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Occupancy" sheetId="1" r:id="rId4"/>
    <sheet state="visible" name="Tenant Occupancy" sheetId="2" r:id="rId5"/>
    <sheet state="visible" name="Graphics" sheetId="3" r:id="rId6"/>
    <sheet state="visible" name="RAW_DATA" sheetId="4" r:id="rId7"/>
    <sheet state="visible" name="Filtered Data" sheetId="5" r:id="rId8"/>
    <sheet state="visible" name="Tenant Data" sheetId="6" r:id="rId9"/>
  </sheets>
  <definedNames>
    <definedName name="TenantNames">'Tenant Data'!$B$3:$B$59</definedName>
    <definedName name="TenantTotalRevenues">'Tenant Data'!$Q$3:$Q$59</definedName>
    <definedName name="TenantSources">'Filtered Data'!$B$2:$B$2000</definedName>
    <definedName name="TenantStartDates">'Tenant Data'!$H$3:$H$59</definedName>
    <definedName name="TransactionAmounts">'Filtered Data'!$E$2:$E$2000</definedName>
    <definedName name="OccupancyAddresses">'Tenant Occupancy'!$A$5:$A$23</definedName>
    <definedName name="TypesOfPayment">'Filtered Data'!$D$2:$D$2000</definedName>
    <definedName name="TenantEndDates">'Tenant Data'!$I$3:$I$59</definedName>
    <definedName name="OccupancyTenants">'Tenant Occupancy'!$F$5:$F$23</definedName>
    <definedName name="TenantMonthlyRents">'Tenant Data'!$P$3:$P$59</definedName>
    <definedName name="OccupancyUnits">'Tenant Occupancy'!$B$5:$B$23</definedName>
    <definedName hidden="1" localSheetId="4" name="_xlnm._FilterDatabase">'Filtered Data'!$B$1:$H$2000</definedName>
  </definedNames>
  <calcPr/>
</workbook>
</file>

<file path=xl/sharedStrings.xml><?xml version="1.0" encoding="utf-8"?>
<sst xmlns="http://schemas.openxmlformats.org/spreadsheetml/2006/main" count="1817" uniqueCount="539">
  <si>
    <t>2021------------------------2021------------------------2021------------------------2021------------------------2021------------------------2021------------------------2021------------------------2021------------------------2021------------------------2021------------------------2021------------------------2021------------------------2021</t>
  </si>
  <si>
    <t>2022------------------------2022------------------------2022------------------------2022------------------------2022------------------------2022------------------------2022------------------------2022------------------------2022------------------------2022------------------------2022------------------------2022------------------------2022</t>
  </si>
  <si>
    <t>Adress</t>
  </si>
  <si>
    <t>Unit</t>
  </si>
  <si>
    <t>Total Planned Revenue</t>
  </si>
  <si>
    <t>Planned Revenue to Date</t>
  </si>
  <si>
    <t>Received Revenue to Date</t>
  </si>
  <si>
    <t>Sem1</t>
  </si>
  <si>
    <t>Sem2</t>
  </si>
  <si>
    <t>Sem3</t>
  </si>
  <si>
    <t>Sem4</t>
  </si>
  <si>
    <t>Sem5</t>
  </si>
  <si>
    <t>Sem6</t>
  </si>
  <si>
    <t>Sem7</t>
  </si>
  <si>
    <t>Sem8</t>
  </si>
  <si>
    <t>Sem9</t>
  </si>
  <si>
    <t>Sem10</t>
  </si>
  <si>
    <t>Sem11</t>
  </si>
  <si>
    <t>Sem12</t>
  </si>
  <si>
    <t>Sem13</t>
  </si>
  <si>
    <t>Sem14</t>
  </si>
  <si>
    <t>Sem15</t>
  </si>
  <si>
    <t>Sem16</t>
  </si>
  <si>
    <t>Sem17</t>
  </si>
  <si>
    <t>Sem18</t>
  </si>
  <si>
    <t>Sem19</t>
  </si>
  <si>
    <t>Sem20</t>
  </si>
  <si>
    <t>Sem21</t>
  </si>
  <si>
    <t>Sem22</t>
  </si>
  <si>
    <t>Sem23</t>
  </si>
  <si>
    <t>Sem24</t>
  </si>
  <si>
    <t>Sem25</t>
  </si>
  <si>
    <t>Sem26</t>
  </si>
  <si>
    <t>Sem27</t>
  </si>
  <si>
    <t>Sem28</t>
  </si>
  <si>
    <t>Sem29</t>
  </si>
  <si>
    <t>Sem30</t>
  </si>
  <si>
    <t>Sem31</t>
  </si>
  <si>
    <t>Sem32</t>
  </si>
  <si>
    <t>Sem33</t>
  </si>
  <si>
    <t>Sem34</t>
  </si>
  <si>
    <t>Sem35</t>
  </si>
  <si>
    <t>Sem36</t>
  </si>
  <si>
    <t>Sem37</t>
  </si>
  <si>
    <t>Sem38</t>
  </si>
  <si>
    <t>Sem39</t>
  </si>
  <si>
    <t>Sem40</t>
  </si>
  <si>
    <t>Sem41</t>
  </si>
  <si>
    <t>Sem42</t>
  </si>
  <si>
    <t>Sem43</t>
  </si>
  <si>
    <t>Sem44</t>
  </si>
  <si>
    <t>Sem45</t>
  </si>
  <si>
    <t>Sem46</t>
  </si>
  <si>
    <t>Sem47</t>
  </si>
  <si>
    <t>Sem48</t>
  </si>
  <si>
    <t>Sem49</t>
  </si>
  <si>
    <t>Sem50</t>
  </si>
  <si>
    <t>Sem51</t>
  </si>
  <si>
    <t>Sem52</t>
  </si>
  <si>
    <t>Tenant Name</t>
  </si>
  <si>
    <t>123 Street</t>
  </si>
  <si>
    <t>Unit 2</t>
  </si>
  <si>
    <t>Tenant Name2</t>
  </si>
  <si>
    <t>Unit 1</t>
  </si>
  <si>
    <t>Tenant Name3</t>
  </si>
  <si>
    <t/>
  </si>
  <si>
    <t>date</t>
  </si>
  <si>
    <t>description</t>
  </si>
  <si>
    <t>amount</t>
  </si>
  <si>
    <t>transaction_type</t>
  </si>
  <si>
    <t>category</t>
  </si>
  <si>
    <t>account_name</t>
  </si>
  <si>
    <t>0</t>
  </si>
  <si>
    <t>2021-11-05 00:00:00</t>
  </si>
  <si>
    <t>Online bill payment</t>
  </si>
  <si>
    <t>73.87</t>
  </si>
  <si>
    <t>Expense</t>
  </si>
  <si>
    <t>bills &amp; utilities</t>
  </si>
  <si>
    <t>Chequing Account</t>
  </si>
  <si>
    <t>2</t>
  </si>
  <si>
    <t>2021-11-04 00:00:00</t>
  </si>
  <si>
    <t>Bombardier</t>
  </si>
  <si>
    <t>1230.81</t>
  </si>
  <si>
    <t>Income</t>
  </si>
  <si>
    <t>income</t>
  </si>
  <si>
    <t>3</t>
  </si>
  <si>
    <t>2021-11-03 00:00:00</t>
  </si>
  <si>
    <t>Mobile deposit</t>
  </si>
  <si>
    <t>24.19</t>
  </si>
  <si>
    <t>transfer</t>
  </si>
  <si>
    <t>Real Estate</t>
  </si>
  <si>
    <t>4</t>
  </si>
  <si>
    <t>2021-11-01 00:00:00</t>
  </si>
  <si>
    <t>Megaplex Taschereaqps</t>
  </si>
  <si>
    <t>12.25</t>
  </si>
  <si>
    <t>movies &amp; dvds</t>
  </si>
  <si>
    <t>Platinum Mastercard</t>
  </si>
  <si>
    <t>5</t>
  </si>
  <si>
    <t>2021-10-30 00:00:00</t>
  </si>
  <si>
    <t>Pizza Pizza</t>
  </si>
  <si>
    <t>23.67</t>
  </si>
  <si>
    <t>fast food</t>
  </si>
  <si>
    <t>6</t>
  </si>
  <si>
    <t>IGA Extra</t>
  </si>
  <si>
    <t>9.2</t>
  </si>
  <si>
    <t>groceries</t>
  </si>
  <si>
    <t>7</t>
  </si>
  <si>
    <t>SAQ</t>
  </si>
  <si>
    <t>28.75</t>
  </si>
  <si>
    <t>alcohol &amp; bars</t>
  </si>
  <si>
    <t>9</t>
  </si>
  <si>
    <t>2021-10-27 00:00:00</t>
  </si>
  <si>
    <t>59.99</t>
  </si>
  <si>
    <t>10</t>
  </si>
  <si>
    <t>2021-10-26 00:00:00</t>
  </si>
  <si>
    <t>Krispy Kreme</t>
  </si>
  <si>
    <t>8.4</t>
  </si>
  <si>
    <t>11</t>
  </si>
  <si>
    <t>Party Expert</t>
  </si>
  <si>
    <t>2.29</t>
  </si>
  <si>
    <t>gift</t>
  </si>
  <si>
    <t>12</t>
  </si>
  <si>
    <t>Village des Valeurs</t>
  </si>
  <si>
    <t>21.59</t>
  </si>
  <si>
    <t>clothing</t>
  </si>
  <si>
    <t>13</t>
  </si>
  <si>
    <t>2021-10-25 00:00:00</t>
  </si>
  <si>
    <t>Square Emilian's Artistes Longueuil</t>
  </si>
  <si>
    <t>39.44</t>
  </si>
  <si>
    <t>14</t>
  </si>
  <si>
    <t>INTERAC e-Transfer</t>
  </si>
  <si>
    <t>35.0</t>
  </si>
  <si>
    <t>15</t>
  </si>
  <si>
    <t>2021-10-24 00:00:00</t>
  </si>
  <si>
    <t>Bar Sante Brossad</t>
  </si>
  <si>
    <t>16.07</t>
  </si>
  <si>
    <t>16</t>
  </si>
  <si>
    <t>2021-10-21 00:00:00</t>
  </si>
  <si>
    <t>72.46</t>
  </si>
  <si>
    <t>World Mastercard</t>
  </si>
  <si>
    <t>17</t>
  </si>
  <si>
    <t>18</t>
  </si>
  <si>
    <t>2021-10-20 00:00:00</t>
  </si>
  <si>
    <t>Transaction fees</t>
  </si>
  <si>
    <t>0.0</t>
  </si>
  <si>
    <t>service fee</t>
  </si>
  <si>
    <t>19</t>
  </si>
  <si>
    <t>Fixed monthly fees</t>
  </si>
  <si>
    <t>bank fee</t>
  </si>
  <si>
    <t>20</t>
  </si>
  <si>
    <t>INTERAC e-Transfer service</t>
  </si>
  <si>
    <t>21</t>
  </si>
  <si>
    <t>Client card POS fee</t>
  </si>
  <si>
    <t>fees &amp; charges</t>
  </si>
  <si>
    <t>22</t>
  </si>
  <si>
    <t>23</t>
  </si>
  <si>
    <t>24</t>
  </si>
  <si>
    <t>40.0</t>
  </si>
  <si>
    <t>25</t>
  </si>
  <si>
    <t>26</t>
  </si>
  <si>
    <t>2021-10-19 00:00:00</t>
  </si>
  <si>
    <t>D &amp; E Transport</t>
  </si>
  <si>
    <t>6.5</t>
  </si>
  <si>
    <t>public transportation</t>
  </si>
  <si>
    <t>27</t>
  </si>
  <si>
    <t>190.63</t>
  </si>
  <si>
    <t>29</t>
  </si>
  <si>
    <t>1.4</t>
  </si>
  <si>
    <t>30</t>
  </si>
  <si>
    <t>2021-10-18 00:00:00</t>
  </si>
  <si>
    <t>Uber Eats</t>
  </si>
  <si>
    <t>31.97</t>
  </si>
  <si>
    <t>food &amp; dining</t>
  </si>
  <si>
    <t>31</t>
  </si>
  <si>
    <t>2021-10-15 00:00:00</t>
  </si>
  <si>
    <t>Quebec Inc Saintlambert</t>
  </si>
  <si>
    <t>41.16</t>
  </si>
  <si>
    <t>restaurants</t>
  </si>
  <si>
    <t>32</t>
  </si>
  <si>
    <t>2021-10-14 00:00:00</t>
  </si>
  <si>
    <t>Tim Horton's</t>
  </si>
  <si>
    <t>9.52</t>
  </si>
  <si>
    <t>coffee shops</t>
  </si>
  <si>
    <t>33</t>
  </si>
  <si>
    <t>Starbucks</t>
  </si>
  <si>
    <t>6.03</t>
  </si>
  <si>
    <t>34</t>
  </si>
  <si>
    <t>2021-10-13 00:00:00</t>
  </si>
  <si>
    <t>35</t>
  </si>
  <si>
    <t>2021-10-12 00:00:00</t>
  </si>
  <si>
    <t>Coll Sportif La Prairie</t>
  </si>
  <si>
    <t>4.0</t>
  </si>
  <si>
    <t>36</t>
  </si>
  <si>
    <t>10.0</t>
  </si>
  <si>
    <t>37</t>
  </si>
  <si>
    <t>137.92</t>
  </si>
  <si>
    <t>38</t>
  </si>
  <si>
    <t>39</t>
  </si>
  <si>
    <t>2021-10-09 00:00:00</t>
  </si>
  <si>
    <t>40</t>
  </si>
  <si>
    <t>2021-10-07 00:00:00</t>
  </si>
  <si>
    <t>3.5</t>
  </si>
  <si>
    <t>41</t>
  </si>
  <si>
    <t>42</t>
  </si>
  <si>
    <t>Cocobun Atwater Montreal</t>
  </si>
  <si>
    <t>14.0</t>
  </si>
  <si>
    <t>vacation</t>
  </si>
  <si>
    <t>43</t>
  </si>
  <si>
    <t>44</t>
  </si>
  <si>
    <t>2021-10-06 00:00:00</t>
  </si>
  <si>
    <t>Depanneur Johnn</t>
  </si>
  <si>
    <t>5.74</t>
  </si>
  <si>
    <t>45</t>
  </si>
  <si>
    <t>2021-10-05 00:00:00</t>
  </si>
  <si>
    <t>Gouv Du Quã</t>
  </si>
  <si>
    <t>75.25</t>
  </si>
  <si>
    <t>46</t>
  </si>
  <si>
    <t>205.59</t>
  </si>
  <si>
    <t>47</t>
  </si>
  <si>
    <t>Gov Canada</t>
  </si>
  <si>
    <t>114.0</t>
  </si>
  <si>
    <t>48</t>
  </si>
  <si>
    <t>2021-10-01 00:00:00</t>
  </si>
  <si>
    <t>Juliette &amp; Chocolat</t>
  </si>
  <si>
    <t>8.04</t>
  </si>
  <si>
    <t>49</t>
  </si>
  <si>
    <t>2021-09-29 00:00:00</t>
  </si>
  <si>
    <t>Memo</t>
  </si>
  <si>
    <t>18.5</t>
  </si>
  <si>
    <t>50</t>
  </si>
  <si>
    <t>2021-09-27 00:00:00</t>
  </si>
  <si>
    <t>Interac e-transfer</t>
  </si>
  <si>
    <t>5.0</t>
  </si>
  <si>
    <t>51</t>
  </si>
  <si>
    <t>25.0</t>
  </si>
  <si>
    <t>52</t>
  </si>
  <si>
    <t>53</t>
  </si>
  <si>
    <t>2021-09-26 00:00:00</t>
  </si>
  <si>
    <t>Sports Experts</t>
  </si>
  <si>
    <t>48.25</t>
  </si>
  <si>
    <t>54</t>
  </si>
  <si>
    <t>IKEA</t>
  </si>
  <si>
    <t>2.88</t>
  </si>
  <si>
    <t>furnishings</t>
  </si>
  <si>
    <t>56</t>
  </si>
  <si>
    <t>2021-09-24 00:00:00</t>
  </si>
  <si>
    <t>57</t>
  </si>
  <si>
    <t>126.76</t>
  </si>
  <si>
    <t>58</t>
  </si>
  <si>
    <t>2021-09-23 00:00:00</t>
  </si>
  <si>
    <t>College Transcript</t>
  </si>
  <si>
    <t>4.6</t>
  </si>
  <si>
    <t>tuition</t>
  </si>
  <si>
    <t>59</t>
  </si>
  <si>
    <t>1204.46</t>
  </si>
  <si>
    <t>60</t>
  </si>
  <si>
    <t>2021-09-20 00:00:00</t>
  </si>
  <si>
    <t>61</t>
  </si>
  <si>
    <t>62</t>
  </si>
  <si>
    <t>63</t>
  </si>
  <si>
    <t>64</t>
  </si>
  <si>
    <t>65</t>
  </si>
  <si>
    <t>66</t>
  </si>
  <si>
    <t>Shaker St Laurent Montreal</t>
  </si>
  <si>
    <t>34.36</t>
  </si>
  <si>
    <t>67</t>
  </si>
  <si>
    <t>25.09</t>
  </si>
  <si>
    <t>68</t>
  </si>
  <si>
    <t>2021-09-19 00:00:00</t>
  </si>
  <si>
    <t>Puffs Dix Brossard</t>
  </si>
  <si>
    <t>7.5</t>
  </si>
  <si>
    <t>69</t>
  </si>
  <si>
    <t>2021-09-17 00:00:00</t>
  </si>
  <si>
    <t>70</t>
  </si>
  <si>
    <t>Pi O Le Blue Yum Longueuil</t>
  </si>
  <si>
    <t>23.83</t>
  </si>
  <si>
    <t>71</t>
  </si>
  <si>
    <t>Subway</t>
  </si>
  <si>
    <t>72</t>
  </si>
  <si>
    <t>2021-09-16 00:00:00</t>
  </si>
  <si>
    <t>73</t>
  </si>
  <si>
    <t>2021-09-13 00:00:00</t>
  </si>
  <si>
    <t>74</t>
  </si>
  <si>
    <t>2021-09-11 00:00:00</t>
  </si>
  <si>
    <t>Jean Coutu</t>
  </si>
  <si>
    <t>14.16</t>
  </si>
  <si>
    <t>pharmacy</t>
  </si>
  <si>
    <t>75</t>
  </si>
  <si>
    <t>2021-09-09 00:00:00</t>
  </si>
  <si>
    <t>Ultramar</t>
  </si>
  <si>
    <t>50.0</t>
  </si>
  <si>
    <t>gas &amp; fuel</t>
  </si>
  <si>
    <t>76</t>
  </si>
  <si>
    <t>1178.12</t>
  </si>
  <si>
    <t>77</t>
  </si>
  <si>
    <t>Chez Ashton</t>
  </si>
  <si>
    <t>23.74</t>
  </si>
  <si>
    <t>78</t>
  </si>
  <si>
    <t>2021-09-08 00:00:00</t>
  </si>
  <si>
    <t>3.55</t>
  </si>
  <si>
    <t>79</t>
  </si>
  <si>
    <t>2021-09-07 00:00:00</t>
  </si>
  <si>
    <t>80</t>
  </si>
  <si>
    <t>3.63</t>
  </si>
  <si>
    <t>82</t>
  </si>
  <si>
    <t>20.0</t>
  </si>
  <si>
    <t>84</t>
  </si>
  <si>
    <t>2021-09-05 00:00:00</t>
  </si>
  <si>
    <t>Ben &amp; Florentine</t>
  </si>
  <si>
    <t>53.82</t>
  </si>
  <si>
    <t>85</t>
  </si>
  <si>
    <t>2021-09-04 00:00:00</t>
  </si>
  <si>
    <t>Chatime Brossard</t>
  </si>
  <si>
    <t>14.42</t>
  </si>
  <si>
    <t>86</t>
  </si>
  <si>
    <t>2021-09-02 00:00:00</t>
  </si>
  <si>
    <t>87</t>
  </si>
  <si>
    <t>7.25</t>
  </si>
  <si>
    <t>88</t>
  </si>
  <si>
    <t>89</t>
  </si>
  <si>
    <t>15.0</t>
  </si>
  <si>
    <t>90</t>
  </si>
  <si>
    <t>6.42</t>
  </si>
  <si>
    <t>91</t>
  </si>
  <si>
    <t>Foufounes Electriques Montreal</t>
  </si>
  <si>
    <t>14.5</t>
  </si>
  <si>
    <t>shopping</t>
  </si>
  <si>
    <t>94</t>
  </si>
  <si>
    <t>2021-09-01 00:00:00</t>
  </si>
  <si>
    <t>95</t>
  </si>
  <si>
    <t>2021-08-31 00:00:00</t>
  </si>
  <si>
    <t>25.75</t>
  </si>
  <si>
    <t>96</t>
  </si>
  <si>
    <t>2021-08-28 00:00:00</t>
  </si>
  <si>
    <t>Sonic</t>
  </si>
  <si>
    <t>21.28</t>
  </si>
  <si>
    <t>97</t>
  </si>
  <si>
    <t>Shell</t>
  </si>
  <si>
    <t>6.38</t>
  </si>
  <si>
    <t>98</t>
  </si>
  <si>
    <t>2021-08-27 00:00:00</t>
  </si>
  <si>
    <t>Canyon Escalade</t>
  </si>
  <si>
    <t>62.64</t>
  </si>
  <si>
    <t>sports</t>
  </si>
  <si>
    <t>99</t>
  </si>
  <si>
    <t>2021-08-26 00:00:00</t>
  </si>
  <si>
    <t>100</t>
  </si>
  <si>
    <t>Meli Longueuil</t>
  </si>
  <si>
    <t>24.43</t>
  </si>
  <si>
    <t>101</t>
  </si>
  <si>
    <t>Amazon</t>
  </si>
  <si>
    <t>28.0</t>
  </si>
  <si>
    <t>102</t>
  </si>
  <si>
    <t>2021-08-25 00:00:00</t>
  </si>
  <si>
    <t>31.01</t>
  </si>
  <si>
    <t>103</t>
  </si>
  <si>
    <t>104</t>
  </si>
  <si>
    <t>19.97</t>
  </si>
  <si>
    <t>105</t>
  </si>
  <si>
    <t>7.99</t>
  </si>
  <si>
    <t>106</t>
  </si>
  <si>
    <t>40.46</t>
  </si>
  <si>
    <t>107</t>
  </si>
  <si>
    <t>Shakti Rock Gym Montreal</t>
  </si>
  <si>
    <t>19.38</t>
  </si>
  <si>
    <t>gym</t>
  </si>
  <si>
    <t>108</t>
  </si>
  <si>
    <t>2021-08-24 00:00:00</t>
  </si>
  <si>
    <t>150.0</t>
  </si>
  <si>
    <t>109</t>
  </si>
  <si>
    <t>Annual fee</t>
  </si>
  <si>
    <t>89.0</t>
  </si>
  <si>
    <t>110</t>
  </si>
  <si>
    <t>2021-08-22 00:00:00</t>
  </si>
  <si>
    <t>Petro Canada</t>
  </si>
  <si>
    <t>30.27</t>
  </si>
  <si>
    <t>111</t>
  </si>
  <si>
    <t>14.46</t>
  </si>
  <si>
    <t>112</t>
  </si>
  <si>
    <t>Canael Bromont</t>
  </si>
  <si>
    <t>113</t>
  </si>
  <si>
    <t>2021-08-21 00:00:00</t>
  </si>
  <si>
    <t>Thai Express</t>
  </si>
  <si>
    <t>12.28</t>
  </si>
  <si>
    <t>114</t>
  </si>
  <si>
    <t>2021-08-20 00:00:00</t>
  </si>
  <si>
    <t>115</t>
  </si>
  <si>
    <t>116</t>
  </si>
  <si>
    <t>117</t>
  </si>
  <si>
    <t>118</t>
  </si>
  <si>
    <t>119</t>
  </si>
  <si>
    <t>2021-08-19 00:00:00</t>
  </si>
  <si>
    <t>Place</t>
  </si>
  <si>
    <t>18.18</t>
  </si>
  <si>
    <t>120</t>
  </si>
  <si>
    <t>45.98</t>
  </si>
  <si>
    <t>121</t>
  </si>
  <si>
    <t>2021-08-18 00:00:00</t>
  </si>
  <si>
    <t>122</t>
  </si>
  <si>
    <t>2021-08-15 00:00:00</t>
  </si>
  <si>
    <t>Canada's Wonderland Re Maple</t>
  </si>
  <si>
    <t>6.77</t>
  </si>
  <si>
    <t>amusement</t>
  </si>
  <si>
    <t>123</t>
  </si>
  <si>
    <t>18.06</t>
  </si>
  <si>
    <t>124</t>
  </si>
  <si>
    <t>2021-08-14 00:00:00</t>
  </si>
  <si>
    <t>14.4</t>
  </si>
  <si>
    <t>125</t>
  </si>
  <si>
    <t>The Mills Taphouse And Concord</t>
  </si>
  <si>
    <t>46.75</t>
  </si>
  <si>
    <t>126</t>
  </si>
  <si>
    <t>15.14</t>
  </si>
  <si>
    <t>127</t>
  </si>
  <si>
    <t>67.9</t>
  </si>
  <si>
    <t>128</t>
  </si>
  <si>
    <t>2021-08-12 00:00:00</t>
  </si>
  <si>
    <t>129</t>
  </si>
  <si>
    <t>2021-08-09 00:00:00</t>
  </si>
  <si>
    <t>331.98</t>
  </si>
  <si>
    <t>131</t>
  </si>
  <si>
    <t>2021-08-07 00:00:00</t>
  </si>
  <si>
    <t>132</t>
  </si>
  <si>
    <t>2021-08-06 00:00:00</t>
  </si>
  <si>
    <t>80.03</t>
  </si>
  <si>
    <t>133</t>
  </si>
  <si>
    <t>Retail balance transfered other account</t>
  </si>
  <si>
    <t>275.0</t>
  </si>
  <si>
    <t>134</t>
  </si>
  <si>
    <t>2021-08-05 00:00:00</t>
  </si>
  <si>
    <t>Shop Sante Brossard</t>
  </si>
  <si>
    <t>4.59</t>
  </si>
  <si>
    <t>135</t>
  </si>
  <si>
    <t>Oasis Surf Brossard</t>
  </si>
  <si>
    <t>56.98</t>
  </si>
  <si>
    <t>136</t>
  </si>
  <si>
    <t>2021-08-04 00:00:00</t>
  </si>
  <si>
    <t>137</t>
  </si>
  <si>
    <t>2021-08-02 00:00:00</t>
  </si>
  <si>
    <t>11.78</t>
  </si>
  <si>
    <t>138</t>
  </si>
  <si>
    <t>15.26</t>
  </si>
  <si>
    <t>139</t>
  </si>
  <si>
    <t>2021-08-01 00:00:00</t>
  </si>
  <si>
    <t>Metro</t>
  </si>
  <si>
    <t>26.41</t>
  </si>
  <si>
    <t>140</t>
  </si>
  <si>
    <t>2021-07-29 00:00:00</t>
  </si>
  <si>
    <t>141</t>
  </si>
  <si>
    <t>2021-07-28 00:00:00</t>
  </si>
  <si>
    <t>54.0</t>
  </si>
  <si>
    <t>142</t>
  </si>
  <si>
    <t>143</t>
  </si>
  <si>
    <t>2021-07-26 00:00:00</t>
  </si>
  <si>
    <t>Depanneur</t>
  </si>
  <si>
    <t>4.51</t>
  </si>
  <si>
    <t>144</t>
  </si>
  <si>
    <t>2021-07-21 00:00:00</t>
  </si>
  <si>
    <t>Brossard Bagel</t>
  </si>
  <si>
    <t>11.9</t>
  </si>
  <si>
    <t>145</t>
  </si>
  <si>
    <t>2021-07-20 00:00:00</t>
  </si>
  <si>
    <t>146</t>
  </si>
  <si>
    <t>147</t>
  </si>
  <si>
    <t>148</t>
  </si>
  <si>
    <t>2021-07-18 00:00:00</t>
  </si>
  <si>
    <t>Marche Louise Menard I Saint Lambert</t>
  </si>
  <si>
    <t>20.68</t>
  </si>
  <si>
    <t>149</t>
  </si>
  <si>
    <t>2021-07-15 00:00:00</t>
  </si>
  <si>
    <t>1173.12</t>
  </si>
  <si>
    <t>150</t>
  </si>
  <si>
    <t>2021-07-14 00:00:00</t>
  </si>
  <si>
    <t>23.0</t>
  </si>
  <si>
    <t>151</t>
  </si>
  <si>
    <t>2021-07-13 00:00:00</t>
  </si>
  <si>
    <t>135.68</t>
  </si>
  <si>
    <t>152</t>
  </si>
  <si>
    <t>2021-07-12 00:00:00</t>
  </si>
  <si>
    <t>153</t>
  </si>
  <si>
    <t>154</t>
  </si>
  <si>
    <t>2021-07-11 00:00:00</t>
  </si>
  <si>
    <t>6.6</t>
  </si>
  <si>
    <t>155</t>
  </si>
  <si>
    <t>10.95</t>
  </si>
  <si>
    <t>156</t>
  </si>
  <si>
    <t>2021-07-10 00:00:00</t>
  </si>
  <si>
    <t>19.39</t>
  </si>
  <si>
    <t>157</t>
  </si>
  <si>
    <t>2021-07-09 00:00:00</t>
  </si>
  <si>
    <t>Pub St Paul</t>
  </si>
  <si>
    <t>5.31</t>
  </si>
  <si>
    <t>158</t>
  </si>
  <si>
    <t>2021-07-05 00:00:00</t>
  </si>
  <si>
    <t>159</t>
  </si>
  <si>
    <t>14.96</t>
  </si>
  <si>
    <t>160</t>
  </si>
  <si>
    <t>403.94</t>
  </si>
  <si>
    <t>161</t>
  </si>
  <si>
    <t>2021-07-02 00:00:00</t>
  </si>
  <si>
    <t>ReRun python program to refresh RAW_DATA tab</t>
  </si>
  <si>
    <t>source (manual)</t>
  </si>
  <si>
    <t>Methods of Contact</t>
  </si>
  <si>
    <t>Emergency Contact</t>
  </si>
  <si>
    <t>Credit Score</t>
  </si>
  <si>
    <t>Rent Starting Date</t>
  </si>
  <si>
    <t>Rent Ending Date</t>
  </si>
  <si>
    <t>Number of Weeks of Stay</t>
  </si>
  <si>
    <t>Number of Months of Stay</t>
  </si>
  <si>
    <t>Internet Fee</t>
  </si>
  <si>
    <t>Animals Fee</t>
  </si>
  <si>
    <t>Storage Fee</t>
  </si>
  <si>
    <t>Rent</t>
  </si>
  <si>
    <t>Total Revenue per Month</t>
  </si>
  <si>
    <t>Planned Amount Total</t>
  </si>
  <si>
    <t>Amount Paid to Date</t>
  </si>
  <si>
    <t>Comments</t>
  </si>
  <si>
    <t>References</t>
  </si>
  <si>
    <t>Previous Landlord Reference</t>
  </si>
  <si>
    <t>Endorsed by Parents/Other</t>
  </si>
  <si>
    <t>How was unit found</t>
  </si>
  <si>
    <t>Credit History Report</t>
  </si>
  <si>
    <t>Day of the Month for Payment</t>
  </si>
  <si>
    <t>Planned Days to be Spent in Rental Unit</t>
  </si>
  <si>
    <t>Days Spent in the Rental Unit to Date</t>
  </si>
  <si>
    <t>Numbers of Days Late</t>
  </si>
  <si>
    <t>thing@gmail.com, 123-456-7890</t>
  </si>
  <si>
    <t>Name, relation, contact</t>
  </si>
  <si>
    <t>Doesn't like loud noises after 10pm</t>
  </si>
  <si>
    <t>Parent - 123-123-1234</t>
  </si>
  <si>
    <t>adress street - chose2@gmail.com, 123-123-1234</t>
  </si>
  <si>
    <t>Yes/No</t>
  </si>
  <si>
    <t>Through mutual friend</t>
  </si>
  <si>
    <t>Link</t>
  </si>
  <si>
    <t>thing@gmail.com, social media</t>
  </si>
  <si>
    <t>Parent - 123-123-1235</t>
  </si>
  <si>
    <t>adress street - chose2@gmail.com, 123-123-1235</t>
  </si>
  <si>
    <t>Facebook</t>
  </si>
  <si>
    <t>thing@gmail.com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</si>
</sst>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m/d/yyyy"/>
    <numFmt numFmtId="166" formatCode="M/d/yyyy"/>
  </numFmts>
  <fonts count="6">
    <font>
      <sz val="10.0"/>
      <color rgb="FF000000"/>
      <name val="Arial"/>
    </font>
    <font>
      <color theme="1"/>
      <name val="Arial"/>
    </font>
    <font>
      <sz val="20.0"/>
      <color theme="1"/>
      <name val="Arial"/>
    </font>
    <font>
      <sz val="11.0"/>
      <color theme="1"/>
      <name val="Arial"/>
    </font>
    <font>
      <sz val="11.0"/>
      <color rgb="FF000000"/>
      <name val="Inconsolata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  <fill>
      <patternFill patternType="solid">
        <fgColor rgb="FFB7E1CD"/>
        <bgColor rgb="FFB7E1CD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shrinkToFit="0" wrapText="1"/>
    </xf>
    <xf borderId="0" fillId="2" fontId="1" numFmtId="0" xfId="0" applyFill="1" applyFont="1"/>
    <xf borderId="0" fillId="0" fontId="2" numFmtId="0" xfId="0" applyAlignment="1" applyFont="1">
      <alignment horizontal="center" readingOrder="0"/>
    </xf>
    <xf borderId="0" fillId="3" fontId="1" numFmtId="0" xfId="0" applyAlignment="1" applyFill="1" applyFont="1">
      <alignment readingOrder="0" shrinkToFit="0" vertical="top" wrapText="1"/>
    </xf>
    <xf borderId="0" fillId="3" fontId="1" numFmtId="164" xfId="0" applyAlignment="1" applyFont="1" applyNumberFormat="1">
      <alignment readingOrder="0" shrinkToFit="0" vertical="top" wrapText="1"/>
    </xf>
    <xf borderId="0" fillId="0" fontId="1" numFmtId="0" xfId="0" applyAlignment="1" applyFont="1">
      <alignment readingOrder="0" textRotation="60"/>
    </xf>
    <xf borderId="0" fillId="2" fontId="1" numFmtId="0" xfId="0" applyAlignment="1" applyFont="1">
      <alignment readingOrder="0" textRotation="60"/>
    </xf>
    <xf borderId="0" fillId="0" fontId="3" numFmtId="0" xfId="0" applyAlignment="1" applyFont="1">
      <alignment readingOrder="0" textRotation="60"/>
    </xf>
    <xf borderId="0" fillId="0" fontId="1" numFmtId="0" xfId="0" applyAlignment="1" applyFont="1">
      <alignment readingOrder="0" shrinkToFit="0" vertical="top" wrapText="1"/>
    </xf>
    <xf borderId="0" fillId="0" fontId="1" numFmtId="164" xfId="0" applyAlignment="1" applyFont="1" applyNumberFormat="1">
      <alignment readingOrder="0" shrinkToFit="0" vertical="top" wrapText="1"/>
    </xf>
    <xf borderId="0" fillId="0" fontId="1" numFmtId="164" xfId="0" applyAlignment="1" applyFont="1" applyNumberFormat="1">
      <alignment readingOrder="0" shrinkToFit="0" textRotation="60" wrapText="1"/>
    </xf>
    <xf borderId="0" fillId="0" fontId="1" numFmtId="165" xfId="0" applyAlignment="1" applyFont="1" applyNumberFormat="1">
      <alignment readingOrder="0" textRotation="60"/>
    </xf>
    <xf borderId="0" fillId="4" fontId="1" numFmtId="165" xfId="0" applyAlignment="1" applyFill="1" applyFont="1" applyNumberFormat="1">
      <alignment readingOrder="0" textRotation="60"/>
    </xf>
    <xf borderId="0" fillId="2" fontId="1" numFmtId="165" xfId="0" applyAlignment="1" applyFont="1" applyNumberFormat="1">
      <alignment readingOrder="0" textRotation="60"/>
    </xf>
    <xf borderId="0" fillId="2" fontId="1" numFmtId="164" xfId="0" applyAlignment="1" applyFont="1" applyNumberFormat="1">
      <alignment shrinkToFit="0" vertical="top" wrapText="1"/>
    </xf>
    <xf borderId="0" fillId="0" fontId="1" numFmtId="164" xfId="0" applyAlignment="1" applyFont="1" applyNumberFormat="1">
      <alignment shrinkToFit="0" vertical="top" wrapText="1"/>
    </xf>
    <xf borderId="0" fillId="4" fontId="1" numFmtId="0" xfId="0" applyFont="1"/>
    <xf borderId="0" fillId="0" fontId="1" numFmtId="0" xfId="0" applyAlignment="1" applyFont="1">
      <alignment readingOrder="0" shrinkToFit="0" wrapText="1"/>
    </xf>
    <xf borderId="0" fillId="2" fontId="1" numFmtId="164" xfId="0" applyAlignment="1" applyFont="1" applyNumberFormat="1">
      <alignment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164" xfId="0" applyAlignment="1" applyFont="1" applyNumberFormat="1">
      <alignment horizontal="left" shrinkToFit="0" vertical="top" wrapText="1"/>
    </xf>
    <xf borderId="0" fillId="2" fontId="2" numFmtId="0" xfId="0" applyAlignment="1" applyFont="1">
      <alignment horizontal="center" readingOrder="0"/>
    </xf>
    <xf borderId="0" fillId="3" fontId="1" numFmtId="0" xfId="0" applyAlignment="1" applyFont="1">
      <alignment horizontal="left" readingOrder="0" shrinkToFit="0" vertical="top" wrapText="1"/>
    </xf>
    <xf borderId="0" fillId="3" fontId="1" numFmtId="164" xfId="0" applyAlignment="1" applyFont="1" applyNumberFormat="1">
      <alignment horizontal="left" readingOrder="0" shrinkToFit="0" vertical="top" wrapText="1"/>
    </xf>
    <xf borderId="0" fillId="0" fontId="1" numFmtId="166" xfId="0" applyAlignment="1" applyFont="1" applyNumberFormat="1">
      <alignment horizontal="left" readingOrder="0" shrinkToFit="0" vertical="top" wrapText="1"/>
    </xf>
    <xf borderId="0" fillId="0" fontId="1" numFmtId="164" xfId="0" applyAlignment="1" applyFont="1" applyNumberFormat="1">
      <alignment horizontal="left" readingOrder="0" shrinkToFit="0" vertical="top" wrapText="1"/>
    </xf>
    <xf borderId="0" fillId="0" fontId="1" numFmtId="166" xfId="0" applyAlignment="1" applyFont="1" applyNumberFormat="1">
      <alignment horizontal="left" readingOrder="0" shrinkToFit="0" textRotation="60" vertical="top" wrapText="1"/>
    </xf>
    <xf borderId="0" fillId="0" fontId="1" numFmtId="166" xfId="0" applyAlignment="1" applyFont="1" applyNumberFormat="1">
      <alignment readingOrder="0" textRotation="60"/>
    </xf>
    <xf borderId="0" fillId="4" fontId="1" numFmtId="166" xfId="0" applyAlignment="1" applyFont="1" applyNumberFormat="1">
      <alignment readingOrder="0" textRotation="60"/>
    </xf>
    <xf borderId="0" fillId="0" fontId="1" numFmtId="0" xfId="0" applyAlignment="1" applyFont="1">
      <alignment horizontal="left" readingOrder="0" shrinkToFit="0" vertical="top" wrapText="1"/>
    </xf>
    <xf borderId="0" fillId="2" fontId="1" numFmtId="164" xfId="0" applyAlignment="1" applyFont="1" applyNumberFormat="1">
      <alignment horizontal="left" shrinkToFit="0" vertical="top" wrapText="1"/>
    </xf>
    <xf borderId="0" fillId="2" fontId="1" numFmtId="0" xfId="0" applyAlignment="1" applyFont="1">
      <alignment shrinkToFit="0" wrapText="0"/>
    </xf>
    <xf borderId="0" fillId="4" fontId="1" numFmtId="0" xfId="0" applyAlignment="1" applyFont="1">
      <alignment shrinkToFit="0" wrapText="0"/>
    </xf>
    <xf borderId="0" fillId="2" fontId="1" numFmtId="164" xfId="0" applyAlignment="1" applyFont="1" applyNumberFormat="1">
      <alignment shrinkToFit="0" wrapText="0"/>
    </xf>
    <xf borderId="0" fillId="0" fontId="1" numFmtId="0" xfId="0" applyAlignment="1" applyFont="1">
      <alignment readingOrder="0" shrinkToFit="0" textRotation="60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4" xfId="0" applyFont="1" applyNumberFormat="1"/>
    <xf borderId="0" fillId="5" fontId="1" numFmtId="0" xfId="0" applyAlignment="1" applyFill="1" applyFont="1">
      <alignment readingOrder="0"/>
    </xf>
    <xf borderId="0" fillId="3" fontId="1" numFmtId="0" xfId="0" applyFont="1"/>
    <xf borderId="0" fillId="3" fontId="1" numFmtId="164" xfId="0" applyFont="1" applyNumberFormat="1"/>
    <xf borderId="0" fillId="6" fontId="0" numFmtId="0" xfId="0" applyAlignment="1" applyFill="1" applyFont="1">
      <alignment horizontal="left" readingOrder="0"/>
    </xf>
    <xf borderId="0" fillId="3" fontId="4" numFmtId="0" xfId="0" applyFont="1"/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164" xfId="0" applyAlignment="1" applyFont="1" applyNumberFormat="1">
      <alignment horizontal="right"/>
    </xf>
    <xf borderId="0" fillId="0" fontId="1" numFmtId="14" xfId="0" applyFont="1" applyNumberFormat="1"/>
    <xf borderId="0" fillId="0" fontId="1" numFmtId="164" xfId="0" applyFont="1" applyNumberFormat="1"/>
    <xf borderId="0" fillId="6" fontId="0" numFmtId="0" xfId="0" applyAlignment="1" applyFont="1">
      <alignment horizontal="left"/>
    </xf>
    <xf borderId="0" fillId="0" fontId="1" numFmtId="166" xfId="0" applyFont="1" applyNumberFormat="1"/>
    <xf borderId="0" fillId="5" fontId="1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3" fontId="1" numFmtId="0" xfId="0" applyAlignment="1" applyFont="1">
      <alignment readingOrder="0"/>
    </xf>
    <xf borderId="0" fillId="3" fontId="1" numFmtId="164" xfId="0" applyAlignment="1" applyFont="1" applyNumberFormat="1">
      <alignment readingOrder="0" shrinkToFit="0" wrapText="1"/>
    </xf>
    <xf borderId="0" fillId="0" fontId="1" numFmtId="0" xfId="0" applyFont="1"/>
    <xf borderId="0" fillId="0" fontId="1" numFmtId="166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5">
    <dxf>
      <font>
        <color rgb="FF00FF00"/>
      </font>
      <fill>
        <patternFill patternType="solid">
          <fgColor rgb="FF00FF00"/>
          <bgColor rgb="FF00FF00"/>
        </patternFill>
      </fill>
      <border/>
    </dxf>
    <dxf>
      <font>
        <color rgb="FF38761D"/>
      </font>
      <fill>
        <patternFill patternType="solid">
          <fgColor rgb="FF38761D"/>
          <bgColor rgb="FF38761D"/>
        </patternFill>
      </fill>
      <border/>
    </dxf>
    <dxf>
      <font>
        <color rgb="FFFF9900"/>
      </font>
      <fill>
        <patternFill patternType="solid">
          <fgColor rgb="FFFF9900"/>
          <bgColor rgb="FFFF9900"/>
        </patternFill>
      </fill>
      <border/>
    </dxf>
    <dxf>
      <font>
        <color rgb="FF0000FF"/>
      </font>
      <fill>
        <patternFill patternType="solid">
          <fgColor rgb="FF0000FF"/>
          <bgColor rgb="FF0000FF"/>
        </patternFill>
      </fill>
      <border/>
    </dxf>
    <dxf>
      <font>
        <color rgb="FFFFFF00"/>
      </font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Expenses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'Filtered Data'!$T$1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'Filtered Data'!$S$2:$S$3</c:f>
            </c:strRef>
          </c:cat>
          <c:val>
            <c:numRef>
              <c:f>'Filtered Data'!$T$2:$T$3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647700</xdr:colOff>
      <xdr:row>1</xdr:row>
      <xdr:rowOff>95250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75"/>
  <cols>
    <col customWidth="1" min="1" max="1" width="16.29"/>
    <col customWidth="1" min="2" max="2" width="15.86"/>
    <col customWidth="1" min="3" max="3" width="11.14"/>
    <col customWidth="1" min="4" max="4" width="10.29"/>
    <col customWidth="1" min="5" max="5" width="14.14"/>
    <col customWidth="1" min="6" max="739" width="1.43"/>
  </cols>
  <sheetData>
    <row r="1">
      <c r="A1" s="1"/>
      <c r="B1" s="1"/>
      <c r="C1" s="2"/>
      <c r="D1" s="2"/>
      <c r="E1" s="2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</row>
    <row r="2" ht="25.5" customHeight="1">
      <c r="A2" s="1"/>
      <c r="B2" s="1"/>
      <c r="C2" s="2"/>
      <c r="D2" s="2"/>
      <c r="E2" s="2"/>
      <c r="F2" s="4" t="s">
        <v>0</v>
      </c>
      <c r="NG2" s="4" t="s">
        <v>1</v>
      </c>
      <c r="ABH2" s="4"/>
      <c r="ABI2" s="4"/>
      <c r="ABJ2" s="4"/>
      <c r="ABK2" s="4"/>
    </row>
    <row r="3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7" t="s">
        <v>7</v>
      </c>
      <c r="M3" s="7" t="s">
        <v>8</v>
      </c>
      <c r="T3" s="7" t="s">
        <v>9</v>
      </c>
      <c r="AA3" s="7" t="s">
        <v>10</v>
      </c>
      <c r="AH3" s="7" t="s">
        <v>11</v>
      </c>
      <c r="AO3" s="7" t="s">
        <v>12</v>
      </c>
      <c r="AV3" s="7" t="s">
        <v>13</v>
      </c>
      <c r="BC3" s="7" t="s">
        <v>14</v>
      </c>
      <c r="BJ3" s="7" t="s">
        <v>15</v>
      </c>
      <c r="BQ3" s="7" t="s">
        <v>16</v>
      </c>
      <c r="BX3" s="7" t="s">
        <v>17</v>
      </c>
      <c r="CE3" s="7" t="s">
        <v>18</v>
      </c>
      <c r="CL3" s="7" t="s">
        <v>19</v>
      </c>
      <c r="CS3" s="7" t="s">
        <v>20</v>
      </c>
      <c r="CZ3" s="7" t="s">
        <v>21</v>
      </c>
      <c r="DG3" s="7" t="s">
        <v>22</v>
      </c>
      <c r="DN3" s="7" t="s">
        <v>23</v>
      </c>
      <c r="DU3" s="7" t="s">
        <v>24</v>
      </c>
      <c r="EB3" s="7" t="s">
        <v>25</v>
      </c>
      <c r="EI3" s="7" t="s">
        <v>26</v>
      </c>
      <c r="EP3" s="7" t="s">
        <v>27</v>
      </c>
      <c r="EW3" s="7" t="s">
        <v>28</v>
      </c>
      <c r="FD3" s="7" t="s">
        <v>29</v>
      </c>
      <c r="FK3" s="7" t="s">
        <v>30</v>
      </c>
      <c r="FR3" s="7" t="s">
        <v>31</v>
      </c>
      <c r="FY3" s="7" t="s">
        <v>32</v>
      </c>
      <c r="GF3" s="7" t="s">
        <v>33</v>
      </c>
      <c r="GM3" s="7" t="s">
        <v>34</v>
      </c>
      <c r="GT3" s="7" t="s">
        <v>35</v>
      </c>
      <c r="HA3" s="7" t="s">
        <v>36</v>
      </c>
      <c r="HH3" s="7" t="s">
        <v>37</v>
      </c>
      <c r="HO3" s="7" t="s">
        <v>38</v>
      </c>
      <c r="HV3" s="7" t="s">
        <v>39</v>
      </c>
      <c r="IC3" s="7" t="s">
        <v>40</v>
      </c>
      <c r="IJ3" s="7" t="s">
        <v>41</v>
      </c>
      <c r="IQ3" s="7" t="s">
        <v>42</v>
      </c>
      <c r="IX3" s="7" t="s">
        <v>43</v>
      </c>
      <c r="JE3" s="7" t="s">
        <v>44</v>
      </c>
      <c r="JL3" s="7" t="s">
        <v>45</v>
      </c>
      <c r="JS3" s="7" t="s">
        <v>46</v>
      </c>
      <c r="JZ3" s="7" t="s">
        <v>47</v>
      </c>
      <c r="KG3" s="7" t="s">
        <v>48</v>
      </c>
      <c r="KN3" s="7" t="s">
        <v>49</v>
      </c>
      <c r="KU3" s="8" t="s">
        <v>50</v>
      </c>
      <c r="LB3" s="8" t="s">
        <v>51</v>
      </c>
      <c r="LI3" s="7" t="s">
        <v>52</v>
      </c>
      <c r="LP3" s="7" t="s">
        <v>53</v>
      </c>
      <c r="LW3" s="7" t="s">
        <v>54</v>
      </c>
      <c r="MD3" s="7" t="s">
        <v>55</v>
      </c>
      <c r="MK3" s="7" t="s">
        <v>56</v>
      </c>
      <c r="MR3" s="7" t="s">
        <v>57</v>
      </c>
      <c r="MY3" s="7" t="s">
        <v>58</v>
      </c>
      <c r="NG3" s="9" t="s">
        <v>7</v>
      </c>
      <c r="NN3" s="9" t="s">
        <v>8</v>
      </c>
      <c r="NU3" s="9" t="s">
        <v>9</v>
      </c>
      <c r="OB3" s="9" t="s">
        <v>10</v>
      </c>
      <c r="OI3" s="9" t="s">
        <v>11</v>
      </c>
      <c r="OP3" s="9" t="s">
        <v>12</v>
      </c>
      <c r="OW3" s="9" t="s">
        <v>13</v>
      </c>
      <c r="PD3" s="9" t="s">
        <v>14</v>
      </c>
      <c r="PK3" s="9" t="s">
        <v>15</v>
      </c>
      <c r="PR3" s="9" t="s">
        <v>16</v>
      </c>
      <c r="PY3" s="9" t="s">
        <v>17</v>
      </c>
      <c r="QF3" s="9" t="s">
        <v>18</v>
      </c>
      <c r="QM3" s="9" t="s">
        <v>19</v>
      </c>
      <c r="QT3" s="9" t="s">
        <v>20</v>
      </c>
      <c r="RA3" s="9" t="s">
        <v>21</v>
      </c>
      <c r="RH3" s="9" t="s">
        <v>22</v>
      </c>
      <c r="RO3" s="9" t="s">
        <v>23</v>
      </c>
      <c r="RV3" s="9" t="s">
        <v>24</v>
      </c>
      <c r="SC3" s="9" t="s">
        <v>25</v>
      </c>
      <c r="SJ3" s="9" t="s">
        <v>26</v>
      </c>
      <c r="SQ3" s="9" t="s">
        <v>27</v>
      </c>
      <c r="SX3" s="9" t="s">
        <v>28</v>
      </c>
      <c r="TE3" s="9" t="s">
        <v>29</v>
      </c>
      <c r="TL3" s="9" t="s">
        <v>30</v>
      </c>
      <c r="TS3" s="9" t="s">
        <v>31</v>
      </c>
      <c r="TZ3" s="9" t="s">
        <v>32</v>
      </c>
      <c r="UG3" s="9" t="s">
        <v>33</v>
      </c>
      <c r="UN3" s="9" t="s">
        <v>34</v>
      </c>
      <c r="UU3" s="9" t="s">
        <v>35</v>
      </c>
      <c r="VB3" s="9" t="s">
        <v>36</v>
      </c>
      <c r="VI3" s="9" t="s">
        <v>37</v>
      </c>
      <c r="VP3" s="9" t="s">
        <v>38</v>
      </c>
      <c r="VW3" s="9" t="s">
        <v>39</v>
      </c>
      <c r="WD3" s="9" t="s">
        <v>40</v>
      </c>
      <c r="WK3" s="9" t="s">
        <v>41</v>
      </c>
      <c r="WR3" s="9" t="s">
        <v>42</v>
      </c>
      <c r="WY3" s="9" t="s">
        <v>43</v>
      </c>
      <c r="XF3" s="9" t="s">
        <v>44</v>
      </c>
      <c r="XM3" s="9" t="s">
        <v>45</v>
      </c>
      <c r="XT3" s="9" t="s">
        <v>46</v>
      </c>
      <c r="YA3" s="9" t="s">
        <v>47</v>
      </c>
      <c r="YH3" s="9" t="s">
        <v>48</v>
      </c>
      <c r="YO3" s="9" t="s">
        <v>49</v>
      </c>
      <c r="YV3" s="9" t="s">
        <v>50</v>
      </c>
      <c r="ZC3" s="9" t="s">
        <v>51</v>
      </c>
      <c r="ZJ3" s="9" t="s">
        <v>52</v>
      </c>
      <c r="ZQ3" s="9" t="s">
        <v>53</v>
      </c>
      <c r="ZX3" s="9" t="s">
        <v>54</v>
      </c>
      <c r="AAE3" s="9" t="s">
        <v>55</v>
      </c>
      <c r="AAL3" s="9" t="s">
        <v>56</v>
      </c>
      <c r="AAS3" s="9" t="s">
        <v>57</v>
      </c>
      <c r="AAZ3" s="9" t="s">
        <v>58</v>
      </c>
      <c r="ABG3" s="9"/>
    </row>
    <row r="4" hidden="1">
      <c r="A4" s="10"/>
      <c r="B4" s="10"/>
      <c r="C4" s="11"/>
      <c r="D4" s="2"/>
      <c r="E4" s="12"/>
      <c r="F4" s="13">
        <v>44197.0</v>
      </c>
      <c r="G4" s="13">
        <v>44198.0</v>
      </c>
      <c r="H4" s="13">
        <v>44199.0</v>
      </c>
      <c r="I4" s="13">
        <v>44200.0</v>
      </c>
      <c r="J4" s="13">
        <v>44201.0</v>
      </c>
      <c r="K4" s="13">
        <v>44202.0</v>
      </c>
      <c r="L4" s="13">
        <v>44203.0</v>
      </c>
      <c r="M4" s="13">
        <v>44204.0</v>
      </c>
      <c r="N4" s="13">
        <v>44205.0</v>
      </c>
      <c r="O4" s="13">
        <v>44206.0</v>
      </c>
      <c r="P4" s="13">
        <v>44207.0</v>
      </c>
      <c r="Q4" s="13">
        <v>44208.0</v>
      </c>
      <c r="R4" s="13">
        <v>44209.0</v>
      </c>
      <c r="S4" s="13">
        <v>44210.0</v>
      </c>
      <c r="T4" s="13">
        <v>44211.0</v>
      </c>
      <c r="U4" s="13">
        <v>44212.0</v>
      </c>
      <c r="V4" s="13">
        <v>44213.0</v>
      </c>
      <c r="W4" s="13">
        <v>44214.0</v>
      </c>
      <c r="X4" s="13">
        <v>44215.0</v>
      </c>
      <c r="Y4" s="13">
        <v>44216.0</v>
      </c>
      <c r="Z4" s="13">
        <v>44217.0</v>
      </c>
      <c r="AA4" s="13">
        <v>44218.0</v>
      </c>
      <c r="AB4" s="13">
        <v>44219.0</v>
      </c>
      <c r="AC4" s="13">
        <v>44220.0</v>
      </c>
      <c r="AD4" s="13">
        <v>44221.0</v>
      </c>
      <c r="AE4" s="13">
        <v>44222.0</v>
      </c>
      <c r="AF4" s="13">
        <v>44223.0</v>
      </c>
      <c r="AG4" s="13">
        <v>44224.0</v>
      </c>
      <c r="AH4" s="13">
        <v>44225.0</v>
      </c>
      <c r="AI4" s="13">
        <v>44226.0</v>
      </c>
      <c r="AJ4" s="13">
        <v>44227.0</v>
      </c>
      <c r="AK4" s="13">
        <v>44228.0</v>
      </c>
      <c r="AL4" s="13">
        <v>44229.0</v>
      </c>
      <c r="AM4" s="13">
        <v>44230.0</v>
      </c>
      <c r="AN4" s="13">
        <v>44231.0</v>
      </c>
      <c r="AO4" s="13">
        <v>44232.0</v>
      </c>
      <c r="AP4" s="13">
        <v>44233.0</v>
      </c>
      <c r="AQ4" s="13">
        <v>44234.0</v>
      </c>
      <c r="AR4" s="13">
        <v>44235.0</v>
      </c>
      <c r="AS4" s="13">
        <v>44236.0</v>
      </c>
      <c r="AT4" s="13">
        <v>44237.0</v>
      </c>
      <c r="AU4" s="13">
        <v>44238.0</v>
      </c>
      <c r="AV4" s="13">
        <v>44239.0</v>
      </c>
      <c r="AW4" s="13">
        <v>44240.0</v>
      </c>
      <c r="AX4" s="13">
        <v>44241.0</v>
      </c>
      <c r="AY4" s="13">
        <v>44242.0</v>
      </c>
      <c r="AZ4" s="13">
        <v>44243.0</v>
      </c>
      <c r="BA4" s="13">
        <v>44244.0</v>
      </c>
      <c r="BB4" s="13">
        <v>44245.0</v>
      </c>
      <c r="BC4" s="13">
        <v>44246.0</v>
      </c>
      <c r="BD4" s="13">
        <v>44247.0</v>
      </c>
      <c r="BE4" s="13">
        <v>44248.0</v>
      </c>
      <c r="BF4" s="13">
        <v>44249.0</v>
      </c>
      <c r="BG4" s="13">
        <v>44250.0</v>
      </c>
      <c r="BH4" s="13">
        <v>44251.0</v>
      </c>
      <c r="BI4" s="13">
        <v>44252.0</v>
      </c>
      <c r="BJ4" s="13">
        <v>44253.0</v>
      </c>
      <c r="BK4" s="13">
        <v>44254.0</v>
      </c>
      <c r="BL4" s="13">
        <v>44255.0</v>
      </c>
      <c r="BM4" s="13">
        <v>44256.0</v>
      </c>
      <c r="BN4" s="13">
        <v>44257.0</v>
      </c>
      <c r="BO4" s="13">
        <v>44258.0</v>
      </c>
      <c r="BP4" s="13">
        <v>44259.0</v>
      </c>
      <c r="BQ4" s="13">
        <v>44260.0</v>
      </c>
      <c r="BR4" s="13">
        <v>44261.0</v>
      </c>
      <c r="BS4" s="13">
        <v>44262.0</v>
      </c>
      <c r="BT4" s="13">
        <v>44263.0</v>
      </c>
      <c r="BU4" s="13">
        <v>44264.0</v>
      </c>
      <c r="BV4" s="13">
        <v>44265.0</v>
      </c>
      <c r="BW4" s="13">
        <v>44266.0</v>
      </c>
      <c r="BX4" s="13">
        <v>44267.0</v>
      </c>
      <c r="BY4" s="13">
        <v>44268.0</v>
      </c>
      <c r="BZ4" s="13">
        <v>44269.0</v>
      </c>
      <c r="CA4" s="13">
        <v>44270.0</v>
      </c>
      <c r="CB4" s="13">
        <v>44271.0</v>
      </c>
      <c r="CC4" s="13">
        <v>44272.0</v>
      </c>
      <c r="CD4" s="13">
        <v>44273.0</v>
      </c>
      <c r="CE4" s="13">
        <v>44274.0</v>
      </c>
      <c r="CF4" s="13">
        <v>44275.0</v>
      </c>
      <c r="CG4" s="13">
        <v>44276.0</v>
      </c>
      <c r="CH4" s="13">
        <v>44277.0</v>
      </c>
      <c r="CI4" s="13">
        <v>44278.0</v>
      </c>
      <c r="CJ4" s="13">
        <v>44279.0</v>
      </c>
      <c r="CK4" s="13">
        <v>44280.0</v>
      </c>
      <c r="CL4" s="13">
        <v>44281.0</v>
      </c>
      <c r="CM4" s="13">
        <v>44282.0</v>
      </c>
      <c r="CN4" s="13">
        <v>44283.0</v>
      </c>
      <c r="CO4" s="13">
        <v>44284.0</v>
      </c>
      <c r="CP4" s="13">
        <v>44285.0</v>
      </c>
      <c r="CQ4" s="13">
        <v>44286.0</v>
      </c>
      <c r="CR4" s="13">
        <v>44287.0</v>
      </c>
      <c r="CS4" s="13">
        <v>44288.0</v>
      </c>
      <c r="CT4" s="13">
        <v>44289.0</v>
      </c>
      <c r="CU4" s="13">
        <v>44290.0</v>
      </c>
      <c r="CV4" s="13">
        <v>44291.0</v>
      </c>
      <c r="CW4" s="13">
        <v>44292.0</v>
      </c>
      <c r="CX4" s="13">
        <v>44293.0</v>
      </c>
      <c r="CY4" s="13">
        <v>44294.0</v>
      </c>
      <c r="CZ4" s="13">
        <v>44295.0</v>
      </c>
      <c r="DA4" s="13">
        <v>44296.0</v>
      </c>
      <c r="DB4" s="13">
        <v>44297.0</v>
      </c>
      <c r="DC4" s="13">
        <v>44298.0</v>
      </c>
      <c r="DD4" s="13">
        <v>44299.0</v>
      </c>
      <c r="DE4" s="13">
        <v>44300.0</v>
      </c>
      <c r="DF4" s="13">
        <v>44301.0</v>
      </c>
      <c r="DG4" s="13">
        <v>44302.0</v>
      </c>
      <c r="DH4" s="13">
        <v>44303.0</v>
      </c>
      <c r="DI4" s="13">
        <v>44304.0</v>
      </c>
      <c r="DJ4" s="13">
        <v>44305.0</v>
      </c>
      <c r="DK4" s="13">
        <v>44306.0</v>
      </c>
      <c r="DL4" s="13">
        <v>44307.0</v>
      </c>
      <c r="DM4" s="13">
        <v>44308.0</v>
      </c>
      <c r="DN4" s="13">
        <v>44309.0</v>
      </c>
      <c r="DO4" s="13">
        <v>44310.0</v>
      </c>
      <c r="DP4" s="13">
        <v>44311.0</v>
      </c>
      <c r="DQ4" s="13">
        <v>44312.0</v>
      </c>
      <c r="DR4" s="13">
        <v>44313.0</v>
      </c>
      <c r="DS4" s="13">
        <v>44314.0</v>
      </c>
      <c r="DT4" s="13">
        <v>44315.0</v>
      </c>
      <c r="DU4" s="13">
        <v>44316.0</v>
      </c>
      <c r="DV4" s="13">
        <v>44317.0</v>
      </c>
      <c r="DW4" s="13">
        <v>44318.0</v>
      </c>
      <c r="DX4" s="13">
        <v>44319.0</v>
      </c>
      <c r="DY4" s="13">
        <v>44320.0</v>
      </c>
      <c r="DZ4" s="13">
        <v>44321.0</v>
      </c>
      <c r="EA4" s="13">
        <v>44322.0</v>
      </c>
      <c r="EB4" s="13">
        <v>44323.0</v>
      </c>
      <c r="EC4" s="13">
        <v>44324.0</v>
      </c>
      <c r="ED4" s="13">
        <v>44325.0</v>
      </c>
      <c r="EE4" s="13">
        <v>44326.0</v>
      </c>
      <c r="EF4" s="13">
        <v>44327.0</v>
      </c>
      <c r="EG4" s="13">
        <v>44328.0</v>
      </c>
      <c r="EH4" s="13">
        <v>44329.0</v>
      </c>
      <c r="EI4" s="13">
        <v>44330.0</v>
      </c>
      <c r="EJ4" s="13">
        <v>44331.0</v>
      </c>
      <c r="EK4" s="13">
        <v>44332.0</v>
      </c>
      <c r="EL4" s="13">
        <v>44333.0</v>
      </c>
      <c r="EM4" s="13">
        <v>44334.0</v>
      </c>
      <c r="EN4" s="13">
        <v>44335.0</v>
      </c>
      <c r="EO4" s="13">
        <v>44336.0</v>
      </c>
      <c r="EP4" s="13">
        <v>44337.0</v>
      </c>
      <c r="EQ4" s="13">
        <v>44338.0</v>
      </c>
      <c r="ER4" s="13">
        <v>44339.0</v>
      </c>
      <c r="ES4" s="13">
        <v>44340.0</v>
      </c>
      <c r="ET4" s="13">
        <v>44341.0</v>
      </c>
      <c r="EU4" s="13">
        <v>44342.0</v>
      </c>
      <c r="EV4" s="13">
        <v>44343.0</v>
      </c>
      <c r="EW4" s="13">
        <v>44344.0</v>
      </c>
      <c r="EX4" s="13">
        <v>44345.0</v>
      </c>
      <c r="EY4" s="13">
        <v>44346.0</v>
      </c>
      <c r="EZ4" s="13">
        <v>44347.0</v>
      </c>
      <c r="FA4" s="13">
        <v>44348.0</v>
      </c>
      <c r="FB4" s="13">
        <v>44349.0</v>
      </c>
      <c r="FC4" s="13">
        <v>44350.0</v>
      </c>
      <c r="FD4" s="13">
        <v>44351.0</v>
      </c>
      <c r="FE4" s="13">
        <v>44352.0</v>
      </c>
      <c r="FF4" s="13">
        <v>44353.0</v>
      </c>
      <c r="FG4" s="13">
        <v>44354.0</v>
      </c>
      <c r="FH4" s="13">
        <v>44355.0</v>
      </c>
      <c r="FI4" s="13">
        <v>44356.0</v>
      </c>
      <c r="FJ4" s="13">
        <v>44357.0</v>
      </c>
      <c r="FK4" s="13">
        <v>44358.0</v>
      </c>
      <c r="FL4" s="13">
        <v>44359.0</v>
      </c>
      <c r="FM4" s="13">
        <v>44360.0</v>
      </c>
      <c r="FN4" s="13">
        <v>44361.0</v>
      </c>
      <c r="FO4" s="13">
        <v>44362.0</v>
      </c>
      <c r="FP4" s="13">
        <v>44363.0</v>
      </c>
      <c r="FQ4" s="13">
        <v>44364.0</v>
      </c>
      <c r="FR4" s="13">
        <v>44365.0</v>
      </c>
      <c r="FS4" s="13">
        <v>44366.0</v>
      </c>
      <c r="FT4" s="13">
        <v>44367.0</v>
      </c>
      <c r="FU4" s="13">
        <v>44368.0</v>
      </c>
      <c r="FV4" s="13">
        <v>44369.0</v>
      </c>
      <c r="FW4" s="13">
        <v>44370.0</v>
      </c>
      <c r="FX4" s="13">
        <v>44371.0</v>
      </c>
      <c r="FY4" s="13">
        <v>44372.0</v>
      </c>
      <c r="FZ4" s="13">
        <v>44373.0</v>
      </c>
      <c r="GA4" s="13">
        <v>44374.0</v>
      </c>
      <c r="GB4" s="13">
        <v>44375.0</v>
      </c>
      <c r="GC4" s="13">
        <v>44376.0</v>
      </c>
      <c r="GD4" s="13">
        <v>44377.0</v>
      </c>
      <c r="GE4" s="13">
        <v>44378.0</v>
      </c>
      <c r="GF4" s="13">
        <v>44379.0</v>
      </c>
      <c r="GG4" s="13">
        <v>44380.0</v>
      </c>
      <c r="GH4" s="13">
        <v>44381.0</v>
      </c>
      <c r="GI4" s="13">
        <v>44382.0</v>
      </c>
      <c r="GJ4" s="13">
        <v>44383.0</v>
      </c>
      <c r="GK4" s="13">
        <v>44384.0</v>
      </c>
      <c r="GL4" s="13">
        <v>44385.0</v>
      </c>
      <c r="GM4" s="13">
        <v>44386.0</v>
      </c>
      <c r="GN4" s="13">
        <v>44387.0</v>
      </c>
      <c r="GO4" s="13">
        <v>44388.0</v>
      </c>
      <c r="GP4" s="13">
        <v>44389.0</v>
      </c>
      <c r="GQ4" s="13">
        <v>44390.0</v>
      </c>
      <c r="GR4" s="13">
        <v>44391.0</v>
      </c>
      <c r="GS4" s="13">
        <v>44392.0</v>
      </c>
      <c r="GT4" s="13">
        <v>44393.0</v>
      </c>
      <c r="GU4" s="13">
        <v>44394.0</v>
      </c>
      <c r="GV4" s="13">
        <v>44395.0</v>
      </c>
      <c r="GW4" s="13">
        <v>44396.0</v>
      </c>
      <c r="GX4" s="13">
        <v>44397.0</v>
      </c>
      <c r="GY4" s="13">
        <v>44398.0</v>
      </c>
      <c r="GZ4" s="13">
        <v>44399.0</v>
      </c>
      <c r="HA4" s="13">
        <v>44400.0</v>
      </c>
      <c r="HB4" s="13">
        <v>44401.0</v>
      </c>
      <c r="HC4" s="13">
        <v>44402.0</v>
      </c>
      <c r="HD4" s="13">
        <v>44403.0</v>
      </c>
      <c r="HE4" s="13">
        <v>44404.0</v>
      </c>
      <c r="HF4" s="13">
        <v>44405.0</v>
      </c>
      <c r="HG4" s="13">
        <v>44406.0</v>
      </c>
      <c r="HH4" s="13">
        <v>44407.0</v>
      </c>
      <c r="HI4" s="13">
        <v>44408.0</v>
      </c>
      <c r="HJ4" s="13">
        <v>44409.0</v>
      </c>
      <c r="HK4" s="13">
        <v>44410.0</v>
      </c>
      <c r="HL4" s="13">
        <v>44411.0</v>
      </c>
      <c r="HM4" s="13">
        <v>44412.0</v>
      </c>
      <c r="HN4" s="13">
        <v>44413.0</v>
      </c>
      <c r="HO4" s="13">
        <v>44414.0</v>
      </c>
      <c r="HP4" s="13">
        <v>44415.0</v>
      </c>
      <c r="HQ4" s="13">
        <v>44416.0</v>
      </c>
      <c r="HR4" s="13">
        <v>44417.0</v>
      </c>
      <c r="HS4" s="13">
        <v>44418.0</v>
      </c>
      <c r="HT4" s="13">
        <v>44419.0</v>
      </c>
      <c r="HU4" s="13">
        <v>44420.0</v>
      </c>
      <c r="HV4" s="13">
        <v>44421.0</v>
      </c>
      <c r="HW4" s="13">
        <v>44422.0</v>
      </c>
      <c r="HX4" s="13">
        <v>44423.0</v>
      </c>
      <c r="HY4" s="13">
        <v>44424.0</v>
      </c>
      <c r="HZ4" s="13">
        <v>44425.0</v>
      </c>
      <c r="IA4" s="13">
        <v>44426.0</v>
      </c>
      <c r="IB4" s="13">
        <v>44427.0</v>
      </c>
      <c r="IC4" s="13">
        <v>44428.0</v>
      </c>
      <c r="ID4" s="13">
        <v>44429.0</v>
      </c>
      <c r="IE4" s="13">
        <v>44430.0</v>
      </c>
      <c r="IF4" s="13">
        <v>44431.0</v>
      </c>
      <c r="IG4" s="13">
        <v>44432.0</v>
      </c>
      <c r="IH4" s="13">
        <v>44433.0</v>
      </c>
      <c r="II4" s="13">
        <v>44434.0</v>
      </c>
      <c r="IJ4" s="13">
        <v>44435.0</v>
      </c>
      <c r="IK4" s="13">
        <v>44436.0</v>
      </c>
      <c r="IL4" s="13">
        <v>44437.0</v>
      </c>
      <c r="IM4" s="13">
        <v>44438.0</v>
      </c>
      <c r="IN4" s="13">
        <v>44439.0</v>
      </c>
      <c r="IO4" s="13">
        <v>44440.0</v>
      </c>
      <c r="IP4" s="13">
        <v>44441.0</v>
      </c>
      <c r="IQ4" s="13">
        <v>44442.0</v>
      </c>
      <c r="IR4" s="13">
        <v>44443.0</v>
      </c>
      <c r="IS4" s="13">
        <v>44444.0</v>
      </c>
      <c r="IT4" s="13">
        <v>44445.0</v>
      </c>
      <c r="IU4" s="13">
        <v>44446.0</v>
      </c>
      <c r="IV4" s="13">
        <v>44447.0</v>
      </c>
      <c r="IW4" s="13">
        <v>44448.0</v>
      </c>
      <c r="IX4" s="13">
        <v>44449.0</v>
      </c>
      <c r="IY4" s="14">
        <v>44450.0</v>
      </c>
      <c r="IZ4" s="13">
        <v>44451.0</v>
      </c>
      <c r="JA4" s="13">
        <v>44452.0</v>
      </c>
      <c r="JB4" s="13">
        <v>44453.0</v>
      </c>
      <c r="JC4" s="13">
        <v>44454.0</v>
      </c>
      <c r="JD4" s="13">
        <v>44455.0</v>
      </c>
      <c r="JE4" s="13">
        <v>44456.0</v>
      </c>
      <c r="JF4" s="13">
        <v>44457.0</v>
      </c>
      <c r="JG4" s="13">
        <v>44458.0</v>
      </c>
      <c r="JH4" s="13">
        <v>44459.0</v>
      </c>
      <c r="JI4" s="13">
        <v>44460.0</v>
      </c>
      <c r="JJ4" s="13">
        <v>44461.0</v>
      </c>
      <c r="JK4" s="13">
        <v>44462.0</v>
      </c>
      <c r="JL4" s="13">
        <v>44463.0</v>
      </c>
      <c r="JM4" s="13">
        <v>44464.0</v>
      </c>
      <c r="JN4" s="13">
        <v>44465.0</v>
      </c>
      <c r="JO4" s="13">
        <v>44466.0</v>
      </c>
      <c r="JP4" s="13">
        <v>44467.0</v>
      </c>
      <c r="JQ4" s="13">
        <v>44468.0</v>
      </c>
      <c r="JR4" s="13">
        <v>44469.0</v>
      </c>
      <c r="JS4" s="13">
        <v>44470.0</v>
      </c>
      <c r="JT4" s="13">
        <v>44471.0</v>
      </c>
      <c r="JU4" s="13">
        <v>44472.0</v>
      </c>
      <c r="JV4" s="13">
        <v>44473.0</v>
      </c>
      <c r="JW4" s="13">
        <v>44474.0</v>
      </c>
      <c r="JX4" s="13">
        <v>44475.0</v>
      </c>
      <c r="JY4" s="13">
        <v>44476.0</v>
      </c>
      <c r="JZ4" s="13">
        <v>44477.0</v>
      </c>
      <c r="KA4" s="13">
        <v>44478.0</v>
      </c>
      <c r="KB4" s="13">
        <v>44479.0</v>
      </c>
      <c r="KC4" s="13">
        <v>44480.0</v>
      </c>
      <c r="KD4" s="13">
        <v>44481.0</v>
      </c>
      <c r="KE4" s="13">
        <v>44482.0</v>
      </c>
      <c r="KF4" s="13">
        <v>44483.0</v>
      </c>
      <c r="KG4" s="13">
        <v>44484.0</v>
      </c>
      <c r="KH4" s="13">
        <v>44485.0</v>
      </c>
      <c r="KI4" s="13">
        <v>44486.0</v>
      </c>
      <c r="KJ4" s="13">
        <v>44487.0</v>
      </c>
      <c r="KK4" s="13">
        <v>44488.0</v>
      </c>
      <c r="KL4" s="13">
        <v>44489.0</v>
      </c>
      <c r="KM4" s="13">
        <v>44490.0</v>
      </c>
      <c r="KN4" s="13">
        <v>44491.0</v>
      </c>
      <c r="KO4" s="13">
        <v>44492.0</v>
      </c>
      <c r="KP4" s="13">
        <v>44493.0</v>
      </c>
      <c r="KQ4" s="13">
        <v>44494.0</v>
      </c>
      <c r="KR4" s="13">
        <v>44495.0</v>
      </c>
      <c r="KS4" s="13">
        <v>44496.0</v>
      </c>
      <c r="KT4" s="13">
        <v>44497.0</v>
      </c>
      <c r="KU4" s="15">
        <v>44498.0</v>
      </c>
      <c r="KV4" s="15">
        <v>44499.0</v>
      </c>
      <c r="KW4" s="15">
        <v>44500.0</v>
      </c>
      <c r="KX4" s="15">
        <v>44501.0</v>
      </c>
      <c r="KY4" s="15">
        <v>44502.0</v>
      </c>
      <c r="KZ4" s="15">
        <v>44503.0</v>
      </c>
      <c r="LA4" s="15">
        <v>44504.0</v>
      </c>
      <c r="LB4" s="15">
        <v>44505.0</v>
      </c>
      <c r="LC4" s="15">
        <v>44506.0</v>
      </c>
      <c r="LD4" s="15">
        <v>44507.0</v>
      </c>
      <c r="LE4" s="15">
        <v>44508.0</v>
      </c>
      <c r="LF4" s="15">
        <v>44509.0</v>
      </c>
      <c r="LG4" s="15">
        <v>44510.0</v>
      </c>
      <c r="LH4" s="15">
        <v>44511.0</v>
      </c>
      <c r="LI4" s="13">
        <v>44512.0</v>
      </c>
      <c r="LJ4" s="13">
        <v>44513.0</v>
      </c>
      <c r="LK4" s="13">
        <v>44514.0</v>
      </c>
      <c r="LL4" s="13">
        <v>44515.0</v>
      </c>
      <c r="LM4" s="13">
        <v>44516.0</v>
      </c>
      <c r="LN4" s="13">
        <v>44517.0</v>
      </c>
      <c r="LO4" s="13">
        <v>44518.0</v>
      </c>
      <c r="LP4" s="13">
        <v>44519.0</v>
      </c>
      <c r="LQ4" s="13">
        <v>44520.0</v>
      </c>
      <c r="LR4" s="13">
        <v>44521.0</v>
      </c>
      <c r="LS4" s="13">
        <v>44522.0</v>
      </c>
      <c r="LT4" s="13">
        <v>44523.0</v>
      </c>
      <c r="LU4" s="13">
        <v>44524.0</v>
      </c>
      <c r="LV4" s="13">
        <v>44525.0</v>
      </c>
      <c r="LW4" s="13">
        <v>44526.0</v>
      </c>
      <c r="LX4" s="13">
        <v>44527.0</v>
      </c>
      <c r="LY4" s="13">
        <v>44528.0</v>
      </c>
      <c r="LZ4" s="13">
        <v>44529.0</v>
      </c>
      <c r="MA4" s="13">
        <v>44530.0</v>
      </c>
      <c r="MB4" s="13">
        <v>44531.0</v>
      </c>
      <c r="MC4" s="13">
        <v>44532.0</v>
      </c>
      <c r="MD4" s="13">
        <v>44533.0</v>
      </c>
      <c r="ME4" s="13">
        <v>44534.0</v>
      </c>
      <c r="MF4" s="13">
        <v>44535.0</v>
      </c>
      <c r="MG4" s="13">
        <v>44536.0</v>
      </c>
      <c r="MH4" s="13">
        <v>44537.0</v>
      </c>
      <c r="MI4" s="13">
        <v>44538.0</v>
      </c>
      <c r="MJ4" s="13">
        <v>44539.0</v>
      </c>
      <c r="MK4" s="13">
        <v>44540.0</v>
      </c>
      <c r="ML4" s="13">
        <v>44541.0</v>
      </c>
      <c r="MM4" s="13">
        <v>44542.0</v>
      </c>
      <c r="MN4" s="13">
        <v>44543.0</v>
      </c>
      <c r="MO4" s="13">
        <v>44544.0</v>
      </c>
      <c r="MP4" s="13">
        <v>44545.0</v>
      </c>
      <c r="MQ4" s="13">
        <v>44546.0</v>
      </c>
      <c r="MR4" s="13">
        <v>44547.0</v>
      </c>
      <c r="MS4" s="13">
        <v>44548.0</v>
      </c>
      <c r="MT4" s="13">
        <v>44549.0</v>
      </c>
      <c r="MU4" s="13">
        <v>44550.0</v>
      </c>
      <c r="MV4" s="13">
        <v>44551.0</v>
      </c>
      <c r="MW4" s="13">
        <v>44552.0</v>
      </c>
      <c r="MX4" s="13">
        <v>44553.0</v>
      </c>
      <c r="MY4" s="13">
        <v>44554.0</v>
      </c>
      <c r="MZ4" s="13">
        <v>44555.0</v>
      </c>
      <c r="NA4" s="13">
        <v>44556.0</v>
      </c>
      <c r="NB4" s="13">
        <v>44557.0</v>
      </c>
      <c r="NC4" s="13">
        <v>44558.0</v>
      </c>
      <c r="ND4" s="13">
        <v>44559.0</v>
      </c>
      <c r="NE4" s="13">
        <v>44560.0</v>
      </c>
      <c r="NF4" s="13">
        <v>44561.0</v>
      </c>
      <c r="NG4" s="13">
        <v>44562.0</v>
      </c>
      <c r="NH4" s="13">
        <v>44563.0</v>
      </c>
      <c r="NI4" s="13">
        <v>44564.0</v>
      </c>
      <c r="NJ4" s="13">
        <v>44565.0</v>
      </c>
      <c r="NK4" s="13">
        <v>44566.0</v>
      </c>
      <c r="NL4" s="13">
        <v>44567.0</v>
      </c>
      <c r="NM4" s="13">
        <v>44568.0</v>
      </c>
      <c r="NN4" s="13">
        <v>44569.0</v>
      </c>
      <c r="NO4" s="13">
        <v>44570.0</v>
      </c>
      <c r="NP4" s="13">
        <v>44571.0</v>
      </c>
      <c r="NQ4" s="13">
        <v>44572.0</v>
      </c>
      <c r="NR4" s="13">
        <v>44573.0</v>
      </c>
      <c r="NS4" s="13">
        <v>44574.0</v>
      </c>
      <c r="NT4" s="13">
        <v>44575.0</v>
      </c>
      <c r="NU4" s="13">
        <v>44576.0</v>
      </c>
      <c r="NV4" s="13">
        <v>44577.0</v>
      </c>
      <c r="NW4" s="13">
        <v>44578.0</v>
      </c>
      <c r="NX4" s="13">
        <v>44579.0</v>
      </c>
      <c r="NY4" s="13">
        <v>44580.0</v>
      </c>
      <c r="NZ4" s="13">
        <v>44581.0</v>
      </c>
      <c r="OA4" s="13">
        <v>44582.0</v>
      </c>
      <c r="OB4" s="13">
        <v>44583.0</v>
      </c>
      <c r="OC4" s="13">
        <v>44584.0</v>
      </c>
      <c r="OD4" s="13">
        <v>44585.0</v>
      </c>
      <c r="OE4" s="13">
        <v>44586.0</v>
      </c>
      <c r="OF4" s="13">
        <v>44587.0</v>
      </c>
      <c r="OG4" s="13">
        <v>44588.0</v>
      </c>
      <c r="OH4" s="13">
        <v>44589.0</v>
      </c>
      <c r="OI4" s="13">
        <v>44590.0</v>
      </c>
      <c r="OJ4" s="13">
        <v>44591.0</v>
      </c>
      <c r="OK4" s="13">
        <v>44592.0</v>
      </c>
      <c r="OL4" s="13">
        <v>44593.0</v>
      </c>
      <c r="OM4" s="13">
        <v>44594.0</v>
      </c>
      <c r="ON4" s="13">
        <v>44595.0</v>
      </c>
      <c r="OO4" s="13">
        <v>44596.0</v>
      </c>
      <c r="OP4" s="13">
        <v>44597.0</v>
      </c>
      <c r="OQ4" s="13">
        <v>44598.0</v>
      </c>
      <c r="OR4" s="13">
        <v>44599.0</v>
      </c>
      <c r="OS4" s="13">
        <v>44600.0</v>
      </c>
      <c r="OT4" s="13">
        <v>44601.0</v>
      </c>
      <c r="OU4" s="13">
        <v>44602.0</v>
      </c>
      <c r="OV4" s="13">
        <v>44603.0</v>
      </c>
      <c r="OW4" s="13">
        <v>44604.0</v>
      </c>
      <c r="OX4" s="13">
        <v>44605.0</v>
      </c>
      <c r="OY4" s="13">
        <v>44606.0</v>
      </c>
      <c r="OZ4" s="13">
        <v>44607.0</v>
      </c>
      <c r="PA4" s="13">
        <v>44608.0</v>
      </c>
      <c r="PB4" s="13">
        <v>44609.0</v>
      </c>
      <c r="PC4" s="13">
        <v>44610.0</v>
      </c>
      <c r="PD4" s="13">
        <v>44611.0</v>
      </c>
      <c r="PE4" s="13">
        <v>44612.0</v>
      </c>
      <c r="PF4" s="13">
        <v>44613.0</v>
      </c>
      <c r="PG4" s="13">
        <v>44614.0</v>
      </c>
      <c r="PH4" s="13">
        <v>44615.0</v>
      </c>
      <c r="PI4" s="13">
        <v>44616.0</v>
      </c>
      <c r="PJ4" s="13">
        <v>44617.0</v>
      </c>
      <c r="PK4" s="13">
        <v>44618.0</v>
      </c>
      <c r="PL4" s="13">
        <v>44619.0</v>
      </c>
      <c r="PM4" s="13">
        <v>44620.0</v>
      </c>
      <c r="PN4" s="13">
        <v>44621.0</v>
      </c>
      <c r="PO4" s="13">
        <v>44622.0</v>
      </c>
      <c r="PP4" s="13">
        <v>44623.0</v>
      </c>
      <c r="PQ4" s="13">
        <v>44624.0</v>
      </c>
      <c r="PR4" s="13">
        <v>44625.0</v>
      </c>
      <c r="PS4" s="13">
        <v>44626.0</v>
      </c>
      <c r="PT4" s="13">
        <v>44627.0</v>
      </c>
      <c r="PU4" s="13">
        <v>44628.0</v>
      </c>
      <c r="PV4" s="13">
        <v>44629.0</v>
      </c>
      <c r="PW4" s="13">
        <v>44630.0</v>
      </c>
      <c r="PX4" s="13">
        <v>44631.0</v>
      </c>
      <c r="PY4" s="13">
        <v>44632.0</v>
      </c>
      <c r="PZ4" s="13">
        <v>44633.0</v>
      </c>
      <c r="QA4" s="13">
        <v>44634.0</v>
      </c>
      <c r="QB4" s="13">
        <v>44635.0</v>
      </c>
      <c r="QC4" s="13">
        <v>44636.0</v>
      </c>
      <c r="QD4" s="13">
        <v>44637.0</v>
      </c>
      <c r="QE4" s="13">
        <v>44638.0</v>
      </c>
      <c r="QF4" s="13">
        <v>44639.0</v>
      </c>
      <c r="QG4" s="13">
        <v>44640.0</v>
      </c>
      <c r="QH4" s="13">
        <v>44641.0</v>
      </c>
      <c r="QI4" s="13">
        <v>44642.0</v>
      </c>
      <c r="QJ4" s="13">
        <v>44643.0</v>
      </c>
      <c r="QK4" s="13">
        <v>44644.0</v>
      </c>
      <c r="QL4" s="13">
        <v>44645.0</v>
      </c>
      <c r="QM4" s="13">
        <v>44646.0</v>
      </c>
      <c r="QN4" s="13">
        <v>44647.0</v>
      </c>
      <c r="QO4" s="13">
        <v>44648.0</v>
      </c>
      <c r="QP4" s="13">
        <v>44649.0</v>
      </c>
      <c r="QQ4" s="13">
        <v>44650.0</v>
      </c>
      <c r="QR4" s="13">
        <v>44651.0</v>
      </c>
      <c r="QS4" s="13">
        <v>44652.0</v>
      </c>
      <c r="QT4" s="13">
        <v>44653.0</v>
      </c>
      <c r="QU4" s="13">
        <v>44654.0</v>
      </c>
      <c r="QV4" s="13">
        <v>44655.0</v>
      </c>
      <c r="QW4" s="13">
        <v>44656.0</v>
      </c>
      <c r="QX4" s="13">
        <v>44657.0</v>
      </c>
      <c r="QY4" s="13">
        <v>44658.0</v>
      </c>
      <c r="QZ4" s="13">
        <v>44659.0</v>
      </c>
      <c r="RA4" s="13">
        <v>44660.0</v>
      </c>
      <c r="RB4" s="13">
        <v>44661.0</v>
      </c>
      <c r="RC4" s="13">
        <v>44662.0</v>
      </c>
      <c r="RD4" s="13">
        <v>44663.0</v>
      </c>
      <c r="RE4" s="13">
        <v>44664.0</v>
      </c>
      <c r="RF4" s="13">
        <v>44665.0</v>
      </c>
      <c r="RG4" s="13">
        <v>44666.0</v>
      </c>
      <c r="RH4" s="13">
        <v>44667.0</v>
      </c>
      <c r="RI4" s="13">
        <v>44668.0</v>
      </c>
      <c r="RJ4" s="13">
        <v>44669.0</v>
      </c>
      <c r="RK4" s="13">
        <v>44670.0</v>
      </c>
      <c r="RL4" s="13">
        <v>44671.0</v>
      </c>
      <c r="RM4" s="13">
        <v>44672.0</v>
      </c>
      <c r="RN4" s="13">
        <v>44673.0</v>
      </c>
      <c r="RO4" s="13">
        <v>44674.0</v>
      </c>
      <c r="RP4" s="13">
        <v>44675.0</v>
      </c>
      <c r="RQ4" s="13">
        <v>44676.0</v>
      </c>
      <c r="RR4" s="13">
        <v>44677.0</v>
      </c>
      <c r="RS4" s="13">
        <v>44678.0</v>
      </c>
      <c r="RT4" s="13">
        <v>44679.0</v>
      </c>
      <c r="RU4" s="13">
        <v>44680.0</v>
      </c>
      <c r="RV4" s="13">
        <v>44681.0</v>
      </c>
      <c r="RW4" s="13">
        <v>44682.0</v>
      </c>
      <c r="RX4" s="13">
        <v>44683.0</v>
      </c>
      <c r="RY4" s="13">
        <v>44684.0</v>
      </c>
      <c r="RZ4" s="13">
        <v>44685.0</v>
      </c>
      <c r="SA4" s="13">
        <v>44686.0</v>
      </c>
      <c r="SB4" s="13">
        <v>44687.0</v>
      </c>
      <c r="SC4" s="13">
        <v>44688.0</v>
      </c>
      <c r="SD4" s="13">
        <v>44689.0</v>
      </c>
      <c r="SE4" s="13">
        <v>44690.0</v>
      </c>
      <c r="SF4" s="13">
        <v>44691.0</v>
      </c>
      <c r="SG4" s="13">
        <v>44692.0</v>
      </c>
      <c r="SH4" s="13">
        <v>44693.0</v>
      </c>
      <c r="SI4" s="13">
        <v>44694.0</v>
      </c>
      <c r="SJ4" s="13">
        <v>44695.0</v>
      </c>
      <c r="SK4" s="13">
        <v>44696.0</v>
      </c>
      <c r="SL4" s="13">
        <v>44697.0</v>
      </c>
      <c r="SM4" s="13">
        <v>44698.0</v>
      </c>
      <c r="SN4" s="13">
        <v>44699.0</v>
      </c>
      <c r="SO4" s="13">
        <v>44700.0</v>
      </c>
      <c r="SP4" s="13">
        <v>44701.0</v>
      </c>
      <c r="SQ4" s="13">
        <v>44702.0</v>
      </c>
      <c r="SR4" s="13">
        <v>44703.0</v>
      </c>
      <c r="SS4" s="13">
        <v>44704.0</v>
      </c>
      <c r="ST4" s="13">
        <v>44705.0</v>
      </c>
      <c r="SU4" s="13">
        <v>44706.0</v>
      </c>
      <c r="SV4" s="13">
        <v>44707.0</v>
      </c>
      <c r="SW4" s="13">
        <v>44708.0</v>
      </c>
      <c r="SX4" s="13">
        <v>44709.0</v>
      </c>
      <c r="SY4" s="13">
        <v>44710.0</v>
      </c>
      <c r="SZ4" s="13">
        <v>44711.0</v>
      </c>
      <c r="TA4" s="13">
        <v>44712.0</v>
      </c>
      <c r="TB4" s="13">
        <v>44713.0</v>
      </c>
      <c r="TC4" s="13">
        <v>44714.0</v>
      </c>
      <c r="TD4" s="13">
        <v>44715.0</v>
      </c>
      <c r="TE4" s="13">
        <v>44716.0</v>
      </c>
      <c r="TF4" s="13">
        <v>44717.0</v>
      </c>
      <c r="TG4" s="13">
        <v>44718.0</v>
      </c>
      <c r="TH4" s="13">
        <v>44719.0</v>
      </c>
      <c r="TI4" s="13">
        <v>44720.0</v>
      </c>
      <c r="TJ4" s="13">
        <v>44721.0</v>
      </c>
      <c r="TK4" s="13">
        <v>44722.0</v>
      </c>
      <c r="TL4" s="13">
        <v>44723.0</v>
      </c>
      <c r="TM4" s="13">
        <v>44724.0</v>
      </c>
      <c r="TN4" s="13">
        <v>44725.0</v>
      </c>
      <c r="TO4" s="13">
        <v>44726.0</v>
      </c>
      <c r="TP4" s="13">
        <v>44727.0</v>
      </c>
      <c r="TQ4" s="13">
        <v>44728.0</v>
      </c>
      <c r="TR4" s="13">
        <v>44729.0</v>
      </c>
      <c r="TS4" s="13">
        <v>44730.0</v>
      </c>
      <c r="TT4" s="13">
        <v>44731.0</v>
      </c>
      <c r="TU4" s="13">
        <v>44732.0</v>
      </c>
      <c r="TV4" s="13">
        <v>44733.0</v>
      </c>
      <c r="TW4" s="13">
        <v>44734.0</v>
      </c>
      <c r="TX4" s="13">
        <v>44735.0</v>
      </c>
      <c r="TY4" s="13">
        <v>44736.0</v>
      </c>
      <c r="TZ4" s="13">
        <v>44737.0</v>
      </c>
      <c r="UA4" s="13">
        <v>44738.0</v>
      </c>
      <c r="UB4" s="13">
        <v>44739.0</v>
      </c>
      <c r="UC4" s="13">
        <v>44740.0</v>
      </c>
      <c r="UD4" s="13">
        <v>44741.0</v>
      </c>
      <c r="UE4" s="13">
        <v>44742.0</v>
      </c>
      <c r="UF4" s="13">
        <v>44743.0</v>
      </c>
      <c r="UG4" s="13">
        <v>44744.0</v>
      </c>
      <c r="UH4" s="13">
        <v>44745.0</v>
      </c>
      <c r="UI4" s="13">
        <v>44746.0</v>
      </c>
      <c r="UJ4" s="13">
        <v>44747.0</v>
      </c>
      <c r="UK4" s="13">
        <v>44748.0</v>
      </c>
      <c r="UL4" s="13">
        <v>44749.0</v>
      </c>
      <c r="UM4" s="13">
        <v>44750.0</v>
      </c>
      <c r="UN4" s="13">
        <v>44751.0</v>
      </c>
      <c r="UO4" s="13">
        <v>44752.0</v>
      </c>
      <c r="UP4" s="13">
        <v>44753.0</v>
      </c>
      <c r="UQ4" s="13">
        <v>44754.0</v>
      </c>
      <c r="UR4" s="13">
        <v>44755.0</v>
      </c>
      <c r="US4" s="13">
        <v>44756.0</v>
      </c>
      <c r="UT4" s="13">
        <v>44757.0</v>
      </c>
      <c r="UU4" s="13">
        <v>44758.0</v>
      </c>
      <c r="UV4" s="13">
        <v>44759.0</v>
      </c>
      <c r="UW4" s="13">
        <v>44760.0</v>
      </c>
      <c r="UX4" s="13">
        <v>44761.0</v>
      </c>
      <c r="UY4" s="13">
        <v>44762.0</v>
      </c>
      <c r="UZ4" s="13">
        <v>44763.0</v>
      </c>
      <c r="VA4" s="13">
        <v>44764.0</v>
      </c>
      <c r="VB4" s="13">
        <v>44765.0</v>
      </c>
      <c r="VC4" s="13">
        <v>44766.0</v>
      </c>
      <c r="VD4" s="13">
        <v>44767.0</v>
      </c>
      <c r="VE4" s="13">
        <v>44768.0</v>
      </c>
      <c r="VF4" s="13">
        <v>44769.0</v>
      </c>
      <c r="VG4" s="13">
        <v>44770.0</v>
      </c>
      <c r="VH4" s="13">
        <v>44771.0</v>
      </c>
      <c r="VI4" s="13">
        <v>44772.0</v>
      </c>
      <c r="VJ4" s="13">
        <v>44773.0</v>
      </c>
      <c r="VK4" s="13">
        <v>44774.0</v>
      </c>
      <c r="VL4" s="13">
        <v>44775.0</v>
      </c>
      <c r="VM4" s="13">
        <v>44776.0</v>
      </c>
      <c r="VN4" s="13">
        <v>44777.0</v>
      </c>
      <c r="VO4" s="13">
        <v>44778.0</v>
      </c>
      <c r="VP4" s="13">
        <v>44779.0</v>
      </c>
      <c r="VQ4" s="13">
        <v>44780.0</v>
      </c>
      <c r="VR4" s="13">
        <v>44781.0</v>
      </c>
      <c r="VS4" s="13">
        <v>44782.0</v>
      </c>
      <c r="VT4" s="13">
        <v>44783.0</v>
      </c>
      <c r="VU4" s="13">
        <v>44784.0</v>
      </c>
      <c r="VV4" s="13">
        <v>44785.0</v>
      </c>
      <c r="VW4" s="13">
        <v>44786.0</v>
      </c>
      <c r="VX4" s="13">
        <v>44787.0</v>
      </c>
      <c r="VY4" s="13">
        <v>44788.0</v>
      </c>
      <c r="VZ4" s="13">
        <v>44789.0</v>
      </c>
      <c r="WA4" s="13">
        <v>44790.0</v>
      </c>
      <c r="WB4" s="13">
        <v>44791.0</v>
      </c>
      <c r="WC4" s="13">
        <v>44792.0</v>
      </c>
      <c r="WD4" s="13">
        <v>44793.0</v>
      </c>
      <c r="WE4" s="13">
        <v>44794.0</v>
      </c>
      <c r="WF4" s="13">
        <v>44795.0</v>
      </c>
      <c r="WG4" s="13">
        <v>44796.0</v>
      </c>
      <c r="WH4" s="13">
        <v>44797.0</v>
      </c>
      <c r="WI4" s="13">
        <v>44798.0</v>
      </c>
      <c r="WJ4" s="13">
        <v>44799.0</v>
      </c>
      <c r="WK4" s="13">
        <v>44800.0</v>
      </c>
      <c r="WL4" s="13">
        <v>44801.0</v>
      </c>
      <c r="WM4" s="13">
        <v>44802.0</v>
      </c>
      <c r="WN4" s="13">
        <v>44803.0</v>
      </c>
      <c r="WO4" s="13">
        <v>44804.0</v>
      </c>
      <c r="WP4" s="13">
        <v>44805.0</v>
      </c>
      <c r="WQ4" s="13">
        <v>44806.0</v>
      </c>
      <c r="WR4" s="13">
        <v>44807.0</v>
      </c>
      <c r="WS4" s="13">
        <v>44808.0</v>
      </c>
      <c r="WT4" s="13">
        <v>44809.0</v>
      </c>
      <c r="WU4" s="13">
        <v>44810.0</v>
      </c>
      <c r="WV4" s="13">
        <v>44811.0</v>
      </c>
      <c r="WW4" s="13">
        <v>44812.0</v>
      </c>
      <c r="WX4" s="13">
        <v>44813.0</v>
      </c>
      <c r="WY4" s="13">
        <v>44814.0</v>
      </c>
      <c r="WZ4" s="13">
        <v>44815.0</v>
      </c>
      <c r="XA4" s="13">
        <v>44816.0</v>
      </c>
      <c r="XB4" s="13">
        <v>44817.0</v>
      </c>
      <c r="XC4" s="13">
        <v>44818.0</v>
      </c>
      <c r="XD4" s="13">
        <v>44819.0</v>
      </c>
      <c r="XE4" s="13">
        <v>44820.0</v>
      </c>
      <c r="XF4" s="13">
        <v>44821.0</v>
      </c>
      <c r="XG4" s="13">
        <v>44822.0</v>
      </c>
      <c r="XH4" s="13">
        <v>44823.0</v>
      </c>
      <c r="XI4" s="13">
        <v>44824.0</v>
      </c>
      <c r="XJ4" s="13">
        <v>44825.0</v>
      </c>
      <c r="XK4" s="13">
        <v>44826.0</v>
      </c>
      <c r="XL4" s="13">
        <v>44827.0</v>
      </c>
      <c r="XM4" s="13">
        <v>44828.0</v>
      </c>
      <c r="XN4" s="13">
        <v>44829.0</v>
      </c>
      <c r="XO4" s="13">
        <v>44830.0</v>
      </c>
      <c r="XP4" s="13">
        <v>44831.0</v>
      </c>
      <c r="XQ4" s="13">
        <v>44832.0</v>
      </c>
      <c r="XR4" s="13">
        <v>44833.0</v>
      </c>
      <c r="XS4" s="13">
        <v>44834.0</v>
      </c>
      <c r="XT4" s="13">
        <v>44835.0</v>
      </c>
      <c r="XU4" s="13">
        <v>44836.0</v>
      </c>
      <c r="XV4" s="13">
        <v>44837.0</v>
      </c>
      <c r="XW4" s="13">
        <v>44838.0</v>
      </c>
      <c r="XX4" s="13">
        <v>44839.0</v>
      </c>
      <c r="XY4" s="13">
        <v>44840.0</v>
      </c>
      <c r="XZ4" s="13">
        <v>44841.0</v>
      </c>
      <c r="YA4" s="13">
        <v>44842.0</v>
      </c>
      <c r="YB4" s="13">
        <v>44843.0</v>
      </c>
      <c r="YC4" s="13">
        <v>44844.0</v>
      </c>
      <c r="YD4" s="13">
        <v>44845.0</v>
      </c>
      <c r="YE4" s="13">
        <v>44846.0</v>
      </c>
      <c r="YF4" s="13">
        <v>44847.0</v>
      </c>
      <c r="YG4" s="13">
        <v>44848.0</v>
      </c>
      <c r="YH4" s="13">
        <v>44849.0</v>
      </c>
      <c r="YI4" s="13">
        <v>44850.0</v>
      </c>
      <c r="YJ4" s="13">
        <v>44851.0</v>
      </c>
      <c r="YK4" s="13">
        <v>44852.0</v>
      </c>
      <c r="YL4" s="13">
        <v>44853.0</v>
      </c>
      <c r="YM4" s="13">
        <v>44854.0</v>
      </c>
      <c r="YN4" s="13">
        <v>44855.0</v>
      </c>
      <c r="YO4" s="13">
        <v>44856.0</v>
      </c>
      <c r="YP4" s="13">
        <v>44857.0</v>
      </c>
      <c r="YQ4" s="13">
        <v>44858.0</v>
      </c>
      <c r="YR4" s="13">
        <v>44859.0</v>
      </c>
      <c r="YS4" s="13">
        <v>44860.0</v>
      </c>
      <c r="YT4" s="13">
        <v>44861.0</v>
      </c>
      <c r="YU4" s="13">
        <v>44862.0</v>
      </c>
      <c r="YV4" s="13">
        <v>44863.0</v>
      </c>
      <c r="YW4" s="13">
        <v>44864.0</v>
      </c>
      <c r="YX4" s="13">
        <v>44865.0</v>
      </c>
      <c r="YY4" s="13">
        <v>44866.0</v>
      </c>
      <c r="YZ4" s="13">
        <v>44867.0</v>
      </c>
      <c r="ZA4" s="13">
        <v>44868.0</v>
      </c>
      <c r="ZB4" s="13">
        <v>44869.0</v>
      </c>
      <c r="ZC4" s="13">
        <v>44870.0</v>
      </c>
      <c r="ZD4" s="13">
        <v>44871.0</v>
      </c>
      <c r="ZE4" s="13">
        <v>44872.0</v>
      </c>
      <c r="ZF4" s="13">
        <v>44873.0</v>
      </c>
      <c r="ZG4" s="13">
        <v>44874.0</v>
      </c>
      <c r="ZH4" s="13">
        <v>44875.0</v>
      </c>
      <c r="ZI4" s="13">
        <v>44876.0</v>
      </c>
      <c r="ZJ4" s="13">
        <v>44877.0</v>
      </c>
      <c r="ZK4" s="13">
        <v>44878.0</v>
      </c>
      <c r="ZL4" s="13">
        <v>44879.0</v>
      </c>
      <c r="ZM4" s="13">
        <v>44880.0</v>
      </c>
      <c r="ZN4" s="13">
        <v>44881.0</v>
      </c>
      <c r="ZO4" s="13">
        <v>44882.0</v>
      </c>
      <c r="ZP4" s="13">
        <v>44883.0</v>
      </c>
      <c r="ZQ4" s="13">
        <v>44884.0</v>
      </c>
      <c r="ZR4" s="13">
        <v>44885.0</v>
      </c>
      <c r="ZS4" s="13">
        <v>44886.0</v>
      </c>
      <c r="ZT4" s="13">
        <v>44887.0</v>
      </c>
      <c r="ZU4" s="13">
        <v>44888.0</v>
      </c>
      <c r="ZV4" s="13">
        <v>44889.0</v>
      </c>
      <c r="ZW4" s="13">
        <v>44890.0</v>
      </c>
      <c r="ZX4" s="13">
        <v>44891.0</v>
      </c>
      <c r="ZY4" s="13">
        <v>44892.0</v>
      </c>
      <c r="ZZ4" s="13">
        <v>44893.0</v>
      </c>
      <c r="AAA4" s="13">
        <v>44894.0</v>
      </c>
      <c r="AAB4" s="13">
        <v>44895.0</v>
      </c>
      <c r="AAC4" s="13">
        <v>44896.0</v>
      </c>
      <c r="AAD4" s="13">
        <v>44897.0</v>
      </c>
      <c r="AAE4" s="13">
        <v>44898.0</v>
      </c>
      <c r="AAF4" s="13">
        <v>44899.0</v>
      </c>
      <c r="AAG4" s="13">
        <v>44900.0</v>
      </c>
      <c r="AAH4" s="13">
        <v>44901.0</v>
      </c>
      <c r="AAI4" s="13">
        <v>44902.0</v>
      </c>
      <c r="AAJ4" s="13">
        <v>44903.0</v>
      </c>
      <c r="AAK4" s="13">
        <v>44904.0</v>
      </c>
      <c r="AAL4" s="13">
        <v>44905.0</v>
      </c>
      <c r="AAM4" s="13">
        <v>44906.0</v>
      </c>
      <c r="AAN4" s="13">
        <v>44907.0</v>
      </c>
      <c r="AAO4" s="13">
        <v>44908.0</v>
      </c>
      <c r="AAP4" s="13">
        <v>44909.0</v>
      </c>
      <c r="AAQ4" s="13">
        <v>44910.0</v>
      </c>
      <c r="AAR4" s="13">
        <v>44911.0</v>
      </c>
      <c r="AAS4" s="13">
        <v>44912.0</v>
      </c>
      <c r="AAT4" s="13">
        <v>44913.0</v>
      </c>
      <c r="AAU4" s="13">
        <v>44914.0</v>
      </c>
      <c r="AAV4" s="13">
        <v>44915.0</v>
      </c>
      <c r="AAW4" s="13">
        <v>44916.0</v>
      </c>
      <c r="AAX4" s="13">
        <v>44917.0</v>
      </c>
      <c r="AAY4" s="13">
        <v>44918.0</v>
      </c>
      <c r="AAZ4" s="13">
        <v>44919.0</v>
      </c>
      <c r="ABA4" s="13">
        <v>44920.0</v>
      </c>
      <c r="ABB4" s="13">
        <v>44921.0</v>
      </c>
      <c r="ABC4" s="13">
        <v>44922.0</v>
      </c>
      <c r="ABD4" s="13">
        <v>44923.0</v>
      </c>
      <c r="ABE4" s="13">
        <v>44924.0</v>
      </c>
      <c r="ABF4" s="13">
        <v>44925.0</v>
      </c>
      <c r="ABG4" s="13">
        <v>44926.0</v>
      </c>
      <c r="ABH4" s="13"/>
      <c r="ABI4" s="13"/>
      <c r="ABJ4" s="13"/>
      <c r="ABK4" s="13"/>
    </row>
    <row r="5" ht="39.0" customHeight="1">
      <c r="A5" s="10" t="str">
        <f>IFERROR(__xludf.DUMMYFUNCTION("SORT(UNIQUE({OccupancyAddresses,OccupancyUnits}))"),"123 Street")</f>
        <v>123 Street</v>
      </c>
      <c r="B5" s="10" t="str">
        <f>IFERROR(__xludf.DUMMYFUNCTION("""COMPUTED_VALUE"""),"Unit 1")</f>
        <v>Unit 1</v>
      </c>
      <c r="C5" s="16">
        <f t="array" ref="C5:C23">IF(ISBLANK(A5:A23),,SUMIF(OccupancyAddresses&amp;OccupancyUnits,A5:A23&amp;B5:B23, 'Tenant Occupancy'!C5:C23))</f>
        <v>15119.81407</v>
      </c>
      <c r="D5" s="17">
        <f t="array" ref="D5:D23">IF(ISBLANK(A5:A23),,SUMIF(OccupancyAddresses&amp;OccupancyUnits,A5:A23&amp;B5:B23, 'Tenant Occupancy'!D5:D23))</f>
        <v>6203.28978</v>
      </c>
      <c r="E5" s="16">
        <f t="array" ref="E5:E23">IF(ISBLANK(A5:A23),,SUMIF(OccupancyUnits,B5:B23,'Tenant Occupancy'!E5:E23))</f>
        <v>15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18"/>
      <c r="IZ5" s="3">
        <f>IFERROR(__xludf.DUMMYFUNCTION("IF(ISBLANK($A5),, IF((ARRAYFORMULA(SUM(COUNTIFS(OccupancyAddresses,$A5,OccupancyUnits, $B5, 'Tenant Occupancy'!JA$5:JA23,{""&gt;0"",""Occupied"",""Late""}))))&gt;1,""Multiple Bookings"", IF(SUMIFS( 'Tenant Occupancy'!JA$5:JA23,OccupancyUnits,$B5,OccupancyAddres"&amp;"ses,$A5)&gt;0,SUMIFS('Tenant Occupancy'!JA$5:JA23,OccupancyUnits,$B5,OccupancyAddresses,$A5),IFERROR(VLOOKUP($A5&amp;"" ""&amp;$B5, FILTER(ARRAYFORMULA({OccupancyAddresses&amp;"" ""&amp; OccupancyUnits,'Tenant Occupancy'!JA$5:JA23}),INDEX(ARRAYFORMULA({OccupancyAddresses&amp;"""&amp;" ""&amp; OccupancyUnits,'Tenant Occupancy'!JA$5:JA23}),0,2)&lt;&gt;""""),2,FALSE),IF(IZ2=TODAY(),""Today"",)))))"),1379.97)</f>
        <v>1379.97</v>
      </c>
      <c r="JA5" s="3" t="str">
        <f>IFERROR(__xludf.DUMMYFUNCTION("IF(ISBLANK($A5),, IF((ARRAYFORMULA(SUM(COUNTIFS(OccupancyAddresses,$A5,OccupancyUnits, $B5, 'Tenant Occupancy'!JB$5:JB23,{""&gt;0"",""Occupied"",""Late""}))))&gt;1,""Multiple Bookings"", IF(SUMIFS( 'Tenant Occupancy'!JB$5:JB23,OccupancyUnits,$B5,OccupancyAddres"&amp;"ses,$A5)&gt;0,SUMIFS('Tenant Occupancy'!JB$5:JB23,OccupancyUnits,$B5,OccupancyAddresses,$A5),IFERROR(VLOOKUP($A5&amp;"" ""&amp;$B5, FILTER(ARRAYFORMULA({OccupancyAddresses&amp;"" ""&amp; OccupancyUnits,'Tenant Occupancy'!JB$5:JB23}),INDEX(ARRAYFORMULA({OccupancyAddresses&amp;"""&amp;" ""&amp; OccupancyUnits,'Tenant Occupancy'!JB$5:JB23}),0,2)&lt;&gt;""""),2,FALSE),IF(JA2=TODAY(),""Today"",)))))"),"Late")</f>
        <v>Late</v>
      </c>
      <c r="JB5" s="3" t="str">
        <f>IFERROR(__xludf.DUMMYFUNCTION("IF(ISBLANK($A5),, IF((ARRAYFORMULA(SUM(COUNTIFS(OccupancyAddresses,$A5,OccupancyUnits, $B5, 'Tenant Occupancy'!JC$5:JC23,{""&gt;0"",""Occupied"",""Late""}))))&gt;1,""Multiple Bookings"", IF(SUMIFS( 'Tenant Occupancy'!JC$5:JC23,OccupancyUnits,$B5,OccupancyAddres"&amp;"ses,$A5)&gt;0,SUMIFS('Tenant Occupancy'!JC$5:JC23,OccupancyUnits,$B5,OccupancyAddresses,$A5),IFERROR(VLOOKUP($A5&amp;"" ""&amp;$B5, FILTER(ARRAYFORMULA({OccupancyAddresses&amp;"" ""&amp; OccupancyUnits,'Tenant Occupancy'!JC$5:JC23}),INDEX(ARRAYFORMULA({OccupancyAddresses&amp;"""&amp;" ""&amp; OccupancyUnits,'Tenant Occupancy'!JC$5:JC23}),0,2)&lt;&gt;""""),2,FALSE),IF(JB2=TODAY(),""Today"",)))))"),"Late")</f>
        <v>Late</v>
      </c>
      <c r="JC5" s="3" t="str">
        <f>IFERROR(__xludf.DUMMYFUNCTION("IF(ISBLANK($A5),, IF((ARRAYFORMULA(SUM(COUNTIFS(OccupancyAddresses,$A5,OccupancyUnits, $B5, 'Tenant Occupancy'!JD$5:JD23,{""&gt;0"",""Occupied"",""Late""}))))&gt;1,""Multiple Bookings"", IF(SUMIFS( 'Tenant Occupancy'!JD$5:JD23,OccupancyUnits,$B5,OccupancyAddres"&amp;"ses,$A5)&gt;0,SUMIFS('Tenant Occupancy'!JD$5:JD23,OccupancyUnits,$B5,OccupancyAddresses,$A5),IFERROR(VLOOKUP($A5&amp;"" ""&amp;$B5, FILTER(ARRAYFORMULA({OccupancyAddresses&amp;"" ""&amp; OccupancyUnits,'Tenant Occupancy'!JD$5:JD23}),INDEX(ARRAYFORMULA({OccupancyAddresses&amp;"""&amp;" ""&amp; OccupancyUnits,'Tenant Occupancy'!JD$5:JD23}),0,2)&lt;&gt;""""),2,FALSE),IF(JC2=TODAY(),""Today"",)))))"),"Late")</f>
        <v>Late</v>
      </c>
      <c r="JD5" s="3" t="str">
        <f>IFERROR(__xludf.DUMMYFUNCTION("IF(ISBLANK($A5),, IF((ARRAYFORMULA(SUM(COUNTIFS(OccupancyAddresses,$A5,OccupancyUnits, $B5, 'Tenant Occupancy'!JE$5:JE23,{""&gt;0"",""Occupied"",""Late""}))))&gt;1,""Multiple Bookings"", IF(SUMIFS( 'Tenant Occupancy'!JE$5:JE23,OccupancyUnits,$B5,OccupancyAddres"&amp;"ses,$A5)&gt;0,SUMIFS('Tenant Occupancy'!JE$5:JE23,OccupancyUnits,$B5,OccupancyAddresses,$A5),IFERROR(VLOOKUP($A5&amp;"" ""&amp;$B5, FILTER(ARRAYFORMULA({OccupancyAddresses&amp;"" ""&amp; OccupancyUnits,'Tenant Occupancy'!JE$5:JE23}),INDEX(ARRAYFORMULA({OccupancyAddresses&amp;"""&amp;" ""&amp; OccupancyUnits,'Tenant Occupancy'!JE$5:JE23}),0,2)&lt;&gt;""""),2,FALSE),IF(JD2=TODAY(),""Today"",)))))"),"Late")</f>
        <v>Late</v>
      </c>
      <c r="JE5" s="3" t="str">
        <f>IFERROR(__xludf.DUMMYFUNCTION("IF(ISBLANK($A5),, IF((ARRAYFORMULA(SUM(COUNTIFS(OccupancyAddresses,$A5,OccupancyUnits, $B5, 'Tenant Occupancy'!JF$5:JF23,{""&gt;0"",""Occupied"",""Late""}))))&gt;1,""Multiple Bookings"", IF(SUMIFS( 'Tenant Occupancy'!JF$5:JF23,OccupancyUnits,$B5,OccupancyAddres"&amp;"ses,$A5)&gt;0,SUMIFS('Tenant Occupancy'!JF$5:JF23,OccupancyUnits,$B5,OccupancyAddresses,$A5),IFERROR(VLOOKUP($A5&amp;"" ""&amp;$B5, FILTER(ARRAYFORMULA({OccupancyAddresses&amp;"" ""&amp; OccupancyUnits,'Tenant Occupancy'!JF$5:JF23}),INDEX(ARRAYFORMULA({OccupancyAddresses&amp;"""&amp;" ""&amp; OccupancyUnits,'Tenant Occupancy'!JF$5:JF23}),0,2)&lt;&gt;""""),2,FALSE),IF(JE2=TODAY(),""Today"",)))))"),"Late")</f>
        <v>Late</v>
      </c>
      <c r="JF5" s="3" t="str">
        <f>IFERROR(__xludf.DUMMYFUNCTION("IF(ISBLANK($A5),, IF((ARRAYFORMULA(SUM(COUNTIFS(OccupancyAddresses,$A5,OccupancyUnits, $B5, 'Tenant Occupancy'!JG$5:JG23,{""&gt;0"",""Occupied"",""Late""}))))&gt;1,""Multiple Bookings"", IF(SUMIFS( 'Tenant Occupancy'!JG$5:JG23,OccupancyUnits,$B5,OccupancyAddres"&amp;"ses,$A5)&gt;0,SUMIFS('Tenant Occupancy'!JG$5:JG23,OccupancyUnits,$B5,OccupancyAddresses,$A5),IFERROR(VLOOKUP($A5&amp;"" ""&amp;$B5, FILTER(ARRAYFORMULA({OccupancyAddresses&amp;"" ""&amp; OccupancyUnits,'Tenant Occupancy'!JG$5:JG23}),INDEX(ARRAYFORMULA({OccupancyAddresses&amp;"""&amp;" ""&amp; OccupancyUnits,'Tenant Occupancy'!JG$5:JG23}),0,2)&lt;&gt;""""),2,FALSE),IF(JF2=TODAY(),""Today"",)))))"),"Late")</f>
        <v>Late</v>
      </c>
      <c r="JG5" s="3" t="str">
        <f>IFERROR(__xludf.DUMMYFUNCTION("IF(ISBLANK($A5),, IF((ARRAYFORMULA(SUM(COUNTIFS(OccupancyAddresses,$A5,OccupancyUnits, $B5, 'Tenant Occupancy'!JH$5:JH23,{""&gt;0"",""Occupied"",""Late""}))))&gt;1,""Multiple Bookings"", IF(SUMIFS( 'Tenant Occupancy'!JH$5:JH23,OccupancyUnits,$B5,OccupancyAddres"&amp;"ses,$A5)&gt;0,SUMIFS('Tenant Occupancy'!JH$5:JH23,OccupancyUnits,$B5,OccupancyAddresses,$A5),IFERROR(VLOOKUP($A5&amp;"" ""&amp;$B5, FILTER(ARRAYFORMULA({OccupancyAddresses&amp;"" ""&amp; OccupancyUnits,'Tenant Occupancy'!JH$5:JH23}),INDEX(ARRAYFORMULA({OccupancyAddresses&amp;"""&amp;" ""&amp; OccupancyUnits,'Tenant Occupancy'!JH$5:JH23}),0,2)&lt;&gt;""""),2,FALSE),IF(JG2=TODAY(),""Today"",)))))"),"Late")</f>
        <v>Late</v>
      </c>
      <c r="JH5" s="3" t="str">
        <f>IFERROR(__xludf.DUMMYFUNCTION("IF(ISBLANK($A5),, IF((ARRAYFORMULA(SUM(COUNTIFS(OccupancyAddresses,$A5,OccupancyUnits, $B5, 'Tenant Occupancy'!JI$5:JI23,{""&gt;0"",""Occupied"",""Late""}))))&gt;1,""Multiple Bookings"", IF(SUMIFS( 'Tenant Occupancy'!JI$5:JI23,OccupancyUnits,$B5,OccupancyAddres"&amp;"ses,$A5)&gt;0,SUMIFS('Tenant Occupancy'!JI$5:JI23,OccupancyUnits,$B5,OccupancyAddresses,$A5),IFERROR(VLOOKUP($A5&amp;"" ""&amp;$B5, FILTER(ARRAYFORMULA({OccupancyAddresses&amp;"" ""&amp; OccupancyUnits,'Tenant Occupancy'!JI$5:JI23}),INDEX(ARRAYFORMULA({OccupancyAddresses&amp;"""&amp;" ""&amp; OccupancyUnits,'Tenant Occupancy'!JI$5:JI23}),0,2)&lt;&gt;""""),2,FALSE),IF(JH2=TODAY(),""Today"",)))))"),"Late")</f>
        <v>Late</v>
      </c>
      <c r="JI5" s="3" t="str">
        <f>IFERROR(__xludf.DUMMYFUNCTION("IF(ISBLANK($A5),, IF((ARRAYFORMULA(SUM(COUNTIFS(OccupancyAddresses,$A5,OccupancyUnits, $B5, 'Tenant Occupancy'!JJ$5:JJ23,{""&gt;0"",""Occupied"",""Late""}))))&gt;1,""Multiple Bookings"", IF(SUMIFS( 'Tenant Occupancy'!JJ$5:JJ23,OccupancyUnits,$B5,OccupancyAddres"&amp;"ses,$A5)&gt;0,SUMIFS('Tenant Occupancy'!JJ$5:JJ23,OccupancyUnits,$B5,OccupancyAddresses,$A5),IFERROR(VLOOKUP($A5&amp;"" ""&amp;$B5, FILTER(ARRAYFORMULA({OccupancyAddresses&amp;"" ""&amp; OccupancyUnits,'Tenant Occupancy'!JJ$5:JJ23}),INDEX(ARRAYFORMULA({OccupancyAddresses&amp;"""&amp;" ""&amp; OccupancyUnits,'Tenant Occupancy'!JJ$5:JJ23}),0,2)&lt;&gt;""""),2,FALSE),IF(JI2=TODAY(),""Today"",)))))"),"Late")</f>
        <v>Late</v>
      </c>
      <c r="JJ5" s="3" t="str">
        <f>IFERROR(__xludf.DUMMYFUNCTION("IF(ISBLANK($A5),, IF((ARRAYFORMULA(SUM(COUNTIFS(OccupancyAddresses,$A5,OccupancyUnits, $B5, 'Tenant Occupancy'!JK$5:JK23,{""&gt;0"",""Occupied"",""Late""}))))&gt;1,""Multiple Bookings"", IF(SUMIFS( 'Tenant Occupancy'!JK$5:JK23,OccupancyUnits,$B5,OccupancyAddres"&amp;"ses,$A5)&gt;0,SUMIFS('Tenant Occupancy'!JK$5:JK23,OccupancyUnits,$B5,OccupancyAddresses,$A5),IFERROR(VLOOKUP($A5&amp;"" ""&amp;$B5, FILTER(ARRAYFORMULA({OccupancyAddresses&amp;"" ""&amp; OccupancyUnits,'Tenant Occupancy'!JK$5:JK23}),INDEX(ARRAYFORMULA({OccupancyAddresses&amp;"""&amp;" ""&amp; OccupancyUnits,'Tenant Occupancy'!JK$5:JK23}),0,2)&lt;&gt;""""),2,FALSE),IF(JJ2=TODAY(),""Today"",)))))"),"Late")</f>
        <v>Late</v>
      </c>
      <c r="JK5" s="3" t="str">
        <f>IFERROR(__xludf.DUMMYFUNCTION("IF(ISBLANK($A5),, IF((ARRAYFORMULA(SUM(COUNTIFS(OccupancyAddresses,$A5,OccupancyUnits, $B5, 'Tenant Occupancy'!JL$5:JL23,{""&gt;0"",""Occupied"",""Late""}))))&gt;1,""Multiple Bookings"", IF(SUMIFS( 'Tenant Occupancy'!JL$5:JL23,OccupancyUnits,$B5,OccupancyAddres"&amp;"ses,$A5)&gt;0,SUMIFS('Tenant Occupancy'!JL$5:JL23,OccupancyUnits,$B5,OccupancyAddresses,$A5),IFERROR(VLOOKUP($A5&amp;"" ""&amp;$B5, FILTER(ARRAYFORMULA({OccupancyAddresses&amp;"" ""&amp; OccupancyUnits,'Tenant Occupancy'!JL$5:JL23}),INDEX(ARRAYFORMULA({OccupancyAddresses&amp;"""&amp;" ""&amp; OccupancyUnits,'Tenant Occupancy'!JL$5:JL23}),0,2)&lt;&gt;""""),2,FALSE),IF(JK2=TODAY(),""Today"",)))))"),"Late")</f>
        <v>Late</v>
      </c>
      <c r="JL5" s="3" t="str">
        <f>IFERROR(__xludf.DUMMYFUNCTION("IF(ISBLANK($A5),, IF((ARRAYFORMULA(SUM(COUNTIFS(OccupancyAddresses,$A5,OccupancyUnits, $B5, 'Tenant Occupancy'!JM$5:JM23,{""&gt;0"",""Occupied"",""Late""}))))&gt;1,""Multiple Bookings"", IF(SUMIFS( 'Tenant Occupancy'!JM$5:JM23,OccupancyUnits,$B5,OccupancyAddres"&amp;"ses,$A5)&gt;0,SUMIFS('Tenant Occupancy'!JM$5:JM23,OccupancyUnits,$B5,OccupancyAddresses,$A5),IFERROR(VLOOKUP($A5&amp;"" ""&amp;$B5, FILTER(ARRAYFORMULA({OccupancyAddresses&amp;"" ""&amp; OccupancyUnits,'Tenant Occupancy'!JM$5:JM23}),INDEX(ARRAYFORMULA({OccupancyAddresses&amp;"""&amp;" ""&amp; OccupancyUnits,'Tenant Occupancy'!JM$5:JM23}),0,2)&lt;&gt;""""),2,FALSE),IF(JL2=TODAY(),""Today"",)))))"),"Late")</f>
        <v>Late</v>
      </c>
      <c r="JM5" s="3" t="str">
        <f>IFERROR(__xludf.DUMMYFUNCTION("IF(ISBLANK($A5),, IF((ARRAYFORMULA(SUM(COUNTIFS(OccupancyAddresses,$A5,OccupancyUnits, $B5, 'Tenant Occupancy'!JN$5:JN23,{""&gt;0"",""Occupied"",""Late""}))))&gt;1,""Multiple Bookings"", IF(SUMIFS( 'Tenant Occupancy'!JN$5:JN23,OccupancyUnits,$B5,OccupancyAddres"&amp;"ses,$A5)&gt;0,SUMIFS('Tenant Occupancy'!JN$5:JN23,OccupancyUnits,$B5,OccupancyAddresses,$A5),IFERROR(VLOOKUP($A5&amp;"" ""&amp;$B5, FILTER(ARRAYFORMULA({OccupancyAddresses&amp;"" ""&amp; OccupancyUnits,'Tenant Occupancy'!JN$5:JN23}),INDEX(ARRAYFORMULA({OccupancyAddresses&amp;"""&amp;" ""&amp; OccupancyUnits,'Tenant Occupancy'!JN$5:JN23}),0,2)&lt;&gt;""""),2,FALSE),IF(JM2=TODAY(),""Today"",)))))"),"Late")</f>
        <v>Late</v>
      </c>
      <c r="JN5" s="3" t="str">
        <f>IFERROR(__xludf.DUMMYFUNCTION("IF(ISBLANK($A5),, IF((ARRAYFORMULA(SUM(COUNTIFS(OccupancyAddresses,$A5,OccupancyUnits, $B5, 'Tenant Occupancy'!JO$5:JO23,{""&gt;0"",""Occupied"",""Late""}))))&gt;1,""Multiple Bookings"", IF(SUMIFS( 'Tenant Occupancy'!JO$5:JO23,OccupancyUnits,$B5,OccupancyAddres"&amp;"ses,$A5)&gt;0,SUMIFS('Tenant Occupancy'!JO$5:JO23,OccupancyUnits,$B5,OccupancyAddresses,$A5),IFERROR(VLOOKUP($A5&amp;"" ""&amp;$B5, FILTER(ARRAYFORMULA({OccupancyAddresses&amp;"" ""&amp; OccupancyUnits,'Tenant Occupancy'!JO$5:JO23}),INDEX(ARRAYFORMULA({OccupancyAddresses&amp;"""&amp;" ""&amp; OccupancyUnits,'Tenant Occupancy'!JO$5:JO23}),0,2)&lt;&gt;""""),2,FALSE),IF(JN2=TODAY(),""Today"",)))))"),"Late")</f>
        <v>Late</v>
      </c>
      <c r="JO5" s="3" t="str">
        <f>IFERROR(__xludf.DUMMYFUNCTION("IF(ISBLANK($A5),, IF((ARRAYFORMULA(SUM(COUNTIFS(OccupancyAddresses,$A5,OccupancyUnits, $B5, 'Tenant Occupancy'!JP$5:JP23,{""&gt;0"",""Occupied"",""Late""}))))&gt;1,""Multiple Bookings"", IF(SUMIFS( 'Tenant Occupancy'!JP$5:JP23,OccupancyUnits,$B5,OccupancyAddres"&amp;"ses,$A5)&gt;0,SUMIFS('Tenant Occupancy'!JP$5:JP23,OccupancyUnits,$B5,OccupancyAddresses,$A5),IFERROR(VLOOKUP($A5&amp;"" ""&amp;$B5, FILTER(ARRAYFORMULA({OccupancyAddresses&amp;"" ""&amp; OccupancyUnits,'Tenant Occupancy'!JP$5:JP23}),INDEX(ARRAYFORMULA({OccupancyAddresses&amp;"""&amp;" ""&amp; OccupancyUnits,'Tenant Occupancy'!JP$5:JP23}),0,2)&lt;&gt;""""),2,FALSE),IF(JO2=TODAY(),""Today"",)))))"),"Late")</f>
        <v>Late</v>
      </c>
      <c r="JP5" s="3" t="str">
        <f>IFERROR(__xludf.DUMMYFUNCTION("IF(ISBLANK($A5),, IF((ARRAYFORMULA(SUM(COUNTIFS(OccupancyAddresses,$A5,OccupancyUnits, $B5, 'Tenant Occupancy'!JQ$5:JQ23,{""&gt;0"",""Occupied"",""Late""}))))&gt;1,""Multiple Bookings"", IF(SUMIFS( 'Tenant Occupancy'!JQ$5:JQ23,OccupancyUnits,$B5,OccupancyAddres"&amp;"ses,$A5)&gt;0,SUMIFS('Tenant Occupancy'!JQ$5:JQ23,OccupancyUnits,$B5,OccupancyAddresses,$A5),IFERROR(VLOOKUP($A5&amp;"" ""&amp;$B5, FILTER(ARRAYFORMULA({OccupancyAddresses&amp;"" ""&amp; OccupancyUnits,'Tenant Occupancy'!JQ$5:JQ23}),INDEX(ARRAYFORMULA({OccupancyAddresses&amp;"""&amp;" ""&amp; OccupancyUnits,'Tenant Occupancy'!JQ$5:JQ23}),0,2)&lt;&gt;""""),2,FALSE),IF(JP2=TODAY(),""Today"",)))))"),"Late")</f>
        <v>Late</v>
      </c>
      <c r="JQ5" s="3" t="str">
        <f>IFERROR(__xludf.DUMMYFUNCTION("IF(ISBLANK($A5),, IF((ARRAYFORMULA(SUM(COUNTIFS(OccupancyAddresses,$A5,OccupancyUnits, $B5, 'Tenant Occupancy'!JR$5:JR23,{""&gt;0"",""Occupied"",""Late""}))))&gt;1,""Multiple Bookings"", IF(SUMIFS( 'Tenant Occupancy'!JR$5:JR23,OccupancyUnits,$B5,OccupancyAddres"&amp;"ses,$A5)&gt;0,SUMIFS('Tenant Occupancy'!JR$5:JR23,OccupancyUnits,$B5,OccupancyAddresses,$A5),IFERROR(VLOOKUP($A5&amp;"" ""&amp;$B5, FILTER(ARRAYFORMULA({OccupancyAddresses&amp;"" ""&amp; OccupancyUnits,'Tenant Occupancy'!JR$5:JR23}),INDEX(ARRAYFORMULA({OccupancyAddresses&amp;"""&amp;" ""&amp; OccupancyUnits,'Tenant Occupancy'!JR$5:JR23}),0,2)&lt;&gt;""""),2,FALSE),IF(JQ2=TODAY(),""Today"",)))))"),"Late")</f>
        <v>Late</v>
      </c>
      <c r="JR5" s="3" t="str">
        <f>IFERROR(__xludf.DUMMYFUNCTION("IF(ISBLANK($A5),, IF((ARRAYFORMULA(SUM(COUNTIFS(OccupancyAddresses,$A5,OccupancyUnits, $B5, 'Tenant Occupancy'!JS$5:JS23,{""&gt;0"",""Occupied"",""Late""}))))&gt;1,""Multiple Bookings"", IF(SUMIFS( 'Tenant Occupancy'!JS$5:JS23,OccupancyUnits,$B5,OccupancyAddres"&amp;"ses,$A5)&gt;0,SUMIFS('Tenant Occupancy'!JS$5:JS23,OccupancyUnits,$B5,OccupancyAddresses,$A5),IFERROR(VLOOKUP($A5&amp;"" ""&amp;$B5, FILTER(ARRAYFORMULA({OccupancyAddresses&amp;"" ""&amp; OccupancyUnits,'Tenant Occupancy'!JS$5:JS23}),INDEX(ARRAYFORMULA({OccupancyAddresses&amp;"""&amp;" ""&amp; OccupancyUnits,'Tenant Occupancy'!JS$5:JS23}),0,2)&lt;&gt;""""),2,FALSE),IF(JR2=TODAY(),""Today"",)))))"),"Late")</f>
        <v>Late</v>
      </c>
      <c r="JS5" s="3" t="str">
        <f>IFERROR(__xludf.DUMMYFUNCTION("IF(ISBLANK($A5),, IF((ARRAYFORMULA(SUM(COUNTIFS(OccupancyAddresses,$A5,OccupancyUnits, $B5, 'Tenant Occupancy'!JT$5:JT23,{""&gt;0"",""Occupied"",""Late""}))))&gt;1,""Multiple Bookings"", IF(SUMIFS( 'Tenant Occupancy'!JT$5:JT23,OccupancyUnits,$B5,OccupancyAddres"&amp;"ses,$A5)&gt;0,SUMIFS('Tenant Occupancy'!JT$5:JT23,OccupancyUnits,$B5,OccupancyAddresses,$A5),IFERROR(VLOOKUP($A5&amp;"" ""&amp;$B5, FILTER(ARRAYFORMULA({OccupancyAddresses&amp;"" ""&amp; OccupancyUnits,'Tenant Occupancy'!JT$5:JT23}),INDEX(ARRAYFORMULA({OccupancyAddresses&amp;"""&amp;" ""&amp; OccupancyUnits,'Tenant Occupancy'!JT$5:JT23}),0,2)&lt;&gt;""""),2,FALSE),IF(JS2=TODAY(),""Today"",)))))"),"Late")</f>
        <v>Late</v>
      </c>
      <c r="JT5" s="3" t="str">
        <f>IFERROR(__xludf.DUMMYFUNCTION("IF(ISBLANK($A5),, IF((ARRAYFORMULA(SUM(COUNTIFS(OccupancyAddresses,$A5,OccupancyUnits, $B5, 'Tenant Occupancy'!JU$5:JU23,{""&gt;0"",""Occupied"",""Late""}))))&gt;1,""Multiple Bookings"", IF(SUMIFS( 'Tenant Occupancy'!JU$5:JU23,OccupancyUnits,$B5,OccupancyAddres"&amp;"ses,$A5)&gt;0,SUMIFS('Tenant Occupancy'!JU$5:JU23,OccupancyUnits,$B5,OccupancyAddresses,$A5),IFERROR(VLOOKUP($A5&amp;"" ""&amp;$B5, FILTER(ARRAYFORMULA({OccupancyAddresses&amp;"" ""&amp; OccupancyUnits,'Tenant Occupancy'!JU$5:JU23}),INDEX(ARRAYFORMULA({OccupancyAddresses&amp;"""&amp;" ""&amp; OccupancyUnits,'Tenant Occupancy'!JU$5:JU23}),0,2)&lt;&gt;""""),2,FALSE),IF(JT2=TODAY(),""Today"",)))))"),"Late")</f>
        <v>Late</v>
      </c>
      <c r="JU5" s="3" t="str">
        <f>IFERROR(__xludf.DUMMYFUNCTION("IF(ISBLANK($A5),, IF((ARRAYFORMULA(SUM(COUNTIFS(OccupancyAddresses,$A5,OccupancyUnits, $B5, 'Tenant Occupancy'!JV$5:JV23,{""&gt;0"",""Occupied"",""Late""}))))&gt;1,""Multiple Bookings"", IF(SUMIFS( 'Tenant Occupancy'!JV$5:JV23,OccupancyUnits,$B5,OccupancyAddres"&amp;"ses,$A5)&gt;0,SUMIFS('Tenant Occupancy'!JV$5:JV23,OccupancyUnits,$B5,OccupancyAddresses,$A5),IFERROR(VLOOKUP($A5&amp;"" ""&amp;$B5, FILTER(ARRAYFORMULA({OccupancyAddresses&amp;"" ""&amp; OccupancyUnits,'Tenant Occupancy'!JV$5:JV23}),INDEX(ARRAYFORMULA({OccupancyAddresses&amp;"""&amp;" ""&amp; OccupancyUnits,'Tenant Occupancy'!JV$5:JV23}),0,2)&lt;&gt;""""),2,FALSE),IF(JU2=TODAY(),""Today"",)))))"),"Late")</f>
        <v>Late</v>
      </c>
      <c r="JV5" s="3" t="str">
        <f>IFERROR(__xludf.DUMMYFUNCTION("IF(ISBLANK($A5),, IF((ARRAYFORMULA(SUM(COUNTIFS(OccupancyAddresses,$A5,OccupancyUnits, $B5, 'Tenant Occupancy'!JW$5:JW23,{""&gt;0"",""Occupied"",""Late""}))))&gt;1,""Multiple Bookings"", IF(SUMIFS( 'Tenant Occupancy'!JW$5:JW23,OccupancyUnits,$B5,OccupancyAddres"&amp;"ses,$A5)&gt;0,SUMIFS('Tenant Occupancy'!JW$5:JW23,OccupancyUnits,$B5,OccupancyAddresses,$A5),IFERROR(VLOOKUP($A5&amp;"" ""&amp;$B5, FILTER(ARRAYFORMULA({OccupancyAddresses&amp;"" ""&amp; OccupancyUnits,'Tenant Occupancy'!JW$5:JW23}),INDEX(ARRAYFORMULA({OccupancyAddresses&amp;"""&amp;" ""&amp; OccupancyUnits,'Tenant Occupancy'!JW$5:JW23}),0,2)&lt;&gt;""""),2,FALSE),IF(JV2=TODAY(),""Today"",)))))"),"Late")</f>
        <v>Late</v>
      </c>
      <c r="JW5" s="3" t="str">
        <f>IFERROR(__xludf.DUMMYFUNCTION("IF(ISBLANK($A5),, IF((ARRAYFORMULA(SUM(COUNTIFS(OccupancyAddresses,$A5,OccupancyUnits, $B5, 'Tenant Occupancy'!JX$5:JX23,{""&gt;0"",""Occupied"",""Late""}))))&gt;1,""Multiple Bookings"", IF(SUMIFS( 'Tenant Occupancy'!JX$5:JX23,OccupancyUnits,$B5,OccupancyAddres"&amp;"ses,$A5)&gt;0,SUMIFS('Tenant Occupancy'!JX$5:JX23,OccupancyUnits,$B5,OccupancyAddresses,$A5),IFERROR(VLOOKUP($A5&amp;"" ""&amp;$B5, FILTER(ARRAYFORMULA({OccupancyAddresses&amp;"" ""&amp; OccupancyUnits,'Tenant Occupancy'!JX$5:JX23}),INDEX(ARRAYFORMULA({OccupancyAddresses&amp;"""&amp;" ""&amp; OccupancyUnits,'Tenant Occupancy'!JX$5:JX23}),0,2)&lt;&gt;""""),2,FALSE),IF(JW2=TODAY(),""Today"",)))))"),"Late")</f>
        <v>Late</v>
      </c>
      <c r="JX5" s="3" t="str">
        <f>IFERROR(__xludf.DUMMYFUNCTION("IF(ISBLANK($A5),, IF((ARRAYFORMULA(SUM(COUNTIFS(OccupancyAddresses,$A5,OccupancyUnits, $B5, 'Tenant Occupancy'!JY$5:JY23,{""&gt;0"",""Occupied"",""Late""}))))&gt;1,""Multiple Bookings"", IF(SUMIFS( 'Tenant Occupancy'!JY$5:JY23,OccupancyUnits,$B5,OccupancyAddres"&amp;"ses,$A5)&gt;0,SUMIFS('Tenant Occupancy'!JY$5:JY23,OccupancyUnits,$B5,OccupancyAddresses,$A5),IFERROR(VLOOKUP($A5&amp;"" ""&amp;$B5, FILTER(ARRAYFORMULA({OccupancyAddresses&amp;"" ""&amp; OccupancyUnits,'Tenant Occupancy'!JY$5:JY23}),INDEX(ARRAYFORMULA({OccupancyAddresses&amp;"""&amp;" ""&amp; OccupancyUnits,'Tenant Occupancy'!JY$5:JY23}),0,2)&lt;&gt;""""),2,FALSE),IF(JX2=TODAY(),""Today"",)))))"),"Late")</f>
        <v>Late</v>
      </c>
      <c r="JY5" s="3" t="str">
        <f>IFERROR(__xludf.DUMMYFUNCTION("IF(ISBLANK($A5),, IF((ARRAYFORMULA(SUM(COUNTIFS(OccupancyAddresses,$A5,OccupancyUnits, $B5, 'Tenant Occupancy'!JZ$5:JZ23,{""&gt;0"",""Occupied"",""Late""}))))&gt;1,""Multiple Bookings"", IF(SUMIFS( 'Tenant Occupancy'!JZ$5:JZ23,OccupancyUnits,$B5,OccupancyAddres"&amp;"ses,$A5)&gt;0,SUMIFS('Tenant Occupancy'!JZ$5:JZ23,OccupancyUnits,$B5,OccupancyAddresses,$A5),IFERROR(VLOOKUP($A5&amp;"" ""&amp;$B5, FILTER(ARRAYFORMULA({OccupancyAddresses&amp;"" ""&amp; OccupancyUnits,'Tenant Occupancy'!JZ$5:JZ23}),INDEX(ARRAYFORMULA({OccupancyAddresses&amp;"""&amp;" ""&amp; OccupancyUnits,'Tenant Occupancy'!JZ$5:JZ23}),0,2)&lt;&gt;""""),2,FALSE),IF(JY2=TODAY(),""Today"",)))))"),"Late")</f>
        <v>Late</v>
      </c>
      <c r="JZ5" s="3" t="str">
        <f>IFERROR(__xludf.DUMMYFUNCTION("IF(ISBLANK($A5),, IF((ARRAYFORMULA(SUM(COUNTIFS(OccupancyAddresses,$A5,OccupancyUnits, $B5, 'Tenant Occupancy'!KA$5:KA23,{""&gt;0"",""Occupied"",""Late""}))))&gt;1,""Multiple Bookings"", IF(SUMIFS( 'Tenant Occupancy'!KA$5:KA23,OccupancyUnits,$B5,OccupancyAddres"&amp;"ses,$A5)&gt;0,SUMIFS('Tenant Occupancy'!KA$5:KA23,OccupancyUnits,$B5,OccupancyAddresses,$A5),IFERROR(VLOOKUP($A5&amp;"" ""&amp;$B5, FILTER(ARRAYFORMULA({OccupancyAddresses&amp;"" ""&amp; OccupancyUnits,'Tenant Occupancy'!KA$5:KA23}),INDEX(ARRAYFORMULA({OccupancyAddresses&amp;"""&amp;" ""&amp; OccupancyUnits,'Tenant Occupancy'!KA$5:KA23}),0,2)&lt;&gt;""""),2,FALSE),IF(JZ2=TODAY(),""Today"",)))))"),"Late")</f>
        <v>Late</v>
      </c>
      <c r="KA5" s="3" t="str">
        <f>IFERROR(__xludf.DUMMYFUNCTION("IF(ISBLANK($A5),, IF((ARRAYFORMULA(SUM(COUNTIFS(OccupancyAddresses,$A5,OccupancyUnits, $B5, 'Tenant Occupancy'!KB$5:KB23,{""&gt;0"",""Occupied"",""Late""}))))&gt;1,""Multiple Bookings"", IF(SUMIFS( 'Tenant Occupancy'!KB$5:KB23,OccupancyUnits,$B5,OccupancyAddres"&amp;"ses,$A5)&gt;0,SUMIFS('Tenant Occupancy'!KB$5:KB23,OccupancyUnits,$B5,OccupancyAddresses,$A5),IFERROR(VLOOKUP($A5&amp;"" ""&amp;$B5, FILTER(ARRAYFORMULA({OccupancyAddresses&amp;"" ""&amp; OccupancyUnits,'Tenant Occupancy'!KB$5:KB23}),INDEX(ARRAYFORMULA({OccupancyAddresses&amp;"""&amp;" ""&amp; OccupancyUnits,'Tenant Occupancy'!KB$5:KB23}),0,2)&lt;&gt;""""),2,FALSE),IF(KA2=TODAY(),""Today"",)))))"),"Late")</f>
        <v>Late</v>
      </c>
      <c r="KB5" s="3" t="str">
        <f>IFERROR(__xludf.DUMMYFUNCTION("IF(ISBLANK($A5),, IF((ARRAYFORMULA(SUM(COUNTIFS(OccupancyAddresses,$A5,OccupancyUnits, $B5, 'Tenant Occupancy'!KC$5:KC23,{""&gt;0"",""Occupied"",""Late""}))))&gt;1,""Multiple Bookings"", IF(SUMIFS( 'Tenant Occupancy'!KC$5:KC23,OccupancyUnits,$B5,OccupancyAddres"&amp;"ses,$A5)&gt;0,SUMIFS('Tenant Occupancy'!KC$5:KC23,OccupancyUnits,$B5,OccupancyAddresses,$A5),IFERROR(VLOOKUP($A5&amp;"" ""&amp;$B5, FILTER(ARRAYFORMULA({OccupancyAddresses&amp;"" ""&amp; OccupancyUnits,'Tenant Occupancy'!KC$5:KC23}),INDEX(ARRAYFORMULA({OccupancyAddresses&amp;"""&amp;" ""&amp; OccupancyUnits,'Tenant Occupancy'!KC$5:KC23}),0,2)&lt;&gt;""""),2,FALSE),IF(KB2=TODAY(),""Today"",)))))"),"Late")</f>
        <v>Late</v>
      </c>
      <c r="KC5" s="3" t="str">
        <f>IFERROR(__xludf.DUMMYFUNCTION("IF(ISBLANK($A5),, IF((ARRAYFORMULA(SUM(COUNTIFS(OccupancyAddresses,$A5,OccupancyUnits, $B5, 'Tenant Occupancy'!KD$5:KD23,{""&gt;0"",""Occupied"",""Late""}))))&gt;1,""Multiple Bookings"", IF(SUMIFS( 'Tenant Occupancy'!KD$5:KD23,OccupancyUnits,$B5,OccupancyAddres"&amp;"ses,$A5)&gt;0,SUMIFS('Tenant Occupancy'!KD$5:KD23,OccupancyUnits,$B5,OccupancyAddresses,$A5),IFERROR(VLOOKUP($A5&amp;"" ""&amp;$B5, FILTER(ARRAYFORMULA({OccupancyAddresses&amp;"" ""&amp; OccupancyUnits,'Tenant Occupancy'!KD$5:KD23}),INDEX(ARRAYFORMULA({OccupancyAddresses&amp;"""&amp;" ""&amp; OccupancyUnits,'Tenant Occupancy'!KD$5:KD23}),0,2)&lt;&gt;""""),2,FALSE),IF(KC2=TODAY(),""Today"",)))))"),"Late")</f>
        <v>Late</v>
      </c>
      <c r="KD5" s="3">
        <f>IFERROR(__xludf.DUMMYFUNCTION("IF(ISBLANK($A5),, IF((ARRAYFORMULA(SUM(COUNTIFS(OccupancyAddresses,$A5,OccupancyUnits, $B5, 'Tenant Occupancy'!KE$5:KE23,{""&gt;0"",""Occupied"",""Late""}))))&gt;1,""Multiple Bookings"", IF(SUMIFS( 'Tenant Occupancy'!KE$5:KE23,OccupancyUnits,$B5,OccupancyAddres"&amp;"ses,$A5)&gt;0,SUMIFS('Tenant Occupancy'!KE$5:KE23,OccupancyUnits,$B5,OccupancyAddresses,$A5),IFERROR(VLOOKUP($A5&amp;"" ""&amp;$B5, FILTER(ARRAYFORMULA({OccupancyAddresses&amp;"" ""&amp; OccupancyUnits,'Tenant Occupancy'!KE$5:KE23}),INDEX(ARRAYFORMULA({OccupancyAddresses&amp;"""&amp;" ""&amp; OccupancyUnits,'Tenant Occupancy'!KE$5:KE23}),0,2)&lt;&gt;""""),2,FALSE),IF(KD2=TODAY(),""Today"",)))))"),1379.97)</f>
        <v>1379.97</v>
      </c>
      <c r="KE5" s="3" t="str">
        <f>IFERROR(__xludf.DUMMYFUNCTION("IF(ISBLANK($A5),, IF((ARRAYFORMULA(SUM(COUNTIFS(OccupancyAddresses,$A5,OccupancyUnits, $B5, 'Tenant Occupancy'!KF$5:KF23,{""&gt;0"",""Occupied"",""Late""}))))&gt;1,""Multiple Bookings"", IF(SUMIFS( 'Tenant Occupancy'!KF$5:KF23,OccupancyUnits,$B5,OccupancyAddres"&amp;"ses,$A5)&gt;0,SUMIFS('Tenant Occupancy'!KF$5:KF23,OccupancyUnits,$B5,OccupancyAddresses,$A5),IFERROR(VLOOKUP($A5&amp;"" ""&amp;$B5, FILTER(ARRAYFORMULA({OccupancyAddresses&amp;"" ""&amp; OccupancyUnits,'Tenant Occupancy'!KF$5:KF23}),INDEX(ARRAYFORMULA({OccupancyAddresses&amp;"""&amp;" ""&amp; OccupancyUnits,'Tenant Occupancy'!KF$5:KF23}),0,2)&lt;&gt;""""),2,FALSE),IF(KE2=TODAY(),""Today"",)))))"),"Late")</f>
        <v>Late</v>
      </c>
      <c r="KF5" s="3" t="str">
        <f>IFERROR(__xludf.DUMMYFUNCTION("IF(ISBLANK($A5),, IF((ARRAYFORMULA(SUM(COUNTIFS(OccupancyAddresses,$A5,OccupancyUnits, $B5, 'Tenant Occupancy'!KG$5:KG23,{""&gt;0"",""Occupied"",""Late""}))))&gt;1,""Multiple Bookings"", IF(SUMIFS( 'Tenant Occupancy'!KG$5:KG23,OccupancyUnits,$B5,OccupancyAddres"&amp;"ses,$A5)&gt;0,SUMIFS('Tenant Occupancy'!KG$5:KG23,OccupancyUnits,$B5,OccupancyAddresses,$A5),IFERROR(VLOOKUP($A5&amp;"" ""&amp;$B5, FILTER(ARRAYFORMULA({OccupancyAddresses&amp;"" ""&amp; OccupancyUnits,'Tenant Occupancy'!KG$5:KG23}),INDEX(ARRAYFORMULA({OccupancyAddresses&amp;"""&amp;" ""&amp; OccupancyUnits,'Tenant Occupancy'!KG$5:KG23}),0,2)&lt;&gt;""""),2,FALSE),IF(KF2=TODAY(),""Today"",)))))"),"Late")</f>
        <v>Late</v>
      </c>
      <c r="KG5" s="3" t="str">
        <f>IFERROR(__xludf.DUMMYFUNCTION("IF(ISBLANK($A5),, IF((ARRAYFORMULA(SUM(COUNTIFS(OccupancyAddresses,$A5,OccupancyUnits, $B5, 'Tenant Occupancy'!KH$5:KH23,{""&gt;0"",""Occupied"",""Late""}))))&gt;1,""Multiple Bookings"", IF(SUMIFS( 'Tenant Occupancy'!KH$5:KH23,OccupancyUnits,$B5,OccupancyAddres"&amp;"ses,$A5)&gt;0,SUMIFS('Tenant Occupancy'!KH$5:KH23,OccupancyUnits,$B5,OccupancyAddresses,$A5),IFERROR(VLOOKUP($A5&amp;"" ""&amp;$B5, FILTER(ARRAYFORMULA({OccupancyAddresses&amp;"" ""&amp; OccupancyUnits,'Tenant Occupancy'!KH$5:KH23}),INDEX(ARRAYFORMULA({OccupancyAddresses&amp;"""&amp;" ""&amp; OccupancyUnits,'Tenant Occupancy'!KH$5:KH23}),0,2)&lt;&gt;""""),2,FALSE),IF(KG2=TODAY(),""Today"",)))))"),"Late")</f>
        <v>Late</v>
      </c>
      <c r="KH5" s="3" t="str">
        <f>IFERROR(__xludf.DUMMYFUNCTION("IF(ISBLANK($A5),, IF((ARRAYFORMULA(SUM(COUNTIFS(OccupancyAddresses,$A5,OccupancyUnits, $B5, 'Tenant Occupancy'!KI$5:KI23,{""&gt;0"",""Occupied"",""Late""}))))&gt;1,""Multiple Bookings"", IF(SUMIFS( 'Tenant Occupancy'!KI$5:KI23,OccupancyUnits,$B5,OccupancyAddres"&amp;"ses,$A5)&gt;0,SUMIFS('Tenant Occupancy'!KI$5:KI23,OccupancyUnits,$B5,OccupancyAddresses,$A5),IFERROR(VLOOKUP($A5&amp;"" ""&amp;$B5, FILTER(ARRAYFORMULA({OccupancyAddresses&amp;"" ""&amp; OccupancyUnits,'Tenant Occupancy'!KI$5:KI23}),INDEX(ARRAYFORMULA({OccupancyAddresses&amp;"""&amp;" ""&amp; OccupancyUnits,'Tenant Occupancy'!KI$5:KI23}),0,2)&lt;&gt;""""),2,FALSE),IF(KH2=TODAY(),""Today"",)))))"),"Late")</f>
        <v>Late</v>
      </c>
      <c r="KI5" s="3" t="str">
        <f>IFERROR(__xludf.DUMMYFUNCTION("IF(ISBLANK($A5),, IF((ARRAYFORMULA(SUM(COUNTIFS(OccupancyAddresses,$A5,OccupancyUnits, $B5, 'Tenant Occupancy'!KJ$5:KJ23,{""&gt;0"",""Occupied"",""Late""}))))&gt;1,""Multiple Bookings"", IF(SUMIFS( 'Tenant Occupancy'!KJ$5:KJ23,OccupancyUnits,$B5,OccupancyAddres"&amp;"ses,$A5)&gt;0,SUMIFS('Tenant Occupancy'!KJ$5:KJ23,OccupancyUnits,$B5,OccupancyAddresses,$A5),IFERROR(VLOOKUP($A5&amp;"" ""&amp;$B5, FILTER(ARRAYFORMULA({OccupancyAddresses&amp;"" ""&amp; OccupancyUnits,'Tenant Occupancy'!KJ$5:KJ23}),INDEX(ARRAYFORMULA({OccupancyAddresses&amp;"""&amp;" ""&amp; OccupancyUnits,'Tenant Occupancy'!KJ$5:KJ23}),0,2)&lt;&gt;""""),2,FALSE),IF(KI2=TODAY(),""Today"",)))))"),"Late")</f>
        <v>Late</v>
      </c>
      <c r="KJ5" s="3" t="str">
        <f>IFERROR(__xludf.DUMMYFUNCTION("IF(ISBLANK($A5),, IF((ARRAYFORMULA(SUM(COUNTIFS(OccupancyAddresses,$A5,OccupancyUnits, $B5, 'Tenant Occupancy'!KK$5:KK23,{""&gt;0"",""Occupied"",""Late""}))))&gt;1,""Multiple Bookings"", IF(SUMIFS( 'Tenant Occupancy'!KK$5:KK23,OccupancyUnits,$B5,OccupancyAddres"&amp;"ses,$A5)&gt;0,SUMIFS('Tenant Occupancy'!KK$5:KK23,OccupancyUnits,$B5,OccupancyAddresses,$A5),IFERROR(VLOOKUP($A5&amp;"" ""&amp;$B5, FILTER(ARRAYFORMULA({OccupancyAddresses&amp;"" ""&amp; OccupancyUnits,'Tenant Occupancy'!KK$5:KK23}),INDEX(ARRAYFORMULA({OccupancyAddresses&amp;"""&amp;" ""&amp; OccupancyUnits,'Tenant Occupancy'!KK$5:KK23}),0,2)&lt;&gt;""""),2,FALSE),IF(KJ2=TODAY(),""Today"",)))))"),"Late")</f>
        <v>Late</v>
      </c>
      <c r="KK5" s="3" t="str">
        <f>IFERROR(__xludf.DUMMYFUNCTION("IF(ISBLANK($A5),, IF((ARRAYFORMULA(SUM(COUNTIFS(OccupancyAddresses,$A5,OccupancyUnits, $B5, 'Tenant Occupancy'!KL$5:KL23,{""&gt;0"",""Occupied"",""Late""}))))&gt;1,""Multiple Bookings"", IF(SUMIFS( 'Tenant Occupancy'!KL$5:KL23,OccupancyUnits,$B5,OccupancyAddres"&amp;"ses,$A5)&gt;0,SUMIFS('Tenant Occupancy'!KL$5:KL23,OccupancyUnits,$B5,OccupancyAddresses,$A5),IFERROR(VLOOKUP($A5&amp;"" ""&amp;$B5, FILTER(ARRAYFORMULA({OccupancyAddresses&amp;"" ""&amp; OccupancyUnits,'Tenant Occupancy'!KL$5:KL23}),INDEX(ARRAYFORMULA({OccupancyAddresses&amp;"""&amp;" ""&amp; OccupancyUnits,'Tenant Occupancy'!KL$5:KL23}),0,2)&lt;&gt;""""),2,FALSE),IF(KK2=TODAY(),""Today"",)))))"),"Late")</f>
        <v>Late</v>
      </c>
      <c r="KL5" s="3" t="str">
        <f>IFERROR(__xludf.DUMMYFUNCTION("IF(ISBLANK($A5),, IF((ARRAYFORMULA(SUM(COUNTIFS(OccupancyAddresses,$A5,OccupancyUnits, $B5, 'Tenant Occupancy'!KM$5:KM23,{""&gt;0"",""Occupied"",""Late""}))))&gt;1,""Multiple Bookings"", IF(SUMIFS( 'Tenant Occupancy'!KM$5:KM23,OccupancyUnits,$B5,OccupancyAddres"&amp;"ses,$A5)&gt;0,SUMIFS('Tenant Occupancy'!KM$5:KM23,OccupancyUnits,$B5,OccupancyAddresses,$A5),IFERROR(VLOOKUP($A5&amp;"" ""&amp;$B5, FILTER(ARRAYFORMULA({OccupancyAddresses&amp;"" ""&amp; OccupancyUnits,'Tenant Occupancy'!KM$5:KM23}),INDEX(ARRAYFORMULA({OccupancyAddresses&amp;"""&amp;" ""&amp; OccupancyUnits,'Tenant Occupancy'!KM$5:KM23}),0,2)&lt;&gt;""""),2,FALSE),IF(KL2=TODAY(),""Today"",)))))"),"Late")</f>
        <v>Late</v>
      </c>
      <c r="KM5" s="3" t="str">
        <f>IFERROR(__xludf.DUMMYFUNCTION("IF(ISBLANK($A5),, IF((ARRAYFORMULA(SUM(COUNTIFS(OccupancyAddresses,$A5,OccupancyUnits, $B5, 'Tenant Occupancy'!KN$5:KN23,{""&gt;0"",""Occupied"",""Late""}))))&gt;1,""Multiple Bookings"", IF(SUMIFS( 'Tenant Occupancy'!KN$5:KN23,OccupancyUnits,$B5,OccupancyAddres"&amp;"ses,$A5)&gt;0,SUMIFS('Tenant Occupancy'!KN$5:KN23,OccupancyUnits,$B5,OccupancyAddresses,$A5),IFERROR(VLOOKUP($A5&amp;"" ""&amp;$B5, FILTER(ARRAYFORMULA({OccupancyAddresses&amp;"" ""&amp; OccupancyUnits,'Tenant Occupancy'!KN$5:KN23}),INDEX(ARRAYFORMULA({OccupancyAddresses&amp;"""&amp;" ""&amp; OccupancyUnits,'Tenant Occupancy'!KN$5:KN23}),0,2)&lt;&gt;""""),2,FALSE),IF(KM2=TODAY(),""Today"",)))))"),"Late")</f>
        <v>Late</v>
      </c>
      <c r="KN5" s="3" t="str">
        <f>IFERROR(__xludf.DUMMYFUNCTION("IF(ISBLANK($A5),, IF((ARRAYFORMULA(SUM(COUNTIFS(OccupancyAddresses,$A5,OccupancyUnits, $B5, 'Tenant Occupancy'!KO$5:KO23,{""&gt;0"",""Occupied"",""Late""}))))&gt;1,""Multiple Bookings"", IF(SUMIFS( 'Tenant Occupancy'!KO$5:KO23,OccupancyUnits,$B5,OccupancyAddres"&amp;"ses,$A5)&gt;0,SUMIFS('Tenant Occupancy'!KO$5:KO23,OccupancyUnits,$B5,OccupancyAddresses,$A5),IFERROR(VLOOKUP($A5&amp;"" ""&amp;$B5, FILTER(ARRAYFORMULA({OccupancyAddresses&amp;"" ""&amp; OccupancyUnits,'Tenant Occupancy'!KO$5:KO23}),INDEX(ARRAYFORMULA({OccupancyAddresses&amp;"""&amp;" ""&amp; OccupancyUnits,'Tenant Occupancy'!KO$5:KO23}),0,2)&lt;&gt;""""),2,FALSE),IF(KN2=TODAY(),""Today"",)))))"),"Late")</f>
        <v>Late</v>
      </c>
      <c r="KO5" s="3" t="str">
        <f>IFERROR(__xludf.DUMMYFUNCTION("IF(ISBLANK($A5),, IF((ARRAYFORMULA(SUM(COUNTIFS(OccupancyAddresses,$A5,OccupancyUnits, $B5, 'Tenant Occupancy'!KP$5:KP23,{""&gt;0"",""Occupied"",""Late""}))))&gt;1,""Multiple Bookings"", IF(SUMIFS( 'Tenant Occupancy'!KP$5:KP23,OccupancyUnits,$B5,OccupancyAddres"&amp;"ses,$A5)&gt;0,SUMIFS('Tenant Occupancy'!KP$5:KP23,OccupancyUnits,$B5,OccupancyAddresses,$A5),IFERROR(VLOOKUP($A5&amp;"" ""&amp;$B5, FILTER(ARRAYFORMULA({OccupancyAddresses&amp;"" ""&amp; OccupancyUnits,'Tenant Occupancy'!KP$5:KP23}),INDEX(ARRAYFORMULA({OccupancyAddresses&amp;"""&amp;" ""&amp; OccupancyUnits,'Tenant Occupancy'!KP$5:KP23}),0,2)&lt;&gt;""""),2,FALSE),IF(KO2=TODAY(),""Today"",)))))"),"Late")</f>
        <v>Late</v>
      </c>
      <c r="KP5" s="3" t="str">
        <f>IFERROR(__xludf.DUMMYFUNCTION("IF(ISBLANK($A5),, IF((ARRAYFORMULA(SUM(COUNTIFS(OccupancyAddresses,$A5,OccupancyUnits, $B5, 'Tenant Occupancy'!KQ$5:KQ23,{""&gt;0"",""Occupied"",""Late""}))))&gt;1,""Multiple Bookings"", IF(SUMIFS( 'Tenant Occupancy'!KQ$5:KQ23,OccupancyUnits,$B5,OccupancyAddres"&amp;"ses,$A5)&gt;0,SUMIFS('Tenant Occupancy'!KQ$5:KQ23,OccupancyUnits,$B5,OccupancyAddresses,$A5),IFERROR(VLOOKUP($A5&amp;"" ""&amp;$B5, FILTER(ARRAYFORMULA({OccupancyAddresses&amp;"" ""&amp; OccupancyUnits,'Tenant Occupancy'!KQ$5:KQ23}),INDEX(ARRAYFORMULA({OccupancyAddresses&amp;"""&amp;" ""&amp; OccupancyUnits,'Tenant Occupancy'!KQ$5:KQ23}),0,2)&lt;&gt;""""),2,FALSE),IF(KP2=TODAY(),""Today"",)))))"),"Late")</f>
        <v>Late</v>
      </c>
      <c r="KQ5" s="3" t="str">
        <f>IFERROR(__xludf.DUMMYFUNCTION("IF(ISBLANK($A5),, IF((ARRAYFORMULA(SUM(COUNTIFS(OccupancyAddresses,$A5,OccupancyUnits, $B5, 'Tenant Occupancy'!KR$5:KR23,{""&gt;0"",""Occupied"",""Late""}))))&gt;1,""Multiple Bookings"", IF(SUMIFS( 'Tenant Occupancy'!KR$5:KR23,OccupancyUnits,$B5,OccupancyAddres"&amp;"ses,$A5)&gt;0,SUMIFS('Tenant Occupancy'!KR$5:KR23,OccupancyUnits,$B5,OccupancyAddresses,$A5),IFERROR(VLOOKUP($A5&amp;"" ""&amp;$B5, FILTER(ARRAYFORMULA({OccupancyAddresses&amp;"" ""&amp; OccupancyUnits,'Tenant Occupancy'!KR$5:KR23}),INDEX(ARRAYFORMULA({OccupancyAddresses&amp;"""&amp;" ""&amp; OccupancyUnits,'Tenant Occupancy'!KR$5:KR23}),0,2)&lt;&gt;""""),2,FALSE),IF(KQ2=TODAY(),""Today"",)))))"),"Late")</f>
        <v>Late</v>
      </c>
      <c r="KR5" s="3" t="str">
        <f>IFERROR(__xludf.DUMMYFUNCTION("IF(ISBLANK($A5),, IF((ARRAYFORMULA(SUM(COUNTIFS(OccupancyAddresses,$A5,OccupancyUnits, $B5, 'Tenant Occupancy'!KS$5:KS23,{""&gt;0"",""Occupied"",""Late""}))))&gt;1,""Multiple Bookings"", IF(SUMIFS( 'Tenant Occupancy'!KS$5:KS23,OccupancyUnits,$B5,OccupancyAddres"&amp;"ses,$A5)&gt;0,SUMIFS('Tenant Occupancy'!KS$5:KS23,OccupancyUnits,$B5,OccupancyAddresses,$A5),IFERROR(VLOOKUP($A5&amp;"" ""&amp;$B5, FILTER(ARRAYFORMULA({OccupancyAddresses&amp;"" ""&amp; OccupancyUnits,'Tenant Occupancy'!KS$5:KS23}),INDEX(ARRAYFORMULA({OccupancyAddresses&amp;"""&amp;" ""&amp; OccupancyUnits,'Tenant Occupancy'!KS$5:KS23}),0,2)&lt;&gt;""""),2,FALSE),IF(KR2=TODAY(),""Today"",)))))"),"Late")</f>
        <v>Late</v>
      </c>
      <c r="KS5" s="3" t="str">
        <f>IFERROR(__xludf.DUMMYFUNCTION("IF(ISBLANK($A5),, IF((ARRAYFORMULA(SUM(COUNTIFS(OccupancyAddresses,$A5,OccupancyUnits, $B5, 'Tenant Occupancy'!KT$5:KT23,{""&gt;0"",""Occupied"",""Late""}))))&gt;1,""Multiple Bookings"", IF(SUMIFS( 'Tenant Occupancy'!KT$5:KT23,OccupancyUnits,$B5,OccupancyAddres"&amp;"ses,$A5)&gt;0,SUMIFS('Tenant Occupancy'!KT$5:KT23,OccupancyUnits,$B5,OccupancyAddresses,$A5),IFERROR(VLOOKUP($A5&amp;"" ""&amp;$B5, FILTER(ARRAYFORMULA({OccupancyAddresses&amp;"" ""&amp; OccupancyUnits,'Tenant Occupancy'!KT$5:KT23}),INDEX(ARRAYFORMULA({OccupancyAddresses&amp;"""&amp;" ""&amp; OccupancyUnits,'Tenant Occupancy'!KT$5:KT23}),0,2)&lt;&gt;""""),2,FALSE),IF(KS2=TODAY(),""Today"",)))))"),"Late")</f>
        <v>Late</v>
      </c>
      <c r="KT5" s="3" t="str">
        <f>IFERROR(__xludf.DUMMYFUNCTION("IF(ISBLANK($A5),, IF((ARRAYFORMULA(SUM(COUNTIFS(OccupancyAddresses,$A5,OccupancyUnits, $B5, 'Tenant Occupancy'!KU$5:KU23,{""&gt;0"",""Occupied"",""Late""}))))&gt;1,""Multiple Bookings"", IF(SUMIFS( 'Tenant Occupancy'!KU$5:KU23,OccupancyUnits,$B5,OccupancyAddres"&amp;"ses,$A5)&gt;0,SUMIFS('Tenant Occupancy'!KU$5:KU23,OccupancyUnits,$B5,OccupancyAddresses,$A5),IFERROR(VLOOKUP($A5&amp;"" ""&amp;$B5, FILTER(ARRAYFORMULA({OccupancyAddresses&amp;"" ""&amp; OccupancyUnits,'Tenant Occupancy'!KU$5:KU23}),INDEX(ARRAYFORMULA({OccupancyAddresses&amp;"""&amp;" ""&amp; OccupancyUnits,'Tenant Occupancy'!KU$5:KU23}),0,2)&lt;&gt;""""),2,FALSE),IF(KT2=TODAY(),""Today"",)))))"),"Late")</f>
        <v>Late</v>
      </c>
      <c r="KU5" s="3" t="str">
        <f>IFERROR(__xludf.DUMMYFUNCTION("IF(ISBLANK($A5),, IF((ARRAYFORMULA(SUM(COUNTIFS(OccupancyAddresses,$A5,OccupancyUnits, $B5, 'Tenant Occupancy'!KV$5:KV23,{""&gt;0"",""Occupied"",""Late""}))))&gt;1,""Multiple Bookings"", IF(SUMIFS( 'Tenant Occupancy'!KV$5:KV23,OccupancyUnits,$B5,OccupancyAddres"&amp;"ses,$A5)&gt;0,SUMIFS('Tenant Occupancy'!KV$5:KV23,OccupancyUnits,$B5,OccupancyAddresses,$A5),IFERROR(VLOOKUP($A5&amp;"" ""&amp;$B5, FILTER(ARRAYFORMULA({OccupancyAddresses&amp;"" ""&amp; OccupancyUnits,'Tenant Occupancy'!KV$5:KV23}),INDEX(ARRAYFORMULA({OccupancyAddresses&amp;"""&amp;" ""&amp; OccupancyUnits,'Tenant Occupancy'!KV$5:KV23}),0,2)&lt;&gt;""""),2,FALSE),IF(KU2=TODAY(),""Today"",)))))"),"Late")</f>
        <v>Late</v>
      </c>
      <c r="KV5" s="3" t="str">
        <f>IFERROR(__xludf.DUMMYFUNCTION("IF(ISBLANK($A5),, IF((ARRAYFORMULA(SUM(COUNTIFS(OccupancyAddresses,$A5,OccupancyUnits, $B5, 'Tenant Occupancy'!KW$5:KW23,{""&gt;0"",""Occupied"",""Late""}))))&gt;1,""Multiple Bookings"", IF(SUMIFS( 'Tenant Occupancy'!KW$5:KW23,OccupancyUnits,$B5,OccupancyAddres"&amp;"ses,$A5)&gt;0,SUMIFS('Tenant Occupancy'!KW$5:KW23,OccupancyUnits,$B5,OccupancyAddresses,$A5),IFERROR(VLOOKUP($A5&amp;"" ""&amp;$B5, FILTER(ARRAYFORMULA({OccupancyAddresses&amp;"" ""&amp; OccupancyUnits,'Tenant Occupancy'!KW$5:KW23}),INDEX(ARRAYFORMULA({OccupancyAddresses&amp;"""&amp;" ""&amp; OccupancyUnits,'Tenant Occupancy'!KW$5:KW23}),0,2)&lt;&gt;""""),2,FALSE),IF(KV2=TODAY(),""Today"",)))))"),"Late")</f>
        <v>Late</v>
      </c>
      <c r="KW5" s="3" t="str">
        <f>IFERROR(__xludf.DUMMYFUNCTION("IF(ISBLANK($A5),, IF((ARRAYFORMULA(SUM(COUNTIFS(OccupancyAddresses,$A5,OccupancyUnits, $B5, 'Tenant Occupancy'!KX$5:KX23,{""&gt;0"",""Occupied"",""Late""}))))&gt;1,""Multiple Bookings"", IF(SUMIFS( 'Tenant Occupancy'!KX$5:KX23,OccupancyUnits,$B5,OccupancyAddres"&amp;"ses,$A5)&gt;0,SUMIFS('Tenant Occupancy'!KX$5:KX23,OccupancyUnits,$B5,OccupancyAddresses,$A5),IFERROR(VLOOKUP($A5&amp;"" ""&amp;$B5, FILTER(ARRAYFORMULA({OccupancyAddresses&amp;"" ""&amp; OccupancyUnits,'Tenant Occupancy'!KX$5:KX23}),INDEX(ARRAYFORMULA({OccupancyAddresses&amp;"""&amp;" ""&amp; OccupancyUnits,'Tenant Occupancy'!KX$5:KX23}),0,2)&lt;&gt;""""),2,FALSE),IF(KW2=TODAY(),""Today"",)))))"),"Late")</f>
        <v>Late</v>
      </c>
      <c r="KX5" s="3" t="str">
        <f>IFERROR(__xludf.DUMMYFUNCTION("IF(ISBLANK($A5),, IF((ARRAYFORMULA(SUM(COUNTIFS(OccupancyAddresses,$A5,OccupancyUnits, $B5, 'Tenant Occupancy'!KY$5:KY23,{""&gt;0"",""Occupied"",""Late""}))))&gt;1,""Multiple Bookings"", IF(SUMIFS( 'Tenant Occupancy'!KY$5:KY23,OccupancyUnits,$B5,OccupancyAddres"&amp;"ses,$A5)&gt;0,SUMIFS('Tenant Occupancy'!KY$5:KY23,OccupancyUnits,$B5,OccupancyAddresses,$A5),IFERROR(VLOOKUP($A5&amp;"" ""&amp;$B5, FILTER(ARRAYFORMULA({OccupancyAddresses&amp;"" ""&amp; OccupancyUnits,'Tenant Occupancy'!KY$5:KY23}),INDEX(ARRAYFORMULA({OccupancyAddresses&amp;"""&amp;" ""&amp; OccupancyUnits,'Tenant Occupancy'!KY$5:KY23}),0,2)&lt;&gt;""""),2,FALSE),IF(KX2=TODAY(),""Today"",)))))"),"Late")</f>
        <v>Late</v>
      </c>
      <c r="KY5" s="3" t="str">
        <f>IFERROR(__xludf.DUMMYFUNCTION("IF(ISBLANK($A5),, IF((ARRAYFORMULA(SUM(COUNTIFS(OccupancyAddresses,$A5,OccupancyUnits, $B5, 'Tenant Occupancy'!KZ$5:KZ23,{""&gt;0"",""Occupied"",""Late""}))))&gt;1,""Multiple Bookings"", IF(SUMIFS( 'Tenant Occupancy'!KZ$5:KZ23,OccupancyUnits,$B5,OccupancyAddres"&amp;"ses,$A5)&gt;0,SUMIFS('Tenant Occupancy'!KZ$5:KZ23,OccupancyUnits,$B5,OccupancyAddresses,$A5),IFERROR(VLOOKUP($A5&amp;"" ""&amp;$B5, FILTER(ARRAYFORMULA({OccupancyAddresses&amp;"" ""&amp; OccupancyUnits,'Tenant Occupancy'!KZ$5:KZ23}),INDEX(ARRAYFORMULA({OccupancyAddresses&amp;"""&amp;" ""&amp; OccupancyUnits,'Tenant Occupancy'!KZ$5:KZ23}),0,2)&lt;&gt;""""),2,FALSE),IF(KY2=TODAY(),""Today"",)))))"),"Late")</f>
        <v>Late</v>
      </c>
      <c r="KZ5" s="3" t="str">
        <f>IFERROR(__xludf.DUMMYFUNCTION("IF(ISBLANK($A5),, IF((ARRAYFORMULA(SUM(COUNTIFS(OccupancyAddresses,$A5,OccupancyUnits, $B5, 'Tenant Occupancy'!LA$5:LA23,{""&gt;0"",""Occupied"",""Late""}))))&gt;1,""Multiple Bookings"", IF(SUMIFS( 'Tenant Occupancy'!LA$5:LA23,OccupancyUnits,$B5,OccupancyAddres"&amp;"ses,$A5)&gt;0,SUMIFS('Tenant Occupancy'!LA$5:LA23,OccupancyUnits,$B5,OccupancyAddresses,$A5),IFERROR(VLOOKUP($A5&amp;"" ""&amp;$B5, FILTER(ARRAYFORMULA({OccupancyAddresses&amp;"" ""&amp; OccupancyUnits,'Tenant Occupancy'!LA$5:LA23}),INDEX(ARRAYFORMULA({OccupancyAddresses&amp;"""&amp;" ""&amp; OccupancyUnits,'Tenant Occupancy'!LA$5:LA23}),0,2)&lt;&gt;""""),2,FALSE),IF(KZ2=TODAY(),""Today"",)))))"),"Late")</f>
        <v>Late</v>
      </c>
      <c r="LA5" s="3" t="str">
        <f>IFERROR(__xludf.DUMMYFUNCTION("IF(ISBLANK($A5),, IF((ARRAYFORMULA(SUM(COUNTIFS(OccupancyAddresses,$A5,OccupancyUnits, $B5, 'Tenant Occupancy'!LB$5:LB23,{""&gt;0"",""Occupied"",""Late""}))))&gt;1,""Multiple Bookings"", IF(SUMIFS( 'Tenant Occupancy'!LB$5:LB23,OccupancyUnits,$B5,OccupancyAddres"&amp;"ses,$A5)&gt;0,SUMIFS('Tenant Occupancy'!LB$5:LB23,OccupancyUnits,$B5,OccupancyAddresses,$A5),IFERROR(VLOOKUP($A5&amp;"" ""&amp;$B5, FILTER(ARRAYFORMULA({OccupancyAddresses&amp;"" ""&amp; OccupancyUnits,'Tenant Occupancy'!LB$5:LB23}),INDEX(ARRAYFORMULA({OccupancyAddresses&amp;"""&amp;" ""&amp; OccupancyUnits,'Tenant Occupancy'!LB$5:LB23}),0,2)&lt;&gt;""""),2,FALSE),IF(LA2=TODAY(),""Today"",)))))"),"Late")</f>
        <v>Late</v>
      </c>
      <c r="LB5" s="3" t="str">
        <f>IFERROR(__xludf.DUMMYFUNCTION("IF(ISBLANK($A5),, IF((ARRAYFORMULA(SUM(COUNTIFS(OccupancyAddresses,$A5,OccupancyUnits, $B5, 'Tenant Occupancy'!LC$5:LC23,{""&gt;0"",""Occupied"",""Late""}))))&gt;1,""Multiple Bookings"", IF(SUMIFS( 'Tenant Occupancy'!LC$5:LC23,OccupancyUnits,$B5,OccupancyAddres"&amp;"ses,$A5)&gt;0,SUMIFS('Tenant Occupancy'!LC$5:LC23,OccupancyUnits,$B5,OccupancyAddresses,$A5),IFERROR(VLOOKUP($A5&amp;"" ""&amp;$B5, FILTER(ARRAYFORMULA({OccupancyAddresses&amp;"" ""&amp; OccupancyUnits,'Tenant Occupancy'!LC$5:LC23}),INDEX(ARRAYFORMULA({OccupancyAddresses&amp;"""&amp;" ""&amp; OccupancyUnits,'Tenant Occupancy'!LC$5:LC23}),0,2)&lt;&gt;""""),2,FALSE),IF(LB2=TODAY(),""Today"",)))))"),"Late")</f>
        <v>Late</v>
      </c>
      <c r="LC5" s="3" t="str">
        <f>IFERROR(__xludf.DUMMYFUNCTION("IF(ISBLANK($A5),, IF((ARRAYFORMULA(SUM(COUNTIFS(OccupancyAddresses,$A5,OccupancyUnits, $B5, 'Tenant Occupancy'!LD$5:LD23,{""&gt;0"",""Occupied"",""Late""}))))&gt;1,""Multiple Bookings"", IF(SUMIFS( 'Tenant Occupancy'!LD$5:LD23,OccupancyUnits,$B5,OccupancyAddres"&amp;"ses,$A5)&gt;0,SUMIFS('Tenant Occupancy'!LD$5:LD23,OccupancyUnits,$B5,OccupancyAddresses,$A5),IFERROR(VLOOKUP($A5&amp;"" ""&amp;$B5, FILTER(ARRAYFORMULA({OccupancyAddresses&amp;"" ""&amp; OccupancyUnits,'Tenant Occupancy'!LD$5:LD23}),INDEX(ARRAYFORMULA({OccupancyAddresses&amp;"""&amp;" ""&amp; OccupancyUnits,'Tenant Occupancy'!LD$5:LD23}),0,2)&lt;&gt;""""),2,FALSE),IF(LC2=TODAY(),""Today"",)))))"),"Late")</f>
        <v>Late</v>
      </c>
      <c r="LD5" s="3" t="str">
        <f>IFERROR(__xludf.DUMMYFUNCTION("IF(ISBLANK($A5),, IF((ARRAYFORMULA(SUM(COUNTIFS(OccupancyAddresses,$A5,OccupancyUnits, $B5, 'Tenant Occupancy'!LE$5:LE23,{""&gt;0"",""Occupied"",""Late""}))))&gt;1,""Multiple Bookings"", IF(SUMIFS( 'Tenant Occupancy'!LE$5:LE23,OccupancyUnits,$B5,OccupancyAddres"&amp;"ses,$A5)&gt;0,SUMIFS('Tenant Occupancy'!LE$5:LE23,OccupancyUnits,$B5,OccupancyAddresses,$A5),IFERROR(VLOOKUP($A5&amp;"" ""&amp;$B5, FILTER(ARRAYFORMULA({OccupancyAddresses&amp;"" ""&amp; OccupancyUnits,'Tenant Occupancy'!LE$5:LE23}),INDEX(ARRAYFORMULA({OccupancyAddresses&amp;"""&amp;" ""&amp; OccupancyUnits,'Tenant Occupancy'!LE$5:LE23}),0,2)&lt;&gt;""""),2,FALSE),IF(LD2=TODAY(),""Today"",)))))"),"Late")</f>
        <v>Late</v>
      </c>
      <c r="LE5" s="3" t="str">
        <f>IFERROR(__xludf.DUMMYFUNCTION("IF(ISBLANK($A5),, IF((ARRAYFORMULA(SUM(COUNTIFS(OccupancyAddresses,$A5,OccupancyUnits, $B5, 'Tenant Occupancy'!LF$5:LF23,{""&gt;0"",""Occupied"",""Late""}))))&gt;1,""Multiple Bookings"", IF(SUMIFS( 'Tenant Occupancy'!LF$5:LF23,OccupancyUnits,$B5,OccupancyAddres"&amp;"ses,$A5)&gt;0,SUMIFS('Tenant Occupancy'!LF$5:LF23,OccupancyUnits,$B5,OccupancyAddresses,$A5),IFERROR(VLOOKUP($A5&amp;"" ""&amp;$B5, FILTER(ARRAYFORMULA({OccupancyAddresses&amp;"" ""&amp; OccupancyUnits,'Tenant Occupancy'!LF$5:LF23}),INDEX(ARRAYFORMULA({OccupancyAddresses&amp;"""&amp;" ""&amp; OccupancyUnits,'Tenant Occupancy'!LF$5:LF23}),0,2)&lt;&gt;""""),2,FALSE),IF(LE2=TODAY(),""Today"",)))))"),"Late")</f>
        <v>Late</v>
      </c>
      <c r="LF5" s="3" t="str">
        <f>IFERROR(__xludf.DUMMYFUNCTION("IF(ISBLANK($A5),, IF((ARRAYFORMULA(SUM(COUNTIFS(OccupancyAddresses,$A5,OccupancyUnits, $B5, 'Tenant Occupancy'!LG$5:LG23,{""&gt;0"",""Occupied"",""Late""}))))&gt;1,""Multiple Bookings"", IF(SUMIFS( 'Tenant Occupancy'!LG$5:LG23,OccupancyUnits,$B5,OccupancyAddres"&amp;"ses,$A5)&gt;0,SUMIFS('Tenant Occupancy'!LG$5:LG23,OccupancyUnits,$B5,OccupancyAddresses,$A5),IFERROR(VLOOKUP($A5&amp;"" ""&amp;$B5, FILTER(ARRAYFORMULA({OccupancyAddresses&amp;"" ""&amp; OccupancyUnits,'Tenant Occupancy'!LG$5:LG23}),INDEX(ARRAYFORMULA({OccupancyAddresses&amp;"""&amp;" ""&amp; OccupancyUnits,'Tenant Occupancy'!LG$5:LG23}),0,2)&lt;&gt;""""),2,FALSE),IF(LF2=TODAY(),""Today"",)))))"),"Late")</f>
        <v>Late</v>
      </c>
      <c r="LG5" s="3" t="str">
        <f>IFERROR(__xludf.DUMMYFUNCTION("IF(ISBLANK($A5),, IF((ARRAYFORMULA(SUM(COUNTIFS(OccupancyAddresses,$A5,OccupancyUnits, $B5, 'Tenant Occupancy'!LH$5:LH23,{""&gt;0"",""Occupied"",""Late""}))))&gt;1,""Multiple Bookings"", IF(SUMIFS( 'Tenant Occupancy'!LH$5:LH23,OccupancyUnits,$B5,OccupancyAddres"&amp;"ses,$A5)&gt;0,SUMIFS('Tenant Occupancy'!LH$5:LH23,OccupancyUnits,$B5,OccupancyAddresses,$A5),IFERROR(VLOOKUP($A5&amp;"" ""&amp;$B5, FILTER(ARRAYFORMULA({OccupancyAddresses&amp;"" ""&amp; OccupancyUnits,'Tenant Occupancy'!LH$5:LH23}),INDEX(ARRAYFORMULA({OccupancyAddresses&amp;"""&amp;" ""&amp; OccupancyUnits,'Tenant Occupancy'!LH$5:LH23}),0,2)&lt;&gt;""""),2,FALSE),IF(LG2=TODAY(),""Today"",)))))"),"Late")</f>
        <v>Late</v>
      </c>
      <c r="LH5" s="3" t="str">
        <f>IFERROR(__xludf.DUMMYFUNCTION("IF(ISBLANK($A5),, IF((ARRAYFORMULA(SUM(COUNTIFS(OccupancyAddresses,$A5,OccupancyUnits, $B5, 'Tenant Occupancy'!LI$5:LI23,{""&gt;0"",""Occupied"",""Late""}))))&gt;1,""Multiple Bookings"", IF(SUMIFS( 'Tenant Occupancy'!LI$5:LI23,OccupancyUnits,$B5,OccupancyAddres"&amp;"ses,$A5)&gt;0,SUMIFS('Tenant Occupancy'!LI$5:LI23,OccupancyUnits,$B5,OccupancyAddresses,$A5),IFERROR(VLOOKUP($A5&amp;"" ""&amp;$B5, FILTER(ARRAYFORMULA({OccupancyAddresses&amp;"" ""&amp; OccupancyUnits,'Tenant Occupancy'!LI$5:LI23}),INDEX(ARRAYFORMULA({OccupancyAddresses&amp;"""&amp;" ""&amp; OccupancyUnits,'Tenant Occupancy'!LI$5:LI23}),0,2)&lt;&gt;""""),2,FALSE),IF(LH2=TODAY(),""Today"",)))))"),"Late")</f>
        <v>Late</v>
      </c>
      <c r="LI5" s="3">
        <f>IFERROR(__xludf.DUMMYFUNCTION("IF(ISBLANK($A5),, IF((ARRAYFORMULA(SUM(COUNTIFS(OccupancyAddresses,$A5,OccupancyUnits, $B5, 'Tenant Occupancy'!LJ$5:LJ23,{""&gt;0"",""Occupied"",""Late""}))))&gt;1,""Multiple Bookings"", IF(SUMIFS( 'Tenant Occupancy'!LJ$5:LJ23,OccupancyUnits,$B5,OccupancyAddres"&amp;"ses,$A5)&gt;0,SUMIFS('Tenant Occupancy'!LJ$5:LJ23,OccupancyUnits,$B5,OccupancyAddresses,$A5),IFERROR(VLOOKUP($A5&amp;"" ""&amp;$B5, FILTER(ARRAYFORMULA({OccupancyAddresses&amp;"" ""&amp; OccupancyUnits,'Tenant Occupancy'!LJ$5:LJ23}),INDEX(ARRAYFORMULA({OccupancyAddresses&amp;"""&amp;" ""&amp; OccupancyUnits,'Tenant Occupancy'!LJ$5:LJ23}),0,2)&lt;&gt;""""),2,FALSE),IF(LI2=TODAY(),""Today"",)))))"),1379.97)</f>
        <v>1379.97</v>
      </c>
      <c r="LJ5" s="3" t="str">
        <f>IFERROR(__xludf.DUMMYFUNCTION("IF(ISBLANK($A5),, IF((ARRAYFORMULA(SUM(COUNTIFS(OccupancyAddresses,$A5,OccupancyUnits, $B5, 'Tenant Occupancy'!LK$5:LK23,{""&gt;0"",""Occupied"",""Late""}))))&gt;1,""Multiple Bookings"", IF(SUMIFS( 'Tenant Occupancy'!LK$5:LK23,OccupancyUnits,$B5,OccupancyAddres"&amp;"ses,$A5)&gt;0,SUMIFS('Tenant Occupancy'!LK$5:LK23,OccupancyUnits,$B5,OccupancyAddresses,$A5),IFERROR(VLOOKUP($A5&amp;"" ""&amp;$B5, FILTER(ARRAYFORMULA({OccupancyAddresses&amp;"" ""&amp; OccupancyUnits,'Tenant Occupancy'!LK$5:LK23}),INDEX(ARRAYFORMULA({OccupancyAddresses&amp;"""&amp;" ""&amp; OccupancyUnits,'Tenant Occupancy'!LK$5:LK23}),0,2)&lt;&gt;""""),2,FALSE),IF(LJ2=TODAY(),""Today"",)))))"),"Late")</f>
        <v>Late</v>
      </c>
      <c r="LK5" s="3" t="str">
        <f>IFERROR(__xludf.DUMMYFUNCTION("IF(ISBLANK($A5),, IF((ARRAYFORMULA(SUM(COUNTIFS(OccupancyAddresses,$A5,OccupancyUnits, $B5, 'Tenant Occupancy'!LL$5:LL23,{""&gt;0"",""Occupied"",""Late""}))))&gt;1,""Multiple Bookings"", IF(SUMIFS( 'Tenant Occupancy'!LL$5:LL23,OccupancyUnits,$B5,OccupancyAddres"&amp;"ses,$A5)&gt;0,SUMIFS('Tenant Occupancy'!LL$5:LL23,OccupancyUnits,$B5,OccupancyAddresses,$A5),IFERROR(VLOOKUP($A5&amp;"" ""&amp;$B5, FILTER(ARRAYFORMULA({OccupancyAddresses&amp;"" ""&amp; OccupancyUnits,'Tenant Occupancy'!LL$5:LL23}),INDEX(ARRAYFORMULA({OccupancyAddresses&amp;"""&amp;" ""&amp; OccupancyUnits,'Tenant Occupancy'!LL$5:LL23}),0,2)&lt;&gt;""""),2,FALSE),IF(LK2=TODAY(),""Today"",)))))"),"Late")</f>
        <v>Late</v>
      </c>
      <c r="LL5" s="3" t="str">
        <f>IFERROR(__xludf.DUMMYFUNCTION("IF(ISBLANK($A5),, IF((ARRAYFORMULA(SUM(COUNTIFS(OccupancyAddresses,$A5,OccupancyUnits, $B5, 'Tenant Occupancy'!LM$5:LM23,{""&gt;0"",""Occupied"",""Late""}))))&gt;1,""Multiple Bookings"", IF(SUMIFS( 'Tenant Occupancy'!LM$5:LM23,OccupancyUnits,$B5,OccupancyAddres"&amp;"ses,$A5)&gt;0,SUMIFS('Tenant Occupancy'!LM$5:LM23,OccupancyUnits,$B5,OccupancyAddresses,$A5),IFERROR(VLOOKUP($A5&amp;"" ""&amp;$B5, FILTER(ARRAYFORMULA({OccupancyAddresses&amp;"" ""&amp; OccupancyUnits,'Tenant Occupancy'!LM$5:LM23}),INDEX(ARRAYFORMULA({OccupancyAddresses&amp;"""&amp;" ""&amp; OccupancyUnits,'Tenant Occupancy'!LM$5:LM23}),0,2)&lt;&gt;""""),2,FALSE),IF(LL2=TODAY(),""Today"",)))))"),"Late")</f>
        <v>Late</v>
      </c>
      <c r="LM5" s="3" t="str">
        <f>IFERROR(__xludf.DUMMYFUNCTION("IF(ISBLANK($A5),, IF((ARRAYFORMULA(SUM(COUNTIFS(OccupancyAddresses,$A5,OccupancyUnits, $B5, 'Tenant Occupancy'!LN$5:LN23,{""&gt;0"",""Occupied"",""Late""}))))&gt;1,""Multiple Bookings"", IF(SUMIFS( 'Tenant Occupancy'!LN$5:LN23,OccupancyUnits,$B5,OccupancyAddres"&amp;"ses,$A5)&gt;0,SUMIFS('Tenant Occupancy'!LN$5:LN23,OccupancyUnits,$B5,OccupancyAddresses,$A5),IFERROR(VLOOKUP($A5&amp;"" ""&amp;$B5, FILTER(ARRAYFORMULA({OccupancyAddresses&amp;"" ""&amp; OccupancyUnits,'Tenant Occupancy'!LN$5:LN23}),INDEX(ARRAYFORMULA({OccupancyAddresses&amp;"""&amp;" ""&amp; OccupancyUnits,'Tenant Occupancy'!LN$5:LN23}),0,2)&lt;&gt;""""),2,FALSE),IF(LM2=TODAY(),""Today"",)))))"),"Late")</f>
        <v>Late</v>
      </c>
      <c r="LN5" s="3" t="str">
        <f>IFERROR(__xludf.DUMMYFUNCTION("IF(ISBLANK($A5),, IF((ARRAYFORMULA(SUM(COUNTIFS(OccupancyAddresses,$A5,OccupancyUnits, $B5, 'Tenant Occupancy'!LO$5:LO23,{""&gt;0"",""Occupied"",""Late""}))))&gt;1,""Multiple Bookings"", IF(SUMIFS( 'Tenant Occupancy'!LO$5:LO23,OccupancyUnits,$B5,OccupancyAddres"&amp;"ses,$A5)&gt;0,SUMIFS('Tenant Occupancy'!LO$5:LO23,OccupancyUnits,$B5,OccupancyAddresses,$A5),IFERROR(VLOOKUP($A5&amp;"" ""&amp;$B5, FILTER(ARRAYFORMULA({OccupancyAddresses&amp;"" ""&amp; OccupancyUnits,'Tenant Occupancy'!LO$5:LO23}),INDEX(ARRAYFORMULA({OccupancyAddresses&amp;"""&amp;" ""&amp; OccupancyUnits,'Tenant Occupancy'!LO$5:LO23}),0,2)&lt;&gt;""""),2,FALSE),IF(LN2=TODAY(),""Today"",)))))"),"Late")</f>
        <v>Late</v>
      </c>
      <c r="LO5" s="3" t="str">
        <f>IFERROR(__xludf.DUMMYFUNCTION("IF(ISBLANK($A5),, IF((ARRAYFORMULA(SUM(COUNTIFS(OccupancyAddresses,$A5,OccupancyUnits, $B5, 'Tenant Occupancy'!LP$5:LP23,{""&gt;0"",""Occupied"",""Late""}))))&gt;1,""Multiple Bookings"", IF(SUMIFS( 'Tenant Occupancy'!LP$5:LP23,OccupancyUnits,$B5,OccupancyAddres"&amp;"ses,$A5)&gt;0,SUMIFS('Tenant Occupancy'!LP$5:LP23,OccupancyUnits,$B5,OccupancyAddresses,$A5),IFERROR(VLOOKUP($A5&amp;"" ""&amp;$B5, FILTER(ARRAYFORMULA({OccupancyAddresses&amp;"" ""&amp; OccupancyUnits,'Tenant Occupancy'!LP$5:LP23}),INDEX(ARRAYFORMULA({OccupancyAddresses&amp;"""&amp;" ""&amp; OccupancyUnits,'Tenant Occupancy'!LP$5:LP23}),0,2)&lt;&gt;""""),2,FALSE),IF(LO2=TODAY(),""Today"",)))))"),"Late")</f>
        <v>Late</v>
      </c>
      <c r="LP5" s="3" t="str">
        <f>IFERROR(__xludf.DUMMYFUNCTION("IF(ISBLANK($A5),, IF((ARRAYFORMULA(SUM(COUNTIFS(OccupancyAddresses,$A5,OccupancyUnits, $B5, 'Tenant Occupancy'!LQ$5:LQ23,{""&gt;0"",""Occupied"",""Late""}))))&gt;1,""Multiple Bookings"", IF(SUMIFS( 'Tenant Occupancy'!LQ$5:LQ23,OccupancyUnits,$B5,OccupancyAddres"&amp;"ses,$A5)&gt;0,SUMIFS('Tenant Occupancy'!LQ$5:LQ23,OccupancyUnits,$B5,OccupancyAddresses,$A5),IFERROR(VLOOKUP($A5&amp;"" ""&amp;$B5, FILTER(ARRAYFORMULA({OccupancyAddresses&amp;"" ""&amp; OccupancyUnits,'Tenant Occupancy'!LQ$5:LQ23}),INDEX(ARRAYFORMULA({OccupancyAddresses&amp;"""&amp;" ""&amp; OccupancyUnits,'Tenant Occupancy'!LQ$5:LQ23}),0,2)&lt;&gt;""""),2,FALSE),IF(LP2=TODAY(),""Today"",)))))"),"Late")</f>
        <v>Late</v>
      </c>
      <c r="LQ5" s="3" t="str">
        <f>IFERROR(__xludf.DUMMYFUNCTION("IF(ISBLANK($A5),, IF((ARRAYFORMULA(SUM(COUNTIFS(OccupancyAddresses,$A5,OccupancyUnits, $B5, 'Tenant Occupancy'!LR$5:LR23,{""&gt;0"",""Occupied"",""Late""}))))&gt;1,""Multiple Bookings"", IF(SUMIFS( 'Tenant Occupancy'!LR$5:LR23,OccupancyUnits,$B5,OccupancyAddres"&amp;"ses,$A5)&gt;0,SUMIFS('Tenant Occupancy'!LR$5:LR23,OccupancyUnits,$B5,OccupancyAddresses,$A5),IFERROR(VLOOKUP($A5&amp;"" ""&amp;$B5, FILTER(ARRAYFORMULA({OccupancyAddresses&amp;"" ""&amp; OccupancyUnits,'Tenant Occupancy'!LR$5:LR23}),INDEX(ARRAYFORMULA({OccupancyAddresses&amp;"""&amp;" ""&amp; OccupancyUnits,'Tenant Occupancy'!LR$5:LR23}),0,2)&lt;&gt;""""),2,FALSE),IF(LQ2=TODAY(),""Today"",)))))"),"Late")</f>
        <v>Late</v>
      </c>
      <c r="LR5" s="3" t="str">
        <f>IFERROR(__xludf.DUMMYFUNCTION("IF(ISBLANK($A5),, IF((ARRAYFORMULA(SUM(COUNTIFS(OccupancyAddresses,$A5,OccupancyUnits, $B5, 'Tenant Occupancy'!LS$5:LS23,{""&gt;0"",""Occupied"",""Late""}))))&gt;1,""Multiple Bookings"", IF(SUMIFS( 'Tenant Occupancy'!LS$5:LS23,OccupancyUnits,$B5,OccupancyAddres"&amp;"ses,$A5)&gt;0,SUMIFS('Tenant Occupancy'!LS$5:LS23,OccupancyUnits,$B5,OccupancyAddresses,$A5),IFERROR(VLOOKUP($A5&amp;"" ""&amp;$B5, FILTER(ARRAYFORMULA({OccupancyAddresses&amp;"" ""&amp; OccupancyUnits,'Tenant Occupancy'!LS$5:LS23}),INDEX(ARRAYFORMULA({OccupancyAddresses&amp;"""&amp;" ""&amp; OccupancyUnits,'Tenant Occupancy'!LS$5:LS23}),0,2)&lt;&gt;""""),2,FALSE),IF(LR2=TODAY(),""Today"",)))))"),"Late")</f>
        <v>Late</v>
      </c>
      <c r="LS5" s="3" t="str">
        <f>IFERROR(__xludf.DUMMYFUNCTION("IF(ISBLANK($A5),, IF((ARRAYFORMULA(SUM(COUNTIFS(OccupancyAddresses,$A5,OccupancyUnits, $B5, 'Tenant Occupancy'!LT$5:LT23,{""&gt;0"",""Occupied"",""Late""}))))&gt;1,""Multiple Bookings"", IF(SUMIFS( 'Tenant Occupancy'!LT$5:LT23,OccupancyUnits,$B5,OccupancyAddres"&amp;"ses,$A5)&gt;0,SUMIFS('Tenant Occupancy'!LT$5:LT23,OccupancyUnits,$B5,OccupancyAddresses,$A5),IFERROR(VLOOKUP($A5&amp;"" ""&amp;$B5, FILTER(ARRAYFORMULA({OccupancyAddresses&amp;"" ""&amp; OccupancyUnits,'Tenant Occupancy'!LT$5:LT23}),INDEX(ARRAYFORMULA({OccupancyAddresses&amp;"""&amp;" ""&amp; OccupancyUnits,'Tenant Occupancy'!LT$5:LT23}),0,2)&lt;&gt;""""),2,FALSE),IF(LS2=TODAY(),""Today"",)))))"),"Late")</f>
        <v>Late</v>
      </c>
      <c r="LT5" s="3" t="str">
        <f>IFERROR(__xludf.DUMMYFUNCTION("IF(ISBLANK($A5),, IF((ARRAYFORMULA(SUM(COUNTIFS(OccupancyAddresses,$A5,OccupancyUnits, $B5, 'Tenant Occupancy'!LU$5:LU23,{""&gt;0"",""Occupied"",""Late""}))))&gt;1,""Multiple Bookings"", IF(SUMIFS( 'Tenant Occupancy'!LU$5:LU23,OccupancyUnits,$B5,OccupancyAddres"&amp;"ses,$A5)&gt;0,SUMIFS('Tenant Occupancy'!LU$5:LU23,OccupancyUnits,$B5,OccupancyAddresses,$A5),IFERROR(VLOOKUP($A5&amp;"" ""&amp;$B5, FILTER(ARRAYFORMULA({OccupancyAddresses&amp;"" ""&amp; OccupancyUnits,'Tenant Occupancy'!LU$5:LU23}),INDEX(ARRAYFORMULA({OccupancyAddresses&amp;"""&amp;" ""&amp; OccupancyUnits,'Tenant Occupancy'!LU$5:LU23}),0,2)&lt;&gt;""""),2,FALSE),IF(LT2=TODAY(),""Today"",)))))"),"Late")</f>
        <v>Late</v>
      </c>
      <c r="LU5" s="3" t="str">
        <f>IFERROR(__xludf.DUMMYFUNCTION("IF(ISBLANK($A5),, IF((ARRAYFORMULA(SUM(COUNTIFS(OccupancyAddresses,$A5,OccupancyUnits, $B5, 'Tenant Occupancy'!LV$5:LV23,{""&gt;0"",""Occupied"",""Late""}))))&gt;1,""Multiple Bookings"", IF(SUMIFS( 'Tenant Occupancy'!LV$5:LV23,OccupancyUnits,$B5,OccupancyAddres"&amp;"ses,$A5)&gt;0,SUMIFS('Tenant Occupancy'!LV$5:LV23,OccupancyUnits,$B5,OccupancyAddresses,$A5),IFERROR(VLOOKUP($A5&amp;"" ""&amp;$B5, FILTER(ARRAYFORMULA({OccupancyAddresses&amp;"" ""&amp; OccupancyUnits,'Tenant Occupancy'!LV$5:LV23}),INDEX(ARRAYFORMULA({OccupancyAddresses&amp;"""&amp;" ""&amp; OccupancyUnits,'Tenant Occupancy'!LV$5:LV23}),0,2)&lt;&gt;""""),2,FALSE),IF(LU2=TODAY(),""Today"",)))))"),"Late")</f>
        <v>Late</v>
      </c>
      <c r="LV5" s="3" t="str">
        <f>IFERROR(__xludf.DUMMYFUNCTION("IF(ISBLANK($A5),, IF((ARRAYFORMULA(SUM(COUNTIFS(OccupancyAddresses,$A5,OccupancyUnits, $B5, 'Tenant Occupancy'!LW$5:LW23,{""&gt;0"",""Occupied"",""Late""}))))&gt;1,""Multiple Bookings"", IF(SUMIFS( 'Tenant Occupancy'!LW$5:LW23,OccupancyUnits,$B5,OccupancyAddres"&amp;"ses,$A5)&gt;0,SUMIFS('Tenant Occupancy'!LW$5:LW23,OccupancyUnits,$B5,OccupancyAddresses,$A5),IFERROR(VLOOKUP($A5&amp;"" ""&amp;$B5, FILTER(ARRAYFORMULA({OccupancyAddresses&amp;"" ""&amp; OccupancyUnits,'Tenant Occupancy'!LW$5:LW23}),INDEX(ARRAYFORMULA({OccupancyAddresses&amp;"""&amp;" ""&amp; OccupancyUnits,'Tenant Occupancy'!LW$5:LW23}),0,2)&lt;&gt;""""),2,FALSE),IF(LV2=TODAY(),""Today"",)))))"),"Late")</f>
        <v>Late</v>
      </c>
      <c r="LW5" s="3" t="str">
        <f>IFERROR(__xludf.DUMMYFUNCTION("IF(ISBLANK($A5),, IF((ARRAYFORMULA(SUM(COUNTIFS(OccupancyAddresses,$A5,OccupancyUnits, $B5, 'Tenant Occupancy'!LX$5:LX23,{""&gt;0"",""Occupied"",""Late""}))))&gt;1,""Multiple Bookings"", IF(SUMIFS( 'Tenant Occupancy'!LX$5:LX23,OccupancyUnits,$B5,OccupancyAddres"&amp;"ses,$A5)&gt;0,SUMIFS('Tenant Occupancy'!LX$5:LX23,OccupancyUnits,$B5,OccupancyAddresses,$A5),IFERROR(VLOOKUP($A5&amp;"" ""&amp;$B5, FILTER(ARRAYFORMULA({OccupancyAddresses&amp;"" ""&amp; OccupancyUnits,'Tenant Occupancy'!LX$5:LX23}),INDEX(ARRAYFORMULA({OccupancyAddresses&amp;"""&amp;" ""&amp; OccupancyUnits,'Tenant Occupancy'!LX$5:LX23}),0,2)&lt;&gt;""""),2,FALSE),IF(LW2=TODAY(),""Today"",)))))"),"Late")</f>
        <v>Late</v>
      </c>
      <c r="LX5" s="3" t="str">
        <f>IFERROR(__xludf.DUMMYFUNCTION("IF(ISBLANK($A5),, IF((ARRAYFORMULA(SUM(COUNTIFS(OccupancyAddresses,$A5,OccupancyUnits, $B5, 'Tenant Occupancy'!LY$5:LY23,{""&gt;0"",""Occupied"",""Late""}))))&gt;1,""Multiple Bookings"", IF(SUMIFS( 'Tenant Occupancy'!LY$5:LY23,OccupancyUnits,$B5,OccupancyAddres"&amp;"ses,$A5)&gt;0,SUMIFS('Tenant Occupancy'!LY$5:LY23,OccupancyUnits,$B5,OccupancyAddresses,$A5),IFERROR(VLOOKUP($A5&amp;"" ""&amp;$B5, FILTER(ARRAYFORMULA({OccupancyAddresses&amp;"" ""&amp; OccupancyUnits,'Tenant Occupancy'!LY$5:LY23}),INDEX(ARRAYFORMULA({OccupancyAddresses&amp;"""&amp;" ""&amp; OccupancyUnits,'Tenant Occupancy'!LY$5:LY23}),0,2)&lt;&gt;""""),2,FALSE),IF(LX2=TODAY(),""Today"",)))))"),"Late")</f>
        <v>Late</v>
      </c>
      <c r="LY5" s="3" t="str">
        <f>IFERROR(__xludf.DUMMYFUNCTION("IF(ISBLANK($A5),, IF((ARRAYFORMULA(SUM(COUNTIFS(OccupancyAddresses,$A5,OccupancyUnits, $B5, 'Tenant Occupancy'!LZ$5:LZ23,{""&gt;0"",""Occupied"",""Late""}))))&gt;1,""Multiple Bookings"", IF(SUMIFS( 'Tenant Occupancy'!LZ$5:LZ23,OccupancyUnits,$B5,OccupancyAddres"&amp;"ses,$A5)&gt;0,SUMIFS('Tenant Occupancy'!LZ$5:LZ23,OccupancyUnits,$B5,OccupancyAddresses,$A5),IFERROR(VLOOKUP($A5&amp;"" ""&amp;$B5, FILTER(ARRAYFORMULA({OccupancyAddresses&amp;"" ""&amp; OccupancyUnits,'Tenant Occupancy'!LZ$5:LZ23}),INDEX(ARRAYFORMULA({OccupancyAddresses&amp;"""&amp;" ""&amp; OccupancyUnits,'Tenant Occupancy'!LZ$5:LZ23}),0,2)&lt;&gt;""""),2,FALSE),IF(LY2=TODAY(),""Today"",)))))"),"Late")</f>
        <v>Late</v>
      </c>
      <c r="LZ5" s="3" t="str">
        <f>IFERROR(__xludf.DUMMYFUNCTION("IF(ISBLANK($A5),, IF((ARRAYFORMULA(SUM(COUNTIFS(OccupancyAddresses,$A5,OccupancyUnits, $B5, 'Tenant Occupancy'!MA$5:MA23,{""&gt;0"",""Occupied"",""Late""}))))&gt;1,""Multiple Bookings"", IF(SUMIFS( 'Tenant Occupancy'!MA$5:MA23,OccupancyUnits,$B5,OccupancyAddres"&amp;"ses,$A5)&gt;0,SUMIFS('Tenant Occupancy'!MA$5:MA23,OccupancyUnits,$B5,OccupancyAddresses,$A5),IFERROR(VLOOKUP($A5&amp;"" ""&amp;$B5, FILTER(ARRAYFORMULA({OccupancyAddresses&amp;"" ""&amp; OccupancyUnits,'Tenant Occupancy'!MA$5:MA23}),INDEX(ARRAYFORMULA({OccupancyAddresses&amp;"""&amp;" ""&amp; OccupancyUnits,'Tenant Occupancy'!MA$5:MA23}),0,2)&lt;&gt;""""),2,FALSE),IF(LZ2=TODAY(),""Today"",)))))"),"Late")</f>
        <v>Late</v>
      </c>
      <c r="MA5" s="3" t="str">
        <f>IFERROR(__xludf.DUMMYFUNCTION("IF(ISBLANK($A5),, IF((ARRAYFORMULA(SUM(COUNTIFS(OccupancyAddresses,$A5,OccupancyUnits, $B5, 'Tenant Occupancy'!MB$5:MB23,{""&gt;0"",""Occupied"",""Late""}))))&gt;1,""Multiple Bookings"", IF(SUMIFS( 'Tenant Occupancy'!MB$5:MB23,OccupancyUnits,$B5,OccupancyAddres"&amp;"ses,$A5)&gt;0,SUMIFS('Tenant Occupancy'!MB$5:MB23,OccupancyUnits,$B5,OccupancyAddresses,$A5),IFERROR(VLOOKUP($A5&amp;"" ""&amp;$B5, FILTER(ARRAYFORMULA({OccupancyAddresses&amp;"" ""&amp; OccupancyUnits,'Tenant Occupancy'!MB$5:MB23}),INDEX(ARRAYFORMULA({OccupancyAddresses&amp;"""&amp;" ""&amp; OccupancyUnits,'Tenant Occupancy'!MB$5:MB23}),0,2)&lt;&gt;""""),2,FALSE),IF(MA2=TODAY(),""Today"",)))))"),"Late")</f>
        <v>Late</v>
      </c>
      <c r="MB5" s="3" t="str">
        <f>IFERROR(__xludf.DUMMYFUNCTION("IF(ISBLANK($A5),, IF((ARRAYFORMULA(SUM(COUNTIFS(OccupancyAddresses,$A5,OccupancyUnits, $B5, 'Tenant Occupancy'!MC$5:MC23,{""&gt;0"",""Occupied"",""Late""}))))&gt;1,""Multiple Bookings"", IF(SUMIFS( 'Tenant Occupancy'!MC$5:MC23,OccupancyUnits,$B5,OccupancyAddres"&amp;"ses,$A5)&gt;0,SUMIFS('Tenant Occupancy'!MC$5:MC23,OccupancyUnits,$B5,OccupancyAddresses,$A5),IFERROR(VLOOKUP($A5&amp;"" ""&amp;$B5, FILTER(ARRAYFORMULA({OccupancyAddresses&amp;"" ""&amp; OccupancyUnits,'Tenant Occupancy'!MC$5:MC23}),INDEX(ARRAYFORMULA({OccupancyAddresses&amp;"""&amp;" ""&amp; OccupancyUnits,'Tenant Occupancy'!MC$5:MC23}),0,2)&lt;&gt;""""),2,FALSE),IF(MB2=TODAY(),""Today"",)))))"),"Late")</f>
        <v>Late</v>
      </c>
      <c r="MC5" s="3" t="str">
        <f>IFERROR(__xludf.DUMMYFUNCTION("IF(ISBLANK($A5),, IF((ARRAYFORMULA(SUM(COUNTIFS(OccupancyAddresses,$A5,OccupancyUnits, $B5, 'Tenant Occupancy'!MD$5:MD23,{""&gt;0"",""Occupied"",""Late""}))))&gt;1,""Multiple Bookings"", IF(SUMIFS( 'Tenant Occupancy'!MD$5:MD23,OccupancyUnits,$B5,OccupancyAddres"&amp;"ses,$A5)&gt;0,SUMIFS('Tenant Occupancy'!MD$5:MD23,OccupancyUnits,$B5,OccupancyAddresses,$A5),IFERROR(VLOOKUP($A5&amp;"" ""&amp;$B5, FILTER(ARRAYFORMULA({OccupancyAddresses&amp;"" ""&amp; OccupancyUnits,'Tenant Occupancy'!MD$5:MD23}),INDEX(ARRAYFORMULA({OccupancyAddresses&amp;"""&amp;" ""&amp; OccupancyUnits,'Tenant Occupancy'!MD$5:MD23}),0,2)&lt;&gt;""""),2,FALSE),IF(MC2=TODAY(),""Today"",)))))"),"Late")</f>
        <v>Late</v>
      </c>
      <c r="MD5" s="3" t="str">
        <f>IFERROR(__xludf.DUMMYFUNCTION("IF(ISBLANK($A5),, IF((ARRAYFORMULA(SUM(COUNTIFS(OccupancyAddresses,$A5,OccupancyUnits, $B5, 'Tenant Occupancy'!ME$5:ME23,{""&gt;0"",""Occupied"",""Late""}))))&gt;1,""Multiple Bookings"", IF(SUMIFS( 'Tenant Occupancy'!ME$5:ME23,OccupancyUnits,$B5,OccupancyAddres"&amp;"ses,$A5)&gt;0,SUMIFS('Tenant Occupancy'!ME$5:ME23,OccupancyUnits,$B5,OccupancyAddresses,$A5),IFERROR(VLOOKUP($A5&amp;"" ""&amp;$B5, FILTER(ARRAYFORMULA({OccupancyAddresses&amp;"" ""&amp; OccupancyUnits,'Tenant Occupancy'!ME$5:ME23}),INDEX(ARRAYFORMULA({OccupancyAddresses&amp;"""&amp;" ""&amp; OccupancyUnits,'Tenant Occupancy'!ME$5:ME23}),0,2)&lt;&gt;""""),2,FALSE),IF(MD2=TODAY(),""Today"",)))))"),"Late")</f>
        <v>Late</v>
      </c>
      <c r="ME5" s="3" t="str">
        <f>IFERROR(__xludf.DUMMYFUNCTION("IF(ISBLANK($A5),, IF((ARRAYFORMULA(SUM(COUNTIFS(OccupancyAddresses,$A5,OccupancyUnits, $B5, 'Tenant Occupancy'!MF$5:MF23,{""&gt;0"",""Occupied"",""Late""}))))&gt;1,""Multiple Bookings"", IF(SUMIFS( 'Tenant Occupancy'!MF$5:MF23,OccupancyUnits,$B5,OccupancyAddres"&amp;"ses,$A5)&gt;0,SUMIFS('Tenant Occupancy'!MF$5:MF23,OccupancyUnits,$B5,OccupancyAddresses,$A5),IFERROR(VLOOKUP($A5&amp;"" ""&amp;$B5, FILTER(ARRAYFORMULA({OccupancyAddresses&amp;"" ""&amp; OccupancyUnits,'Tenant Occupancy'!MF$5:MF23}),INDEX(ARRAYFORMULA({OccupancyAddresses&amp;"""&amp;" ""&amp; OccupancyUnits,'Tenant Occupancy'!MF$5:MF23}),0,2)&lt;&gt;""""),2,FALSE),IF(ME2=TODAY(),""Today"",)))))"),"Late")</f>
        <v>Late</v>
      </c>
      <c r="MF5" s="3" t="str">
        <f>IFERROR(__xludf.DUMMYFUNCTION("IF(ISBLANK($A5),, IF((ARRAYFORMULA(SUM(COUNTIFS(OccupancyAddresses,$A5,OccupancyUnits, $B5, 'Tenant Occupancy'!MG$5:MG23,{""&gt;0"",""Occupied"",""Late""}))))&gt;1,""Multiple Bookings"", IF(SUMIFS( 'Tenant Occupancy'!MG$5:MG23,OccupancyUnits,$B5,OccupancyAddres"&amp;"ses,$A5)&gt;0,SUMIFS('Tenant Occupancy'!MG$5:MG23,OccupancyUnits,$B5,OccupancyAddresses,$A5),IFERROR(VLOOKUP($A5&amp;"" ""&amp;$B5, FILTER(ARRAYFORMULA({OccupancyAddresses&amp;"" ""&amp; OccupancyUnits,'Tenant Occupancy'!MG$5:MG23}),INDEX(ARRAYFORMULA({OccupancyAddresses&amp;"""&amp;" ""&amp; OccupancyUnits,'Tenant Occupancy'!MG$5:MG23}),0,2)&lt;&gt;""""),2,FALSE),IF(MF2=TODAY(),""Today"",)))))"),"Late")</f>
        <v>Late</v>
      </c>
      <c r="MG5" s="3" t="str">
        <f>IFERROR(__xludf.DUMMYFUNCTION("IF(ISBLANK($A5),, IF((ARRAYFORMULA(SUM(COUNTIFS(OccupancyAddresses,$A5,OccupancyUnits, $B5, 'Tenant Occupancy'!MH$5:MH23,{""&gt;0"",""Occupied"",""Late""}))))&gt;1,""Multiple Bookings"", IF(SUMIFS( 'Tenant Occupancy'!MH$5:MH23,OccupancyUnits,$B5,OccupancyAddres"&amp;"ses,$A5)&gt;0,SUMIFS('Tenant Occupancy'!MH$5:MH23,OccupancyUnits,$B5,OccupancyAddresses,$A5),IFERROR(VLOOKUP($A5&amp;"" ""&amp;$B5, FILTER(ARRAYFORMULA({OccupancyAddresses&amp;"" ""&amp; OccupancyUnits,'Tenant Occupancy'!MH$5:MH23}),INDEX(ARRAYFORMULA({OccupancyAddresses&amp;"""&amp;" ""&amp; OccupancyUnits,'Tenant Occupancy'!MH$5:MH23}),0,2)&lt;&gt;""""),2,FALSE),IF(MG2=TODAY(),""Today"",)))))"),"Late")</f>
        <v>Late</v>
      </c>
      <c r="MH5" s="3" t="str">
        <f>IFERROR(__xludf.DUMMYFUNCTION("IF(ISBLANK($A5),, IF((ARRAYFORMULA(SUM(COUNTIFS(OccupancyAddresses,$A5,OccupancyUnits, $B5, 'Tenant Occupancy'!MI$5:MI23,{""&gt;0"",""Occupied"",""Late""}))))&gt;1,""Multiple Bookings"", IF(SUMIFS( 'Tenant Occupancy'!MI$5:MI23,OccupancyUnits,$B5,OccupancyAddres"&amp;"ses,$A5)&gt;0,SUMIFS('Tenant Occupancy'!MI$5:MI23,OccupancyUnits,$B5,OccupancyAddresses,$A5),IFERROR(VLOOKUP($A5&amp;"" ""&amp;$B5, FILTER(ARRAYFORMULA({OccupancyAddresses&amp;"" ""&amp; OccupancyUnits,'Tenant Occupancy'!MI$5:MI23}),INDEX(ARRAYFORMULA({OccupancyAddresses&amp;"""&amp;" ""&amp; OccupancyUnits,'Tenant Occupancy'!MI$5:MI23}),0,2)&lt;&gt;""""),2,FALSE),IF(MH2=TODAY(),""Today"",)))))"),"Late")</f>
        <v>Late</v>
      </c>
      <c r="MI5" s="3" t="str">
        <f>IFERROR(__xludf.DUMMYFUNCTION("IF(ISBLANK($A5),, IF((ARRAYFORMULA(SUM(COUNTIFS(OccupancyAddresses,$A5,OccupancyUnits, $B5, 'Tenant Occupancy'!MJ$5:MJ23,{""&gt;0"",""Occupied"",""Late""}))))&gt;1,""Multiple Bookings"", IF(SUMIFS( 'Tenant Occupancy'!MJ$5:MJ23,OccupancyUnits,$B5,OccupancyAddres"&amp;"ses,$A5)&gt;0,SUMIFS('Tenant Occupancy'!MJ$5:MJ23,OccupancyUnits,$B5,OccupancyAddresses,$A5),IFERROR(VLOOKUP($A5&amp;"" ""&amp;$B5, FILTER(ARRAYFORMULA({OccupancyAddresses&amp;"" ""&amp; OccupancyUnits,'Tenant Occupancy'!MJ$5:MJ23}),INDEX(ARRAYFORMULA({OccupancyAddresses&amp;"""&amp;" ""&amp; OccupancyUnits,'Tenant Occupancy'!MJ$5:MJ23}),0,2)&lt;&gt;""""),2,FALSE),IF(MI2=TODAY(),""Today"",)))))"),"Late")</f>
        <v>Late</v>
      </c>
      <c r="MJ5" s="3" t="str">
        <f>IFERROR(__xludf.DUMMYFUNCTION("IF(ISBLANK($A5),, IF((ARRAYFORMULA(SUM(COUNTIFS(OccupancyAddresses,$A5,OccupancyUnits, $B5, 'Tenant Occupancy'!MK$5:MK23,{""&gt;0"",""Occupied"",""Late""}))))&gt;1,""Multiple Bookings"", IF(SUMIFS( 'Tenant Occupancy'!MK$5:MK23,OccupancyUnits,$B5,OccupancyAddres"&amp;"ses,$A5)&gt;0,SUMIFS('Tenant Occupancy'!MK$5:MK23,OccupancyUnits,$B5,OccupancyAddresses,$A5),IFERROR(VLOOKUP($A5&amp;"" ""&amp;$B5, FILTER(ARRAYFORMULA({OccupancyAddresses&amp;"" ""&amp; OccupancyUnits,'Tenant Occupancy'!MK$5:MK23}),INDEX(ARRAYFORMULA({OccupancyAddresses&amp;"""&amp;" ""&amp; OccupancyUnits,'Tenant Occupancy'!MK$5:MK23}),0,2)&lt;&gt;""""),2,FALSE),IF(MJ2=TODAY(),""Today"",)))))"),"Late")</f>
        <v>Late</v>
      </c>
      <c r="MK5" s="3" t="str">
        <f>IFERROR(__xludf.DUMMYFUNCTION("IF(ISBLANK($A5),, IF((ARRAYFORMULA(SUM(COUNTIFS(OccupancyAddresses,$A5,OccupancyUnits, $B5, 'Tenant Occupancy'!ML$5:ML23,{""&gt;0"",""Occupied"",""Late""}))))&gt;1,""Multiple Bookings"", IF(SUMIFS( 'Tenant Occupancy'!ML$5:ML23,OccupancyUnits,$B5,OccupancyAddres"&amp;"ses,$A5)&gt;0,SUMIFS('Tenant Occupancy'!ML$5:ML23,OccupancyUnits,$B5,OccupancyAddresses,$A5),IFERROR(VLOOKUP($A5&amp;"" ""&amp;$B5, FILTER(ARRAYFORMULA({OccupancyAddresses&amp;"" ""&amp; OccupancyUnits,'Tenant Occupancy'!ML$5:ML23}),INDEX(ARRAYFORMULA({OccupancyAddresses&amp;"""&amp;" ""&amp; OccupancyUnits,'Tenant Occupancy'!ML$5:ML23}),0,2)&lt;&gt;""""),2,FALSE),IF(MK2=TODAY(),""Today"",)))))"),"Late")</f>
        <v>Late</v>
      </c>
      <c r="ML5" s="3" t="str">
        <f>IFERROR(__xludf.DUMMYFUNCTION("IF(ISBLANK($A5),, IF((ARRAYFORMULA(SUM(COUNTIFS(OccupancyAddresses,$A5,OccupancyUnits, $B5, 'Tenant Occupancy'!MM$5:MM23,{""&gt;0"",""Occupied"",""Late""}))))&gt;1,""Multiple Bookings"", IF(SUMIFS( 'Tenant Occupancy'!MM$5:MM23,OccupancyUnits,$B5,OccupancyAddres"&amp;"ses,$A5)&gt;0,SUMIFS('Tenant Occupancy'!MM$5:MM23,OccupancyUnits,$B5,OccupancyAddresses,$A5),IFERROR(VLOOKUP($A5&amp;"" ""&amp;$B5, FILTER(ARRAYFORMULA({OccupancyAddresses&amp;"" ""&amp; OccupancyUnits,'Tenant Occupancy'!MM$5:MM23}),INDEX(ARRAYFORMULA({OccupancyAddresses&amp;"""&amp;" ""&amp; OccupancyUnits,'Tenant Occupancy'!MM$5:MM23}),0,2)&lt;&gt;""""),2,FALSE),IF(ML2=TODAY(),""Today"",)))))"),"Late")</f>
        <v>Late</v>
      </c>
      <c r="MM5" s="3">
        <f>IFERROR(__xludf.DUMMYFUNCTION("IF(ISBLANK($A5),, IF((ARRAYFORMULA(SUM(COUNTIFS(OccupancyAddresses,$A5,OccupancyUnits, $B5, 'Tenant Occupancy'!MN$5:MN23,{""&gt;0"",""Occupied"",""Late""}))))&gt;1,""Multiple Bookings"", IF(SUMIFS( 'Tenant Occupancy'!MN$5:MN23,OccupancyUnits,$B5,OccupancyAddres"&amp;"ses,$A5)&gt;0,SUMIFS('Tenant Occupancy'!MN$5:MN23,OccupancyUnits,$B5,OccupancyAddresses,$A5),IFERROR(VLOOKUP($A5&amp;"" ""&amp;$B5, FILTER(ARRAYFORMULA({OccupancyAddresses&amp;"" ""&amp; OccupancyUnits,'Tenant Occupancy'!MN$5:MN23}),INDEX(ARRAYFORMULA({OccupancyAddresses&amp;"""&amp;" ""&amp; OccupancyUnits,'Tenant Occupancy'!MN$5:MN23}),0,2)&lt;&gt;""""),2,FALSE),IF(MM2=TODAY(),""Today"",)))))"),773.3897802197807)</f>
        <v>773.3897802</v>
      </c>
      <c r="MN5" s="3" t="str">
        <f>IFERROR(__xludf.DUMMYFUNCTION("IF(ISBLANK($A5),, IF((ARRAYFORMULA(SUM(COUNTIFS(OccupancyAddresses,$A5,OccupancyUnits, $B5, 'Tenant Occupancy'!MO$5:MO23,{""&gt;0"",""Occupied"",""Late""}))))&gt;1,""Multiple Bookings"", IF(SUMIFS( 'Tenant Occupancy'!MO$5:MO23,OccupancyUnits,$B5,OccupancyAddres"&amp;"ses,$A5)&gt;0,SUMIFS('Tenant Occupancy'!MO$5:MO23,OccupancyUnits,$B5,OccupancyAddresses,$A5),IFERROR(VLOOKUP($A5&amp;"" ""&amp;$B5, FILTER(ARRAYFORMULA({OccupancyAddresses&amp;"" ""&amp; OccupancyUnits,'Tenant Occupancy'!MO$5:MO23}),INDEX(ARRAYFORMULA({OccupancyAddresses&amp;"""&amp;" ""&amp; OccupancyUnits,'Tenant Occupancy'!MO$5:MO23}),0,2)&lt;&gt;""""),2,FALSE),IF(MN2=TODAY(),""Today"",)))))"),"Late")</f>
        <v>Late</v>
      </c>
      <c r="MO5" s="3" t="str">
        <f>IFERROR(__xludf.DUMMYFUNCTION("IF(ISBLANK($A5),, IF((ARRAYFORMULA(SUM(COUNTIFS(OccupancyAddresses,$A5,OccupancyUnits, $B5, 'Tenant Occupancy'!MP$5:MP23,{""&gt;0"",""Occupied"",""Late""}))))&gt;1,""Multiple Bookings"", IF(SUMIFS( 'Tenant Occupancy'!MP$5:MP23,OccupancyUnits,$B5,OccupancyAddres"&amp;"ses,$A5)&gt;0,SUMIFS('Tenant Occupancy'!MP$5:MP23,OccupancyUnits,$B5,OccupancyAddresses,$A5),IFERROR(VLOOKUP($A5&amp;"" ""&amp;$B5, FILTER(ARRAYFORMULA({OccupancyAddresses&amp;"" ""&amp; OccupancyUnits,'Tenant Occupancy'!MP$5:MP23}),INDEX(ARRAYFORMULA({OccupancyAddresses&amp;"""&amp;" ""&amp; OccupancyUnits,'Tenant Occupancy'!MP$5:MP23}),0,2)&lt;&gt;""""),2,FALSE),IF(MO2=TODAY(),""Today"",)))))"),"Late")</f>
        <v>Late</v>
      </c>
      <c r="MP5" s="3" t="str">
        <f>IFERROR(__xludf.DUMMYFUNCTION("IF(ISBLANK($A5),, IF((ARRAYFORMULA(SUM(COUNTIFS(OccupancyAddresses,$A5,OccupancyUnits, $B5, 'Tenant Occupancy'!MQ$5:MQ23,{""&gt;0"",""Occupied"",""Late""}))))&gt;1,""Multiple Bookings"", IF(SUMIFS( 'Tenant Occupancy'!MQ$5:MQ23,OccupancyUnits,$B5,OccupancyAddres"&amp;"ses,$A5)&gt;0,SUMIFS('Tenant Occupancy'!MQ$5:MQ23,OccupancyUnits,$B5,OccupancyAddresses,$A5),IFERROR(VLOOKUP($A5&amp;"" ""&amp;$B5, FILTER(ARRAYFORMULA({OccupancyAddresses&amp;"" ""&amp; OccupancyUnits,'Tenant Occupancy'!MQ$5:MQ23}),INDEX(ARRAYFORMULA({OccupancyAddresses&amp;"""&amp;" ""&amp; OccupancyUnits,'Tenant Occupancy'!MQ$5:MQ23}),0,2)&lt;&gt;""""),2,FALSE),IF(MP2=TODAY(),""Today"",)))))"),"Late")</f>
        <v>Late</v>
      </c>
      <c r="MQ5" s="3" t="str">
        <f>IFERROR(__xludf.DUMMYFUNCTION("IF(ISBLANK($A5),, IF((ARRAYFORMULA(SUM(COUNTIFS(OccupancyAddresses,$A5,OccupancyUnits, $B5, 'Tenant Occupancy'!MR$5:MR23,{""&gt;0"",""Occupied"",""Late""}))))&gt;1,""Multiple Bookings"", IF(SUMIFS( 'Tenant Occupancy'!MR$5:MR23,OccupancyUnits,$B5,OccupancyAddres"&amp;"ses,$A5)&gt;0,SUMIFS('Tenant Occupancy'!MR$5:MR23,OccupancyUnits,$B5,OccupancyAddresses,$A5),IFERROR(VLOOKUP($A5&amp;"" ""&amp;$B5, FILTER(ARRAYFORMULA({OccupancyAddresses&amp;"" ""&amp; OccupancyUnits,'Tenant Occupancy'!MR$5:MR23}),INDEX(ARRAYFORMULA({OccupancyAddresses&amp;"""&amp;" ""&amp; OccupancyUnits,'Tenant Occupancy'!MR$5:MR23}),0,2)&lt;&gt;""""),2,FALSE),IF(MQ2=TODAY(),""Today"",)))))"),"Late")</f>
        <v>Late</v>
      </c>
      <c r="MR5" s="3" t="str">
        <f>IFERROR(__xludf.DUMMYFUNCTION("IF(ISBLANK($A5),, IF((ARRAYFORMULA(SUM(COUNTIFS(OccupancyAddresses,$A5,OccupancyUnits, $B5, 'Tenant Occupancy'!MS$5:MS23,{""&gt;0"",""Occupied"",""Late""}))))&gt;1,""Multiple Bookings"", IF(SUMIFS( 'Tenant Occupancy'!MS$5:MS23,OccupancyUnits,$B5,OccupancyAddres"&amp;"ses,$A5)&gt;0,SUMIFS('Tenant Occupancy'!MS$5:MS23,OccupancyUnits,$B5,OccupancyAddresses,$A5),IFERROR(VLOOKUP($A5&amp;"" ""&amp;$B5, FILTER(ARRAYFORMULA({OccupancyAddresses&amp;"" ""&amp; OccupancyUnits,'Tenant Occupancy'!MS$5:MS23}),INDEX(ARRAYFORMULA({OccupancyAddresses&amp;"""&amp;" ""&amp; OccupancyUnits,'Tenant Occupancy'!MS$5:MS23}),0,2)&lt;&gt;""""),2,FALSE),IF(MR2=TODAY(),""Today"",)))))"),"Late")</f>
        <v>Late</v>
      </c>
      <c r="MS5" s="3" t="str">
        <f>IFERROR(__xludf.DUMMYFUNCTION("IF(ISBLANK($A5),, IF((ARRAYFORMULA(SUM(COUNTIFS(OccupancyAddresses,$A5,OccupancyUnits, $B5, 'Tenant Occupancy'!MT$5:MT23,{""&gt;0"",""Occupied"",""Late""}))))&gt;1,""Multiple Bookings"", IF(SUMIFS( 'Tenant Occupancy'!MT$5:MT23,OccupancyUnits,$B5,OccupancyAddres"&amp;"ses,$A5)&gt;0,SUMIFS('Tenant Occupancy'!MT$5:MT23,OccupancyUnits,$B5,OccupancyAddresses,$A5),IFERROR(VLOOKUP($A5&amp;"" ""&amp;$B5, FILTER(ARRAYFORMULA({OccupancyAddresses&amp;"" ""&amp; OccupancyUnits,'Tenant Occupancy'!MT$5:MT23}),INDEX(ARRAYFORMULA({OccupancyAddresses&amp;"""&amp;" ""&amp; OccupancyUnits,'Tenant Occupancy'!MT$5:MT23}),0,2)&lt;&gt;""""),2,FALSE),IF(MS2=TODAY(),""Today"",)))))"),"Late")</f>
        <v>Late</v>
      </c>
      <c r="MT5" s="3" t="str">
        <f>IFERROR(__xludf.DUMMYFUNCTION("IF(ISBLANK($A5),, IF((ARRAYFORMULA(SUM(COUNTIFS(OccupancyAddresses,$A5,OccupancyUnits, $B5, 'Tenant Occupancy'!MU$5:MU23,{""&gt;0"",""Occupied"",""Late""}))))&gt;1,""Multiple Bookings"", IF(SUMIFS( 'Tenant Occupancy'!MU$5:MU23,OccupancyUnits,$B5,OccupancyAddres"&amp;"ses,$A5)&gt;0,SUMIFS('Tenant Occupancy'!MU$5:MU23,OccupancyUnits,$B5,OccupancyAddresses,$A5),IFERROR(VLOOKUP($A5&amp;"" ""&amp;$B5, FILTER(ARRAYFORMULA({OccupancyAddresses&amp;"" ""&amp; OccupancyUnits,'Tenant Occupancy'!MU$5:MU23}),INDEX(ARRAYFORMULA({OccupancyAddresses&amp;"""&amp;" ""&amp; OccupancyUnits,'Tenant Occupancy'!MU$5:MU23}),0,2)&lt;&gt;""""),2,FALSE),IF(MT2=TODAY(),""Today"",)))))"),"Late")</f>
        <v>Late</v>
      </c>
      <c r="MU5" s="3" t="str">
        <f>IFERROR(__xludf.DUMMYFUNCTION("IF(ISBLANK($A5),, IF((ARRAYFORMULA(SUM(COUNTIFS(OccupancyAddresses,$A5,OccupancyUnits, $B5, 'Tenant Occupancy'!MV$5:MV23,{""&gt;0"",""Occupied"",""Late""}))))&gt;1,""Multiple Bookings"", IF(SUMIFS( 'Tenant Occupancy'!MV$5:MV23,OccupancyUnits,$B5,OccupancyAddres"&amp;"ses,$A5)&gt;0,SUMIFS('Tenant Occupancy'!MV$5:MV23,OccupancyUnits,$B5,OccupancyAddresses,$A5),IFERROR(VLOOKUP($A5&amp;"" ""&amp;$B5, FILTER(ARRAYFORMULA({OccupancyAddresses&amp;"" ""&amp; OccupancyUnits,'Tenant Occupancy'!MV$5:MV23}),INDEX(ARRAYFORMULA({OccupancyAddresses&amp;"""&amp;" ""&amp; OccupancyUnits,'Tenant Occupancy'!MV$5:MV23}),0,2)&lt;&gt;""""),2,FALSE),IF(MU2=TODAY(),""Today"",)))))"),"Multiple Bookings")</f>
        <v>Multiple Bookings</v>
      </c>
      <c r="MV5" s="3" t="str">
        <f>IFERROR(__xludf.DUMMYFUNCTION("IF(ISBLANK($A5),, IF((ARRAYFORMULA(SUM(COUNTIFS(OccupancyAddresses,$A5,OccupancyUnits, $B5, 'Tenant Occupancy'!MW$5:MW23,{""&gt;0"",""Occupied"",""Late""}))))&gt;1,""Multiple Bookings"", IF(SUMIFS( 'Tenant Occupancy'!MW$5:MW23,OccupancyUnits,$B5,OccupancyAddres"&amp;"ses,$A5)&gt;0,SUMIFS('Tenant Occupancy'!MW$5:MW23,OccupancyUnits,$B5,OccupancyAddresses,$A5),IFERROR(VLOOKUP($A5&amp;"" ""&amp;$B5, FILTER(ARRAYFORMULA({OccupancyAddresses&amp;"" ""&amp; OccupancyUnits,'Tenant Occupancy'!MW$5:MW23}),INDEX(ARRAYFORMULA({OccupancyAddresses&amp;"""&amp;" ""&amp; OccupancyUnits,'Tenant Occupancy'!MW$5:MW23}),0,2)&lt;&gt;""""),2,FALSE),IF(MV2=TODAY(),""Today"",)))))"),"Multiple Bookings")</f>
        <v>Multiple Bookings</v>
      </c>
      <c r="MW5" s="3" t="str">
        <f>IFERROR(__xludf.DUMMYFUNCTION("IF(ISBLANK($A5),, IF((ARRAYFORMULA(SUM(COUNTIFS(OccupancyAddresses,$A5,OccupancyUnits, $B5, 'Tenant Occupancy'!MX$5:MX23,{""&gt;0"",""Occupied"",""Late""}))))&gt;1,""Multiple Bookings"", IF(SUMIFS( 'Tenant Occupancy'!MX$5:MX23,OccupancyUnits,$B5,OccupancyAddres"&amp;"ses,$A5)&gt;0,SUMIFS('Tenant Occupancy'!MX$5:MX23,OccupancyUnits,$B5,OccupancyAddresses,$A5),IFERROR(VLOOKUP($A5&amp;"" ""&amp;$B5, FILTER(ARRAYFORMULA({OccupancyAddresses&amp;"" ""&amp; OccupancyUnits,'Tenant Occupancy'!MX$5:MX23}),INDEX(ARRAYFORMULA({OccupancyAddresses&amp;"""&amp;" ""&amp; OccupancyUnits,'Tenant Occupancy'!MX$5:MX23}),0,2)&lt;&gt;""""),2,FALSE),IF(MW2=TODAY(),""Today"",)))))"),"Multiple Bookings")</f>
        <v>Multiple Bookings</v>
      </c>
      <c r="MX5" s="3" t="str">
        <f>IFERROR(__xludf.DUMMYFUNCTION("IF(ISBLANK($A5),, IF((ARRAYFORMULA(SUM(COUNTIFS(OccupancyAddresses,$A5,OccupancyUnits, $B5, 'Tenant Occupancy'!MY$5:MY23,{""&gt;0"",""Occupied"",""Late""}))))&gt;1,""Multiple Bookings"", IF(SUMIFS( 'Tenant Occupancy'!MY$5:MY23,OccupancyUnits,$B5,OccupancyAddres"&amp;"ses,$A5)&gt;0,SUMIFS('Tenant Occupancy'!MY$5:MY23,OccupancyUnits,$B5,OccupancyAddresses,$A5),IFERROR(VLOOKUP($A5&amp;"" ""&amp;$B5, FILTER(ARRAYFORMULA({OccupancyAddresses&amp;"" ""&amp; OccupancyUnits,'Tenant Occupancy'!MY$5:MY23}),INDEX(ARRAYFORMULA({OccupancyAddresses&amp;"""&amp;" ""&amp; OccupancyUnits,'Tenant Occupancy'!MY$5:MY23}),0,2)&lt;&gt;""""),2,FALSE),IF(MX2=TODAY(),""Today"",)))))"),"Multiple Bookings")</f>
        <v>Multiple Bookings</v>
      </c>
      <c r="MY5" s="3" t="str">
        <f>IFERROR(__xludf.DUMMYFUNCTION("IF(ISBLANK($A5),, IF((ARRAYFORMULA(SUM(COUNTIFS(OccupancyAddresses,$A5,OccupancyUnits, $B5, 'Tenant Occupancy'!MZ$5:MZ23,{""&gt;0"",""Occupied"",""Late""}))))&gt;1,""Multiple Bookings"", IF(SUMIFS( 'Tenant Occupancy'!MZ$5:MZ23,OccupancyUnits,$B5,OccupancyAddres"&amp;"ses,$A5)&gt;0,SUMIFS('Tenant Occupancy'!MZ$5:MZ23,OccupancyUnits,$B5,OccupancyAddresses,$A5),IFERROR(VLOOKUP($A5&amp;"" ""&amp;$B5, FILTER(ARRAYFORMULA({OccupancyAddresses&amp;"" ""&amp; OccupancyUnits,'Tenant Occupancy'!MZ$5:MZ23}),INDEX(ARRAYFORMULA({OccupancyAddresses&amp;"""&amp;" ""&amp; OccupancyUnits,'Tenant Occupancy'!MZ$5:MZ23}),0,2)&lt;&gt;""""),2,FALSE),IF(MY2=TODAY(),""Today"",)))))"),"Multiple Bookings")</f>
        <v>Multiple Bookings</v>
      </c>
      <c r="MZ5" s="3" t="str">
        <f>IFERROR(__xludf.DUMMYFUNCTION("IF(ISBLANK($A5),, IF((ARRAYFORMULA(SUM(COUNTIFS(OccupancyAddresses,$A5,OccupancyUnits, $B5, 'Tenant Occupancy'!NA$5:NA23,{""&gt;0"",""Occupied"",""Late""}))))&gt;1,""Multiple Bookings"", IF(SUMIFS( 'Tenant Occupancy'!NA$5:NA23,OccupancyUnits,$B5,OccupancyAddres"&amp;"ses,$A5)&gt;0,SUMIFS('Tenant Occupancy'!NA$5:NA23,OccupancyUnits,$B5,OccupancyAddresses,$A5),IFERROR(VLOOKUP($A5&amp;"" ""&amp;$B5, FILTER(ARRAYFORMULA({OccupancyAddresses&amp;"" ""&amp; OccupancyUnits,'Tenant Occupancy'!NA$5:NA23}),INDEX(ARRAYFORMULA({OccupancyAddresses&amp;"""&amp;" ""&amp; OccupancyUnits,'Tenant Occupancy'!NA$5:NA23}),0,2)&lt;&gt;""""),2,FALSE),IF(MZ2=TODAY(),""Today"",)))))"),"Multiple Bookings")</f>
        <v>Multiple Bookings</v>
      </c>
      <c r="NA5" s="3" t="str">
        <f>IFERROR(__xludf.DUMMYFUNCTION("IF(ISBLANK($A5),, IF((ARRAYFORMULA(SUM(COUNTIFS(OccupancyAddresses,$A5,OccupancyUnits, $B5, 'Tenant Occupancy'!NB$5:NB23,{""&gt;0"",""Occupied"",""Late""}))))&gt;1,""Multiple Bookings"", IF(SUMIFS( 'Tenant Occupancy'!NB$5:NB23,OccupancyUnits,$B5,OccupancyAddres"&amp;"ses,$A5)&gt;0,SUMIFS('Tenant Occupancy'!NB$5:NB23,OccupancyUnits,$B5,OccupancyAddresses,$A5),IFERROR(VLOOKUP($A5&amp;"" ""&amp;$B5, FILTER(ARRAYFORMULA({OccupancyAddresses&amp;"" ""&amp; OccupancyUnits,'Tenant Occupancy'!NB$5:NB23}),INDEX(ARRAYFORMULA({OccupancyAddresses&amp;"""&amp;" ""&amp; OccupancyUnits,'Tenant Occupancy'!NB$5:NB23}),0,2)&lt;&gt;""""),2,FALSE),IF(NA2=TODAY(),""Today"",)))))"),"Multiple Bookings")</f>
        <v>Multiple Bookings</v>
      </c>
      <c r="NB5" s="3" t="str">
        <f>IFERROR(__xludf.DUMMYFUNCTION("IF(ISBLANK($A5),, IF((ARRAYFORMULA(SUM(COUNTIFS(OccupancyAddresses,$A5,OccupancyUnits, $B5, 'Tenant Occupancy'!NC$5:NC23,{""&gt;0"",""Occupied"",""Late""}))))&gt;1,""Multiple Bookings"", IF(SUMIFS( 'Tenant Occupancy'!NC$5:NC23,OccupancyUnits,$B5,OccupancyAddres"&amp;"ses,$A5)&gt;0,SUMIFS('Tenant Occupancy'!NC$5:NC23,OccupancyUnits,$B5,OccupancyAddresses,$A5),IFERROR(VLOOKUP($A5&amp;"" ""&amp;$B5, FILTER(ARRAYFORMULA({OccupancyAddresses&amp;"" ""&amp; OccupancyUnits,'Tenant Occupancy'!NC$5:NC23}),INDEX(ARRAYFORMULA({OccupancyAddresses&amp;"""&amp;" ""&amp; OccupancyUnits,'Tenant Occupancy'!NC$5:NC23}),0,2)&lt;&gt;""""),2,FALSE),IF(NB2=TODAY(),""Today"",)))))"),"Multiple Bookings")</f>
        <v>Multiple Bookings</v>
      </c>
      <c r="NC5" s="3" t="str">
        <f>IFERROR(__xludf.DUMMYFUNCTION("IF(ISBLANK($A5),, IF((ARRAYFORMULA(SUM(COUNTIFS(OccupancyAddresses,$A5,OccupancyUnits, $B5, 'Tenant Occupancy'!ND$5:ND23,{""&gt;0"",""Occupied"",""Late""}))))&gt;1,""Multiple Bookings"", IF(SUMIFS( 'Tenant Occupancy'!ND$5:ND23,OccupancyUnits,$B5,OccupancyAddres"&amp;"ses,$A5)&gt;0,SUMIFS('Tenant Occupancy'!ND$5:ND23,OccupancyUnits,$B5,OccupancyAddresses,$A5),IFERROR(VLOOKUP($A5&amp;"" ""&amp;$B5, FILTER(ARRAYFORMULA({OccupancyAddresses&amp;"" ""&amp; OccupancyUnits,'Tenant Occupancy'!ND$5:ND23}),INDEX(ARRAYFORMULA({OccupancyAddresses&amp;"""&amp;" ""&amp; OccupancyUnits,'Tenant Occupancy'!ND$5:ND23}),0,2)&lt;&gt;""""),2,FALSE),IF(NC2=TODAY(),""Today"",)))))"),"Multiple Bookings")</f>
        <v>Multiple Bookings</v>
      </c>
      <c r="ND5" s="3" t="str">
        <f>IFERROR(__xludf.DUMMYFUNCTION("IF(ISBLANK($A5),, IF((ARRAYFORMULA(SUM(COUNTIFS(OccupancyAddresses,$A5,OccupancyUnits, $B5, 'Tenant Occupancy'!NE$5:NE23,{""&gt;0"",""Occupied"",""Late""}))))&gt;1,""Multiple Bookings"", IF(SUMIFS( 'Tenant Occupancy'!NE$5:NE23,OccupancyUnits,$B5,OccupancyAddres"&amp;"ses,$A5)&gt;0,SUMIFS('Tenant Occupancy'!NE$5:NE23,OccupancyUnits,$B5,OccupancyAddresses,$A5),IFERROR(VLOOKUP($A5&amp;"" ""&amp;$B5, FILTER(ARRAYFORMULA({OccupancyAddresses&amp;"" ""&amp; OccupancyUnits,'Tenant Occupancy'!NE$5:NE23}),INDEX(ARRAYFORMULA({OccupancyAddresses&amp;"""&amp;" ""&amp; OccupancyUnits,'Tenant Occupancy'!NE$5:NE23}),0,2)&lt;&gt;""""),2,FALSE),IF(ND2=TODAY(),""Today"",)))))"),"Today")</f>
        <v>Today</v>
      </c>
      <c r="NE5" s="3" t="str">
        <f>IFERROR(__xludf.DUMMYFUNCTION("IF(ISBLANK($A5),, IF((ARRAYFORMULA(SUM(COUNTIFS(OccupancyAddresses,$A5,OccupancyUnits, $B5, 'Tenant Occupancy'!NF$5:NF23,{""&gt;0"",""Occupied"",""Late""}))))&gt;1,""Multiple Bookings"", IF(SUMIFS( 'Tenant Occupancy'!NF$5:NF23,OccupancyUnits,$B5,OccupancyAddres"&amp;"ses,$A5)&gt;0,SUMIFS('Tenant Occupancy'!NF$5:NF23,OccupancyUnits,$B5,OccupancyAddresses,$A5),IFERROR(VLOOKUP($A5&amp;"" ""&amp;$B5, FILTER(ARRAYFORMULA({OccupancyAddresses&amp;"" ""&amp; OccupancyUnits,'Tenant Occupancy'!NF$5:NF23}),INDEX(ARRAYFORMULA({OccupancyAddresses&amp;"""&amp;" ""&amp; OccupancyUnits,'Tenant Occupancy'!NF$5:NF23}),0,2)&lt;&gt;""""),2,FALSE),IF(NE2=TODAY(),""Today"",)))))"),"Occupied")</f>
        <v>Occupied</v>
      </c>
      <c r="NF5" s="3" t="str">
        <f>IFERROR(__xludf.DUMMYFUNCTION("IF(ISBLANK($A5),, IF((ARRAYFORMULA(SUM(COUNTIFS(OccupancyAddresses,$A5,OccupancyUnits, $B5, 'Tenant Occupancy'!NG$5:NG23,{""&gt;0"",""Occupied"",""Late""}))))&gt;1,""Multiple Bookings"", IF(SUMIFS( 'Tenant Occupancy'!NG$5:NG23,OccupancyUnits,$B5,OccupancyAddres"&amp;"ses,$A5)&gt;0,SUMIFS('Tenant Occupancy'!NG$5:NG23,OccupancyUnits,$B5,OccupancyAddresses,$A5),IFERROR(VLOOKUP($A5&amp;"" ""&amp;$B5, FILTER(ARRAYFORMULA({OccupancyAddresses&amp;"" ""&amp; OccupancyUnits,'Tenant Occupancy'!NG$5:NG23}),INDEX(ARRAYFORMULA({OccupancyAddresses&amp;"""&amp;" ""&amp; OccupancyUnits,'Tenant Occupancy'!NG$5:NG23}),0,2)&lt;&gt;""""),2,FALSE),IF(NF2=TODAY(),""Today"",)))))"),"Occupied")</f>
        <v>Occupied</v>
      </c>
      <c r="NG5" s="3" t="str">
        <f>IFERROR(__xludf.DUMMYFUNCTION("IF(ISBLANK($A5),, IF((ARRAYFORMULA(SUM(COUNTIFS(OccupancyAddresses,$A5,OccupancyUnits, $B5, 'Tenant Occupancy'!NH$5:NH23,{""&gt;0"",""Occupied"",""Late""}))))&gt;1,""Multiple Bookings"", IF(SUMIFS( 'Tenant Occupancy'!NH$5:NH23,OccupancyUnits,$B5,OccupancyAddres"&amp;"ses,$A5)&gt;0,SUMIFS('Tenant Occupancy'!NH$5:NH23,OccupancyUnits,$B5,OccupancyAddresses,$A5),IFERROR(VLOOKUP($A5&amp;"" ""&amp;$B5, FILTER(ARRAYFORMULA({OccupancyAddresses&amp;"" ""&amp; OccupancyUnits,'Tenant Occupancy'!NH$5:NH23}),INDEX(ARRAYFORMULA({OccupancyAddresses&amp;"""&amp;" ""&amp; OccupancyUnits,'Tenant Occupancy'!NH$5:NH23}),0,2)&lt;&gt;""""),2,FALSE),IF(NG2=TODAY(),""Today"",)))))"),"Occupied")</f>
        <v>Occupied</v>
      </c>
      <c r="NH5" s="3" t="str">
        <f>IFERROR(__xludf.DUMMYFUNCTION("IF(ISBLANK($A5),, IF((ARRAYFORMULA(SUM(COUNTIFS(OccupancyAddresses,$A5,OccupancyUnits, $B5, 'Tenant Occupancy'!NI$5:NI23,{""&gt;0"",""Occupied"",""Late""}))))&gt;1,""Multiple Bookings"", IF(SUMIFS( 'Tenant Occupancy'!NI$5:NI23,OccupancyUnits,$B5,OccupancyAddres"&amp;"ses,$A5)&gt;0,SUMIFS('Tenant Occupancy'!NI$5:NI23,OccupancyUnits,$B5,OccupancyAddresses,$A5),IFERROR(VLOOKUP($A5&amp;"" ""&amp;$B5, FILTER(ARRAYFORMULA({OccupancyAddresses&amp;"" ""&amp; OccupancyUnits,'Tenant Occupancy'!NI$5:NI23}),INDEX(ARRAYFORMULA({OccupancyAddresses&amp;"""&amp;" ""&amp; OccupancyUnits,'Tenant Occupancy'!NI$5:NI23}),0,2)&lt;&gt;""""),2,FALSE),IF(NH2=TODAY(),""Today"",)))))"),"Occupied")</f>
        <v>Occupied</v>
      </c>
      <c r="NI5" s="3" t="str">
        <f>IFERROR(__xludf.DUMMYFUNCTION("IF(ISBLANK($A5),, IF((ARRAYFORMULA(SUM(COUNTIFS(OccupancyAddresses,$A5,OccupancyUnits, $B5, 'Tenant Occupancy'!NJ$5:NJ23,{""&gt;0"",""Occupied"",""Late""}))))&gt;1,""Multiple Bookings"", IF(SUMIFS( 'Tenant Occupancy'!NJ$5:NJ23,OccupancyUnits,$B5,OccupancyAddres"&amp;"ses,$A5)&gt;0,SUMIFS('Tenant Occupancy'!NJ$5:NJ23,OccupancyUnits,$B5,OccupancyAddresses,$A5),IFERROR(VLOOKUP($A5&amp;"" ""&amp;$B5, FILTER(ARRAYFORMULA({OccupancyAddresses&amp;"" ""&amp; OccupancyUnits,'Tenant Occupancy'!NJ$5:NJ23}),INDEX(ARRAYFORMULA({OccupancyAddresses&amp;"""&amp;" ""&amp; OccupancyUnits,'Tenant Occupancy'!NJ$5:NJ23}),0,2)&lt;&gt;""""),2,FALSE),IF(NI2=TODAY(),""Today"",)))))"),"Occupied")</f>
        <v>Occupied</v>
      </c>
      <c r="NJ5" s="3" t="str">
        <f>IFERROR(__xludf.DUMMYFUNCTION("IF(ISBLANK($A5),, IF((ARRAYFORMULA(SUM(COUNTIFS(OccupancyAddresses,$A5,OccupancyUnits, $B5, 'Tenant Occupancy'!NK$5:NK23,{""&gt;0"",""Occupied"",""Late""}))))&gt;1,""Multiple Bookings"", IF(SUMIFS( 'Tenant Occupancy'!NK$5:NK23,OccupancyUnits,$B5,OccupancyAddres"&amp;"ses,$A5)&gt;0,SUMIFS('Tenant Occupancy'!NK$5:NK23,OccupancyUnits,$B5,OccupancyAddresses,$A5),IFERROR(VLOOKUP($A5&amp;"" ""&amp;$B5, FILTER(ARRAYFORMULA({OccupancyAddresses&amp;"" ""&amp; OccupancyUnits,'Tenant Occupancy'!NK$5:NK23}),INDEX(ARRAYFORMULA({OccupancyAddresses&amp;"""&amp;" ""&amp; OccupancyUnits,'Tenant Occupancy'!NK$5:NK23}),0,2)&lt;&gt;""""),2,FALSE),IF(NJ2=TODAY(),""Today"",)))))"),"Occupied")</f>
        <v>Occupied</v>
      </c>
      <c r="NK5" s="3" t="str">
        <f>IFERROR(__xludf.DUMMYFUNCTION("IF(ISBLANK($A5),, IF((ARRAYFORMULA(SUM(COUNTIFS(OccupancyAddresses,$A5,OccupancyUnits, $B5, 'Tenant Occupancy'!NL$5:NL23,{""&gt;0"",""Occupied"",""Late""}))))&gt;1,""Multiple Bookings"", IF(SUMIFS( 'Tenant Occupancy'!NL$5:NL23,OccupancyUnits,$B5,OccupancyAddres"&amp;"ses,$A5)&gt;0,SUMIFS('Tenant Occupancy'!NL$5:NL23,OccupancyUnits,$B5,OccupancyAddresses,$A5),IFERROR(VLOOKUP($A5&amp;"" ""&amp;$B5, FILTER(ARRAYFORMULA({OccupancyAddresses&amp;"" ""&amp; OccupancyUnits,'Tenant Occupancy'!NL$5:NL23}),INDEX(ARRAYFORMULA({OccupancyAddresses&amp;"""&amp;" ""&amp; OccupancyUnits,'Tenant Occupancy'!NL$5:NL23}),0,2)&lt;&gt;""""),2,FALSE),IF(NK2=TODAY(),""Today"",)))))"),"Occupied")</f>
        <v>Occupied</v>
      </c>
      <c r="NL5" s="3" t="str">
        <f>IFERROR(__xludf.DUMMYFUNCTION("IF(ISBLANK($A5),, IF((ARRAYFORMULA(SUM(COUNTIFS(OccupancyAddresses,$A5,OccupancyUnits, $B5, 'Tenant Occupancy'!NM$5:NM23,{""&gt;0"",""Occupied"",""Late""}))))&gt;1,""Multiple Bookings"", IF(SUMIFS( 'Tenant Occupancy'!NM$5:NM23,OccupancyUnits,$B5,OccupancyAddres"&amp;"ses,$A5)&gt;0,SUMIFS('Tenant Occupancy'!NM$5:NM23,OccupancyUnits,$B5,OccupancyAddresses,$A5),IFERROR(VLOOKUP($A5&amp;"" ""&amp;$B5, FILTER(ARRAYFORMULA({OccupancyAddresses&amp;"" ""&amp; OccupancyUnits,'Tenant Occupancy'!NM$5:NM23}),INDEX(ARRAYFORMULA({OccupancyAddresses&amp;"""&amp;" ""&amp; OccupancyUnits,'Tenant Occupancy'!NM$5:NM23}),0,2)&lt;&gt;""""),2,FALSE),IF(NL2=TODAY(),""Today"",)))))"),"Occupied")</f>
        <v>Occupied</v>
      </c>
      <c r="NM5" s="3" t="str">
        <f>IFERROR(__xludf.DUMMYFUNCTION("IF(ISBLANK($A5),, IF((ARRAYFORMULA(SUM(COUNTIFS(OccupancyAddresses,$A5,OccupancyUnits, $B5, 'Tenant Occupancy'!NN$5:NN23,{""&gt;0"",""Occupied"",""Late""}))))&gt;1,""Multiple Bookings"", IF(SUMIFS( 'Tenant Occupancy'!NN$5:NN23,OccupancyUnits,$B5,OccupancyAddres"&amp;"ses,$A5)&gt;0,SUMIFS('Tenant Occupancy'!NN$5:NN23,OccupancyUnits,$B5,OccupancyAddresses,$A5),IFERROR(VLOOKUP($A5&amp;"" ""&amp;$B5, FILTER(ARRAYFORMULA({OccupancyAddresses&amp;"" ""&amp; OccupancyUnits,'Tenant Occupancy'!NN$5:NN23}),INDEX(ARRAYFORMULA({OccupancyAddresses&amp;"""&amp;" ""&amp; OccupancyUnits,'Tenant Occupancy'!NN$5:NN23}),0,2)&lt;&gt;""""),2,FALSE),IF(NM2=TODAY(),""Today"",)))))"),"Occupied")</f>
        <v>Occupied</v>
      </c>
      <c r="NN5" s="3" t="str">
        <f>IFERROR(__xludf.DUMMYFUNCTION("IF(ISBLANK($A5),, IF((ARRAYFORMULA(SUM(COUNTIFS(OccupancyAddresses,$A5,OccupancyUnits, $B5, 'Tenant Occupancy'!NO$5:NO23,{""&gt;0"",""Occupied"",""Late""}))))&gt;1,""Multiple Bookings"", IF(SUMIFS( 'Tenant Occupancy'!NO$5:NO23,OccupancyUnits,$B5,OccupancyAddres"&amp;"ses,$A5)&gt;0,SUMIFS('Tenant Occupancy'!NO$5:NO23,OccupancyUnits,$B5,OccupancyAddresses,$A5),IFERROR(VLOOKUP($A5&amp;"" ""&amp;$B5, FILTER(ARRAYFORMULA({OccupancyAddresses&amp;"" ""&amp; OccupancyUnits,'Tenant Occupancy'!NO$5:NO23}),INDEX(ARRAYFORMULA({OccupancyAddresses&amp;"""&amp;" ""&amp; OccupancyUnits,'Tenant Occupancy'!NO$5:NO23}),0,2)&lt;&gt;""""),2,FALSE),IF(NN2=TODAY(),""Today"",)))))"),"Occupied")</f>
        <v>Occupied</v>
      </c>
      <c r="NO5" s="3" t="str">
        <f>IFERROR(__xludf.DUMMYFUNCTION("IF(ISBLANK($A5),, IF((ARRAYFORMULA(SUM(COUNTIFS(OccupancyAddresses,$A5,OccupancyUnits, $B5, 'Tenant Occupancy'!NP$5:NP23,{""&gt;0"",""Occupied"",""Late""}))))&gt;1,""Multiple Bookings"", IF(SUMIFS( 'Tenant Occupancy'!NP$5:NP23,OccupancyUnits,$B5,OccupancyAddres"&amp;"ses,$A5)&gt;0,SUMIFS('Tenant Occupancy'!NP$5:NP23,OccupancyUnits,$B5,OccupancyAddresses,$A5),IFERROR(VLOOKUP($A5&amp;"" ""&amp;$B5, FILTER(ARRAYFORMULA({OccupancyAddresses&amp;"" ""&amp; OccupancyUnits,'Tenant Occupancy'!NP$5:NP23}),INDEX(ARRAYFORMULA({OccupancyAddresses&amp;"""&amp;" ""&amp; OccupancyUnits,'Tenant Occupancy'!NP$5:NP23}),0,2)&lt;&gt;""""),2,FALSE),IF(NO2=TODAY(),""Today"",)))))"),"Occupied")</f>
        <v>Occupied</v>
      </c>
      <c r="NP5" s="3" t="str">
        <f>IFERROR(__xludf.DUMMYFUNCTION("IF(ISBLANK($A5),, IF((ARRAYFORMULA(SUM(COUNTIFS(OccupancyAddresses,$A5,OccupancyUnits, $B5, 'Tenant Occupancy'!NQ$5:NQ23,{""&gt;0"",""Occupied"",""Late""}))))&gt;1,""Multiple Bookings"", IF(SUMIFS( 'Tenant Occupancy'!NQ$5:NQ23,OccupancyUnits,$B5,OccupancyAddres"&amp;"ses,$A5)&gt;0,SUMIFS('Tenant Occupancy'!NQ$5:NQ23,OccupancyUnits,$B5,OccupancyAddresses,$A5),IFERROR(VLOOKUP($A5&amp;"" ""&amp;$B5, FILTER(ARRAYFORMULA({OccupancyAddresses&amp;"" ""&amp; OccupancyUnits,'Tenant Occupancy'!NQ$5:NQ23}),INDEX(ARRAYFORMULA({OccupancyAddresses&amp;"""&amp;" ""&amp; OccupancyUnits,'Tenant Occupancy'!NQ$5:NQ23}),0,2)&lt;&gt;""""),2,FALSE),IF(NP2=TODAY(),""Today"",)))))"),"Occupied")</f>
        <v>Occupied</v>
      </c>
      <c r="NQ5" s="3" t="str">
        <f>IFERROR(__xludf.DUMMYFUNCTION("IF(ISBLANK($A5),, IF((ARRAYFORMULA(SUM(COUNTIFS(OccupancyAddresses,$A5,OccupancyUnits, $B5, 'Tenant Occupancy'!NR$5:NR23,{""&gt;0"",""Occupied"",""Late""}))))&gt;1,""Multiple Bookings"", IF(SUMIFS( 'Tenant Occupancy'!NR$5:NR23,OccupancyUnits,$B5,OccupancyAddres"&amp;"ses,$A5)&gt;0,SUMIFS('Tenant Occupancy'!NR$5:NR23,OccupancyUnits,$B5,OccupancyAddresses,$A5),IFERROR(VLOOKUP($A5&amp;"" ""&amp;$B5, FILTER(ARRAYFORMULA({OccupancyAddresses&amp;"" ""&amp; OccupancyUnits,'Tenant Occupancy'!NR$5:NR23}),INDEX(ARRAYFORMULA({OccupancyAddresses&amp;"""&amp;" ""&amp; OccupancyUnits,'Tenant Occupancy'!NR$5:NR23}),0,2)&lt;&gt;""""),2,FALSE),IF(NQ2=TODAY(),""Today"",)))))"),"Occupied")</f>
        <v>Occupied</v>
      </c>
      <c r="NR5" s="3" t="str">
        <f>IFERROR(__xludf.DUMMYFUNCTION("IF(ISBLANK($A5),, IF((ARRAYFORMULA(SUM(COUNTIFS(OccupancyAddresses,$A5,OccupancyUnits, $B5, 'Tenant Occupancy'!NS$5:NS23,{""&gt;0"",""Occupied"",""Late""}))))&gt;1,""Multiple Bookings"", IF(SUMIFS( 'Tenant Occupancy'!NS$5:NS23,OccupancyUnits,$B5,OccupancyAddres"&amp;"ses,$A5)&gt;0,SUMIFS('Tenant Occupancy'!NS$5:NS23,OccupancyUnits,$B5,OccupancyAddresses,$A5),IFERROR(VLOOKUP($A5&amp;"" ""&amp;$B5, FILTER(ARRAYFORMULA({OccupancyAddresses&amp;"" ""&amp; OccupancyUnits,'Tenant Occupancy'!NS$5:NS23}),INDEX(ARRAYFORMULA({OccupancyAddresses&amp;"""&amp;" ""&amp; OccupancyUnits,'Tenant Occupancy'!NS$5:NS23}),0,2)&lt;&gt;""""),2,FALSE),IF(NR2=TODAY(),""Today"",)))))"),"Occupied")</f>
        <v>Occupied</v>
      </c>
      <c r="NS5" s="3" t="str">
        <f>IFERROR(__xludf.DUMMYFUNCTION("IF(ISBLANK($A5),, IF((ARRAYFORMULA(SUM(COUNTIFS(OccupancyAddresses,$A5,OccupancyUnits, $B5, 'Tenant Occupancy'!NT$5:NT23,{""&gt;0"",""Occupied"",""Late""}))))&gt;1,""Multiple Bookings"", IF(SUMIFS( 'Tenant Occupancy'!NT$5:NT23,OccupancyUnits,$B5,OccupancyAddres"&amp;"ses,$A5)&gt;0,SUMIFS('Tenant Occupancy'!NT$5:NT23,OccupancyUnits,$B5,OccupancyAddresses,$A5),IFERROR(VLOOKUP($A5&amp;"" ""&amp;$B5, FILTER(ARRAYFORMULA({OccupancyAddresses&amp;"" ""&amp; OccupancyUnits,'Tenant Occupancy'!NT$5:NT23}),INDEX(ARRAYFORMULA({OccupancyAddresses&amp;"""&amp;" ""&amp; OccupancyUnits,'Tenant Occupancy'!NT$5:NT23}),0,2)&lt;&gt;""""),2,FALSE),IF(NS2=TODAY(),""Today"",)))))"),"Occupied")</f>
        <v>Occupied</v>
      </c>
      <c r="NT5" s="3" t="str">
        <f>IFERROR(__xludf.DUMMYFUNCTION("IF(ISBLANK($A5),, IF((ARRAYFORMULA(SUM(COUNTIFS(OccupancyAddresses,$A5,OccupancyUnits, $B5, 'Tenant Occupancy'!NU$5:NU23,{""&gt;0"",""Occupied"",""Late""}))))&gt;1,""Multiple Bookings"", IF(SUMIFS( 'Tenant Occupancy'!NU$5:NU23,OccupancyUnits,$B5,OccupancyAddres"&amp;"ses,$A5)&gt;0,SUMIFS('Tenant Occupancy'!NU$5:NU23,OccupancyUnits,$B5,OccupancyAddresses,$A5),IFERROR(VLOOKUP($A5&amp;"" ""&amp;$B5, FILTER(ARRAYFORMULA({OccupancyAddresses&amp;"" ""&amp; OccupancyUnits,'Tenant Occupancy'!NU$5:NU23}),INDEX(ARRAYFORMULA({OccupancyAddresses&amp;"""&amp;" ""&amp; OccupancyUnits,'Tenant Occupancy'!NU$5:NU23}),0,2)&lt;&gt;""""),2,FALSE),IF(NT2=TODAY(),""Today"",)))))"),"Occupied")</f>
        <v>Occupied</v>
      </c>
      <c r="NU5" s="3" t="str">
        <f>IFERROR(__xludf.DUMMYFUNCTION("IF(ISBLANK($A5),, IF((ARRAYFORMULA(SUM(COUNTIFS(OccupancyAddresses,$A5,OccupancyUnits, $B5, 'Tenant Occupancy'!NV$5:NV23,{""&gt;0"",""Occupied"",""Late""}))))&gt;1,""Multiple Bookings"", IF(SUMIFS( 'Tenant Occupancy'!NV$5:NV23,OccupancyUnits,$B5,OccupancyAddres"&amp;"ses,$A5)&gt;0,SUMIFS('Tenant Occupancy'!NV$5:NV23,OccupancyUnits,$B5,OccupancyAddresses,$A5),IFERROR(VLOOKUP($A5&amp;"" ""&amp;$B5, FILTER(ARRAYFORMULA({OccupancyAddresses&amp;"" ""&amp; OccupancyUnits,'Tenant Occupancy'!NV$5:NV23}),INDEX(ARRAYFORMULA({OccupancyAddresses&amp;"""&amp;" ""&amp; OccupancyUnits,'Tenant Occupancy'!NV$5:NV23}),0,2)&lt;&gt;""""),2,FALSE),IF(NU2=TODAY(),""Today"",)))))"),"Occupied")</f>
        <v>Occupied</v>
      </c>
      <c r="NV5" s="3" t="str">
        <f>IFERROR(__xludf.DUMMYFUNCTION("IF(ISBLANK($A5),, IF((ARRAYFORMULA(SUM(COUNTIFS(OccupancyAddresses,$A5,OccupancyUnits, $B5, 'Tenant Occupancy'!NW$5:NW23,{""&gt;0"",""Occupied"",""Late""}))))&gt;1,""Multiple Bookings"", IF(SUMIFS( 'Tenant Occupancy'!NW$5:NW23,OccupancyUnits,$B5,OccupancyAddres"&amp;"ses,$A5)&gt;0,SUMIFS('Tenant Occupancy'!NW$5:NW23,OccupancyUnits,$B5,OccupancyAddresses,$A5),IFERROR(VLOOKUP($A5&amp;"" ""&amp;$B5, FILTER(ARRAYFORMULA({OccupancyAddresses&amp;"" ""&amp; OccupancyUnits,'Tenant Occupancy'!NW$5:NW23}),INDEX(ARRAYFORMULA({OccupancyAddresses&amp;"""&amp;" ""&amp; OccupancyUnits,'Tenant Occupancy'!NW$5:NW23}),0,2)&lt;&gt;""""),2,FALSE),IF(NV2=TODAY(),""Today"",)))))"),"Occupied")</f>
        <v>Occupied</v>
      </c>
      <c r="NW5" s="3" t="str">
        <f>IFERROR(__xludf.DUMMYFUNCTION("IF(ISBLANK($A5),, IF((ARRAYFORMULA(SUM(COUNTIFS(OccupancyAddresses,$A5,OccupancyUnits, $B5, 'Tenant Occupancy'!NX$5:NX23,{""&gt;0"",""Occupied"",""Late""}))))&gt;1,""Multiple Bookings"", IF(SUMIFS( 'Tenant Occupancy'!NX$5:NX23,OccupancyUnits,$B5,OccupancyAddres"&amp;"ses,$A5)&gt;0,SUMIFS('Tenant Occupancy'!NX$5:NX23,OccupancyUnits,$B5,OccupancyAddresses,$A5),IFERROR(VLOOKUP($A5&amp;"" ""&amp;$B5, FILTER(ARRAYFORMULA({OccupancyAddresses&amp;"" ""&amp; OccupancyUnits,'Tenant Occupancy'!NX$5:NX23}),INDEX(ARRAYFORMULA({OccupancyAddresses&amp;"""&amp;" ""&amp; OccupancyUnits,'Tenant Occupancy'!NX$5:NX23}),0,2)&lt;&gt;""""),2,FALSE),IF(NW2=TODAY(),""Today"",)))))"),"Occupied")</f>
        <v>Occupied</v>
      </c>
      <c r="NX5" s="3" t="str">
        <f>IFERROR(__xludf.DUMMYFUNCTION("IF(ISBLANK($A5),, IF((ARRAYFORMULA(SUM(COUNTIFS(OccupancyAddresses,$A5,OccupancyUnits, $B5, 'Tenant Occupancy'!NY$5:NY23,{""&gt;0"",""Occupied"",""Late""}))))&gt;1,""Multiple Bookings"", IF(SUMIFS( 'Tenant Occupancy'!NY$5:NY23,OccupancyUnits,$B5,OccupancyAddres"&amp;"ses,$A5)&gt;0,SUMIFS('Tenant Occupancy'!NY$5:NY23,OccupancyUnits,$B5,OccupancyAddresses,$A5),IFERROR(VLOOKUP($A5&amp;"" ""&amp;$B5, FILTER(ARRAYFORMULA({OccupancyAddresses&amp;"" ""&amp; OccupancyUnits,'Tenant Occupancy'!NY$5:NY23}),INDEX(ARRAYFORMULA({OccupancyAddresses&amp;"""&amp;" ""&amp; OccupancyUnits,'Tenant Occupancy'!NY$5:NY23}),0,2)&lt;&gt;""""),2,FALSE),IF(NX2=TODAY(),""Today"",)))))"),"Occupied")</f>
        <v>Occupied</v>
      </c>
      <c r="NY5" s="3" t="str">
        <f>IFERROR(__xludf.DUMMYFUNCTION("IF(ISBLANK($A5),, IF((ARRAYFORMULA(SUM(COUNTIFS(OccupancyAddresses,$A5,OccupancyUnits, $B5, 'Tenant Occupancy'!NZ$5:NZ23,{""&gt;0"",""Occupied"",""Late""}))))&gt;1,""Multiple Bookings"", IF(SUMIFS( 'Tenant Occupancy'!NZ$5:NZ23,OccupancyUnits,$B5,OccupancyAddres"&amp;"ses,$A5)&gt;0,SUMIFS('Tenant Occupancy'!NZ$5:NZ23,OccupancyUnits,$B5,OccupancyAddresses,$A5),IFERROR(VLOOKUP($A5&amp;"" ""&amp;$B5, FILTER(ARRAYFORMULA({OccupancyAddresses&amp;"" ""&amp; OccupancyUnits,'Tenant Occupancy'!NZ$5:NZ23}),INDEX(ARRAYFORMULA({OccupancyAddresses&amp;"""&amp;" ""&amp; OccupancyUnits,'Tenant Occupancy'!NZ$5:NZ23}),0,2)&lt;&gt;""""),2,FALSE),IF(NY2=TODAY(),""Today"",)))))"),"Occupied")</f>
        <v>Occupied</v>
      </c>
      <c r="NZ5" s="3">
        <f>IFERROR(__xludf.DUMMYFUNCTION("IF(ISBLANK($A5),, IF((ARRAYFORMULA(SUM(COUNTIFS(OccupancyAddresses,$A5,OccupancyUnits, $B5, 'Tenant Occupancy'!OA$5:OA23,{""&gt;0"",""Occupied"",""Late""}))))&gt;1,""Multiple Bookings"", IF(SUMIFS( 'Tenant Occupancy'!OA$5:OA23,OccupancyUnits,$B5,OccupancyAddres"&amp;"ses,$A5)&gt;0,SUMIFS('Tenant Occupancy'!OA$5:OA23,OccupancyUnits,$B5,OccupancyAddresses,$A5),IFERROR(VLOOKUP($A5&amp;"" ""&amp;$B5, FILTER(ARRAYFORMULA({OccupancyAddresses&amp;"" ""&amp; OccupancyUnits,'Tenant Occupancy'!OA$5:OA23}),INDEX(ARRAYFORMULA({OccupancyAddresses&amp;"""&amp;" ""&amp; OccupancyUnits,'Tenant Occupancy'!OA$5:OA23}),0,2)&lt;&gt;""""),2,FALSE),IF(NZ2=TODAY(),""Today"",)))))"),1289.99)</f>
        <v>1289.99</v>
      </c>
      <c r="OA5" s="3" t="str">
        <f>IFERROR(__xludf.DUMMYFUNCTION("IF(ISBLANK($A5),, IF((ARRAYFORMULA(SUM(COUNTIFS(OccupancyAddresses,$A5,OccupancyUnits, $B5, 'Tenant Occupancy'!OB$5:OB23,{""&gt;0"",""Occupied"",""Late""}))))&gt;1,""Multiple Bookings"", IF(SUMIFS( 'Tenant Occupancy'!OB$5:OB23,OccupancyUnits,$B5,OccupancyAddres"&amp;"ses,$A5)&gt;0,SUMIFS('Tenant Occupancy'!OB$5:OB23,OccupancyUnits,$B5,OccupancyAddresses,$A5),IFERROR(VLOOKUP($A5&amp;"" ""&amp;$B5, FILTER(ARRAYFORMULA({OccupancyAddresses&amp;"" ""&amp; OccupancyUnits,'Tenant Occupancy'!OB$5:OB23}),INDEX(ARRAYFORMULA({OccupancyAddresses&amp;"""&amp;" ""&amp; OccupancyUnits,'Tenant Occupancy'!OB$5:OB23}),0,2)&lt;&gt;""""),2,FALSE),IF(OA2=TODAY(),""Today"",)))))"),"Occupied")</f>
        <v>Occupied</v>
      </c>
      <c r="OB5" s="3" t="str">
        <f>IFERROR(__xludf.DUMMYFUNCTION("IF(ISBLANK($A5),, IF((ARRAYFORMULA(SUM(COUNTIFS(OccupancyAddresses,$A5,OccupancyUnits, $B5, 'Tenant Occupancy'!OC$5:OC23,{""&gt;0"",""Occupied"",""Late""}))))&gt;1,""Multiple Bookings"", IF(SUMIFS( 'Tenant Occupancy'!OC$5:OC23,OccupancyUnits,$B5,OccupancyAddres"&amp;"ses,$A5)&gt;0,SUMIFS('Tenant Occupancy'!OC$5:OC23,OccupancyUnits,$B5,OccupancyAddresses,$A5),IFERROR(VLOOKUP($A5&amp;"" ""&amp;$B5, FILTER(ARRAYFORMULA({OccupancyAddresses&amp;"" ""&amp; OccupancyUnits,'Tenant Occupancy'!OC$5:OC23}),INDEX(ARRAYFORMULA({OccupancyAddresses&amp;"""&amp;" ""&amp; OccupancyUnits,'Tenant Occupancy'!OC$5:OC23}),0,2)&lt;&gt;""""),2,FALSE),IF(OB2=TODAY(),""Today"",)))))"),"Occupied")</f>
        <v>Occupied</v>
      </c>
      <c r="OC5" s="3" t="str">
        <f>IFERROR(__xludf.DUMMYFUNCTION("IF(ISBLANK($A5),, IF((ARRAYFORMULA(SUM(COUNTIFS(OccupancyAddresses,$A5,OccupancyUnits, $B5, 'Tenant Occupancy'!OD$5:OD23,{""&gt;0"",""Occupied"",""Late""}))))&gt;1,""Multiple Bookings"", IF(SUMIFS( 'Tenant Occupancy'!OD$5:OD23,OccupancyUnits,$B5,OccupancyAddres"&amp;"ses,$A5)&gt;0,SUMIFS('Tenant Occupancy'!OD$5:OD23,OccupancyUnits,$B5,OccupancyAddresses,$A5),IFERROR(VLOOKUP($A5&amp;"" ""&amp;$B5, FILTER(ARRAYFORMULA({OccupancyAddresses&amp;"" ""&amp; OccupancyUnits,'Tenant Occupancy'!OD$5:OD23}),INDEX(ARRAYFORMULA({OccupancyAddresses&amp;"""&amp;" ""&amp; OccupancyUnits,'Tenant Occupancy'!OD$5:OD23}),0,2)&lt;&gt;""""),2,FALSE),IF(OC2=TODAY(),""Today"",)))))"),"Occupied")</f>
        <v>Occupied</v>
      </c>
      <c r="OD5" s="3" t="str">
        <f>IFERROR(__xludf.DUMMYFUNCTION("IF(ISBLANK($A5),, IF((ARRAYFORMULA(SUM(COUNTIFS(OccupancyAddresses,$A5,OccupancyUnits, $B5, 'Tenant Occupancy'!OE$5:OE23,{""&gt;0"",""Occupied"",""Late""}))))&gt;1,""Multiple Bookings"", IF(SUMIFS( 'Tenant Occupancy'!OE$5:OE23,OccupancyUnits,$B5,OccupancyAddres"&amp;"ses,$A5)&gt;0,SUMIFS('Tenant Occupancy'!OE$5:OE23,OccupancyUnits,$B5,OccupancyAddresses,$A5),IFERROR(VLOOKUP($A5&amp;"" ""&amp;$B5, FILTER(ARRAYFORMULA({OccupancyAddresses&amp;"" ""&amp; OccupancyUnits,'Tenant Occupancy'!OE$5:OE23}),INDEX(ARRAYFORMULA({OccupancyAddresses&amp;"""&amp;" ""&amp; OccupancyUnits,'Tenant Occupancy'!OE$5:OE23}),0,2)&lt;&gt;""""),2,FALSE),IF(OD2=TODAY(),""Today"",)))))"),"Occupied")</f>
        <v>Occupied</v>
      </c>
      <c r="OE5" s="3" t="str">
        <f>IFERROR(__xludf.DUMMYFUNCTION("IF(ISBLANK($A5),, IF((ARRAYFORMULA(SUM(COUNTIFS(OccupancyAddresses,$A5,OccupancyUnits, $B5, 'Tenant Occupancy'!OF$5:OF23,{""&gt;0"",""Occupied"",""Late""}))))&gt;1,""Multiple Bookings"", IF(SUMIFS( 'Tenant Occupancy'!OF$5:OF23,OccupancyUnits,$B5,OccupancyAddres"&amp;"ses,$A5)&gt;0,SUMIFS('Tenant Occupancy'!OF$5:OF23,OccupancyUnits,$B5,OccupancyAddresses,$A5),IFERROR(VLOOKUP($A5&amp;"" ""&amp;$B5, FILTER(ARRAYFORMULA({OccupancyAddresses&amp;"" ""&amp; OccupancyUnits,'Tenant Occupancy'!OF$5:OF23}),INDEX(ARRAYFORMULA({OccupancyAddresses&amp;"""&amp;" ""&amp; OccupancyUnits,'Tenant Occupancy'!OF$5:OF23}),0,2)&lt;&gt;""""),2,FALSE),IF(OE2=TODAY(),""Today"",)))))"),"Occupied")</f>
        <v>Occupied</v>
      </c>
      <c r="OF5" s="3" t="str">
        <f>IFERROR(__xludf.DUMMYFUNCTION("IF(ISBLANK($A5),, IF((ARRAYFORMULA(SUM(COUNTIFS(OccupancyAddresses,$A5,OccupancyUnits, $B5, 'Tenant Occupancy'!OG$5:OG23,{""&gt;0"",""Occupied"",""Late""}))))&gt;1,""Multiple Bookings"", IF(SUMIFS( 'Tenant Occupancy'!OG$5:OG23,OccupancyUnits,$B5,OccupancyAddres"&amp;"ses,$A5)&gt;0,SUMIFS('Tenant Occupancy'!OG$5:OG23,OccupancyUnits,$B5,OccupancyAddresses,$A5),IFERROR(VLOOKUP($A5&amp;"" ""&amp;$B5, FILTER(ARRAYFORMULA({OccupancyAddresses&amp;"" ""&amp; OccupancyUnits,'Tenant Occupancy'!OG$5:OG23}),INDEX(ARRAYFORMULA({OccupancyAddresses&amp;"""&amp;" ""&amp; OccupancyUnits,'Tenant Occupancy'!OG$5:OG23}),0,2)&lt;&gt;""""),2,FALSE),IF(OF2=TODAY(),""Today"",)))))"),"Occupied")</f>
        <v>Occupied</v>
      </c>
      <c r="OG5" s="3" t="str">
        <f>IFERROR(__xludf.DUMMYFUNCTION("IF(ISBLANK($A5),, IF((ARRAYFORMULA(SUM(COUNTIFS(OccupancyAddresses,$A5,OccupancyUnits, $B5, 'Tenant Occupancy'!OH$5:OH23,{""&gt;0"",""Occupied"",""Late""}))))&gt;1,""Multiple Bookings"", IF(SUMIFS( 'Tenant Occupancy'!OH$5:OH23,OccupancyUnits,$B5,OccupancyAddres"&amp;"ses,$A5)&gt;0,SUMIFS('Tenant Occupancy'!OH$5:OH23,OccupancyUnits,$B5,OccupancyAddresses,$A5),IFERROR(VLOOKUP($A5&amp;"" ""&amp;$B5, FILTER(ARRAYFORMULA({OccupancyAddresses&amp;"" ""&amp; OccupancyUnits,'Tenant Occupancy'!OH$5:OH23}),INDEX(ARRAYFORMULA({OccupancyAddresses&amp;"""&amp;" ""&amp; OccupancyUnits,'Tenant Occupancy'!OH$5:OH23}),0,2)&lt;&gt;""""),2,FALSE),IF(OG2=TODAY(),""Today"",)))))"),"Occupied")</f>
        <v>Occupied</v>
      </c>
      <c r="OH5" s="3" t="str">
        <f>IFERROR(__xludf.DUMMYFUNCTION("IF(ISBLANK($A5),, IF((ARRAYFORMULA(SUM(COUNTIFS(OccupancyAddresses,$A5,OccupancyUnits, $B5, 'Tenant Occupancy'!OI$5:OI23,{""&gt;0"",""Occupied"",""Late""}))))&gt;1,""Multiple Bookings"", IF(SUMIFS( 'Tenant Occupancy'!OI$5:OI23,OccupancyUnits,$B5,OccupancyAddres"&amp;"ses,$A5)&gt;0,SUMIFS('Tenant Occupancy'!OI$5:OI23,OccupancyUnits,$B5,OccupancyAddresses,$A5),IFERROR(VLOOKUP($A5&amp;"" ""&amp;$B5, FILTER(ARRAYFORMULA({OccupancyAddresses&amp;"" ""&amp; OccupancyUnits,'Tenant Occupancy'!OI$5:OI23}),INDEX(ARRAYFORMULA({OccupancyAddresses&amp;"""&amp;" ""&amp; OccupancyUnits,'Tenant Occupancy'!OI$5:OI23}),0,2)&lt;&gt;""""),2,FALSE),IF(OH2=TODAY(),""Today"",)))))"),"Occupied")</f>
        <v>Occupied</v>
      </c>
      <c r="OI5" s="3" t="str">
        <f>IFERROR(__xludf.DUMMYFUNCTION("IF(ISBLANK($A5),, IF((ARRAYFORMULA(SUM(COUNTIFS(OccupancyAddresses,$A5,OccupancyUnits, $B5, 'Tenant Occupancy'!OJ$5:OJ23,{""&gt;0"",""Occupied"",""Late""}))))&gt;1,""Multiple Bookings"", IF(SUMIFS( 'Tenant Occupancy'!OJ$5:OJ23,OccupancyUnits,$B5,OccupancyAddres"&amp;"ses,$A5)&gt;0,SUMIFS('Tenant Occupancy'!OJ$5:OJ23,OccupancyUnits,$B5,OccupancyAddresses,$A5),IFERROR(VLOOKUP($A5&amp;"" ""&amp;$B5, FILTER(ARRAYFORMULA({OccupancyAddresses&amp;"" ""&amp; OccupancyUnits,'Tenant Occupancy'!OJ$5:OJ23}),INDEX(ARRAYFORMULA({OccupancyAddresses&amp;"""&amp;" ""&amp; OccupancyUnits,'Tenant Occupancy'!OJ$5:OJ23}),0,2)&lt;&gt;""""),2,FALSE),IF(OI2=TODAY(),""Today"",)))))"),"Occupied")</f>
        <v>Occupied</v>
      </c>
      <c r="OJ5" s="3" t="str">
        <f>IFERROR(__xludf.DUMMYFUNCTION("IF(ISBLANK($A5),, IF((ARRAYFORMULA(SUM(COUNTIFS(OccupancyAddresses,$A5,OccupancyUnits, $B5, 'Tenant Occupancy'!OK$5:OK23,{""&gt;0"",""Occupied"",""Late""}))))&gt;1,""Multiple Bookings"", IF(SUMIFS( 'Tenant Occupancy'!OK$5:OK23,OccupancyUnits,$B5,OccupancyAddres"&amp;"ses,$A5)&gt;0,SUMIFS('Tenant Occupancy'!OK$5:OK23,OccupancyUnits,$B5,OccupancyAddresses,$A5),IFERROR(VLOOKUP($A5&amp;"" ""&amp;$B5, FILTER(ARRAYFORMULA({OccupancyAddresses&amp;"" ""&amp; OccupancyUnits,'Tenant Occupancy'!OK$5:OK23}),INDEX(ARRAYFORMULA({OccupancyAddresses&amp;"""&amp;" ""&amp; OccupancyUnits,'Tenant Occupancy'!OK$5:OK23}),0,2)&lt;&gt;""""),2,FALSE),IF(OJ2=TODAY(),""Today"",)))))"),"Occupied")</f>
        <v>Occupied</v>
      </c>
      <c r="OK5" s="3" t="str">
        <f>IFERROR(__xludf.DUMMYFUNCTION("IF(ISBLANK($A5),, IF((ARRAYFORMULA(SUM(COUNTIFS(OccupancyAddresses,$A5,OccupancyUnits, $B5, 'Tenant Occupancy'!OL$5:OL23,{""&gt;0"",""Occupied"",""Late""}))))&gt;1,""Multiple Bookings"", IF(SUMIFS( 'Tenant Occupancy'!OL$5:OL23,OccupancyUnits,$B5,OccupancyAddres"&amp;"ses,$A5)&gt;0,SUMIFS('Tenant Occupancy'!OL$5:OL23,OccupancyUnits,$B5,OccupancyAddresses,$A5),IFERROR(VLOOKUP($A5&amp;"" ""&amp;$B5, FILTER(ARRAYFORMULA({OccupancyAddresses&amp;"" ""&amp; OccupancyUnits,'Tenant Occupancy'!OL$5:OL23}),INDEX(ARRAYFORMULA({OccupancyAddresses&amp;"""&amp;" ""&amp; OccupancyUnits,'Tenant Occupancy'!OL$5:OL23}),0,2)&lt;&gt;""""),2,FALSE),IF(OK2=TODAY(),""Today"",)))))"),"Occupied")</f>
        <v>Occupied</v>
      </c>
      <c r="OL5" s="3" t="str">
        <f>IFERROR(__xludf.DUMMYFUNCTION("IF(ISBLANK($A5),, IF((ARRAYFORMULA(SUM(COUNTIFS(OccupancyAddresses,$A5,OccupancyUnits, $B5, 'Tenant Occupancy'!OM$5:OM23,{""&gt;0"",""Occupied"",""Late""}))))&gt;1,""Multiple Bookings"", IF(SUMIFS( 'Tenant Occupancy'!OM$5:OM23,OccupancyUnits,$B5,OccupancyAddres"&amp;"ses,$A5)&gt;0,SUMIFS('Tenant Occupancy'!OM$5:OM23,OccupancyUnits,$B5,OccupancyAddresses,$A5),IFERROR(VLOOKUP($A5&amp;"" ""&amp;$B5, FILTER(ARRAYFORMULA({OccupancyAddresses&amp;"" ""&amp; OccupancyUnits,'Tenant Occupancy'!OM$5:OM23}),INDEX(ARRAYFORMULA({OccupancyAddresses&amp;"""&amp;" ""&amp; OccupancyUnits,'Tenant Occupancy'!OM$5:OM23}),0,2)&lt;&gt;""""),2,FALSE),IF(OL2=TODAY(),""Today"",)))))"),"Occupied")</f>
        <v>Occupied</v>
      </c>
      <c r="OM5" s="3" t="str">
        <f>IFERROR(__xludf.DUMMYFUNCTION("IF(ISBLANK($A5),, IF((ARRAYFORMULA(SUM(COUNTIFS(OccupancyAddresses,$A5,OccupancyUnits, $B5, 'Tenant Occupancy'!ON$5:ON23,{""&gt;0"",""Occupied"",""Late""}))))&gt;1,""Multiple Bookings"", IF(SUMIFS( 'Tenant Occupancy'!ON$5:ON23,OccupancyUnits,$B5,OccupancyAddres"&amp;"ses,$A5)&gt;0,SUMIFS('Tenant Occupancy'!ON$5:ON23,OccupancyUnits,$B5,OccupancyAddresses,$A5),IFERROR(VLOOKUP($A5&amp;"" ""&amp;$B5, FILTER(ARRAYFORMULA({OccupancyAddresses&amp;"" ""&amp; OccupancyUnits,'Tenant Occupancy'!ON$5:ON23}),INDEX(ARRAYFORMULA({OccupancyAddresses&amp;"""&amp;" ""&amp; OccupancyUnits,'Tenant Occupancy'!ON$5:ON23}),0,2)&lt;&gt;""""),2,FALSE),IF(OM2=TODAY(),""Today"",)))))"),"Occupied")</f>
        <v>Occupied</v>
      </c>
      <c r="ON5" s="3" t="str">
        <f>IFERROR(__xludf.DUMMYFUNCTION("IF(ISBLANK($A5),, IF((ARRAYFORMULA(SUM(COUNTIFS(OccupancyAddresses,$A5,OccupancyUnits, $B5, 'Tenant Occupancy'!OO$5:OO23,{""&gt;0"",""Occupied"",""Late""}))))&gt;1,""Multiple Bookings"", IF(SUMIFS( 'Tenant Occupancy'!OO$5:OO23,OccupancyUnits,$B5,OccupancyAddres"&amp;"ses,$A5)&gt;0,SUMIFS('Tenant Occupancy'!OO$5:OO23,OccupancyUnits,$B5,OccupancyAddresses,$A5),IFERROR(VLOOKUP($A5&amp;"" ""&amp;$B5, FILTER(ARRAYFORMULA({OccupancyAddresses&amp;"" ""&amp; OccupancyUnits,'Tenant Occupancy'!OO$5:OO23}),INDEX(ARRAYFORMULA({OccupancyAddresses&amp;"""&amp;" ""&amp; OccupancyUnits,'Tenant Occupancy'!OO$5:OO23}),0,2)&lt;&gt;""""),2,FALSE),IF(ON2=TODAY(),""Today"",)))))"),"Occupied")</f>
        <v>Occupied</v>
      </c>
      <c r="OO5" s="3" t="str">
        <f>IFERROR(__xludf.DUMMYFUNCTION("IF(ISBLANK($A5),, IF((ARRAYFORMULA(SUM(COUNTIFS(OccupancyAddresses,$A5,OccupancyUnits, $B5, 'Tenant Occupancy'!OP$5:OP23,{""&gt;0"",""Occupied"",""Late""}))))&gt;1,""Multiple Bookings"", IF(SUMIFS( 'Tenant Occupancy'!OP$5:OP23,OccupancyUnits,$B5,OccupancyAddres"&amp;"ses,$A5)&gt;0,SUMIFS('Tenant Occupancy'!OP$5:OP23,OccupancyUnits,$B5,OccupancyAddresses,$A5),IFERROR(VLOOKUP($A5&amp;"" ""&amp;$B5, FILTER(ARRAYFORMULA({OccupancyAddresses&amp;"" ""&amp; OccupancyUnits,'Tenant Occupancy'!OP$5:OP23}),INDEX(ARRAYFORMULA({OccupancyAddresses&amp;"""&amp;" ""&amp; OccupancyUnits,'Tenant Occupancy'!OP$5:OP23}),0,2)&lt;&gt;""""),2,FALSE),IF(OO2=TODAY(),""Today"",)))))"),"Occupied")</f>
        <v>Occupied</v>
      </c>
      <c r="OP5" s="3" t="str">
        <f>IFERROR(__xludf.DUMMYFUNCTION("IF(ISBLANK($A5),, IF((ARRAYFORMULA(SUM(COUNTIFS(OccupancyAddresses,$A5,OccupancyUnits, $B5, 'Tenant Occupancy'!OQ$5:OQ23,{""&gt;0"",""Occupied"",""Late""}))))&gt;1,""Multiple Bookings"", IF(SUMIFS( 'Tenant Occupancy'!OQ$5:OQ23,OccupancyUnits,$B5,OccupancyAddres"&amp;"ses,$A5)&gt;0,SUMIFS('Tenant Occupancy'!OQ$5:OQ23,OccupancyUnits,$B5,OccupancyAddresses,$A5),IFERROR(VLOOKUP($A5&amp;"" ""&amp;$B5, FILTER(ARRAYFORMULA({OccupancyAddresses&amp;"" ""&amp; OccupancyUnits,'Tenant Occupancy'!OQ$5:OQ23}),INDEX(ARRAYFORMULA({OccupancyAddresses&amp;"""&amp;" ""&amp; OccupancyUnits,'Tenant Occupancy'!OQ$5:OQ23}),0,2)&lt;&gt;""""),2,FALSE),IF(OP2=TODAY(),""Today"",)))))"),"Occupied")</f>
        <v>Occupied</v>
      </c>
      <c r="OQ5" s="3" t="str">
        <f>IFERROR(__xludf.DUMMYFUNCTION("IF(ISBLANK($A5),, IF((ARRAYFORMULA(SUM(COUNTIFS(OccupancyAddresses,$A5,OccupancyUnits, $B5, 'Tenant Occupancy'!OR$5:OR23,{""&gt;0"",""Occupied"",""Late""}))))&gt;1,""Multiple Bookings"", IF(SUMIFS( 'Tenant Occupancy'!OR$5:OR23,OccupancyUnits,$B5,OccupancyAddres"&amp;"ses,$A5)&gt;0,SUMIFS('Tenant Occupancy'!OR$5:OR23,OccupancyUnits,$B5,OccupancyAddresses,$A5),IFERROR(VLOOKUP($A5&amp;"" ""&amp;$B5, FILTER(ARRAYFORMULA({OccupancyAddresses&amp;"" ""&amp; OccupancyUnits,'Tenant Occupancy'!OR$5:OR23}),INDEX(ARRAYFORMULA({OccupancyAddresses&amp;"""&amp;" ""&amp; OccupancyUnits,'Tenant Occupancy'!OR$5:OR23}),0,2)&lt;&gt;""""),2,FALSE),IF(OQ2=TODAY(),""Today"",)))))"),"Occupied")</f>
        <v>Occupied</v>
      </c>
      <c r="OR5" s="3" t="str">
        <f>IFERROR(__xludf.DUMMYFUNCTION("IF(ISBLANK($A5),, IF((ARRAYFORMULA(SUM(COUNTIFS(OccupancyAddresses,$A5,OccupancyUnits, $B5, 'Tenant Occupancy'!OS$5:OS23,{""&gt;0"",""Occupied"",""Late""}))))&gt;1,""Multiple Bookings"", IF(SUMIFS( 'Tenant Occupancy'!OS$5:OS23,OccupancyUnits,$B5,OccupancyAddres"&amp;"ses,$A5)&gt;0,SUMIFS('Tenant Occupancy'!OS$5:OS23,OccupancyUnits,$B5,OccupancyAddresses,$A5),IFERROR(VLOOKUP($A5&amp;"" ""&amp;$B5, FILTER(ARRAYFORMULA({OccupancyAddresses&amp;"" ""&amp; OccupancyUnits,'Tenant Occupancy'!OS$5:OS23}),INDEX(ARRAYFORMULA({OccupancyAddresses&amp;"""&amp;" ""&amp; OccupancyUnits,'Tenant Occupancy'!OS$5:OS23}),0,2)&lt;&gt;""""),2,FALSE),IF(OR2=TODAY(),""Today"",)))))"),"Occupied")</f>
        <v>Occupied</v>
      </c>
      <c r="OS5" s="3" t="str">
        <f>IFERROR(__xludf.DUMMYFUNCTION("IF(ISBLANK($A5),, IF((ARRAYFORMULA(SUM(COUNTIFS(OccupancyAddresses,$A5,OccupancyUnits, $B5, 'Tenant Occupancy'!OT$5:OT23,{""&gt;0"",""Occupied"",""Late""}))))&gt;1,""Multiple Bookings"", IF(SUMIFS( 'Tenant Occupancy'!OT$5:OT23,OccupancyUnits,$B5,OccupancyAddres"&amp;"ses,$A5)&gt;0,SUMIFS('Tenant Occupancy'!OT$5:OT23,OccupancyUnits,$B5,OccupancyAddresses,$A5),IFERROR(VLOOKUP($A5&amp;"" ""&amp;$B5, FILTER(ARRAYFORMULA({OccupancyAddresses&amp;"" ""&amp; OccupancyUnits,'Tenant Occupancy'!OT$5:OT23}),INDEX(ARRAYFORMULA({OccupancyAddresses&amp;"""&amp;" ""&amp; OccupancyUnits,'Tenant Occupancy'!OT$5:OT23}),0,2)&lt;&gt;""""),2,FALSE),IF(OS2=TODAY(),""Today"",)))))"),"Occupied")</f>
        <v>Occupied</v>
      </c>
      <c r="OT5" s="3" t="str">
        <f>IFERROR(__xludf.DUMMYFUNCTION("IF(ISBLANK($A5),, IF((ARRAYFORMULA(SUM(COUNTIFS(OccupancyAddresses,$A5,OccupancyUnits, $B5, 'Tenant Occupancy'!OU$5:OU23,{""&gt;0"",""Occupied"",""Late""}))))&gt;1,""Multiple Bookings"", IF(SUMIFS( 'Tenant Occupancy'!OU$5:OU23,OccupancyUnits,$B5,OccupancyAddres"&amp;"ses,$A5)&gt;0,SUMIFS('Tenant Occupancy'!OU$5:OU23,OccupancyUnits,$B5,OccupancyAddresses,$A5),IFERROR(VLOOKUP($A5&amp;"" ""&amp;$B5, FILTER(ARRAYFORMULA({OccupancyAddresses&amp;"" ""&amp; OccupancyUnits,'Tenant Occupancy'!OU$5:OU23}),INDEX(ARRAYFORMULA({OccupancyAddresses&amp;"""&amp;" ""&amp; OccupancyUnits,'Tenant Occupancy'!OU$5:OU23}),0,2)&lt;&gt;""""),2,FALSE),IF(OT2=TODAY(),""Today"",)))))"),"Occupied")</f>
        <v>Occupied</v>
      </c>
      <c r="OU5" s="3" t="str">
        <f>IFERROR(__xludf.DUMMYFUNCTION("IF(ISBLANK($A5),, IF((ARRAYFORMULA(SUM(COUNTIFS(OccupancyAddresses,$A5,OccupancyUnits, $B5, 'Tenant Occupancy'!OV$5:OV23,{""&gt;0"",""Occupied"",""Late""}))))&gt;1,""Multiple Bookings"", IF(SUMIFS( 'Tenant Occupancy'!OV$5:OV23,OccupancyUnits,$B5,OccupancyAddres"&amp;"ses,$A5)&gt;0,SUMIFS('Tenant Occupancy'!OV$5:OV23,OccupancyUnits,$B5,OccupancyAddresses,$A5),IFERROR(VLOOKUP($A5&amp;"" ""&amp;$B5, FILTER(ARRAYFORMULA({OccupancyAddresses&amp;"" ""&amp; OccupancyUnits,'Tenant Occupancy'!OV$5:OV23}),INDEX(ARRAYFORMULA({OccupancyAddresses&amp;"""&amp;" ""&amp; OccupancyUnits,'Tenant Occupancy'!OV$5:OV23}),0,2)&lt;&gt;""""),2,FALSE),IF(OU2=TODAY(),""Today"",)))))"),"Occupied")</f>
        <v>Occupied</v>
      </c>
      <c r="OV5" s="3" t="str">
        <f>IFERROR(__xludf.DUMMYFUNCTION("IF(ISBLANK($A5),, IF((ARRAYFORMULA(SUM(COUNTIFS(OccupancyAddresses,$A5,OccupancyUnits, $B5, 'Tenant Occupancy'!OW$5:OW23,{""&gt;0"",""Occupied"",""Late""}))))&gt;1,""Multiple Bookings"", IF(SUMIFS( 'Tenant Occupancy'!OW$5:OW23,OccupancyUnits,$B5,OccupancyAddres"&amp;"ses,$A5)&gt;0,SUMIFS('Tenant Occupancy'!OW$5:OW23,OccupancyUnits,$B5,OccupancyAddresses,$A5),IFERROR(VLOOKUP($A5&amp;"" ""&amp;$B5, FILTER(ARRAYFORMULA({OccupancyAddresses&amp;"" ""&amp; OccupancyUnits,'Tenant Occupancy'!OW$5:OW23}),INDEX(ARRAYFORMULA({OccupancyAddresses&amp;"""&amp;" ""&amp; OccupancyUnits,'Tenant Occupancy'!OW$5:OW23}),0,2)&lt;&gt;""""),2,FALSE),IF(OV2=TODAY(),""Today"",)))))"),"Occupied")</f>
        <v>Occupied</v>
      </c>
      <c r="OW5" s="3" t="str">
        <f>IFERROR(__xludf.DUMMYFUNCTION("IF(ISBLANK($A5),, IF((ARRAYFORMULA(SUM(COUNTIFS(OccupancyAddresses,$A5,OccupancyUnits, $B5, 'Tenant Occupancy'!OX$5:OX23,{""&gt;0"",""Occupied"",""Late""}))))&gt;1,""Multiple Bookings"", IF(SUMIFS( 'Tenant Occupancy'!OX$5:OX23,OccupancyUnits,$B5,OccupancyAddres"&amp;"ses,$A5)&gt;0,SUMIFS('Tenant Occupancy'!OX$5:OX23,OccupancyUnits,$B5,OccupancyAddresses,$A5),IFERROR(VLOOKUP($A5&amp;"" ""&amp;$B5, FILTER(ARRAYFORMULA({OccupancyAddresses&amp;"" ""&amp; OccupancyUnits,'Tenant Occupancy'!OX$5:OX23}),INDEX(ARRAYFORMULA({OccupancyAddresses&amp;"""&amp;" ""&amp; OccupancyUnits,'Tenant Occupancy'!OX$5:OX23}),0,2)&lt;&gt;""""),2,FALSE),IF(OW2=TODAY(),""Today"",)))))"),"Occupied")</f>
        <v>Occupied</v>
      </c>
      <c r="OX5" s="3" t="str">
        <f>IFERROR(__xludf.DUMMYFUNCTION("IF(ISBLANK($A5),, IF((ARRAYFORMULA(SUM(COUNTIFS(OccupancyAddresses,$A5,OccupancyUnits, $B5, 'Tenant Occupancy'!OY$5:OY23,{""&gt;0"",""Occupied"",""Late""}))))&gt;1,""Multiple Bookings"", IF(SUMIFS( 'Tenant Occupancy'!OY$5:OY23,OccupancyUnits,$B5,OccupancyAddres"&amp;"ses,$A5)&gt;0,SUMIFS('Tenant Occupancy'!OY$5:OY23,OccupancyUnits,$B5,OccupancyAddresses,$A5),IFERROR(VLOOKUP($A5&amp;"" ""&amp;$B5, FILTER(ARRAYFORMULA({OccupancyAddresses&amp;"" ""&amp; OccupancyUnits,'Tenant Occupancy'!OY$5:OY23}),INDEX(ARRAYFORMULA({OccupancyAddresses&amp;"""&amp;" ""&amp; OccupancyUnits,'Tenant Occupancy'!OY$5:OY23}),0,2)&lt;&gt;""""),2,FALSE),IF(OX2=TODAY(),""Today"",)))))"),"Occupied")</f>
        <v>Occupied</v>
      </c>
      <c r="OY5" s="3" t="str">
        <f>IFERROR(__xludf.DUMMYFUNCTION("IF(ISBLANK($A5),, IF((ARRAYFORMULA(SUM(COUNTIFS(OccupancyAddresses,$A5,OccupancyUnits, $B5, 'Tenant Occupancy'!OZ$5:OZ23,{""&gt;0"",""Occupied"",""Late""}))))&gt;1,""Multiple Bookings"", IF(SUMIFS( 'Tenant Occupancy'!OZ$5:OZ23,OccupancyUnits,$B5,OccupancyAddres"&amp;"ses,$A5)&gt;0,SUMIFS('Tenant Occupancy'!OZ$5:OZ23,OccupancyUnits,$B5,OccupancyAddresses,$A5),IFERROR(VLOOKUP($A5&amp;"" ""&amp;$B5, FILTER(ARRAYFORMULA({OccupancyAddresses&amp;"" ""&amp; OccupancyUnits,'Tenant Occupancy'!OZ$5:OZ23}),INDEX(ARRAYFORMULA({OccupancyAddresses&amp;"""&amp;" ""&amp; OccupancyUnits,'Tenant Occupancy'!OZ$5:OZ23}),0,2)&lt;&gt;""""),2,FALSE),IF(OY2=TODAY(),""Today"",)))))"),"Occupied")</f>
        <v>Occupied</v>
      </c>
      <c r="OZ5" s="3" t="str">
        <f>IFERROR(__xludf.DUMMYFUNCTION("IF(ISBLANK($A5),, IF((ARRAYFORMULA(SUM(COUNTIFS(OccupancyAddresses,$A5,OccupancyUnits, $B5, 'Tenant Occupancy'!PA$5:PA23,{""&gt;0"",""Occupied"",""Late""}))))&gt;1,""Multiple Bookings"", IF(SUMIFS( 'Tenant Occupancy'!PA$5:PA23,OccupancyUnits,$B5,OccupancyAddres"&amp;"ses,$A5)&gt;0,SUMIFS('Tenant Occupancy'!PA$5:PA23,OccupancyUnits,$B5,OccupancyAddresses,$A5),IFERROR(VLOOKUP($A5&amp;"" ""&amp;$B5, FILTER(ARRAYFORMULA({OccupancyAddresses&amp;"" ""&amp; OccupancyUnits,'Tenant Occupancy'!PA$5:PA23}),INDEX(ARRAYFORMULA({OccupancyAddresses&amp;"""&amp;" ""&amp; OccupancyUnits,'Tenant Occupancy'!PA$5:PA23}),0,2)&lt;&gt;""""),2,FALSE),IF(OZ2=TODAY(),""Today"",)))))"),"Occupied")</f>
        <v>Occupied</v>
      </c>
      <c r="PA5" s="3" t="str">
        <f>IFERROR(__xludf.DUMMYFUNCTION("IF(ISBLANK($A5),, IF((ARRAYFORMULA(SUM(COUNTIFS(OccupancyAddresses,$A5,OccupancyUnits, $B5, 'Tenant Occupancy'!PB$5:PB23,{""&gt;0"",""Occupied"",""Late""}))))&gt;1,""Multiple Bookings"", IF(SUMIFS( 'Tenant Occupancy'!PB$5:PB23,OccupancyUnits,$B5,OccupancyAddres"&amp;"ses,$A5)&gt;0,SUMIFS('Tenant Occupancy'!PB$5:PB23,OccupancyUnits,$B5,OccupancyAddresses,$A5),IFERROR(VLOOKUP($A5&amp;"" ""&amp;$B5, FILTER(ARRAYFORMULA({OccupancyAddresses&amp;"" ""&amp; OccupancyUnits,'Tenant Occupancy'!PB$5:PB23}),INDEX(ARRAYFORMULA({OccupancyAddresses&amp;"""&amp;" ""&amp; OccupancyUnits,'Tenant Occupancy'!PB$5:PB23}),0,2)&lt;&gt;""""),2,FALSE),IF(PA2=TODAY(),""Today"",)))))"),"Occupied")</f>
        <v>Occupied</v>
      </c>
      <c r="PB5" s="3" t="str">
        <f>IFERROR(__xludf.DUMMYFUNCTION("IF(ISBLANK($A5),, IF((ARRAYFORMULA(SUM(COUNTIFS(OccupancyAddresses,$A5,OccupancyUnits, $B5, 'Tenant Occupancy'!PC$5:PC23,{""&gt;0"",""Occupied"",""Late""}))))&gt;1,""Multiple Bookings"", IF(SUMIFS( 'Tenant Occupancy'!PC$5:PC23,OccupancyUnits,$B5,OccupancyAddres"&amp;"ses,$A5)&gt;0,SUMIFS('Tenant Occupancy'!PC$5:PC23,OccupancyUnits,$B5,OccupancyAddresses,$A5),IFERROR(VLOOKUP($A5&amp;"" ""&amp;$B5, FILTER(ARRAYFORMULA({OccupancyAddresses&amp;"" ""&amp; OccupancyUnits,'Tenant Occupancy'!PC$5:PC23}),INDEX(ARRAYFORMULA({OccupancyAddresses&amp;"""&amp;" ""&amp; OccupancyUnits,'Tenant Occupancy'!PC$5:PC23}),0,2)&lt;&gt;""""),2,FALSE),IF(PB2=TODAY(),""Today"",)))))"),"Occupied")</f>
        <v>Occupied</v>
      </c>
      <c r="PC5" s="3" t="str">
        <f>IFERROR(__xludf.DUMMYFUNCTION("IF(ISBLANK($A5),, IF((ARRAYFORMULA(SUM(COUNTIFS(OccupancyAddresses,$A5,OccupancyUnits, $B5, 'Tenant Occupancy'!PD$5:PD23,{""&gt;0"",""Occupied"",""Late""}))))&gt;1,""Multiple Bookings"", IF(SUMIFS( 'Tenant Occupancy'!PD$5:PD23,OccupancyUnits,$B5,OccupancyAddres"&amp;"ses,$A5)&gt;0,SUMIFS('Tenant Occupancy'!PD$5:PD23,OccupancyUnits,$B5,OccupancyAddresses,$A5),IFERROR(VLOOKUP($A5&amp;"" ""&amp;$B5, FILTER(ARRAYFORMULA({OccupancyAddresses&amp;"" ""&amp; OccupancyUnits,'Tenant Occupancy'!PD$5:PD23}),INDEX(ARRAYFORMULA({OccupancyAddresses&amp;"""&amp;" ""&amp; OccupancyUnits,'Tenant Occupancy'!PD$5:PD23}),0,2)&lt;&gt;""""),2,FALSE),IF(PC2=TODAY(),""Today"",)))))"),"Occupied")</f>
        <v>Occupied</v>
      </c>
      <c r="PD5" s="3" t="str">
        <f>IFERROR(__xludf.DUMMYFUNCTION("IF(ISBLANK($A5),, IF((ARRAYFORMULA(SUM(COUNTIFS(OccupancyAddresses,$A5,OccupancyUnits, $B5, 'Tenant Occupancy'!PE$5:PE23,{""&gt;0"",""Occupied"",""Late""}))))&gt;1,""Multiple Bookings"", IF(SUMIFS( 'Tenant Occupancy'!PE$5:PE23,OccupancyUnits,$B5,OccupancyAddres"&amp;"ses,$A5)&gt;0,SUMIFS('Tenant Occupancy'!PE$5:PE23,OccupancyUnits,$B5,OccupancyAddresses,$A5),IFERROR(VLOOKUP($A5&amp;"" ""&amp;$B5, FILTER(ARRAYFORMULA({OccupancyAddresses&amp;"" ""&amp; OccupancyUnits,'Tenant Occupancy'!PE$5:PE23}),INDEX(ARRAYFORMULA({OccupancyAddresses&amp;"""&amp;" ""&amp; OccupancyUnits,'Tenant Occupancy'!PE$5:PE23}),0,2)&lt;&gt;""""),2,FALSE),IF(PD2=TODAY(),""Today"",)))))"),"Occupied")</f>
        <v>Occupied</v>
      </c>
      <c r="PE5" s="3">
        <f>IFERROR(__xludf.DUMMYFUNCTION("IF(ISBLANK($A5),, IF((ARRAYFORMULA(SUM(COUNTIFS(OccupancyAddresses,$A5,OccupancyUnits, $B5, 'Tenant Occupancy'!PF$5:PF23,{""&gt;0"",""Occupied"",""Late""}))))&gt;1,""Multiple Bookings"", IF(SUMIFS( 'Tenant Occupancy'!PF$5:PF23,OccupancyUnits,$B5,OccupancyAddres"&amp;"ses,$A5)&gt;0,SUMIFS('Tenant Occupancy'!PF$5:PF23,OccupancyUnits,$B5,OccupancyAddresses,$A5),IFERROR(VLOOKUP($A5&amp;"" ""&amp;$B5, FILTER(ARRAYFORMULA({OccupancyAddresses&amp;"" ""&amp; OccupancyUnits,'Tenant Occupancy'!PF$5:PF23}),INDEX(ARRAYFORMULA({OccupancyAddresses&amp;"""&amp;" ""&amp; OccupancyUnits,'Tenant Occupancy'!PF$5:PF23}),0,2)&lt;&gt;""""),2,FALSE),IF(PE2=TODAY(),""Today"",)))))"),1289.99)</f>
        <v>1289.99</v>
      </c>
      <c r="PF5" s="3" t="str">
        <f>IFERROR(__xludf.DUMMYFUNCTION("IF(ISBLANK($A5),, IF((ARRAYFORMULA(SUM(COUNTIFS(OccupancyAddresses,$A5,OccupancyUnits, $B5, 'Tenant Occupancy'!PG$5:PG23,{""&gt;0"",""Occupied"",""Late""}))))&gt;1,""Multiple Bookings"", IF(SUMIFS( 'Tenant Occupancy'!PG$5:PG23,OccupancyUnits,$B5,OccupancyAddres"&amp;"ses,$A5)&gt;0,SUMIFS('Tenant Occupancy'!PG$5:PG23,OccupancyUnits,$B5,OccupancyAddresses,$A5),IFERROR(VLOOKUP($A5&amp;"" ""&amp;$B5, FILTER(ARRAYFORMULA({OccupancyAddresses&amp;"" ""&amp; OccupancyUnits,'Tenant Occupancy'!PG$5:PG23}),INDEX(ARRAYFORMULA({OccupancyAddresses&amp;"""&amp;" ""&amp; OccupancyUnits,'Tenant Occupancy'!PG$5:PG23}),0,2)&lt;&gt;""""),2,FALSE),IF(PF2=TODAY(),""Today"",)))))"),"Occupied")</f>
        <v>Occupied</v>
      </c>
      <c r="PG5" s="3" t="str">
        <f>IFERROR(__xludf.DUMMYFUNCTION("IF(ISBLANK($A5),, IF((ARRAYFORMULA(SUM(COUNTIFS(OccupancyAddresses,$A5,OccupancyUnits, $B5, 'Tenant Occupancy'!PH$5:PH23,{""&gt;0"",""Occupied"",""Late""}))))&gt;1,""Multiple Bookings"", IF(SUMIFS( 'Tenant Occupancy'!PH$5:PH23,OccupancyUnits,$B5,OccupancyAddres"&amp;"ses,$A5)&gt;0,SUMIFS('Tenant Occupancy'!PH$5:PH23,OccupancyUnits,$B5,OccupancyAddresses,$A5),IFERROR(VLOOKUP($A5&amp;"" ""&amp;$B5, FILTER(ARRAYFORMULA({OccupancyAddresses&amp;"" ""&amp; OccupancyUnits,'Tenant Occupancy'!PH$5:PH23}),INDEX(ARRAYFORMULA({OccupancyAddresses&amp;"""&amp;" ""&amp; OccupancyUnits,'Tenant Occupancy'!PH$5:PH23}),0,2)&lt;&gt;""""),2,FALSE),IF(PG2=TODAY(),""Today"",)))))"),"Occupied")</f>
        <v>Occupied</v>
      </c>
      <c r="PH5" s="3" t="str">
        <f>IFERROR(__xludf.DUMMYFUNCTION("IF(ISBLANK($A5),, IF((ARRAYFORMULA(SUM(COUNTIFS(OccupancyAddresses,$A5,OccupancyUnits, $B5, 'Tenant Occupancy'!PI$5:PI23,{""&gt;0"",""Occupied"",""Late""}))))&gt;1,""Multiple Bookings"", IF(SUMIFS( 'Tenant Occupancy'!PI$5:PI23,OccupancyUnits,$B5,OccupancyAddres"&amp;"ses,$A5)&gt;0,SUMIFS('Tenant Occupancy'!PI$5:PI23,OccupancyUnits,$B5,OccupancyAddresses,$A5),IFERROR(VLOOKUP($A5&amp;"" ""&amp;$B5, FILTER(ARRAYFORMULA({OccupancyAddresses&amp;"" ""&amp; OccupancyUnits,'Tenant Occupancy'!PI$5:PI23}),INDEX(ARRAYFORMULA({OccupancyAddresses&amp;"""&amp;" ""&amp; OccupancyUnits,'Tenant Occupancy'!PI$5:PI23}),0,2)&lt;&gt;""""),2,FALSE),IF(PH2=TODAY(),""Today"",)))))"),"Occupied")</f>
        <v>Occupied</v>
      </c>
      <c r="PI5" s="3" t="str">
        <f>IFERROR(__xludf.DUMMYFUNCTION("IF(ISBLANK($A5),, IF((ARRAYFORMULA(SUM(COUNTIFS(OccupancyAddresses,$A5,OccupancyUnits, $B5, 'Tenant Occupancy'!PJ$5:PJ23,{""&gt;0"",""Occupied"",""Late""}))))&gt;1,""Multiple Bookings"", IF(SUMIFS( 'Tenant Occupancy'!PJ$5:PJ23,OccupancyUnits,$B5,OccupancyAddres"&amp;"ses,$A5)&gt;0,SUMIFS('Tenant Occupancy'!PJ$5:PJ23,OccupancyUnits,$B5,OccupancyAddresses,$A5),IFERROR(VLOOKUP($A5&amp;"" ""&amp;$B5, FILTER(ARRAYFORMULA({OccupancyAddresses&amp;"" ""&amp; OccupancyUnits,'Tenant Occupancy'!PJ$5:PJ23}),INDEX(ARRAYFORMULA({OccupancyAddresses&amp;"""&amp;" ""&amp; OccupancyUnits,'Tenant Occupancy'!PJ$5:PJ23}),0,2)&lt;&gt;""""),2,FALSE),IF(PI2=TODAY(),""Today"",)))))"),"Occupied")</f>
        <v>Occupied</v>
      </c>
      <c r="PJ5" s="3" t="str">
        <f>IFERROR(__xludf.DUMMYFUNCTION("IF(ISBLANK($A5),, IF((ARRAYFORMULA(SUM(COUNTIFS(OccupancyAddresses,$A5,OccupancyUnits, $B5, 'Tenant Occupancy'!PK$5:PK23,{""&gt;0"",""Occupied"",""Late""}))))&gt;1,""Multiple Bookings"", IF(SUMIFS( 'Tenant Occupancy'!PK$5:PK23,OccupancyUnits,$B5,OccupancyAddres"&amp;"ses,$A5)&gt;0,SUMIFS('Tenant Occupancy'!PK$5:PK23,OccupancyUnits,$B5,OccupancyAddresses,$A5),IFERROR(VLOOKUP($A5&amp;"" ""&amp;$B5, FILTER(ARRAYFORMULA({OccupancyAddresses&amp;"" ""&amp; OccupancyUnits,'Tenant Occupancy'!PK$5:PK23}),INDEX(ARRAYFORMULA({OccupancyAddresses&amp;"""&amp;" ""&amp; OccupancyUnits,'Tenant Occupancy'!PK$5:PK23}),0,2)&lt;&gt;""""),2,FALSE),IF(PJ2=TODAY(),""Today"",)))))"),"Occupied")</f>
        <v>Occupied</v>
      </c>
      <c r="PK5" s="3" t="str">
        <f>IFERROR(__xludf.DUMMYFUNCTION("IF(ISBLANK($A5),, IF((ARRAYFORMULA(SUM(COUNTIFS(OccupancyAddresses,$A5,OccupancyUnits, $B5, 'Tenant Occupancy'!PL$5:PL23,{""&gt;0"",""Occupied"",""Late""}))))&gt;1,""Multiple Bookings"", IF(SUMIFS( 'Tenant Occupancy'!PL$5:PL23,OccupancyUnits,$B5,OccupancyAddres"&amp;"ses,$A5)&gt;0,SUMIFS('Tenant Occupancy'!PL$5:PL23,OccupancyUnits,$B5,OccupancyAddresses,$A5),IFERROR(VLOOKUP($A5&amp;"" ""&amp;$B5, FILTER(ARRAYFORMULA({OccupancyAddresses&amp;"" ""&amp; OccupancyUnits,'Tenant Occupancy'!PL$5:PL23}),INDEX(ARRAYFORMULA({OccupancyAddresses&amp;"""&amp;" ""&amp; OccupancyUnits,'Tenant Occupancy'!PL$5:PL23}),0,2)&lt;&gt;""""),2,FALSE),IF(PK2=TODAY(),""Today"",)))))"),"Occupied")</f>
        <v>Occupied</v>
      </c>
      <c r="PL5" s="3" t="str">
        <f>IFERROR(__xludf.DUMMYFUNCTION("IF(ISBLANK($A5),, IF((ARRAYFORMULA(SUM(COUNTIFS(OccupancyAddresses,$A5,OccupancyUnits, $B5, 'Tenant Occupancy'!PM$5:PM23,{""&gt;0"",""Occupied"",""Late""}))))&gt;1,""Multiple Bookings"", IF(SUMIFS( 'Tenant Occupancy'!PM$5:PM23,OccupancyUnits,$B5,OccupancyAddres"&amp;"ses,$A5)&gt;0,SUMIFS('Tenant Occupancy'!PM$5:PM23,OccupancyUnits,$B5,OccupancyAddresses,$A5),IFERROR(VLOOKUP($A5&amp;"" ""&amp;$B5, FILTER(ARRAYFORMULA({OccupancyAddresses&amp;"" ""&amp; OccupancyUnits,'Tenant Occupancy'!PM$5:PM23}),INDEX(ARRAYFORMULA({OccupancyAddresses&amp;"""&amp;" ""&amp; OccupancyUnits,'Tenant Occupancy'!PM$5:PM23}),0,2)&lt;&gt;""""),2,FALSE),IF(PL2=TODAY(),""Today"",)))))"),"Occupied")</f>
        <v>Occupied</v>
      </c>
      <c r="PM5" s="3" t="str">
        <f>IFERROR(__xludf.DUMMYFUNCTION("IF(ISBLANK($A5),, IF((ARRAYFORMULA(SUM(COUNTIFS(OccupancyAddresses,$A5,OccupancyUnits, $B5, 'Tenant Occupancy'!PN$5:PN23,{""&gt;0"",""Occupied"",""Late""}))))&gt;1,""Multiple Bookings"", IF(SUMIFS( 'Tenant Occupancy'!PN$5:PN23,OccupancyUnits,$B5,OccupancyAddres"&amp;"ses,$A5)&gt;0,SUMIFS('Tenant Occupancy'!PN$5:PN23,OccupancyUnits,$B5,OccupancyAddresses,$A5),IFERROR(VLOOKUP($A5&amp;"" ""&amp;$B5, FILTER(ARRAYFORMULA({OccupancyAddresses&amp;"" ""&amp; OccupancyUnits,'Tenant Occupancy'!PN$5:PN23}),INDEX(ARRAYFORMULA({OccupancyAddresses&amp;"""&amp;" ""&amp; OccupancyUnits,'Tenant Occupancy'!PN$5:PN23}),0,2)&lt;&gt;""""),2,FALSE),IF(PM2=TODAY(),""Today"",)))))"),"Occupied")</f>
        <v>Occupied</v>
      </c>
      <c r="PN5" s="3" t="str">
        <f>IFERROR(__xludf.DUMMYFUNCTION("IF(ISBLANK($A5),, IF((ARRAYFORMULA(SUM(COUNTIFS(OccupancyAddresses,$A5,OccupancyUnits, $B5, 'Tenant Occupancy'!PO$5:PO23,{""&gt;0"",""Occupied"",""Late""}))))&gt;1,""Multiple Bookings"", IF(SUMIFS( 'Tenant Occupancy'!PO$5:PO23,OccupancyUnits,$B5,OccupancyAddres"&amp;"ses,$A5)&gt;0,SUMIFS('Tenant Occupancy'!PO$5:PO23,OccupancyUnits,$B5,OccupancyAddresses,$A5),IFERROR(VLOOKUP($A5&amp;"" ""&amp;$B5, FILTER(ARRAYFORMULA({OccupancyAddresses&amp;"" ""&amp; OccupancyUnits,'Tenant Occupancy'!PO$5:PO23}),INDEX(ARRAYFORMULA({OccupancyAddresses&amp;"""&amp;" ""&amp; OccupancyUnits,'Tenant Occupancy'!PO$5:PO23}),0,2)&lt;&gt;""""),2,FALSE),IF(PN2=TODAY(),""Today"",)))))"),"Occupied")</f>
        <v>Occupied</v>
      </c>
      <c r="PO5" s="3" t="str">
        <f>IFERROR(__xludf.DUMMYFUNCTION("IF(ISBLANK($A5),, IF((ARRAYFORMULA(SUM(COUNTIFS(OccupancyAddresses,$A5,OccupancyUnits, $B5, 'Tenant Occupancy'!PP$5:PP23,{""&gt;0"",""Occupied"",""Late""}))))&gt;1,""Multiple Bookings"", IF(SUMIFS( 'Tenant Occupancy'!PP$5:PP23,OccupancyUnits,$B5,OccupancyAddres"&amp;"ses,$A5)&gt;0,SUMIFS('Tenant Occupancy'!PP$5:PP23,OccupancyUnits,$B5,OccupancyAddresses,$A5),IFERROR(VLOOKUP($A5&amp;"" ""&amp;$B5, FILTER(ARRAYFORMULA({OccupancyAddresses&amp;"" ""&amp; OccupancyUnits,'Tenant Occupancy'!PP$5:PP23}),INDEX(ARRAYFORMULA({OccupancyAddresses&amp;"""&amp;" ""&amp; OccupancyUnits,'Tenant Occupancy'!PP$5:PP23}),0,2)&lt;&gt;""""),2,FALSE),IF(PO2=TODAY(),""Today"",)))))"),"Occupied")</f>
        <v>Occupied</v>
      </c>
      <c r="PP5" s="3" t="str">
        <f>IFERROR(__xludf.DUMMYFUNCTION("IF(ISBLANK($A5),, IF((ARRAYFORMULA(SUM(COUNTIFS(OccupancyAddresses,$A5,OccupancyUnits, $B5, 'Tenant Occupancy'!PQ$5:PQ23,{""&gt;0"",""Occupied"",""Late""}))))&gt;1,""Multiple Bookings"", IF(SUMIFS( 'Tenant Occupancy'!PQ$5:PQ23,OccupancyUnits,$B5,OccupancyAddres"&amp;"ses,$A5)&gt;0,SUMIFS('Tenant Occupancy'!PQ$5:PQ23,OccupancyUnits,$B5,OccupancyAddresses,$A5),IFERROR(VLOOKUP($A5&amp;"" ""&amp;$B5, FILTER(ARRAYFORMULA({OccupancyAddresses&amp;"" ""&amp; OccupancyUnits,'Tenant Occupancy'!PQ$5:PQ23}),INDEX(ARRAYFORMULA({OccupancyAddresses&amp;"""&amp;" ""&amp; OccupancyUnits,'Tenant Occupancy'!PQ$5:PQ23}),0,2)&lt;&gt;""""),2,FALSE),IF(PP2=TODAY(),""Today"",)))))"),"Occupied")</f>
        <v>Occupied</v>
      </c>
      <c r="PQ5" s="3" t="str">
        <f>IFERROR(__xludf.DUMMYFUNCTION("IF(ISBLANK($A5),, IF((ARRAYFORMULA(SUM(COUNTIFS(OccupancyAddresses,$A5,OccupancyUnits, $B5, 'Tenant Occupancy'!PR$5:PR23,{""&gt;0"",""Occupied"",""Late""}))))&gt;1,""Multiple Bookings"", IF(SUMIFS( 'Tenant Occupancy'!PR$5:PR23,OccupancyUnits,$B5,OccupancyAddres"&amp;"ses,$A5)&gt;0,SUMIFS('Tenant Occupancy'!PR$5:PR23,OccupancyUnits,$B5,OccupancyAddresses,$A5),IFERROR(VLOOKUP($A5&amp;"" ""&amp;$B5, FILTER(ARRAYFORMULA({OccupancyAddresses&amp;"" ""&amp; OccupancyUnits,'Tenant Occupancy'!PR$5:PR23}),INDEX(ARRAYFORMULA({OccupancyAddresses&amp;"""&amp;" ""&amp; OccupancyUnits,'Tenant Occupancy'!PR$5:PR23}),0,2)&lt;&gt;""""),2,FALSE),IF(PQ2=TODAY(),""Today"",)))))"),"Occupied")</f>
        <v>Occupied</v>
      </c>
      <c r="PR5" s="3" t="str">
        <f>IFERROR(__xludf.DUMMYFUNCTION("IF(ISBLANK($A5),, IF((ARRAYFORMULA(SUM(COUNTIFS(OccupancyAddresses,$A5,OccupancyUnits, $B5, 'Tenant Occupancy'!PS$5:PS23,{""&gt;0"",""Occupied"",""Late""}))))&gt;1,""Multiple Bookings"", IF(SUMIFS( 'Tenant Occupancy'!PS$5:PS23,OccupancyUnits,$B5,OccupancyAddres"&amp;"ses,$A5)&gt;0,SUMIFS('Tenant Occupancy'!PS$5:PS23,OccupancyUnits,$B5,OccupancyAddresses,$A5),IFERROR(VLOOKUP($A5&amp;"" ""&amp;$B5, FILTER(ARRAYFORMULA({OccupancyAddresses&amp;"" ""&amp; OccupancyUnits,'Tenant Occupancy'!PS$5:PS23}),INDEX(ARRAYFORMULA({OccupancyAddresses&amp;"""&amp;" ""&amp; OccupancyUnits,'Tenant Occupancy'!PS$5:PS23}),0,2)&lt;&gt;""""),2,FALSE),IF(PR2=TODAY(),""Today"",)))))"),"Occupied")</f>
        <v>Occupied</v>
      </c>
      <c r="PS5" s="3" t="str">
        <f>IFERROR(__xludf.DUMMYFUNCTION("IF(ISBLANK($A5),, IF((ARRAYFORMULA(SUM(COUNTIFS(OccupancyAddresses,$A5,OccupancyUnits, $B5, 'Tenant Occupancy'!PT$5:PT23,{""&gt;0"",""Occupied"",""Late""}))))&gt;1,""Multiple Bookings"", IF(SUMIFS( 'Tenant Occupancy'!PT$5:PT23,OccupancyUnits,$B5,OccupancyAddres"&amp;"ses,$A5)&gt;0,SUMIFS('Tenant Occupancy'!PT$5:PT23,OccupancyUnits,$B5,OccupancyAddresses,$A5),IFERROR(VLOOKUP($A5&amp;"" ""&amp;$B5, FILTER(ARRAYFORMULA({OccupancyAddresses&amp;"" ""&amp; OccupancyUnits,'Tenant Occupancy'!PT$5:PT23}),INDEX(ARRAYFORMULA({OccupancyAddresses&amp;"""&amp;" ""&amp; OccupancyUnits,'Tenant Occupancy'!PT$5:PT23}),0,2)&lt;&gt;""""),2,FALSE),IF(PS2=TODAY(),""Today"",)))))"),"Occupied")</f>
        <v>Occupied</v>
      </c>
      <c r="PT5" s="3" t="str">
        <f>IFERROR(__xludf.DUMMYFUNCTION("IF(ISBLANK($A5),, IF((ARRAYFORMULA(SUM(COUNTIFS(OccupancyAddresses,$A5,OccupancyUnits, $B5, 'Tenant Occupancy'!PU$5:PU23,{""&gt;0"",""Occupied"",""Late""}))))&gt;1,""Multiple Bookings"", IF(SUMIFS( 'Tenant Occupancy'!PU$5:PU23,OccupancyUnits,$B5,OccupancyAddres"&amp;"ses,$A5)&gt;0,SUMIFS('Tenant Occupancy'!PU$5:PU23,OccupancyUnits,$B5,OccupancyAddresses,$A5),IFERROR(VLOOKUP($A5&amp;"" ""&amp;$B5, FILTER(ARRAYFORMULA({OccupancyAddresses&amp;"" ""&amp; OccupancyUnits,'Tenant Occupancy'!PU$5:PU23}),INDEX(ARRAYFORMULA({OccupancyAddresses&amp;"""&amp;" ""&amp; OccupancyUnits,'Tenant Occupancy'!PU$5:PU23}),0,2)&lt;&gt;""""),2,FALSE),IF(PT2=TODAY(),""Today"",)))))"),"Occupied")</f>
        <v>Occupied</v>
      </c>
      <c r="PU5" s="3" t="str">
        <f>IFERROR(__xludf.DUMMYFUNCTION("IF(ISBLANK($A5),, IF((ARRAYFORMULA(SUM(COUNTIFS(OccupancyAddresses,$A5,OccupancyUnits, $B5, 'Tenant Occupancy'!PV$5:PV23,{""&gt;0"",""Occupied"",""Late""}))))&gt;1,""Multiple Bookings"", IF(SUMIFS( 'Tenant Occupancy'!PV$5:PV23,OccupancyUnits,$B5,OccupancyAddres"&amp;"ses,$A5)&gt;0,SUMIFS('Tenant Occupancy'!PV$5:PV23,OccupancyUnits,$B5,OccupancyAddresses,$A5),IFERROR(VLOOKUP($A5&amp;"" ""&amp;$B5, FILTER(ARRAYFORMULA({OccupancyAddresses&amp;"" ""&amp; OccupancyUnits,'Tenant Occupancy'!PV$5:PV23}),INDEX(ARRAYFORMULA({OccupancyAddresses&amp;"""&amp;" ""&amp; OccupancyUnits,'Tenant Occupancy'!PV$5:PV23}),0,2)&lt;&gt;""""),2,FALSE),IF(PU2=TODAY(),""Today"",)))))"),"Occupied")</f>
        <v>Occupied</v>
      </c>
      <c r="PV5" s="3" t="str">
        <f>IFERROR(__xludf.DUMMYFUNCTION("IF(ISBLANK($A5),, IF((ARRAYFORMULA(SUM(COUNTIFS(OccupancyAddresses,$A5,OccupancyUnits, $B5, 'Tenant Occupancy'!PW$5:PW23,{""&gt;0"",""Occupied"",""Late""}))))&gt;1,""Multiple Bookings"", IF(SUMIFS( 'Tenant Occupancy'!PW$5:PW23,OccupancyUnits,$B5,OccupancyAddres"&amp;"ses,$A5)&gt;0,SUMIFS('Tenant Occupancy'!PW$5:PW23,OccupancyUnits,$B5,OccupancyAddresses,$A5),IFERROR(VLOOKUP($A5&amp;"" ""&amp;$B5, FILTER(ARRAYFORMULA({OccupancyAddresses&amp;"" ""&amp; OccupancyUnits,'Tenant Occupancy'!PW$5:PW23}),INDEX(ARRAYFORMULA({OccupancyAddresses&amp;"""&amp;" ""&amp; OccupancyUnits,'Tenant Occupancy'!PW$5:PW23}),0,2)&lt;&gt;""""),2,FALSE),IF(PV2=TODAY(),""Today"",)))))"),"Occupied")</f>
        <v>Occupied</v>
      </c>
      <c r="PW5" s="3" t="str">
        <f>IFERROR(__xludf.DUMMYFUNCTION("IF(ISBLANK($A5),, IF((ARRAYFORMULA(SUM(COUNTIFS(OccupancyAddresses,$A5,OccupancyUnits, $B5, 'Tenant Occupancy'!PX$5:PX23,{""&gt;0"",""Occupied"",""Late""}))))&gt;1,""Multiple Bookings"", IF(SUMIFS( 'Tenant Occupancy'!PX$5:PX23,OccupancyUnits,$B5,OccupancyAddres"&amp;"ses,$A5)&gt;0,SUMIFS('Tenant Occupancy'!PX$5:PX23,OccupancyUnits,$B5,OccupancyAddresses,$A5),IFERROR(VLOOKUP($A5&amp;"" ""&amp;$B5, FILTER(ARRAYFORMULA({OccupancyAddresses&amp;"" ""&amp; OccupancyUnits,'Tenant Occupancy'!PX$5:PX23}),INDEX(ARRAYFORMULA({OccupancyAddresses&amp;"""&amp;" ""&amp; OccupancyUnits,'Tenant Occupancy'!PX$5:PX23}),0,2)&lt;&gt;""""),2,FALSE),IF(PW2=TODAY(),""Today"",)))))"),"Occupied")</f>
        <v>Occupied</v>
      </c>
      <c r="PX5" s="3" t="str">
        <f>IFERROR(__xludf.DUMMYFUNCTION("IF(ISBLANK($A5),, IF((ARRAYFORMULA(SUM(COUNTIFS(OccupancyAddresses,$A5,OccupancyUnits, $B5, 'Tenant Occupancy'!PY$5:PY23,{""&gt;0"",""Occupied"",""Late""}))))&gt;1,""Multiple Bookings"", IF(SUMIFS( 'Tenant Occupancy'!PY$5:PY23,OccupancyUnits,$B5,OccupancyAddres"&amp;"ses,$A5)&gt;0,SUMIFS('Tenant Occupancy'!PY$5:PY23,OccupancyUnits,$B5,OccupancyAddresses,$A5),IFERROR(VLOOKUP($A5&amp;"" ""&amp;$B5, FILTER(ARRAYFORMULA({OccupancyAddresses&amp;"" ""&amp; OccupancyUnits,'Tenant Occupancy'!PY$5:PY23}),INDEX(ARRAYFORMULA({OccupancyAddresses&amp;"""&amp;" ""&amp; OccupancyUnits,'Tenant Occupancy'!PY$5:PY23}),0,2)&lt;&gt;""""),2,FALSE),IF(PX2=TODAY(),""Today"",)))))"),"Occupied")</f>
        <v>Occupied</v>
      </c>
      <c r="PY5" s="3" t="str">
        <f>IFERROR(__xludf.DUMMYFUNCTION("IF(ISBLANK($A5),, IF((ARRAYFORMULA(SUM(COUNTIFS(OccupancyAddresses,$A5,OccupancyUnits, $B5, 'Tenant Occupancy'!PZ$5:PZ23,{""&gt;0"",""Occupied"",""Late""}))))&gt;1,""Multiple Bookings"", IF(SUMIFS( 'Tenant Occupancy'!PZ$5:PZ23,OccupancyUnits,$B5,OccupancyAddres"&amp;"ses,$A5)&gt;0,SUMIFS('Tenant Occupancy'!PZ$5:PZ23,OccupancyUnits,$B5,OccupancyAddresses,$A5),IFERROR(VLOOKUP($A5&amp;"" ""&amp;$B5, FILTER(ARRAYFORMULA({OccupancyAddresses&amp;"" ""&amp; OccupancyUnits,'Tenant Occupancy'!PZ$5:PZ23}),INDEX(ARRAYFORMULA({OccupancyAddresses&amp;"""&amp;" ""&amp; OccupancyUnits,'Tenant Occupancy'!PZ$5:PZ23}),0,2)&lt;&gt;""""),2,FALSE),IF(PY2=TODAY(),""Today"",)))))"),"Occupied")</f>
        <v>Occupied</v>
      </c>
      <c r="PZ5" s="3" t="str">
        <f>IFERROR(__xludf.DUMMYFUNCTION("IF(ISBLANK($A5),, IF((ARRAYFORMULA(SUM(COUNTIFS(OccupancyAddresses,$A5,OccupancyUnits, $B5, 'Tenant Occupancy'!QA$5:QA23,{""&gt;0"",""Occupied"",""Late""}))))&gt;1,""Multiple Bookings"", IF(SUMIFS( 'Tenant Occupancy'!QA$5:QA23,OccupancyUnits,$B5,OccupancyAddres"&amp;"ses,$A5)&gt;0,SUMIFS('Tenant Occupancy'!QA$5:QA23,OccupancyUnits,$B5,OccupancyAddresses,$A5),IFERROR(VLOOKUP($A5&amp;"" ""&amp;$B5, FILTER(ARRAYFORMULA({OccupancyAddresses&amp;"" ""&amp; OccupancyUnits,'Tenant Occupancy'!QA$5:QA23}),INDEX(ARRAYFORMULA({OccupancyAddresses&amp;"""&amp;" ""&amp; OccupancyUnits,'Tenant Occupancy'!QA$5:QA23}),0,2)&lt;&gt;""""),2,FALSE),IF(PZ2=TODAY(),""Today"",)))))"),"Occupied")</f>
        <v>Occupied</v>
      </c>
      <c r="QA5" s="3" t="str">
        <f>IFERROR(__xludf.DUMMYFUNCTION("IF(ISBLANK($A5),, IF((ARRAYFORMULA(SUM(COUNTIFS(OccupancyAddresses,$A5,OccupancyUnits, $B5, 'Tenant Occupancy'!QB$5:QB23,{""&gt;0"",""Occupied"",""Late""}))))&gt;1,""Multiple Bookings"", IF(SUMIFS( 'Tenant Occupancy'!QB$5:QB23,OccupancyUnits,$B5,OccupancyAddres"&amp;"ses,$A5)&gt;0,SUMIFS('Tenant Occupancy'!QB$5:QB23,OccupancyUnits,$B5,OccupancyAddresses,$A5),IFERROR(VLOOKUP($A5&amp;"" ""&amp;$B5, FILTER(ARRAYFORMULA({OccupancyAddresses&amp;"" ""&amp; OccupancyUnits,'Tenant Occupancy'!QB$5:QB23}),INDEX(ARRAYFORMULA({OccupancyAddresses&amp;"""&amp;" ""&amp; OccupancyUnits,'Tenant Occupancy'!QB$5:QB23}),0,2)&lt;&gt;""""),2,FALSE),IF(QA2=TODAY(),""Today"",)))))"),"Occupied")</f>
        <v>Occupied</v>
      </c>
      <c r="QB5" s="3" t="str">
        <f>IFERROR(__xludf.DUMMYFUNCTION("IF(ISBLANK($A5),, IF((ARRAYFORMULA(SUM(COUNTIFS(OccupancyAddresses,$A5,OccupancyUnits, $B5, 'Tenant Occupancy'!QC$5:QC23,{""&gt;0"",""Occupied"",""Late""}))))&gt;1,""Multiple Bookings"", IF(SUMIFS( 'Tenant Occupancy'!QC$5:QC23,OccupancyUnits,$B5,OccupancyAddres"&amp;"ses,$A5)&gt;0,SUMIFS('Tenant Occupancy'!QC$5:QC23,OccupancyUnits,$B5,OccupancyAddresses,$A5),IFERROR(VLOOKUP($A5&amp;"" ""&amp;$B5, FILTER(ARRAYFORMULA({OccupancyAddresses&amp;"" ""&amp; OccupancyUnits,'Tenant Occupancy'!QC$5:QC23}),INDEX(ARRAYFORMULA({OccupancyAddresses&amp;"""&amp;" ""&amp; OccupancyUnits,'Tenant Occupancy'!QC$5:QC23}),0,2)&lt;&gt;""""),2,FALSE),IF(QB2=TODAY(),""Today"",)))))"),"Occupied")</f>
        <v>Occupied</v>
      </c>
      <c r="QC5" s="3" t="str">
        <f>IFERROR(__xludf.DUMMYFUNCTION("IF(ISBLANK($A5),, IF((ARRAYFORMULA(SUM(COUNTIFS(OccupancyAddresses,$A5,OccupancyUnits, $B5, 'Tenant Occupancy'!QD$5:QD23,{""&gt;0"",""Occupied"",""Late""}))))&gt;1,""Multiple Bookings"", IF(SUMIFS( 'Tenant Occupancy'!QD$5:QD23,OccupancyUnits,$B5,OccupancyAddres"&amp;"ses,$A5)&gt;0,SUMIFS('Tenant Occupancy'!QD$5:QD23,OccupancyUnits,$B5,OccupancyAddresses,$A5),IFERROR(VLOOKUP($A5&amp;"" ""&amp;$B5, FILTER(ARRAYFORMULA({OccupancyAddresses&amp;"" ""&amp; OccupancyUnits,'Tenant Occupancy'!QD$5:QD23}),INDEX(ARRAYFORMULA({OccupancyAddresses&amp;"""&amp;" ""&amp; OccupancyUnits,'Tenant Occupancy'!QD$5:QD23}),0,2)&lt;&gt;""""),2,FALSE),IF(QC2=TODAY(),""Today"",)))))"),"Occupied")</f>
        <v>Occupied</v>
      </c>
      <c r="QD5" s="3" t="str">
        <f>IFERROR(__xludf.DUMMYFUNCTION("IF(ISBLANK($A5),, IF((ARRAYFORMULA(SUM(COUNTIFS(OccupancyAddresses,$A5,OccupancyUnits, $B5, 'Tenant Occupancy'!QE$5:QE23,{""&gt;0"",""Occupied"",""Late""}))))&gt;1,""Multiple Bookings"", IF(SUMIFS( 'Tenant Occupancy'!QE$5:QE23,OccupancyUnits,$B5,OccupancyAddres"&amp;"ses,$A5)&gt;0,SUMIFS('Tenant Occupancy'!QE$5:QE23,OccupancyUnits,$B5,OccupancyAddresses,$A5),IFERROR(VLOOKUP($A5&amp;"" ""&amp;$B5, FILTER(ARRAYFORMULA({OccupancyAddresses&amp;"" ""&amp; OccupancyUnits,'Tenant Occupancy'!QE$5:QE23}),INDEX(ARRAYFORMULA({OccupancyAddresses&amp;"""&amp;" ""&amp; OccupancyUnits,'Tenant Occupancy'!QE$5:QE23}),0,2)&lt;&gt;""""),2,FALSE),IF(QD2=TODAY(),""Today"",)))))"),"Occupied")</f>
        <v>Occupied</v>
      </c>
      <c r="QE5" s="3" t="str">
        <f>IFERROR(__xludf.DUMMYFUNCTION("IF(ISBLANK($A5),, IF((ARRAYFORMULA(SUM(COUNTIFS(OccupancyAddresses,$A5,OccupancyUnits, $B5, 'Tenant Occupancy'!QF$5:QF23,{""&gt;0"",""Occupied"",""Late""}))))&gt;1,""Multiple Bookings"", IF(SUMIFS( 'Tenant Occupancy'!QF$5:QF23,OccupancyUnits,$B5,OccupancyAddres"&amp;"ses,$A5)&gt;0,SUMIFS('Tenant Occupancy'!QF$5:QF23,OccupancyUnits,$B5,OccupancyAddresses,$A5),IFERROR(VLOOKUP($A5&amp;"" ""&amp;$B5, FILTER(ARRAYFORMULA({OccupancyAddresses&amp;"" ""&amp; OccupancyUnits,'Tenant Occupancy'!QF$5:QF23}),INDEX(ARRAYFORMULA({OccupancyAddresses&amp;"""&amp;" ""&amp; OccupancyUnits,'Tenant Occupancy'!QF$5:QF23}),0,2)&lt;&gt;""""),2,FALSE),IF(QE2=TODAY(),""Today"",)))))"),"Occupied")</f>
        <v>Occupied</v>
      </c>
      <c r="QF5" s="3" t="str">
        <f>IFERROR(__xludf.DUMMYFUNCTION("IF(ISBLANK($A5),, IF((ARRAYFORMULA(SUM(COUNTIFS(OccupancyAddresses,$A5,OccupancyUnits, $B5, 'Tenant Occupancy'!QG$5:QG23,{""&gt;0"",""Occupied"",""Late""}))))&gt;1,""Multiple Bookings"", IF(SUMIFS( 'Tenant Occupancy'!QG$5:QG23,OccupancyUnits,$B5,OccupancyAddres"&amp;"ses,$A5)&gt;0,SUMIFS('Tenant Occupancy'!QG$5:QG23,OccupancyUnits,$B5,OccupancyAddresses,$A5),IFERROR(VLOOKUP($A5&amp;"" ""&amp;$B5, FILTER(ARRAYFORMULA({OccupancyAddresses&amp;"" ""&amp; OccupancyUnits,'Tenant Occupancy'!QG$5:QG23}),INDEX(ARRAYFORMULA({OccupancyAddresses&amp;"""&amp;" ""&amp; OccupancyUnits,'Tenant Occupancy'!QG$5:QG23}),0,2)&lt;&gt;""""),2,FALSE),IF(QF2=TODAY(),""Today"",)))))"),"Occupied")</f>
        <v>Occupied</v>
      </c>
      <c r="QG5" s="3">
        <f>IFERROR(__xludf.DUMMYFUNCTION("IF(ISBLANK($A5),, IF((ARRAYFORMULA(SUM(COUNTIFS(OccupancyAddresses,$A5,OccupancyUnits, $B5, 'Tenant Occupancy'!QH$5:QH23,{""&gt;0"",""Occupied"",""Late""}))))&gt;1,""Multiple Bookings"", IF(SUMIFS( 'Tenant Occupancy'!QH$5:QH23,OccupancyUnits,$B5,OccupancyAddres"&amp;"ses,$A5)&gt;0,SUMIFS('Tenant Occupancy'!QH$5:QH23,OccupancyUnits,$B5,OccupancyAddresses,$A5),IFERROR(VLOOKUP($A5&amp;"" ""&amp;$B5, FILTER(ARRAYFORMULA({OccupancyAddresses&amp;"" ""&amp; OccupancyUnits,'Tenant Occupancy'!QH$5:QH23}),INDEX(ARRAYFORMULA({OccupancyAddresses&amp;"""&amp;" ""&amp; OccupancyUnits,'Tenant Occupancy'!QH$5:QH23}),0,2)&lt;&gt;""""),2,FALSE),IF(QG2=TODAY(),""Today"",)))))"),1289.99)</f>
        <v>1289.99</v>
      </c>
      <c r="QH5" s="3" t="str">
        <f>IFERROR(__xludf.DUMMYFUNCTION("IF(ISBLANK($A5),, IF((ARRAYFORMULA(SUM(COUNTIFS(OccupancyAddresses,$A5,OccupancyUnits, $B5, 'Tenant Occupancy'!QI$5:QI23,{""&gt;0"",""Occupied"",""Late""}))))&gt;1,""Multiple Bookings"", IF(SUMIFS( 'Tenant Occupancy'!QI$5:QI23,OccupancyUnits,$B5,OccupancyAddres"&amp;"ses,$A5)&gt;0,SUMIFS('Tenant Occupancy'!QI$5:QI23,OccupancyUnits,$B5,OccupancyAddresses,$A5),IFERROR(VLOOKUP($A5&amp;"" ""&amp;$B5, FILTER(ARRAYFORMULA({OccupancyAddresses&amp;"" ""&amp; OccupancyUnits,'Tenant Occupancy'!QI$5:QI23}),INDEX(ARRAYFORMULA({OccupancyAddresses&amp;"""&amp;" ""&amp; OccupancyUnits,'Tenant Occupancy'!QI$5:QI23}),0,2)&lt;&gt;""""),2,FALSE),IF(QH2=TODAY(),""Today"",)))))"),"Occupied")</f>
        <v>Occupied</v>
      </c>
      <c r="QI5" s="3" t="str">
        <f>IFERROR(__xludf.DUMMYFUNCTION("IF(ISBLANK($A5),, IF((ARRAYFORMULA(SUM(COUNTIFS(OccupancyAddresses,$A5,OccupancyUnits, $B5, 'Tenant Occupancy'!QJ$5:QJ23,{""&gt;0"",""Occupied"",""Late""}))))&gt;1,""Multiple Bookings"", IF(SUMIFS( 'Tenant Occupancy'!QJ$5:QJ23,OccupancyUnits,$B5,OccupancyAddres"&amp;"ses,$A5)&gt;0,SUMIFS('Tenant Occupancy'!QJ$5:QJ23,OccupancyUnits,$B5,OccupancyAddresses,$A5),IFERROR(VLOOKUP($A5&amp;"" ""&amp;$B5, FILTER(ARRAYFORMULA({OccupancyAddresses&amp;"" ""&amp; OccupancyUnits,'Tenant Occupancy'!QJ$5:QJ23}),INDEX(ARRAYFORMULA({OccupancyAddresses&amp;"""&amp;" ""&amp; OccupancyUnits,'Tenant Occupancy'!QJ$5:QJ23}),0,2)&lt;&gt;""""),2,FALSE),IF(QI2=TODAY(),""Today"",)))))"),"Occupied")</f>
        <v>Occupied</v>
      </c>
      <c r="QJ5" s="3" t="str">
        <f>IFERROR(__xludf.DUMMYFUNCTION("IF(ISBLANK($A5),, IF((ARRAYFORMULA(SUM(COUNTIFS(OccupancyAddresses,$A5,OccupancyUnits, $B5, 'Tenant Occupancy'!QK$5:QK23,{""&gt;0"",""Occupied"",""Late""}))))&gt;1,""Multiple Bookings"", IF(SUMIFS( 'Tenant Occupancy'!QK$5:QK23,OccupancyUnits,$B5,OccupancyAddres"&amp;"ses,$A5)&gt;0,SUMIFS('Tenant Occupancy'!QK$5:QK23,OccupancyUnits,$B5,OccupancyAddresses,$A5),IFERROR(VLOOKUP($A5&amp;"" ""&amp;$B5, FILTER(ARRAYFORMULA({OccupancyAddresses&amp;"" ""&amp; OccupancyUnits,'Tenant Occupancy'!QK$5:QK23}),INDEX(ARRAYFORMULA({OccupancyAddresses&amp;"""&amp;" ""&amp; OccupancyUnits,'Tenant Occupancy'!QK$5:QK23}),0,2)&lt;&gt;""""),2,FALSE),IF(QJ2=TODAY(),""Today"",)))))"),"Occupied")</f>
        <v>Occupied</v>
      </c>
      <c r="QK5" s="3" t="str">
        <f>IFERROR(__xludf.DUMMYFUNCTION("IF(ISBLANK($A5),, IF((ARRAYFORMULA(SUM(COUNTIFS(OccupancyAddresses,$A5,OccupancyUnits, $B5, 'Tenant Occupancy'!QL$5:QL23,{""&gt;0"",""Occupied"",""Late""}))))&gt;1,""Multiple Bookings"", IF(SUMIFS( 'Tenant Occupancy'!QL$5:QL23,OccupancyUnits,$B5,OccupancyAddres"&amp;"ses,$A5)&gt;0,SUMIFS('Tenant Occupancy'!QL$5:QL23,OccupancyUnits,$B5,OccupancyAddresses,$A5),IFERROR(VLOOKUP($A5&amp;"" ""&amp;$B5, FILTER(ARRAYFORMULA({OccupancyAddresses&amp;"" ""&amp; OccupancyUnits,'Tenant Occupancy'!QL$5:QL23}),INDEX(ARRAYFORMULA({OccupancyAddresses&amp;"""&amp;" ""&amp; OccupancyUnits,'Tenant Occupancy'!QL$5:QL23}),0,2)&lt;&gt;""""),2,FALSE),IF(QK2=TODAY(),""Today"",)))))"),"Occupied")</f>
        <v>Occupied</v>
      </c>
      <c r="QL5" s="3" t="str">
        <f>IFERROR(__xludf.DUMMYFUNCTION("IF(ISBLANK($A5),, IF((ARRAYFORMULA(SUM(COUNTIFS(OccupancyAddresses,$A5,OccupancyUnits, $B5, 'Tenant Occupancy'!QM$5:QM23,{""&gt;0"",""Occupied"",""Late""}))))&gt;1,""Multiple Bookings"", IF(SUMIFS( 'Tenant Occupancy'!QM$5:QM23,OccupancyUnits,$B5,OccupancyAddres"&amp;"ses,$A5)&gt;0,SUMIFS('Tenant Occupancy'!QM$5:QM23,OccupancyUnits,$B5,OccupancyAddresses,$A5),IFERROR(VLOOKUP($A5&amp;"" ""&amp;$B5, FILTER(ARRAYFORMULA({OccupancyAddresses&amp;"" ""&amp; OccupancyUnits,'Tenant Occupancy'!QM$5:QM23}),INDEX(ARRAYFORMULA({OccupancyAddresses&amp;"""&amp;" ""&amp; OccupancyUnits,'Tenant Occupancy'!QM$5:QM23}),0,2)&lt;&gt;""""),2,FALSE),IF(QL2=TODAY(),""Today"",)))))"),"Occupied")</f>
        <v>Occupied</v>
      </c>
      <c r="QM5" s="3" t="str">
        <f>IFERROR(__xludf.DUMMYFUNCTION("IF(ISBLANK($A5),, IF((ARRAYFORMULA(SUM(COUNTIFS(OccupancyAddresses,$A5,OccupancyUnits, $B5, 'Tenant Occupancy'!QN$5:QN23,{""&gt;0"",""Occupied"",""Late""}))))&gt;1,""Multiple Bookings"", IF(SUMIFS( 'Tenant Occupancy'!QN$5:QN23,OccupancyUnits,$B5,OccupancyAddres"&amp;"ses,$A5)&gt;0,SUMIFS('Tenant Occupancy'!QN$5:QN23,OccupancyUnits,$B5,OccupancyAddresses,$A5),IFERROR(VLOOKUP($A5&amp;"" ""&amp;$B5, FILTER(ARRAYFORMULA({OccupancyAddresses&amp;"" ""&amp; OccupancyUnits,'Tenant Occupancy'!QN$5:QN23}),INDEX(ARRAYFORMULA({OccupancyAddresses&amp;"""&amp;" ""&amp; OccupancyUnits,'Tenant Occupancy'!QN$5:QN23}),0,2)&lt;&gt;""""),2,FALSE),IF(QM2=TODAY(),""Today"",)))))"),"Occupied")</f>
        <v>Occupied</v>
      </c>
      <c r="QN5" s="3" t="str">
        <f>IFERROR(__xludf.DUMMYFUNCTION("IF(ISBLANK($A5),, IF((ARRAYFORMULA(SUM(COUNTIFS(OccupancyAddresses,$A5,OccupancyUnits, $B5, 'Tenant Occupancy'!QO$5:QO23,{""&gt;0"",""Occupied"",""Late""}))))&gt;1,""Multiple Bookings"", IF(SUMIFS( 'Tenant Occupancy'!QO$5:QO23,OccupancyUnits,$B5,OccupancyAddres"&amp;"ses,$A5)&gt;0,SUMIFS('Tenant Occupancy'!QO$5:QO23,OccupancyUnits,$B5,OccupancyAddresses,$A5),IFERROR(VLOOKUP($A5&amp;"" ""&amp;$B5, FILTER(ARRAYFORMULA({OccupancyAddresses&amp;"" ""&amp; OccupancyUnits,'Tenant Occupancy'!QO$5:QO23}),INDEX(ARRAYFORMULA({OccupancyAddresses&amp;"""&amp;" ""&amp; OccupancyUnits,'Tenant Occupancy'!QO$5:QO23}),0,2)&lt;&gt;""""),2,FALSE),IF(QN2=TODAY(),""Today"",)))))"),"Occupied")</f>
        <v>Occupied</v>
      </c>
      <c r="QO5" s="3" t="str">
        <f>IFERROR(__xludf.DUMMYFUNCTION("IF(ISBLANK($A5),, IF((ARRAYFORMULA(SUM(COUNTIFS(OccupancyAddresses,$A5,OccupancyUnits, $B5, 'Tenant Occupancy'!QP$5:QP23,{""&gt;0"",""Occupied"",""Late""}))))&gt;1,""Multiple Bookings"", IF(SUMIFS( 'Tenant Occupancy'!QP$5:QP23,OccupancyUnits,$B5,OccupancyAddres"&amp;"ses,$A5)&gt;0,SUMIFS('Tenant Occupancy'!QP$5:QP23,OccupancyUnits,$B5,OccupancyAddresses,$A5),IFERROR(VLOOKUP($A5&amp;"" ""&amp;$B5, FILTER(ARRAYFORMULA({OccupancyAddresses&amp;"" ""&amp; OccupancyUnits,'Tenant Occupancy'!QP$5:QP23}),INDEX(ARRAYFORMULA({OccupancyAddresses&amp;"""&amp;" ""&amp; OccupancyUnits,'Tenant Occupancy'!QP$5:QP23}),0,2)&lt;&gt;""""),2,FALSE),IF(QO2=TODAY(),""Today"",)))))"),"Occupied")</f>
        <v>Occupied</v>
      </c>
      <c r="QP5" s="3" t="str">
        <f>IFERROR(__xludf.DUMMYFUNCTION("IF(ISBLANK($A5),, IF((ARRAYFORMULA(SUM(COUNTIFS(OccupancyAddresses,$A5,OccupancyUnits, $B5, 'Tenant Occupancy'!QQ$5:QQ23,{""&gt;0"",""Occupied"",""Late""}))))&gt;1,""Multiple Bookings"", IF(SUMIFS( 'Tenant Occupancy'!QQ$5:QQ23,OccupancyUnits,$B5,OccupancyAddres"&amp;"ses,$A5)&gt;0,SUMIFS('Tenant Occupancy'!QQ$5:QQ23,OccupancyUnits,$B5,OccupancyAddresses,$A5),IFERROR(VLOOKUP($A5&amp;"" ""&amp;$B5, FILTER(ARRAYFORMULA({OccupancyAddresses&amp;"" ""&amp; OccupancyUnits,'Tenant Occupancy'!QQ$5:QQ23}),INDEX(ARRAYFORMULA({OccupancyAddresses&amp;"""&amp;" ""&amp; OccupancyUnits,'Tenant Occupancy'!QQ$5:QQ23}),0,2)&lt;&gt;""""),2,FALSE),IF(QP2=TODAY(),""Today"",)))))"),"Occupied")</f>
        <v>Occupied</v>
      </c>
      <c r="QQ5" s="3" t="str">
        <f>IFERROR(__xludf.DUMMYFUNCTION("IF(ISBLANK($A5),, IF((ARRAYFORMULA(SUM(COUNTIFS(OccupancyAddresses,$A5,OccupancyUnits, $B5, 'Tenant Occupancy'!QR$5:QR23,{""&gt;0"",""Occupied"",""Late""}))))&gt;1,""Multiple Bookings"", IF(SUMIFS( 'Tenant Occupancy'!QR$5:QR23,OccupancyUnits,$B5,OccupancyAddres"&amp;"ses,$A5)&gt;0,SUMIFS('Tenant Occupancy'!QR$5:QR23,OccupancyUnits,$B5,OccupancyAddresses,$A5),IFERROR(VLOOKUP($A5&amp;"" ""&amp;$B5, FILTER(ARRAYFORMULA({OccupancyAddresses&amp;"" ""&amp; OccupancyUnits,'Tenant Occupancy'!QR$5:QR23}),INDEX(ARRAYFORMULA({OccupancyAddresses&amp;"""&amp;" ""&amp; OccupancyUnits,'Tenant Occupancy'!QR$5:QR23}),0,2)&lt;&gt;""""),2,FALSE),IF(QQ2=TODAY(),""Today"",)))))"),"Occupied")</f>
        <v>Occupied</v>
      </c>
      <c r="QR5" s="3" t="str">
        <f>IFERROR(__xludf.DUMMYFUNCTION("IF(ISBLANK($A5),, IF((ARRAYFORMULA(SUM(COUNTIFS(OccupancyAddresses,$A5,OccupancyUnits, $B5, 'Tenant Occupancy'!QS$5:QS23,{""&gt;0"",""Occupied"",""Late""}))))&gt;1,""Multiple Bookings"", IF(SUMIFS( 'Tenant Occupancy'!QS$5:QS23,OccupancyUnits,$B5,OccupancyAddres"&amp;"ses,$A5)&gt;0,SUMIFS('Tenant Occupancy'!QS$5:QS23,OccupancyUnits,$B5,OccupancyAddresses,$A5),IFERROR(VLOOKUP($A5&amp;"" ""&amp;$B5, FILTER(ARRAYFORMULA({OccupancyAddresses&amp;"" ""&amp; OccupancyUnits,'Tenant Occupancy'!QS$5:QS23}),INDEX(ARRAYFORMULA({OccupancyAddresses&amp;"""&amp;" ""&amp; OccupancyUnits,'Tenant Occupancy'!QS$5:QS23}),0,2)&lt;&gt;""""),2,FALSE),IF(QR2=TODAY(),""Today"",)))))"),"Occupied")</f>
        <v>Occupied</v>
      </c>
      <c r="QS5" s="3" t="str">
        <f>IFERROR(__xludf.DUMMYFUNCTION("IF(ISBLANK($A5),, IF((ARRAYFORMULA(SUM(COUNTIFS(OccupancyAddresses,$A5,OccupancyUnits, $B5, 'Tenant Occupancy'!QT$5:QT23,{""&gt;0"",""Occupied"",""Late""}))))&gt;1,""Multiple Bookings"", IF(SUMIFS( 'Tenant Occupancy'!QT$5:QT23,OccupancyUnits,$B5,OccupancyAddres"&amp;"ses,$A5)&gt;0,SUMIFS('Tenant Occupancy'!QT$5:QT23,OccupancyUnits,$B5,OccupancyAddresses,$A5),IFERROR(VLOOKUP($A5&amp;"" ""&amp;$B5, FILTER(ARRAYFORMULA({OccupancyAddresses&amp;"" ""&amp; OccupancyUnits,'Tenant Occupancy'!QT$5:QT23}),INDEX(ARRAYFORMULA({OccupancyAddresses&amp;"""&amp;" ""&amp; OccupancyUnits,'Tenant Occupancy'!QT$5:QT23}),0,2)&lt;&gt;""""),2,FALSE),IF(QS2=TODAY(),""Today"",)))))"),"Occupied")</f>
        <v>Occupied</v>
      </c>
      <c r="QT5" s="3" t="str">
        <f>IFERROR(__xludf.DUMMYFUNCTION("IF(ISBLANK($A5),, IF((ARRAYFORMULA(SUM(COUNTIFS(OccupancyAddresses,$A5,OccupancyUnits, $B5, 'Tenant Occupancy'!QU$5:QU23,{""&gt;0"",""Occupied"",""Late""}))))&gt;1,""Multiple Bookings"", IF(SUMIFS( 'Tenant Occupancy'!QU$5:QU23,OccupancyUnits,$B5,OccupancyAddres"&amp;"ses,$A5)&gt;0,SUMIFS('Tenant Occupancy'!QU$5:QU23,OccupancyUnits,$B5,OccupancyAddresses,$A5),IFERROR(VLOOKUP($A5&amp;"" ""&amp;$B5, FILTER(ARRAYFORMULA({OccupancyAddresses&amp;"" ""&amp; OccupancyUnits,'Tenant Occupancy'!QU$5:QU23}),INDEX(ARRAYFORMULA({OccupancyAddresses&amp;"""&amp;" ""&amp; OccupancyUnits,'Tenant Occupancy'!QU$5:QU23}),0,2)&lt;&gt;""""),2,FALSE),IF(QT2=TODAY(),""Today"",)))))"),"Occupied")</f>
        <v>Occupied</v>
      </c>
      <c r="QU5" s="3" t="str">
        <f>IFERROR(__xludf.DUMMYFUNCTION("IF(ISBLANK($A5),, IF((ARRAYFORMULA(SUM(COUNTIFS(OccupancyAddresses,$A5,OccupancyUnits, $B5, 'Tenant Occupancy'!QV$5:QV23,{""&gt;0"",""Occupied"",""Late""}))))&gt;1,""Multiple Bookings"", IF(SUMIFS( 'Tenant Occupancy'!QV$5:QV23,OccupancyUnits,$B5,OccupancyAddres"&amp;"ses,$A5)&gt;0,SUMIFS('Tenant Occupancy'!QV$5:QV23,OccupancyUnits,$B5,OccupancyAddresses,$A5),IFERROR(VLOOKUP($A5&amp;"" ""&amp;$B5, FILTER(ARRAYFORMULA({OccupancyAddresses&amp;"" ""&amp; OccupancyUnits,'Tenant Occupancy'!QV$5:QV23}),INDEX(ARRAYFORMULA({OccupancyAddresses&amp;"""&amp;" ""&amp; OccupancyUnits,'Tenant Occupancy'!QV$5:QV23}),0,2)&lt;&gt;""""),2,FALSE),IF(QU2=TODAY(),""Today"",)))))"),"Occupied")</f>
        <v>Occupied</v>
      </c>
      <c r="QV5" s="3" t="str">
        <f>IFERROR(__xludf.DUMMYFUNCTION("IF(ISBLANK($A5),, IF((ARRAYFORMULA(SUM(COUNTIFS(OccupancyAddresses,$A5,OccupancyUnits, $B5, 'Tenant Occupancy'!QW$5:QW23,{""&gt;0"",""Occupied"",""Late""}))))&gt;1,""Multiple Bookings"", IF(SUMIFS( 'Tenant Occupancy'!QW$5:QW23,OccupancyUnits,$B5,OccupancyAddres"&amp;"ses,$A5)&gt;0,SUMIFS('Tenant Occupancy'!QW$5:QW23,OccupancyUnits,$B5,OccupancyAddresses,$A5),IFERROR(VLOOKUP($A5&amp;"" ""&amp;$B5, FILTER(ARRAYFORMULA({OccupancyAddresses&amp;"" ""&amp; OccupancyUnits,'Tenant Occupancy'!QW$5:QW23}),INDEX(ARRAYFORMULA({OccupancyAddresses&amp;"""&amp;" ""&amp; OccupancyUnits,'Tenant Occupancy'!QW$5:QW23}),0,2)&lt;&gt;""""),2,FALSE),IF(QV2=TODAY(),""Today"",)))))"),"Occupied")</f>
        <v>Occupied</v>
      </c>
      <c r="QW5" s="3" t="str">
        <f>IFERROR(__xludf.DUMMYFUNCTION("IF(ISBLANK($A5),, IF((ARRAYFORMULA(SUM(COUNTIFS(OccupancyAddresses,$A5,OccupancyUnits, $B5, 'Tenant Occupancy'!QX$5:QX23,{""&gt;0"",""Occupied"",""Late""}))))&gt;1,""Multiple Bookings"", IF(SUMIFS( 'Tenant Occupancy'!QX$5:QX23,OccupancyUnits,$B5,OccupancyAddres"&amp;"ses,$A5)&gt;0,SUMIFS('Tenant Occupancy'!QX$5:QX23,OccupancyUnits,$B5,OccupancyAddresses,$A5),IFERROR(VLOOKUP($A5&amp;"" ""&amp;$B5, FILTER(ARRAYFORMULA({OccupancyAddresses&amp;"" ""&amp; OccupancyUnits,'Tenant Occupancy'!QX$5:QX23}),INDEX(ARRAYFORMULA({OccupancyAddresses&amp;"""&amp;" ""&amp; OccupancyUnits,'Tenant Occupancy'!QX$5:QX23}),0,2)&lt;&gt;""""),2,FALSE),IF(QW2=TODAY(),""Today"",)))))"),"Occupied")</f>
        <v>Occupied</v>
      </c>
      <c r="QX5" s="3" t="str">
        <f>IFERROR(__xludf.DUMMYFUNCTION("IF(ISBLANK($A5),, IF((ARRAYFORMULA(SUM(COUNTIFS(OccupancyAddresses,$A5,OccupancyUnits, $B5, 'Tenant Occupancy'!QY$5:QY23,{""&gt;0"",""Occupied"",""Late""}))))&gt;1,""Multiple Bookings"", IF(SUMIFS( 'Tenant Occupancy'!QY$5:QY23,OccupancyUnits,$B5,OccupancyAddres"&amp;"ses,$A5)&gt;0,SUMIFS('Tenant Occupancy'!QY$5:QY23,OccupancyUnits,$B5,OccupancyAddresses,$A5),IFERROR(VLOOKUP($A5&amp;"" ""&amp;$B5, FILTER(ARRAYFORMULA({OccupancyAddresses&amp;"" ""&amp; OccupancyUnits,'Tenant Occupancy'!QY$5:QY23}),INDEX(ARRAYFORMULA({OccupancyAddresses&amp;"""&amp;" ""&amp; OccupancyUnits,'Tenant Occupancy'!QY$5:QY23}),0,2)&lt;&gt;""""),2,FALSE),IF(QX2=TODAY(),""Today"",)))))"),"Occupied")</f>
        <v>Occupied</v>
      </c>
      <c r="QY5" s="3" t="str">
        <f>IFERROR(__xludf.DUMMYFUNCTION("IF(ISBLANK($A5),, IF((ARRAYFORMULA(SUM(COUNTIFS(OccupancyAddresses,$A5,OccupancyUnits, $B5, 'Tenant Occupancy'!QZ$5:QZ23,{""&gt;0"",""Occupied"",""Late""}))))&gt;1,""Multiple Bookings"", IF(SUMIFS( 'Tenant Occupancy'!QZ$5:QZ23,OccupancyUnits,$B5,OccupancyAddres"&amp;"ses,$A5)&gt;0,SUMIFS('Tenant Occupancy'!QZ$5:QZ23,OccupancyUnits,$B5,OccupancyAddresses,$A5),IFERROR(VLOOKUP($A5&amp;"" ""&amp;$B5, FILTER(ARRAYFORMULA({OccupancyAddresses&amp;"" ""&amp; OccupancyUnits,'Tenant Occupancy'!QZ$5:QZ23}),INDEX(ARRAYFORMULA({OccupancyAddresses&amp;"""&amp;" ""&amp; OccupancyUnits,'Tenant Occupancy'!QZ$5:QZ23}),0,2)&lt;&gt;""""),2,FALSE),IF(QY2=TODAY(),""Today"",)))))"),"Occupied")</f>
        <v>Occupied</v>
      </c>
      <c r="QZ5" s="3" t="str">
        <f>IFERROR(__xludf.DUMMYFUNCTION("IF(ISBLANK($A5),, IF((ARRAYFORMULA(SUM(COUNTIFS(OccupancyAddresses,$A5,OccupancyUnits, $B5, 'Tenant Occupancy'!RA$5:RA23,{""&gt;0"",""Occupied"",""Late""}))))&gt;1,""Multiple Bookings"", IF(SUMIFS( 'Tenant Occupancy'!RA$5:RA23,OccupancyUnits,$B5,OccupancyAddres"&amp;"ses,$A5)&gt;0,SUMIFS('Tenant Occupancy'!RA$5:RA23,OccupancyUnits,$B5,OccupancyAddresses,$A5),IFERROR(VLOOKUP($A5&amp;"" ""&amp;$B5, FILTER(ARRAYFORMULA({OccupancyAddresses&amp;"" ""&amp; OccupancyUnits,'Tenant Occupancy'!RA$5:RA23}),INDEX(ARRAYFORMULA({OccupancyAddresses&amp;"""&amp;" ""&amp; OccupancyUnits,'Tenant Occupancy'!RA$5:RA23}),0,2)&lt;&gt;""""),2,FALSE),IF(QZ2=TODAY(),""Today"",)))))"),"Occupied")</f>
        <v>Occupied</v>
      </c>
      <c r="RA5" s="3" t="str">
        <f>IFERROR(__xludf.DUMMYFUNCTION("IF(ISBLANK($A5),, IF((ARRAYFORMULA(SUM(COUNTIFS(OccupancyAddresses,$A5,OccupancyUnits, $B5, 'Tenant Occupancy'!RB$5:RB23,{""&gt;0"",""Occupied"",""Late""}))))&gt;1,""Multiple Bookings"", IF(SUMIFS( 'Tenant Occupancy'!RB$5:RB23,OccupancyUnits,$B5,OccupancyAddres"&amp;"ses,$A5)&gt;0,SUMIFS('Tenant Occupancy'!RB$5:RB23,OccupancyUnits,$B5,OccupancyAddresses,$A5),IFERROR(VLOOKUP($A5&amp;"" ""&amp;$B5, FILTER(ARRAYFORMULA({OccupancyAddresses&amp;"" ""&amp; OccupancyUnits,'Tenant Occupancy'!RB$5:RB23}),INDEX(ARRAYFORMULA({OccupancyAddresses&amp;"""&amp;" ""&amp; OccupancyUnits,'Tenant Occupancy'!RB$5:RB23}),0,2)&lt;&gt;""""),2,FALSE),IF(RA2=TODAY(),""Today"",)))))"),"Occupied")</f>
        <v>Occupied</v>
      </c>
      <c r="RB5" s="3" t="str">
        <f>IFERROR(__xludf.DUMMYFUNCTION("IF(ISBLANK($A5),, IF((ARRAYFORMULA(SUM(COUNTIFS(OccupancyAddresses,$A5,OccupancyUnits, $B5, 'Tenant Occupancy'!RC$5:RC23,{""&gt;0"",""Occupied"",""Late""}))))&gt;1,""Multiple Bookings"", IF(SUMIFS( 'Tenant Occupancy'!RC$5:RC23,OccupancyUnits,$B5,OccupancyAddres"&amp;"ses,$A5)&gt;0,SUMIFS('Tenant Occupancy'!RC$5:RC23,OccupancyUnits,$B5,OccupancyAddresses,$A5),IFERROR(VLOOKUP($A5&amp;"" ""&amp;$B5, FILTER(ARRAYFORMULA({OccupancyAddresses&amp;"" ""&amp; OccupancyUnits,'Tenant Occupancy'!RC$5:RC23}),INDEX(ARRAYFORMULA({OccupancyAddresses&amp;"""&amp;" ""&amp; OccupancyUnits,'Tenant Occupancy'!RC$5:RC23}),0,2)&lt;&gt;""""),2,FALSE),IF(RB2=TODAY(),""Today"",)))))"),"Occupied")</f>
        <v>Occupied</v>
      </c>
      <c r="RC5" s="3" t="str">
        <f>IFERROR(__xludf.DUMMYFUNCTION("IF(ISBLANK($A5),, IF((ARRAYFORMULA(SUM(COUNTIFS(OccupancyAddresses,$A5,OccupancyUnits, $B5, 'Tenant Occupancy'!RD$5:RD23,{""&gt;0"",""Occupied"",""Late""}))))&gt;1,""Multiple Bookings"", IF(SUMIFS( 'Tenant Occupancy'!RD$5:RD23,OccupancyUnits,$B5,OccupancyAddres"&amp;"ses,$A5)&gt;0,SUMIFS('Tenant Occupancy'!RD$5:RD23,OccupancyUnits,$B5,OccupancyAddresses,$A5),IFERROR(VLOOKUP($A5&amp;"" ""&amp;$B5, FILTER(ARRAYFORMULA({OccupancyAddresses&amp;"" ""&amp; OccupancyUnits,'Tenant Occupancy'!RD$5:RD23}),INDEX(ARRAYFORMULA({OccupancyAddresses&amp;"""&amp;" ""&amp; OccupancyUnits,'Tenant Occupancy'!RD$5:RD23}),0,2)&lt;&gt;""""),2,FALSE),IF(RC2=TODAY(),""Today"",)))))"),"Occupied")</f>
        <v>Occupied</v>
      </c>
      <c r="RD5" s="3" t="str">
        <f>IFERROR(__xludf.DUMMYFUNCTION("IF(ISBLANK($A5),, IF((ARRAYFORMULA(SUM(COUNTIFS(OccupancyAddresses,$A5,OccupancyUnits, $B5, 'Tenant Occupancy'!RE$5:RE23,{""&gt;0"",""Occupied"",""Late""}))))&gt;1,""Multiple Bookings"", IF(SUMIFS( 'Tenant Occupancy'!RE$5:RE23,OccupancyUnits,$B5,OccupancyAddres"&amp;"ses,$A5)&gt;0,SUMIFS('Tenant Occupancy'!RE$5:RE23,OccupancyUnits,$B5,OccupancyAddresses,$A5),IFERROR(VLOOKUP($A5&amp;"" ""&amp;$B5, FILTER(ARRAYFORMULA({OccupancyAddresses&amp;"" ""&amp; OccupancyUnits,'Tenant Occupancy'!RE$5:RE23}),INDEX(ARRAYFORMULA({OccupancyAddresses&amp;"""&amp;" ""&amp; OccupancyUnits,'Tenant Occupancy'!RE$5:RE23}),0,2)&lt;&gt;""""),2,FALSE),IF(RD2=TODAY(),""Today"",)))))"),"Occupied")</f>
        <v>Occupied</v>
      </c>
      <c r="RE5" s="3" t="str">
        <f>IFERROR(__xludf.DUMMYFUNCTION("IF(ISBLANK($A5),, IF((ARRAYFORMULA(SUM(COUNTIFS(OccupancyAddresses,$A5,OccupancyUnits, $B5, 'Tenant Occupancy'!RF$5:RF23,{""&gt;0"",""Occupied"",""Late""}))))&gt;1,""Multiple Bookings"", IF(SUMIFS( 'Tenant Occupancy'!RF$5:RF23,OccupancyUnits,$B5,OccupancyAddres"&amp;"ses,$A5)&gt;0,SUMIFS('Tenant Occupancy'!RF$5:RF23,OccupancyUnits,$B5,OccupancyAddresses,$A5),IFERROR(VLOOKUP($A5&amp;"" ""&amp;$B5, FILTER(ARRAYFORMULA({OccupancyAddresses&amp;"" ""&amp; OccupancyUnits,'Tenant Occupancy'!RF$5:RF23}),INDEX(ARRAYFORMULA({OccupancyAddresses&amp;"""&amp;" ""&amp; OccupancyUnits,'Tenant Occupancy'!RF$5:RF23}),0,2)&lt;&gt;""""),2,FALSE),IF(RE2=TODAY(),""Today"",)))))"),"Occupied")</f>
        <v>Occupied</v>
      </c>
      <c r="RF5" s="3" t="str">
        <f>IFERROR(__xludf.DUMMYFUNCTION("IF(ISBLANK($A5),, IF((ARRAYFORMULA(SUM(COUNTIFS(OccupancyAddresses,$A5,OccupancyUnits, $B5, 'Tenant Occupancy'!RG$5:RG23,{""&gt;0"",""Occupied"",""Late""}))))&gt;1,""Multiple Bookings"", IF(SUMIFS( 'Tenant Occupancy'!RG$5:RG23,OccupancyUnits,$B5,OccupancyAddres"&amp;"ses,$A5)&gt;0,SUMIFS('Tenant Occupancy'!RG$5:RG23,OccupancyUnits,$B5,OccupancyAddresses,$A5),IFERROR(VLOOKUP($A5&amp;"" ""&amp;$B5, FILTER(ARRAYFORMULA({OccupancyAddresses&amp;"" ""&amp; OccupancyUnits,'Tenant Occupancy'!RG$5:RG23}),INDEX(ARRAYFORMULA({OccupancyAddresses&amp;"""&amp;" ""&amp; OccupancyUnits,'Tenant Occupancy'!RG$5:RG23}),0,2)&lt;&gt;""""),2,FALSE),IF(RF2=TODAY(),""Today"",)))))"),"Occupied")</f>
        <v>Occupied</v>
      </c>
      <c r="RG5" s="3" t="str">
        <f>IFERROR(__xludf.DUMMYFUNCTION("IF(ISBLANK($A5),, IF((ARRAYFORMULA(SUM(COUNTIFS(OccupancyAddresses,$A5,OccupancyUnits, $B5, 'Tenant Occupancy'!RH$5:RH23,{""&gt;0"",""Occupied"",""Late""}))))&gt;1,""Multiple Bookings"", IF(SUMIFS( 'Tenant Occupancy'!RH$5:RH23,OccupancyUnits,$B5,OccupancyAddres"&amp;"ses,$A5)&gt;0,SUMIFS('Tenant Occupancy'!RH$5:RH23,OccupancyUnits,$B5,OccupancyAddresses,$A5),IFERROR(VLOOKUP($A5&amp;"" ""&amp;$B5, FILTER(ARRAYFORMULA({OccupancyAddresses&amp;"" ""&amp; OccupancyUnits,'Tenant Occupancy'!RH$5:RH23}),INDEX(ARRAYFORMULA({OccupancyAddresses&amp;"""&amp;" ""&amp; OccupancyUnits,'Tenant Occupancy'!RH$5:RH23}),0,2)&lt;&gt;""""),2,FALSE),IF(RG2=TODAY(),""Today"",)))))"),"Occupied")</f>
        <v>Occupied</v>
      </c>
      <c r="RH5" s="3" t="str">
        <f>IFERROR(__xludf.DUMMYFUNCTION("IF(ISBLANK($A5),, IF((ARRAYFORMULA(SUM(COUNTIFS(OccupancyAddresses,$A5,OccupancyUnits, $B5, 'Tenant Occupancy'!RI$5:RI23,{""&gt;0"",""Occupied"",""Late""}))))&gt;1,""Multiple Bookings"", IF(SUMIFS( 'Tenant Occupancy'!RI$5:RI23,OccupancyUnits,$B5,OccupancyAddres"&amp;"ses,$A5)&gt;0,SUMIFS('Tenant Occupancy'!RI$5:RI23,OccupancyUnits,$B5,OccupancyAddresses,$A5),IFERROR(VLOOKUP($A5&amp;"" ""&amp;$B5, FILTER(ARRAYFORMULA({OccupancyAddresses&amp;"" ""&amp; OccupancyUnits,'Tenant Occupancy'!RI$5:RI23}),INDEX(ARRAYFORMULA({OccupancyAddresses&amp;"""&amp;" ""&amp; OccupancyUnits,'Tenant Occupancy'!RI$5:RI23}),0,2)&lt;&gt;""""),2,FALSE),IF(RH2=TODAY(),""Today"",)))))"),"Occupied")</f>
        <v>Occupied</v>
      </c>
      <c r="RI5" s="3" t="str">
        <f>IFERROR(__xludf.DUMMYFUNCTION("IF(ISBLANK($A5),, IF((ARRAYFORMULA(SUM(COUNTIFS(OccupancyAddresses,$A5,OccupancyUnits, $B5, 'Tenant Occupancy'!RJ$5:RJ23,{""&gt;0"",""Occupied"",""Late""}))))&gt;1,""Multiple Bookings"", IF(SUMIFS( 'Tenant Occupancy'!RJ$5:RJ23,OccupancyUnits,$B5,OccupancyAddres"&amp;"ses,$A5)&gt;0,SUMIFS('Tenant Occupancy'!RJ$5:RJ23,OccupancyUnits,$B5,OccupancyAddresses,$A5),IFERROR(VLOOKUP($A5&amp;"" ""&amp;$B5, FILTER(ARRAYFORMULA({OccupancyAddresses&amp;"" ""&amp; OccupancyUnits,'Tenant Occupancy'!RJ$5:RJ23}),INDEX(ARRAYFORMULA({OccupancyAddresses&amp;"""&amp;" ""&amp; OccupancyUnits,'Tenant Occupancy'!RJ$5:RJ23}),0,2)&lt;&gt;""""),2,FALSE),IF(RI2=TODAY(),""Today"",)))))"),"Occupied")</f>
        <v>Occupied</v>
      </c>
      <c r="RJ5" s="3" t="str">
        <f>IFERROR(__xludf.DUMMYFUNCTION("IF(ISBLANK($A5),, IF((ARRAYFORMULA(SUM(COUNTIFS(OccupancyAddresses,$A5,OccupancyUnits, $B5, 'Tenant Occupancy'!RK$5:RK23,{""&gt;0"",""Occupied"",""Late""}))))&gt;1,""Multiple Bookings"", IF(SUMIFS( 'Tenant Occupancy'!RK$5:RK23,OccupancyUnits,$B5,OccupancyAddres"&amp;"ses,$A5)&gt;0,SUMIFS('Tenant Occupancy'!RK$5:RK23,OccupancyUnits,$B5,OccupancyAddresses,$A5),IFERROR(VLOOKUP($A5&amp;"" ""&amp;$B5, FILTER(ARRAYFORMULA({OccupancyAddresses&amp;"" ""&amp; OccupancyUnits,'Tenant Occupancy'!RK$5:RK23}),INDEX(ARRAYFORMULA({OccupancyAddresses&amp;"""&amp;" ""&amp; OccupancyUnits,'Tenant Occupancy'!RK$5:RK23}),0,2)&lt;&gt;""""),2,FALSE),IF(RJ2=TODAY(),""Today"",)))))"),"Occupied")</f>
        <v>Occupied</v>
      </c>
      <c r="RK5" s="3" t="str">
        <f>IFERROR(__xludf.DUMMYFUNCTION("IF(ISBLANK($A5),, IF((ARRAYFORMULA(SUM(COUNTIFS(OccupancyAddresses,$A5,OccupancyUnits, $B5, 'Tenant Occupancy'!RL$5:RL23,{""&gt;0"",""Occupied"",""Late""}))))&gt;1,""Multiple Bookings"", IF(SUMIFS( 'Tenant Occupancy'!RL$5:RL23,OccupancyUnits,$B5,OccupancyAddres"&amp;"ses,$A5)&gt;0,SUMIFS('Tenant Occupancy'!RL$5:RL23,OccupancyUnits,$B5,OccupancyAddresses,$A5),IFERROR(VLOOKUP($A5&amp;"" ""&amp;$B5, FILTER(ARRAYFORMULA({OccupancyAddresses&amp;"" ""&amp; OccupancyUnits,'Tenant Occupancy'!RL$5:RL23}),INDEX(ARRAYFORMULA({OccupancyAddresses&amp;"""&amp;" ""&amp; OccupancyUnits,'Tenant Occupancy'!RL$5:RL23}),0,2)&lt;&gt;""""),2,FALSE),IF(RK2=TODAY(),""Today"",)))))"),"Occupied")</f>
        <v>Occupied</v>
      </c>
      <c r="RL5" s="3">
        <f>IFERROR(__xludf.DUMMYFUNCTION("IF(ISBLANK($A5),, IF((ARRAYFORMULA(SUM(COUNTIFS(OccupancyAddresses,$A5,OccupancyUnits, $B5, 'Tenant Occupancy'!RM$5:RM23,{""&gt;0"",""Occupied"",""Late""}))))&gt;1,""Multiple Bookings"", IF(SUMIFS( 'Tenant Occupancy'!RM$5:RM23,OccupancyUnits,$B5,OccupancyAddres"&amp;"ses,$A5)&gt;0,SUMIFS('Tenant Occupancy'!RM$5:RM23,OccupancyUnits,$B5,OccupancyAddresses,$A5),IFERROR(VLOOKUP($A5&amp;"" ""&amp;$B5, FILTER(ARRAYFORMULA({OccupancyAddresses&amp;"" ""&amp; OccupancyUnits,'Tenant Occupancy'!RM$5:RM23}),INDEX(ARRAYFORMULA({OccupancyAddresses&amp;"""&amp;" ""&amp; OccupancyUnits,'Tenant Occupancy'!RM$5:RM23}),0,2)&lt;&gt;""""),2,FALSE),IF(RL2=TODAY(),""Today"",)))))"),1289.99)</f>
        <v>1289.99</v>
      </c>
      <c r="RM5" s="3" t="str">
        <f>IFERROR(__xludf.DUMMYFUNCTION("IF(ISBLANK($A5),, IF((ARRAYFORMULA(SUM(COUNTIFS(OccupancyAddresses,$A5,OccupancyUnits, $B5, 'Tenant Occupancy'!RN$5:RN23,{""&gt;0"",""Occupied"",""Late""}))))&gt;1,""Multiple Bookings"", IF(SUMIFS( 'Tenant Occupancy'!RN$5:RN23,OccupancyUnits,$B5,OccupancyAddres"&amp;"ses,$A5)&gt;0,SUMIFS('Tenant Occupancy'!RN$5:RN23,OccupancyUnits,$B5,OccupancyAddresses,$A5),IFERROR(VLOOKUP($A5&amp;"" ""&amp;$B5, FILTER(ARRAYFORMULA({OccupancyAddresses&amp;"" ""&amp; OccupancyUnits,'Tenant Occupancy'!RN$5:RN23}),INDEX(ARRAYFORMULA({OccupancyAddresses&amp;"""&amp;" ""&amp; OccupancyUnits,'Tenant Occupancy'!RN$5:RN23}),0,2)&lt;&gt;""""),2,FALSE),IF(RM2=TODAY(),""Today"",)))))"),"Occupied")</f>
        <v>Occupied</v>
      </c>
      <c r="RN5" s="3" t="str">
        <f>IFERROR(__xludf.DUMMYFUNCTION("IF(ISBLANK($A5),, IF((ARRAYFORMULA(SUM(COUNTIFS(OccupancyAddresses,$A5,OccupancyUnits, $B5, 'Tenant Occupancy'!RO$5:RO23,{""&gt;0"",""Occupied"",""Late""}))))&gt;1,""Multiple Bookings"", IF(SUMIFS( 'Tenant Occupancy'!RO$5:RO23,OccupancyUnits,$B5,OccupancyAddres"&amp;"ses,$A5)&gt;0,SUMIFS('Tenant Occupancy'!RO$5:RO23,OccupancyUnits,$B5,OccupancyAddresses,$A5),IFERROR(VLOOKUP($A5&amp;"" ""&amp;$B5, FILTER(ARRAYFORMULA({OccupancyAddresses&amp;"" ""&amp; OccupancyUnits,'Tenant Occupancy'!RO$5:RO23}),INDEX(ARRAYFORMULA({OccupancyAddresses&amp;"""&amp;" ""&amp; OccupancyUnits,'Tenant Occupancy'!RO$5:RO23}),0,2)&lt;&gt;""""),2,FALSE),IF(RN2=TODAY(),""Today"",)))))"),"Occupied")</f>
        <v>Occupied</v>
      </c>
      <c r="RO5" s="3" t="str">
        <f>IFERROR(__xludf.DUMMYFUNCTION("IF(ISBLANK($A5),, IF((ARRAYFORMULA(SUM(COUNTIFS(OccupancyAddresses,$A5,OccupancyUnits, $B5, 'Tenant Occupancy'!RP$5:RP23,{""&gt;0"",""Occupied"",""Late""}))))&gt;1,""Multiple Bookings"", IF(SUMIFS( 'Tenant Occupancy'!RP$5:RP23,OccupancyUnits,$B5,OccupancyAddres"&amp;"ses,$A5)&gt;0,SUMIFS('Tenant Occupancy'!RP$5:RP23,OccupancyUnits,$B5,OccupancyAddresses,$A5),IFERROR(VLOOKUP($A5&amp;"" ""&amp;$B5, FILTER(ARRAYFORMULA({OccupancyAddresses&amp;"" ""&amp; OccupancyUnits,'Tenant Occupancy'!RP$5:RP23}),INDEX(ARRAYFORMULA({OccupancyAddresses&amp;"""&amp;" ""&amp; OccupancyUnits,'Tenant Occupancy'!RP$5:RP23}),0,2)&lt;&gt;""""),2,FALSE),IF(RO2=TODAY(),""Today"",)))))"),"Occupied")</f>
        <v>Occupied</v>
      </c>
      <c r="RP5" s="3" t="str">
        <f>IFERROR(__xludf.DUMMYFUNCTION("IF(ISBLANK($A5),, IF((ARRAYFORMULA(SUM(COUNTIFS(OccupancyAddresses,$A5,OccupancyUnits, $B5, 'Tenant Occupancy'!RQ$5:RQ23,{""&gt;0"",""Occupied"",""Late""}))))&gt;1,""Multiple Bookings"", IF(SUMIFS( 'Tenant Occupancy'!RQ$5:RQ23,OccupancyUnits,$B5,OccupancyAddres"&amp;"ses,$A5)&gt;0,SUMIFS('Tenant Occupancy'!RQ$5:RQ23,OccupancyUnits,$B5,OccupancyAddresses,$A5),IFERROR(VLOOKUP($A5&amp;"" ""&amp;$B5, FILTER(ARRAYFORMULA({OccupancyAddresses&amp;"" ""&amp; OccupancyUnits,'Tenant Occupancy'!RQ$5:RQ23}),INDEX(ARRAYFORMULA({OccupancyAddresses&amp;"""&amp;" ""&amp; OccupancyUnits,'Tenant Occupancy'!RQ$5:RQ23}),0,2)&lt;&gt;""""),2,FALSE),IF(RP2=TODAY(),""Today"",)))))"),"Occupied")</f>
        <v>Occupied</v>
      </c>
      <c r="RQ5" s="3" t="str">
        <f>IFERROR(__xludf.DUMMYFUNCTION("IF(ISBLANK($A5),, IF((ARRAYFORMULA(SUM(COUNTIFS(OccupancyAddresses,$A5,OccupancyUnits, $B5, 'Tenant Occupancy'!RR$5:RR23,{""&gt;0"",""Occupied"",""Late""}))))&gt;1,""Multiple Bookings"", IF(SUMIFS( 'Tenant Occupancy'!RR$5:RR23,OccupancyUnits,$B5,OccupancyAddres"&amp;"ses,$A5)&gt;0,SUMIFS('Tenant Occupancy'!RR$5:RR23,OccupancyUnits,$B5,OccupancyAddresses,$A5),IFERROR(VLOOKUP($A5&amp;"" ""&amp;$B5, FILTER(ARRAYFORMULA({OccupancyAddresses&amp;"" ""&amp; OccupancyUnits,'Tenant Occupancy'!RR$5:RR23}),INDEX(ARRAYFORMULA({OccupancyAddresses&amp;"""&amp;" ""&amp; OccupancyUnits,'Tenant Occupancy'!RR$5:RR23}),0,2)&lt;&gt;""""),2,FALSE),IF(RQ2=TODAY(),""Today"",)))))"),"Occupied")</f>
        <v>Occupied</v>
      </c>
      <c r="RR5" s="3" t="str">
        <f>IFERROR(__xludf.DUMMYFUNCTION("IF(ISBLANK($A5),, IF((ARRAYFORMULA(SUM(COUNTIFS(OccupancyAddresses,$A5,OccupancyUnits, $B5, 'Tenant Occupancy'!RS$5:RS23,{""&gt;0"",""Occupied"",""Late""}))))&gt;1,""Multiple Bookings"", IF(SUMIFS( 'Tenant Occupancy'!RS$5:RS23,OccupancyUnits,$B5,OccupancyAddres"&amp;"ses,$A5)&gt;0,SUMIFS('Tenant Occupancy'!RS$5:RS23,OccupancyUnits,$B5,OccupancyAddresses,$A5),IFERROR(VLOOKUP($A5&amp;"" ""&amp;$B5, FILTER(ARRAYFORMULA({OccupancyAddresses&amp;"" ""&amp; OccupancyUnits,'Tenant Occupancy'!RS$5:RS23}),INDEX(ARRAYFORMULA({OccupancyAddresses&amp;"""&amp;" ""&amp; OccupancyUnits,'Tenant Occupancy'!RS$5:RS23}),0,2)&lt;&gt;""""),2,FALSE),IF(RR2=TODAY(),""Today"",)))))"),"Occupied")</f>
        <v>Occupied</v>
      </c>
      <c r="RS5" s="3" t="str">
        <f>IFERROR(__xludf.DUMMYFUNCTION("IF(ISBLANK($A5),, IF((ARRAYFORMULA(SUM(COUNTIFS(OccupancyAddresses,$A5,OccupancyUnits, $B5, 'Tenant Occupancy'!RT$5:RT23,{""&gt;0"",""Occupied"",""Late""}))))&gt;1,""Multiple Bookings"", IF(SUMIFS( 'Tenant Occupancy'!RT$5:RT23,OccupancyUnits,$B5,OccupancyAddres"&amp;"ses,$A5)&gt;0,SUMIFS('Tenant Occupancy'!RT$5:RT23,OccupancyUnits,$B5,OccupancyAddresses,$A5),IFERROR(VLOOKUP($A5&amp;"" ""&amp;$B5, FILTER(ARRAYFORMULA({OccupancyAddresses&amp;"" ""&amp; OccupancyUnits,'Tenant Occupancy'!RT$5:RT23}),INDEX(ARRAYFORMULA({OccupancyAddresses&amp;"""&amp;" ""&amp; OccupancyUnits,'Tenant Occupancy'!RT$5:RT23}),0,2)&lt;&gt;""""),2,FALSE),IF(RS2=TODAY(),""Today"",)))))"),"Occupied")</f>
        <v>Occupied</v>
      </c>
      <c r="RT5" s="3" t="str">
        <f>IFERROR(__xludf.DUMMYFUNCTION("IF(ISBLANK($A5),, IF((ARRAYFORMULA(SUM(COUNTIFS(OccupancyAddresses,$A5,OccupancyUnits, $B5, 'Tenant Occupancy'!RU$5:RU23,{""&gt;0"",""Occupied"",""Late""}))))&gt;1,""Multiple Bookings"", IF(SUMIFS( 'Tenant Occupancy'!RU$5:RU23,OccupancyUnits,$B5,OccupancyAddres"&amp;"ses,$A5)&gt;0,SUMIFS('Tenant Occupancy'!RU$5:RU23,OccupancyUnits,$B5,OccupancyAddresses,$A5),IFERROR(VLOOKUP($A5&amp;"" ""&amp;$B5, FILTER(ARRAYFORMULA({OccupancyAddresses&amp;"" ""&amp; OccupancyUnits,'Tenant Occupancy'!RU$5:RU23}),INDEX(ARRAYFORMULA({OccupancyAddresses&amp;"""&amp;" ""&amp; OccupancyUnits,'Tenant Occupancy'!RU$5:RU23}),0,2)&lt;&gt;""""),2,FALSE),IF(RT2=TODAY(),""Today"",)))))"),"Occupied")</f>
        <v>Occupied</v>
      </c>
      <c r="RU5" s="3" t="str">
        <f>IFERROR(__xludf.DUMMYFUNCTION("IF(ISBLANK($A5),, IF((ARRAYFORMULA(SUM(COUNTIFS(OccupancyAddresses,$A5,OccupancyUnits, $B5, 'Tenant Occupancy'!RV$5:RV23,{""&gt;0"",""Occupied"",""Late""}))))&gt;1,""Multiple Bookings"", IF(SUMIFS( 'Tenant Occupancy'!RV$5:RV23,OccupancyUnits,$B5,OccupancyAddres"&amp;"ses,$A5)&gt;0,SUMIFS('Tenant Occupancy'!RV$5:RV23,OccupancyUnits,$B5,OccupancyAddresses,$A5),IFERROR(VLOOKUP($A5&amp;"" ""&amp;$B5, FILTER(ARRAYFORMULA({OccupancyAddresses&amp;"" ""&amp; OccupancyUnits,'Tenant Occupancy'!RV$5:RV23}),INDEX(ARRAYFORMULA({OccupancyAddresses&amp;"""&amp;" ""&amp; OccupancyUnits,'Tenant Occupancy'!RV$5:RV23}),0,2)&lt;&gt;""""),2,FALSE),IF(RU2=TODAY(),""Today"",)))))"),"Occupied")</f>
        <v>Occupied</v>
      </c>
      <c r="RV5" s="3" t="str">
        <f>IFERROR(__xludf.DUMMYFUNCTION("IF(ISBLANK($A5),, IF((ARRAYFORMULA(SUM(COUNTIFS(OccupancyAddresses,$A5,OccupancyUnits, $B5, 'Tenant Occupancy'!RW$5:RW23,{""&gt;0"",""Occupied"",""Late""}))))&gt;1,""Multiple Bookings"", IF(SUMIFS( 'Tenant Occupancy'!RW$5:RW23,OccupancyUnits,$B5,OccupancyAddres"&amp;"ses,$A5)&gt;0,SUMIFS('Tenant Occupancy'!RW$5:RW23,OccupancyUnits,$B5,OccupancyAddresses,$A5),IFERROR(VLOOKUP($A5&amp;"" ""&amp;$B5, FILTER(ARRAYFORMULA({OccupancyAddresses&amp;"" ""&amp; OccupancyUnits,'Tenant Occupancy'!RW$5:RW23}),INDEX(ARRAYFORMULA({OccupancyAddresses&amp;"""&amp;" ""&amp; OccupancyUnits,'Tenant Occupancy'!RW$5:RW23}),0,2)&lt;&gt;""""),2,FALSE),IF(RV2=TODAY(),""Today"",)))))"),"Occupied")</f>
        <v>Occupied</v>
      </c>
      <c r="RW5" s="3" t="str">
        <f>IFERROR(__xludf.DUMMYFUNCTION("IF(ISBLANK($A5),, IF((ARRAYFORMULA(SUM(COUNTIFS(OccupancyAddresses,$A5,OccupancyUnits, $B5, 'Tenant Occupancy'!RX$5:RX23,{""&gt;0"",""Occupied"",""Late""}))))&gt;1,""Multiple Bookings"", IF(SUMIFS( 'Tenant Occupancy'!RX$5:RX23,OccupancyUnits,$B5,OccupancyAddres"&amp;"ses,$A5)&gt;0,SUMIFS('Tenant Occupancy'!RX$5:RX23,OccupancyUnits,$B5,OccupancyAddresses,$A5),IFERROR(VLOOKUP($A5&amp;"" ""&amp;$B5, FILTER(ARRAYFORMULA({OccupancyAddresses&amp;"" ""&amp; OccupancyUnits,'Tenant Occupancy'!RX$5:RX23}),INDEX(ARRAYFORMULA({OccupancyAddresses&amp;"""&amp;" ""&amp; OccupancyUnits,'Tenant Occupancy'!RX$5:RX23}),0,2)&lt;&gt;""""),2,FALSE),IF(RW2=TODAY(),""Today"",)))))"),"Occupied")</f>
        <v>Occupied</v>
      </c>
      <c r="RX5" s="3" t="str">
        <f>IFERROR(__xludf.DUMMYFUNCTION("IF(ISBLANK($A5),, IF((ARRAYFORMULA(SUM(COUNTIFS(OccupancyAddresses,$A5,OccupancyUnits, $B5, 'Tenant Occupancy'!RY$5:RY23,{""&gt;0"",""Occupied"",""Late""}))))&gt;1,""Multiple Bookings"", IF(SUMIFS( 'Tenant Occupancy'!RY$5:RY23,OccupancyUnits,$B5,OccupancyAddres"&amp;"ses,$A5)&gt;0,SUMIFS('Tenant Occupancy'!RY$5:RY23,OccupancyUnits,$B5,OccupancyAddresses,$A5),IFERROR(VLOOKUP($A5&amp;"" ""&amp;$B5, FILTER(ARRAYFORMULA({OccupancyAddresses&amp;"" ""&amp; OccupancyUnits,'Tenant Occupancy'!RY$5:RY23}),INDEX(ARRAYFORMULA({OccupancyAddresses&amp;"""&amp;" ""&amp; OccupancyUnits,'Tenant Occupancy'!RY$5:RY23}),0,2)&lt;&gt;""""),2,FALSE),IF(RX2=TODAY(),""Today"",)))))"),"Occupied")</f>
        <v>Occupied</v>
      </c>
      <c r="RY5" s="3" t="str">
        <f>IFERROR(__xludf.DUMMYFUNCTION("IF(ISBLANK($A5),, IF((ARRAYFORMULA(SUM(COUNTIFS(OccupancyAddresses,$A5,OccupancyUnits, $B5, 'Tenant Occupancy'!RZ$5:RZ23,{""&gt;0"",""Occupied"",""Late""}))))&gt;1,""Multiple Bookings"", IF(SUMIFS( 'Tenant Occupancy'!RZ$5:RZ23,OccupancyUnits,$B5,OccupancyAddres"&amp;"ses,$A5)&gt;0,SUMIFS('Tenant Occupancy'!RZ$5:RZ23,OccupancyUnits,$B5,OccupancyAddresses,$A5),IFERROR(VLOOKUP($A5&amp;"" ""&amp;$B5, FILTER(ARRAYFORMULA({OccupancyAddresses&amp;"" ""&amp; OccupancyUnits,'Tenant Occupancy'!RZ$5:RZ23}),INDEX(ARRAYFORMULA({OccupancyAddresses&amp;"""&amp;" ""&amp; OccupancyUnits,'Tenant Occupancy'!RZ$5:RZ23}),0,2)&lt;&gt;""""),2,FALSE),IF(RY2=TODAY(),""Today"",)))))"),"Occupied")</f>
        <v>Occupied</v>
      </c>
      <c r="RZ5" s="3" t="str">
        <f>IFERROR(__xludf.DUMMYFUNCTION("IF(ISBLANK($A5),, IF((ARRAYFORMULA(SUM(COUNTIFS(OccupancyAddresses,$A5,OccupancyUnits, $B5, 'Tenant Occupancy'!SA$5:SA23,{""&gt;0"",""Occupied"",""Late""}))))&gt;1,""Multiple Bookings"", IF(SUMIFS( 'Tenant Occupancy'!SA$5:SA23,OccupancyUnits,$B5,OccupancyAddres"&amp;"ses,$A5)&gt;0,SUMIFS('Tenant Occupancy'!SA$5:SA23,OccupancyUnits,$B5,OccupancyAddresses,$A5),IFERROR(VLOOKUP($A5&amp;"" ""&amp;$B5, FILTER(ARRAYFORMULA({OccupancyAddresses&amp;"" ""&amp; OccupancyUnits,'Tenant Occupancy'!SA$5:SA23}),INDEX(ARRAYFORMULA({OccupancyAddresses&amp;"""&amp;" ""&amp; OccupancyUnits,'Tenant Occupancy'!SA$5:SA23}),0,2)&lt;&gt;""""),2,FALSE),IF(RZ2=TODAY(),""Today"",)))))"),"Occupied")</f>
        <v>Occupied</v>
      </c>
      <c r="SA5" s="3" t="str">
        <f>IFERROR(__xludf.DUMMYFUNCTION("IF(ISBLANK($A5),, IF((ARRAYFORMULA(SUM(COUNTIFS(OccupancyAddresses,$A5,OccupancyUnits, $B5, 'Tenant Occupancy'!SB$5:SB23,{""&gt;0"",""Occupied"",""Late""}))))&gt;1,""Multiple Bookings"", IF(SUMIFS( 'Tenant Occupancy'!SB$5:SB23,OccupancyUnits,$B5,OccupancyAddres"&amp;"ses,$A5)&gt;0,SUMIFS('Tenant Occupancy'!SB$5:SB23,OccupancyUnits,$B5,OccupancyAddresses,$A5),IFERROR(VLOOKUP($A5&amp;"" ""&amp;$B5, FILTER(ARRAYFORMULA({OccupancyAddresses&amp;"" ""&amp; OccupancyUnits,'Tenant Occupancy'!SB$5:SB23}),INDEX(ARRAYFORMULA({OccupancyAddresses&amp;"""&amp;" ""&amp; OccupancyUnits,'Tenant Occupancy'!SB$5:SB23}),0,2)&lt;&gt;""""),2,FALSE),IF(SA2=TODAY(),""Today"",)))))"),"Occupied")</f>
        <v>Occupied</v>
      </c>
      <c r="SB5" s="3" t="str">
        <f>IFERROR(__xludf.DUMMYFUNCTION("IF(ISBLANK($A5),, IF((ARRAYFORMULA(SUM(COUNTIFS(OccupancyAddresses,$A5,OccupancyUnits, $B5, 'Tenant Occupancy'!SC$5:SC23,{""&gt;0"",""Occupied"",""Late""}))))&gt;1,""Multiple Bookings"", IF(SUMIFS( 'Tenant Occupancy'!SC$5:SC23,OccupancyUnits,$B5,OccupancyAddres"&amp;"ses,$A5)&gt;0,SUMIFS('Tenant Occupancy'!SC$5:SC23,OccupancyUnits,$B5,OccupancyAddresses,$A5),IFERROR(VLOOKUP($A5&amp;"" ""&amp;$B5, FILTER(ARRAYFORMULA({OccupancyAddresses&amp;"" ""&amp; OccupancyUnits,'Tenant Occupancy'!SC$5:SC23}),INDEX(ARRAYFORMULA({OccupancyAddresses&amp;"""&amp;" ""&amp; OccupancyUnits,'Tenant Occupancy'!SC$5:SC23}),0,2)&lt;&gt;""""),2,FALSE),IF(SB2=TODAY(),""Today"",)))))"),"Occupied")</f>
        <v>Occupied</v>
      </c>
      <c r="SC5" s="3" t="str">
        <f>IFERROR(__xludf.DUMMYFUNCTION("IF(ISBLANK($A5),, IF((ARRAYFORMULA(SUM(COUNTIFS(OccupancyAddresses,$A5,OccupancyUnits, $B5, 'Tenant Occupancy'!SD$5:SD23,{""&gt;0"",""Occupied"",""Late""}))))&gt;1,""Multiple Bookings"", IF(SUMIFS( 'Tenant Occupancy'!SD$5:SD23,OccupancyUnits,$B5,OccupancyAddres"&amp;"ses,$A5)&gt;0,SUMIFS('Tenant Occupancy'!SD$5:SD23,OccupancyUnits,$B5,OccupancyAddresses,$A5),IFERROR(VLOOKUP($A5&amp;"" ""&amp;$B5, FILTER(ARRAYFORMULA({OccupancyAddresses&amp;"" ""&amp; OccupancyUnits,'Tenant Occupancy'!SD$5:SD23}),INDEX(ARRAYFORMULA({OccupancyAddresses&amp;"""&amp;" ""&amp; OccupancyUnits,'Tenant Occupancy'!SD$5:SD23}),0,2)&lt;&gt;""""),2,FALSE),IF(SC2=TODAY(),""Today"",)))))"),"Occupied")</f>
        <v>Occupied</v>
      </c>
      <c r="SD5" s="3" t="str">
        <f>IFERROR(__xludf.DUMMYFUNCTION("IF(ISBLANK($A5),, IF((ARRAYFORMULA(SUM(COUNTIFS(OccupancyAddresses,$A5,OccupancyUnits, $B5, 'Tenant Occupancy'!SE$5:SE23,{""&gt;0"",""Occupied"",""Late""}))))&gt;1,""Multiple Bookings"", IF(SUMIFS( 'Tenant Occupancy'!SE$5:SE23,OccupancyUnits,$B5,OccupancyAddres"&amp;"ses,$A5)&gt;0,SUMIFS('Tenant Occupancy'!SE$5:SE23,OccupancyUnits,$B5,OccupancyAddresses,$A5),IFERROR(VLOOKUP($A5&amp;"" ""&amp;$B5, FILTER(ARRAYFORMULA({OccupancyAddresses&amp;"" ""&amp; OccupancyUnits,'Tenant Occupancy'!SE$5:SE23}),INDEX(ARRAYFORMULA({OccupancyAddresses&amp;"""&amp;" ""&amp; OccupancyUnits,'Tenant Occupancy'!SE$5:SE23}),0,2)&lt;&gt;""""),2,FALSE),IF(SD2=TODAY(),""Today"",)))))"),"Occupied")</f>
        <v>Occupied</v>
      </c>
      <c r="SE5" s="3" t="str">
        <f>IFERROR(__xludf.DUMMYFUNCTION("IF(ISBLANK($A5),, IF((ARRAYFORMULA(SUM(COUNTIFS(OccupancyAddresses,$A5,OccupancyUnits, $B5, 'Tenant Occupancy'!SF$5:SF23,{""&gt;0"",""Occupied"",""Late""}))))&gt;1,""Multiple Bookings"", IF(SUMIFS( 'Tenant Occupancy'!SF$5:SF23,OccupancyUnits,$B5,OccupancyAddres"&amp;"ses,$A5)&gt;0,SUMIFS('Tenant Occupancy'!SF$5:SF23,OccupancyUnits,$B5,OccupancyAddresses,$A5),IFERROR(VLOOKUP($A5&amp;"" ""&amp;$B5, FILTER(ARRAYFORMULA({OccupancyAddresses&amp;"" ""&amp; OccupancyUnits,'Tenant Occupancy'!SF$5:SF23}),INDEX(ARRAYFORMULA({OccupancyAddresses&amp;"""&amp;" ""&amp; OccupancyUnits,'Tenant Occupancy'!SF$5:SF23}),0,2)&lt;&gt;""""),2,FALSE),IF(SE2=TODAY(),""Today"",)))))"),"Occupied")</f>
        <v>Occupied</v>
      </c>
      <c r="SF5" s="3" t="str">
        <f>IFERROR(__xludf.DUMMYFUNCTION("IF(ISBLANK($A5),, IF((ARRAYFORMULA(SUM(COUNTIFS(OccupancyAddresses,$A5,OccupancyUnits, $B5, 'Tenant Occupancy'!SG$5:SG23,{""&gt;0"",""Occupied"",""Late""}))))&gt;1,""Multiple Bookings"", IF(SUMIFS( 'Tenant Occupancy'!SG$5:SG23,OccupancyUnits,$B5,OccupancyAddres"&amp;"ses,$A5)&gt;0,SUMIFS('Tenant Occupancy'!SG$5:SG23,OccupancyUnits,$B5,OccupancyAddresses,$A5),IFERROR(VLOOKUP($A5&amp;"" ""&amp;$B5, FILTER(ARRAYFORMULA({OccupancyAddresses&amp;"" ""&amp; OccupancyUnits,'Tenant Occupancy'!SG$5:SG23}),INDEX(ARRAYFORMULA({OccupancyAddresses&amp;"""&amp;" ""&amp; OccupancyUnits,'Tenant Occupancy'!SG$5:SG23}),0,2)&lt;&gt;""""),2,FALSE),IF(SF2=TODAY(),""Today"",)))))"),"Occupied")</f>
        <v>Occupied</v>
      </c>
      <c r="SG5" s="3" t="str">
        <f>IFERROR(__xludf.DUMMYFUNCTION("IF(ISBLANK($A5),, IF((ARRAYFORMULA(SUM(COUNTIFS(OccupancyAddresses,$A5,OccupancyUnits, $B5, 'Tenant Occupancy'!SH$5:SH23,{""&gt;0"",""Occupied"",""Late""}))))&gt;1,""Multiple Bookings"", IF(SUMIFS( 'Tenant Occupancy'!SH$5:SH23,OccupancyUnits,$B5,OccupancyAddres"&amp;"ses,$A5)&gt;0,SUMIFS('Tenant Occupancy'!SH$5:SH23,OccupancyUnits,$B5,OccupancyAddresses,$A5),IFERROR(VLOOKUP($A5&amp;"" ""&amp;$B5, FILTER(ARRAYFORMULA({OccupancyAddresses&amp;"" ""&amp; OccupancyUnits,'Tenant Occupancy'!SH$5:SH23}),INDEX(ARRAYFORMULA({OccupancyAddresses&amp;"""&amp;" ""&amp; OccupancyUnits,'Tenant Occupancy'!SH$5:SH23}),0,2)&lt;&gt;""""),2,FALSE),IF(SG2=TODAY(),""Today"",)))))"),"Occupied")</f>
        <v>Occupied</v>
      </c>
      <c r="SH5" s="3" t="str">
        <f>IFERROR(__xludf.DUMMYFUNCTION("IF(ISBLANK($A5),, IF((ARRAYFORMULA(SUM(COUNTIFS(OccupancyAddresses,$A5,OccupancyUnits, $B5, 'Tenant Occupancy'!SI$5:SI23,{""&gt;0"",""Occupied"",""Late""}))))&gt;1,""Multiple Bookings"", IF(SUMIFS( 'Tenant Occupancy'!SI$5:SI23,OccupancyUnits,$B5,OccupancyAddres"&amp;"ses,$A5)&gt;0,SUMIFS('Tenant Occupancy'!SI$5:SI23,OccupancyUnits,$B5,OccupancyAddresses,$A5),IFERROR(VLOOKUP($A5&amp;"" ""&amp;$B5, FILTER(ARRAYFORMULA({OccupancyAddresses&amp;"" ""&amp; OccupancyUnits,'Tenant Occupancy'!SI$5:SI23}),INDEX(ARRAYFORMULA({OccupancyAddresses&amp;"""&amp;" ""&amp; OccupancyUnits,'Tenant Occupancy'!SI$5:SI23}),0,2)&lt;&gt;""""),2,FALSE),IF(SH2=TODAY(),""Today"",)))))"),"Occupied")</f>
        <v>Occupied</v>
      </c>
      <c r="SI5" s="3" t="str">
        <f>IFERROR(__xludf.DUMMYFUNCTION("IF(ISBLANK($A5),, IF((ARRAYFORMULA(SUM(COUNTIFS(OccupancyAddresses,$A5,OccupancyUnits, $B5, 'Tenant Occupancy'!SJ$5:SJ23,{""&gt;0"",""Occupied"",""Late""}))))&gt;1,""Multiple Bookings"", IF(SUMIFS( 'Tenant Occupancy'!SJ$5:SJ23,OccupancyUnits,$B5,OccupancyAddres"&amp;"ses,$A5)&gt;0,SUMIFS('Tenant Occupancy'!SJ$5:SJ23,OccupancyUnits,$B5,OccupancyAddresses,$A5),IFERROR(VLOOKUP($A5&amp;"" ""&amp;$B5, FILTER(ARRAYFORMULA({OccupancyAddresses&amp;"" ""&amp; OccupancyUnits,'Tenant Occupancy'!SJ$5:SJ23}),INDEX(ARRAYFORMULA({OccupancyAddresses&amp;"""&amp;" ""&amp; OccupancyUnits,'Tenant Occupancy'!SJ$5:SJ23}),0,2)&lt;&gt;""""),2,FALSE),IF(SI2=TODAY(),""Today"",)))))"),"Occupied")</f>
        <v>Occupied</v>
      </c>
      <c r="SJ5" s="3" t="str">
        <f>IFERROR(__xludf.DUMMYFUNCTION("IF(ISBLANK($A5),, IF((ARRAYFORMULA(SUM(COUNTIFS(OccupancyAddresses,$A5,OccupancyUnits, $B5, 'Tenant Occupancy'!SK$5:SK23,{""&gt;0"",""Occupied"",""Late""}))))&gt;1,""Multiple Bookings"", IF(SUMIFS( 'Tenant Occupancy'!SK$5:SK23,OccupancyUnits,$B5,OccupancyAddres"&amp;"ses,$A5)&gt;0,SUMIFS('Tenant Occupancy'!SK$5:SK23,OccupancyUnits,$B5,OccupancyAddresses,$A5),IFERROR(VLOOKUP($A5&amp;"" ""&amp;$B5, FILTER(ARRAYFORMULA({OccupancyAddresses&amp;"" ""&amp; OccupancyUnits,'Tenant Occupancy'!SK$5:SK23}),INDEX(ARRAYFORMULA({OccupancyAddresses&amp;"""&amp;" ""&amp; OccupancyUnits,'Tenant Occupancy'!SK$5:SK23}),0,2)&lt;&gt;""""),2,FALSE),IF(SJ2=TODAY(),""Today"",)))))"),"Occupied")</f>
        <v>Occupied</v>
      </c>
      <c r="SK5" s="3" t="str">
        <f>IFERROR(__xludf.DUMMYFUNCTION("IF(ISBLANK($A5),, IF((ARRAYFORMULA(SUM(COUNTIFS(OccupancyAddresses,$A5,OccupancyUnits, $B5, 'Tenant Occupancy'!SL$5:SL23,{""&gt;0"",""Occupied"",""Late""}))))&gt;1,""Multiple Bookings"", IF(SUMIFS( 'Tenant Occupancy'!SL$5:SL23,OccupancyUnits,$B5,OccupancyAddres"&amp;"ses,$A5)&gt;0,SUMIFS('Tenant Occupancy'!SL$5:SL23,OccupancyUnits,$B5,OccupancyAddresses,$A5),IFERROR(VLOOKUP($A5&amp;"" ""&amp;$B5, FILTER(ARRAYFORMULA({OccupancyAddresses&amp;"" ""&amp; OccupancyUnits,'Tenant Occupancy'!SL$5:SL23}),INDEX(ARRAYFORMULA({OccupancyAddresses&amp;"""&amp;" ""&amp; OccupancyUnits,'Tenant Occupancy'!SL$5:SL23}),0,2)&lt;&gt;""""),2,FALSE),IF(SK2=TODAY(),""Today"",)))))"),"Occupied")</f>
        <v>Occupied</v>
      </c>
      <c r="SL5" s="3" t="str">
        <f>IFERROR(__xludf.DUMMYFUNCTION("IF(ISBLANK($A5),, IF((ARRAYFORMULA(SUM(COUNTIFS(OccupancyAddresses,$A5,OccupancyUnits, $B5, 'Tenant Occupancy'!SM$5:SM23,{""&gt;0"",""Occupied"",""Late""}))))&gt;1,""Multiple Bookings"", IF(SUMIFS( 'Tenant Occupancy'!SM$5:SM23,OccupancyUnits,$B5,OccupancyAddres"&amp;"ses,$A5)&gt;0,SUMIFS('Tenant Occupancy'!SM$5:SM23,OccupancyUnits,$B5,OccupancyAddresses,$A5),IFERROR(VLOOKUP($A5&amp;"" ""&amp;$B5, FILTER(ARRAYFORMULA({OccupancyAddresses&amp;"" ""&amp; OccupancyUnits,'Tenant Occupancy'!SM$5:SM23}),INDEX(ARRAYFORMULA({OccupancyAddresses&amp;"""&amp;" ""&amp; OccupancyUnits,'Tenant Occupancy'!SM$5:SM23}),0,2)&lt;&gt;""""),2,FALSE),IF(SL2=TODAY(),""Today"",)))))"),"Occupied")</f>
        <v>Occupied</v>
      </c>
      <c r="SM5" s="3" t="str">
        <f>IFERROR(__xludf.DUMMYFUNCTION("IF(ISBLANK($A5),, IF((ARRAYFORMULA(SUM(COUNTIFS(OccupancyAddresses,$A5,OccupancyUnits, $B5, 'Tenant Occupancy'!SN$5:SN23,{""&gt;0"",""Occupied"",""Late""}))))&gt;1,""Multiple Bookings"", IF(SUMIFS( 'Tenant Occupancy'!SN$5:SN23,OccupancyUnits,$B5,OccupancyAddres"&amp;"ses,$A5)&gt;0,SUMIFS('Tenant Occupancy'!SN$5:SN23,OccupancyUnits,$B5,OccupancyAddresses,$A5),IFERROR(VLOOKUP($A5&amp;"" ""&amp;$B5, FILTER(ARRAYFORMULA({OccupancyAddresses&amp;"" ""&amp; OccupancyUnits,'Tenant Occupancy'!SN$5:SN23}),INDEX(ARRAYFORMULA({OccupancyAddresses&amp;"""&amp;" ""&amp; OccupancyUnits,'Tenant Occupancy'!SN$5:SN23}),0,2)&lt;&gt;""""),2,FALSE),IF(SM2=TODAY(),""Today"",)))))"),"Occupied")</f>
        <v>Occupied</v>
      </c>
      <c r="SN5" s="3" t="str">
        <f>IFERROR(__xludf.DUMMYFUNCTION("IF(ISBLANK($A5),, IF((ARRAYFORMULA(SUM(COUNTIFS(OccupancyAddresses,$A5,OccupancyUnits, $B5, 'Tenant Occupancy'!SO$5:SO23,{""&gt;0"",""Occupied"",""Late""}))))&gt;1,""Multiple Bookings"", IF(SUMIFS( 'Tenant Occupancy'!SO$5:SO23,OccupancyUnits,$B5,OccupancyAddres"&amp;"ses,$A5)&gt;0,SUMIFS('Tenant Occupancy'!SO$5:SO23,OccupancyUnits,$B5,OccupancyAddresses,$A5),IFERROR(VLOOKUP($A5&amp;"" ""&amp;$B5, FILTER(ARRAYFORMULA({OccupancyAddresses&amp;"" ""&amp; OccupancyUnits,'Tenant Occupancy'!SO$5:SO23}),INDEX(ARRAYFORMULA({OccupancyAddresses&amp;"""&amp;" ""&amp; OccupancyUnits,'Tenant Occupancy'!SO$5:SO23}),0,2)&lt;&gt;""""),2,FALSE),IF(SN2=TODAY(),""Today"",)))))"),"Occupied")</f>
        <v>Occupied</v>
      </c>
      <c r="SO5" s="3" t="str">
        <f>IFERROR(__xludf.DUMMYFUNCTION("IF(ISBLANK($A5),, IF((ARRAYFORMULA(SUM(COUNTIFS(OccupancyAddresses,$A5,OccupancyUnits, $B5, 'Tenant Occupancy'!SP$5:SP23,{""&gt;0"",""Occupied"",""Late""}))))&gt;1,""Multiple Bookings"", IF(SUMIFS( 'Tenant Occupancy'!SP$5:SP23,OccupancyUnits,$B5,OccupancyAddres"&amp;"ses,$A5)&gt;0,SUMIFS('Tenant Occupancy'!SP$5:SP23,OccupancyUnits,$B5,OccupancyAddresses,$A5),IFERROR(VLOOKUP($A5&amp;"" ""&amp;$B5, FILTER(ARRAYFORMULA({OccupancyAddresses&amp;"" ""&amp; OccupancyUnits,'Tenant Occupancy'!SP$5:SP23}),INDEX(ARRAYFORMULA({OccupancyAddresses&amp;"""&amp;" ""&amp; OccupancyUnits,'Tenant Occupancy'!SP$5:SP23}),0,2)&lt;&gt;""""),2,FALSE),IF(SO2=TODAY(),""Today"",)))))"),"Occupied")</f>
        <v>Occupied</v>
      </c>
      <c r="SP5" s="3">
        <f>IFERROR(__xludf.DUMMYFUNCTION("IF(ISBLANK($A5),, IF((ARRAYFORMULA(SUM(COUNTIFS(OccupancyAddresses,$A5,OccupancyUnits, $B5, 'Tenant Occupancy'!SQ$5:SQ23,{""&gt;0"",""Occupied"",""Late""}))))&gt;1,""Multiple Bookings"", IF(SUMIFS( 'Tenant Occupancy'!SQ$5:SQ23,OccupancyUnits,$B5,OccupancyAddres"&amp;"ses,$A5)&gt;0,SUMIFS('Tenant Occupancy'!SQ$5:SQ23,OccupancyUnits,$B5,OccupancyAddresses,$A5),IFERROR(VLOOKUP($A5&amp;"" ""&amp;$B5, FILTER(ARRAYFORMULA({OccupancyAddresses&amp;"" ""&amp; OccupancyUnits,'Tenant Occupancy'!SQ$5:SQ23}),INDEX(ARRAYFORMULA({OccupancyAddresses&amp;"""&amp;" ""&amp; OccupancyUnits,'Tenant Occupancy'!SQ$5:SQ23}),0,2)&lt;&gt;""""),2,FALSE),IF(SP2=TODAY(),""Today"",)))))"),1289.99)</f>
        <v>1289.99</v>
      </c>
      <c r="SQ5" s="3" t="str">
        <f>IFERROR(__xludf.DUMMYFUNCTION("IF(ISBLANK($A5),, IF((ARRAYFORMULA(SUM(COUNTIFS(OccupancyAddresses,$A5,OccupancyUnits, $B5, 'Tenant Occupancy'!SR$5:SR23,{""&gt;0"",""Occupied"",""Late""}))))&gt;1,""Multiple Bookings"", IF(SUMIFS( 'Tenant Occupancy'!SR$5:SR23,OccupancyUnits,$B5,OccupancyAddres"&amp;"ses,$A5)&gt;0,SUMIFS('Tenant Occupancy'!SR$5:SR23,OccupancyUnits,$B5,OccupancyAddresses,$A5),IFERROR(VLOOKUP($A5&amp;"" ""&amp;$B5, FILTER(ARRAYFORMULA({OccupancyAddresses&amp;"" ""&amp; OccupancyUnits,'Tenant Occupancy'!SR$5:SR23}),INDEX(ARRAYFORMULA({OccupancyAddresses&amp;"""&amp;" ""&amp; OccupancyUnits,'Tenant Occupancy'!SR$5:SR23}),0,2)&lt;&gt;""""),2,FALSE),IF(SQ2=TODAY(),""Today"",)))))"),"Occupied")</f>
        <v>Occupied</v>
      </c>
      <c r="SR5" s="3" t="str">
        <f>IFERROR(__xludf.DUMMYFUNCTION("IF(ISBLANK($A5),, IF((ARRAYFORMULA(SUM(COUNTIFS(OccupancyAddresses,$A5,OccupancyUnits, $B5, 'Tenant Occupancy'!SS$5:SS23,{""&gt;0"",""Occupied"",""Late""}))))&gt;1,""Multiple Bookings"", IF(SUMIFS( 'Tenant Occupancy'!SS$5:SS23,OccupancyUnits,$B5,OccupancyAddres"&amp;"ses,$A5)&gt;0,SUMIFS('Tenant Occupancy'!SS$5:SS23,OccupancyUnits,$B5,OccupancyAddresses,$A5),IFERROR(VLOOKUP($A5&amp;"" ""&amp;$B5, FILTER(ARRAYFORMULA({OccupancyAddresses&amp;"" ""&amp; OccupancyUnits,'Tenant Occupancy'!SS$5:SS23}),INDEX(ARRAYFORMULA({OccupancyAddresses&amp;"""&amp;" ""&amp; OccupancyUnits,'Tenant Occupancy'!SS$5:SS23}),0,2)&lt;&gt;""""),2,FALSE),IF(SR2=TODAY(),""Today"",)))))"),"Occupied")</f>
        <v>Occupied</v>
      </c>
      <c r="SS5" s="3" t="str">
        <f>IFERROR(__xludf.DUMMYFUNCTION("IF(ISBLANK($A5),, IF((ARRAYFORMULA(SUM(COUNTIFS(OccupancyAddresses,$A5,OccupancyUnits, $B5, 'Tenant Occupancy'!ST$5:ST23,{""&gt;0"",""Occupied"",""Late""}))))&gt;1,""Multiple Bookings"", IF(SUMIFS( 'Tenant Occupancy'!ST$5:ST23,OccupancyUnits,$B5,OccupancyAddres"&amp;"ses,$A5)&gt;0,SUMIFS('Tenant Occupancy'!ST$5:ST23,OccupancyUnits,$B5,OccupancyAddresses,$A5),IFERROR(VLOOKUP($A5&amp;"" ""&amp;$B5, FILTER(ARRAYFORMULA({OccupancyAddresses&amp;"" ""&amp; OccupancyUnits,'Tenant Occupancy'!ST$5:ST23}),INDEX(ARRAYFORMULA({OccupancyAddresses&amp;"""&amp;" ""&amp; OccupancyUnits,'Tenant Occupancy'!ST$5:ST23}),0,2)&lt;&gt;""""),2,FALSE),IF(SS2=TODAY(),""Today"",)))))"),"Occupied")</f>
        <v>Occupied</v>
      </c>
      <c r="ST5" s="3" t="str">
        <f>IFERROR(__xludf.DUMMYFUNCTION("IF(ISBLANK($A5),, IF((ARRAYFORMULA(SUM(COUNTIFS(OccupancyAddresses,$A5,OccupancyUnits, $B5, 'Tenant Occupancy'!SU$5:SU23,{""&gt;0"",""Occupied"",""Late""}))))&gt;1,""Multiple Bookings"", IF(SUMIFS( 'Tenant Occupancy'!SU$5:SU23,OccupancyUnits,$B5,OccupancyAddres"&amp;"ses,$A5)&gt;0,SUMIFS('Tenant Occupancy'!SU$5:SU23,OccupancyUnits,$B5,OccupancyAddresses,$A5),IFERROR(VLOOKUP($A5&amp;"" ""&amp;$B5, FILTER(ARRAYFORMULA({OccupancyAddresses&amp;"" ""&amp; OccupancyUnits,'Tenant Occupancy'!SU$5:SU23}),INDEX(ARRAYFORMULA({OccupancyAddresses&amp;"""&amp;" ""&amp; OccupancyUnits,'Tenant Occupancy'!SU$5:SU23}),0,2)&lt;&gt;""""),2,FALSE),IF(ST2=TODAY(),""Today"",)))))"),"Occupied")</f>
        <v>Occupied</v>
      </c>
      <c r="SU5" s="3" t="str">
        <f>IFERROR(__xludf.DUMMYFUNCTION("IF(ISBLANK($A5),, IF((ARRAYFORMULA(SUM(COUNTIFS(OccupancyAddresses,$A5,OccupancyUnits, $B5, 'Tenant Occupancy'!SV$5:SV23,{""&gt;0"",""Occupied"",""Late""}))))&gt;1,""Multiple Bookings"", IF(SUMIFS( 'Tenant Occupancy'!SV$5:SV23,OccupancyUnits,$B5,OccupancyAddres"&amp;"ses,$A5)&gt;0,SUMIFS('Tenant Occupancy'!SV$5:SV23,OccupancyUnits,$B5,OccupancyAddresses,$A5),IFERROR(VLOOKUP($A5&amp;"" ""&amp;$B5, FILTER(ARRAYFORMULA({OccupancyAddresses&amp;"" ""&amp; OccupancyUnits,'Tenant Occupancy'!SV$5:SV23}),INDEX(ARRAYFORMULA({OccupancyAddresses&amp;"""&amp;" ""&amp; OccupancyUnits,'Tenant Occupancy'!SV$5:SV23}),0,2)&lt;&gt;""""),2,FALSE),IF(SU2=TODAY(),""Today"",)))))"),"Occupied")</f>
        <v>Occupied</v>
      </c>
      <c r="SV5" s="3" t="str">
        <f>IFERROR(__xludf.DUMMYFUNCTION("IF(ISBLANK($A5),, IF((ARRAYFORMULA(SUM(COUNTIFS(OccupancyAddresses,$A5,OccupancyUnits, $B5, 'Tenant Occupancy'!SW$5:SW23,{""&gt;0"",""Occupied"",""Late""}))))&gt;1,""Multiple Bookings"", IF(SUMIFS( 'Tenant Occupancy'!SW$5:SW23,OccupancyUnits,$B5,OccupancyAddres"&amp;"ses,$A5)&gt;0,SUMIFS('Tenant Occupancy'!SW$5:SW23,OccupancyUnits,$B5,OccupancyAddresses,$A5),IFERROR(VLOOKUP($A5&amp;"" ""&amp;$B5, FILTER(ARRAYFORMULA({OccupancyAddresses&amp;"" ""&amp; OccupancyUnits,'Tenant Occupancy'!SW$5:SW23}),INDEX(ARRAYFORMULA({OccupancyAddresses&amp;"""&amp;" ""&amp; OccupancyUnits,'Tenant Occupancy'!SW$5:SW23}),0,2)&lt;&gt;""""),2,FALSE),IF(SV2=TODAY(),""Today"",)))))"),"Occupied")</f>
        <v>Occupied</v>
      </c>
      <c r="SW5" s="3" t="str">
        <f>IFERROR(__xludf.DUMMYFUNCTION("IF(ISBLANK($A5),, IF((ARRAYFORMULA(SUM(COUNTIFS(OccupancyAddresses,$A5,OccupancyUnits, $B5, 'Tenant Occupancy'!SX$5:SX23,{""&gt;0"",""Occupied"",""Late""}))))&gt;1,""Multiple Bookings"", IF(SUMIFS( 'Tenant Occupancy'!SX$5:SX23,OccupancyUnits,$B5,OccupancyAddres"&amp;"ses,$A5)&gt;0,SUMIFS('Tenant Occupancy'!SX$5:SX23,OccupancyUnits,$B5,OccupancyAddresses,$A5),IFERROR(VLOOKUP($A5&amp;"" ""&amp;$B5, FILTER(ARRAYFORMULA({OccupancyAddresses&amp;"" ""&amp; OccupancyUnits,'Tenant Occupancy'!SX$5:SX23}),INDEX(ARRAYFORMULA({OccupancyAddresses&amp;"""&amp;" ""&amp; OccupancyUnits,'Tenant Occupancy'!SX$5:SX23}),0,2)&lt;&gt;""""),2,FALSE),IF(SW2=TODAY(),""Today"",)))))"),"Occupied")</f>
        <v>Occupied</v>
      </c>
      <c r="SX5" s="3" t="str">
        <f>IFERROR(__xludf.DUMMYFUNCTION("IF(ISBLANK($A5),, IF((ARRAYFORMULA(SUM(COUNTIFS(OccupancyAddresses,$A5,OccupancyUnits, $B5, 'Tenant Occupancy'!SY$5:SY23,{""&gt;0"",""Occupied"",""Late""}))))&gt;1,""Multiple Bookings"", IF(SUMIFS( 'Tenant Occupancy'!SY$5:SY23,OccupancyUnits,$B5,OccupancyAddres"&amp;"ses,$A5)&gt;0,SUMIFS('Tenant Occupancy'!SY$5:SY23,OccupancyUnits,$B5,OccupancyAddresses,$A5),IFERROR(VLOOKUP($A5&amp;"" ""&amp;$B5, FILTER(ARRAYFORMULA({OccupancyAddresses&amp;"" ""&amp; OccupancyUnits,'Tenant Occupancy'!SY$5:SY23}),INDEX(ARRAYFORMULA({OccupancyAddresses&amp;"""&amp;" ""&amp; OccupancyUnits,'Tenant Occupancy'!SY$5:SY23}),0,2)&lt;&gt;""""),2,FALSE),IF(SX2=TODAY(),""Today"",)))))"),"Occupied")</f>
        <v>Occupied</v>
      </c>
      <c r="SY5" s="3" t="str">
        <f>IFERROR(__xludf.DUMMYFUNCTION("IF(ISBLANK($A5),, IF((ARRAYFORMULA(SUM(COUNTIFS(OccupancyAddresses,$A5,OccupancyUnits, $B5, 'Tenant Occupancy'!SZ$5:SZ23,{""&gt;0"",""Occupied"",""Late""}))))&gt;1,""Multiple Bookings"", IF(SUMIFS( 'Tenant Occupancy'!SZ$5:SZ23,OccupancyUnits,$B5,OccupancyAddres"&amp;"ses,$A5)&gt;0,SUMIFS('Tenant Occupancy'!SZ$5:SZ23,OccupancyUnits,$B5,OccupancyAddresses,$A5),IFERROR(VLOOKUP($A5&amp;"" ""&amp;$B5, FILTER(ARRAYFORMULA({OccupancyAddresses&amp;"" ""&amp; OccupancyUnits,'Tenant Occupancy'!SZ$5:SZ23}),INDEX(ARRAYFORMULA({OccupancyAddresses&amp;"""&amp;" ""&amp; OccupancyUnits,'Tenant Occupancy'!SZ$5:SZ23}),0,2)&lt;&gt;""""),2,FALSE),IF(SY2=TODAY(),""Today"",)))))"),"Occupied")</f>
        <v>Occupied</v>
      </c>
      <c r="SZ5" s="3" t="str">
        <f>IFERROR(__xludf.DUMMYFUNCTION("IF(ISBLANK($A5),, IF((ARRAYFORMULA(SUM(COUNTIFS(OccupancyAddresses,$A5,OccupancyUnits, $B5, 'Tenant Occupancy'!TA$5:TA23,{""&gt;0"",""Occupied"",""Late""}))))&gt;1,""Multiple Bookings"", IF(SUMIFS( 'Tenant Occupancy'!TA$5:TA23,OccupancyUnits,$B5,OccupancyAddres"&amp;"ses,$A5)&gt;0,SUMIFS('Tenant Occupancy'!TA$5:TA23,OccupancyUnits,$B5,OccupancyAddresses,$A5),IFERROR(VLOOKUP($A5&amp;"" ""&amp;$B5, FILTER(ARRAYFORMULA({OccupancyAddresses&amp;"" ""&amp; OccupancyUnits,'Tenant Occupancy'!TA$5:TA23}),INDEX(ARRAYFORMULA({OccupancyAddresses&amp;"""&amp;" ""&amp; OccupancyUnits,'Tenant Occupancy'!TA$5:TA23}),0,2)&lt;&gt;""""),2,FALSE),IF(SZ2=TODAY(),""Today"",)))))"),"Occupied")</f>
        <v>Occupied</v>
      </c>
      <c r="TA5" s="3" t="str">
        <f>IFERROR(__xludf.DUMMYFUNCTION("IF(ISBLANK($A5),, IF((ARRAYFORMULA(SUM(COUNTIFS(OccupancyAddresses,$A5,OccupancyUnits, $B5, 'Tenant Occupancy'!TB$5:TB23,{""&gt;0"",""Occupied"",""Late""}))))&gt;1,""Multiple Bookings"", IF(SUMIFS( 'Tenant Occupancy'!TB$5:TB23,OccupancyUnits,$B5,OccupancyAddres"&amp;"ses,$A5)&gt;0,SUMIFS('Tenant Occupancy'!TB$5:TB23,OccupancyUnits,$B5,OccupancyAddresses,$A5),IFERROR(VLOOKUP($A5&amp;"" ""&amp;$B5, FILTER(ARRAYFORMULA({OccupancyAddresses&amp;"" ""&amp; OccupancyUnits,'Tenant Occupancy'!TB$5:TB23}),INDEX(ARRAYFORMULA({OccupancyAddresses&amp;"""&amp;" ""&amp; OccupancyUnits,'Tenant Occupancy'!TB$5:TB23}),0,2)&lt;&gt;""""),2,FALSE),IF(TA2=TODAY(),""Today"",)))))"),"Occupied")</f>
        <v>Occupied</v>
      </c>
      <c r="TB5" s="3" t="str">
        <f>IFERROR(__xludf.DUMMYFUNCTION("IF(ISBLANK($A5),, IF((ARRAYFORMULA(SUM(COUNTIFS(OccupancyAddresses,$A5,OccupancyUnits, $B5, 'Tenant Occupancy'!TC$5:TC23,{""&gt;0"",""Occupied"",""Late""}))))&gt;1,""Multiple Bookings"", IF(SUMIFS( 'Tenant Occupancy'!TC$5:TC23,OccupancyUnits,$B5,OccupancyAddres"&amp;"ses,$A5)&gt;0,SUMIFS('Tenant Occupancy'!TC$5:TC23,OccupancyUnits,$B5,OccupancyAddresses,$A5),IFERROR(VLOOKUP($A5&amp;"" ""&amp;$B5, FILTER(ARRAYFORMULA({OccupancyAddresses&amp;"" ""&amp; OccupancyUnits,'Tenant Occupancy'!TC$5:TC23}),INDEX(ARRAYFORMULA({OccupancyAddresses&amp;"""&amp;" ""&amp; OccupancyUnits,'Tenant Occupancy'!TC$5:TC23}),0,2)&lt;&gt;""""),2,FALSE),IF(TB2=TODAY(),""Today"",)))))"),"Occupied")</f>
        <v>Occupied</v>
      </c>
      <c r="TC5" s="3" t="str">
        <f>IFERROR(__xludf.DUMMYFUNCTION("IF(ISBLANK($A5),, IF((ARRAYFORMULA(SUM(COUNTIFS(OccupancyAddresses,$A5,OccupancyUnits, $B5, 'Tenant Occupancy'!TD$5:TD23,{""&gt;0"",""Occupied"",""Late""}))))&gt;1,""Multiple Bookings"", IF(SUMIFS( 'Tenant Occupancy'!TD$5:TD23,OccupancyUnits,$B5,OccupancyAddres"&amp;"ses,$A5)&gt;0,SUMIFS('Tenant Occupancy'!TD$5:TD23,OccupancyUnits,$B5,OccupancyAddresses,$A5),IFERROR(VLOOKUP($A5&amp;"" ""&amp;$B5, FILTER(ARRAYFORMULA({OccupancyAddresses&amp;"" ""&amp; OccupancyUnits,'Tenant Occupancy'!TD$5:TD23}),INDEX(ARRAYFORMULA({OccupancyAddresses&amp;"""&amp;" ""&amp; OccupancyUnits,'Tenant Occupancy'!TD$5:TD23}),0,2)&lt;&gt;""""),2,FALSE),IF(TC2=TODAY(),""Today"",)))))"),"Occupied")</f>
        <v>Occupied</v>
      </c>
      <c r="TD5" s="3" t="str">
        <f>IFERROR(__xludf.DUMMYFUNCTION("IF(ISBLANK($A5),, IF((ARRAYFORMULA(SUM(COUNTIFS(OccupancyAddresses,$A5,OccupancyUnits, $B5, 'Tenant Occupancy'!TE$5:TE23,{""&gt;0"",""Occupied"",""Late""}))))&gt;1,""Multiple Bookings"", IF(SUMIFS( 'Tenant Occupancy'!TE$5:TE23,OccupancyUnits,$B5,OccupancyAddres"&amp;"ses,$A5)&gt;0,SUMIFS('Tenant Occupancy'!TE$5:TE23,OccupancyUnits,$B5,OccupancyAddresses,$A5),IFERROR(VLOOKUP($A5&amp;"" ""&amp;$B5, FILTER(ARRAYFORMULA({OccupancyAddresses&amp;"" ""&amp; OccupancyUnits,'Tenant Occupancy'!TE$5:TE23}),INDEX(ARRAYFORMULA({OccupancyAddresses&amp;"""&amp;" ""&amp; OccupancyUnits,'Tenant Occupancy'!TE$5:TE23}),0,2)&lt;&gt;""""),2,FALSE),IF(TD2=TODAY(),""Today"",)))))"),"Occupied")</f>
        <v>Occupied</v>
      </c>
      <c r="TE5" s="3" t="str">
        <f>IFERROR(__xludf.DUMMYFUNCTION("IF(ISBLANK($A5),, IF((ARRAYFORMULA(SUM(COUNTIFS(OccupancyAddresses,$A5,OccupancyUnits, $B5, 'Tenant Occupancy'!TF$5:TF23,{""&gt;0"",""Occupied"",""Late""}))))&gt;1,""Multiple Bookings"", IF(SUMIFS( 'Tenant Occupancy'!TF$5:TF23,OccupancyUnits,$B5,OccupancyAddres"&amp;"ses,$A5)&gt;0,SUMIFS('Tenant Occupancy'!TF$5:TF23,OccupancyUnits,$B5,OccupancyAddresses,$A5),IFERROR(VLOOKUP($A5&amp;"" ""&amp;$B5, FILTER(ARRAYFORMULA({OccupancyAddresses&amp;"" ""&amp; OccupancyUnits,'Tenant Occupancy'!TF$5:TF23}),INDEX(ARRAYFORMULA({OccupancyAddresses&amp;"""&amp;" ""&amp; OccupancyUnits,'Tenant Occupancy'!TF$5:TF23}),0,2)&lt;&gt;""""),2,FALSE),IF(TE2=TODAY(),""Today"",)))))"),"Occupied")</f>
        <v>Occupied</v>
      </c>
      <c r="TF5" s="3" t="str">
        <f>IFERROR(__xludf.DUMMYFUNCTION("IF(ISBLANK($A5),, IF((ARRAYFORMULA(SUM(COUNTIFS(OccupancyAddresses,$A5,OccupancyUnits, $B5, 'Tenant Occupancy'!TG$5:TG23,{""&gt;0"",""Occupied"",""Late""}))))&gt;1,""Multiple Bookings"", IF(SUMIFS( 'Tenant Occupancy'!TG$5:TG23,OccupancyUnits,$B5,OccupancyAddres"&amp;"ses,$A5)&gt;0,SUMIFS('Tenant Occupancy'!TG$5:TG23,OccupancyUnits,$B5,OccupancyAddresses,$A5),IFERROR(VLOOKUP($A5&amp;"" ""&amp;$B5, FILTER(ARRAYFORMULA({OccupancyAddresses&amp;"" ""&amp; OccupancyUnits,'Tenant Occupancy'!TG$5:TG23}),INDEX(ARRAYFORMULA({OccupancyAddresses&amp;"""&amp;" ""&amp; OccupancyUnits,'Tenant Occupancy'!TG$5:TG23}),0,2)&lt;&gt;""""),2,FALSE),IF(TF2=TODAY(),""Today"",)))))"),"Occupied")</f>
        <v>Occupied</v>
      </c>
      <c r="TG5" s="3" t="str">
        <f>IFERROR(__xludf.DUMMYFUNCTION("IF(ISBLANK($A5),, IF((ARRAYFORMULA(SUM(COUNTIFS(OccupancyAddresses,$A5,OccupancyUnits, $B5, 'Tenant Occupancy'!TH$5:TH23,{""&gt;0"",""Occupied"",""Late""}))))&gt;1,""Multiple Bookings"", IF(SUMIFS( 'Tenant Occupancy'!TH$5:TH23,OccupancyUnits,$B5,OccupancyAddres"&amp;"ses,$A5)&gt;0,SUMIFS('Tenant Occupancy'!TH$5:TH23,OccupancyUnits,$B5,OccupancyAddresses,$A5),IFERROR(VLOOKUP($A5&amp;"" ""&amp;$B5, FILTER(ARRAYFORMULA({OccupancyAddresses&amp;"" ""&amp; OccupancyUnits,'Tenant Occupancy'!TH$5:TH23}),INDEX(ARRAYFORMULA({OccupancyAddresses&amp;"""&amp;" ""&amp; OccupancyUnits,'Tenant Occupancy'!TH$5:TH23}),0,2)&lt;&gt;""""),2,FALSE),IF(TG2=TODAY(),""Today"",)))))"),"Occupied")</f>
        <v>Occupied</v>
      </c>
      <c r="TH5" s="3" t="str">
        <f>IFERROR(__xludf.DUMMYFUNCTION("IF(ISBLANK($A5),, IF((ARRAYFORMULA(SUM(COUNTIFS(OccupancyAddresses,$A5,OccupancyUnits, $B5, 'Tenant Occupancy'!TI$5:TI23,{""&gt;0"",""Occupied"",""Late""}))))&gt;1,""Multiple Bookings"", IF(SUMIFS( 'Tenant Occupancy'!TI$5:TI23,OccupancyUnits,$B5,OccupancyAddres"&amp;"ses,$A5)&gt;0,SUMIFS('Tenant Occupancy'!TI$5:TI23,OccupancyUnits,$B5,OccupancyAddresses,$A5),IFERROR(VLOOKUP($A5&amp;"" ""&amp;$B5, FILTER(ARRAYFORMULA({OccupancyAddresses&amp;"" ""&amp; OccupancyUnits,'Tenant Occupancy'!TI$5:TI23}),INDEX(ARRAYFORMULA({OccupancyAddresses&amp;"""&amp;" ""&amp; OccupancyUnits,'Tenant Occupancy'!TI$5:TI23}),0,2)&lt;&gt;""""),2,FALSE),IF(TH2=TODAY(),""Today"",)))))"),"Occupied")</f>
        <v>Occupied</v>
      </c>
      <c r="TI5" s="3" t="str">
        <f>IFERROR(__xludf.DUMMYFUNCTION("IF(ISBLANK($A5),, IF((ARRAYFORMULA(SUM(COUNTIFS(OccupancyAddresses,$A5,OccupancyUnits, $B5, 'Tenant Occupancy'!TJ$5:TJ23,{""&gt;0"",""Occupied"",""Late""}))))&gt;1,""Multiple Bookings"", IF(SUMIFS( 'Tenant Occupancy'!TJ$5:TJ23,OccupancyUnits,$B5,OccupancyAddres"&amp;"ses,$A5)&gt;0,SUMIFS('Tenant Occupancy'!TJ$5:TJ23,OccupancyUnits,$B5,OccupancyAddresses,$A5),IFERROR(VLOOKUP($A5&amp;"" ""&amp;$B5, FILTER(ARRAYFORMULA({OccupancyAddresses&amp;"" ""&amp; OccupancyUnits,'Tenant Occupancy'!TJ$5:TJ23}),INDEX(ARRAYFORMULA({OccupancyAddresses&amp;"""&amp;" ""&amp; OccupancyUnits,'Tenant Occupancy'!TJ$5:TJ23}),0,2)&lt;&gt;""""),2,FALSE),IF(TI2=TODAY(),""Today"",)))))"),"Occupied")</f>
        <v>Occupied</v>
      </c>
      <c r="TJ5" s="3" t="str">
        <f>IFERROR(__xludf.DUMMYFUNCTION("IF(ISBLANK($A5),, IF((ARRAYFORMULA(SUM(COUNTIFS(OccupancyAddresses,$A5,OccupancyUnits, $B5, 'Tenant Occupancy'!TK$5:TK23,{""&gt;0"",""Occupied"",""Late""}))))&gt;1,""Multiple Bookings"", IF(SUMIFS( 'Tenant Occupancy'!TK$5:TK23,OccupancyUnits,$B5,OccupancyAddres"&amp;"ses,$A5)&gt;0,SUMIFS('Tenant Occupancy'!TK$5:TK23,OccupancyUnits,$B5,OccupancyAddresses,$A5),IFERROR(VLOOKUP($A5&amp;"" ""&amp;$B5, FILTER(ARRAYFORMULA({OccupancyAddresses&amp;"" ""&amp; OccupancyUnits,'Tenant Occupancy'!TK$5:TK23}),INDEX(ARRAYFORMULA({OccupancyAddresses&amp;"""&amp;" ""&amp; OccupancyUnits,'Tenant Occupancy'!TK$5:TK23}),0,2)&lt;&gt;""""),2,FALSE),IF(TJ2=TODAY(),""Today"",)))))"),"Occupied")</f>
        <v>Occupied</v>
      </c>
      <c r="TK5" s="3" t="str">
        <f>IFERROR(__xludf.DUMMYFUNCTION("IF(ISBLANK($A5),, IF((ARRAYFORMULA(SUM(COUNTIFS(OccupancyAddresses,$A5,OccupancyUnits, $B5, 'Tenant Occupancy'!TL$5:TL23,{""&gt;0"",""Occupied"",""Late""}))))&gt;1,""Multiple Bookings"", IF(SUMIFS( 'Tenant Occupancy'!TL$5:TL23,OccupancyUnits,$B5,OccupancyAddres"&amp;"ses,$A5)&gt;0,SUMIFS('Tenant Occupancy'!TL$5:TL23,OccupancyUnits,$B5,OccupancyAddresses,$A5),IFERROR(VLOOKUP($A5&amp;"" ""&amp;$B5, FILTER(ARRAYFORMULA({OccupancyAddresses&amp;"" ""&amp; OccupancyUnits,'Tenant Occupancy'!TL$5:TL23}),INDEX(ARRAYFORMULA({OccupancyAddresses&amp;"""&amp;" ""&amp; OccupancyUnits,'Tenant Occupancy'!TL$5:TL23}),0,2)&lt;&gt;""""),2,FALSE),IF(TK2=TODAY(),""Today"",)))))"),"Occupied")</f>
        <v>Occupied</v>
      </c>
      <c r="TL5" s="3" t="str">
        <f>IFERROR(__xludf.DUMMYFUNCTION("IF(ISBLANK($A5),, IF((ARRAYFORMULA(SUM(COUNTIFS(OccupancyAddresses,$A5,OccupancyUnits, $B5, 'Tenant Occupancy'!TM$5:TM23,{""&gt;0"",""Occupied"",""Late""}))))&gt;1,""Multiple Bookings"", IF(SUMIFS( 'Tenant Occupancy'!TM$5:TM23,OccupancyUnits,$B5,OccupancyAddres"&amp;"ses,$A5)&gt;0,SUMIFS('Tenant Occupancy'!TM$5:TM23,OccupancyUnits,$B5,OccupancyAddresses,$A5),IFERROR(VLOOKUP($A5&amp;"" ""&amp;$B5, FILTER(ARRAYFORMULA({OccupancyAddresses&amp;"" ""&amp; OccupancyUnits,'Tenant Occupancy'!TM$5:TM23}),INDEX(ARRAYFORMULA({OccupancyAddresses&amp;"""&amp;" ""&amp; OccupancyUnits,'Tenant Occupancy'!TM$5:TM23}),0,2)&lt;&gt;""""),2,FALSE),IF(TL2=TODAY(),""Today"",)))))"),"Occupied")</f>
        <v>Occupied</v>
      </c>
      <c r="TM5" s="3" t="str">
        <f>IFERROR(__xludf.DUMMYFUNCTION("IF(ISBLANK($A5),, IF((ARRAYFORMULA(SUM(COUNTIFS(OccupancyAddresses,$A5,OccupancyUnits, $B5, 'Tenant Occupancy'!TN$5:TN23,{""&gt;0"",""Occupied"",""Late""}))))&gt;1,""Multiple Bookings"", IF(SUMIFS( 'Tenant Occupancy'!TN$5:TN23,OccupancyUnits,$B5,OccupancyAddres"&amp;"ses,$A5)&gt;0,SUMIFS('Tenant Occupancy'!TN$5:TN23,OccupancyUnits,$B5,OccupancyAddresses,$A5),IFERROR(VLOOKUP($A5&amp;"" ""&amp;$B5, FILTER(ARRAYFORMULA({OccupancyAddresses&amp;"" ""&amp; OccupancyUnits,'Tenant Occupancy'!TN$5:TN23}),INDEX(ARRAYFORMULA({OccupancyAddresses&amp;"""&amp;" ""&amp; OccupancyUnits,'Tenant Occupancy'!TN$5:TN23}),0,2)&lt;&gt;""""),2,FALSE),IF(TM2=TODAY(),""Today"",)))))"),"Occupied")</f>
        <v>Occupied</v>
      </c>
      <c r="TN5" s="3" t="str">
        <f>IFERROR(__xludf.DUMMYFUNCTION("IF(ISBLANK($A5),, IF((ARRAYFORMULA(SUM(COUNTIFS(OccupancyAddresses,$A5,OccupancyUnits, $B5, 'Tenant Occupancy'!TO$5:TO23,{""&gt;0"",""Occupied"",""Late""}))))&gt;1,""Multiple Bookings"", IF(SUMIFS( 'Tenant Occupancy'!TO$5:TO23,OccupancyUnits,$B5,OccupancyAddres"&amp;"ses,$A5)&gt;0,SUMIFS('Tenant Occupancy'!TO$5:TO23,OccupancyUnits,$B5,OccupancyAddresses,$A5),IFERROR(VLOOKUP($A5&amp;"" ""&amp;$B5, FILTER(ARRAYFORMULA({OccupancyAddresses&amp;"" ""&amp; OccupancyUnits,'Tenant Occupancy'!TO$5:TO23}),INDEX(ARRAYFORMULA({OccupancyAddresses&amp;"""&amp;" ""&amp; OccupancyUnits,'Tenant Occupancy'!TO$5:TO23}),0,2)&lt;&gt;""""),2,FALSE),IF(TN2=TODAY(),""Today"",)))))"),"Occupied")</f>
        <v>Occupied</v>
      </c>
      <c r="TO5" s="3" t="str">
        <f>IFERROR(__xludf.DUMMYFUNCTION("IF(ISBLANK($A5),, IF((ARRAYFORMULA(SUM(COUNTIFS(OccupancyAddresses,$A5,OccupancyUnits, $B5, 'Tenant Occupancy'!TP$5:TP23,{""&gt;0"",""Occupied"",""Late""}))))&gt;1,""Multiple Bookings"", IF(SUMIFS( 'Tenant Occupancy'!TP$5:TP23,OccupancyUnits,$B5,OccupancyAddres"&amp;"ses,$A5)&gt;0,SUMIFS('Tenant Occupancy'!TP$5:TP23,OccupancyUnits,$B5,OccupancyAddresses,$A5),IFERROR(VLOOKUP($A5&amp;"" ""&amp;$B5, FILTER(ARRAYFORMULA({OccupancyAddresses&amp;"" ""&amp; OccupancyUnits,'Tenant Occupancy'!TP$5:TP23}),INDEX(ARRAYFORMULA({OccupancyAddresses&amp;"""&amp;" ""&amp; OccupancyUnits,'Tenant Occupancy'!TP$5:TP23}),0,2)&lt;&gt;""""),2,FALSE),IF(TO2=TODAY(),""Today"",)))))"),"Occupied")</f>
        <v>Occupied</v>
      </c>
      <c r="TP5" s="3" t="str">
        <f>IFERROR(__xludf.DUMMYFUNCTION("IF(ISBLANK($A5),, IF((ARRAYFORMULA(SUM(COUNTIFS(OccupancyAddresses,$A5,OccupancyUnits, $B5, 'Tenant Occupancy'!TQ$5:TQ23,{""&gt;0"",""Occupied"",""Late""}))))&gt;1,""Multiple Bookings"", IF(SUMIFS( 'Tenant Occupancy'!TQ$5:TQ23,OccupancyUnits,$B5,OccupancyAddres"&amp;"ses,$A5)&gt;0,SUMIFS('Tenant Occupancy'!TQ$5:TQ23,OccupancyUnits,$B5,OccupancyAddresses,$A5),IFERROR(VLOOKUP($A5&amp;"" ""&amp;$B5, FILTER(ARRAYFORMULA({OccupancyAddresses&amp;"" ""&amp; OccupancyUnits,'Tenant Occupancy'!TQ$5:TQ23}),INDEX(ARRAYFORMULA({OccupancyAddresses&amp;"""&amp;" ""&amp; OccupancyUnits,'Tenant Occupancy'!TQ$5:TQ23}),0,2)&lt;&gt;""""),2,FALSE),IF(TP2=TODAY(),""Today"",)))))"),"Occupied")</f>
        <v>Occupied</v>
      </c>
      <c r="TQ5" s="3" t="str">
        <f>IFERROR(__xludf.DUMMYFUNCTION("IF(ISBLANK($A5),, IF((ARRAYFORMULA(SUM(COUNTIFS(OccupancyAddresses,$A5,OccupancyUnits, $B5, 'Tenant Occupancy'!TR$5:TR23,{""&gt;0"",""Occupied"",""Late""}))))&gt;1,""Multiple Bookings"", IF(SUMIFS( 'Tenant Occupancy'!TR$5:TR23,OccupancyUnits,$B5,OccupancyAddres"&amp;"ses,$A5)&gt;0,SUMIFS('Tenant Occupancy'!TR$5:TR23,OccupancyUnits,$B5,OccupancyAddresses,$A5),IFERROR(VLOOKUP($A5&amp;"" ""&amp;$B5, FILTER(ARRAYFORMULA({OccupancyAddresses&amp;"" ""&amp; OccupancyUnits,'Tenant Occupancy'!TR$5:TR23}),INDEX(ARRAYFORMULA({OccupancyAddresses&amp;"""&amp;" ""&amp; OccupancyUnits,'Tenant Occupancy'!TR$5:TR23}),0,2)&lt;&gt;""""),2,FALSE),IF(TQ2=TODAY(),""Today"",)))))"),"Occupied")</f>
        <v>Occupied</v>
      </c>
      <c r="TR5" s="3" t="str">
        <f>IFERROR(__xludf.DUMMYFUNCTION("IF(ISBLANK($A5),, IF((ARRAYFORMULA(SUM(COUNTIFS(OccupancyAddresses,$A5,OccupancyUnits, $B5, 'Tenant Occupancy'!TS$5:TS23,{""&gt;0"",""Occupied"",""Late""}))))&gt;1,""Multiple Bookings"", IF(SUMIFS( 'Tenant Occupancy'!TS$5:TS23,OccupancyUnits,$B5,OccupancyAddres"&amp;"ses,$A5)&gt;0,SUMIFS('Tenant Occupancy'!TS$5:TS23,OccupancyUnits,$B5,OccupancyAddresses,$A5),IFERROR(VLOOKUP($A5&amp;"" ""&amp;$B5, FILTER(ARRAYFORMULA({OccupancyAddresses&amp;"" ""&amp; OccupancyUnits,'Tenant Occupancy'!TS$5:TS23}),INDEX(ARRAYFORMULA({OccupancyAddresses&amp;"""&amp;" ""&amp; OccupancyUnits,'Tenant Occupancy'!TS$5:TS23}),0,2)&lt;&gt;""""),2,FALSE),IF(TR2=TODAY(),""Today"",)))))"),"Occupied")</f>
        <v>Occupied</v>
      </c>
      <c r="TS5" s="3" t="str">
        <f>IFERROR(__xludf.DUMMYFUNCTION("IF(ISBLANK($A5),, IF((ARRAYFORMULA(SUM(COUNTIFS(OccupancyAddresses,$A5,OccupancyUnits, $B5, 'Tenant Occupancy'!TT$5:TT23,{""&gt;0"",""Occupied"",""Late""}))))&gt;1,""Multiple Bookings"", IF(SUMIFS( 'Tenant Occupancy'!TT$5:TT23,OccupancyUnits,$B5,OccupancyAddres"&amp;"ses,$A5)&gt;0,SUMIFS('Tenant Occupancy'!TT$5:TT23,OccupancyUnits,$B5,OccupancyAddresses,$A5),IFERROR(VLOOKUP($A5&amp;"" ""&amp;$B5, FILTER(ARRAYFORMULA({OccupancyAddresses&amp;"" ""&amp; OccupancyUnits,'Tenant Occupancy'!TT$5:TT23}),INDEX(ARRAYFORMULA({OccupancyAddresses&amp;"""&amp;" ""&amp; OccupancyUnits,'Tenant Occupancy'!TT$5:TT23}),0,2)&lt;&gt;""""),2,FALSE),IF(TS2=TODAY(),""Today"",)))))"),"Occupied")</f>
        <v>Occupied</v>
      </c>
      <c r="TT5" s="3" t="str">
        <f>IFERROR(__xludf.DUMMYFUNCTION("IF(ISBLANK($A5),, IF((ARRAYFORMULA(SUM(COUNTIFS(OccupancyAddresses,$A5,OccupancyUnits, $B5, 'Tenant Occupancy'!TU$5:TU23,{""&gt;0"",""Occupied"",""Late""}))))&gt;1,""Multiple Bookings"", IF(SUMIFS( 'Tenant Occupancy'!TU$5:TU23,OccupancyUnits,$B5,OccupancyAddres"&amp;"ses,$A5)&gt;0,SUMIFS('Tenant Occupancy'!TU$5:TU23,OccupancyUnits,$B5,OccupancyAddresses,$A5),IFERROR(VLOOKUP($A5&amp;"" ""&amp;$B5, FILTER(ARRAYFORMULA({OccupancyAddresses&amp;"" ""&amp; OccupancyUnits,'Tenant Occupancy'!TU$5:TU23}),INDEX(ARRAYFORMULA({OccupancyAddresses&amp;"""&amp;" ""&amp; OccupancyUnits,'Tenant Occupancy'!TU$5:TU23}),0,2)&lt;&gt;""""),2,FALSE),IF(TT2=TODAY(),""Today"",)))))"),"Occupied")</f>
        <v>Occupied</v>
      </c>
      <c r="TU5" s="3">
        <f>IFERROR(__xludf.DUMMYFUNCTION("IF(ISBLANK($A5),, IF((ARRAYFORMULA(SUM(COUNTIFS(OccupancyAddresses,$A5,OccupancyUnits, $B5, 'Tenant Occupancy'!TV$5:TV23,{""&gt;0"",""Occupied"",""Late""}))))&gt;1,""Multiple Bookings"", IF(SUMIFS( 'Tenant Occupancy'!TV$5:TV23,OccupancyUnits,$B5,OccupancyAddres"&amp;"ses,$A5)&gt;0,SUMIFS('Tenant Occupancy'!TV$5:TV23,OccupancyUnits,$B5,OccupancyAddresses,$A5),IFERROR(VLOOKUP($A5&amp;"" ""&amp;$B5, FILTER(ARRAYFORMULA({OccupancyAddresses&amp;"" ""&amp; OccupancyUnits,'Tenant Occupancy'!TV$5:TV23}),INDEX(ARRAYFORMULA({OccupancyAddresses&amp;"""&amp;" ""&amp; OccupancyUnits,'Tenant Occupancy'!TV$5:TV23}),0,2)&lt;&gt;""""),2,FALSE),IF(TU2=TODAY(),""Today"",)))))"),1289.99)</f>
        <v>1289.99</v>
      </c>
      <c r="TV5" s="3" t="str">
        <f>IFERROR(__xludf.DUMMYFUNCTION("IF(ISBLANK($A5),, IF((ARRAYFORMULA(SUM(COUNTIFS(OccupancyAddresses,$A5,OccupancyUnits, $B5, 'Tenant Occupancy'!TW$5:TW23,{""&gt;0"",""Occupied"",""Late""}))))&gt;1,""Multiple Bookings"", IF(SUMIFS( 'Tenant Occupancy'!TW$5:TW23,OccupancyUnits,$B5,OccupancyAddres"&amp;"ses,$A5)&gt;0,SUMIFS('Tenant Occupancy'!TW$5:TW23,OccupancyUnits,$B5,OccupancyAddresses,$A5),IFERROR(VLOOKUP($A5&amp;"" ""&amp;$B5, FILTER(ARRAYFORMULA({OccupancyAddresses&amp;"" ""&amp; OccupancyUnits,'Tenant Occupancy'!TW$5:TW23}),INDEX(ARRAYFORMULA({OccupancyAddresses&amp;"""&amp;" ""&amp; OccupancyUnits,'Tenant Occupancy'!TW$5:TW23}),0,2)&lt;&gt;""""),2,FALSE),IF(TV2=TODAY(),""Today"",)))))"),"Occupied")</f>
        <v>Occupied</v>
      </c>
      <c r="TW5" s="3" t="str">
        <f>IFERROR(__xludf.DUMMYFUNCTION("IF(ISBLANK($A5),, IF((ARRAYFORMULA(SUM(COUNTIFS(OccupancyAddresses,$A5,OccupancyUnits, $B5, 'Tenant Occupancy'!TX$5:TX23,{""&gt;0"",""Occupied"",""Late""}))))&gt;1,""Multiple Bookings"", IF(SUMIFS( 'Tenant Occupancy'!TX$5:TX23,OccupancyUnits,$B5,OccupancyAddres"&amp;"ses,$A5)&gt;0,SUMIFS('Tenant Occupancy'!TX$5:TX23,OccupancyUnits,$B5,OccupancyAddresses,$A5),IFERROR(VLOOKUP($A5&amp;"" ""&amp;$B5, FILTER(ARRAYFORMULA({OccupancyAddresses&amp;"" ""&amp; OccupancyUnits,'Tenant Occupancy'!TX$5:TX23}),INDEX(ARRAYFORMULA({OccupancyAddresses&amp;"""&amp;" ""&amp; OccupancyUnits,'Tenant Occupancy'!TX$5:TX23}),0,2)&lt;&gt;""""),2,FALSE),IF(TW2=TODAY(),""Today"",)))))"),"Occupied")</f>
        <v>Occupied</v>
      </c>
      <c r="TX5" s="3" t="str">
        <f>IFERROR(__xludf.DUMMYFUNCTION("IF(ISBLANK($A5),, IF((ARRAYFORMULA(SUM(COUNTIFS(OccupancyAddresses,$A5,OccupancyUnits, $B5, 'Tenant Occupancy'!TY$5:TY23,{""&gt;0"",""Occupied"",""Late""}))))&gt;1,""Multiple Bookings"", IF(SUMIFS( 'Tenant Occupancy'!TY$5:TY23,OccupancyUnits,$B5,OccupancyAddres"&amp;"ses,$A5)&gt;0,SUMIFS('Tenant Occupancy'!TY$5:TY23,OccupancyUnits,$B5,OccupancyAddresses,$A5),IFERROR(VLOOKUP($A5&amp;"" ""&amp;$B5, FILTER(ARRAYFORMULA({OccupancyAddresses&amp;"" ""&amp; OccupancyUnits,'Tenant Occupancy'!TY$5:TY23}),INDEX(ARRAYFORMULA({OccupancyAddresses&amp;"""&amp;" ""&amp; OccupancyUnits,'Tenant Occupancy'!TY$5:TY23}),0,2)&lt;&gt;""""),2,FALSE),IF(TX2=TODAY(),""Today"",)))))"),"Occupied")</f>
        <v>Occupied</v>
      </c>
      <c r="TY5" s="3" t="str">
        <f>IFERROR(__xludf.DUMMYFUNCTION("IF(ISBLANK($A5),, IF((ARRAYFORMULA(SUM(COUNTIFS(OccupancyAddresses,$A5,OccupancyUnits, $B5, 'Tenant Occupancy'!TZ$5:TZ23,{""&gt;0"",""Occupied"",""Late""}))))&gt;1,""Multiple Bookings"", IF(SUMIFS( 'Tenant Occupancy'!TZ$5:TZ23,OccupancyUnits,$B5,OccupancyAddres"&amp;"ses,$A5)&gt;0,SUMIFS('Tenant Occupancy'!TZ$5:TZ23,OccupancyUnits,$B5,OccupancyAddresses,$A5),IFERROR(VLOOKUP($A5&amp;"" ""&amp;$B5, FILTER(ARRAYFORMULA({OccupancyAddresses&amp;"" ""&amp; OccupancyUnits,'Tenant Occupancy'!TZ$5:TZ23}),INDEX(ARRAYFORMULA({OccupancyAddresses&amp;"""&amp;" ""&amp; OccupancyUnits,'Tenant Occupancy'!TZ$5:TZ23}),0,2)&lt;&gt;""""),2,FALSE),IF(TY2=TODAY(),""Today"",)))))"),"Occupied")</f>
        <v>Occupied</v>
      </c>
      <c r="TZ5" s="3" t="str">
        <f>IFERROR(__xludf.DUMMYFUNCTION("IF(ISBLANK($A5),, IF((ARRAYFORMULA(SUM(COUNTIFS(OccupancyAddresses,$A5,OccupancyUnits, $B5, 'Tenant Occupancy'!UA$5:UA23,{""&gt;0"",""Occupied"",""Late""}))))&gt;1,""Multiple Bookings"", IF(SUMIFS( 'Tenant Occupancy'!UA$5:UA23,OccupancyUnits,$B5,OccupancyAddres"&amp;"ses,$A5)&gt;0,SUMIFS('Tenant Occupancy'!UA$5:UA23,OccupancyUnits,$B5,OccupancyAddresses,$A5),IFERROR(VLOOKUP($A5&amp;"" ""&amp;$B5, FILTER(ARRAYFORMULA({OccupancyAddresses&amp;"" ""&amp; OccupancyUnits,'Tenant Occupancy'!UA$5:UA23}),INDEX(ARRAYFORMULA({OccupancyAddresses&amp;"""&amp;" ""&amp; OccupancyUnits,'Tenant Occupancy'!UA$5:UA23}),0,2)&lt;&gt;""""),2,FALSE),IF(TZ2=TODAY(),""Today"",)))))"),"Occupied")</f>
        <v>Occupied</v>
      </c>
      <c r="UA5" s="3" t="str">
        <f>IFERROR(__xludf.DUMMYFUNCTION("IF(ISBLANK($A5),, IF((ARRAYFORMULA(SUM(COUNTIFS(OccupancyAddresses,$A5,OccupancyUnits, $B5, 'Tenant Occupancy'!UB$5:UB23,{""&gt;0"",""Occupied"",""Late""}))))&gt;1,""Multiple Bookings"", IF(SUMIFS( 'Tenant Occupancy'!UB$5:UB23,OccupancyUnits,$B5,OccupancyAddres"&amp;"ses,$A5)&gt;0,SUMIFS('Tenant Occupancy'!UB$5:UB23,OccupancyUnits,$B5,OccupancyAddresses,$A5),IFERROR(VLOOKUP($A5&amp;"" ""&amp;$B5, FILTER(ARRAYFORMULA({OccupancyAddresses&amp;"" ""&amp; OccupancyUnits,'Tenant Occupancy'!UB$5:UB23}),INDEX(ARRAYFORMULA({OccupancyAddresses&amp;"""&amp;" ""&amp; OccupancyUnits,'Tenant Occupancy'!UB$5:UB23}),0,2)&lt;&gt;""""),2,FALSE),IF(UA2=TODAY(),""Today"",)))))"),"Occupied")</f>
        <v>Occupied</v>
      </c>
      <c r="UB5" s="3" t="str">
        <f>IFERROR(__xludf.DUMMYFUNCTION("IF(ISBLANK($A5),, IF((ARRAYFORMULA(SUM(COUNTIFS(OccupancyAddresses,$A5,OccupancyUnits, $B5, 'Tenant Occupancy'!UC$5:UC23,{""&gt;0"",""Occupied"",""Late""}))))&gt;1,""Multiple Bookings"", IF(SUMIFS( 'Tenant Occupancy'!UC$5:UC23,OccupancyUnits,$B5,OccupancyAddres"&amp;"ses,$A5)&gt;0,SUMIFS('Tenant Occupancy'!UC$5:UC23,OccupancyUnits,$B5,OccupancyAddresses,$A5),IFERROR(VLOOKUP($A5&amp;"" ""&amp;$B5, FILTER(ARRAYFORMULA({OccupancyAddresses&amp;"" ""&amp; OccupancyUnits,'Tenant Occupancy'!UC$5:UC23}),INDEX(ARRAYFORMULA({OccupancyAddresses&amp;"""&amp;" ""&amp; OccupancyUnits,'Tenant Occupancy'!UC$5:UC23}),0,2)&lt;&gt;""""),2,FALSE),IF(UB2=TODAY(),""Today"",)))))"),"Occupied")</f>
        <v>Occupied</v>
      </c>
      <c r="UC5" s="3" t="str">
        <f>IFERROR(__xludf.DUMMYFUNCTION("IF(ISBLANK($A5),, IF((ARRAYFORMULA(SUM(COUNTIFS(OccupancyAddresses,$A5,OccupancyUnits, $B5, 'Tenant Occupancy'!UD$5:UD23,{""&gt;0"",""Occupied"",""Late""}))))&gt;1,""Multiple Bookings"", IF(SUMIFS( 'Tenant Occupancy'!UD$5:UD23,OccupancyUnits,$B5,OccupancyAddres"&amp;"ses,$A5)&gt;0,SUMIFS('Tenant Occupancy'!UD$5:UD23,OccupancyUnits,$B5,OccupancyAddresses,$A5),IFERROR(VLOOKUP($A5&amp;"" ""&amp;$B5, FILTER(ARRAYFORMULA({OccupancyAddresses&amp;"" ""&amp; OccupancyUnits,'Tenant Occupancy'!UD$5:UD23}),INDEX(ARRAYFORMULA({OccupancyAddresses&amp;"""&amp;" ""&amp; OccupancyUnits,'Tenant Occupancy'!UD$5:UD23}),0,2)&lt;&gt;""""),2,FALSE),IF(UC2=TODAY(),""Today"",)))))"),"Occupied")</f>
        <v>Occupied</v>
      </c>
      <c r="UD5" s="3" t="str">
        <f>IFERROR(__xludf.DUMMYFUNCTION("IF(ISBLANK($A5),, IF((ARRAYFORMULA(SUM(COUNTIFS(OccupancyAddresses,$A5,OccupancyUnits, $B5, 'Tenant Occupancy'!UE$5:UE23,{""&gt;0"",""Occupied"",""Late""}))))&gt;1,""Multiple Bookings"", IF(SUMIFS( 'Tenant Occupancy'!UE$5:UE23,OccupancyUnits,$B5,OccupancyAddres"&amp;"ses,$A5)&gt;0,SUMIFS('Tenant Occupancy'!UE$5:UE23,OccupancyUnits,$B5,OccupancyAddresses,$A5),IFERROR(VLOOKUP($A5&amp;"" ""&amp;$B5, FILTER(ARRAYFORMULA({OccupancyAddresses&amp;"" ""&amp; OccupancyUnits,'Tenant Occupancy'!UE$5:UE23}),INDEX(ARRAYFORMULA({OccupancyAddresses&amp;"""&amp;" ""&amp; OccupancyUnits,'Tenant Occupancy'!UE$5:UE23}),0,2)&lt;&gt;""""),2,FALSE),IF(UD2=TODAY(),""Today"",)))))"),"Occupied")</f>
        <v>Occupied</v>
      </c>
      <c r="UE5" s="3" t="str">
        <f>IFERROR(__xludf.DUMMYFUNCTION("IF(ISBLANK($A5),, IF((ARRAYFORMULA(SUM(COUNTIFS(OccupancyAddresses,$A5,OccupancyUnits, $B5, 'Tenant Occupancy'!UF$5:UF23,{""&gt;0"",""Occupied"",""Late""}))))&gt;1,""Multiple Bookings"", IF(SUMIFS( 'Tenant Occupancy'!UF$5:UF23,OccupancyUnits,$B5,OccupancyAddres"&amp;"ses,$A5)&gt;0,SUMIFS('Tenant Occupancy'!UF$5:UF23,OccupancyUnits,$B5,OccupancyAddresses,$A5),IFERROR(VLOOKUP($A5&amp;"" ""&amp;$B5, FILTER(ARRAYFORMULA({OccupancyAddresses&amp;"" ""&amp; OccupancyUnits,'Tenant Occupancy'!UF$5:UF23}),INDEX(ARRAYFORMULA({OccupancyAddresses&amp;"""&amp;" ""&amp; OccupancyUnits,'Tenant Occupancy'!UF$5:UF23}),0,2)&lt;&gt;""""),2,FALSE),IF(UE2=TODAY(),""Today"",)))))"),"Occupied")</f>
        <v>Occupied</v>
      </c>
      <c r="UF5" s="3" t="str">
        <f>IFERROR(__xludf.DUMMYFUNCTION("IF(ISBLANK($A5),, IF((ARRAYFORMULA(SUM(COUNTIFS(OccupancyAddresses,$A5,OccupancyUnits, $B5, 'Tenant Occupancy'!UG$5:UG23,{""&gt;0"",""Occupied"",""Late""}))))&gt;1,""Multiple Bookings"", IF(SUMIFS( 'Tenant Occupancy'!UG$5:UG23,OccupancyUnits,$B5,OccupancyAddres"&amp;"ses,$A5)&gt;0,SUMIFS('Tenant Occupancy'!UG$5:UG23,OccupancyUnits,$B5,OccupancyAddresses,$A5),IFERROR(VLOOKUP($A5&amp;"" ""&amp;$B5, FILTER(ARRAYFORMULA({OccupancyAddresses&amp;"" ""&amp; OccupancyUnits,'Tenant Occupancy'!UG$5:UG23}),INDEX(ARRAYFORMULA({OccupancyAddresses&amp;"""&amp;" ""&amp; OccupancyUnits,'Tenant Occupancy'!UG$5:UG23}),0,2)&lt;&gt;""""),2,FALSE),IF(UF2=TODAY(),""Today"",)))))"),"Occupied")</f>
        <v>Occupied</v>
      </c>
      <c r="UG5" s="3" t="str">
        <f>IFERROR(__xludf.DUMMYFUNCTION("IF(ISBLANK($A5),, IF((ARRAYFORMULA(SUM(COUNTIFS(OccupancyAddresses,$A5,OccupancyUnits, $B5, 'Tenant Occupancy'!UH$5:UH23,{""&gt;0"",""Occupied"",""Late""}))))&gt;1,""Multiple Bookings"", IF(SUMIFS( 'Tenant Occupancy'!UH$5:UH23,OccupancyUnits,$B5,OccupancyAddres"&amp;"ses,$A5)&gt;0,SUMIFS('Tenant Occupancy'!UH$5:UH23,OccupancyUnits,$B5,OccupancyAddresses,$A5),IFERROR(VLOOKUP($A5&amp;"" ""&amp;$B5, FILTER(ARRAYFORMULA({OccupancyAddresses&amp;"" ""&amp; OccupancyUnits,'Tenant Occupancy'!UH$5:UH23}),INDEX(ARRAYFORMULA({OccupancyAddresses&amp;"""&amp;" ""&amp; OccupancyUnits,'Tenant Occupancy'!UH$5:UH23}),0,2)&lt;&gt;""""),2,FALSE),IF(UG2=TODAY(),""Today"",)))))"),"Occupied")</f>
        <v>Occupied</v>
      </c>
      <c r="UH5" s="3" t="str">
        <f>IFERROR(__xludf.DUMMYFUNCTION("IF(ISBLANK($A5),, IF((ARRAYFORMULA(SUM(COUNTIFS(OccupancyAddresses,$A5,OccupancyUnits, $B5, 'Tenant Occupancy'!UI$5:UI23,{""&gt;0"",""Occupied"",""Late""}))))&gt;1,""Multiple Bookings"", IF(SUMIFS( 'Tenant Occupancy'!UI$5:UI23,OccupancyUnits,$B5,OccupancyAddres"&amp;"ses,$A5)&gt;0,SUMIFS('Tenant Occupancy'!UI$5:UI23,OccupancyUnits,$B5,OccupancyAddresses,$A5),IFERROR(VLOOKUP($A5&amp;"" ""&amp;$B5, FILTER(ARRAYFORMULA({OccupancyAddresses&amp;"" ""&amp; OccupancyUnits,'Tenant Occupancy'!UI$5:UI23}),INDEX(ARRAYFORMULA({OccupancyAddresses&amp;"""&amp;" ""&amp; OccupancyUnits,'Tenant Occupancy'!UI$5:UI23}),0,2)&lt;&gt;""""),2,FALSE),IF(UH2=TODAY(),""Today"",)))))"),"Occupied")</f>
        <v>Occupied</v>
      </c>
      <c r="UI5" s="3" t="str">
        <f>IFERROR(__xludf.DUMMYFUNCTION("IF(ISBLANK($A5),, IF((ARRAYFORMULA(SUM(COUNTIFS(OccupancyAddresses,$A5,OccupancyUnits, $B5, 'Tenant Occupancy'!UJ$5:UJ23,{""&gt;0"",""Occupied"",""Late""}))))&gt;1,""Multiple Bookings"", IF(SUMIFS( 'Tenant Occupancy'!UJ$5:UJ23,OccupancyUnits,$B5,OccupancyAddres"&amp;"ses,$A5)&gt;0,SUMIFS('Tenant Occupancy'!UJ$5:UJ23,OccupancyUnits,$B5,OccupancyAddresses,$A5),IFERROR(VLOOKUP($A5&amp;"" ""&amp;$B5, FILTER(ARRAYFORMULA({OccupancyAddresses&amp;"" ""&amp; OccupancyUnits,'Tenant Occupancy'!UJ$5:UJ23}),INDEX(ARRAYFORMULA({OccupancyAddresses&amp;"""&amp;" ""&amp; OccupancyUnits,'Tenant Occupancy'!UJ$5:UJ23}),0,2)&lt;&gt;""""),2,FALSE),IF(UI2=TODAY(),""Today"",)))))"),"Occupied")</f>
        <v>Occupied</v>
      </c>
      <c r="UJ5" s="3" t="str">
        <f>IFERROR(__xludf.DUMMYFUNCTION("IF(ISBLANK($A5),, IF((ARRAYFORMULA(SUM(COUNTIFS(OccupancyAddresses,$A5,OccupancyUnits, $B5, 'Tenant Occupancy'!UK$5:UK23,{""&gt;0"",""Occupied"",""Late""}))))&gt;1,""Multiple Bookings"", IF(SUMIFS( 'Tenant Occupancy'!UK$5:UK23,OccupancyUnits,$B5,OccupancyAddres"&amp;"ses,$A5)&gt;0,SUMIFS('Tenant Occupancy'!UK$5:UK23,OccupancyUnits,$B5,OccupancyAddresses,$A5),IFERROR(VLOOKUP($A5&amp;"" ""&amp;$B5, FILTER(ARRAYFORMULA({OccupancyAddresses&amp;"" ""&amp; OccupancyUnits,'Tenant Occupancy'!UK$5:UK23}),INDEX(ARRAYFORMULA({OccupancyAddresses&amp;"""&amp;" ""&amp; OccupancyUnits,'Tenant Occupancy'!UK$5:UK23}),0,2)&lt;&gt;""""),2,FALSE),IF(UJ2=TODAY(),""Today"",)))))"),"Occupied")</f>
        <v>Occupied</v>
      </c>
      <c r="UK5" s="3" t="str">
        <f>IFERROR(__xludf.DUMMYFUNCTION("IF(ISBLANK($A5),, IF((ARRAYFORMULA(SUM(COUNTIFS(OccupancyAddresses,$A5,OccupancyUnits, $B5, 'Tenant Occupancy'!UL$5:UL23,{""&gt;0"",""Occupied"",""Late""}))))&gt;1,""Multiple Bookings"", IF(SUMIFS( 'Tenant Occupancy'!UL$5:UL23,OccupancyUnits,$B5,OccupancyAddres"&amp;"ses,$A5)&gt;0,SUMIFS('Tenant Occupancy'!UL$5:UL23,OccupancyUnits,$B5,OccupancyAddresses,$A5),IFERROR(VLOOKUP($A5&amp;"" ""&amp;$B5, FILTER(ARRAYFORMULA({OccupancyAddresses&amp;"" ""&amp; OccupancyUnits,'Tenant Occupancy'!UL$5:UL23}),INDEX(ARRAYFORMULA({OccupancyAddresses&amp;"""&amp;" ""&amp; OccupancyUnits,'Tenant Occupancy'!UL$5:UL23}),0,2)&lt;&gt;""""),2,FALSE),IF(UK2=TODAY(),""Today"",)))))"),"Occupied")</f>
        <v>Occupied</v>
      </c>
      <c r="UL5" s="3" t="str">
        <f>IFERROR(__xludf.DUMMYFUNCTION("IF(ISBLANK($A5),, IF((ARRAYFORMULA(SUM(COUNTIFS(OccupancyAddresses,$A5,OccupancyUnits, $B5, 'Tenant Occupancy'!UM$5:UM23,{""&gt;0"",""Occupied"",""Late""}))))&gt;1,""Multiple Bookings"", IF(SUMIFS( 'Tenant Occupancy'!UM$5:UM23,OccupancyUnits,$B5,OccupancyAddres"&amp;"ses,$A5)&gt;0,SUMIFS('Tenant Occupancy'!UM$5:UM23,OccupancyUnits,$B5,OccupancyAddresses,$A5),IFERROR(VLOOKUP($A5&amp;"" ""&amp;$B5, FILTER(ARRAYFORMULA({OccupancyAddresses&amp;"" ""&amp; OccupancyUnits,'Tenant Occupancy'!UM$5:UM23}),INDEX(ARRAYFORMULA({OccupancyAddresses&amp;"""&amp;" ""&amp; OccupancyUnits,'Tenant Occupancy'!UM$5:UM23}),0,2)&lt;&gt;""""),2,FALSE),IF(UL2=TODAY(),""Today"",)))))"),"Occupied")</f>
        <v>Occupied</v>
      </c>
      <c r="UM5" s="3" t="str">
        <f>IFERROR(__xludf.DUMMYFUNCTION("IF(ISBLANK($A5),, IF((ARRAYFORMULA(SUM(COUNTIFS(OccupancyAddresses,$A5,OccupancyUnits, $B5, 'Tenant Occupancy'!UN$5:UN23,{""&gt;0"",""Occupied"",""Late""}))))&gt;1,""Multiple Bookings"", IF(SUMIFS( 'Tenant Occupancy'!UN$5:UN23,OccupancyUnits,$B5,OccupancyAddres"&amp;"ses,$A5)&gt;0,SUMIFS('Tenant Occupancy'!UN$5:UN23,OccupancyUnits,$B5,OccupancyAddresses,$A5),IFERROR(VLOOKUP($A5&amp;"" ""&amp;$B5, FILTER(ARRAYFORMULA({OccupancyAddresses&amp;"" ""&amp; OccupancyUnits,'Tenant Occupancy'!UN$5:UN23}),INDEX(ARRAYFORMULA({OccupancyAddresses&amp;"""&amp;" ""&amp; OccupancyUnits,'Tenant Occupancy'!UN$5:UN23}),0,2)&lt;&gt;""""),2,FALSE),IF(UM2=TODAY(),""Today"",)))))"),"Occupied")</f>
        <v>Occupied</v>
      </c>
      <c r="UN5" s="3" t="str">
        <f>IFERROR(__xludf.DUMMYFUNCTION("IF(ISBLANK($A5),, IF((ARRAYFORMULA(SUM(COUNTIFS(OccupancyAddresses,$A5,OccupancyUnits, $B5, 'Tenant Occupancy'!UO$5:UO23,{""&gt;0"",""Occupied"",""Late""}))))&gt;1,""Multiple Bookings"", IF(SUMIFS( 'Tenant Occupancy'!UO$5:UO23,OccupancyUnits,$B5,OccupancyAddres"&amp;"ses,$A5)&gt;0,SUMIFS('Tenant Occupancy'!UO$5:UO23,OccupancyUnits,$B5,OccupancyAddresses,$A5),IFERROR(VLOOKUP($A5&amp;"" ""&amp;$B5, FILTER(ARRAYFORMULA({OccupancyAddresses&amp;"" ""&amp; OccupancyUnits,'Tenant Occupancy'!UO$5:UO23}),INDEX(ARRAYFORMULA({OccupancyAddresses&amp;"""&amp;" ""&amp; OccupancyUnits,'Tenant Occupancy'!UO$5:UO23}),0,2)&lt;&gt;""""),2,FALSE),IF(UN2=TODAY(),""Today"",)))))"),"Occupied")</f>
        <v>Occupied</v>
      </c>
      <c r="UO5" s="3" t="str">
        <f>IFERROR(__xludf.DUMMYFUNCTION("IF(ISBLANK($A5),, IF((ARRAYFORMULA(SUM(COUNTIFS(OccupancyAddresses,$A5,OccupancyUnits, $B5, 'Tenant Occupancy'!UP$5:UP23,{""&gt;0"",""Occupied"",""Late""}))))&gt;1,""Multiple Bookings"", IF(SUMIFS( 'Tenant Occupancy'!UP$5:UP23,OccupancyUnits,$B5,OccupancyAddres"&amp;"ses,$A5)&gt;0,SUMIFS('Tenant Occupancy'!UP$5:UP23,OccupancyUnits,$B5,OccupancyAddresses,$A5),IFERROR(VLOOKUP($A5&amp;"" ""&amp;$B5, FILTER(ARRAYFORMULA({OccupancyAddresses&amp;"" ""&amp; OccupancyUnits,'Tenant Occupancy'!UP$5:UP23}),INDEX(ARRAYFORMULA({OccupancyAddresses&amp;"""&amp;" ""&amp; OccupancyUnits,'Tenant Occupancy'!UP$5:UP23}),0,2)&lt;&gt;""""),2,FALSE),IF(UO2=TODAY(),""Today"",)))))"),"Occupied")</f>
        <v>Occupied</v>
      </c>
      <c r="UP5" s="3" t="str">
        <f>IFERROR(__xludf.DUMMYFUNCTION("IF(ISBLANK($A5),, IF((ARRAYFORMULA(SUM(COUNTIFS(OccupancyAddresses,$A5,OccupancyUnits, $B5, 'Tenant Occupancy'!UQ$5:UQ23,{""&gt;0"",""Occupied"",""Late""}))))&gt;1,""Multiple Bookings"", IF(SUMIFS( 'Tenant Occupancy'!UQ$5:UQ23,OccupancyUnits,$B5,OccupancyAddres"&amp;"ses,$A5)&gt;0,SUMIFS('Tenant Occupancy'!UQ$5:UQ23,OccupancyUnits,$B5,OccupancyAddresses,$A5),IFERROR(VLOOKUP($A5&amp;"" ""&amp;$B5, FILTER(ARRAYFORMULA({OccupancyAddresses&amp;"" ""&amp; OccupancyUnits,'Tenant Occupancy'!UQ$5:UQ23}),INDEX(ARRAYFORMULA({OccupancyAddresses&amp;"""&amp;" ""&amp; OccupancyUnits,'Tenant Occupancy'!UQ$5:UQ23}),0,2)&lt;&gt;""""),2,FALSE),IF(UP2=TODAY(),""Today"",)))))"),"Occupied")</f>
        <v>Occupied</v>
      </c>
      <c r="UQ5" s="3" t="str">
        <f>IFERROR(__xludf.DUMMYFUNCTION("IF(ISBLANK($A5),, IF((ARRAYFORMULA(SUM(COUNTIFS(OccupancyAddresses,$A5,OccupancyUnits, $B5, 'Tenant Occupancy'!UR$5:UR23,{""&gt;0"",""Occupied"",""Late""}))))&gt;1,""Multiple Bookings"", IF(SUMIFS( 'Tenant Occupancy'!UR$5:UR23,OccupancyUnits,$B5,OccupancyAddres"&amp;"ses,$A5)&gt;0,SUMIFS('Tenant Occupancy'!UR$5:UR23,OccupancyUnits,$B5,OccupancyAddresses,$A5),IFERROR(VLOOKUP($A5&amp;"" ""&amp;$B5, FILTER(ARRAYFORMULA({OccupancyAddresses&amp;"" ""&amp; OccupancyUnits,'Tenant Occupancy'!UR$5:UR23}),INDEX(ARRAYFORMULA({OccupancyAddresses&amp;"""&amp;" ""&amp; OccupancyUnits,'Tenant Occupancy'!UR$5:UR23}),0,2)&lt;&gt;""""),2,FALSE),IF(UQ2=TODAY(),""Today"",)))))"),"Occupied")</f>
        <v>Occupied</v>
      </c>
      <c r="UR5" s="3" t="str">
        <f>IFERROR(__xludf.DUMMYFUNCTION("IF(ISBLANK($A5),, IF((ARRAYFORMULA(SUM(COUNTIFS(OccupancyAddresses,$A5,OccupancyUnits, $B5, 'Tenant Occupancy'!US$5:US23,{""&gt;0"",""Occupied"",""Late""}))))&gt;1,""Multiple Bookings"", IF(SUMIFS( 'Tenant Occupancy'!US$5:US23,OccupancyUnits,$B5,OccupancyAddres"&amp;"ses,$A5)&gt;0,SUMIFS('Tenant Occupancy'!US$5:US23,OccupancyUnits,$B5,OccupancyAddresses,$A5),IFERROR(VLOOKUP($A5&amp;"" ""&amp;$B5, FILTER(ARRAYFORMULA({OccupancyAddresses&amp;"" ""&amp; OccupancyUnits,'Tenant Occupancy'!US$5:US23}),INDEX(ARRAYFORMULA({OccupancyAddresses&amp;"""&amp;" ""&amp; OccupancyUnits,'Tenant Occupancy'!US$5:US23}),0,2)&lt;&gt;""""),2,FALSE),IF(UR2=TODAY(),""Today"",)))))"),"Occupied")</f>
        <v>Occupied</v>
      </c>
      <c r="US5" s="3" t="str">
        <f>IFERROR(__xludf.DUMMYFUNCTION("IF(ISBLANK($A5),, IF((ARRAYFORMULA(SUM(COUNTIFS(OccupancyAddresses,$A5,OccupancyUnits, $B5, 'Tenant Occupancy'!UT$5:UT23,{""&gt;0"",""Occupied"",""Late""}))))&gt;1,""Multiple Bookings"", IF(SUMIFS( 'Tenant Occupancy'!UT$5:UT23,OccupancyUnits,$B5,OccupancyAddres"&amp;"ses,$A5)&gt;0,SUMIFS('Tenant Occupancy'!UT$5:UT23,OccupancyUnits,$B5,OccupancyAddresses,$A5),IFERROR(VLOOKUP($A5&amp;"" ""&amp;$B5, FILTER(ARRAYFORMULA({OccupancyAddresses&amp;"" ""&amp; OccupancyUnits,'Tenant Occupancy'!UT$5:UT23}),INDEX(ARRAYFORMULA({OccupancyAddresses&amp;"""&amp;" ""&amp; OccupancyUnits,'Tenant Occupancy'!UT$5:UT23}),0,2)&lt;&gt;""""),2,FALSE),IF(US2=TODAY(),""Today"",)))))"),"Occupied")</f>
        <v>Occupied</v>
      </c>
      <c r="UT5" s="3" t="str">
        <f>IFERROR(__xludf.DUMMYFUNCTION("IF(ISBLANK($A5),, IF((ARRAYFORMULA(SUM(COUNTIFS(OccupancyAddresses,$A5,OccupancyUnits, $B5, 'Tenant Occupancy'!UU$5:UU23,{""&gt;0"",""Occupied"",""Late""}))))&gt;1,""Multiple Bookings"", IF(SUMIFS( 'Tenant Occupancy'!UU$5:UU23,OccupancyUnits,$B5,OccupancyAddres"&amp;"ses,$A5)&gt;0,SUMIFS('Tenant Occupancy'!UU$5:UU23,OccupancyUnits,$B5,OccupancyAddresses,$A5),IFERROR(VLOOKUP($A5&amp;"" ""&amp;$B5, FILTER(ARRAYFORMULA({OccupancyAddresses&amp;"" ""&amp; OccupancyUnits,'Tenant Occupancy'!UU$5:UU23}),INDEX(ARRAYFORMULA({OccupancyAddresses&amp;"""&amp;" ""&amp; OccupancyUnits,'Tenant Occupancy'!UU$5:UU23}),0,2)&lt;&gt;""""),2,FALSE),IF(UT2=TODAY(),""Today"",)))))"),"Occupied")</f>
        <v>Occupied</v>
      </c>
      <c r="UU5" s="3" t="str">
        <f>IFERROR(__xludf.DUMMYFUNCTION("IF(ISBLANK($A5),, IF((ARRAYFORMULA(SUM(COUNTIFS(OccupancyAddresses,$A5,OccupancyUnits, $B5, 'Tenant Occupancy'!UV$5:UV23,{""&gt;0"",""Occupied"",""Late""}))))&gt;1,""Multiple Bookings"", IF(SUMIFS( 'Tenant Occupancy'!UV$5:UV23,OccupancyUnits,$B5,OccupancyAddres"&amp;"ses,$A5)&gt;0,SUMIFS('Tenant Occupancy'!UV$5:UV23,OccupancyUnits,$B5,OccupancyAddresses,$A5),IFERROR(VLOOKUP($A5&amp;"" ""&amp;$B5, FILTER(ARRAYFORMULA({OccupancyAddresses&amp;"" ""&amp; OccupancyUnits,'Tenant Occupancy'!UV$5:UV23}),INDEX(ARRAYFORMULA({OccupancyAddresses&amp;"""&amp;" ""&amp; OccupancyUnits,'Tenant Occupancy'!UV$5:UV23}),0,2)&lt;&gt;""""),2,FALSE),IF(UU2=TODAY(),""Today"",)))))"),"Occupied")</f>
        <v>Occupied</v>
      </c>
      <c r="UV5" s="3" t="str">
        <f>IFERROR(__xludf.DUMMYFUNCTION("IF(ISBLANK($A5),, IF((ARRAYFORMULA(SUM(COUNTIFS(OccupancyAddresses,$A5,OccupancyUnits, $B5, 'Tenant Occupancy'!UW$5:UW23,{""&gt;0"",""Occupied"",""Late""}))))&gt;1,""Multiple Bookings"", IF(SUMIFS( 'Tenant Occupancy'!UW$5:UW23,OccupancyUnits,$B5,OccupancyAddres"&amp;"ses,$A5)&gt;0,SUMIFS('Tenant Occupancy'!UW$5:UW23,OccupancyUnits,$B5,OccupancyAddresses,$A5),IFERROR(VLOOKUP($A5&amp;"" ""&amp;$B5, FILTER(ARRAYFORMULA({OccupancyAddresses&amp;"" ""&amp; OccupancyUnits,'Tenant Occupancy'!UW$5:UW23}),INDEX(ARRAYFORMULA({OccupancyAddresses&amp;"""&amp;" ""&amp; OccupancyUnits,'Tenant Occupancy'!UW$5:UW23}),0,2)&lt;&gt;""""),2,FALSE),IF(UV2=TODAY(),""Today"",)))))"),"Occupied")</f>
        <v>Occupied</v>
      </c>
      <c r="UW5" s="3" t="str">
        <f>IFERROR(__xludf.DUMMYFUNCTION("IF(ISBLANK($A5),, IF((ARRAYFORMULA(SUM(COUNTIFS(OccupancyAddresses,$A5,OccupancyUnits, $B5, 'Tenant Occupancy'!UX$5:UX23,{""&gt;0"",""Occupied"",""Late""}))))&gt;1,""Multiple Bookings"", IF(SUMIFS( 'Tenant Occupancy'!UX$5:UX23,OccupancyUnits,$B5,OccupancyAddres"&amp;"ses,$A5)&gt;0,SUMIFS('Tenant Occupancy'!UX$5:UX23,OccupancyUnits,$B5,OccupancyAddresses,$A5),IFERROR(VLOOKUP($A5&amp;"" ""&amp;$B5, FILTER(ARRAYFORMULA({OccupancyAddresses&amp;"" ""&amp; OccupancyUnits,'Tenant Occupancy'!UX$5:UX23}),INDEX(ARRAYFORMULA({OccupancyAddresses&amp;"""&amp;" ""&amp; OccupancyUnits,'Tenant Occupancy'!UX$5:UX23}),0,2)&lt;&gt;""""),2,FALSE),IF(UW2=TODAY(),""Today"",)))))"),"Occupied")</f>
        <v>Occupied</v>
      </c>
      <c r="UX5" s="3" t="str">
        <f>IFERROR(__xludf.DUMMYFUNCTION("IF(ISBLANK($A5),, IF((ARRAYFORMULA(SUM(COUNTIFS(OccupancyAddresses,$A5,OccupancyUnits, $B5, 'Tenant Occupancy'!UY$5:UY23,{""&gt;0"",""Occupied"",""Late""}))))&gt;1,""Multiple Bookings"", IF(SUMIFS( 'Tenant Occupancy'!UY$5:UY23,OccupancyUnits,$B5,OccupancyAddres"&amp;"ses,$A5)&gt;0,SUMIFS('Tenant Occupancy'!UY$5:UY23,OccupancyUnits,$B5,OccupancyAddresses,$A5),IFERROR(VLOOKUP($A5&amp;"" ""&amp;$B5, FILTER(ARRAYFORMULA({OccupancyAddresses&amp;"" ""&amp; OccupancyUnits,'Tenant Occupancy'!UY$5:UY23}),INDEX(ARRAYFORMULA({OccupancyAddresses&amp;"""&amp;" ""&amp; OccupancyUnits,'Tenant Occupancy'!UY$5:UY23}),0,2)&lt;&gt;""""),2,FALSE),IF(UX2=TODAY(),""Today"",)))))"),"Occupied")</f>
        <v>Occupied</v>
      </c>
      <c r="UY5" s="3">
        <f>IFERROR(__xludf.DUMMYFUNCTION("IF(ISBLANK($A5),, IF((ARRAYFORMULA(SUM(COUNTIFS(OccupancyAddresses,$A5,OccupancyUnits, $B5, 'Tenant Occupancy'!UZ$5:UZ23,{""&gt;0"",""Occupied"",""Late""}))))&gt;1,""Multiple Bookings"", IF(SUMIFS( 'Tenant Occupancy'!UZ$5:UZ23,OccupancyUnits,$B5,OccupancyAddres"&amp;"ses,$A5)&gt;0,SUMIFS('Tenant Occupancy'!UZ$5:UZ23,OccupancyUnits,$B5,OccupancyAddresses,$A5),IFERROR(VLOOKUP($A5&amp;"" ""&amp;$B5, FILTER(ARRAYFORMULA({OccupancyAddresses&amp;"" ""&amp; OccupancyUnits,'Tenant Occupancy'!UZ$5:UZ23}),INDEX(ARRAYFORMULA({OccupancyAddresses&amp;"""&amp;" ""&amp; OccupancyUnits,'Tenant Occupancy'!UZ$5:UZ23}),0,2)&lt;&gt;""""),2,FALSE),IF(UY2=TODAY(),""Today"",)))))"),1176.5842857142852)</f>
        <v>1176.584286</v>
      </c>
      <c r="UZ5" s="3" t="str">
        <f>IFERROR(__xludf.DUMMYFUNCTION("IF(ISBLANK($A5),, IF((ARRAYFORMULA(SUM(COUNTIFS(OccupancyAddresses,$A5,OccupancyUnits, $B5, 'Tenant Occupancy'!VA$5:VA23,{""&gt;0"",""Occupied"",""Late""}))))&gt;1,""Multiple Bookings"", IF(SUMIFS( 'Tenant Occupancy'!VA$5:VA23,OccupancyUnits,$B5,OccupancyAddres"&amp;"ses,$A5)&gt;0,SUMIFS('Tenant Occupancy'!VA$5:VA23,OccupancyUnits,$B5,OccupancyAddresses,$A5),IFERROR(VLOOKUP($A5&amp;"" ""&amp;$B5, FILTER(ARRAYFORMULA({OccupancyAddresses&amp;"" ""&amp; OccupancyUnits,'Tenant Occupancy'!VA$5:VA23}),INDEX(ARRAYFORMULA({OccupancyAddresses&amp;"""&amp;" ""&amp; OccupancyUnits,'Tenant Occupancy'!VA$5:VA23}),0,2)&lt;&gt;""""),2,FALSE),IF(UZ2=TODAY(),""Today"",)))))"),"Occupied")</f>
        <v>Occupied</v>
      </c>
      <c r="VA5" s="3" t="str">
        <f>IFERROR(__xludf.DUMMYFUNCTION("IF(ISBLANK($A5),, IF((ARRAYFORMULA(SUM(COUNTIFS(OccupancyAddresses,$A5,OccupancyUnits, $B5, 'Tenant Occupancy'!VB$5:VB23,{""&gt;0"",""Occupied"",""Late""}))))&gt;1,""Multiple Bookings"", IF(SUMIFS( 'Tenant Occupancy'!VB$5:VB23,OccupancyUnits,$B5,OccupancyAddres"&amp;"ses,$A5)&gt;0,SUMIFS('Tenant Occupancy'!VB$5:VB23,OccupancyUnits,$B5,OccupancyAddresses,$A5),IFERROR(VLOOKUP($A5&amp;"" ""&amp;$B5, FILTER(ARRAYFORMULA({OccupancyAddresses&amp;"" ""&amp; OccupancyUnits,'Tenant Occupancy'!VB$5:VB23}),INDEX(ARRAYFORMULA({OccupancyAddresses&amp;"""&amp;" ""&amp; OccupancyUnits,'Tenant Occupancy'!VB$5:VB23}),0,2)&lt;&gt;""""),2,FALSE),IF(VA2=TODAY(),""Today"",)))))"),"Occupied")</f>
        <v>Occupied</v>
      </c>
      <c r="VB5" s="3" t="str">
        <f>IFERROR(__xludf.DUMMYFUNCTION("IF(ISBLANK($A5),, IF((ARRAYFORMULA(SUM(COUNTIFS(OccupancyAddresses,$A5,OccupancyUnits, $B5, 'Tenant Occupancy'!VC$5:VC23,{""&gt;0"",""Occupied"",""Late""}))))&gt;1,""Multiple Bookings"", IF(SUMIFS( 'Tenant Occupancy'!VC$5:VC23,OccupancyUnits,$B5,OccupancyAddres"&amp;"ses,$A5)&gt;0,SUMIFS('Tenant Occupancy'!VC$5:VC23,OccupancyUnits,$B5,OccupancyAddresses,$A5),IFERROR(VLOOKUP($A5&amp;"" ""&amp;$B5, FILTER(ARRAYFORMULA({OccupancyAddresses&amp;"" ""&amp; OccupancyUnits,'Tenant Occupancy'!VC$5:VC23}),INDEX(ARRAYFORMULA({OccupancyAddresses&amp;"""&amp;" ""&amp; OccupancyUnits,'Tenant Occupancy'!VC$5:VC23}),0,2)&lt;&gt;""""),2,FALSE),IF(VB2=TODAY(),""Today"",)))))"),"Occupied")</f>
        <v>Occupied</v>
      </c>
      <c r="VC5" s="3" t="str">
        <f>IFERROR(__xludf.DUMMYFUNCTION("IF(ISBLANK($A5),, IF((ARRAYFORMULA(SUM(COUNTIFS(OccupancyAddresses,$A5,OccupancyUnits, $B5, 'Tenant Occupancy'!VD$5:VD23,{""&gt;0"",""Occupied"",""Late""}))))&gt;1,""Multiple Bookings"", IF(SUMIFS( 'Tenant Occupancy'!VD$5:VD23,OccupancyUnits,$B5,OccupancyAddres"&amp;"ses,$A5)&gt;0,SUMIFS('Tenant Occupancy'!VD$5:VD23,OccupancyUnits,$B5,OccupancyAddresses,$A5),IFERROR(VLOOKUP($A5&amp;"" ""&amp;$B5, FILTER(ARRAYFORMULA({OccupancyAddresses&amp;"" ""&amp; OccupancyUnits,'Tenant Occupancy'!VD$5:VD23}),INDEX(ARRAYFORMULA({OccupancyAddresses&amp;"""&amp;" ""&amp; OccupancyUnits,'Tenant Occupancy'!VD$5:VD23}),0,2)&lt;&gt;""""),2,FALSE),IF(VC2=TODAY(),""Today"",)))))"),"Occupied")</f>
        <v>Occupied</v>
      </c>
      <c r="VD5" s="3" t="str">
        <f>IFERROR(__xludf.DUMMYFUNCTION("IF(ISBLANK($A5),, IF((ARRAYFORMULA(SUM(COUNTIFS(OccupancyAddresses,$A5,OccupancyUnits, $B5, 'Tenant Occupancy'!VE$5:VE23,{""&gt;0"",""Occupied"",""Late""}))))&gt;1,""Multiple Bookings"", IF(SUMIFS( 'Tenant Occupancy'!VE$5:VE23,OccupancyUnits,$B5,OccupancyAddres"&amp;"ses,$A5)&gt;0,SUMIFS('Tenant Occupancy'!VE$5:VE23,OccupancyUnits,$B5,OccupancyAddresses,$A5),IFERROR(VLOOKUP($A5&amp;"" ""&amp;$B5, FILTER(ARRAYFORMULA({OccupancyAddresses&amp;"" ""&amp; OccupancyUnits,'Tenant Occupancy'!VE$5:VE23}),INDEX(ARRAYFORMULA({OccupancyAddresses&amp;"""&amp;" ""&amp; OccupancyUnits,'Tenant Occupancy'!VE$5:VE23}),0,2)&lt;&gt;""""),2,FALSE),IF(VD2=TODAY(),""Today"",)))))"),"Occupied")</f>
        <v>Occupied</v>
      </c>
      <c r="VE5" s="3" t="str">
        <f>IFERROR(__xludf.DUMMYFUNCTION("IF(ISBLANK($A5),, IF((ARRAYFORMULA(SUM(COUNTIFS(OccupancyAddresses,$A5,OccupancyUnits, $B5, 'Tenant Occupancy'!VF$5:VF23,{""&gt;0"",""Occupied"",""Late""}))))&gt;1,""Multiple Bookings"", IF(SUMIFS( 'Tenant Occupancy'!VF$5:VF23,OccupancyUnits,$B5,OccupancyAddres"&amp;"ses,$A5)&gt;0,SUMIFS('Tenant Occupancy'!VF$5:VF23,OccupancyUnits,$B5,OccupancyAddresses,$A5),IFERROR(VLOOKUP($A5&amp;"" ""&amp;$B5, FILTER(ARRAYFORMULA({OccupancyAddresses&amp;"" ""&amp; OccupancyUnits,'Tenant Occupancy'!VF$5:VF23}),INDEX(ARRAYFORMULA({OccupancyAddresses&amp;"""&amp;" ""&amp; OccupancyUnits,'Tenant Occupancy'!VF$5:VF23}),0,2)&lt;&gt;""""),2,FALSE),IF(VE2=TODAY(),""Today"",)))))"),"Occupied")</f>
        <v>Occupied</v>
      </c>
      <c r="VF5" s="3" t="str">
        <f>IFERROR(__xludf.DUMMYFUNCTION("IF(ISBLANK($A5),, IF((ARRAYFORMULA(SUM(COUNTIFS(OccupancyAddresses,$A5,OccupancyUnits, $B5, 'Tenant Occupancy'!VG$5:VG23,{""&gt;0"",""Occupied"",""Late""}))))&gt;1,""Multiple Bookings"", IF(SUMIFS( 'Tenant Occupancy'!VG$5:VG23,OccupancyUnits,$B5,OccupancyAddres"&amp;"ses,$A5)&gt;0,SUMIFS('Tenant Occupancy'!VG$5:VG23,OccupancyUnits,$B5,OccupancyAddresses,$A5),IFERROR(VLOOKUP($A5&amp;"" ""&amp;$B5, FILTER(ARRAYFORMULA({OccupancyAddresses&amp;"" ""&amp; OccupancyUnits,'Tenant Occupancy'!VG$5:VG23}),INDEX(ARRAYFORMULA({OccupancyAddresses&amp;"""&amp;" ""&amp; OccupancyUnits,'Tenant Occupancy'!VG$5:VG23}),0,2)&lt;&gt;""""),2,FALSE),IF(VF2=TODAY(),""Today"",)))))"),"Occupied")</f>
        <v>Occupied</v>
      </c>
      <c r="VG5" s="3" t="str">
        <f>IFERROR(__xludf.DUMMYFUNCTION("IF(ISBLANK($A5),, IF((ARRAYFORMULA(SUM(COUNTIFS(OccupancyAddresses,$A5,OccupancyUnits, $B5, 'Tenant Occupancy'!VH$5:VH23,{""&gt;0"",""Occupied"",""Late""}))))&gt;1,""Multiple Bookings"", IF(SUMIFS( 'Tenant Occupancy'!VH$5:VH23,OccupancyUnits,$B5,OccupancyAddres"&amp;"ses,$A5)&gt;0,SUMIFS('Tenant Occupancy'!VH$5:VH23,OccupancyUnits,$B5,OccupancyAddresses,$A5),IFERROR(VLOOKUP($A5&amp;"" ""&amp;$B5, FILTER(ARRAYFORMULA({OccupancyAddresses&amp;"" ""&amp; OccupancyUnits,'Tenant Occupancy'!VH$5:VH23}),INDEX(ARRAYFORMULA({OccupancyAddresses&amp;"""&amp;" ""&amp; OccupancyUnits,'Tenant Occupancy'!VH$5:VH23}),0,2)&lt;&gt;""""),2,FALSE),IF(VG2=TODAY(),""Today"",)))))"),"Occupied")</f>
        <v>Occupied</v>
      </c>
      <c r="VH5" s="3" t="str">
        <f>IFERROR(__xludf.DUMMYFUNCTION("IF(ISBLANK($A5),, IF((ARRAYFORMULA(SUM(COUNTIFS(OccupancyAddresses,$A5,OccupancyUnits, $B5, 'Tenant Occupancy'!VI$5:VI23,{""&gt;0"",""Occupied"",""Late""}))))&gt;1,""Multiple Bookings"", IF(SUMIFS( 'Tenant Occupancy'!VI$5:VI23,OccupancyUnits,$B5,OccupancyAddres"&amp;"ses,$A5)&gt;0,SUMIFS('Tenant Occupancy'!VI$5:VI23,OccupancyUnits,$B5,OccupancyAddresses,$A5),IFERROR(VLOOKUP($A5&amp;"" ""&amp;$B5, FILTER(ARRAYFORMULA({OccupancyAddresses&amp;"" ""&amp; OccupancyUnits,'Tenant Occupancy'!VI$5:VI23}),INDEX(ARRAYFORMULA({OccupancyAddresses&amp;"""&amp;" ""&amp; OccupancyUnits,'Tenant Occupancy'!VI$5:VI23}),0,2)&lt;&gt;""""),2,FALSE),IF(VH2=TODAY(),""Today"",)))))"),"Occupied")</f>
        <v>Occupied</v>
      </c>
      <c r="VI5" s="3" t="str">
        <f>IFERROR(__xludf.DUMMYFUNCTION("IF(ISBLANK($A5),, IF((ARRAYFORMULA(SUM(COUNTIFS(OccupancyAddresses,$A5,OccupancyUnits, $B5, 'Tenant Occupancy'!VJ$5:VJ23,{""&gt;0"",""Occupied"",""Late""}))))&gt;1,""Multiple Bookings"", IF(SUMIFS( 'Tenant Occupancy'!VJ$5:VJ23,OccupancyUnits,$B5,OccupancyAddres"&amp;"ses,$A5)&gt;0,SUMIFS('Tenant Occupancy'!VJ$5:VJ23,OccupancyUnits,$B5,OccupancyAddresses,$A5),IFERROR(VLOOKUP($A5&amp;"" ""&amp;$B5, FILTER(ARRAYFORMULA({OccupancyAddresses&amp;"" ""&amp; OccupancyUnits,'Tenant Occupancy'!VJ$5:VJ23}),INDEX(ARRAYFORMULA({OccupancyAddresses&amp;"""&amp;" ""&amp; OccupancyUnits,'Tenant Occupancy'!VJ$5:VJ23}),0,2)&lt;&gt;""""),2,FALSE),IF(VI2=TODAY(),""Today"",)))))"),"Occupied")</f>
        <v>Occupied</v>
      </c>
      <c r="VJ5" s="3" t="str">
        <f>IFERROR(__xludf.DUMMYFUNCTION("IF(ISBLANK($A5),, IF((ARRAYFORMULA(SUM(COUNTIFS(OccupancyAddresses,$A5,OccupancyUnits, $B5, 'Tenant Occupancy'!VK$5:VK23,{""&gt;0"",""Occupied"",""Late""}))))&gt;1,""Multiple Bookings"", IF(SUMIFS( 'Tenant Occupancy'!VK$5:VK23,OccupancyUnits,$B5,OccupancyAddres"&amp;"ses,$A5)&gt;0,SUMIFS('Tenant Occupancy'!VK$5:VK23,OccupancyUnits,$B5,OccupancyAddresses,$A5),IFERROR(VLOOKUP($A5&amp;"" ""&amp;$B5, FILTER(ARRAYFORMULA({OccupancyAddresses&amp;"" ""&amp; OccupancyUnits,'Tenant Occupancy'!VK$5:VK23}),INDEX(ARRAYFORMULA({OccupancyAddresses&amp;"""&amp;" ""&amp; OccupancyUnits,'Tenant Occupancy'!VK$5:VK23}),0,2)&lt;&gt;""""),2,FALSE),IF(VJ2=TODAY(),""Today"",)))))"),"Occupied")</f>
        <v>Occupied</v>
      </c>
      <c r="VK5" s="3" t="str">
        <f>IFERROR(__xludf.DUMMYFUNCTION("IF(ISBLANK($A5),, IF((ARRAYFORMULA(SUM(COUNTIFS(OccupancyAddresses,$A5,OccupancyUnits, $B5, 'Tenant Occupancy'!VL$5:VL23,{""&gt;0"",""Occupied"",""Late""}))))&gt;1,""Multiple Bookings"", IF(SUMIFS( 'Tenant Occupancy'!VL$5:VL23,OccupancyUnits,$B5,OccupancyAddres"&amp;"ses,$A5)&gt;0,SUMIFS('Tenant Occupancy'!VL$5:VL23,OccupancyUnits,$B5,OccupancyAddresses,$A5),IFERROR(VLOOKUP($A5&amp;"" ""&amp;$B5, FILTER(ARRAYFORMULA({OccupancyAddresses&amp;"" ""&amp; OccupancyUnits,'Tenant Occupancy'!VL$5:VL23}),INDEX(ARRAYFORMULA({OccupancyAddresses&amp;"""&amp;" ""&amp; OccupancyUnits,'Tenant Occupancy'!VL$5:VL23}),0,2)&lt;&gt;""""),2,FALSE),IF(VK2=TODAY(),""Today"",)))))"),"Occupied")</f>
        <v>Occupied</v>
      </c>
      <c r="VL5" s="3" t="str">
        <f>IFERROR(__xludf.DUMMYFUNCTION("IF(ISBLANK($A5),, IF((ARRAYFORMULA(SUM(COUNTIFS(OccupancyAddresses,$A5,OccupancyUnits, $B5, 'Tenant Occupancy'!VM$5:VM23,{""&gt;0"",""Occupied"",""Late""}))))&gt;1,""Multiple Bookings"", IF(SUMIFS( 'Tenant Occupancy'!VM$5:VM23,OccupancyUnits,$B5,OccupancyAddres"&amp;"ses,$A5)&gt;0,SUMIFS('Tenant Occupancy'!VM$5:VM23,OccupancyUnits,$B5,OccupancyAddresses,$A5),IFERROR(VLOOKUP($A5&amp;"" ""&amp;$B5, FILTER(ARRAYFORMULA({OccupancyAddresses&amp;"" ""&amp; OccupancyUnits,'Tenant Occupancy'!VM$5:VM23}),INDEX(ARRAYFORMULA({OccupancyAddresses&amp;"""&amp;" ""&amp; OccupancyUnits,'Tenant Occupancy'!VM$5:VM23}),0,2)&lt;&gt;""""),2,FALSE),IF(VL2=TODAY(),""Today"",)))))"),"Occupied")</f>
        <v>Occupied</v>
      </c>
      <c r="VM5" s="3" t="str">
        <f>IFERROR(__xludf.DUMMYFUNCTION("IF(ISBLANK($A5),, IF((ARRAYFORMULA(SUM(COUNTIFS(OccupancyAddresses,$A5,OccupancyUnits, $B5, 'Tenant Occupancy'!VN$5:VN23,{""&gt;0"",""Occupied"",""Late""}))))&gt;1,""Multiple Bookings"", IF(SUMIFS( 'Tenant Occupancy'!VN$5:VN23,OccupancyUnits,$B5,OccupancyAddres"&amp;"ses,$A5)&gt;0,SUMIFS('Tenant Occupancy'!VN$5:VN23,OccupancyUnits,$B5,OccupancyAddresses,$A5),IFERROR(VLOOKUP($A5&amp;"" ""&amp;$B5, FILTER(ARRAYFORMULA({OccupancyAddresses&amp;"" ""&amp; OccupancyUnits,'Tenant Occupancy'!VN$5:VN23}),INDEX(ARRAYFORMULA({OccupancyAddresses&amp;"""&amp;" ""&amp; OccupancyUnits,'Tenant Occupancy'!VN$5:VN23}),0,2)&lt;&gt;""""),2,FALSE),IF(VM2=TODAY(),""Today"",)))))"),"Occupied")</f>
        <v>Occupied</v>
      </c>
      <c r="VN5" s="3" t="str">
        <f>IFERROR(__xludf.DUMMYFUNCTION("IF(ISBLANK($A5),, IF((ARRAYFORMULA(SUM(COUNTIFS(OccupancyAddresses,$A5,OccupancyUnits, $B5, 'Tenant Occupancy'!VO$5:VO23,{""&gt;0"",""Occupied"",""Late""}))))&gt;1,""Multiple Bookings"", IF(SUMIFS( 'Tenant Occupancy'!VO$5:VO23,OccupancyUnits,$B5,OccupancyAddres"&amp;"ses,$A5)&gt;0,SUMIFS('Tenant Occupancy'!VO$5:VO23,OccupancyUnits,$B5,OccupancyAddresses,$A5),IFERROR(VLOOKUP($A5&amp;"" ""&amp;$B5, FILTER(ARRAYFORMULA({OccupancyAddresses&amp;"" ""&amp; OccupancyUnits,'Tenant Occupancy'!VO$5:VO23}),INDEX(ARRAYFORMULA({OccupancyAddresses&amp;"""&amp;" ""&amp; OccupancyUnits,'Tenant Occupancy'!VO$5:VO23}),0,2)&lt;&gt;""""),2,FALSE),IF(VN2=TODAY(),""Today"",)))))"),"Occupied")</f>
        <v>Occupied</v>
      </c>
      <c r="VO5" s="3" t="str">
        <f>IFERROR(__xludf.DUMMYFUNCTION("IF(ISBLANK($A5),, IF((ARRAYFORMULA(SUM(COUNTIFS(OccupancyAddresses,$A5,OccupancyUnits, $B5, 'Tenant Occupancy'!VP$5:VP23,{""&gt;0"",""Occupied"",""Late""}))))&gt;1,""Multiple Bookings"", IF(SUMIFS( 'Tenant Occupancy'!VP$5:VP23,OccupancyUnits,$B5,OccupancyAddres"&amp;"ses,$A5)&gt;0,SUMIFS('Tenant Occupancy'!VP$5:VP23,OccupancyUnits,$B5,OccupancyAddresses,$A5),IFERROR(VLOOKUP($A5&amp;"" ""&amp;$B5, FILTER(ARRAYFORMULA({OccupancyAddresses&amp;"" ""&amp; OccupancyUnits,'Tenant Occupancy'!VP$5:VP23}),INDEX(ARRAYFORMULA({OccupancyAddresses&amp;"""&amp;" ""&amp; OccupancyUnits,'Tenant Occupancy'!VP$5:VP23}),0,2)&lt;&gt;""""),2,FALSE),IF(VO2=TODAY(),""Today"",)))))"),"Occupied")</f>
        <v>Occupied</v>
      </c>
      <c r="VP5" s="3" t="str">
        <f>IFERROR(__xludf.DUMMYFUNCTION("IF(ISBLANK($A5),, IF((ARRAYFORMULA(SUM(COUNTIFS(OccupancyAddresses,$A5,OccupancyUnits, $B5, 'Tenant Occupancy'!VQ$5:VQ23,{""&gt;0"",""Occupied"",""Late""}))))&gt;1,""Multiple Bookings"", IF(SUMIFS( 'Tenant Occupancy'!VQ$5:VQ23,OccupancyUnits,$B5,OccupancyAddres"&amp;"ses,$A5)&gt;0,SUMIFS('Tenant Occupancy'!VQ$5:VQ23,OccupancyUnits,$B5,OccupancyAddresses,$A5),IFERROR(VLOOKUP($A5&amp;"" ""&amp;$B5, FILTER(ARRAYFORMULA({OccupancyAddresses&amp;"" ""&amp; OccupancyUnits,'Tenant Occupancy'!VQ$5:VQ23}),INDEX(ARRAYFORMULA({OccupancyAddresses&amp;"""&amp;" ""&amp; OccupancyUnits,'Tenant Occupancy'!VQ$5:VQ23}),0,2)&lt;&gt;""""),2,FALSE),IF(VP2=TODAY(),""Today"",)))))"),"Occupied")</f>
        <v>Occupied</v>
      </c>
      <c r="VQ5" s="3" t="str">
        <f>IFERROR(__xludf.DUMMYFUNCTION("IF(ISBLANK($A5),, IF((ARRAYFORMULA(SUM(COUNTIFS(OccupancyAddresses,$A5,OccupancyUnits, $B5, 'Tenant Occupancy'!VR$5:VR23,{""&gt;0"",""Occupied"",""Late""}))))&gt;1,""Multiple Bookings"", IF(SUMIFS( 'Tenant Occupancy'!VR$5:VR23,OccupancyUnits,$B5,OccupancyAddres"&amp;"ses,$A5)&gt;0,SUMIFS('Tenant Occupancy'!VR$5:VR23,OccupancyUnits,$B5,OccupancyAddresses,$A5),IFERROR(VLOOKUP($A5&amp;"" ""&amp;$B5, FILTER(ARRAYFORMULA({OccupancyAddresses&amp;"" ""&amp; OccupancyUnits,'Tenant Occupancy'!VR$5:VR23}),INDEX(ARRAYFORMULA({OccupancyAddresses&amp;"""&amp;" ""&amp; OccupancyUnits,'Tenant Occupancy'!VR$5:VR23}),0,2)&lt;&gt;""""),2,FALSE),IF(VQ2=TODAY(),""Today"",)))))"),"Occupied")</f>
        <v>Occupied</v>
      </c>
      <c r="VR5" s="3" t="str">
        <f>IFERROR(__xludf.DUMMYFUNCTION("IF(ISBLANK($A5),, IF((ARRAYFORMULA(SUM(COUNTIFS(OccupancyAddresses,$A5,OccupancyUnits, $B5, 'Tenant Occupancy'!VS$5:VS23,{""&gt;0"",""Occupied"",""Late""}))))&gt;1,""Multiple Bookings"", IF(SUMIFS( 'Tenant Occupancy'!VS$5:VS23,OccupancyUnits,$B5,OccupancyAddres"&amp;"ses,$A5)&gt;0,SUMIFS('Tenant Occupancy'!VS$5:VS23,OccupancyUnits,$B5,OccupancyAddresses,$A5),IFERROR(VLOOKUP($A5&amp;"" ""&amp;$B5, FILTER(ARRAYFORMULA({OccupancyAddresses&amp;"" ""&amp; OccupancyUnits,'Tenant Occupancy'!VS$5:VS23}),INDEX(ARRAYFORMULA({OccupancyAddresses&amp;"""&amp;" ""&amp; OccupancyUnits,'Tenant Occupancy'!VS$5:VS23}),0,2)&lt;&gt;""""),2,FALSE),IF(VR2=TODAY(),""Today"",)))))"),"Occupied")</f>
        <v>Occupied</v>
      </c>
      <c r="VS5" s="3" t="str">
        <f>IFERROR(__xludf.DUMMYFUNCTION("IF(ISBLANK($A5),, IF((ARRAYFORMULA(SUM(COUNTIFS(OccupancyAddresses,$A5,OccupancyUnits, $B5, 'Tenant Occupancy'!VT$5:VT23,{""&gt;0"",""Occupied"",""Late""}))))&gt;1,""Multiple Bookings"", IF(SUMIFS( 'Tenant Occupancy'!VT$5:VT23,OccupancyUnits,$B5,OccupancyAddres"&amp;"ses,$A5)&gt;0,SUMIFS('Tenant Occupancy'!VT$5:VT23,OccupancyUnits,$B5,OccupancyAddresses,$A5),IFERROR(VLOOKUP($A5&amp;"" ""&amp;$B5, FILTER(ARRAYFORMULA({OccupancyAddresses&amp;"" ""&amp; OccupancyUnits,'Tenant Occupancy'!VT$5:VT23}),INDEX(ARRAYFORMULA({OccupancyAddresses&amp;"""&amp;" ""&amp; OccupancyUnits,'Tenant Occupancy'!VT$5:VT23}),0,2)&lt;&gt;""""),2,FALSE),IF(VS2=TODAY(),""Today"",)))))"),"Occupied")</f>
        <v>Occupied</v>
      </c>
      <c r="VT5" s="3" t="str">
        <f>IFERROR(__xludf.DUMMYFUNCTION("IF(ISBLANK($A5),, IF((ARRAYFORMULA(SUM(COUNTIFS(OccupancyAddresses,$A5,OccupancyUnits, $B5, 'Tenant Occupancy'!VU$5:VU23,{""&gt;0"",""Occupied"",""Late""}))))&gt;1,""Multiple Bookings"", IF(SUMIFS( 'Tenant Occupancy'!VU$5:VU23,OccupancyUnits,$B5,OccupancyAddres"&amp;"ses,$A5)&gt;0,SUMIFS('Tenant Occupancy'!VU$5:VU23,OccupancyUnits,$B5,OccupancyAddresses,$A5),IFERROR(VLOOKUP($A5&amp;"" ""&amp;$B5, FILTER(ARRAYFORMULA({OccupancyAddresses&amp;"" ""&amp; OccupancyUnits,'Tenant Occupancy'!VU$5:VU23}),INDEX(ARRAYFORMULA({OccupancyAddresses&amp;"""&amp;" ""&amp; OccupancyUnits,'Tenant Occupancy'!VU$5:VU23}),0,2)&lt;&gt;""""),2,FALSE),IF(VT2=TODAY(),""Today"",)))))"),"Occupied")</f>
        <v>Occupied</v>
      </c>
      <c r="VU5" s="3" t="str">
        <f>IFERROR(__xludf.DUMMYFUNCTION("IF(ISBLANK($A5),, IF((ARRAYFORMULA(SUM(COUNTIFS(OccupancyAddresses,$A5,OccupancyUnits, $B5, 'Tenant Occupancy'!VV$5:VV23,{""&gt;0"",""Occupied"",""Late""}))))&gt;1,""Multiple Bookings"", IF(SUMIFS( 'Tenant Occupancy'!VV$5:VV23,OccupancyUnits,$B5,OccupancyAddres"&amp;"ses,$A5)&gt;0,SUMIFS('Tenant Occupancy'!VV$5:VV23,OccupancyUnits,$B5,OccupancyAddresses,$A5),IFERROR(VLOOKUP($A5&amp;"" ""&amp;$B5, FILTER(ARRAYFORMULA({OccupancyAddresses&amp;"" ""&amp; OccupancyUnits,'Tenant Occupancy'!VV$5:VV23}),INDEX(ARRAYFORMULA({OccupancyAddresses&amp;"""&amp;" ""&amp; OccupancyUnits,'Tenant Occupancy'!VV$5:VV23}),0,2)&lt;&gt;""""),2,FALSE),IF(VU2=TODAY(),""Today"",)))))"),"Occupied")</f>
        <v>Occupied</v>
      </c>
      <c r="VV5" s="3" t="str">
        <f>IFERROR(__xludf.DUMMYFUNCTION("IF(ISBLANK($A5),, IF((ARRAYFORMULA(SUM(COUNTIFS(OccupancyAddresses,$A5,OccupancyUnits, $B5, 'Tenant Occupancy'!VW$5:VW23,{""&gt;0"",""Occupied"",""Late""}))))&gt;1,""Multiple Bookings"", IF(SUMIFS( 'Tenant Occupancy'!VW$5:VW23,OccupancyUnits,$B5,OccupancyAddres"&amp;"ses,$A5)&gt;0,SUMIFS('Tenant Occupancy'!VW$5:VW23,OccupancyUnits,$B5,OccupancyAddresses,$A5),IFERROR(VLOOKUP($A5&amp;"" ""&amp;$B5, FILTER(ARRAYFORMULA({OccupancyAddresses&amp;"" ""&amp; OccupancyUnits,'Tenant Occupancy'!VW$5:VW23}),INDEX(ARRAYFORMULA({OccupancyAddresses&amp;"""&amp;" ""&amp; OccupancyUnits,'Tenant Occupancy'!VW$5:VW23}),0,2)&lt;&gt;""""),2,FALSE),IF(VV2=TODAY(),""Today"",)))))"),"Occupied")</f>
        <v>Occupied</v>
      </c>
      <c r="VW5" s="3" t="str">
        <f>IFERROR(__xludf.DUMMYFUNCTION("IF(ISBLANK($A5),, IF((ARRAYFORMULA(SUM(COUNTIFS(OccupancyAddresses,$A5,OccupancyUnits, $B5, 'Tenant Occupancy'!VX$5:VX23,{""&gt;0"",""Occupied"",""Late""}))))&gt;1,""Multiple Bookings"", IF(SUMIFS( 'Tenant Occupancy'!VX$5:VX23,OccupancyUnits,$B5,OccupancyAddres"&amp;"ses,$A5)&gt;0,SUMIFS('Tenant Occupancy'!VX$5:VX23,OccupancyUnits,$B5,OccupancyAddresses,$A5),IFERROR(VLOOKUP($A5&amp;"" ""&amp;$B5, FILTER(ARRAYFORMULA({OccupancyAddresses&amp;"" ""&amp; OccupancyUnits,'Tenant Occupancy'!VX$5:VX23}),INDEX(ARRAYFORMULA({OccupancyAddresses&amp;"""&amp;" ""&amp; OccupancyUnits,'Tenant Occupancy'!VX$5:VX23}),0,2)&lt;&gt;""""),2,FALSE),IF(VW2=TODAY(),""Today"",)))))"),"Occupied")</f>
        <v>Occupied</v>
      </c>
      <c r="VX5" s="3" t="str">
        <f>IFERROR(__xludf.DUMMYFUNCTION("IF(ISBLANK($A5),, IF((ARRAYFORMULA(SUM(COUNTIFS(OccupancyAddresses,$A5,OccupancyUnits, $B5, 'Tenant Occupancy'!VY$5:VY23,{""&gt;0"",""Occupied"",""Late""}))))&gt;1,""Multiple Bookings"", IF(SUMIFS( 'Tenant Occupancy'!VY$5:VY23,OccupancyUnits,$B5,OccupancyAddres"&amp;"ses,$A5)&gt;0,SUMIFS('Tenant Occupancy'!VY$5:VY23,OccupancyUnits,$B5,OccupancyAddresses,$A5),IFERROR(VLOOKUP($A5&amp;"" ""&amp;$B5, FILTER(ARRAYFORMULA({OccupancyAddresses&amp;"" ""&amp; OccupancyUnits,'Tenant Occupancy'!VY$5:VY23}),INDEX(ARRAYFORMULA({OccupancyAddresses&amp;"""&amp;" ""&amp; OccupancyUnits,'Tenant Occupancy'!VY$5:VY23}),0,2)&lt;&gt;""""),2,FALSE),IF(VX2=TODAY(),""Today"",)))))"),"Occupied")</f>
        <v>Occupied</v>
      </c>
      <c r="VY5" s="3" t="str">
        <f>IFERROR(__xludf.DUMMYFUNCTION("IF(ISBLANK($A5),, IF((ARRAYFORMULA(SUM(COUNTIFS(OccupancyAddresses,$A5,OccupancyUnits, $B5, 'Tenant Occupancy'!VZ$5:VZ23,{""&gt;0"",""Occupied"",""Late""}))))&gt;1,""Multiple Bookings"", IF(SUMIFS( 'Tenant Occupancy'!VZ$5:VZ23,OccupancyUnits,$B5,OccupancyAddres"&amp;"ses,$A5)&gt;0,SUMIFS('Tenant Occupancy'!VZ$5:VZ23,OccupancyUnits,$B5,OccupancyAddresses,$A5),IFERROR(VLOOKUP($A5&amp;"" ""&amp;$B5, FILTER(ARRAYFORMULA({OccupancyAddresses&amp;"" ""&amp; OccupancyUnits,'Tenant Occupancy'!VZ$5:VZ23}),INDEX(ARRAYFORMULA({OccupancyAddresses&amp;"""&amp;" ""&amp; OccupancyUnits,'Tenant Occupancy'!VZ$5:VZ23}),0,2)&lt;&gt;""""),2,FALSE),IF(VY2=TODAY(),""Today"",)))))"),"Occupied")</f>
        <v>Occupied</v>
      </c>
      <c r="VZ5" s="3" t="str">
        <f>IFERROR(__xludf.DUMMYFUNCTION("IF(ISBLANK($A5),, IF((ARRAYFORMULA(SUM(COUNTIFS(OccupancyAddresses,$A5,OccupancyUnits, $B5, 'Tenant Occupancy'!WA$5:WA23,{""&gt;0"",""Occupied"",""Late""}))))&gt;1,""Multiple Bookings"", IF(SUMIFS( 'Tenant Occupancy'!WA$5:WA23,OccupancyUnits,$B5,OccupancyAddres"&amp;"ses,$A5)&gt;0,SUMIFS('Tenant Occupancy'!WA$5:WA23,OccupancyUnits,$B5,OccupancyAddresses,$A5),IFERROR(VLOOKUP($A5&amp;"" ""&amp;$B5, FILTER(ARRAYFORMULA({OccupancyAddresses&amp;"" ""&amp; OccupancyUnits,'Tenant Occupancy'!WA$5:WA23}),INDEX(ARRAYFORMULA({OccupancyAddresses&amp;"""&amp;" ""&amp; OccupancyUnits,'Tenant Occupancy'!WA$5:WA23}),0,2)&lt;&gt;""""),2,FALSE),IF(VZ2=TODAY(),""Today"",)))))"),"Occupied")</f>
        <v>Occupied</v>
      </c>
      <c r="WA5" s="3" t="str">
        <f>IFERROR(__xludf.DUMMYFUNCTION("IF(ISBLANK($A5),, IF((ARRAYFORMULA(SUM(COUNTIFS(OccupancyAddresses,$A5,OccupancyUnits, $B5, 'Tenant Occupancy'!WB$5:WB23,{""&gt;0"",""Occupied"",""Late""}))))&gt;1,""Multiple Bookings"", IF(SUMIFS( 'Tenant Occupancy'!WB$5:WB23,OccupancyUnits,$B5,OccupancyAddres"&amp;"ses,$A5)&gt;0,SUMIFS('Tenant Occupancy'!WB$5:WB23,OccupancyUnits,$B5,OccupancyAddresses,$A5),IFERROR(VLOOKUP($A5&amp;"" ""&amp;$B5, FILTER(ARRAYFORMULA({OccupancyAddresses&amp;"" ""&amp; OccupancyUnits,'Tenant Occupancy'!WB$5:WB23}),INDEX(ARRAYFORMULA({OccupancyAddresses&amp;"""&amp;" ""&amp; OccupancyUnits,'Tenant Occupancy'!WB$5:WB23}),0,2)&lt;&gt;""""),2,FALSE),IF(WA2=TODAY(),""Today"",)))))"),"Occupied")</f>
        <v>Occupied</v>
      </c>
      <c r="WB5" s="3" t="str">
        <f>IFERROR(__xludf.DUMMYFUNCTION("IF(ISBLANK($A5),, IF((ARRAYFORMULA(SUM(COUNTIFS(OccupancyAddresses,$A5,OccupancyUnits, $B5, 'Tenant Occupancy'!WC$5:WC23,{""&gt;0"",""Occupied"",""Late""}))))&gt;1,""Multiple Bookings"", IF(SUMIFS( 'Tenant Occupancy'!WC$5:WC23,OccupancyUnits,$B5,OccupancyAddres"&amp;"ses,$A5)&gt;0,SUMIFS('Tenant Occupancy'!WC$5:WC23,OccupancyUnits,$B5,OccupancyAddresses,$A5),IFERROR(VLOOKUP($A5&amp;"" ""&amp;$B5, FILTER(ARRAYFORMULA({OccupancyAddresses&amp;"" ""&amp; OccupancyUnits,'Tenant Occupancy'!WC$5:WC23}),INDEX(ARRAYFORMULA({OccupancyAddresses&amp;"""&amp;" ""&amp; OccupancyUnits,'Tenant Occupancy'!WC$5:WC23}),0,2)&lt;&gt;""""),2,FALSE),IF(WB2=TODAY(),""Today"",)))))"),"")</f>
        <v/>
      </c>
      <c r="WC5" s="3" t="str">
        <f>IFERROR(__xludf.DUMMYFUNCTION("IF(ISBLANK($A5),, IF((ARRAYFORMULA(SUM(COUNTIFS(OccupancyAddresses,$A5,OccupancyUnits, $B5, 'Tenant Occupancy'!WD$5:WD23,{""&gt;0"",""Occupied"",""Late""}))))&gt;1,""Multiple Bookings"", IF(SUMIFS( 'Tenant Occupancy'!WD$5:WD23,OccupancyUnits,$B5,OccupancyAddres"&amp;"ses,$A5)&gt;0,SUMIFS('Tenant Occupancy'!WD$5:WD23,OccupancyUnits,$B5,OccupancyAddresses,$A5),IFERROR(VLOOKUP($A5&amp;"" ""&amp;$B5, FILTER(ARRAYFORMULA({OccupancyAddresses&amp;"" ""&amp; OccupancyUnits,'Tenant Occupancy'!WD$5:WD23}),INDEX(ARRAYFORMULA({OccupancyAddresses&amp;"""&amp;" ""&amp; OccupancyUnits,'Tenant Occupancy'!WD$5:WD23}),0,2)&lt;&gt;""""),2,FALSE),IF(WC2=TODAY(),""Today"",)))))"),"")</f>
        <v/>
      </c>
      <c r="WD5" s="3" t="str">
        <f>IFERROR(__xludf.DUMMYFUNCTION("IF(ISBLANK($A5),, IF((ARRAYFORMULA(SUM(COUNTIFS(OccupancyAddresses,$A5,OccupancyUnits, $B5, 'Tenant Occupancy'!WE$5:WE23,{""&gt;0"",""Occupied"",""Late""}))))&gt;1,""Multiple Bookings"", IF(SUMIFS( 'Tenant Occupancy'!WE$5:WE23,OccupancyUnits,$B5,OccupancyAddres"&amp;"ses,$A5)&gt;0,SUMIFS('Tenant Occupancy'!WE$5:WE23,OccupancyUnits,$B5,OccupancyAddresses,$A5),IFERROR(VLOOKUP($A5&amp;"" ""&amp;$B5, FILTER(ARRAYFORMULA({OccupancyAddresses&amp;"" ""&amp; OccupancyUnits,'Tenant Occupancy'!WE$5:WE23}),INDEX(ARRAYFORMULA({OccupancyAddresses&amp;"""&amp;" ""&amp; OccupancyUnits,'Tenant Occupancy'!WE$5:WE23}),0,2)&lt;&gt;""""),2,FALSE),IF(WD2=TODAY(),""Today"",)))))"),"")</f>
        <v/>
      </c>
      <c r="WE5" s="3" t="str">
        <f>IFERROR(__xludf.DUMMYFUNCTION("IF(ISBLANK($A5),, IF((ARRAYFORMULA(SUM(COUNTIFS(OccupancyAddresses,$A5,OccupancyUnits, $B5, 'Tenant Occupancy'!WF$5:WF23,{""&gt;0"",""Occupied"",""Late""}))))&gt;1,""Multiple Bookings"", IF(SUMIFS( 'Tenant Occupancy'!WF$5:WF23,OccupancyUnits,$B5,OccupancyAddres"&amp;"ses,$A5)&gt;0,SUMIFS('Tenant Occupancy'!WF$5:WF23,OccupancyUnits,$B5,OccupancyAddresses,$A5),IFERROR(VLOOKUP($A5&amp;"" ""&amp;$B5, FILTER(ARRAYFORMULA({OccupancyAddresses&amp;"" ""&amp; OccupancyUnits,'Tenant Occupancy'!WF$5:WF23}),INDEX(ARRAYFORMULA({OccupancyAddresses&amp;"""&amp;" ""&amp; OccupancyUnits,'Tenant Occupancy'!WF$5:WF23}),0,2)&lt;&gt;""""),2,FALSE),IF(WE2=TODAY(),""Today"",)))))"),"")</f>
        <v/>
      </c>
      <c r="WF5" s="3" t="str">
        <f>IFERROR(__xludf.DUMMYFUNCTION("IF(ISBLANK($A5),, IF((ARRAYFORMULA(SUM(COUNTIFS(OccupancyAddresses,$A5,OccupancyUnits, $B5, 'Tenant Occupancy'!WG$5:WG23,{""&gt;0"",""Occupied"",""Late""}))))&gt;1,""Multiple Bookings"", IF(SUMIFS( 'Tenant Occupancy'!WG$5:WG23,OccupancyUnits,$B5,OccupancyAddres"&amp;"ses,$A5)&gt;0,SUMIFS('Tenant Occupancy'!WG$5:WG23,OccupancyUnits,$B5,OccupancyAddresses,$A5),IFERROR(VLOOKUP($A5&amp;"" ""&amp;$B5, FILTER(ARRAYFORMULA({OccupancyAddresses&amp;"" ""&amp; OccupancyUnits,'Tenant Occupancy'!WG$5:WG23}),INDEX(ARRAYFORMULA({OccupancyAddresses&amp;"""&amp;" ""&amp; OccupancyUnits,'Tenant Occupancy'!WG$5:WG23}),0,2)&lt;&gt;""""),2,FALSE),IF(WF2=TODAY(),""Today"",)))))"),"")</f>
        <v/>
      </c>
      <c r="WG5" s="3" t="str">
        <f>IFERROR(__xludf.DUMMYFUNCTION("IF(ISBLANK($A5),, IF((ARRAYFORMULA(SUM(COUNTIFS(OccupancyAddresses,$A5,OccupancyUnits, $B5, 'Tenant Occupancy'!WH$5:WH23,{""&gt;0"",""Occupied"",""Late""}))))&gt;1,""Multiple Bookings"", IF(SUMIFS( 'Tenant Occupancy'!WH$5:WH23,OccupancyUnits,$B5,OccupancyAddres"&amp;"ses,$A5)&gt;0,SUMIFS('Tenant Occupancy'!WH$5:WH23,OccupancyUnits,$B5,OccupancyAddresses,$A5),IFERROR(VLOOKUP($A5&amp;"" ""&amp;$B5, FILTER(ARRAYFORMULA({OccupancyAddresses&amp;"" ""&amp; OccupancyUnits,'Tenant Occupancy'!WH$5:WH23}),INDEX(ARRAYFORMULA({OccupancyAddresses&amp;"""&amp;" ""&amp; OccupancyUnits,'Tenant Occupancy'!WH$5:WH23}),0,2)&lt;&gt;""""),2,FALSE),IF(WG2=TODAY(),""Today"",)))))"),"")</f>
        <v/>
      </c>
      <c r="WH5" s="3" t="str">
        <f>IFERROR(__xludf.DUMMYFUNCTION("IF(ISBLANK($A5),, IF((ARRAYFORMULA(SUM(COUNTIFS(OccupancyAddresses,$A5,OccupancyUnits, $B5, 'Tenant Occupancy'!WI$5:WI23,{""&gt;0"",""Occupied"",""Late""}))))&gt;1,""Multiple Bookings"", IF(SUMIFS( 'Tenant Occupancy'!WI$5:WI23,OccupancyUnits,$B5,OccupancyAddres"&amp;"ses,$A5)&gt;0,SUMIFS('Tenant Occupancy'!WI$5:WI23,OccupancyUnits,$B5,OccupancyAddresses,$A5),IFERROR(VLOOKUP($A5&amp;"" ""&amp;$B5, FILTER(ARRAYFORMULA({OccupancyAddresses&amp;"" ""&amp; OccupancyUnits,'Tenant Occupancy'!WI$5:WI23}),INDEX(ARRAYFORMULA({OccupancyAddresses&amp;"""&amp;" ""&amp; OccupancyUnits,'Tenant Occupancy'!WI$5:WI23}),0,2)&lt;&gt;""""),2,FALSE),IF(WH2=TODAY(),""Today"",)))))"),"")</f>
        <v/>
      </c>
      <c r="WI5" s="3" t="str">
        <f>IFERROR(__xludf.DUMMYFUNCTION("IF(ISBLANK($A5),, IF((ARRAYFORMULA(SUM(COUNTIFS(OccupancyAddresses,$A5,OccupancyUnits, $B5, 'Tenant Occupancy'!WJ$5:WJ23,{""&gt;0"",""Occupied"",""Late""}))))&gt;1,""Multiple Bookings"", IF(SUMIFS( 'Tenant Occupancy'!WJ$5:WJ23,OccupancyUnits,$B5,OccupancyAddres"&amp;"ses,$A5)&gt;0,SUMIFS('Tenant Occupancy'!WJ$5:WJ23,OccupancyUnits,$B5,OccupancyAddresses,$A5),IFERROR(VLOOKUP($A5&amp;"" ""&amp;$B5, FILTER(ARRAYFORMULA({OccupancyAddresses&amp;"" ""&amp; OccupancyUnits,'Tenant Occupancy'!WJ$5:WJ23}),INDEX(ARRAYFORMULA({OccupancyAddresses&amp;"""&amp;" ""&amp; OccupancyUnits,'Tenant Occupancy'!WJ$5:WJ23}),0,2)&lt;&gt;""""),2,FALSE),IF(WI2=TODAY(),""Today"",)))))"),"")</f>
        <v/>
      </c>
      <c r="WJ5" s="3" t="str">
        <f>IFERROR(__xludf.DUMMYFUNCTION("IF(ISBLANK($A5),, IF((ARRAYFORMULA(SUM(COUNTIFS(OccupancyAddresses,$A5,OccupancyUnits, $B5, 'Tenant Occupancy'!WK$5:WK23,{""&gt;0"",""Occupied"",""Late""}))))&gt;1,""Multiple Bookings"", IF(SUMIFS( 'Tenant Occupancy'!WK$5:WK23,OccupancyUnits,$B5,OccupancyAddres"&amp;"ses,$A5)&gt;0,SUMIFS('Tenant Occupancy'!WK$5:WK23,OccupancyUnits,$B5,OccupancyAddresses,$A5),IFERROR(VLOOKUP($A5&amp;"" ""&amp;$B5, FILTER(ARRAYFORMULA({OccupancyAddresses&amp;"" ""&amp; OccupancyUnits,'Tenant Occupancy'!WK$5:WK23}),INDEX(ARRAYFORMULA({OccupancyAddresses&amp;"""&amp;" ""&amp; OccupancyUnits,'Tenant Occupancy'!WK$5:WK23}),0,2)&lt;&gt;""""),2,FALSE),IF(WJ2=TODAY(),""Today"",)))))"),"")</f>
        <v/>
      </c>
      <c r="WK5" s="3" t="str">
        <f>IFERROR(__xludf.DUMMYFUNCTION("IF(ISBLANK($A5),, IF((ARRAYFORMULA(SUM(COUNTIFS(OccupancyAddresses,$A5,OccupancyUnits, $B5, 'Tenant Occupancy'!WL$5:WL23,{""&gt;0"",""Occupied"",""Late""}))))&gt;1,""Multiple Bookings"", IF(SUMIFS( 'Tenant Occupancy'!WL$5:WL23,OccupancyUnits,$B5,OccupancyAddres"&amp;"ses,$A5)&gt;0,SUMIFS('Tenant Occupancy'!WL$5:WL23,OccupancyUnits,$B5,OccupancyAddresses,$A5),IFERROR(VLOOKUP($A5&amp;"" ""&amp;$B5, FILTER(ARRAYFORMULA({OccupancyAddresses&amp;"" ""&amp; OccupancyUnits,'Tenant Occupancy'!WL$5:WL23}),INDEX(ARRAYFORMULA({OccupancyAddresses&amp;"""&amp;" ""&amp; OccupancyUnits,'Tenant Occupancy'!WL$5:WL23}),0,2)&lt;&gt;""""),2,FALSE),IF(WK2=TODAY(),""Today"",)))))"),"")</f>
        <v/>
      </c>
      <c r="WL5" s="3" t="str">
        <f>IFERROR(__xludf.DUMMYFUNCTION("IF(ISBLANK($A5),, IF((ARRAYFORMULA(SUM(COUNTIFS(OccupancyAddresses,$A5,OccupancyUnits, $B5, 'Tenant Occupancy'!WM$5:WM23,{""&gt;0"",""Occupied"",""Late""}))))&gt;1,""Multiple Bookings"", IF(SUMIFS( 'Tenant Occupancy'!WM$5:WM23,OccupancyUnits,$B5,OccupancyAddres"&amp;"ses,$A5)&gt;0,SUMIFS('Tenant Occupancy'!WM$5:WM23,OccupancyUnits,$B5,OccupancyAddresses,$A5),IFERROR(VLOOKUP($A5&amp;"" ""&amp;$B5, FILTER(ARRAYFORMULA({OccupancyAddresses&amp;"" ""&amp; OccupancyUnits,'Tenant Occupancy'!WM$5:WM23}),INDEX(ARRAYFORMULA({OccupancyAddresses&amp;"""&amp;" ""&amp; OccupancyUnits,'Tenant Occupancy'!WM$5:WM23}),0,2)&lt;&gt;""""),2,FALSE),IF(WL2=TODAY(),""Today"",)))))"),"")</f>
        <v/>
      </c>
      <c r="WM5" s="3" t="str">
        <f>IFERROR(__xludf.DUMMYFUNCTION("IF(ISBLANK($A5),, IF((ARRAYFORMULA(SUM(COUNTIFS(OccupancyAddresses,$A5,OccupancyUnits, $B5, 'Tenant Occupancy'!WN$5:WN23,{""&gt;0"",""Occupied"",""Late""}))))&gt;1,""Multiple Bookings"", IF(SUMIFS( 'Tenant Occupancy'!WN$5:WN23,OccupancyUnits,$B5,OccupancyAddres"&amp;"ses,$A5)&gt;0,SUMIFS('Tenant Occupancy'!WN$5:WN23,OccupancyUnits,$B5,OccupancyAddresses,$A5),IFERROR(VLOOKUP($A5&amp;"" ""&amp;$B5, FILTER(ARRAYFORMULA({OccupancyAddresses&amp;"" ""&amp; OccupancyUnits,'Tenant Occupancy'!WN$5:WN23}),INDEX(ARRAYFORMULA({OccupancyAddresses&amp;"""&amp;" ""&amp; OccupancyUnits,'Tenant Occupancy'!WN$5:WN23}),0,2)&lt;&gt;""""),2,FALSE),IF(WM2=TODAY(),""Today"",)))))"),"")</f>
        <v/>
      </c>
      <c r="WN5" s="3" t="str">
        <f>IFERROR(__xludf.DUMMYFUNCTION("IF(ISBLANK($A5),, IF((ARRAYFORMULA(SUM(COUNTIFS(OccupancyAddresses,$A5,OccupancyUnits, $B5, 'Tenant Occupancy'!WO$5:WO23,{""&gt;0"",""Occupied"",""Late""}))))&gt;1,""Multiple Bookings"", IF(SUMIFS( 'Tenant Occupancy'!WO$5:WO23,OccupancyUnits,$B5,OccupancyAddres"&amp;"ses,$A5)&gt;0,SUMIFS('Tenant Occupancy'!WO$5:WO23,OccupancyUnits,$B5,OccupancyAddresses,$A5),IFERROR(VLOOKUP($A5&amp;"" ""&amp;$B5, FILTER(ARRAYFORMULA({OccupancyAddresses&amp;"" ""&amp; OccupancyUnits,'Tenant Occupancy'!WO$5:WO23}),INDEX(ARRAYFORMULA({OccupancyAddresses&amp;"""&amp;" ""&amp; OccupancyUnits,'Tenant Occupancy'!WO$5:WO23}),0,2)&lt;&gt;""""),2,FALSE),IF(WN2=TODAY(),""Today"",)))))"),"")</f>
        <v/>
      </c>
      <c r="WO5" s="3" t="str">
        <f>IFERROR(__xludf.DUMMYFUNCTION("IF(ISBLANK($A5),, IF((ARRAYFORMULA(SUM(COUNTIFS(OccupancyAddresses,$A5,OccupancyUnits, $B5, 'Tenant Occupancy'!WP$5:WP23,{""&gt;0"",""Occupied"",""Late""}))))&gt;1,""Multiple Bookings"", IF(SUMIFS( 'Tenant Occupancy'!WP$5:WP23,OccupancyUnits,$B5,OccupancyAddres"&amp;"ses,$A5)&gt;0,SUMIFS('Tenant Occupancy'!WP$5:WP23,OccupancyUnits,$B5,OccupancyAddresses,$A5),IFERROR(VLOOKUP($A5&amp;"" ""&amp;$B5, FILTER(ARRAYFORMULA({OccupancyAddresses&amp;"" ""&amp; OccupancyUnits,'Tenant Occupancy'!WP$5:WP23}),INDEX(ARRAYFORMULA({OccupancyAddresses&amp;"""&amp;" ""&amp; OccupancyUnits,'Tenant Occupancy'!WP$5:WP23}),0,2)&lt;&gt;""""),2,FALSE),IF(WO2=TODAY(),""Today"",)))))"),"")</f>
        <v/>
      </c>
      <c r="WP5" s="3" t="str">
        <f>IFERROR(__xludf.DUMMYFUNCTION("IF(ISBLANK($A5),, IF((ARRAYFORMULA(SUM(COUNTIFS(OccupancyAddresses,$A5,OccupancyUnits, $B5, 'Tenant Occupancy'!WQ$5:WQ23,{""&gt;0"",""Occupied"",""Late""}))))&gt;1,""Multiple Bookings"", IF(SUMIFS( 'Tenant Occupancy'!WQ$5:WQ23,OccupancyUnits,$B5,OccupancyAddres"&amp;"ses,$A5)&gt;0,SUMIFS('Tenant Occupancy'!WQ$5:WQ23,OccupancyUnits,$B5,OccupancyAddresses,$A5),IFERROR(VLOOKUP($A5&amp;"" ""&amp;$B5, FILTER(ARRAYFORMULA({OccupancyAddresses&amp;"" ""&amp; OccupancyUnits,'Tenant Occupancy'!WQ$5:WQ23}),INDEX(ARRAYFORMULA({OccupancyAddresses&amp;"""&amp;" ""&amp; OccupancyUnits,'Tenant Occupancy'!WQ$5:WQ23}),0,2)&lt;&gt;""""),2,FALSE),IF(WP2=TODAY(),""Today"",)))))"),"")</f>
        <v/>
      </c>
      <c r="WQ5" s="3" t="str">
        <f>IFERROR(__xludf.DUMMYFUNCTION("IF(ISBLANK($A5),, IF((ARRAYFORMULA(SUM(COUNTIFS(OccupancyAddresses,$A5,OccupancyUnits, $B5, 'Tenant Occupancy'!WR$5:WR23,{""&gt;0"",""Occupied"",""Late""}))))&gt;1,""Multiple Bookings"", IF(SUMIFS( 'Tenant Occupancy'!WR$5:WR23,OccupancyUnits,$B5,OccupancyAddres"&amp;"ses,$A5)&gt;0,SUMIFS('Tenant Occupancy'!WR$5:WR23,OccupancyUnits,$B5,OccupancyAddresses,$A5),IFERROR(VLOOKUP($A5&amp;"" ""&amp;$B5, FILTER(ARRAYFORMULA({OccupancyAddresses&amp;"" ""&amp; OccupancyUnits,'Tenant Occupancy'!WR$5:WR23}),INDEX(ARRAYFORMULA({OccupancyAddresses&amp;"""&amp;" ""&amp; OccupancyUnits,'Tenant Occupancy'!WR$5:WR23}),0,2)&lt;&gt;""""),2,FALSE),IF(WQ2=TODAY(),""Today"",)))))"),"")</f>
        <v/>
      </c>
      <c r="WR5" s="3" t="str">
        <f>IFERROR(__xludf.DUMMYFUNCTION("IF(ISBLANK($A5),, IF((ARRAYFORMULA(SUM(COUNTIFS(OccupancyAddresses,$A5,OccupancyUnits, $B5, 'Tenant Occupancy'!WS$5:WS23,{""&gt;0"",""Occupied"",""Late""}))))&gt;1,""Multiple Bookings"", IF(SUMIFS( 'Tenant Occupancy'!WS$5:WS23,OccupancyUnits,$B5,OccupancyAddres"&amp;"ses,$A5)&gt;0,SUMIFS('Tenant Occupancy'!WS$5:WS23,OccupancyUnits,$B5,OccupancyAddresses,$A5),IFERROR(VLOOKUP($A5&amp;"" ""&amp;$B5, FILTER(ARRAYFORMULA({OccupancyAddresses&amp;"" ""&amp; OccupancyUnits,'Tenant Occupancy'!WS$5:WS23}),INDEX(ARRAYFORMULA({OccupancyAddresses&amp;"""&amp;" ""&amp; OccupancyUnits,'Tenant Occupancy'!WS$5:WS23}),0,2)&lt;&gt;""""),2,FALSE),IF(WR2=TODAY(),""Today"",)))))"),"")</f>
        <v/>
      </c>
      <c r="WS5" s="3" t="str">
        <f>IFERROR(__xludf.DUMMYFUNCTION("IF(ISBLANK($A5),, IF((ARRAYFORMULA(SUM(COUNTIFS(OccupancyAddresses,$A5,OccupancyUnits, $B5, 'Tenant Occupancy'!WT$5:WT23,{""&gt;0"",""Occupied"",""Late""}))))&gt;1,""Multiple Bookings"", IF(SUMIFS( 'Tenant Occupancy'!WT$5:WT23,OccupancyUnits,$B5,OccupancyAddres"&amp;"ses,$A5)&gt;0,SUMIFS('Tenant Occupancy'!WT$5:WT23,OccupancyUnits,$B5,OccupancyAddresses,$A5),IFERROR(VLOOKUP($A5&amp;"" ""&amp;$B5, FILTER(ARRAYFORMULA({OccupancyAddresses&amp;"" ""&amp; OccupancyUnits,'Tenant Occupancy'!WT$5:WT23}),INDEX(ARRAYFORMULA({OccupancyAddresses&amp;"""&amp;" ""&amp; OccupancyUnits,'Tenant Occupancy'!WT$5:WT23}),0,2)&lt;&gt;""""),2,FALSE),IF(WS2=TODAY(),""Today"",)))))"),"")</f>
        <v/>
      </c>
      <c r="WT5" s="3" t="str">
        <f>IFERROR(__xludf.DUMMYFUNCTION("IF(ISBLANK($A5),, IF((ARRAYFORMULA(SUM(COUNTIFS(OccupancyAddresses,$A5,OccupancyUnits, $B5, 'Tenant Occupancy'!WU$5:WU23,{""&gt;0"",""Occupied"",""Late""}))))&gt;1,""Multiple Bookings"", IF(SUMIFS( 'Tenant Occupancy'!WU$5:WU23,OccupancyUnits,$B5,OccupancyAddres"&amp;"ses,$A5)&gt;0,SUMIFS('Tenant Occupancy'!WU$5:WU23,OccupancyUnits,$B5,OccupancyAddresses,$A5),IFERROR(VLOOKUP($A5&amp;"" ""&amp;$B5, FILTER(ARRAYFORMULA({OccupancyAddresses&amp;"" ""&amp; OccupancyUnits,'Tenant Occupancy'!WU$5:WU23}),INDEX(ARRAYFORMULA({OccupancyAddresses&amp;"""&amp;" ""&amp; OccupancyUnits,'Tenant Occupancy'!WU$5:WU23}),0,2)&lt;&gt;""""),2,FALSE),IF(WT2=TODAY(),""Today"",)))))"),"")</f>
        <v/>
      </c>
      <c r="WU5" s="3" t="str">
        <f>IFERROR(__xludf.DUMMYFUNCTION("IF(ISBLANK($A5),, IF((ARRAYFORMULA(SUM(COUNTIFS(OccupancyAddresses,$A5,OccupancyUnits, $B5, 'Tenant Occupancy'!WV$5:WV23,{""&gt;0"",""Occupied"",""Late""}))))&gt;1,""Multiple Bookings"", IF(SUMIFS( 'Tenant Occupancy'!WV$5:WV23,OccupancyUnits,$B5,OccupancyAddres"&amp;"ses,$A5)&gt;0,SUMIFS('Tenant Occupancy'!WV$5:WV23,OccupancyUnits,$B5,OccupancyAddresses,$A5),IFERROR(VLOOKUP($A5&amp;"" ""&amp;$B5, FILTER(ARRAYFORMULA({OccupancyAddresses&amp;"" ""&amp; OccupancyUnits,'Tenant Occupancy'!WV$5:WV23}),INDEX(ARRAYFORMULA({OccupancyAddresses&amp;"""&amp;" ""&amp; OccupancyUnits,'Tenant Occupancy'!WV$5:WV23}),0,2)&lt;&gt;""""),2,FALSE),IF(WU2=TODAY(),""Today"",)))))"),"")</f>
        <v/>
      </c>
      <c r="WV5" s="3" t="str">
        <f>IFERROR(__xludf.DUMMYFUNCTION("IF(ISBLANK($A5),, IF((ARRAYFORMULA(SUM(COUNTIFS(OccupancyAddresses,$A5,OccupancyUnits, $B5, 'Tenant Occupancy'!WW$5:WW23,{""&gt;0"",""Occupied"",""Late""}))))&gt;1,""Multiple Bookings"", IF(SUMIFS( 'Tenant Occupancy'!WW$5:WW23,OccupancyUnits,$B5,OccupancyAddres"&amp;"ses,$A5)&gt;0,SUMIFS('Tenant Occupancy'!WW$5:WW23,OccupancyUnits,$B5,OccupancyAddresses,$A5),IFERROR(VLOOKUP($A5&amp;"" ""&amp;$B5, FILTER(ARRAYFORMULA({OccupancyAddresses&amp;"" ""&amp; OccupancyUnits,'Tenant Occupancy'!WW$5:WW23}),INDEX(ARRAYFORMULA({OccupancyAddresses&amp;"""&amp;" ""&amp; OccupancyUnits,'Tenant Occupancy'!WW$5:WW23}),0,2)&lt;&gt;""""),2,FALSE),IF(WV2=TODAY(),""Today"",)))))"),"")</f>
        <v/>
      </c>
      <c r="WW5" s="3" t="str">
        <f>IFERROR(__xludf.DUMMYFUNCTION("IF(ISBLANK($A5),, IF((ARRAYFORMULA(SUM(COUNTIFS(OccupancyAddresses,$A5,OccupancyUnits, $B5, 'Tenant Occupancy'!WX$5:WX23,{""&gt;0"",""Occupied"",""Late""}))))&gt;1,""Multiple Bookings"", IF(SUMIFS( 'Tenant Occupancy'!WX$5:WX23,OccupancyUnits,$B5,OccupancyAddres"&amp;"ses,$A5)&gt;0,SUMIFS('Tenant Occupancy'!WX$5:WX23,OccupancyUnits,$B5,OccupancyAddresses,$A5),IFERROR(VLOOKUP($A5&amp;"" ""&amp;$B5, FILTER(ARRAYFORMULA({OccupancyAddresses&amp;"" ""&amp; OccupancyUnits,'Tenant Occupancy'!WX$5:WX23}),INDEX(ARRAYFORMULA({OccupancyAddresses&amp;"""&amp;" ""&amp; OccupancyUnits,'Tenant Occupancy'!WX$5:WX23}),0,2)&lt;&gt;""""),2,FALSE),IF(WW2=TODAY(),""Today"",)))))"),"")</f>
        <v/>
      </c>
      <c r="WX5" s="3" t="str">
        <f>IFERROR(__xludf.DUMMYFUNCTION("IF(ISBLANK($A5),, IF((ARRAYFORMULA(SUM(COUNTIFS(OccupancyAddresses,$A5,OccupancyUnits, $B5, 'Tenant Occupancy'!WY$5:WY23,{""&gt;0"",""Occupied"",""Late""}))))&gt;1,""Multiple Bookings"", IF(SUMIFS( 'Tenant Occupancy'!WY$5:WY23,OccupancyUnits,$B5,OccupancyAddres"&amp;"ses,$A5)&gt;0,SUMIFS('Tenant Occupancy'!WY$5:WY23,OccupancyUnits,$B5,OccupancyAddresses,$A5),IFERROR(VLOOKUP($A5&amp;"" ""&amp;$B5, FILTER(ARRAYFORMULA({OccupancyAddresses&amp;"" ""&amp; OccupancyUnits,'Tenant Occupancy'!WY$5:WY23}),INDEX(ARRAYFORMULA({OccupancyAddresses&amp;"""&amp;" ""&amp; OccupancyUnits,'Tenant Occupancy'!WY$5:WY23}),0,2)&lt;&gt;""""),2,FALSE),IF(WX2=TODAY(),""Today"",)))))"),"")</f>
        <v/>
      </c>
      <c r="WY5" s="3" t="str">
        <f>IFERROR(__xludf.DUMMYFUNCTION("IF(ISBLANK($A5),, IF((ARRAYFORMULA(SUM(COUNTIFS(OccupancyAddresses,$A5,OccupancyUnits, $B5, 'Tenant Occupancy'!WZ$5:WZ23,{""&gt;0"",""Occupied"",""Late""}))))&gt;1,""Multiple Bookings"", IF(SUMIFS( 'Tenant Occupancy'!WZ$5:WZ23,OccupancyUnits,$B5,OccupancyAddres"&amp;"ses,$A5)&gt;0,SUMIFS('Tenant Occupancy'!WZ$5:WZ23,OccupancyUnits,$B5,OccupancyAddresses,$A5),IFERROR(VLOOKUP($A5&amp;"" ""&amp;$B5, FILTER(ARRAYFORMULA({OccupancyAddresses&amp;"" ""&amp; OccupancyUnits,'Tenant Occupancy'!WZ$5:WZ23}),INDEX(ARRAYFORMULA({OccupancyAddresses&amp;"""&amp;" ""&amp; OccupancyUnits,'Tenant Occupancy'!WZ$5:WZ23}),0,2)&lt;&gt;""""),2,FALSE),IF(WY2=TODAY(),""Today"",)))))"),"")</f>
        <v/>
      </c>
      <c r="WZ5" s="3" t="str">
        <f>IFERROR(__xludf.DUMMYFUNCTION("IF(ISBLANK($A5),, IF((ARRAYFORMULA(SUM(COUNTIFS(OccupancyAddresses,$A5,OccupancyUnits, $B5, 'Tenant Occupancy'!XA$5:XA23,{""&gt;0"",""Occupied"",""Late""}))))&gt;1,""Multiple Bookings"", IF(SUMIFS( 'Tenant Occupancy'!XA$5:XA23,OccupancyUnits,$B5,OccupancyAddres"&amp;"ses,$A5)&gt;0,SUMIFS('Tenant Occupancy'!XA$5:XA23,OccupancyUnits,$B5,OccupancyAddresses,$A5),IFERROR(VLOOKUP($A5&amp;"" ""&amp;$B5, FILTER(ARRAYFORMULA({OccupancyAddresses&amp;"" ""&amp; OccupancyUnits,'Tenant Occupancy'!XA$5:XA23}),INDEX(ARRAYFORMULA({OccupancyAddresses&amp;"""&amp;" ""&amp; OccupancyUnits,'Tenant Occupancy'!XA$5:XA23}),0,2)&lt;&gt;""""),2,FALSE),IF(WZ2=TODAY(),""Today"",)))))"),"")</f>
        <v/>
      </c>
      <c r="XA5" s="3" t="str">
        <f>IFERROR(__xludf.DUMMYFUNCTION("IF(ISBLANK($A5),, IF((ARRAYFORMULA(SUM(COUNTIFS(OccupancyAddresses,$A5,OccupancyUnits, $B5, 'Tenant Occupancy'!XB$5:XB23,{""&gt;0"",""Occupied"",""Late""}))))&gt;1,""Multiple Bookings"", IF(SUMIFS( 'Tenant Occupancy'!XB$5:XB23,OccupancyUnits,$B5,OccupancyAddres"&amp;"ses,$A5)&gt;0,SUMIFS('Tenant Occupancy'!XB$5:XB23,OccupancyUnits,$B5,OccupancyAddresses,$A5),IFERROR(VLOOKUP($A5&amp;"" ""&amp;$B5, FILTER(ARRAYFORMULA({OccupancyAddresses&amp;"" ""&amp; OccupancyUnits,'Tenant Occupancy'!XB$5:XB23}),INDEX(ARRAYFORMULA({OccupancyAddresses&amp;"""&amp;" ""&amp; OccupancyUnits,'Tenant Occupancy'!XB$5:XB23}),0,2)&lt;&gt;""""),2,FALSE),IF(XA2=TODAY(),""Today"",)))))"),"")</f>
        <v/>
      </c>
      <c r="XB5" s="3" t="str">
        <f>IFERROR(__xludf.DUMMYFUNCTION("IF(ISBLANK($A5),, IF((ARRAYFORMULA(SUM(COUNTIFS(OccupancyAddresses,$A5,OccupancyUnits, $B5, 'Tenant Occupancy'!XC$5:XC23,{""&gt;0"",""Occupied"",""Late""}))))&gt;1,""Multiple Bookings"", IF(SUMIFS( 'Tenant Occupancy'!XC$5:XC23,OccupancyUnits,$B5,OccupancyAddres"&amp;"ses,$A5)&gt;0,SUMIFS('Tenant Occupancy'!XC$5:XC23,OccupancyUnits,$B5,OccupancyAddresses,$A5),IFERROR(VLOOKUP($A5&amp;"" ""&amp;$B5, FILTER(ARRAYFORMULA({OccupancyAddresses&amp;"" ""&amp; OccupancyUnits,'Tenant Occupancy'!XC$5:XC23}),INDEX(ARRAYFORMULA({OccupancyAddresses&amp;"""&amp;" ""&amp; OccupancyUnits,'Tenant Occupancy'!XC$5:XC23}),0,2)&lt;&gt;""""),2,FALSE),IF(XB2=TODAY(),""Today"",)))))"),"")</f>
        <v/>
      </c>
      <c r="XC5" s="3" t="str">
        <f>IFERROR(__xludf.DUMMYFUNCTION("IF(ISBLANK($A5),, IF((ARRAYFORMULA(SUM(COUNTIFS(OccupancyAddresses,$A5,OccupancyUnits, $B5, 'Tenant Occupancy'!XD$5:XD23,{""&gt;0"",""Occupied"",""Late""}))))&gt;1,""Multiple Bookings"", IF(SUMIFS( 'Tenant Occupancy'!XD$5:XD23,OccupancyUnits,$B5,OccupancyAddres"&amp;"ses,$A5)&gt;0,SUMIFS('Tenant Occupancy'!XD$5:XD23,OccupancyUnits,$B5,OccupancyAddresses,$A5),IFERROR(VLOOKUP($A5&amp;"" ""&amp;$B5, FILTER(ARRAYFORMULA({OccupancyAddresses&amp;"" ""&amp; OccupancyUnits,'Tenant Occupancy'!XD$5:XD23}),INDEX(ARRAYFORMULA({OccupancyAddresses&amp;"""&amp;" ""&amp; OccupancyUnits,'Tenant Occupancy'!XD$5:XD23}),0,2)&lt;&gt;""""),2,FALSE),IF(XC2=TODAY(),""Today"",)))))"),"")</f>
        <v/>
      </c>
      <c r="XD5" s="3" t="str">
        <f>IFERROR(__xludf.DUMMYFUNCTION("IF(ISBLANK($A5),, IF((ARRAYFORMULA(SUM(COUNTIFS(OccupancyAddresses,$A5,OccupancyUnits, $B5, 'Tenant Occupancy'!XE$5:XE23,{""&gt;0"",""Occupied"",""Late""}))))&gt;1,""Multiple Bookings"", IF(SUMIFS( 'Tenant Occupancy'!XE$5:XE23,OccupancyUnits,$B5,OccupancyAddres"&amp;"ses,$A5)&gt;0,SUMIFS('Tenant Occupancy'!XE$5:XE23,OccupancyUnits,$B5,OccupancyAddresses,$A5),IFERROR(VLOOKUP($A5&amp;"" ""&amp;$B5, FILTER(ARRAYFORMULA({OccupancyAddresses&amp;"" ""&amp; OccupancyUnits,'Tenant Occupancy'!XE$5:XE23}),INDEX(ARRAYFORMULA({OccupancyAddresses&amp;"""&amp;" ""&amp; OccupancyUnits,'Tenant Occupancy'!XE$5:XE23}),0,2)&lt;&gt;""""),2,FALSE),IF(XD2=TODAY(),""Today"",)))))"),"")</f>
        <v/>
      </c>
      <c r="XE5" s="3" t="str">
        <f>IFERROR(__xludf.DUMMYFUNCTION("IF(ISBLANK($A5),, IF((ARRAYFORMULA(SUM(COUNTIFS(OccupancyAddresses,$A5,OccupancyUnits, $B5, 'Tenant Occupancy'!XF$5:XF23,{""&gt;0"",""Occupied"",""Late""}))))&gt;1,""Multiple Bookings"", IF(SUMIFS( 'Tenant Occupancy'!XF$5:XF23,OccupancyUnits,$B5,OccupancyAddres"&amp;"ses,$A5)&gt;0,SUMIFS('Tenant Occupancy'!XF$5:XF23,OccupancyUnits,$B5,OccupancyAddresses,$A5),IFERROR(VLOOKUP($A5&amp;"" ""&amp;$B5, FILTER(ARRAYFORMULA({OccupancyAddresses&amp;"" ""&amp; OccupancyUnits,'Tenant Occupancy'!XF$5:XF23}),INDEX(ARRAYFORMULA({OccupancyAddresses&amp;"""&amp;" ""&amp; OccupancyUnits,'Tenant Occupancy'!XF$5:XF23}),0,2)&lt;&gt;""""),2,FALSE),IF(XE2=TODAY(),""Today"",)))))"),"")</f>
        <v/>
      </c>
      <c r="XF5" s="3" t="str">
        <f>IFERROR(__xludf.DUMMYFUNCTION("IF(ISBLANK($A5),, IF((ARRAYFORMULA(SUM(COUNTIFS(OccupancyAddresses,$A5,OccupancyUnits, $B5, 'Tenant Occupancy'!XG$5:XG23,{""&gt;0"",""Occupied"",""Late""}))))&gt;1,""Multiple Bookings"", IF(SUMIFS( 'Tenant Occupancy'!XG$5:XG23,OccupancyUnits,$B5,OccupancyAddres"&amp;"ses,$A5)&gt;0,SUMIFS('Tenant Occupancy'!XG$5:XG23,OccupancyUnits,$B5,OccupancyAddresses,$A5),IFERROR(VLOOKUP($A5&amp;"" ""&amp;$B5, FILTER(ARRAYFORMULA({OccupancyAddresses&amp;"" ""&amp; OccupancyUnits,'Tenant Occupancy'!XG$5:XG23}),INDEX(ARRAYFORMULA({OccupancyAddresses&amp;"""&amp;" ""&amp; OccupancyUnits,'Tenant Occupancy'!XG$5:XG23}),0,2)&lt;&gt;""""),2,FALSE),IF(XF2=TODAY(),""Today"",)))))"),"")</f>
        <v/>
      </c>
      <c r="XG5" s="3" t="str">
        <f>IFERROR(__xludf.DUMMYFUNCTION("IF(ISBLANK($A5),, IF((ARRAYFORMULA(SUM(COUNTIFS(OccupancyAddresses,$A5,OccupancyUnits, $B5, 'Tenant Occupancy'!XH$5:XH23,{""&gt;0"",""Occupied"",""Late""}))))&gt;1,""Multiple Bookings"", IF(SUMIFS( 'Tenant Occupancy'!XH$5:XH23,OccupancyUnits,$B5,OccupancyAddres"&amp;"ses,$A5)&gt;0,SUMIFS('Tenant Occupancy'!XH$5:XH23,OccupancyUnits,$B5,OccupancyAddresses,$A5),IFERROR(VLOOKUP($A5&amp;"" ""&amp;$B5, FILTER(ARRAYFORMULA({OccupancyAddresses&amp;"" ""&amp; OccupancyUnits,'Tenant Occupancy'!XH$5:XH23}),INDEX(ARRAYFORMULA({OccupancyAddresses&amp;"""&amp;" ""&amp; OccupancyUnits,'Tenant Occupancy'!XH$5:XH23}),0,2)&lt;&gt;""""),2,FALSE),IF(XG2=TODAY(),""Today"",)))))"),"")</f>
        <v/>
      </c>
      <c r="XH5" s="3" t="str">
        <f>IFERROR(__xludf.DUMMYFUNCTION("IF(ISBLANK($A5),, IF((ARRAYFORMULA(SUM(COUNTIFS(OccupancyAddresses,$A5,OccupancyUnits, $B5, 'Tenant Occupancy'!XI$5:XI23,{""&gt;0"",""Occupied"",""Late""}))))&gt;1,""Multiple Bookings"", IF(SUMIFS( 'Tenant Occupancy'!XI$5:XI23,OccupancyUnits,$B5,OccupancyAddres"&amp;"ses,$A5)&gt;0,SUMIFS('Tenant Occupancy'!XI$5:XI23,OccupancyUnits,$B5,OccupancyAddresses,$A5),IFERROR(VLOOKUP($A5&amp;"" ""&amp;$B5, FILTER(ARRAYFORMULA({OccupancyAddresses&amp;"" ""&amp; OccupancyUnits,'Tenant Occupancy'!XI$5:XI23}),INDEX(ARRAYFORMULA({OccupancyAddresses&amp;"""&amp;" ""&amp; OccupancyUnits,'Tenant Occupancy'!XI$5:XI23}),0,2)&lt;&gt;""""),2,FALSE),IF(XH2=TODAY(),""Today"",)))))"),"")</f>
        <v/>
      </c>
      <c r="XI5" s="3" t="str">
        <f>IFERROR(__xludf.DUMMYFUNCTION("IF(ISBLANK($A5),, IF((ARRAYFORMULA(SUM(COUNTIFS(OccupancyAddresses,$A5,OccupancyUnits, $B5, 'Tenant Occupancy'!XJ$5:XJ23,{""&gt;0"",""Occupied"",""Late""}))))&gt;1,""Multiple Bookings"", IF(SUMIFS( 'Tenant Occupancy'!XJ$5:XJ23,OccupancyUnits,$B5,OccupancyAddres"&amp;"ses,$A5)&gt;0,SUMIFS('Tenant Occupancy'!XJ$5:XJ23,OccupancyUnits,$B5,OccupancyAddresses,$A5),IFERROR(VLOOKUP($A5&amp;"" ""&amp;$B5, FILTER(ARRAYFORMULA({OccupancyAddresses&amp;"" ""&amp; OccupancyUnits,'Tenant Occupancy'!XJ$5:XJ23}),INDEX(ARRAYFORMULA({OccupancyAddresses&amp;"""&amp;" ""&amp; OccupancyUnits,'Tenant Occupancy'!XJ$5:XJ23}),0,2)&lt;&gt;""""),2,FALSE),IF(XI2=TODAY(),""Today"",)))))"),"")</f>
        <v/>
      </c>
      <c r="XJ5" s="3" t="str">
        <f>IFERROR(__xludf.DUMMYFUNCTION("IF(ISBLANK($A5),, IF((ARRAYFORMULA(SUM(COUNTIFS(OccupancyAddresses,$A5,OccupancyUnits, $B5, 'Tenant Occupancy'!XK$5:XK23,{""&gt;0"",""Occupied"",""Late""}))))&gt;1,""Multiple Bookings"", IF(SUMIFS( 'Tenant Occupancy'!XK$5:XK23,OccupancyUnits,$B5,OccupancyAddres"&amp;"ses,$A5)&gt;0,SUMIFS('Tenant Occupancy'!XK$5:XK23,OccupancyUnits,$B5,OccupancyAddresses,$A5),IFERROR(VLOOKUP($A5&amp;"" ""&amp;$B5, FILTER(ARRAYFORMULA({OccupancyAddresses&amp;"" ""&amp; OccupancyUnits,'Tenant Occupancy'!XK$5:XK23}),INDEX(ARRAYFORMULA({OccupancyAddresses&amp;"""&amp;" ""&amp; OccupancyUnits,'Tenant Occupancy'!XK$5:XK23}),0,2)&lt;&gt;""""),2,FALSE),IF(XJ2=TODAY(),""Today"",)))))"),"")</f>
        <v/>
      </c>
      <c r="XK5" s="3" t="str">
        <f>IFERROR(__xludf.DUMMYFUNCTION("IF(ISBLANK($A5),, IF((ARRAYFORMULA(SUM(COUNTIFS(OccupancyAddresses,$A5,OccupancyUnits, $B5, 'Tenant Occupancy'!XL$5:XL23,{""&gt;0"",""Occupied"",""Late""}))))&gt;1,""Multiple Bookings"", IF(SUMIFS( 'Tenant Occupancy'!XL$5:XL23,OccupancyUnits,$B5,OccupancyAddres"&amp;"ses,$A5)&gt;0,SUMIFS('Tenant Occupancy'!XL$5:XL23,OccupancyUnits,$B5,OccupancyAddresses,$A5),IFERROR(VLOOKUP($A5&amp;"" ""&amp;$B5, FILTER(ARRAYFORMULA({OccupancyAddresses&amp;"" ""&amp; OccupancyUnits,'Tenant Occupancy'!XL$5:XL23}),INDEX(ARRAYFORMULA({OccupancyAddresses&amp;"""&amp;" ""&amp; OccupancyUnits,'Tenant Occupancy'!XL$5:XL23}),0,2)&lt;&gt;""""),2,FALSE),IF(XK2=TODAY(),""Today"",)))))"),"")</f>
        <v/>
      </c>
      <c r="XL5" s="3" t="str">
        <f>IFERROR(__xludf.DUMMYFUNCTION("IF(ISBLANK($A5),, IF((ARRAYFORMULA(SUM(COUNTIFS(OccupancyAddresses,$A5,OccupancyUnits, $B5, 'Tenant Occupancy'!XM$5:XM23,{""&gt;0"",""Occupied"",""Late""}))))&gt;1,""Multiple Bookings"", IF(SUMIFS( 'Tenant Occupancy'!XM$5:XM23,OccupancyUnits,$B5,OccupancyAddres"&amp;"ses,$A5)&gt;0,SUMIFS('Tenant Occupancy'!XM$5:XM23,OccupancyUnits,$B5,OccupancyAddresses,$A5),IFERROR(VLOOKUP($A5&amp;"" ""&amp;$B5, FILTER(ARRAYFORMULA({OccupancyAddresses&amp;"" ""&amp; OccupancyUnits,'Tenant Occupancy'!XM$5:XM23}),INDEX(ARRAYFORMULA({OccupancyAddresses&amp;"""&amp;" ""&amp; OccupancyUnits,'Tenant Occupancy'!XM$5:XM23}),0,2)&lt;&gt;""""),2,FALSE),IF(XL2=TODAY(),""Today"",)))))"),"")</f>
        <v/>
      </c>
      <c r="XM5" s="3" t="str">
        <f>IFERROR(__xludf.DUMMYFUNCTION("IF(ISBLANK($A5),, IF((ARRAYFORMULA(SUM(COUNTIFS(OccupancyAddresses,$A5,OccupancyUnits, $B5, 'Tenant Occupancy'!XN$5:XN23,{""&gt;0"",""Occupied"",""Late""}))))&gt;1,""Multiple Bookings"", IF(SUMIFS( 'Tenant Occupancy'!XN$5:XN23,OccupancyUnits,$B5,OccupancyAddres"&amp;"ses,$A5)&gt;0,SUMIFS('Tenant Occupancy'!XN$5:XN23,OccupancyUnits,$B5,OccupancyAddresses,$A5),IFERROR(VLOOKUP($A5&amp;"" ""&amp;$B5, FILTER(ARRAYFORMULA({OccupancyAddresses&amp;"" ""&amp; OccupancyUnits,'Tenant Occupancy'!XN$5:XN23}),INDEX(ARRAYFORMULA({OccupancyAddresses&amp;"""&amp;" ""&amp; OccupancyUnits,'Tenant Occupancy'!XN$5:XN23}),0,2)&lt;&gt;""""),2,FALSE),IF(XM2=TODAY(),""Today"",)))))"),"")</f>
        <v/>
      </c>
      <c r="XN5" s="3" t="str">
        <f>IFERROR(__xludf.DUMMYFUNCTION("IF(ISBLANK($A5),, IF((ARRAYFORMULA(SUM(COUNTIFS(OccupancyAddresses,$A5,OccupancyUnits, $B5, 'Tenant Occupancy'!XO$5:XO23,{""&gt;0"",""Occupied"",""Late""}))))&gt;1,""Multiple Bookings"", IF(SUMIFS( 'Tenant Occupancy'!XO$5:XO23,OccupancyUnits,$B5,OccupancyAddres"&amp;"ses,$A5)&gt;0,SUMIFS('Tenant Occupancy'!XO$5:XO23,OccupancyUnits,$B5,OccupancyAddresses,$A5),IFERROR(VLOOKUP($A5&amp;"" ""&amp;$B5, FILTER(ARRAYFORMULA({OccupancyAddresses&amp;"" ""&amp; OccupancyUnits,'Tenant Occupancy'!XO$5:XO23}),INDEX(ARRAYFORMULA({OccupancyAddresses&amp;"""&amp;" ""&amp; OccupancyUnits,'Tenant Occupancy'!XO$5:XO23}),0,2)&lt;&gt;""""),2,FALSE),IF(XN2=TODAY(),""Today"",)))))"),"")</f>
        <v/>
      </c>
      <c r="XO5" s="3" t="str">
        <f>IFERROR(__xludf.DUMMYFUNCTION("IF(ISBLANK($A5),, IF((ARRAYFORMULA(SUM(COUNTIFS(OccupancyAddresses,$A5,OccupancyUnits, $B5, 'Tenant Occupancy'!XP$5:XP23,{""&gt;0"",""Occupied"",""Late""}))))&gt;1,""Multiple Bookings"", IF(SUMIFS( 'Tenant Occupancy'!XP$5:XP23,OccupancyUnits,$B5,OccupancyAddres"&amp;"ses,$A5)&gt;0,SUMIFS('Tenant Occupancy'!XP$5:XP23,OccupancyUnits,$B5,OccupancyAddresses,$A5),IFERROR(VLOOKUP($A5&amp;"" ""&amp;$B5, FILTER(ARRAYFORMULA({OccupancyAddresses&amp;"" ""&amp; OccupancyUnits,'Tenant Occupancy'!XP$5:XP23}),INDEX(ARRAYFORMULA({OccupancyAddresses&amp;"""&amp;" ""&amp; OccupancyUnits,'Tenant Occupancy'!XP$5:XP23}),0,2)&lt;&gt;""""),2,FALSE),IF(XO2=TODAY(),""Today"",)))))"),"")</f>
        <v/>
      </c>
      <c r="XP5" s="3" t="str">
        <f>IFERROR(__xludf.DUMMYFUNCTION("IF(ISBLANK($A5),, IF((ARRAYFORMULA(SUM(COUNTIFS(OccupancyAddresses,$A5,OccupancyUnits, $B5, 'Tenant Occupancy'!XQ$5:XQ23,{""&gt;0"",""Occupied"",""Late""}))))&gt;1,""Multiple Bookings"", IF(SUMIFS( 'Tenant Occupancy'!XQ$5:XQ23,OccupancyUnits,$B5,OccupancyAddres"&amp;"ses,$A5)&gt;0,SUMIFS('Tenant Occupancy'!XQ$5:XQ23,OccupancyUnits,$B5,OccupancyAddresses,$A5),IFERROR(VLOOKUP($A5&amp;"" ""&amp;$B5, FILTER(ARRAYFORMULA({OccupancyAddresses&amp;"" ""&amp; OccupancyUnits,'Tenant Occupancy'!XQ$5:XQ23}),INDEX(ARRAYFORMULA({OccupancyAddresses&amp;"""&amp;" ""&amp; OccupancyUnits,'Tenant Occupancy'!XQ$5:XQ23}),0,2)&lt;&gt;""""),2,FALSE),IF(XP2=TODAY(),""Today"",)))))"),"")</f>
        <v/>
      </c>
      <c r="XQ5" s="3" t="str">
        <f>IFERROR(__xludf.DUMMYFUNCTION("IF(ISBLANK($A5),, IF((ARRAYFORMULA(SUM(COUNTIFS(OccupancyAddresses,$A5,OccupancyUnits, $B5, 'Tenant Occupancy'!XR$5:XR23,{""&gt;0"",""Occupied"",""Late""}))))&gt;1,""Multiple Bookings"", IF(SUMIFS( 'Tenant Occupancy'!XR$5:XR23,OccupancyUnits,$B5,OccupancyAddres"&amp;"ses,$A5)&gt;0,SUMIFS('Tenant Occupancy'!XR$5:XR23,OccupancyUnits,$B5,OccupancyAddresses,$A5),IFERROR(VLOOKUP($A5&amp;"" ""&amp;$B5, FILTER(ARRAYFORMULA({OccupancyAddresses&amp;"" ""&amp; OccupancyUnits,'Tenant Occupancy'!XR$5:XR23}),INDEX(ARRAYFORMULA({OccupancyAddresses&amp;"""&amp;" ""&amp; OccupancyUnits,'Tenant Occupancy'!XR$5:XR23}),0,2)&lt;&gt;""""),2,FALSE),IF(XQ2=TODAY(),""Today"",)))))"),"")</f>
        <v/>
      </c>
      <c r="XR5" s="3" t="str">
        <f>IFERROR(__xludf.DUMMYFUNCTION("IF(ISBLANK($A5),, IF((ARRAYFORMULA(SUM(COUNTIFS(OccupancyAddresses,$A5,OccupancyUnits, $B5, 'Tenant Occupancy'!XS$5:XS23,{""&gt;0"",""Occupied"",""Late""}))))&gt;1,""Multiple Bookings"", IF(SUMIFS( 'Tenant Occupancy'!XS$5:XS23,OccupancyUnits,$B5,OccupancyAddres"&amp;"ses,$A5)&gt;0,SUMIFS('Tenant Occupancy'!XS$5:XS23,OccupancyUnits,$B5,OccupancyAddresses,$A5),IFERROR(VLOOKUP($A5&amp;"" ""&amp;$B5, FILTER(ARRAYFORMULA({OccupancyAddresses&amp;"" ""&amp; OccupancyUnits,'Tenant Occupancy'!XS$5:XS23}),INDEX(ARRAYFORMULA({OccupancyAddresses&amp;"""&amp;" ""&amp; OccupancyUnits,'Tenant Occupancy'!XS$5:XS23}),0,2)&lt;&gt;""""),2,FALSE),IF(XR2=TODAY(),""Today"",)))))"),"")</f>
        <v/>
      </c>
      <c r="XS5" s="3" t="str">
        <f>IFERROR(__xludf.DUMMYFUNCTION("IF(ISBLANK($A5),, IF((ARRAYFORMULA(SUM(COUNTIFS(OccupancyAddresses,$A5,OccupancyUnits, $B5, 'Tenant Occupancy'!XT$5:XT23,{""&gt;0"",""Occupied"",""Late""}))))&gt;1,""Multiple Bookings"", IF(SUMIFS( 'Tenant Occupancy'!XT$5:XT23,OccupancyUnits,$B5,OccupancyAddres"&amp;"ses,$A5)&gt;0,SUMIFS('Tenant Occupancy'!XT$5:XT23,OccupancyUnits,$B5,OccupancyAddresses,$A5),IFERROR(VLOOKUP($A5&amp;"" ""&amp;$B5, FILTER(ARRAYFORMULA({OccupancyAddresses&amp;"" ""&amp; OccupancyUnits,'Tenant Occupancy'!XT$5:XT23}),INDEX(ARRAYFORMULA({OccupancyAddresses&amp;"""&amp;" ""&amp; OccupancyUnits,'Tenant Occupancy'!XT$5:XT23}),0,2)&lt;&gt;""""),2,FALSE),IF(XS2=TODAY(),""Today"",)))))"),"")</f>
        <v/>
      </c>
      <c r="XT5" s="3" t="str">
        <f>IFERROR(__xludf.DUMMYFUNCTION("IF(ISBLANK($A5),, IF((ARRAYFORMULA(SUM(COUNTIFS(OccupancyAddresses,$A5,OccupancyUnits, $B5, 'Tenant Occupancy'!XU$5:XU23,{""&gt;0"",""Occupied"",""Late""}))))&gt;1,""Multiple Bookings"", IF(SUMIFS( 'Tenant Occupancy'!XU$5:XU23,OccupancyUnits,$B5,OccupancyAddres"&amp;"ses,$A5)&gt;0,SUMIFS('Tenant Occupancy'!XU$5:XU23,OccupancyUnits,$B5,OccupancyAddresses,$A5),IFERROR(VLOOKUP($A5&amp;"" ""&amp;$B5, FILTER(ARRAYFORMULA({OccupancyAddresses&amp;"" ""&amp; OccupancyUnits,'Tenant Occupancy'!XU$5:XU23}),INDEX(ARRAYFORMULA({OccupancyAddresses&amp;"""&amp;" ""&amp; OccupancyUnits,'Tenant Occupancy'!XU$5:XU23}),0,2)&lt;&gt;""""),2,FALSE),IF(XT2=TODAY(),""Today"",)))))"),"")</f>
        <v/>
      </c>
      <c r="XU5" s="3" t="str">
        <f>IFERROR(__xludf.DUMMYFUNCTION("IF(ISBLANK($A5),, IF((ARRAYFORMULA(SUM(COUNTIFS(OccupancyAddresses,$A5,OccupancyUnits, $B5, 'Tenant Occupancy'!XV$5:XV23,{""&gt;0"",""Occupied"",""Late""}))))&gt;1,""Multiple Bookings"", IF(SUMIFS( 'Tenant Occupancy'!XV$5:XV23,OccupancyUnits,$B5,OccupancyAddres"&amp;"ses,$A5)&gt;0,SUMIFS('Tenant Occupancy'!XV$5:XV23,OccupancyUnits,$B5,OccupancyAddresses,$A5),IFERROR(VLOOKUP($A5&amp;"" ""&amp;$B5, FILTER(ARRAYFORMULA({OccupancyAddresses&amp;"" ""&amp; OccupancyUnits,'Tenant Occupancy'!XV$5:XV23}),INDEX(ARRAYFORMULA({OccupancyAddresses&amp;"""&amp;" ""&amp; OccupancyUnits,'Tenant Occupancy'!XV$5:XV23}),0,2)&lt;&gt;""""),2,FALSE),IF(XU2=TODAY(),""Today"",)))))"),"")</f>
        <v/>
      </c>
      <c r="XV5" s="3" t="str">
        <f>IFERROR(__xludf.DUMMYFUNCTION("IF(ISBLANK($A5),, IF((ARRAYFORMULA(SUM(COUNTIFS(OccupancyAddresses,$A5,OccupancyUnits, $B5, 'Tenant Occupancy'!XW$5:XW23,{""&gt;0"",""Occupied"",""Late""}))))&gt;1,""Multiple Bookings"", IF(SUMIFS( 'Tenant Occupancy'!XW$5:XW23,OccupancyUnits,$B5,OccupancyAddres"&amp;"ses,$A5)&gt;0,SUMIFS('Tenant Occupancy'!XW$5:XW23,OccupancyUnits,$B5,OccupancyAddresses,$A5),IFERROR(VLOOKUP($A5&amp;"" ""&amp;$B5, FILTER(ARRAYFORMULA({OccupancyAddresses&amp;"" ""&amp; OccupancyUnits,'Tenant Occupancy'!XW$5:XW23}),INDEX(ARRAYFORMULA({OccupancyAddresses&amp;"""&amp;" ""&amp; OccupancyUnits,'Tenant Occupancy'!XW$5:XW23}),0,2)&lt;&gt;""""),2,FALSE),IF(XV2=TODAY(),""Today"",)))))"),"")</f>
        <v/>
      </c>
      <c r="XW5" s="3" t="str">
        <f>IFERROR(__xludf.DUMMYFUNCTION("IF(ISBLANK($A5),, IF((ARRAYFORMULA(SUM(COUNTIFS(OccupancyAddresses,$A5,OccupancyUnits, $B5, 'Tenant Occupancy'!XX$5:XX23,{""&gt;0"",""Occupied"",""Late""}))))&gt;1,""Multiple Bookings"", IF(SUMIFS( 'Tenant Occupancy'!XX$5:XX23,OccupancyUnits,$B5,OccupancyAddres"&amp;"ses,$A5)&gt;0,SUMIFS('Tenant Occupancy'!XX$5:XX23,OccupancyUnits,$B5,OccupancyAddresses,$A5),IFERROR(VLOOKUP($A5&amp;"" ""&amp;$B5, FILTER(ARRAYFORMULA({OccupancyAddresses&amp;"" ""&amp; OccupancyUnits,'Tenant Occupancy'!XX$5:XX23}),INDEX(ARRAYFORMULA({OccupancyAddresses&amp;"""&amp;" ""&amp; OccupancyUnits,'Tenant Occupancy'!XX$5:XX23}),0,2)&lt;&gt;""""),2,FALSE),IF(XW2=TODAY(),""Today"",)))))"),"")</f>
        <v/>
      </c>
      <c r="XX5" s="3" t="str">
        <f>IFERROR(__xludf.DUMMYFUNCTION("IF(ISBLANK($A5),, IF((ARRAYFORMULA(SUM(COUNTIFS(OccupancyAddresses,$A5,OccupancyUnits, $B5, 'Tenant Occupancy'!XY$5:XY23,{""&gt;0"",""Occupied"",""Late""}))))&gt;1,""Multiple Bookings"", IF(SUMIFS( 'Tenant Occupancy'!XY$5:XY23,OccupancyUnits,$B5,OccupancyAddres"&amp;"ses,$A5)&gt;0,SUMIFS('Tenant Occupancy'!XY$5:XY23,OccupancyUnits,$B5,OccupancyAddresses,$A5),IFERROR(VLOOKUP($A5&amp;"" ""&amp;$B5, FILTER(ARRAYFORMULA({OccupancyAddresses&amp;"" ""&amp; OccupancyUnits,'Tenant Occupancy'!XY$5:XY23}),INDEX(ARRAYFORMULA({OccupancyAddresses&amp;"""&amp;" ""&amp; OccupancyUnits,'Tenant Occupancy'!XY$5:XY23}),0,2)&lt;&gt;""""),2,FALSE),IF(XX2=TODAY(),""Today"",)))))"),"")</f>
        <v/>
      </c>
      <c r="XY5" s="3" t="str">
        <f>IFERROR(__xludf.DUMMYFUNCTION("IF(ISBLANK($A5),, IF((ARRAYFORMULA(SUM(COUNTIFS(OccupancyAddresses,$A5,OccupancyUnits, $B5, 'Tenant Occupancy'!XZ$5:XZ23,{""&gt;0"",""Occupied"",""Late""}))))&gt;1,""Multiple Bookings"", IF(SUMIFS( 'Tenant Occupancy'!XZ$5:XZ23,OccupancyUnits,$B5,OccupancyAddres"&amp;"ses,$A5)&gt;0,SUMIFS('Tenant Occupancy'!XZ$5:XZ23,OccupancyUnits,$B5,OccupancyAddresses,$A5),IFERROR(VLOOKUP($A5&amp;"" ""&amp;$B5, FILTER(ARRAYFORMULA({OccupancyAddresses&amp;"" ""&amp; OccupancyUnits,'Tenant Occupancy'!XZ$5:XZ23}),INDEX(ARRAYFORMULA({OccupancyAddresses&amp;"""&amp;" ""&amp; OccupancyUnits,'Tenant Occupancy'!XZ$5:XZ23}),0,2)&lt;&gt;""""),2,FALSE),IF(XY2=TODAY(),""Today"",)))))"),"")</f>
        <v/>
      </c>
      <c r="XZ5" s="3" t="str">
        <f>IFERROR(__xludf.DUMMYFUNCTION("IF(ISBLANK($A5),, IF((ARRAYFORMULA(SUM(COUNTIFS(OccupancyAddresses,$A5,OccupancyUnits, $B5, 'Tenant Occupancy'!YA$5:YA23,{""&gt;0"",""Occupied"",""Late""}))))&gt;1,""Multiple Bookings"", IF(SUMIFS( 'Tenant Occupancy'!YA$5:YA23,OccupancyUnits,$B5,OccupancyAddres"&amp;"ses,$A5)&gt;0,SUMIFS('Tenant Occupancy'!YA$5:YA23,OccupancyUnits,$B5,OccupancyAddresses,$A5),IFERROR(VLOOKUP($A5&amp;"" ""&amp;$B5, FILTER(ARRAYFORMULA({OccupancyAddresses&amp;"" ""&amp; OccupancyUnits,'Tenant Occupancy'!YA$5:YA23}),INDEX(ARRAYFORMULA({OccupancyAddresses&amp;"""&amp;" ""&amp; OccupancyUnits,'Tenant Occupancy'!YA$5:YA23}),0,2)&lt;&gt;""""),2,FALSE),IF(XZ2=TODAY(),""Today"",)))))"),"")</f>
        <v/>
      </c>
      <c r="YA5" s="3" t="str">
        <f>IFERROR(__xludf.DUMMYFUNCTION("IF(ISBLANK($A5),, IF((ARRAYFORMULA(SUM(COUNTIFS(OccupancyAddresses,$A5,OccupancyUnits, $B5, 'Tenant Occupancy'!YB$5:YB23,{""&gt;0"",""Occupied"",""Late""}))))&gt;1,""Multiple Bookings"", IF(SUMIFS( 'Tenant Occupancy'!YB$5:YB23,OccupancyUnits,$B5,OccupancyAddres"&amp;"ses,$A5)&gt;0,SUMIFS('Tenant Occupancy'!YB$5:YB23,OccupancyUnits,$B5,OccupancyAddresses,$A5),IFERROR(VLOOKUP($A5&amp;"" ""&amp;$B5, FILTER(ARRAYFORMULA({OccupancyAddresses&amp;"" ""&amp; OccupancyUnits,'Tenant Occupancy'!YB$5:YB23}),INDEX(ARRAYFORMULA({OccupancyAddresses&amp;"""&amp;" ""&amp; OccupancyUnits,'Tenant Occupancy'!YB$5:YB23}),0,2)&lt;&gt;""""),2,FALSE),IF(YA2=TODAY(),""Today"",)))))"),"")</f>
        <v/>
      </c>
      <c r="YB5" s="3" t="str">
        <f>IFERROR(__xludf.DUMMYFUNCTION("IF(ISBLANK($A5),, IF((ARRAYFORMULA(SUM(COUNTIFS(OccupancyAddresses,$A5,OccupancyUnits, $B5, 'Tenant Occupancy'!YC$5:YC23,{""&gt;0"",""Occupied"",""Late""}))))&gt;1,""Multiple Bookings"", IF(SUMIFS( 'Tenant Occupancy'!YC$5:YC23,OccupancyUnits,$B5,OccupancyAddres"&amp;"ses,$A5)&gt;0,SUMIFS('Tenant Occupancy'!YC$5:YC23,OccupancyUnits,$B5,OccupancyAddresses,$A5),IFERROR(VLOOKUP($A5&amp;"" ""&amp;$B5, FILTER(ARRAYFORMULA({OccupancyAddresses&amp;"" ""&amp; OccupancyUnits,'Tenant Occupancy'!YC$5:YC23}),INDEX(ARRAYFORMULA({OccupancyAddresses&amp;"""&amp;" ""&amp; OccupancyUnits,'Tenant Occupancy'!YC$5:YC23}),0,2)&lt;&gt;""""),2,FALSE),IF(YB2=TODAY(),""Today"",)))))"),"")</f>
        <v/>
      </c>
      <c r="YC5" s="3" t="str">
        <f>IFERROR(__xludf.DUMMYFUNCTION("IF(ISBLANK($A5),, IF((ARRAYFORMULA(SUM(COUNTIFS(OccupancyAddresses,$A5,OccupancyUnits, $B5, 'Tenant Occupancy'!YD$5:YD23,{""&gt;0"",""Occupied"",""Late""}))))&gt;1,""Multiple Bookings"", IF(SUMIFS( 'Tenant Occupancy'!YD$5:YD23,OccupancyUnits,$B5,OccupancyAddres"&amp;"ses,$A5)&gt;0,SUMIFS('Tenant Occupancy'!YD$5:YD23,OccupancyUnits,$B5,OccupancyAddresses,$A5),IFERROR(VLOOKUP($A5&amp;"" ""&amp;$B5, FILTER(ARRAYFORMULA({OccupancyAddresses&amp;"" ""&amp; OccupancyUnits,'Tenant Occupancy'!YD$5:YD23}),INDEX(ARRAYFORMULA({OccupancyAddresses&amp;"""&amp;" ""&amp; OccupancyUnits,'Tenant Occupancy'!YD$5:YD23}),0,2)&lt;&gt;""""),2,FALSE),IF(YC2=TODAY(),""Today"",)))))"),"")</f>
        <v/>
      </c>
      <c r="YD5" s="3" t="str">
        <f>IFERROR(__xludf.DUMMYFUNCTION("IF(ISBLANK($A5),, IF((ARRAYFORMULA(SUM(COUNTIFS(OccupancyAddresses,$A5,OccupancyUnits, $B5, 'Tenant Occupancy'!YE$5:YE23,{""&gt;0"",""Occupied"",""Late""}))))&gt;1,""Multiple Bookings"", IF(SUMIFS( 'Tenant Occupancy'!YE$5:YE23,OccupancyUnits,$B5,OccupancyAddres"&amp;"ses,$A5)&gt;0,SUMIFS('Tenant Occupancy'!YE$5:YE23,OccupancyUnits,$B5,OccupancyAddresses,$A5),IFERROR(VLOOKUP($A5&amp;"" ""&amp;$B5, FILTER(ARRAYFORMULA({OccupancyAddresses&amp;"" ""&amp; OccupancyUnits,'Tenant Occupancy'!YE$5:YE23}),INDEX(ARRAYFORMULA({OccupancyAddresses&amp;"""&amp;" ""&amp; OccupancyUnits,'Tenant Occupancy'!YE$5:YE23}),0,2)&lt;&gt;""""),2,FALSE),IF(YD2=TODAY(),""Today"",)))))"),"")</f>
        <v/>
      </c>
      <c r="YE5" s="3" t="str">
        <f>IFERROR(__xludf.DUMMYFUNCTION("IF(ISBLANK($A5),, IF((ARRAYFORMULA(SUM(COUNTIFS(OccupancyAddresses,$A5,OccupancyUnits, $B5, 'Tenant Occupancy'!YF$5:YF23,{""&gt;0"",""Occupied"",""Late""}))))&gt;1,""Multiple Bookings"", IF(SUMIFS( 'Tenant Occupancy'!YF$5:YF23,OccupancyUnits,$B5,OccupancyAddres"&amp;"ses,$A5)&gt;0,SUMIFS('Tenant Occupancy'!YF$5:YF23,OccupancyUnits,$B5,OccupancyAddresses,$A5),IFERROR(VLOOKUP($A5&amp;"" ""&amp;$B5, FILTER(ARRAYFORMULA({OccupancyAddresses&amp;"" ""&amp; OccupancyUnits,'Tenant Occupancy'!YF$5:YF23}),INDEX(ARRAYFORMULA({OccupancyAddresses&amp;"""&amp;" ""&amp; OccupancyUnits,'Tenant Occupancy'!YF$5:YF23}),0,2)&lt;&gt;""""),2,FALSE),IF(YE2=TODAY(),""Today"",)))))"),"")</f>
        <v/>
      </c>
      <c r="YF5" s="3" t="str">
        <f>IFERROR(__xludf.DUMMYFUNCTION("IF(ISBLANK($A5),, IF((ARRAYFORMULA(SUM(COUNTIFS(OccupancyAddresses,$A5,OccupancyUnits, $B5, 'Tenant Occupancy'!YG$5:YG23,{""&gt;0"",""Occupied"",""Late""}))))&gt;1,""Multiple Bookings"", IF(SUMIFS( 'Tenant Occupancy'!YG$5:YG23,OccupancyUnits,$B5,OccupancyAddres"&amp;"ses,$A5)&gt;0,SUMIFS('Tenant Occupancy'!YG$5:YG23,OccupancyUnits,$B5,OccupancyAddresses,$A5),IFERROR(VLOOKUP($A5&amp;"" ""&amp;$B5, FILTER(ARRAYFORMULA({OccupancyAddresses&amp;"" ""&amp; OccupancyUnits,'Tenant Occupancy'!YG$5:YG23}),INDEX(ARRAYFORMULA({OccupancyAddresses&amp;"""&amp;" ""&amp; OccupancyUnits,'Tenant Occupancy'!YG$5:YG23}),0,2)&lt;&gt;""""),2,FALSE),IF(YF2=TODAY(),""Today"",)))))"),"")</f>
        <v/>
      </c>
      <c r="YG5" s="3" t="str">
        <f>IFERROR(__xludf.DUMMYFUNCTION("IF(ISBLANK($A5),, IF((ARRAYFORMULA(SUM(COUNTIFS(OccupancyAddresses,$A5,OccupancyUnits, $B5, 'Tenant Occupancy'!YH$5:YH23,{""&gt;0"",""Occupied"",""Late""}))))&gt;1,""Multiple Bookings"", IF(SUMIFS( 'Tenant Occupancy'!YH$5:YH23,OccupancyUnits,$B5,OccupancyAddres"&amp;"ses,$A5)&gt;0,SUMIFS('Tenant Occupancy'!YH$5:YH23,OccupancyUnits,$B5,OccupancyAddresses,$A5),IFERROR(VLOOKUP($A5&amp;"" ""&amp;$B5, FILTER(ARRAYFORMULA({OccupancyAddresses&amp;"" ""&amp; OccupancyUnits,'Tenant Occupancy'!YH$5:YH23}),INDEX(ARRAYFORMULA({OccupancyAddresses&amp;"""&amp;" ""&amp; OccupancyUnits,'Tenant Occupancy'!YH$5:YH23}),0,2)&lt;&gt;""""),2,FALSE),IF(YG2=TODAY(),""Today"",)))))"),"")</f>
        <v/>
      </c>
      <c r="YH5" s="3" t="str">
        <f>IFERROR(__xludf.DUMMYFUNCTION("IF(ISBLANK($A5),, IF((ARRAYFORMULA(SUM(COUNTIFS(OccupancyAddresses,$A5,OccupancyUnits, $B5, 'Tenant Occupancy'!YI$5:YI23,{""&gt;0"",""Occupied"",""Late""}))))&gt;1,""Multiple Bookings"", IF(SUMIFS( 'Tenant Occupancy'!YI$5:YI23,OccupancyUnits,$B5,OccupancyAddres"&amp;"ses,$A5)&gt;0,SUMIFS('Tenant Occupancy'!YI$5:YI23,OccupancyUnits,$B5,OccupancyAddresses,$A5),IFERROR(VLOOKUP($A5&amp;"" ""&amp;$B5, FILTER(ARRAYFORMULA({OccupancyAddresses&amp;"" ""&amp; OccupancyUnits,'Tenant Occupancy'!YI$5:YI23}),INDEX(ARRAYFORMULA({OccupancyAddresses&amp;"""&amp;" ""&amp; OccupancyUnits,'Tenant Occupancy'!YI$5:YI23}),0,2)&lt;&gt;""""),2,FALSE),IF(YH2=TODAY(),""Today"",)))))"),"")</f>
        <v/>
      </c>
      <c r="YI5" s="3" t="str">
        <f>IFERROR(__xludf.DUMMYFUNCTION("IF(ISBLANK($A5),, IF((ARRAYFORMULA(SUM(COUNTIFS(OccupancyAddresses,$A5,OccupancyUnits, $B5, 'Tenant Occupancy'!YJ$5:YJ23,{""&gt;0"",""Occupied"",""Late""}))))&gt;1,""Multiple Bookings"", IF(SUMIFS( 'Tenant Occupancy'!YJ$5:YJ23,OccupancyUnits,$B5,OccupancyAddres"&amp;"ses,$A5)&gt;0,SUMIFS('Tenant Occupancy'!YJ$5:YJ23,OccupancyUnits,$B5,OccupancyAddresses,$A5),IFERROR(VLOOKUP($A5&amp;"" ""&amp;$B5, FILTER(ARRAYFORMULA({OccupancyAddresses&amp;"" ""&amp; OccupancyUnits,'Tenant Occupancy'!YJ$5:YJ23}),INDEX(ARRAYFORMULA({OccupancyAddresses&amp;"""&amp;" ""&amp; OccupancyUnits,'Tenant Occupancy'!YJ$5:YJ23}),0,2)&lt;&gt;""""),2,FALSE),IF(YI2=TODAY(),""Today"",)))))"),"")</f>
        <v/>
      </c>
      <c r="YJ5" s="3" t="str">
        <f>IFERROR(__xludf.DUMMYFUNCTION("IF(ISBLANK($A5),, IF((ARRAYFORMULA(SUM(COUNTIFS(OccupancyAddresses,$A5,OccupancyUnits, $B5, 'Tenant Occupancy'!YK$5:YK23,{""&gt;0"",""Occupied"",""Late""}))))&gt;1,""Multiple Bookings"", IF(SUMIFS( 'Tenant Occupancy'!YK$5:YK23,OccupancyUnits,$B5,OccupancyAddres"&amp;"ses,$A5)&gt;0,SUMIFS('Tenant Occupancy'!YK$5:YK23,OccupancyUnits,$B5,OccupancyAddresses,$A5),IFERROR(VLOOKUP($A5&amp;"" ""&amp;$B5, FILTER(ARRAYFORMULA({OccupancyAddresses&amp;"" ""&amp; OccupancyUnits,'Tenant Occupancy'!YK$5:YK23}),INDEX(ARRAYFORMULA({OccupancyAddresses&amp;"""&amp;" ""&amp; OccupancyUnits,'Tenant Occupancy'!YK$5:YK23}),0,2)&lt;&gt;""""),2,FALSE),IF(YJ2=TODAY(),""Today"",)))))"),"")</f>
        <v/>
      </c>
      <c r="YK5" s="3" t="str">
        <f>IFERROR(__xludf.DUMMYFUNCTION("IF(ISBLANK($A5),, IF((ARRAYFORMULA(SUM(COUNTIFS(OccupancyAddresses,$A5,OccupancyUnits, $B5, 'Tenant Occupancy'!YL$5:YL23,{""&gt;0"",""Occupied"",""Late""}))))&gt;1,""Multiple Bookings"", IF(SUMIFS( 'Tenant Occupancy'!YL$5:YL23,OccupancyUnits,$B5,OccupancyAddres"&amp;"ses,$A5)&gt;0,SUMIFS('Tenant Occupancy'!YL$5:YL23,OccupancyUnits,$B5,OccupancyAddresses,$A5),IFERROR(VLOOKUP($A5&amp;"" ""&amp;$B5, FILTER(ARRAYFORMULA({OccupancyAddresses&amp;"" ""&amp; OccupancyUnits,'Tenant Occupancy'!YL$5:YL23}),INDEX(ARRAYFORMULA({OccupancyAddresses&amp;"""&amp;" ""&amp; OccupancyUnits,'Tenant Occupancy'!YL$5:YL23}),0,2)&lt;&gt;""""),2,FALSE),IF(YK2=TODAY(),""Today"",)))))"),"")</f>
        <v/>
      </c>
      <c r="YL5" s="3" t="str">
        <f>IFERROR(__xludf.DUMMYFUNCTION("IF(ISBLANK($A5),, IF((ARRAYFORMULA(SUM(COUNTIFS(OccupancyAddresses,$A5,OccupancyUnits, $B5, 'Tenant Occupancy'!YM$5:YM23,{""&gt;0"",""Occupied"",""Late""}))))&gt;1,""Multiple Bookings"", IF(SUMIFS( 'Tenant Occupancy'!YM$5:YM23,OccupancyUnits,$B5,OccupancyAddres"&amp;"ses,$A5)&gt;0,SUMIFS('Tenant Occupancy'!YM$5:YM23,OccupancyUnits,$B5,OccupancyAddresses,$A5),IFERROR(VLOOKUP($A5&amp;"" ""&amp;$B5, FILTER(ARRAYFORMULA({OccupancyAddresses&amp;"" ""&amp; OccupancyUnits,'Tenant Occupancy'!YM$5:YM23}),INDEX(ARRAYFORMULA({OccupancyAddresses&amp;"""&amp;" ""&amp; OccupancyUnits,'Tenant Occupancy'!YM$5:YM23}),0,2)&lt;&gt;""""),2,FALSE),IF(YL2=TODAY(),""Today"",)))))"),"")</f>
        <v/>
      </c>
      <c r="YM5" s="3" t="str">
        <f>IFERROR(__xludf.DUMMYFUNCTION("IF(ISBLANK($A5),, IF((ARRAYFORMULA(SUM(COUNTIFS(OccupancyAddresses,$A5,OccupancyUnits, $B5, 'Tenant Occupancy'!YN$5:YN23,{""&gt;0"",""Occupied"",""Late""}))))&gt;1,""Multiple Bookings"", IF(SUMIFS( 'Tenant Occupancy'!YN$5:YN23,OccupancyUnits,$B5,OccupancyAddres"&amp;"ses,$A5)&gt;0,SUMIFS('Tenant Occupancy'!YN$5:YN23,OccupancyUnits,$B5,OccupancyAddresses,$A5),IFERROR(VLOOKUP($A5&amp;"" ""&amp;$B5, FILTER(ARRAYFORMULA({OccupancyAddresses&amp;"" ""&amp; OccupancyUnits,'Tenant Occupancy'!YN$5:YN23}),INDEX(ARRAYFORMULA({OccupancyAddresses&amp;"""&amp;" ""&amp; OccupancyUnits,'Tenant Occupancy'!YN$5:YN23}),0,2)&lt;&gt;""""),2,FALSE),IF(YM2=TODAY(),""Today"",)))))"),"")</f>
        <v/>
      </c>
      <c r="YN5" s="3" t="str">
        <f>IFERROR(__xludf.DUMMYFUNCTION("IF(ISBLANK($A5),, IF((ARRAYFORMULA(SUM(COUNTIFS(OccupancyAddresses,$A5,OccupancyUnits, $B5, 'Tenant Occupancy'!YO$5:YO23,{""&gt;0"",""Occupied"",""Late""}))))&gt;1,""Multiple Bookings"", IF(SUMIFS( 'Tenant Occupancy'!YO$5:YO23,OccupancyUnits,$B5,OccupancyAddres"&amp;"ses,$A5)&gt;0,SUMIFS('Tenant Occupancy'!YO$5:YO23,OccupancyUnits,$B5,OccupancyAddresses,$A5),IFERROR(VLOOKUP($A5&amp;"" ""&amp;$B5, FILTER(ARRAYFORMULA({OccupancyAddresses&amp;"" ""&amp; OccupancyUnits,'Tenant Occupancy'!YO$5:YO23}),INDEX(ARRAYFORMULA({OccupancyAddresses&amp;"""&amp;" ""&amp; OccupancyUnits,'Tenant Occupancy'!YO$5:YO23}),0,2)&lt;&gt;""""),2,FALSE),IF(YN2=TODAY(),""Today"",)))))"),"")</f>
        <v/>
      </c>
      <c r="YO5" s="3" t="str">
        <f>IFERROR(__xludf.DUMMYFUNCTION("IF(ISBLANK($A5),, IF((ARRAYFORMULA(SUM(COUNTIFS(OccupancyAddresses,$A5,OccupancyUnits, $B5, 'Tenant Occupancy'!YP$5:YP23,{""&gt;0"",""Occupied"",""Late""}))))&gt;1,""Multiple Bookings"", IF(SUMIFS( 'Tenant Occupancy'!YP$5:YP23,OccupancyUnits,$B5,OccupancyAddres"&amp;"ses,$A5)&gt;0,SUMIFS('Tenant Occupancy'!YP$5:YP23,OccupancyUnits,$B5,OccupancyAddresses,$A5),IFERROR(VLOOKUP($A5&amp;"" ""&amp;$B5, FILTER(ARRAYFORMULA({OccupancyAddresses&amp;"" ""&amp; OccupancyUnits,'Tenant Occupancy'!YP$5:YP23}),INDEX(ARRAYFORMULA({OccupancyAddresses&amp;"""&amp;" ""&amp; OccupancyUnits,'Tenant Occupancy'!YP$5:YP23}),0,2)&lt;&gt;""""),2,FALSE),IF(YO2=TODAY(),""Today"",)))))"),"")</f>
        <v/>
      </c>
      <c r="YP5" s="3" t="str">
        <f>IFERROR(__xludf.DUMMYFUNCTION("IF(ISBLANK($A5),, IF((ARRAYFORMULA(SUM(COUNTIFS(OccupancyAddresses,$A5,OccupancyUnits, $B5, 'Tenant Occupancy'!YQ$5:YQ23,{""&gt;0"",""Occupied"",""Late""}))))&gt;1,""Multiple Bookings"", IF(SUMIFS( 'Tenant Occupancy'!YQ$5:YQ23,OccupancyUnits,$B5,OccupancyAddres"&amp;"ses,$A5)&gt;0,SUMIFS('Tenant Occupancy'!YQ$5:YQ23,OccupancyUnits,$B5,OccupancyAddresses,$A5),IFERROR(VLOOKUP($A5&amp;"" ""&amp;$B5, FILTER(ARRAYFORMULA({OccupancyAddresses&amp;"" ""&amp; OccupancyUnits,'Tenant Occupancy'!YQ$5:YQ23}),INDEX(ARRAYFORMULA({OccupancyAddresses&amp;"""&amp;" ""&amp; OccupancyUnits,'Tenant Occupancy'!YQ$5:YQ23}),0,2)&lt;&gt;""""),2,FALSE),IF(YP2=TODAY(),""Today"",)))))"),"")</f>
        <v/>
      </c>
      <c r="YQ5" s="3" t="str">
        <f>IFERROR(__xludf.DUMMYFUNCTION("IF(ISBLANK($A5),, IF((ARRAYFORMULA(SUM(COUNTIFS(OccupancyAddresses,$A5,OccupancyUnits, $B5, 'Tenant Occupancy'!YR$5:YR23,{""&gt;0"",""Occupied"",""Late""}))))&gt;1,""Multiple Bookings"", IF(SUMIFS( 'Tenant Occupancy'!YR$5:YR23,OccupancyUnits,$B5,OccupancyAddres"&amp;"ses,$A5)&gt;0,SUMIFS('Tenant Occupancy'!YR$5:YR23,OccupancyUnits,$B5,OccupancyAddresses,$A5),IFERROR(VLOOKUP($A5&amp;"" ""&amp;$B5, FILTER(ARRAYFORMULA({OccupancyAddresses&amp;"" ""&amp; OccupancyUnits,'Tenant Occupancy'!YR$5:YR23}),INDEX(ARRAYFORMULA({OccupancyAddresses&amp;"""&amp;" ""&amp; OccupancyUnits,'Tenant Occupancy'!YR$5:YR23}),0,2)&lt;&gt;""""),2,FALSE),IF(YQ2=TODAY(),""Today"",)))))"),"")</f>
        <v/>
      </c>
      <c r="YR5" s="3" t="str">
        <f>IFERROR(__xludf.DUMMYFUNCTION("IF(ISBLANK($A5),, IF((ARRAYFORMULA(SUM(COUNTIFS(OccupancyAddresses,$A5,OccupancyUnits, $B5, 'Tenant Occupancy'!YS$5:YS23,{""&gt;0"",""Occupied"",""Late""}))))&gt;1,""Multiple Bookings"", IF(SUMIFS( 'Tenant Occupancy'!YS$5:YS23,OccupancyUnits,$B5,OccupancyAddres"&amp;"ses,$A5)&gt;0,SUMIFS('Tenant Occupancy'!YS$5:YS23,OccupancyUnits,$B5,OccupancyAddresses,$A5),IFERROR(VLOOKUP($A5&amp;"" ""&amp;$B5, FILTER(ARRAYFORMULA({OccupancyAddresses&amp;"" ""&amp; OccupancyUnits,'Tenant Occupancy'!YS$5:YS23}),INDEX(ARRAYFORMULA({OccupancyAddresses&amp;"""&amp;" ""&amp; OccupancyUnits,'Tenant Occupancy'!YS$5:YS23}),0,2)&lt;&gt;""""),2,FALSE),IF(YR2=TODAY(),""Today"",)))))"),"")</f>
        <v/>
      </c>
      <c r="YS5" s="3" t="str">
        <f>IFERROR(__xludf.DUMMYFUNCTION("IF(ISBLANK($A5),, IF((ARRAYFORMULA(SUM(COUNTIFS(OccupancyAddresses,$A5,OccupancyUnits, $B5, 'Tenant Occupancy'!YT$5:YT23,{""&gt;0"",""Occupied"",""Late""}))))&gt;1,""Multiple Bookings"", IF(SUMIFS( 'Tenant Occupancy'!YT$5:YT23,OccupancyUnits,$B5,OccupancyAddres"&amp;"ses,$A5)&gt;0,SUMIFS('Tenant Occupancy'!YT$5:YT23,OccupancyUnits,$B5,OccupancyAddresses,$A5),IFERROR(VLOOKUP($A5&amp;"" ""&amp;$B5, FILTER(ARRAYFORMULA({OccupancyAddresses&amp;"" ""&amp; OccupancyUnits,'Tenant Occupancy'!YT$5:YT23}),INDEX(ARRAYFORMULA({OccupancyAddresses&amp;"""&amp;" ""&amp; OccupancyUnits,'Tenant Occupancy'!YT$5:YT23}),0,2)&lt;&gt;""""),2,FALSE),IF(YS2=TODAY(),""Today"",)))))"),"")</f>
        <v/>
      </c>
      <c r="YT5" s="3" t="str">
        <f>IFERROR(__xludf.DUMMYFUNCTION("IF(ISBLANK($A5),, IF((ARRAYFORMULA(SUM(COUNTIFS(OccupancyAddresses,$A5,OccupancyUnits, $B5, 'Tenant Occupancy'!YU$5:YU23,{""&gt;0"",""Occupied"",""Late""}))))&gt;1,""Multiple Bookings"", IF(SUMIFS( 'Tenant Occupancy'!YU$5:YU23,OccupancyUnits,$B5,OccupancyAddres"&amp;"ses,$A5)&gt;0,SUMIFS('Tenant Occupancy'!YU$5:YU23,OccupancyUnits,$B5,OccupancyAddresses,$A5),IFERROR(VLOOKUP($A5&amp;"" ""&amp;$B5, FILTER(ARRAYFORMULA({OccupancyAddresses&amp;"" ""&amp; OccupancyUnits,'Tenant Occupancy'!YU$5:YU23}),INDEX(ARRAYFORMULA({OccupancyAddresses&amp;"""&amp;" ""&amp; OccupancyUnits,'Tenant Occupancy'!YU$5:YU23}),0,2)&lt;&gt;""""),2,FALSE),IF(YT2=TODAY(),""Today"",)))))"),"")</f>
        <v/>
      </c>
      <c r="YU5" s="3" t="str">
        <f>IFERROR(__xludf.DUMMYFUNCTION("IF(ISBLANK($A5),, IF((ARRAYFORMULA(SUM(COUNTIFS(OccupancyAddresses,$A5,OccupancyUnits, $B5, 'Tenant Occupancy'!YV$5:YV23,{""&gt;0"",""Occupied"",""Late""}))))&gt;1,""Multiple Bookings"", IF(SUMIFS( 'Tenant Occupancy'!YV$5:YV23,OccupancyUnits,$B5,OccupancyAddres"&amp;"ses,$A5)&gt;0,SUMIFS('Tenant Occupancy'!YV$5:YV23,OccupancyUnits,$B5,OccupancyAddresses,$A5),IFERROR(VLOOKUP($A5&amp;"" ""&amp;$B5, FILTER(ARRAYFORMULA({OccupancyAddresses&amp;"" ""&amp; OccupancyUnits,'Tenant Occupancy'!YV$5:YV23}),INDEX(ARRAYFORMULA({OccupancyAddresses&amp;"""&amp;" ""&amp; OccupancyUnits,'Tenant Occupancy'!YV$5:YV23}),0,2)&lt;&gt;""""),2,FALSE),IF(YU2=TODAY(),""Today"",)))))"),"")</f>
        <v/>
      </c>
      <c r="YV5" s="3" t="str">
        <f>IFERROR(__xludf.DUMMYFUNCTION("IF(ISBLANK($A5),, IF((ARRAYFORMULA(SUM(COUNTIFS(OccupancyAddresses,$A5,OccupancyUnits, $B5, 'Tenant Occupancy'!YW$5:YW23,{""&gt;0"",""Occupied"",""Late""}))))&gt;1,""Multiple Bookings"", IF(SUMIFS( 'Tenant Occupancy'!YW$5:YW23,OccupancyUnits,$B5,OccupancyAddres"&amp;"ses,$A5)&gt;0,SUMIFS('Tenant Occupancy'!YW$5:YW23,OccupancyUnits,$B5,OccupancyAddresses,$A5),IFERROR(VLOOKUP($A5&amp;"" ""&amp;$B5, FILTER(ARRAYFORMULA({OccupancyAddresses&amp;"" ""&amp; OccupancyUnits,'Tenant Occupancy'!YW$5:YW23}),INDEX(ARRAYFORMULA({OccupancyAddresses&amp;"""&amp;" ""&amp; OccupancyUnits,'Tenant Occupancy'!YW$5:YW23}),0,2)&lt;&gt;""""),2,FALSE),IF(YV2=TODAY(),""Today"",)))))"),"")</f>
        <v/>
      </c>
      <c r="YW5" s="3" t="str">
        <f>IFERROR(__xludf.DUMMYFUNCTION("IF(ISBLANK($A5),, IF((ARRAYFORMULA(SUM(COUNTIFS(OccupancyAddresses,$A5,OccupancyUnits, $B5, 'Tenant Occupancy'!YX$5:YX23,{""&gt;0"",""Occupied"",""Late""}))))&gt;1,""Multiple Bookings"", IF(SUMIFS( 'Tenant Occupancy'!YX$5:YX23,OccupancyUnits,$B5,OccupancyAddres"&amp;"ses,$A5)&gt;0,SUMIFS('Tenant Occupancy'!YX$5:YX23,OccupancyUnits,$B5,OccupancyAddresses,$A5),IFERROR(VLOOKUP($A5&amp;"" ""&amp;$B5, FILTER(ARRAYFORMULA({OccupancyAddresses&amp;"" ""&amp; OccupancyUnits,'Tenant Occupancy'!YX$5:YX23}),INDEX(ARRAYFORMULA({OccupancyAddresses&amp;"""&amp;" ""&amp; OccupancyUnits,'Tenant Occupancy'!YX$5:YX23}),0,2)&lt;&gt;""""),2,FALSE),IF(YW2=TODAY(),""Today"",)))))"),"")</f>
        <v/>
      </c>
      <c r="YX5" s="3" t="str">
        <f>IFERROR(__xludf.DUMMYFUNCTION("IF(ISBLANK($A5),, IF((ARRAYFORMULA(SUM(COUNTIFS(OccupancyAddresses,$A5,OccupancyUnits, $B5, 'Tenant Occupancy'!YY$5:YY23,{""&gt;0"",""Occupied"",""Late""}))))&gt;1,""Multiple Bookings"", IF(SUMIFS( 'Tenant Occupancy'!YY$5:YY23,OccupancyUnits,$B5,OccupancyAddres"&amp;"ses,$A5)&gt;0,SUMIFS('Tenant Occupancy'!YY$5:YY23,OccupancyUnits,$B5,OccupancyAddresses,$A5),IFERROR(VLOOKUP($A5&amp;"" ""&amp;$B5, FILTER(ARRAYFORMULA({OccupancyAddresses&amp;"" ""&amp; OccupancyUnits,'Tenant Occupancy'!YY$5:YY23}),INDEX(ARRAYFORMULA({OccupancyAddresses&amp;"""&amp;" ""&amp; OccupancyUnits,'Tenant Occupancy'!YY$5:YY23}),0,2)&lt;&gt;""""),2,FALSE),IF(YX2=TODAY(),""Today"",)))))"),"")</f>
        <v/>
      </c>
      <c r="YY5" s="3" t="str">
        <f>IFERROR(__xludf.DUMMYFUNCTION("IF(ISBLANK($A5),, IF((ARRAYFORMULA(SUM(COUNTIFS(OccupancyAddresses,$A5,OccupancyUnits, $B5, 'Tenant Occupancy'!YZ$5:YZ23,{""&gt;0"",""Occupied"",""Late""}))))&gt;1,""Multiple Bookings"", IF(SUMIFS( 'Tenant Occupancy'!YZ$5:YZ23,OccupancyUnits,$B5,OccupancyAddres"&amp;"ses,$A5)&gt;0,SUMIFS('Tenant Occupancy'!YZ$5:YZ23,OccupancyUnits,$B5,OccupancyAddresses,$A5),IFERROR(VLOOKUP($A5&amp;"" ""&amp;$B5, FILTER(ARRAYFORMULA({OccupancyAddresses&amp;"" ""&amp; OccupancyUnits,'Tenant Occupancy'!YZ$5:YZ23}),INDEX(ARRAYFORMULA({OccupancyAddresses&amp;"""&amp;" ""&amp; OccupancyUnits,'Tenant Occupancy'!YZ$5:YZ23}),0,2)&lt;&gt;""""),2,FALSE),IF(YY2=TODAY(),""Today"",)))))"),"")</f>
        <v/>
      </c>
      <c r="YZ5" s="3" t="str">
        <f>IFERROR(__xludf.DUMMYFUNCTION("IF(ISBLANK($A5),, IF((ARRAYFORMULA(SUM(COUNTIFS(OccupancyAddresses,$A5,OccupancyUnits, $B5, 'Tenant Occupancy'!ZA$5:ZA23,{""&gt;0"",""Occupied"",""Late""}))))&gt;1,""Multiple Bookings"", IF(SUMIFS( 'Tenant Occupancy'!ZA$5:ZA23,OccupancyUnits,$B5,OccupancyAddres"&amp;"ses,$A5)&gt;0,SUMIFS('Tenant Occupancy'!ZA$5:ZA23,OccupancyUnits,$B5,OccupancyAddresses,$A5),IFERROR(VLOOKUP($A5&amp;"" ""&amp;$B5, FILTER(ARRAYFORMULA({OccupancyAddresses&amp;"" ""&amp; OccupancyUnits,'Tenant Occupancy'!ZA$5:ZA23}),INDEX(ARRAYFORMULA({OccupancyAddresses&amp;"""&amp;" ""&amp; OccupancyUnits,'Tenant Occupancy'!ZA$5:ZA23}),0,2)&lt;&gt;""""),2,FALSE),IF(YZ2=TODAY(),""Today"",)))))"),"")</f>
        <v/>
      </c>
      <c r="ZA5" s="3" t="str">
        <f>IFERROR(__xludf.DUMMYFUNCTION("IF(ISBLANK($A5),, IF((ARRAYFORMULA(SUM(COUNTIFS(OccupancyAddresses,$A5,OccupancyUnits, $B5, 'Tenant Occupancy'!ZB$5:ZB23,{""&gt;0"",""Occupied"",""Late""}))))&gt;1,""Multiple Bookings"", IF(SUMIFS( 'Tenant Occupancy'!ZB$5:ZB23,OccupancyUnits,$B5,OccupancyAddres"&amp;"ses,$A5)&gt;0,SUMIFS('Tenant Occupancy'!ZB$5:ZB23,OccupancyUnits,$B5,OccupancyAddresses,$A5),IFERROR(VLOOKUP($A5&amp;"" ""&amp;$B5, FILTER(ARRAYFORMULA({OccupancyAddresses&amp;"" ""&amp; OccupancyUnits,'Tenant Occupancy'!ZB$5:ZB23}),INDEX(ARRAYFORMULA({OccupancyAddresses&amp;"""&amp;" ""&amp; OccupancyUnits,'Tenant Occupancy'!ZB$5:ZB23}),0,2)&lt;&gt;""""),2,FALSE),IF(ZA2=TODAY(),""Today"",)))))"),"")</f>
        <v/>
      </c>
      <c r="ZB5" s="3" t="str">
        <f>IFERROR(__xludf.DUMMYFUNCTION("IF(ISBLANK($A5),, IF((ARRAYFORMULA(SUM(COUNTIFS(OccupancyAddresses,$A5,OccupancyUnits, $B5, 'Tenant Occupancy'!ZC$5:ZC23,{""&gt;0"",""Occupied"",""Late""}))))&gt;1,""Multiple Bookings"", IF(SUMIFS( 'Tenant Occupancy'!ZC$5:ZC23,OccupancyUnits,$B5,OccupancyAddres"&amp;"ses,$A5)&gt;0,SUMIFS('Tenant Occupancy'!ZC$5:ZC23,OccupancyUnits,$B5,OccupancyAddresses,$A5),IFERROR(VLOOKUP($A5&amp;"" ""&amp;$B5, FILTER(ARRAYFORMULA({OccupancyAddresses&amp;"" ""&amp; OccupancyUnits,'Tenant Occupancy'!ZC$5:ZC23}),INDEX(ARRAYFORMULA({OccupancyAddresses&amp;"""&amp;" ""&amp; OccupancyUnits,'Tenant Occupancy'!ZC$5:ZC23}),0,2)&lt;&gt;""""),2,FALSE),IF(ZB2=TODAY(),""Today"",)))))"),"")</f>
        <v/>
      </c>
      <c r="ZC5" s="3" t="str">
        <f>IFERROR(__xludf.DUMMYFUNCTION("IF(ISBLANK($A5),, IF((ARRAYFORMULA(SUM(COUNTIFS(OccupancyAddresses,$A5,OccupancyUnits, $B5, 'Tenant Occupancy'!ZD$5:ZD23,{""&gt;0"",""Occupied"",""Late""}))))&gt;1,""Multiple Bookings"", IF(SUMIFS( 'Tenant Occupancy'!ZD$5:ZD23,OccupancyUnits,$B5,OccupancyAddres"&amp;"ses,$A5)&gt;0,SUMIFS('Tenant Occupancy'!ZD$5:ZD23,OccupancyUnits,$B5,OccupancyAddresses,$A5),IFERROR(VLOOKUP($A5&amp;"" ""&amp;$B5, FILTER(ARRAYFORMULA({OccupancyAddresses&amp;"" ""&amp; OccupancyUnits,'Tenant Occupancy'!ZD$5:ZD23}),INDEX(ARRAYFORMULA({OccupancyAddresses&amp;"""&amp;" ""&amp; OccupancyUnits,'Tenant Occupancy'!ZD$5:ZD23}),0,2)&lt;&gt;""""),2,FALSE),IF(ZC2=TODAY(),""Today"",)))))"),"")</f>
        <v/>
      </c>
      <c r="ZD5" s="3" t="str">
        <f>IFERROR(__xludf.DUMMYFUNCTION("IF(ISBLANK($A5),, IF((ARRAYFORMULA(SUM(COUNTIFS(OccupancyAddresses,$A5,OccupancyUnits, $B5, 'Tenant Occupancy'!ZE$5:ZE23,{""&gt;0"",""Occupied"",""Late""}))))&gt;1,""Multiple Bookings"", IF(SUMIFS( 'Tenant Occupancy'!ZE$5:ZE23,OccupancyUnits,$B5,OccupancyAddres"&amp;"ses,$A5)&gt;0,SUMIFS('Tenant Occupancy'!ZE$5:ZE23,OccupancyUnits,$B5,OccupancyAddresses,$A5),IFERROR(VLOOKUP($A5&amp;"" ""&amp;$B5, FILTER(ARRAYFORMULA({OccupancyAddresses&amp;"" ""&amp; OccupancyUnits,'Tenant Occupancy'!ZE$5:ZE23}),INDEX(ARRAYFORMULA({OccupancyAddresses&amp;"""&amp;" ""&amp; OccupancyUnits,'Tenant Occupancy'!ZE$5:ZE23}),0,2)&lt;&gt;""""),2,FALSE),IF(ZD2=TODAY(),""Today"",)))))"),"")</f>
        <v/>
      </c>
      <c r="ZE5" s="3" t="str">
        <f>IFERROR(__xludf.DUMMYFUNCTION("IF(ISBLANK($A5),, IF((ARRAYFORMULA(SUM(COUNTIFS(OccupancyAddresses,$A5,OccupancyUnits, $B5, 'Tenant Occupancy'!ZF$5:ZF23,{""&gt;0"",""Occupied"",""Late""}))))&gt;1,""Multiple Bookings"", IF(SUMIFS( 'Tenant Occupancy'!ZF$5:ZF23,OccupancyUnits,$B5,OccupancyAddres"&amp;"ses,$A5)&gt;0,SUMIFS('Tenant Occupancy'!ZF$5:ZF23,OccupancyUnits,$B5,OccupancyAddresses,$A5),IFERROR(VLOOKUP($A5&amp;"" ""&amp;$B5, FILTER(ARRAYFORMULA({OccupancyAddresses&amp;"" ""&amp; OccupancyUnits,'Tenant Occupancy'!ZF$5:ZF23}),INDEX(ARRAYFORMULA({OccupancyAddresses&amp;"""&amp;" ""&amp; OccupancyUnits,'Tenant Occupancy'!ZF$5:ZF23}),0,2)&lt;&gt;""""),2,FALSE),IF(ZE2=TODAY(),""Today"",)))))"),"")</f>
        <v/>
      </c>
      <c r="ZF5" s="3" t="str">
        <f>IFERROR(__xludf.DUMMYFUNCTION("IF(ISBLANK($A5),, IF((ARRAYFORMULA(SUM(COUNTIFS(OccupancyAddresses,$A5,OccupancyUnits, $B5, 'Tenant Occupancy'!ZG$5:ZG23,{""&gt;0"",""Occupied"",""Late""}))))&gt;1,""Multiple Bookings"", IF(SUMIFS( 'Tenant Occupancy'!ZG$5:ZG23,OccupancyUnits,$B5,OccupancyAddres"&amp;"ses,$A5)&gt;0,SUMIFS('Tenant Occupancy'!ZG$5:ZG23,OccupancyUnits,$B5,OccupancyAddresses,$A5),IFERROR(VLOOKUP($A5&amp;"" ""&amp;$B5, FILTER(ARRAYFORMULA({OccupancyAddresses&amp;"" ""&amp; OccupancyUnits,'Tenant Occupancy'!ZG$5:ZG23}),INDEX(ARRAYFORMULA({OccupancyAddresses&amp;"""&amp;" ""&amp; OccupancyUnits,'Tenant Occupancy'!ZG$5:ZG23}),0,2)&lt;&gt;""""),2,FALSE),IF(ZF2=TODAY(),""Today"",)))))"),"")</f>
        <v/>
      </c>
      <c r="ZG5" s="3" t="str">
        <f>IFERROR(__xludf.DUMMYFUNCTION("IF(ISBLANK($A5),, IF((ARRAYFORMULA(SUM(COUNTIFS(OccupancyAddresses,$A5,OccupancyUnits, $B5, 'Tenant Occupancy'!ZH$5:ZH23,{""&gt;0"",""Occupied"",""Late""}))))&gt;1,""Multiple Bookings"", IF(SUMIFS( 'Tenant Occupancy'!ZH$5:ZH23,OccupancyUnits,$B5,OccupancyAddres"&amp;"ses,$A5)&gt;0,SUMIFS('Tenant Occupancy'!ZH$5:ZH23,OccupancyUnits,$B5,OccupancyAddresses,$A5),IFERROR(VLOOKUP($A5&amp;"" ""&amp;$B5, FILTER(ARRAYFORMULA({OccupancyAddresses&amp;"" ""&amp; OccupancyUnits,'Tenant Occupancy'!ZH$5:ZH23}),INDEX(ARRAYFORMULA({OccupancyAddresses&amp;"""&amp;" ""&amp; OccupancyUnits,'Tenant Occupancy'!ZH$5:ZH23}),0,2)&lt;&gt;""""),2,FALSE),IF(ZG2=TODAY(),""Today"",)))))"),"")</f>
        <v/>
      </c>
      <c r="ZH5" s="3" t="str">
        <f>IFERROR(__xludf.DUMMYFUNCTION("IF(ISBLANK($A5),, IF((ARRAYFORMULA(SUM(COUNTIFS(OccupancyAddresses,$A5,OccupancyUnits, $B5, 'Tenant Occupancy'!ZI$5:ZI23,{""&gt;0"",""Occupied"",""Late""}))))&gt;1,""Multiple Bookings"", IF(SUMIFS( 'Tenant Occupancy'!ZI$5:ZI23,OccupancyUnits,$B5,OccupancyAddres"&amp;"ses,$A5)&gt;0,SUMIFS('Tenant Occupancy'!ZI$5:ZI23,OccupancyUnits,$B5,OccupancyAddresses,$A5),IFERROR(VLOOKUP($A5&amp;"" ""&amp;$B5, FILTER(ARRAYFORMULA({OccupancyAddresses&amp;"" ""&amp; OccupancyUnits,'Tenant Occupancy'!ZI$5:ZI23}),INDEX(ARRAYFORMULA({OccupancyAddresses&amp;"""&amp;" ""&amp; OccupancyUnits,'Tenant Occupancy'!ZI$5:ZI23}),0,2)&lt;&gt;""""),2,FALSE),IF(ZH2=TODAY(),""Today"",)))))"),"")</f>
        <v/>
      </c>
      <c r="ZI5" s="3" t="str">
        <f>IFERROR(__xludf.DUMMYFUNCTION("IF(ISBLANK($A5),, IF((ARRAYFORMULA(SUM(COUNTIFS(OccupancyAddresses,$A5,OccupancyUnits, $B5, 'Tenant Occupancy'!ZJ$5:ZJ23,{""&gt;0"",""Occupied"",""Late""}))))&gt;1,""Multiple Bookings"", IF(SUMIFS( 'Tenant Occupancy'!ZJ$5:ZJ23,OccupancyUnits,$B5,OccupancyAddres"&amp;"ses,$A5)&gt;0,SUMIFS('Tenant Occupancy'!ZJ$5:ZJ23,OccupancyUnits,$B5,OccupancyAddresses,$A5),IFERROR(VLOOKUP($A5&amp;"" ""&amp;$B5, FILTER(ARRAYFORMULA({OccupancyAddresses&amp;"" ""&amp; OccupancyUnits,'Tenant Occupancy'!ZJ$5:ZJ23}),INDEX(ARRAYFORMULA({OccupancyAddresses&amp;"""&amp;" ""&amp; OccupancyUnits,'Tenant Occupancy'!ZJ$5:ZJ23}),0,2)&lt;&gt;""""),2,FALSE),IF(ZI2=TODAY(),""Today"",)))))"),"")</f>
        <v/>
      </c>
      <c r="ZJ5" s="3" t="str">
        <f>IFERROR(__xludf.DUMMYFUNCTION("IF(ISBLANK($A5),, IF((ARRAYFORMULA(SUM(COUNTIFS(OccupancyAddresses,$A5,OccupancyUnits, $B5, 'Tenant Occupancy'!ZK$5:ZK23,{""&gt;0"",""Occupied"",""Late""}))))&gt;1,""Multiple Bookings"", IF(SUMIFS( 'Tenant Occupancy'!ZK$5:ZK23,OccupancyUnits,$B5,OccupancyAddres"&amp;"ses,$A5)&gt;0,SUMIFS('Tenant Occupancy'!ZK$5:ZK23,OccupancyUnits,$B5,OccupancyAddresses,$A5),IFERROR(VLOOKUP($A5&amp;"" ""&amp;$B5, FILTER(ARRAYFORMULA({OccupancyAddresses&amp;"" ""&amp; OccupancyUnits,'Tenant Occupancy'!ZK$5:ZK23}),INDEX(ARRAYFORMULA({OccupancyAddresses&amp;"""&amp;" ""&amp; OccupancyUnits,'Tenant Occupancy'!ZK$5:ZK23}),0,2)&lt;&gt;""""),2,FALSE),IF(ZJ2=TODAY(),""Today"",)))))"),"")</f>
        <v/>
      </c>
      <c r="ZK5" s="3" t="str">
        <f>IFERROR(__xludf.DUMMYFUNCTION("IF(ISBLANK($A5),, IF((ARRAYFORMULA(SUM(COUNTIFS(OccupancyAddresses,$A5,OccupancyUnits, $B5, 'Tenant Occupancy'!ZL$5:ZL23,{""&gt;0"",""Occupied"",""Late""}))))&gt;1,""Multiple Bookings"", IF(SUMIFS( 'Tenant Occupancy'!ZL$5:ZL23,OccupancyUnits,$B5,OccupancyAddres"&amp;"ses,$A5)&gt;0,SUMIFS('Tenant Occupancy'!ZL$5:ZL23,OccupancyUnits,$B5,OccupancyAddresses,$A5),IFERROR(VLOOKUP($A5&amp;"" ""&amp;$B5, FILTER(ARRAYFORMULA({OccupancyAddresses&amp;"" ""&amp; OccupancyUnits,'Tenant Occupancy'!ZL$5:ZL23}),INDEX(ARRAYFORMULA({OccupancyAddresses&amp;"""&amp;" ""&amp; OccupancyUnits,'Tenant Occupancy'!ZL$5:ZL23}),0,2)&lt;&gt;""""),2,FALSE),IF(ZK2=TODAY(),""Today"",)))))"),"")</f>
        <v/>
      </c>
      <c r="ZL5" s="3" t="str">
        <f>IFERROR(__xludf.DUMMYFUNCTION("IF(ISBLANK($A5),, IF((ARRAYFORMULA(SUM(COUNTIFS(OccupancyAddresses,$A5,OccupancyUnits, $B5, 'Tenant Occupancy'!ZM$5:ZM23,{""&gt;0"",""Occupied"",""Late""}))))&gt;1,""Multiple Bookings"", IF(SUMIFS( 'Tenant Occupancy'!ZM$5:ZM23,OccupancyUnits,$B5,OccupancyAddres"&amp;"ses,$A5)&gt;0,SUMIFS('Tenant Occupancy'!ZM$5:ZM23,OccupancyUnits,$B5,OccupancyAddresses,$A5),IFERROR(VLOOKUP($A5&amp;"" ""&amp;$B5, FILTER(ARRAYFORMULA({OccupancyAddresses&amp;"" ""&amp; OccupancyUnits,'Tenant Occupancy'!ZM$5:ZM23}),INDEX(ARRAYFORMULA({OccupancyAddresses&amp;"""&amp;" ""&amp; OccupancyUnits,'Tenant Occupancy'!ZM$5:ZM23}),0,2)&lt;&gt;""""),2,FALSE),IF(ZL2=TODAY(),""Today"",)))))"),"")</f>
        <v/>
      </c>
      <c r="ZM5" s="3" t="str">
        <f>IFERROR(__xludf.DUMMYFUNCTION("IF(ISBLANK($A5),, IF((ARRAYFORMULA(SUM(COUNTIFS(OccupancyAddresses,$A5,OccupancyUnits, $B5, 'Tenant Occupancy'!ZN$5:ZN23,{""&gt;0"",""Occupied"",""Late""}))))&gt;1,""Multiple Bookings"", IF(SUMIFS( 'Tenant Occupancy'!ZN$5:ZN23,OccupancyUnits,$B5,OccupancyAddres"&amp;"ses,$A5)&gt;0,SUMIFS('Tenant Occupancy'!ZN$5:ZN23,OccupancyUnits,$B5,OccupancyAddresses,$A5),IFERROR(VLOOKUP($A5&amp;"" ""&amp;$B5, FILTER(ARRAYFORMULA({OccupancyAddresses&amp;"" ""&amp; OccupancyUnits,'Tenant Occupancy'!ZN$5:ZN23}),INDEX(ARRAYFORMULA({OccupancyAddresses&amp;"""&amp;" ""&amp; OccupancyUnits,'Tenant Occupancy'!ZN$5:ZN23}),0,2)&lt;&gt;""""),2,FALSE),IF(ZM2=TODAY(),""Today"",)))))"),"")</f>
        <v/>
      </c>
      <c r="ZN5" s="3" t="str">
        <f>IFERROR(__xludf.DUMMYFUNCTION("IF(ISBLANK($A5),, IF((ARRAYFORMULA(SUM(COUNTIFS(OccupancyAddresses,$A5,OccupancyUnits, $B5, 'Tenant Occupancy'!ZO$5:ZO23,{""&gt;0"",""Occupied"",""Late""}))))&gt;1,""Multiple Bookings"", IF(SUMIFS( 'Tenant Occupancy'!ZO$5:ZO23,OccupancyUnits,$B5,OccupancyAddres"&amp;"ses,$A5)&gt;0,SUMIFS('Tenant Occupancy'!ZO$5:ZO23,OccupancyUnits,$B5,OccupancyAddresses,$A5),IFERROR(VLOOKUP($A5&amp;"" ""&amp;$B5, FILTER(ARRAYFORMULA({OccupancyAddresses&amp;"" ""&amp; OccupancyUnits,'Tenant Occupancy'!ZO$5:ZO23}),INDEX(ARRAYFORMULA({OccupancyAddresses&amp;"""&amp;" ""&amp; OccupancyUnits,'Tenant Occupancy'!ZO$5:ZO23}),0,2)&lt;&gt;""""),2,FALSE),IF(ZN2=TODAY(),""Today"",)))))"),"")</f>
        <v/>
      </c>
      <c r="ZO5" s="3" t="str">
        <f>IFERROR(__xludf.DUMMYFUNCTION("IF(ISBLANK($A5),, IF((ARRAYFORMULA(SUM(COUNTIFS(OccupancyAddresses,$A5,OccupancyUnits, $B5, 'Tenant Occupancy'!ZP$5:ZP23,{""&gt;0"",""Occupied"",""Late""}))))&gt;1,""Multiple Bookings"", IF(SUMIFS( 'Tenant Occupancy'!ZP$5:ZP23,OccupancyUnits,$B5,OccupancyAddres"&amp;"ses,$A5)&gt;0,SUMIFS('Tenant Occupancy'!ZP$5:ZP23,OccupancyUnits,$B5,OccupancyAddresses,$A5),IFERROR(VLOOKUP($A5&amp;"" ""&amp;$B5, FILTER(ARRAYFORMULA({OccupancyAddresses&amp;"" ""&amp; OccupancyUnits,'Tenant Occupancy'!ZP$5:ZP23}),INDEX(ARRAYFORMULA({OccupancyAddresses&amp;"""&amp;" ""&amp; OccupancyUnits,'Tenant Occupancy'!ZP$5:ZP23}),0,2)&lt;&gt;""""),2,FALSE),IF(ZO2=TODAY(),""Today"",)))))"),"")</f>
        <v/>
      </c>
      <c r="ZP5" s="3" t="str">
        <f>IFERROR(__xludf.DUMMYFUNCTION("IF(ISBLANK($A5),, IF((ARRAYFORMULA(SUM(COUNTIFS(OccupancyAddresses,$A5,OccupancyUnits, $B5, 'Tenant Occupancy'!ZQ$5:ZQ23,{""&gt;0"",""Occupied"",""Late""}))))&gt;1,""Multiple Bookings"", IF(SUMIFS( 'Tenant Occupancy'!ZQ$5:ZQ23,OccupancyUnits,$B5,OccupancyAddres"&amp;"ses,$A5)&gt;0,SUMIFS('Tenant Occupancy'!ZQ$5:ZQ23,OccupancyUnits,$B5,OccupancyAddresses,$A5),IFERROR(VLOOKUP($A5&amp;"" ""&amp;$B5, FILTER(ARRAYFORMULA({OccupancyAddresses&amp;"" ""&amp; OccupancyUnits,'Tenant Occupancy'!ZQ$5:ZQ23}),INDEX(ARRAYFORMULA({OccupancyAddresses&amp;"""&amp;" ""&amp; OccupancyUnits,'Tenant Occupancy'!ZQ$5:ZQ23}),0,2)&lt;&gt;""""),2,FALSE),IF(ZP2=TODAY(),""Today"",)))))"),"")</f>
        <v/>
      </c>
      <c r="ZQ5" s="3" t="str">
        <f>IFERROR(__xludf.DUMMYFUNCTION("IF(ISBLANK($A5),, IF((ARRAYFORMULA(SUM(COUNTIFS(OccupancyAddresses,$A5,OccupancyUnits, $B5, 'Tenant Occupancy'!ZR$5:ZR23,{""&gt;0"",""Occupied"",""Late""}))))&gt;1,""Multiple Bookings"", IF(SUMIFS( 'Tenant Occupancy'!ZR$5:ZR23,OccupancyUnits,$B5,OccupancyAddres"&amp;"ses,$A5)&gt;0,SUMIFS('Tenant Occupancy'!ZR$5:ZR23,OccupancyUnits,$B5,OccupancyAddresses,$A5),IFERROR(VLOOKUP($A5&amp;"" ""&amp;$B5, FILTER(ARRAYFORMULA({OccupancyAddresses&amp;"" ""&amp; OccupancyUnits,'Tenant Occupancy'!ZR$5:ZR23}),INDEX(ARRAYFORMULA({OccupancyAddresses&amp;"""&amp;" ""&amp; OccupancyUnits,'Tenant Occupancy'!ZR$5:ZR23}),0,2)&lt;&gt;""""),2,FALSE),IF(ZQ2=TODAY(),""Today"",)))))"),"")</f>
        <v/>
      </c>
      <c r="ZR5" s="3" t="str">
        <f>IFERROR(__xludf.DUMMYFUNCTION("IF(ISBLANK($A5),, IF((ARRAYFORMULA(SUM(COUNTIFS(OccupancyAddresses,$A5,OccupancyUnits, $B5, 'Tenant Occupancy'!ZS$5:ZS23,{""&gt;0"",""Occupied"",""Late""}))))&gt;1,""Multiple Bookings"", IF(SUMIFS( 'Tenant Occupancy'!ZS$5:ZS23,OccupancyUnits,$B5,OccupancyAddres"&amp;"ses,$A5)&gt;0,SUMIFS('Tenant Occupancy'!ZS$5:ZS23,OccupancyUnits,$B5,OccupancyAddresses,$A5),IFERROR(VLOOKUP($A5&amp;"" ""&amp;$B5, FILTER(ARRAYFORMULA({OccupancyAddresses&amp;"" ""&amp; OccupancyUnits,'Tenant Occupancy'!ZS$5:ZS23}),INDEX(ARRAYFORMULA({OccupancyAddresses&amp;"""&amp;" ""&amp; OccupancyUnits,'Tenant Occupancy'!ZS$5:ZS23}),0,2)&lt;&gt;""""),2,FALSE),IF(ZR2=TODAY(),""Today"",)))))"),"")</f>
        <v/>
      </c>
      <c r="ZS5" s="3" t="str">
        <f>IFERROR(__xludf.DUMMYFUNCTION("IF(ISBLANK($A5),, IF((ARRAYFORMULA(SUM(COUNTIFS(OccupancyAddresses,$A5,OccupancyUnits, $B5, 'Tenant Occupancy'!ZT$5:ZT23,{""&gt;0"",""Occupied"",""Late""}))))&gt;1,""Multiple Bookings"", IF(SUMIFS( 'Tenant Occupancy'!ZT$5:ZT23,OccupancyUnits,$B5,OccupancyAddres"&amp;"ses,$A5)&gt;0,SUMIFS('Tenant Occupancy'!ZT$5:ZT23,OccupancyUnits,$B5,OccupancyAddresses,$A5),IFERROR(VLOOKUP($A5&amp;"" ""&amp;$B5, FILTER(ARRAYFORMULA({OccupancyAddresses&amp;"" ""&amp; OccupancyUnits,'Tenant Occupancy'!ZT$5:ZT23}),INDEX(ARRAYFORMULA({OccupancyAddresses&amp;"""&amp;" ""&amp; OccupancyUnits,'Tenant Occupancy'!ZT$5:ZT23}),0,2)&lt;&gt;""""),2,FALSE),IF(ZS2=TODAY(),""Today"",)))))"),"")</f>
        <v/>
      </c>
      <c r="ZT5" s="3" t="str">
        <f>IFERROR(__xludf.DUMMYFUNCTION("IF(ISBLANK($A5),, IF((ARRAYFORMULA(SUM(COUNTIFS(OccupancyAddresses,$A5,OccupancyUnits, $B5, 'Tenant Occupancy'!ZU$5:ZU23,{""&gt;0"",""Occupied"",""Late""}))))&gt;1,""Multiple Bookings"", IF(SUMIFS( 'Tenant Occupancy'!ZU$5:ZU23,OccupancyUnits,$B5,OccupancyAddres"&amp;"ses,$A5)&gt;0,SUMIFS('Tenant Occupancy'!ZU$5:ZU23,OccupancyUnits,$B5,OccupancyAddresses,$A5),IFERROR(VLOOKUP($A5&amp;"" ""&amp;$B5, FILTER(ARRAYFORMULA({OccupancyAddresses&amp;"" ""&amp; OccupancyUnits,'Tenant Occupancy'!ZU$5:ZU23}),INDEX(ARRAYFORMULA({OccupancyAddresses&amp;"""&amp;" ""&amp; OccupancyUnits,'Tenant Occupancy'!ZU$5:ZU23}),0,2)&lt;&gt;""""),2,FALSE),IF(ZT2=TODAY(),""Today"",)))))"),"")</f>
        <v/>
      </c>
      <c r="ZU5" s="3" t="str">
        <f>IFERROR(__xludf.DUMMYFUNCTION("IF(ISBLANK($A5),, IF((ARRAYFORMULA(SUM(COUNTIFS(OccupancyAddresses,$A5,OccupancyUnits, $B5, 'Tenant Occupancy'!ZV$5:ZV23,{""&gt;0"",""Occupied"",""Late""}))))&gt;1,""Multiple Bookings"", IF(SUMIFS( 'Tenant Occupancy'!ZV$5:ZV23,OccupancyUnits,$B5,OccupancyAddres"&amp;"ses,$A5)&gt;0,SUMIFS('Tenant Occupancy'!ZV$5:ZV23,OccupancyUnits,$B5,OccupancyAddresses,$A5),IFERROR(VLOOKUP($A5&amp;"" ""&amp;$B5, FILTER(ARRAYFORMULA({OccupancyAddresses&amp;"" ""&amp; OccupancyUnits,'Tenant Occupancy'!ZV$5:ZV23}),INDEX(ARRAYFORMULA({OccupancyAddresses&amp;"""&amp;" ""&amp; OccupancyUnits,'Tenant Occupancy'!ZV$5:ZV23}),0,2)&lt;&gt;""""),2,FALSE),IF(ZU2=TODAY(),""Today"",)))))"),"")</f>
        <v/>
      </c>
      <c r="ZV5" s="3" t="str">
        <f>IFERROR(__xludf.DUMMYFUNCTION("IF(ISBLANK($A5),, IF((ARRAYFORMULA(SUM(COUNTIFS(OccupancyAddresses,$A5,OccupancyUnits, $B5, 'Tenant Occupancy'!ZW$5:ZW23,{""&gt;0"",""Occupied"",""Late""}))))&gt;1,""Multiple Bookings"", IF(SUMIFS( 'Tenant Occupancy'!ZW$5:ZW23,OccupancyUnits,$B5,OccupancyAddres"&amp;"ses,$A5)&gt;0,SUMIFS('Tenant Occupancy'!ZW$5:ZW23,OccupancyUnits,$B5,OccupancyAddresses,$A5),IFERROR(VLOOKUP($A5&amp;"" ""&amp;$B5, FILTER(ARRAYFORMULA({OccupancyAddresses&amp;"" ""&amp; OccupancyUnits,'Tenant Occupancy'!ZW$5:ZW23}),INDEX(ARRAYFORMULA({OccupancyAddresses&amp;"""&amp;" ""&amp; OccupancyUnits,'Tenant Occupancy'!ZW$5:ZW23}),0,2)&lt;&gt;""""),2,FALSE),IF(ZV2=TODAY(),""Today"",)))))"),"")</f>
        <v/>
      </c>
      <c r="ZW5" s="3" t="str">
        <f>IFERROR(__xludf.DUMMYFUNCTION("IF(ISBLANK($A5),, IF((ARRAYFORMULA(SUM(COUNTIFS(OccupancyAddresses,$A5,OccupancyUnits, $B5, 'Tenant Occupancy'!ZX$5:ZX23,{""&gt;0"",""Occupied"",""Late""}))))&gt;1,""Multiple Bookings"", IF(SUMIFS( 'Tenant Occupancy'!ZX$5:ZX23,OccupancyUnits,$B5,OccupancyAddres"&amp;"ses,$A5)&gt;0,SUMIFS('Tenant Occupancy'!ZX$5:ZX23,OccupancyUnits,$B5,OccupancyAddresses,$A5),IFERROR(VLOOKUP($A5&amp;"" ""&amp;$B5, FILTER(ARRAYFORMULA({OccupancyAddresses&amp;"" ""&amp; OccupancyUnits,'Tenant Occupancy'!ZX$5:ZX23}),INDEX(ARRAYFORMULA({OccupancyAddresses&amp;"""&amp;" ""&amp; OccupancyUnits,'Tenant Occupancy'!ZX$5:ZX23}),0,2)&lt;&gt;""""),2,FALSE),IF(ZW2=TODAY(),""Today"",)))))"),"")</f>
        <v/>
      </c>
      <c r="ZX5" s="3" t="str">
        <f>IFERROR(__xludf.DUMMYFUNCTION("IF(ISBLANK($A5),, IF((ARRAYFORMULA(SUM(COUNTIFS(OccupancyAddresses,$A5,OccupancyUnits, $B5, 'Tenant Occupancy'!ZY$5:ZY23,{""&gt;0"",""Occupied"",""Late""}))))&gt;1,""Multiple Bookings"", IF(SUMIFS( 'Tenant Occupancy'!ZY$5:ZY23,OccupancyUnits,$B5,OccupancyAddres"&amp;"ses,$A5)&gt;0,SUMIFS('Tenant Occupancy'!ZY$5:ZY23,OccupancyUnits,$B5,OccupancyAddresses,$A5),IFERROR(VLOOKUP($A5&amp;"" ""&amp;$B5, FILTER(ARRAYFORMULA({OccupancyAddresses&amp;"" ""&amp; OccupancyUnits,'Tenant Occupancy'!ZY$5:ZY23}),INDEX(ARRAYFORMULA({OccupancyAddresses&amp;"""&amp;" ""&amp; OccupancyUnits,'Tenant Occupancy'!ZY$5:ZY23}),0,2)&lt;&gt;""""),2,FALSE),IF(ZX2=TODAY(),""Today"",)))))"),"")</f>
        <v/>
      </c>
      <c r="ZY5" s="3" t="str">
        <f>IFERROR(__xludf.DUMMYFUNCTION("IF(ISBLANK($A5),, IF((ARRAYFORMULA(SUM(COUNTIFS(OccupancyAddresses,$A5,OccupancyUnits, $B5, 'Tenant Occupancy'!ZZ$5:ZZ23,{""&gt;0"",""Occupied"",""Late""}))))&gt;1,""Multiple Bookings"", IF(SUMIFS( 'Tenant Occupancy'!ZZ$5:ZZ23,OccupancyUnits,$B5,OccupancyAddres"&amp;"ses,$A5)&gt;0,SUMIFS('Tenant Occupancy'!ZZ$5:ZZ23,OccupancyUnits,$B5,OccupancyAddresses,$A5),IFERROR(VLOOKUP($A5&amp;"" ""&amp;$B5, FILTER(ARRAYFORMULA({OccupancyAddresses&amp;"" ""&amp; OccupancyUnits,'Tenant Occupancy'!ZZ$5:ZZ23}),INDEX(ARRAYFORMULA({OccupancyAddresses&amp;"""&amp;" ""&amp; OccupancyUnits,'Tenant Occupancy'!ZZ$5:ZZ23}),0,2)&lt;&gt;""""),2,FALSE),IF(ZY2=TODAY(),""Today"",)))))"),"")</f>
        <v/>
      </c>
      <c r="ZZ5" s="3" t="str">
        <f>IFERROR(__xludf.DUMMYFUNCTION("IF(ISBLANK($A5),, IF((ARRAYFORMULA(SUM(COUNTIFS(OccupancyAddresses,$A5,OccupancyUnits, $B5, 'Tenant Occupancy'!AAA$5:AAA23,{""&gt;0"",""Occupied"",""Late""}))))&gt;1,""Multiple Bookings"", IF(SUMIFS( 'Tenant Occupancy'!AAA$5:AAA23,OccupancyUnits,$B5,OccupancyAd"&amp;"dresses,$A5)&gt;0,SUMIFS('Tenant Occupancy'!AAA$5:AAA23,OccupancyUnits,$B5,OccupancyAddresses,$A5),IFERROR(VLOOKUP($A5&amp;"" ""&amp;$B5, FILTER(ARRAYFORMULA({OccupancyAddresses&amp;"" ""&amp; OccupancyUnits,'Tenant Occupancy'!AAA$5:AAA23}),INDEX(ARRAYFORMULA({OccupancyAddr"&amp;"esses&amp;"" ""&amp; OccupancyUnits,'Tenant Occupancy'!AAA$5:AAA23}),0,2)&lt;&gt;""""),2,FALSE),IF(ZZ2=TODAY(),""Today"",)))))"),"")</f>
        <v/>
      </c>
      <c r="AAA5" s="3" t="str">
        <f>IFERROR(__xludf.DUMMYFUNCTION("IF(ISBLANK($A5),, IF((ARRAYFORMULA(SUM(COUNTIFS(OccupancyAddresses,$A5,OccupancyUnits, $B5, 'Tenant Occupancy'!AAB$5:AAB23,{""&gt;0"",""Occupied"",""Late""}))))&gt;1,""Multiple Bookings"", IF(SUMIFS( 'Tenant Occupancy'!AAB$5:AAB23,OccupancyUnits,$B5,OccupancyAd"&amp;"dresses,$A5)&gt;0,SUMIFS('Tenant Occupancy'!AAB$5:AAB23,OccupancyUnits,$B5,OccupancyAddresses,$A5),IFERROR(VLOOKUP($A5&amp;"" ""&amp;$B5, FILTER(ARRAYFORMULA({OccupancyAddresses&amp;"" ""&amp; OccupancyUnits,'Tenant Occupancy'!AAB$5:AAB23}),INDEX(ARRAYFORMULA({OccupancyAddr"&amp;"esses&amp;"" ""&amp; OccupancyUnits,'Tenant Occupancy'!AAB$5:AAB23}),0,2)&lt;&gt;""""),2,FALSE),IF(AAA2=TODAY(),""Today"",)))))"),"")</f>
        <v/>
      </c>
      <c r="AAB5" s="3" t="str">
        <f>IFERROR(__xludf.DUMMYFUNCTION("IF(ISBLANK($A5),, IF((ARRAYFORMULA(SUM(COUNTIFS(OccupancyAddresses,$A5,OccupancyUnits, $B5, 'Tenant Occupancy'!AAC$5:AAC23,{""&gt;0"",""Occupied"",""Late""}))))&gt;1,""Multiple Bookings"", IF(SUMIFS( 'Tenant Occupancy'!AAC$5:AAC23,OccupancyUnits,$B5,OccupancyAd"&amp;"dresses,$A5)&gt;0,SUMIFS('Tenant Occupancy'!AAC$5:AAC23,OccupancyUnits,$B5,OccupancyAddresses,$A5),IFERROR(VLOOKUP($A5&amp;"" ""&amp;$B5, FILTER(ARRAYFORMULA({OccupancyAddresses&amp;"" ""&amp; OccupancyUnits,'Tenant Occupancy'!AAC$5:AAC23}),INDEX(ARRAYFORMULA({OccupancyAddr"&amp;"esses&amp;"" ""&amp; OccupancyUnits,'Tenant Occupancy'!AAC$5:AAC23}),0,2)&lt;&gt;""""),2,FALSE),IF(AAB2=TODAY(),""Today"",)))))"),"")</f>
        <v/>
      </c>
      <c r="AAC5" s="3" t="str">
        <f>IFERROR(__xludf.DUMMYFUNCTION("IF(ISBLANK($A5),, IF((ARRAYFORMULA(SUM(COUNTIFS(OccupancyAddresses,$A5,OccupancyUnits, $B5, 'Tenant Occupancy'!AAD$5:AAD23,{""&gt;0"",""Occupied"",""Late""}))))&gt;1,""Multiple Bookings"", IF(SUMIFS( 'Tenant Occupancy'!AAD$5:AAD23,OccupancyUnits,$B5,OccupancyAd"&amp;"dresses,$A5)&gt;0,SUMIFS('Tenant Occupancy'!AAD$5:AAD23,OccupancyUnits,$B5,OccupancyAddresses,$A5),IFERROR(VLOOKUP($A5&amp;"" ""&amp;$B5, FILTER(ARRAYFORMULA({OccupancyAddresses&amp;"" ""&amp; OccupancyUnits,'Tenant Occupancy'!AAD$5:AAD23}),INDEX(ARRAYFORMULA({OccupancyAddr"&amp;"esses&amp;"" ""&amp; OccupancyUnits,'Tenant Occupancy'!AAD$5:AAD23}),0,2)&lt;&gt;""""),2,FALSE),IF(AAC2=TODAY(),""Today"",)))))"),"")</f>
        <v/>
      </c>
      <c r="AAD5" s="3" t="str">
        <f>IFERROR(__xludf.DUMMYFUNCTION("IF(ISBLANK($A5),, IF((ARRAYFORMULA(SUM(COUNTIFS(OccupancyAddresses,$A5,OccupancyUnits, $B5, 'Tenant Occupancy'!AAE$5:AAE23,{""&gt;0"",""Occupied"",""Late""}))))&gt;1,""Multiple Bookings"", IF(SUMIFS( 'Tenant Occupancy'!AAE$5:AAE23,OccupancyUnits,$B5,OccupancyAd"&amp;"dresses,$A5)&gt;0,SUMIFS('Tenant Occupancy'!AAE$5:AAE23,OccupancyUnits,$B5,OccupancyAddresses,$A5),IFERROR(VLOOKUP($A5&amp;"" ""&amp;$B5, FILTER(ARRAYFORMULA({OccupancyAddresses&amp;"" ""&amp; OccupancyUnits,'Tenant Occupancy'!AAE$5:AAE23}),INDEX(ARRAYFORMULA({OccupancyAddr"&amp;"esses&amp;"" ""&amp; OccupancyUnits,'Tenant Occupancy'!AAE$5:AAE23}),0,2)&lt;&gt;""""),2,FALSE),IF(AAD2=TODAY(),""Today"",)))))"),"")</f>
        <v/>
      </c>
      <c r="AAE5" s="3" t="str">
        <f>IFERROR(__xludf.DUMMYFUNCTION("IF(ISBLANK($A5),, IF((ARRAYFORMULA(SUM(COUNTIFS(OccupancyAddresses,$A5,OccupancyUnits, $B5, 'Tenant Occupancy'!AAF$5:AAF23,{""&gt;0"",""Occupied"",""Late""}))))&gt;1,""Multiple Bookings"", IF(SUMIFS( 'Tenant Occupancy'!AAF$5:AAF23,OccupancyUnits,$B5,OccupancyAd"&amp;"dresses,$A5)&gt;0,SUMIFS('Tenant Occupancy'!AAF$5:AAF23,OccupancyUnits,$B5,OccupancyAddresses,$A5),IFERROR(VLOOKUP($A5&amp;"" ""&amp;$B5, FILTER(ARRAYFORMULA({OccupancyAddresses&amp;"" ""&amp; OccupancyUnits,'Tenant Occupancy'!AAF$5:AAF23}),INDEX(ARRAYFORMULA({OccupancyAddr"&amp;"esses&amp;"" ""&amp; OccupancyUnits,'Tenant Occupancy'!AAF$5:AAF23}),0,2)&lt;&gt;""""),2,FALSE),IF(AAE2=TODAY(),""Today"",)))))"),"")</f>
        <v/>
      </c>
      <c r="AAF5" s="3" t="str">
        <f>IFERROR(__xludf.DUMMYFUNCTION("IF(ISBLANK($A5),, IF((ARRAYFORMULA(SUM(COUNTIFS(OccupancyAddresses,$A5,OccupancyUnits, $B5, 'Tenant Occupancy'!AAG$5:AAG23,{""&gt;0"",""Occupied"",""Late""}))))&gt;1,""Multiple Bookings"", IF(SUMIFS( 'Tenant Occupancy'!AAG$5:AAG23,OccupancyUnits,$B5,OccupancyAd"&amp;"dresses,$A5)&gt;0,SUMIFS('Tenant Occupancy'!AAG$5:AAG23,OccupancyUnits,$B5,OccupancyAddresses,$A5),IFERROR(VLOOKUP($A5&amp;"" ""&amp;$B5, FILTER(ARRAYFORMULA({OccupancyAddresses&amp;"" ""&amp; OccupancyUnits,'Tenant Occupancy'!AAG$5:AAG23}),INDEX(ARRAYFORMULA({OccupancyAddr"&amp;"esses&amp;"" ""&amp; OccupancyUnits,'Tenant Occupancy'!AAG$5:AAG23}),0,2)&lt;&gt;""""),2,FALSE),IF(AAF2=TODAY(),""Today"",)))))"),"")</f>
        <v/>
      </c>
      <c r="AAG5" s="3" t="str">
        <f>IFERROR(__xludf.DUMMYFUNCTION("IF(ISBLANK($A5),, IF((ARRAYFORMULA(SUM(COUNTIFS(OccupancyAddresses,$A5,OccupancyUnits, $B5, 'Tenant Occupancy'!AAH$5:AAH23,{""&gt;0"",""Occupied"",""Late""}))))&gt;1,""Multiple Bookings"", IF(SUMIFS( 'Tenant Occupancy'!AAH$5:AAH23,OccupancyUnits,$B5,OccupancyAd"&amp;"dresses,$A5)&gt;0,SUMIFS('Tenant Occupancy'!AAH$5:AAH23,OccupancyUnits,$B5,OccupancyAddresses,$A5),IFERROR(VLOOKUP($A5&amp;"" ""&amp;$B5, FILTER(ARRAYFORMULA({OccupancyAddresses&amp;"" ""&amp; OccupancyUnits,'Tenant Occupancy'!AAH$5:AAH23}),INDEX(ARRAYFORMULA({OccupancyAddr"&amp;"esses&amp;"" ""&amp; OccupancyUnits,'Tenant Occupancy'!AAH$5:AAH23}),0,2)&lt;&gt;""""),2,FALSE),IF(AAG2=TODAY(),""Today"",)))))"),"")</f>
        <v/>
      </c>
      <c r="AAH5" s="3" t="str">
        <f>IFERROR(__xludf.DUMMYFUNCTION("IF(ISBLANK($A5),, IF((ARRAYFORMULA(SUM(COUNTIFS(OccupancyAddresses,$A5,OccupancyUnits, $B5, 'Tenant Occupancy'!AAI$5:AAI23,{""&gt;0"",""Occupied"",""Late""}))))&gt;1,""Multiple Bookings"", IF(SUMIFS( 'Tenant Occupancy'!AAI$5:AAI23,OccupancyUnits,$B5,OccupancyAd"&amp;"dresses,$A5)&gt;0,SUMIFS('Tenant Occupancy'!AAI$5:AAI23,OccupancyUnits,$B5,OccupancyAddresses,$A5),IFERROR(VLOOKUP($A5&amp;"" ""&amp;$B5, FILTER(ARRAYFORMULA({OccupancyAddresses&amp;"" ""&amp; OccupancyUnits,'Tenant Occupancy'!AAI$5:AAI23}),INDEX(ARRAYFORMULA({OccupancyAddr"&amp;"esses&amp;"" ""&amp; OccupancyUnits,'Tenant Occupancy'!AAI$5:AAI23}),0,2)&lt;&gt;""""),2,FALSE),IF(AAH2=TODAY(),""Today"",)))))"),"")</f>
        <v/>
      </c>
      <c r="AAI5" s="3" t="str">
        <f>IFERROR(__xludf.DUMMYFUNCTION("IF(ISBLANK($A5),, IF((ARRAYFORMULA(SUM(COUNTIFS(OccupancyAddresses,$A5,OccupancyUnits, $B5, 'Tenant Occupancy'!AAJ$5:AAJ23,{""&gt;0"",""Occupied"",""Late""}))))&gt;1,""Multiple Bookings"", IF(SUMIFS( 'Tenant Occupancy'!AAJ$5:AAJ23,OccupancyUnits,$B5,OccupancyAd"&amp;"dresses,$A5)&gt;0,SUMIFS('Tenant Occupancy'!AAJ$5:AAJ23,OccupancyUnits,$B5,OccupancyAddresses,$A5),IFERROR(VLOOKUP($A5&amp;"" ""&amp;$B5, FILTER(ARRAYFORMULA({OccupancyAddresses&amp;"" ""&amp; OccupancyUnits,'Tenant Occupancy'!AAJ$5:AAJ23}),INDEX(ARRAYFORMULA({OccupancyAddr"&amp;"esses&amp;"" ""&amp; OccupancyUnits,'Tenant Occupancy'!AAJ$5:AAJ23}),0,2)&lt;&gt;""""),2,FALSE),IF(AAI2=TODAY(),""Today"",)))))"),"")</f>
        <v/>
      </c>
      <c r="AAJ5" s="3" t="str">
        <f>IFERROR(__xludf.DUMMYFUNCTION("IF(ISBLANK($A5),, IF((ARRAYFORMULA(SUM(COUNTIFS(OccupancyAddresses,$A5,OccupancyUnits, $B5, 'Tenant Occupancy'!AAK$5:AAK23,{""&gt;0"",""Occupied"",""Late""}))))&gt;1,""Multiple Bookings"", IF(SUMIFS( 'Tenant Occupancy'!AAK$5:AAK23,OccupancyUnits,$B5,OccupancyAd"&amp;"dresses,$A5)&gt;0,SUMIFS('Tenant Occupancy'!AAK$5:AAK23,OccupancyUnits,$B5,OccupancyAddresses,$A5),IFERROR(VLOOKUP($A5&amp;"" ""&amp;$B5, FILTER(ARRAYFORMULA({OccupancyAddresses&amp;"" ""&amp; OccupancyUnits,'Tenant Occupancy'!AAK$5:AAK23}),INDEX(ARRAYFORMULA({OccupancyAddr"&amp;"esses&amp;"" ""&amp; OccupancyUnits,'Tenant Occupancy'!AAK$5:AAK23}),0,2)&lt;&gt;""""),2,FALSE),IF(AAJ2=TODAY(),""Today"",)))))"),"")</f>
        <v/>
      </c>
      <c r="AAK5" s="3" t="str">
        <f>IFERROR(__xludf.DUMMYFUNCTION("IF(ISBLANK($A5),, IF((ARRAYFORMULA(SUM(COUNTIFS(OccupancyAddresses,$A5,OccupancyUnits, $B5, 'Tenant Occupancy'!AAL$5:AAL23,{""&gt;0"",""Occupied"",""Late""}))))&gt;1,""Multiple Bookings"", IF(SUMIFS( 'Tenant Occupancy'!AAL$5:AAL23,OccupancyUnits,$B5,OccupancyAd"&amp;"dresses,$A5)&gt;0,SUMIFS('Tenant Occupancy'!AAL$5:AAL23,OccupancyUnits,$B5,OccupancyAddresses,$A5),IFERROR(VLOOKUP($A5&amp;"" ""&amp;$B5, FILTER(ARRAYFORMULA({OccupancyAddresses&amp;"" ""&amp; OccupancyUnits,'Tenant Occupancy'!AAL$5:AAL23}),INDEX(ARRAYFORMULA({OccupancyAddr"&amp;"esses&amp;"" ""&amp; OccupancyUnits,'Tenant Occupancy'!AAL$5:AAL23}),0,2)&lt;&gt;""""),2,FALSE),IF(AAK2=TODAY(),""Today"",)))))"),"")</f>
        <v/>
      </c>
      <c r="AAL5" s="3" t="str">
        <f>IFERROR(__xludf.DUMMYFUNCTION("IF(ISBLANK($A5),, IF((ARRAYFORMULA(SUM(COUNTIFS(OccupancyAddresses,$A5,OccupancyUnits, $B5, 'Tenant Occupancy'!AAM$5:AAM23,{""&gt;0"",""Occupied"",""Late""}))))&gt;1,""Multiple Bookings"", IF(SUMIFS( 'Tenant Occupancy'!AAM$5:AAM23,OccupancyUnits,$B5,OccupancyAd"&amp;"dresses,$A5)&gt;0,SUMIFS('Tenant Occupancy'!AAM$5:AAM23,OccupancyUnits,$B5,OccupancyAddresses,$A5),IFERROR(VLOOKUP($A5&amp;"" ""&amp;$B5, FILTER(ARRAYFORMULA({OccupancyAddresses&amp;"" ""&amp; OccupancyUnits,'Tenant Occupancy'!AAM$5:AAM23}),INDEX(ARRAYFORMULA({OccupancyAddr"&amp;"esses&amp;"" ""&amp; OccupancyUnits,'Tenant Occupancy'!AAM$5:AAM23}),0,2)&lt;&gt;""""),2,FALSE),IF(AAL2=TODAY(),""Today"",)))))"),"")</f>
        <v/>
      </c>
      <c r="AAM5" s="3" t="str">
        <f>IFERROR(__xludf.DUMMYFUNCTION("IF(ISBLANK($A5),, IF((ARRAYFORMULA(SUM(COUNTIFS(OccupancyAddresses,$A5,OccupancyUnits, $B5, 'Tenant Occupancy'!AAN$5:AAN23,{""&gt;0"",""Occupied"",""Late""}))))&gt;1,""Multiple Bookings"", IF(SUMIFS( 'Tenant Occupancy'!AAN$5:AAN23,OccupancyUnits,$B5,OccupancyAd"&amp;"dresses,$A5)&gt;0,SUMIFS('Tenant Occupancy'!AAN$5:AAN23,OccupancyUnits,$B5,OccupancyAddresses,$A5),IFERROR(VLOOKUP($A5&amp;"" ""&amp;$B5, FILTER(ARRAYFORMULA({OccupancyAddresses&amp;"" ""&amp; OccupancyUnits,'Tenant Occupancy'!AAN$5:AAN23}),INDEX(ARRAYFORMULA({OccupancyAddr"&amp;"esses&amp;"" ""&amp; OccupancyUnits,'Tenant Occupancy'!AAN$5:AAN23}),0,2)&lt;&gt;""""),2,FALSE),IF(AAM2=TODAY(),""Today"",)))))"),"")</f>
        <v/>
      </c>
      <c r="AAN5" s="3" t="str">
        <f>IFERROR(__xludf.DUMMYFUNCTION("IF(ISBLANK($A5),, IF((ARRAYFORMULA(SUM(COUNTIFS(OccupancyAddresses,$A5,OccupancyUnits, $B5, 'Tenant Occupancy'!AAO$5:AAO23,{""&gt;0"",""Occupied"",""Late""}))))&gt;1,""Multiple Bookings"", IF(SUMIFS( 'Tenant Occupancy'!AAO$5:AAO23,OccupancyUnits,$B5,OccupancyAd"&amp;"dresses,$A5)&gt;0,SUMIFS('Tenant Occupancy'!AAO$5:AAO23,OccupancyUnits,$B5,OccupancyAddresses,$A5),IFERROR(VLOOKUP($A5&amp;"" ""&amp;$B5, FILTER(ARRAYFORMULA({OccupancyAddresses&amp;"" ""&amp; OccupancyUnits,'Tenant Occupancy'!AAO$5:AAO23}),INDEX(ARRAYFORMULA({OccupancyAddr"&amp;"esses&amp;"" ""&amp; OccupancyUnits,'Tenant Occupancy'!AAO$5:AAO23}),0,2)&lt;&gt;""""),2,FALSE),IF(AAN2=TODAY(),""Today"",)))))"),"")</f>
        <v/>
      </c>
      <c r="AAO5" s="3" t="str">
        <f>IFERROR(__xludf.DUMMYFUNCTION("IF(ISBLANK($A5),, IF((ARRAYFORMULA(SUM(COUNTIFS(OccupancyAddresses,$A5,OccupancyUnits, $B5, 'Tenant Occupancy'!AAP$5:AAP23,{""&gt;0"",""Occupied"",""Late""}))))&gt;1,""Multiple Bookings"", IF(SUMIFS( 'Tenant Occupancy'!AAP$5:AAP23,OccupancyUnits,$B5,OccupancyAd"&amp;"dresses,$A5)&gt;0,SUMIFS('Tenant Occupancy'!AAP$5:AAP23,OccupancyUnits,$B5,OccupancyAddresses,$A5),IFERROR(VLOOKUP($A5&amp;"" ""&amp;$B5, FILTER(ARRAYFORMULA({OccupancyAddresses&amp;"" ""&amp; OccupancyUnits,'Tenant Occupancy'!AAP$5:AAP23}),INDEX(ARRAYFORMULA({OccupancyAddr"&amp;"esses&amp;"" ""&amp; OccupancyUnits,'Tenant Occupancy'!AAP$5:AAP23}),0,2)&lt;&gt;""""),2,FALSE),IF(AAO2=TODAY(),""Today"",)))))"),"")</f>
        <v/>
      </c>
      <c r="AAP5" s="3" t="str">
        <f>IFERROR(__xludf.DUMMYFUNCTION("IF(ISBLANK($A5),, IF((ARRAYFORMULA(SUM(COUNTIFS(OccupancyAddresses,$A5,OccupancyUnits, $B5, 'Tenant Occupancy'!AAQ$5:AAQ23,{""&gt;0"",""Occupied"",""Late""}))))&gt;1,""Multiple Bookings"", IF(SUMIFS( 'Tenant Occupancy'!AAQ$5:AAQ23,OccupancyUnits,$B5,OccupancyAd"&amp;"dresses,$A5)&gt;0,SUMIFS('Tenant Occupancy'!AAQ$5:AAQ23,OccupancyUnits,$B5,OccupancyAddresses,$A5),IFERROR(VLOOKUP($A5&amp;"" ""&amp;$B5, FILTER(ARRAYFORMULA({OccupancyAddresses&amp;"" ""&amp; OccupancyUnits,'Tenant Occupancy'!AAQ$5:AAQ23}),INDEX(ARRAYFORMULA({OccupancyAddr"&amp;"esses&amp;"" ""&amp; OccupancyUnits,'Tenant Occupancy'!AAQ$5:AAQ23}),0,2)&lt;&gt;""""),2,FALSE),IF(AAP2=TODAY(),""Today"",)))))"),"")</f>
        <v/>
      </c>
      <c r="AAQ5" s="3" t="str">
        <f>IFERROR(__xludf.DUMMYFUNCTION("IF(ISBLANK($A5),, IF((ARRAYFORMULA(SUM(COUNTIFS(OccupancyAddresses,$A5,OccupancyUnits, $B5, 'Tenant Occupancy'!AAR$5:AAR23,{""&gt;0"",""Occupied"",""Late""}))))&gt;1,""Multiple Bookings"", IF(SUMIFS( 'Tenant Occupancy'!AAR$5:AAR23,OccupancyUnits,$B5,OccupancyAd"&amp;"dresses,$A5)&gt;0,SUMIFS('Tenant Occupancy'!AAR$5:AAR23,OccupancyUnits,$B5,OccupancyAddresses,$A5),IFERROR(VLOOKUP($A5&amp;"" ""&amp;$B5, FILTER(ARRAYFORMULA({OccupancyAddresses&amp;"" ""&amp; OccupancyUnits,'Tenant Occupancy'!AAR$5:AAR23}),INDEX(ARRAYFORMULA({OccupancyAddr"&amp;"esses&amp;"" ""&amp; OccupancyUnits,'Tenant Occupancy'!AAR$5:AAR23}),0,2)&lt;&gt;""""),2,FALSE),IF(AAQ2=TODAY(),""Today"",)))))"),"")</f>
        <v/>
      </c>
      <c r="AAR5" s="3" t="str">
        <f>IFERROR(__xludf.DUMMYFUNCTION("IF(ISBLANK($A5),, IF((ARRAYFORMULA(SUM(COUNTIFS(OccupancyAddresses,$A5,OccupancyUnits, $B5, 'Tenant Occupancy'!AAS$5:AAS23,{""&gt;0"",""Occupied"",""Late""}))))&gt;1,""Multiple Bookings"", IF(SUMIFS( 'Tenant Occupancy'!AAS$5:AAS23,OccupancyUnits,$B5,OccupancyAd"&amp;"dresses,$A5)&gt;0,SUMIFS('Tenant Occupancy'!AAS$5:AAS23,OccupancyUnits,$B5,OccupancyAddresses,$A5),IFERROR(VLOOKUP($A5&amp;"" ""&amp;$B5, FILTER(ARRAYFORMULA({OccupancyAddresses&amp;"" ""&amp; OccupancyUnits,'Tenant Occupancy'!AAS$5:AAS23}),INDEX(ARRAYFORMULA({OccupancyAddr"&amp;"esses&amp;"" ""&amp; OccupancyUnits,'Tenant Occupancy'!AAS$5:AAS23}),0,2)&lt;&gt;""""),2,FALSE),IF(AAR2=TODAY(),""Today"",)))))"),"")</f>
        <v/>
      </c>
      <c r="AAS5" s="3" t="str">
        <f>IFERROR(__xludf.DUMMYFUNCTION("IF(ISBLANK($A5),, IF((ARRAYFORMULA(SUM(COUNTIFS(OccupancyAddresses,$A5,OccupancyUnits, $B5, 'Tenant Occupancy'!AAT$5:AAT23,{""&gt;0"",""Occupied"",""Late""}))))&gt;1,""Multiple Bookings"", IF(SUMIFS( 'Tenant Occupancy'!AAT$5:AAT23,OccupancyUnits,$B5,OccupancyAd"&amp;"dresses,$A5)&gt;0,SUMIFS('Tenant Occupancy'!AAT$5:AAT23,OccupancyUnits,$B5,OccupancyAddresses,$A5),IFERROR(VLOOKUP($A5&amp;"" ""&amp;$B5, FILTER(ARRAYFORMULA({OccupancyAddresses&amp;"" ""&amp; OccupancyUnits,'Tenant Occupancy'!AAT$5:AAT23}),INDEX(ARRAYFORMULA({OccupancyAddr"&amp;"esses&amp;"" ""&amp; OccupancyUnits,'Tenant Occupancy'!AAT$5:AAT23}),0,2)&lt;&gt;""""),2,FALSE),IF(AAS2=TODAY(),""Today"",)))))"),"")</f>
        <v/>
      </c>
      <c r="AAT5" s="3" t="str">
        <f>IFERROR(__xludf.DUMMYFUNCTION("IF(ISBLANK($A5),, IF((ARRAYFORMULA(SUM(COUNTIFS(OccupancyAddresses,$A5,OccupancyUnits, $B5, 'Tenant Occupancy'!AAU$5:AAU23,{""&gt;0"",""Occupied"",""Late""}))))&gt;1,""Multiple Bookings"", IF(SUMIFS( 'Tenant Occupancy'!AAU$5:AAU23,OccupancyUnits,$B5,OccupancyAd"&amp;"dresses,$A5)&gt;0,SUMIFS('Tenant Occupancy'!AAU$5:AAU23,OccupancyUnits,$B5,OccupancyAddresses,$A5),IFERROR(VLOOKUP($A5&amp;"" ""&amp;$B5, FILTER(ARRAYFORMULA({OccupancyAddresses&amp;"" ""&amp; OccupancyUnits,'Tenant Occupancy'!AAU$5:AAU23}),INDEX(ARRAYFORMULA({OccupancyAddr"&amp;"esses&amp;"" ""&amp; OccupancyUnits,'Tenant Occupancy'!AAU$5:AAU23}),0,2)&lt;&gt;""""),2,FALSE),IF(AAT2=TODAY(),""Today"",)))))"),"")</f>
        <v/>
      </c>
      <c r="AAU5" s="3" t="str">
        <f>IFERROR(__xludf.DUMMYFUNCTION("IF(ISBLANK($A5),, IF((ARRAYFORMULA(SUM(COUNTIFS(OccupancyAddresses,$A5,OccupancyUnits, $B5, 'Tenant Occupancy'!AAV$5:AAV23,{""&gt;0"",""Occupied"",""Late""}))))&gt;1,""Multiple Bookings"", IF(SUMIFS( 'Tenant Occupancy'!AAV$5:AAV23,OccupancyUnits,$B5,OccupancyAd"&amp;"dresses,$A5)&gt;0,SUMIFS('Tenant Occupancy'!AAV$5:AAV23,OccupancyUnits,$B5,OccupancyAddresses,$A5),IFERROR(VLOOKUP($A5&amp;"" ""&amp;$B5, FILTER(ARRAYFORMULA({OccupancyAddresses&amp;"" ""&amp; OccupancyUnits,'Tenant Occupancy'!AAV$5:AAV23}),INDEX(ARRAYFORMULA({OccupancyAddr"&amp;"esses&amp;"" ""&amp; OccupancyUnits,'Tenant Occupancy'!AAV$5:AAV23}),0,2)&lt;&gt;""""),2,FALSE),IF(AAU2=TODAY(),""Today"",)))))"),"")</f>
        <v/>
      </c>
      <c r="AAV5" s="3" t="str">
        <f>IFERROR(__xludf.DUMMYFUNCTION("IF(ISBLANK($A5),, IF((ARRAYFORMULA(SUM(COUNTIFS(OccupancyAddresses,$A5,OccupancyUnits, $B5, 'Tenant Occupancy'!AAW$5:AAW23,{""&gt;0"",""Occupied"",""Late""}))))&gt;1,""Multiple Bookings"", IF(SUMIFS( 'Tenant Occupancy'!AAW$5:AAW23,OccupancyUnits,$B5,OccupancyAd"&amp;"dresses,$A5)&gt;0,SUMIFS('Tenant Occupancy'!AAW$5:AAW23,OccupancyUnits,$B5,OccupancyAddresses,$A5),IFERROR(VLOOKUP($A5&amp;"" ""&amp;$B5, FILTER(ARRAYFORMULA({OccupancyAddresses&amp;"" ""&amp; OccupancyUnits,'Tenant Occupancy'!AAW$5:AAW23}),INDEX(ARRAYFORMULA({OccupancyAddr"&amp;"esses&amp;"" ""&amp; OccupancyUnits,'Tenant Occupancy'!AAW$5:AAW23}),0,2)&lt;&gt;""""),2,FALSE),IF(AAV2=TODAY(),""Today"",)))))"),"")</f>
        <v/>
      </c>
      <c r="AAW5" s="3" t="str">
        <f>IFERROR(__xludf.DUMMYFUNCTION("IF(ISBLANK($A5),, IF((ARRAYFORMULA(SUM(COUNTIFS(OccupancyAddresses,$A5,OccupancyUnits, $B5, 'Tenant Occupancy'!AAX$5:AAX23,{""&gt;0"",""Occupied"",""Late""}))))&gt;1,""Multiple Bookings"", IF(SUMIFS( 'Tenant Occupancy'!AAX$5:AAX23,OccupancyUnits,$B5,OccupancyAd"&amp;"dresses,$A5)&gt;0,SUMIFS('Tenant Occupancy'!AAX$5:AAX23,OccupancyUnits,$B5,OccupancyAddresses,$A5),IFERROR(VLOOKUP($A5&amp;"" ""&amp;$B5, FILTER(ARRAYFORMULA({OccupancyAddresses&amp;"" ""&amp; OccupancyUnits,'Tenant Occupancy'!AAX$5:AAX23}),INDEX(ARRAYFORMULA({OccupancyAddr"&amp;"esses&amp;"" ""&amp; OccupancyUnits,'Tenant Occupancy'!AAX$5:AAX23}),0,2)&lt;&gt;""""),2,FALSE),IF(AAW2=TODAY(),""Today"",)))))"),"")</f>
        <v/>
      </c>
      <c r="AAX5" s="3" t="str">
        <f>IFERROR(__xludf.DUMMYFUNCTION("IF(ISBLANK($A5),, IF((ARRAYFORMULA(SUM(COUNTIFS(OccupancyAddresses,$A5,OccupancyUnits, $B5, 'Tenant Occupancy'!AAY$5:AAY23,{""&gt;0"",""Occupied"",""Late""}))))&gt;1,""Multiple Bookings"", IF(SUMIFS( 'Tenant Occupancy'!AAY$5:AAY23,OccupancyUnits,$B5,OccupancyAd"&amp;"dresses,$A5)&gt;0,SUMIFS('Tenant Occupancy'!AAY$5:AAY23,OccupancyUnits,$B5,OccupancyAddresses,$A5),IFERROR(VLOOKUP($A5&amp;"" ""&amp;$B5, FILTER(ARRAYFORMULA({OccupancyAddresses&amp;"" ""&amp; OccupancyUnits,'Tenant Occupancy'!AAY$5:AAY23}),INDEX(ARRAYFORMULA({OccupancyAddr"&amp;"esses&amp;"" ""&amp; OccupancyUnits,'Tenant Occupancy'!AAY$5:AAY23}),0,2)&lt;&gt;""""),2,FALSE),IF(AAX2=TODAY(),""Today"",)))))"),"")</f>
        <v/>
      </c>
      <c r="AAY5" s="3" t="str">
        <f>IFERROR(__xludf.DUMMYFUNCTION("IF(ISBLANK($A5),, IF((ARRAYFORMULA(SUM(COUNTIFS(OccupancyAddresses,$A5,OccupancyUnits, $B5, 'Tenant Occupancy'!AAZ$5:AAZ23,{""&gt;0"",""Occupied"",""Late""}))))&gt;1,""Multiple Bookings"", IF(SUMIFS( 'Tenant Occupancy'!AAZ$5:AAZ23,OccupancyUnits,$B5,OccupancyAd"&amp;"dresses,$A5)&gt;0,SUMIFS('Tenant Occupancy'!AAZ$5:AAZ23,OccupancyUnits,$B5,OccupancyAddresses,$A5),IFERROR(VLOOKUP($A5&amp;"" ""&amp;$B5, FILTER(ARRAYFORMULA({OccupancyAddresses&amp;"" ""&amp; OccupancyUnits,'Tenant Occupancy'!AAZ$5:AAZ23}),INDEX(ARRAYFORMULA({OccupancyAddr"&amp;"esses&amp;"" ""&amp; OccupancyUnits,'Tenant Occupancy'!AAZ$5:AAZ23}),0,2)&lt;&gt;""""),2,FALSE),IF(AAY2=TODAY(),""Today"",)))))"),"")</f>
        <v/>
      </c>
      <c r="AAZ5" s="3" t="str">
        <f>IFERROR(__xludf.DUMMYFUNCTION("IF(ISBLANK($A5),, IF((ARRAYFORMULA(SUM(COUNTIFS(OccupancyAddresses,$A5,OccupancyUnits, $B5, 'Tenant Occupancy'!ABA$5:ABA23,{""&gt;0"",""Occupied"",""Late""}))))&gt;1,""Multiple Bookings"", IF(SUMIFS( 'Tenant Occupancy'!ABA$5:ABA23,OccupancyUnits,$B5,OccupancyAd"&amp;"dresses,$A5)&gt;0,SUMIFS('Tenant Occupancy'!ABA$5:ABA23,OccupancyUnits,$B5,OccupancyAddresses,$A5),IFERROR(VLOOKUP($A5&amp;"" ""&amp;$B5, FILTER(ARRAYFORMULA({OccupancyAddresses&amp;"" ""&amp; OccupancyUnits,'Tenant Occupancy'!ABA$5:ABA23}),INDEX(ARRAYFORMULA({OccupancyAddr"&amp;"esses&amp;"" ""&amp; OccupancyUnits,'Tenant Occupancy'!ABA$5:ABA23}),0,2)&lt;&gt;""""),2,FALSE),IF(AAZ2=TODAY(),""Today"",)))))"),"")</f>
        <v/>
      </c>
      <c r="ABA5" s="3" t="str">
        <f>IFERROR(__xludf.DUMMYFUNCTION("IF(ISBLANK($A5),, IF((ARRAYFORMULA(SUM(COUNTIFS(OccupancyAddresses,$A5,OccupancyUnits, $B5, 'Tenant Occupancy'!ABB$5:ABB23,{""&gt;0"",""Occupied"",""Late""}))))&gt;1,""Multiple Bookings"", IF(SUMIFS( 'Tenant Occupancy'!ABB$5:ABB23,OccupancyUnits,$B5,OccupancyAd"&amp;"dresses,$A5)&gt;0,SUMIFS('Tenant Occupancy'!ABB$5:ABB23,OccupancyUnits,$B5,OccupancyAddresses,$A5),IFERROR(VLOOKUP($A5&amp;"" ""&amp;$B5, FILTER(ARRAYFORMULA({OccupancyAddresses&amp;"" ""&amp; OccupancyUnits,'Tenant Occupancy'!ABB$5:ABB23}),INDEX(ARRAYFORMULA({OccupancyAddr"&amp;"esses&amp;"" ""&amp; OccupancyUnits,'Tenant Occupancy'!ABB$5:ABB23}),0,2)&lt;&gt;""""),2,FALSE),IF(ABA2=TODAY(),""Today"",)))))"),"")</f>
        <v/>
      </c>
      <c r="ABB5" s="3" t="str">
        <f>IFERROR(__xludf.DUMMYFUNCTION("IF(ISBLANK($A5),, IF((ARRAYFORMULA(SUM(COUNTIFS(OccupancyAddresses,$A5,OccupancyUnits, $B5, 'Tenant Occupancy'!ABC$5:ABC23,{""&gt;0"",""Occupied"",""Late""}))))&gt;1,""Multiple Bookings"", IF(SUMIFS( 'Tenant Occupancy'!ABC$5:ABC23,OccupancyUnits,$B5,OccupancyAd"&amp;"dresses,$A5)&gt;0,SUMIFS('Tenant Occupancy'!ABC$5:ABC23,OccupancyUnits,$B5,OccupancyAddresses,$A5),IFERROR(VLOOKUP($A5&amp;"" ""&amp;$B5, FILTER(ARRAYFORMULA({OccupancyAddresses&amp;"" ""&amp; OccupancyUnits,'Tenant Occupancy'!ABC$5:ABC23}),INDEX(ARRAYFORMULA({OccupancyAddr"&amp;"esses&amp;"" ""&amp; OccupancyUnits,'Tenant Occupancy'!ABC$5:ABC23}),0,2)&lt;&gt;""""),2,FALSE),IF(ABB2=TODAY(),""Today"",)))))"),"")</f>
        <v/>
      </c>
      <c r="ABC5" s="3" t="str">
        <f>IFERROR(__xludf.DUMMYFUNCTION("IF(ISBLANK($A5),, IF((ARRAYFORMULA(SUM(COUNTIFS(OccupancyAddresses,$A5,OccupancyUnits, $B5, 'Tenant Occupancy'!ABD$5:ABD23,{""&gt;0"",""Occupied"",""Late""}))))&gt;1,""Multiple Bookings"", IF(SUMIFS( 'Tenant Occupancy'!ABD$5:ABD23,OccupancyUnits,$B5,OccupancyAd"&amp;"dresses,$A5)&gt;0,SUMIFS('Tenant Occupancy'!ABD$5:ABD23,OccupancyUnits,$B5,OccupancyAddresses,$A5),IFERROR(VLOOKUP($A5&amp;"" ""&amp;$B5, FILTER(ARRAYFORMULA({OccupancyAddresses&amp;"" ""&amp; OccupancyUnits,'Tenant Occupancy'!ABD$5:ABD23}),INDEX(ARRAYFORMULA({OccupancyAddr"&amp;"esses&amp;"" ""&amp; OccupancyUnits,'Tenant Occupancy'!ABD$5:ABD23}),0,2)&lt;&gt;""""),2,FALSE),IF(ABC2=TODAY(),""Today"",)))))"),"")</f>
        <v/>
      </c>
      <c r="ABD5" s="3" t="str">
        <f>IFERROR(__xludf.DUMMYFUNCTION("IF(ISBLANK($A5),, IF((ARRAYFORMULA(SUM(COUNTIFS(OccupancyAddresses,$A5,OccupancyUnits, $B5, 'Tenant Occupancy'!ABE$5:ABE23,{""&gt;0"",""Occupied"",""Late""}))))&gt;1,""Multiple Bookings"", IF(SUMIFS( 'Tenant Occupancy'!ABE$5:ABE23,OccupancyUnits,$B5,OccupancyAd"&amp;"dresses,$A5)&gt;0,SUMIFS('Tenant Occupancy'!ABE$5:ABE23,OccupancyUnits,$B5,OccupancyAddresses,$A5),IFERROR(VLOOKUP($A5&amp;"" ""&amp;$B5, FILTER(ARRAYFORMULA({OccupancyAddresses&amp;"" ""&amp; OccupancyUnits,'Tenant Occupancy'!ABE$5:ABE23}),INDEX(ARRAYFORMULA({OccupancyAddr"&amp;"esses&amp;"" ""&amp; OccupancyUnits,'Tenant Occupancy'!ABE$5:ABE23}),0,2)&lt;&gt;""""),2,FALSE),IF(ABD2=TODAY(),""Today"",)))))"),"")</f>
        <v/>
      </c>
      <c r="ABE5" s="3" t="str">
        <f>IFERROR(__xludf.DUMMYFUNCTION("IF(ISBLANK($A5),, IF((ARRAYFORMULA(SUM(COUNTIFS(OccupancyAddresses,$A5,OccupancyUnits, $B5, 'Tenant Occupancy'!ABF$5:ABF23,{""&gt;0"",""Occupied"",""Late""}))))&gt;1,""Multiple Bookings"", IF(SUMIFS( 'Tenant Occupancy'!ABF$5:ABF23,OccupancyUnits,$B5,OccupancyAd"&amp;"dresses,$A5)&gt;0,SUMIFS('Tenant Occupancy'!ABF$5:ABF23,OccupancyUnits,$B5,OccupancyAddresses,$A5),IFERROR(VLOOKUP($A5&amp;"" ""&amp;$B5, FILTER(ARRAYFORMULA({OccupancyAddresses&amp;"" ""&amp; OccupancyUnits,'Tenant Occupancy'!ABF$5:ABF23}),INDEX(ARRAYFORMULA({OccupancyAddr"&amp;"esses&amp;"" ""&amp; OccupancyUnits,'Tenant Occupancy'!ABF$5:ABF23}),0,2)&lt;&gt;""""),2,FALSE),IF(ABE2=TODAY(),""Today"",)))))"),"")</f>
        <v/>
      </c>
      <c r="ABF5" s="3" t="str">
        <f>IFERROR(__xludf.DUMMYFUNCTION("IF(ISBLANK($A5),, IF((ARRAYFORMULA(SUM(COUNTIFS(OccupancyAddresses,$A5,OccupancyUnits, $B5, 'Tenant Occupancy'!ABG$5:ABG23,{""&gt;0"",""Occupied"",""Late""}))))&gt;1,""Multiple Bookings"", IF(SUMIFS( 'Tenant Occupancy'!ABG$5:ABG23,OccupancyUnits,$B5,OccupancyAd"&amp;"dresses,$A5)&gt;0,SUMIFS('Tenant Occupancy'!ABG$5:ABG23,OccupancyUnits,$B5,OccupancyAddresses,$A5),IFERROR(VLOOKUP($A5&amp;"" ""&amp;$B5, FILTER(ARRAYFORMULA({OccupancyAddresses&amp;"" ""&amp; OccupancyUnits,'Tenant Occupancy'!ABG$5:ABG23}),INDEX(ARRAYFORMULA({OccupancyAddr"&amp;"esses&amp;"" ""&amp; OccupancyUnits,'Tenant Occupancy'!ABG$5:ABG23}),0,2)&lt;&gt;""""),2,FALSE),IF(ABF2=TODAY(),""Today"",)))))"),"")</f>
        <v/>
      </c>
      <c r="ABG5" s="3" t="str">
        <f>IFERROR(__xludf.DUMMYFUNCTION("IF(COUNTIFS(OccupancyAddresses,$A5,OccupancyUnits, $B5, 'Tenant Occupancy'!ABH$5:ABH23,""&gt;0"")&gt;1,""Multiple Bookings"", IF(SUMIFS( 'Tenant Occupancy'!ABH$5:ABH23,OccupancyUnits,$B5,OccupancyAddresses,$A5)&gt;0,SUMIFS('Tenant Occupancy'!ABH$5:ABH23,OccupancyU"&amp;"nits,$B5,OccupancyAddresses,$A5),IFERROR(VLOOKUP($A5&amp;"" ""&amp;$B5, FILTER(ARRAYFORMULA({OccupancyAddresses&amp;"" ""&amp; OccupancyUnits,'Tenant Occupancy'!ABH$5:ABH23}),INDEX(ARRAYFORMULA({OccupancyAddresses&amp;"" ""&amp; OccupancyUnits,'Tenant Occupancy'!ABH$5:ABH23}),0,"&amp;"2)&lt;&gt;""Empty""),2,FALSE),""Empty"")))"),"")</f>
        <v/>
      </c>
      <c r="ABH5" s="3"/>
      <c r="ABI5" s="3"/>
      <c r="ABJ5" s="3"/>
      <c r="ABK5" s="3"/>
    </row>
    <row r="6" ht="39.0" customHeight="1">
      <c r="A6" s="10" t="str">
        <f>IFERROR(__xludf.DUMMYFUNCTION("""COMPUTED_VALUE"""),"123 Street")</f>
        <v>123 Street</v>
      </c>
      <c r="B6" s="10" t="str">
        <f>IFERROR(__xludf.DUMMYFUNCTION("""COMPUTED_VALUE"""),"Unit 2")</f>
        <v>Unit 2</v>
      </c>
      <c r="C6" s="16">
        <v>735.8254945054946</v>
      </c>
      <c r="D6" s="17">
        <v>651.68</v>
      </c>
      <c r="E6" s="16">
        <v>162.92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18"/>
      <c r="IZ6" s="3" t="str">
        <f>IFERROR(__xludf.DUMMYFUNCTION("IF(ISBLANK($A6),, IF((ARRAYFORMULA(SUM(COUNTIFS(OccupancyAddresses,$A6,OccupancyUnits, $B6, 'Tenant Occupancy'!JA$5:JA23,{""&gt;0"",""Occupied"",""Late""}))))&gt;1,""Multiple Bookings"", IF(SUMIFS( 'Tenant Occupancy'!JA$5:JA23,OccupancyUnits,$B6,OccupancyAddres"&amp;"ses,$A6)&gt;0,SUMIFS('Tenant Occupancy'!JA$5:JA23,OccupancyUnits,$B6,OccupancyAddresses,$A6),IFERROR(VLOOKUP($A6&amp;"" ""&amp;$B6, FILTER(ARRAYFORMULA({OccupancyAddresses&amp;"" ""&amp; OccupancyUnits,'Tenant Occupancy'!JA$5:JA23}),INDEX(ARRAYFORMULA({OccupancyAddresses&amp;"""&amp;" ""&amp; OccupancyUnits,'Tenant Occupancy'!JA$5:JA23}),0,2)&lt;&gt;""""),2,FALSE),IF(IZ3=TODAY(),""Today"",)))))"),"")</f>
        <v/>
      </c>
      <c r="JA6" s="3" t="str">
        <f>IFERROR(__xludf.DUMMYFUNCTION("IF(ISBLANK($A6),, IF((ARRAYFORMULA(SUM(COUNTIFS(OccupancyAddresses,$A6,OccupancyUnits, $B6, 'Tenant Occupancy'!JB$5:JB23,{""&gt;0"",""Occupied"",""Late""}))))&gt;1,""Multiple Bookings"", IF(SUMIFS( 'Tenant Occupancy'!JB$5:JB23,OccupancyUnits,$B6,OccupancyAddres"&amp;"ses,$A6)&gt;0,SUMIFS('Tenant Occupancy'!JB$5:JB23,OccupancyUnits,$B6,OccupancyAddresses,$A6),IFERROR(VLOOKUP($A6&amp;"" ""&amp;$B6, FILTER(ARRAYFORMULA({OccupancyAddresses&amp;"" ""&amp; OccupancyUnits,'Tenant Occupancy'!JB$5:JB23}),INDEX(ARRAYFORMULA({OccupancyAddresses&amp;"""&amp;" ""&amp; OccupancyUnits,'Tenant Occupancy'!JB$5:JB23}),0,2)&lt;&gt;""""),2,FALSE),IF(JA3=TODAY(),""Today"",)))))"),"")</f>
        <v/>
      </c>
      <c r="JB6" s="3" t="str">
        <f>IFERROR(__xludf.DUMMYFUNCTION("IF(ISBLANK($A6),, IF((ARRAYFORMULA(SUM(COUNTIFS(OccupancyAddresses,$A6,OccupancyUnits, $B6, 'Tenant Occupancy'!JC$5:JC23,{""&gt;0"",""Occupied"",""Late""}))))&gt;1,""Multiple Bookings"", IF(SUMIFS( 'Tenant Occupancy'!JC$5:JC23,OccupancyUnits,$B6,OccupancyAddres"&amp;"ses,$A6)&gt;0,SUMIFS('Tenant Occupancy'!JC$5:JC23,OccupancyUnits,$B6,OccupancyAddresses,$A6),IFERROR(VLOOKUP($A6&amp;"" ""&amp;$B6, FILTER(ARRAYFORMULA({OccupancyAddresses&amp;"" ""&amp; OccupancyUnits,'Tenant Occupancy'!JC$5:JC23}),INDEX(ARRAYFORMULA({OccupancyAddresses&amp;"""&amp;" ""&amp; OccupancyUnits,'Tenant Occupancy'!JC$5:JC23}),0,2)&lt;&gt;""""),2,FALSE),IF(JB3=TODAY(),""Today"",)))))"),"")</f>
        <v/>
      </c>
      <c r="JC6" s="3" t="str">
        <f>IFERROR(__xludf.DUMMYFUNCTION("IF(ISBLANK($A6),, IF((ARRAYFORMULA(SUM(COUNTIFS(OccupancyAddresses,$A6,OccupancyUnits, $B6, 'Tenant Occupancy'!JD$5:JD23,{""&gt;0"",""Occupied"",""Late""}))))&gt;1,""Multiple Bookings"", IF(SUMIFS( 'Tenant Occupancy'!JD$5:JD23,OccupancyUnits,$B6,OccupancyAddres"&amp;"ses,$A6)&gt;0,SUMIFS('Tenant Occupancy'!JD$5:JD23,OccupancyUnits,$B6,OccupancyAddresses,$A6),IFERROR(VLOOKUP($A6&amp;"" ""&amp;$B6, FILTER(ARRAYFORMULA({OccupancyAddresses&amp;"" ""&amp; OccupancyUnits,'Tenant Occupancy'!JD$5:JD23}),INDEX(ARRAYFORMULA({OccupancyAddresses&amp;"""&amp;" ""&amp; OccupancyUnits,'Tenant Occupancy'!JD$5:JD23}),0,2)&lt;&gt;""""),2,FALSE),IF(JC3=TODAY(),""Today"",)))))"),"")</f>
        <v/>
      </c>
      <c r="JD6" s="3" t="str">
        <f>IFERROR(__xludf.DUMMYFUNCTION("IF(ISBLANK($A6),, IF((ARRAYFORMULA(SUM(COUNTIFS(OccupancyAddresses,$A6,OccupancyUnits, $B6, 'Tenant Occupancy'!JE$5:JE23,{""&gt;0"",""Occupied"",""Late""}))))&gt;1,""Multiple Bookings"", IF(SUMIFS( 'Tenant Occupancy'!JE$5:JE23,OccupancyUnits,$B6,OccupancyAddres"&amp;"ses,$A6)&gt;0,SUMIFS('Tenant Occupancy'!JE$5:JE23,OccupancyUnits,$B6,OccupancyAddresses,$A6),IFERROR(VLOOKUP($A6&amp;"" ""&amp;$B6, FILTER(ARRAYFORMULA({OccupancyAddresses&amp;"" ""&amp; OccupancyUnits,'Tenant Occupancy'!JE$5:JE23}),INDEX(ARRAYFORMULA({OccupancyAddresses&amp;"""&amp;" ""&amp; OccupancyUnits,'Tenant Occupancy'!JE$5:JE23}),0,2)&lt;&gt;""""),2,FALSE),IF(JD3=TODAY(),""Today"",)))))"),"")</f>
        <v/>
      </c>
      <c r="JE6" s="3" t="str">
        <f>IFERROR(__xludf.DUMMYFUNCTION("IF(ISBLANK($A6),, IF((ARRAYFORMULA(SUM(COUNTIFS(OccupancyAddresses,$A6,OccupancyUnits, $B6, 'Tenant Occupancy'!JF$5:JF23,{""&gt;0"",""Occupied"",""Late""}))))&gt;1,""Multiple Bookings"", IF(SUMIFS( 'Tenant Occupancy'!JF$5:JF23,OccupancyUnits,$B6,OccupancyAddres"&amp;"ses,$A6)&gt;0,SUMIFS('Tenant Occupancy'!JF$5:JF23,OccupancyUnits,$B6,OccupancyAddresses,$A6),IFERROR(VLOOKUP($A6&amp;"" ""&amp;$B6, FILTER(ARRAYFORMULA({OccupancyAddresses&amp;"" ""&amp; OccupancyUnits,'Tenant Occupancy'!JF$5:JF23}),INDEX(ARRAYFORMULA({OccupancyAddresses&amp;"""&amp;" ""&amp; OccupancyUnits,'Tenant Occupancy'!JF$5:JF23}),0,2)&lt;&gt;""""),2,FALSE),IF(JE3=TODAY(),""Today"",)))))"),"")</f>
        <v/>
      </c>
      <c r="JF6" s="3" t="str">
        <f>IFERROR(__xludf.DUMMYFUNCTION("IF(ISBLANK($A6),, IF((ARRAYFORMULA(SUM(COUNTIFS(OccupancyAddresses,$A6,OccupancyUnits, $B6, 'Tenant Occupancy'!JG$5:JG23,{""&gt;0"",""Occupied"",""Late""}))))&gt;1,""Multiple Bookings"", IF(SUMIFS( 'Tenant Occupancy'!JG$5:JG23,OccupancyUnits,$B6,OccupancyAddres"&amp;"ses,$A6)&gt;0,SUMIFS('Tenant Occupancy'!JG$5:JG23,OccupancyUnits,$B6,OccupancyAddresses,$A6),IFERROR(VLOOKUP($A6&amp;"" ""&amp;$B6, FILTER(ARRAYFORMULA({OccupancyAddresses&amp;"" ""&amp; OccupancyUnits,'Tenant Occupancy'!JG$5:JG23}),INDEX(ARRAYFORMULA({OccupancyAddresses&amp;"""&amp;" ""&amp; OccupancyUnits,'Tenant Occupancy'!JG$5:JG23}),0,2)&lt;&gt;""""),2,FALSE),IF(JF3=TODAY(),""Today"",)))))"),"")</f>
        <v/>
      </c>
      <c r="JG6" s="3" t="str">
        <f>IFERROR(__xludf.DUMMYFUNCTION("IF(ISBLANK($A6),, IF((ARRAYFORMULA(SUM(COUNTIFS(OccupancyAddresses,$A6,OccupancyUnits, $B6, 'Tenant Occupancy'!JH$5:JH23,{""&gt;0"",""Occupied"",""Late""}))))&gt;1,""Multiple Bookings"", IF(SUMIFS( 'Tenant Occupancy'!JH$5:JH23,OccupancyUnits,$B6,OccupancyAddres"&amp;"ses,$A6)&gt;0,SUMIFS('Tenant Occupancy'!JH$5:JH23,OccupancyUnits,$B6,OccupancyAddresses,$A6),IFERROR(VLOOKUP($A6&amp;"" ""&amp;$B6, FILTER(ARRAYFORMULA({OccupancyAddresses&amp;"" ""&amp; OccupancyUnits,'Tenant Occupancy'!JH$5:JH23}),INDEX(ARRAYFORMULA({OccupancyAddresses&amp;"""&amp;" ""&amp; OccupancyUnits,'Tenant Occupancy'!JH$5:JH23}),0,2)&lt;&gt;""""),2,FALSE),IF(JG3=TODAY(),""Today"",)))))"),"")</f>
        <v/>
      </c>
      <c r="JH6" s="3" t="str">
        <f>IFERROR(__xludf.DUMMYFUNCTION("IF(ISBLANK($A6),, IF((ARRAYFORMULA(SUM(COUNTIFS(OccupancyAddresses,$A6,OccupancyUnits, $B6, 'Tenant Occupancy'!JI$5:JI23,{""&gt;0"",""Occupied"",""Late""}))))&gt;1,""Multiple Bookings"", IF(SUMIFS( 'Tenant Occupancy'!JI$5:JI23,OccupancyUnits,$B6,OccupancyAddres"&amp;"ses,$A6)&gt;0,SUMIFS('Tenant Occupancy'!JI$5:JI23,OccupancyUnits,$B6,OccupancyAddresses,$A6),IFERROR(VLOOKUP($A6&amp;"" ""&amp;$B6, FILTER(ARRAYFORMULA({OccupancyAddresses&amp;"" ""&amp; OccupancyUnits,'Tenant Occupancy'!JI$5:JI23}),INDEX(ARRAYFORMULA({OccupancyAddresses&amp;"""&amp;" ""&amp; OccupancyUnits,'Tenant Occupancy'!JI$5:JI23}),0,2)&lt;&gt;""""),2,FALSE),IF(JH3=TODAY(),""Today"",)))))"),"")</f>
        <v/>
      </c>
      <c r="JI6" s="3" t="str">
        <f>IFERROR(__xludf.DUMMYFUNCTION("IF(ISBLANK($A6),, IF((ARRAYFORMULA(SUM(COUNTIFS(OccupancyAddresses,$A6,OccupancyUnits, $B6, 'Tenant Occupancy'!JJ$5:JJ23,{""&gt;0"",""Occupied"",""Late""}))))&gt;1,""Multiple Bookings"", IF(SUMIFS( 'Tenant Occupancy'!JJ$5:JJ23,OccupancyUnits,$B6,OccupancyAddres"&amp;"ses,$A6)&gt;0,SUMIFS('Tenant Occupancy'!JJ$5:JJ23,OccupancyUnits,$B6,OccupancyAddresses,$A6),IFERROR(VLOOKUP($A6&amp;"" ""&amp;$B6, FILTER(ARRAYFORMULA({OccupancyAddresses&amp;"" ""&amp; OccupancyUnits,'Tenant Occupancy'!JJ$5:JJ23}),INDEX(ARRAYFORMULA({OccupancyAddresses&amp;"""&amp;" ""&amp; OccupancyUnits,'Tenant Occupancy'!JJ$5:JJ23}),0,2)&lt;&gt;""""),2,FALSE),IF(JI3=TODAY(),""Today"",)))))"),"")</f>
        <v/>
      </c>
      <c r="JJ6" s="3" t="str">
        <f>IFERROR(__xludf.DUMMYFUNCTION("IF(ISBLANK($A6),, IF((ARRAYFORMULA(SUM(COUNTIFS(OccupancyAddresses,$A6,OccupancyUnits, $B6, 'Tenant Occupancy'!JK$5:JK23,{""&gt;0"",""Occupied"",""Late""}))))&gt;1,""Multiple Bookings"", IF(SUMIFS( 'Tenant Occupancy'!JK$5:JK23,OccupancyUnits,$B6,OccupancyAddres"&amp;"ses,$A6)&gt;0,SUMIFS('Tenant Occupancy'!JK$5:JK23,OccupancyUnits,$B6,OccupancyAddresses,$A6),IFERROR(VLOOKUP($A6&amp;"" ""&amp;$B6, FILTER(ARRAYFORMULA({OccupancyAddresses&amp;"" ""&amp; OccupancyUnits,'Tenant Occupancy'!JK$5:JK23}),INDEX(ARRAYFORMULA({OccupancyAddresses&amp;"""&amp;" ""&amp; OccupancyUnits,'Tenant Occupancy'!JK$5:JK23}),0,2)&lt;&gt;""""),2,FALSE),IF(JJ3=TODAY(),""Today"",)))))"),"")</f>
        <v/>
      </c>
      <c r="JK6" s="3" t="str">
        <f>IFERROR(__xludf.DUMMYFUNCTION("IF(ISBLANK($A6),, IF((ARRAYFORMULA(SUM(COUNTIFS(OccupancyAddresses,$A6,OccupancyUnits, $B6, 'Tenant Occupancy'!JL$5:JL23,{""&gt;0"",""Occupied"",""Late""}))))&gt;1,""Multiple Bookings"", IF(SUMIFS( 'Tenant Occupancy'!JL$5:JL23,OccupancyUnits,$B6,OccupancyAddres"&amp;"ses,$A6)&gt;0,SUMIFS('Tenant Occupancy'!JL$5:JL23,OccupancyUnits,$B6,OccupancyAddresses,$A6),IFERROR(VLOOKUP($A6&amp;"" ""&amp;$B6, FILTER(ARRAYFORMULA({OccupancyAddresses&amp;"" ""&amp; OccupancyUnits,'Tenant Occupancy'!JL$5:JL23}),INDEX(ARRAYFORMULA({OccupancyAddresses&amp;"""&amp;" ""&amp; OccupancyUnits,'Tenant Occupancy'!JL$5:JL23}),0,2)&lt;&gt;""""),2,FALSE),IF(JK3=TODAY(),""Today"",)))))"),"")</f>
        <v/>
      </c>
      <c r="JL6" s="3" t="str">
        <f>IFERROR(__xludf.DUMMYFUNCTION("IF(ISBLANK($A6),, IF((ARRAYFORMULA(SUM(COUNTIFS(OccupancyAddresses,$A6,OccupancyUnits, $B6, 'Tenant Occupancy'!JM$5:JM23,{""&gt;0"",""Occupied"",""Late""}))))&gt;1,""Multiple Bookings"", IF(SUMIFS( 'Tenant Occupancy'!JM$5:JM23,OccupancyUnits,$B6,OccupancyAddres"&amp;"ses,$A6)&gt;0,SUMIFS('Tenant Occupancy'!JM$5:JM23,OccupancyUnits,$B6,OccupancyAddresses,$A6),IFERROR(VLOOKUP($A6&amp;"" ""&amp;$B6, FILTER(ARRAYFORMULA({OccupancyAddresses&amp;"" ""&amp; OccupancyUnits,'Tenant Occupancy'!JM$5:JM23}),INDEX(ARRAYFORMULA({OccupancyAddresses&amp;"""&amp;" ""&amp; OccupancyUnits,'Tenant Occupancy'!JM$5:JM23}),0,2)&lt;&gt;""""),2,FALSE),IF(JL3=TODAY(),""Today"",)))))"),"")</f>
        <v/>
      </c>
      <c r="JM6" s="3">
        <f>IFERROR(__xludf.DUMMYFUNCTION("IF(ISBLANK($A6),, IF((ARRAYFORMULA(SUM(COUNTIFS(OccupancyAddresses,$A6,OccupancyUnits, $B6, 'Tenant Occupancy'!JN$5:JN23,{""&gt;0"",""Occupied"",""Late""}))))&gt;1,""Multiple Bookings"", IF(SUMIFS( 'Tenant Occupancy'!JN$5:JN23,OccupancyUnits,$B6,OccupancyAddres"&amp;"ses,$A6)&gt;0,SUMIFS('Tenant Occupancy'!JN$5:JN23,OccupancyUnits,$B6,OccupancyAddresses,$A6),IFERROR(VLOOKUP($A6&amp;"" ""&amp;$B6, FILTER(ARRAYFORMULA({OccupancyAddresses&amp;"" ""&amp; OccupancyUnits,'Tenant Occupancy'!JN$5:JN23}),INDEX(ARRAYFORMULA({OccupancyAddresses&amp;"""&amp;" ""&amp; OccupancyUnits,'Tenant Occupancy'!JN$5:JN23}),0,2)&lt;&gt;""""),2,FALSE),IF(JM3=TODAY(),""Today"",)))))"),162.92)</f>
        <v>162.92</v>
      </c>
      <c r="JN6" s="3" t="str">
        <f>IFERROR(__xludf.DUMMYFUNCTION("IF(ISBLANK($A6),, IF((ARRAYFORMULA(SUM(COUNTIFS(OccupancyAddresses,$A6,OccupancyUnits, $B6, 'Tenant Occupancy'!JO$5:JO23,{""&gt;0"",""Occupied"",""Late""}))))&gt;1,""Multiple Bookings"", IF(SUMIFS( 'Tenant Occupancy'!JO$5:JO23,OccupancyUnits,$B6,OccupancyAddres"&amp;"ses,$A6)&gt;0,SUMIFS('Tenant Occupancy'!JO$5:JO23,OccupancyUnits,$B6,OccupancyAddresses,$A6),IFERROR(VLOOKUP($A6&amp;"" ""&amp;$B6, FILTER(ARRAYFORMULA({OccupancyAddresses&amp;"" ""&amp; OccupancyUnits,'Tenant Occupancy'!JO$5:JO23}),INDEX(ARRAYFORMULA({OccupancyAddresses&amp;"""&amp;" ""&amp; OccupancyUnits,'Tenant Occupancy'!JO$5:JO23}),0,2)&lt;&gt;""""),2,FALSE),IF(JN3=TODAY(),""Today"",)))))"),"Late")</f>
        <v>Late</v>
      </c>
      <c r="JO6" s="3" t="str">
        <f>IFERROR(__xludf.DUMMYFUNCTION("IF(ISBLANK($A6),, IF((ARRAYFORMULA(SUM(COUNTIFS(OccupancyAddresses,$A6,OccupancyUnits, $B6, 'Tenant Occupancy'!JP$5:JP23,{""&gt;0"",""Occupied"",""Late""}))))&gt;1,""Multiple Bookings"", IF(SUMIFS( 'Tenant Occupancy'!JP$5:JP23,OccupancyUnits,$B6,OccupancyAddres"&amp;"ses,$A6)&gt;0,SUMIFS('Tenant Occupancy'!JP$5:JP23,OccupancyUnits,$B6,OccupancyAddresses,$A6),IFERROR(VLOOKUP($A6&amp;"" ""&amp;$B6, FILTER(ARRAYFORMULA({OccupancyAddresses&amp;"" ""&amp; OccupancyUnits,'Tenant Occupancy'!JP$5:JP23}),INDEX(ARRAYFORMULA({OccupancyAddresses&amp;"""&amp;" ""&amp; OccupancyUnits,'Tenant Occupancy'!JP$5:JP23}),0,2)&lt;&gt;""""),2,FALSE),IF(JO3=TODAY(),""Today"",)))))"),"Late")</f>
        <v>Late</v>
      </c>
      <c r="JP6" s="3" t="str">
        <f>IFERROR(__xludf.DUMMYFUNCTION("IF(ISBLANK($A6),, IF((ARRAYFORMULA(SUM(COUNTIFS(OccupancyAddresses,$A6,OccupancyUnits, $B6, 'Tenant Occupancy'!JQ$5:JQ23,{""&gt;0"",""Occupied"",""Late""}))))&gt;1,""Multiple Bookings"", IF(SUMIFS( 'Tenant Occupancy'!JQ$5:JQ23,OccupancyUnits,$B6,OccupancyAddres"&amp;"ses,$A6)&gt;0,SUMIFS('Tenant Occupancy'!JQ$5:JQ23,OccupancyUnits,$B6,OccupancyAddresses,$A6),IFERROR(VLOOKUP($A6&amp;"" ""&amp;$B6, FILTER(ARRAYFORMULA({OccupancyAddresses&amp;"" ""&amp; OccupancyUnits,'Tenant Occupancy'!JQ$5:JQ23}),INDEX(ARRAYFORMULA({OccupancyAddresses&amp;"""&amp;" ""&amp; OccupancyUnits,'Tenant Occupancy'!JQ$5:JQ23}),0,2)&lt;&gt;""""),2,FALSE),IF(JP3=TODAY(),""Today"",)))))"),"Late")</f>
        <v>Late</v>
      </c>
      <c r="JQ6" s="3" t="str">
        <f>IFERROR(__xludf.DUMMYFUNCTION("IF(ISBLANK($A6),, IF((ARRAYFORMULA(SUM(COUNTIFS(OccupancyAddresses,$A6,OccupancyUnits, $B6, 'Tenant Occupancy'!JR$5:JR23,{""&gt;0"",""Occupied"",""Late""}))))&gt;1,""Multiple Bookings"", IF(SUMIFS( 'Tenant Occupancy'!JR$5:JR23,OccupancyUnits,$B6,OccupancyAddres"&amp;"ses,$A6)&gt;0,SUMIFS('Tenant Occupancy'!JR$5:JR23,OccupancyUnits,$B6,OccupancyAddresses,$A6),IFERROR(VLOOKUP($A6&amp;"" ""&amp;$B6, FILTER(ARRAYFORMULA({OccupancyAddresses&amp;"" ""&amp; OccupancyUnits,'Tenant Occupancy'!JR$5:JR23}),INDEX(ARRAYFORMULA({OccupancyAddresses&amp;"""&amp;" ""&amp; OccupancyUnits,'Tenant Occupancy'!JR$5:JR23}),0,2)&lt;&gt;""""),2,FALSE),IF(JQ3=TODAY(),""Today"",)))))"),"Late")</f>
        <v>Late</v>
      </c>
      <c r="JR6" s="3" t="str">
        <f>IFERROR(__xludf.DUMMYFUNCTION("IF(ISBLANK($A6),, IF((ARRAYFORMULA(SUM(COUNTIFS(OccupancyAddresses,$A6,OccupancyUnits, $B6, 'Tenant Occupancy'!JS$5:JS23,{""&gt;0"",""Occupied"",""Late""}))))&gt;1,""Multiple Bookings"", IF(SUMIFS( 'Tenant Occupancy'!JS$5:JS23,OccupancyUnits,$B6,OccupancyAddres"&amp;"ses,$A6)&gt;0,SUMIFS('Tenant Occupancy'!JS$5:JS23,OccupancyUnits,$B6,OccupancyAddresses,$A6),IFERROR(VLOOKUP($A6&amp;"" ""&amp;$B6, FILTER(ARRAYFORMULA({OccupancyAddresses&amp;"" ""&amp; OccupancyUnits,'Tenant Occupancy'!JS$5:JS23}),INDEX(ARRAYFORMULA({OccupancyAddresses&amp;"""&amp;" ""&amp; OccupancyUnits,'Tenant Occupancy'!JS$5:JS23}),0,2)&lt;&gt;""""),2,FALSE),IF(JR3=TODAY(),""Today"",)))))"),"Late")</f>
        <v>Late</v>
      </c>
      <c r="JS6" s="3" t="str">
        <f>IFERROR(__xludf.DUMMYFUNCTION("IF(ISBLANK($A6),, IF((ARRAYFORMULA(SUM(COUNTIFS(OccupancyAddresses,$A6,OccupancyUnits, $B6, 'Tenant Occupancy'!JT$5:JT23,{""&gt;0"",""Occupied"",""Late""}))))&gt;1,""Multiple Bookings"", IF(SUMIFS( 'Tenant Occupancy'!JT$5:JT23,OccupancyUnits,$B6,OccupancyAddres"&amp;"ses,$A6)&gt;0,SUMIFS('Tenant Occupancy'!JT$5:JT23,OccupancyUnits,$B6,OccupancyAddresses,$A6),IFERROR(VLOOKUP($A6&amp;"" ""&amp;$B6, FILTER(ARRAYFORMULA({OccupancyAddresses&amp;"" ""&amp; OccupancyUnits,'Tenant Occupancy'!JT$5:JT23}),INDEX(ARRAYFORMULA({OccupancyAddresses&amp;"""&amp;" ""&amp; OccupancyUnits,'Tenant Occupancy'!JT$5:JT23}),0,2)&lt;&gt;""""),2,FALSE),IF(JS3=TODAY(),""Today"",)))))"),"Late")</f>
        <v>Late</v>
      </c>
      <c r="JT6" s="3" t="str">
        <f>IFERROR(__xludf.DUMMYFUNCTION("IF(ISBLANK($A6),, IF((ARRAYFORMULA(SUM(COUNTIFS(OccupancyAddresses,$A6,OccupancyUnits, $B6, 'Tenant Occupancy'!JU$5:JU23,{""&gt;0"",""Occupied"",""Late""}))))&gt;1,""Multiple Bookings"", IF(SUMIFS( 'Tenant Occupancy'!JU$5:JU23,OccupancyUnits,$B6,OccupancyAddres"&amp;"ses,$A6)&gt;0,SUMIFS('Tenant Occupancy'!JU$5:JU23,OccupancyUnits,$B6,OccupancyAddresses,$A6),IFERROR(VLOOKUP($A6&amp;"" ""&amp;$B6, FILTER(ARRAYFORMULA({OccupancyAddresses&amp;"" ""&amp; OccupancyUnits,'Tenant Occupancy'!JU$5:JU23}),INDEX(ARRAYFORMULA({OccupancyAddresses&amp;"""&amp;" ""&amp; OccupancyUnits,'Tenant Occupancy'!JU$5:JU23}),0,2)&lt;&gt;""""),2,FALSE),IF(JT3=TODAY(),""Today"",)))))"),"Late")</f>
        <v>Late</v>
      </c>
      <c r="JU6" s="3" t="str">
        <f>IFERROR(__xludf.DUMMYFUNCTION("IF(ISBLANK($A6),, IF((ARRAYFORMULA(SUM(COUNTIFS(OccupancyAddresses,$A6,OccupancyUnits, $B6, 'Tenant Occupancy'!JV$5:JV23,{""&gt;0"",""Occupied"",""Late""}))))&gt;1,""Multiple Bookings"", IF(SUMIFS( 'Tenant Occupancy'!JV$5:JV23,OccupancyUnits,$B6,OccupancyAddres"&amp;"ses,$A6)&gt;0,SUMIFS('Tenant Occupancy'!JV$5:JV23,OccupancyUnits,$B6,OccupancyAddresses,$A6),IFERROR(VLOOKUP($A6&amp;"" ""&amp;$B6, FILTER(ARRAYFORMULA({OccupancyAddresses&amp;"" ""&amp; OccupancyUnits,'Tenant Occupancy'!JV$5:JV23}),INDEX(ARRAYFORMULA({OccupancyAddresses&amp;"""&amp;" ""&amp; OccupancyUnits,'Tenant Occupancy'!JV$5:JV23}),0,2)&lt;&gt;""""),2,FALSE),IF(JU3=TODAY(),""Today"",)))))"),"Late")</f>
        <v>Late</v>
      </c>
      <c r="JV6" s="3" t="str">
        <f>IFERROR(__xludf.DUMMYFUNCTION("IF(ISBLANK($A6),, IF((ARRAYFORMULA(SUM(COUNTIFS(OccupancyAddresses,$A6,OccupancyUnits, $B6, 'Tenant Occupancy'!JW$5:JW23,{""&gt;0"",""Occupied"",""Late""}))))&gt;1,""Multiple Bookings"", IF(SUMIFS( 'Tenant Occupancy'!JW$5:JW23,OccupancyUnits,$B6,OccupancyAddres"&amp;"ses,$A6)&gt;0,SUMIFS('Tenant Occupancy'!JW$5:JW23,OccupancyUnits,$B6,OccupancyAddresses,$A6),IFERROR(VLOOKUP($A6&amp;"" ""&amp;$B6, FILTER(ARRAYFORMULA({OccupancyAddresses&amp;"" ""&amp; OccupancyUnits,'Tenant Occupancy'!JW$5:JW23}),INDEX(ARRAYFORMULA({OccupancyAddresses&amp;"""&amp;" ""&amp; OccupancyUnits,'Tenant Occupancy'!JW$5:JW23}),0,2)&lt;&gt;""""),2,FALSE),IF(JV3=TODAY(),""Today"",)))))"),"Late")</f>
        <v>Late</v>
      </c>
      <c r="JW6" s="3" t="str">
        <f>IFERROR(__xludf.DUMMYFUNCTION("IF(ISBLANK($A6),, IF((ARRAYFORMULA(SUM(COUNTIFS(OccupancyAddresses,$A6,OccupancyUnits, $B6, 'Tenant Occupancy'!JX$5:JX23,{""&gt;0"",""Occupied"",""Late""}))))&gt;1,""Multiple Bookings"", IF(SUMIFS( 'Tenant Occupancy'!JX$5:JX23,OccupancyUnits,$B6,OccupancyAddres"&amp;"ses,$A6)&gt;0,SUMIFS('Tenant Occupancy'!JX$5:JX23,OccupancyUnits,$B6,OccupancyAddresses,$A6),IFERROR(VLOOKUP($A6&amp;"" ""&amp;$B6, FILTER(ARRAYFORMULA({OccupancyAddresses&amp;"" ""&amp; OccupancyUnits,'Tenant Occupancy'!JX$5:JX23}),INDEX(ARRAYFORMULA({OccupancyAddresses&amp;"""&amp;" ""&amp; OccupancyUnits,'Tenant Occupancy'!JX$5:JX23}),0,2)&lt;&gt;""""),2,FALSE),IF(JW3=TODAY(),""Today"",)))))"),"Late")</f>
        <v>Late</v>
      </c>
      <c r="JX6" s="3" t="str">
        <f>IFERROR(__xludf.DUMMYFUNCTION("IF(ISBLANK($A6),, IF((ARRAYFORMULA(SUM(COUNTIFS(OccupancyAddresses,$A6,OccupancyUnits, $B6, 'Tenant Occupancy'!JY$5:JY23,{""&gt;0"",""Occupied"",""Late""}))))&gt;1,""Multiple Bookings"", IF(SUMIFS( 'Tenant Occupancy'!JY$5:JY23,OccupancyUnits,$B6,OccupancyAddres"&amp;"ses,$A6)&gt;0,SUMIFS('Tenant Occupancy'!JY$5:JY23,OccupancyUnits,$B6,OccupancyAddresses,$A6),IFERROR(VLOOKUP($A6&amp;"" ""&amp;$B6, FILTER(ARRAYFORMULA({OccupancyAddresses&amp;"" ""&amp; OccupancyUnits,'Tenant Occupancy'!JY$5:JY23}),INDEX(ARRAYFORMULA({OccupancyAddresses&amp;"""&amp;" ""&amp; OccupancyUnits,'Tenant Occupancy'!JY$5:JY23}),0,2)&lt;&gt;""""),2,FALSE),IF(JX3=TODAY(),""Today"",)))))"),"Late")</f>
        <v>Late</v>
      </c>
      <c r="JY6" s="3" t="str">
        <f>IFERROR(__xludf.DUMMYFUNCTION("IF(ISBLANK($A6),, IF((ARRAYFORMULA(SUM(COUNTIFS(OccupancyAddresses,$A6,OccupancyUnits, $B6, 'Tenant Occupancy'!JZ$5:JZ23,{""&gt;0"",""Occupied"",""Late""}))))&gt;1,""Multiple Bookings"", IF(SUMIFS( 'Tenant Occupancy'!JZ$5:JZ23,OccupancyUnits,$B6,OccupancyAddres"&amp;"ses,$A6)&gt;0,SUMIFS('Tenant Occupancy'!JZ$5:JZ23,OccupancyUnits,$B6,OccupancyAddresses,$A6),IFERROR(VLOOKUP($A6&amp;"" ""&amp;$B6, FILTER(ARRAYFORMULA({OccupancyAddresses&amp;"" ""&amp; OccupancyUnits,'Tenant Occupancy'!JZ$5:JZ23}),INDEX(ARRAYFORMULA({OccupancyAddresses&amp;"""&amp;" ""&amp; OccupancyUnits,'Tenant Occupancy'!JZ$5:JZ23}),0,2)&lt;&gt;""""),2,FALSE),IF(JY3=TODAY(),""Today"",)))))"),"Late")</f>
        <v>Late</v>
      </c>
      <c r="JZ6" s="3" t="str">
        <f>IFERROR(__xludf.DUMMYFUNCTION("IF(ISBLANK($A6),, IF((ARRAYFORMULA(SUM(COUNTIFS(OccupancyAddresses,$A6,OccupancyUnits, $B6, 'Tenant Occupancy'!KA$5:KA23,{""&gt;0"",""Occupied"",""Late""}))))&gt;1,""Multiple Bookings"", IF(SUMIFS( 'Tenant Occupancy'!KA$5:KA23,OccupancyUnits,$B6,OccupancyAddres"&amp;"ses,$A6)&gt;0,SUMIFS('Tenant Occupancy'!KA$5:KA23,OccupancyUnits,$B6,OccupancyAddresses,$A6),IFERROR(VLOOKUP($A6&amp;"" ""&amp;$B6, FILTER(ARRAYFORMULA({OccupancyAddresses&amp;"" ""&amp; OccupancyUnits,'Tenant Occupancy'!KA$5:KA23}),INDEX(ARRAYFORMULA({OccupancyAddresses&amp;"""&amp;" ""&amp; OccupancyUnits,'Tenant Occupancy'!KA$5:KA23}),0,2)&lt;&gt;""""),2,FALSE),IF(JZ3=TODAY(),""Today"",)))))"),"Late")</f>
        <v>Late</v>
      </c>
      <c r="KA6" s="3" t="str">
        <f>IFERROR(__xludf.DUMMYFUNCTION("IF(ISBLANK($A6),, IF((ARRAYFORMULA(SUM(COUNTIFS(OccupancyAddresses,$A6,OccupancyUnits, $B6, 'Tenant Occupancy'!KB$5:KB23,{""&gt;0"",""Occupied"",""Late""}))))&gt;1,""Multiple Bookings"", IF(SUMIFS( 'Tenant Occupancy'!KB$5:KB23,OccupancyUnits,$B6,OccupancyAddres"&amp;"ses,$A6)&gt;0,SUMIFS('Tenant Occupancy'!KB$5:KB23,OccupancyUnits,$B6,OccupancyAddresses,$A6),IFERROR(VLOOKUP($A6&amp;"" ""&amp;$B6, FILTER(ARRAYFORMULA({OccupancyAddresses&amp;"" ""&amp; OccupancyUnits,'Tenant Occupancy'!KB$5:KB23}),INDEX(ARRAYFORMULA({OccupancyAddresses&amp;"""&amp;" ""&amp; OccupancyUnits,'Tenant Occupancy'!KB$5:KB23}),0,2)&lt;&gt;""""),2,FALSE),IF(KA3=TODAY(),""Today"",)))))"),"Late")</f>
        <v>Late</v>
      </c>
      <c r="KB6" s="3" t="str">
        <f>IFERROR(__xludf.DUMMYFUNCTION("IF(ISBLANK($A6),, IF((ARRAYFORMULA(SUM(COUNTIFS(OccupancyAddresses,$A6,OccupancyUnits, $B6, 'Tenant Occupancy'!KC$5:KC23,{""&gt;0"",""Occupied"",""Late""}))))&gt;1,""Multiple Bookings"", IF(SUMIFS( 'Tenant Occupancy'!KC$5:KC23,OccupancyUnits,$B6,OccupancyAddres"&amp;"ses,$A6)&gt;0,SUMIFS('Tenant Occupancy'!KC$5:KC23,OccupancyUnits,$B6,OccupancyAddresses,$A6),IFERROR(VLOOKUP($A6&amp;"" ""&amp;$B6, FILTER(ARRAYFORMULA({OccupancyAddresses&amp;"" ""&amp; OccupancyUnits,'Tenant Occupancy'!KC$5:KC23}),INDEX(ARRAYFORMULA({OccupancyAddresses&amp;"""&amp;" ""&amp; OccupancyUnits,'Tenant Occupancy'!KC$5:KC23}),0,2)&lt;&gt;""""),2,FALSE),IF(KB3=TODAY(),""Today"",)))))"),"Late")</f>
        <v>Late</v>
      </c>
      <c r="KC6" s="3" t="str">
        <f>IFERROR(__xludf.DUMMYFUNCTION("IF(ISBLANK($A6),, IF((ARRAYFORMULA(SUM(COUNTIFS(OccupancyAddresses,$A6,OccupancyUnits, $B6, 'Tenant Occupancy'!KD$5:KD23,{""&gt;0"",""Occupied"",""Late""}))))&gt;1,""Multiple Bookings"", IF(SUMIFS( 'Tenant Occupancy'!KD$5:KD23,OccupancyUnits,$B6,OccupancyAddres"&amp;"ses,$A6)&gt;0,SUMIFS('Tenant Occupancy'!KD$5:KD23,OccupancyUnits,$B6,OccupancyAddresses,$A6),IFERROR(VLOOKUP($A6&amp;"" ""&amp;$B6, FILTER(ARRAYFORMULA({OccupancyAddresses&amp;"" ""&amp; OccupancyUnits,'Tenant Occupancy'!KD$5:KD23}),INDEX(ARRAYFORMULA({OccupancyAddresses&amp;"""&amp;" ""&amp; OccupancyUnits,'Tenant Occupancy'!KD$5:KD23}),0,2)&lt;&gt;""""),2,FALSE),IF(KC3=TODAY(),""Today"",)))))"),"Late")</f>
        <v>Late</v>
      </c>
      <c r="KD6" s="3" t="str">
        <f>IFERROR(__xludf.DUMMYFUNCTION("IF(ISBLANK($A6),, IF((ARRAYFORMULA(SUM(COUNTIFS(OccupancyAddresses,$A6,OccupancyUnits, $B6, 'Tenant Occupancy'!KE$5:KE23,{""&gt;0"",""Occupied"",""Late""}))))&gt;1,""Multiple Bookings"", IF(SUMIFS( 'Tenant Occupancy'!KE$5:KE23,OccupancyUnits,$B6,OccupancyAddres"&amp;"ses,$A6)&gt;0,SUMIFS('Tenant Occupancy'!KE$5:KE23,OccupancyUnits,$B6,OccupancyAddresses,$A6),IFERROR(VLOOKUP($A6&amp;"" ""&amp;$B6, FILTER(ARRAYFORMULA({OccupancyAddresses&amp;"" ""&amp; OccupancyUnits,'Tenant Occupancy'!KE$5:KE23}),INDEX(ARRAYFORMULA({OccupancyAddresses&amp;"""&amp;" ""&amp; OccupancyUnits,'Tenant Occupancy'!KE$5:KE23}),0,2)&lt;&gt;""""),2,FALSE),IF(KD3=TODAY(),""Today"",)))))"),"Late")</f>
        <v>Late</v>
      </c>
      <c r="KE6" s="3" t="str">
        <f>IFERROR(__xludf.DUMMYFUNCTION("IF(ISBLANK($A6),, IF((ARRAYFORMULA(SUM(COUNTIFS(OccupancyAddresses,$A6,OccupancyUnits, $B6, 'Tenant Occupancy'!KF$5:KF23,{""&gt;0"",""Occupied"",""Late""}))))&gt;1,""Multiple Bookings"", IF(SUMIFS( 'Tenant Occupancy'!KF$5:KF23,OccupancyUnits,$B6,OccupancyAddres"&amp;"ses,$A6)&gt;0,SUMIFS('Tenant Occupancy'!KF$5:KF23,OccupancyUnits,$B6,OccupancyAddresses,$A6),IFERROR(VLOOKUP($A6&amp;"" ""&amp;$B6, FILTER(ARRAYFORMULA({OccupancyAddresses&amp;"" ""&amp; OccupancyUnits,'Tenant Occupancy'!KF$5:KF23}),INDEX(ARRAYFORMULA({OccupancyAddresses&amp;"""&amp;" ""&amp; OccupancyUnits,'Tenant Occupancy'!KF$5:KF23}),0,2)&lt;&gt;""""),2,FALSE),IF(KE3=TODAY(),""Today"",)))))"),"Occupied")</f>
        <v>Occupied</v>
      </c>
      <c r="KF6" s="3" t="str">
        <f>IFERROR(__xludf.DUMMYFUNCTION("IF(ISBLANK($A6),, IF((ARRAYFORMULA(SUM(COUNTIFS(OccupancyAddresses,$A6,OccupancyUnits, $B6, 'Tenant Occupancy'!KG$5:KG23,{""&gt;0"",""Occupied"",""Late""}))))&gt;1,""Multiple Bookings"", IF(SUMIFS( 'Tenant Occupancy'!KG$5:KG23,OccupancyUnits,$B6,OccupancyAddres"&amp;"ses,$A6)&gt;0,SUMIFS('Tenant Occupancy'!KG$5:KG23,OccupancyUnits,$B6,OccupancyAddresses,$A6),IFERROR(VLOOKUP($A6&amp;"" ""&amp;$B6, FILTER(ARRAYFORMULA({OccupancyAddresses&amp;"" ""&amp; OccupancyUnits,'Tenant Occupancy'!KG$5:KG23}),INDEX(ARRAYFORMULA({OccupancyAddresses&amp;"""&amp;" ""&amp; OccupancyUnits,'Tenant Occupancy'!KG$5:KG23}),0,2)&lt;&gt;""""),2,FALSE),IF(KF3=TODAY(),""Today"",)))))"),"Occupied")</f>
        <v>Occupied</v>
      </c>
      <c r="KG6" s="3" t="str">
        <f>IFERROR(__xludf.DUMMYFUNCTION("IF(ISBLANK($A6),, IF((ARRAYFORMULA(SUM(COUNTIFS(OccupancyAddresses,$A6,OccupancyUnits, $B6, 'Tenant Occupancy'!KH$5:KH23,{""&gt;0"",""Occupied"",""Late""}))))&gt;1,""Multiple Bookings"", IF(SUMIFS( 'Tenant Occupancy'!KH$5:KH23,OccupancyUnits,$B6,OccupancyAddres"&amp;"ses,$A6)&gt;0,SUMIFS('Tenant Occupancy'!KH$5:KH23,OccupancyUnits,$B6,OccupancyAddresses,$A6),IFERROR(VLOOKUP($A6&amp;"" ""&amp;$B6, FILTER(ARRAYFORMULA({OccupancyAddresses&amp;"" ""&amp; OccupancyUnits,'Tenant Occupancy'!KH$5:KH23}),INDEX(ARRAYFORMULA({OccupancyAddresses&amp;"""&amp;" ""&amp; OccupancyUnits,'Tenant Occupancy'!KH$5:KH23}),0,2)&lt;&gt;""""),2,FALSE),IF(KG3=TODAY(),""Today"",)))))"),"Occupied")</f>
        <v>Occupied</v>
      </c>
      <c r="KH6" s="3" t="str">
        <f>IFERROR(__xludf.DUMMYFUNCTION("IF(ISBLANK($A6),, IF((ARRAYFORMULA(SUM(COUNTIFS(OccupancyAddresses,$A6,OccupancyUnits, $B6, 'Tenant Occupancy'!KI$5:KI23,{""&gt;0"",""Occupied"",""Late""}))))&gt;1,""Multiple Bookings"", IF(SUMIFS( 'Tenant Occupancy'!KI$5:KI23,OccupancyUnits,$B6,OccupancyAddres"&amp;"ses,$A6)&gt;0,SUMIFS('Tenant Occupancy'!KI$5:KI23,OccupancyUnits,$B6,OccupancyAddresses,$A6),IFERROR(VLOOKUP($A6&amp;"" ""&amp;$B6, FILTER(ARRAYFORMULA({OccupancyAddresses&amp;"" ""&amp; OccupancyUnits,'Tenant Occupancy'!KI$5:KI23}),INDEX(ARRAYFORMULA({OccupancyAddresses&amp;"""&amp;" ""&amp; OccupancyUnits,'Tenant Occupancy'!KI$5:KI23}),0,2)&lt;&gt;""""),2,FALSE),IF(KH3=TODAY(),""Today"",)))))"),"Occupied")</f>
        <v>Occupied</v>
      </c>
      <c r="KI6" s="3" t="str">
        <f>IFERROR(__xludf.DUMMYFUNCTION("IF(ISBLANK($A6),, IF((ARRAYFORMULA(SUM(COUNTIFS(OccupancyAddresses,$A6,OccupancyUnits, $B6, 'Tenant Occupancy'!KJ$5:KJ23,{""&gt;0"",""Occupied"",""Late""}))))&gt;1,""Multiple Bookings"", IF(SUMIFS( 'Tenant Occupancy'!KJ$5:KJ23,OccupancyUnits,$B6,OccupancyAddres"&amp;"ses,$A6)&gt;0,SUMIFS('Tenant Occupancy'!KJ$5:KJ23,OccupancyUnits,$B6,OccupancyAddresses,$A6),IFERROR(VLOOKUP($A6&amp;"" ""&amp;$B6, FILTER(ARRAYFORMULA({OccupancyAddresses&amp;"" ""&amp; OccupancyUnits,'Tenant Occupancy'!KJ$5:KJ23}),INDEX(ARRAYFORMULA({OccupancyAddresses&amp;"""&amp;" ""&amp; OccupancyUnits,'Tenant Occupancy'!KJ$5:KJ23}),0,2)&lt;&gt;""""),2,FALSE),IF(KI3=TODAY(),""Today"",)))))"),"Occupied")</f>
        <v>Occupied</v>
      </c>
      <c r="KJ6" s="3" t="str">
        <f>IFERROR(__xludf.DUMMYFUNCTION("IF(ISBLANK($A6),, IF((ARRAYFORMULA(SUM(COUNTIFS(OccupancyAddresses,$A6,OccupancyUnits, $B6, 'Tenant Occupancy'!KK$5:KK23,{""&gt;0"",""Occupied"",""Late""}))))&gt;1,""Multiple Bookings"", IF(SUMIFS( 'Tenant Occupancy'!KK$5:KK23,OccupancyUnits,$B6,OccupancyAddres"&amp;"ses,$A6)&gt;0,SUMIFS('Tenant Occupancy'!KK$5:KK23,OccupancyUnits,$B6,OccupancyAddresses,$A6),IFERROR(VLOOKUP($A6&amp;"" ""&amp;$B6, FILTER(ARRAYFORMULA({OccupancyAddresses&amp;"" ""&amp; OccupancyUnits,'Tenant Occupancy'!KK$5:KK23}),INDEX(ARRAYFORMULA({OccupancyAddresses&amp;"""&amp;" ""&amp; OccupancyUnits,'Tenant Occupancy'!KK$5:KK23}),0,2)&lt;&gt;""""),2,FALSE),IF(KJ3=TODAY(),""Today"",)))))"),"Occupied")</f>
        <v>Occupied</v>
      </c>
      <c r="KK6" s="3" t="str">
        <f>IFERROR(__xludf.DUMMYFUNCTION("IF(ISBLANK($A6),, IF((ARRAYFORMULA(SUM(COUNTIFS(OccupancyAddresses,$A6,OccupancyUnits, $B6, 'Tenant Occupancy'!KL$5:KL23,{""&gt;0"",""Occupied"",""Late""}))))&gt;1,""Multiple Bookings"", IF(SUMIFS( 'Tenant Occupancy'!KL$5:KL23,OccupancyUnits,$B6,OccupancyAddres"&amp;"ses,$A6)&gt;0,SUMIFS('Tenant Occupancy'!KL$5:KL23,OccupancyUnits,$B6,OccupancyAddresses,$A6),IFERROR(VLOOKUP($A6&amp;"" ""&amp;$B6, FILTER(ARRAYFORMULA({OccupancyAddresses&amp;"" ""&amp; OccupancyUnits,'Tenant Occupancy'!KL$5:KL23}),INDEX(ARRAYFORMULA({OccupancyAddresses&amp;"""&amp;" ""&amp; OccupancyUnits,'Tenant Occupancy'!KL$5:KL23}),0,2)&lt;&gt;""""),2,FALSE),IF(KK3=TODAY(),""Today"",)))))"),"Occupied")</f>
        <v>Occupied</v>
      </c>
      <c r="KL6" s="3" t="str">
        <f>IFERROR(__xludf.DUMMYFUNCTION("IF(ISBLANK($A6),, IF((ARRAYFORMULA(SUM(COUNTIFS(OccupancyAddresses,$A6,OccupancyUnits, $B6, 'Tenant Occupancy'!KM$5:KM23,{""&gt;0"",""Occupied"",""Late""}))))&gt;1,""Multiple Bookings"", IF(SUMIFS( 'Tenant Occupancy'!KM$5:KM23,OccupancyUnits,$B6,OccupancyAddres"&amp;"ses,$A6)&gt;0,SUMIFS('Tenant Occupancy'!KM$5:KM23,OccupancyUnits,$B6,OccupancyAddresses,$A6),IFERROR(VLOOKUP($A6&amp;"" ""&amp;$B6, FILTER(ARRAYFORMULA({OccupancyAddresses&amp;"" ""&amp; OccupancyUnits,'Tenant Occupancy'!KM$5:KM23}),INDEX(ARRAYFORMULA({OccupancyAddresses&amp;"""&amp;" ""&amp; OccupancyUnits,'Tenant Occupancy'!KM$5:KM23}),0,2)&lt;&gt;""""),2,FALSE),IF(KL3=TODAY(),""Today"",)))))"),"Occupied")</f>
        <v>Occupied</v>
      </c>
      <c r="KM6" s="3" t="str">
        <f>IFERROR(__xludf.DUMMYFUNCTION("IF(ISBLANK($A6),, IF((ARRAYFORMULA(SUM(COUNTIFS(OccupancyAddresses,$A6,OccupancyUnits, $B6, 'Tenant Occupancy'!KN$5:KN23,{""&gt;0"",""Occupied"",""Late""}))))&gt;1,""Multiple Bookings"", IF(SUMIFS( 'Tenant Occupancy'!KN$5:KN23,OccupancyUnits,$B6,OccupancyAddres"&amp;"ses,$A6)&gt;0,SUMIFS('Tenant Occupancy'!KN$5:KN23,OccupancyUnits,$B6,OccupancyAddresses,$A6),IFERROR(VLOOKUP($A6&amp;"" ""&amp;$B6, FILTER(ARRAYFORMULA({OccupancyAddresses&amp;"" ""&amp; OccupancyUnits,'Tenant Occupancy'!KN$5:KN23}),INDEX(ARRAYFORMULA({OccupancyAddresses&amp;"""&amp;" ""&amp; OccupancyUnits,'Tenant Occupancy'!KN$5:KN23}),0,2)&lt;&gt;""""),2,FALSE),IF(KM3=TODAY(),""Today"",)))))"),"Occupied")</f>
        <v>Occupied</v>
      </c>
      <c r="KN6" s="3" t="str">
        <f>IFERROR(__xludf.DUMMYFUNCTION("IF(ISBLANK($A6),, IF((ARRAYFORMULA(SUM(COUNTIFS(OccupancyAddresses,$A6,OccupancyUnits, $B6, 'Tenant Occupancy'!KO$5:KO23,{""&gt;0"",""Occupied"",""Late""}))))&gt;1,""Multiple Bookings"", IF(SUMIFS( 'Tenant Occupancy'!KO$5:KO23,OccupancyUnits,$B6,OccupancyAddres"&amp;"ses,$A6)&gt;0,SUMIFS('Tenant Occupancy'!KO$5:KO23,OccupancyUnits,$B6,OccupancyAddresses,$A6),IFERROR(VLOOKUP($A6&amp;"" ""&amp;$B6, FILTER(ARRAYFORMULA({OccupancyAddresses&amp;"" ""&amp; OccupancyUnits,'Tenant Occupancy'!KO$5:KO23}),INDEX(ARRAYFORMULA({OccupancyAddresses&amp;"""&amp;" ""&amp; OccupancyUnits,'Tenant Occupancy'!KO$5:KO23}),0,2)&lt;&gt;""""),2,FALSE),IF(KN3=TODAY(),""Today"",)))))"),"Occupied")</f>
        <v>Occupied</v>
      </c>
      <c r="KO6" s="3" t="str">
        <f>IFERROR(__xludf.DUMMYFUNCTION("IF(ISBLANK($A6),, IF((ARRAYFORMULA(SUM(COUNTIFS(OccupancyAddresses,$A6,OccupancyUnits, $B6, 'Tenant Occupancy'!KP$5:KP23,{""&gt;0"",""Occupied"",""Late""}))))&gt;1,""Multiple Bookings"", IF(SUMIFS( 'Tenant Occupancy'!KP$5:KP23,OccupancyUnits,$B6,OccupancyAddres"&amp;"ses,$A6)&gt;0,SUMIFS('Tenant Occupancy'!KP$5:KP23,OccupancyUnits,$B6,OccupancyAddresses,$A6),IFERROR(VLOOKUP($A6&amp;"" ""&amp;$B6, FILTER(ARRAYFORMULA({OccupancyAddresses&amp;"" ""&amp; OccupancyUnits,'Tenant Occupancy'!KP$5:KP23}),INDEX(ARRAYFORMULA({OccupancyAddresses&amp;"""&amp;" ""&amp; OccupancyUnits,'Tenant Occupancy'!KP$5:KP23}),0,2)&lt;&gt;""""),2,FALSE),IF(KO3=TODAY(),""Today"",)))))"),"Occupied")</f>
        <v>Occupied</v>
      </c>
      <c r="KP6" s="3" t="str">
        <f>IFERROR(__xludf.DUMMYFUNCTION("IF(ISBLANK($A6),, IF((ARRAYFORMULA(SUM(COUNTIFS(OccupancyAddresses,$A6,OccupancyUnits, $B6, 'Tenant Occupancy'!KQ$5:KQ23,{""&gt;0"",""Occupied"",""Late""}))))&gt;1,""Multiple Bookings"", IF(SUMIFS( 'Tenant Occupancy'!KQ$5:KQ23,OccupancyUnits,$B6,OccupancyAddres"&amp;"ses,$A6)&gt;0,SUMIFS('Tenant Occupancy'!KQ$5:KQ23,OccupancyUnits,$B6,OccupancyAddresses,$A6),IFERROR(VLOOKUP($A6&amp;"" ""&amp;$B6, FILTER(ARRAYFORMULA({OccupancyAddresses&amp;"" ""&amp; OccupancyUnits,'Tenant Occupancy'!KQ$5:KQ23}),INDEX(ARRAYFORMULA({OccupancyAddresses&amp;"""&amp;" ""&amp; OccupancyUnits,'Tenant Occupancy'!KQ$5:KQ23}),0,2)&lt;&gt;""""),2,FALSE),IF(KP3=TODAY(),""Today"",)))))"),"Occupied")</f>
        <v>Occupied</v>
      </c>
      <c r="KQ6" s="3">
        <f>IFERROR(__xludf.DUMMYFUNCTION("IF(ISBLANK($A6),, IF((ARRAYFORMULA(SUM(COUNTIFS(OccupancyAddresses,$A6,OccupancyUnits, $B6, 'Tenant Occupancy'!KR$5:KR23,{""&gt;0"",""Occupied"",""Late""}))))&gt;1,""Multiple Bookings"", IF(SUMIFS( 'Tenant Occupancy'!KR$5:KR23,OccupancyUnits,$B6,OccupancyAddres"&amp;"ses,$A6)&gt;0,SUMIFS('Tenant Occupancy'!KR$5:KR23,OccupancyUnits,$B6,OccupancyAddresses,$A6),IFERROR(VLOOKUP($A6&amp;"" ""&amp;$B6, FILTER(ARRAYFORMULA({OccupancyAddresses&amp;"" ""&amp; OccupancyUnits,'Tenant Occupancy'!KR$5:KR23}),INDEX(ARRAYFORMULA({OccupancyAddresses&amp;"""&amp;" ""&amp; OccupancyUnits,'Tenant Occupancy'!KR$5:KR23}),0,2)&lt;&gt;""""),2,FALSE),IF(KQ3=TODAY(),""Today"",)))))"),162.92)</f>
        <v>162.92</v>
      </c>
      <c r="KR6" s="3" t="str">
        <f>IFERROR(__xludf.DUMMYFUNCTION("IF(ISBLANK($A6),, IF((ARRAYFORMULA(SUM(COUNTIFS(OccupancyAddresses,$A6,OccupancyUnits, $B6, 'Tenant Occupancy'!KS$5:KS23,{""&gt;0"",""Occupied"",""Late""}))))&gt;1,""Multiple Bookings"", IF(SUMIFS( 'Tenant Occupancy'!KS$5:KS23,OccupancyUnits,$B6,OccupancyAddres"&amp;"ses,$A6)&gt;0,SUMIFS('Tenant Occupancy'!KS$5:KS23,OccupancyUnits,$B6,OccupancyAddresses,$A6),IFERROR(VLOOKUP($A6&amp;"" ""&amp;$B6, FILTER(ARRAYFORMULA({OccupancyAddresses&amp;"" ""&amp; OccupancyUnits,'Tenant Occupancy'!KS$5:KS23}),INDEX(ARRAYFORMULA({OccupancyAddresses&amp;"""&amp;" ""&amp; OccupancyUnits,'Tenant Occupancy'!KS$5:KS23}),0,2)&lt;&gt;""""),2,FALSE),IF(KR3=TODAY(),""Today"",)))))"),"Late")</f>
        <v>Late</v>
      </c>
      <c r="KS6" s="3" t="str">
        <f>IFERROR(__xludf.DUMMYFUNCTION("IF(ISBLANK($A6),, IF((ARRAYFORMULA(SUM(COUNTIFS(OccupancyAddresses,$A6,OccupancyUnits, $B6, 'Tenant Occupancy'!KT$5:KT23,{""&gt;0"",""Occupied"",""Late""}))))&gt;1,""Multiple Bookings"", IF(SUMIFS( 'Tenant Occupancy'!KT$5:KT23,OccupancyUnits,$B6,OccupancyAddres"&amp;"ses,$A6)&gt;0,SUMIFS('Tenant Occupancy'!KT$5:KT23,OccupancyUnits,$B6,OccupancyAddresses,$A6),IFERROR(VLOOKUP($A6&amp;"" ""&amp;$B6, FILTER(ARRAYFORMULA({OccupancyAddresses&amp;"" ""&amp; OccupancyUnits,'Tenant Occupancy'!KT$5:KT23}),INDEX(ARRAYFORMULA({OccupancyAddresses&amp;"""&amp;" ""&amp; OccupancyUnits,'Tenant Occupancy'!KT$5:KT23}),0,2)&lt;&gt;""""),2,FALSE),IF(KS3=TODAY(),""Today"",)))))"),"Late")</f>
        <v>Late</v>
      </c>
      <c r="KT6" s="3" t="str">
        <f>IFERROR(__xludf.DUMMYFUNCTION("IF(ISBLANK($A6),, IF((ARRAYFORMULA(SUM(COUNTIFS(OccupancyAddresses,$A6,OccupancyUnits, $B6, 'Tenant Occupancy'!KU$5:KU23,{""&gt;0"",""Occupied"",""Late""}))))&gt;1,""Multiple Bookings"", IF(SUMIFS( 'Tenant Occupancy'!KU$5:KU23,OccupancyUnits,$B6,OccupancyAddres"&amp;"ses,$A6)&gt;0,SUMIFS('Tenant Occupancy'!KU$5:KU23,OccupancyUnits,$B6,OccupancyAddresses,$A6),IFERROR(VLOOKUP($A6&amp;"" ""&amp;$B6, FILTER(ARRAYFORMULA({OccupancyAddresses&amp;"" ""&amp; OccupancyUnits,'Tenant Occupancy'!KU$5:KU23}),INDEX(ARRAYFORMULA({OccupancyAddresses&amp;"""&amp;" ""&amp; OccupancyUnits,'Tenant Occupancy'!KU$5:KU23}),0,2)&lt;&gt;""""),2,FALSE),IF(KT3=TODAY(),""Today"",)))))"),"Late")</f>
        <v>Late</v>
      </c>
      <c r="KU6" s="3" t="str">
        <f>IFERROR(__xludf.DUMMYFUNCTION("IF(ISBLANK($A6),, IF((ARRAYFORMULA(SUM(COUNTIFS(OccupancyAddresses,$A6,OccupancyUnits, $B6, 'Tenant Occupancy'!KV$5:KV23,{""&gt;0"",""Occupied"",""Late""}))))&gt;1,""Multiple Bookings"", IF(SUMIFS( 'Tenant Occupancy'!KV$5:KV23,OccupancyUnits,$B6,OccupancyAddres"&amp;"ses,$A6)&gt;0,SUMIFS('Tenant Occupancy'!KV$5:KV23,OccupancyUnits,$B6,OccupancyAddresses,$A6),IFERROR(VLOOKUP($A6&amp;"" ""&amp;$B6, FILTER(ARRAYFORMULA({OccupancyAddresses&amp;"" ""&amp; OccupancyUnits,'Tenant Occupancy'!KV$5:KV23}),INDEX(ARRAYFORMULA({OccupancyAddresses&amp;"""&amp;" ""&amp; OccupancyUnits,'Tenant Occupancy'!KV$5:KV23}),0,2)&lt;&gt;""""),2,FALSE),IF(KU3=TODAY(),""Today"",)))))"),"Late")</f>
        <v>Late</v>
      </c>
      <c r="KV6" s="3" t="str">
        <f>IFERROR(__xludf.DUMMYFUNCTION("IF(ISBLANK($A6),, IF((ARRAYFORMULA(SUM(COUNTIFS(OccupancyAddresses,$A6,OccupancyUnits, $B6, 'Tenant Occupancy'!KW$5:KW23,{""&gt;0"",""Occupied"",""Late""}))))&gt;1,""Multiple Bookings"", IF(SUMIFS( 'Tenant Occupancy'!KW$5:KW23,OccupancyUnits,$B6,OccupancyAddres"&amp;"ses,$A6)&gt;0,SUMIFS('Tenant Occupancy'!KW$5:KW23,OccupancyUnits,$B6,OccupancyAddresses,$A6),IFERROR(VLOOKUP($A6&amp;"" ""&amp;$B6, FILTER(ARRAYFORMULA({OccupancyAddresses&amp;"" ""&amp; OccupancyUnits,'Tenant Occupancy'!KW$5:KW23}),INDEX(ARRAYFORMULA({OccupancyAddresses&amp;"""&amp;" ""&amp; OccupancyUnits,'Tenant Occupancy'!KW$5:KW23}),0,2)&lt;&gt;""""),2,FALSE),IF(KV3=TODAY(),""Today"",)))))"),"Late")</f>
        <v>Late</v>
      </c>
      <c r="KW6" s="3" t="str">
        <f>IFERROR(__xludf.DUMMYFUNCTION("IF(ISBLANK($A6),, IF((ARRAYFORMULA(SUM(COUNTIFS(OccupancyAddresses,$A6,OccupancyUnits, $B6, 'Tenant Occupancy'!KX$5:KX23,{""&gt;0"",""Occupied"",""Late""}))))&gt;1,""Multiple Bookings"", IF(SUMIFS( 'Tenant Occupancy'!KX$5:KX23,OccupancyUnits,$B6,OccupancyAddres"&amp;"ses,$A6)&gt;0,SUMIFS('Tenant Occupancy'!KX$5:KX23,OccupancyUnits,$B6,OccupancyAddresses,$A6),IFERROR(VLOOKUP($A6&amp;"" ""&amp;$B6, FILTER(ARRAYFORMULA({OccupancyAddresses&amp;"" ""&amp; OccupancyUnits,'Tenant Occupancy'!KX$5:KX23}),INDEX(ARRAYFORMULA({OccupancyAddresses&amp;"""&amp;" ""&amp; OccupancyUnits,'Tenant Occupancy'!KX$5:KX23}),0,2)&lt;&gt;""""),2,FALSE),IF(KW3=TODAY(),""Today"",)))))"),"Late")</f>
        <v>Late</v>
      </c>
      <c r="KX6" s="3" t="str">
        <f>IFERROR(__xludf.DUMMYFUNCTION("IF(ISBLANK($A6),, IF((ARRAYFORMULA(SUM(COUNTIFS(OccupancyAddresses,$A6,OccupancyUnits, $B6, 'Tenant Occupancy'!KY$5:KY23,{""&gt;0"",""Occupied"",""Late""}))))&gt;1,""Multiple Bookings"", IF(SUMIFS( 'Tenant Occupancy'!KY$5:KY23,OccupancyUnits,$B6,OccupancyAddres"&amp;"ses,$A6)&gt;0,SUMIFS('Tenant Occupancy'!KY$5:KY23,OccupancyUnits,$B6,OccupancyAddresses,$A6),IFERROR(VLOOKUP($A6&amp;"" ""&amp;$B6, FILTER(ARRAYFORMULA({OccupancyAddresses&amp;"" ""&amp; OccupancyUnits,'Tenant Occupancy'!KY$5:KY23}),INDEX(ARRAYFORMULA({OccupancyAddresses&amp;"""&amp;" ""&amp; OccupancyUnits,'Tenant Occupancy'!KY$5:KY23}),0,2)&lt;&gt;""""),2,FALSE),IF(KX3=TODAY(),""Today"",)))))"),"Late")</f>
        <v>Late</v>
      </c>
      <c r="KY6" s="3" t="str">
        <f>IFERROR(__xludf.DUMMYFUNCTION("IF(ISBLANK($A6),, IF((ARRAYFORMULA(SUM(COUNTIFS(OccupancyAddresses,$A6,OccupancyUnits, $B6, 'Tenant Occupancy'!KZ$5:KZ23,{""&gt;0"",""Occupied"",""Late""}))))&gt;1,""Multiple Bookings"", IF(SUMIFS( 'Tenant Occupancy'!KZ$5:KZ23,OccupancyUnits,$B6,OccupancyAddres"&amp;"ses,$A6)&gt;0,SUMIFS('Tenant Occupancy'!KZ$5:KZ23,OccupancyUnits,$B6,OccupancyAddresses,$A6),IFERROR(VLOOKUP($A6&amp;"" ""&amp;$B6, FILTER(ARRAYFORMULA({OccupancyAddresses&amp;"" ""&amp; OccupancyUnits,'Tenant Occupancy'!KZ$5:KZ23}),INDEX(ARRAYFORMULA({OccupancyAddresses&amp;"""&amp;" ""&amp; OccupancyUnits,'Tenant Occupancy'!KZ$5:KZ23}),0,2)&lt;&gt;""""),2,FALSE),IF(KY3=TODAY(),""Today"",)))))"),"Late")</f>
        <v>Late</v>
      </c>
      <c r="KZ6" s="3" t="str">
        <f>IFERROR(__xludf.DUMMYFUNCTION("IF(ISBLANK($A6),, IF((ARRAYFORMULA(SUM(COUNTIFS(OccupancyAddresses,$A6,OccupancyUnits, $B6, 'Tenant Occupancy'!LA$5:LA23,{""&gt;0"",""Occupied"",""Late""}))))&gt;1,""Multiple Bookings"", IF(SUMIFS( 'Tenant Occupancy'!LA$5:LA23,OccupancyUnits,$B6,OccupancyAddres"&amp;"ses,$A6)&gt;0,SUMIFS('Tenant Occupancy'!LA$5:LA23,OccupancyUnits,$B6,OccupancyAddresses,$A6),IFERROR(VLOOKUP($A6&amp;"" ""&amp;$B6, FILTER(ARRAYFORMULA({OccupancyAddresses&amp;"" ""&amp; OccupancyUnits,'Tenant Occupancy'!LA$5:LA23}),INDEX(ARRAYFORMULA({OccupancyAddresses&amp;"""&amp;" ""&amp; OccupancyUnits,'Tenant Occupancy'!LA$5:LA23}),0,2)&lt;&gt;""""),2,FALSE),IF(KZ3=TODAY(),""Today"",)))))"),"Late")</f>
        <v>Late</v>
      </c>
      <c r="LA6" s="3" t="str">
        <f>IFERROR(__xludf.DUMMYFUNCTION("IF(ISBLANK($A6),, IF((ARRAYFORMULA(SUM(COUNTIFS(OccupancyAddresses,$A6,OccupancyUnits, $B6, 'Tenant Occupancy'!LB$5:LB23,{""&gt;0"",""Occupied"",""Late""}))))&gt;1,""Multiple Bookings"", IF(SUMIFS( 'Tenant Occupancy'!LB$5:LB23,OccupancyUnits,$B6,OccupancyAddres"&amp;"ses,$A6)&gt;0,SUMIFS('Tenant Occupancy'!LB$5:LB23,OccupancyUnits,$B6,OccupancyAddresses,$A6),IFERROR(VLOOKUP($A6&amp;"" ""&amp;$B6, FILTER(ARRAYFORMULA({OccupancyAddresses&amp;"" ""&amp; OccupancyUnits,'Tenant Occupancy'!LB$5:LB23}),INDEX(ARRAYFORMULA({OccupancyAddresses&amp;"""&amp;" ""&amp; OccupancyUnits,'Tenant Occupancy'!LB$5:LB23}),0,2)&lt;&gt;""""),2,FALSE),IF(LA3=TODAY(),""Today"",)))))"),"Late")</f>
        <v>Late</v>
      </c>
      <c r="LB6" s="3" t="str">
        <f>IFERROR(__xludf.DUMMYFUNCTION("IF(ISBLANK($A6),, IF((ARRAYFORMULA(SUM(COUNTIFS(OccupancyAddresses,$A6,OccupancyUnits, $B6, 'Tenant Occupancy'!LC$5:LC23,{""&gt;0"",""Occupied"",""Late""}))))&gt;1,""Multiple Bookings"", IF(SUMIFS( 'Tenant Occupancy'!LC$5:LC23,OccupancyUnits,$B6,OccupancyAddres"&amp;"ses,$A6)&gt;0,SUMIFS('Tenant Occupancy'!LC$5:LC23,OccupancyUnits,$B6,OccupancyAddresses,$A6),IFERROR(VLOOKUP($A6&amp;"" ""&amp;$B6, FILTER(ARRAYFORMULA({OccupancyAddresses&amp;"" ""&amp; OccupancyUnits,'Tenant Occupancy'!LC$5:LC23}),INDEX(ARRAYFORMULA({OccupancyAddresses&amp;"""&amp;" ""&amp; OccupancyUnits,'Tenant Occupancy'!LC$5:LC23}),0,2)&lt;&gt;""""),2,FALSE),IF(LB3=TODAY(),""Today"",)))))"),"Late")</f>
        <v>Late</v>
      </c>
      <c r="LC6" s="3" t="str">
        <f>IFERROR(__xludf.DUMMYFUNCTION("IF(ISBLANK($A6),, IF((ARRAYFORMULA(SUM(COUNTIFS(OccupancyAddresses,$A6,OccupancyUnits, $B6, 'Tenant Occupancy'!LD$5:LD23,{""&gt;0"",""Occupied"",""Late""}))))&gt;1,""Multiple Bookings"", IF(SUMIFS( 'Tenant Occupancy'!LD$5:LD23,OccupancyUnits,$B6,OccupancyAddres"&amp;"ses,$A6)&gt;0,SUMIFS('Tenant Occupancy'!LD$5:LD23,OccupancyUnits,$B6,OccupancyAddresses,$A6),IFERROR(VLOOKUP($A6&amp;"" ""&amp;$B6, FILTER(ARRAYFORMULA({OccupancyAddresses&amp;"" ""&amp; OccupancyUnits,'Tenant Occupancy'!LD$5:LD23}),INDEX(ARRAYFORMULA({OccupancyAddresses&amp;"""&amp;" ""&amp; OccupancyUnits,'Tenant Occupancy'!LD$5:LD23}),0,2)&lt;&gt;""""),2,FALSE),IF(LC3=TODAY(),""Today"",)))))"),"Late")</f>
        <v>Late</v>
      </c>
      <c r="LD6" s="3" t="str">
        <f>IFERROR(__xludf.DUMMYFUNCTION("IF(ISBLANK($A6),, IF((ARRAYFORMULA(SUM(COUNTIFS(OccupancyAddresses,$A6,OccupancyUnits, $B6, 'Tenant Occupancy'!LE$5:LE23,{""&gt;0"",""Occupied"",""Late""}))))&gt;1,""Multiple Bookings"", IF(SUMIFS( 'Tenant Occupancy'!LE$5:LE23,OccupancyUnits,$B6,OccupancyAddres"&amp;"ses,$A6)&gt;0,SUMIFS('Tenant Occupancy'!LE$5:LE23,OccupancyUnits,$B6,OccupancyAddresses,$A6),IFERROR(VLOOKUP($A6&amp;"" ""&amp;$B6, FILTER(ARRAYFORMULA({OccupancyAddresses&amp;"" ""&amp; OccupancyUnits,'Tenant Occupancy'!LE$5:LE23}),INDEX(ARRAYFORMULA({OccupancyAddresses&amp;"""&amp;" ""&amp; OccupancyUnits,'Tenant Occupancy'!LE$5:LE23}),0,2)&lt;&gt;""""),2,FALSE),IF(LD3=TODAY(),""Today"",)))))"),"Late")</f>
        <v>Late</v>
      </c>
      <c r="LE6" s="3" t="str">
        <f>IFERROR(__xludf.DUMMYFUNCTION("IF(ISBLANK($A6),, IF((ARRAYFORMULA(SUM(COUNTIFS(OccupancyAddresses,$A6,OccupancyUnits, $B6, 'Tenant Occupancy'!LF$5:LF23,{""&gt;0"",""Occupied"",""Late""}))))&gt;1,""Multiple Bookings"", IF(SUMIFS( 'Tenant Occupancy'!LF$5:LF23,OccupancyUnits,$B6,OccupancyAddres"&amp;"ses,$A6)&gt;0,SUMIFS('Tenant Occupancy'!LF$5:LF23,OccupancyUnits,$B6,OccupancyAddresses,$A6),IFERROR(VLOOKUP($A6&amp;"" ""&amp;$B6, FILTER(ARRAYFORMULA({OccupancyAddresses&amp;"" ""&amp; OccupancyUnits,'Tenant Occupancy'!LF$5:LF23}),INDEX(ARRAYFORMULA({OccupancyAddresses&amp;"""&amp;" ""&amp; OccupancyUnits,'Tenant Occupancy'!LF$5:LF23}),0,2)&lt;&gt;""""),2,FALSE),IF(LE3=TODAY(),""Today"",)))))"),"Late")</f>
        <v>Late</v>
      </c>
      <c r="LF6" s="3" t="str">
        <f>IFERROR(__xludf.DUMMYFUNCTION("IF(ISBLANK($A6),, IF((ARRAYFORMULA(SUM(COUNTIFS(OccupancyAddresses,$A6,OccupancyUnits, $B6, 'Tenant Occupancy'!LG$5:LG23,{""&gt;0"",""Occupied"",""Late""}))))&gt;1,""Multiple Bookings"", IF(SUMIFS( 'Tenant Occupancy'!LG$5:LG23,OccupancyUnits,$B6,OccupancyAddres"&amp;"ses,$A6)&gt;0,SUMIFS('Tenant Occupancy'!LG$5:LG23,OccupancyUnits,$B6,OccupancyAddresses,$A6),IFERROR(VLOOKUP($A6&amp;"" ""&amp;$B6, FILTER(ARRAYFORMULA({OccupancyAddresses&amp;"" ""&amp; OccupancyUnits,'Tenant Occupancy'!LG$5:LG23}),INDEX(ARRAYFORMULA({OccupancyAddresses&amp;"""&amp;" ""&amp; OccupancyUnits,'Tenant Occupancy'!LG$5:LG23}),0,2)&lt;&gt;""""),2,FALSE),IF(LF3=TODAY(),""Today"",)))))"),"Late")</f>
        <v>Late</v>
      </c>
      <c r="LG6" s="3" t="str">
        <f>IFERROR(__xludf.DUMMYFUNCTION("IF(ISBLANK($A6),, IF((ARRAYFORMULA(SUM(COUNTIFS(OccupancyAddresses,$A6,OccupancyUnits, $B6, 'Tenant Occupancy'!LH$5:LH23,{""&gt;0"",""Occupied"",""Late""}))))&gt;1,""Multiple Bookings"", IF(SUMIFS( 'Tenant Occupancy'!LH$5:LH23,OccupancyUnits,$B6,OccupancyAddres"&amp;"ses,$A6)&gt;0,SUMIFS('Tenant Occupancy'!LH$5:LH23,OccupancyUnits,$B6,OccupancyAddresses,$A6),IFERROR(VLOOKUP($A6&amp;"" ""&amp;$B6, FILTER(ARRAYFORMULA({OccupancyAddresses&amp;"" ""&amp; OccupancyUnits,'Tenant Occupancy'!LH$5:LH23}),INDEX(ARRAYFORMULA({OccupancyAddresses&amp;"""&amp;" ""&amp; OccupancyUnits,'Tenant Occupancy'!LH$5:LH23}),0,2)&lt;&gt;""""),2,FALSE),IF(LG3=TODAY(),""Today"",)))))"),"Late")</f>
        <v>Late</v>
      </c>
      <c r="LH6" s="3" t="str">
        <f>IFERROR(__xludf.DUMMYFUNCTION("IF(ISBLANK($A6),, IF((ARRAYFORMULA(SUM(COUNTIFS(OccupancyAddresses,$A6,OccupancyUnits, $B6, 'Tenant Occupancy'!LI$5:LI23,{""&gt;0"",""Occupied"",""Late""}))))&gt;1,""Multiple Bookings"", IF(SUMIFS( 'Tenant Occupancy'!LI$5:LI23,OccupancyUnits,$B6,OccupancyAddres"&amp;"ses,$A6)&gt;0,SUMIFS('Tenant Occupancy'!LI$5:LI23,OccupancyUnits,$B6,OccupancyAddresses,$A6),IFERROR(VLOOKUP($A6&amp;"" ""&amp;$B6, FILTER(ARRAYFORMULA({OccupancyAddresses&amp;"" ""&amp; OccupancyUnits,'Tenant Occupancy'!LI$5:LI23}),INDEX(ARRAYFORMULA({OccupancyAddresses&amp;"""&amp;" ""&amp; OccupancyUnits,'Tenant Occupancy'!LI$5:LI23}),0,2)&lt;&gt;""""),2,FALSE),IF(LH3=TODAY(),""Today"",)))))"),"Late")</f>
        <v>Late</v>
      </c>
      <c r="LI6" s="3" t="str">
        <f>IFERROR(__xludf.DUMMYFUNCTION("IF(ISBLANK($A6),, IF((ARRAYFORMULA(SUM(COUNTIFS(OccupancyAddresses,$A6,OccupancyUnits, $B6, 'Tenant Occupancy'!LJ$5:LJ23,{""&gt;0"",""Occupied"",""Late""}))))&gt;1,""Multiple Bookings"", IF(SUMIFS( 'Tenant Occupancy'!LJ$5:LJ23,OccupancyUnits,$B6,OccupancyAddres"&amp;"ses,$A6)&gt;0,SUMIFS('Tenant Occupancy'!LJ$5:LJ23,OccupancyUnits,$B6,OccupancyAddresses,$A6),IFERROR(VLOOKUP($A6&amp;"" ""&amp;$B6, FILTER(ARRAYFORMULA({OccupancyAddresses&amp;"" ""&amp; OccupancyUnits,'Tenant Occupancy'!LJ$5:LJ23}),INDEX(ARRAYFORMULA({OccupancyAddresses&amp;"""&amp;" ""&amp; OccupancyUnits,'Tenant Occupancy'!LJ$5:LJ23}),0,2)&lt;&gt;""""),2,FALSE),IF(LI3=TODAY(),""Today"",)))))"),"Late")</f>
        <v>Late</v>
      </c>
      <c r="LJ6" s="3" t="str">
        <f>IFERROR(__xludf.DUMMYFUNCTION("IF(ISBLANK($A6),, IF((ARRAYFORMULA(SUM(COUNTIFS(OccupancyAddresses,$A6,OccupancyUnits, $B6, 'Tenant Occupancy'!LK$5:LK23,{""&gt;0"",""Occupied"",""Late""}))))&gt;1,""Multiple Bookings"", IF(SUMIFS( 'Tenant Occupancy'!LK$5:LK23,OccupancyUnits,$B6,OccupancyAddres"&amp;"ses,$A6)&gt;0,SUMIFS('Tenant Occupancy'!LK$5:LK23,OccupancyUnits,$B6,OccupancyAddresses,$A6),IFERROR(VLOOKUP($A6&amp;"" ""&amp;$B6, FILTER(ARRAYFORMULA({OccupancyAddresses&amp;"" ""&amp; OccupancyUnits,'Tenant Occupancy'!LK$5:LK23}),INDEX(ARRAYFORMULA({OccupancyAddresses&amp;"""&amp;" ""&amp; OccupancyUnits,'Tenant Occupancy'!LK$5:LK23}),0,2)&lt;&gt;""""),2,FALSE),IF(LJ3=TODAY(),""Today"",)))))"),"Late")</f>
        <v>Late</v>
      </c>
      <c r="LK6" s="3" t="str">
        <f>IFERROR(__xludf.DUMMYFUNCTION("IF(ISBLANK($A6),, IF((ARRAYFORMULA(SUM(COUNTIFS(OccupancyAddresses,$A6,OccupancyUnits, $B6, 'Tenant Occupancy'!LL$5:LL23,{""&gt;0"",""Occupied"",""Late""}))))&gt;1,""Multiple Bookings"", IF(SUMIFS( 'Tenant Occupancy'!LL$5:LL23,OccupancyUnits,$B6,OccupancyAddres"&amp;"ses,$A6)&gt;0,SUMIFS('Tenant Occupancy'!LL$5:LL23,OccupancyUnits,$B6,OccupancyAddresses,$A6),IFERROR(VLOOKUP($A6&amp;"" ""&amp;$B6, FILTER(ARRAYFORMULA({OccupancyAddresses&amp;"" ""&amp; OccupancyUnits,'Tenant Occupancy'!LL$5:LL23}),INDEX(ARRAYFORMULA({OccupancyAddresses&amp;"""&amp;" ""&amp; OccupancyUnits,'Tenant Occupancy'!LL$5:LL23}),0,2)&lt;&gt;""""),2,FALSE),IF(LK3=TODAY(),""Today"",)))))"),"Late")</f>
        <v>Late</v>
      </c>
      <c r="LL6" s="3" t="str">
        <f>IFERROR(__xludf.DUMMYFUNCTION("IF(ISBLANK($A6),, IF((ARRAYFORMULA(SUM(COUNTIFS(OccupancyAddresses,$A6,OccupancyUnits, $B6, 'Tenant Occupancy'!LM$5:LM23,{""&gt;0"",""Occupied"",""Late""}))))&gt;1,""Multiple Bookings"", IF(SUMIFS( 'Tenant Occupancy'!LM$5:LM23,OccupancyUnits,$B6,OccupancyAddres"&amp;"ses,$A6)&gt;0,SUMIFS('Tenant Occupancy'!LM$5:LM23,OccupancyUnits,$B6,OccupancyAddresses,$A6),IFERROR(VLOOKUP($A6&amp;"" ""&amp;$B6, FILTER(ARRAYFORMULA({OccupancyAddresses&amp;"" ""&amp; OccupancyUnits,'Tenant Occupancy'!LM$5:LM23}),INDEX(ARRAYFORMULA({OccupancyAddresses&amp;"""&amp;" ""&amp; OccupancyUnits,'Tenant Occupancy'!LM$5:LM23}),0,2)&lt;&gt;""""),2,FALSE),IF(LL3=TODAY(),""Today"",)))))"),"Late")</f>
        <v>Late</v>
      </c>
      <c r="LM6" s="3" t="str">
        <f>IFERROR(__xludf.DUMMYFUNCTION("IF(ISBLANK($A6),, IF((ARRAYFORMULA(SUM(COUNTIFS(OccupancyAddresses,$A6,OccupancyUnits, $B6, 'Tenant Occupancy'!LN$5:LN23,{""&gt;0"",""Occupied"",""Late""}))))&gt;1,""Multiple Bookings"", IF(SUMIFS( 'Tenant Occupancy'!LN$5:LN23,OccupancyUnits,$B6,OccupancyAddres"&amp;"ses,$A6)&gt;0,SUMIFS('Tenant Occupancy'!LN$5:LN23,OccupancyUnits,$B6,OccupancyAddresses,$A6),IFERROR(VLOOKUP($A6&amp;"" ""&amp;$B6, FILTER(ARRAYFORMULA({OccupancyAddresses&amp;"" ""&amp; OccupancyUnits,'Tenant Occupancy'!LN$5:LN23}),INDEX(ARRAYFORMULA({OccupancyAddresses&amp;"""&amp;" ""&amp; OccupancyUnits,'Tenant Occupancy'!LN$5:LN23}),0,2)&lt;&gt;""""),2,FALSE),IF(LM3=TODAY(),""Today"",)))))"),"Late")</f>
        <v>Late</v>
      </c>
      <c r="LN6" s="3" t="str">
        <f>IFERROR(__xludf.DUMMYFUNCTION("IF(ISBLANK($A6),, IF((ARRAYFORMULA(SUM(COUNTIFS(OccupancyAddresses,$A6,OccupancyUnits, $B6, 'Tenant Occupancy'!LO$5:LO23,{""&gt;0"",""Occupied"",""Late""}))))&gt;1,""Multiple Bookings"", IF(SUMIFS( 'Tenant Occupancy'!LO$5:LO23,OccupancyUnits,$B6,OccupancyAddres"&amp;"ses,$A6)&gt;0,SUMIFS('Tenant Occupancy'!LO$5:LO23,OccupancyUnits,$B6,OccupancyAddresses,$A6),IFERROR(VLOOKUP($A6&amp;"" ""&amp;$B6, FILTER(ARRAYFORMULA({OccupancyAddresses&amp;"" ""&amp; OccupancyUnits,'Tenant Occupancy'!LO$5:LO23}),INDEX(ARRAYFORMULA({OccupancyAddresses&amp;"""&amp;" ""&amp; OccupancyUnits,'Tenant Occupancy'!LO$5:LO23}),0,2)&lt;&gt;""""),2,FALSE),IF(LN3=TODAY(),""Today"",)))))"),"Late")</f>
        <v>Late</v>
      </c>
      <c r="LO6" s="3" t="str">
        <f>IFERROR(__xludf.DUMMYFUNCTION("IF(ISBLANK($A6),, IF((ARRAYFORMULA(SUM(COUNTIFS(OccupancyAddresses,$A6,OccupancyUnits, $B6, 'Tenant Occupancy'!LP$5:LP23,{""&gt;0"",""Occupied"",""Late""}))))&gt;1,""Multiple Bookings"", IF(SUMIFS( 'Tenant Occupancy'!LP$5:LP23,OccupancyUnits,$B6,OccupancyAddres"&amp;"ses,$A6)&gt;0,SUMIFS('Tenant Occupancy'!LP$5:LP23,OccupancyUnits,$B6,OccupancyAddresses,$A6),IFERROR(VLOOKUP($A6&amp;"" ""&amp;$B6, FILTER(ARRAYFORMULA({OccupancyAddresses&amp;"" ""&amp; OccupancyUnits,'Tenant Occupancy'!LP$5:LP23}),INDEX(ARRAYFORMULA({OccupancyAddresses&amp;"""&amp;" ""&amp; OccupancyUnits,'Tenant Occupancy'!LP$5:LP23}),0,2)&lt;&gt;""""),2,FALSE),IF(LO3=TODAY(),""Today"",)))))"),"Late")</f>
        <v>Late</v>
      </c>
      <c r="LP6" s="3" t="str">
        <f>IFERROR(__xludf.DUMMYFUNCTION("IF(ISBLANK($A6),, IF((ARRAYFORMULA(SUM(COUNTIFS(OccupancyAddresses,$A6,OccupancyUnits, $B6, 'Tenant Occupancy'!LQ$5:LQ23,{""&gt;0"",""Occupied"",""Late""}))))&gt;1,""Multiple Bookings"", IF(SUMIFS( 'Tenant Occupancy'!LQ$5:LQ23,OccupancyUnits,$B6,OccupancyAddres"&amp;"ses,$A6)&gt;0,SUMIFS('Tenant Occupancy'!LQ$5:LQ23,OccupancyUnits,$B6,OccupancyAddresses,$A6),IFERROR(VLOOKUP($A6&amp;"" ""&amp;$B6, FILTER(ARRAYFORMULA({OccupancyAddresses&amp;"" ""&amp; OccupancyUnits,'Tenant Occupancy'!LQ$5:LQ23}),INDEX(ARRAYFORMULA({OccupancyAddresses&amp;"""&amp;" ""&amp; OccupancyUnits,'Tenant Occupancy'!LQ$5:LQ23}),0,2)&lt;&gt;""""),2,FALSE),IF(LP3=TODAY(),""Today"",)))))"),"Late")</f>
        <v>Late</v>
      </c>
      <c r="LQ6" s="3" t="str">
        <f>IFERROR(__xludf.DUMMYFUNCTION("IF(ISBLANK($A6),, IF((ARRAYFORMULA(SUM(COUNTIFS(OccupancyAddresses,$A6,OccupancyUnits, $B6, 'Tenant Occupancy'!LR$5:LR23,{""&gt;0"",""Occupied"",""Late""}))))&gt;1,""Multiple Bookings"", IF(SUMIFS( 'Tenant Occupancy'!LR$5:LR23,OccupancyUnits,$B6,OccupancyAddres"&amp;"ses,$A6)&gt;0,SUMIFS('Tenant Occupancy'!LR$5:LR23,OccupancyUnits,$B6,OccupancyAddresses,$A6),IFERROR(VLOOKUP($A6&amp;"" ""&amp;$B6, FILTER(ARRAYFORMULA({OccupancyAddresses&amp;"" ""&amp; OccupancyUnits,'Tenant Occupancy'!LR$5:LR23}),INDEX(ARRAYFORMULA({OccupancyAddresses&amp;"""&amp;" ""&amp; OccupancyUnits,'Tenant Occupancy'!LR$5:LR23}),0,2)&lt;&gt;""""),2,FALSE),IF(LQ3=TODAY(),""Today"",)))))"),"Late")</f>
        <v>Late</v>
      </c>
      <c r="LR6" s="3" t="str">
        <f>IFERROR(__xludf.DUMMYFUNCTION("IF(ISBLANK($A6),, IF((ARRAYFORMULA(SUM(COUNTIFS(OccupancyAddresses,$A6,OccupancyUnits, $B6, 'Tenant Occupancy'!LS$5:LS23,{""&gt;0"",""Occupied"",""Late""}))))&gt;1,""Multiple Bookings"", IF(SUMIFS( 'Tenant Occupancy'!LS$5:LS23,OccupancyUnits,$B6,OccupancyAddres"&amp;"ses,$A6)&gt;0,SUMIFS('Tenant Occupancy'!LS$5:LS23,OccupancyUnits,$B6,OccupancyAddresses,$A6),IFERROR(VLOOKUP($A6&amp;"" ""&amp;$B6, FILTER(ARRAYFORMULA({OccupancyAddresses&amp;"" ""&amp; OccupancyUnits,'Tenant Occupancy'!LS$5:LS23}),INDEX(ARRAYFORMULA({OccupancyAddresses&amp;"""&amp;" ""&amp; OccupancyUnits,'Tenant Occupancy'!LS$5:LS23}),0,2)&lt;&gt;""""),2,FALSE),IF(LR3=TODAY(),""Today"",)))))"),"Late")</f>
        <v>Late</v>
      </c>
      <c r="LS6" s="3" t="str">
        <f>IFERROR(__xludf.DUMMYFUNCTION("IF(ISBLANK($A6),, IF((ARRAYFORMULA(SUM(COUNTIFS(OccupancyAddresses,$A6,OccupancyUnits, $B6, 'Tenant Occupancy'!LT$5:LT23,{""&gt;0"",""Occupied"",""Late""}))))&gt;1,""Multiple Bookings"", IF(SUMIFS( 'Tenant Occupancy'!LT$5:LT23,OccupancyUnits,$B6,OccupancyAddres"&amp;"ses,$A6)&gt;0,SUMIFS('Tenant Occupancy'!LT$5:LT23,OccupancyUnits,$B6,OccupancyAddresses,$A6),IFERROR(VLOOKUP($A6&amp;"" ""&amp;$B6, FILTER(ARRAYFORMULA({OccupancyAddresses&amp;"" ""&amp; OccupancyUnits,'Tenant Occupancy'!LT$5:LT23}),INDEX(ARRAYFORMULA({OccupancyAddresses&amp;"""&amp;" ""&amp; OccupancyUnits,'Tenant Occupancy'!LT$5:LT23}),0,2)&lt;&gt;""""),2,FALSE),IF(LS3=TODAY(),""Today"",)))))"),"Late")</f>
        <v>Late</v>
      </c>
      <c r="LT6" s="3" t="str">
        <f>IFERROR(__xludf.DUMMYFUNCTION("IF(ISBLANK($A6),, IF((ARRAYFORMULA(SUM(COUNTIFS(OccupancyAddresses,$A6,OccupancyUnits, $B6, 'Tenant Occupancy'!LU$5:LU23,{""&gt;0"",""Occupied"",""Late""}))))&gt;1,""Multiple Bookings"", IF(SUMIFS( 'Tenant Occupancy'!LU$5:LU23,OccupancyUnits,$B6,OccupancyAddres"&amp;"ses,$A6)&gt;0,SUMIFS('Tenant Occupancy'!LU$5:LU23,OccupancyUnits,$B6,OccupancyAddresses,$A6),IFERROR(VLOOKUP($A6&amp;"" ""&amp;$B6, FILTER(ARRAYFORMULA({OccupancyAddresses&amp;"" ""&amp; OccupancyUnits,'Tenant Occupancy'!LU$5:LU23}),INDEX(ARRAYFORMULA({OccupancyAddresses&amp;"""&amp;" ""&amp; OccupancyUnits,'Tenant Occupancy'!LU$5:LU23}),0,2)&lt;&gt;""""),2,FALSE),IF(LT3=TODAY(),""Today"",)))))"),"Late")</f>
        <v>Late</v>
      </c>
      <c r="LU6" s="3" t="str">
        <f>IFERROR(__xludf.DUMMYFUNCTION("IF(ISBLANK($A6),, IF((ARRAYFORMULA(SUM(COUNTIFS(OccupancyAddresses,$A6,OccupancyUnits, $B6, 'Tenant Occupancy'!LV$5:LV23,{""&gt;0"",""Occupied"",""Late""}))))&gt;1,""Multiple Bookings"", IF(SUMIFS( 'Tenant Occupancy'!LV$5:LV23,OccupancyUnits,$B6,OccupancyAddres"&amp;"ses,$A6)&gt;0,SUMIFS('Tenant Occupancy'!LV$5:LV23,OccupancyUnits,$B6,OccupancyAddresses,$A6),IFERROR(VLOOKUP($A6&amp;"" ""&amp;$B6, FILTER(ARRAYFORMULA({OccupancyAddresses&amp;"" ""&amp; OccupancyUnits,'Tenant Occupancy'!LV$5:LV23}),INDEX(ARRAYFORMULA({OccupancyAddresses&amp;"""&amp;" ""&amp; OccupancyUnits,'Tenant Occupancy'!LV$5:LV23}),0,2)&lt;&gt;""""),2,FALSE),IF(LU3=TODAY(),""Today"",)))))"),"Late")</f>
        <v>Late</v>
      </c>
      <c r="LV6" s="3">
        <f>IFERROR(__xludf.DUMMYFUNCTION("IF(ISBLANK($A6),, IF((ARRAYFORMULA(SUM(COUNTIFS(OccupancyAddresses,$A6,OccupancyUnits, $B6, 'Tenant Occupancy'!LW$5:LW23,{""&gt;0"",""Occupied"",""Late""}))))&gt;1,""Multiple Bookings"", IF(SUMIFS( 'Tenant Occupancy'!LW$5:LW23,OccupancyUnits,$B6,OccupancyAddres"&amp;"ses,$A6)&gt;0,SUMIFS('Tenant Occupancy'!LW$5:LW23,OccupancyUnits,$B6,OccupancyAddresses,$A6),IFERROR(VLOOKUP($A6&amp;"" ""&amp;$B6, FILTER(ARRAYFORMULA({OccupancyAddresses&amp;"" ""&amp; OccupancyUnits,'Tenant Occupancy'!LW$5:LW23}),INDEX(ARRAYFORMULA({OccupancyAddresses&amp;"""&amp;" ""&amp; OccupancyUnits,'Tenant Occupancy'!LW$5:LW23}),0,2)&lt;&gt;""""),2,FALSE),IF(LV3=TODAY(),""Today"",)))))"),162.92)</f>
        <v>162.92</v>
      </c>
      <c r="LW6" s="3" t="str">
        <f>IFERROR(__xludf.DUMMYFUNCTION("IF(ISBLANK($A6),, IF((ARRAYFORMULA(SUM(COUNTIFS(OccupancyAddresses,$A6,OccupancyUnits, $B6, 'Tenant Occupancy'!LX$5:LX23,{""&gt;0"",""Occupied"",""Late""}))))&gt;1,""Multiple Bookings"", IF(SUMIFS( 'Tenant Occupancy'!LX$5:LX23,OccupancyUnits,$B6,OccupancyAddres"&amp;"ses,$A6)&gt;0,SUMIFS('Tenant Occupancy'!LX$5:LX23,OccupancyUnits,$B6,OccupancyAddresses,$A6),IFERROR(VLOOKUP($A6&amp;"" ""&amp;$B6, FILTER(ARRAYFORMULA({OccupancyAddresses&amp;"" ""&amp; OccupancyUnits,'Tenant Occupancy'!LX$5:LX23}),INDEX(ARRAYFORMULA({OccupancyAddresses&amp;"""&amp;" ""&amp; OccupancyUnits,'Tenant Occupancy'!LX$5:LX23}),0,2)&lt;&gt;""""),2,FALSE),IF(LW3=TODAY(),""Today"",)))))"),"Late")</f>
        <v>Late</v>
      </c>
      <c r="LX6" s="3" t="str">
        <f>IFERROR(__xludf.DUMMYFUNCTION("IF(ISBLANK($A6),, IF((ARRAYFORMULA(SUM(COUNTIFS(OccupancyAddresses,$A6,OccupancyUnits, $B6, 'Tenant Occupancy'!LY$5:LY23,{""&gt;0"",""Occupied"",""Late""}))))&gt;1,""Multiple Bookings"", IF(SUMIFS( 'Tenant Occupancy'!LY$5:LY23,OccupancyUnits,$B6,OccupancyAddres"&amp;"ses,$A6)&gt;0,SUMIFS('Tenant Occupancy'!LY$5:LY23,OccupancyUnits,$B6,OccupancyAddresses,$A6),IFERROR(VLOOKUP($A6&amp;"" ""&amp;$B6, FILTER(ARRAYFORMULA({OccupancyAddresses&amp;"" ""&amp; OccupancyUnits,'Tenant Occupancy'!LY$5:LY23}),INDEX(ARRAYFORMULA({OccupancyAddresses&amp;"""&amp;" ""&amp; OccupancyUnits,'Tenant Occupancy'!LY$5:LY23}),0,2)&lt;&gt;""""),2,FALSE),IF(LX3=TODAY(),""Today"",)))))"),"Late")</f>
        <v>Late</v>
      </c>
      <c r="LY6" s="3" t="str">
        <f>IFERROR(__xludf.DUMMYFUNCTION("IF(ISBLANK($A6),, IF((ARRAYFORMULA(SUM(COUNTIFS(OccupancyAddresses,$A6,OccupancyUnits, $B6, 'Tenant Occupancy'!LZ$5:LZ23,{""&gt;0"",""Occupied"",""Late""}))))&gt;1,""Multiple Bookings"", IF(SUMIFS( 'Tenant Occupancy'!LZ$5:LZ23,OccupancyUnits,$B6,OccupancyAddres"&amp;"ses,$A6)&gt;0,SUMIFS('Tenant Occupancy'!LZ$5:LZ23,OccupancyUnits,$B6,OccupancyAddresses,$A6),IFERROR(VLOOKUP($A6&amp;"" ""&amp;$B6, FILTER(ARRAYFORMULA({OccupancyAddresses&amp;"" ""&amp; OccupancyUnits,'Tenant Occupancy'!LZ$5:LZ23}),INDEX(ARRAYFORMULA({OccupancyAddresses&amp;"""&amp;" ""&amp; OccupancyUnits,'Tenant Occupancy'!LZ$5:LZ23}),0,2)&lt;&gt;""""),2,FALSE),IF(LY3=TODAY(),""Today"",)))))"),"Late")</f>
        <v>Late</v>
      </c>
      <c r="LZ6" s="3" t="str">
        <f>IFERROR(__xludf.DUMMYFUNCTION("IF(ISBLANK($A6),, IF((ARRAYFORMULA(SUM(COUNTIFS(OccupancyAddresses,$A6,OccupancyUnits, $B6, 'Tenant Occupancy'!MA$5:MA23,{""&gt;0"",""Occupied"",""Late""}))))&gt;1,""Multiple Bookings"", IF(SUMIFS( 'Tenant Occupancy'!MA$5:MA23,OccupancyUnits,$B6,OccupancyAddres"&amp;"ses,$A6)&gt;0,SUMIFS('Tenant Occupancy'!MA$5:MA23,OccupancyUnits,$B6,OccupancyAddresses,$A6),IFERROR(VLOOKUP($A6&amp;"" ""&amp;$B6, FILTER(ARRAYFORMULA({OccupancyAddresses&amp;"" ""&amp; OccupancyUnits,'Tenant Occupancy'!MA$5:MA23}),INDEX(ARRAYFORMULA({OccupancyAddresses&amp;"""&amp;" ""&amp; OccupancyUnits,'Tenant Occupancy'!MA$5:MA23}),0,2)&lt;&gt;""""),2,FALSE),IF(LZ3=TODAY(),""Today"",)))))"),"Late")</f>
        <v>Late</v>
      </c>
      <c r="MA6" s="3" t="str">
        <f>IFERROR(__xludf.DUMMYFUNCTION("IF(ISBLANK($A6),, IF((ARRAYFORMULA(SUM(COUNTIFS(OccupancyAddresses,$A6,OccupancyUnits, $B6, 'Tenant Occupancy'!MB$5:MB23,{""&gt;0"",""Occupied"",""Late""}))))&gt;1,""Multiple Bookings"", IF(SUMIFS( 'Tenant Occupancy'!MB$5:MB23,OccupancyUnits,$B6,OccupancyAddres"&amp;"ses,$A6)&gt;0,SUMIFS('Tenant Occupancy'!MB$5:MB23,OccupancyUnits,$B6,OccupancyAddresses,$A6),IFERROR(VLOOKUP($A6&amp;"" ""&amp;$B6, FILTER(ARRAYFORMULA({OccupancyAddresses&amp;"" ""&amp; OccupancyUnits,'Tenant Occupancy'!MB$5:MB23}),INDEX(ARRAYFORMULA({OccupancyAddresses&amp;"""&amp;" ""&amp; OccupancyUnits,'Tenant Occupancy'!MB$5:MB23}),0,2)&lt;&gt;""""),2,FALSE),IF(MA3=TODAY(),""Today"",)))))"),"Late")</f>
        <v>Late</v>
      </c>
      <c r="MB6" s="3" t="str">
        <f>IFERROR(__xludf.DUMMYFUNCTION("IF(ISBLANK($A6),, IF((ARRAYFORMULA(SUM(COUNTIFS(OccupancyAddresses,$A6,OccupancyUnits, $B6, 'Tenant Occupancy'!MC$5:MC23,{""&gt;0"",""Occupied"",""Late""}))))&gt;1,""Multiple Bookings"", IF(SUMIFS( 'Tenant Occupancy'!MC$5:MC23,OccupancyUnits,$B6,OccupancyAddres"&amp;"ses,$A6)&gt;0,SUMIFS('Tenant Occupancy'!MC$5:MC23,OccupancyUnits,$B6,OccupancyAddresses,$A6),IFERROR(VLOOKUP($A6&amp;"" ""&amp;$B6, FILTER(ARRAYFORMULA({OccupancyAddresses&amp;"" ""&amp; OccupancyUnits,'Tenant Occupancy'!MC$5:MC23}),INDEX(ARRAYFORMULA({OccupancyAddresses&amp;"""&amp;" ""&amp; OccupancyUnits,'Tenant Occupancy'!MC$5:MC23}),0,2)&lt;&gt;""""),2,FALSE),IF(MB3=TODAY(),""Today"",)))))"),"Late")</f>
        <v>Late</v>
      </c>
      <c r="MC6" s="3" t="str">
        <f>IFERROR(__xludf.DUMMYFUNCTION("IF(ISBLANK($A6),, IF((ARRAYFORMULA(SUM(COUNTIFS(OccupancyAddresses,$A6,OccupancyUnits, $B6, 'Tenant Occupancy'!MD$5:MD23,{""&gt;0"",""Occupied"",""Late""}))))&gt;1,""Multiple Bookings"", IF(SUMIFS( 'Tenant Occupancy'!MD$5:MD23,OccupancyUnits,$B6,OccupancyAddres"&amp;"ses,$A6)&gt;0,SUMIFS('Tenant Occupancy'!MD$5:MD23,OccupancyUnits,$B6,OccupancyAddresses,$A6),IFERROR(VLOOKUP($A6&amp;"" ""&amp;$B6, FILTER(ARRAYFORMULA({OccupancyAddresses&amp;"" ""&amp; OccupancyUnits,'Tenant Occupancy'!MD$5:MD23}),INDEX(ARRAYFORMULA({OccupancyAddresses&amp;"""&amp;" ""&amp; OccupancyUnits,'Tenant Occupancy'!MD$5:MD23}),0,2)&lt;&gt;""""),2,FALSE),IF(MC3=TODAY(),""Today"",)))))"),"Late")</f>
        <v>Late</v>
      </c>
      <c r="MD6" s="3" t="str">
        <f>IFERROR(__xludf.DUMMYFUNCTION("IF(ISBLANK($A6),, IF((ARRAYFORMULA(SUM(COUNTIFS(OccupancyAddresses,$A6,OccupancyUnits, $B6, 'Tenant Occupancy'!ME$5:ME23,{""&gt;0"",""Occupied"",""Late""}))))&gt;1,""Multiple Bookings"", IF(SUMIFS( 'Tenant Occupancy'!ME$5:ME23,OccupancyUnits,$B6,OccupancyAddres"&amp;"ses,$A6)&gt;0,SUMIFS('Tenant Occupancy'!ME$5:ME23,OccupancyUnits,$B6,OccupancyAddresses,$A6),IFERROR(VLOOKUP($A6&amp;"" ""&amp;$B6, FILTER(ARRAYFORMULA({OccupancyAddresses&amp;"" ""&amp; OccupancyUnits,'Tenant Occupancy'!ME$5:ME23}),INDEX(ARRAYFORMULA({OccupancyAddresses&amp;"""&amp;" ""&amp; OccupancyUnits,'Tenant Occupancy'!ME$5:ME23}),0,2)&lt;&gt;""""),2,FALSE),IF(MD3=TODAY(),""Today"",)))))"),"Late")</f>
        <v>Late</v>
      </c>
      <c r="ME6" s="3" t="str">
        <f>IFERROR(__xludf.DUMMYFUNCTION("IF(ISBLANK($A6),, IF((ARRAYFORMULA(SUM(COUNTIFS(OccupancyAddresses,$A6,OccupancyUnits, $B6, 'Tenant Occupancy'!MF$5:MF23,{""&gt;0"",""Occupied"",""Late""}))))&gt;1,""Multiple Bookings"", IF(SUMIFS( 'Tenant Occupancy'!MF$5:MF23,OccupancyUnits,$B6,OccupancyAddres"&amp;"ses,$A6)&gt;0,SUMIFS('Tenant Occupancy'!MF$5:MF23,OccupancyUnits,$B6,OccupancyAddresses,$A6),IFERROR(VLOOKUP($A6&amp;"" ""&amp;$B6, FILTER(ARRAYFORMULA({OccupancyAddresses&amp;"" ""&amp; OccupancyUnits,'Tenant Occupancy'!MF$5:MF23}),INDEX(ARRAYFORMULA({OccupancyAddresses&amp;"""&amp;" ""&amp; OccupancyUnits,'Tenant Occupancy'!MF$5:MF23}),0,2)&lt;&gt;""""),2,FALSE),IF(ME3=TODAY(),""Today"",)))))"),"Late")</f>
        <v>Late</v>
      </c>
      <c r="MF6" s="3" t="str">
        <f>IFERROR(__xludf.DUMMYFUNCTION("IF(ISBLANK($A6),, IF((ARRAYFORMULA(SUM(COUNTIFS(OccupancyAddresses,$A6,OccupancyUnits, $B6, 'Tenant Occupancy'!MG$5:MG23,{""&gt;0"",""Occupied"",""Late""}))))&gt;1,""Multiple Bookings"", IF(SUMIFS( 'Tenant Occupancy'!MG$5:MG23,OccupancyUnits,$B6,OccupancyAddres"&amp;"ses,$A6)&gt;0,SUMIFS('Tenant Occupancy'!MG$5:MG23,OccupancyUnits,$B6,OccupancyAddresses,$A6),IFERROR(VLOOKUP($A6&amp;"" ""&amp;$B6, FILTER(ARRAYFORMULA({OccupancyAddresses&amp;"" ""&amp; OccupancyUnits,'Tenant Occupancy'!MG$5:MG23}),INDEX(ARRAYFORMULA({OccupancyAddresses&amp;"""&amp;" ""&amp; OccupancyUnits,'Tenant Occupancy'!MG$5:MG23}),0,2)&lt;&gt;""""),2,FALSE),IF(MF3=TODAY(),""Today"",)))))"),"Late")</f>
        <v>Late</v>
      </c>
      <c r="MG6" s="3" t="str">
        <f>IFERROR(__xludf.DUMMYFUNCTION("IF(ISBLANK($A6),, IF((ARRAYFORMULA(SUM(COUNTIFS(OccupancyAddresses,$A6,OccupancyUnits, $B6, 'Tenant Occupancy'!MH$5:MH23,{""&gt;0"",""Occupied"",""Late""}))))&gt;1,""Multiple Bookings"", IF(SUMIFS( 'Tenant Occupancy'!MH$5:MH23,OccupancyUnits,$B6,OccupancyAddres"&amp;"ses,$A6)&gt;0,SUMIFS('Tenant Occupancy'!MH$5:MH23,OccupancyUnits,$B6,OccupancyAddresses,$A6),IFERROR(VLOOKUP($A6&amp;"" ""&amp;$B6, FILTER(ARRAYFORMULA({OccupancyAddresses&amp;"" ""&amp; OccupancyUnits,'Tenant Occupancy'!MH$5:MH23}),INDEX(ARRAYFORMULA({OccupancyAddresses&amp;"""&amp;" ""&amp; OccupancyUnits,'Tenant Occupancy'!MH$5:MH23}),0,2)&lt;&gt;""""),2,FALSE),IF(MG3=TODAY(),""Today"",)))))"),"Late")</f>
        <v>Late</v>
      </c>
      <c r="MH6" s="3" t="str">
        <f>IFERROR(__xludf.DUMMYFUNCTION("IF(ISBLANK($A6),, IF((ARRAYFORMULA(SUM(COUNTIFS(OccupancyAddresses,$A6,OccupancyUnits, $B6, 'Tenant Occupancy'!MI$5:MI23,{""&gt;0"",""Occupied"",""Late""}))))&gt;1,""Multiple Bookings"", IF(SUMIFS( 'Tenant Occupancy'!MI$5:MI23,OccupancyUnits,$B6,OccupancyAddres"&amp;"ses,$A6)&gt;0,SUMIFS('Tenant Occupancy'!MI$5:MI23,OccupancyUnits,$B6,OccupancyAddresses,$A6),IFERROR(VLOOKUP($A6&amp;"" ""&amp;$B6, FILTER(ARRAYFORMULA({OccupancyAddresses&amp;"" ""&amp; OccupancyUnits,'Tenant Occupancy'!MI$5:MI23}),INDEX(ARRAYFORMULA({OccupancyAddresses&amp;"""&amp;" ""&amp; OccupancyUnits,'Tenant Occupancy'!MI$5:MI23}),0,2)&lt;&gt;""""),2,FALSE),IF(MH3=TODAY(),""Today"",)))))"),"Late")</f>
        <v>Late</v>
      </c>
      <c r="MI6" s="3" t="str">
        <f>IFERROR(__xludf.DUMMYFUNCTION("IF(ISBLANK($A6),, IF((ARRAYFORMULA(SUM(COUNTIFS(OccupancyAddresses,$A6,OccupancyUnits, $B6, 'Tenant Occupancy'!MJ$5:MJ23,{""&gt;0"",""Occupied"",""Late""}))))&gt;1,""Multiple Bookings"", IF(SUMIFS( 'Tenant Occupancy'!MJ$5:MJ23,OccupancyUnits,$B6,OccupancyAddres"&amp;"ses,$A6)&gt;0,SUMIFS('Tenant Occupancy'!MJ$5:MJ23,OccupancyUnits,$B6,OccupancyAddresses,$A6),IFERROR(VLOOKUP($A6&amp;"" ""&amp;$B6, FILTER(ARRAYFORMULA({OccupancyAddresses&amp;"" ""&amp; OccupancyUnits,'Tenant Occupancy'!MJ$5:MJ23}),INDEX(ARRAYFORMULA({OccupancyAddresses&amp;"""&amp;" ""&amp; OccupancyUnits,'Tenant Occupancy'!MJ$5:MJ23}),0,2)&lt;&gt;""""),2,FALSE),IF(MI3=TODAY(),""Today"",)))))"),"Late")</f>
        <v>Late</v>
      </c>
      <c r="MJ6" s="3" t="str">
        <f>IFERROR(__xludf.DUMMYFUNCTION("IF(ISBLANK($A6),, IF((ARRAYFORMULA(SUM(COUNTIFS(OccupancyAddresses,$A6,OccupancyUnits, $B6, 'Tenant Occupancy'!MK$5:MK23,{""&gt;0"",""Occupied"",""Late""}))))&gt;1,""Multiple Bookings"", IF(SUMIFS( 'Tenant Occupancy'!MK$5:MK23,OccupancyUnits,$B6,OccupancyAddres"&amp;"ses,$A6)&gt;0,SUMIFS('Tenant Occupancy'!MK$5:MK23,OccupancyUnits,$B6,OccupancyAddresses,$A6),IFERROR(VLOOKUP($A6&amp;"" ""&amp;$B6, FILTER(ARRAYFORMULA({OccupancyAddresses&amp;"" ""&amp; OccupancyUnits,'Tenant Occupancy'!MK$5:MK23}),INDEX(ARRAYFORMULA({OccupancyAddresses&amp;"""&amp;" ""&amp; OccupancyUnits,'Tenant Occupancy'!MK$5:MK23}),0,2)&lt;&gt;""""),2,FALSE),IF(MJ3=TODAY(),""Today"",)))))"),"Late")</f>
        <v>Late</v>
      </c>
      <c r="MK6" s="3" t="str">
        <f>IFERROR(__xludf.DUMMYFUNCTION("IF(ISBLANK($A6),, IF((ARRAYFORMULA(SUM(COUNTIFS(OccupancyAddresses,$A6,OccupancyUnits, $B6, 'Tenant Occupancy'!ML$5:ML23,{""&gt;0"",""Occupied"",""Late""}))))&gt;1,""Multiple Bookings"", IF(SUMIFS( 'Tenant Occupancy'!ML$5:ML23,OccupancyUnits,$B6,OccupancyAddres"&amp;"ses,$A6)&gt;0,SUMIFS('Tenant Occupancy'!ML$5:ML23,OccupancyUnits,$B6,OccupancyAddresses,$A6),IFERROR(VLOOKUP($A6&amp;"" ""&amp;$B6, FILTER(ARRAYFORMULA({OccupancyAddresses&amp;"" ""&amp; OccupancyUnits,'Tenant Occupancy'!ML$5:ML23}),INDEX(ARRAYFORMULA({OccupancyAddresses&amp;"""&amp;" ""&amp; OccupancyUnits,'Tenant Occupancy'!ML$5:ML23}),0,2)&lt;&gt;""""),2,FALSE),IF(MK3=TODAY(),""Today"",)))))"),"Late")</f>
        <v>Late</v>
      </c>
      <c r="ML6" s="3" t="str">
        <f>IFERROR(__xludf.DUMMYFUNCTION("IF(ISBLANK($A6),, IF((ARRAYFORMULA(SUM(COUNTIFS(OccupancyAddresses,$A6,OccupancyUnits, $B6, 'Tenant Occupancy'!MM$5:MM23,{""&gt;0"",""Occupied"",""Late""}))))&gt;1,""Multiple Bookings"", IF(SUMIFS( 'Tenant Occupancy'!MM$5:MM23,OccupancyUnits,$B6,OccupancyAddres"&amp;"ses,$A6)&gt;0,SUMIFS('Tenant Occupancy'!MM$5:MM23,OccupancyUnits,$B6,OccupancyAddresses,$A6),IFERROR(VLOOKUP($A6&amp;"" ""&amp;$B6, FILTER(ARRAYFORMULA({OccupancyAddresses&amp;"" ""&amp; OccupancyUnits,'Tenant Occupancy'!MM$5:MM23}),INDEX(ARRAYFORMULA({OccupancyAddresses&amp;"""&amp;" ""&amp; OccupancyUnits,'Tenant Occupancy'!MM$5:MM23}),0,2)&lt;&gt;""""),2,FALSE),IF(ML3=TODAY(),""Today"",)))))"),"Late")</f>
        <v>Late</v>
      </c>
      <c r="MM6" s="3" t="str">
        <f>IFERROR(__xludf.DUMMYFUNCTION("IF(ISBLANK($A6),, IF((ARRAYFORMULA(SUM(COUNTIFS(OccupancyAddresses,$A6,OccupancyUnits, $B6, 'Tenant Occupancy'!MN$5:MN23,{""&gt;0"",""Occupied"",""Late""}))))&gt;1,""Multiple Bookings"", IF(SUMIFS( 'Tenant Occupancy'!MN$5:MN23,OccupancyUnits,$B6,OccupancyAddres"&amp;"ses,$A6)&gt;0,SUMIFS('Tenant Occupancy'!MN$5:MN23,OccupancyUnits,$B6,OccupancyAddresses,$A6),IFERROR(VLOOKUP($A6&amp;"" ""&amp;$B6, FILTER(ARRAYFORMULA({OccupancyAddresses&amp;"" ""&amp; OccupancyUnits,'Tenant Occupancy'!MN$5:MN23}),INDEX(ARRAYFORMULA({OccupancyAddresses&amp;"""&amp;" ""&amp; OccupancyUnits,'Tenant Occupancy'!MN$5:MN23}),0,2)&lt;&gt;""""),2,FALSE),IF(MM3=TODAY(),""Today"",)))))"),"Late")</f>
        <v>Late</v>
      </c>
      <c r="MN6" s="3" t="str">
        <f>IFERROR(__xludf.DUMMYFUNCTION("IF(ISBLANK($A6),, IF((ARRAYFORMULA(SUM(COUNTIFS(OccupancyAddresses,$A6,OccupancyUnits, $B6, 'Tenant Occupancy'!MO$5:MO23,{""&gt;0"",""Occupied"",""Late""}))))&gt;1,""Multiple Bookings"", IF(SUMIFS( 'Tenant Occupancy'!MO$5:MO23,OccupancyUnits,$B6,OccupancyAddres"&amp;"ses,$A6)&gt;0,SUMIFS('Tenant Occupancy'!MO$5:MO23,OccupancyUnits,$B6,OccupancyAddresses,$A6),IFERROR(VLOOKUP($A6&amp;"" ""&amp;$B6, FILTER(ARRAYFORMULA({OccupancyAddresses&amp;"" ""&amp; OccupancyUnits,'Tenant Occupancy'!MO$5:MO23}),INDEX(ARRAYFORMULA({OccupancyAddresses&amp;"""&amp;" ""&amp; OccupancyUnits,'Tenant Occupancy'!MO$5:MO23}),0,2)&lt;&gt;""""),2,FALSE),IF(MN3=TODAY(),""Today"",)))))"),"Late")</f>
        <v>Late</v>
      </c>
      <c r="MO6" s="3" t="str">
        <f>IFERROR(__xludf.DUMMYFUNCTION("IF(ISBLANK($A6),, IF((ARRAYFORMULA(SUM(COUNTIFS(OccupancyAddresses,$A6,OccupancyUnits, $B6, 'Tenant Occupancy'!MP$5:MP23,{""&gt;0"",""Occupied"",""Late""}))))&gt;1,""Multiple Bookings"", IF(SUMIFS( 'Tenant Occupancy'!MP$5:MP23,OccupancyUnits,$B6,OccupancyAddres"&amp;"ses,$A6)&gt;0,SUMIFS('Tenant Occupancy'!MP$5:MP23,OccupancyUnits,$B6,OccupancyAddresses,$A6),IFERROR(VLOOKUP($A6&amp;"" ""&amp;$B6, FILTER(ARRAYFORMULA({OccupancyAddresses&amp;"" ""&amp; OccupancyUnits,'Tenant Occupancy'!MP$5:MP23}),INDEX(ARRAYFORMULA({OccupancyAddresses&amp;"""&amp;" ""&amp; OccupancyUnits,'Tenant Occupancy'!MP$5:MP23}),0,2)&lt;&gt;""""),2,FALSE),IF(MO3=TODAY(),""Today"",)))))"),"Late")</f>
        <v>Late</v>
      </c>
      <c r="MP6" s="3" t="str">
        <f>IFERROR(__xludf.DUMMYFUNCTION("IF(ISBLANK($A6),, IF((ARRAYFORMULA(SUM(COUNTIFS(OccupancyAddresses,$A6,OccupancyUnits, $B6, 'Tenant Occupancy'!MQ$5:MQ23,{""&gt;0"",""Occupied"",""Late""}))))&gt;1,""Multiple Bookings"", IF(SUMIFS( 'Tenant Occupancy'!MQ$5:MQ23,OccupancyUnits,$B6,OccupancyAddres"&amp;"ses,$A6)&gt;0,SUMIFS('Tenant Occupancy'!MQ$5:MQ23,OccupancyUnits,$B6,OccupancyAddresses,$A6),IFERROR(VLOOKUP($A6&amp;"" ""&amp;$B6, FILTER(ARRAYFORMULA({OccupancyAddresses&amp;"" ""&amp; OccupancyUnits,'Tenant Occupancy'!MQ$5:MQ23}),INDEX(ARRAYFORMULA({OccupancyAddresses&amp;"""&amp;" ""&amp; OccupancyUnits,'Tenant Occupancy'!MQ$5:MQ23}),0,2)&lt;&gt;""""),2,FALSE),IF(MP3=TODAY(),""Today"",)))))"),"Late")</f>
        <v>Late</v>
      </c>
      <c r="MQ6" s="3" t="str">
        <f>IFERROR(__xludf.DUMMYFUNCTION("IF(ISBLANK($A6),, IF((ARRAYFORMULA(SUM(COUNTIFS(OccupancyAddresses,$A6,OccupancyUnits, $B6, 'Tenant Occupancy'!MR$5:MR23,{""&gt;0"",""Occupied"",""Late""}))))&gt;1,""Multiple Bookings"", IF(SUMIFS( 'Tenant Occupancy'!MR$5:MR23,OccupancyUnits,$B6,OccupancyAddres"&amp;"ses,$A6)&gt;0,SUMIFS('Tenant Occupancy'!MR$5:MR23,OccupancyUnits,$B6,OccupancyAddresses,$A6),IFERROR(VLOOKUP($A6&amp;"" ""&amp;$B6, FILTER(ARRAYFORMULA({OccupancyAddresses&amp;"" ""&amp; OccupancyUnits,'Tenant Occupancy'!MR$5:MR23}),INDEX(ARRAYFORMULA({OccupancyAddresses&amp;"""&amp;" ""&amp; OccupancyUnits,'Tenant Occupancy'!MR$5:MR23}),0,2)&lt;&gt;""""),2,FALSE),IF(MQ3=TODAY(),""Today"",)))))"),"Late")</f>
        <v>Late</v>
      </c>
      <c r="MR6" s="3" t="str">
        <f>IFERROR(__xludf.DUMMYFUNCTION("IF(ISBLANK($A6),, IF((ARRAYFORMULA(SUM(COUNTIFS(OccupancyAddresses,$A6,OccupancyUnits, $B6, 'Tenant Occupancy'!MS$5:MS23,{""&gt;0"",""Occupied"",""Late""}))))&gt;1,""Multiple Bookings"", IF(SUMIFS( 'Tenant Occupancy'!MS$5:MS23,OccupancyUnits,$B6,OccupancyAddres"&amp;"ses,$A6)&gt;0,SUMIFS('Tenant Occupancy'!MS$5:MS23,OccupancyUnits,$B6,OccupancyAddresses,$A6),IFERROR(VLOOKUP($A6&amp;"" ""&amp;$B6, FILTER(ARRAYFORMULA({OccupancyAddresses&amp;"" ""&amp; OccupancyUnits,'Tenant Occupancy'!MS$5:MS23}),INDEX(ARRAYFORMULA({OccupancyAddresses&amp;"""&amp;" ""&amp; OccupancyUnits,'Tenant Occupancy'!MS$5:MS23}),0,2)&lt;&gt;""""),2,FALSE),IF(MR3=TODAY(),""Today"",)))))"),"Late")</f>
        <v>Late</v>
      </c>
      <c r="MS6" s="3" t="str">
        <f>IFERROR(__xludf.DUMMYFUNCTION("IF(ISBLANK($A6),, IF((ARRAYFORMULA(SUM(COUNTIFS(OccupancyAddresses,$A6,OccupancyUnits, $B6, 'Tenant Occupancy'!MT$5:MT23,{""&gt;0"",""Occupied"",""Late""}))))&gt;1,""Multiple Bookings"", IF(SUMIFS( 'Tenant Occupancy'!MT$5:MT23,OccupancyUnits,$B6,OccupancyAddres"&amp;"ses,$A6)&gt;0,SUMIFS('Tenant Occupancy'!MT$5:MT23,OccupancyUnits,$B6,OccupancyAddresses,$A6),IFERROR(VLOOKUP($A6&amp;"" ""&amp;$B6, FILTER(ARRAYFORMULA({OccupancyAddresses&amp;"" ""&amp; OccupancyUnits,'Tenant Occupancy'!MT$5:MT23}),INDEX(ARRAYFORMULA({OccupancyAddresses&amp;"""&amp;" ""&amp; OccupancyUnits,'Tenant Occupancy'!MT$5:MT23}),0,2)&lt;&gt;""""),2,FALSE),IF(MS3=TODAY(),""Today"",)))))"),"Late")</f>
        <v>Late</v>
      </c>
      <c r="MT6" s="3" t="str">
        <f>IFERROR(__xludf.DUMMYFUNCTION("IF(ISBLANK($A6),, IF((ARRAYFORMULA(SUM(COUNTIFS(OccupancyAddresses,$A6,OccupancyUnits, $B6, 'Tenant Occupancy'!MU$5:MU23,{""&gt;0"",""Occupied"",""Late""}))))&gt;1,""Multiple Bookings"", IF(SUMIFS( 'Tenant Occupancy'!MU$5:MU23,OccupancyUnits,$B6,OccupancyAddres"&amp;"ses,$A6)&gt;0,SUMIFS('Tenant Occupancy'!MU$5:MU23,OccupancyUnits,$B6,OccupancyAddresses,$A6),IFERROR(VLOOKUP($A6&amp;"" ""&amp;$B6, FILTER(ARRAYFORMULA({OccupancyAddresses&amp;"" ""&amp; OccupancyUnits,'Tenant Occupancy'!MU$5:MU23}),INDEX(ARRAYFORMULA({OccupancyAddresses&amp;"""&amp;" ""&amp; OccupancyUnits,'Tenant Occupancy'!MU$5:MU23}),0,2)&lt;&gt;""""),2,FALSE),IF(MT3=TODAY(),""Today"",)))))"),"Late")</f>
        <v>Late</v>
      </c>
      <c r="MU6" s="3" t="str">
        <f>IFERROR(__xludf.DUMMYFUNCTION("IF(ISBLANK($A6),, IF((ARRAYFORMULA(SUM(COUNTIFS(OccupancyAddresses,$A6,OccupancyUnits, $B6, 'Tenant Occupancy'!MV$5:MV23,{""&gt;0"",""Occupied"",""Late""}))))&gt;1,""Multiple Bookings"", IF(SUMIFS( 'Tenant Occupancy'!MV$5:MV23,OccupancyUnits,$B6,OccupancyAddres"&amp;"ses,$A6)&gt;0,SUMIFS('Tenant Occupancy'!MV$5:MV23,OccupancyUnits,$B6,OccupancyAddresses,$A6),IFERROR(VLOOKUP($A6&amp;"" ""&amp;$B6, FILTER(ARRAYFORMULA({OccupancyAddresses&amp;"" ""&amp; OccupancyUnits,'Tenant Occupancy'!MV$5:MV23}),INDEX(ARRAYFORMULA({OccupancyAddresses&amp;"""&amp;" ""&amp; OccupancyUnits,'Tenant Occupancy'!MV$5:MV23}),0,2)&lt;&gt;""""),2,FALSE),IF(MU3=TODAY(),""Today"",)))))"),"Late")</f>
        <v>Late</v>
      </c>
      <c r="MV6" s="3" t="str">
        <f>IFERROR(__xludf.DUMMYFUNCTION("IF(ISBLANK($A6),, IF((ARRAYFORMULA(SUM(COUNTIFS(OccupancyAddresses,$A6,OccupancyUnits, $B6, 'Tenant Occupancy'!MW$5:MW23,{""&gt;0"",""Occupied"",""Late""}))))&gt;1,""Multiple Bookings"", IF(SUMIFS( 'Tenant Occupancy'!MW$5:MW23,OccupancyUnits,$B6,OccupancyAddres"&amp;"ses,$A6)&gt;0,SUMIFS('Tenant Occupancy'!MW$5:MW23,OccupancyUnits,$B6,OccupancyAddresses,$A6),IFERROR(VLOOKUP($A6&amp;"" ""&amp;$B6, FILTER(ARRAYFORMULA({OccupancyAddresses&amp;"" ""&amp; OccupancyUnits,'Tenant Occupancy'!MW$5:MW23}),INDEX(ARRAYFORMULA({OccupancyAddresses&amp;"""&amp;" ""&amp; OccupancyUnits,'Tenant Occupancy'!MW$5:MW23}),0,2)&lt;&gt;""""),2,FALSE),IF(MV3=TODAY(),""Today"",)))))"),"Late")</f>
        <v>Late</v>
      </c>
      <c r="MW6" s="3" t="str">
        <f>IFERROR(__xludf.DUMMYFUNCTION("IF(ISBLANK($A6),, IF((ARRAYFORMULA(SUM(COUNTIFS(OccupancyAddresses,$A6,OccupancyUnits, $B6, 'Tenant Occupancy'!MX$5:MX23,{""&gt;0"",""Occupied"",""Late""}))))&gt;1,""Multiple Bookings"", IF(SUMIFS( 'Tenant Occupancy'!MX$5:MX23,OccupancyUnits,$B6,OccupancyAddres"&amp;"ses,$A6)&gt;0,SUMIFS('Tenant Occupancy'!MX$5:MX23,OccupancyUnits,$B6,OccupancyAddresses,$A6),IFERROR(VLOOKUP($A6&amp;"" ""&amp;$B6, FILTER(ARRAYFORMULA({OccupancyAddresses&amp;"" ""&amp; OccupancyUnits,'Tenant Occupancy'!MX$5:MX23}),INDEX(ARRAYFORMULA({OccupancyAddresses&amp;"""&amp;" ""&amp; OccupancyUnits,'Tenant Occupancy'!MX$5:MX23}),0,2)&lt;&gt;""""),2,FALSE),IF(MW3=TODAY(),""Today"",)))))"),"Late")</f>
        <v>Late</v>
      </c>
      <c r="MX6" s="3" t="str">
        <f>IFERROR(__xludf.DUMMYFUNCTION("IF(ISBLANK($A6),, IF((ARRAYFORMULA(SUM(COUNTIFS(OccupancyAddresses,$A6,OccupancyUnits, $B6, 'Tenant Occupancy'!MY$5:MY23,{""&gt;0"",""Occupied"",""Late""}))))&gt;1,""Multiple Bookings"", IF(SUMIFS( 'Tenant Occupancy'!MY$5:MY23,OccupancyUnits,$B6,OccupancyAddres"&amp;"ses,$A6)&gt;0,SUMIFS('Tenant Occupancy'!MY$5:MY23,OccupancyUnits,$B6,OccupancyAddresses,$A6),IFERROR(VLOOKUP($A6&amp;"" ""&amp;$B6, FILTER(ARRAYFORMULA({OccupancyAddresses&amp;"" ""&amp; OccupancyUnits,'Tenant Occupancy'!MY$5:MY23}),INDEX(ARRAYFORMULA({OccupancyAddresses&amp;"""&amp;" ""&amp; OccupancyUnits,'Tenant Occupancy'!MY$5:MY23}),0,2)&lt;&gt;""""),2,FALSE),IF(MX3=TODAY(),""Today"",)))))"),"Late")</f>
        <v>Late</v>
      </c>
      <c r="MY6" s="3" t="str">
        <f>IFERROR(__xludf.DUMMYFUNCTION("IF(ISBLANK($A6),, IF((ARRAYFORMULA(SUM(COUNTIFS(OccupancyAddresses,$A6,OccupancyUnits, $B6, 'Tenant Occupancy'!MZ$5:MZ23,{""&gt;0"",""Occupied"",""Late""}))))&gt;1,""Multiple Bookings"", IF(SUMIFS( 'Tenant Occupancy'!MZ$5:MZ23,OccupancyUnits,$B6,OccupancyAddres"&amp;"ses,$A6)&gt;0,SUMIFS('Tenant Occupancy'!MZ$5:MZ23,OccupancyUnits,$B6,OccupancyAddresses,$A6),IFERROR(VLOOKUP($A6&amp;"" ""&amp;$B6, FILTER(ARRAYFORMULA({OccupancyAddresses&amp;"" ""&amp; OccupancyUnits,'Tenant Occupancy'!MZ$5:MZ23}),INDEX(ARRAYFORMULA({OccupancyAddresses&amp;"""&amp;" ""&amp; OccupancyUnits,'Tenant Occupancy'!MZ$5:MZ23}),0,2)&lt;&gt;""""),2,FALSE),IF(MY3=TODAY(),""Today"",)))))"),"Late")</f>
        <v>Late</v>
      </c>
      <c r="MZ6" s="3">
        <f>IFERROR(__xludf.DUMMYFUNCTION("IF(ISBLANK($A6),, IF((ARRAYFORMULA(SUM(COUNTIFS(OccupancyAddresses,$A6,OccupancyUnits, $B6, 'Tenant Occupancy'!NA$5:NA23,{""&gt;0"",""Occupied"",""Late""}))))&gt;1,""Multiple Bookings"", IF(SUMIFS( 'Tenant Occupancy'!NA$5:NA23,OccupancyUnits,$B6,OccupancyAddres"&amp;"ses,$A6)&gt;0,SUMIFS('Tenant Occupancy'!NA$5:NA23,OccupancyUnits,$B6,OccupancyAddresses,$A6),IFERROR(VLOOKUP($A6&amp;"" ""&amp;$B6, FILTER(ARRAYFORMULA({OccupancyAddresses&amp;"" ""&amp; OccupancyUnits,'Tenant Occupancy'!NA$5:NA23}),INDEX(ARRAYFORMULA({OccupancyAddresses&amp;"""&amp;" ""&amp; OccupancyUnits,'Tenant Occupancy'!NA$5:NA23}),0,2)&lt;&gt;""""),2,FALSE),IF(MZ3=TODAY(),""Today"",)))))"),162.92)</f>
        <v>162.92</v>
      </c>
      <c r="NA6" s="3" t="str">
        <f>IFERROR(__xludf.DUMMYFUNCTION("IF(ISBLANK($A6),, IF((ARRAYFORMULA(SUM(COUNTIFS(OccupancyAddresses,$A6,OccupancyUnits, $B6, 'Tenant Occupancy'!NB$5:NB23,{""&gt;0"",""Occupied"",""Late""}))))&gt;1,""Multiple Bookings"", IF(SUMIFS( 'Tenant Occupancy'!NB$5:NB23,OccupancyUnits,$B6,OccupancyAddres"&amp;"ses,$A6)&gt;0,SUMIFS('Tenant Occupancy'!NB$5:NB23,OccupancyUnits,$B6,OccupancyAddresses,$A6),IFERROR(VLOOKUP($A6&amp;"" ""&amp;$B6, FILTER(ARRAYFORMULA({OccupancyAddresses&amp;"" ""&amp; OccupancyUnits,'Tenant Occupancy'!NB$5:NB23}),INDEX(ARRAYFORMULA({OccupancyAddresses&amp;"""&amp;" ""&amp; OccupancyUnits,'Tenant Occupancy'!NB$5:NB23}),0,2)&lt;&gt;""""),2,FALSE),IF(NA3=TODAY(),""Today"",)))))"),"Late")</f>
        <v>Late</v>
      </c>
      <c r="NB6" s="3" t="str">
        <f>IFERROR(__xludf.DUMMYFUNCTION("IF(ISBLANK($A6),, IF((ARRAYFORMULA(SUM(COUNTIFS(OccupancyAddresses,$A6,OccupancyUnits, $B6, 'Tenant Occupancy'!NC$5:NC23,{""&gt;0"",""Occupied"",""Late""}))))&gt;1,""Multiple Bookings"", IF(SUMIFS( 'Tenant Occupancy'!NC$5:NC23,OccupancyUnits,$B6,OccupancyAddres"&amp;"ses,$A6)&gt;0,SUMIFS('Tenant Occupancy'!NC$5:NC23,OccupancyUnits,$B6,OccupancyAddresses,$A6),IFERROR(VLOOKUP($A6&amp;"" ""&amp;$B6, FILTER(ARRAYFORMULA({OccupancyAddresses&amp;"" ""&amp; OccupancyUnits,'Tenant Occupancy'!NC$5:NC23}),INDEX(ARRAYFORMULA({OccupancyAddresses&amp;"""&amp;" ""&amp; OccupancyUnits,'Tenant Occupancy'!NC$5:NC23}),0,2)&lt;&gt;""""),2,FALSE),IF(NB3=TODAY(),""Today"",)))))"),"Late")</f>
        <v>Late</v>
      </c>
      <c r="NC6" s="3" t="str">
        <f>IFERROR(__xludf.DUMMYFUNCTION("IF(ISBLANK($A6),, IF((ARRAYFORMULA(SUM(COUNTIFS(OccupancyAddresses,$A6,OccupancyUnits, $B6, 'Tenant Occupancy'!ND$5:ND23,{""&gt;0"",""Occupied"",""Late""}))))&gt;1,""Multiple Bookings"", IF(SUMIFS( 'Tenant Occupancy'!ND$5:ND23,OccupancyUnits,$B6,OccupancyAddres"&amp;"ses,$A6)&gt;0,SUMIFS('Tenant Occupancy'!ND$5:ND23,OccupancyUnits,$B6,OccupancyAddresses,$A6),IFERROR(VLOOKUP($A6&amp;"" ""&amp;$B6, FILTER(ARRAYFORMULA({OccupancyAddresses&amp;"" ""&amp; OccupancyUnits,'Tenant Occupancy'!ND$5:ND23}),INDEX(ARRAYFORMULA({OccupancyAddresses&amp;"""&amp;" ""&amp; OccupancyUnits,'Tenant Occupancy'!ND$5:ND23}),0,2)&lt;&gt;""""),2,FALSE),IF(NC3=TODAY(),""Today"",)))))"),"Late")</f>
        <v>Late</v>
      </c>
      <c r="ND6" s="3" t="str">
        <f>IFERROR(__xludf.DUMMYFUNCTION("IF(ISBLANK($A6),, IF((ARRAYFORMULA(SUM(COUNTIFS(OccupancyAddresses,$A6,OccupancyUnits, $B6, 'Tenant Occupancy'!NE$5:NE23,{""&gt;0"",""Occupied"",""Late""}))))&gt;1,""Multiple Bookings"", IF(SUMIFS( 'Tenant Occupancy'!NE$5:NE23,OccupancyUnits,$B6,OccupancyAddres"&amp;"ses,$A6)&gt;0,SUMIFS('Tenant Occupancy'!NE$5:NE23,OccupancyUnits,$B6,OccupancyAddresses,$A6),IFERROR(VLOOKUP($A6&amp;"" ""&amp;$B6, FILTER(ARRAYFORMULA({OccupancyAddresses&amp;"" ""&amp; OccupancyUnits,'Tenant Occupancy'!NE$5:NE23}),INDEX(ARRAYFORMULA({OccupancyAddresses&amp;"""&amp;" ""&amp; OccupancyUnits,'Tenant Occupancy'!NE$5:NE23}),0,2)&lt;&gt;""""),2,FALSE),IF(ND3=TODAY(),""Today"",)))))"),"Today")</f>
        <v>Today</v>
      </c>
      <c r="NE6" s="3" t="str">
        <f>IFERROR(__xludf.DUMMYFUNCTION("IF(ISBLANK($A6),, IF((ARRAYFORMULA(SUM(COUNTIFS(OccupancyAddresses,$A6,OccupancyUnits, $B6, 'Tenant Occupancy'!NF$5:NF23,{""&gt;0"",""Occupied"",""Late""}))))&gt;1,""Multiple Bookings"", IF(SUMIFS( 'Tenant Occupancy'!NF$5:NF23,OccupancyUnits,$B6,OccupancyAddres"&amp;"ses,$A6)&gt;0,SUMIFS('Tenant Occupancy'!NF$5:NF23,OccupancyUnits,$B6,OccupancyAddresses,$A6),IFERROR(VLOOKUP($A6&amp;"" ""&amp;$B6, FILTER(ARRAYFORMULA({OccupancyAddresses&amp;"" ""&amp; OccupancyUnits,'Tenant Occupancy'!NF$5:NF23}),INDEX(ARRAYFORMULA({OccupancyAddresses&amp;"""&amp;" ""&amp; OccupancyUnits,'Tenant Occupancy'!NF$5:NF23}),0,2)&lt;&gt;""""),2,FALSE),IF(NE3=TODAY(),""Today"",)))))"),"Occupied")</f>
        <v>Occupied</v>
      </c>
      <c r="NF6" s="3" t="str">
        <f>IFERROR(__xludf.DUMMYFUNCTION("IF(ISBLANK($A6),, IF((ARRAYFORMULA(SUM(COUNTIFS(OccupancyAddresses,$A6,OccupancyUnits, $B6, 'Tenant Occupancy'!NG$5:NG23,{""&gt;0"",""Occupied"",""Late""}))))&gt;1,""Multiple Bookings"", IF(SUMIFS( 'Tenant Occupancy'!NG$5:NG23,OccupancyUnits,$B6,OccupancyAddres"&amp;"ses,$A6)&gt;0,SUMIFS('Tenant Occupancy'!NG$5:NG23,OccupancyUnits,$B6,OccupancyAddresses,$A6),IFERROR(VLOOKUP($A6&amp;"" ""&amp;$B6, FILTER(ARRAYFORMULA({OccupancyAddresses&amp;"" ""&amp; OccupancyUnits,'Tenant Occupancy'!NG$5:NG23}),INDEX(ARRAYFORMULA({OccupancyAddresses&amp;"""&amp;" ""&amp; OccupancyUnits,'Tenant Occupancy'!NG$5:NG23}),0,2)&lt;&gt;""""),2,FALSE),IF(NF3=TODAY(),""Today"",)))))"),"Occupied")</f>
        <v>Occupied</v>
      </c>
      <c r="NG6" s="3" t="str">
        <f>IFERROR(__xludf.DUMMYFUNCTION("IF(ISBLANK($A6),, IF((ARRAYFORMULA(SUM(COUNTIFS(OccupancyAddresses,$A6,OccupancyUnits, $B6, 'Tenant Occupancy'!NH$5:NH23,{""&gt;0"",""Occupied"",""Late""}))))&gt;1,""Multiple Bookings"", IF(SUMIFS( 'Tenant Occupancy'!NH$5:NH23,OccupancyUnits,$B6,OccupancyAddres"&amp;"ses,$A6)&gt;0,SUMIFS('Tenant Occupancy'!NH$5:NH23,OccupancyUnits,$B6,OccupancyAddresses,$A6),IFERROR(VLOOKUP($A6&amp;"" ""&amp;$B6, FILTER(ARRAYFORMULA({OccupancyAddresses&amp;"" ""&amp; OccupancyUnits,'Tenant Occupancy'!NH$5:NH23}),INDEX(ARRAYFORMULA({OccupancyAddresses&amp;"""&amp;" ""&amp; OccupancyUnits,'Tenant Occupancy'!NH$5:NH23}),0,2)&lt;&gt;""""),2,FALSE),IF(NG3=TODAY(),""Today"",)))))"),"Occupied")</f>
        <v>Occupied</v>
      </c>
      <c r="NH6" s="3" t="str">
        <f>IFERROR(__xludf.DUMMYFUNCTION("IF(ISBLANK($A6),, IF((ARRAYFORMULA(SUM(COUNTIFS(OccupancyAddresses,$A6,OccupancyUnits, $B6, 'Tenant Occupancy'!NI$5:NI23,{""&gt;0"",""Occupied"",""Late""}))))&gt;1,""Multiple Bookings"", IF(SUMIFS( 'Tenant Occupancy'!NI$5:NI23,OccupancyUnits,$B6,OccupancyAddres"&amp;"ses,$A6)&gt;0,SUMIFS('Tenant Occupancy'!NI$5:NI23,OccupancyUnits,$B6,OccupancyAddresses,$A6),IFERROR(VLOOKUP($A6&amp;"" ""&amp;$B6, FILTER(ARRAYFORMULA({OccupancyAddresses&amp;"" ""&amp; OccupancyUnits,'Tenant Occupancy'!NI$5:NI23}),INDEX(ARRAYFORMULA({OccupancyAddresses&amp;"""&amp;" ""&amp; OccupancyUnits,'Tenant Occupancy'!NI$5:NI23}),0,2)&lt;&gt;""""),2,FALSE),IF(NH3=TODAY(),""Today"",)))))"),"Occupied")</f>
        <v>Occupied</v>
      </c>
      <c r="NI6" s="3" t="str">
        <f>IFERROR(__xludf.DUMMYFUNCTION("IF(ISBLANK($A6),, IF((ARRAYFORMULA(SUM(COUNTIFS(OccupancyAddresses,$A6,OccupancyUnits, $B6, 'Tenant Occupancy'!NJ$5:NJ23,{""&gt;0"",""Occupied"",""Late""}))))&gt;1,""Multiple Bookings"", IF(SUMIFS( 'Tenant Occupancy'!NJ$5:NJ23,OccupancyUnits,$B6,OccupancyAddres"&amp;"ses,$A6)&gt;0,SUMIFS('Tenant Occupancy'!NJ$5:NJ23,OccupancyUnits,$B6,OccupancyAddresses,$A6),IFERROR(VLOOKUP($A6&amp;"" ""&amp;$B6, FILTER(ARRAYFORMULA({OccupancyAddresses&amp;"" ""&amp; OccupancyUnits,'Tenant Occupancy'!NJ$5:NJ23}),INDEX(ARRAYFORMULA({OccupancyAddresses&amp;"""&amp;" ""&amp; OccupancyUnits,'Tenant Occupancy'!NJ$5:NJ23}),0,2)&lt;&gt;""""),2,FALSE),IF(NI3=TODAY(),""Today"",)))))"),"Occupied")</f>
        <v>Occupied</v>
      </c>
      <c r="NJ6" s="3" t="str">
        <f>IFERROR(__xludf.DUMMYFUNCTION("IF(ISBLANK($A6),, IF((ARRAYFORMULA(SUM(COUNTIFS(OccupancyAddresses,$A6,OccupancyUnits, $B6, 'Tenant Occupancy'!NK$5:NK23,{""&gt;0"",""Occupied"",""Late""}))))&gt;1,""Multiple Bookings"", IF(SUMIFS( 'Tenant Occupancy'!NK$5:NK23,OccupancyUnits,$B6,OccupancyAddres"&amp;"ses,$A6)&gt;0,SUMIFS('Tenant Occupancy'!NK$5:NK23,OccupancyUnits,$B6,OccupancyAddresses,$A6),IFERROR(VLOOKUP($A6&amp;"" ""&amp;$B6, FILTER(ARRAYFORMULA({OccupancyAddresses&amp;"" ""&amp; OccupancyUnits,'Tenant Occupancy'!NK$5:NK23}),INDEX(ARRAYFORMULA({OccupancyAddresses&amp;"""&amp;" ""&amp; OccupancyUnits,'Tenant Occupancy'!NK$5:NK23}),0,2)&lt;&gt;""""),2,FALSE),IF(NJ3=TODAY(),""Today"",)))))"),"Occupied")</f>
        <v>Occupied</v>
      </c>
      <c r="NK6" s="3" t="str">
        <f>IFERROR(__xludf.DUMMYFUNCTION("IF(ISBLANK($A6),, IF((ARRAYFORMULA(SUM(COUNTIFS(OccupancyAddresses,$A6,OccupancyUnits, $B6, 'Tenant Occupancy'!NL$5:NL23,{""&gt;0"",""Occupied"",""Late""}))))&gt;1,""Multiple Bookings"", IF(SUMIFS( 'Tenant Occupancy'!NL$5:NL23,OccupancyUnits,$B6,OccupancyAddres"&amp;"ses,$A6)&gt;0,SUMIFS('Tenant Occupancy'!NL$5:NL23,OccupancyUnits,$B6,OccupancyAddresses,$A6),IFERROR(VLOOKUP($A6&amp;"" ""&amp;$B6, FILTER(ARRAYFORMULA({OccupancyAddresses&amp;"" ""&amp; OccupancyUnits,'Tenant Occupancy'!NL$5:NL23}),INDEX(ARRAYFORMULA({OccupancyAddresses&amp;"""&amp;" ""&amp; OccupancyUnits,'Tenant Occupancy'!NL$5:NL23}),0,2)&lt;&gt;""""),2,FALSE),IF(NK3=TODAY(),""Today"",)))))"),"Occupied")</f>
        <v>Occupied</v>
      </c>
      <c r="NL6" s="3" t="str">
        <f>IFERROR(__xludf.DUMMYFUNCTION("IF(ISBLANK($A6),, IF((ARRAYFORMULA(SUM(COUNTIFS(OccupancyAddresses,$A6,OccupancyUnits, $B6, 'Tenant Occupancy'!NM$5:NM23,{""&gt;0"",""Occupied"",""Late""}))))&gt;1,""Multiple Bookings"", IF(SUMIFS( 'Tenant Occupancy'!NM$5:NM23,OccupancyUnits,$B6,OccupancyAddres"&amp;"ses,$A6)&gt;0,SUMIFS('Tenant Occupancy'!NM$5:NM23,OccupancyUnits,$B6,OccupancyAddresses,$A6),IFERROR(VLOOKUP($A6&amp;"" ""&amp;$B6, FILTER(ARRAYFORMULA({OccupancyAddresses&amp;"" ""&amp; OccupancyUnits,'Tenant Occupancy'!NM$5:NM23}),INDEX(ARRAYFORMULA({OccupancyAddresses&amp;"""&amp;" ""&amp; OccupancyUnits,'Tenant Occupancy'!NM$5:NM23}),0,2)&lt;&gt;""""),2,FALSE),IF(NL3=TODAY(),""Today"",)))))"),"Occupied")</f>
        <v>Occupied</v>
      </c>
      <c r="NM6" s="3" t="str">
        <f>IFERROR(__xludf.DUMMYFUNCTION("IF(ISBLANK($A6),, IF((ARRAYFORMULA(SUM(COUNTIFS(OccupancyAddresses,$A6,OccupancyUnits, $B6, 'Tenant Occupancy'!NN$5:NN23,{""&gt;0"",""Occupied"",""Late""}))))&gt;1,""Multiple Bookings"", IF(SUMIFS( 'Tenant Occupancy'!NN$5:NN23,OccupancyUnits,$B6,OccupancyAddres"&amp;"ses,$A6)&gt;0,SUMIFS('Tenant Occupancy'!NN$5:NN23,OccupancyUnits,$B6,OccupancyAddresses,$A6),IFERROR(VLOOKUP($A6&amp;"" ""&amp;$B6, FILTER(ARRAYFORMULA({OccupancyAddresses&amp;"" ""&amp; OccupancyUnits,'Tenant Occupancy'!NN$5:NN23}),INDEX(ARRAYFORMULA({OccupancyAddresses&amp;"""&amp;" ""&amp; OccupancyUnits,'Tenant Occupancy'!NN$5:NN23}),0,2)&lt;&gt;""""),2,FALSE),IF(NM3=TODAY(),""Today"",)))))"),"Occupied")</f>
        <v>Occupied</v>
      </c>
      <c r="NN6" s="3" t="str">
        <f>IFERROR(__xludf.DUMMYFUNCTION("IF(ISBLANK($A6),, IF((ARRAYFORMULA(SUM(COUNTIFS(OccupancyAddresses,$A6,OccupancyUnits, $B6, 'Tenant Occupancy'!NO$5:NO23,{""&gt;0"",""Occupied"",""Late""}))))&gt;1,""Multiple Bookings"", IF(SUMIFS( 'Tenant Occupancy'!NO$5:NO23,OccupancyUnits,$B6,OccupancyAddres"&amp;"ses,$A6)&gt;0,SUMIFS('Tenant Occupancy'!NO$5:NO23,OccupancyUnits,$B6,OccupancyAddresses,$A6),IFERROR(VLOOKUP($A6&amp;"" ""&amp;$B6, FILTER(ARRAYFORMULA({OccupancyAddresses&amp;"" ""&amp; OccupancyUnits,'Tenant Occupancy'!NO$5:NO23}),INDEX(ARRAYFORMULA({OccupancyAddresses&amp;"""&amp;" ""&amp; OccupancyUnits,'Tenant Occupancy'!NO$5:NO23}),0,2)&lt;&gt;""""),2,FALSE),IF(NN3=TODAY(),""Today"",)))))"),"Occupied")</f>
        <v>Occupied</v>
      </c>
      <c r="NO6" s="3" t="str">
        <f>IFERROR(__xludf.DUMMYFUNCTION("IF(ISBLANK($A6),, IF((ARRAYFORMULA(SUM(COUNTIFS(OccupancyAddresses,$A6,OccupancyUnits, $B6, 'Tenant Occupancy'!NP$5:NP23,{""&gt;0"",""Occupied"",""Late""}))))&gt;1,""Multiple Bookings"", IF(SUMIFS( 'Tenant Occupancy'!NP$5:NP23,OccupancyUnits,$B6,OccupancyAddres"&amp;"ses,$A6)&gt;0,SUMIFS('Tenant Occupancy'!NP$5:NP23,OccupancyUnits,$B6,OccupancyAddresses,$A6),IFERROR(VLOOKUP($A6&amp;"" ""&amp;$B6, FILTER(ARRAYFORMULA({OccupancyAddresses&amp;"" ""&amp; OccupancyUnits,'Tenant Occupancy'!NP$5:NP23}),INDEX(ARRAYFORMULA({OccupancyAddresses&amp;"""&amp;" ""&amp; OccupancyUnits,'Tenant Occupancy'!NP$5:NP23}),0,2)&lt;&gt;""""),2,FALSE),IF(NO3=TODAY(),""Today"",)))))"),"Occupied")</f>
        <v>Occupied</v>
      </c>
      <c r="NP6" s="3" t="str">
        <f>IFERROR(__xludf.DUMMYFUNCTION("IF(ISBLANK($A6),, IF((ARRAYFORMULA(SUM(COUNTIFS(OccupancyAddresses,$A6,OccupancyUnits, $B6, 'Tenant Occupancy'!NQ$5:NQ23,{""&gt;0"",""Occupied"",""Late""}))))&gt;1,""Multiple Bookings"", IF(SUMIFS( 'Tenant Occupancy'!NQ$5:NQ23,OccupancyUnits,$B6,OccupancyAddres"&amp;"ses,$A6)&gt;0,SUMIFS('Tenant Occupancy'!NQ$5:NQ23,OccupancyUnits,$B6,OccupancyAddresses,$A6),IFERROR(VLOOKUP($A6&amp;"" ""&amp;$B6, FILTER(ARRAYFORMULA({OccupancyAddresses&amp;"" ""&amp; OccupancyUnits,'Tenant Occupancy'!NQ$5:NQ23}),INDEX(ARRAYFORMULA({OccupancyAddresses&amp;"""&amp;" ""&amp; OccupancyUnits,'Tenant Occupancy'!NQ$5:NQ23}),0,2)&lt;&gt;""""),2,FALSE),IF(NP3=TODAY(),""Today"",)))))"),"Occupied")</f>
        <v>Occupied</v>
      </c>
      <c r="NQ6" s="3" t="str">
        <f>IFERROR(__xludf.DUMMYFUNCTION("IF(ISBLANK($A6),, IF((ARRAYFORMULA(SUM(COUNTIFS(OccupancyAddresses,$A6,OccupancyUnits, $B6, 'Tenant Occupancy'!NR$5:NR23,{""&gt;0"",""Occupied"",""Late""}))))&gt;1,""Multiple Bookings"", IF(SUMIFS( 'Tenant Occupancy'!NR$5:NR23,OccupancyUnits,$B6,OccupancyAddres"&amp;"ses,$A6)&gt;0,SUMIFS('Tenant Occupancy'!NR$5:NR23,OccupancyUnits,$B6,OccupancyAddresses,$A6),IFERROR(VLOOKUP($A6&amp;"" ""&amp;$B6, FILTER(ARRAYFORMULA({OccupancyAddresses&amp;"" ""&amp; OccupancyUnits,'Tenant Occupancy'!NR$5:NR23}),INDEX(ARRAYFORMULA({OccupancyAddresses&amp;"""&amp;" ""&amp; OccupancyUnits,'Tenant Occupancy'!NR$5:NR23}),0,2)&lt;&gt;""""),2,FALSE),IF(NQ3=TODAY(),""Today"",)))))"),"Occupied")</f>
        <v>Occupied</v>
      </c>
      <c r="NR6" s="3" t="str">
        <f>IFERROR(__xludf.DUMMYFUNCTION("IF(ISBLANK($A6),, IF((ARRAYFORMULA(SUM(COUNTIFS(OccupancyAddresses,$A6,OccupancyUnits, $B6, 'Tenant Occupancy'!NS$5:NS23,{""&gt;0"",""Occupied"",""Late""}))))&gt;1,""Multiple Bookings"", IF(SUMIFS( 'Tenant Occupancy'!NS$5:NS23,OccupancyUnits,$B6,OccupancyAddres"&amp;"ses,$A6)&gt;0,SUMIFS('Tenant Occupancy'!NS$5:NS23,OccupancyUnits,$B6,OccupancyAddresses,$A6),IFERROR(VLOOKUP($A6&amp;"" ""&amp;$B6, FILTER(ARRAYFORMULA({OccupancyAddresses&amp;"" ""&amp; OccupancyUnits,'Tenant Occupancy'!NS$5:NS23}),INDEX(ARRAYFORMULA({OccupancyAddresses&amp;"""&amp;" ""&amp; OccupancyUnits,'Tenant Occupancy'!NS$5:NS23}),0,2)&lt;&gt;""""),2,FALSE),IF(NR3=TODAY(),""Today"",)))))"),"Occupied")</f>
        <v>Occupied</v>
      </c>
      <c r="NS6" s="3" t="str">
        <f>IFERROR(__xludf.DUMMYFUNCTION("IF(ISBLANK($A6),, IF((ARRAYFORMULA(SUM(COUNTIFS(OccupancyAddresses,$A6,OccupancyUnits, $B6, 'Tenant Occupancy'!NT$5:NT23,{""&gt;0"",""Occupied"",""Late""}))))&gt;1,""Multiple Bookings"", IF(SUMIFS( 'Tenant Occupancy'!NT$5:NT23,OccupancyUnits,$B6,OccupancyAddres"&amp;"ses,$A6)&gt;0,SUMIFS('Tenant Occupancy'!NT$5:NT23,OccupancyUnits,$B6,OccupancyAddresses,$A6),IFERROR(VLOOKUP($A6&amp;"" ""&amp;$B6, FILTER(ARRAYFORMULA({OccupancyAddresses&amp;"" ""&amp; OccupancyUnits,'Tenant Occupancy'!NT$5:NT23}),INDEX(ARRAYFORMULA({OccupancyAddresses&amp;"""&amp;" ""&amp; OccupancyUnits,'Tenant Occupancy'!NT$5:NT23}),0,2)&lt;&gt;""""),2,FALSE),IF(NS3=TODAY(),""Today"",)))))"),"Occupied")</f>
        <v>Occupied</v>
      </c>
      <c r="NT6" s="3" t="str">
        <f>IFERROR(__xludf.DUMMYFUNCTION("IF(ISBLANK($A6),, IF((ARRAYFORMULA(SUM(COUNTIFS(OccupancyAddresses,$A6,OccupancyUnits, $B6, 'Tenant Occupancy'!NU$5:NU23,{""&gt;0"",""Occupied"",""Late""}))))&gt;1,""Multiple Bookings"", IF(SUMIFS( 'Tenant Occupancy'!NU$5:NU23,OccupancyUnits,$B6,OccupancyAddres"&amp;"ses,$A6)&gt;0,SUMIFS('Tenant Occupancy'!NU$5:NU23,OccupancyUnits,$B6,OccupancyAddresses,$A6),IFERROR(VLOOKUP($A6&amp;"" ""&amp;$B6, FILTER(ARRAYFORMULA({OccupancyAddresses&amp;"" ""&amp; OccupancyUnits,'Tenant Occupancy'!NU$5:NU23}),INDEX(ARRAYFORMULA({OccupancyAddresses&amp;"""&amp;" ""&amp; OccupancyUnits,'Tenant Occupancy'!NU$5:NU23}),0,2)&lt;&gt;""""),2,FALSE),IF(NT3=TODAY(),""Today"",)))))"),"Occupied")</f>
        <v>Occupied</v>
      </c>
      <c r="NU6" s="3" t="str">
        <f>IFERROR(__xludf.DUMMYFUNCTION("IF(ISBLANK($A6),, IF((ARRAYFORMULA(SUM(COUNTIFS(OccupancyAddresses,$A6,OccupancyUnits, $B6, 'Tenant Occupancy'!NV$5:NV23,{""&gt;0"",""Occupied"",""Late""}))))&gt;1,""Multiple Bookings"", IF(SUMIFS( 'Tenant Occupancy'!NV$5:NV23,OccupancyUnits,$B6,OccupancyAddres"&amp;"ses,$A6)&gt;0,SUMIFS('Tenant Occupancy'!NV$5:NV23,OccupancyUnits,$B6,OccupancyAddresses,$A6),IFERROR(VLOOKUP($A6&amp;"" ""&amp;$B6, FILTER(ARRAYFORMULA({OccupancyAddresses&amp;"" ""&amp; OccupancyUnits,'Tenant Occupancy'!NV$5:NV23}),INDEX(ARRAYFORMULA({OccupancyAddresses&amp;"""&amp;" ""&amp; OccupancyUnits,'Tenant Occupancy'!NV$5:NV23}),0,2)&lt;&gt;""""),2,FALSE),IF(NU3=TODAY(),""Today"",)))))"),"Occupied")</f>
        <v>Occupied</v>
      </c>
      <c r="NV6" s="3" t="str">
        <f>IFERROR(__xludf.DUMMYFUNCTION("IF(ISBLANK($A6),, IF((ARRAYFORMULA(SUM(COUNTIFS(OccupancyAddresses,$A6,OccupancyUnits, $B6, 'Tenant Occupancy'!NW$5:NW23,{""&gt;0"",""Occupied"",""Late""}))))&gt;1,""Multiple Bookings"", IF(SUMIFS( 'Tenant Occupancy'!NW$5:NW23,OccupancyUnits,$B6,OccupancyAddres"&amp;"ses,$A6)&gt;0,SUMIFS('Tenant Occupancy'!NW$5:NW23,OccupancyUnits,$B6,OccupancyAddresses,$A6),IFERROR(VLOOKUP($A6&amp;"" ""&amp;$B6, FILTER(ARRAYFORMULA({OccupancyAddresses&amp;"" ""&amp; OccupancyUnits,'Tenant Occupancy'!NW$5:NW23}),INDEX(ARRAYFORMULA({OccupancyAddresses&amp;"""&amp;" ""&amp; OccupancyUnits,'Tenant Occupancy'!NW$5:NW23}),0,2)&lt;&gt;""""),2,FALSE),IF(NV3=TODAY(),""Today"",)))))"),"Occupied")</f>
        <v>Occupied</v>
      </c>
      <c r="NW6" s="3" t="str">
        <f>IFERROR(__xludf.DUMMYFUNCTION("IF(ISBLANK($A6),, IF((ARRAYFORMULA(SUM(COUNTIFS(OccupancyAddresses,$A6,OccupancyUnits, $B6, 'Tenant Occupancy'!NX$5:NX23,{""&gt;0"",""Occupied"",""Late""}))))&gt;1,""Multiple Bookings"", IF(SUMIFS( 'Tenant Occupancy'!NX$5:NX23,OccupancyUnits,$B6,OccupancyAddres"&amp;"ses,$A6)&gt;0,SUMIFS('Tenant Occupancy'!NX$5:NX23,OccupancyUnits,$B6,OccupancyAddresses,$A6),IFERROR(VLOOKUP($A6&amp;"" ""&amp;$B6, FILTER(ARRAYFORMULA({OccupancyAddresses&amp;"" ""&amp; OccupancyUnits,'Tenant Occupancy'!NX$5:NX23}),INDEX(ARRAYFORMULA({OccupancyAddresses&amp;"""&amp;" ""&amp; OccupancyUnits,'Tenant Occupancy'!NX$5:NX23}),0,2)&lt;&gt;""""),2,FALSE),IF(NW3=TODAY(),""Today"",)))))"),"Occupied")</f>
        <v>Occupied</v>
      </c>
      <c r="NX6" s="3" t="str">
        <f>IFERROR(__xludf.DUMMYFUNCTION("IF(ISBLANK($A6),, IF((ARRAYFORMULA(SUM(COUNTIFS(OccupancyAddresses,$A6,OccupancyUnits, $B6, 'Tenant Occupancy'!NY$5:NY23,{""&gt;0"",""Occupied"",""Late""}))))&gt;1,""Multiple Bookings"", IF(SUMIFS( 'Tenant Occupancy'!NY$5:NY23,OccupancyUnits,$B6,OccupancyAddres"&amp;"ses,$A6)&gt;0,SUMIFS('Tenant Occupancy'!NY$5:NY23,OccupancyUnits,$B6,OccupancyAddresses,$A6),IFERROR(VLOOKUP($A6&amp;"" ""&amp;$B6, FILTER(ARRAYFORMULA({OccupancyAddresses&amp;"" ""&amp; OccupancyUnits,'Tenant Occupancy'!NY$5:NY23}),INDEX(ARRAYFORMULA({OccupancyAddresses&amp;"""&amp;" ""&amp; OccupancyUnits,'Tenant Occupancy'!NY$5:NY23}),0,2)&lt;&gt;""""),2,FALSE),IF(NX3=TODAY(),""Today"",)))))"),"Occupied")</f>
        <v>Occupied</v>
      </c>
      <c r="NY6" s="3" t="str">
        <f>IFERROR(__xludf.DUMMYFUNCTION("IF(ISBLANK($A6),, IF((ARRAYFORMULA(SUM(COUNTIFS(OccupancyAddresses,$A6,OccupancyUnits, $B6, 'Tenant Occupancy'!NZ$5:NZ23,{""&gt;0"",""Occupied"",""Late""}))))&gt;1,""Multiple Bookings"", IF(SUMIFS( 'Tenant Occupancy'!NZ$5:NZ23,OccupancyUnits,$B6,OccupancyAddres"&amp;"ses,$A6)&gt;0,SUMIFS('Tenant Occupancy'!NZ$5:NZ23,OccupancyUnits,$B6,OccupancyAddresses,$A6),IFERROR(VLOOKUP($A6&amp;"" ""&amp;$B6, FILTER(ARRAYFORMULA({OccupancyAddresses&amp;"" ""&amp; OccupancyUnits,'Tenant Occupancy'!NZ$5:NZ23}),INDEX(ARRAYFORMULA({OccupancyAddresses&amp;"""&amp;" ""&amp; OccupancyUnits,'Tenant Occupancy'!NZ$5:NZ23}),0,2)&lt;&gt;""""),2,FALSE),IF(NY3=TODAY(),""Today"",)))))"),"Occupied")</f>
        <v>Occupied</v>
      </c>
      <c r="NZ6" s="3" t="str">
        <f>IFERROR(__xludf.DUMMYFUNCTION("IF(ISBLANK($A6),, IF((ARRAYFORMULA(SUM(COUNTIFS(OccupancyAddresses,$A6,OccupancyUnits, $B6, 'Tenant Occupancy'!OA$5:OA23,{""&gt;0"",""Occupied"",""Late""}))))&gt;1,""Multiple Bookings"", IF(SUMIFS( 'Tenant Occupancy'!OA$5:OA23,OccupancyUnits,$B6,OccupancyAddres"&amp;"ses,$A6)&gt;0,SUMIFS('Tenant Occupancy'!OA$5:OA23,OccupancyUnits,$B6,OccupancyAddresses,$A6),IFERROR(VLOOKUP($A6&amp;"" ""&amp;$B6, FILTER(ARRAYFORMULA({OccupancyAddresses&amp;"" ""&amp; OccupancyUnits,'Tenant Occupancy'!OA$5:OA23}),INDEX(ARRAYFORMULA({OccupancyAddresses&amp;"""&amp;" ""&amp; OccupancyUnits,'Tenant Occupancy'!OA$5:OA23}),0,2)&lt;&gt;""""),2,FALSE),IF(NZ3=TODAY(),""Today"",)))))"),"Occupied")</f>
        <v>Occupied</v>
      </c>
      <c r="OA6" s="3" t="str">
        <f>IFERROR(__xludf.DUMMYFUNCTION("IF(ISBLANK($A6),, IF((ARRAYFORMULA(SUM(COUNTIFS(OccupancyAddresses,$A6,OccupancyUnits, $B6, 'Tenant Occupancy'!OB$5:OB23,{""&gt;0"",""Occupied"",""Late""}))))&gt;1,""Multiple Bookings"", IF(SUMIFS( 'Tenant Occupancy'!OB$5:OB23,OccupancyUnits,$B6,OccupancyAddres"&amp;"ses,$A6)&gt;0,SUMIFS('Tenant Occupancy'!OB$5:OB23,OccupancyUnits,$B6,OccupancyAddresses,$A6),IFERROR(VLOOKUP($A6&amp;"" ""&amp;$B6, FILTER(ARRAYFORMULA({OccupancyAddresses&amp;"" ""&amp; OccupancyUnits,'Tenant Occupancy'!OB$5:OB23}),INDEX(ARRAYFORMULA({OccupancyAddresses&amp;"""&amp;" ""&amp; OccupancyUnits,'Tenant Occupancy'!OB$5:OB23}),0,2)&lt;&gt;""""),2,FALSE),IF(OA3=TODAY(),""Today"",)))))"),"Occupied")</f>
        <v>Occupied</v>
      </c>
      <c r="OB6" s="3" t="str">
        <f>IFERROR(__xludf.DUMMYFUNCTION("IF(ISBLANK($A6),, IF((ARRAYFORMULA(SUM(COUNTIFS(OccupancyAddresses,$A6,OccupancyUnits, $B6, 'Tenant Occupancy'!OC$5:OC23,{""&gt;0"",""Occupied"",""Late""}))))&gt;1,""Multiple Bookings"", IF(SUMIFS( 'Tenant Occupancy'!OC$5:OC23,OccupancyUnits,$B6,OccupancyAddres"&amp;"ses,$A6)&gt;0,SUMIFS('Tenant Occupancy'!OC$5:OC23,OccupancyUnits,$B6,OccupancyAddresses,$A6),IFERROR(VLOOKUP($A6&amp;"" ""&amp;$B6, FILTER(ARRAYFORMULA({OccupancyAddresses&amp;"" ""&amp; OccupancyUnits,'Tenant Occupancy'!OC$5:OC23}),INDEX(ARRAYFORMULA({OccupancyAddresses&amp;"""&amp;" ""&amp; OccupancyUnits,'Tenant Occupancy'!OC$5:OC23}),0,2)&lt;&gt;""""),2,FALSE),IF(OB3=TODAY(),""Today"",)))))"),"Occupied")</f>
        <v>Occupied</v>
      </c>
      <c r="OC6" s="3" t="str">
        <f>IFERROR(__xludf.DUMMYFUNCTION("IF(ISBLANK($A6),, IF((ARRAYFORMULA(SUM(COUNTIFS(OccupancyAddresses,$A6,OccupancyUnits, $B6, 'Tenant Occupancy'!OD$5:OD23,{""&gt;0"",""Occupied"",""Late""}))))&gt;1,""Multiple Bookings"", IF(SUMIFS( 'Tenant Occupancy'!OD$5:OD23,OccupancyUnits,$B6,OccupancyAddres"&amp;"ses,$A6)&gt;0,SUMIFS('Tenant Occupancy'!OD$5:OD23,OccupancyUnits,$B6,OccupancyAddresses,$A6),IFERROR(VLOOKUP($A6&amp;"" ""&amp;$B6, FILTER(ARRAYFORMULA({OccupancyAddresses&amp;"" ""&amp; OccupancyUnits,'Tenant Occupancy'!OD$5:OD23}),INDEX(ARRAYFORMULA({OccupancyAddresses&amp;"""&amp;" ""&amp; OccupancyUnits,'Tenant Occupancy'!OD$5:OD23}),0,2)&lt;&gt;""""),2,FALSE),IF(OC3=TODAY(),""Today"",)))))"),"Occupied")</f>
        <v>Occupied</v>
      </c>
      <c r="OD6" s="3" t="str">
        <f>IFERROR(__xludf.DUMMYFUNCTION("IF(ISBLANK($A6),, IF((ARRAYFORMULA(SUM(COUNTIFS(OccupancyAddresses,$A6,OccupancyUnits, $B6, 'Tenant Occupancy'!OE$5:OE23,{""&gt;0"",""Occupied"",""Late""}))))&gt;1,""Multiple Bookings"", IF(SUMIFS( 'Tenant Occupancy'!OE$5:OE23,OccupancyUnits,$B6,OccupancyAddres"&amp;"ses,$A6)&gt;0,SUMIFS('Tenant Occupancy'!OE$5:OE23,OccupancyUnits,$B6,OccupancyAddresses,$A6),IFERROR(VLOOKUP($A6&amp;"" ""&amp;$B6, FILTER(ARRAYFORMULA({OccupancyAddresses&amp;"" ""&amp; OccupancyUnits,'Tenant Occupancy'!OE$5:OE23}),INDEX(ARRAYFORMULA({OccupancyAddresses&amp;"""&amp;" ""&amp; OccupancyUnits,'Tenant Occupancy'!OE$5:OE23}),0,2)&lt;&gt;""""),2,FALSE),IF(OD3=TODAY(),""Today"",)))))"),"Occupied")</f>
        <v>Occupied</v>
      </c>
      <c r="OE6" s="3">
        <f>IFERROR(__xludf.DUMMYFUNCTION("IF(ISBLANK($A6),, IF((ARRAYFORMULA(SUM(COUNTIFS(OccupancyAddresses,$A6,OccupancyUnits, $B6, 'Tenant Occupancy'!OF$5:OF23,{""&gt;0"",""Occupied"",""Late""}))))&gt;1,""Multiple Bookings"", IF(SUMIFS( 'Tenant Occupancy'!OF$5:OF23,OccupancyUnits,$B6,OccupancyAddres"&amp;"ses,$A6)&gt;0,SUMIFS('Tenant Occupancy'!OF$5:OF23,OccupancyUnits,$B6,OccupancyAddresses,$A6),IFERROR(VLOOKUP($A6&amp;"" ""&amp;$B6, FILTER(ARRAYFORMULA({OccupancyAddresses&amp;"" ""&amp; OccupancyUnits,'Tenant Occupancy'!OF$5:OF23}),INDEX(ARRAYFORMULA({OccupancyAddresses&amp;"""&amp;" ""&amp; OccupancyUnits,'Tenant Occupancy'!OF$5:OF23}),0,2)&lt;&gt;""""),2,FALSE),IF(OE3=TODAY(),""Today"",)))))"),84.14549450549464)</f>
        <v>84.14549451</v>
      </c>
      <c r="OF6" s="3" t="str">
        <f>IFERROR(__xludf.DUMMYFUNCTION("IF(ISBLANK($A6),, IF((ARRAYFORMULA(SUM(COUNTIFS(OccupancyAddresses,$A6,OccupancyUnits, $B6, 'Tenant Occupancy'!OG$5:OG23,{""&gt;0"",""Occupied"",""Late""}))))&gt;1,""Multiple Bookings"", IF(SUMIFS( 'Tenant Occupancy'!OG$5:OG23,OccupancyUnits,$B6,OccupancyAddres"&amp;"ses,$A6)&gt;0,SUMIFS('Tenant Occupancy'!OG$5:OG23,OccupancyUnits,$B6,OccupancyAddresses,$A6),IFERROR(VLOOKUP($A6&amp;"" ""&amp;$B6, FILTER(ARRAYFORMULA({OccupancyAddresses&amp;"" ""&amp; OccupancyUnits,'Tenant Occupancy'!OG$5:OG23}),INDEX(ARRAYFORMULA({OccupancyAddresses&amp;"""&amp;" ""&amp; OccupancyUnits,'Tenant Occupancy'!OG$5:OG23}),0,2)&lt;&gt;""""),2,FALSE),IF(OF3=TODAY(),""Today"",)))))"),"Occupied")</f>
        <v>Occupied</v>
      </c>
      <c r="OG6" s="3" t="str">
        <f>IFERROR(__xludf.DUMMYFUNCTION("IF(ISBLANK($A6),, IF((ARRAYFORMULA(SUM(COUNTIFS(OccupancyAddresses,$A6,OccupancyUnits, $B6, 'Tenant Occupancy'!OH$5:OH23,{""&gt;0"",""Occupied"",""Late""}))))&gt;1,""Multiple Bookings"", IF(SUMIFS( 'Tenant Occupancy'!OH$5:OH23,OccupancyUnits,$B6,OccupancyAddres"&amp;"ses,$A6)&gt;0,SUMIFS('Tenant Occupancy'!OH$5:OH23,OccupancyUnits,$B6,OccupancyAddresses,$A6),IFERROR(VLOOKUP($A6&amp;"" ""&amp;$B6, FILTER(ARRAYFORMULA({OccupancyAddresses&amp;"" ""&amp; OccupancyUnits,'Tenant Occupancy'!OH$5:OH23}),INDEX(ARRAYFORMULA({OccupancyAddresses&amp;"""&amp;" ""&amp; OccupancyUnits,'Tenant Occupancy'!OH$5:OH23}),0,2)&lt;&gt;""""),2,FALSE),IF(OG3=TODAY(),""Today"",)))))"),"Occupied")</f>
        <v>Occupied</v>
      </c>
      <c r="OH6" s="3" t="str">
        <f>IFERROR(__xludf.DUMMYFUNCTION("IF(ISBLANK($A6),, IF((ARRAYFORMULA(SUM(COUNTIFS(OccupancyAddresses,$A6,OccupancyUnits, $B6, 'Tenant Occupancy'!OI$5:OI23,{""&gt;0"",""Occupied"",""Late""}))))&gt;1,""Multiple Bookings"", IF(SUMIFS( 'Tenant Occupancy'!OI$5:OI23,OccupancyUnits,$B6,OccupancyAddres"&amp;"ses,$A6)&gt;0,SUMIFS('Tenant Occupancy'!OI$5:OI23,OccupancyUnits,$B6,OccupancyAddresses,$A6),IFERROR(VLOOKUP($A6&amp;"" ""&amp;$B6, FILTER(ARRAYFORMULA({OccupancyAddresses&amp;"" ""&amp; OccupancyUnits,'Tenant Occupancy'!OI$5:OI23}),INDEX(ARRAYFORMULA({OccupancyAddresses&amp;"""&amp;" ""&amp; OccupancyUnits,'Tenant Occupancy'!OI$5:OI23}),0,2)&lt;&gt;""""),2,FALSE),IF(OH3=TODAY(),""Today"",)))))"),"Occupied")</f>
        <v>Occupied</v>
      </c>
      <c r="OI6" s="3" t="str">
        <f>IFERROR(__xludf.DUMMYFUNCTION("IF(ISBLANK($A6),, IF((ARRAYFORMULA(SUM(COUNTIFS(OccupancyAddresses,$A6,OccupancyUnits, $B6, 'Tenant Occupancy'!OJ$5:OJ23,{""&gt;0"",""Occupied"",""Late""}))))&gt;1,""Multiple Bookings"", IF(SUMIFS( 'Tenant Occupancy'!OJ$5:OJ23,OccupancyUnits,$B6,OccupancyAddres"&amp;"ses,$A6)&gt;0,SUMIFS('Tenant Occupancy'!OJ$5:OJ23,OccupancyUnits,$B6,OccupancyAddresses,$A6),IFERROR(VLOOKUP($A6&amp;"" ""&amp;$B6, FILTER(ARRAYFORMULA({OccupancyAddresses&amp;"" ""&amp; OccupancyUnits,'Tenant Occupancy'!OJ$5:OJ23}),INDEX(ARRAYFORMULA({OccupancyAddresses&amp;"""&amp;" ""&amp; OccupancyUnits,'Tenant Occupancy'!OJ$5:OJ23}),0,2)&lt;&gt;""""),2,FALSE),IF(OI3=TODAY(),""Today"",)))))"),"Occupied")</f>
        <v>Occupied</v>
      </c>
      <c r="OJ6" s="3" t="str">
        <f>IFERROR(__xludf.DUMMYFUNCTION("IF(ISBLANK($A6),, IF((ARRAYFORMULA(SUM(COUNTIFS(OccupancyAddresses,$A6,OccupancyUnits, $B6, 'Tenant Occupancy'!OK$5:OK23,{""&gt;0"",""Occupied"",""Late""}))))&gt;1,""Multiple Bookings"", IF(SUMIFS( 'Tenant Occupancy'!OK$5:OK23,OccupancyUnits,$B6,OccupancyAddres"&amp;"ses,$A6)&gt;0,SUMIFS('Tenant Occupancy'!OK$5:OK23,OccupancyUnits,$B6,OccupancyAddresses,$A6),IFERROR(VLOOKUP($A6&amp;"" ""&amp;$B6, FILTER(ARRAYFORMULA({OccupancyAddresses&amp;"" ""&amp; OccupancyUnits,'Tenant Occupancy'!OK$5:OK23}),INDEX(ARRAYFORMULA({OccupancyAddresses&amp;"""&amp;" ""&amp; OccupancyUnits,'Tenant Occupancy'!OK$5:OK23}),0,2)&lt;&gt;""""),2,FALSE),IF(OJ3=TODAY(),""Today"",)))))"),"Occupied")</f>
        <v>Occupied</v>
      </c>
      <c r="OK6" s="3" t="str">
        <f>IFERROR(__xludf.DUMMYFUNCTION("IF(ISBLANK($A6),, IF((ARRAYFORMULA(SUM(COUNTIFS(OccupancyAddresses,$A6,OccupancyUnits, $B6, 'Tenant Occupancy'!OL$5:OL23,{""&gt;0"",""Occupied"",""Late""}))))&gt;1,""Multiple Bookings"", IF(SUMIFS( 'Tenant Occupancy'!OL$5:OL23,OccupancyUnits,$B6,OccupancyAddres"&amp;"ses,$A6)&gt;0,SUMIFS('Tenant Occupancy'!OL$5:OL23,OccupancyUnits,$B6,OccupancyAddresses,$A6),IFERROR(VLOOKUP($A6&amp;"" ""&amp;$B6, FILTER(ARRAYFORMULA({OccupancyAddresses&amp;"" ""&amp; OccupancyUnits,'Tenant Occupancy'!OL$5:OL23}),INDEX(ARRAYFORMULA({OccupancyAddresses&amp;"""&amp;" ""&amp; OccupancyUnits,'Tenant Occupancy'!OL$5:OL23}),0,2)&lt;&gt;""""),2,FALSE),IF(OK3=TODAY(),""Today"",)))))"),"Occupied")</f>
        <v>Occupied</v>
      </c>
      <c r="OL6" s="3" t="str">
        <f>IFERROR(__xludf.DUMMYFUNCTION("IF(ISBLANK($A6),, IF((ARRAYFORMULA(SUM(COUNTIFS(OccupancyAddresses,$A6,OccupancyUnits, $B6, 'Tenant Occupancy'!OM$5:OM23,{""&gt;0"",""Occupied"",""Late""}))))&gt;1,""Multiple Bookings"", IF(SUMIFS( 'Tenant Occupancy'!OM$5:OM23,OccupancyUnits,$B6,OccupancyAddres"&amp;"ses,$A6)&gt;0,SUMIFS('Tenant Occupancy'!OM$5:OM23,OccupancyUnits,$B6,OccupancyAddresses,$A6),IFERROR(VLOOKUP($A6&amp;"" ""&amp;$B6, FILTER(ARRAYFORMULA({OccupancyAddresses&amp;"" ""&amp; OccupancyUnits,'Tenant Occupancy'!OM$5:OM23}),INDEX(ARRAYFORMULA({OccupancyAddresses&amp;"""&amp;" ""&amp; OccupancyUnits,'Tenant Occupancy'!OM$5:OM23}),0,2)&lt;&gt;""""),2,FALSE),IF(OL3=TODAY(),""Today"",)))))"),"Occupied")</f>
        <v>Occupied</v>
      </c>
      <c r="OM6" s="3" t="str">
        <f>IFERROR(__xludf.DUMMYFUNCTION("IF(ISBLANK($A6),, IF((ARRAYFORMULA(SUM(COUNTIFS(OccupancyAddresses,$A6,OccupancyUnits, $B6, 'Tenant Occupancy'!ON$5:ON23,{""&gt;0"",""Occupied"",""Late""}))))&gt;1,""Multiple Bookings"", IF(SUMIFS( 'Tenant Occupancy'!ON$5:ON23,OccupancyUnits,$B6,OccupancyAddres"&amp;"ses,$A6)&gt;0,SUMIFS('Tenant Occupancy'!ON$5:ON23,OccupancyUnits,$B6,OccupancyAddresses,$A6),IFERROR(VLOOKUP($A6&amp;"" ""&amp;$B6, FILTER(ARRAYFORMULA({OccupancyAddresses&amp;"" ""&amp; OccupancyUnits,'Tenant Occupancy'!ON$5:ON23}),INDEX(ARRAYFORMULA({OccupancyAddresses&amp;"""&amp;" ""&amp; OccupancyUnits,'Tenant Occupancy'!ON$5:ON23}),0,2)&lt;&gt;""""),2,FALSE),IF(OM3=TODAY(),""Today"",)))))"),"Occupied")</f>
        <v>Occupied</v>
      </c>
      <c r="ON6" s="3" t="str">
        <f>IFERROR(__xludf.DUMMYFUNCTION("IF(ISBLANK($A6),, IF((ARRAYFORMULA(SUM(COUNTIFS(OccupancyAddresses,$A6,OccupancyUnits, $B6, 'Tenant Occupancy'!OO$5:OO23,{""&gt;0"",""Occupied"",""Late""}))))&gt;1,""Multiple Bookings"", IF(SUMIFS( 'Tenant Occupancy'!OO$5:OO23,OccupancyUnits,$B6,OccupancyAddres"&amp;"ses,$A6)&gt;0,SUMIFS('Tenant Occupancy'!OO$5:OO23,OccupancyUnits,$B6,OccupancyAddresses,$A6),IFERROR(VLOOKUP($A6&amp;"" ""&amp;$B6, FILTER(ARRAYFORMULA({OccupancyAddresses&amp;"" ""&amp; OccupancyUnits,'Tenant Occupancy'!OO$5:OO23}),INDEX(ARRAYFORMULA({OccupancyAddresses&amp;"""&amp;" ""&amp; OccupancyUnits,'Tenant Occupancy'!OO$5:OO23}),0,2)&lt;&gt;""""),2,FALSE),IF(ON3=TODAY(),""Today"",)))))"),"Occupied")</f>
        <v>Occupied</v>
      </c>
      <c r="OO6" s="3" t="str">
        <f>IFERROR(__xludf.DUMMYFUNCTION("IF(ISBLANK($A6),, IF((ARRAYFORMULA(SUM(COUNTIFS(OccupancyAddresses,$A6,OccupancyUnits, $B6, 'Tenant Occupancy'!OP$5:OP23,{""&gt;0"",""Occupied"",""Late""}))))&gt;1,""Multiple Bookings"", IF(SUMIFS( 'Tenant Occupancy'!OP$5:OP23,OccupancyUnits,$B6,OccupancyAddres"&amp;"ses,$A6)&gt;0,SUMIFS('Tenant Occupancy'!OP$5:OP23,OccupancyUnits,$B6,OccupancyAddresses,$A6),IFERROR(VLOOKUP($A6&amp;"" ""&amp;$B6, FILTER(ARRAYFORMULA({OccupancyAddresses&amp;"" ""&amp; OccupancyUnits,'Tenant Occupancy'!OP$5:OP23}),INDEX(ARRAYFORMULA({OccupancyAddresses&amp;"""&amp;" ""&amp; OccupancyUnits,'Tenant Occupancy'!OP$5:OP23}),0,2)&lt;&gt;""""),2,FALSE),IF(OO3=TODAY(),""Today"",)))))"),"Occupied")</f>
        <v>Occupied</v>
      </c>
      <c r="OP6" s="3" t="str">
        <f>IFERROR(__xludf.DUMMYFUNCTION("IF(ISBLANK($A6),, IF((ARRAYFORMULA(SUM(COUNTIFS(OccupancyAddresses,$A6,OccupancyUnits, $B6, 'Tenant Occupancy'!OQ$5:OQ23,{""&gt;0"",""Occupied"",""Late""}))))&gt;1,""Multiple Bookings"", IF(SUMIFS( 'Tenant Occupancy'!OQ$5:OQ23,OccupancyUnits,$B6,OccupancyAddres"&amp;"ses,$A6)&gt;0,SUMIFS('Tenant Occupancy'!OQ$5:OQ23,OccupancyUnits,$B6,OccupancyAddresses,$A6),IFERROR(VLOOKUP($A6&amp;"" ""&amp;$B6, FILTER(ARRAYFORMULA({OccupancyAddresses&amp;"" ""&amp; OccupancyUnits,'Tenant Occupancy'!OQ$5:OQ23}),INDEX(ARRAYFORMULA({OccupancyAddresses&amp;"""&amp;" ""&amp; OccupancyUnits,'Tenant Occupancy'!OQ$5:OQ23}),0,2)&lt;&gt;""""),2,FALSE),IF(OP3=TODAY(),""Today"",)))))"),"Occupied")</f>
        <v>Occupied</v>
      </c>
      <c r="OQ6" s="3" t="str">
        <f>IFERROR(__xludf.DUMMYFUNCTION("IF(ISBLANK($A6),, IF((ARRAYFORMULA(SUM(COUNTIFS(OccupancyAddresses,$A6,OccupancyUnits, $B6, 'Tenant Occupancy'!OR$5:OR23,{""&gt;0"",""Occupied"",""Late""}))))&gt;1,""Multiple Bookings"", IF(SUMIFS( 'Tenant Occupancy'!OR$5:OR23,OccupancyUnits,$B6,OccupancyAddres"&amp;"ses,$A6)&gt;0,SUMIFS('Tenant Occupancy'!OR$5:OR23,OccupancyUnits,$B6,OccupancyAddresses,$A6),IFERROR(VLOOKUP($A6&amp;"" ""&amp;$B6, FILTER(ARRAYFORMULA({OccupancyAddresses&amp;"" ""&amp; OccupancyUnits,'Tenant Occupancy'!OR$5:OR23}),INDEX(ARRAYFORMULA({OccupancyAddresses&amp;"""&amp;" ""&amp; OccupancyUnits,'Tenant Occupancy'!OR$5:OR23}),0,2)&lt;&gt;""""),2,FALSE),IF(OQ3=TODAY(),""Today"",)))))"),"Occupied")</f>
        <v>Occupied</v>
      </c>
      <c r="OR6" s="3" t="str">
        <f>IFERROR(__xludf.DUMMYFUNCTION("IF(ISBLANK($A6),, IF((ARRAYFORMULA(SUM(COUNTIFS(OccupancyAddresses,$A6,OccupancyUnits, $B6, 'Tenant Occupancy'!OS$5:OS23,{""&gt;0"",""Occupied"",""Late""}))))&gt;1,""Multiple Bookings"", IF(SUMIFS( 'Tenant Occupancy'!OS$5:OS23,OccupancyUnits,$B6,OccupancyAddres"&amp;"ses,$A6)&gt;0,SUMIFS('Tenant Occupancy'!OS$5:OS23,OccupancyUnits,$B6,OccupancyAddresses,$A6),IFERROR(VLOOKUP($A6&amp;"" ""&amp;$B6, FILTER(ARRAYFORMULA({OccupancyAddresses&amp;"" ""&amp; OccupancyUnits,'Tenant Occupancy'!OS$5:OS23}),INDEX(ARRAYFORMULA({OccupancyAddresses&amp;"""&amp;" ""&amp; OccupancyUnits,'Tenant Occupancy'!OS$5:OS23}),0,2)&lt;&gt;""""),2,FALSE),IF(OR3=TODAY(),""Today"",)))))"),"Occupied")</f>
        <v>Occupied</v>
      </c>
      <c r="OS6" s="3" t="str">
        <f>IFERROR(__xludf.DUMMYFUNCTION("IF(ISBLANK($A6),, IF((ARRAYFORMULA(SUM(COUNTIFS(OccupancyAddresses,$A6,OccupancyUnits, $B6, 'Tenant Occupancy'!OT$5:OT23,{""&gt;0"",""Occupied"",""Late""}))))&gt;1,""Multiple Bookings"", IF(SUMIFS( 'Tenant Occupancy'!OT$5:OT23,OccupancyUnits,$B6,OccupancyAddres"&amp;"ses,$A6)&gt;0,SUMIFS('Tenant Occupancy'!OT$5:OT23,OccupancyUnits,$B6,OccupancyAddresses,$A6),IFERROR(VLOOKUP($A6&amp;"" ""&amp;$B6, FILTER(ARRAYFORMULA({OccupancyAddresses&amp;"" ""&amp; OccupancyUnits,'Tenant Occupancy'!OT$5:OT23}),INDEX(ARRAYFORMULA({OccupancyAddresses&amp;"""&amp;" ""&amp; OccupancyUnits,'Tenant Occupancy'!OT$5:OT23}),0,2)&lt;&gt;""""),2,FALSE),IF(OS3=TODAY(),""Today"",)))))"),"Occupied")</f>
        <v>Occupied</v>
      </c>
      <c r="OT6" s="3" t="str">
        <f>IFERROR(__xludf.DUMMYFUNCTION("IF(ISBLANK($A6),, IF((ARRAYFORMULA(SUM(COUNTIFS(OccupancyAddresses,$A6,OccupancyUnits, $B6, 'Tenant Occupancy'!OU$5:OU23,{""&gt;0"",""Occupied"",""Late""}))))&gt;1,""Multiple Bookings"", IF(SUMIFS( 'Tenant Occupancy'!OU$5:OU23,OccupancyUnits,$B6,OccupancyAddres"&amp;"ses,$A6)&gt;0,SUMIFS('Tenant Occupancy'!OU$5:OU23,OccupancyUnits,$B6,OccupancyAddresses,$A6),IFERROR(VLOOKUP($A6&amp;"" ""&amp;$B6, FILTER(ARRAYFORMULA({OccupancyAddresses&amp;"" ""&amp; OccupancyUnits,'Tenant Occupancy'!OU$5:OU23}),INDEX(ARRAYFORMULA({OccupancyAddresses&amp;"""&amp;" ""&amp; OccupancyUnits,'Tenant Occupancy'!OU$5:OU23}),0,2)&lt;&gt;""""),2,FALSE),IF(OT3=TODAY(),""Today"",)))))"),"Occupied")</f>
        <v>Occupied</v>
      </c>
      <c r="OU6" s="3" t="str">
        <f>IFERROR(__xludf.DUMMYFUNCTION("IF(ISBLANK($A6),, IF((ARRAYFORMULA(SUM(COUNTIFS(OccupancyAddresses,$A6,OccupancyUnits, $B6, 'Tenant Occupancy'!OV$5:OV23,{""&gt;0"",""Occupied"",""Late""}))))&gt;1,""Multiple Bookings"", IF(SUMIFS( 'Tenant Occupancy'!OV$5:OV23,OccupancyUnits,$B6,OccupancyAddres"&amp;"ses,$A6)&gt;0,SUMIFS('Tenant Occupancy'!OV$5:OV23,OccupancyUnits,$B6,OccupancyAddresses,$A6),IFERROR(VLOOKUP($A6&amp;"" ""&amp;$B6, FILTER(ARRAYFORMULA({OccupancyAddresses&amp;"" ""&amp; OccupancyUnits,'Tenant Occupancy'!OV$5:OV23}),INDEX(ARRAYFORMULA({OccupancyAddresses&amp;"""&amp;" ""&amp; OccupancyUnits,'Tenant Occupancy'!OV$5:OV23}),0,2)&lt;&gt;""""),2,FALSE),IF(OU3=TODAY(),""Today"",)))))"),"")</f>
        <v/>
      </c>
      <c r="OV6" s="3" t="str">
        <f>IFERROR(__xludf.DUMMYFUNCTION("IF(ISBLANK($A6),, IF((ARRAYFORMULA(SUM(COUNTIFS(OccupancyAddresses,$A6,OccupancyUnits, $B6, 'Tenant Occupancy'!OW$5:OW23,{""&gt;0"",""Occupied"",""Late""}))))&gt;1,""Multiple Bookings"", IF(SUMIFS( 'Tenant Occupancy'!OW$5:OW23,OccupancyUnits,$B6,OccupancyAddres"&amp;"ses,$A6)&gt;0,SUMIFS('Tenant Occupancy'!OW$5:OW23,OccupancyUnits,$B6,OccupancyAddresses,$A6),IFERROR(VLOOKUP($A6&amp;"" ""&amp;$B6, FILTER(ARRAYFORMULA({OccupancyAddresses&amp;"" ""&amp; OccupancyUnits,'Tenant Occupancy'!OW$5:OW23}),INDEX(ARRAYFORMULA({OccupancyAddresses&amp;"""&amp;" ""&amp; OccupancyUnits,'Tenant Occupancy'!OW$5:OW23}),0,2)&lt;&gt;""""),2,FALSE),IF(OV3=TODAY(),""Today"",)))))"),"")</f>
        <v/>
      </c>
      <c r="OW6" s="3" t="str">
        <f>IFERROR(__xludf.DUMMYFUNCTION("IF(ISBLANK($A6),, IF((ARRAYFORMULA(SUM(COUNTIFS(OccupancyAddresses,$A6,OccupancyUnits, $B6, 'Tenant Occupancy'!OX$5:OX23,{""&gt;0"",""Occupied"",""Late""}))))&gt;1,""Multiple Bookings"", IF(SUMIFS( 'Tenant Occupancy'!OX$5:OX23,OccupancyUnits,$B6,OccupancyAddres"&amp;"ses,$A6)&gt;0,SUMIFS('Tenant Occupancy'!OX$5:OX23,OccupancyUnits,$B6,OccupancyAddresses,$A6),IFERROR(VLOOKUP($A6&amp;"" ""&amp;$B6, FILTER(ARRAYFORMULA({OccupancyAddresses&amp;"" ""&amp; OccupancyUnits,'Tenant Occupancy'!OX$5:OX23}),INDEX(ARRAYFORMULA({OccupancyAddresses&amp;"""&amp;" ""&amp; OccupancyUnits,'Tenant Occupancy'!OX$5:OX23}),0,2)&lt;&gt;""""),2,FALSE),IF(OW3=TODAY(),""Today"",)))))"),"")</f>
        <v/>
      </c>
      <c r="OX6" s="3" t="str">
        <f>IFERROR(__xludf.DUMMYFUNCTION("IF(ISBLANK($A6),, IF((ARRAYFORMULA(SUM(COUNTIFS(OccupancyAddresses,$A6,OccupancyUnits, $B6, 'Tenant Occupancy'!OY$5:OY23,{""&gt;0"",""Occupied"",""Late""}))))&gt;1,""Multiple Bookings"", IF(SUMIFS( 'Tenant Occupancy'!OY$5:OY23,OccupancyUnits,$B6,OccupancyAddres"&amp;"ses,$A6)&gt;0,SUMIFS('Tenant Occupancy'!OY$5:OY23,OccupancyUnits,$B6,OccupancyAddresses,$A6),IFERROR(VLOOKUP($A6&amp;"" ""&amp;$B6, FILTER(ARRAYFORMULA({OccupancyAddresses&amp;"" ""&amp; OccupancyUnits,'Tenant Occupancy'!OY$5:OY23}),INDEX(ARRAYFORMULA({OccupancyAddresses&amp;"""&amp;" ""&amp; OccupancyUnits,'Tenant Occupancy'!OY$5:OY23}),0,2)&lt;&gt;""""),2,FALSE),IF(OX3=TODAY(),""Today"",)))))"),"")</f>
        <v/>
      </c>
      <c r="OY6" s="3" t="str">
        <f>IFERROR(__xludf.DUMMYFUNCTION("IF(ISBLANK($A6),, IF((ARRAYFORMULA(SUM(COUNTIFS(OccupancyAddresses,$A6,OccupancyUnits, $B6, 'Tenant Occupancy'!OZ$5:OZ23,{""&gt;0"",""Occupied"",""Late""}))))&gt;1,""Multiple Bookings"", IF(SUMIFS( 'Tenant Occupancy'!OZ$5:OZ23,OccupancyUnits,$B6,OccupancyAddres"&amp;"ses,$A6)&gt;0,SUMIFS('Tenant Occupancy'!OZ$5:OZ23,OccupancyUnits,$B6,OccupancyAddresses,$A6),IFERROR(VLOOKUP($A6&amp;"" ""&amp;$B6, FILTER(ARRAYFORMULA({OccupancyAddresses&amp;"" ""&amp; OccupancyUnits,'Tenant Occupancy'!OZ$5:OZ23}),INDEX(ARRAYFORMULA({OccupancyAddresses&amp;"""&amp;" ""&amp; OccupancyUnits,'Tenant Occupancy'!OZ$5:OZ23}),0,2)&lt;&gt;""""),2,FALSE),IF(OY3=TODAY(),""Today"",)))))"),"")</f>
        <v/>
      </c>
      <c r="OZ6" s="3" t="str">
        <f>IFERROR(__xludf.DUMMYFUNCTION("IF(ISBLANK($A6),, IF((ARRAYFORMULA(SUM(COUNTIFS(OccupancyAddresses,$A6,OccupancyUnits, $B6, 'Tenant Occupancy'!PA$5:PA23,{""&gt;0"",""Occupied"",""Late""}))))&gt;1,""Multiple Bookings"", IF(SUMIFS( 'Tenant Occupancy'!PA$5:PA23,OccupancyUnits,$B6,OccupancyAddres"&amp;"ses,$A6)&gt;0,SUMIFS('Tenant Occupancy'!PA$5:PA23,OccupancyUnits,$B6,OccupancyAddresses,$A6),IFERROR(VLOOKUP($A6&amp;"" ""&amp;$B6, FILTER(ARRAYFORMULA({OccupancyAddresses&amp;"" ""&amp; OccupancyUnits,'Tenant Occupancy'!PA$5:PA23}),INDEX(ARRAYFORMULA({OccupancyAddresses&amp;"""&amp;" ""&amp; OccupancyUnits,'Tenant Occupancy'!PA$5:PA23}),0,2)&lt;&gt;""""),2,FALSE),IF(OZ3=TODAY(),""Today"",)))))"),"")</f>
        <v/>
      </c>
      <c r="PA6" s="3" t="str">
        <f>IFERROR(__xludf.DUMMYFUNCTION("IF(ISBLANK($A6),, IF((ARRAYFORMULA(SUM(COUNTIFS(OccupancyAddresses,$A6,OccupancyUnits, $B6, 'Tenant Occupancy'!PB$5:PB23,{""&gt;0"",""Occupied"",""Late""}))))&gt;1,""Multiple Bookings"", IF(SUMIFS( 'Tenant Occupancy'!PB$5:PB23,OccupancyUnits,$B6,OccupancyAddres"&amp;"ses,$A6)&gt;0,SUMIFS('Tenant Occupancy'!PB$5:PB23,OccupancyUnits,$B6,OccupancyAddresses,$A6),IFERROR(VLOOKUP($A6&amp;"" ""&amp;$B6, FILTER(ARRAYFORMULA({OccupancyAddresses&amp;"" ""&amp; OccupancyUnits,'Tenant Occupancy'!PB$5:PB23}),INDEX(ARRAYFORMULA({OccupancyAddresses&amp;"""&amp;" ""&amp; OccupancyUnits,'Tenant Occupancy'!PB$5:PB23}),0,2)&lt;&gt;""""),2,FALSE),IF(PA3=TODAY(),""Today"",)))))"),"")</f>
        <v/>
      </c>
      <c r="PB6" s="3" t="str">
        <f>IFERROR(__xludf.DUMMYFUNCTION("IF(ISBLANK($A6),, IF((ARRAYFORMULA(SUM(COUNTIFS(OccupancyAddresses,$A6,OccupancyUnits, $B6, 'Tenant Occupancy'!PC$5:PC23,{""&gt;0"",""Occupied"",""Late""}))))&gt;1,""Multiple Bookings"", IF(SUMIFS( 'Tenant Occupancy'!PC$5:PC23,OccupancyUnits,$B6,OccupancyAddres"&amp;"ses,$A6)&gt;0,SUMIFS('Tenant Occupancy'!PC$5:PC23,OccupancyUnits,$B6,OccupancyAddresses,$A6),IFERROR(VLOOKUP($A6&amp;"" ""&amp;$B6, FILTER(ARRAYFORMULA({OccupancyAddresses&amp;"" ""&amp; OccupancyUnits,'Tenant Occupancy'!PC$5:PC23}),INDEX(ARRAYFORMULA({OccupancyAddresses&amp;"""&amp;" ""&amp; OccupancyUnits,'Tenant Occupancy'!PC$5:PC23}),0,2)&lt;&gt;""""),2,FALSE),IF(PB3=TODAY(),""Today"",)))))"),"")</f>
        <v/>
      </c>
      <c r="PC6" s="3" t="str">
        <f>IFERROR(__xludf.DUMMYFUNCTION("IF(ISBLANK($A6),, IF((ARRAYFORMULA(SUM(COUNTIFS(OccupancyAddresses,$A6,OccupancyUnits, $B6, 'Tenant Occupancy'!PD$5:PD23,{""&gt;0"",""Occupied"",""Late""}))))&gt;1,""Multiple Bookings"", IF(SUMIFS( 'Tenant Occupancy'!PD$5:PD23,OccupancyUnits,$B6,OccupancyAddres"&amp;"ses,$A6)&gt;0,SUMIFS('Tenant Occupancy'!PD$5:PD23,OccupancyUnits,$B6,OccupancyAddresses,$A6),IFERROR(VLOOKUP($A6&amp;"" ""&amp;$B6, FILTER(ARRAYFORMULA({OccupancyAddresses&amp;"" ""&amp; OccupancyUnits,'Tenant Occupancy'!PD$5:PD23}),INDEX(ARRAYFORMULA({OccupancyAddresses&amp;"""&amp;" ""&amp; OccupancyUnits,'Tenant Occupancy'!PD$5:PD23}),0,2)&lt;&gt;""""),2,FALSE),IF(PC3=TODAY(),""Today"",)))))"),"")</f>
        <v/>
      </c>
      <c r="PD6" s="3" t="str">
        <f>IFERROR(__xludf.DUMMYFUNCTION("IF(ISBLANK($A6),, IF((ARRAYFORMULA(SUM(COUNTIFS(OccupancyAddresses,$A6,OccupancyUnits, $B6, 'Tenant Occupancy'!PE$5:PE23,{""&gt;0"",""Occupied"",""Late""}))))&gt;1,""Multiple Bookings"", IF(SUMIFS( 'Tenant Occupancy'!PE$5:PE23,OccupancyUnits,$B6,OccupancyAddres"&amp;"ses,$A6)&gt;0,SUMIFS('Tenant Occupancy'!PE$5:PE23,OccupancyUnits,$B6,OccupancyAddresses,$A6),IFERROR(VLOOKUP($A6&amp;"" ""&amp;$B6, FILTER(ARRAYFORMULA({OccupancyAddresses&amp;"" ""&amp; OccupancyUnits,'Tenant Occupancy'!PE$5:PE23}),INDEX(ARRAYFORMULA({OccupancyAddresses&amp;"""&amp;" ""&amp; OccupancyUnits,'Tenant Occupancy'!PE$5:PE23}),0,2)&lt;&gt;""""),2,FALSE),IF(PD3=TODAY(),""Today"",)))))"),"")</f>
        <v/>
      </c>
      <c r="PE6" s="3" t="str">
        <f>IFERROR(__xludf.DUMMYFUNCTION("IF(ISBLANK($A6),, IF((ARRAYFORMULA(SUM(COUNTIFS(OccupancyAddresses,$A6,OccupancyUnits, $B6, 'Tenant Occupancy'!PF$5:PF23,{""&gt;0"",""Occupied"",""Late""}))))&gt;1,""Multiple Bookings"", IF(SUMIFS( 'Tenant Occupancy'!PF$5:PF23,OccupancyUnits,$B6,OccupancyAddres"&amp;"ses,$A6)&gt;0,SUMIFS('Tenant Occupancy'!PF$5:PF23,OccupancyUnits,$B6,OccupancyAddresses,$A6),IFERROR(VLOOKUP($A6&amp;"" ""&amp;$B6, FILTER(ARRAYFORMULA({OccupancyAddresses&amp;"" ""&amp; OccupancyUnits,'Tenant Occupancy'!PF$5:PF23}),INDEX(ARRAYFORMULA({OccupancyAddresses&amp;"""&amp;" ""&amp; OccupancyUnits,'Tenant Occupancy'!PF$5:PF23}),0,2)&lt;&gt;""""),2,FALSE),IF(PE3=TODAY(),""Today"",)))))"),"")</f>
        <v/>
      </c>
      <c r="PF6" s="3" t="str">
        <f>IFERROR(__xludf.DUMMYFUNCTION("IF(ISBLANK($A6),, IF((ARRAYFORMULA(SUM(COUNTIFS(OccupancyAddresses,$A6,OccupancyUnits, $B6, 'Tenant Occupancy'!PG$5:PG23,{""&gt;0"",""Occupied"",""Late""}))))&gt;1,""Multiple Bookings"", IF(SUMIFS( 'Tenant Occupancy'!PG$5:PG23,OccupancyUnits,$B6,OccupancyAddres"&amp;"ses,$A6)&gt;0,SUMIFS('Tenant Occupancy'!PG$5:PG23,OccupancyUnits,$B6,OccupancyAddresses,$A6),IFERROR(VLOOKUP($A6&amp;"" ""&amp;$B6, FILTER(ARRAYFORMULA({OccupancyAddresses&amp;"" ""&amp; OccupancyUnits,'Tenant Occupancy'!PG$5:PG23}),INDEX(ARRAYFORMULA({OccupancyAddresses&amp;"""&amp;" ""&amp; OccupancyUnits,'Tenant Occupancy'!PG$5:PG23}),0,2)&lt;&gt;""""),2,FALSE),IF(PF3=TODAY(),""Today"",)))))"),"")</f>
        <v/>
      </c>
      <c r="PG6" s="3" t="str">
        <f>IFERROR(__xludf.DUMMYFUNCTION("IF(ISBLANK($A6),, IF((ARRAYFORMULA(SUM(COUNTIFS(OccupancyAddresses,$A6,OccupancyUnits, $B6, 'Tenant Occupancy'!PH$5:PH23,{""&gt;0"",""Occupied"",""Late""}))))&gt;1,""Multiple Bookings"", IF(SUMIFS( 'Tenant Occupancy'!PH$5:PH23,OccupancyUnits,$B6,OccupancyAddres"&amp;"ses,$A6)&gt;0,SUMIFS('Tenant Occupancy'!PH$5:PH23,OccupancyUnits,$B6,OccupancyAddresses,$A6),IFERROR(VLOOKUP($A6&amp;"" ""&amp;$B6, FILTER(ARRAYFORMULA({OccupancyAddresses&amp;"" ""&amp; OccupancyUnits,'Tenant Occupancy'!PH$5:PH23}),INDEX(ARRAYFORMULA({OccupancyAddresses&amp;"""&amp;" ""&amp; OccupancyUnits,'Tenant Occupancy'!PH$5:PH23}),0,2)&lt;&gt;""""),2,FALSE),IF(PG3=TODAY(),""Today"",)))))"),"")</f>
        <v/>
      </c>
      <c r="PH6" s="3" t="str">
        <f>IFERROR(__xludf.DUMMYFUNCTION("IF(ISBLANK($A6),, IF((ARRAYFORMULA(SUM(COUNTIFS(OccupancyAddresses,$A6,OccupancyUnits, $B6, 'Tenant Occupancy'!PI$5:PI23,{""&gt;0"",""Occupied"",""Late""}))))&gt;1,""Multiple Bookings"", IF(SUMIFS( 'Tenant Occupancy'!PI$5:PI23,OccupancyUnits,$B6,OccupancyAddres"&amp;"ses,$A6)&gt;0,SUMIFS('Tenant Occupancy'!PI$5:PI23,OccupancyUnits,$B6,OccupancyAddresses,$A6),IFERROR(VLOOKUP($A6&amp;"" ""&amp;$B6, FILTER(ARRAYFORMULA({OccupancyAddresses&amp;"" ""&amp; OccupancyUnits,'Tenant Occupancy'!PI$5:PI23}),INDEX(ARRAYFORMULA({OccupancyAddresses&amp;"""&amp;" ""&amp; OccupancyUnits,'Tenant Occupancy'!PI$5:PI23}),0,2)&lt;&gt;""""),2,FALSE),IF(PH3=TODAY(),""Today"",)))))"),"")</f>
        <v/>
      </c>
      <c r="PI6" s="3" t="str">
        <f>IFERROR(__xludf.DUMMYFUNCTION("IF(ISBLANK($A6),, IF((ARRAYFORMULA(SUM(COUNTIFS(OccupancyAddresses,$A6,OccupancyUnits, $B6, 'Tenant Occupancy'!PJ$5:PJ23,{""&gt;0"",""Occupied"",""Late""}))))&gt;1,""Multiple Bookings"", IF(SUMIFS( 'Tenant Occupancy'!PJ$5:PJ23,OccupancyUnits,$B6,OccupancyAddres"&amp;"ses,$A6)&gt;0,SUMIFS('Tenant Occupancy'!PJ$5:PJ23,OccupancyUnits,$B6,OccupancyAddresses,$A6),IFERROR(VLOOKUP($A6&amp;"" ""&amp;$B6, FILTER(ARRAYFORMULA({OccupancyAddresses&amp;"" ""&amp; OccupancyUnits,'Tenant Occupancy'!PJ$5:PJ23}),INDEX(ARRAYFORMULA({OccupancyAddresses&amp;"""&amp;" ""&amp; OccupancyUnits,'Tenant Occupancy'!PJ$5:PJ23}),0,2)&lt;&gt;""""),2,FALSE),IF(PI3=TODAY(),""Today"",)))))"),"")</f>
        <v/>
      </c>
      <c r="PJ6" s="3" t="str">
        <f>IFERROR(__xludf.DUMMYFUNCTION("IF(ISBLANK($A6),, IF((ARRAYFORMULA(SUM(COUNTIFS(OccupancyAddresses,$A6,OccupancyUnits, $B6, 'Tenant Occupancy'!PK$5:PK23,{""&gt;0"",""Occupied"",""Late""}))))&gt;1,""Multiple Bookings"", IF(SUMIFS( 'Tenant Occupancy'!PK$5:PK23,OccupancyUnits,$B6,OccupancyAddres"&amp;"ses,$A6)&gt;0,SUMIFS('Tenant Occupancy'!PK$5:PK23,OccupancyUnits,$B6,OccupancyAddresses,$A6),IFERROR(VLOOKUP($A6&amp;"" ""&amp;$B6, FILTER(ARRAYFORMULA({OccupancyAddresses&amp;"" ""&amp; OccupancyUnits,'Tenant Occupancy'!PK$5:PK23}),INDEX(ARRAYFORMULA({OccupancyAddresses&amp;"""&amp;" ""&amp; OccupancyUnits,'Tenant Occupancy'!PK$5:PK23}),0,2)&lt;&gt;""""),2,FALSE),IF(PJ3=TODAY(),""Today"",)))))"),"")</f>
        <v/>
      </c>
      <c r="PK6" s="3" t="str">
        <f>IFERROR(__xludf.DUMMYFUNCTION("IF(ISBLANK($A6),, IF((ARRAYFORMULA(SUM(COUNTIFS(OccupancyAddresses,$A6,OccupancyUnits, $B6, 'Tenant Occupancy'!PL$5:PL23,{""&gt;0"",""Occupied"",""Late""}))))&gt;1,""Multiple Bookings"", IF(SUMIFS( 'Tenant Occupancy'!PL$5:PL23,OccupancyUnits,$B6,OccupancyAddres"&amp;"ses,$A6)&gt;0,SUMIFS('Tenant Occupancy'!PL$5:PL23,OccupancyUnits,$B6,OccupancyAddresses,$A6),IFERROR(VLOOKUP($A6&amp;"" ""&amp;$B6, FILTER(ARRAYFORMULA({OccupancyAddresses&amp;"" ""&amp; OccupancyUnits,'Tenant Occupancy'!PL$5:PL23}),INDEX(ARRAYFORMULA({OccupancyAddresses&amp;"""&amp;" ""&amp; OccupancyUnits,'Tenant Occupancy'!PL$5:PL23}),0,2)&lt;&gt;""""),2,FALSE),IF(PK3=TODAY(),""Today"",)))))"),"")</f>
        <v/>
      </c>
      <c r="PL6" s="3" t="str">
        <f>IFERROR(__xludf.DUMMYFUNCTION("IF(ISBLANK($A6),, IF((ARRAYFORMULA(SUM(COUNTIFS(OccupancyAddresses,$A6,OccupancyUnits, $B6, 'Tenant Occupancy'!PM$5:PM23,{""&gt;0"",""Occupied"",""Late""}))))&gt;1,""Multiple Bookings"", IF(SUMIFS( 'Tenant Occupancy'!PM$5:PM23,OccupancyUnits,$B6,OccupancyAddres"&amp;"ses,$A6)&gt;0,SUMIFS('Tenant Occupancy'!PM$5:PM23,OccupancyUnits,$B6,OccupancyAddresses,$A6),IFERROR(VLOOKUP($A6&amp;"" ""&amp;$B6, FILTER(ARRAYFORMULA({OccupancyAddresses&amp;"" ""&amp; OccupancyUnits,'Tenant Occupancy'!PM$5:PM23}),INDEX(ARRAYFORMULA({OccupancyAddresses&amp;"""&amp;" ""&amp; OccupancyUnits,'Tenant Occupancy'!PM$5:PM23}),0,2)&lt;&gt;""""),2,FALSE),IF(PL3=TODAY(),""Today"",)))))"),"")</f>
        <v/>
      </c>
      <c r="PM6" s="3" t="str">
        <f>IFERROR(__xludf.DUMMYFUNCTION("IF(ISBLANK($A6),, IF((ARRAYFORMULA(SUM(COUNTIFS(OccupancyAddresses,$A6,OccupancyUnits, $B6, 'Tenant Occupancy'!PN$5:PN23,{""&gt;0"",""Occupied"",""Late""}))))&gt;1,""Multiple Bookings"", IF(SUMIFS( 'Tenant Occupancy'!PN$5:PN23,OccupancyUnits,$B6,OccupancyAddres"&amp;"ses,$A6)&gt;0,SUMIFS('Tenant Occupancy'!PN$5:PN23,OccupancyUnits,$B6,OccupancyAddresses,$A6),IFERROR(VLOOKUP($A6&amp;"" ""&amp;$B6, FILTER(ARRAYFORMULA({OccupancyAddresses&amp;"" ""&amp; OccupancyUnits,'Tenant Occupancy'!PN$5:PN23}),INDEX(ARRAYFORMULA({OccupancyAddresses&amp;"""&amp;" ""&amp; OccupancyUnits,'Tenant Occupancy'!PN$5:PN23}),0,2)&lt;&gt;""""),2,FALSE),IF(PM3=TODAY(),""Today"",)))))"),"")</f>
        <v/>
      </c>
      <c r="PN6" s="3" t="str">
        <f>IFERROR(__xludf.DUMMYFUNCTION("IF(ISBLANK($A6),, IF((ARRAYFORMULA(SUM(COUNTIFS(OccupancyAddresses,$A6,OccupancyUnits, $B6, 'Tenant Occupancy'!PO$5:PO23,{""&gt;0"",""Occupied"",""Late""}))))&gt;1,""Multiple Bookings"", IF(SUMIFS( 'Tenant Occupancy'!PO$5:PO23,OccupancyUnits,$B6,OccupancyAddres"&amp;"ses,$A6)&gt;0,SUMIFS('Tenant Occupancy'!PO$5:PO23,OccupancyUnits,$B6,OccupancyAddresses,$A6),IFERROR(VLOOKUP($A6&amp;"" ""&amp;$B6, FILTER(ARRAYFORMULA({OccupancyAddresses&amp;"" ""&amp; OccupancyUnits,'Tenant Occupancy'!PO$5:PO23}),INDEX(ARRAYFORMULA({OccupancyAddresses&amp;"""&amp;" ""&amp; OccupancyUnits,'Tenant Occupancy'!PO$5:PO23}),0,2)&lt;&gt;""""),2,FALSE),IF(PN3=TODAY(),""Today"",)))))"),"")</f>
        <v/>
      </c>
      <c r="PO6" s="3" t="str">
        <f>IFERROR(__xludf.DUMMYFUNCTION("IF(ISBLANK($A6),, IF((ARRAYFORMULA(SUM(COUNTIFS(OccupancyAddresses,$A6,OccupancyUnits, $B6, 'Tenant Occupancy'!PP$5:PP23,{""&gt;0"",""Occupied"",""Late""}))))&gt;1,""Multiple Bookings"", IF(SUMIFS( 'Tenant Occupancy'!PP$5:PP23,OccupancyUnits,$B6,OccupancyAddres"&amp;"ses,$A6)&gt;0,SUMIFS('Tenant Occupancy'!PP$5:PP23,OccupancyUnits,$B6,OccupancyAddresses,$A6),IFERROR(VLOOKUP($A6&amp;"" ""&amp;$B6, FILTER(ARRAYFORMULA({OccupancyAddresses&amp;"" ""&amp; OccupancyUnits,'Tenant Occupancy'!PP$5:PP23}),INDEX(ARRAYFORMULA({OccupancyAddresses&amp;"""&amp;" ""&amp; OccupancyUnits,'Tenant Occupancy'!PP$5:PP23}),0,2)&lt;&gt;""""),2,FALSE),IF(PO3=TODAY(),""Today"",)))))"),"")</f>
        <v/>
      </c>
      <c r="PP6" s="3" t="str">
        <f>IFERROR(__xludf.DUMMYFUNCTION("IF(ISBLANK($A6),, IF((ARRAYFORMULA(SUM(COUNTIFS(OccupancyAddresses,$A6,OccupancyUnits, $B6, 'Tenant Occupancy'!PQ$5:PQ23,{""&gt;0"",""Occupied"",""Late""}))))&gt;1,""Multiple Bookings"", IF(SUMIFS( 'Tenant Occupancy'!PQ$5:PQ23,OccupancyUnits,$B6,OccupancyAddres"&amp;"ses,$A6)&gt;0,SUMIFS('Tenant Occupancy'!PQ$5:PQ23,OccupancyUnits,$B6,OccupancyAddresses,$A6),IFERROR(VLOOKUP($A6&amp;"" ""&amp;$B6, FILTER(ARRAYFORMULA({OccupancyAddresses&amp;"" ""&amp; OccupancyUnits,'Tenant Occupancy'!PQ$5:PQ23}),INDEX(ARRAYFORMULA({OccupancyAddresses&amp;"""&amp;" ""&amp; OccupancyUnits,'Tenant Occupancy'!PQ$5:PQ23}),0,2)&lt;&gt;""""),2,FALSE),IF(PP3=TODAY(),""Today"",)))))"),"")</f>
        <v/>
      </c>
      <c r="PQ6" s="3" t="str">
        <f>IFERROR(__xludf.DUMMYFUNCTION("IF(ISBLANK($A6),, IF((ARRAYFORMULA(SUM(COUNTIFS(OccupancyAddresses,$A6,OccupancyUnits, $B6, 'Tenant Occupancy'!PR$5:PR23,{""&gt;0"",""Occupied"",""Late""}))))&gt;1,""Multiple Bookings"", IF(SUMIFS( 'Tenant Occupancy'!PR$5:PR23,OccupancyUnits,$B6,OccupancyAddres"&amp;"ses,$A6)&gt;0,SUMIFS('Tenant Occupancy'!PR$5:PR23,OccupancyUnits,$B6,OccupancyAddresses,$A6),IFERROR(VLOOKUP($A6&amp;"" ""&amp;$B6, FILTER(ARRAYFORMULA({OccupancyAddresses&amp;"" ""&amp; OccupancyUnits,'Tenant Occupancy'!PR$5:PR23}),INDEX(ARRAYFORMULA({OccupancyAddresses&amp;"""&amp;" ""&amp; OccupancyUnits,'Tenant Occupancy'!PR$5:PR23}),0,2)&lt;&gt;""""),2,FALSE),IF(PQ3=TODAY(),""Today"",)))))"),"")</f>
        <v/>
      </c>
      <c r="PR6" s="3" t="str">
        <f>IFERROR(__xludf.DUMMYFUNCTION("IF(ISBLANK($A6),, IF((ARRAYFORMULA(SUM(COUNTIFS(OccupancyAddresses,$A6,OccupancyUnits, $B6, 'Tenant Occupancy'!PS$5:PS23,{""&gt;0"",""Occupied"",""Late""}))))&gt;1,""Multiple Bookings"", IF(SUMIFS( 'Tenant Occupancy'!PS$5:PS23,OccupancyUnits,$B6,OccupancyAddres"&amp;"ses,$A6)&gt;0,SUMIFS('Tenant Occupancy'!PS$5:PS23,OccupancyUnits,$B6,OccupancyAddresses,$A6),IFERROR(VLOOKUP($A6&amp;"" ""&amp;$B6, FILTER(ARRAYFORMULA({OccupancyAddresses&amp;"" ""&amp; OccupancyUnits,'Tenant Occupancy'!PS$5:PS23}),INDEX(ARRAYFORMULA({OccupancyAddresses&amp;"""&amp;" ""&amp; OccupancyUnits,'Tenant Occupancy'!PS$5:PS23}),0,2)&lt;&gt;""""),2,FALSE),IF(PR3=TODAY(),""Today"",)))))"),"")</f>
        <v/>
      </c>
      <c r="PS6" s="3" t="str">
        <f>IFERROR(__xludf.DUMMYFUNCTION("IF(ISBLANK($A6),, IF((ARRAYFORMULA(SUM(COUNTIFS(OccupancyAddresses,$A6,OccupancyUnits, $B6, 'Tenant Occupancy'!PT$5:PT23,{""&gt;0"",""Occupied"",""Late""}))))&gt;1,""Multiple Bookings"", IF(SUMIFS( 'Tenant Occupancy'!PT$5:PT23,OccupancyUnits,$B6,OccupancyAddres"&amp;"ses,$A6)&gt;0,SUMIFS('Tenant Occupancy'!PT$5:PT23,OccupancyUnits,$B6,OccupancyAddresses,$A6),IFERROR(VLOOKUP($A6&amp;"" ""&amp;$B6, FILTER(ARRAYFORMULA({OccupancyAddresses&amp;"" ""&amp; OccupancyUnits,'Tenant Occupancy'!PT$5:PT23}),INDEX(ARRAYFORMULA({OccupancyAddresses&amp;"""&amp;" ""&amp; OccupancyUnits,'Tenant Occupancy'!PT$5:PT23}),0,2)&lt;&gt;""""),2,FALSE),IF(PS3=TODAY(),""Today"",)))))"),"")</f>
        <v/>
      </c>
      <c r="PT6" s="3" t="str">
        <f>IFERROR(__xludf.DUMMYFUNCTION("IF(ISBLANK($A6),, IF((ARRAYFORMULA(SUM(COUNTIFS(OccupancyAddresses,$A6,OccupancyUnits, $B6, 'Tenant Occupancy'!PU$5:PU23,{""&gt;0"",""Occupied"",""Late""}))))&gt;1,""Multiple Bookings"", IF(SUMIFS( 'Tenant Occupancy'!PU$5:PU23,OccupancyUnits,$B6,OccupancyAddres"&amp;"ses,$A6)&gt;0,SUMIFS('Tenant Occupancy'!PU$5:PU23,OccupancyUnits,$B6,OccupancyAddresses,$A6),IFERROR(VLOOKUP($A6&amp;"" ""&amp;$B6, FILTER(ARRAYFORMULA({OccupancyAddresses&amp;"" ""&amp; OccupancyUnits,'Tenant Occupancy'!PU$5:PU23}),INDEX(ARRAYFORMULA({OccupancyAddresses&amp;"""&amp;" ""&amp; OccupancyUnits,'Tenant Occupancy'!PU$5:PU23}),0,2)&lt;&gt;""""),2,FALSE),IF(PT3=TODAY(),""Today"",)))))"),"")</f>
        <v/>
      </c>
      <c r="PU6" s="3" t="str">
        <f>IFERROR(__xludf.DUMMYFUNCTION("IF(ISBLANK($A6),, IF((ARRAYFORMULA(SUM(COUNTIFS(OccupancyAddresses,$A6,OccupancyUnits, $B6, 'Tenant Occupancy'!PV$5:PV23,{""&gt;0"",""Occupied"",""Late""}))))&gt;1,""Multiple Bookings"", IF(SUMIFS( 'Tenant Occupancy'!PV$5:PV23,OccupancyUnits,$B6,OccupancyAddres"&amp;"ses,$A6)&gt;0,SUMIFS('Tenant Occupancy'!PV$5:PV23,OccupancyUnits,$B6,OccupancyAddresses,$A6),IFERROR(VLOOKUP($A6&amp;"" ""&amp;$B6, FILTER(ARRAYFORMULA({OccupancyAddresses&amp;"" ""&amp; OccupancyUnits,'Tenant Occupancy'!PV$5:PV23}),INDEX(ARRAYFORMULA({OccupancyAddresses&amp;"""&amp;" ""&amp; OccupancyUnits,'Tenant Occupancy'!PV$5:PV23}),0,2)&lt;&gt;""""),2,FALSE),IF(PU3=TODAY(),""Today"",)))))"),"")</f>
        <v/>
      </c>
      <c r="PV6" s="3" t="str">
        <f>IFERROR(__xludf.DUMMYFUNCTION("IF(ISBLANK($A6),, IF((ARRAYFORMULA(SUM(COUNTIFS(OccupancyAddresses,$A6,OccupancyUnits, $B6, 'Tenant Occupancy'!PW$5:PW23,{""&gt;0"",""Occupied"",""Late""}))))&gt;1,""Multiple Bookings"", IF(SUMIFS( 'Tenant Occupancy'!PW$5:PW23,OccupancyUnits,$B6,OccupancyAddres"&amp;"ses,$A6)&gt;0,SUMIFS('Tenant Occupancy'!PW$5:PW23,OccupancyUnits,$B6,OccupancyAddresses,$A6),IFERROR(VLOOKUP($A6&amp;"" ""&amp;$B6, FILTER(ARRAYFORMULA({OccupancyAddresses&amp;"" ""&amp; OccupancyUnits,'Tenant Occupancy'!PW$5:PW23}),INDEX(ARRAYFORMULA({OccupancyAddresses&amp;"""&amp;" ""&amp; OccupancyUnits,'Tenant Occupancy'!PW$5:PW23}),0,2)&lt;&gt;""""),2,FALSE),IF(PV3=TODAY(),""Today"",)))))"),"")</f>
        <v/>
      </c>
      <c r="PW6" s="3" t="str">
        <f>IFERROR(__xludf.DUMMYFUNCTION("IF(ISBLANK($A6),, IF((ARRAYFORMULA(SUM(COUNTIFS(OccupancyAddresses,$A6,OccupancyUnits, $B6, 'Tenant Occupancy'!PX$5:PX23,{""&gt;0"",""Occupied"",""Late""}))))&gt;1,""Multiple Bookings"", IF(SUMIFS( 'Tenant Occupancy'!PX$5:PX23,OccupancyUnits,$B6,OccupancyAddres"&amp;"ses,$A6)&gt;0,SUMIFS('Tenant Occupancy'!PX$5:PX23,OccupancyUnits,$B6,OccupancyAddresses,$A6),IFERROR(VLOOKUP($A6&amp;"" ""&amp;$B6, FILTER(ARRAYFORMULA({OccupancyAddresses&amp;"" ""&amp; OccupancyUnits,'Tenant Occupancy'!PX$5:PX23}),INDEX(ARRAYFORMULA({OccupancyAddresses&amp;"""&amp;" ""&amp; OccupancyUnits,'Tenant Occupancy'!PX$5:PX23}),0,2)&lt;&gt;""""),2,FALSE),IF(PW3=TODAY(),""Today"",)))))"),"")</f>
        <v/>
      </c>
      <c r="PX6" s="3" t="str">
        <f>IFERROR(__xludf.DUMMYFUNCTION("IF(ISBLANK($A6),, IF((ARRAYFORMULA(SUM(COUNTIFS(OccupancyAddresses,$A6,OccupancyUnits, $B6, 'Tenant Occupancy'!PY$5:PY23,{""&gt;0"",""Occupied"",""Late""}))))&gt;1,""Multiple Bookings"", IF(SUMIFS( 'Tenant Occupancy'!PY$5:PY23,OccupancyUnits,$B6,OccupancyAddres"&amp;"ses,$A6)&gt;0,SUMIFS('Tenant Occupancy'!PY$5:PY23,OccupancyUnits,$B6,OccupancyAddresses,$A6),IFERROR(VLOOKUP($A6&amp;"" ""&amp;$B6, FILTER(ARRAYFORMULA({OccupancyAddresses&amp;"" ""&amp; OccupancyUnits,'Tenant Occupancy'!PY$5:PY23}),INDEX(ARRAYFORMULA({OccupancyAddresses&amp;"""&amp;" ""&amp; OccupancyUnits,'Tenant Occupancy'!PY$5:PY23}),0,2)&lt;&gt;""""),2,FALSE),IF(PX3=TODAY(),""Today"",)))))"),"")</f>
        <v/>
      </c>
      <c r="PY6" s="3" t="str">
        <f>IFERROR(__xludf.DUMMYFUNCTION("IF(ISBLANK($A6),, IF((ARRAYFORMULA(SUM(COUNTIFS(OccupancyAddresses,$A6,OccupancyUnits, $B6, 'Tenant Occupancy'!PZ$5:PZ23,{""&gt;0"",""Occupied"",""Late""}))))&gt;1,""Multiple Bookings"", IF(SUMIFS( 'Tenant Occupancy'!PZ$5:PZ23,OccupancyUnits,$B6,OccupancyAddres"&amp;"ses,$A6)&gt;0,SUMIFS('Tenant Occupancy'!PZ$5:PZ23,OccupancyUnits,$B6,OccupancyAddresses,$A6),IFERROR(VLOOKUP($A6&amp;"" ""&amp;$B6, FILTER(ARRAYFORMULA({OccupancyAddresses&amp;"" ""&amp; OccupancyUnits,'Tenant Occupancy'!PZ$5:PZ23}),INDEX(ARRAYFORMULA({OccupancyAddresses&amp;"""&amp;" ""&amp; OccupancyUnits,'Tenant Occupancy'!PZ$5:PZ23}),0,2)&lt;&gt;""""),2,FALSE),IF(PY3=TODAY(),""Today"",)))))"),"")</f>
        <v/>
      </c>
      <c r="PZ6" s="3" t="str">
        <f>IFERROR(__xludf.DUMMYFUNCTION("IF(ISBLANK($A6),, IF((ARRAYFORMULA(SUM(COUNTIFS(OccupancyAddresses,$A6,OccupancyUnits, $B6, 'Tenant Occupancy'!QA$5:QA23,{""&gt;0"",""Occupied"",""Late""}))))&gt;1,""Multiple Bookings"", IF(SUMIFS( 'Tenant Occupancy'!QA$5:QA23,OccupancyUnits,$B6,OccupancyAddres"&amp;"ses,$A6)&gt;0,SUMIFS('Tenant Occupancy'!QA$5:QA23,OccupancyUnits,$B6,OccupancyAddresses,$A6),IFERROR(VLOOKUP($A6&amp;"" ""&amp;$B6, FILTER(ARRAYFORMULA({OccupancyAddresses&amp;"" ""&amp; OccupancyUnits,'Tenant Occupancy'!QA$5:QA23}),INDEX(ARRAYFORMULA({OccupancyAddresses&amp;"""&amp;" ""&amp; OccupancyUnits,'Tenant Occupancy'!QA$5:QA23}),0,2)&lt;&gt;""""),2,FALSE),IF(PZ3=TODAY(),""Today"",)))))"),"")</f>
        <v/>
      </c>
      <c r="QA6" s="3" t="str">
        <f>IFERROR(__xludf.DUMMYFUNCTION("IF(ISBLANK($A6),, IF((ARRAYFORMULA(SUM(COUNTIFS(OccupancyAddresses,$A6,OccupancyUnits, $B6, 'Tenant Occupancy'!QB$5:QB23,{""&gt;0"",""Occupied"",""Late""}))))&gt;1,""Multiple Bookings"", IF(SUMIFS( 'Tenant Occupancy'!QB$5:QB23,OccupancyUnits,$B6,OccupancyAddres"&amp;"ses,$A6)&gt;0,SUMIFS('Tenant Occupancy'!QB$5:QB23,OccupancyUnits,$B6,OccupancyAddresses,$A6),IFERROR(VLOOKUP($A6&amp;"" ""&amp;$B6, FILTER(ARRAYFORMULA({OccupancyAddresses&amp;"" ""&amp; OccupancyUnits,'Tenant Occupancy'!QB$5:QB23}),INDEX(ARRAYFORMULA({OccupancyAddresses&amp;"""&amp;" ""&amp; OccupancyUnits,'Tenant Occupancy'!QB$5:QB23}),0,2)&lt;&gt;""""),2,FALSE),IF(QA3=TODAY(),""Today"",)))))"),"")</f>
        <v/>
      </c>
      <c r="QB6" s="3" t="str">
        <f>IFERROR(__xludf.DUMMYFUNCTION("IF(ISBLANK($A6),, IF((ARRAYFORMULA(SUM(COUNTIFS(OccupancyAddresses,$A6,OccupancyUnits, $B6, 'Tenant Occupancy'!QC$5:QC23,{""&gt;0"",""Occupied"",""Late""}))))&gt;1,""Multiple Bookings"", IF(SUMIFS( 'Tenant Occupancy'!QC$5:QC23,OccupancyUnits,$B6,OccupancyAddres"&amp;"ses,$A6)&gt;0,SUMIFS('Tenant Occupancy'!QC$5:QC23,OccupancyUnits,$B6,OccupancyAddresses,$A6),IFERROR(VLOOKUP($A6&amp;"" ""&amp;$B6, FILTER(ARRAYFORMULA({OccupancyAddresses&amp;"" ""&amp; OccupancyUnits,'Tenant Occupancy'!QC$5:QC23}),INDEX(ARRAYFORMULA({OccupancyAddresses&amp;"""&amp;" ""&amp; OccupancyUnits,'Tenant Occupancy'!QC$5:QC23}),0,2)&lt;&gt;""""),2,FALSE),IF(QB3=TODAY(),""Today"",)))))"),"")</f>
        <v/>
      </c>
      <c r="QC6" s="3" t="str">
        <f>IFERROR(__xludf.DUMMYFUNCTION("IF(ISBLANK($A6),, IF((ARRAYFORMULA(SUM(COUNTIFS(OccupancyAddresses,$A6,OccupancyUnits, $B6, 'Tenant Occupancy'!QD$5:QD23,{""&gt;0"",""Occupied"",""Late""}))))&gt;1,""Multiple Bookings"", IF(SUMIFS( 'Tenant Occupancy'!QD$5:QD23,OccupancyUnits,$B6,OccupancyAddres"&amp;"ses,$A6)&gt;0,SUMIFS('Tenant Occupancy'!QD$5:QD23,OccupancyUnits,$B6,OccupancyAddresses,$A6),IFERROR(VLOOKUP($A6&amp;"" ""&amp;$B6, FILTER(ARRAYFORMULA({OccupancyAddresses&amp;"" ""&amp; OccupancyUnits,'Tenant Occupancy'!QD$5:QD23}),INDEX(ARRAYFORMULA({OccupancyAddresses&amp;"""&amp;" ""&amp; OccupancyUnits,'Tenant Occupancy'!QD$5:QD23}),0,2)&lt;&gt;""""),2,FALSE),IF(QC3=TODAY(),""Today"",)))))"),"")</f>
        <v/>
      </c>
      <c r="QD6" s="3" t="str">
        <f>IFERROR(__xludf.DUMMYFUNCTION("IF(ISBLANK($A6),, IF((ARRAYFORMULA(SUM(COUNTIFS(OccupancyAddresses,$A6,OccupancyUnits, $B6, 'Tenant Occupancy'!QE$5:QE23,{""&gt;0"",""Occupied"",""Late""}))))&gt;1,""Multiple Bookings"", IF(SUMIFS( 'Tenant Occupancy'!QE$5:QE23,OccupancyUnits,$B6,OccupancyAddres"&amp;"ses,$A6)&gt;0,SUMIFS('Tenant Occupancy'!QE$5:QE23,OccupancyUnits,$B6,OccupancyAddresses,$A6),IFERROR(VLOOKUP($A6&amp;"" ""&amp;$B6, FILTER(ARRAYFORMULA({OccupancyAddresses&amp;"" ""&amp; OccupancyUnits,'Tenant Occupancy'!QE$5:QE23}),INDEX(ARRAYFORMULA({OccupancyAddresses&amp;"""&amp;" ""&amp; OccupancyUnits,'Tenant Occupancy'!QE$5:QE23}),0,2)&lt;&gt;""""),2,FALSE),IF(QD3=TODAY(),""Today"",)))))"),"")</f>
        <v/>
      </c>
      <c r="QE6" s="3" t="str">
        <f>IFERROR(__xludf.DUMMYFUNCTION("IF(ISBLANK($A6),, IF((ARRAYFORMULA(SUM(COUNTIFS(OccupancyAddresses,$A6,OccupancyUnits, $B6, 'Tenant Occupancy'!QF$5:QF23,{""&gt;0"",""Occupied"",""Late""}))))&gt;1,""Multiple Bookings"", IF(SUMIFS( 'Tenant Occupancy'!QF$5:QF23,OccupancyUnits,$B6,OccupancyAddres"&amp;"ses,$A6)&gt;0,SUMIFS('Tenant Occupancy'!QF$5:QF23,OccupancyUnits,$B6,OccupancyAddresses,$A6),IFERROR(VLOOKUP($A6&amp;"" ""&amp;$B6, FILTER(ARRAYFORMULA({OccupancyAddresses&amp;"" ""&amp; OccupancyUnits,'Tenant Occupancy'!QF$5:QF23}),INDEX(ARRAYFORMULA({OccupancyAddresses&amp;"""&amp;" ""&amp; OccupancyUnits,'Tenant Occupancy'!QF$5:QF23}),0,2)&lt;&gt;""""),2,FALSE),IF(QE3=TODAY(),""Today"",)))))"),"")</f>
        <v/>
      </c>
      <c r="QF6" s="3" t="str">
        <f>IFERROR(__xludf.DUMMYFUNCTION("IF(ISBLANK($A6),, IF((ARRAYFORMULA(SUM(COUNTIFS(OccupancyAddresses,$A6,OccupancyUnits, $B6, 'Tenant Occupancy'!QG$5:QG23,{""&gt;0"",""Occupied"",""Late""}))))&gt;1,""Multiple Bookings"", IF(SUMIFS( 'Tenant Occupancy'!QG$5:QG23,OccupancyUnits,$B6,OccupancyAddres"&amp;"ses,$A6)&gt;0,SUMIFS('Tenant Occupancy'!QG$5:QG23,OccupancyUnits,$B6,OccupancyAddresses,$A6),IFERROR(VLOOKUP($A6&amp;"" ""&amp;$B6, FILTER(ARRAYFORMULA({OccupancyAddresses&amp;"" ""&amp; OccupancyUnits,'Tenant Occupancy'!QG$5:QG23}),INDEX(ARRAYFORMULA({OccupancyAddresses&amp;"""&amp;" ""&amp; OccupancyUnits,'Tenant Occupancy'!QG$5:QG23}),0,2)&lt;&gt;""""),2,FALSE),IF(QF3=TODAY(),""Today"",)))))"),"")</f>
        <v/>
      </c>
      <c r="QG6" s="3" t="str">
        <f>IFERROR(__xludf.DUMMYFUNCTION("IF(ISBLANK($A6),, IF((ARRAYFORMULA(SUM(COUNTIFS(OccupancyAddresses,$A6,OccupancyUnits, $B6, 'Tenant Occupancy'!QH$5:QH23,{""&gt;0"",""Occupied"",""Late""}))))&gt;1,""Multiple Bookings"", IF(SUMIFS( 'Tenant Occupancy'!QH$5:QH23,OccupancyUnits,$B6,OccupancyAddres"&amp;"ses,$A6)&gt;0,SUMIFS('Tenant Occupancy'!QH$5:QH23,OccupancyUnits,$B6,OccupancyAddresses,$A6),IFERROR(VLOOKUP($A6&amp;"" ""&amp;$B6, FILTER(ARRAYFORMULA({OccupancyAddresses&amp;"" ""&amp; OccupancyUnits,'Tenant Occupancy'!QH$5:QH23}),INDEX(ARRAYFORMULA({OccupancyAddresses&amp;"""&amp;" ""&amp; OccupancyUnits,'Tenant Occupancy'!QH$5:QH23}),0,2)&lt;&gt;""""),2,FALSE),IF(QG3=TODAY(),""Today"",)))))"),"")</f>
        <v/>
      </c>
      <c r="QH6" s="3" t="str">
        <f>IFERROR(__xludf.DUMMYFUNCTION("IF(ISBLANK($A6),, IF((ARRAYFORMULA(SUM(COUNTIFS(OccupancyAddresses,$A6,OccupancyUnits, $B6, 'Tenant Occupancy'!QI$5:QI23,{""&gt;0"",""Occupied"",""Late""}))))&gt;1,""Multiple Bookings"", IF(SUMIFS( 'Tenant Occupancy'!QI$5:QI23,OccupancyUnits,$B6,OccupancyAddres"&amp;"ses,$A6)&gt;0,SUMIFS('Tenant Occupancy'!QI$5:QI23,OccupancyUnits,$B6,OccupancyAddresses,$A6),IFERROR(VLOOKUP($A6&amp;"" ""&amp;$B6, FILTER(ARRAYFORMULA({OccupancyAddresses&amp;"" ""&amp; OccupancyUnits,'Tenant Occupancy'!QI$5:QI23}),INDEX(ARRAYFORMULA({OccupancyAddresses&amp;"""&amp;" ""&amp; OccupancyUnits,'Tenant Occupancy'!QI$5:QI23}),0,2)&lt;&gt;""""),2,FALSE),IF(QH3=TODAY(),""Today"",)))))"),"")</f>
        <v/>
      </c>
      <c r="QI6" s="3" t="str">
        <f>IFERROR(__xludf.DUMMYFUNCTION("IF(ISBLANK($A6),, IF((ARRAYFORMULA(SUM(COUNTIFS(OccupancyAddresses,$A6,OccupancyUnits, $B6, 'Tenant Occupancy'!QJ$5:QJ23,{""&gt;0"",""Occupied"",""Late""}))))&gt;1,""Multiple Bookings"", IF(SUMIFS( 'Tenant Occupancy'!QJ$5:QJ23,OccupancyUnits,$B6,OccupancyAddres"&amp;"ses,$A6)&gt;0,SUMIFS('Tenant Occupancy'!QJ$5:QJ23,OccupancyUnits,$B6,OccupancyAddresses,$A6),IFERROR(VLOOKUP($A6&amp;"" ""&amp;$B6, FILTER(ARRAYFORMULA({OccupancyAddresses&amp;"" ""&amp; OccupancyUnits,'Tenant Occupancy'!QJ$5:QJ23}),INDEX(ARRAYFORMULA({OccupancyAddresses&amp;"""&amp;" ""&amp; OccupancyUnits,'Tenant Occupancy'!QJ$5:QJ23}),0,2)&lt;&gt;""""),2,FALSE),IF(QI3=TODAY(),""Today"",)))))"),"")</f>
        <v/>
      </c>
      <c r="QJ6" s="3" t="str">
        <f>IFERROR(__xludf.DUMMYFUNCTION("IF(ISBLANK($A6),, IF((ARRAYFORMULA(SUM(COUNTIFS(OccupancyAddresses,$A6,OccupancyUnits, $B6, 'Tenant Occupancy'!QK$5:QK23,{""&gt;0"",""Occupied"",""Late""}))))&gt;1,""Multiple Bookings"", IF(SUMIFS( 'Tenant Occupancy'!QK$5:QK23,OccupancyUnits,$B6,OccupancyAddres"&amp;"ses,$A6)&gt;0,SUMIFS('Tenant Occupancy'!QK$5:QK23,OccupancyUnits,$B6,OccupancyAddresses,$A6),IFERROR(VLOOKUP($A6&amp;"" ""&amp;$B6, FILTER(ARRAYFORMULA({OccupancyAddresses&amp;"" ""&amp; OccupancyUnits,'Tenant Occupancy'!QK$5:QK23}),INDEX(ARRAYFORMULA({OccupancyAddresses&amp;"""&amp;" ""&amp; OccupancyUnits,'Tenant Occupancy'!QK$5:QK23}),0,2)&lt;&gt;""""),2,FALSE),IF(QJ3=TODAY(),""Today"",)))))"),"")</f>
        <v/>
      </c>
      <c r="QK6" s="3" t="str">
        <f>IFERROR(__xludf.DUMMYFUNCTION("IF(ISBLANK($A6),, IF((ARRAYFORMULA(SUM(COUNTIFS(OccupancyAddresses,$A6,OccupancyUnits, $B6, 'Tenant Occupancy'!QL$5:QL23,{""&gt;0"",""Occupied"",""Late""}))))&gt;1,""Multiple Bookings"", IF(SUMIFS( 'Tenant Occupancy'!QL$5:QL23,OccupancyUnits,$B6,OccupancyAddres"&amp;"ses,$A6)&gt;0,SUMIFS('Tenant Occupancy'!QL$5:QL23,OccupancyUnits,$B6,OccupancyAddresses,$A6),IFERROR(VLOOKUP($A6&amp;"" ""&amp;$B6, FILTER(ARRAYFORMULA({OccupancyAddresses&amp;"" ""&amp; OccupancyUnits,'Tenant Occupancy'!QL$5:QL23}),INDEX(ARRAYFORMULA({OccupancyAddresses&amp;"""&amp;" ""&amp; OccupancyUnits,'Tenant Occupancy'!QL$5:QL23}),0,2)&lt;&gt;""""),2,FALSE),IF(QK3=TODAY(),""Today"",)))))"),"")</f>
        <v/>
      </c>
      <c r="QL6" s="3" t="str">
        <f>IFERROR(__xludf.DUMMYFUNCTION("IF(ISBLANK($A6),, IF((ARRAYFORMULA(SUM(COUNTIFS(OccupancyAddresses,$A6,OccupancyUnits, $B6, 'Tenant Occupancy'!QM$5:QM23,{""&gt;0"",""Occupied"",""Late""}))))&gt;1,""Multiple Bookings"", IF(SUMIFS( 'Tenant Occupancy'!QM$5:QM23,OccupancyUnits,$B6,OccupancyAddres"&amp;"ses,$A6)&gt;0,SUMIFS('Tenant Occupancy'!QM$5:QM23,OccupancyUnits,$B6,OccupancyAddresses,$A6),IFERROR(VLOOKUP($A6&amp;"" ""&amp;$B6, FILTER(ARRAYFORMULA({OccupancyAddresses&amp;"" ""&amp; OccupancyUnits,'Tenant Occupancy'!QM$5:QM23}),INDEX(ARRAYFORMULA({OccupancyAddresses&amp;"""&amp;" ""&amp; OccupancyUnits,'Tenant Occupancy'!QM$5:QM23}),0,2)&lt;&gt;""""),2,FALSE),IF(QL3=TODAY(),""Today"",)))))"),"")</f>
        <v/>
      </c>
      <c r="QM6" s="3" t="str">
        <f>IFERROR(__xludf.DUMMYFUNCTION("IF(ISBLANK($A6),, IF((ARRAYFORMULA(SUM(COUNTIFS(OccupancyAddresses,$A6,OccupancyUnits, $B6, 'Tenant Occupancy'!QN$5:QN23,{""&gt;0"",""Occupied"",""Late""}))))&gt;1,""Multiple Bookings"", IF(SUMIFS( 'Tenant Occupancy'!QN$5:QN23,OccupancyUnits,$B6,OccupancyAddres"&amp;"ses,$A6)&gt;0,SUMIFS('Tenant Occupancy'!QN$5:QN23,OccupancyUnits,$B6,OccupancyAddresses,$A6),IFERROR(VLOOKUP($A6&amp;"" ""&amp;$B6, FILTER(ARRAYFORMULA({OccupancyAddresses&amp;"" ""&amp; OccupancyUnits,'Tenant Occupancy'!QN$5:QN23}),INDEX(ARRAYFORMULA({OccupancyAddresses&amp;"""&amp;" ""&amp; OccupancyUnits,'Tenant Occupancy'!QN$5:QN23}),0,2)&lt;&gt;""""),2,FALSE),IF(QM3=TODAY(),""Today"",)))))"),"")</f>
        <v/>
      </c>
      <c r="QN6" s="3" t="str">
        <f>IFERROR(__xludf.DUMMYFUNCTION("IF(ISBLANK($A6),, IF((ARRAYFORMULA(SUM(COUNTIFS(OccupancyAddresses,$A6,OccupancyUnits, $B6, 'Tenant Occupancy'!QO$5:QO23,{""&gt;0"",""Occupied"",""Late""}))))&gt;1,""Multiple Bookings"", IF(SUMIFS( 'Tenant Occupancy'!QO$5:QO23,OccupancyUnits,$B6,OccupancyAddres"&amp;"ses,$A6)&gt;0,SUMIFS('Tenant Occupancy'!QO$5:QO23,OccupancyUnits,$B6,OccupancyAddresses,$A6),IFERROR(VLOOKUP($A6&amp;"" ""&amp;$B6, FILTER(ARRAYFORMULA({OccupancyAddresses&amp;"" ""&amp; OccupancyUnits,'Tenant Occupancy'!QO$5:QO23}),INDEX(ARRAYFORMULA({OccupancyAddresses&amp;"""&amp;" ""&amp; OccupancyUnits,'Tenant Occupancy'!QO$5:QO23}),0,2)&lt;&gt;""""),2,FALSE),IF(QN3=TODAY(),""Today"",)))))"),"")</f>
        <v/>
      </c>
      <c r="QO6" s="3" t="str">
        <f>IFERROR(__xludf.DUMMYFUNCTION("IF(ISBLANK($A6),, IF((ARRAYFORMULA(SUM(COUNTIFS(OccupancyAddresses,$A6,OccupancyUnits, $B6, 'Tenant Occupancy'!QP$5:QP23,{""&gt;0"",""Occupied"",""Late""}))))&gt;1,""Multiple Bookings"", IF(SUMIFS( 'Tenant Occupancy'!QP$5:QP23,OccupancyUnits,$B6,OccupancyAddres"&amp;"ses,$A6)&gt;0,SUMIFS('Tenant Occupancy'!QP$5:QP23,OccupancyUnits,$B6,OccupancyAddresses,$A6),IFERROR(VLOOKUP($A6&amp;"" ""&amp;$B6, FILTER(ARRAYFORMULA({OccupancyAddresses&amp;"" ""&amp; OccupancyUnits,'Tenant Occupancy'!QP$5:QP23}),INDEX(ARRAYFORMULA({OccupancyAddresses&amp;"""&amp;" ""&amp; OccupancyUnits,'Tenant Occupancy'!QP$5:QP23}),0,2)&lt;&gt;""""),2,FALSE),IF(QO3=TODAY(),""Today"",)))))"),"")</f>
        <v/>
      </c>
      <c r="QP6" s="3" t="str">
        <f>IFERROR(__xludf.DUMMYFUNCTION("IF(ISBLANK($A6),, IF((ARRAYFORMULA(SUM(COUNTIFS(OccupancyAddresses,$A6,OccupancyUnits, $B6, 'Tenant Occupancy'!QQ$5:QQ23,{""&gt;0"",""Occupied"",""Late""}))))&gt;1,""Multiple Bookings"", IF(SUMIFS( 'Tenant Occupancy'!QQ$5:QQ23,OccupancyUnits,$B6,OccupancyAddres"&amp;"ses,$A6)&gt;0,SUMIFS('Tenant Occupancy'!QQ$5:QQ23,OccupancyUnits,$B6,OccupancyAddresses,$A6),IFERROR(VLOOKUP($A6&amp;"" ""&amp;$B6, FILTER(ARRAYFORMULA({OccupancyAddresses&amp;"" ""&amp; OccupancyUnits,'Tenant Occupancy'!QQ$5:QQ23}),INDEX(ARRAYFORMULA({OccupancyAddresses&amp;"""&amp;" ""&amp; OccupancyUnits,'Tenant Occupancy'!QQ$5:QQ23}),0,2)&lt;&gt;""""),2,FALSE),IF(QP3=TODAY(),""Today"",)))))"),"")</f>
        <v/>
      </c>
      <c r="QQ6" s="3" t="str">
        <f>IFERROR(__xludf.DUMMYFUNCTION("IF(ISBLANK($A6),, IF((ARRAYFORMULA(SUM(COUNTIFS(OccupancyAddresses,$A6,OccupancyUnits, $B6, 'Tenant Occupancy'!QR$5:QR23,{""&gt;0"",""Occupied"",""Late""}))))&gt;1,""Multiple Bookings"", IF(SUMIFS( 'Tenant Occupancy'!QR$5:QR23,OccupancyUnits,$B6,OccupancyAddres"&amp;"ses,$A6)&gt;0,SUMIFS('Tenant Occupancy'!QR$5:QR23,OccupancyUnits,$B6,OccupancyAddresses,$A6),IFERROR(VLOOKUP($A6&amp;"" ""&amp;$B6, FILTER(ARRAYFORMULA({OccupancyAddresses&amp;"" ""&amp; OccupancyUnits,'Tenant Occupancy'!QR$5:QR23}),INDEX(ARRAYFORMULA({OccupancyAddresses&amp;"""&amp;" ""&amp; OccupancyUnits,'Tenant Occupancy'!QR$5:QR23}),0,2)&lt;&gt;""""),2,FALSE),IF(QQ3=TODAY(),""Today"",)))))"),"")</f>
        <v/>
      </c>
      <c r="QR6" s="3" t="str">
        <f>IFERROR(__xludf.DUMMYFUNCTION("IF(ISBLANK($A6),, IF((ARRAYFORMULA(SUM(COUNTIFS(OccupancyAddresses,$A6,OccupancyUnits, $B6, 'Tenant Occupancy'!QS$5:QS23,{""&gt;0"",""Occupied"",""Late""}))))&gt;1,""Multiple Bookings"", IF(SUMIFS( 'Tenant Occupancy'!QS$5:QS23,OccupancyUnits,$B6,OccupancyAddres"&amp;"ses,$A6)&gt;0,SUMIFS('Tenant Occupancy'!QS$5:QS23,OccupancyUnits,$B6,OccupancyAddresses,$A6),IFERROR(VLOOKUP($A6&amp;"" ""&amp;$B6, FILTER(ARRAYFORMULA({OccupancyAddresses&amp;"" ""&amp; OccupancyUnits,'Tenant Occupancy'!QS$5:QS23}),INDEX(ARRAYFORMULA({OccupancyAddresses&amp;"""&amp;" ""&amp; OccupancyUnits,'Tenant Occupancy'!QS$5:QS23}),0,2)&lt;&gt;""""),2,FALSE),IF(QR3=TODAY(),""Today"",)))))"),"")</f>
        <v/>
      </c>
      <c r="QS6" s="3" t="str">
        <f>IFERROR(__xludf.DUMMYFUNCTION("IF(ISBLANK($A6),, IF((ARRAYFORMULA(SUM(COUNTIFS(OccupancyAddresses,$A6,OccupancyUnits, $B6, 'Tenant Occupancy'!QT$5:QT23,{""&gt;0"",""Occupied"",""Late""}))))&gt;1,""Multiple Bookings"", IF(SUMIFS( 'Tenant Occupancy'!QT$5:QT23,OccupancyUnits,$B6,OccupancyAddres"&amp;"ses,$A6)&gt;0,SUMIFS('Tenant Occupancy'!QT$5:QT23,OccupancyUnits,$B6,OccupancyAddresses,$A6),IFERROR(VLOOKUP($A6&amp;"" ""&amp;$B6, FILTER(ARRAYFORMULA({OccupancyAddresses&amp;"" ""&amp; OccupancyUnits,'Tenant Occupancy'!QT$5:QT23}),INDEX(ARRAYFORMULA({OccupancyAddresses&amp;"""&amp;" ""&amp; OccupancyUnits,'Tenant Occupancy'!QT$5:QT23}),0,2)&lt;&gt;""""),2,FALSE),IF(QS3=TODAY(),""Today"",)))))"),"")</f>
        <v/>
      </c>
      <c r="QT6" s="3" t="str">
        <f>IFERROR(__xludf.DUMMYFUNCTION("IF(ISBLANK($A6),, IF((ARRAYFORMULA(SUM(COUNTIFS(OccupancyAddresses,$A6,OccupancyUnits, $B6, 'Tenant Occupancy'!QU$5:QU23,{""&gt;0"",""Occupied"",""Late""}))))&gt;1,""Multiple Bookings"", IF(SUMIFS( 'Tenant Occupancy'!QU$5:QU23,OccupancyUnits,$B6,OccupancyAddres"&amp;"ses,$A6)&gt;0,SUMIFS('Tenant Occupancy'!QU$5:QU23,OccupancyUnits,$B6,OccupancyAddresses,$A6),IFERROR(VLOOKUP($A6&amp;"" ""&amp;$B6, FILTER(ARRAYFORMULA({OccupancyAddresses&amp;"" ""&amp; OccupancyUnits,'Tenant Occupancy'!QU$5:QU23}),INDEX(ARRAYFORMULA({OccupancyAddresses&amp;"""&amp;" ""&amp; OccupancyUnits,'Tenant Occupancy'!QU$5:QU23}),0,2)&lt;&gt;""""),2,FALSE),IF(QT3=TODAY(),""Today"",)))))"),"")</f>
        <v/>
      </c>
      <c r="QU6" s="3" t="str">
        <f>IFERROR(__xludf.DUMMYFUNCTION("IF(ISBLANK($A6),, IF((ARRAYFORMULA(SUM(COUNTIFS(OccupancyAddresses,$A6,OccupancyUnits, $B6, 'Tenant Occupancy'!QV$5:QV23,{""&gt;0"",""Occupied"",""Late""}))))&gt;1,""Multiple Bookings"", IF(SUMIFS( 'Tenant Occupancy'!QV$5:QV23,OccupancyUnits,$B6,OccupancyAddres"&amp;"ses,$A6)&gt;0,SUMIFS('Tenant Occupancy'!QV$5:QV23,OccupancyUnits,$B6,OccupancyAddresses,$A6),IFERROR(VLOOKUP($A6&amp;"" ""&amp;$B6, FILTER(ARRAYFORMULA({OccupancyAddresses&amp;"" ""&amp; OccupancyUnits,'Tenant Occupancy'!QV$5:QV23}),INDEX(ARRAYFORMULA({OccupancyAddresses&amp;"""&amp;" ""&amp; OccupancyUnits,'Tenant Occupancy'!QV$5:QV23}),0,2)&lt;&gt;""""),2,FALSE),IF(QU3=TODAY(),""Today"",)))))"),"")</f>
        <v/>
      </c>
      <c r="QV6" s="3" t="str">
        <f>IFERROR(__xludf.DUMMYFUNCTION("IF(ISBLANK($A6),, IF((ARRAYFORMULA(SUM(COUNTIFS(OccupancyAddresses,$A6,OccupancyUnits, $B6, 'Tenant Occupancy'!QW$5:QW23,{""&gt;0"",""Occupied"",""Late""}))))&gt;1,""Multiple Bookings"", IF(SUMIFS( 'Tenant Occupancy'!QW$5:QW23,OccupancyUnits,$B6,OccupancyAddres"&amp;"ses,$A6)&gt;0,SUMIFS('Tenant Occupancy'!QW$5:QW23,OccupancyUnits,$B6,OccupancyAddresses,$A6),IFERROR(VLOOKUP($A6&amp;"" ""&amp;$B6, FILTER(ARRAYFORMULA({OccupancyAddresses&amp;"" ""&amp; OccupancyUnits,'Tenant Occupancy'!QW$5:QW23}),INDEX(ARRAYFORMULA({OccupancyAddresses&amp;"""&amp;" ""&amp; OccupancyUnits,'Tenant Occupancy'!QW$5:QW23}),0,2)&lt;&gt;""""),2,FALSE),IF(QV3=TODAY(),""Today"",)))))"),"")</f>
        <v/>
      </c>
      <c r="QW6" s="3" t="str">
        <f>IFERROR(__xludf.DUMMYFUNCTION("IF(ISBLANK($A6),, IF((ARRAYFORMULA(SUM(COUNTIFS(OccupancyAddresses,$A6,OccupancyUnits, $B6, 'Tenant Occupancy'!QX$5:QX23,{""&gt;0"",""Occupied"",""Late""}))))&gt;1,""Multiple Bookings"", IF(SUMIFS( 'Tenant Occupancy'!QX$5:QX23,OccupancyUnits,$B6,OccupancyAddres"&amp;"ses,$A6)&gt;0,SUMIFS('Tenant Occupancy'!QX$5:QX23,OccupancyUnits,$B6,OccupancyAddresses,$A6),IFERROR(VLOOKUP($A6&amp;"" ""&amp;$B6, FILTER(ARRAYFORMULA({OccupancyAddresses&amp;"" ""&amp; OccupancyUnits,'Tenant Occupancy'!QX$5:QX23}),INDEX(ARRAYFORMULA({OccupancyAddresses&amp;"""&amp;" ""&amp; OccupancyUnits,'Tenant Occupancy'!QX$5:QX23}),0,2)&lt;&gt;""""),2,FALSE),IF(QW3=TODAY(),""Today"",)))))"),"")</f>
        <v/>
      </c>
      <c r="QX6" s="3" t="str">
        <f>IFERROR(__xludf.DUMMYFUNCTION("IF(ISBLANK($A6),, IF((ARRAYFORMULA(SUM(COUNTIFS(OccupancyAddresses,$A6,OccupancyUnits, $B6, 'Tenant Occupancy'!QY$5:QY23,{""&gt;0"",""Occupied"",""Late""}))))&gt;1,""Multiple Bookings"", IF(SUMIFS( 'Tenant Occupancy'!QY$5:QY23,OccupancyUnits,$B6,OccupancyAddres"&amp;"ses,$A6)&gt;0,SUMIFS('Tenant Occupancy'!QY$5:QY23,OccupancyUnits,$B6,OccupancyAddresses,$A6),IFERROR(VLOOKUP($A6&amp;"" ""&amp;$B6, FILTER(ARRAYFORMULA({OccupancyAddresses&amp;"" ""&amp; OccupancyUnits,'Tenant Occupancy'!QY$5:QY23}),INDEX(ARRAYFORMULA({OccupancyAddresses&amp;"""&amp;" ""&amp; OccupancyUnits,'Tenant Occupancy'!QY$5:QY23}),0,2)&lt;&gt;""""),2,FALSE),IF(QX3=TODAY(),""Today"",)))))"),"")</f>
        <v/>
      </c>
      <c r="QY6" s="3" t="str">
        <f>IFERROR(__xludf.DUMMYFUNCTION("IF(ISBLANK($A6),, IF((ARRAYFORMULA(SUM(COUNTIFS(OccupancyAddresses,$A6,OccupancyUnits, $B6, 'Tenant Occupancy'!QZ$5:QZ23,{""&gt;0"",""Occupied"",""Late""}))))&gt;1,""Multiple Bookings"", IF(SUMIFS( 'Tenant Occupancy'!QZ$5:QZ23,OccupancyUnits,$B6,OccupancyAddres"&amp;"ses,$A6)&gt;0,SUMIFS('Tenant Occupancy'!QZ$5:QZ23,OccupancyUnits,$B6,OccupancyAddresses,$A6),IFERROR(VLOOKUP($A6&amp;"" ""&amp;$B6, FILTER(ARRAYFORMULA({OccupancyAddresses&amp;"" ""&amp; OccupancyUnits,'Tenant Occupancy'!QZ$5:QZ23}),INDEX(ARRAYFORMULA({OccupancyAddresses&amp;"""&amp;" ""&amp; OccupancyUnits,'Tenant Occupancy'!QZ$5:QZ23}),0,2)&lt;&gt;""""),2,FALSE),IF(QY3=TODAY(),""Today"",)))))"),"")</f>
        <v/>
      </c>
      <c r="QZ6" s="3" t="str">
        <f>IFERROR(__xludf.DUMMYFUNCTION("IF(ISBLANK($A6),, IF((ARRAYFORMULA(SUM(COUNTIFS(OccupancyAddresses,$A6,OccupancyUnits, $B6, 'Tenant Occupancy'!RA$5:RA23,{""&gt;0"",""Occupied"",""Late""}))))&gt;1,""Multiple Bookings"", IF(SUMIFS( 'Tenant Occupancy'!RA$5:RA23,OccupancyUnits,$B6,OccupancyAddres"&amp;"ses,$A6)&gt;0,SUMIFS('Tenant Occupancy'!RA$5:RA23,OccupancyUnits,$B6,OccupancyAddresses,$A6),IFERROR(VLOOKUP($A6&amp;"" ""&amp;$B6, FILTER(ARRAYFORMULA({OccupancyAddresses&amp;"" ""&amp; OccupancyUnits,'Tenant Occupancy'!RA$5:RA23}),INDEX(ARRAYFORMULA({OccupancyAddresses&amp;"""&amp;" ""&amp; OccupancyUnits,'Tenant Occupancy'!RA$5:RA23}),0,2)&lt;&gt;""""),2,FALSE),IF(QZ3=TODAY(),""Today"",)))))"),"")</f>
        <v/>
      </c>
      <c r="RA6" s="3" t="str">
        <f>IFERROR(__xludf.DUMMYFUNCTION("IF(ISBLANK($A6),, IF((ARRAYFORMULA(SUM(COUNTIFS(OccupancyAddresses,$A6,OccupancyUnits, $B6, 'Tenant Occupancy'!RB$5:RB23,{""&gt;0"",""Occupied"",""Late""}))))&gt;1,""Multiple Bookings"", IF(SUMIFS( 'Tenant Occupancy'!RB$5:RB23,OccupancyUnits,$B6,OccupancyAddres"&amp;"ses,$A6)&gt;0,SUMIFS('Tenant Occupancy'!RB$5:RB23,OccupancyUnits,$B6,OccupancyAddresses,$A6),IFERROR(VLOOKUP($A6&amp;"" ""&amp;$B6, FILTER(ARRAYFORMULA({OccupancyAddresses&amp;"" ""&amp; OccupancyUnits,'Tenant Occupancy'!RB$5:RB23}),INDEX(ARRAYFORMULA({OccupancyAddresses&amp;"""&amp;" ""&amp; OccupancyUnits,'Tenant Occupancy'!RB$5:RB23}),0,2)&lt;&gt;""""),2,FALSE),IF(RA3=TODAY(),""Today"",)))))"),"")</f>
        <v/>
      </c>
      <c r="RB6" s="3" t="str">
        <f>IFERROR(__xludf.DUMMYFUNCTION("IF(ISBLANK($A6),, IF((ARRAYFORMULA(SUM(COUNTIFS(OccupancyAddresses,$A6,OccupancyUnits, $B6, 'Tenant Occupancy'!RC$5:RC23,{""&gt;0"",""Occupied"",""Late""}))))&gt;1,""Multiple Bookings"", IF(SUMIFS( 'Tenant Occupancy'!RC$5:RC23,OccupancyUnits,$B6,OccupancyAddres"&amp;"ses,$A6)&gt;0,SUMIFS('Tenant Occupancy'!RC$5:RC23,OccupancyUnits,$B6,OccupancyAddresses,$A6),IFERROR(VLOOKUP($A6&amp;"" ""&amp;$B6, FILTER(ARRAYFORMULA({OccupancyAddresses&amp;"" ""&amp; OccupancyUnits,'Tenant Occupancy'!RC$5:RC23}),INDEX(ARRAYFORMULA({OccupancyAddresses&amp;"""&amp;" ""&amp; OccupancyUnits,'Tenant Occupancy'!RC$5:RC23}),0,2)&lt;&gt;""""),2,FALSE),IF(RB3=TODAY(),""Today"",)))))"),"")</f>
        <v/>
      </c>
      <c r="RC6" s="3" t="str">
        <f>IFERROR(__xludf.DUMMYFUNCTION("IF(ISBLANK($A6),, IF((ARRAYFORMULA(SUM(COUNTIFS(OccupancyAddresses,$A6,OccupancyUnits, $B6, 'Tenant Occupancy'!RD$5:RD23,{""&gt;0"",""Occupied"",""Late""}))))&gt;1,""Multiple Bookings"", IF(SUMIFS( 'Tenant Occupancy'!RD$5:RD23,OccupancyUnits,$B6,OccupancyAddres"&amp;"ses,$A6)&gt;0,SUMIFS('Tenant Occupancy'!RD$5:RD23,OccupancyUnits,$B6,OccupancyAddresses,$A6),IFERROR(VLOOKUP($A6&amp;"" ""&amp;$B6, FILTER(ARRAYFORMULA({OccupancyAddresses&amp;"" ""&amp; OccupancyUnits,'Tenant Occupancy'!RD$5:RD23}),INDEX(ARRAYFORMULA({OccupancyAddresses&amp;"""&amp;" ""&amp; OccupancyUnits,'Tenant Occupancy'!RD$5:RD23}),0,2)&lt;&gt;""""),2,FALSE),IF(RC3=TODAY(),""Today"",)))))"),"")</f>
        <v/>
      </c>
      <c r="RD6" s="3" t="str">
        <f>IFERROR(__xludf.DUMMYFUNCTION("IF(ISBLANK($A6),, IF((ARRAYFORMULA(SUM(COUNTIFS(OccupancyAddresses,$A6,OccupancyUnits, $B6, 'Tenant Occupancy'!RE$5:RE23,{""&gt;0"",""Occupied"",""Late""}))))&gt;1,""Multiple Bookings"", IF(SUMIFS( 'Tenant Occupancy'!RE$5:RE23,OccupancyUnits,$B6,OccupancyAddres"&amp;"ses,$A6)&gt;0,SUMIFS('Tenant Occupancy'!RE$5:RE23,OccupancyUnits,$B6,OccupancyAddresses,$A6),IFERROR(VLOOKUP($A6&amp;"" ""&amp;$B6, FILTER(ARRAYFORMULA({OccupancyAddresses&amp;"" ""&amp; OccupancyUnits,'Tenant Occupancy'!RE$5:RE23}),INDEX(ARRAYFORMULA({OccupancyAddresses&amp;"""&amp;" ""&amp; OccupancyUnits,'Tenant Occupancy'!RE$5:RE23}),0,2)&lt;&gt;""""),2,FALSE),IF(RD3=TODAY(),""Today"",)))))"),"")</f>
        <v/>
      </c>
      <c r="RE6" s="3" t="str">
        <f>IFERROR(__xludf.DUMMYFUNCTION("IF(ISBLANK($A6),, IF((ARRAYFORMULA(SUM(COUNTIFS(OccupancyAddresses,$A6,OccupancyUnits, $B6, 'Tenant Occupancy'!RF$5:RF23,{""&gt;0"",""Occupied"",""Late""}))))&gt;1,""Multiple Bookings"", IF(SUMIFS( 'Tenant Occupancy'!RF$5:RF23,OccupancyUnits,$B6,OccupancyAddres"&amp;"ses,$A6)&gt;0,SUMIFS('Tenant Occupancy'!RF$5:RF23,OccupancyUnits,$B6,OccupancyAddresses,$A6),IFERROR(VLOOKUP($A6&amp;"" ""&amp;$B6, FILTER(ARRAYFORMULA({OccupancyAddresses&amp;"" ""&amp; OccupancyUnits,'Tenant Occupancy'!RF$5:RF23}),INDEX(ARRAYFORMULA({OccupancyAddresses&amp;"""&amp;" ""&amp; OccupancyUnits,'Tenant Occupancy'!RF$5:RF23}),0,2)&lt;&gt;""""),2,FALSE),IF(RE3=TODAY(),""Today"",)))))"),"")</f>
        <v/>
      </c>
      <c r="RF6" s="3" t="str">
        <f>IFERROR(__xludf.DUMMYFUNCTION("IF(ISBLANK($A6),, IF((ARRAYFORMULA(SUM(COUNTIFS(OccupancyAddresses,$A6,OccupancyUnits, $B6, 'Tenant Occupancy'!RG$5:RG23,{""&gt;0"",""Occupied"",""Late""}))))&gt;1,""Multiple Bookings"", IF(SUMIFS( 'Tenant Occupancy'!RG$5:RG23,OccupancyUnits,$B6,OccupancyAddres"&amp;"ses,$A6)&gt;0,SUMIFS('Tenant Occupancy'!RG$5:RG23,OccupancyUnits,$B6,OccupancyAddresses,$A6),IFERROR(VLOOKUP($A6&amp;"" ""&amp;$B6, FILTER(ARRAYFORMULA({OccupancyAddresses&amp;"" ""&amp; OccupancyUnits,'Tenant Occupancy'!RG$5:RG23}),INDEX(ARRAYFORMULA({OccupancyAddresses&amp;"""&amp;" ""&amp; OccupancyUnits,'Tenant Occupancy'!RG$5:RG23}),0,2)&lt;&gt;""""),2,FALSE),IF(RF3=TODAY(),""Today"",)))))"),"")</f>
        <v/>
      </c>
      <c r="RG6" s="3" t="str">
        <f>IFERROR(__xludf.DUMMYFUNCTION("IF(ISBLANK($A6),, IF((ARRAYFORMULA(SUM(COUNTIFS(OccupancyAddresses,$A6,OccupancyUnits, $B6, 'Tenant Occupancy'!RH$5:RH23,{""&gt;0"",""Occupied"",""Late""}))))&gt;1,""Multiple Bookings"", IF(SUMIFS( 'Tenant Occupancy'!RH$5:RH23,OccupancyUnits,$B6,OccupancyAddres"&amp;"ses,$A6)&gt;0,SUMIFS('Tenant Occupancy'!RH$5:RH23,OccupancyUnits,$B6,OccupancyAddresses,$A6),IFERROR(VLOOKUP($A6&amp;"" ""&amp;$B6, FILTER(ARRAYFORMULA({OccupancyAddresses&amp;"" ""&amp; OccupancyUnits,'Tenant Occupancy'!RH$5:RH23}),INDEX(ARRAYFORMULA({OccupancyAddresses&amp;"""&amp;" ""&amp; OccupancyUnits,'Tenant Occupancy'!RH$5:RH23}),0,2)&lt;&gt;""""),2,FALSE),IF(RG3=TODAY(),""Today"",)))))"),"")</f>
        <v/>
      </c>
      <c r="RH6" s="3" t="str">
        <f>IFERROR(__xludf.DUMMYFUNCTION("IF(ISBLANK($A6),, IF((ARRAYFORMULA(SUM(COUNTIFS(OccupancyAddresses,$A6,OccupancyUnits, $B6, 'Tenant Occupancy'!RI$5:RI23,{""&gt;0"",""Occupied"",""Late""}))))&gt;1,""Multiple Bookings"", IF(SUMIFS( 'Tenant Occupancy'!RI$5:RI23,OccupancyUnits,$B6,OccupancyAddres"&amp;"ses,$A6)&gt;0,SUMIFS('Tenant Occupancy'!RI$5:RI23,OccupancyUnits,$B6,OccupancyAddresses,$A6),IFERROR(VLOOKUP($A6&amp;"" ""&amp;$B6, FILTER(ARRAYFORMULA({OccupancyAddresses&amp;"" ""&amp; OccupancyUnits,'Tenant Occupancy'!RI$5:RI23}),INDEX(ARRAYFORMULA({OccupancyAddresses&amp;"""&amp;" ""&amp; OccupancyUnits,'Tenant Occupancy'!RI$5:RI23}),0,2)&lt;&gt;""""),2,FALSE),IF(RH3=TODAY(),""Today"",)))))"),"")</f>
        <v/>
      </c>
      <c r="RI6" s="3" t="str">
        <f>IFERROR(__xludf.DUMMYFUNCTION("IF(ISBLANK($A6),, IF((ARRAYFORMULA(SUM(COUNTIFS(OccupancyAddresses,$A6,OccupancyUnits, $B6, 'Tenant Occupancy'!RJ$5:RJ23,{""&gt;0"",""Occupied"",""Late""}))))&gt;1,""Multiple Bookings"", IF(SUMIFS( 'Tenant Occupancy'!RJ$5:RJ23,OccupancyUnits,$B6,OccupancyAddres"&amp;"ses,$A6)&gt;0,SUMIFS('Tenant Occupancy'!RJ$5:RJ23,OccupancyUnits,$B6,OccupancyAddresses,$A6),IFERROR(VLOOKUP($A6&amp;"" ""&amp;$B6, FILTER(ARRAYFORMULA({OccupancyAddresses&amp;"" ""&amp; OccupancyUnits,'Tenant Occupancy'!RJ$5:RJ23}),INDEX(ARRAYFORMULA({OccupancyAddresses&amp;"""&amp;" ""&amp; OccupancyUnits,'Tenant Occupancy'!RJ$5:RJ23}),0,2)&lt;&gt;""""),2,FALSE),IF(RI3=TODAY(),""Today"",)))))"),"")</f>
        <v/>
      </c>
      <c r="RJ6" s="3" t="str">
        <f>IFERROR(__xludf.DUMMYFUNCTION("IF(ISBLANK($A6),, IF((ARRAYFORMULA(SUM(COUNTIFS(OccupancyAddresses,$A6,OccupancyUnits, $B6, 'Tenant Occupancy'!RK$5:RK23,{""&gt;0"",""Occupied"",""Late""}))))&gt;1,""Multiple Bookings"", IF(SUMIFS( 'Tenant Occupancy'!RK$5:RK23,OccupancyUnits,$B6,OccupancyAddres"&amp;"ses,$A6)&gt;0,SUMIFS('Tenant Occupancy'!RK$5:RK23,OccupancyUnits,$B6,OccupancyAddresses,$A6),IFERROR(VLOOKUP($A6&amp;"" ""&amp;$B6, FILTER(ARRAYFORMULA({OccupancyAddresses&amp;"" ""&amp; OccupancyUnits,'Tenant Occupancy'!RK$5:RK23}),INDEX(ARRAYFORMULA({OccupancyAddresses&amp;"""&amp;" ""&amp; OccupancyUnits,'Tenant Occupancy'!RK$5:RK23}),0,2)&lt;&gt;""""),2,FALSE),IF(RJ3=TODAY(),""Today"",)))))"),"")</f>
        <v/>
      </c>
      <c r="RK6" s="3" t="str">
        <f>IFERROR(__xludf.DUMMYFUNCTION("IF(ISBLANK($A6),, IF((ARRAYFORMULA(SUM(COUNTIFS(OccupancyAddresses,$A6,OccupancyUnits, $B6, 'Tenant Occupancy'!RL$5:RL23,{""&gt;0"",""Occupied"",""Late""}))))&gt;1,""Multiple Bookings"", IF(SUMIFS( 'Tenant Occupancy'!RL$5:RL23,OccupancyUnits,$B6,OccupancyAddres"&amp;"ses,$A6)&gt;0,SUMIFS('Tenant Occupancy'!RL$5:RL23,OccupancyUnits,$B6,OccupancyAddresses,$A6),IFERROR(VLOOKUP($A6&amp;"" ""&amp;$B6, FILTER(ARRAYFORMULA({OccupancyAddresses&amp;"" ""&amp; OccupancyUnits,'Tenant Occupancy'!RL$5:RL23}),INDEX(ARRAYFORMULA({OccupancyAddresses&amp;"""&amp;" ""&amp; OccupancyUnits,'Tenant Occupancy'!RL$5:RL23}),0,2)&lt;&gt;""""),2,FALSE),IF(RK3=TODAY(),""Today"",)))))"),"")</f>
        <v/>
      </c>
      <c r="RL6" s="3" t="str">
        <f>IFERROR(__xludf.DUMMYFUNCTION("IF(ISBLANK($A6),, IF((ARRAYFORMULA(SUM(COUNTIFS(OccupancyAddresses,$A6,OccupancyUnits, $B6, 'Tenant Occupancy'!RM$5:RM23,{""&gt;0"",""Occupied"",""Late""}))))&gt;1,""Multiple Bookings"", IF(SUMIFS( 'Tenant Occupancy'!RM$5:RM23,OccupancyUnits,$B6,OccupancyAddres"&amp;"ses,$A6)&gt;0,SUMIFS('Tenant Occupancy'!RM$5:RM23,OccupancyUnits,$B6,OccupancyAddresses,$A6),IFERROR(VLOOKUP($A6&amp;"" ""&amp;$B6, FILTER(ARRAYFORMULA({OccupancyAddresses&amp;"" ""&amp; OccupancyUnits,'Tenant Occupancy'!RM$5:RM23}),INDEX(ARRAYFORMULA({OccupancyAddresses&amp;"""&amp;" ""&amp; OccupancyUnits,'Tenant Occupancy'!RM$5:RM23}),0,2)&lt;&gt;""""),2,FALSE),IF(RL3=TODAY(),""Today"",)))))"),"")</f>
        <v/>
      </c>
      <c r="RM6" s="3" t="str">
        <f>IFERROR(__xludf.DUMMYFUNCTION("IF(ISBLANK($A6),, IF((ARRAYFORMULA(SUM(COUNTIFS(OccupancyAddresses,$A6,OccupancyUnits, $B6, 'Tenant Occupancy'!RN$5:RN23,{""&gt;0"",""Occupied"",""Late""}))))&gt;1,""Multiple Bookings"", IF(SUMIFS( 'Tenant Occupancy'!RN$5:RN23,OccupancyUnits,$B6,OccupancyAddres"&amp;"ses,$A6)&gt;0,SUMIFS('Tenant Occupancy'!RN$5:RN23,OccupancyUnits,$B6,OccupancyAddresses,$A6),IFERROR(VLOOKUP($A6&amp;"" ""&amp;$B6, FILTER(ARRAYFORMULA({OccupancyAddresses&amp;"" ""&amp; OccupancyUnits,'Tenant Occupancy'!RN$5:RN23}),INDEX(ARRAYFORMULA({OccupancyAddresses&amp;"""&amp;" ""&amp; OccupancyUnits,'Tenant Occupancy'!RN$5:RN23}),0,2)&lt;&gt;""""),2,FALSE),IF(RM3=TODAY(),""Today"",)))))"),"")</f>
        <v/>
      </c>
      <c r="RN6" s="3" t="str">
        <f>IFERROR(__xludf.DUMMYFUNCTION("IF(ISBLANK($A6),, IF((ARRAYFORMULA(SUM(COUNTIFS(OccupancyAddresses,$A6,OccupancyUnits, $B6, 'Tenant Occupancy'!RO$5:RO23,{""&gt;0"",""Occupied"",""Late""}))))&gt;1,""Multiple Bookings"", IF(SUMIFS( 'Tenant Occupancy'!RO$5:RO23,OccupancyUnits,$B6,OccupancyAddres"&amp;"ses,$A6)&gt;0,SUMIFS('Tenant Occupancy'!RO$5:RO23,OccupancyUnits,$B6,OccupancyAddresses,$A6),IFERROR(VLOOKUP($A6&amp;"" ""&amp;$B6, FILTER(ARRAYFORMULA({OccupancyAddresses&amp;"" ""&amp; OccupancyUnits,'Tenant Occupancy'!RO$5:RO23}),INDEX(ARRAYFORMULA({OccupancyAddresses&amp;"""&amp;" ""&amp; OccupancyUnits,'Tenant Occupancy'!RO$5:RO23}),0,2)&lt;&gt;""""),2,FALSE),IF(RN3=TODAY(),""Today"",)))))"),"")</f>
        <v/>
      </c>
      <c r="RO6" s="3" t="str">
        <f>IFERROR(__xludf.DUMMYFUNCTION("IF(ISBLANK($A6),, IF((ARRAYFORMULA(SUM(COUNTIFS(OccupancyAddresses,$A6,OccupancyUnits, $B6, 'Tenant Occupancy'!RP$5:RP23,{""&gt;0"",""Occupied"",""Late""}))))&gt;1,""Multiple Bookings"", IF(SUMIFS( 'Tenant Occupancy'!RP$5:RP23,OccupancyUnits,$B6,OccupancyAddres"&amp;"ses,$A6)&gt;0,SUMIFS('Tenant Occupancy'!RP$5:RP23,OccupancyUnits,$B6,OccupancyAddresses,$A6),IFERROR(VLOOKUP($A6&amp;"" ""&amp;$B6, FILTER(ARRAYFORMULA({OccupancyAddresses&amp;"" ""&amp; OccupancyUnits,'Tenant Occupancy'!RP$5:RP23}),INDEX(ARRAYFORMULA({OccupancyAddresses&amp;"""&amp;" ""&amp; OccupancyUnits,'Tenant Occupancy'!RP$5:RP23}),0,2)&lt;&gt;""""),2,FALSE),IF(RO3=TODAY(),""Today"",)))))"),"")</f>
        <v/>
      </c>
      <c r="RP6" s="3" t="str">
        <f>IFERROR(__xludf.DUMMYFUNCTION("IF(ISBLANK($A6),, IF((ARRAYFORMULA(SUM(COUNTIFS(OccupancyAddresses,$A6,OccupancyUnits, $B6, 'Tenant Occupancy'!RQ$5:RQ23,{""&gt;0"",""Occupied"",""Late""}))))&gt;1,""Multiple Bookings"", IF(SUMIFS( 'Tenant Occupancy'!RQ$5:RQ23,OccupancyUnits,$B6,OccupancyAddres"&amp;"ses,$A6)&gt;0,SUMIFS('Tenant Occupancy'!RQ$5:RQ23,OccupancyUnits,$B6,OccupancyAddresses,$A6),IFERROR(VLOOKUP($A6&amp;"" ""&amp;$B6, FILTER(ARRAYFORMULA({OccupancyAddresses&amp;"" ""&amp; OccupancyUnits,'Tenant Occupancy'!RQ$5:RQ23}),INDEX(ARRAYFORMULA({OccupancyAddresses&amp;"""&amp;" ""&amp; OccupancyUnits,'Tenant Occupancy'!RQ$5:RQ23}),0,2)&lt;&gt;""""),2,FALSE),IF(RP3=TODAY(),""Today"",)))))"),"")</f>
        <v/>
      </c>
      <c r="RQ6" s="3" t="str">
        <f>IFERROR(__xludf.DUMMYFUNCTION("IF(ISBLANK($A6),, IF((ARRAYFORMULA(SUM(COUNTIFS(OccupancyAddresses,$A6,OccupancyUnits, $B6, 'Tenant Occupancy'!RR$5:RR23,{""&gt;0"",""Occupied"",""Late""}))))&gt;1,""Multiple Bookings"", IF(SUMIFS( 'Tenant Occupancy'!RR$5:RR23,OccupancyUnits,$B6,OccupancyAddres"&amp;"ses,$A6)&gt;0,SUMIFS('Tenant Occupancy'!RR$5:RR23,OccupancyUnits,$B6,OccupancyAddresses,$A6),IFERROR(VLOOKUP($A6&amp;"" ""&amp;$B6, FILTER(ARRAYFORMULA({OccupancyAddresses&amp;"" ""&amp; OccupancyUnits,'Tenant Occupancy'!RR$5:RR23}),INDEX(ARRAYFORMULA({OccupancyAddresses&amp;"""&amp;" ""&amp; OccupancyUnits,'Tenant Occupancy'!RR$5:RR23}),0,2)&lt;&gt;""""),2,FALSE),IF(RQ3=TODAY(),""Today"",)))))"),"")</f>
        <v/>
      </c>
      <c r="RR6" s="3" t="str">
        <f>IFERROR(__xludf.DUMMYFUNCTION("IF(ISBLANK($A6),, IF((ARRAYFORMULA(SUM(COUNTIFS(OccupancyAddresses,$A6,OccupancyUnits, $B6, 'Tenant Occupancy'!RS$5:RS23,{""&gt;0"",""Occupied"",""Late""}))))&gt;1,""Multiple Bookings"", IF(SUMIFS( 'Tenant Occupancy'!RS$5:RS23,OccupancyUnits,$B6,OccupancyAddres"&amp;"ses,$A6)&gt;0,SUMIFS('Tenant Occupancy'!RS$5:RS23,OccupancyUnits,$B6,OccupancyAddresses,$A6),IFERROR(VLOOKUP($A6&amp;"" ""&amp;$B6, FILTER(ARRAYFORMULA({OccupancyAddresses&amp;"" ""&amp; OccupancyUnits,'Tenant Occupancy'!RS$5:RS23}),INDEX(ARRAYFORMULA({OccupancyAddresses&amp;"""&amp;" ""&amp; OccupancyUnits,'Tenant Occupancy'!RS$5:RS23}),0,2)&lt;&gt;""""),2,FALSE),IF(RR3=TODAY(),""Today"",)))))"),"")</f>
        <v/>
      </c>
      <c r="RS6" s="3" t="str">
        <f>IFERROR(__xludf.DUMMYFUNCTION("IF(ISBLANK($A6),, IF((ARRAYFORMULA(SUM(COUNTIFS(OccupancyAddresses,$A6,OccupancyUnits, $B6, 'Tenant Occupancy'!RT$5:RT23,{""&gt;0"",""Occupied"",""Late""}))))&gt;1,""Multiple Bookings"", IF(SUMIFS( 'Tenant Occupancy'!RT$5:RT23,OccupancyUnits,$B6,OccupancyAddres"&amp;"ses,$A6)&gt;0,SUMIFS('Tenant Occupancy'!RT$5:RT23,OccupancyUnits,$B6,OccupancyAddresses,$A6),IFERROR(VLOOKUP($A6&amp;"" ""&amp;$B6, FILTER(ARRAYFORMULA({OccupancyAddresses&amp;"" ""&amp; OccupancyUnits,'Tenant Occupancy'!RT$5:RT23}),INDEX(ARRAYFORMULA({OccupancyAddresses&amp;"""&amp;" ""&amp; OccupancyUnits,'Tenant Occupancy'!RT$5:RT23}),0,2)&lt;&gt;""""),2,FALSE),IF(RS3=TODAY(),""Today"",)))))"),"")</f>
        <v/>
      </c>
      <c r="RT6" s="3" t="str">
        <f>IFERROR(__xludf.DUMMYFUNCTION("IF(ISBLANK($A6),, IF((ARRAYFORMULA(SUM(COUNTIFS(OccupancyAddresses,$A6,OccupancyUnits, $B6, 'Tenant Occupancy'!RU$5:RU23,{""&gt;0"",""Occupied"",""Late""}))))&gt;1,""Multiple Bookings"", IF(SUMIFS( 'Tenant Occupancy'!RU$5:RU23,OccupancyUnits,$B6,OccupancyAddres"&amp;"ses,$A6)&gt;0,SUMIFS('Tenant Occupancy'!RU$5:RU23,OccupancyUnits,$B6,OccupancyAddresses,$A6),IFERROR(VLOOKUP($A6&amp;"" ""&amp;$B6, FILTER(ARRAYFORMULA({OccupancyAddresses&amp;"" ""&amp; OccupancyUnits,'Tenant Occupancy'!RU$5:RU23}),INDEX(ARRAYFORMULA({OccupancyAddresses&amp;"""&amp;" ""&amp; OccupancyUnits,'Tenant Occupancy'!RU$5:RU23}),0,2)&lt;&gt;""""),2,FALSE),IF(RT3=TODAY(),""Today"",)))))"),"")</f>
        <v/>
      </c>
      <c r="RU6" s="3" t="str">
        <f>IFERROR(__xludf.DUMMYFUNCTION("IF(ISBLANK($A6),, IF((ARRAYFORMULA(SUM(COUNTIFS(OccupancyAddresses,$A6,OccupancyUnits, $B6, 'Tenant Occupancy'!RV$5:RV23,{""&gt;0"",""Occupied"",""Late""}))))&gt;1,""Multiple Bookings"", IF(SUMIFS( 'Tenant Occupancy'!RV$5:RV23,OccupancyUnits,$B6,OccupancyAddres"&amp;"ses,$A6)&gt;0,SUMIFS('Tenant Occupancy'!RV$5:RV23,OccupancyUnits,$B6,OccupancyAddresses,$A6),IFERROR(VLOOKUP($A6&amp;"" ""&amp;$B6, FILTER(ARRAYFORMULA({OccupancyAddresses&amp;"" ""&amp; OccupancyUnits,'Tenant Occupancy'!RV$5:RV23}),INDEX(ARRAYFORMULA({OccupancyAddresses&amp;"""&amp;" ""&amp; OccupancyUnits,'Tenant Occupancy'!RV$5:RV23}),0,2)&lt;&gt;""""),2,FALSE),IF(RU3=TODAY(),""Today"",)))))"),"")</f>
        <v/>
      </c>
      <c r="RV6" s="3" t="str">
        <f>IFERROR(__xludf.DUMMYFUNCTION("IF(ISBLANK($A6),, IF((ARRAYFORMULA(SUM(COUNTIFS(OccupancyAddresses,$A6,OccupancyUnits, $B6, 'Tenant Occupancy'!RW$5:RW23,{""&gt;0"",""Occupied"",""Late""}))))&gt;1,""Multiple Bookings"", IF(SUMIFS( 'Tenant Occupancy'!RW$5:RW23,OccupancyUnits,$B6,OccupancyAddres"&amp;"ses,$A6)&gt;0,SUMIFS('Tenant Occupancy'!RW$5:RW23,OccupancyUnits,$B6,OccupancyAddresses,$A6),IFERROR(VLOOKUP($A6&amp;"" ""&amp;$B6, FILTER(ARRAYFORMULA({OccupancyAddresses&amp;"" ""&amp; OccupancyUnits,'Tenant Occupancy'!RW$5:RW23}),INDEX(ARRAYFORMULA({OccupancyAddresses&amp;"""&amp;" ""&amp; OccupancyUnits,'Tenant Occupancy'!RW$5:RW23}),0,2)&lt;&gt;""""),2,FALSE),IF(RV3=TODAY(),""Today"",)))))"),"")</f>
        <v/>
      </c>
      <c r="RW6" s="3" t="str">
        <f>IFERROR(__xludf.DUMMYFUNCTION("IF(ISBLANK($A6),, IF((ARRAYFORMULA(SUM(COUNTIFS(OccupancyAddresses,$A6,OccupancyUnits, $B6, 'Tenant Occupancy'!RX$5:RX23,{""&gt;0"",""Occupied"",""Late""}))))&gt;1,""Multiple Bookings"", IF(SUMIFS( 'Tenant Occupancy'!RX$5:RX23,OccupancyUnits,$B6,OccupancyAddres"&amp;"ses,$A6)&gt;0,SUMIFS('Tenant Occupancy'!RX$5:RX23,OccupancyUnits,$B6,OccupancyAddresses,$A6),IFERROR(VLOOKUP($A6&amp;"" ""&amp;$B6, FILTER(ARRAYFORMULA({OccupancyAddresses&amp;"" ""&amp; OccupancyUnits,'Tenant Occupancy'!RX$5:RX23}),INDEX(ARRAYFORMULA({OccupancyAddresses&amp;"""&amp;" ""&amp; OccupancyUnits,'Tenant Occupancy'!RX$5:RX23}),0,2)&lt;&gt;""""),2,FALSE),IF(RW3=TODAY(),""Today"",)))))"),"")</f>
        <v/>
      </c>
      <c r="RX6" s="3" t="str">
        <f>IFERROR(__xludf.DUMMYFUNCTION("IF(ISBLANK($A6),, IF((ARRAYFORMULA(SUM(COUNTIFS(OccupancyAddresses,$A6,OccupancyUnits, $B6, 'Tenant Occupancy'!RY$5:RY23,{""&gt;0"",""Occupied"",""Late""}))))&gt;1,""Multiple Bookings"", IF(SUMIFS( 'Tenant Occupancy'!RY$5:RY23,OccupancyUnits,$B6,OccupancyAddres"&amp;"ses,$A6)&gt;0,SUMIFS('Tenant Occupancy'!RY$5:RY23,OccupancyUnits,$B6,OccupancyAddresses,$A6),IFERROR(VLOOKUP($A6&amp;"" ""&amp;$B6, FILTER(ARRAYFORMULA({OccupancyAddresses&amp;"" ""&amp; OccupancyUnits,'Tenant Occupancy'!RY$5:RY23}),INDEX(ARRAYFORMULA({OccupancyAddresses&amp;"""&amp;" ""&amp; OccupancyUnits,'Tenant Occupancy'!RY$5:RY23}),0,2)&lt;&gt;""""),2,FALSE),IF(RX3=TODAY(),""Today"",)))))"),"")</f>
        <v/>
      </c>
      <c r="RY6" s="3" t="str">
        <f>IFERROR(__xludf.DUMMYFUNCTION("IF(ISBLANK($A6),, IF((ARRAYFORMULA(SUM(COUNTIFS(OccupancyAddresses,$A6,OccupancyUnits, $B6, 'Tenant Occupancy'!RZ$5:RZ23,{""&gt;0"",""Occupied"",""Late""}))))&gt;1,""Multiple Bookings"", IF(SUMIFS( 'Tenant Occupancy'!RZ$5:RZ23,OccupancyUnits,$B6,OccupancyAddres"&amp;"ses,$A6)&gt;0,SUMIFS('Tenant Occupancy'!RZ$5:RZ23,OccupancyUnits,$B6,OccupancyAddresses,$A6),IFERROR(VLOOKUP($A6&amp;"" ""&amp;$B6, FILTER(ARRAYFORMULA({OccupancyAddresses&amp;"" ""&amp; OccupancyUnits,'Tenant Occupancy'!RZ$5:RZ23}),INDEX(ARRAYFORMULA({OccupancyAddresses&amp;"""&amp;" ""&amp; OccupancyUnits,'Tenant Occupancy'!RZ$5:RZ23}),0,2)&lt;&gt;""""),2,FALSE),IF(RY3=TODAY(),""Today"",)))))"),"")</f>
        <v/>
      </c>
      <c r="RZ6" s="3" t="str">
        <f>IFERROR(__xludf.DUMMYFUNCTION("IF(ISBLANK($A6),, IF((ARRAYFORMULA(SUM(COUNTIFS(OccupancyAddresses,$A6,OccupancyUnits, $B6, 'Tenant Occupancy'!SA$5:SA23,{""&gt;0"",""Occupied"",""Late""}))))&gt;1,""Multiple Bookings"", IF(SUMIFS( 'Tenant Occupancy'!SA$5:SA23,OccupancyUnits,$B6,OccupancyAddres"&amp;"ses,$A6)&gt;0,SUMIFS('Tenant Occupancy'!SA$5:SA23,OccupancyUnits,$B6,OccupancyAddresses,$A6),IFERROR(VLOOKUP($A6&amp;"" ""&amp;$B6, FILTER(ARRAYFORMULA({OccupancyAddresses&amp;"" ""&amp; OccupancyUnits,'Tenant Occupancy'!SA$5:SA23}),INDEX(ARRAYFORMULA({OccupancyAddresses&amp;"""&amp;" ""&amp; OccupancyUnits,'Tenant Occupancy'!SA$5:SA23}),0,2)&lt;&gt;""""),2,FALSE),IF(RZ3=TODAY(),""Today"",)))))"),"")</f>
        <v/>
      </c>
      <c r="SA6" s="3" t="str">
        <f>IFERROR(__xludf.DUMMYFUNCTION("IF(ISBLANK($A6),, IF((ARRAYFORMULA(SUM(COUNTIFS(OccupancyAddresses,$A6,OccupancyUnits, $B6, 'Tenant Occupancy'!SB$5:SB23,{""&gt;0"",""Occupied"",""Late""}))))&gt;1,""Multiple Bookings"", IF(SUMIFS( 'Tenant Occupancy'!SB$5:SB23,OccupancyUnits,$B6,OccupancyAddres"&amp;"ses,$A6)&gt;0,SUMIFS('Tenant Occupancy'!SB$5:SB23,OccupancyUnits,$B6,OccupancyAddresses,$A6),IFERROR(VLOOKUP($A6&amp;"" ""&amp;$B6, FILTER(ARRAYFORMULA({OccupancyAddresses&amp;"" ""&amp; OccupancyUnits,'Tenant Occupancy'!SB$5:SB23}),INDEX(ARRAYFORMULA({OccupancyAddresses&amp;"""&amp;" ""&amp; OccupancyUnits,'Tenant Occupancy'!SB$5:SB23}),0,2)&lt;&gt;""""),2,FALSE),IF(SA3=TODAY(),""Today"",)))))"),"")</f>
        <v/>
      </c>
      <c r="SB6" s="3" t="str">
        <f>IFERROR(__xludf.DUMMYFUNCTION("IF(ISBLANK($A6),, IF((ARRAYFORMULA(SUM(COUNTIFS(OccupancyAddresses,$A6,OccupancyUnits, $B6, 'Tenant Occupancy'!SC$5:SC23,{""&gt;0"",""Occupied"",""Late""}))))&gt;1,""Multiple Bookings"", IF(SUMIFS( 'Tenant Occupancy'!SC$5:SC23,OccupancyUnits,$B6,OccupancyAddres"&amp;"ses,$A6)&gt;0,SUMIFS('Tenant Occupancy'!SC$5:SC23,OccupancyUnits,$B6,OccupancyAddresses,$A6),IFERROR(VLOOKUP($A6&amp;"" ""&amp;$B6, FILTER(ARRAYFORMULA({OccupancyAddresses&amp;"" ""&amp; OccupancyUnits,'Tenant Occupancy'!SC$5:SC23}),INDEX(ARRAYFORMULA({OccupancyAddresses&amp;"""&amp;" ""&amp; OccupancyUnits,'Tenant Occupancy'!SC$5:SC23}),0,2)&lt;&gt;""""),2,FALSE),IF(SB3=TODAY(),""Today"",)))))"),"")</f>
        <v/>
      </c>
      <c r="SC6" s="3" t="str">
        <f>IFERROR(__xludf.DUMMYFUNCTION("IF(ISBLANK($A6),, IF((ARRAYFORMULA(SUM(COUNTIFS(OccupancyAddresses,$A6,OccupancyUnits, $B6, 'Tenant Occupancy'!SD$5:SD23,{""&gt;0"",""Occupied"",""Late""}))))&gt;1,""Multiple Bookings"", IF(SUMIFS( 'Tenant Occupancy'!SD$5:SD23,OccupancyUnits,$B6,OccupancyAddres"&amp;"ses,$A6)&gt;0,SUMIFS('Tenant Occupancy'!SD$5:SD23,OccupancyUnits,$B6,OccupancyAddresses,$A6),IFERROR(VLOOKUP($A6&amp;"" ""&amp;$B6, FILTER(ARRAYFORMULA({OccupancyAddresses&amp;"" ""&amp; OccupancyUnits,'Tenant Occupancy'!SD$5:SD23}),INDEX(ARRAYFORMULA({OccupancyAddresses&amp;"""&amp;" ""&amp; OccupancyUnits,'Tenant Occupancy'!SD$5:SD23}),0,2)&lt;&gt;""""),2,FALSE),IF(SC3=TODAY(),""Today"",)))))"),"")</f>
        <v/>
      </c>
      <c r="SD6" s="3" t="str">
        <f>IFERROR(__xludf.DUMMYFUNCTION("IF(ISBLANK($A6),, IF((ARRAYFORMULA(SUM(COUNTIFS(OccupancyAddresses,$A6,OccupancyUnits, $B6, 'Tenant Occupancy'!SE$5:SE23,{""&gt;0"",""Occupied"",""Late""}))))&gt;1,""Multiple Bookings"", IF(SUMIFS( 'Tenant Occupancy'!SE$5:SE23,OccupancyUnits,$B6,OccupancyAddres"&amp;"ses,$A6)&gt;0,SUMIFS('Tenant Occupancy'!SE$5:SE23,OccupancyUnits,$B6,OccupancyAddresses,$A6),IFERROR(VLOOKUP($A6&amp;"" ""&amp;$B6, FILTER(ARRAYFORMULA({OccupancyAddresses&amp;"" ""&amp; OccupancyUnits,'Tenant Occupancy'!SE$5:SE23}),INDEX(ARRAYFORMULA({OccupancyAddresses&amp;"""&amp;" ""&amp; OccupancyUnits,'Tenant Occupancy'!SE$5:SE23}),0,2)&lt;&gt;""""),2,FALSE),IF(SD3=TODAY(),""Today"",)))))"),"")</f>
        <v/>
      </c>
      <c r="SE6" s="3" t="str">
        <f>IFERROR(__xludf.DUMMYFUNCTION("IF(ISBLANK($A6),, IF((ARRAYFORMULA(SUM(COUNTIFS(OccupancyAddresses,$A6,OccupancyUnits, $B6, 'Tenant Occupancy'!SF$5:SF23,{""&gt;0"",""Occupied"",""Late""}))))&gt;1,""Multiple Bookings"", IF(SUMIFS( 'Tenant Occupancy'!SF$5:SF23,OccupancyUnits,$B6,OccupancyAddres"&amp;"ses,$A6)&gt;0,SUMIFS('Tenant Occupancy'!SF$5:SF23,OccupancyUnits,$B6,OccupancyAddresses,$A6),IFERROR(VLOOKUP($A6&amp;"" ""&amp;$B6, FILTER(ARRAYFORMULA({OccupancyAddresses&amp;"" ""&amp; OccupancyUnits,'Tenant Occupancy'!SF$5:SF23}),INDEX(ARRAYFORMULA({OccupancyAddresses&amp;"""&amp;" ""&amp; OccupancyUnits,'Tenant Occupancy'!SF$5:SF23}),0,2)&lt;&gt;""""),2,FALSE),IF(SE3=TODAY(),""Today"",)))))"),"")</f>
        <v/>
      </c>
      <c r="SF6" s="3" t="str">
        <f>IFERROR(__xludf.DUMMYFUNCTION("IF(ISBLANK($A6),, IF((ARRAYFORMULA(SUM(COUNTIFS(OccupancyAddresses,$A6,OccupancyUnits, $B6, 'Tenant Occupancy'!SG$5:SG23,{""&gt;0"",""Occupied"",""Late""}))))&gt;1,""Multiple Bookings"", IF(SUMIFS( 'Tenant Occupancy'!SG$5:SG23,OccupancyUnits,$B6,OccupancyAddres"&amp;"ses,$A6)&gt;0,SUMIFS('Tenant Occupancy'!SG$5:SG23,OccupancyUnits,$B6,OccupancyAddresses,$A6),IFERROR(VLOOKUP($A6&amp;"" ""&amp;$B6, FILTER(ARRAYFORMULA({OccupancyAddresses&amp;"" ""&amp; OccupancyUnits,'Tenant Occupancy'!SG$5:SG23}),INDEX(ARRAYFORMULA({OccupancyAddresses&amp;"""&amp;" ""&amp; OccupancyUnits,'Tenant Occupancy'!SG$5:SG23}),0,2)&lt;&gt;""""),2,FALSE),IF(SF3=TODAY(),""Today"",)))))"),"")</f>
        <v/>
      </c>
      <c r="SG6" s="3" t="str">
        <f>IFERROR(__xludf.DUMMYFUNCTION("IF(ISBLANK($A6),, IF((ARRAYFORMULA(SUM(COUNTIFS(OccupancyAddresses,$A6,OccupancyUnits, $B6, 'Tenant Occupancy'!SH$5:SH23,{""&gt;0"",""Occupied"",""Late""}))))&gt;1,""Multiple Bookings"", IF(SUMIFS( 'Tenant Occupancy'!SH$5:SH23,OccupancyUnits,$B6,OccupancyAddres"&amp;"ses,$A6)&gt;0,SUMIFS('Tenant Occupancy'!SH$5:SH23,OccupancyUnits,$B6,OccupancyAddresses,$A6),IFERROR(VLOOKUP($A6&amp;"" ""&amp;$B6, FILTER(ARRAYFORMULA({OccupancyAddresses&amp;"" ""&amp; OccupancyUnits,'Tenant Occupancy'!SH$5:SH23}),INDEX(ARRAYFORMULA({OccupancyAddresses&amp;"""&amp;" ""&amp; OccupancyUnits,'Tenant Occupancy'!SH$5:SH23}),0,2)&lt;&gt;""""),2,FALSE),IF(SG3=TODAY(),""Today"",)))))"),"")</f>
        <v/>
      </c>
      <c r="SH6" s="3" t="str">
        <f>IFERROR(__xludf.DUMMYFUNCTION("IF(ISBLANK($A6),, IF((ARRAYFORMULA(SUM(COUNTIFS(OccupancyAddresses,$A6,OccupancyUnits, $B6, 'Tenant Occupancy'!SI$5:SI23,{""&gt;0"",""Occupied"",""Late""}))))&gt;1,""Multiple Bookings"", IF(SUMIFS( 'Tenant Occupancy'!SI$5:SI23,OccupancyUnits,$B6,OccupancyAddres"&amp;"ses,$A6)&gt;0,SUMIFS('Tenant Occupancy'!SI$5:SI23,OccupancyUnits,$B6,OccupancyAddresses,$A6),IFERROR(VLOOKUP($A6&amp;"" ""&amp;$B6, FILTER(ARRAYFORMULA({OccupancyAddresses&amp;"" ""&amp; OccupancyUnits,'Tenant Occupancy'!SI$5:SI23}),INDEX(ARRAYFORMULA({OccupancyAddresses&amp;"""&amp;" ""&amp; OccupancyUnits,'Tenant Occupancy'!SI$5:SI23}),0,2)&lt;&gt;""""),2,FALSE),IF(SH3=TODAY(),""Today"",)))))"),"")</f>
        <v/>
      </c>
      <c r="SI6" s="3" t="str">
        <f>IFERROR(__xludf.DUMMYFUNCTION("IF(ISBLANK($A6),, IF((ARRAYFORMULA(SUM(COUNTIFS(OccupancyAddresses,$A6,OccupancyUnits, $B6, 'Tenant Occupancy'!SJ$5:SJ23,{""&gt;0"",""Occupied"",""Late""}))))&gt;1,""Multiple Bookings"", IF(SUMIFS( 'Tenant Occupancy'!SJ$5:SJ23,OccupancyUnits,$B6,OccupancyAddres"&amp;"ses,$A6)&gt;0,SUMIFS('Tenant Occupancy'!SJ$5:SJ23,OccupancyUnits,$B6,OccupancyAddresses,$A6),IFERROR(VLOOKUP($A6&amp;"" ""&amp;$B6, FILTER(ARRAYFORMULA({OccupancyAddresses&amp;"" ""&amp; OccupancyUnits,'Tenant Occupancy'!SJ$5:SJ23}),INDEX(ARRAYFORMULA({OccupancyAddresses&amp;"""&amp;" ""&amp; OccupancyUnits,'Tenant Occupancy'!SJ$5:SJ23}),0,2)&lt;&gt;""""),2,FALSE),IF(SI3=TODAY(),""Today"",)))))"),"")</f>
        <v/>
      </c>
      <c r="SJ6" s="3" t="str">
        <f>IFERROR(__xludf.DUMMYFUNCTION("IF(ISBLANK($A6),, IF((ARRAYFORMULA(SUM(COUNTIFS(OccupancyAddresses,$A6,OccupancyUnits, $B6, 'Tenant Occupancy'!SK$5:SK23,{""&gt;0"",""Occupied"",""Late""}))))&gt;1,""Multiple Bookings"", IF(SUMIFS( 'Tenant Occupancy'!SK$5:SK23,OccupancyUnits,$B6,OccupancyAddres"&amp;"ses,$A6)&gt;0,SUMIFS('Tenant Occupancy'!SK$5:SK23,OccupancyUnits,$B6,OccupancyAddresses,$A6),IFERROR(VLOOKUP($A6&amp;"" ""&amp;$B6, FILTER(ARRAYFORMULA({OccupancyAddresses&amp;"" ""&amp; OccupancyUnits,'Tenant Occupancy'!SK$5:SK23}),INDEX(ARRAYFORMULA({OccupancyAddresses&amp;"""&amp;" ""&amp; OccupancyUnits,'Tenant Occupancy'!SK$5:SK23}),0,2)&lt;&gt;""""),2,FALSE),IF(SJ3=TODAY(),""Today"",)))))"),"")</f>
        <v/>
      </c>
      <c r="SK6" s="3" t="str">
        <f>IFERROR(__xludf.DUMMYFUNCTION("IF(ISBLANK($A6),, IF((ARRAYFORMULA(SUM(COUNTIFS(OccupancyAddresses,$A6,OccupancyUnits, $B6, 'Tenant Occupancy'!SL$5:SL23,{""&gt;0"",""Occupied"",""Late""}))))&gt;1,""Multiple Bookings"", IF(SUMIFS( 'Tenant Occupancy'!SL$5:SL23,OccupancyUnits,$B6,OccupancyAddres"&amp;"ses,$A6)&gt;0,SUMIFS('Tenant Occupancy'!SL$5:SL23,OccupancyUnits,$B6,OccupancyAddresses,$A6),IFERROR(VLOOKUP($A6&amp;"" ""&amp;$B6, FILTER(ARRAYFORMULA({OccupancyAddresses&amp;"" ""&amp; OccupancyUnits,'Tenant Occupancy'!SL$5:SL23}),INDEX(ARRAYFORMULA({OccupancyAddresses&amp;"""&amp;" ""&amp; OccupancyUnits,'Tenant Occupancy'!SL$5:SL23}),0,2)&lt;&gt;""""),2,FALSE),IF(SK3=TODAY(),""Today"",)))))"),"")</f>
        <v/>
      </c>
      <c r="SL6" s="3" t="str">
        <f>IFERROR(__xludf.DUMMYFUNCTION("IF(ISBLANK($A6),, IF((ARRAYFORMULA(SUM(COUNTIFS(OccupancyAddresses,$A6,OccupancyUnits, $B6, 'Tenant Occupancy'!SM$5:SM23,{""&gt;0"",""Occupied"",""Late""}))))&gt;1,""Multiple Bookings"", IF(SUMIFS( 'Tenant Occupancy'!SM$5:SM23,OccupancyUnits,$B6,OccupancyAddres"&amp;"ses,$A6)&gt;0,SUMIFS('Tenant Occupancy'!SM$5:SM23,OccupancyUnits,$B6,OccupancyAddresses,$A6),IFERROR(VLOOKUP($A6&amp;"" ""&amp;$B6, FILTER(ARRAYFORMULA({OccupancyAddresses&amp;"" ""&amp; OccupancyUnits,'Tenant Occupancy'!SM$5:SM23}),INDEX(ARRAYFORMULA({OccupancyAddresses&amp;"""&amp;" ""&amp; OccupancyUnits,'Tenant Occupancy'!SM$5:SM23}),0,2)&lt;&gt;""""),2,FALSE),IF(SL3=TODAY(),""Today"",)))))"),"")</f>
        <v/>
      </c>
      <c r="SM6" s="3" t="str">
        <f>IFERROR(__xludf.DUMMYFUNCTION("IF(ISBLANK($A6),, IF((ARRAYFORMULA(SUM(COUNTIFS(OccupancyAddresses,$A6,OccupancyUnits, $B6, 'Tenant Occupancy'!SN$5:SN23,{""&gt;0"",""Occupied"",""Late""}))))&gt;1,""Multiple Bookings"", IF(SUMIFS( 'Tenant Occupancy'!SN$5:SN23,OccupancyUnits,$B6,OccupancyAddres"&amp;"ses,$A6)&gt;0,SUMIFS('Tenant Occupancy'!SN$5:SN23,OccupancyUnits,$B6,OccupancyAddresses,$A6),IFERROR(VLOOKUP($A6&amp;"" ""&amp;$B6, FILTER(ARRAYFORMULA({OccupancyAddresses&amp;"" ""&amp; OccupancyUnits,'Tenant Occupancy'!SN$5:SN23}),INDEX(ARRAYFORMULA({OccupancyAddresses&amp;"""&amp;" ""&amp; OccupancyUnits,'Tenant Occupancy'!SN$5:SN23}),0,2)&lt;&gt;""""),2,FALSE),IF(SM3=TODAY(),""Today"",)))))"),"")</f>
        <v/>
      </c>
      <c r="SN6" s="3" t="str">
        <f>IFERROR(__xludf.DUMMYFUNCTION("IF(ISBLANK($A6),, IF((ARRAYFORMULA(SUM(COUNTIFS(OccupancyAddresses,$A6,OccupancyUnits, $B6, 'Tenant Occupancy'!SO$5:SO23,{""&gt;0"",""Occupied"",""Late""}))))&gt;1,""Multiple Bookings"", IF(SUMIFS( 'Tenant Occupancy'!SO$5:SO23,OccupancyUnits,$B6,OccupancyAddres"&amp;"ses,$A6)&gt;0,SUMIFS('Tenant Occupancy'!SO$5:SO23,OccupancyUnits,$B6,OccupancyAddresses,$A6),IFERROR(VLOOKUP($A6&amp;"" ""&amp;$B6, FILTER(ARRAYFORMULA({OccupancyAddresses&amp;"" ""&amp; OccupancyUnits,'Tenant Occupancy'!SO$5:SO23}),INDEX(ARRAYFORMULA({OccupancyAddresses&amp;"""&amp;" ""&amp; OccupancyUnits,'Tenant Occupancy'!SO$5:SO23}),0,2)&lt;&gt;""""),2,FALSE),IF(SN3=TODAY(),""Today"",)))))"),"")</f>
        <v/>
      </c>
      <c r="SO6" s="3" t="str">
        <f>IFERROR(__xludf.DUMMYFUNCTION("IF(ISBLANK($A6),, IF((ARRAYFORMULA(SUM(COUNTIFS(OccupancyAddresses,$A6,OccupancyUnits, $B6, 'Tenant Occupancy'!SP$5:SP23,{""&gt;0"",""Occupied"",""Late""}))))&gt;1,""Multiple Bookings"", IF(SUMIFS( 'Tenant Occupancy'!SP$5:SP23,OccupancyUnits,$B6,OccupancyAddres"&amp;"ses,$A6)&gt;0,SUMIFS('Tenant Occupancy'!SP$5:SP23,OccupancyUnits,$B6,OccupancyAddresses,$A6),IFERROR(VLOOKUP($A6&amp;"" ""&amp;$B6, FILTER(ARRAYFORMULA({OccupancyAddresses&amp;"" ""&amp; OccupancyUnits,'Tenant Occupancy'!SP$5:SP23}),INDEX(ARRAYFORMULA({OccupancyAddresses&amp;"""&amp;" ""&amp; OccupancyUnits,'Tenant Occupancy'!SP$5:SP23}),0,2)&lt;&gt;""""),2,FALSE),IF(SO3=TODAY(),""Today"",)))))"),"")</f>
        <v/>
      </c>
      <c r="SP6" s="3" t="str">
        <f>IFERROR(__xludf.DUMMYFUNCTION("IF(ISBLANK($A6),, IF((ARRAYFORMULA(SUM(COUNTIFS(OccupancyAddresses,$A6,OccupancyUnits, $B6, 'Tenant Occupancy'!SQ$5:SQ23,{""&gt;0"",""Occupied"",""Late""}))))&gt;1,""Multiple Bookings"", IF(SUMIFS( 'Tenant Occupancy'!SQ$5:SQ23,OccupancyUnits,$B6,OccupancyAddres"&amp;"ses,$A6)&gt;0,SUMIFS('Tenant Occupancy'!SQ$5:SQ23,OccupancyUnits,$B6,OccupancyAddresses,$A6),IFERROR(VLOOKUP($A6&amp;"" ""&amp;$B6, FILTER(ARRAYFORMULA({OccupancyAddresses&amp;"" ""&amp; OccupancyUnits,'Tenant Occupancy'!SQ$5:SQ23}),INDEX(ARRAYFORMULA({OccupancyAddresses&amp;"""&amp;" ""&amp; OccupancyUnits,'Tenant Occupancy'!SQ$5:SQ23}),0,2)&lt;&gt;""""),2,FALSE),IF(SP3=TODAY(),""Today"",)))))"),"")</f>
        <v/>
      </c>
      <c r="SQ6" s="3" t="str">
        <f>IFERROR(__xludf.DUMMYFUNCTION("IF(ISBLANK($A6),, IF((ARRAYFORMULA(SUM(COUNTIFS(OccupancyAddresses,$A6,OccupancyUnits, $B6, 'Tenant Occupancy'!SR$5:SR23,{""&gt;0"",""Occupied"",""Late""}))))&gt;1,""Multiple Bookings"", IF(SUMIFS( 'Tenant Occupancy'!SR$5:SR23,OccupancyUnits,$B6,OccupancyAddres"&amp;"ses,$A6)&gt;0,SUMIFS('Tenant Occupancy'!SR$5:SR23,OccupancyUnits,$B6,OccupancyAddresses,$A6),IFERROR(VLOOKUP($A6&amp;"" ""&amp;$B6, FILTER(ARRAYFORMULA({OccupancyAddresses&amp;"" ""&amp; OccupancyUnits,'Tenant Occupancy'!SR$5:SR23}),INDEX(ARRAYFORMULA({OccupancyAddresses&amp;"""&amp;" ""&amp; OccupancyUnits,'Tenant Occupancy'!SR$5:SR23}),0,2)&lt;&gt;""""),2,FALSE),IF(SQ3=TODAY(),""Today"",)))))"),"")</f>
        <v/>
      </c>
      <c r="SR6" s="3" t="str">
        <f>IFERROR(__xludf.DUMMYFUNCTION("IF(ISBLANK($A6),, IF((ARRAYFORMULA(SUM(COUNTIFS(OccupancyAddresses,$A6,OccupancyUnits, $B6, 'Tenant Occupancy'!SS$5:SS23,{""&gt;0"",""Occupied"",""Late""}))))&gt;1,""Multiple Bookings"", IF(SUMIFS( 'Tenant Occupancy'!SS$5:SS23,OccupancyUnits,$B6,OccupancyAddres"&amp;"ses,$A6)&gt;0,SUMIFS('Tenant Occupancy'!SS$5:SS23,OccupancyUnits,$B6,OccupancyAddresses,$A6),IFERROR(VLOOKUP($A6&amp;"" ""&amp;$B6, FILTER(ARRAYFORMULA({OccupancyAddresses&amp;"" ""&amp; OccupancyUnits,'Tenant Occupancy'!SS$5:SS23}),INDEX(ARRAYFORMULA({OccupancyAddresses&amp;"""&amp;" ""&amp; OccupancyUnits,'Tenant Occupancy'!SS$5:SS23}),0,2)&lt;&gt;""""),2,FALSE),IF(SR3=TODAY(),""Today"",)))))"),"")</f>
        <v/>
      </c>
      <c r="SS6" s="3" t="str">
        <f>IFERROR(__xludf.DUMMYFUNCTION("IF(ISBLANK($A6),, IF((ARRAYFORMULA(SUM(COUNTIFS(OccupancyAddresses,$A6,OccupancyUnits, $B6, 'Tenant Occupancy'!ST$5:ST23,{""&gt;0"",""Occupied"",""Late""}))))&gt;1,""Multiple Bookings"", IF(SUMIFS( 'Tenant Occupancy'!ST$5:ST23,OccupancyUnits,$B6,OccupancyAddres"&amp;"ses,$A6)&gt;0,SUMIFS('Tenant Occupancy'!ST$5:ST23,OccupancyUnits,$B6,OccupancyAddresses,$A6),IFERROR(VLOOKUP($A6&amp;"" ""&amp;$B6, FILTER(ARRAYFORMULA({OccupancyAddresses&amp;"" ""&amp; OccupancyUnits,'Tenant Occupancy'!ST$5:ST23}),INDEX(ARRAYFORMULA({OccupancyAddresses&amp;"""&amp;" ""&amp; OccupancyUnits,'Tenant Occupancy'!ST$5:ST23}),0,2)&lt;&gt;""""),2,FALSE),IF(SS3=TODAY(),""Today"",)))))"),"")</f>
        <v/>
      </c>
      <c r="ST6" s="3" t="str">
        <f>IFERROR(__xludf.DUMMYFUNCTION("IF(ISBLANK($A6),, IF((ARRAYFORMULA(SUM(COUNTIFS(OccupancyAddresses,$A6,OccupancyUnits, $B6, 'Tenant Occupancy'!SU$5:SU23,{""&gt;0"",""Occupied"",""Late""}))))&gt;1,""Multiple Bookings"", IF(SUMIFS( 'Tenant Occupancy'!SU$5:SU23,OccupancyUnits,$B6,OccupancyAddres"&amp;"ses,$A6)&gt;0,SUMIFS('Tenant Occupancy'!SU$5:SU23,OccupancyUnits,$B6,OccupancyAddresses,$A6),IFERROR(VLOOKUP($A6&amp;"" ""&amp;$B6, FILTER(ARRAYFORMULA({OccupancyAddresses&amp;"" ""&amp; OccupancyUnits,'Tenant Occupancy'!SU$5:SU23}),INDEX(ARRAYFORMULA({OccupancyAddresses&amp;"""&amp;" ""&amp; OccupancyUnits,'Tenant Occupancy'!SU$5:SU23}),0,2)&lt;&gt;""""),2,FALSE),IF(ST3=TODAY(),""Today"",)))))"),"")</f>
        <v/>
      </c>
      <c r="SU6" s="3" t="str">
        <f>IFERROR(__xludf.DUMMYFUNCTION("IF(ISBLANK($A6),, IF((ARRAYFORMULA(SUM(COUNTIFS(OccupancyAddresses,$A6,OccupancyUnits, $B6, 'Tenant Occupancy'!SV$5:SV23,{""&gt;0"",""Occupied"",""Late""}))))&gt;1,""Multiple Bookings"", IF(SUMIFS( 'Tenant Occupancy'!SV$5:SV23,OccupancyUnits,$B6,OccupancyAddres"&amp;"ses,$A6)&gt;0,SUMIFS('Tenant Occupancy'!SV$5:SV23,OccupancyUnits,$B6,OccupancyAddresses,$A6),IFERROR(VLOOKUP($A6&amp;"" ""&amp;$B6, FILTER(ARRAYFORMULA({OccupancyAddresses&amp;"" ""&amp; OccupancyUnits,'Tenant Occupancy'!SV$5:SV23}),INDEX(ARRAYFORMULA({OccupancyAddresses&amp;"""&amp;" ""&amp; OccupancyUnits,'Tenant Occupancy'!SV$5:SV23}),0,2)&lt;&gt;""""),2,FALSE),IF(SU3=TODAY(),""Today"",)))))"),"")</f>
        <v/>
      </c>
      <c r="SV6" s="3" t="str">
        <f>IFERROR(__xludf.DUMMYFUNCTION("IF(ISBLANK($A6),, IF((ARRAYFORMULA(SUM(COUNTIFS(OccupancyAddresses,$A6,OccupancyUnits, $B6, 'Tenant Occupancy'!SW$5:SW23,{""&gt;0"",""Occupied"",""Late""}))))&gt;1,""Multiple Bookings"", IF(SUMIFS( 'Tenant Occupancy'!SW$5:SW23,OccupancyUnits,$B6,OccupancyAddres"&amp;"ses,$A6)&gt;0,SUMIFS('Tenant Occupancy'!SW$5:SW23,OccupancyUnits,$B6,OccupancyAddresses,$A6),IFERROR(VLOOKUP($A6&amp;"" ""&amp;$B6, FILTER(ARRAYFORMULA({OccupancyAddresses&amp;"" ""&amp; OccupancyUnits,'Tenant Occupancy'!SW$5:SW23}),INDEX(ARRAYFORMULA({OccupancyAddresses&amp;"""&amp;" ""&amp; OccupancyUnits,'Tenant Occupancy'!SW$5:SW23}),0,2)&lt;&gt;""""),2,FALSE),IF(SV3=TODAY(),""Today"",)))))"),"")</f>
        <v/>
      </c>
      <c r="SW6" s="3" t="str">
        <f>IFERROR(__xludf.DUMMYFUNCTION("IF(ISBLANK($A6),, IF((ARRAYFORMULA(SUM(COUNTIFS(OccupancyAddresses,$A6,OccupancyUnits, $B6, 'Tenant Occupancy'!SX$5:SX23,{""&gt;0"",""Occupied"",""Late""}))))&gt;1,""Multiple Bookings"", IF(SUMIFS( 'Tenant Occupancy'!SX$5:SX23,OccupancyUnits,$B6,OccupancyAddres"&amp;"ses,$A6)&gt;0,SUMIFS('Tenant Occupancy'!SX$5:SX23,OccupancyUnits,$B6,OccupancyAddresses,$A6),IFERROR(VLOOKUP($A6&amp;"" ""&amp;$B6, FILTER(ARRAYFORMULA({OccupancyAddresses&amp;"" ""&amp; OccupancyUnits,'Tenant Occupancy'!SX$5:SX23}),INDEX(ARRAYFORMULA({OccupancyAddresses&amp;"""&amp;" ""&amp; OccupancyUnits,'Tenant Occupancy'!SX$5:SX23}),0,2)&lt;&gt;""""),2,FALSE),IF(SW3=TODAY(),""Today"",)))))"),"")</f>
        <v/>
      </c>
      <c r="SX6" s="3" t="str">
        <f>IFERROR(__xludf.DUMMYFUNCTION("IF(ISBLANK($A6),, IF((ARRAYFORMULA(SUM(COUNTIFS(OccupancyAddresses,$A6,OccupancyUnits, $B6, 'Tenant Occupancy'!SY$5:SY23,{""&gt;0"",""Occupied"",""Late""}))))&gt;1,""Multiple Bookings"", IF(SUMIFS( 'Tenant Occupancy'!SY$5:SY23,OccupancyUnits,$B6,OccupancyAddres"&amp;"ses,$A6)&gt;0,SUMIFS('Tenant Occupancy'!SY$5:SY23,OccupancyUnits,$B6,OccupancyAddresses,$A6),IFERROR(VLOOKUP($A6&amp;"" ""&amp;$B6, FILTER(ARRAYFORMULA({OccupancyAddresses&amp;"" ""&amp; OccupancyUnits,'Tenant Occupancy'!SY$5:SY23}),INDEX(ARRAYFORMULA({OccupancyAddresses&amp;"""&amp;" ""&amp; OccupancyUnits,'Tenant Occupancy'!SY$5:SY23}),0,2)&lt;&gt;""""),2,FALSE),IF(SX3=TODAY(),""Today"",)))))"),"")</f>
        <v/>
      </c>
      <c r="SY6" s="3" t="str">
        <f>IFERROR(__xludf.DUMMYFUNCTION("IF(ISBLANK($A6),, IF((ARRAYFORMULA(SUM(COUNTIFS(OccupancyAddresses,$A6,OccupancyUnits, $B6, 'Tenant Occupancy'!SZ$5:SZ23,{""&gt;0"",""Occupied"",""Late""}))))&gt;1,""Multiple Bookings"", IF(SUMIFS( 'Tenant Occupancy'!SZ$5:SZ23,OccupancyUnits,$B6,OccupancyAddres"&amp;"ses,$A6)&gt;0,SUMIFS('Tenant Occupancy'!SZ$5:SZ23,OccupancyUnits,$B6,OccupancyAddresses,$A6),IFERROR(VLOOKUP($A6&amp;"" ""&amp;$B6, FILTER(ARRAYFORMULA({OccupancyAddresses&amp;"" ""&amp; OccupancyUnits,'Tenant Occupancy'!SZ$5:SZ23}),INDEX(ARRAYFORMULA({OccupancyAddresses&amp;"""&amp;" ""&amp; OccupancyUnits,'Tenant Occupancy'!SZ$5:SZ23}),0,2)&lt;&gt;""""),2,FALSE),IF(SY3=TODAY(),""Today"",)))))"),"")</f>
        <v/>
      </c>
      <c r="SZ6" s="3" t="str">
        <f>IFERROR(__xludf.DUMMYFUNCTION("IF(ISBLANK($A6),, IF((ARRAYFORMULA(SUM(COUNTIFS(OccupancyAddresses,$A6,OccupancyUnits, $B6, 'Tenant Occupancy'!TA$5:TA23,{""&gt;0"",""Occupied"",""Late""}))))&gt;1,""Multiple Bookings"", IF(SUMIFS( 'Tenant Occupancy'!TA$5:TA23,OccupancyUnits,$B6,OccupancyAddres"&amp;"ses,$A6)&gt;0,SUMIFS('Tenant Occupancy'!TA$5:TA23,OccupancyUnits,$B6,OccupancyAddresses,$A6),IFERROR(VLOOKUP($A6&amp;"" ""&amp;$B6, FILTER(ARRAYFORMULA({OccupancyAddresses&amp;"" ""&amp; OccupancyUnits,'Tenant Occupancy'!TA$5:TA23}),INDEX(ARRAYFORMULA({OccupancyAddresses&amp;"""&amp;" ""&amp; OccupancyUnits,'Tenant Occupancy'!TA$5:TA23}),0,2)&lt;&gt;""""),2,FALSE),IF(SZ3=TODAY(),""Today"",)))))"),"")</f>
        <v/>
      </c>
      <c r="TA6" s="3" t="str">
        <f>IFERROR(__xludf.DUMMYFUNCTION("IF(ISBLANK($A6),, IF((ARRAYFORMULA(SUM(COUNTIFS(OccupancyAddresses,$A6,OccupancyUnits, $B6, 'Tenant Occupancy'!TB$5:TB23,{""&gt;0"",""Occupied"",""Late""}))))&gt;1,""Multiple Bookings"", IF(SUMIFS( 'Tenant Occupancy'!TB$5:TB23,OccupancyUnits,$B6,OccupancyAddres"&amp;"ses,$A6)&gt;0,SUMIFS('Tenant Occupancy'!TB$5:TB23,OccupancyUnits,$B6,OccupancyAddresses,$A6),IFERROR(VLOOKUP($A6&amp;"" ""&amp;$B6, FILTER(ARRAYFORMULA({OccupancyAddresses&amp;"" ""&amp; OccupancyUnits,'Tenant Occupancy'!TB$5:TB23}),INDEX(ARRAYFORMULA({OccupancyAddresses&amp;"""&amp;" ""&amp; OccupancyUnits,'Tenant Occupancy'!TB$5:TB23}),0,2)&lt;&gt;""""),2,FALSE),IF(TA3=TODAY(),""Today"",)))))"),"")</f>
        <v/>
      </c>
      <c r="TB6" s="3" t="str">
        <f>IFERROR(__xludf.DUMMYFUNCTION("IF(ISBLANK($A6),, IF((ARRAYFORMULA(SUM(COUNTIFS(OccupancyAddresses,$A6,OccupancyUnits, $B6, 'Tenant Occupancy'!TC$5:TC23,{""&gt;0"",""Occupied"",""Late""}))))&gt;1,""Multiple Bookings"", IF(SUMIFS( 'Tenant Occupancy'!TC$5:TC23,OccupancyUnits,$B6,OccupancyAddres"&amp;"ses,$A6)&gt;0,SUMIFS('Tenant Occupancy'!TC$5:TC23,OccupancyUnits,$B6,OccupancyAddresses,$A6),IFERROR(VLOOKUP($A6&amp;"" ""&amp;$B6, FILTER(ARRAYFORMULA({OccupancyAddresses&amp;"" ""&amp; OccupancyUnits,'Tenant Occupancy'!TC$5:TC23}),INDEX(ARRAYFORMULA({OccupancyAddresses&amp;"""&amp;" ""&amp; OccupancyUnits,'Tenant Occupancy'!TC$5:TC23}),0,2)&lt;&gt;""""),2,FALSE),IF(TB3=TODAY(),""Today"",)))))"),"")</f>
        <v/>
      </c>
      <c r="TC6" s="3" t="str">
        <f>IFERROR(__xludf.DUMMYFUNCTION("IF(ISBLANK($A6),, IF((ARRAYFORMULA(SUM(COUNTIFS(OccupancyAddresses,$A6,OccupancyUnits, $B6, 'Tenant Occupancy'!TD$5:TD23,{""&gt;0"",""Occupied"",""Late""}))))&gt;1,""Multiple Bookings"", IF(SUMIFS( 'Tenant Occupancy'!TD$5:TD23,OccupancyUnits,$B6,OccupancyAddres"&amp;"ses,$A6)&gt;0,SUMIFS('Tenant Occupancy'!TD$5:TD23,OccupancyUnits,$B6,OccupancyAddresses,$A6),IFERROR(VLOOKUP($A6&amp;"" ""&amp;$B6, FILTER(ARRAYFORMULA({OccupancyAddresses&amp;"" ""&amp; OccupancyUnits,'Tenant Occupancy'!TD$5:TD23}),INDEX(ARRAYFORMULA({OccupancyAddresses&amp;"""&amp;" ""&amp; OccupancyUnits,'Tenant Occupancy'!TD$5:TD23}),0,2)&lt;&gt;""""),2,FALSE),IF(TC3=TODAY(),""Today"",)))))"),"")</f>
        <v/>
      </c>
      <c r="TD6" s="3" t="str">
        <f>IFERROR(__xludf.DUMMYFUNCTION("IF(ISBLANK($A6),, IF((ARRAYFORMULA(SUM(COUNTIFS(OccupancyAddresses,$A6,OccupancyUnits, $B6, 'Tenant Occupancy'!TE$5:TE23,{""&gt;0"",""Occupied"",""Late""}))))&gt;1,""Multiple Bookings"", IF(SUMIFS( 'Tenant Occupancy'!TE$5:TE23,OccupancyUnits,$B6,OccupancyAddres"&amp;"ses,$A6)&gt;0,SUMIFS('Tenant Occupancy'!TE$5:TE23,OccupancyUnits,$B6,OccupancyAddresses,$A6),IFERROR(VLOOKUP($A6&amp;"" ""&amp;$B6, FILTER(ARRAYFORMULA({OccupancyAddresses&amp;"" ""&amp; OccupancyUnits,'Tenant Occupancy'!TE$5:TE23}),INDEX(ARRAYFORMULA({OccupancyAddresses&amp;"""&amp;" ""&amp; OccupancyUnits,'Tenant Occupancy'!TE$5:TE23}),0,2)&lt;&gt;""""),2,FALSE),IF(TD3=TODAY(),""Today"",)))))"),"")</f>
        <v/>
      </c>
      <c r="TE6" s="3" t="str">
        <f>IFERROR(__xludf.DUMMYFUNCTION("IF(ISBLANK($A6),, IF((ARRAYFORMULA(SUM(COUNTIFS(OccupancyAddresses,$A6,OccupancyUnits, $B6, 'Tenant Occupancy'!TF$5:TF23,{""&gt;0"",""Occupied"",""Late""}))))&gt;1,""Multiple Bookings"", IF(SUMIFS( 'Tenant Occupancy'!TF$5:TF23,OccupancyUnits,$B6,OccupancyAddres"&amp;"ses,$A6)&gt;0,SUMIFS('Tenant Occupancy'!TF$5:TF23,OccupancyUnits,$B6,OccupancyAddresses,$A6),IFERROR(VLOOKUP($A6&amp;"" ""&amp;$B6, FILTER(ARRAYFORMULA({OccupancyAddresses&amp;"" ""&amp; OccupancyUnits,'Tenant Occupancy'!TF$5:TF23}),INDEX(ARRAYFORMULA({OccupancyAddresses&amp;"""&amp;" ""&amp; OccupancyUnits,'Tenant Occupancy'!TF$5:TF23}),0,2)&lt;&gt;""""),2,FALSE),IF(TE3=TODAY(),""Today"",)))))"),"")</f>
        <v/>
      </c>
      <c r="TF6" s="3" t="str">
        <f>IFERROR(__xludf.DUMMYFUNCTION("IF(ISBLANK($A6),, IF((ARRAYFORMULA(SUM(COUNTIFS(OccupancyAddresses,$A6,OccupancyUnits, $B6, 'Tenant Occupancy'!TG$5:TG23,{""&gt;0"",""Occupied"",""Late""}))))&gt;1,""Multiple Bookings"", IF(SUMIFS( 'Tenant Occupancy'!TG$5:TG23,OccupancyUnits,$B6,OccupancyAddres"&amp;"ses,$A6)&gt;0,SUMIFS('Tenant Occupancy'!TG$5:TG23,OccupancyUnits,$B6,OccupancyAddresses,$A6),IFERROR(VLOOKUP($A6&amp;"" ""&amp;$B6, FILTER(ARRAYFORMULA({OccupancyAddresses&amp;"" ""&amp; OccupancyUnits,'Tenant Occupancy'!TG$5:TG23}),INDEX(ARRAYFORMULA({OccupancyAddresses&amp;"""&amp;" ""&amp; OccupancyUnits,'Tenant Occupancy'!TG$5:TG23}),0,2)&lt;&gt;""""),2,FALSE),IF(TF3=TODAY(),""Today"",)))))"),"")</f>
        <v/>
      </c>
      <c r="TG6" s="3" t="str">
        <f>IFERROR(__xludf.DUMMYFUNCTION("IF(ISBLANK($A6),, IF((ARRAYFORMULA(SUM(COUNTIFS(OccupancyAddresses,$A6,OccupancyUnits, $B6, 'Tenant Occupancy'!TH$5:TH23,{""&gt;0"",""Occupied"",""Late""}))))&gt;1,""Multiple Bookings"", IF(SUMIFS( 'Tenant Occupancy'!TH$5:TH23,OccupancyUnits,$B6,OccupancyAddres"&amp;"ses,$A6)&gt;0,SUMIFS('Tenant Occupancy'!TH$5:TH23,OccupancyUnits,$B6,OccupancyAddresses,$A6),IFERROR(VLOOKUP($A6&amp;"" ""&amp;$B6, FILTER(ARRAYFORMULA({OccupancyAddresses&amp;"" ""&amp; OccupancyUnits,'Tenant Occupancy'!TH$5:TH23}),INDEX(ARRAYFORMULA({OccupancyAddresses&amp;"""&amp;" ""&amp; OccupancyUnits,'Tenant Occupancy'!TH$5:TH23}),0,2)&lt;&gt;""""),2,FALSE),IF(TG3=TODAY(),""Today"",)))))"),"")</f>
        <v/>
      </c>
      <c r="TH6" s="3" t="str">
        <f>IFERROR(__xludf.DUMMYFUNCTION("IF(ISBLANK($A6),, IF((ARRAYFORMULA(SUM(COUNTIFS(OccupancyAddresses,$A6,OccupancyUnits, $B6, 'Tenant Occupancy'!TI$5:TI23,{""&gt;0"",""Occupied"",""Late""}))))&gt;1,""Multiple Bookings"", IF(SUMIFS( 'Tenant Occupancy'!TI$5:TI23,OccupancyUnits,$B6,OccupancyAddres"&amp;"ses,$A6)&gt;0,SUMIFS('Tenant Occupancy'!TI$5:TI23,OccupancyUnits,$B6,OccupancyAddresses,$A6),IFERROR(VLOOKUP($A6&amp;"" ""&amp;$B6, FILTER(ARRAYFORMULA({OccupancyAddresses&amp;"" ""&amp; OccupancyUnits,'Tenant Occupancy'!TI$5:TI23}),INDEX(ARRAYFORMULA({OccupancyAddresses&amp;"""&amp;" ""&amp; OccupancyUnits,'Tenant Occupancy'!TI$5:TI23}),0,2)&lt;&gt;""""),2,FALSE),IF(TH3=TODAY(),""Today"",)))))"),"")</f>
        <v/>
      </c>
      <c r="TI6" s="3" t="str">
        <f>IFERROR(__xludf.DUMMYFUNCTION("IF(ISBLANK($A6),, IF((ARRAYFORMULA(SUM(COUNTIFS(OccupancyAddresses,$A6,OccupancyUnits, $B6, 'Tenant Occupancy'!TJ$5:TJ23,{""&gt;0"",""Occupied"",""Late""}))))&gt;1,""Multiple Bookings"", IF(SUMIFS( 'Tenant Occupancy'!TJ$5:TJ23,OccupancyUnits,$B6,OccupancyAddres"&amp;"ses,$A6)&gt;0,SUMIFS('Tenant Occupancy'!TJ$5:TJ23,OccupancyUnits,$B6,OccupancyAddresses,$A6),IFERROR(VLOOKUP($A6&amp;"" ""&amp;$B6, FILTER(ARRAYFORMULA({OccupancyAddresses&amp;"" ""&amp; OccupancyUnits,'Tenant Occupancy'!TJ$5:TJ23}),INDEX(ARRAYFORMULA({OccupancyAddresses&amp;"""&amp;" ""&amp; OccupancyUnits,'Tenant Occupancy'!TJ$5:TJ23}),0,2)&lt;&gt;""""),2,FALSE),IF(TI3=TODAY(),""Today"",)))))"),"")</f>
        <v/>
      </c>
      <c r="TJ6" s="3" t="str">
        <f>IFERROR(__xludf.DUMMYFUNCTION("IF(ISBLANK($A6),, IF((ARRAYFORMULA(SUM(COUNTIFS(OccupancyAddresses,$A6,OccupancyUnits, $B6, 'Tenant Occupancy'!TK$5:TK23,{""&gt;0"",""Occupied"",""Late""}))))&gt;1,""Multiple Bookings"", IF(SUMIFS( 'Tenant Occupancy'!TK$5:TK23,OccupancyUnits,$B6,OccupancyAddres"&amp;"ses,$A6)&gt;0,SUMIFS('Tenant Occupancy'!TK$5:TK23,OccupancyUnits,$B6,OccupancyAddresses,$A6),IFERROR(VLOOKUP($A6&amp;"" ""&amp;$B6, FILTER(ARRAYFORMULA({OccupancyAddresses&amp;"" ""&amp; OccupancyUnits,'Tenant Occupancy'!TK$5:TK23}),INDEX(ARRAYFORMULA({OccupancyAddresses&amp;"""&amp;" ""&amp; OccupancyUnits,'Tenant Occupancy'!TK$5:TK23}),0,2)&lt;&gt;""""),2,FALSE),IF(TJ3=TODAY(),""Today"",)))))"),"")</f>
        <v/>
      </c>
      <c r="TK6" s="3" t="str">
        <f>IFERROR(__xludf.DUMMYFUNCTION("IF(ISBLANK($A6),, IF((ARRAYFORMULA(SUM(COUNTIFS(OccupancyAddresses,$A6,OccupancyUnits, $B6, 'Tenant Occupancy'!TL$5:TL23,{""&gt;0"",""Occupied"",""Late""}))))&gt;1,""Multiple Bookings"", IF(SUMIFS( 'Tenant Occupancy'!TL$5:TL23,OccupancyUnits,$B6,OccupancyAddres"&amp;"ses,$A6)&gt;0,SUMIFS('Tenant Occupancy'!TL$5:TL23,OccupancyUnits,$B6,OccupancyAddresses,$A6),IFERROR(VLOOKUP($A6&amp;"" ""&amp;$B6, FILTER(ARRAYFORMULA({OccupancyAddresses&amp;"" ""&amp; OccupancyUnits,'Tenant Occupancy'!TL$5:TL23}),INDEX(ARRAYFORMULA({OccupancyAddresses&amp;"""&amp;" ""&amp; OccupancyUnits,'Tenant Occupancy'!TL$5:TL23}),0,2)&lt;&gt;""""),2,FALSE),IF(TK3=TODAY(),""Today"",)))))"),"")</f>
        <v/>
      </c>
      <c r="TL6" s="3" t="str">
        <f>IFERROR(__xludf.DUMMYFUNCTION("IF(ISBLANK($A6),, IF((ARRAYFORMULA(SUM(COUNTIFS(OccupancyAddresses,$A6,OccupancyUnits, $B6, 'Tenant Occupancy'!TM$5:TM23,{""&gt;0"",""Occupied"",""Late""}))))&gt;1,""Multiple Bookings"", IF(SUMIFS( 'Tenant Occupancy'!TM$5:TM23,OccupancyUnits,$B6,OccupancyAddres"&amp;"ses,$A6)&gt;0,SUMIFS('Tenant Occupancy'!TM$5:TM23,OccupancyUnits,$B6,OccupancyAddresses,$A6),IFERROR(VLOOKUP($A6&amp;"" ""&amp;$B6, FILTER(ARRAYFORMULA({OccupancyAddresses&amp;"" ""&amp; OccupancyUnits,'Tenant Occupancy'!TM$5:TM23}),INDEX(ARRAYFORMULA({OccupancyAddresses&amp;"""&amp;" ""&amp; OccupancyUnits,'Tenant Occupancy'!TM$5:TM23}),0,2)&lt;&gt;""""),2,FALSE),IF(TL3=TODAY(),""Today"",)))))"),"")</f>
        <v/>
      </c>
      <c r="TM6" s="3" t="str">
        <f>IFERROR(__xludf.DUMMYFUNCTION("IF(ISBLANK($A6),, IF((ARRAYFORMULA(SUM(COUNTIFS(OccupancyAddresses,$A6,OccupancyUnits, $B6, 'Tenant Occupancy'!TN$5:TN23,{""&gt;0"",""Occupied"",""Late""}))))&gt;1,""Multiple Bookings"", IF(SUMIFS( 'Tenant Occupancy'!TN$5:TN23,OccupancyUnits,$B6,OccupancyAddres"&amp;"ses,$A6)&gt;0,SUMIFS('Tenant Occupancy'!TN$5:TN23,OccupancyUnits,$B6,OccupancyAddresses,$A6),IFERROR(VLOOKUP($A6&amp;"" ""&amp;$B6, FILTER(ARRAYFORMULA({OccupancyAddresses&amp;"" ""&amp; OccupancyUnits,'Tenant Occupancy'!TN$5:TN23}),INDEX(ARRAYFORMULA({OccupancyAddresses&amp;"""&amp;" ""&amp; OccupancyUnits,'Tenant Occupancy'!TN$5:TN23}),0,2)&lt;&gt;""""),2,FALSE),IF(TM3=TODAY(),""Today"",)))))"),"")</f>
        <v/>
      </c>
      <c r="TN6" s="3" t="str">
        <f>IFERROR(__xludf.DUMMYFUNCTION("IF(ISBLANK($A6),, IF((ARRAYFORMULA(SUM(COUNTIFS(OccupancyAddresses,$A6,OccupancyUnits, $B6, 'Tenant Occupancy'!TO$5:TO23,{""&gt;0"",""Occupied"",""Late""}))))&gt;1,""Multiple Bookings"", IF(SUMIFS( 'Tenant Occupancy'!TO$5:TO23,OccupancyUnits,$B6,OccupancyAddres"&amp;"ses,$A6)&gt;0,SUMIFS('Tenant Occupancy'!TO$5:TO23,OccupancyUnits,$B6,OccupancyAddresses,$A6),IFERROR(VLOOKUP($A6&amp;"" ""&amp;$B6, FILTER(ARRAYFORMULA({OccupancyAddresses&amp;"" ""&amp; OccupancyUnits,'Tenant Occupancy'!TO$5:TO23}),INDEX(ARRAYFORMULA({OccupancyAddresses&amp;"""&amp;" ""&amp; OccupancyUnits,'Tenant Occupancy'!TO$5:TO23}),0,2)&lt;&gt;""""),2,FALSE),IF(TN3=TODAY(),""Today"",)))))"),"")</f>
        <v/>
      </c>
      <c r="TO6" s="3" t="str">
        <f>IFERROR(__xludf.DUMMYFUNCTION("IF(ISBLANK($A6),, IF((ARRAYFORMULA(SUM(COUNTIFS(OccupancyAddresses,$A6,OccupancyUnits, $B6, 'Tenant Occupancy'!TP$5:TP23,{""&gt;0"",""Occupied"",""Late""}))))&gt;1,""Multiple Bookings"", IF(SUMIFS( 'Tenant Occupancy'!TP$5:TP23,OccupancyUnits,$B6,OccupancyAddres"&amp;"ses,$A6)&gt;0,SUMIFS('Tenant Occupancy'!TP$5:TP23,OccupancyUnits,$B6,OccupancyAddresses,$A6),IFERROR(VLOOKUP($A6&amp;"" ""&amp;$B6, FILTER(ARRAYFORMULA({OccupancyAddresses&amp;"" ""&amp; OccupancyUnits,'Tenant Occupancy'!TP$5:TP23}),INDEX(ARRAYFORMULA({OccupancyAddresses&amp;"""&amp;" ""&amp; OccupancyUnits,'Tenant Occupancy'!TP$5:TP23}),0,2)&lt;&gt;""""),2,FALSE),IF(TO3=TODAY(),""Today"",)))))"),"")</f>
        <v/>
      </c>
      <c r="TP6" s="3" t="str">
        <f>IFERROR(__xludf.DUMMYFUNCTION("IF(ISBLANK($A6),, IF((ARRAYFORMULA(SUM(COUNTIFS(OccupancyAddresses,$A6,OccupancyUnits, $B6, 'Tenant Occupancy'!TQ$5:TQ23,{""&gt;0"",""Occupied"",""Late""}))))&gt;1,""Multiple Bookings"", IF(SUMIFS( 'Tenant Occupancy'!TQ$5:TQ23,OccupancyUnits,$B6,OccupancyAddres"&amp;"ses,$A6)&gt;0,SUMIFS('Tenant Occupancy'!TQ$5:TQ23,OccupancyUnits,$B6,OccupancyAddresses,$A6),IFERROR(VLOOKUP($A6&amp;"" ""&amp;$B6, FILTER(ARRAYFORMULA({OccupancyAddresses&amp;"" ""&amp; OccupancyUnits,'Tenant Occupancy'!TQ$5:TQ23}),INDEX(ARRAYFORMULA({OccupancyAddresses&amp;"""&amp;" ""&amp; OccupancyUnits,'Tenant Occupancy'!TQ$5:TQ23}),0,2)&lt;&gt;""""),2,FALSE),IF(TP3=TODAY(),""Today"",)))))"),"")</f>
        <v/>
      </c>
      <c r="TQ6" s="3" t="str">
        <f>IFERROR(__xludf.DUMMYFUNCTION("IF(ISBLANK($A6),, IF((ARRAYFORMULA(SUM(COUNTIFS(OccupancyAddresses,$A6,OccupancyUnits, $B6, 'Tenant Occupancy'!TR$5:TR23,{""&gt;0"",""Occupied"",""Late""}))))&gt;1,""Multiple Bookings"", IF(SUMIFS( 'Tenant Occupancy'!TR$5:TR23,OccupancyUnits,$B6,OccupancyAddres"&amp;"ses,$A6)&gt;0,SUMIFS('Tenant Occupancy'!TR$5:TR23,OccupancyUnits,$B6,OccupancyAddresses,$A6),IFERROR(VLOOKUP($A6&amp;"" ""&amp;$B6, FILTER(ARRAYFORMULA({OccupancyAddresses&amp;"" ""&amp; OccupancyUnits,'Tenant Occupancy'!TR$5:TR23}),INDEX(ARRAYFORMULA({OccupancyAddresses&amp;"""&amp;" ""&amp; OccupancyUnits,'Tenant Occupancy'!TR$5:TR23}),0,2)&lt;&gt;""""),2,FALSE),IF(TQ3=TODAY(),""Today"",)))))"),"")</f>
        <v/>
      </c>
      <c r="TR6" s="3" t="str">
        <f>IFERROR(__xludf.DUMMYFUNCTION("IF(ISBLANK($A6),, IF((ARRAYFORMULA(SUM(COUNTIFS(OccupancyAddresses,$A6,OccupancyUnits, $B6, 'Tenant Occupancy'!TS$5:TS23,{""&gt;0"",""Occupied"",""Late""}))))&gt;1,""Multiple Bookings"", IF(SUMIFS( 'Tenant Occupancy'!TS$5:TS23,OccupancyUnits,$B6,OccupancyAddres"&amp;"ses,$A6)&gt;0,SUMIFS('Tenant Occupancy'!TS$5:TS23,OccupancyUnits,$B6,OccupancyAddresses,$A6),IFERROR(VLOOKUP($A6&amp;"" ""&amp;$B6, FILTER(ARRAYFORMULA({OccupancyAddresses&amp;"" ""&amp; OccupancyUnits,'Tenant Occupancy'!TS$5:TS23}),INDEX(ARRAYFORMULA({OccupancyAddresses&amp;"""&amp;" ""&amp; OccupancyUnits,'Tenant Occupancy'!TS$5:TS23}),0,2)&lt;&gt;""""),2,FALSE),IF(TR3=TODAY(),""Today"",)))))"),"")</f>
        <v/>
      </c>
      <c r="TS6" s="3" t="str">
        <f>IFERROR(__xludf.DUMMYFUNCTION("IF(ISBLANK($A6),, IF((ARRAYFORMULA(SUM(COUNTIFS(OccupancyAddresses,$A6,OccupancyUnits, $B6, 'Tenant Occupancy'!TT$5:TT23,{""&gt;0"",""Occupied"",""Late""}))))&gt;1,""Multiple Bookings"", IF(SUMIFS( 'Tenant Occupancy'!TT$5:TT23,OccupancyUnits,$B6,OccupancyAddres"&amp;"ses,$A6)&gt;0,SUMIFS('Tenant Occupancy'!TT$5:TT23,OccupancyUnits,$B6,OccupancyAddresses,$A6),IFERROR(VLOOKUP($A6&amp;"" ""&amp;$B6, FILTER(ARRAYFORMULA({OccupancyAddresses&amp;"" ""&amp; OccupancyUnits,'Tenant Occupancy'!TT$5:TT23}),INDEX(ARRAYFORMULA({OccupancyAddresses&amp;"""&amp;" ""&amp; OccupancyUnits,'Tenant Occupancy'!TT$5:TT23}),0,2)&lt;&gt;""""),2,FALSE),IF(TS3=TODAY(),""Today"",)))))"),"")</f>
        <v/>
      </c>
      <c r="TT6" s="3" t="str">
        <f>IFERROR(__xludf.DUMMYFUNCTION("IF(ISBLANK($A6),, IF((ARRAYFORMULA(SUM(COUNTIFS(OccupancyAddresses,$A6,OccupancyUnits, $B6, 'Tenant Occupancy'!TU$5:TU23,{""&gt;0"",""Occupied"",""Late""}))))&gt;1,""Multiple Bookings"", IF(SUMIFS( 'Tenant Occupancy'!TU$5:TU23,OccupancyUnits,$B6,OccupancyAddres"&amp;"ses,$A6)&gt;0,SUMIFS('Tenant Occupancy'!TU$5:TU23,OccupancyUnits,$B6,OccupancyAddresses,$A6),IFERROR(VLOOKUP($A6&amp;"" ""&amp;$B6, FILTER(ARRAYFORMULA({OccupancyAddresses&amp;"" ""&amp; OccupancyUnits,'Tenant Occupancy'!TU$5:TU23}),INDEX(ARRAYFORMULA({OccupancyAddresses&amp;"""&amp;" ""&amp; OccupancyUnits,'Tenant Occupancy'!TU$5:TU23}),0,2)&lt;&gt;""""),2,FALSE),IF(TT3=TODAY(),""Today"",)))))"),"")</f>
        <v/>
      </c>
      <c r="TU6" s="3" t="str">
        <f>IFERROR(__xludf.DUMMYFUNCTION("IF(ISBLANK($A6),, IF((ARRAYFORMULA(SUM(COUNTIFS(OccupancyAddresses,$A6,OccupancyUnits, $B6, 'Tenant Occupancy'!TV$5:TV23,{""&gt;0"",""Occupied"",""Late""}))))&gt;1,""Multiple Bookings"", IF(SUMIFS( 'Tenant Occupancy'!TV$5:TV23,OccupancyUnits,$B6,OccupancyAddres"&amp;"ses,$A6)&gt;0,SUMIFS('Tenant Occupancy'!TV$5:TV23,OccupancyUnits,$B6,OccupancyAddresses,$A6),IFERROR(VLOOKUP($A6&amp;"" ""&amp;$B6, FILTER(ARRAYFORMULA({OccupancyAddresses&amp;"" ""&amp; OccupancyUnits,'Tenant Occupancy'!TV$5:TV23}),INDEX(ARRAYFORMULA({OccupancyAddresses&amp;"""&amp;" ""&amp; OccupancyUnits,'Tenant Occupancy'!TV$5:TV23}),0,2)&lt;&gt;""""),2,FALSE),IF(TU3=TODAY(),""Today"",)))))"),"")</f>
        <v/>
      </c>
      <c r="TV6" s="3" t="str">
        <f>IFERROR(__xludf.DUMMYFUNCTION("IF(ISBLANK($A6),, IF((ARRAYFORMULA(SUM(COUNTIFS(OccupancyAddresses,$A6,OccupancyUnits, $B6, 'Tenant Occupancy'!TW$5:TW23,{""&gt;0"",""Occupied"",""Late""}))))&gt;1,""Multiple Bookings"", IF(SUMIFS( 'Tenant Occupancy'!TW$5:TW23,OccupancyUnits,$B6,OccupancyAddres"&amp;"ses,$A6)&gt;0,SUMIFS('Tenant Occupancy'!TW$5:TW23,OccupancyUnits,$B6,OccupancyAddresses,$A6),IFERROR(VLOOKUP($A6&amp;"" ""&amp;$B6, FILTER(ARRAYFORMULA({OccupancyAddresses&amp;"" ""&amp; OccupancyUnits,'Tenant Occupancy'!TW$5:TW23}),INDEX(ARRAYFORMULA({OccupancyAddresses&amp;"""&amp;" ""&amp; OccupancyUnits,'Tenant Occupancy'!TW$5:TW23}),0,2)&lt;&gt;""""),2,FALSE),IF(TV3=TODAY(),""Today"",)))))"),"")</f>
        <v/>
      </c>
      <c r="TW6" s="3" t="str">
        <f>IFERROR(__xludf.DUMMYFUNCTION("IF(ISBLANK($A6),, IF((ARRAYFORMULA(SUM(COUNTIFS(OccupancyAddresses,$A6,OccupancyUnits, $B6, 'Tenant Occupancy'!TX$5:TX23,{""&gt;0"",""Occupied"",""Late""}))))&gt;1,""Multiple Bookings"", IF(SUMIFS( 'Tenant Occupancy'!TX$5:TX23,OccupancyUnits,$B6,OccupancyAddres"&amp;"ses,$A6)&gt;0,SUMIFS('Tenant Occupancy'!TX$5:TX23,OccupancyUnits,$B6,OccupancyAddresses,$A6),IFERROR(VLOOKUP($A6&amp;"" ""&amp;$B6, FILTER(ARRAYFORMULA({OccupancyAddresses&amp;"" ""&amp; OccupancyUnits,'Tenant Occupancy'!TX$5:TX23}),INDEX(ARRAYFORMULA({OccupancyAddresses&amp;"""&amp;" ""&amp; OccupancyUnits,'Tenant Occupancy'!TX$5:TX23}),0,2)&lt;&gt;""""),2,FALSE),IF(TW3=TODAY(),""Today"",)))))"),"")</f>
        <v/>
      </c>
      <c r="TX6" s="3" t="str">
        <f>IFERROR(__xludf.DUMMYFUNCTION("IF(ISBLANK($A6),, IF((ARRAYFORMULA(SUM(COUNTIFS(OccupancyAddresses,$A6,OccupancyUnits, $B6, 'Tenant Occupancy'!TY$5:TY23,{""&gt;0"",""Occupied"",""Late""}))))&gt;1,""Multiple Bookings"", IF(SUMIFS( 'Tenant Occupancy'!TY$5:TY23,OccupancyUnits,$B6,OccupancyAddres"&amp;"ses,$A6)&gt;0,SUMIFS('Tenant Occupancy'!TY$5:TY23,OccupancyUnits,$B6,OccupancyAddresses,$A6),IFERROR(VLOOKUP($A6&amp;"" ""&amp;$B6, FILTER(ARRAYFORMULA({OccupancyAddresses&amp;"" ""&amp; OccupancyUnits,'Tenant Occupancy'!TY$5:TY23}),INDEX(ARRAYFORMULA({OccupancyAddresses&amp;"""&amp;" ""&amp; OccupancyUnits,'Tenant Occupancy'!TY$5:TY23}),0,2)&lt;&gt;""""),2,FALSE),IF(TX3=TODAY(),""Today"",)))))"),"")</f>
        <v/>
      </c>
      <c r="TY6" s="3" t="str">
        <f>IFERROR(__xludf.DUMMYFUNCTION("IF(ISBLANK($A6),, IF((ARRAYFORMULA(SUM(COUNTIFS(OccupancyAddresses,$A6,OccupancyUnits, $B6, 'Tenant Occupancy'!TZ$5:TZ23,{""&gt;0"",""Occupied"",""Late""}))))&gt;1,""Multiple Bookings"", IF(SUMIFS( 'Tenant Occupancy'!TZ$5:TZ23,OccupancyUnits,$B6,OccupancyAddres"&amp;"ses,$A6)&gt;0,SUMIFS('Tenant Occupancy'!TZ$5:TZ23,OccupancyUnits,$B6,OccupancyAddresses,$A6),IFERROR(VLOOKUP($A6&amp;"" ""&amp;$B6, FILTER(ARRAYFORMULA({OccupancyAddresses&amp;"" ""&amp; OccupancyUnits,'Tenant Occupancy'!TZ$5:TZ23}),INDEX(ARRAYFORMULA({OccupancyAddresses&amp;"""&amp;" ""&amp; OccupancyUnits,'Tenant Occupancy'!TZ$5:TZ23}),0,2)&lt;&gt;""""),2,FALSE),IF(TY3=TODAY(),""Today"",)))))"),"")</f>
        <v/>
      </c>
      <c r="TZ6" s="3" t="str">
        <f>IFERROR(__xludf.DUMMYFUNCTION("IF(ISBLANK($A6),, IF((ARRAYFORMULA(SUM(COUNTIFS(OccupancyAddresses,$A6,OccupancyUnits, $B6, 'Tenant Occupancy'!UA$5:UA23,{""&gt;0"",""Occupied"",""Late""}))))&gt;1,""Multiple Bookings"", IF(SUMIFS( 'Tenant Occupancy'!UA$5:UA23,OccupancyUnits,$B6,OccupancyAddres"&amp;"ses,$A6)&gt;0,SUMIFS('Tenant Occupancy'!UA$5:UA23,OccupancyUnits,$B6,OccupancyAddresses,$A6),IFERROR(VLOOKUP($A6&amp;"" ""&amp;$B6, FILTER(ARRAYFORMULA({OccupancyAddresses&amp;"" ""&amp; OccupancyUnits,'Tenant Occupancy'!UA$5:UA23}),INDEX(ARRAYFORMULA({OccupancyAddresses&amp;"""&amp;" ""&amp; OccupancyUnits,'Tenant Occupancy'!UA$5:UA23}),0,2)&lt;&gt;""""),2,FALSE),IF(TZ3=TODAY(),""Today"",)))))"),"")</f>
        <v/>
      </c>
      <c r="UA6" s="3" t="str">
        <f>IFERROR(__xludf.DUMMYFUNCTION("IF(ISBLANK($A6),, IF((ARRAYFORMULA(SUM(COUNTIFS(OccupancyAddresses,$A6,OccupancyUnits, $B6, 'Tenant Occupancy'!UB$5:UB23,{""&gt;0"",""Occupied"",""Late""}))))&gt;1,""Multiple Bookings"", IF(SUMIFS( 'Tenant Occupancy'!UB$5:UB23,OccupancyUnits,$B6,OccupancyAddres"&amp;"ses,$A6)&gt;0,SUMIFS('Tenant Occupancy'!UB$5:UB23,OccupancyUnits,$B6,OccupancyAddresses,$A6),IFERROR(VLOOKUP($A6&amp;"" ""&amp;$B6, FILTER(ARRAYFORMULA({OccupancyAddresses&amp;"" ""&amp; OccupancyUnits,'Tenant Occupancy'!UB$5:UB23}),INDEX(ARRAYFORMULA({OccupancyAddresses&amp;"""&amp;" ""&amp; OccupancyUnits,'Tenant Occupancy'!UB$5:UB23}),0,2)&lt;&gt;""""),2,FALSE),IF(UA3=TODAY(),""Today"",)))))"),"")</f>
        <v/>
      </c>
      <c r="UB6" s="3" t="str">
        <f>IFERROR(__xludf.DUMMYFUNCTION("IF(ISBLANK($A6),, IF((ARRAYFORMULA(SUM(COUNTIFS(OccupancyAddresses,$A6,OccupancyUnits, $B6, 'Tenant Occupancy'!UC$5:UC23,{""&gt;0"",""Occupied"",""Late""}))))&gt;1,""Multiple Bookings"", IF(SUMIFS( 'Tenant Occupancy'!UC$5:UC23,OccupancyUnits,$B6,OccupancyAddres"&amp;"ses,$A6)&gt;0,SUMIFS('Tenant Occupancy'!UC$5:UC23,OccupancyUnits,$B6,OccupancyAddresses,$A6),IFERROR(VLOOKUP($A6&amp;"" ""&amp;$B6, FILTER(ARRAYFORMULA({OccupancyAddresses&amp;"" ""&amp; OccupancyUnits,'Tenant Occupancy'!UC$5:UC23}),INDEX(ARRAYFORMULA({OccupancyAddresses&amp;"""&amp;" ""&amp; OccupancyUnits,'Tenant Occupancy'!UC$5:UC23}),0,2)&lt;&gt;""""),2,FALSE),IF(UB3=TODAY(),""Today"",)))))"),"")</f>
        <v/>
      </c>
      <c r="UC6" s="3" t="str">
        <f>IFERROR(__xludf.DUMMYFUNCTION("IF(ISBLANK($A6),, IF((ARRAYFORMULA(SUM(COUNTIFS(OccupancyAddresses,$A6,OccupancyUnits, $B6, 'Tenant Occupancy'!UD$5:UD23,{""&gt;0"",""Occupied"",""Late""}))))&gt;1,""Multiple Bookings"", IF(SUMIFS( 'Tenant Occupancy'!UD$5:UD23,OccupancyUnits,$B6,OccupancyAddres"&amp;"ses,$A6)&gt;0,SUMIFS('Tenant Occupancy'!UD$5:UD23,OccupancyUnits,$B6,OccupancyAddresses,$A6),IFERROR(VLOOKUP($A6&amp;"" ""&amp;$B6, FILTER(ARRAYFORMULA({OccupancyAddresses&amp;"" ""&amp; OccupancyUnits,'Tenant Occupancy'!UD$5:UD23}),INDEX(ARRAYFORMULA({OccupancyAddresses&amp;"""&amp;" ""&amp; OccupancyUnits,'Tenant Occupancy'!UD$5:UD23}),0,2)&lt;&gt;""""),2,FALSE),IF(UC3=TODAY(),""Today"",)))))"),"")</f>
        <v/>
      </c>
      <c r="UD6" s="3" t="str">
        <f>IFERROR(__xludf.DUMMYFUNCTION("IF(ISBLANK($A6),, IF((ARRAYFORMULA(SUM(COUNTIFS(OccupancyAddresses,$A6,OccupancyUnits, $B6, 'Tenant Occupancy'!UE$5:UE23,{""&gt;0"",""Occupied"",""Late""}))))&gt;1,""Multiple Bookings"", IF(SUMIFS( 'Tenant Occupancy'!UE$5:UE23,OccupancyUnits,$B6,OccupancyAddres"&amp;"ses,$A6)&gt;0,SUMIFS('Tenant Occupancy'!UE$5:UE23,OccupancyUnits,$B6,OccupancyAddresses,$A6),IFERROR(VLOOKUP($A6&amp;"" ""&amp;$B6, FILTER(ARRAYFORMULA({OccupancyAddresses&amp;"" ""&amp; OccupancyUnits,'Tenant Occupancy'!UE$5:UE23}),INDEX(ARRAYFORMULA({OccupancyAddresses&amp;"""&amp;" ""&amp; OccupancyUnits,'Tenant Occupancy'!UE$5:UE23}),0,2)&lt;&gt;""""),2,FALSE),IF(UD3=TODAY(),""Today"",)))))"),"")</f>
        <v/>
      </c>
      <c r="UE6" s="3" t="str">
        <f>IFERROR(__xludf.DUMMYFUNCTION("IF(ISBLANK($A6),, IF((ARRAYFORMULA(SUM(COUNTIFS(OccupancyAddresses,$A6,OccupancyUnits, $B6, 'Tenant Occupancy'!UF$5:UF23,{""&gt;0"",""Occupied"",""Late""}))))&gt;1,""Multiple Bookings"", IF(SUMIFS( 'Tenant Occupancy'!UF$5:UF23,OccupancyUnits,$B6,OccupancyAddres"&amp;"ses,$A6)&gt;0,SUMIFS('Tenant Occupancy'!UF$5:UF23,OccupancyUnits,$B6,OccupancyAddresses,$A6),IFERROR(VLOOKUP($A6&amp;"" ""&amp;$B6, FILTER(ARRAYFORMULA({OccupancyAddresses&amp;"" ""&amp; OccupancyUnits,'Tenant Occupancy'!UF$5:UF23}),INDEX(ARRAYFORMULA({OccupancyAddresses&amp;"""&amp;" ""&amp; OccupancyUnits,'Tenant Occupancy'!UF$5:UF23}),0,2)&lt;&gt;""""),2,FALSE),IF(UE3=TODAY(),""Today"",)))))"),"")</f>
        <v/>
      </c>
      <c r="UF6" s="3" t="str">
        <f>IFERROR(__xludf.DUMMYFUNCTION("IF(ISBLANK($A6),, IF((ARRAYFORMULA(SUM(COUNTIFS(OccupancyAddresses,$A6,OccupancyUnits, $B6, 'Tenant Occupancy'!UG$5:UG23,{""&gt;0"",""Occupied"",""Late""}))))&gt;1,""Multiple Bookings"", IF(SUMIFS( 'Tenant Occupancy'!UG$5:UG23,OccupancyUnits,$B6,OccupancyAddres"&amp;"ses,$A6)&gt;0,SUMIFS('Tenant Occupancy'!UG$5:UG23,OccupancyUnits,$B6,OccupancyAddresses,$A6),IFERROR(VLOOKUP($A6&amp;"" ""&amp;$B6, FILTER(ARRAYFORMULA({OccupancyAddresses&amp;"" ""&amp; OccupancyUnits,'Tenant Occupancy'!UG$5:UG23}),INDEX(ARRAYFORMULA({OccupancyAddresses&amp;"""&amp;" ""&amp; OccupancyUnits,'Tenant Occupancy'!UG$5:UG23}),0,2)&lt;&gt;""""),2,FALSE),IF(UF3=TODAY(),""Today"",)))))"),"")</f>
        <v/>
      </c>
      <c r="UG6" s="3" t="str">
        <f>IFERROR(__xludf.DUMMYFUNCTION("IF(ISBLANK($A6),, IF((ARRAYFORMULA(SUM(COUNTIFS(OccupancyAddresses,$A6,OccupancyUnits, $B6, 'Tenant Occupancy'!UH$5:UH23,{""&gt;0"",""Occupied"",""Late""}))))&gt;1,""Multiple Bookings"", IF(SUMIFS( 'Tenant Occupancy'!UH$5:UH23,OccupancyUnits,$B6,OccupancyAddres"&amp;"ses,$A6)&gt;0,SUMIFS('Tenant Occupancy'!UH$5:UH23,OccupancyUnits,$B6,OccupancyAddresses,$A6),IFERROR(VLOOKUP($A6&amp;"" ""&amp;$B6, FILTER(ARRAYFORMULA({OccupancyAddresses&amp;"" ""&amp; OccupancyUnits,'Tenant Occupancy'!UH$5:UH23}),INDEX(ARRAYFORMULA({OccupancyAddresses&amp;"""&amp;" ""&amp; OccupancyUnits,'Tenant Occupancy'!UH$5:UH23}),0,2)&lt;&gt;""""),2,FALSE),IF(UG3=TODAY(),""Today"",)))))"),"")</f>
        <v/>
      </c>
      <c r="UH6" s="3" t="str">
        <f>IFERROR(__xludf.DUMMYFUNCTION("IF(ISBLANK($A6),, IF((ARRAYFORMULA(SUM(COUNTIFS(OccupancyAddresses,$A6,OccupancyUnits, $B6, 'Tenant Occupancy'!UI$5:UI23,{""&gt;0"",""Occupied"",""Late""}))))&gt;1,""Multiple Bookings"", IF(SUMIFS( 'Tenant Occupancy'!UI$5:UI23,OccupancyUnits,$B6,OccupancyAddres"&amp;"ses,$A6)&gt;0,SUMIFS('Tenant Occupancy'!UI$5:UI23,OccupancyUnits,$B6,OccupancyAddresses,$A6),IFERROR(VLOOKUP($A6&amp;"" ""&amp;$B6, FILTER(ARRAYFORMULA({OccupancyAddresses&amp;"" ""&amp; OccupancyUnits,'Tenant Occupancy'!UI$5:UI23}),INDEX(ARRAYFORMULA({OccupancyAddresses&amp;"""&amp;" ""&amp; OccupancyUnits,'Tenant Occupancy'!UI$5:UI23}),0,2)&lt;&gt;""""),2,FALSE),IF(UH3=TODAY(),""Today"",)))))"),"")</f>
        <v/>
      </c>
      <c r="UI6" s="3" t="str">
        <f>IFERROR(__xludf.DUMMYFUNCTION("IF(ISBLANK($A6),, IF((ARRAYFORMULA(SUM(COUNTIFS(OccupancyAddresses,$A6,OccupancyUnits, $B6, 'Tenant Occupancy'!UJ$5:UJ23,{""&gt;0"",""Occupied"",""Late""}))))&gt;1,""Multiple Bookings"", IF(SUMIFS( 'Tenant Occupancy'!UJ$5:UJ23,OccupancyUnits,$B6,OccupancyAddres"&amp;"ses,$A6)&gt;0,SUMIFS('Tenant Occupancy'!UJ$5:UJ23,OccupancyUnits,$B6,OccupancyAddresses,$A6),IFERROR(VLOOKUP($A6&amp;"" ""&amp;$B6, FILTER(ARRAYFORMULA({OccupancyAddresses&amp;"" ""&amp; OccupancyUnits,'Tenant Occupancy'!UJ$5:UJ23}),INDEX(ARRAYFORMULA({OccupancyAddresses&amp;"""&amp;" ""&amp; OccupancyUnits,'Tenant Occupancy'!UJ$5:UJ23}),0,2)&lt;&gt;""""),2,FALSE),IF(UI3=TODAY(),""Today"",)))))"),"")</f>
        <v/>
      </c>
      <c r="UJ6" s="3" t="str">
        <f>IFERROR(__xludf.DUMMYFUNCTION("IF(ISBLANK($A6),, IF((ARRAYFORMULA(SUM(COUNTIFS(OccupancyAddresses,$A6,OccupancyUnits, $B6, 'Tenant Occupancy'!UK$5:UK23,{""&gt;0"",""Occupied"",""Late""}))))&gt;1,""Multiple Bookings"", IF(SUMIFS( 'Tenant Occupancy'!UK$5:UK23,OccupancyUnits,$B6,OccupancyAddres"&amp;"ses,$A6)&gt;0,SUMIFS('Tenant Occupancy'!UK$5:UK23,OccupancyUnits,$B6,OccupancyAddresses,$A6),IFERROR(VLOOKUP($A6&amp;"" ""&amp;$B6, FILTER(ARRAYFORMULA({OccupancyAddresses&amp;"" ""&amp; OccupancyUnits,'Tenant Occupancy'!UK$5:UK23}),INDEX(ARRAYFORMULA({OccupancyAddresses&amp;"""&amp;" ""&amp; OccupancyUnits,'Tenant Occupancy'!UK$5:UK23}),0,2)&lt;&gt;""""),2,FALSE),IF(UJ3=TODAY(),""Today"",)))))"),"")</f>
        <v/>
      </c>
      <c r="UK6" s="3" t="str">
        <f>IFERROR(__xludf.DUMMYFUNCTION("IF(ISBLANK($A6),, IF((ARRAYFORMULA(SUM(COUNTIFS(OccupancyAddresses,$A6,OccupancyUnits, $B6, 'Tenant Occupancy'!UL$5:UL23,{""&gt;0"",""Occupied"",""Late""}))))&gt;1,""Multiple Bookings"", IF(SUMIFS( 'Tenant Occupancy'!UL$5:UL23,OccupancyUnits,$B6,OccupancyAddres"&amp;"ses,$A6)&gt;0,SUMIFS('Tenant Occupancy'!UL$5:UL23,OccupancyUnits,$B6,OccupancyAddresses,$A6),IFERROR(VLOOKUP($A6&amp;"" ""&amp;$B6, FILTER(ARRAYFORMULA({OccupancyAddresses&amp;"" ""&amp; OccupancyUnits,'Tenant Occupancy'!UL$5:UL23}),INDEX(ARRAYFORMULA({OccupancyAddresses&amp;"""&amp;" ""&amp; OccupancyUnits,'Tenant Occupancy'!UL$5:UL23}),0,2)&lt;&gt;""""),2,FALSE),IF(UK3=TODAY(),""Today"",)))))"),"")</f>
        <v/>
      </c>
      <c r="UL6" s="3" t="str">
        <f>IFERROR(__xludf.DUMMYFUNCTION("IF(ISBLANK($A6),, IF((ARRAYFORMULA(SUM(COUNTIFS(OccupancyAddresses,$A6,OccupancyUnits, $B6, 'Tenant Occupancy'!UM$5:UM23,{""&gt;0"",""Occupied"",""Late""}))))&gt;1,""Multiple Bookings"", IF(SUMIFS( 'Tenant Occupancy'!UM$5:UM23,OccupancyUnits,$B6,OccupancyAddres"&amp;"ses,$A6)&gt;0,SUMIFS('Tenant Occupancy'!UM$5:UM23,OccupancyUnits,$B6,OccupancyAddresses,$A6),IFERROR(VLOOKUP($A6&amp;"" ""&amp;$B6, FILTER(ARRAYFORMULA({OccupancyAddresses&amp;"" ""&amp; OccupancyUnits,'Tenant Occupancy'!UM$5:UM23}),INDEX(ARRAYFORMULA({OccupancyAddresses&amp;"""&amp;" ""&amp; OccupancyUnits,'Tenant Occupancy'!UM$5:UM23}),0,2)&lt;&gt;""""),2,FALSE),IF(UL3=TODAY(),""Today"",)))))"),"")</f>
        <v/>
      </c>
      <c r="UM6" s="3" t="str">
        <f>IFERROR(__xludf.DUMMYFUNCTION("IF(ISBLANK($A6),, IF((ARRAYFORMULA(SUM(COUNTIFS(OccupancyAddresses,$A6,OccupancyUnits, $B6, 'Tenant Occupancy'!UN$5:UN23,{""&gt;0"",""Occupied"",""Late""}))))&gt;1,""Multiple Bookings"", IF(SUMIFS( 'Tenant Occupancy'!UN$5:UN23,OccupancyUnits,$B6,OccupancyAddres"&amp;"ses,$A6)&gt;0,SUMIFS('Tenant Occupancy'!UN$5:UN23,OccupancyUnits,$B6,OccupancyAddresses,$A6),IFERROR(VLOOKUP($A6&amp;"" ""&amp;$B6, FILTER(ARRAYFORMULA({OccupancyAddresses&amp;"" ""&amp; OccupancyUnits,'Tenant Occupancy'!UN$5:UN23}),INDEX(ARRAYFORMULA({OccupancyAddresses&amp;"""&amp;" ""&amp; OccupancyUnits,'Tenant Occupancy'!UN$5:UN23}),0,2)&lt;&gt;""""),2,FALSE),IF(UM3=TODAY(),""Today"",)))))"),"")</f>
        <v/>
      </c>
      <c r="UN6" s="3" t="str">
        <f>IFERROR(__xludf.DUMMYFUNCTION("IF(ISBLANK($A6),, IF((ARRAYFORMULA(SUM(COUNTIFS(OccupancyAddresses,$A6,OccupancyUnits, $B6, 'Tenant Occupancy'!UO$5:UO23,{""&gt;0"",""Occupied"",""Late""}))))&gt;1,""Multiple Bookings"", IF(SUMIFS( 'Tenant Occupancy'!UO$5:UO23,OccupancyUnits,$B6,OccupancyAddres"&amp;"ses,$A6)&gt;0,SUMIFS('Tenant Occupancy'!UO$5:UO23,OccupancyUnits,$B6,OccupancyAddresses,$A6),IFERROR(VLOOKUP($A6&amp;"" ""&amp;$B6, FILTER(ARRAYFORMULA({OccupancyAddresses&amp;"" ""&amp; OccupancyUnits,'Tenant Occupancy'!UO$5:UO23}),INDEX(ARRAYFORMULA({OccupancyAddresses&amp;"""&amp;" ""&amp; OccupancyUnits,'Tenant Occupancy'!UO$5:UO23}),0,2)&lt;&gt;""""),2,FALSE),IF(UN3=TODAY(),""Today"",)))))"),"")</f>
        <v/>
      </c>
      <c r="UO6" s="3" t="str">
        <f>IFERROR(__xludf.DUMMYFUNCTION("IF(ISBLANK($A6),, IF((ARRAYFORMULA(SUM(COUNTIFS(OccupancyAddresses,$A6,OccupancyUnits, $B6, 'Tenant Occupancy'!UP$5:UP23,{""&gt;0"",""Occupied"",""Late""}))))&gt;1,""Multiple Bookings"", IF(SUMIFS( 'Tenant Occupancy'!UP$5:UP23,OccupancyUnits,$B6,OccupancyAddres"&amp;"ses,$A6)&gt;0,SUMIFS('Tenant Occupancy'!UP$5:UP23,OccupancyUnits,$B6,OccupancyAddresses,$A6),IFERROR(VLOOKUP($A6&amp;"" ""&amp;$B6, FILTER(ARRAYFORMULA({OccupancyAddresses&amp;"" ""&amp; OccupancyUnits,'Tenant Occupancy'!UP$5:UP23}),INDEX(ARRAYFORMULA({OccupancyAddresses&amp;"""&amp;" ""&amp; OccupancyUnits,'Tenant Occupancy'!UP$5:UP23}),0,2)&lt;&gt;""""),2,FALSE),IF(UO3=TODAY(),""Today"",)))))"),"")</f>
        <v/>
      </c>
      <c r="UP6" s="3" t="str">
        <f>IFERROR(__xludf.DUMMYFUNCTION("IF(ISBLANK($A6),, IF((ARRAYFORMULA(SUM(COUNTIFS(OccupancyAddresses,$A6,OccupancyUnits, $B6, 'Tenant Occupancy'!UQ$5:UQ23,{""&gt;0"",""Occupied"",""Late""}))))&gt;1,""Multiple Bookings"", IF(SUMIFS( 'Tenant Occupancy'!UQ$5:UQ23,OccupancyUnits,$B6,OccupancyAddres"&amp;"ses,$A6)&gt;0,SUMIFS('Tenant Occupancy'!UQ$5:UQ23,OccupancyUnits,$B6,OccupancyAddresses,$A6),IFERROR(VLOOKUP($A6&amp;"" ""&amp;$B6, FILTER(ARRAYFORMULA({OccupancyAddresses&amp;"" ""&amp; OccupancyUnits,'Tenant Occupancy'!UQ$5:UQ23}),INDEX(ARRAYFORMULA({OccupancyAddresses&amp;"""&amp;" ""&amp; OccupancyUnits,'Tenant Occupancy'!UQ$5:UQ23}),0,2)&lt;&gt;""""),2,FALSE),IF(UP3=TODAY(),""Today"",)))))"),"")</f>
        <v/>
      </c>
      <c r="UQ6" s="3" t="str">
        <f>IFERROR(__xludf.DUMMYFUNCTION("IF(ISBLANK($A6),, IF((ARRAYFORMULA(SUM(COUNTIFS(OccupancyAddresses,$A6,OccupancyUnits, $B6, 'Tenant Occupancy'!UR$5:UR23,{""&gt;0"",""Occupied"",""Late""}))))&gt;1,""Multiple Bookings"", IF(SUMIFS( 'Tenant Occupancy'!UR$5:UR23,OccupancyUnits,$B6,OccupancyAddres"&amp;"ses,$A6)&gt;0,SUMIFS('Tenant Occupancy'!UR$5:UR23,OccupancyUnits,$B6,OccupancyAddresses,$A6),IFERROR(VLOOKUP($A6&amp;"" ""&amp;$B6, FILTER(ARRAYFORMULA({OccupancyAddresses&amp;"" ""&amp; OccupancyUnits,'Tenant Occupancy'!UR$5:UR23}),INDEX(ARRAYFORMULA({OccupancyAddresses&amp;"""&amp;" ""&amp; OccupancyUnits,'Tenant Occupancy'!UR$5:UR23}),0,2)&lt;&gt;""""),2,FALSE),IF(UQ3=TODAY(),""Today"",)))))"),"")</f>
        <v/>
      </c>
      <c r="UR6" s="3" t="str">
        <f>IFERROR(__xludf.DUMMYFUNCTION("IF(ISBLANK($A6),, IF((ARRAYFORMULA(SUM(COUNTIFS(OccupancyAddresses,$A6,OccupancyUnits, $B6, 'Tenant Occupancy'!US$5:US23,{""&gt;0"",""Occupied"",""Late""}))))&gt;1,""Multiple Bookings"", IF(SUMIFS( 'Tenant Occupancy'!US$5:US23,OccupancyUnits,$B6,OccupancyAddres"&amp;"ses,$A6)&gt;0,SUMIFS('Tenant Occupancy'!US$5:US23,OccupancyUnits,$B6,OccupancyAddresses,$A6),IFERROR(VLOOKUP($A6&amp;"" ""&amp;$B6, FILTER(ARRAYFORMULA({OccupancyAddresses&amp;"" ""&amp; OccupancyUnits,'Tenant Occupancy'!US$5:US23}),INDEX(ARRAYFORMULA({OccupancyAddresses&amp;"""&amp;" ""&amp; OccupancyUnits,'Tenant Occupancy'!US$5:US23}),0,2)&lt;&gt;""""),2,FALSE),IF(UR3=TODAY(),""Today"",)))))"),"")</f>
        <v/>
      </c>
      <c r="US6" s="3" t="str">
        <f>IFERROR(__xludf.DUMMYFUNCTION("IF(ISBLANK($A6),, IF((ARRAYFORMULA(SUM(COUNTIFS(OccupancyAddresses,$A6,OccupancyUnits, $B6, 'Tenant Occupancy'!UT$5:UT23,{""&gt;0"",""Occupied"",""Late""}))))&gt;1,""Multiple Bookings"", IF(SUMIFS( 'Tenant Occupancy'!UT$5:UT23,OccupancyUnits,$B6,OccupancyAddres"&amp;"ses,$A6)&gt;0,SUMIFS('Tenant Occupancy'!UT$5:UT23,OccupancyUnits,$B6,OccupancyAddresses,$A6),IFERROR(VLOOKUP($A6&amp;"" ""&amp;$B6, FILTER(ARRAYFORMULA({OccupancyAddresses&amp;"" ""&amp; OccupancyUnits,'Tenant Occupancy'!UT$5:UT23}),INDEX(ARRAYFORMULA({OccupancyAddresses&amp;"""&amp;" ""&amp; OccupancyUnits,'Tenant Occupancy'!UT$5:UT23}),0,2)&lt;&gt;""""),2,FALSE),IF(US3=TODAY(),""Today"",)))))"),"")</f>
        <v/>
      </c>
      <c r="UT6" s="3" t="str">
        <f>IFERROR(__xludf.DUMMYFUNCTION("IF(ISBLANK($A6),, IF((ARRAYFORMULA(SUM(COUNTIFS(OccupancyAddresses,$A6,OccupancyUnits, $B6, 'Tenant Occupancy'!UU$5:UU23,{""&gt;0"",""Occupied"",""Late""}))))&gt;1,""Multiple Bookings"", IF(SUMIFS( 'Tenant Occupancy'!UU$5:UU23,OccupancyUnits,$B6,OccupancyAddres"&amp;"ses,$A6)&gt;0,SUMIFS('Tenant Occupancy'!UU$5:UU23,OccupancyUnits,$B6,OccupancyAddresses,$A6),IFERROR(VLOOKUP($A6&amp;"" ""&amp;$B6, FILTER(ARRAYFORMULA({OccupancyAddresses&amp;"" ""&amp; OccupancyUnits,'Tenant Occupancy'!UU$5:UU23}),INDEX(ARRAYFORMULA({OccupancyAddresses&amp;"""&amp;" ""&amp; OccupancyUnits,'Tenant Occupancy'!UU$5:UU23}),0,2)&lt;&gt;""""),2,FALSE),IF(UT3=TODAY(),""Today"",)))))"),"")</f>
        <v/>
      </c>
      <c r="UU6" s="3" t="str">
        <f>IFERROR(__xludf.DUMMYFUNCTION("IF(ISBLANK($A6),, IF((ARRAYFORMULA(SUM(COUNTIFS(OccupancyAddresses,$A6,OccupancyUnits, $B6, 'Tenant Occupancy'!UV$5:UV23,{""&gt;0"",""Occupied"",""Late""}))))&gt;1,""Multiple Bookings"", IF(SUMIFS( 'Tenant Occupancy'!UV$5:UV23,OccupancyUnits,$B6,OccupancyAddres"&amp;"ses,$A6)&gt;0,SUMIFS('Tenant Occupancy'!UV$5:UV23,OccupancyUnits,$B6,OccupancyAddresses,$A6),IFERROR(VLOOKUP($A6&amp;"" ""&amp;$B6, FILTER(ARRAYFORMULA({OccupancyAddresses&amp;"" ""&amp; OccupancyUnits,'Tenant Occupancy'!UV$5:UV23}),INDEX(ARRAYFORMULA({OccupancyAddresses&amp;"""&amp;" ""&amp; OccupancyUnits,'Tenant Occupancy'!UV$5:UV23}),0,2)&lt;&gt;""""),2,FALSE),IF(UU3=TODAY(),""Today"",)))))"),"")</f>
        <v/>
      </c>
      <c r="UV6" s="3" t="str">
        <f>IFERROR(__xludf.DUMMYFUNCTION("IF(ISBLANK($A6),, IF((ARRAYFORMULA(SUM(COUNTIFS(OccupancyAddresses,$A6,OccupancyUnits, $B6, 'Tenant Occupancy'!UW$5:UW23,{""&gt;0"",""Occupied"",""Late""}))))&gt;1,""Multiple Bookings"", IF(SUMIFS( 'Tenant Occupancy'!UW$5:UW23,OccupancyUnits,$B6,OccupancyAddres"&amp;"ses,$A6)&gt;0,SUMIFS('Tenant Occupancy'!UW$5:UW23,OccupancyUnits,$B6,OccupancyAddresses,$A6),IFERROR(VLOOKUP($A6&amp;"" ""&amp;$B6, FILTER(ARRAYFORMULA({OccupancyAddresses&amp;"" ""&amp; OccupancyUnits,'Tenant Occupancy'!UW$5:UW23}),INDEX(ARRAYFORMULA({OccupancyAddresses&amp;"""&amp;" ""&amp; OccupancyUnits,'Tenant Occupancy'!UW$5:UW23}),0,2)&lt;&gt;""""),2,FALSE),IF(UV3=TODAY(),""Today"",)))))"),"")</f>
        <v/>
      </c>
      <c r="UW6" s="3" t="str">
        <f>IFERROR(__xludf.DUMMYFUNCTION("IF(ISBLANK($A6),, IF((ARRAYFORMULA(SUM(COUNTIFS(OccupancyAddresses,$A6,OccupancyUnits, $B6, 'Tenant Occupancy'!UX$5:UX23,{""&gt;0"",""Occupied"",""Late""}))))&gt;1,""Multiple Bookings"", IF(SUMIFS( 'Tenant Occupancy'!UX$5:UX23,OccupancyUnits,$B6,OccupancyAddres"&amp;"ses,$A6)&gt;0,SUMIFS('Tenant Occupancy'!UX$5:UX23,OccupancyUnits,$B6,OccupancyAddresses,$A6),IFERROR(VLOOKUP($A6&amp;"" ""&amp;$B6, FILTER(ARRAYFORMULA({OccupancyAddresses&amp;"" ""&amp; OccupancyUnits,'Tenant Occupancy'!UX$5:UX23}),INDEX(ARRAYFORMULA({OccupancyAddresses&amp;"""&amp;" ""&amp; OccupancyUnits,'Tenant Occupancy'!UX$5:UX23}),0,2)&lt;&gt;""""),2,FALSE),IF(UW3=TODAY(),""Today"",)))))"),"")</f>
        <v/>
      </c>
      <c r="UX6" s="3" t="str">
        <f>IFERROR(__xludf.DUMMYFUNCTION("IF(ISBLANK($A6),, IF((ARRAYFORMULA(SUM(COUNTIFS(OccupancyAddresses,$A6,OccupancyUnits, $B6, 'Tenant Occupancy'!UY$5:UY23,{""&gt;0"",""Occupied"",""Late""}))))&gt;1,""Multiple Bookings"", IF(SUMIFS( 'Tenant Occupancy'!UY$5:UY23,OccupancyUnits,$B6,OccupancyAddres"&amp;"ses,$A6)&gt;0,SUMIFS('Tenant Occupancy'!UY$5:UY23,OccupancyUnits,$B6,OccupancyAddresses,$A6),IFERROR(VLOOKUP($A6&amp;"" ""&amp;$B6, FILTER(ARRAYFORMULA({OccupancyAddresses&amp;"" ""&amp; OccupancyUnits,'Tenant Occupancy'!UY$5:UY23}),INDEX(ARRAYFORMULA({OccupancyAddresses&amp;"""&amp;" ""&amp; OccupancyUnits,'Tenant Occupancy'!UY$5:UY23}),0,2)&lt;&gt;""""),2,FALSE),IF(UX3=TODAY(),""Today"",)))))"),"")</f>
        <v/>
      </c>
      <c r="UY6" s="3" t="str">
        <f>IFERROR(__xludf.DUMMYFUNCTION("IF(ISBLANK($A6),, IF((ARRAYFORMULA(SUM(COUNTIFS(OccupancyAddresses,$A6,OccupancyUnits, $B6, 'Tenant Occupancy'!UZ$5:UZ23,{""&gt;0"",""Occupied"",""Late""}))))&gt;1,""Multiple Bookings"", IF(SUMIFS( 'Tenant Occupancy'!UZ$5:UZ23,OccupancyUnits,$B6,OccupancyAddres"&amp;"ses,$A6)&gt;0,SUMIFS('Tenant Occupancy'!UZ$5:UZ23,OccupancyUnits,$B6,OccupancyAddresses,$A6),IFERROR(VLOOKUP($A6&amp;"" ""&amp;$B6, FILTER(ARRAYFORMULA({OccupancyAddresses&amp;"" ""&amp; OccupancyUnits,'Tenant Occupancy'!UZ$5:UZ23}),INDEX(ARRAYFORMULA({OccupancyAddresses&amp;"""&amp;" ""&amp; OccupancyUnits,'Tenant Occupancy'!UZ$5:UZ23}),0,2)&lt;&gt;""""),2,FALSE),IF(UY3=TODAY(),""Today"",)))))"),"")</f>
        <v/>
      </c>
      <c r="UZ6" s="3" t="str">
        <f>IFERROR(__xludf.DUMMYFUNCTION("IF(ISBLANK($A6),, IF((ARRAYFORMULA(SUM(COUNTIFS(OccupancyAddresses,$A6,OccupancyUnits, $B6, 'Tenant Occupancy'!VA$5:VA23,{""&gt;0"",""Occupied"",""Late""}))))&gt;1,""Multiple Bookings"", IF(SUMIFS( 'Tenant Occupancy'!VA$5:VA23,OccupancyUnits,$B6,OccupancyAddres"&amp;"ses,$A6)&gt;0,SUMIFS('Tenant Occupancy'!VA$5:VA23,OccupancyUnits,$B6,OccupancyAddresses,$A6),IFERROR(VLOOKUP($A6&amp;"" ""&amp;$B6, FILTER(ARRAYFORMULA({OccupancyAddresses&amp;"" ""&amp; OccupancyUnits,'Tenant Occupancy'!VA$5:VA23}),INDEX(ARRAYFORMULA({OccupancyAddresses&amp;"""&amp;" ""&amp; OccupancyUnits,'Tenant Occupancy'!VA$5:VA23}),0,2)&lt;&gt;""""),2,FALSE),IF(UZ3=TODAY(),""Today"",)))))"),"")</f>
        <v/>
      </c>
      <c r="VA6" s="3" t="str">
        <f>IFERROR(__xludf.DUMMYFUNCTION("IF(ISBLANK($A6),, IF((ARRAYFORMULA(SUM(COUNTIFS(OccupancyAddresses,$A6,OccupancyUnits, $B6, 'Tenant Occupancy'!VB$5:VB23,{""&gt;0"",""Occupied"",""Late""}))))&gt;1,""Multiple Bookings"", IF(SUMIFS( 'Tenant Occupancy'!VB$5:VB23,OccupancyUnits,$B6,OccupancyAddres"&amp;"ses,$A6)&gt;0,SUMIFS('Tenant Occupancy'!VB$5:VB23,OccupancyUnits,$B6,OccupancyAddresses,$A6),IFERROR(VLOOKUP($A6&amp;"" ""&amp;$B6, FILTER(ARRAYFORMULA({OccupancyAddresses&amp;"" ""&amp; OccupancyUnits,'Tenant Occupancy'!VB$5:VB23}),INDEX(ARRAYFORMULA({OccupancyAddresses&amp;"""&amp;" ""&amp; OccupancyUnits,'Tenant Occupancy'!VB$5:VB23}),0,2)&lt;&gt;""""),2,FALSE),IF(VA3=TODAY(),""Today"",)))))"),"")</f>
        <v/>
      </c>
      <c r="VB6" s="3" t="str">
        <f>IFERROR(__xludf.DUMMYFUNCTION("IF(ISBLANK($A6),, IF((ARRAYFORMULA(SUM(COUNTIFS(OccupancyAddresses,$A6,OccupancyUnits, $B6, 'Tenant Occupancy'!VC$5:VC23,{""&gt;0"",""Occupied"",""Late""}))))&gt;1,""Multiple Bookings"", IF(SUMIFS( 'Tenant Occupancy'!VC$5:VC23,OccupancyUnits,$B6,OccupancyAddres"&amp;"ses,$A6)&gt;0,SUMIFS('Tenant Occupancy'!VC$5:VC23,OccupancyUnits,$B6,OccupancyAddresses,$A6),IFERROR(VLOOKUP($A6&amp;"" ""&amp;$B6, FILTER(ARRAYFORMULA({OccupancyAddresses&amp;"" ""&amp; OccupancyUnits,'Tenant Occupancy'!VC$5:VC23}),INDEX(ARRAYFORMULA({OccupancyAddresses&amp;"""&amp;" ""&amp; OccupancyUnits,'Tenant Occupancy'!VC$5:VC23}),0,2)&lt;&gt;""""),2,FALSE),IF(VB3=TODAY(),""Today"",)))))"),"")</f>
        <v/>
      </c>
      <c r="VC6" s="3" t="str">
        <f>IFERROR(__xludf.DUMMYFUNCTION("IF(ISBLANK($A6),, IF((ARRAYFORMULA(SUM(COUNTIFS(OccupancyAddresses,$A6,OccupancyUnits, $B6, 'Tenant Occupancy'!VD$5:VD23,{""&gt;0"",""Occupied"",""Late""}))))&gt;1,""Multiple Bookings"", IF(SUMIFS( 'Tenant Occupancy'!VD$5:VD23,OccupancyUnits,$B6,OccupancyAddres"&amp;"ses,$A6)&gt;0,SUMIFS('Tenant Occupancy'!VD$5:VD23,OccupancyUnits,$B6,OccupancyAddresses,$A6),IFERROR(VLOOKUP($A6&amp;"" ""&amp;$B6, FILTER(ARRAYFORMULA({OccupancyAddresses&amp;"" ""&amp; OccupancyUnits,'Tenant Occupancy'!VD$5:VD23}),INDEX(ARRAYFORMULA({OccupancyAddresses&amp;"""&amp;" ""&amp; OccupancyUnits,'Tenant Occupancy'!VD$5:VD23}),0,2)&lt;&gt;""""),2,FALSE),IF(VC3=TODAY(),""Today"",)))))"),"")</f>
        <v/>
      </c>
      <c r="VD6" s="3" t="str">
        <f>IFERROR(__xludf.DUMMYFUNCTION("IF(ISBLANK($A6),, IF((ARRAYFORMULA(SUM(COUNTIFS(OccupancyAddresses,$A6,OccupancyUnits, $B6, 'Tenant Occupancy'!VE$5:VE23,{""&gt;0"",""Occupied"",""Late""}))))&gt;1,""Multiple Bookings"", IF(SUMIFS( 'Tenant Occupancy'!VE$5:VE23,OccupancyUnits,$B6,OccupancyAddres"&amp;"ses,$A6)&gt;0,SUMIFS('Tenant Occupancy'!VE$5:VE23,OccupancyUnits,$B6,OccupancyAddresses,$A6),IFERROR(VLOOKUP($A6&amp;"" ""&amp;$B6, FILTER(ARRAYFORMULA({OccupancyAddresses&amp;"" ""&amp; OccupancyUnits,'Tenant Occupancy'!VE$5:VE23}),INDEX(ARRAYFORMULA({OccupancyAddresses&amp;"""&amp;" ""&amp; OccupancyUnits,'Tenant Occupancy'!VE$5:VE23}),0,2)&lt;&gt;""""),2,FALSE),IF(VD3=TODAY(),""Today"",)))))"),"")</f>
        <v/>
      </c>
      <c r="VE6" s="3" t="str">
        <f>IFERROR(__xludf.DUMMYFUNCTION("IF(ISBLANK($A6),, IF((ARRAYFORMULA(SUM(COUNTIFS(OccupancyAddresses,$A6,OccupancyUnits, $B6, 'Tenant Occupancy'!VF$5:VF23,{""&gt;0"",""Occupied"",""Late""}))))&gt;1,""Multiple Bookings"", IF(SUMIFS( 'Tenant Occupancy'!VF$5:VF23,OccupancyUnits,$B6,OccupancyAddres"&amp;"ses,$A6)&gt;0,SUMIFS('Tenant Occupancy'!VF$5:VF23,OccupancyUnits,$B6,OccupancyAddresses,$A6),IFERROR(VLOOKUP($A6&amp;"" ""&amp;$B6, FILTER(ARRAYFORMULA({OccupancyAddresses&amp;"" ""&amp; OccupancyUnits,'Tenant Occupancy'!VF$5:VF23}),INDEX(ARRAYFORMULA({OccupancyAddresses&amp;"""&amp;" ""&amp; OccupancyUnits,'Tenant Occupancy'!VF$5:VF23}),0,2)&lt;&gt;""""),2,FALSE),IF(VE3=TODAY(),""Today"",)))))"),"")</f>
        <v/>
      </c>
      <c r="VF6" s="3" t="str">
        <f>IFERROR(__xludf.DUMMYFUNCTION("IF(ISBLANK($A6),, IF((ARRAYFORMULA(SUM(COUNTIFS(OccupancyAddresses,$A6,OccupancyUnits, $B6, 'Tenant Occupancy'!VG$5:VG23,{""&gt;0"",""Occupied"",""Late""}))))&gt;1,""Multiple Bookings"", IF(SUMIFS( 'Tenant Occupancy'!VG$5:VG23,OccupancyUnits,$B6,OccupancyAddres"&amp;"ses,$A6)&gt;0,SUMIFS('Tenant Occupancy'!VG$5:VG23,OccupancyUnits,$B6,OccupancyAddresses,$A6),IFERROR(VLOOKUP($A6&amp;"" ""&amp;$B6, FILTER(ARRAYFORMULA({OccupancyAddresses&amp;"" ""&amp; OccupancyUnits,'Tenant Occupancy'!VG$5:VG23}),INDEX(ARRAYFORMULA({OccupancyAddresses&amp;"""&amp;" ""&amp; OccupancyUnits,'Tenant Occupancy'!VG$5:VG23}),0,2)&lt;&gt;""""),2,FALSE),IF(VF3=TODAY(),""Today"",)))))"),"")</f>
        <v/>
      </c>
      <c r="VG6" s="3" t="str">
        <f>IFERROR(__xludf.DUMMYFUNCTION("IF(ISBLANK($A6),, IF((ARRAYFORMULA(SUM(COUNTIFS(OccupancyAddresses,$A6,OccupancyUnits, $B6, 'Tenant Occupancy'!VH$5:VH23,{""&gt;0"",""Occupied"",""Late""}))))&gt;1,""Multiple Bookings"", IF(SUMIFS( 'Tenant Occupancy'!VH$5:VH23,OccupancyUnits,$B6,OccupancyAddres"&amp;"ses,$A6)&gt;0,SUMIFS('Tenant Occupancy'!VH$5:VH23,OccupancyUnits,$B6,OccupancyAddresses,$A6),IFERROR(VLOOKUP($A6&amp;"" ""&amp;$B6, FILTER(ARRAYFORMULA({OccupancyAddresses&amp;"" ""&amp; OccupancyUnits,'Tenant Occupancy'!VH$5:VH23}),INDEX(ARRAYFORMULA({OccupancyAddresses&amp;"""&amp;" ""&amp; OccupancyUnits,'Tenant Occupancy'!VH$5:VH23}),0,2)&lt;&gt;""""),2,FALSE),IF(VG3=TODAY(),""Today"",)))))"),"")</f>
        <v/>
      </c>
      <c r="VH6" s="3" t="str">
        <f>IFERROR(__xludf.DUMMYFUNCTION("IF(ISBLANK($A6),, IF((ARRAYFORMULA(SUM(COUNTIFS(OccupancyAddresses,$A6,OccupancyUnits, $B6, 'Tenant Occupancy'!VI$5:VI23,{""&gt;0"",""Occupied"",""Late""}))))&gt;1,""Multiple Bookings"", IF(SUMIFS( 'Tenant Occupancy'!VI$5:VI23,OccupancyUnits,$B6,OccupancyAddres"&amp;"ses,$A6)&gt;0,SUMIFS('Tenant Occupancy'!VI$5:VI23,OccupancyUnits,$B6,OccupancyAddresses,$A6),IFERROR(VLOOKUP($A6&amp;"" ""&amp;$B6, FILTER(ARRAYFORMULA({OccupancyAddresses&amp;"" ""&amp; OccupancyUnits,'Tenant Occupancy'!VI$5:VI23}),INDEX(ARRAYFORMULA({OccupancyAddresses&amp;"""&amp;" ""&amp; OccupancyUnits,'Tenant Occupancy'!VI$5:VI23}),0,2)&lt;&gt;""""),2,FALSE),IF(VH3=TODAY(),""Today"",)))))"),"")</f>
        <v/>
      </c>
      <c r="VI6" s="3" t="str">
        <f>IFERROR(__xludf.DUMMYFUNCTION("IF(ISBLANK($A6),, IF((ARRAYFORMULA(SUM(COUNTIFS(OccupancyAddresses,$A6,OccupancyUnits, $B6, 'Tenant Occupancy'!VJ$5:VJ23,{""&gt;0"",""Occupied"",""Late""}))))&gt;1,""Multiple Bookings"", IF(SUMIFS( 'Tenant Occupancy'!VJ$5:VJ23,OccupancyUnits,$B6,OccupancyAddres"&amp;"ses,$A6)&gt;0,SUMIFS('Tenant Occupancy'!VJ$5:VJ23,OccupancyUnits,$B6,OccupancyAddresses,$A6),IFERROR(VLOOKUP($A6&amp;"" ""&amp;$B6, FILTER(ARRAYFORMULA({OccupancyAddresses&amp;"" ""&amp; OccupancyUnits,'Tenant Occupancy'!VJ$5:VJ23}),INDEX(ARRAYFORMULA({OccupancyAddresses&amp;"""&amp;" ""&amp; OccupancyUnits,'Tenant Occupancy'!VJ$5:VJ23}),0,2)&lt;&gt;""""),2,FALSE),IF(VI3=TODAY(),""Today"",)))))"),"")</f>
        <v/>
      </c>
      <c r="VJ6" s="3" t="str">
        <f>IFERROR(__xludf.DUMMYFUNCTION("IF(ISBLANK($A6),, IF((ARRAYFORMULA(SUM(COUNTIFS(OccupancyAddresses,$A6,OccupancyUnits, $B6, 'Tenant Occupancy'!VK$5:VK23,{""&gt;0"",""Occupied"",""Late""}))))&gt;1,""Multiple Bookings"", IF(SUMIFS( 'Tenant Occupancy'!VK$5:VK23,OccupancyUnits,$B6,OccupancyAddres"&amp;"ses,$A6)&gt;0,SUMIFS('Tenant Occupancy'!VK$5:VK23,OccupancyUnits,$B6,OccupancyAddresses,$A6),IFERROR(VLOOKUP($A6&amp;"" ""&amp;$B6, FILTER(ARRAYFORMULA({OccupancyAddresses&amp;"" ""&amp; OccupancyUnits,'Tenant Occupancy'!VK$5:VK23}),INDEX(ARRAYFORMULA({OccupancyAddresses&amp;"""&amp;" ""&amp; OccupancyUnits,'Tenant Occupancy'!VK$5:VK23}),0,2)&lt;&gt;""""),2,FALSE),IF(VJ3=TODAY(),""Today"",)))))"),"")</f>
        <v/>
      </c>
      <c r="VK6" s="3" t="str">
        <f>IFERROR(__xludf.DUMMYFUNCTION("IF(ISBLANK($A6),, IF((ARRAYFORMULA(SUM(COUNTIFS(OccupancyAddresses,$A6,OccupancyUnits, $B6, 'Tenant Occupancy'!VL$5:VL23,{""&gt;0"",""Occupied"",""Late""}))))&gt;1,""Multiple Bookings"", IF(SUMIFS( 'Tenant Occupancy'!VL$5:VL23,OccupancyUnits,$B6,OccupancyAddres"&amp;"ses,$A6)&gt;0,SUMIFS('Tenant Occupancy'!VL$5:VL23,OccupancyUnits,$B6,OccupancyAddresses,$A6),IFERROR(VLOOKUP($A6&amp;"" ""&amp;$B6, FILTER(ARRAYFORMULA({OccupancyAddresses&amp;"" ""&amp; OccupancyUnits,'Tenant Occupancy'!VL$5:VL23}),INDEX(ARRAYFORMULA({OccupancyAddresses&amp;"""&amp;" ""&amp; OccupancyUnits,'Tenant Occupancy'!VL$5:VL23}),0,2)&lt;&gt;""""),2,FALSE),IF(VK3=TODAY(),""Today"",)))))"),"")</f>
        <v/>
      </c>
      <c r="VL6" s="3" t="str">
        <f>IFERROR(__xludf.DUMMYFUNCTION("IF(ISBLANK($A6),, IF((ARRAYFORMULA(SUM(COUNTIFS(OccupancyAddresses,$A6,OccupancyUnits, $B6, 'Tenant Occupancy'!VM$5:VM23,{""&gt;0"",""Occupied"",""Late""}))))&gt;1,""Multiple Bookings"", IF(SUMIFS( 'Tenant Occupancy'!VM$5:VM23,OccupancyUnits,$B6,OccupancyAddres"&amp;"ses,$A6)&gt;0,SUMIFS('Tenant Occupancy'!VM$5:VM23,OccupancyUnits,$B6,OccupancyAddresses,$A6),IFERROR(VLOOKUP($A6&amp;"" ""&amp;$B6, FILTER(ARRAYFORMULA({OccupancyAddresses&amp;"" ""&amp; OccupancyUnits,'Tenant Occupancy'!VM$5:VM23}),INDEX(ARRAYFORMULA({OccupancyAddresses&amp;"""&amp;" ""&amp; OccupancyUnits,'Tenant Occupancy'!VM$5:VM23}),0,2)&lt;&gt;""""),2,FALSE),IF(VL3=TODAY(),""Today"",)))))"),"")</f>
        <v/>
      </c>
      <c r="VM6" s="3" t="str">
        <f>IFERROR(__xludf.DUMMYFUNCTION("IF(ISBLANK($A6),, IF((ARRAYFORMULA(SUM(COUNTIFS(OccupancyAddresses,$A6,OccupancyUnits, $B6, 'Tenant Occupancy'!VN$5:VN23,{""&gt;0"",""Occupied"",""Late""}))))&gt;1,""Multiple Bookings"", IF(SUMIFS( 'Tenant Occupancy'!VN$5:VN23,OccupancyUnits,$B6,OccupancyAddres"&amp;"ses,$A6)&gt;0,SUMIFS('Tenant Occupancy'!VN$5:VN23,OccupancyUnits,$B6,OccupancyAddresses,$A6),IFERROR(VLOOKUP($A6&amp;"" ""&amp;$B6, FILTER(ARRAYFORMULA({OccupancyAddresses&amp;"" ""&amp; OccupancyUnits,'Tenant Occupancy'!VN$5:VN23}),INDEX(ARRAYFORMULA({OccupancyAddresses&amp;"""&amp;" ""&amp; OccupancyUnits,'Tenant Occupancy'!VN$5:VN23}),0,2)&lt;&gt;""""),2,FALSE),IF(VM3=TODAY(),""Today"",)))))"),"")</f>
        <v/>
      </c>
      <c r="VN6" s="3" t="str">
        <f>IFERROR(__xludf.DUMMYFUNCTION("IF(ISBLANK($A6),, IF((ARRAYFORMULA(SUM(COUNTIFS(OccupancyAddresses,$A6,OccupancyUnits, $B6, 'Tenant Occupancy'!VO$5:VO23,{""&gt;0"",""Occupied"",""Late""}))))&gt;1,""Multiple Bookings"", IF(SUMIFS( 'Tenant Occupancy'!VO$5:VO23,OccupancyUnits,$B6,OccupancyAddres"&amp;"ses,$A6)&gt;0,SUMIFS('Tenant Occupancy'!VO$5:VO23,OccupancyUnits,$B6,OccupancyAddresses,$A6),IFERROR(VLOOKUP($A6&amp;"" ""&amp;$B6, FILTER(ARRAYFORMULA({OccupancyAddresses&amp;"" ""&amp; OccupancyUnits,'Tenant Occupancy'!VO$5:VO23}),INDEX(ARRAYFORMULA({OccupancyAddresses&amp;"""&amp;" ""&amp; OccupancyUnits,'Tenant Occupancy'!VO$5:VO23}),0,2)&lt;&gt;""""),2,FALSE),IF(VN3=TODAY(),""Today"",)))))"),"")</f>
        <v/>
      </c>
      <c r="VO6" s="3" t="str">
        <f>IFERROR(__xludf.DUMMYFUNCTION("IF(ISBLANK($A6),, IF((ARRAYFORMULA(SUM(COUNTIFS(OccupancyAddresses,$A6,OccupancyUnits, $B6, 'Tenant Occupancy'!VP$5:VP23,{""&gt;0"",""Occupied"",""Late""}))))&gt;1,""Multiple Bookings"", IF(SUMIFS( 'Tenant Occupancy'!VP$5:VP23,OccupancyUnits,$B6,OccupancyAddres"&amp;"ses,$A6)&gt;0,SUMIFS('Tenant Occupancy'!VP$5:VP23,OccupancyUnits,$B6,OccupancyAddresses,$A6),IFERROR(VLOOKUP($A6&amp;"" ""&amp;$B6, FILTER(ARRAYFORMULA({OccupancyAddresses&amp;"" ""&amp; OccupancyUnits,'Tenant Occupancy'!VP$5:VP23}),INDEX(ARRAYFORMULA({OccupancyAddresses&amp;"""&amp;" ""&amp; OccupancyUnits,'Tenant Occupancy'!VP$5:VP23}),0,2)&lt;&gt;""""),2,FALSE),IF(VO3=TODAY(),""Today"",)))))"),"")</f>
        <v/>
      </c>
      <c r="VP6" s="3" t="str">
        <f>IFERROR(__xludf.DUMMYFUNCTION("IF(ISBLANK($A6),, IF((ARRAYFORMULA(SUM(COUNTIFS(OccupancyAddresses,$A6,OccupancyUnits, $B6, 'Tenant Occupancy'!VQ$5:VQ23,{""&gt;0"",""Occupied"",""Late""}))))&gt;1,""Multiple Bookings"", IF(SUMIFS( 'Tenant Occupancy'!VQ$5:VQ23,OccupancyUnits,$B6,OccupancyAddres"&amp;"ses,$A6)&gt;0,SUMIFS('Tenant Occupancy'!VQ$5:VQ23,OccupancyUnits,$B6,OccupancyAddresses,$A6),IFERROR(VLOOKUP($A6&amp;"" ""&amp;$B6, FILTER(ARRAYFORMULA({OccupancyAddresses&amp;"" ""&amp; OccupancyUnits,'Tenant Occupancy'!VQ$5:VQ23}),INDEX(ARRAYFORMULA({OccupancyAddresses&amp;"""&amp;" ""&amp; OccupancyUnits,'Tenant Occupancy'!VQ$5:VQ23}),0,2)&lt;&gt;""""),2,FALSE),IF(VP3=TODAY(),""Today"",)))))"),"")</f>
        <v/>
      </c>
      <c r="VQ6" s="3" t="str">
        <f>IFERROR(__xludf.DUMMYFUNCTION("IF(ISBLANK($A6),, IF((ARRAYFORMULA(SUM(COUNTIFS(OccupancyAddresses,$A6,OccupancyUnits, $B6, 'Tenant Occupancy'!VR$5:VR23,{""&gt;0"",""Occupied"",""Late""}))))&gt;1,""Multiple Bookings"", IF(SUMIFS( 'Tenant Occupancy'!VR$5:VR23,OccupancyUnits,$B6,OccupancyAddres"&amp;"ses,$A6)&gt;0,SUMIFS('Tenant Occupancy'!VR$5:VR23,OccupancyUnits,$B6,OccupancyAddresses,$A6),IFERROR(VLOOKUP($A6&amp;"" ""&amp;$B6, FILTER(ARRAYFORMULA({OccupancyAddresses&amp;"" ""&amp; OccupancyUnits,'Tenant Occupancy'!VR$5:VR23}),INDEX(ARRAYFORMULA({OccupancyAddresses&amp;"""&amp;" ""&amp; OccupancyUnits,'Tenant Occupancy'!VR$5:VR23}),0,2)&lt;&gt;""""),2,FALSE),IF(VQ3=TODAY(),""Today"",)))))"),"")</f>
        <v/>
      </c>
      <c r="VR6" s="3" t="str">
        <f>IFERROR(__xludf.DUMMYFUNCTION("IF(ISBLANK($A6),, IF((ARRAYFORMULA(SUM(COUNTIFS(OccupancyAddresses,$A6,OccupancyUnits, $B6, 'Tenant Occupancy'!VS$5:VS23,{""&gt;0"",""Occupied"",""Late""}))))&gt;1,""Multiple Bookings"", IF(SUMIFS( 'Tenant Occupancy'!VS$5:VS23,OccupancyUnits,$B6,OccupancyAddres"&amp;"ses,$A6)&gt;0,SUMIFS('Tenant Occupancy'!VS$5:VS23,OccupancyUnits,$B6,OccupancyAddresses,$A6),IFERROR(VLOOKUP($A6&amp;"" ""&amp;$B6, FILTER(ARRAYFORMULA({OccupancyAddresses&amp;"" ""&amp; OccupancyUnits,'Tenant Occupancy'!VS$5:VS23}),INDEX(ARRAYFORMULA({OccupancyAddresses&amp;"""&amp;" ""&amp; OccupancyUnits,'Tenant Occupancy'!VS$5:VS23}),0,2)&lt;&gt;""""),2,FALSE),IF(VR3=TODAY(),""Today"",)))))"),"")</f>
        <v/>
      </c>
      <c r="VS6" s="3" t="str">
        <f>IFERROR(__xludf.DUMMYFUNCTION("IF(ISBLANK($A6),, IF((ARRAYFORMULA(SUM(COUNTIFS(OccupancyAddresses,$A6,OccupancyUnits, $B6, 'Tenant Occupancy'!VT$5:VT23,{""&gt;0"",""Occupied"",""Late""}))))&gt;1,""Multiple Bookings"", IF(SUMIFS( 'Tenant Occupancy'!VT$5:VT23,OccupancyUnits,$B6,OccupancyAddres"&amp;"ses,$A6)&gt;0,SUMIFS('Tenant Occupancy'!VT$5:VT23,OccupancyUnits,$B6,OccupancyAddresses,$A6),IFERROR(VLOOKUP($A6&amp;"" ""&amp;$B6, FILTER(ARRAYFORMULA({OccupancyAddresses&amp;"" ""&amp; OccupancyUnits,'Tenant Occupancy'!VT$5:VT23}),INDEX(ARRAYFORMULA({OccupancyAddresses&amp;"""&amp;" ""&amp; OccupancyUnits,'Tenant Occupancy'!VT$5:VT23}),0,2)&lt;&gt;""""),2,FALSE),IF(VS3=TODAY(),""Today"",)))))"),"")</f>
        <v/>
      </c>
      <c r="VT6" s="3" t="str">
        <f>IFERROR(__xludf.DUMMYFUNCTION("IF(ISBLANK($A6),, IF((ARRAYFORMULA(SUM(COUNTIFS(OccupancyAddresses,$A6,OccupancyUnits, $B6, 'Tenant Occupancy'!VU$5:VU23,{""&gt;0"",""Occupied"",""Late""}))))&gt;1,""Multiple Bookings"", IF(SUMIFS( 'Tenant Occupancy'!VU$5:VU23,OccupancyUnits,$B6,OccupancyAddres"&amp;"ses,$A6)&gt;0,SUMIFS('Tenant Occupancy'!VU$5:VU23,OccupancyUnits,$B6,OccupancyAddresses,$A6),IFERROR(VLOOKUP($A6&amp;"" ""&amp;$B6, FILTER(ARRAYFORMULA({OccupancyAddresses&amp;"" ""&amp; OccupancyUnits,'Tenant Occupancy'!VU$5:VU23}),INDEX(ARRAYFORMULA({OccupancyAddresses&amp;"""&amp;" ""&amp; OccupancyUnits,'Tenant Occupancy'!VU$5:VU23}),0,2)&lt;&gt;""""),2,FALSE),IF(VT3=TODAY(),""Today"",)))))"),"")</f>
        <v/>
      </c>
      <c r="VU6" s="3" t="str">
        <f>IFERROR(__xludf.DUMMYFUNCTION("IF(ISBLANK($A6),, IF((ARRAYFORMULA(SUM(COUNTIFS(OccupancyAddresses,$A6,OccupancyUnits, $B6, 'Tenant Occupancy'!VV$5:VV23,{""&gt;0"",""Occupied"",""Late""}))))&gt;1,""Multiple Bookings"", IF(SUMIFS( 'Tenant Occupancy'!VV$5:VV23,OccupancyUnits,$B6,OccupancyAddres"&amp;"ses,$A6)&gt;0,SUMIFS('Tenant Occupancy'!VV$5:VV23,OccupancyUnits,$B6,OccupancyAddresses,$A6),IFERROR(VLOOKUP($A6&amp;"" ""&amp;$B6, FILTER(ARRAYFORMULA({OccupancyAddresses&amp;"" ""&amp; OccupancyUnits,'Tenant Occupancy'!VV$5:VV23}),INDEX(ARRAYFORMULA({OccupancyAddresses&amp;"""&amp;" ""&amp; OccupancyUnits,'Tenant Occupancy'!VV$5:VV23}),0,2)&lt;&gt;""""),2,FALSE),IF(VU3=TODAY(),""Today"",)))))"),"")</f>
        <v/>
      </c>
      <c r="VV6" s="3" t="str">
        <f>IFERROR(__xludf.DUMMYFUNCTION("IF(ISBLANK($A6),, IF((ARRAYFORMULA(SUM(COUNTIFS(OccupancyAddresses,$A6,OccupancyUnits, $B6, 'Tenant Occupancy'!VW$5:VW23,{""&gt;0"",""Occupied"",""Late""}))))&gt;1,""Multiple Bookings"", IF(SUMIFS( 'Tenant Occupancy'!VW$5:VW23,OccupancyUnits,$B6,OccupancyAddres"&amp;"ses,$A6)&gt;0,SUMIFS('Tenant Occupancy'!VW$5:VW23,OccupancyUnits,$B6,OccupancyAddresses,$A6),IFERROR(VLOOKUP($A6&amp;"" ""&amp;$B6, FILTER(ARRAYFORMULA({OccupancyAddresses&amp;"" ""&amp; OccupancyUnits,'Tenant Occupancy'!VW$5:VW23}),INDEX(ARRAYFORMULA({OccupancyAddresses&amp;"""&amp;" ""&amp; OccupancyUnits,'Tenant Occupancy'!VW$5:VW23}),0,2)&lt;&gt;""""),2,FALSE),IF(VV3=TODAY(),""Today"",)))))"),"")</f>
        <v/>
      </c>
      <c r="VW6" s="3" t="str">
        <f>IFERROR(__xludf.DUMMYFUNCTION("IF(ISBLANK($A6),, IF((ARRAYFORMULA(SUM(COUNTIFS(OccupancyAddresses,$A6,OccupancyUnits, $B6, 'Tenant Occupancy'!VX$5:VX23,{""&gt;0"",""Occupied"",""Late""}))))&gt;1,""Multiple Bookings"", IF(SUMIFS( 'Tenant Occupancy'!VX$5:VX23,OccupancyUnits,$B6,OccupancyAddres"&amp;"ses,$A6)&gt;0,SUMIFS('Tenant Occupancy'!VX$5:VX23,OccupancyUnits,$B6,OccupancyAddresses,$A6),IFERROR(VLOOKUP($A6&amp;"" ""&amp;$B6, FILTER(ARRAYFORMULA({OccupancyAddresses&amp;"" ""&amp; OccupancyUnits,'Tenant Occupancy'!VX$5:VX23}),INDEX(ARRAYFORMULA({OccupancyAddresses&amp;"""&amp;" ""&amp; OccupancyUnits,'Tenant Occupancy'!VX$5:VX23}),0,2)&lt;&gt;""""),2,FALSE),IF(VW3=TODAY(),""Today"",)))))"),"")</f>
        <v/>
      </c>
      <c r="VX6" s="3" t="str">
        <f>IFERROR(__xludf.DUMMYFUNCTION("IF(ISBLANK($A6),, IF((ARRAYFORMULA(SUM(COUNTIFS(OccupancyAddresses,$A6,OccupancyUnits, $B6, 'Tenant Occupancy'!VY$5:VY23,{""&gt;0"",""Occupied"",""Late""}))))&gt;1,""Multiple Bookings"", IF(SUMIFS( 'Tenant Occupancy'!VY$5:VY23,OccupancyUnits,$B6,OccupancyAddres"&amp;"ses,$A6)&gt;0,SUMIFS('Tenant Occupancy'!VY$5:VY23,OccupancyUnits,$B6,OccupancyAddresses,$A6),IFERROR(VLOOKUP($A6&amp;"" ""&amp;$B6, FILTER(ARRAYFORMULA({OccupancyAddresses&amp;"" ""&amp; OccupancyUnits,'Tenant Occupancy'!VY$5:VY23}),INDEX(ARRAYFORMULA({OccupancyAddresses&amp;"""&amp;" ""&amp; OccupancyUnits,'Tenant Occupancy'!VY$5:VY23}),0,2)&lt;&gt;""""),2,FALSE),IF(VX3=TODAY(),""Today"",)))))"),"")</f>
        <v/>
      </c>
      <c r="VY6" s="3" t="str">
        <f>IFERROR(__xludf.DUMMYFUNCTION("IF(ISBLANK($A6),, IF((ARRAYFORMULA(SUM(COUNTIFS(OccupancyAddresses,$A6,OccupancyUnits, $B6, 'Tenant Occupancy'!VZ$5:VZ23,{""&gt;0"",""Occupied"",""Late""}))))&gt;1,""Multiple Bookings"", IF(SUMIFS( 'Tenant Occupancy'!VZ$5:VZ23,OccupancyUnits,$B6,OccupancyAddres"&amp;"ses,$A6)&gt;0,SUMIFS('Tenant Occupancy'!VZ$5:VZ23,OccupancyUnits,$B6,OccupancyAddresses,$A6),IFERROR(VLOOKUP($A6&amp;"" ""&amp;$B6, FILTER(ARRAYFORMULA({OccupancyAddresses&amp;"" ""&amp; OccupancyUnits,'Tenant Occupancy'!VZ$5:VZ23}),INDEX(ARRAYFORMULA({OccupancyAddresses&amp;"""&amp;" ""&amp; OccupancyUnits,'Tenant Occupancy'!VZ$5:VZ23}),0,2)&lt;&gt;""""),2,FALSE),IF(VY3=TODAY(),""Today"",)))))"),"")</f>
        <v/>
      </c>
      <c r="VZ6" s="3" t="str">
        <f>IFERROR(__xludf.DUMMYFUNCTION("IF(ISBLANK($A6),, IF((ARRAYFORMULA(SUM(COUNTIFS(OccupancyAddresses,$A6,OccupancyUnits, $B6, 'Tenant Occupancy'!WA$5:WA23,{""&gt;0"",""Occupied"",""Late""}))))&gt;1,""Multiple Bookings"", IF(SUMIFS( 'Tenant Occupancy'!WA$5:WA23,OccupancyUnits,$B6,OccupancyAddres"&amp;"ses,$A6)&gt;0,SUMIFS('Tenant Occupancy'!WA$5:WA23,OccupancyUnits,$B6,OccupancyAddresses,$A6),IFERROR(VLOOKUP($A6&amp;"" ""&amp;$B6, FILTER(ARRAYFORMULA({OccupancyAddresses&amp;"" ""&amp; OccupancyUnits,'Tenant Occupancy'!WA$5:WA23}),INDEX(ARRAYFORMULA({OccupancyAddresses&amp;"""&amp;" ""&amp; OccupancyUnits,'Tenant Occupancy'!WA$5:WA23}),0,2)&lt;&gt;""""),2,FALSE),IF(VZ3=TODAY(),""Today"",)))))"),"")</f>
        <v/>
      </c>
      <c r="WA6" s="3" t="str">
        <f>IFERROR(__xludf.DUMMYFUNCTION("IF(ISBLANK($A6),, IF((ARRAYFORMULA(SUM(COUNTIFS(OccupancyAddresses,$A6,OccupancyUnits, $B6, 'Tenant Occupancy'!WB$5:WB23,{""&gt;0"",""Occupied"",""Late""}))))&gt;1,""Multiple Bookings"", IF(SUMIFS( 'Tenant Occupancy'!WB$5:WB23,OccupancyUnits,$B6,OccupancyAddres"&amp;"ses,$A6)&gt;0,SUMIFS('Tenant Occupancy'!WB$5:WB23,OccupancyUnits,$B6,OccupancyAddresses,$A6),IFERROR(VLOOKUP($A6&amp;"" ""&amp;$B6, FILTER(ARRAYFORMULA({OccupancyAddresses&amp;"" ""&amp; OccupancyUnits,'Tenant Occupancy'!WB$5:WB23}),INDEX(ARRAYFORMULA({OccupancyAddresses&amp;"""&amp;" ""&amp; OccupancyUnits,'Tenant Occupancy'!WB$5:WB23}),0,2)&lt;&gt;""""),2,FALSE),IF(WA3=TODAY(),""Today"",)))))"),"")</f>
        <v/>
      </c>
      <c r="WB6" s="3" t="str">
        <f>IFERROR(__xludf.DUMMYFUNCTION("IF(ISBLANK($A6),, IF((ARRAYFORMULA(SUM(COUNTIFS(OccupancyAddresses,$A6,OccupancyUnits, $B6, 'Tenant Occupancy'!WC$5:WC23,{""&gt;0"",""Occupied"",""Late""}))))&gt;1,""Multiple Bookings"", IF(SUMIFS( 'Tenant Occupancy'!WC$5:WC23,OccupancyUnits,$B6,OccupancyAddres"&amp;"ses,$A6)&gt;0,SUMIFS('Tenant Occupancy'!WC$5:WC23,OccupancyUnits,$B6,OccupancyAddresses,$A6),IFERROR(VLOOKUP($A6&amp;"" ""&amp;$B6, FILTER(ARRAYFORMULA({OccupancyAddresses&amp;"" ""&amp; OccupancyUnits,'Tenant Occupancy'!WC$5:WC23}),INDEX(ARRAYFORMULA({OccupancyAddresses&amp;"""&amp;" ""&amp; OccupancyUnits,'Tenant Occupancy'!WC$5:WC23}),0,2)&lt;&gt;""""),2,FALSE),IF(WB3=TODAY(),""Today"",)))))"),"")</f>
        <v/>
      </c>
      <c r="WC6" s="3" t="str">
        <f>IFERROR(__xludf.DUMMYFUNCTION("IF(ISBLANK($A6),, IF((ARRAYFORMULA(SUM(COUNTIFS(OccupancyAddresses,$A6,OccupancyUnits, $B6, 'Tenant Occupancy'!WD$5:WD23,{""&gt;0"",""Occupied"",""Late""}))))&gt;1,""Multiple Bookings"", IF(SUMIFS( 'Tenant Occupancy'!WD$5:WD23,OccupancyUnits,$B6,OccupancyAddres"&amp;"ses,$A6)&gt;0,SUMIFS('Tenant Occupancy'!WD$5:WD23,OccupancyUnits,$B6,OccupancyAddresses,$A6),IFERROR(VLOOKUP($A6&amp;"" ""&amp;$B6, FILTER(ARRAYFORMULA({OccupancyAddresses&amp;"" ""&amp; OccupancyUnits,'Tenant Occupancy'!WD$5:WD23}),INDEX(ARRAYFORMULA({OccupancyAddresses&amp;"""&amp;" ""&amp; OccupancyUnits,'Tenant Occupancy'!WD$5:WD23}),0,2)&lt;&gt;""""),2,FALSE),IF(WC3=TODAY(),""Today"",)))))"),"")</f>
        <v/>
      </c>
      <c r="WD6" s="3" t="str">
        <f>IFERROR(__xludf.DUMMYFUNCTION("IF(ISBLANK($A6),, IF((ARRAYFORMULA(SUM(COUNTIFS(OccupancyAddresses,$A6,OccupancyUnits, $B6, 'Tenant Occupancy'!WE$5:WE23,{""&gt;0"",""Occupied"",""Late""}))))&gt;1,""Multiple Bookings"", IF(SUMIFS( 'Tenant Occupancy'!WE$5:WE23,OccupancyUnits,$B6,OccupancyAddres"&amp;"ses,$A6)&gt;0,SUMIFS('Tenant Occupancy'!WE$5:WE23,OccupancyUnits,$B6,OccupancyAddresses,$A6),IFERROR(VLOOKUP($A6&amp;"" ""&amp;$B6, FILTER(ARRAYFORMULA({OccupancyAddresses&amp;"" ""&amp; OccupancyUnits,'Tenant Occupancy'!WE$5:WE23}),INDEX(ARRAYFORMULA({OccupancyAddresses&amp;"""&amp;" ""&amp; OccupancyUnits,'Tenant Occupancy'!WE$5:WE23}),0,2)&lt;&gt;""""),2,FALSE),IF(WD3=TODAY(),""Today"",)))))"),"")</f>
        <v/>
      </c>
      <c r="WE6" s="3" t="str">
        <f>IFERROR(__xludf.DUMMYFUNCTION("IF(ISBLANK($A6),, IF((ARRAYFORMULA(SUM(COUNTIFS(OccupancyAddresses,$A6,OccupancyUnits, $B6, 'Tenant Occupancy'!WF$5:WF23,{""&gt;0"",""Occupied"",""Late""}))))&gt;1,""Multiple Bookings"", IF(SUMIFS( 'Tenant Occupancy'!WF$5:WF23,OccupancyUnits,$B6,OccupancyAddres"&amp;"ses,$A6)&gt;0,SUMIFS('Tenant Occupancy'!WF$5:WF23,OccupancyUnits,$B6,OccupancyAddresses,$A6),IFERROR(VLOOKUP($A6&amp;"" ""&amp;$B6, FILTER(ARRAYFORMULA({OccupancyAddresses&amp;"" ""&amp; OccupancyUnits,'Tenant Occupancy'!WF$5:WF23}),INDEX(ARRAYFORMULA({OccupancyAddresses&amp;"""&amp;" ""&amp; OccupancyUnits,'Tenant Occupancy'!WF$5:WF23}),0,2)&lt;&gt;""""),2,FALSE),IF(WE3=TODAY(),""Today"",)))))"),"")</f>
        <v/>
      </c>
      <c r="WF6" s="3" t="str">
        <f>IFERROR(__xludf.DUMMYFUNCTION("IF(ISBLANK($A6),, IF((ARRAYFORMULA(SUM(COUNTIFS(OccupancyAddresses,$A6,OccupancyUnits, $B6, 'Tenant Occupancy'!WG$5:WG23,{""&gt;0"",""Occupied"",""Late""}))))&gt;1,""Multiple Bookings"", IF(SUMIFS( 'Tenant Occupancy'!WG$5:WG23,OccupancyUnits,$B6,OccupancyAddres"&amp;"ses,$A6)&gt;0,SUMIFS('Tenant Occupancy'!WG$5:WG23,OccupancyUnits,$B6,OccupancyAddresses,$A6),IFERROR(VLOOKUP($A6&amp;"" ""&amp;$B6, FILTER(ARRAYFORMULA({OccupancyAddresses&amp;"" ""&amp; OccupancyUnits,'Tenant Occupancy'!WG$5:WG23}),INDEX(ARRAYFORMULA({OccupancyAddresses&amp;"""&amp;" ""&amp; OccupancyUnits,'Tenant Occupancy'!WG$5:WG23}),0,2)&lt;&gt;""""),2,FALSE),IF(WF3=TODAY(),""Today"",)))))"),"")</f>
        <v/>
      </c>
      <c r="WG6" s="3" t="str">
        <f>IFERROR(__xludf.DUMMYFUNCTION("IF(ISBLANK($A6),, IF((ARRAYFORMULA(SUM(COUNTIFS(OccupancyAddresses,$A6,OccupancyUnits, $B6, 'Tenant Occupancy'!WH$5:WH23,{""&gt;0"",""Occupied"",""Late""}))))&gt;1,""Multiple Bookings"", IF(SUMIFS( 'Tenant Occupancy'!WH$5:WH23,OccupancyUnits,$B6,OccupancyAddres"&amp;"ses,$A6)&gt;0,SUMIFS('Tenant Occupancy'!WH$5:WH23,OccupancyUnits,$B6,OccupancyAddresses,$A6),IFERROR(VLOOKUP($A6&amp;"" ""&amp;$B6, FILTER(ARRAYFORMULA({OccupancyAddresses&amp;"" ""&amp; OccupancyUnits,'Tenant Occupancy'!WH$5:WH23}),INDEX(ARRAYFORMULA({OccupancyAddresses&amp;"""&amp;" ""&amp; OccupancyUnits,'Tenant Occupancy'!WH$5:WH23}),0,2)&lt;&gt;""""),2,FALSE),IF(WG3=TODAY(),""Today"",)))))"),"")</f>
        <v/>
      </c>
      <c r="WH6" s="3" t="str">
        <f>IFERROR(__xludf.DUMMYFUNCTION("IF(ISBLANK($A6),, IF((ARRAYFORMULA(SUM(COUNTIFS(OccupancyAddresses,$A6,OccupancyUnits, $B6, 'Tenant Occupancy'!WI$5:WI23,{""&gt;0"",""Occupied"",""Late""}))))&gt;1,""Multiple Bookings"", IF(SUMIFS( 'Tenant Occupancy'!WI$5:WI23,OccupancyUnits,$B6,OccupancyAddres"&amp;"ses,$A6)&gt;0,SUMIFS('Tenant Occupancy'!WI$5:WI23,OccupancyUnits,$B6,OccupancyAddresses,$A6),IFERROR(VLOOKUP($A6&amp;"" ""&amp;$B6, FILTER(ARRAYFORMULA({OccupancyAddresses&amp;"" ""&amp; OccupancyUnits,'Tenant Occupancy'!WI$5:WI23}),INDEX(ARRAYFORMULA({OccupancyAddresses&amp;"""&amp;" ""&amp; OccupancyUnits,'Tenant Occupancy'!WI$5:WI23}),0,2)&lt;&gt;""""),2,FALSE),IF(WH3=TODAY(),""Today"",)))))"),"")</f>
        <v/>
      </c>
      <c r="WI6" s="3" t="str">
        <f>IFERROR(__xludf.DUMMYFUNCTION("IF(ISBLANK($A6),, IF((ARRAYFORMULA(SUM(COUNTIFS(OccupancyAddresses,$A6,OccupancyUnits, $B6, 'Tenant Occupancy'!WJ$5:WJ23,{""&gt;0"",""Occupied"",""Late""}))))&gt;1,""Multiple Bookings"", IF(SUMIFS( 'Tenant Occupancy'!WJ$5:WJ23,OccupancyUnits,$B6,OccupancyAddres"&amp;"ses,$A6)&gt;0,SUMIFS('Tenant Occupancy'!WJ$5:WJ23,OccupancyUnits,$B6,OccupancyAddresses,$A6),IFERROR(VLOOKUP($A6&amp;"" ""&amp;$B6, FILTER(ARRAYFORMULA({OccupancyAddresses&amp;"" ""&amp; OccupancyUnits,'Tenant Occupancy'!WJ$5:WJ23}),INDEX(ARRAYFORMULA({OccupancyAddresses&amp;"""&amp;" ""&amp; OccupancyUnits,'Tenant Occupancy'!WJ$5:WJ23}),0,2)&lt;&gt;""""),2,FALSE),IF(WI3=TODAY(),""Today"",)))))"),"")</f>
        <v/>
      </c>
      <c r="WJ6" s="3" t="str">
        <f>IFERROR(__xludf.DUMMYFUNCTION("IF(ISBLANK($A6),, IF((ARRAYFORMULA(SUM(COUNTIFS(OccupancyAddresses,$A6,OccupancyUnits, $B6, 'Tenant Occupancy'!WK$5:WK23,{""&gt;0"",""Occupied"",""Late""}))))&gt;1,""Multiple Bookings"", IF(SUMIFS( 'Tenant Occupancy'!WK$5:WK23,OccupancyUnits,$B6,OccupancyAddres"&amp;"ses,$A6)&gt;0,SUMIFS('Tenant Occupancy'!WK$5:WK23,OccupancyUnits,$B6,OccupancyAddresses,$A6),IFERROR(VLOOKUP($A6&amp;"" ""&amp;$B6, FILTER(ARRAYFORMULA({OccupancyAddresses&amp;"" ""&amp; OccupancyUnits,'Tenant Occupancy'!WK$5:WK23}),INDEX(ARRAYFORMULA({OccupancyAddresses&amp;"""&amp;" ""&amp; OccupancyUnits,'Tenant Occupancy'!WK$5:WK23}),0,2)&lt;&gt;""""),2,FALSE),IF(WJ3=TODAY(),""Today"",)))))"),"")</f>
        <v/>
      </c>
      <c r="WK6" s="3" t="str">
        <f>IFERROR(__xludf.DUMMYFUNCTION("IF(ISBLANK($A6),, IF((ARRAYFORMULA(SUM(COUNTIFS(OccupancyAddresses,$A6,OccupancyUnits, $B6, 'Tenant Occupancy'!WL$5:WL23,{""&gt;0"",""Occupied"",""Late""}))))&gt;1,""Multiple Bookings"", IF(SUMIFS( 'Tenant Occupancy'!WL$5:WL23,OccupancyUnits,$B6,OccupancyAddres"&amp;"ses,$A6)&gt;0,SUMIFS('Tenant Occupancy'!WL$5:WL23,OccupancyUnits,$B6,OccupancyAddresses,$A6),IFERROR(VLOOKUP($A6&amp;"" ""&amp;$B6, FILTER(ARRAYFORMULA({OccupancyAddresses&amp;"" ""&amp; OccupancyUnits,'Tenant Occupancy'!WL$5:WL23}),INDEX(ARRAYFORMULA({OccupancyAddresses&amp;"""&amp;" ""&amp; OccupancyUnits,'Tenant Occupancy'!WL$5:WL23}),0,2)&lt;&gt;""""),2,FALSE),IF(WK3=TODAY(),""Today"",)))))"),"")</f>
        <v/>
      </c>
      <c r="WL6" s="3" t="str">
        <f>IFERROR(__xludf.DUMMYFUNCTION("IF(ISBLANK($A6),, IF((ARRAYFORMULA(SUM(COUNTIFS(OccupancyAddresses,$A6,OccupancyUnits, $B6, 'Tenant Occupancy'!WM$5:WM23,{""&gt;0"",""Occupied"",""Late""}))))&gt;1,""Multiple Bookings"", IF(SUMIFS( 'Tenant Occupancy'!WM$5:WM23,OccupancyUnits,$B6,OccupancyAddres"&amp;"ses,$A6)&gt;0,SUMIFS('Tenant Occupancy'!WM$5:WM23,OccupancyUnits,$B6,OccupancyAddresses,$A6),IFERROR(VLOOKUP($A6&amp;"" ""&amp;$B6, FILTER(ARRAYFORMULA({OccupancyAddresses&amp;"" ""&amp; OccupancyUnits,'Tenant Occupancy'!WM$5:WM23}),INDEX(ARRAYFORMULA({OccupancyAddresses&amp;"""&amp;" ""&amp; OccupancyUnits,'Tenant Occupancy'!WM$5:WM23}),0,2)&lt;&gt;""""),2,FALSE),IF(WL3=TODAY(),""Today"",)))))"),"")</f>
        <v/>
      </c>
      <c r="WM6" s="3" t="str">
        <f>IFERROR(__xludf.DUMMYFUNCTION("IF(ISBLANK($A6),, IF((ARRAYFORMULA(SUM(COUNTIFS(OccupancyAddresses,$A6,OccupancyUnits, $B6, 'Tenant Occupancy'!WN$5:WN23,{""&gt;0"",""Occupied"",""Late""}))))&gt;1,""Multiple Bookings"", IF(SUMIFS( 'Tenant Occupancy'!WN$5:WN23,OccupancyUnits,$B6,OccupancyAddres"&amp;"ses,$A6)&gt;0,SUMIFS('Tenant Occupancy'!WN$5:WN23,OccupancyUnits,$B6,OccupancyAddresses,$A6),IFERROR(VLOOKUP($A6&amp;"" ""&amp;$B6, FILTER(ARRAYFORMULA({OccupancyAddresses&amp;"" ""&amp; OccupancyUnits,'Tenant Occupancy'!WN$5:WN23}),INDEX(ARRAYFORMULA({OccupancyAddresses&amp;"""&amp;" ""&amp; OccupancyUnits,'Tenant Occupancy'!WN$5:WN23}),0,2)&lt;&gt;""""),2,FALSE),IF(WM3=TODAY(),""Today"",)))))"),"")</f>
        <v/>
      </c>
      <c r="WN6" s="3" t="str">
        <f>IFERROR(__xludf.DUMMYFUNCTION("IF(ISBLANK($A6),, IF((ARRAYFORMULA(SUM(COUNTIFS(OccupancyAddresses,$A6,OccupancyUnits, $B6, 'Tenant Occupancy'!WO$5:WO23,{""&gt;0"",""Occupied"",""Late""}))))&gt;1,""Multiple Bookings"", IF(SUMIFS( 'Tenant Occupancy'!WO$5:WO23,OccupancyUnits,$B6,OccupancyAddres"&amp;"ses,$A6)&gt;0,SUMIFS('Tenant Occupancy'!WO$5:WO23,OccupancyUnits,$B6,OccupancyAddresses,$A6),IFERROR(VLOOKUP($A6&amp;"" ""&amp;$B6, FILTER(ARRAYFORMULA({OccupancyAddresses&amp;"" ""&amp; OccupancyUnits,'Tenant Occupancy'!WO$5:WO23}),INDEX(ARRAYFORMULA({OccupancyAddresses&amp;"""&amp;" ""&amp; OccupancyUnits,'Tenant Occupancy'!WO$5:WO23}),0,2)&lt;&gt;""""),2,FALSE),IF(WN3=TODAY(),""Today"",)))))"),"")</f>
        <v/>
      </c>
      <c r="WO6" s="3" t="str">
        <f>IFERROR(__xludf.DUMMYFUNCTION("IF(ISBLANK($A6),, IF((ARRAYFORMULA(SUM(COUNTIFS(OccupancyAddresses,$A6,OccupancyUnits, $B6, 'Tenant Occupancy'!WP$5:WP23,{""&gt;0"",""Occupied"",""Late""}))))&gt;1,""Multiple Bookings"", IF(SUMIFS( 'Tenant Occupancy'!WP$5:WP23,OccupancyUnits,$B6,OccupancyAddres"&amp;"ses,$A6)&gt;0,SUMIFS('Tenant Occupancy'!WP$5:WP23,OccupancyUnits,$B6,OccupancyAddresses,$A6),IFERROR(VLOOKUP($A6&amp;"" ""&amp;$B6, FILTER(ARRAYFORMULA({OccupancyAddresses&amp;"" ""&amp; OccupancyUnits,'Tenant Occupancy'!WP$5:WP23}),INDEX(ARRAYFORMULA({OccupancyAddresses&amp;"""&amp;" ""&amp; OccupancyUnits,'Tenant Occupancy'!WP$5:WP23}),0,2)&lt;&gt;""""),2,FALSE),IF(WO3=TODAY(),""Today"",)))))"),"")</f>
        <v/>
      </c>
      <c r="WP6" s="3" t="str">
        <f>IFERROR(__xludf.DUMMYFUNCTION("IF(ISBLANK($A6),, IF((ARRAYFORMULA(SUM(COUNTIFS(OccupancyAddresses,$A6,OccupancyUnits, $B6, 'Tenant Occupancy'!WQ$5:WQ23,{""&gt;0"",""Occupied"",""Late""}))))&gt;1,""Multiple Bookings"", IF(SUMIFS( 'Tenant Occupancy'!WQ$5:WQ23,OccupancyUnits,$B6,OccupancyAddres"&amp;"ses,$A6)&gt;0,SUMIFS('Tenant Occupancy'!WQ$5:WQ23,OccupancyUnits,$B6,OccupancyAddresses,$A6),IFERROR(VLOOKUP($A6&amp;"" ""&amp;$B6, FILTER(ARRAYFORMULA({OccupancyAddresses&amp;"" ""&amp; OccupancyUnits,'Tenant Occupancy'!WQ$5:WQ23}),INDEX(ARRAYFORMULA({OccupancyAddresses&amp;"""&amp;" ""&amp; OccupancyUnits,'Tenant Occupancy'!WQ$5:WQ23}),0,2)&lt;&gt;""""),2,FALSE),IF(WP3=TODAY(),""Today"",)))))"),"")</f>
        <v/>
      </c>
      <c r="WQ6" s="3" t="str">
        <f>IFERROR(__xludf.DUMMYFUNCTION("IF(ISBLANK($A6),, IF((ARRAYFORMULA(SUM(COUNTIFS(OccupancyAddresses,$A6,OccupancyUnits, $B6, 'Tenant Occupancy'!WR$5:WR23,{""&gt;0"",""Occupied"",""Late""}))))&gt;1,""Multiple Bookings"", IF(SUMIFS( 'Tenant Occupancy'!WR$5:WR23,OccupancyUnits,$B6,OccupancyAddres"&amp;"ses,$A6)&gt;0,SUMIFS('Tenant Occupancy'!WR$5:WR23,OccupancyUnits,$B6,OccupancyAddresses,$A6),IFERROR(VLOOKUP($A6&amp;"" ""&amp;$B6, FILTER(ARRAYFORMULA({OccupancyAddresses&amp;"" ""&amp; OccupancyUnits,'Tenant Occupancy'!WR$5:WR23}),INDEX(ARRAYFORMULA({OccupancyAddresses&amp;"""&amp;" ""&amp; OccupancyUnits,'Tenant Occupancy'!WR$5:WR23}),0,2)&lt;&gt;""""),2,FALSE),IF(WQ3=TODAY(),""Today"",)))))"),"")</f>
        <v/>
      </c>
      <c r="WR6" s="3" t="str">
        <f>IFERROR(__xludf.DUMMYFUNCTION("IF(ISBLANK($A6),, IF((ARRAYFORMULA(SUM(COUNTIFS(OccupancyAddresses,$A6,OccupancyUnits, $B6, 'Tenant Occupancy'!WS$5:WS23,{""&gt;0"",""Occupied"",""Late""}))))&gt;1,""Multiple Bookings"", IF(SUMIFS( 'Tenant Occupancy'!WS$5:WS23,OccupancyUnits,$B6,OccupancyAddres"&amp;"ses,$A6)&gt;0,SUMIFS('Tenant Occupancy'!WS$5:WS23,OccupancyUnits,$B6,OccupancyAddresses,$A6),IFERROR(VLOOKUP($A6&amp;"" ""&amp;$B6, FILTER(ARRAYFORMULA({OccupancyAddresses&amp;"" ""&amp; OccupancyUnits,'Tenant Occupancy'!WS$5:WS23}),INDEX(ARRAYFORMULA({OccupancyAddresses&amp;"""&amp;" ""&amp; OccupancyUnits,'Tenant Occupancy'!WS$5:WS23}),0,2)&lt;&gt;""""),2,FALSE),IF(WR3=TODAY(),""Today"",)))))"),"")</f>
        <v/>
      </c>
      <c r="WS6" s="3" t="str">
        <f>IFERROR(__xludf.DUMMYFUNCTION("IF(ISBLANK($A6),, IF((ARRAYFORMULA(SUM(COUNTIFS(OccupancyAddresses,$A6,OccupancyUnits, $B6, 'Tenant Occupancy'!WT$5:WT23,{""&gt;0"",""Occupied"",""Late""}))))&gt;1,""Multiple Bookings"", IF(SUMIFS( 'Tenant Occupancy'!WT$5:WT23,OccupancyUnits,$B6,OccupancyAddres"&amp;"ses,$A6)&gt;0,SUMIFS('Tenant Occupancy'!WT$5:WT23,OccupancyUnits,$B6,OccupancyAddresses,$A6),IFERROR(VLOOKUP($A6&amp;"" ""&amp;$B6, FILTER(ARRAYFORMULA({OccupancyAddresses&amp;"" ""&amp; OccupancyUnits,'Tenant Occupancy'!WT$5:WT23}),INDEX(ARRAYFORMULA({OccupancyAddresses&amp;"""&amp;" ""&amp; OccupancyUnits,'Tenant Occupancy'!WT$5:WT23}),0,2)&lt;&gt;""""),2,FALSE),IF(WS3=TODAY(),""Today"",)))))"),"")</f>
        <v/>
      </c>
      <c r="WT6" s="3" t="str">
        <f>IFERROR(__xludf.DUMMYFUNCTION("IF(ISBLANK($A6),, IF((ARRAYFORMULA(SUM(COUNTIFS(OccupancyAddresses,$A6,OccupancyUnits, $B6, 'Tenant Occupancy'!WU$5:WU23,{""&gt;0"",""Occupied"",""Late""}))))&gt;1,""Multiple Bookings"", IF(SUMIFS( 'Tenant Occupancy'!WU$5:WU23,OccupancyUnits,$B6,OccupancyAddres"&amp;"ses,$A6)&gt;0,SUMIFS('Tenant Occupancy'!WU$5:WU23,OccupancyUnits,$B6,OccupancyAddresses,$A6),IFERROR(VLOOKUP($A6&amp;"" ""&amp;$B6, FILTER(ARRAYFORMULA({OccupancyAddresses&amp;"" ""&amp; OccupancyUnits,'Tenant Occupancy'!WU$5:WU23}),INDEX(ARRAYFORMULA({OccupancyAddresses&amp;"""&amp;" ""&amp; OccupancyUnits,'Tenant Occupancy'!WU$5:WU23}),0,2)&lt;&gt;""""),2,FALSE),IF(WT3=TODAY(),""Today"",)))))"),"")</f>
        <v/>
      </c>
      <c r="WU6" s="3" t="str">
        <f>IFERROR(__xludf.DUMMYFUNCTION("IF(ISBLANK($A6),, IF((ARRAYFORMULA(SUM(COUNTIFS(OccupancyAddresses,$A6,OccupancyUnits, $B6, 'Tenant Occupancy'!WV$5:WV23,{""&gt;0"",""Occupied"",""Late""}))))&gt;1,""Multiple Bookings"", IF(SUMIFS( 'Tenant Occupancy'!WV$5:WV23,OccupancyUnits,$B6,OccupancyAddres"&amp;"ses,$A6)&gt;0,SUMIFS('Tenant Occupancy'!WV$5:WV23,OccupancyUnits,$B6,OccupancyAddresses,$A6),IFERROR(VLOOKUP($A6&amp;"" ""&amp;$B6, FILTER(ARRAYFORMULA({OccupancyAddresses&amp;"" ""&amp; OccupancyUnits,'Tenant Occupancy'!WV$5:WV23}),INDEX(ARRAYFORMULA({OccupancyAddresses&amp;"""&amp;" ""&amp; OccupancyUnits,'Tenant Occupancy'!WV$5:WV23}),0,2)&lt;&gt;""""),2,FALSE),IF(WU3=TODAY(),""Today"",)))))"),"")</f>
        <v/>
      </c>
      <c r="WV6" s="3" t="str">
        <f>IFERROR(__xludf.DUMMYFUNCTION("IF(ISBLANK($A6),, IF((ARRAYFORMULA(SUM(COUNTIFS(OccupancyAddresses,$A6,OccupancyUnits, $B6, 'Tenant Occupancy'!WW$5:WW23,{""&gt;0"",""Occupied"",""Late""}))))&gt;1,""Multiple Bookings"", IF(SUMIFS( 'Tenant Occupancy'!WW$5:WW23,OccupancyUnits,$B6,OccupancyAddres"&amp;"ses,$A6)&gt;0,SUMIFS('Tenant Occupancy'!WW$5:WW23,OccupancyUnits,$B6,OccupancyAddresses,$A6),IFERROR(VLOOKUP($A6&amp;"" ""&amp;$B6, FILTER(ARRAYFORMULA({OccupancyAddresses&amp;"" ""&amp; OccupancyUnits,'Tenant Occupancy'!WW$5:WW23}),INDEX(ARRAYFORMULA({OccupancyAddresses&amp;"""&amp;" ""&amp; OccupancyUnits,'Tenant Occupancy'!WW$5:WW23}),0,2)&lt;&gt;""""),2,FALSE),IF(WV3=TODAY(),""Today"",)))))"),"")</f>
        <v/>
      </c>
      <c r="WW6" s="3" t="str">
        <f>IFERROR(__xludf.DUMMYFUNCTION("IF(ISBLANK($A6),, IF((ARRAYFORMULA(SUM(COUNTIFS(OccupancyAddresses,$A6,OccupancyUnits, $B6, 'Tenant Occupancy'!WX$5:WX23,{""&gt;0"",""Occupied"",""Late""}))))&gt;1,""Multiple Bookings"", IF(SUMIFS( 'Tenant Occupancy'!WX$5:WX23,OccupancyUnits,$B6,OccupancyAddres"&amp;"ses,$A6)&gt;0,SUMIFS('Tenant Occupancy'!WX$5:WX23,OccupancyUnits,$B6,OccupancyAddresses,$A6),IFERROR(VLOOKUP($A6&amp;"" ""&amp;$B6, FILTER(ARRAYFORMULA({OccupancyAddresses&amp;"" ""&amp; OccupancyUnits,'Tenant Occupancy'!WX$5:WX23}),INDEX(ARRAYFORMULA({OccupancyAddresses&amp;"""&amp;" ""&amp; OccupancyUnits,'Tenant Occupancy'!WX$5:WX23}),0,2)&lt;&gt;""""),2,FALSE),IF(WW3=TODAY(),""Today"",)))))"),"")</f>
        <v/>
      </c>
      <c r="WX6" s="3" t="str">
        <f>IFERROR(__xludf.DUMMYFUNCTION("IF(ISBLANK($A6),, IF((ARRAYFORMULA(SUM(COUNTIFS(OccupancyAddresses,$A6,OccupancyUnits, $B6, 'Tenant Occupancy'!WY$5:WY23,{""&gt;0"",""Occupied"",""Late""}))))&gt;1,""Multiple Bookings"", IF(SUMIFS( 'Tenant Occupancy'!WY$5:WY23,OccupancyUnits,$B6,OccupancyAddres"&amp;"ses,$A6)&gt;0,SUMIFS('Tenant Occupancy'!WY$5:WY23,OccupancyUnits,$B6,OccupancyAddresses,$A6),IFERROR(VLOOKUP($A6&amp;"" ""&amp;$B6, FILTER(ARRAYFORMULA({OccupancyAddresses&amp;"" ""&amp; OccupancyUnits,'Tenant Occupancy'!WY$5:WY23}),INDEX(ARRAYFORMULA({OccupancyAddresses&amp;"""&amp;" ""&amp; OccupancyUnits,'Tenant Occupancy'!WY$5:WY23}),0,2)&lt;&gt;""""),2,FALSE),IF(WX3=TODAY(),""Today"",)))))"),"")</f>
        <v/>
      </c>
      <c r="WY6" s="3" t="str">
        <f>IFERROR(__xludf.DUMMYFUNCTION("IF(ISBLANK($A6),, IF((ARRAYFORMULA(SUM(COUNTIFS(OccupancyAddresses,$A6,OccupancyUnits, $B6, 'Tenant Occupancy'!WZ$5:WZ23,{""&gt;0"",""Occupied"",""Late""}))))&gt;1,""Multiple Bookings"", IF(SUMIFS( 'Tenant Occupancy'!WZ$5:WZ23,OccupancyUnits,$B6,OccupancyAddres"&amp;"ses,$A6)&gt;0,SUMIFS('Tenant Occupancy'!WZ$5:WZ23,OccupancyUnits,$B6,OccupancyAddresses,$A6),IFERROR(VLOOKUP($A6&amp;"" ""&amp;$B6, FILTER(ARRAYFORMULA({OccupancyAddresses&amp;"" ""&amp; OccupancyUnits,'Tenant Occupancy'!WZ$5:WZ23}),INDEX(ARRAYFORMULA({OccupancyAddresses&amp;"""&amp;" ""&amp; OccupancyUnits,'Tenant Occupancy'!WZ$5:WZ23}),0,2)&lt;&gt;""""),2,FALSE),IF(WY3=TODAY(),""Today"",)))))"),"")</f>
        <v/>
      </c>
      <c r="WZ6" s="3" t="str">
        <f>IFERROR(__xludf.DUMMYFUNCTION("IF(ISBLANK($A6),, IF((ARRAYFORMULA(SUM(COUNTIFS(OccupancyAddresses,$A6,OccupancyUnits, $B6, 'Tenant Occupancy'!XA$5:XA23,{""&gt;0"",""Occupied"",""Late""}))))&gt;1,""Multiple Bookings"", IF(SUMIFS( 'Tenant Occupancy'!XA$5:XA23,OccupancyUnits,$B6,OccupancyAddres"&amp;"ses,$A6)&gt;0,SUMIFS('Tenant Occupancy'!XA$5:XA23,OccupancyUnits,$B6,OccupancyAddresses,$A6),IFERROR(VLOOKUP($A6&amp;"" ""&amp;$B6, FILTER(ARRAYFORMULA({OccupancyAddresses&amp;"" ""&amp; OccupancyUnits,'Tenant Occupancy'!XA$5:XA23}),INDEX(ARRAYFORMULA({OccupancyAddresses&amp;"""&amp;" ""&amp; OccupancyUnits,'Tenant Occupancy'!XA$5:XA23}),0,2)&lt;&gt;""""),2,FALSE),IF(WZ3=TODAY(),""Today"",)))))"),"")</f>
        <v/>
      </c>
      <c r="XA6" s="3" t="str">
        <f>IFERROR(__xludf.DUMMYFUNCTION("IF(ISBLANK($A6),, IF((ARRAYFORMULA(SUM(COUNTIFS(OccupancyAddresses,$A6,OccupancyUnits, $B6, 'Tenant Occupancy'!XB$5:XB23,{""&gt;0"",""Occupied"",""Late""}))))&gt;1,""Multiple Bookings"", IF(SUMIFS( 'Tenant Occupancy'!XB$5:XB23,OccupancyUnits,$B6,OccupancyAddres"&amp;"ses,$A6)&gt;0,SUMIFS('Tenant Occupancy'!XB$5:XB23,OccupancyUnits,$B6,OccupancyAddresses,$A6),IFERROR(VLOOKUP($A6&amp;"" ""&amp;$B6, FILTER(ARRAYFORMULA({OccupancyAddresses&amp;"" ""&amp; OccupancyUnits,'Tenant Occupancy'!XB$5:XB23}),INDEX(ARRAYFORMULA({OccupancyAddresses&amp;"""&amp;" ""&amp; OccupancyUnits,'Tenant Occupancy'!XB$5:XB23}),0,2)&lt;&gt;""""),2,FALSE),IF(XA3=TODAY(),""Today"",)))))"),"")</f>
        <v/>
      </c>
      <c r="XB6" s="3" t="str">
        <f>IFERROR(__xludf.DUMMYFUNCTION("IF(ISBLANK($A6),, IF((ARRAYFORMULA(SUM(COUNTIFS(OccupancyAddresses,$A6,OccupancyUnits, $B6, 'Tenant Occupancy'!XC$5:XC23,{""&gt;0"",""Occupied"",""Late""}))))&gt;1,""Multiple Bookings"", IF(SUMIFS( 'Tenant Occupancy'!XC$5:XC23,OccupancyUnits,$B6,OccupancyAddres"&amp;"ses,$A6)&gt;0,SUMIFS('Tenant Occupancy'!XC$5:XC23,OccupancyUnits,$B6,OccupancyAddresses,$A6),IFERROR(VLOOKUP($A6&amp;"" ""&amp;$B6, FILTER(ARRAYFORMULA({OccupancyAddresses&amp;"" ""&amp; OccupancyUnits,'Tenant Occupancy'!XC$5:XC23}),INDEX(ARRAYFORMULA({OccupancyAddresses&amp;"""&amp;" ""&amp; OccupancyUnits,'Tenant Occupancy'!XC$5:XC23}),0,2)&lt;&gt;""""),2,FALSE),IF(XB3=TODAY(),""Today"",)))))"),"")</f>
        <v/>
      </c>
      <c r="XC6" s="3" t="str">
        <f>IFERROR(__xludf.DUMMYFUNCTION("IF(ISBLANK($A6),, IF((ARRAYFORMULA(SUM(COUNTIFS(OccupancyAddresses,$A6,OccupancyUnits, $B6, 'Tenant Occupancy'!XD$5:XD23,{""&gt;0"",""Occupied"",""Late""}))))&gt;1,""Multiple Bookings"", IF(SUMIFS( 'Tenant Occupancy'!XD$5:XD23,OccupancyUnits,$B6,OccupancyAddres"&amp;"ses,$A6)&gt;0,SUMIFS('Tenant Occupancy'!XD$5:XD23,OccupancyUnits,$B6,OccupancyAddresses,$A6),IFERROR(VLOOKUP($A6&amp;"" ""&amp;$B6, FILTER(ARRAYFORMULA({OccupancyAddresses&amp;"" ""&amp; OccupancyUnits,'Tenant Occupancy'!XD$5:XD23}),INDEX(ARRAYFORMULA({OccupancyAddresses&amp;"""&amp;" ""&amp; OccupancyUnits,'Tenant Occupancy'!XD$5:XD23}),0,2)&lt;&gt;""""),2,FALSE),IF(XC3=TODAY(),""Today"",)))))"),"")</f>
        <v/>
      </c>
      <c r="XD6" s="3" t="str">
        <f>IFERROR(__xludf.DUMMYFUNCTION("IF(ISBLANK($A6),, IF((ARRAYFORMULA(SUM(COUNTIFS(OccupancyAddresses,$A6,OccupancyUnits, $B6, 'Tenant Occupancy'!XE$5:XE23,{""&gt;0"",""Occupied"",""Late""}))))&gt;1,""Multiple Bookings"", IF(SUMIFS( 'Tenant Occupancy'!XE$5:XE23,OccupancyUnits,$B6,OccupancyAddres"&amp;"ses,$A6)&gt;0,SUMIFS('Tenant Occupancy'!XE$5:XE23,OccupancyUnits,$B6,OccupancyAddresses,$A6),IFERROR(VLOOKUP($A6&amp;"" ""&amp;$B6, FILTER(ARRAYFORMULA({OccupancyAddresses&amp;"" ""&amp; OccupancyUnits,'Tenant Occupancy'!XE$5:XE23}),INDEX(ARRAYFORMULA({OccupancyAddresses&amp;"""&amp;" ""&amp; OccupancyUnits,'Tenant Occupancy'!XE$5:XE23}),0,2)&lt;&gt;""""),2,FALSE),IF(XD3=TODAY(),""Today"",)))))"),"")</f>
        <v/>
      </c>
      <c r="XE6" s="3" t="str">
        <f>IFERROR(__xludf.DUMMYFUNCTION("IF(ISBLANK($A6),, IF((ARRAYFORMULA(SUM(COUNTIFS(OccupancyAddresses,$A6,OccupancyUnits, $B6, 'Tenant Occupancy'!XF$5:XF23,{""&gt;0"",""Occupied"",""Late""}))))&gt;1,""Multiple Bookings"", IF(SUMIFS( 'Tenant Occupancy'!XF$5:XF23,OccupancyUnits,$B6,OccupancyAddres"&amp;"ses,$A6)&gt;0,SUMIFS('Tenant Occupancy'!XF$5:XF23,OccupancyUnits,$B6,OccupancyAddresses,$A6),IFERROR(VLOOKUP($A6&amp;"" ""&amp;$B6, FILTER(ARRAYFORMULA({OccupancyAddresses&amp;"" ""&amp; OccupancyUnits,'Tenant Occupancy'!XF$5:XF23}),INDEX(ARRAYFORMULA({OccupancyAddresses&amp;"""&amp;" ""&amp; OccupancyUnits,'Tenant Occupancy'!XF$5:XF23}),0,2)&lt;&gt;""""),2,FALSE),IF(XE3=TODAY(),""Today"",)))))"),"")</f>
        <v/>
      </c>
      <c r="XF6" s="3" t="str">
        <f>IFERROR(__xludf.DUMMYFUNCTION("IF(ISBLANK($A6),, IF((ARRAYFORMULA(SUM(COUNTIFS(OccupancyAddresses,$A6,OccupancyUnits, $B6, 'Tenant Occupancy'!XG$5:XG23,{""&gt;0"",""Occupied"",""Late""}))))&gt;1,""Multiple Bookings"", IF(SUMIFS( 'Tenant Occupancy'!XG$5:XG23,OccupancyUnits,$B6,OccupancyAddres"&amp;"ses,$A6)&gt;0,SUMIFS('Tenant Occupancy'!XG$5:XG23,OccupancyUnits,$B6,OccupancyAddresses,$A6),IFERROR(VLOOKUP($A6&amp;"" ""&amp;$B6, FILTER(ARRAYFORMULA({OccupancyAddresses&amp;"" ""&amp; OccupancyUnits,'Tenant Occupancy'!XG$5:XG23}),INDEX(ARRAYFORMULA({OccupancyAddresses&amp;"""&amp;" ""&amp; OccupancyUnits,'Tenant Occupancy'!XG$5:XG23}),0,2)&lt;&gt;""""),2,FALSE),IF(XF3=TODAY(),""Today"",)))))"),"")</f>
        <v/>
      </c>
      <c r="XG6" s="3" t="str">
        <f>IFERROR(__xludf.DUMMYFUNCTION("IF(ISBLANK($A6),, IF((ARRAYFORMULA(SUM(COUNTIFS(OccupancyAddresses,$A6,OccupancyUnits, $B6, 'Tenant Occupancy'!XH$5:XH23,{""&gt;0"",""Occupied"",""Late""}))))&gt;1,""Multiple Bookings"", IF(SUMIFS( 'Tenant Occupancy'!XH$5:XH23,OccupancyUnits,$B6,OccupancyAddres"&amp;"ses,$A6)&gt;0,SUMIFS('Tenant Occupancy'!XH$5:XH23,OccupancyUnits,$B6,OccupancyAddresses,$A6),IFERROR(VLOOKUP($A6&amp;"" ""&amp;$B6, FILTER(ARRAYFORMULA({OccupancyAddresses&amp;"" ""&amp; OccupancyUnits,'Tenant Occupancy'!XH$5:XH23}),INDEX(ARRAYFORMULA({OccupancyAddresses&amp;"""&amp;" ""&amp; OccupancyUnits,'Tenant Occupancy'!XH$5:XH23}),0,2)&lt;&gt;""""),2,FALSE),IF(XG3=TODAY(),""Today"",)))))"),"")</f>
        <v/>
      </c>
      <c r="XH6" s="3" t="str">
        <f>IFERROR(__xludf.DUMMYFUNCTION("IF(ISBLANK($A6),, IF((ARRAYFORMULA(SUM(COUNTIFS(OccupancyAddresses,$A6,OccupancyUnits, $B6, 'Tenant Occupancy'!XI$5:XI23,{""&gt;0"",""Occupied"",""Late""}))))&gt;1,""Multiple Bookings"", IF(SUMIFS( 'Tenant Occupancy'!XI$5:XI23,OccupancyUnits,$B6,OccupancyAddres"&amp;"ses,$A6)&gt;0,SUMIFS('Tenant Occupancy'!XI$5:XI23,OccupancyUnits,$B6,OccupancyAddresses,$A6),IFERROR(VLOOKUP($A6&amp;"" ""&amp;$B6, FILTER(ARRAYFORMULA({OccupancyAddresses&amp;"" ""&amp; OccupancyUnits,'Tenant Occupancy'!XI$5:XI23}),INDEX(ARRAYFORMULA({OccupancyAddresses&amp;"""&amp;" ""&amp; OccupancyUnits,'Tenant Occupancy'!XI$5:XI23}),0,2)&lt;&gt;""""),2,FALSE),IF(XH3=TODAY(),""Today"",)))))"),"")</f>
        <v/>
      </c>
      <c r="XI6" s="3" t="str">
        <f>IFERROR(__xludf.DUMMYFUNCTION("IF(ISBLANK($A6),, IF((ARRAYFORMULA(SUM(COUNTIFS(OccupancyAddresses,$A6,OccupancyUnits, $B6, 'Tenant Occupancy'!XJ$5:XJ23,{""&gt;0"",""Occupied"",""Late""}))))&gt;1,""Multiple Bookings"", IF(SUMIFS( 'Tenant Occupancy'!XJ$5:XJ23,OccupancyUnits,$B6,OccupancyAddres"&amp;"ses,$A6)&gt;0,SUMIFS('Tenant Occupancy'!XJ$5:XJ23,OccupancyUnits,$B6,OccupancyAddresses,$A6),IFERROR(VLOOKUP($A6&amp;"" ""&amp;$B6, FILTER(ARRAYFORMULA({OccupancyAddresses&amp;"" ""&amp; OccupancyUnits,'Tenant Occupancy'!XJ$5:XJ23}),INDEX(ARRAYFORMULA({OccupancyAddresses&amp;"""&amp;" ""&amp; OccupancyUnits,'Tenant Occupancy'!XJ$5:XJ23}),0,2)&lt;&gt;""""),2,FALSE),IF(XI3=TODAY(),""Today"",)))))"),"")</f>
        <v/>
      </c>
      <c r="XJ6" s="3" t="str">
        <f>IFERROR(__xludf.DUMMYFUNCTION("IF(ISBLANK($A6),, IF((ARRAYFORMULA(SUM(COUNTIFS(OccupancyAddresses,$A6,OccupancyUnits, $B6, 'Tenant Occupancy'!XK$5:XK23,{""&gt;0"",""Occupied"",""Late""}))))&gt;1,""Multiple Bookings"", IF(SUMIFS( 'Tenant Occupancy'!XK$5:XK23,OccupancyUnits,$B6,OccupancyAddres"&amp;"ses,$A6)&gt;0,SUMIFS('Tenant Occupancy'!XK$5:XK23,OccupancyUnits,$B6,OccupancyAddresses,$A6),IFERROR(VLOOKUP($A6&amp;"" ""&amp;$B6, FILTER(ARRAYFORMULA({OccupancyAddresses&amp;"" ""&amp; OccupancyUnits,'Tenant Occupancy'!XK$5:XK23}),INDEX(ARRAYFORMULA({OccupancyAddresses&amp;"""&amp;" ""&amp; OccupancyUnits,'Tenant Occupancy'!XK$5:XK23}),0,2)&lt;&gt;""""),2,FALSE),IF(XJ3=TODAY(),""Today"",)))))"),"")</f>
        <v/>
      </c>
      <c r="XK6" s="3" t="str">
        <f>IFERROR(__xludf.DUMMYFUNCTION("IF(ISBLANK($A6),, IF((ARRAYFORMULA(SUM(COUNTIFS(OccupancyAddresses,$A6,OccupancyUnits, $B6, 'Tenant Occupancy'!XL$5:XL23,{""&gt;0"",""Occupied"",""Late""}))))&gt;1,""Multiple Bookings"", IF(SUMIFS( 'Tenant Occupancy'!XL$5:XL23,OccupancyUnits,$B6,OccupancyAddres"&amp;"ses,$A6)&gt;0,SUMIFS('Tenant Occupancy'!XL$5:XL23,OccupancyUnits,$B6,OccupancyAddresses,$A6),IFERROR(VLOOKUP($A6&amp;"" ""&amp;$B6, FILTER(ARRAYFORMULA({OccupancyAddresses&amp;"" ""&amp; OccupancyUnits,'Tenant Occupancy'!XL$5:XL23}),INDEX(ARRAYFORMULA({OccupancyAddresses&amp;"""&amp;" ""&amp; OccupancyUnits,'Tenant Occupancy'!XL$5:XL23}),0,2)&lt;&gt;""""),2,FALSE),IF(XK3=TODAY(),""Today"",)))))"),"")</f>
        <v/>
      </c>
      <c r="XL6" s="3" t="str">
        <f>IFERROR(__xludf.DUMMYFUNCTION("IF(ISBLANK($A6),, IF((ARRAYFORMULA(SUM(COUNTIFS(OccupancyAddresses,$A6,OccupancyUnits, $B6, 'Tenant Occupancy'!XM$5:XM23,{""&gt;0"",""Occupied"",""Late""}))))&gt;1,""Multiple Bookings"", IF(SUMIFS( 'Tenant Occupancy'!XM$5:XM23,OccupancyUnits,$B6,OccupancyAddres"&amp;"ses,$A6)&gt;0,SUMIFS('Tenant Occupancy'!XM$5:XM23,OccupancyUnits,$B6,OccupancyAddresses,$A6),IFERROR(VLOOKUP($A6&amp;"" ""&amp;$B6, FILTER(ARRAYFORMULA({OccupancyAddresses&amp;"" ""&amp; OccupancyUnits,'Tenant Occupancy'!XM$5:XM23}),INDEX(ARRAYFORMULA({OccupancyAddresses&amp;"""&amp;" ""&amp; OccupancyUnits,'Tenant Occupancy'!XM$5:XM23}),0,2)&lt;&gt;""""),2,FALSE),IF(XL3=TODAY(),""Today"",)))))"),"")</f>
        <v/>
      </c>
      <c r="XM6" s="3" t="str">
        <f>IFERROR(__xludf.DUMMYFUNCTION("IF(ISBLANK($A6),, IF((ARRAYFORMULA(SUM(COUNTIFS(OccupancyAddresses,$A6,OccupancyUnits, $B6, 'Tenant Occupancy'!XN$5:XN23,{""&gt;0"",""Occupied"",""Late""}))))&gt;1,""Multiple Bookings"", IF(SUMIFS( 'Tenant Occupancy'!XN$5:XN23,OccupancyUnits,$B6,OccupancyAddres"&amp;"ses,$A6)&gt;0,SUMIFS('Tenant Occupancy'!XN$5:XN23,OccupancyUnits,$B6,OccupancyAddresses,$A6),IFERROR(VLOOKUP($A6&amp;"" ""&amp;$B6, FILTER(ARRAYFORMULA({OccupancyAddresses&amp;"" ""&amp; OccupancyUnits,'Tenant Occupancy'!XN$5:XN23}),INDEX(ARRAYFORMULA({OccupancyAddresses&amp;"""&amp;" ""&amp; OccupancyUnits,'Tenant Occupancy'!XN$5:XN23}),0,2)&lt;&gt;""""),2,FALSE),IF(XM3=TODAY(),""Today"",)))))"),"")</f>
        <v/>
      </c>
      <c r="XN6" s="3" t="str">
        <f>IFERROR(__xludf.DUMMYFUNCTION("IF(ISBLANK($A6),, IF((ARRAYFORMULA(SUM(COUNTIFS(OccupancyAddresses,$A6,OccupancyUnits, $B6, 'Tenant Occupancy'!XO$5:XO23,{""&gt;0"",""Occupied"",""Late""}))))&gt;1,""Multiple Bookings"", IF(SUMIFS( 'Tenant Occupancy'!XO$5:XO23,OccupancyUnits,$B6,OccupancyAddres"&amp;"ses,$A6)&gt;0,SUMIFS('Tenant Occupancy'!XO$5:XO23,OccupancyUnits,$B6,OccupancyAddresses,$A6),IFERROR(VLOOKUP($A6&amp;"" ""&amp;$B6, FILTER(ARRAYFORMULA({OccupancyAddresses&amp;"" ""&amp; OccupancyUnits,'Tenant Occupancy'!XO$5:XO23}),INDEX(ARRAYFORMULA({OccupancyAddresses&amp;"""&amp;" ""&amp; OccupancyUnits,'Tenant Occupancy'!XO$5:XO23}),0,2)&lt;&gt;""""),2,FALSE),IF(XN3=TODAY(),""Today"",)))))"),"")</f>
        <v/>
      </c>
      <c r="XO6" s="3" t="str">
        <f>IFERROR(__xludf.DUMMYFUNCTION("IF(ISBLANK($A6),, IF((ARRAYFORMULA(SUM(COUNTIFS(OccupancyAddresses,$A6,OccupancyUnits, $B6, 'Tenant Occupancy'!XP$5:XP23,{""&gt;0"",""Occupied"",""Late""}))))&gt;1,""Multiple Bookings"", IF(SUMIFS( 'Tenant Occupancy'!XP$5:XP23,OccupancyUnits,$B6,OccupancyAddres"&amp;"ses,$A6)&gt;0,SUMIFS('Tenant Occupancy'!XP$5:XP23,OccupancyUnits,$B6,OccupancyAddresses,$A6),IFERROR(VLOOKUP($A6&amp;"" ""&amp;$B6, FILTER(ARRAYFORMULA({OccupancyAddresses&amp;"" ""&amp; OccupancyUnits,'Tenant Occupancy'!XP$5:XP23}),INDEX(ARRAYFORMULA({OccupancyAddresses&amp;"""&amp;" ""&amp; OccupancyUnits,'Tenant Occupancy'!XP$5:XP23}),0,2)&lt;&gt;""""),2,FALSE),IF(XO3=TODAY(),""Today"",)))))"),"")</f>
        <v/>
      </c>
      <c r="XP6" s="3" t="str">
        <f>IFERROR(__xludf.DUMMYFUNCTION("IF(ISBLANK($A6),, IF((ARRAYFORMULA(SUM(COUNTIFS(OccupancyAddresses,$A6,OccupancyUnits, $B6, 'Tenant Occupancy'!XQ$5:XQ23,{""&gt;0"",""Occupied"",""Late""}))))&gt;1,""Multiple Bookings"", IF(SUMIFS( 'Tenant Occupancy'!XQ$5:XQ23,OccupancyUnits,$B6,OccupancyAddres"&amp;"ses,$A6)&gt;0,SUMIFS('Tenant Occupancy'!XQ$5:XQ23,OccupancyUnits,$B6,OccupancyAddresses,$A6),IFERROR(VLOOKUP($A6&amp;"" ""&amp;$B6, FILTER(ARRAYFORMULA({OccupancyAddresses&amp;"" ""&amp; OccupancyUnits,'Tenant Occupancy'!XQ$5:XQ23}),INDEX(ARRAYFORMULA({OccupancyAddresses&amp;"""&amp;" ""&amp; OccupancyUnits,'Tenant Occupancy'!XQ$5:XQ23}),0,2)&lt;&gt;""""),2,FALSE),IF(XP3=TODAY(),""Today"",)))))"),"")</f>
        <v/>
      </c>
      <c r="XQ6" s="3" t="str">
        <f>IFERROR(__xludf.DUMMYFUNCTION("IF(ISBLANK($A6),, IF((ARRAYFORMULA(SUM(COUNTIFS(OccupancyAddresses,$A6,OccupancyUnits, $B6, 'Tenant Occupancy'!XR$5:XR23,{""&gt;0"",""Occupied"",""Late""}))))&gt;1,""Multiple Bookings"", IF(SUMIFS( 'Tenant Occupancy'!XR$5:XR23,OccupancyUnits,$B6,OccupancyAddres"&amp;"ses,$A6)&gt;0,SUMIFS('Tenant Occupancy'!XR$5:XR23,OccupancyUnits,$B6,OccupancyAddresses,$A6),IFERROR(VLOOKUP($A6&amp;"" ""&amp;$B6, FILTER(ARRAYFORMULA({OccupancyAddresses&amp;"" ""&amp; OccupancyUnits,'Tenant Occupancy'!XR$5:XR23}),INDEX(ARRAYFORMULA({OccupancyAddresses&amp;"""&amp;" ""&amp; OccupancyUnits,'Tenant Occupancy'!XR$5:XR23}),0,2)&lt;&gt;""""),2,FALSE),IF(XQ3=TODAY(),""Today"",)))))"),"")</f>
        <v/>
      </c>
      <c r="XR6" s="3" t="str">
        <f>IFERROR(__xludf.DUMMYFUNCTION("IF(ISBLANK($A6),, IF((ARRAYFORMULA(SUM(COUNTIFS(OccupancyAddresses,$A6,OccupancyUnits, $B6, 'Tenant Occupancy'!XS$5:XS23,{""&gt;0"",""Occupied"",""Late""}))))&gt;1,""Multiple Bookings"", IF(SUMIFS( 'Tenant Occupancy'!XS$5:XS23,OccupancyUnits,$B6,OccupancyAddres"&amp;"ses,$A6)&gt;0,SUMIFS('Tenant Occupancy'!XS$5:XS23,OccupancyUnits,$B6,OccupancyAddresses,$A6),IFERROR(VLOOKUP($A6&amp;"" ""&amp;$B6, FILTER(ARRAYFORMULA({OccupancyAddresses&amp;"" ""&amp; OccupancyUnits,'Tenant Occupancy'!XS$5:XS23}),INDEX(ARRAYFORMULA({OccupancyAddresses&amp;"""&amp;" ""&amp; OccupancyUnits,'Tenant Occupancy'!XS$5:XS23}),0,2)&lt;&gt;""""),2,FALSE),IF(XR3=TODAY(),""Today"",)))))"),"")</f>
        <v/>
      </c>
      <c r="XS6" s="3" t="str">
        <f>IFERROR(__xludf.DUMMYFUNCTION("IF(ISBLANK($A6),, IF((ARRAYFORMULA(SUM(COUNTIFS(OccupancyAddresses,$A6,OccupancyUnits, $B6, 'Tenant Occupancy'!XT$5:XT23,{""&gt;0"",""Occupied"",""Late""}))))&gt;1,""Multiple Bookings"", IF(SUMIFS( 'Tenant Occupancy'!XT$5:XT23,OccupancyUnits,$B6,OccupancyAddres"&amp;"ses,$A6)&gt;0,SUMIFS('Tenant Occupancy'!XT$5:XT23,OccupancyUnits,$B6,OccupancyAddresses,$A6),IFERROR(VLOOKUP($A6&amp;"" ""&amp;$B6, FILTER(ARRAYFORMULA({OccupancyAddresses&amp;"" ""&amp; OccupancyUnits,'Tenant Occupancy'!XT$5:XT23}),INDEX(ARRAYFORMULA({OccupancyAddresses&amp;"""&amp;" ""&amp; OccupancyUnits,'Tenant Occupancy'!XT$5:XT23}),0,2)&lt;&gt;""""),2,FALSE),IF(XS3=TODAY(),""Today"",)))))"),"")</f>
        <v/>
      </c>
      <c r="XT6" s="3" t="str">
        <f>IFERROR(__xludf.DUMMYFUNCTION("IF(ISBLANK($A6),, IF((ARRAYFORMULA(SUM(COUNTIFS(OccupancyAddresses,$A6,OccupancyUnits, $B6, 'Tenant Occupancy'!XU$5:XU23,{""&gt;0"",""Occupied"",""Late""}))))&gt;1,""Multiple Bookings"", IF(SUMIFS( 'Tenant Occupancy'!XU$5:XU23,OccupancyUnits,$B6,OccupancyAddres"&amp;"ses,$A6)&gt;0,SUMIFS('Tenant Occupancy'!XU$5:XU23,OccupancyUnits,$B6,OccupancyAddresses,$A6),IFERROR(VLOOKUP($A6&amp;"" ""&amp;$B6, FILTER(ARRAYFORMULA({OccupancyAddresses&amp;"" ""&amp; OccupancyUnits,'Tenant Occupancy'!XU$5:XU23}),INDEX(ARRAYFORMULA({OccupancyAddresses&amp;"""&amp;" ""&amp; OccupancyUnits,'Tenant Occupancy'!XU$5:XU23}),0,2)&lt;&gt;""""),2,FALSE),IF(XT3=TODAY(),""Today"",)))))"),"")</f>
        <v/>
      </c>
      <c r="XU6" s="3" t="str">
        <f>IFERROR(__xludf.DUMMYFUNCTION("IF(ISBLANK($A6),, IF((ARRAYFORMULA(SUM(COUNTIFS(OccupancyAddresses,$A6,OccupancyUnits, $B6, 'Tenant Occupancy'!XV$5:XV23,{""&gt;0"",""Occupied"",""Late""}))))&gt;1,""Multiple Bookings"", IF(SUMIFS( 'Tenant Occupancy'!XV$5:XV23,OccupancyUnits,$B6,OccupancyAddres"&amp;"ses,$A6)&gt;0,SUMIFS('Tenant Occupancy'!XV$5:XV23,OccupancyUnits,$B6,OccupancyAddresses,$A6),IFERROR(VLOOKUP($A6&amp;"" ""&amp;$B6, FILTER(ARRAYFORMULA({OccupancyAddresses&amp;"" ""&amp; OccupancyUnits,'Tenant Occupancy'!XV$5:XV23}),INDEX(ARRAYFORMULA({OccupancyAddresses&amp;"""&amp;" ""&amp; OccupancyUnits,'Tenant Occupancy'!XV$5:XV23}),0,2)&lt;&gt;""""),2,FALSE),IF(XU3=TODAY(),""Today"",)))))"),"")</f>
        <v/>
      </c>
      <c r="XV6" s="3" t="str">
        <f>IFERROR(__xludf.DUMMYFUNCTION("IF(ISBLANK($A6),, IF((ARRAYFORMULA(SUM(COUNTIFS(OccupancyAddresses,$A6,OccupancyUnits, $B6, 'Tenant Occupancy'!XW$5:XW23,{""&gt;0"",""Occupied"",""Late""}))))&gt;1,""Multiple Bookings"", IF(SUMIFS( 'Tenant Occupancy'!XW$5:XW23,OccupancyUnits,$B6,OccupancyAddres"&amp;"ses,$A6)&gt;0,SUMIFS('Tenant Occupancy'!XW$5:XW23,OccupancyUnits,$B6,OccupancyAddresses,$A6),IFERROR(VLOOKUP($A6&amp;"" ""&amp;$B6, FILTER(ARRAYFORMULA({OccupancyAddresses&amp;"" ""&amp; OccupancyUnits,'Tenant Occupancy'!XW$5:XW23}),INDEX(ARRAYFORMULA({OccupancyAddresses&amp;"""&amp;" ""&amp; OccupancyUnits,'Tenant Occupancy'!XW$5:XW23}),0,2)&lt;&gt;""""),2,FALSE),IF(XV3=TODAY(),""Today"",)))))"),"")</f>
        <v/>
      </c>
      <c r="XW6" s="3" t="str">
        <f>IFERROR(__xludf.DUMMYFUNCTION("IF(ISBLANK($A6),, IF((ARRAYFORMULA(SUM(COUNTIFS(OccupancyAddresses,$A6,OccupancyUnits, $B6, 'Tenant Occupancy'!XX$5:XX23,{""&gt;0"",""Occupied"",""Late""}))))&gt;1,""Multiple Bookings"", IF(SUMIFS( 'Tenant Occupancy'!XX$5:XX23,OccupancyUnits,$B6,OccupancyAddres"&amp;"ses,$A6)&gt;0,SUMIFS('Tenant Occupancy'!XX$5:XX23,OccupancyUnits,$B6,OccupancyAddresses,$A6),IFERROR(VLOOKUP($A6&amp;"" ""&amp;$B6, FILTER(ARRAYFORMULA({OccupancyAddresses&amp;"" ""&amp; OccupancyUnits,'Tenant Occupancy'!XX$5:XX23}),INDEX(ARRAYFORMULA({OccupancyAddresses&amp;"""&amp;" ""&amp; OccupancyUnits,'Tenant Occupancy'!XX$5:XX23}),0,2)&lt;&gt;""""),2,FALSE),IF(XW3=TODAY(),""Today"",)))))"),"")</f>
        <v/>
      </c>
      <c r="XX6" s="3" t="str">
        <f>IFERROR(__xludf.DUMMYFUNCTION("IF(ISBLANK($A6),, IF((ARRAYFORMULA(SUM(COUNTIFS(OccupancyAddresses,$A6,OccupancyUnits, $B6, 'Tenant Occupancy'!XY$5:XY23,{""&gt;0"",""Occupied"",""Late""}))))&gt;1,""Multiple Bookings"", IF(SUMIFS( 'Tenant Occupancy'!XY$5:XY23,OccupancyUnits,$B6,OccupancyAddres"&amp;"ses,$A6)&gt;0,SUMIFS('Tenant Occupancy'!XY$5:XY23,OccupancyUnits,$B6,OccupancyAddresses,$A6),IFERROR(VLOOKUP($A6&amp;"" ""&amp;$B6, FILTER(ARRAYFORMULA({OccupancyAddresses&amp;"" ""&amp; OccupancyUnits,'Tenant Occupancy'!XY$5:XY23}),INDEX(ARRAYFORMULA({OccupancyAddresses&amp;"""&amp;" ""&amp; OccupancyUnits,'Tenant Occupancy'!XY$5:XY23}),0,2)&lt;&gt;""""),2,FALSE),IF(XX3=TODAY(),""Today"",)))))"),"")</f>
        <v/>
      </c>
      <c r="XY6" s="3" t="str">
        <f>IFERROR(__xludf.DUMMYFUNCTION("IF(ISBLANK($A6),, IF((ARRAYFORMULA(SUM(COUNTIFS(OccupancyAddresses,$A6,OccupancyUnits, $B6, 'Tenant Occupancy'!XZ$5:XZ23,{""&gt;0"",""Occupied"",""Late""}))))&gt;1,""Multiple Bookings"", IF(SUMIFS( 'Tenant Occupancy'!XZ$5:XZ23,OccupancyUnits,$B6,OccupancyAddres"&amp;"ses,$A6)&gt;0,SUMIFS('Tenant Occupancy'!XZ$5:XZ23,OccupancyUnits,$B6,OccupancyAddresses,$A6),IFERROR(VLOOKUP($A6&amp;"" ""&amp;$B6, FILTER(ARRAYFORMULA({OccupancyAddresses&amp;"" ""&amp; OccupancyUnits,'Tenant Occupancy'!XZ$5:XZ23}),INDEX(ARRAYFORMULA({OccupancyAddresses&amp;"""&amp;" ""&amp; OccupancyUnits,'Tenant Occupancy'!XZ$5:XZ23}),0,2)&lt;&gt;""""),2,FALSE),IF(XY3=TODAY(),""Today"",)))))"),"")</f>
        <v/>
      </c>
      <c r="XZ6" s="3" t="str">
        <f>IFERROR(__xludf.DUMMYFUNCTION("IF(ISBLANK($A6),, IF((ARRAYFORMULA(SUM(COUNTIFS(OccupancyAddresses,$A6,OccupancyUnits, $B6, 'Tenant Occupancy'!YA$5:YA23,{""&gt;0"",""Occupied"",""Late""}))))&gt;1,""Multiple Bookings"", IF(SUMIFS( 'Tenant Occupancy'!YA$5:YA23,OccupancyUnits,$B6,OccupancyAddres"&amp;"ses,$A6)&gt;0,SUMIFS('Tenant Occupancy'!YA$5:YA23,OccupancyUnits,$B6,OccupancyAddresses,$A6),IFERROR(VLOOKUP($A6&amp;"" ""&amp;$B6, FILTER(ARRAYFORMULA({OccupancyAddresses&amp;"" ""&amp; OccupancyUnits,'Tenant Occupancy'!YA$5:YA23}),INDEX(ARRAYFORMULA({OccupancyAddresses&amp;"""&amp;" ""&amp; OccupancyUnits,'Tenant Occupancy'!YA$5:YA23}),0,2)&lt;&gt;""""),2,FALSE),IF(XZ3=TODAY(),""Today"",)))))"),"")</f>
        <v/>
      </c>
      <c r="YA6" s="3" t="str">
        <f>IFERROR(__xludf.DUMMYFUNCTION("IF(ISBLANK($A6),, IF((ARRAYFORMULA(SUM(COUNTIFS(OccupancyAddresses,$A6,OccupancyUnits, $B6, 'Tenant Occupancy'!YB$5:YB23,{""&gt;0"",""Occupied"",""Late""}))))&gt;1,""Multiple Bookings"", IF(SUMIFS( 'Tenant Occupancy'!YB$5:YB23,OccupancyUnits,$B6,OccupancyAddres"&amp;"ses,$A6)&gt;0,SUMIFS('Tenant Occupancy'!YB$5:YB23,OccupancyUnits,$B6,OccupancyAddresses,$A6),IFERROR(VLOOKUP($A6&amp;"" ""&amp;$B6, FILTER(ARRAYFORMULA({OccupancyAddresses&amp;"" ""&amp; OccupancyUnits,'Tenant Occupancy'!YB$5:YB23}),INDEX(ARRAYFORMULA({OccupancyAddresses&amp;"""&amp;" ""&amp; OccupancyUnits,'Tenant Occupancy'!YB$5:YB23}),0,2)&lt;&gt;""""),2,FALSE),IF(YA3=TODAY(),""Today"",)))))"),"")</f>
        <v/>
      </c>
      <c r="YB6" s="3" t="str">
        <f>IFERROR(__xludf.DUMMYFUNCTION("IF(ISBLANK($A6),, IF((ARRAYFORMULA(SUM(COUNTIFS(OccupancyAddresses,$A6,OccupancyUnits, $B6, 'Tenant Occupancy'!YC$5:YC23,{""&gt;0"",""Occupied"",""Late""}))))&gt;1,""Multiple Bookings"", IF(SUMIFS( 'Tenant Occupancy'!YC$5:YC23,OccupancyUnits,$B6,OccupancyAddres"&amp;"ses,$A6)&gt;0,SUMIFS('Tenant Occupancy'!YC$5:YC23,OccupancyUnits,$B6,OccupancyAddresses,$A6),IFERROR(VLOOKUP($A6&amp;"" ""&amp;$B6, FILTER(ARRAYFORMULA({OccupancyAddresses&amp;"" ""&amp; OccupancyUnits,'Tenant Occupancy'!YC$5:YC23}),INDEX(ARRAYFORMULA({OccupancyAddresses&amp;"""&amp;" ""&amp; OccupancyUnits,'Tenant Occupancy'!YC$5:YC23}),0,2)&lt;&gt;""""),2,FALSE),IF(YB3=TODAY(),""Today"",)))))"),"")</f>
        <v/>
      </c>
      <c r="YC6" s="3" t="str">
        <f>IFERROR(__xludf.DUMMYFUNCTION("IF(ISBLANK($A6),, IF((ARRAYFORMULA(SUM(COUNTIFS(OccupancyAddresses,$A6,OccupancyUnits, $B6, 'Tenant Occupancy'!YD$5:YD23,{""&gt;0"",""Occupied"",""Late""}))))&gt;1,""Multiple Bookings"", IF(SUMIFS( 'Tenant Occupancy'!YD$5:YD23,OccupancyUnits,$B6,OccupancyAddres"&amp;"ses,$A6)&gt;0,SUMIFS('Tenant Occupancy'!YD$5:YD23,OccupancyUnits,$B6,OccupancyAddresses,$A6),IFERROR(VLOOKUP($A6&amp;"" ""&amp;$B6, FILTER(ARRAYFORMULA({OccupancyAddresses&amp;"" ""&amp; OccupancyUnits,'Tenant Occupancy'!YD$5:YD23}),INDEX(ARRAYFORMULA({OccupancyAddresses&amp;"""&amp;" ""&amp; OccupancyUnits,'Tenant Occupancy'!YD$5:YD23}),0,2)&lt;&gt;""""),2,FALSE),IF(YC3=TODAY(),""Today"",)))))"),"")</f>
        <v/>
      </c>
      <c r="YD6" s="3" t="str">
        <f>IFERROR(__xludf.DUMMYFUNCTION("IF(ISBLANK($A6),, IF((ARRAYFORMULA(SUM(COUNTIFS(OccupancyAddresses,$A6,OccupancyUnits, $B6, 'Tenant Occupancy'!YE$5:YE23,{""&gt;0"",""Occupied"",""Late""}))))&gt;1,""Multiple Bookings"", IF(SUMIFS( 'Tenant Occupancy'!YE$5:YE23,OccupancyUnits,$B6,OccupancyAddres"&amp;"ses,$A6)&gt;0,SUMIFS('Tenant Occupancy'!YE$5:YE23,OccupancyUnits,$B6,OccupancyAddresses,$A6),IFERROR(VLOOKUP($A6&amp;"" ""&amp;$B6, FILTER(ARRAYFORMULA({OccupancyAddresses&amp;"" ""&amp; OccupancyUnits,'Tenant Occupancy'!YE$5:YE23}),INDEX(ARRAYFORMULA({OccupancyAddresses&amp;"""&amp;" ""&amp; OccupancyUnits,'Tenant Occupancy'!YE$5:YE23}),0,2)&lt;&gt;""""),2,FALSE),IF(YD3=TODAY(),""Today"",)))))"),"")</f>
        <v/>
      </c>
      <c r="YE6" s="3" t="str">
        <f>IFERROR(__xludf.DUMMYFUNCTION("IF(ISBLANK($A6),, IF((ARRAYFORMULA(SUM(COUNTIFS(OccupancyAddresses,$A6,OccupancyUnits, $B6, 'Tenant Occupancy'!YF$5:YF23,{""&gt;0"",""Occupied"",""Late""}))))&gt;1,""Multiple Bookings"", IF(SUMIFS( 'Tenant Occupancy'!YF$5:YF23,OccupancyUnits,$B6,OccupancyAddres"&amp;"ses,$A6)&gt;0,SUMIFS('Tenant Occupancy'!YF$5:YF23,OccupancyUnits,$B6,OccupancyAddresses,$A6),IFERROR(VLOOKUP($A6&amp;"" ""&amp;$B6, FILTER(ARRAYFORMULA({OccupancyAddresses&amp;"" ""&amp; OccupancyUnits,'Tenant Occupancy'!YF$5:YF23}),INDEX(ARRAYFORMULA({OccupancyAddresses&amp;"""&amp;" ""&amp; OccupancyUnits,'Tenant Occupancy'!YF$5:YF23}),0,2)&lt;&gt;""""),2,FALSE),IF(YE3=TODAY(),""Today"",)))))"),"")</f>
        <v/>
      </c>
      <c r="YF6" s="3" t="str">
        <f>IFERROR(__xludf.DUMMYFUNCTION("IF(ISBLANK($A6),, IF((ARRAYFORMULA(SUM(COUNTIFS(OccupancyAddresses,$A6,OccupancyUnits, $B6, 'Tenant Occupancy'!YG$5:YG23,{""&gt;0"",""Occupied"",""Late""}))))&gt;1,""Multiple Bookings"", IF(SUMIFS( 'Tenant Occupancy'!YG$5:YG23,OccupancyUnits,$B6,OccupancyAddres"&amp;"ses,$A6)&gt;0,SUMIFS('Tenant Occupancy'!YG$5:YG23,OccupancyUnits,$B6,OccupancyAddresses,$A6),IFERROR(VLOOKUP($A6&amp;"" ""&amp;$B6, FILTER(ARRAYFORMULA({OccupancyAddresses&amp;"" ""&amp; OccupancyUnits,'Tenant Occupancy'!YG$5:YG23}),INDEX(ARRAYFORMULA({OccupancyAddresses&amp;"""&amp;" ""&amp; OccupancyUnits,'Tenant Occupancy'!YG$5:YG23}),0,2)&lt;&gt;""""),2,FALSE),IF(YF3=TODAY(),""Today"",)))))"),"")</f>
        <v/>
      </c>
      <c r="YG6" s="3" t="str">
        <f>IFERROR(__xludf.DUMMYFUNCTION("IF(ISBLANK($A6),, IF((ARRAYFORMULA(SUM(COUNTIFS(OccupancyAddresses,$A6,OccupancyUnits, $B6, 'Tenant Occupancy'!YH$5:YH23,{""&gt;0"",""Occupied"",""Late""}))))&gt;1,""Multiple Bookings"", IF(SUMIFS( 'Tenant Occupancy'!YH$5:YH23,OccupancyUnits,$B6,OccupancyAddres"&amp;"ses,$A6)&gt;0,SUMIFS('Tenant Occupancy'!YH$5:YH23,OccupancyUnits,$B6,OccupancyAddresses,$A6),IFERROR(VLOOKUP($A6&amp;"" ""&amp;$B6, FILTER(ARRAYFORMULA({OccupancyAddresses&amp;"" ""&amp; OccupancyUnits,'Tenant Occupancy'!YH$5:YH23}),INDEX(ARRAYFORMULA({OccupancyAddresses&amp;"""&amp;" ""&amp; OccupancyUnits,'Tenant Occupancy'!YH$5:YH23}),0,2)&lt;&gt;""""),2,FALSE),IF(YG3=TODAY(),""Today"",)))))"),"")</f>
        <v/>
      </c>
      <c r="YH6" s="3" t="str">
        <f>IFERROR(__xludf.DUMMYFUNCTION("IF(ISBLANK($A6),, IF((ARRAYFORMULA(SUM(COUNTIFS(OccupancyAddresses,$A6,OccupancyUnits, $B6, 'Tenant Occupancy'!YI$5:YI23,{""&gt;0"",""Occupied"",""Late""}))))&gt;1,""Multiple Bookings"", IF(SUMIFS( 'Tenant Occupancy'!YI$5:YI23,OccupancyUnits,$B6,OccupancyAddres"&amp;"ses,$A6)&gt;0,SUMIFS('Tenant Occupancy'!YI$5:YI23,OccupancyUnits,$B6,OccupancyAddresses,$A6),IFERROR(VLOOKUP($A6&amp;"" ""&amp;$B6, FILTER(ARRAYFORMULA({OccupancyAddresses&amp;"" ""&amp; OccupancyUnits,'Tenant Occupancy'!YI$5:YI23}),INDEX(ARRAYFORMULA({OccupancyAddresses&amp;"""&amp;" ""&amp; OccupancyUnits,'Tenant Occupancy'!YI$5:YI23}),0,2)&lt;&gt;""""),2,FALSE),IF(YH3=TODAY(),""Today"",)))))"),"")</f>
        <v/>
      </c>
      <c r="YI6" s="3" t="str">
        <f>IFERROR(__xludf.DUMMYFUNCTION("IF(ISBLANK($A6),, IF((ARRAYFORMULA(SUM(COUNTIFS(OccupancyAddresses,$A6,OccupancyUnits, $B6, 'Tenant Occupancy'!YJ$5:YJ23,{""&gt;0"",""Occupied"",""Late""}))))&gt;1,""Multiple Bookings"", IF(SUMIFS( 'Tenant Occupancy'!YJ$5:YJ23,OccupancyUnits,$B6,OccupancyAddres"&amp;"ses,$A6)&gt;0,SUMIFS('Tenant Occupancy'!YJ$5:YJ23,OccupancyUnits,$B6,OccupancyAddresses,$A6),IFERROR(VLOOKUP($A6&amp;"" ""&amp;$B6, FILTER(ARRAYFORMULA({OccupancyAddresses&amp;"" ""&amp; OccupancyUnits,'Tenant Occupancy'!YJ$5:YJ23}),INDEX(ARRAYFORMULA({OccupancyAddresses&amp;"""&amp;" ""&amp; OccupancyUnits,'Tenant Occupancy'!YJ$5:YJ23}),0,2)&lt;&gt;""""),2,FALSE),IF(YI3=TODAY(),""Today"",)))))"),"")</f>
        <v/>
      </c>
      <c r="YJ6" s="3" t="str">
        <f>IFERROR(__xludf.DUMMYFUNCTION("IF(ISBLANK($A6),, IF((ARRAYFORMULA(SUM(COUNTIFS(OccupancyAddresses,$A6,OccupancyUnits, $B6, 'Tenant Occupancy'!YK$5:YK23,{""&gt;0"",""Occupied"",""Late""}))))&gt;1,""Multiple Bookings"", IF(SUMIFS( 'Tenant Occupancy'!YK$5:YK23,OccupancyUnits,$B6,OccupancyAddres"&amp;"ses,$A6)&gt;0,SUMIFS('Tenant Occupancy'!YK$5:YK23,OccupancyUnits,$B6,OccupancyAddresses,$A6),IFERROR(VLOOKUP($A6&amp;"" ""&amp;$B6, FILTER(ARRAYFORMULA({OccupancyAddresses&amp;"" ""&amp; OccupancyUnits,'Tenant Occupancy'!YK$5:YK23}),INDEX(ARRAYFORMULA({OccupancyAddresses&amp;"""&amp;" ""&amp; OccupancyUnits,'Tenant Occupancy'!YK$5:YK23}),0,2)&lt;&gt;""""),2,FALSE),IF(YJ3=TODAY(),""Today"",)))))"),"")</f>
        <v/>
      </c>
      <c r="YK6" s="3" t="str">
        <f>IFERROR(__xludf.DUMMYFUNCTION("IF(ISBLANK($A6),, IF((ARRAYFORMULA(SUM(COUNTIFS(OccupancyAddresses,$A6,OccupancyUnits, $B6, 'Tenant Occupancy'!YL$5:YL23,{""&gt;0"",""Occupied"",""Late""}))))&gt;1,""Multiple Bookings"", IF(SUMIFS( 'Tenant Occupancy'!YL$5:YL23,OccupancyUnits,$B6,OccupancyAddres"&amp;"ses,$A6)&gt;0,SUMIFS('Tenant Occupancy'!YL$5:YL23,OccupancyUnits,$B6,OccupancyAddresses,$A6),IFERROR(VLOOKUP($A6&amp;"" ""&amp;$B6, FILTER(ARRAYFORMULA({OccupancyAddresses&amp;"" ""&amp; OccupancyUnits,'Tenant Occupancy'!YL$5:YL23}),INDEX(ARRAYFORMULA({OccupancyAddresses&amp;"""&amp;" ""&amp; OccupancyUnits,'Tenant Occupancy'!YL$5:YL23}),0,2)&lt;&gt;""""),2,FALSE),IF(YK3=TODAY(),""Today"",)))))"),"")</f>
        <v/>
      </c>
      <c r="YL6" s="3" t="str">
        <f>IFERROR(__xludf.DUMMYFUNCTION("IF(ISBLANK($A6),, IF((ARRAYFORMULA(SUM(COUNTIFS(OccupancyAddresses,$A6,OccupancyUnits, $B6, 'Tenant Occupancy'!YM$5:YM23,{""&gt;0"",""Occupied"",""Late""}))))&gt;1,""Multiple Bookings"", IF(SUMIFS( 'Tenant Occupancy'!YM$5:YM23,OccupancyUnits,$B6,OccupancyAddres"&amp;"ses,$A6)&gt;0,SUMIFS('Tenant Occupancy'!YM$5:YM23,OccupancyUnits,$B6,OccupancyAddresses,$A6),IFERROR(VLOOKUP($A6&amp;"" ""&amp;$B6, FILTER(ARRAYFORMULA({OccupancyAddresses&amp;"" ""&amp; OccupancyUnits,'Tenant Occupancy'!YM$5:YM23}),INDEX(ARRAYFORMULA({OccupancyAddresses&amp;"""&amp;" ""&amp; OccupancyUnits,'Tenant Occupancy'!YM$5:YM23}),0,2)&lt;&gt;""""),2,FALSE),IF(YL3=TODAY(),""Today"",)))))"),"")</f>
        <v/>
      </c>
      <c r="YM6" s="3" t="str">
        <f>IFERROR(__xludf.DUMMYFUNCTION("IF(ISBLANK($A6),, IF((ARRAYFORMULA(SUM(COUNTIFS(OccupancyAddresses,$A6,OccupancyUnits, $B6, 'Tenant Occupancy'!YN$5:YN23,{""&gt;0"",""Occupied"",""Late""}))))&gt;1,""Multiple Bookings"", IF(SUMIFS( 'Tenant Occupancy'!YN$5:YN23,OccupancyUnits,$B6,OccupancyAddres"&amp;"ses,$A6)&gt;0,SUMIFS('Tenant Occupancy'!YN$5:YN23,OccupancyUnits,$B6,OccupancyAddresses,$A6),IFERROR(VLOOKUP($A6&amp;"" ""&amp;$B6, FILTER(ARRAYFORMULA({OccupancyAddresses&amp;"" ""&amp; OccupancyUnits,'Tenant Occupancy'!YN$5:YN23}),INDEX(ARRAYFORMULA({OccupancyAddresses&amp;"""&amp;" ""&amp; OccupancyUnits,'Tenant Occupancy'!YN$5:YN23}),0,2)&lt;&gt;""""),2,FALSE),IF(YM3=TODAY(),""Today"",)))))"),"")</f>
        <v/>
      </c>
      <c r="YN6" s="3" t="str">
        <f>IFERROR(__xludf.DUMMYFUNCTION("IF(ISBLANK($A6),, IF((ARRAYFORMULA(SUM(COUNTIFS(OccupancyAddresses,$A6,OccupancyUnits, $B6, 'Tenant Occupancy'!YO$5:YO23,{""&gt;0"",""Occupied"",""Late""}))))&gt;1,""Multiple Bookings"", IF(SUMIFS( 'Tenant Occupancy'!YO$5:YO23,OccupancyUnits,$B6,OccupancyAddres"&amp;"ses,$A6)&gt;0,SUMIFS('Tenant Occupancy'!YO$5:YO23,OccupancyUnits,$B6,OccupancyAddresses,$A6),IFERROR(VLOOKUP($A6&amp;"" ""&amp;$B6, FILTER(ARRAYFORMULA({OccupancyAddresses&amp;"" ""&amp; OccupancyUnits,'Tenant Occupancy'!YO$5:YO23}),INDEX(ARRAYFORMULA({OccupancyAddresses&amp;"""&amp;" ""&amp; OccupancyUnits,'Tenant Occupancy'!YO$5:YO23}),0,2)&lt;&gt;""""),2,FALSE),IF(YN3=TODAY(),""Today"",)))))"),"")</f>
        <v/>
      </c>
      <c r="YO6" s="3" t="str">
        <f>IFERROR(__xludf.DUMMYFUNCTION("IF(ISBLANK($A6),, IF((ARRAYFORMULA(SUM(COUNTIFS(OccupancyAddresses,$A6,OccupancyUnits, $B6, 'Tenant Occupancy'!YP$5:YP23,{""&gt;0"",""Occupied"",""Late""}))))&gt;1,""Multiple Bookings"", IF(SUMIFS( 'Tenant Occupancy'!YP$5:YP23,OccupancyUnits,$B6,OccupancyAddres"&amp;"ses,$A6)&gt;0,SUMIFS('Tenant Occupancy'!YP$5:YP23,OccupancyUnits,$B6,OccupancyAddresses,$A6),IFERROR(VLOOKUP($A6&amp;"" ""&amp;$B6, FILTER(ARRAYFORMULA({OccupancyAddresses&amp;"" ""&amp; OccupancyUnits,'Tenant Occupancy'!YP$5:YP23}),INDEX(ARRAYFORMULA({OccupancyAddresses&amp;"""&amp;" ""&amp; OccupancyUnits,'Tenant Occupancy'!YP$5:YP23}),0,2)&lt;&gt;""""),2,FALSE),IF(YO3=TODAY(),""Today"",)))))"),"")</f>
        <v/>
      </c>
      <c r="YP6" s="3" t="str">
        <f>IFERROR(__xludf.DUMMYFUNCTION("IF(ISBLANK($A6),, IF((ARRAYFORMULA(SUM(COUNTIFS(OccupancyAddresses,$A6,OccupancyUnits, $B6, 'Tenant Occupancy'!YQ$5:YQ23,{""&gt;0"",""Occupied"",""Late""}))))&gt;1,""Multiple Bookings"", IF(SUMIFS( 'Tenant Occupancy'!YQ$5:YQ23,OccupancyUnits,$B6,OccupancyAddres"&amp;"ses,$A6)&gt;0,SUMIFS('Tenant Occupancy'!YQ$5:YQ23,OccupancyUnits,$B6,OccupancyAddresses,$A6),IFERROR(VLOOKUP($A6&amp;"" ""&amp;$B6, FILTER(ARRAYFORMULA({OccupancyAddresses&amp;"" ""&amp; OccupancyUnits,'Tenant Occupancy'!YQ$5:YQ23}),INDEX(ARRAYFORMULA({OccupancyAddresses&amp;"""&amp;" ""&amp; OccupancyUnits,'Tenant Occupancy'!YQ$5:YQ23}),0,2)&lt;&gt;""""),2,FALSE),IF(YP3=TODAY(),""Today"",)))))"),"")</f>
        <v/>
      </c>
      <c r="YQ6" s="3" t="str">
        <f>IFERROR(__xludf.DUMMYFUNCTION("IF(ISBLANK($A6),, IF((ARRAYFORMULA(SUM(COUNTIFS(OccupancyAddresses,$A6,OccupancyUnits, $B6, 'Tenant Occupancy'!YR$5:YR23,{""&gt;0"",""Occupied"",""Late""}))))&gt;1,""Multiple Bookings"", IF(SUMIFS( 'Tenant Occupancy'!YR$5:YR23,OccupancyUnits,$B6,OccupancyAddres"&amp;"ses,$A6)&gt;0,SUMIFS('Tenant Occupancy'!YR$5:YR23,OccupancyUnits,$B6,OccupancyAddresses,$A6),IFERROR(VLOOKUP($A6&amp;"" ""&amp;$B6, FILTER(ARRAYFORMULA({OccupancyAddresses&amp;"" ""&amp; OccupancyUnits,'Tenant Occupancy'!YR$5:YR23}),INDEX(ARRAYFORMULA({OccupancyAddresses&amp;"""&amp;" ""&amp; OccupancyUnits,'Tenant Occupancy'!YR$5:YR23}),0,2)&lt;&gt;""""),2,FALSE),IF(YQ3=TODAY(),""Today"",)))))"),"")</f>
        <v/>
      </c>
      <c r="YR6" s="3" t="str">
        <f>IFERROR(__xludf.DUMMYFUNCTION("IF(ISBLANK($A6),, IF((ARRAYFORMULA(SUM(COUNTIFS(OccupancyAddresses,$A6,OccupancyUnits, $B6, 'Tenant Occupancy'!YS$5:YS23,{""&gt;0"",""Occupied"",""Late""}))))&gt;1,""Multiple Bookings"", IF(SUMIFS( 'Tenant Occupancy'!YS$5:YS23,OccupancyUnits,$B6,OccupancyAddres"&amp;"ses,$A6)&gt;0,SUMIFS('Tenant Occupancy'!YS$5:YS23,OccupancyUnits,$B6,OccupancyAddresses,$A6),IFERROR(VLOOKUP($A6&amp;"" ""&amp;$B6, FILTER(ARRAYFORMULA({OccupancyAddresses&amp;"" ""&amp; OccupancyUnits,'Tenant Occupancy'!YS$5:YS23}),INDEX(ARRAYFORMULA({OccupancyAddresses&amp;"""&amp;" ""&amp; OccupancyUnits,'Tenant Occupancy'!YS$5:YS23}),0,2)&lt;&gt;""""),2,FALSE),IF(YR3=TODAY(),""Today"",)))))"),"")</f>
        <v/>
      </c>
      <c r="YS6" s="3" t="str">
        <f>IFERROR(__xludf.DUMMYFUNCTION("IF(ISBLANK($A6),, IF((ARRAYFORMULA(SUM(COUNTIFS(OccupancyAddresses,$A6,OccupancyUnits, $B6, 'Tenant Occupancy'!YT$5:YT23,{""&gt;0"",""Occupied"",""Late""}))))&gt;1,""Multiple Bookings"", IF(SUMIFS( 'Tenant Occupancy'!YT$5:YT23,OccupancyUnits,$B6,OccupancyAddres"&amp;"ses,$A6)&gt;0,SUMIFS('Tenant Occupancy'!YT$5:YT23,OccupancyUnits,$B6,OccupancyAddresses,$A6),IFERROR(VLOOKUP($A6&amp;"" ""&amp;$B6, FILTER(ARRAYFORMULA({OccupancyAddresses&amp;"" ""&amp; OccupancyUnits,'Tenant Occupancy'!YT$5:YT23}),INDEX(ARRAYFORMULA({OccupancyAddresses&amp;"""&amp;" ""&amp; OccupancyUnits,'Tenant Occupancy'!YT$5:YT23}),0,2)&lt;&gt;""""),2,FALSE),IF(YS3=TODAY(),""Today"",)))))"),"")</f>
        <v/>
      </c>
      <c r="YT6" s="3" t="str">
        <f>IFERROR(__xludf.DUMMYFUNCTION("IF(ISBLANK($A6),, IF((ARRAYFORMULA(SUM(COUNTIFS(OccupancyAddresses,$A6,OccupancyUnits, $B6, 'Tenant Occupancy'!YU$5:YU23,{""&gt;0"",""Occupied"",""Late""}))))&gt;1,""Multiple Bookings"", IF(SUMIFS( 'Tenant Occupancy'!YU$5:YU23,OccupancyUnits,$B6,OccupancyAddres"&amp;"ses,$A6)&gt;0,SUMIFS('Tenant Occupancy'!YU$5:YU23,OccupancyUnits,$B6,OccupancyAddresses,$A6),IFERROR(VLOOKUP($A6&amp;"" ""&amp;$B6, FILTER(ARRAYFORMULA({OccupancyAddresses&amp;"" ""&amp; OccupancyUnits,'Tenant Occupancy'!YU$5:YU23}),INDEX(ARRAYFORMULA({OccupancyAddresses&amp;"""&amp;" ""&amp; OccupancyUnits,'Tenant Occupancy'!YU$5:YU23}),0,2)&lt;&gt;""""),2,FALSE),IF(YT3=TODAY(),""Today"",)))))"),"")</f>
        <v/>
      </c>
      <c r="YU6" s="3" t="str">
        <f>IFERROR(__xludf.DUMMYFUNCTION("IF(ISBLANK($A6),, IF((ARRAYFORMULA(SUM(COUNTIFS(OccupancyAddresses,$A6,OccupancyUnits, $B6, 'Tenant Occupancy'!YV$5:YV23,{""&gt;0"",""Occupied"",""Late""}))))&gt;1,""Multiple Bookings"", IF(SUMIFS( 'Tenant Occupancy'!YV$5:YV23,OccupancyUnits,$B6,OccupancyAddres"&amp;"ses,$A6)&gt;0,SUMIFS('Tenant Occupancy'!YV$5:YV23,OccupancyUnits,$B6,OccupancyAddresses,$A6),IFERROR(VLOOKUP($A6&amp;"" ""&amp;$B6, FILTER(ARRAYFORMULA({OccupancyAddresses&amp;"" ""&amp; OccupancyUnits,'Tenant Occupancy'!YV$5:YV23}),INDEX(ARRAYFORMULA({OccupancyAddresses&amp;"""&amp;" ""&amp; OccupancyUnits,'Tenant Occupancy'!YV$5:YV23}),0,2)&lt;&gt;""""),2,FALSE),IF(YU3=TODAY(),""Today"",)))))"),"")</f>
        <v/>
      </c>
      <c r="YV6" s="3" t="str">
        <f>IFERROR(__xludf.DUMMYFUNCTION("IF(ISBLANK($A6),, IF((ARRAYFORMULA(SUM(COUNTIFS(OccupancyAddresses,$A6,OccupancyUnits, $B6, 'Tenant Occupancy'!YW$5:YW23,{""&gt;0"",""Occupied"",""Late""}))))&gt;1,""Multiple Bookings"", IF(SUMIFS( 'Tenant Occupancy'!YW$5:YW23,OccupancyUnits,$B6,OccupancyAddres"&amp;"ses,$A6)&gt;0,SUMIFS('Tenant Occupancy'!YW$5:YW23,OccupancyUnits,$B6,OccupancyAddresses,$A6),IFERROR(VLOOKUP($A6&amp;"" ""&amp;$B6, FILTER(ARRAYFORMULA({OccupancyAddresses&amp;"" ""&amp; OccupancyUnits,'Tenant Occupancy'!YW$5:YW23}),INDEX(ARRAYFORMULA({OccupancyAddresses&amp;"""&amp;" ""&amp; OccupancyUnits,'Tenant Occupancy'!YW$5:YW23}),0,2)&lt;&gt;""""),2,FALSE),IF(YV3=TODAY(),""Today"",)))))"),"")</f>
        <v/>
      </c>
      <c r="YW6" s="3" t="str">
        <f>IFERROR(__xludf.DUMMYFUNCTION("IF(ISBLANK($A6),, IF((ARRAYFORMULA(SUM(COUNTIFS(OccupancyAddresses,$A6,OccupancyUnits, $B6, 'Tenant Occupancy'!YX$5:YX23,{""&gt;0"",""Occupied"",""Late""}))))&gt;1,""Multiple Bookings"", IF(SUMIFS( 'Tenant Occupancy'!YX$5:YX23,OccupancyUnits,$B6,OccupancyAddres"&amp;"ses,$A6)&gt;0,SUMIFS('Tenant Occupancy'!YX$5:YX23,OccupancyUnits,$B6,OccupancyAddresses,$A6),IFERROR(VLOOKUP($A6&amp;"" ""&amp;$B6, FILTER(ARRAYFORMULA({OccupancyAddresses&amp;"" ""&amp; OccupancyUnits,'Tenant Occupancy'!YX$5:YX23}),INDEX(ARRAYFORMULA({OccupancyAddresses&amp;"""&amp;" ""&amp; OccupancyUnits,'Tenant Occupancy'!YX$5:YX23}),0,2)&lt;&gt;""""),2,FALSE),IF(YW3=TODAY(),""Today"",)))))"),"")</f>
        <v/>
      </c>
      <c r="YX6" s="3" t="str">
        <f>IFERROR(__xludf.DUMMYFUNCTION("IF(ISBLANK($A6),, IF((ARRAYFORMULA(SUM(COUNTIFS(OccupancyAddresses,$A6,OccupancyUnits, $B6, 'Tenant Occupancy'!YY$5:YY23,{""&gt;0"",""Occupied"",""Late""}))))&gt;1,""Multiple Bookings"", IF(SUMIFS( 'Tenant Occupancy'!YY$5:YY23,OccupancyUnits,$B6,OccupancyAddres"&amp;"ses,$A6)&gt;0,SUMIFS('Tenant Occupancy'!YY$5:YY23,OccupancyUnits,$B6,OccupancyAddresses,$A6),IFERROR(VLOOKUP($A6&amp;"" ""&amp;$B6, FILTER(ARRAYFORMULA({OccupancyAddresses&amp;"" ""&amp; OccupancyUnits,'Tenant Occupancy'!YY$5:YY23}),INDEX(ARRAYFORMULA({OccupancyAddresses&amp;"""&amp;" ""&amp; OccupancyUnits,'Tenant Occupancy'!YY$5:YY23}),0,2)&lt;&gt;""""),2,FALSE),IF(YX3=TODAY(),""Today"",)))))"),"")</f>
        <v/>
      </c>
      <c r="YY6" s="3" t="str">
        <f>IFERROR(__xludf.DUMMYFUNCTION("IF(ISBLANK($A6),, IF((ARRAYFORMULA(SUM(COUNTIFS(OccupancyAddresses,$A6,OccupancyUnits, $B6, 'Tenant Occupancy'!YZ$5:YZ23,{""&gt;0"",""Occupied"",""Late""}))))&gt;1,""Multiple Bookings"", IF(SUMIFS( 'Tenant Occupancy'!YZ$5:YZ23,OccupancyUnits,$B6,OccupancyAddres"&amp;"ses,$A6)&gt;0,SUMIFS('Tenant Occupancy'!YZ$5:YZ23,OccupancyUnits,$B6,OccupancyAddresses,$A6),IFERROR(VLOOKUP($A6&amp;"" ""&amp;$B6, FILTER(ARRAYFORMULA({OccupancyAddresses&amp;"" ""&amp; OccupancyUnits,'Tenant Occupancy'!YZ$5:YZ23}),INDEX(ARRAYFORMULA({OccupancyAddresses&amp;"""&amp;" ""&amp; OccupancyUnits,'Tenant Occupancy'!YZ$5:YZ23}),0,2)&lt;&gt;""""),2,FALSE),IF(YY3=TODAY(),""Today"",)))))"),"")</f>
        <v/>
      </c>
      <c r="YZ6" s="3" t="str">
        <f>IFERROR(__xludf.DUMMYFUNCTION("IF(ISBLANK($A6),, IF((ARRAYFORMULA(SUM(COUNTIFS(OccupancyAddresses,$A6,OccupancyUnits, $B6, 'Tenant Occupancy'!ZA$5:ZA23,{""&gt;0"",""Occupied"",""Late""}))))&gt;1,""Multiple Bookings"", IF(SUMIFS( 'Tenant Occupancy'!ZA$5:ZA23,OccupancyUnits,$B6,OccupancyAddres"&amp;"ses,$A6)&gt;0,SUMIFS('Tenant Occupancy'!ZA$5:ZA23,OccupancyUnits,$B6,OccupancyAddresses,$A6),IFERROR(VLOOKUP($A6&amp;"" ""&amp;$B6, FILTER(ARRAYFORMULA({OccupancyAddresses&amp;"" ""&amp; OccupancyUnits,'Tenant Occupancy'!ZA$5:ZA23}),INDEX(ARRAYFORMULA({OccupancyAddresses&amp;"""&amp;" ""&amp; OccupancyUnits,'Tenant Occupancy'!ZA$5:ZA23}),0,2)&lt;&gt;""""),2,FALSE),IF(YZ3=TODAY(),""Today"",)))))"),"")</f>
        <v/>
      </c>
      <c r="ZA6" s="3" t="str">
        <f>IFERROR(__xludf.DUMMYFUNCTION("IF(ISBLANK($A6),, IF((ARRAYFORMULA(SUM(COUNTIFS(OccupancyAddresses,$A6,OccupancyUnits, $B6, 'Tenant Occupancy'!ZB$5:ZB23,{""&gt;0"",""Occupied"",""Late""}))))&gt;1,""Multiple Bookings"", IF(SUMIFS( 'Tenant Occupancy'!ZB$5:ZB23,OccupancyUnits,$B6,OccupancyAddres"&amp;"ses,$A6)&gt;0,SUMIFS('Tenant Occupancy'!ZB$5:ZB23,OccupancyUnits,$B6,OccupancyAddresses,$A6),IFERROR(VLOOKUP($A6&amp;"" ""&amp;$B6, FILTER(ARRAYFORMULA({OccupancyAddresses&amp;"" ""&amp; OccupancyUnits,'Tenant Occupancy'!ZB$5:ZB23}),INDEX(ARRAYFORMULA({OccupancyAddresses&amp;"""&amp;" ""&amp; OccupancyUnits,'Tenant Occupancy'!ZB$5:ZB23}),0,2)&lt;&gt;""""),2,FALSE),IF(ZA3=TODAY(),""Today"",)))))"),"")</f>
        <v/>
      </c>
      <c r="ZB6" s="3" t="str">
        <f>IFERROR(__xludf.DUMMYFUNCTION("IF(ISBLANK($A6),, IF((ARRAYFORMULA(SUM(COUNTIFS(OccupancyAddresses,$A6,OccupancyUnits, $B6, 'Tenant Occupancy'!ZC$5:ZC23,{""&gt;0"",""Occupied"",""Late""}))))&gt;1,""Multiple Bookings"", IF(SUMIFS( 'Tenant Occupancy'!ZC$5:ZC23,OccupancyUnits,$B6,OccupancyAddres"&amp;"ses,$A6)&gt;0,SUMIFS('Tenant Occupancy'!ZC$5:ZC23,OccupancyUnits,$B6,OccupancyAddresses,$A6),IFERROR(VLOOKUP($A6&amp;"" ""&amp;$B6, FILTER(ARRAYFORMULA({OccupancyAddresses&amp;"" ""&amp; OccupancyUnits,'Tenant Occupancy'!ZC$5:ZC23}),INDEX(ARRAYFORMULA({OccupancyAddresses&amp;"""&amp;" ""&amp; OccupancyUnits,'Tenant Occupancy'!ZC$5:ZC23}),0,2)&lt;&gt;""""),2,FALSE),IF(ZB3=TODAY(),""Today"",)))))"),"")</f>
        <v/>
      </c>
      <c r="ZC6" s="3" t="str">
        <f>IFERROR(__xludf.DUMMYFUNCTION("IF(ISBLANK($A6),, IF((ARRAYFORMULA(SUM(COUNTIFS(OccupancyAddresses,$A6,OccupancyUnits, $B6, 'Tenant Occupancy'!ZD$5:ZD23,{""&gt;0"",""Occupied"",""Late""}))))&gt;1,""Multiple Bookings"", IF(SUMIFS( 'Tenant Occupancy'!ZD$5:ZD23,OccupancyUnits,$B6,OccupancyAddres"&amp;"ses,$A6)&gt;0,SUMIFS('Tenant Occupancy'!ZD$5:ZD23,OccupancyUnits,$B6,OccupancyAddresses,$A6),IFERROR(VLOOKUP($A6&amp;"" ""&amp;$B6, FILTER(ARRAYFORMULA({OccupancyAddresses&amp;"" ""&amp; OccupancyUnits,'Tenant Occupancy'!ZD$5:ZD23}),INDEX(ARRAYFORMULA({OccupancyAddresses&amp;"""&amp;" ""&amp; OccupancyUnits,'Tenant Occupancy'!ZD$5:ZD23}),0,2)&lt;&gt;""""),2,FALSE),IF(ZC3=TODAY(),""Today"",)))))"),"")</f>
        <v/>
      </c>
      <c r="ZD6" s="3" t="str">
        <f>IFERROR(__xludf.DUMMYFUNCTION("IF(ISBLANK($A6),, IF((ARRAYFORMULA(SUM(COUNTIFS(OccupancyAddresses,$A6,OccupancyUnits, $B6, 'Tenant Occupancy'!ZE$5:ZE23,{""&gt;0"",""Occupied"",""Late""}))))&gt;1,""Multiple Bookings"", IF(SUMIFS( 'Tenant Occupancy'!ZE$5:ZE23,OccupancyUnits,$B6,OccupancyAddres"&amp;"ses,$A6)&gt;0,SUMIFS('Tenant Occupancy'!ZE$5:ZE23,OccupancyUnits,$B6,OccupancyAddresses,$A6),IFERROR(VLOOKUP($A6&amp;"" ""&amp;$B6, FILTER(ARRAYFORMULA({OccupancyAddresses&amp;"" ""&amp; OccupancyUnits,'Tenant Occupancy'!ZE$5:ZE23}),INDEX(ARRAYFORMULA({OccupancyAddresses&amp;"""&amp;" ""&amp; OccupancyUnits,'Tenant Occupancy'!ZE$5:ZE23}),0,2)&lt;&gt;""""),2,FALSE),IF(ZD3=TODAY(),""Today"",)))))"),"")</f>
        <v/>
      </c>
      <c r="ZE6" s="3" t="str">
        <f>IFERROR(__xludf.DUMMYFUNCTION("IF(ISBLANK($A6),, IF((ARRAYFORMULA(SUM(COUNTIFS(OccupancyAddresses,$A6,OccupancyUnits, $B6, 'Tenant Occupancy'!ZF$5:ZF23,{""&gt;0"",""Occupied"",""Late""}))))&gt;1,""Multiple Bookings"", IF(SUMIFS( 'Tenant Occupancy'!ZF$5:ZF23,OccupancyUnits,$B6,OccupancyAddres"&amp;"ses,$A6)&gt;0,SUMIFS('Tenant Occupancy'!ZF$5:ZF23,OccupancyUnits,$B6,OccupancyAddresses,$A6),IFERROR(VLOOKUP($A6&amp;"" ""&amp;$B6, FILTER(ARRAYFORMULA({OccupancyAddresses&amp;"" ""&amp; OccupancyUnits,'Tenant Occupancy'!ZF$5:ZF23}),INDEX(ARRAYFORMULA({OccupancyAddresses&amp;"""&amp;" ""&amp; OccupancyUnits,'Tenant Occupancy'!ZF$5:ZF23}),0,2)&lt;&gt;""""),2,FALSE),IF(ZE3=TODAY(),""Today"",)))))"),"")</f>
        <v/>
      </c>
      <c r="ZF6" s="3" t="str">
        <f>IFERROR(__xludf.DUMMYFUNCTION("IF(ISBLANK($A6),, IF((ARRAYFORMULA(SUM(COUNTIFS(OccupancyAddresses,$A6,OccupancyUnits, $B6, 'Tenant Occupancy'!ZG$5:ZG23,{""&gt;0"",""Occupied"",""Late""}))))&gt;1,""Multiple Bookings"", IF(SUMIFS( 'Tenant Occupancy'!ZG$5:ZG23,OccupancyUnits,$B6,OccupancyAddres"&amp;"ses,$A6)&gt;0,SUMIFS('Tenant Occupancy'!ZG$5:ZG23,OccupancyUnits,$B6,OccupancyAddresses,$A6),IFERROR(VLOOKUP($A6&amp;"" ""&amp;$B6, FILTER(ARRAYFORMULA({OccupancyAddresses&amp;"" ""&amp; OccupancyUnits,'Tenant Occupancy'!ZG$5:ZG23}),INDEX(ARRAYFORMULA({OccupancyAddresses&amp;"""&amp;" ""&amp; OccupancyUnits,'Tenant Occupancy'!ZG$5:ZG23}),0,2)&lt;&gt;""""),2,FALSE),IF(ZF3=TODAY(),""Today"",)))))"),"")</f>
        <v/>
      </c>
      <c r="ZG6" s="3" t="str">
        <f>IFERROR(__xludf.DUMMYFUNCTION("IF(ISBLANK($A6),, IF((ARRAYFORMULA(SUM(COUNTIFS(OccupancyAddresses,$A6,OccupancyUnits, $B6, 'Tenant Occupancy'!ZH$5:ZH23,{""&gt;0"",""Occupied"",""Late""}))))&gt;1,""Multiple Bookings"", IF(SUMIFS( 'Tenant Occupancy'!ZH$5:ZH23,OccupancyUnits,$B6,OccupancyAddres"&amp;"ses,$A6)&gt;0,SUMIFS('Tenant Occupancy'!ZH$5:ZH23,OccupancyUnits,$B6,OccupancyAddresses,$A6),IFERROR(VLOOKUP($A6&amp;"" ""&amp;$B6, FILTER(ARRAYFORMULA({OccupancyAddresses&amp;"" ""&amp; OccupancyUnits,'Tenant Occupancy'!ZH$5:ZH23}),INDEX(ARRAYFORMULA({OccupancyAddresses&amp;"""&amp;" ""&amp; OccupancyUnits,'Tenant Occupancy'!ZH$5:ZH23}),0,2)&lt;&gt;""""),2,FALSE),IF(ZG3=TODAY(),""Today"",)))))"),"")</f>
        <v/>
      </c>
      <c r="ZH6" s="3" t="str">
        <f>IFERROR(__xludf.DUMMYFUNCTION("IF(ISBLANK($A6),, IF((ARRAYFORMULA(SUM(COUNTIFS(OccupancyAddresses,$A6,OccupancyUnits, $B6, 'Tenant Occupancy'!ZI$5:ZI23,{""&gt;0"",""Occupied"",""Late""}))))&gt;1,""Multiple Bookings"", IF(SUMIFS( 'Tenant Occupancy'!ZI$5:ZI23,OccupancyUnits,$B6,OccupancyAddres"&amp;"ses,$A6)&gt;0,SUMIFS('Tenant Occupancy'!ZI$5:ZI23,OccupancyUnits,$B6,OccupancyAddresses,$A6),IFERROR(VLOOKUP($A6&amp;"" ""&amp;$B6, FILTER(ARRAYFORMULA({OccupancyAddresses&amp;"" ""&amp; OccupancyUnits,'Tenant Occupancy'!ZI$5:ZI23}),INDEX(ARRAYFORMULA({OccupancyAddresses&amp;"""&amp;" ""&amp; OccupancyUnits,'Tenant Occupancy'!ZI$5:ZI23}),0,2)&lt;&gt;""""),2,FALSE),IF(ZH3=TODAY(),""Today"",)))))"),"")</f>
        <v/>
      </c>
      <c r="ZI6" s="3" t="str">
        <f>IFERROR(__xludf.DUMMYFUNCTION("IF(ISBLANK($A6),, IF((ARRAYFORMULA(SUM(COUNTIFS(OccupancyAddresses,$A6,OccupancyUnits, $B6, 'Tenant Occupancy'!ZJ$5:ZJ23,{""&gt;0"",""Occupied"",""Late""}))))&gt;1,""Multiple Bookings"", IF(SUMIFS( 'Tenant Occupancy'!ZJ$5:ZJ23,OccupancyUnits,$B6,OccupancyAddres"&amp;"ses,$A6)&gt;0,SUMIFS('Tenant Occupancy'!ZJ$5:ZJ23,OccupancyUnits,$B6,OccupancyAddresses,$A6),IFERROR(VLOOKUP($A6&amp;"" ""&amp;$B6, FILTER(ARRAYFORMULA({OccupancyAddresses&amp;"" ""&amp; OccupancyUnits,'Tenant Occupancy'!ZJ$5:ZJ23}),INDEX(ARRAYFORMULA({OccupancyAddresses&amp;"""&amp;" ""&amp; OccupancyUnits,'Tenant Occupancy'!ZJ$5:ZJ23}),0,2)&lt;&gt;""""),2,FALSE),IF(ZI3=TODAY(),""Today"",)))))"),"")</f>
        <v/>
      </c>
      <c r="ZJ6" s="3" t="str">
        <f>IFERROR(__xludf.DUMMYFUNCTION("IF(ISBLANK($A6),, IF((ARRAYFORMULA(SUM(COUNTIFS(OccupancyAddresses,$A6,OccupancyUnits, $B6, 'Tenant Occupancy'!ZK$5:ZK23,{""&gt;0"",""Occupied"",""Late""}))))&gt;1,""Multiple Bookings"", IF(SUMIFS( 'Tenant Occupancy'!ZK$5:ZK23,OccupancyUnits,$B6,OccupancyAddres"&amp;"ses,$A6)&gt;0,SUMIFS('Tenant Occupancy'!ZK$5:ZK23,OccupancyUnits,$B6,OccupancyAddresses,$A6),IFERROR(VLOOKUP($A6&amp;"" ""&amp;$B6, FILTER(ARRAYFORMULA({OccupancyAddresses&amp;"" ""&amp; OccupancyUnits,'Tenant Occupancy'!ZK$5:ZK23}),INDEX(ARRAYFORMULA({OccupancyAddresses&amp;"""&amp;" ""&amp; OccupancyUnits,'Tenant Occupancy'!ZK$5:ZK23}),0,2)&lt;&gt;""""),2,FALSE),IF(ZJ3=TODAY(),""Today"",)))))"),"")</f>
        <v/>
      </c>
      <c r="ZK6" s="3" t="str">
        <f>IFERROR(__xludf.DUMMYFUNCTION("IF(ISBLANK($A6),, IF((ARRAYFORMULA(SUM(COUNTIFS(OccupancyAddresses,$A6,OccupancyUnits, $B6, 'Tenant Occupancy'!ZL$5:ZL23,{""&gt;0"",""Occupied"",""Late""}))))&gt;1,""Multiple Bookings"", IF(SUMIFS( 'Tenant Occupancy'!ZL$5:ZL23,OccupancyUnits,$B6,OccupancyAddres"&amp;"ses,$A6)&gt;0,SUMIFS('Tenant Occupancy'!ZL$5:ZL23,OccupancyUnits,$B6,OccupancyAddresses,$A6),IFERROR(VLOOKUP($A6&amp;"" ""&amp;$B6, FILTER(ARRAYFORMULA({OccupancyAddresses&amp;"" ""&amp; OccupancyUnits,'Tenant Occupancy'!ZL$5:ZL23}),INDEX(ARRAYFORMULA({OccupancyAddresses&amp;"""&amp;" ""&amp; OccupancyUnits,'Tenant Occupancy'!ZL$5:ZL23}),0,2)&lt;&gt;""""),2,FALSE),IF(ZK3=TODAY(),""Today"",)))))"),"")</f>
        <v/>
      </c>
      <c r="ZL6" s="3" t="str">
        <f>IFERROR(__xludf.DUMMYFUNCTION("IF(ISBLANK($A6),, IF((ARRAYFORMULA(SUM(COUNTIFS(OccupancyAddresses,$A6,OccupancyUnits, $B6, 'Tenant Occupancy'!ZM$5:ZM23,{""&gt;0"",""Occupied"",""Late""}))))&gt;1,""Multiple Bookings"", IF(SUMIFS( 'Tenant Occupancy'!ZM$5:ZM23,OccupancyUnits,$B6,OccupancyAddres"&amp;"ses,$A6)&gt;0,SUMIFS('Tenant Occupancy'!ZM$5:ZM23,OccupancyUnits,$B6,OccupancyAddresses,$A6),IFERROR(VLOOKUP($A6&amp;"" ""&amp;$B6, FILTER(ARRAYFORMULA({OccupancyAddresses&amp;"" ""&amp; OccupancyUnits,'Tenant Occupancy'!ZM$5:ZM23}),INDEX(ARRAYFORMULA({OccupancyAddresses&amp;"""&amp;" ""&amp; OccupancyUnits,'Tenant Occupancy'!ZM$5:ZM23}),0,2)&lt;&gt;""""),2,FALSE),IF(ZL3=TODAY(),""Today"",)))))"),"")</f>
        <v/>
      </c>
      <c r="ZM6" s="3" t="str">
        <f>IFERROR(__xludf.DUMMYFUNCTION("IF(ISBLANK($A6),, IF((ARRAYFORMULA(SUM(COUNTIFS(OccupancyAddresses,$A6,OccupancyUnits, $B6, 'Tenant Occupancy'!ZN$5:ZN23,{""&gt;0"",""Occupied"",""Late""}))))&gt;1,""Multiple Bookings"", IF(SUMIFS( 'Tenant Occupancy'!ZN$5:ZN23,OccupancyUnits,$B6,OccupancyAddres"&amp;"ses,$A6)&gt;0,SUMIFS('Tenant Occupancy'!ZN$5:ZN23,OccupancyUnits,$B6,OccupancyAddresses,$A6),IFERROR(VLOOKUP($A6&amp;"" ""&amp;$B6, FILTER(ARRAYFORMULA({OccupancyAddresses&amp;"" ""&amp; OccupancyUnits,'Tenant Occupancy'!ZN$5:ZN23}),INDEX(ARRAYFORMULA({OccupancyAddresses&amp;"""&amp;" ""&amp; OccupancyUnits,'Tenant Occupancy'!ZN$5:ZN23}),0,2)&lt;&gt;""""),2,FALSE),IF(ZM3=TODAY(),""Today"",)))))"),"")</f>
        <v/>
      </c>
      <c r="ZN6" s="3" t="str">
        <f>IFERROR(__xludf.DUMMYFUNCTION("IF(ISBLANK($A6),, IF((ARRAYFORMULA(SUM(COUNTIFS(OccupancyAddresses,$A6,OccupancyUnits, $B6, 'Tenant Occupancy'!ZO$5:ZO23,{""&gt;0"",""Occupied"",""Late""}))))&gt;1,""Multiple Bookings"", IF(SUMIFS( 'Tenant Occupancy'!ZO$5:ZO23,OccupancyUnits,$B6,OccupancyAddres"&amp;"ses,$A6)&gt;0,SUMIFS('Tenant Occupancy'!ZO$5:ZO23,OccupancyUnits,$B6,OccupancyAddresses,$A6),IFERROR(VLOOKUP($A6&amp;"" ""&amp;$B6, FILTER(ARRAYFORMULA({OccupancyAddresses&amp;"" ""&amp; OccupancyUnits,'Tenant Occupancy'!ZO$5:ZO23}),INDEX(ARRAYFORMULA({OccupancyAddresses&amp;"""&amp;" ""&amp; OccupancyUnits,'Tenant Occupancy'!ZO$5:ZO23}),0,2)&lt;&gt;""""),2,FALSE),IF(ZN3=TODAY(),""Today"",)))))"),"")</f>
        <v/>
      </c>
      <c r="ZO6" s="3" t="str">
        <f>IFERROR(__xludf.DUMMYFUNCTION("IF(ISBLANK($A6),, IF((ARRAYFORMULA(SUM(COUNTIFS(OccupancyAddresses,$A6,OccupancyUnits, $B6, 'Tenant Occupancy'!ZP$5:ZP23,{""&gt;0"",""Occupied"",""Late""}))))&gt;1,""Multiple Bookings"", IF(SUMIFS( 'Tenant Occupancy'!ZP$5:ZP23,OccupancyUnits,$B6,OccupancyAddres"&amp;"ses,$A6)&gt;0,SUMIFS('Tenant Occupancy'!ZP$5:ZP23,OccupancyUnits,$B6,OccupancyAddresses,$A6),IFERROR(VLOOKUP($A6&amp;"" ""&amp;$B6, FILTER(ARRAYFORMULA({OccupancyAddresses&amp;"" ""&amp; OccupancyUnits,'Tenant Occupancy'!ZP$5:ZP23}),INDEX(ARRAYFORMULA({OccupancyAddresses&amp;"""&amp;" ""&amp; OccupancyUnits,'Tenant Occupancy'!ZP$5:ZP23}),0,2)&lt;&gt;""""),2,FALSE),IF(ZO3=TODAY(),""Today"",)))))"),"")</f>
        <v/>
      </c>
      <c r="ZP6" s="3" t="str">
        <f>IFERROR(__xludf.DUMMYFUNCTION("IF(ISBLANK($A6),, IF((ARRAYFORMULA(SUM(COUNTIFS(OccupancyAddresses,$A6,OccupancyUnits, $B6, 'Tenant Occupancy'!ZQ$5:ZQ23,{""&gt;0"",""Occupied"",""Late""}))))&gt;1,""Multiple Bookings"", IF(SUMIFS( 'Tenant Occupancy'!ZQ$5:ZQ23,OccupancyUnits,$B6,OccupancyAddres"&amp;"ses,$A6)&gt;0,SUMIFS('Tenant Occupancy'!ZQ$5:ZQ23,OccupancyUnits,$B6,OccupancyAddresses,$A6),IFERROR(VLOOKUP($A6&amp;"" ""&amp;$B6, FILTER(ARRAYFORMULA({OccupancyAddresses&amp;"" ""&amp; OccupancyUnits,'Tenant Occupancy'!ZQ$5:ZQ23}),INDEX(ARRAYFORMULA({OccupancyAddresses&amp;"""&amp;" ""&amp; OccupancyUnits,'Tenant Occupancy'!ZQ$5:ZQ23}),0,2)&lt;&gt;""""),2,FALSE),IF(ZP3=TODAY(),""Today"",)))))"),"")</f>
        <v/>
      </c>
      <c r="ZQ6" s="3" t="str">
        <f>IFERROR(__xludf.DUMMYFUNCTION("IF(ISBLANK($A6),, IF((ARRAYFORMULA(SUM(COUNTIFS(OccupancyAddresses,$A6,OccupancyUnits, $B6, 'Tenant Occupancy'!ZR$5:ZR23,{""&gt;0"",""Occupied"",""Late""}))))&gt;1,""Multiple Bookings"", IF(SUMIFS( 'Tenant Occupancy'!ZR$5:ZR23,OccupancyUnits,$B6,OccupancyAddres"&amp;"ses,$A6)&gt;0,SUMIFS('Tenant Occupancy'!ZR$5:ZR23,OccupancyUnits,$B6,OccupancyAddresses,$A6),IFERROR(VLOOKUP($A6&amp;"" ""&amp;$B6, FILTER(ARRAYFORMULA({OccupancyAddresses&amp;"" ""&amp; OccupancyUnits,'Tenant Occupancy'!ZR$5:ZR23}),INDEX(ARRAYFORMULA({OccupancyAddresses&amp;"""&amp;" ""&amp; OccupancyUnits,'Tenant Occupancy'!ZR$5:ZR23}),0,2)&lt;&gt;""""),2,FALSE),IF(ZQ3=TODAY(),""Today"",)))))"),"")</f>
        <v/>
      </c>
      <c r="ZR6" s="3" t="str">
        <f>IFERROR(__xludf.DUMMYFUNCTION("IF(ISBLANK($A6),, IF((ARRAYFORMULA(SUM(COUNTIFS(OccupancyAddresses,$A6,OccupancyUnits, $B6, 'Tenant Occupancy'!ZS$5:ZS23,{""&gt;0"",""Occupied"",""Late""}))))&gt;1,""Multiple Bookings"", IF(SUMIFS( 'Tenant Occupancy'!ZS$5:ZS23,OccupancyUnits,$B6,OccupancyAddres"&amp;"ses,$A6)&gt;0,SUMIFS('Tenant Occupancy'!ZS$5:ZS23,OccupancyUnits,$B6,OccupancyAddresses,$A6),IFERROR(VLOOKUP($A6&amp;"" ""&amp;$B6, FILTER(ARRAYFORMULA({OccupancyAddresses&amp;"" ""&amp; OccupancyUnits,'Tenant Occupancy'!ZS$5:ZS23}),INDEX(ARRAYFORMULA({OccupancyAddresses&amp;"""&amp;" ""&amp; OccupancyUnits,'Tenant Occupancy'!ZS$5:ZS23}),0,2)&lt;&gt;""""),2,FALSE),IF(ZR3=TODAY(),""Today"",)))))"),"")</f>
        <v/>
      </c>
      <c r="ZS6" s="3" t="str">
        <f>IFERROR(__xludf.DUMMYFUNCTION("IF(ISBLANK($A6),, IF((ARRAYFORMULA(SUM(COUNTIFS(OccupancyAddresses,$A6,OccupancyUnits, $B6, 'Tenant Occupancy'!ZT$5:ZT23,{""&gt;0"",""Occupied"",""Late""}))))&gt;1,""Multiple Bookings"", IF(SUMIFS( 'Tenant Occupancy'!ZT$5:ZT23,OccupancyUnits,$B6,OccupancyAddres"&amp;"ses,$A6)&gt;0,SUMIFS('Tenant Occupancy'!ZT$5:ZT23,OccupancyUnits,$B6,OccupancyAddresses,$A6),IFERROR(VLOOKUP($A6&amp;"" ""&amp;$B6, FILTER(ARRAYFORMULA({OccupancyAddresses&amp;"" ""&amp; OccupancyUnits,'Tenant Occupancy'!ZT$5:ZT23}),INDEX(ARRAYFORMULA({OccupancyAddresses&amp;"""&amp;" ""&amp; OccupancyUnits,'Tenant Occupancy'!ZT$5:ZT23}),0,2)&lt;&gt;""""),2,FALSE),IF(ZS3=TODAY(),""Today"",)))))"),"")</f>
        <v/>
      </c>
      <c r="ZT6" s="3" t="str">
        <f>IFERROR(__xludf.DUMMYFUNCTION("IF(ISBLANK($A6),, IF((ARRAYFORMULA(SUM(COUNTIFS(OccupancyAddresses,$A6,OccupancyUnits, $B6, 'Tenant Occupancy'!ZU$5:ZU23,{""&gt;0"",""Occupied"",""Late""}))))&gt;1,""Multiple Bookings"", IF(SUMIFS( 'Tenant Occupancy'!ZU$5:ZU23,OccupancyUnits,$B6,OccupancyAddres"&amp;"ses,$A6)&gt;0,SUMIFS('Tenant Occupancy'!ZU$5:ZU23,OccupancyUnits,$B6,OccupancyAddresses,$A6),IFERROR(VLOOKUP($A6&amp;"" ""&amp;$B6, FILTER(ARRAYFORMULA({OccupancyAddresses&amp;"" ""&amp; OccupancyUnits,'Tenant Occupancy'!ZU$5:ZU23}),INDEX(ARRAYFORMULA({OccupancyAddresses&amp;"""&amp;" ""&amp; OccupancyUnits,'Tenant Occupancy'!ZU$5:ZU23}),0,2)&lt;&gt;""""),2,FALSE),IF(ZT3=TODAY(),""Today"",)))))"),"")</f>
        <v/>
      </c>
      <c r="ZU6" s="3" t="str">
        <f>IFERROR(__xludf.DUMMYFUNCTION("IF(ISBLANK($A6),, IF((ARRAYFORMULA(SUM(COUNTIFS(OccupancyAddresses,$A6,OccupancyUnits, $B6, 'Tenant Occupancy'!ZV$5:ZV23,{""&gt;0"",""Occupied"",""Late""}))))&gt;1,""Multiple Bookings"", IF(SUMIFS( 'Tenant Occupancy'!ZV$5:ZV23,OccupancyUnits,$B6,OccupancyAddres"&amp;"ses,$A6)&gt;0,SUMIFS('Tenant Occupancy'!ZV$5:ZV23,OccupancyUnits,$B6,OccupancyAddresses,$A6),IFERROR(VLOOKUP($A6&amp;"" ""&amp;$B6, FILTER(ARRAYFORMULA({OccupancyAddresses&amp;"" ""&amp; OccupancyUnits,'Tenant Occupancy'!ZV$5:ZV23}),INDEX(ARRAYFORMULA({OccupancyAddresses&amp;"""&amp;" ""&amp; OccupancyUnits,'Tenant Occupancy'!ZV$5:ZV23}),0,2)&lt;&gt;""""),2,FALSE),IF(ZU3=TODAY(),""Today"",)))))"),"")</f>
        <v/>
      </c>
      <c r="ZV6" s="3" t="str">
        <f>IFERROR(__xludf.DUMMYFUNCTION("IF(ISBLANK($A6),, IF((ARRAYFORMULA(SUM(COUNTIFS(OccupancyAddresses,$A6,OccupancyUnits, $B6, 'Tenant Occupancy'!ZW$5:ZW23,{""&gt;0"",""Occupied"",""Late""}))))&gt;1,""Multiple Bookings"", IF(SUMIFS( 'Tenant Occupancy'!ZW$5:ZW23,OccupancyUnits,$B6,OccupancyAddres"&amp;"ses,$A6)&gt;0,SUMIFS('Tenant Occupancy'!ZW$5:ZW23,OccupancyUnits,$B6,OccupancyAddresses,$A6),IFERROR(VLOOKUP($A6&amp;"" ""&amp;$B6, FILTER(ARRAYFORMULA({OccupancyAddresses&amp;"" ""&amp; OccupancyUnits,'Tenant Occupancy'!ZW$5:ZW23}),INDEX(ARRAYFORMULA({OccupancyAddresses&amp;"""&amp;" ""&amp; OccupancyUnits,'Tenant Occupancy'!ZW$5:ZW23}),0,2)&lt;&gt;""""),2,FALSE),IF(ZV3=TODAY(),""Today"",)))))"),"")</f>
        <v/>
      </c>
      <c r="ZW6" s="3" t="str">
        <f>IFERROR(__xludf.DUMMYFUNCTION("IF(ISBLANK($A6),, IF((ARRAYFORMULA(SUM(COUNTIFS(OccupancyAddresses,$A6,OccupancyUnits, $B6, 'Tenant Occupancy'!ZX$5:ZX23,{""&gt;0"",""Occupied"",""Late""}))))&gt;1,""Multiple Bookings"", IF(SUMIFS( 'Tenant Occupancy'!ZX$5:ZX23,OccupancyUnits,$B6,OccupancyAddres"&amp;"ses,$A6)&gt;0,SUMIFS('Tenant Occupancy'!ZX$5:ZX23,OccupancyUnits,$B6,OccupancyAddresses,$A6),IFERROR(VLOOKUP($A6&amp;"" ""&amp;$B6, FILTER(ARRAYFORMULA({OccupancyAddresses&amp;"" ""&amp; OccupancyUnits,'Tenant Occupancy'!ZX$5:ZX23}),INDEX(ARRAYFORMULA({OccupancyAddresses&amp;"""&amp;" ""&amp; OccupancyUnits,'Tenant Occupancy'!ZX$5:ZX23}),0,2)&lt;&gt;""""),2,FALSE),IF(ZW3=TODAY(),""Today"",)))))"),"")</f>
        <v/>
      </c>
      <c r="ZX6" s="3" t="str">
        <f>IFERROR(__xludf.DUMMYFUNCTION("IF(ISBLANK($A6),, IF((ARRAYFORMULA(SUM(COUNTIFS(OccupancyAddresses,$A6,OccupancyUnits, $B6, 'Tenant Occupancy'!ZY$5:ZY23,{""&gt;0"",""Occupied"",""Late""}))))&gt;1,""Multiple Bookings"", IF(SUMIFS( 'Tenant Occupancy'!ZY$5:ZY23,OccupancyUnits,$B6,OccupancyAddres"&amp;"ses,$A6)&gt;0,SUMIFS('Tenant Occupancy'!ZY$5:ZY23,OccupancyUnits,$B6,OccupancyAddresses,$A6),IFERROR(VLOOKUP($A6&amp;"" ""&amp;$B6, FILTER(ARRAYFORMULA({OccupancyAddresses&amp;"" ""&amp; OccupancyUnits,'Tenant Occupancy'!ZY$5:ZY23}),INDEX(ARRAYFORMULA({OccupancyAddresses&amp;"""&amp;" ""&amp; OccupancyUnits,'Tenant Occupancy'!ZY$5:ZY23}),0,2)&lt;&gt;""""),2,FALSE),IF(ZX3=TODAY(),""Today"",)))))"),"")</f>
        <v/>
      </c>
      <c r="ZY6" s="3" t="str">
        <f>IFERROR(__xludf.DUMMYFUNCTION("IF(ISBLANK($A6),, IF((ARRAYFORMULA(SUM(COUNTIFS(OccupancyAddresses,$A6,OccupancyUnits, $B6, 'Tenant Occupancy'!ZZ$5:ZZ23,{""&gt;0"",""Occupied"",""Late""}))))&gt;1,""Multiple Bookings"", IF(SUMIFS( 'Tenant Occupancy'!ZZ$5:ZZ23,OccupancyUnits,$B6,OccupancyAddres"&amp;"ses,$A6)&gt;0,SUMIFS('Tenant Occupancy'!ZZ$5:ZZ23,OccupancyUnits,$B6,OccupancyAddresses,$A6),IFERROR(VLOOKUP($A6&amp;"" ""&amp;$B6, FILTER(ARRAYFORMULA({OccupancyAddresses&amp;"" ""&amp; OccupancyUnits,'Tenant Occupancy'!ZZ$5:ZZ23}),INDEX(ARRAYFORMULA({OccupancyAddresses&amp;"""&amp;" ""&amp; OccupancyUnits,'Tenant Occupancy'!ZZ$5:ZZ23}),0,2)&lt;&gt;""""),2,FALSE),IF(ZY3=TODAY(),""Today"",)))))"),"")</f>
        <v/>
      </c>
      <c r="ZZ6" s="3" t="str">
        <f>IFERROR(__xludf.DUMMYFUNCTION("IF(ISBLANK($A6),, IF((ARRAYFORMULA(SUM(COUNTIFS(OccupancyAddresses,$A6,OccupancyUnits, $B6, 'Tenant Occupancy'!AAA$5:AAA23,{""&gt;0"",""Occupied"",""Late""}))))&gt;1,""Multiple Bookings"", IF(SUMIFS( 'Tenant Occupancy'!AAA$5:AAA23,OccupancyUnits,$B6,OccupancyAd"&amp;"dresses,$A6)&gt;0,SUMIFS('Tenant Occupancy'!AAA$5:AAA23,OccupancyUnits,$B6,OccupancyAddresses,$A6),IFERROR(VLOOKUP($A6&amp;"" ""&amp;$B6, FILTER(ARRAYFORMULA({OccupancyAddresses&amp;"" ""&amp; OccupancyUnits,'Tenant Occupancy'!AAA$5:AAA23}),INDEX(ARRAYFORMULA({OccupancyAddr"&amp;"esses&amp;"" ""&amp; OccupancyUnits,'Tenant Occupancy'!AAA$5:AAA23}),0,2)&lt;&gt;""""),2,FALSE),IF(ZZ3=TODAY(),""Today"",)))))"),"")</f>
        <v/>
      </c>
      <c r="AAA6" s="3" t="str">
        <f>IFERROR(__xludf.DUMMYFUNCTION("IF(ISBLANK($A6),, IF((ARRAYFORMULA(SUM(COUNTIFS(OccupancyAddresses,$A6,OccupancyUnits, $B6, 'Tenant Occupancy'!AAB$5:AAB23,{""&gt;0"",""Occupied"",""Late""}))))&gt;1,""Multiple Bookings"", IF(SUMIFS( 'Tenant Occupancy'!AAB$5:AAB23,OccupancyUnits,$B6,OccupancyAd"&amp;"dresses,$A6)&gt;0,SUMIFS('Tenant Occupancy'!AAB$5:AAB23,OccupancyUnits,$B6,OccupancyAddresses,$A6),IFERROR(VLOOKUP($A6&amp;"" ""&amp;$B6, FILTER(ARRAYFORMULA({OccupancyAddresses&amp;"" ""&amp; OccupancyUnits,'Tenant Occupancy'!AAB$5:AAB23}),INDEX(ARRAYFORMULA({OccupancyAddr"&amp;"esses&amp;"" ""&amp; OccupancyUnits,'Tenant Occupancy'!AAB$5:AAB23}),0,2)&lt;&gt;""""),2,FALSE),IF(AAA3=TODAY(),""Today"",)))))"),"")</f>
        <v/>
      </c>
      <c r="AAB6" s="3" t="str">
        <f>IFERROR(__xludf.DUMMYFUNCTION("IF(ISBLANK($A6),, IF((ARRAYFORMULA(SUM(COUNTIFS(OccupancyAddresses,$A6,OccupancyUnits, $B6, 'Tenant Occupancy'!AAC$5:AAC23,{""&gt;0"",""Occupied"",""Late""}))))&gt;1,""Multiple Bookings"", IF(SUMIFS( 'Tenant Occupancy'!AAC$5:AAC23,OccupancyUnits,$B6,OccupancyAd"&amp;"dresses,$A6)&gt;0,SUMIFS('Tenant Occupancy'!AAC$5:AAC23,OccupancyUnits,$B6,OccupancyAddresses,$A6),IFERROR(VLOOKUP($A6&amp;"" ""&amp;$B6, FILTER(ARRAYFORMULA({OccupancyAddresses&amp;"" ""&amp; OccupancyUnits,'Tenant Occupancy'!AAC$5:AAC23}),INDEX(ARRAYFORMULA({OccupancyAddr"&amp;"esses&amp;"" ""&amp; OccupancyUnits,'Tenant Occupancy'!AAC$5:AAC23}),0,2)&lt;&gt;""""),2,FALSE),IF(AAB3=TODAY(),""Today"",)))))"),"")</f>
        <v/>
      </c>
      <c r="AAC6" s="3" t="str">
        <f>IFERROR(__xludf.DUMMYFUNCTION("IF(ISBLANK($A6),, IF((ARRAYFORMULA(SUM(COUNTIFS(OccupancyAddresses,$A6,OccupancyUnits, $B6, 'Tenant Occupancy'!AAD$5:AAD23,{""&gt;0"",""Occupied"",""Late""}))))&gt;1,""Multiple Bookings"", IF(SUMIFS( 'Tenant Occupancy'!AAD$5:AAD23,OccupancyUnits,$B6,OccupancyAd"&amp;"dresses,$A6)&gt;0,SUMIFS('Tenant Occupancy'!AAD$5:AAD23,OccupancyUnits,$B6,OccupancyAddresses,$A6),IFERROR(VLOOKUP($A6&amp;"" ""&amp;$B6, FILTER(ARRAYFORMULA({OccupancyAddresses&amp;"" ""&amp; OccupancyUnits,'Tenant Occupancy'!AAD$5:AAD23}),INDEX(ARRAYFORMULA({OccupancyAddr"&amp;"esses&amp;"" ""&amp; OccupancyUnits,'Tenant Occupancy'!AAD$5:AAD23}),0,2)&lt;&gt;""""),2,FALSE),IF(AAC3=TODAY(),""Today"",)))))"),"")</f>
        <v/>
      </c>
      <c r="AAD6" s="3" t="str">
        <f>IFERROR(__xludf.DUMMYFUNCTION("IF(ISBLANK($A6),, IF((ARRAYFORMULA(SUM(COUNTIFS(OccupancyAddresses,$A6,OccupancyUnits, $B6, 'Tenant Occupancy'!AAE$5:AAE23,{""&gt;0"",""Occupied"",""Late""}))))&gt;1,""Multiple Bookings"", IF(SUMIFS( 'Tenant Occupancy'!AAE$5:AAE23,OccupancyUnits,$B6,OccupancyAd"&amp;"dresses,$A6)&gt;0,SUMIFS('Tenant Occupancy'!AAE$5:AAE23,OccupancyUnits,$B6,OccupancyAddresses,$A6),IFERROR(VLOOKUP($A6&amp;"" ""&amp;$B6, FILTER(ARRAYFORMULA({OccupancyAddresses&amp;"" ""&amp; OccupancyUnits,'Tenant Occupancy'!AAE$5:AAE23}),INDEX(ARRAYFORMULA({OccupancyAddr"&amp;"esses&amp;"" ""&amp; OccupancyUnits,'Tenant Occupancy'!AAE$5:AAE23}),0,2)&lt;&gt;""""),2,FALSE),IF(AAD3=TODAY(),""Today"",)))))"),"")</f>
        <v/>
      </c>
      <c r="AAE6" s="3" t="str">
        <f>IFERROR(__xludf.DUMMYFUNCTION("IF(ISBLANK($A6),, IF((ARRAYFORMULA(SUM(COUNTIFS(OccupancyAddresses,$A6,OccupancyUnits, $B6, 'Tenant Occupancy'!AAF$5:AAF23,{""&gt;0"",""Occupied"",""Late""}))))&gt;1,""Multiple Bookings"", IF(SUMIFS( 'Tenant Occupancy'!AAF$5:AAF23,OccupancyUnits,$B6,OccupancyAd"&amp;"dresses,$A6)&gt;0,SUMIFS('Tenant Occupancy'!AAF$5:AAF23,OccupancyUnits,$B6,OccupancyAddresses,$A6),IFERROR(VLOOKUP($A6&amp;"" ""&amp;$B6, FILTER(ARRAYFORMULA({OccupancyAddresses&amp;"" ""&amp; OccupancyUnits,'Tenant Occupancy'!AAF$5:AAF23}),INDEX(ARRAYFORMULA({OccupancyAddr"&amp;"esses&amp;"" ""&amp; OccupancyUnits,'Tenant Occupancy'!AAF$5:AAF23}),0,2)&lt;&gt;""""),2,FALSE),IF(AAE3=TODAY(),""Today"",)))))"),"")</f>
        <v/>
      </c>
      <c r="AAF6" s="3" t="str">
        <f>IFERROR(__xludf.DUMMYFUNCTION("IF(ISBLANK($A6),, IF((ARRAYFORMULA(SUM(COUNTIFS(OccupancyAddresses,$A6,OccupancyUnits, $B6, 'Tenant Occupancy'!AAG$5:AAG23,{""&gt;0"",""Occupied"",""Late""}))))&gt;1,""Multiple Bookings"", IF(SUMIFS( 'Tenant Occupancy'!AAG$5:AAG23,OccupancyUnits,$B6,OccupancyAd"&amp;"dresses,$A6)&gt;0,SUMIFS('Tenant Occupancy'!AAG$5:AAG23,OccupancyUnits,$B6,OccupancyAddresses,$A6),IFERROR(VLOOKUP($A6&amp;"" ""&amp;$B6, FILTER(ARRAYFORMULA({OccupancyAddresses&amp;"" ""&amp; OccupancyUnits,'Tenant Occupancy'!AAG$5:AAG23}),INDEX(ARRAYFORMULA({OccupancyAddr"&amp;"esses&amp;"" ""&amp; OccupancyUnits,'Tenant Occupancy'!AAG$5:AAG23}),0,2)&lt;&gt;""""),2,FALSE),IF(AAF3=TODAY(),""Today"",)))))"),"")</f>
        <v/>
      </c>
      <c r="AAG6" s="3" t="str">
        <f>IFERROR(__xludf.DUMMYFUNCTION("IF(ISBLANK($A6),, IF((ARRAYFORMULA(SUM(COUNTIFS(OccupancyAddresses,$A6,OccupancyUnits, $B6, 'Tenant Occupancy'!AAH$5:AAH23,{""&gt;0"",""Occupied"",""Late""}))))&gt;1,""Multiple Bookings"", IF(SUMIFS( 'Tenant Occupancy'!AAH$5:AAH23,OccupancyUnits,$B6,OccupancyAd"&amp;"dresses,$A6)&gt;0,SUMIFS('Tenant Occupancy'!AAH$5:AAH23,OccupancyUnits,$B6,OccupancyAddresses,$A6),IFERROR(VLOOKUP($A6&amp;"" ""&amp;$B6, FILTER(ARRAYFORMULA({OccupancyAddresses&amp;"" ""&amp; OccupancyUnits,'Tenant Occupancy'!AAH$5:AAH23}),INDEX(ARRAYFORMULA({OccupancyAddr"&amp;"esses&amp;"" ""&amp; OccupancyUnits,'Tenant Occupancy'!AAH$5:AAH23}),0,2)&lt;&gt;""""),2,FALSE),IF(AAG3=TODAY(),""Today"",)))))"),"")</f>
        <v/>
      </c>
      <c r="AAH6" s="3" t="str">
        <f>IFERROR(__xludf.DUMMYFUNCTION("IF(ISBLANK($A6),, IF((ARRAYFORMULA(SUM(COUNTIFS(OccupancyAddresses,$A6,OccupancyUnits, $B6, 'Tenant Occupancy'!AAI$5:AAI23,{""&gt;0"",""Occupied"",""Late""}))))&gt;1,""Multiple Bookings"", IF(SUMIFS( 'Tenant Occupancy'!AAI$5:AAI23,OccupancyUnits,$B6,OccupancyAd"&amp;"dresses,$A6)&gt;0,SUMIFS('Tenant Occupancy'!AAI$5:AAI23,OccupancyUnits,$B6,OccupancyAddresses,$A6),IFERROR(VLOOKUP($A6&amp;"" ""&amp;$B6, FILTER(ARRAYFORMULA({OccupancyAddresses&amp;"" ""&amp; OccupancyUnits,'Tenant Occupancy'!AAI$5:AAI23}),INDEX(ARRAYFORMULA({OccupancyAddr"&amp;"esses&amp;"" ""&amp; OccupancyUnits,'Tenant Occupancy'!AAI$5:AAI23}),0,2)&lt;&gt;""""),2,FALSE),IF(AAH3=TODAY(),""Today"",)))))"),"")</f>
        <v/>
      </c>
      <c r="AAI6" s="3" t="str">
        <f>IFERROR(__xludf.DUMMYFUNCTION("IF(ISBLANK($A6),, IF((ARRAYFORMULA(SUM(COUNTIFS(OccupancyAddresses,$A6,OccupancyUnits, $B6, 'Tenant Occupancy'!AAJ$5:AAJ23,{""&gt;0"",""Occupied"",""Late""}))))&gt;1,""Multiple Bookings"", IF(SUMIFS( 'Tenant Occupancy'!AAJ$5:AAJ23,OccupancyUnits,$B6,OccupancyAd"&amp;"dresses,$A6)&gt;0,SUMIFS('Tenant Occupancy'!AAJ$5:AAJ23,OccupancyUnits,$B6,OccupancyAddresses,$A6),IFERROR(VLOOKUP($A6&amp;"" ""&amp;$B6, FILTER(ARRAYFORMULA({OccupancyAddresses&amp;"" ""&amp; OccupancyUnits,'Tenant Occupancy'!AAJ$5:AAJ23}),INDEX(ARRAYFORMULA({OccupancyAddr"&amp;"esses&amp;"" ""&amp; OccupancyUnits,'Tenant Occupancy'!AAJ$5:AAJ23}),0,2)&lt;&gt;""""),2,FALSE),IF(AAI3=TODAY(),""Today"",)))))"),"")</f>
        <v/>
      </c>
      <c r="AAJ6" s="3" t="str">
        <f>IFERROR(__xludf.DUMMYFUNCTION("IF(ISBLANK($A6),, IF((ARRAYFORMULA(SUM(COUNTIFS(OccupancyAddresses,$A6,OccupancyUnits, $B6, 'Tenant Occupancy'!AAK$5:AAK23,{""&gt;0"",""Occupied"",""Late""}))))&gt;1,""Multiple Bookings"", IF(SUMIFS( 'Tenant Occupancy'!AAK$5:AAK23,OccupancyUnits,$B6,OccupancyAd"&amp;"dresses,$A6)&gt;0,SUMIFS('Tenant Occupancy'!AAK$5:AAK23,OccupancyUnits,$B6,OccupancyAddresses,$A6),IFERROR(VLOOKUP($A6&amp;"" ""&amp;$B6, FILTER(ARRAYFORMULA({OccupancyAddresses&amp;"" ""&amp; OccupancyUnits,'Tenant Occupancy'!AAK$5:AAK23}),INDEX(ARRAYFORMULA({OccupancyAddr"&amp;"esses&amp;"" ""&amp; OccupancyUnits,'Tenant Occupancy'!AAK$5:AAK23}),0,2)&lt;&gt;""""),2,FALSE),IF(AAJ3=TODAY(),""Today"",)))))"),"")</f>
        <v/>
      </c>
      <c r="AAK6" s="3" t="str">
        <f>IFERROR(__xludf.DUMMYFUNCTION("IF(ISBLANK($A6),, IF((ARRAYFORMULA(SUM(COUNTIFS(OccupancyAddresses,$A6,OccupancyUnits, $B6, 'Tenant Occupancy'!AAL$5:AAL23,{""&gt;0"",""Occupied"",""Late""}))))&gt;1,""Multiple Bookings"", IF(SUMIFS( 'Tenant Occupancy'!AAL$5:AAL23,OccupancyUnits,$B6,OccupancyAd"&amp;"dresses,$A6)&gt;0,SUMIFS('Tenant Occupancy'!AAL$5:AAL23,OccupancyUnits,$B6,OccupancyAddresses,$A6),IFERROR(VLOOKUP($A6&amp;"" ""&amp;$B6, FILTER(ARRAYFORMULA({OccupancyAddresses&amp;"" ""&amp; OccupancyUnits,'Tenant Occupancy'!AAL$5:AAL23}),INDEX(ARRAYFORMULA({OccupancyAddr"&amp;"esses&amp;"" ""&amp; OccupancyUnits,'Tenant Occupancy'!AAL$5:AAL23}),0,2)&lt;&gt;""""),2,FALSE),IF(AAK3=TODAY(),""Today"",)))))"),"")</f>
        <v/>
      </c>
      <c r="AAL6" s="3" t="str">
        <f>IFERROR(__xludf.DUMMYFUNCTION("IF(ISBLANK($A6),, IF((ARRAYFORMULA(SUM(COUNTIFS(OccupancyAddresses,$A6,OccupancyUnits, $B6, 'Tenant Occupancy'!AAM$5:AAM23,{""&gt;0"",""Occupied"",""Late""}))))&gt;1,""Multiple Bookings"", IF(SUMIFS( 'Tenant Occupancy'!AAM$5:AAM23,OccupancyUnits,$B6,OccupancyAd"&amp;"dresses,$A6)&gt;0,SUMIFS('Tenant Occupancy'!AAM$5:AAM23,OccupancyUnits,$B6,OccupancyAddresses,$A6),IFERROR(VLOOKUP($A6&amp;"" ""&amp;$B6, FILTER(ARRAYFORMULA({OccupancyAddresses&amp;"" ""&amp; OccupancyUnits,'Tenant Occupancy'!AAM$5:AAM23}),INDEX(ARRAYFORMULA({OccupancyAddr"&amp;"esses&amp;"" ""&amp; OccupancyUnits,'Tenant Occupancy'!AAM$5:AAM23}),0,2)&lt;&gt;""""),2,FALSE),IF(AAL3=TODAY(),""Today"",)))))"),"")</f>
        <v/>
      </c>
      <c r="AAM6" s="3" t="str">
        <f>IFERROR(__xludf.DUMMYFUNCTION("IF(ISBLANK($A6),, IF((ARRAYFORMULA(SUM(COUNTIFS(OccupancyAddresses,$A6,OccupancyUnits, $B6, 'Tenant Occupancy'!AAN$5:AAN23,{""&gt;0"",""Occupied"",""Late""}))))&gt;1,""Multiple Bookings"", IF(SUMIFS( 'Tenant Occupancy'!AAN$5:AAN23,OccupancyUnits,$B6,OccupancyAd"&amp;"dresses,$A6)&gt;0,SUMIFS('Tenant Occupancy'!AAN$5:AAN23,OccupancyUnits,$B6,OccupancyAddresses,$A6),IFERROR(VLOOKUP($A6&amp;"" ""&amp;$B6, FILTER(ARRAYFORMULA({OccupancyAddresses&amp;"" ""&amp; OccupancyUnits,'Tenant Occupancy'!AAN$5:AAN23}),INDEX(ARRAYFORMULA({OccupancyAddr"&amp;"esses&amp;"" ""&amp; OccupancyUnits,'Tenant Occupancy'!AAN$5:AAN23}),0,2)&lt;&gt;""""),2,FALSE),IF(AAM3=TODAY(),""Today"",)))))"),"")</f>
        <v/>
      </c>
      <c r="AAN6" s="3" t="str">
        <f>IFERROR(__xludf.DUMMYFUNCTION("IF(ISBLANK($A6),, IF((ARRAYFORMULA(SUM(COUNTIFS(OccupancyAddresses,$A6,OccupancyUnits, $B6, 'Tenant Occupancy'!AAO$5:AAO23,{""&gt;0"",""Occupied"",""Late""}))))&gt;1,""Multiple Bookings"", IF(SUMIFS( 'Tenant Occupancy'!AAO$5:AAO23,OccupancyUnits,$B6,OccupancyAd"&amp;"dresses,$A6)&gt;0,SUMIFS('Tenant Occupancy'!AAO$5:AAO23,OccupancyUnits,$B6,OccupancyAddresses,$A6),IFERROR(VLOOKUP($A6&amp;"" ""&amp;$B6, FILTER(ARRAYFORMULA({OccupancyAddresses&amp;"" ""&amp; OccupancyUnits,'Tenant Occupancy'!AAO$5:AAO23}),INDEX(ARRAYFORMULA({OccupancyAddr"&amp;"esses&amp;"" ""&amp; OccupancyUnits,'Tenant Occupancy'!AAO$5:AAO23}),0,2)&lt;&gt;""""),2,FALSE),IF(AAN3=TODAY(),""Today"",)))))"),"")</f>
        <v/>
      </c>
      <c r="AAO6" s="3" t="str">
        <f>IFERROR(__xludf.DUMMYFUNCTION("IF(ISBLANK($A6),, IF((ARRAYFORMULA(SUM(COUNTIFS(OccupancyAddresses,$A6,OccupancyUnits, $B6, 'Tenant Occupancy'!AAP$5:AAP23,{""&gt;0"",""Occupied"",""Late""}))))&gt;1,""Multiple Bookings"", IF(SUMIFS( 'Tenant Occupancy'!AAP$5:AAP23,OccupancyUnits,$B6,OccupancyAd"&amp;"dresses,$A6)&gt;0,SUMIFS('Tenant Occupancy'!AAP$5:AAP23,OccupancyUnits,$B6,OccupancyAddresses,$A6),IFERROR(VLOOKUP($A6&amp;"" ""&amp;$B6, FILTER(ARRAYFORMULA({OccupancyAddresses&amp;"" ""&amp; OccupancyUnits,'Tenant Occupancy'!AAP$5:AAP23}),INDEX(ARRAYFORMULA({OccupancyAddr"&amp;"esses&amp;"" ""&amp; OccupancyUnits,'Tenant Occupancy'!AAP$5:AAP23}),0,2)&lt;&gt;""""),2,FALSE),IF(AAO3=TODAY(),""Today"",)))))"),"")</f>
        <v/>
      </c>
      <c r="AAP6" s="3" t="str">
        <f>IFERROR(__xludf.DUMMYFUNCTION("IF(ISBLANK($A6),, IF((ARRAYFORMULA(SUM(COUNTIFS(OccupancyAddresses,$A6,OccupancyUnits, $B6, 'Tenant Occupancy'!AAQ$5:AAQ23,{""&gt;0"",""Occupied"",""Late""}))))&gt;1,""Multiple Bookings"", IF(SUMIFS( 'Tenant Occupancy'!AAQ$5:AAQ23,OccupancyUnits,$B6,OccupancyAd"&amp;"dresses,$A6)&gt;0,SUMIFS('Tenant Occupancy'!AAQ$5:AAQ23,OccupancyUnits,$B6,OccupancyAddresses,$A6),IFERROR(VLOOKUP($A6&amp;"" ""&amp;$B6, FILTER(ARRAYFORMULA({OccupancyAddresses&amp;"" ""&amp; OccupancyUnits,'Tenant Occupancy'!AAQ$5:AAQ23}),INDEX(ARRAYFORMULA({OccupancyAddr"&amp;"esses&amp;"" ""&amp; OccupancyUnits,'Tenant Occupancy'!AAQ$5:AAQ23}),0,2)&lt;&gt;""""),2,FALSE),IF(AAP3=TODAY(),""Today"",)))))"),"")</f>
        <v/>
      </c>
      <c r="AAQ6" s="3" t="str">
        <f>IFERROR(__xludf.DUMMYFUNCTION("IF(ISBLANK($A6),, IF((ARRAYFORMULA(SUM(COUNTIFS(OccupancyAddresses,$A6,OccupancyUnits, $B6, 'Tenant Occupancy'!AAR$5:AAR23,{""&gt;0"",""Occupied"",""Late""}))))&gt;1,""Multiple Bookings"", IF(SUMIFS( 'Tenant Occupancy'!AAR$5:AAR23,OccupancyUnits,$B6,OccupancyAd"&amp;"dresses,$A6)&gt;0,SUMIFS('Tenant Occupancy'!AAR$5:AAR23,OccupancyUnits,$B6,OccupancyAddresses,$A6),IFERROR(VLOOKUP($A6&amp;"" ""&amp;$B6, FILTER(ARRAYFORMULA({OccupancyAddresses&amp;"" ""&amp; OccupancyUnits,'Tenant Occupancy'!AAR$5:AAR23}),INDEX(ARRAYFORMULA({OccupancyAddr"&amp;"esses&amp;"" ""&amp; OccupancyUnits,'Tenant Occupancy'!AAR$5:AAR23}),0,2)&lt;&gt;""""),2,FALSE),IF(AAQ3=TODAY(),""Today"",)))))"),"")</f>
        <v/>
      </c>
      <c r="AAR6" s="3" t="str">
        <f>IFERROR(__xludf.DUMMYFUNCTION("IF(ISBLANK($A6),, IF((ARRAYFORMULA(SUM(COUNTIFS(OccupancyAddresses,$A6,OccupancyUnits, $B6, 'Tenant Occupancy'!AAS$5:AAS23,{""&gt;0"",""Occupied"",""Late""}))))&gt;1,""Multiple Bookings"", IF(SUMIFS( 'Tenant Occupancy'!AAS$5:AAS23,OccupancyUnits,$B6,OccupancyAd"&amp;"dresses,$A6)&gt;0,SUMIFS('Tenant Occupancy'!AAS$5:AAS23,OccupancyUnits,$B6,OccupancyAddresses,$A6),IFERROR(VLOOKUP($A6&amp;"" ""&amp;$B6, FILTER(ARRAYFORMULA({OccupancyAddresses&amp;"" ""&amp; OccupancyUnits,'Tenant Occupancy'!AAS$5:AAS23}),INDEX(ARRAYFORMULA({OccupancyAddr"&amp;"esses&amp;"" ""&amp; OccupancyUnits,'Tenant Occupancy'!AAS$5:AAS23}),0,2)&lt;&gt;""""),2,FALSE),IF(AAR3=TODAY(),""Today"",)))))"),"")</f>
        <v/>
      </c>
      <c r="AAS6" s="3" t="str">
        <f>IFERROR(__xludf.DUMMYFUNCTION("IF(ISBLANK($A6),, IF((ARRAYFORMULA(SUM(COUNTIFS(OccupancyAddresses,$A6,OccupancyUnits, $B6, 'Tenant Occupancy'!AAT$5:AAT23,{""&gt;0"",""Occupied"",""Late""}))))&gt;1,""Multiple Bookings"", IF(SUMIFS( 'Tenant Occupancy'!AAT$5:AAT23,OccupancyUnits,$B6,OccupancyAd"&amp;"dresses,$A6)&gt;0,SUMIFS('Tenant Occupancy'!AAT$5:AAT23,OccupancyUnits,$B6,OccupancyAddresses,$A6),IFERROR(VLOOKUP($A6&amp;"" ""&amp;$B6, FILTER(ARRAYFORMULA({OccupancyAddresses&amp;"" ""&amp; OccupancyUnits,'Tenant Occupancy'!AAT$5:AAT23}),INDEX(ARRAYFORMULA({OccupancyAddr"&amp;"esses&amp;"" ""&amp; OccupancyUnits,'Tenant Occupancy'!AAT$5:AAT23}),0,2)&lt;&gt;""""),2,FALSE),IF(AAS3=TODAY(),""Today"",)))))"),"")</f>
        <v/>
      </c>
      <c r="AAT6" s="3" t="str">
        <f>IFERROR(__xludf.DUMMYFUNCTION("IF(ISBLANK($A6),, IF((ARRAYFORMULA(SUM(COUNTIFS(OccupancyAddresses,$A6,OccupancyUnits, $B6, 'Tenant Occupancy'!AAU$5:AAU23,{""&gt;0"",""Occupied"",""Late""}))))&gt;1,""Multiple Bookings"", IF(SUMIFS( 'Tenant Occupancy'!AAU$5:AAU23,OccupancyUnits,$B6,OccupancyAd"&amp;"dresses,$A6)&gt;0,SUMIFS('Tenant Occupancy'!AAU$5:AAU23,OccupancyUnits,$B6,OccupancyAddresses,$A6),IFERROR(VLOOKUP($A6&amp;"" ""&amp;$B6, FILTER(ARRAYFORMULA({OccupancyAddresses&amp;"" ""&amp; OccupancyUnits,'Tenant Occupancy'!AAU$5:AAU23}),INDEX(ARRAYFORMULA({OccupancyAddr"&amp;"esses&amp;"" ""&amp; OccupancyUnits,'Tenant Occupancy'!AAU$5:AAU23}),0,2)&lt;&gt;""""),2,FALSE),IF(AAT3=TODAY(),""Today"",)))))"),"")</f>
        <v/>
      </c>
      <c r="AAU6" s="3" t="str">
        <f>IFERROR(__xludf.DUMMYFUNCTION("IF(ISBLANK($A6),, IF((ARRAYFORMULA(SUM(COUNTIFS(OccupancyAddresses,$A6,OccupancyUnits, $B6, 'Tenant Occupancy'!AAV$5:AAV23,{""&gt;0"",""Occupied"",""Late""}))))&gt;1,""Multiple Bookings"", IF(SUMIFS( 'Tenant Occupancy'!AAV$5:AAV23,OccupancyUnits,$B6,OccupancyAd"&amp;"dresses,$A6)&gt;0,SUMIFS('Tenant Occupancy'!AAV$5:AAV23,OccupancyUnits,$B6,OccupancyAddresses,$A6),IFERROR(VLOOKUP($A6&amp;"" ""&amp;$B6, FILTER(ARRAYFORMULA({OccupancyAddresses&amp;"" ""&amp; OccupancyUnits,'Tenant Occupancy'!AAV$5:AAV23}),INDEX(ARRAYFORMULA({OccupancyAddr"&amp;"esses&amp;"" ""&amp; OccupancyUnits,'Tenant Occupancy'!AAV$5:AAV23}),0,2)&lt;&gt;""""),2,FALSE),IF(AAU3=TODAY(),""Today"",)))))"),"")</f>
        <v/>
      </c>
      <c r="AAV6" s="3" t="str">
        <f>IFERROR(__xludf.DUMMYFUNCTION("IF(ISBLANK($A6),, IF((ARRAYFORMULA(SUM(COUNTIFS(OccupancyAddresses,$A6,OccupancyUnits, $B6, 'Tenant Occupancy'!AAW$5:AAW23,{""&gt;0"",""Occupied"",""Late""}))))&gt;1,""Multiple Bookings"", IF(SUMIFS( 'Tenant Occupancy'!AAW$5:AAW23,OccupancyUnits,$B6,OccupancyAd"&amp;"dresses,$A6)&gt;0,SUMIFS('Tenant Occupancy'!AAW$5:AAW23,OccupancyUnits,$B6,OccupancyAddresses,$A6),IFERROR(VLOOKUP($A6&amp;"" ""&amp;$B6, FILTER(ARRAYFORMULA({OccupancyAddresses&amp;"" ""&amp; OccupancyUnits,'Tenant Occupancy'!AAW$5:AAW23}),INDEX(ARRAYFORMULA({OccupancyAddr"&amp;"esses&amp;"" ""&amp; OccupancyUnits,'Tenant Occupancy'!AAW$5:AAW23}),0,2)&lt;&gt;""""),2,FALSE),IF(AAV3=TODAY(),""Today"",)))))"),"")</f>
        <v/>
      </c>
      <c r="AAW6" s="3" t="str">
        <f>IFERROR(__xludf.DUMMYFUNCTION("IF(ISBLANK($A6),, IF((ARRAYFORMULA(SUM(COUNTIFS(OccupancyAddresses,$A6,OccupancyUnits, $B6, 'Tenant Occupancy'!AAX$5:AAX23,{""&gt;0"",""Occupied"",""Late""}))))&gt;1,""Multiple Bookings"", IF(SUMIFS( 'Tenant Occupancy'!AAX$5:AAX23,OccupancyUnits,$B6,OccupancyAd"&amp;"dresses,$A6)&gt;0,SUMIFS('Tenant Occupancy'!AAX$5:AAX23,OccupancyUnits,$B6,OccupancyAddresses,$A6),IFERROR(VLOOKUP($A6&amp;"" ""&amp;$B6, FILTER(ARRAYFORMULA({OccupancyAddresses&amp;"" ""&amp; OccupancyUnits,'Tenant Occupancy'!AAX$5:AAX23}),INDEX(ARRAYFORMULA({OccupancyAddr"&amp;"esses&amp;"" ""&amp; OccupancyUnits,'Tenant Occupancy'!AAX$5:AAX23}),0,2)&lt;&gt;""""),2,FALSE),IF(AAW3=TODAY(),""Today"",)))))"),"")</f>
        <v/>
      </c>
      <c r="AAX6" s="3" t="str">
        <f>IFERROR(__xludf.DUMMYFUNCTION("IF(ISBLANK($A6),, IF((ARRAYFORMULA(SUM(COUNTIFS(OccupancyAddresses,$A6,OccupancyUnits, $B6, 'Tenant Occupancy'!AAY$5:AAY23,{""&gt;0"",""Occupied"",""Late""}))))&gt;1,""Multiple Bookings"", IF(SUMIFS( 'Tenant Occupancy'!AAY$5:AAY23,OccupancyUnits,$B6,OccupancyAd"&amp;"dresses,$A6)&gt;0,SUMIFS('Tenant Occupancy'!AAY$5:AAY23,OccupancyUnits,$B6,OccupancyAddresses,$A6),IFERROR(VLOOKUP($A6&amp;"" ""&amp;$B6, FILTER(ARRAYFORMULA({OccupancyAddresses&amp;"" ""&amp; OccupancyUnits,'Tenant Occupancy'!AAY$5:AAY23}),INDEX(ARRAYFORMULA({OccupancyAddr"&amp;"esses&amp;"" ""&amp; OccupancyUnits,'Tenant Occupancy'!AAY$5:AAY23}),0,2)&lt;&gt;""""),2,FALSE),IF(AAX3=TODAY(),""Today"",)))))"),"")</f>
        <v/>
      </c>
      <c r="AAY6" s="3" t="str">
        <f>IFERROR(__xludf.DUMMYFUNCTION("IF(ISBLANK($A6),, IF((ARRAYFORMULA(SUM(COUNTIFS(OccupancyAddresses,$A6,OccupancyUnits, $B6, 'Tenant Occupancy'!AAZ$5:AAZ23,{""&gt;0"",""Occupied"",""Late""}))))&gt;1,""Multiple Bookings"", IF(SUMIFS( 'Tenant Occupancy'!AAZ$5:AAZ23,OccupancyUnits,$B6,OccupancyAd"&amp;"dresses,$A6)&gt;0,SUMIFS('Tenant Occupancy'!AAZ$5:AAZ23,OccupancyUnits,$B6,OccupancyAddresses,$A6),IFERROR(VLOOKUP($A6&amp;"" ""&amp;$B6, FILTER(ARRAYFORMULA({OccupancyAddresses&amp;"" ""&amp; OccupancyUnits,'Tenant Occupancy'!AAZ$5:AAZ23}),INDEX(ARRAYFORMULA({OccupancyAddr"&amp;"esses&amp;"" ""&amp; OccupancyUnits,'Tenant Occupancy'!AAZ$5:AAZ23}),0,2)&lt;&gt;""""),2,FALSE),IF(AAY3=TODAY(),""Today"",)))))"),"")</f>
        <v/>
      </c>
      <c r="AAZ6" s="3" t="str">
        <f>IFERROR(__xludf.DUMMYFUNCTION("IF(ISBLANK($A6),, IF((ARRAYFORMULA(SUM(COUNTIFS(OccupancyAddresses,$A6,OccupancyUnits, $B6, 'Tenant Occupancy'!ABA$5:ABA23,{""&gt;0"",""Occupied"",""Late""}))))&gt;1,""Multiple Bookings"", IF(SUMIFS( 'Tenant Occupancy'!ABA$5:ABA23,OccupancyUnits,$B6,OccupancyAd"&amp;"dresses,$A6)&gt;0,SUMIFS('Tenant Occupancy'!ABA$5:ABA23,OccupancyUnits,$B6,OccupancyAddresses,$A6),IFERROR(VLOOKUP($A6&amp;"" ""&amp;$B6, FILTER(ARRAYFORMULA({OccupancyAddresses&amp;"" ""&amp; OccupancyUnits,'Tenant Occupancy'!ABA$5:ABA23}),INDEX(ARRAYFORMULA({OccupancyAddr"&amp;"esses&amp;"" ""&amp; OccupancyUnits,'Tenant Occupancy'!ABA$5:ABA23}),0,2)&lt;&gt;""""),2,FALSE),IF(AAZ3=TODAY(),""Today"",)))))"),"")</f>
        <v/>
      </c>
      <c r="ABA6" s="3" t="str">
        <f>IFERROR(__xludf.DUMMYFUNCTION("IF(ISBLANK($A6),, IF((ARRAYFORMULA(SUM(COUNTIFS(OccupancyAddresses,$A6,OccupancyUnits, $B6, 'Tenant Occupancy'!ABB$5:ABB23,{""&gt;0"",""Occupied"",""Late""}))))&gt;1,""Multiple Bookings"", IF(SUMIFS( 'Tenant Occupancy'!ABB$5:ABB23,OccupancyUnits,$B6,OccupancyAd"&amp;"dresses,$A6)&gt;0,SUMIFS('Tenant Occupancy'!ABB$5:ABB23,OccupancyUnits,$B6,OccupancyAddresses,$A6),IFERROR(VLOOKUP($A6&amp;"" ""&amp;$B6, FILTER(ARRAYFORMULA({OccupancyAddresses&amp;"" ""&amp; OccupancyUnits,'Tenant Occupancy'!ABB$5:ABB23}),INDEX(ARRAYFORMULA({OccupancyAddr"&amp;"esses&amp;"" ""&amp; OccupancyUnits,'Tenant Occupancy'!ABB$5:ABB23}),0,2)&lt;&gt;""""),2,FALSE),IF(ABA3=TODAY(),""Today"",)))))"),"")</f>
        <v/>
      </c>
      <c r="ABB6" s="3" t="str">
        <f>IFERROR(__xludf.DUMMYFUNCTION("IF(ISBLANK($A6),, IF((ARRAYFORMULA(SUM(COUNTIFS(OccupancyAddresses,$A6,OccupancyUnits, $B6, 'Tenant Occupancy'!ABC$5:ABC23,{""&gt;0"",""Occupied"",""Late""}))))&gt;1,""Multiple Bookings"", IF(SUMIFS( 'Tenant Occupancy'!ABC$5:ABC23,OccupancyUnits,$B6,OccupancyAd"&amp;"dresses,$A6)&gt;0,SUMIFS('Tenant Occupancy'!ABC$5:ABC23,OccupancyUnits,$B6,OccupancyAddresses,$A6),IFERROR(VLOOKUP($A6&amp;"" ""&amp;$B6, FILTER(ARRAYFORMULA({OccupancyAddresses&amp;"" ""&amp; OccupancyUnits,'Tenant Occupancy'!ABC$5:ABC23}),INDEX(ARRAYFORMULA({OccupancyAddr"&amp;"esses&amp;"" ""&amp; OccupancyUnits,'Tenant Occupancy'!ABC$5:ABC23}),0,2)&lt;&gt;""""),2,FALSE),IF(ABB3=TODAY(),""Today"",)))))"),"")</f>
        <v/>
      </c>
      <c r="ABC6" s="3" t="str">
        <f>IFERROR(__xludf.DUMMYFUNCTION("IF(ISBLANK($A6),, IF((ARRAYFORMULA(SUM(COUNTIFS(OccupancyAddresses,$A6,OccupancyUnits, $B6, 'Tenant Occupancy'!ABD$5:ABD23,{""&gt;0"",""Occupied"",""Late""}))))&gt;1,""Multiple Bookings"", IF(SUMIFS( 'Tenant Occupancy'!ABD$5:ABD23,OccupancyUnits,$B6,OccupancyAd"&amp;"dresses,$A6)&gt;0,SUMIFS('Tenant Occupancy'!ABD$5:ABD23,OccupancyUnits,$B6,OccupancyAddresses,$A6),IFERROR(VLOOKUP($A6&amp;"" ""&amp;$B6, FILTER(ARRAYFORMULA({OccupancyAddresses&amp;"" ""&amp; OccupancyUnits,'Tenant Occupancy'!ABD$5:ABD23}),INDEX(ARRAYFORMULA({OccupancyAddr"&amp;"esses&amp;"" ""&amp; OccupancyUnits,'Tenant Occupancy'!ABD$5:ABD23}),0,2)&lt;&gt;""""),2,FALSE),IF(ABC3=TODAY(),""Today"",)))))"),"")</f>
        <v/>
      </c>
      <c r="ABD6" s="3" t="str">
        <f>IFERROR(__xludf.DUMMYFUNCTION("IF(ISBLANK($A6),, IF((ARRAYFORMULA(SUM(COUNTIFS(OccupancyAddresses,$A6,OccupancyUnits, $B6, 'Tenant Occupancy'!ABE$5:ABE23,{""&gt;0"",""Occupied"",""Late""}))))&gt;1,""Multiple Bookings"", IF(SUMIFS( 'Tenant Occupancy'!ABE$5:ABE23,OccupancyUnits,$B6,OccupancyAd"&amp;"dresses,$A6)&gt;0,SUMIFS('Tenant Occupancy'!ABE$5:ABE23,OccupancyUnits,$B6,OccupancyAddresses,$A6),IFERROR(VLOOKUP($A6&amp;"" ""&amp;$B6, FILTER(ARRAYFORMULA({OccupancyAddresses&amp;"" ""&amp; OccupancyUnits,'Tenant Occupancy'!ABE$5:ABE23}),INDEX(ARRAYFORMULA({OccupancyAddr"&amp;"esses&amp;"" ""&amp; OccupancyUnits,'Tenant Occupancy'!ABE$5:ABE23}),0,2)&lt;&gt;""""),2,FALSE),IF(ABD3=TODAY(),""Today"",)))))"),"")</f>
        <v/>
      </c>
      <c r="ABE6" s="3" t="str">
        <f>IFERROR(__xludf.DUMMYFUNCTION("IF(ISBLANK($A6),, IF((ARRAYFORMULA(SUM(COUNTIFS(OccupancyAddresses,$A6,OccupancyUnits, $B6, 'Tenant Occupancy'!ABF$5:ABF23,{""&gt;0"",""Occupied"",""Late""}))))&gt;1,""Multiple Bookings"", IF(SUMIFS( 'Tenant Occupancy'!ABF$5:ABF23,OccupancyUnits,$B6,OccupancyAd"&amp;"dresses,$A6)&gt;0,SUMIFS('Tenant Occupancy'!ABF$5:ABF23,OccupancyUnits,$B6,OccupancyAddresses,$A6),IFERROR(VLOOKUP($A6&amp;"" ""&amp;$B6, FILTER(ARRAYFORMULA({OccupancyAddresses&amp;"" ""&amp; OccupancyUnits,'Tenant Occupancy'!ABF$5:ABF23}),INDEX(ARRAYFORMULA({OccupancyAddr"&amp;"esses&amp;"" ""&amp; OccupancyUnits,'Tenant Occupancy'!ABF$5:ABF23}),0,2)&lt;&gt;""""),2,FALSE),IF(ABE3=TODAY(),""Today"",)))))"),"")</f>
        <v/>
      </c>
      <c r="ABF6" s="3" t="str">
        <f>IFERROR(__xludf.DUMMYFUNCTION("IF(ISBLANK($A6),, IF((ARRAYFORMULA(SUM(COUNTIFS(OccupancyAddresses,$A6,OccupancyUnits, $B6, 'Tenant Occupancy'!ABG$5:ABG23,{""&gt;0"",""Occupied"",""Late""}))))&gt;1,""Multiple Bookings"", IF(SUMIFS( 'Tenant Occupancy'!ABG$5:ABG23,OccupancyUnits,$B6,OccupancyAd"&amp;"dresses,$A6)&gt;0,SUMIFS('Tenant Occupancy'!ABG$5:ABG23,OccupancyUnits,$B6,OccupancyAddresses,$A6),IFERROR(VLOOKUP($A6&amp;"" ""&amp;$B6, FILTER(ARRAYFORMULA({OccupancyAddresses&amp;"" ""&amp; OccupancyUnits,'Tenant Occupancy'!ABG$5:ABG23}),INDEX(ARRAYFORMULA({OccupancyAddr"&amp;"esses&amp;"" ""&amp; OccupancyUnits,'Tenant Occupancy'!ABG$5:ABG23}),0,2)&lt;&gt;""""),2,FALSE),IF(ABF3=TODAY(),""Today"",)))))"),"")</f>
        <v/>
      </c>
      <c r="ABG6" s="3" t="str">
        <f>IFERROR(__xludf.DUMMYFUNCTION("IF(COUNTIFS(OccupancyAddresses,$A6,OccupancyUnits, $B6, 'Tenant Occupancy'!ABH$5:ABH23,""&gt;0"")&gt;1,""Multiple Bookings"", IF(SUMIFS( 'Tenant Occupancy'!ABH$5:ABH23,OccupancyUnits,$B6,OccupancyAddresses,$A6)&gt;0,SUMIFS('Tenant Occupancy'!ABH$5:ABH23,OccupancyU"&amp;"nits,$B6,OccupancyAddresses,$A6),IFERROR(VLOOKUP($A6&amp;"" ""&amp;$B6, FILTER(ARRAYFORMULA({OccupancyAddresses&amp;"" ""&amp; OccupancyUnits,'Tenant Occupancy'!ABH$5:ABH23}),INDEX(ARRAYFORMULA({OccupancyAddresses&amp;"" ""&amp; OccupancyUnits,'Tenant Occupancy'!ABH$5:ABH23}),0,"&amp;"2)&lt;&gt;""Empty""),2,FALSE),""Empty"")))"),"")</f>
        <v/>
      </c>
      <c r="ABH6" s="3"/>
      <c r="ABI6" s="3"/>
      <c r="ABJ6" s="3"/>
      <c r="ABK6" s="3"/>
    </row>
    <row r="7" ht="39.0" customHeight="1">
      <c r="A7" s="10"/>
      <c r="B7" s="10"/>
      <c r="C7" s="16"/>
      <c r="D7" s="17"/>
      <c r="E7" s="1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18"/>
      <c r="IZ7" s="3" t="str">
        <f>IFERROR(__xludf.DUMMYFUNCTION("IF(ISBLANK($A7),, IF((ARRAYFORMULA(SUM(COUNTIFS(OccupancyAddresses,$A7,OccupancyUnits, $B7, 'Tenant Occupancy'!JA$5:JA23,{""&gt;0"",""Occupied"",""Late""}))))&gt;1,""Multiple Bookings"", IF(SUMIFS( 'Tenant Occupancy'!JA$5:JA23,OccupancyUnits,$B7,OccupancyAddres"&amp;"ses,$A7)&gt;0,SUMIFS('Tenant Occupancy'!JA$5:JA23,OccupancyUnits,$B7,OccupancyAddresses,$A7),IFERROR(VLOOKUP($A7&amp;"" ""&amp;$B7, FILTER(ARRAYFORMULA({OccupancyAddresses&amp;"" ""&amp; OccupancyUnits,'Tenant Occupancy'!JA$5:JA23}),INDEX(ARRAYFORMULA({OccupancyAddresses&amp;"""&amp;" ""&amp; OccupancyUnits,'Tenant Occupancy'!JA$5:JA23}),0,2)&lt;&gt;""""),2,FALSE),IF(IZ4=TODAY(),""Today"",)))))"),"")</f>
        <v/>
      </c>
      <c r="JA7" s="3" t="str">
        <f>IFERROR(__xludf.DUMMYFUNCTION("IF(ISBLANK($A7),, IF((ARRAYFORMULA(SUM(COUNTIFS(OccupancyAddresses,$A7,OccupancyUnits, $B7, 'Tenant Occupancy'!JB$5:JB23,{""&gt;0"",""Occupied"",""Late""}))))&gt;1,""Multiple Bookings"", IF(SUMIFS( 'Tenant Occupancy'!JB$5:JB23,OccupancyUnits,$B7,OccupancyAddres"&amp;"ses,$A7)&gt;0,SUMIFS('Tenant Occupancy'!JB$5:JB23,OccupancyUnits,$B7,OccupancyAddresses,$A7),IFERROR(VLOOKUP($A7&amp;"" ""&amp;$B7, FILTER(ARRAYFORMULA({OccupancyAddresses&amp;"" ""&amp; OccupancyUnits,'Tenant Occupancy'!JB$5:JB23}),INDEX(ARRAYFORMULA({OccupancyAddresses&amp;"""&amp;" ""&amp; OccupancyUnits,'Tenant Occupancy'!JB$5:JB23}),0,2)&lt;&gt;""""),2,FALSE),IF(JA4=TODAY(),""Today"",)))))"),"")</f>
        <v/>
      </c>
      <c r="JB7" s="3" t="str">
        <f>IFERROR(__xludf.DUMMYFUNCTION("IF(ISBLANK($A7),, IF((ARRAYFORMULA(SUM(COUNTIFS(OccupancyAddresses,$A7,OccupancyUnits, $B7, 'Tenant Occupancy'!JC$5:JC23,{""&gt;0"",""Occupied"",""Late""}))))&gt;1,""Multiple Bookings"", IF(SUMIFS( 'Tenant Occupancy'!JC$5:JC23,OccupancyUnits,$B7,OccupancyAddres"&amp;"ses,$A7)&gt;0,SUMIFS('Tenant Occupancy'!JC$5:JC23,OccupancyUnits,$B7,OccupancyAddresses,$A7),IFERROR(VLOOKUP($A7&amp;"" ""&amp;$B7, FILTER(ARRAYFORMULA({OccupancyAddresses&amp;"" ""&amp; OccupancyUnits,'Tenant Occupancy'!JC$5:JC23}),INDEX(ARRAYFORMULA({OccupancyAddresses&amp;"""&amp;" ""&amp; OccupancyUnits,'Tenant Occupancy'!JC$5:JC23}),0,2)&lt;&gt;""""),2,FALSE),IF(JB4=TODAY(),""Today"",)))))"),"")</f>
        <v/>
      </c>
      <c r="JC7" s="3" t="str">
        <f>IFERROR(__xludf.DUMMYFUNCTION("IF(ISBLANK($A7),, IF((ARRAYFORMULA(SUM(COUNTIFS(OccupancyAddresses,$A7,OccupancyUnits, $B7, 'Tenant Occupancy'!JD$5:JD23,{""&gt;0"",""Occupied"",""Late""}))))&gt;1,""Multiple Bookings"", IF(SUMIFS( 'Tenant Occupancy'!JD$5:JD23,OccupancyUnits,$B7,OccupancyAddres"&amp;"ses,$A7)&gt;0,SUMIFS('Tenant Occupancy'!JD$5:JD23,OccupancyUnits,$B7,OccupancyAddresses,$A7),IFERROR(VLOOKUP($A7&amp;"" ""&amp;$B7, FILTER(ARRAYFORMULA({OccupancyAddresses&amp;"" ""&amp; OccupancyUnits,'Tenant Occupancy'!JD$5:JD23}),INDEX(ARRAYFORMULA({OccupancyAddresses&amp;"""&amp;" ""&amp; OccupancyUnits,'Tenant Occupancy'!JD$5:JD23}),0,2)&lt;&gt;""""),2,FALSE),IF(JC4=TODAY(),""Today"",)))))"),"")</f>
        <v/>
      </c>
      <c r="JD7" s="3" t="str">
        <f>IFERROR(__xludf.DUMMYFUNCTION("IF(ISBLANK($A7),, IF((ARRAYFORMULA(SUM(COUNTIFS(OccupancyAddresses,$A7,OccupancyUnits, $B7, 'Tenant Occupancy'!JE$5:JE23,{""&gt;0"",""Occupied"",""Late""}))))&gt;1,""Multiple Bookings"", IF(SUMIFS( 'Tenant Occupancy'!JE$5:JE23,OccupancyUnits,$B7,OccupancyAddres"&amp;"ses,$A7)&gt;0,SUMIFS('Tenant Occupancy'!JE$5:JE23,OccupancyUnits,$B7,OccupancyAddresses,$A7),IFERROR(VLOOKUP($A7&amp;"" ""&amp;$B7, FILTER(ARRAYFORMULA({OccupancyAddresses&amp;"" ""&amp; OccupancyUnits,'Tenant Occupancy'!JE$5:JE23}),INDEX(ARRAYFORMULA({OccupancyAddresses&amp;"""&amp;" ""&amp; OccupancyUnits,'Tenant Occupancy'!JE$5:JE23}),0,2)&lt;&gt;""""),2,FALSE),IF(JD4=TODAY(),""Today"",)))))"),"")</f>
        <v/>
      </c>
      <c r="JE7" s="3" t="str">
        <f>IFERROR(__xludf.DUMMYFUNCTION("IF(ISBLANK($A7),, IF((ARRAYFORMULA(SUM(COUNTIFS(OccupancyAddresses,$A7,OccupancyUnits, $B7, 'Tenant Occupancy'!JF$5:JF23,{""&gt;0"",""Occupied"",""Late""}))))&gt;1,""Multiple Bookings"", IF(SUMIFS( 'Tenant Occupancy'!JF$5:JF23,OccupancyUnits,$B7,OccupancyAddres"&amp;"ses,$A7)&gt;0,SUMIFS('Tenant Occupancy'!JF$5:JF23,OccupancyUnits,$B7,OccupancyAddresses,$A7),IFERROR(VLOOKUP($A7&amp;"" ""&amp;$B7, FILTER(ARRAYFORMULA({OccupancyAddresses&amp;"" ""&amp; OccupancyUnits,'Tenant Occupancy'!JF$5:JF23}),INDEX(ARRAYFORMULA({OccupancyAddresses&amp;"""&amp;" ""&amp; OccupancyUnits,'Tenant Occupancy'!JF$5:JF23}),0,2)&lt;&gt;""""),2,FALSE),IF(JE4=TODAY(),""Today"",)))))"),"")</f>
        <v/>
      </c>
      <c r="JF7" s="3" t="str">
        <f>IFERROR(__xludf.DUMMYFUNCTION("IF(ISBLANK($A7),, IF((ARRAYFORMULA(SUM(COUNTIFS(OccupancyAddresses,$A7,OccupancyUnits, $B7, 'Tenant Occupancy'!JG$5:JG23,{""&gt;0"",""Occupied"",""Late""}))))&gt;1,""Multiple Bookings"", IF(SUMIFS( 'Tenant Occupancy'!JG$5:JG23,OccupancyUnits,$B7,OccupancyAddres"&amp;"ses,$A7)&gt;0,SUMIFS('Tenant Occupancy'!JG$5:JG23,OccupancyUnits,$B7,OccupancyAddresses,$A7),IFERROR(VLOOKUP($A7&amp;"" ""&amp;$B7, FILTER(ARRAYFORMULA({OccupancyAddresses&amp;"" ""&amp; OccupancyUnits,'Tenant Occupancy'!JG$5:JG23}),INDEX(ARRAYFORMULA({OccupancyAddresses&amp;"""&amp;" ""&amp; OccupancyUnits,'Tenant Occupancy'!JG$5:JG23}),0,2)&lt;&gt;""""),2,FALSE),IF(JF4=TODAY(),""Today"",)))))"),"")</f>
        <v/>
      </c>
      <c r="JG7" s="3" t="str">
        <f>IFERROR(__xludf.DUMMYFUNCTION("IF(ISBLANK($A7),, IF((ARRAYFORMULA(SUM(COUNTIFS(OccupancyAddresses,$A7,OccupancyUnits, $B7, 'Tenant Occupancy'!JH$5:JH23,{""&gt;0"",""Occupied"",""Late""}))))&gt;1,""Multiple Bookings"", IF(SUMIFS( 'Tenant Occupancy'!JH$5:JH23,OccupancyUnits,$B7,OccupancyAddres"&amp;"ses,$A7)&gt;0,SUMIFS('Tenant Occupancy'!JH$5:JH23,OccupancyUnits,$B7,OccupancyAddresses,$A7),IFERROR(VLOOKUP($A7&amp;"" ""&amp;$B7, FILTER(ARRAYFORMULA({OccupancyAddresses&amp;"" ""&amp; OccupancyUnits,'Tenant Occupancy'!JH$5:JH23}),INDEX(ARRAYFORMULA({OccupancyAddresses&amp;"""&amp;" ""&amp; OccupancyUnits,'Tenant Occupancy'!JH$5:JH23}),0,2)&lt;&gt;""""),2,FALSE),IF(JG4=TODAY(),""Today"",)))))"),"")</f>
        <v/>
      </c>
      <c r="JH7" s="3" t="str">
        <f>IFERROR(__xludf.DUMMYFUNCTION("IF(ISBLANK($A7),, IF((ARRAYFORMULA(SUM(COUNTIFS(OccupancyAddresses,$A7,OccupancyUnits, $B7, 'Tenant Occupancy'!JI$5:JI23,{""&gt;0"",""Occupied"",""Late""}))))&gt;1,""Multiple Bookings"", IF(SUMIFS( 'Tenant Occupancy'!JI$5:JI23,OccupancyUnits,$B7,OccupancyAddres"&amp;"ses,$A7)&gt;0,SUMIFS('Tenant Occupancy'!JI$5:JI23,OccupancyUnits,$B7,OccupancyAddresses,$A7),IFERROR(VLOOKUP($A7&amp;"" ""&amp;$B7, FILTER(ARRAYFORMULA({OccupancyAddresses&amp;"" ""&amp; OccupancyUnits,'Tenant Occupancy'!JI$5:JI23}),INDEX(ARRAYFORMULA({OccupancyAddresses&amp;"""&amp;" ""&amp; OccupancyUnits,'Tenant Occupancy'!JI$5:JI23}),0,2)&lt;&gt;""""),2,FALSE),IF(JH4=TODAY(),""Today"",)))))"),"")</f>
        <v/>
      </c>
      <c r="JI7" s="3" t="str">
        <f>IFERROR(__xludf.DUMMYFUNCTION("IF(ISBLANK($A7),, IF((ARRAYFORMULA(SUM(COUNTIFS(OccupancyAddresses,$A7,OccupancyUnits, $B7, 'Tenant Occupancy'!JJ$5:JJ23,{""&gt;0"",""Occupied"",""Late""}))))&gt;1,""Multiple Bookings"", IF(SUMIFS( 'Tenant Occupancy'!JJ$5:JJ23,OccupancyUnits,$B7,OccupancyAddres"&amp;"ses,$A7)&gt;0,SUMIFS('Tenant Occupancy'!JJ$5:JJ23,OccupancyUnits,$B7,OccupancyAddresses,$A7),IFERROR(VLOOKUP($A7&amp;"" ""&amp;$B7, FILTER(ARRAYFORMULA({OccupancyAddresses&amp;"" ""&amp; OccupancyUnits,'Tenant Occupancy'!JJ$5:JJ23}),INDEX(ARRAYFORMULA({OccupancyAddresses&amp;"""&amp;" ""&amp; OccupancyUnits,'Tenant Occupancy'!JJ$5:JJ23}),0,2)&lt;&gt;""""),2,FALSE),IF(JI4=TODAY(),""Today"",)))))"),"")</f>
        <v/>
      </c>
      <c r="JJ7" s="3" t="str">
        <f>IFERROR(__xludf.DUMMYFUNCTION("IF(ISBLANK($A7),, IF((ARRAYFORMULA(SUM(COUNTIFS(OccupancyAddresses,$A7,OccupancyUnits, $B7, 'Tenant Occupancy'!JK$5:JK23,{""&gt;0"",""Occupied"",""Late""}))))&gt;1,""Multiple Bookings"", IF(SUMIFS( 'Tenant Occupancy'!JK$5:JK23,OccupancyUnits,$B7,OccupancyAddres"&amp;"ses,$A7)&gt;0,SUMIFS('Tenant Occupancy'!JK$5:JK23,OccupancyUnits,$B7,OccupancyAddresses,$A7),IFERROR(VLOOKUP($A7&amp;"" ""&amp;$B7, FILTER(ARRAYFORMULA({OccupancyAddresses&amp;"" ""&amp; OccupancyUnits,'Tenant Occupancy'!JK$5:JK23}),INDEX(ARRAYFORMULA({OccupancyAddresses&amp;"""&amp;" ""&amp; OccupancyUnits,'Tenant Occupancy'!JK$5:JK23}),0,2)&lt;&gt;""""),2,FALSE),IF(JJ4=TODAY(),""Today"",)))))"),"")</f>
        <v/>
      </c>
      <c r="JK7" s="3" t="str">
        <f>IFERROR(__xludf.DUMMYFUNCTION("IF(ISBLANK($A7),, IF((ARRAYFORMULA(SUM(COUNTIFS(OccupancyAddresses,$A7,OccupancyUnits, $B7, 'Tenant Occupancy'!JL$5:JL23,{""&gt;0"",""Occupied"",""Late""}))))&gt;1,""Multiple Bookings"", IF(SUMIFS( 'Tenant Occupancy'!JL$5:JL23,OccupancyUnits,$B7,OccupancyAddres"&amp;"ses,$A7)&gt;0,SUMIFS('Tenant Occupancy'!JL$5:JL23,OccupancyUnits,$B7,OccupancyAddresses,$A7),IFERROR(VLOOKUP($A7&amp;"" ""&amp;$B7, FILTER(ARRAYFORMULA({OccupancyAddresses&amp;"" ""&amp; OccupancyUnits,'Tenant Occupancy'!JL$5:JL23}),INDEX(ARRAYFORMULA({OccupancyAddresses&amp;"""&amp;" ""&amp; OccupancyUnits,'Tenant Occupancy'!JL$5:JL23}),0,2)&lt;&gt;""""),2,FALSE),IF(JK4=TODAY(),""Today"",)))))"),"")</f>
        <v/>
      </c>
      <c r="JL7" s="3" t="str">
        <f>IFERROR(__xludf.DUMMYFUNCTION("IF(ISBLANK($A7),, IF((ARRAYFORMULA(SUM(COUNTIFS(OccupancyAddresses,$A7,OccupancyUnits, $B7, 'Tenant Occupancy'!JM$5:JM23,{""&gt;0"",""Occupied"",""Late""}))))&gt;1,""Multiple Bookings"", IF(SUMIFS( 'Tenant Occupancy'!JM$5:JM23,OccupancyUnits,$B7,OccupancyAddres"&amp;"ses,$A7)&gt;0,SUMIFS('Tenant Occupancy'!JM$5:JM23,OccupancyUnits,$B7,OccupancyAddresses,$A7),IFERROR(VLOOKUP($A7&amp;"" ""&amp;$B7, FILTER(ARRAYFORMULA({OccupancyAddresses&amp;"" ""&amp; OccupancyUnits,'Tenant Occupancy'!JM$5:JM23}),INDEX(ARRAYFORMULA({OccupancyAddresses&amp;"""&amp;" ""&amp; OccupancyUnits,'Tenant Occupancy'!JM$5:JM23}),0,2)&lt;&gt;""""),2,FALSE),IF(JL4=TODAY(),""Today"",)))))"),"")</f>
        <v/>
      </c>
      <c r="JM7" s="3" t="str">
        <f>IFERROR(__xludf.DUMMYFUNCTION("IF(ISBLANK($A7),, IF((ARRAYFORMULA(SUM(COUNTIFS(OccupancyAddresses,$A7,OccupancyUnits, $B7, 'Tenant Occupancy'!JN$5:JN23,{""&gt;0"",""Occupied"",""Late""}))))&gt;1,""Multiple Bookings"", IF(SUMIFS( 'Tenant Occupancy'!JN$5:JN23,OccupancyUnits,$B7,OccupancyAddres"&amp;"ses,$A7)&gt;0,SUMIFS('Tenant Occupancy'!JN$5:JN23,OccupancyUnits,$B7,OccupancyAddresses,$A7),IFERROR(VLOOKUP($A7&amp;"" ""&amp;$B7, FILTER(ARRAYFORMULA({OccupancyAddresses&amp;"" ""&amp; OccupancyUnits,'Tenant Occupancy'!JN$5:JN23}),INDEX(ARRAYFORMULA({OccupancyAddresses&amp;"""&amp;" ""&amp; OccupancyUnits,'Tenant Occupancy'!JN$5:JN23}),0,2)&lt;&gt;""""),2,FALSE),IF(JM4=TODAY(),""Today"",)))))"),"")</f>
        <v/>
      </c>
      <c r="JN7" s="3" t="str">
        <f>IFERROR(__xludf.DUMMYFUNCTION("IF(ISBLANK($A7),, IF((ARRAYFORMULA(SUM(COUNTIFS(OccupancyAddresses,$A7,OccupancyUnits, $B7, 'Tenant Occupancy'!JO$5:JO23,{""&gt;0"",""Occupied"",""Late""}))))&gt;1,""Multiple Bookings"", IF(SUMIFS( 'Tenant Occupancy'!JO$5:JO23,OccupancyUnits,$B7,OccupancyAddres"&amp;"ses,$A7)&gt;0,SUMIFS('Tenant Occupancy'!JO$5:JO23,OccupancyUnits,$B7,OccupancyAddresses,$A7),IFERROR(VLOOKUP($A7&amp;"" ""&amp;$B7, FILTER(ARRAYFORMULA({OccupancyAddresses&amp;"" ""&amp; OccupancyUnits,'Tenant Occupancy'!JO$5:JO23}),INDEX(ARRAYFORMULA({OccupancyAddresses&amp;"""&amp;" ""&amp; OccupancyUnits,'Tenant Occupancy'!JO$5:JO23}),0,2)&lt;&gt;""""),2,FALSE),IF(JN4=TODAY(),""Today"",)))))"),"")</f>
        <v/>
      </c>
      <c r="JO7" s="3" t="str">
        <f>IFERROR(__xludf.DUMMYFUNCTION("IF(ISBLANK($A7),, IF((ARRAYFORMULA(SUM(COUNTIFS(OccupancyAddresses,$A7,OccupancyUnits, $B7, 'Tenant Occupancy'!JP$5:JP23,{""&gt;0"",""Occupied"",""Late""}))))&gt;1,""Multiple Bookings"", IF(SUMIFS( 'Tenant Occupancy'!JP$5:JP23,OccupancyUnits,$B7,OccupancyAddres"&amp;"ses,$A7)&gt;0,SUMIFS('Tenant Occupancy'!JP$5:JP23,OccupancyUnits,$B7,OccupancyAddresses,$A7),IFERROR(VLOOKUP($A7&amp;"" ""&amp;$B7, FILTER(ARRAYFORMULA({OccupancyAddresses&amp;"" ""&amp; OccupancyUnits,'Tenant Occupancy'!JP$5:JP23}),INDEX(ARRAYFORMULA({OccupancyAddresses&amp;"""&amp;" ""&amp; OccupancyUnits,'Tenant Occupancy'!JP$5:JP23}),0,2)&lt;&gt;""""),2,FALSE),IF(JO4=TODAY(),""Today"",)))))"),"")</f>
        <v/>
      </c>
      <c r="JP7" s="3" t="str">
        <f>IFERROR(__xludf.DUMMYFUNCTION("IF(ISBLANK($A7),, IF((ARRAYFORMULA(SUM(COUNTIFS(OccupancyAddresses,$A7,OccupancyUnits, $B7, 'Tenant Occupancy'!JQ$5:JQ23,{""&gt;0"",""Occupied"",""Late""}))))&gt;1,""Multiple Bookings"", IF(SUMIFS( 'Tenant Occupancy'!JQ$5:JQ23,OccupancyUnits,$B7,OccupancyAddres"&amp;"ses,$A7)&gt;0,SUMIFS('Tenant Occupancy'!JQ$5:JQ23,OccupancyUnits,$B7,OccupancyAddresses,$A7),IFERROR(VLOOKUP($A7&amp;"" ""&amp;$B7, FILTER(ARRAYFORMULA({OccupancyAddresses&amp;"" ""&amp; OccupancyUnits,'Tenant Occupancy'!JQ$5:JQ23}),INDEX(ARRAYFORMULA({OccupancyAddresses&amp;"""&amp;" ""&amp; OccupancyUnits,'Tenant Occupancy'!JQ$5:JQ23}),0,2)&lt;&gt;""""),2,FALSE),IF(JP4=TODAY(),""Today"",)))))"),"")</f>
        <v/>
      </c>
      <c r="JQ7" s="3" t="str">
        <f>IFERROR(__xludf.DUMMYFUNCTION("IF(ISBLANK($A7),, IF((ARRAYFORMULA(SUM(COUNTIFS(OccupancyAddresses,$A7,OccupancyUnits, $B7, 'Tenant Occupancy'!JR$5:JR23,{""&gt;0"",""Occupied"",""Late""}))))&gt;1,""Multiple Bookings"", IF(SUMIFS( 'Tenant Occupancy'!JR$5:JR23,OccupancyUnits,$B7,OccupancyAddres"&amp;"ses,$A7)&gt;0,SUMIFS('Tenant Occupancy'!JR$5:JR23,OccupancyUnits,$B7,OccupancyAddresses,$A7),IFERROR(VLOOKUP($A7&amp;"" ""&amp;$B7, FILTER(ARRAYFORMULA({OccupancyAddresses&amp;"" ""&amp; OccupancyUnits,'Tenant Occupancy'!JR$5:JR23}),INDEX(ARRAYFORMULA({OccupancyAddresses&amp;"""&amp;" ""&amp; OccupancyUnits,'Tenant Occupancy'!JR$5:JR23}),0,2)&lt;&gt;""""),2,FALSE),IF(JQ4=TODAY(),""Today"",)))))"),"")</f>
        <v/>
      </c>
      <c r="JR7" s="3" t="str">
        <f>IFERROR(__xludf.DUMMYFUNCTION("IF(ISBLANK($A7),, IF((ARRAYFORMULA(SUM(COUNTIFS(OccupancyAddresses,$A7,OccupancyUnits, $B7, 'Tenant Occupancy'!JS$5:JS23,{""&gt;0"",""Occupied"",""Late""}))))&gt;1,""Multiple Bookings"", IF(SUMIFS( 'Tenant Occupancy'!JS$5:JS23,OccupancyUnits,$B7,OccupancyAddres"&amp;"ses,$A7)&gt;0,SUMIFS('Tenant Occupancy'!JS$5:JS23,OccupancyUnits,$B7,OccupancyAddresses,$A7),IFERROR(VLOOKUP($A7&amp;"" ""&amp;$B7, FILTER(ARRAYFORMULA({OccupancyAddresses&amp;"" ""&amp; OccupancyUnits,'Tenant Occupancy'!JS$5:JS23}),INDEX(ARRAYFORMULA({OccupancyAddresses&amp;"""&amp;" ""&amp; OccupancyUnits,'Tenant Occupancy'!JS$5:JS23}),0,2)&lt;&gt;""""),2,FALSE),IF(JR4=TODAY(),""Today"",)))))"),"")</f>
        <v/>
      </c>
      <c r="JS7" s="3" t="str">
        <f>IFERROR(__xludf.DUMMYFUNCTION("IF(ISBLANK($A7),, IF((ARRAYFORMULA(SUM(COUNTIFS(OccupancyAddresses,$A7,OccupancyUnits, $B7, 'Tenant Occupancy'!JT$5:JT23,{""&gt;0"",""Occupied"",""Late""}))))&gt;1,""Multiple Bookings"", IF(SUMIFS( 'Tenant Occupancy'!JT$5:JT23,OccupancyUnits,$B7,OccupancyAddres"&amp;"ses,$A7)&gt;0,SUMIFS('Tenant Occupancy'!JT$5:JT23,OccupancyUnits,$B7,OccupancyAddresses,$A7),IFERROR(VLOOKUP($A7&amp;"" ""&amp;$B7, FILTER(ARRAYFORMULA({OccupancyAddresses&amp;"" ""&amp; OccupancyUnits,'Tenant Occupancy'!JT$5:JT23}),INDEX(ARRAYFORMULA({OccupancyAddresses&amp;"""&amp;" ""&amp; OccupancyUnits,'Tenant Occupancy'!JT$5:JT23}),0,2)&lt;&gt;""""),2,FALSE),IF(JS4=TODAY(),""Today"",)))))"),"")</f>
        <v/>
      </c>
      <c r="JT7" s="3" t="str">
        <f>IFERROR(__xludf.DUMMYFUNCTION("IF(ISBLANK($A7),, IF((ARRAYFORMULA(SUM(COUNTIFS(OccupancyAddresses,$A7,OccupancyUnits, $B7, 'Tenant Occupancy'!JU$5:JU23,{""&gt;0"",""Occupied"",""Late""}))))&gt;1,""Multiple Bookings"", IF(SUMIFS( 'Tenant Occupancy'!JU$5:JU23,OccupancyUnits,$B7,OccupancyAddres"&amp;"ses,$A7)&gt;0,SUMIFS('Tenant Occupancy'!JU$5:JU23,OccupancyUnits,$B7,OccupancyAddresses,$A7),IFERROR(VLOOKUP($A7&amp;"" ""&amp;$B7, FILTER(ARRAYFORMULA({OccupancyAddresses&amp;"" ""&amp; OccupancyUnits,'Tenant Occupancy'!JU$5:JU23}),INDEX(ARRAYFORMULA({OccupancyAddresses&amp;"""&amp;" ""&amp; OccupancyUnits,'Tenant Occupancy'!JU$5:JU23}),0,2)&lt;&gt;""""),2,FALSE),IF(JT4=TODAY(),""Today"",)))))"),"")</f>
        <v/>
      </c>
      <c r="JU7" s="3" t="str">
        <f>IFERROR(__xludf.DUMMYFUNCTION("IF(ISBLANK($A7),, IF((ARRAYFORMULA(SUM(COUNTIFS(OccupancyAddresses,$A7,OccupancyUnits, $B7, 'Tenant Occupancy'!JV$5:JV23,{""&gt;0"",""Occupied"",""Late""}))))&gt;1,""Multiple Bookings"", IF(SUMIFS( 'Tenant Occupancy'!JV$5:JV23,OccupancyUnits,$B7,OccupancyAddres"&amp;"ses,$A7)&gt;0,SUMIFS('Tenant Occupancy'!JV$5:JV23,OccupancyUnits,$B7,OccupancyAddresses,$A7),IFERROR(VLOOKUP($A7&amp;"" ""&amp;$B7, FILTER(ARRAYFORMULA({OccupancyAddresses&amp;"" ""&amp; OccupancyUnits,'Tenant Occupancy'!JV$5:JV23}),INDEX(ARRAYFORMULA({OccupancyAddresses&amp;"""&amp;" ""&amp; OccupancyUnits,'Tenant Occupancy'!JV$5:JV23}),0,2)&lt;&gt;""""),2,FALSE),IF(JU4=TODAY(),""Today"",)))))"),"")</f>
        <v/>
      </c>
      <c r="JV7" s="3" t="str">
        <f>IFERROR(__xludf.DUMMYFUNCTION("IF(ISBLANK($A7),, IF((ARRAYFORMULA(SUM(COUNTIFS(OccupancyAddresses,$A7,OccupancyUnits, $B7, 'Tenant Occupancy'!JW$5:JW23,{""&gt;0"",""Occupied"",""Late""}))))&gt;1,""Multiple Bookings"", IF(SUMIFS( 'Tenant Occupancy'!JW$5:JW23,OccupancyUnits,$B7,OccupancyAddres"&amp;"ses,$A7)&gt;0,SUMIFS('Tenant Occupancy'!JW$5:JW23,OccupancyUnits,$B7,OccupancyAddresses,$A7),IFERROR(VLOOKUP($A7&amp;"" ""&amp;$B7, FILTER(ARRAYFORMULA({OccupancyAddresses&amp;"" ""&amp; OccupancyUnits,'Tenant Occupancy'!JW$5:JW23}),INDEX(ARRAYFORMULA({OccupancyAddresses&amp;"""&amp;" ""&amp; OccupancyUnits,'Tenant Occupancy'!JW$5:JW23}),0,2)&lt;&gt;""""),2,FALSE),IF(JV4=TODAY(),""Today"",)))))"),"")</f>
        <v/>
      </c>
      <c r="JW7" s="3" t="str">
        <f>IFERROR(__xludf.DUMMYFUNCTION("IF(ISBLANK($A7),, IF((ARRAYFORMULA(SUM(COUNTIFS(OccupancyAddresses,$A7,OccupancyUnits, $B7, 'Tenant Occupancy'!JX$5:JX23,{""&gt;0"",""Occupied"",""Late""}))))&gt;1,""Multiple Bookings"", IF(SUMIFS( 'Tenant Occupancy'!JX$5:JX23,OccupancyUnits,$B7,OccupancyAddres"&amp;"ses,$A7)&gt;0,SUMIFS('Tenant Occupancy'!JX$5:JX23,OccupancyUnits,$B7,OccupancyAddresses,$A7),IFERROR(VLOOKUP($A7&amp;"" ""&amp;$B7, FILTER(ARRAYFORMULA({OccupancyAddresses&amp;"" ""&amp; OccupancyUnits,'Tenant Occupancy'!JX$5:JX23}),INDEX(ARRAYFORMULA({OccupancyAddresses&amp;"""&amp;" ""&amp; OccupancyUnits,'Tenant Occupancy'!JX$5:JX23}),0,2)&lt;&gt;""""),2,FALSE),IF(JW4=TODAY(),""Today"",)))))"),"")</f>
        <v/>
      </c>
      <c r="JX7" s="3" t="str">
        <f>IFERROR(__xludf.DUMMYFUNCTION("IF(ISBLANK($A7),, IF((ARRAYFORMULA(SUM(COUNTIFS(OccupancyAddresses,$A7,OccupancyUnits, $B7, 'Tenant Occupancy'!JY$5:JY23,{""&gt;0"",""Occupied"",""Late""}))))&gt;1,""Multiple Bookings"", IF(SUMIFS( 'Tenant Occupancy'!JY$5:JY23,OccupancyUnits,$B7,OccupancyAddres"&amp;"ses,$A7)&gt;0,SUMIFS('Tenant Occupancy'!JY$5:JY23,OccupancyUnits,$B7,OccupancyAddresses,$A7),IFERROR(VLOOKUP($A7&amp;"" ""&amp;$B7, FILTER(ARRAYFORMULA({OccupancyAddresses&amp;"" ""&amp; OccupancyUnits,'Tenant Occupancy'!JY$5:JY23}),INDEX(ARRAYFORMULA({OccupancyAddresses&amp;"""&amp;" ""&amp; OccupancyUnits,'Tenant Occupancy'!JY$5:JY23}),0,2)&lt;&gt;""""),2,FALSE),IF(JX4=TODAY(),""Today"",)))))"),"")</f>
        <v/>
      </c>
      <c r="JY7" s="3" t="str">
        <f>IFERROR(__xludf.DUMMYFUNCTION("IF(ISBLANK($A7),, IF((ARRAYFORMULA(SUM(COUNTIFS(OccupancyAddresses,$A7,OccupancyUnits, $B7, 'Tenant Occupancy'!JZ$5:JZ23,{""&gt;0"",""Occupied"",""Late""}))))&gt;1,""Multiple Bookings"", IF(SUMIFS( 'Tenant Occupancy'!JZ$5:JZ23,OccupancyUnits,$B7,OccupancyAddres"&amp;"ses,$A7)&gt;0,SUMIFS('Tenant Occupancy'!JZ$5:JZ23,OccupancyUnits,$B7,OccupancyAddresses,$A7),IFERROR(VLOOKUP($A7&amp;"" ""&amp;$B7, FILTER(ARRAYFORMULA({OccupancyAddresses&amp;"" ""&amp; OccupancyUnits,'Tenant Occupancy'!JZ$5:JZ23}),INDEX(ARRAYFORMULA({OccupancyAddresses&amp;"""&amp;" ""&amp; OccupancyUnits,'Tenant Occupancy'!JZ$5:JZ23}),0,2)&lt;&gt;""""),2,FALSE),IF(JY4=TODAY(),""Today"",)))))"),"")</f>
        <v/>
      </c>
      <c r="JZ7" s="3" t="str">
        <f>IFERROR(__xludf.DUMMYFUNCTION("IF(ISBLANK($A7),, IF((ARRAYFORMULA(SUM(COUNTIFS(OccupancyAddresses,$A7,OccupancyUnits, $B7, 'Tenant Occupancy'!KA$5:KA23,{""&gt;0"",""Occupied"",""Late""}))))&gt;1,""Multiple Bookings"", IF(SUMIFS( 'Tenant Occupancy'!KA$5:KA23,OccupancyUnits,$B7,OccupancyAddres"&amp;"ses,$A7)&gt;0,SUMIFS('Tenant Occupancy'!KA$5:KA23,OccupancyUnits,$B7,OccupancyAddresses,$A7),IFERROR(VLOOKUP($A7&amp;"" ""&amp;$B7, FILTER(ARRAYFORMULA({OccupancyAddresses&amp;"" ""&amp; OccupancyUnits,'Tenant Occupancy'!KA$5:KA23}),INDEX(ARRAYFORMULA({OccupancyAddresses&amp;"""&amp;" ""&amp; OccupancyUnits,'Tenant Occupancy'!KA$5:KA23}),0,2)&lt;&gt;""""),2,FALSE),IF(JZ4=TODAY(),""Today"",)))))"),"")</f>
        <v/>
      </c>
      <c r="KA7" s="3" t="str">
        <f>IFERROR(__xludf.DUMMYFUNCTION("IF(ISBLANK($A7),, IF((ARRAYFORMULA(SUM(COUNTIFS(OccupancyAddresses,$A7,OccupancyUnits, $B7, 'Tenant Occupancy'!KB$5:KB23,{""&gt;0"",""Occupied"",""Late""}))))&gt;1,""Multiple Bookings"", IF(SUMIFS( 'Tenant Occupancy'!KB$5:KB23,OccupancyUnits,$B7,OccupancyAddres"&amp;"ses,$A7)&gt;0,SUMIFS('Tenant Occupancy'!KB$5:KB23,OccupancyUnits,$B7,OccupancyAddresses,$A7),IFERROR(VLOOKUP($A7&amp;"" ""&amp;$B7, FILTER(ARRAYFORMULA({OccupancyAddresses&amp;"" ""&amp; OccupancyUnits,'Tenant Occupancy'!KB$5:KB23}),INDEX(ARRAYFORMULA({OccupancyAddresses&amp;"""&amp;" ""&amp; OccupancyUnits,'Tenant Occupancy'!KB$5:KB23}),0,2)&lt;&gt;""""),2,FALSE),IF(KA4=TODAY(),""Today"",)))))"),"")</f>
        <v/>
      </c>
      <c r="KB7" s="3" t="str">
        <f>IFERROR(__xludf.DUMMYFUNCTION("IF(ISBLANK($A7),, IF((ARRAYFORMULA(SUM(COUNTIFS(OccupancyAddresses,$A7,OccupancyUnits, $B7, 'Tenant Occupancy'!KC$5:KC23,{""&gt;0"",""Occupied"",""Late""}))))&gt;1,""Multiple Bookings"", IF(SUMIFS( 'Tenant Occupancy'!KC$5:KC23,OccupancyUnits,$B7,OccupancyAddres"&amp;"ses,$A7)&gt;0,SUMIFS('Tenant Occupancy'!KC$5:KC23,OccupancyUnits,$B7,OccupancyAddresses,$A7),IFERROR(VLOOKUP($A7&amp;"" ""&amp;$B7, FILTER(ARRAYFORMULA({OccupancyAddresses&amp;"" ""&amp; OccupancyUnits,'Tenant Occupancy'!KC$5:KC23}),INDEX(ARRAYFORMULA({OccupancyAddresses&amp;"""&amp;" ""&amp; OccupancyUnits,'Tenant Occupancy'!KC$5:KC23}),0,2)&lt;&gt;""""),2,FALSE),IF(KB4=TODAY(),""Today"",)))))"),"")</f>
        <v/>
      </c>
      <c r="KC7" s="3" t="str">
        <f>IFERROR(__xludf.DUMMYFUNCTION("IF(ISBLANK($A7),, IF((ARRAYFORMULA(SUM(COUNTIFS(OccupancyAddresses,$A7,OccupancyUnits, $B7, 'Tenant Occupancy'!KD$5:KD23,{""&gt;0"",""Occupied"",""Late""}))))&gt;1,""Multiple Bookings"", IF(SUMIFS( 'Tenant Occupancy'!KD$5:KD23,OccupancyUnits,$B7,OccupancyAddres"&amp;"ses,$A7)&gt;0,SUMIFS('Tenant Occupancy'!KD$5:KD23,OccupancyUnits,$B7,OccupancyAddresses,$A7),IFERROR(VLOOKUP($A7&amp;"" ""&amp;$B7, FILTER(ARRAYFORMULA({OccupancyAddresses&amp;"" ""&amp; OccupancyUnits,'Tenant Occupancy'!KD$5:KD23}),INDEX(ARRAYFORMULA({OccupancyAddresses&amp;"""&amp;" ""&amp; OccupancyUnits,'Tenant Occupancy'!KD$5:KD23}),0,2)&lt;&gt;""""),2,FALSE),IF(KC4=TODAY(),""Today"",)))))"),"")</f>
        <v/>
      </c>
      <c r="KD7" s="3" t="str">
        <f>IFERROR(__xludf.DUMMYFUNCTION("IF(ISBLANK($A7),, IF((ARRAYFORMULA(SUM(COUNTIFS(OccupancyAddresses,$A7,OccupancyUnits, $B7, 'Tenant Occupancy'!KE$5:KE23,{""&gt;0"",""Occupied"",""Late""}))))&gt;1,""Multiple Bookings"", IF(SUMIFS( 'Tenant Occupancy'!KE$5:KE23,OccupancyUnits,$B7,OccupancyAddres"&amp;"ses,$A7)&gt;0,SUMIFS('Tenant Occupancy'!KE$5:KE23,OccupancyUnits,$B7,OccupancyAddresses,$A7),IFERROR(VLOOKUP($A7&amp;"" ""&amp;$B7, FILTER(ARRAYFORMULA({OccupancyAddresses&amp;"" ""&amp; OccupancyUnits,'Tenant Occupancy'!KE$5:KE23}),INDEX(ARRAYFORMULA({OccupancyAddresses&amp;"""&amp;" ""&amp; OccupancyUnits,'Tenant Occupancy'!KE$5:KE23}),0,2)&lt;&gt;""""),2,FALSE),IF(KD4=TODAY(),""Today"",)))))"),"")</f>
        <v/>
      </c>
      <c r="KE7" s="3" t="str">
        <f>IFERROR(__xludf.DUMMYFUNCTION("IF(ISBLANK($A7),, IF((ARRAYFORMULA(SUM(COUNTIFS(OccupancyAddresses,$A7,OccupancyUnits, $B7, 'Tenant Occupancy'!KF$5:KF23,{""&gt;0"",""Occupied"",""Late""}))))&gt;1,""Multiple Bookings"", IF(SUMIFS( 'Tenant Occupancy'!KF$5:KF23,OccupancyUnits,$B7,OccupancyAddres"&amp;"ses,$A7)&gt;0,SUMIFS('Tenant Occupancy'!KF$5:KF23,OccupancyUnits,$B7,OccupancyAddresses,$A7),IFERROR(VLOOKUP($A7&amp;"" ""&amp;$B7, FILTER(ARRAYFORMULA({OccupancyAddresses&amp;"" ""&amp; OccupancyUnits,'Tenant Occupancy'!KF$5:KF23}),INDEX(ARRAYFORMULA({OccupancyAddresses&amp;"""&amp;" ""&amp; OccupancyUnits,'Tenant Occupancy'!KF$5:KF23}),0,2)&lt;&gt;""""),2,FALSE),IF(KE4=TODAY(),""Today"",)))))"),"")</f>
        <v/>
      </c>
      <c r="KF7" s="3" t="str">
        <f>IFERROR(__xludf.DUMMYFUNCTION("IF(ISBLANK($A7),, IF((ARRAYFORMULA(SUM(COUNTIFS(OccupancyAddresses,$A7,OccupancyUnits, $B7, 'Tenant Occupancy'!KG$5:KG23,{""&gt;0"",""Occupied"",""Late""}))))&gt;1,""Multiple Bookings"", IF(SUMIFS( 'Tenant Occupancy'!KG$5:KG23,OccupancyUnits,$B7,OccupancyAddres"&amp;"ses,$A7)&gt;0,SUMIFS('Tenant Occupancy'!KG$5:KG23,OccupancyUnits,$B7,OccupancyAddresses,$A7),IFERROR(VLOOKUP($A7&amp;"" ""&amp;$B7, FILTER(ARRAYFORMULA({OccupancyAddresses&amp;"" ""&amp; OccupancyUnits,'Tenant Occupancy'!KG$5:KG23}),INDEX(ARRAYFORMULA({OccupancyAddresses&amp;"""&amp;" ""&amp; OccupancyUnits,'Tenant Occupancy'!KG$5:KG23}),0,2)&lt;&gt;""""),2,FALSE),IF(KF4=TODAY(),""Today"",)))))"),"")</f>
        <v/>
      </c>
      <c r="KG7" s="3" t="str">
        <f>IFERROR(__xludf.DUMMYFUNCTION("IF(ISBLANK($A7),, IF((ARRAYFORMULA(SUM(COUNTIFS(OccupancyAddresses,$A7,OccupancyUnits, $B7, 'Tenant Occupancy'!KH$5:KH23,{""&gt;0"",""Occupied"",""Late""}))))&gt;1,""Multiple Bookings"", IF(SUMIFS( 'Tenant Occupancy'!KH$5:KH23,OccupancyUnits,$B7,OccupancyAddres"&amp;"ses,$A7)&gt;0,SUMIFS('Tenant Occupancy'!KH$5:KH23,OccupancyUnits,$B7,OccupancyAddresses,$A7),IFERROR(VLOOKUP($A7&amp;"" ""&amp;$B7, FILTER(ARRAYFORMULA({OccupancyAddresses&amp;"" ""&amp; OccupancyUnits,'Tenant Occupancy'!KH$5:KH23}),INDEX(ARRAYFORMULA({OccupancyAddresses&amp;"""&amp;" ""&amp; OccupancyUnits,'Tenant Occupancy'!KH$5:KH23}),0,2)&lt;&gt;""""),2,FALSE),IF(KG4=TODAY(),""Today"",)))))"),"")</f>
        <v/>
      </c>
      <c r="KH7" s="3" t="str">
        <f>IFERROR(__xludf.DUMMYFUNCTION("IF(ISBLANK($A7),, IF((ARRAYFORMULA(SUM(COUNTIFS(OccupancyAddresses,$A7,OccupancyUnits, $B7, 'Tenant Occupancy'!KI$5:KI23,{""&gt;0"",""Occupied"",""Late""}))))&gt;1,""Multiple Bookings"", IF(SUMIFS( 'Tenant Occupancy'!KI$5:KI23,OccupancyUnits,$B7,OccupancyAddres"&amp;"ses,$A7)&gt;0,SUMIFS('Tenant Occupancy'!KI$5:KI23,OccupancyUnits,$B7,OccupancyAddresses,$A7),IFERROR(VLOOKUP($A7&amp;"" ""&amp;$B7, FILTER(ARRAYFORMULA({OccupancyAddresses&amp;"" ""&amp; OccupancyUnits,'Tenant Occupancy'!KI$5:KI23}),INDEX(ARRAYFORMULA({OccupancyAddresses&amp;"""&amp;" ""&amp; OccupancyUnits,'Tenant Occupancy'!KI$5:KI23}),0,2)&lt;&gt;""""),2,FALSE),IF(KH4=TODAY(),""Today"",)))))"),"")</f>
        <v/>
      </c>
      <c r="KI7" s="3" t="str">
        <f>IFERROR(__xludf.DUMMYFUNCTION("IF(ISBLANK($A7),, IF((ARRAYFORMULA(SUM(COUNTIFS(OccupancyAddresses,$A7,OccupancyUnits, $B7, 'Tenant Occupancy'!KJ$5:KJ23,{""&gt;0"",""Occupied"",""Late""}))))&gt;1,""Multiple Bookings"", IF(SUMIFS( 'Tenant Occupancy'!KJ$5:KJ23,OccupancyUnits,$B7,OccupancyAddres"&amp;"ses,$A7)&gt;0,SUMIFS('Tenant Occupancy'!KJ$5:KJ23,OccupancyUnits,$B7,OccupancyAddresses,$A7),IFERROR(VLOOKUP($A7&amp;"" ""&amp;$B7, FILTER(ARRAYFORMULA({OccupancyAddresses&amp;"" ""&amp; OccupancyUnits,'Tenant Occupancy'!KJ$5:KJ23}),INDEX(ARRAYFORMULA({OccupancyAddresses&amp;"""&amp;" ""&amp; OccupancyUnits,'Tenant Occupancy'!KJ$5:KJ23}),0,2)&lt;&gt;""""),2,FALSE),IF(KI4=TODAY(),""Today"",)))))"),"")</f>
        <v/>
      </c>
      <c r="KJ7" s="3" t="str">
        <f>IFERROR(__xludf.DUMMYFUNCTION("IF(ISBLANK($A7),, IF((ARRAYFORMULA(SUM(COUNTIFS(OccupancyAddresses,$A7,OccupancyUnits, $B7, 'Tenant Occupancy'!KK$5:KK23,{""&gt;0"",""Occupied"",""Late""}))))&gt;1,""Multiple Bookings"", IF(SUMIFS( 'Tenant Occupancy'!KK$5:KK23,OccupancyUnits,$B7,OccupancyAddres"&amp;"ses,$A7)&gt;0,SUMIFS('Tenant Occupancy'!KK$5:KK23,OccupancyUnits,$B7,OccupancyAddresses,$A7),IFERROR(VLOOKUP($A7&amp;"" ""&amp;$B7, FILTER(ARRAYFORMULA({OccupancyAddresses&amp;"" ""&amp; OccupancyUnits,'Tenant Occupancy'!KK$5:KK23}),INDEX(ARRAYFORMULA({OccupancyAddresses&amp;"""&amp;" ""&amp; OccupancyUnits,'Tenant Occupancy'!KK$5:KK23}),0,2)&lt;&gt;""""),2,FALSE),IF(KJ4=TODAY(),""Today"",)))))"),"")</f>
        <v/>
      </c>
      <c r="KK7" s="3" t="str">
        <f>IFERROR(__xludf.DUMMYFUNCTION("IF(ISBLANK($A7),, IF((ARRAYFORMULA(SUM(COUNTIFS(OccupancyAddresses,$A7,OccupancyUnits, $B7, 'Tenant Occupancy'!KL$5:KL23,{""&gt;0"",""Occupied"",""Late""}))))&gt;1,""Multiple Bookings"", IF(SUMIFS( 'Tenant Occupancy'!KL$5:KL23,OccupancyUnits,$B7,OccupancyAddres"&amp;"ses,$A7)&gt;0,SUMIFS('Tenant Occupancy'!KL$5:KL23,OccupancyUnits,$B7,OccupancyAddresses,$A7),IFERROR(VLOOKUP($A7&amp;"" ""&amp;$B7, FILTER(ARRAYFORMULA({OccupancyAddresses&amp;"" ""&amp; OccupancyUnits,'Tenant Occupancy'!KL$5:KL23}),INDEX(ARRAYFORMULA({OccupancyAddresses&amp;"""&amp;" ""&amp; OccupancyUnits,'Tenant Occupancy'!KL$5:KL23}),0,2)&lt;&gt;""""),2,FALSE),IF(KK4=TODAY(),""Today"",)))))"),"")</f>
        <v/>
      </c>
      <c r="KL7" s="3" t="str">
        <f>IFERROR(__xludf.DUMMYFUNCTION("IF(ISBLANK($A7),, IF((ARRAYFORMULA(SUM(COUNTIFS(OccupancyAddresses,$A7,OccupancyUnits, $B7, 'Tenant Occupancy'!KM$5:KM23,{""&gt;0"",""Occupied"",""Late""}))))&gt;1,""Multiple Bookings"", IF(SUMIFS( 'Tenant Occupancy'!KM$5:KM23,OccupancyUnits,$B7,OccupancyAddres"&amp;"ses,$A7)&gt;0,SUMIFS('Tenant Occupancy'!KM$5:KM23,OccupancyUnits,$B7,OccupancyAddresses,$A7),IFERROR(VLOOKUP($A7&amp;"" ""&amp;$B7, FILTER(ARRAYFORMULA({OccupancyAddresses&amp;"" ""&amp; OccupancyUnits,'Tenant Occupancy'!KM$5:KM23}),INDEX(ARRAYFORMULA({OccupancyAddresses&amp;"""&amp;" ""&amp; OccupancyUnits,'Tenant Occupancy'!KM$5:KM23}),0,2)&lt;&gt;""""),2,FALSE),IF(KL4=TODAY(),""Today"",)))))"),"")</f>
        <v/>
      </c>
      <c r="KM7" s="3" t="str">
        <f>IFERROR(__xludf.DUMMYFUNCTION("IF(ISBLANK($A7),, IF((ARRAYFORMULA(SUM(COUNTIFS(OccupancyAddresses,$A7,OccupancyUnits, $B7, 'Tenant Occupancy'!KN$5:KN23,{""&gt;0"",""Occupied"",""Late""}))))&gt;1,""Multiple Bookings"", IF(SUMIFS( 'Tenant Occupancy'!KN$5:KN23,OccupancyUnits,$B7,OccupancyAddres"&amp;"ses,$A7)&gt;0,SUMIFS('Tenant Occupancy'!KN$5:KN23,OccupancyUnits,$B7,OccupancyAddresses,$A7),IFERROR(VLOOKUP($A7&amp;"" ""&amp;$B7, FILTER(ARRAYFORMULA({OccupancyAddresses&amp;"" ""&amp; OccupancyUnits,'Tenant Occupancy'!KN$5:KN23}),INDEX(ARRAYFORMULA({OccupancyAddresses&amp;"""&amp;" ""&amp; OccupancyUnits,'Tenant Occupancy'!KN$5:KN23}),0,2)&lt;&gt;""""),2,FALSE),IF(KM4=TODAY(),""Today"",)))))"),"")</f>
        <v/>
      </c>
      <c r="KN7" s="3" t="str">
        <f>IFERROR(__xludf.DUMMYFUNCTION("IF(ISBLANK($A7),, IF((ARRAYFORMULA(SUM(COUNTIFS(OccupancyAddresses,$A7,OccupancyUnits, $B7, 'Tenant Occupancy'!KO$5:KO23,{""&gt;0"",""Occupied"",""Late""}))))&gt;1,""Multiple Bookings"", IF(SUMIFS( 'Tenant Occupancy'!KO$5:KO23,OccupancyUnits,$B7,OccupancyAddres"&amp;"ses,$A7)&gt;0,SUMIFS('Tenant Occupancy'!KO$5:KO23,OccupancyUnits,$B7,OccupancyAddresses,$A7),IFERROR(VLOOKUP($A7&amp;"" ""&amp;$B7, FILTER(ARRAYFORMULA({OccupancyAddresses&amp;"" ""&amp; OccupancyUnits,'Tenant Occupancy'!KO$5:KO23}),INDEX(ARRAYFORMULA({OccupancyAddresses&amp;"""&amp;" ""&amp; OccupancyUnits,'Tenant Occupancy'!KO$5:KO23}),0,2)&lt;&gt;""""),2,FALSE),IF(KN4=TODAY(),""Today"",)))))"),"")</f>
        <v/>
      </c>
      <c r="KO7" s="3" t="str">
        <f>IFERROR(__xludf.DUMMYFUNCTION("IF(ISBLANK($A7),, IF((ARRAYFORMULA(SUM(COUNTIFS(OccupancyAddresses,$A7,OccupancyUnits, $B7, 'Tenant Occupancy'!KP$5:KP23,{""&gt;0"",""Occupied"",""Late""}))))&gt;1,""Multiple Bookings"", IF(SUMIFS( 'Tenant Occupancy'!KP$5:KP23,OccupancyUnits,$B7,OccupancyAddres"&amp;"ses,$A7)&gt;0,SUMIFS('Tenant Occupancy'!KP$5:KP23,OccupancyUnits,$B7,OccupancyAddresses,$A7),IFERROR(VLOOKUP($A7&amp;"" ""&amp;$B7, FILTER(ARRAYFORMULA({OccupancyAddresses&amp;"" ""&amp; OccupancyUnits,'Tenant Occupancy'!KP$5:KP23}),INDEX(ARRAYFORMULA({OccupancyAddresses&amp;"""&amp;" ""&amp; OccupancyUnits,'Tenant Occupancy'!KP$5:KP23}),0,2)&lt;&gt;""""),2,FALSE),IF(KO4=TODAY(),""Today"",)))))"),"")</f>
        <v/>
      </c>
      <c r="KP7" s="3" t="str">
        <f>IFERROR(__xludf.DUMMYFUNCTION("IF(ISBLANK($A7),, IF((ARRAYFORMULA(SUM(COUNTIFS(OccupancyAddresses,$A7,OccupancyUnits, $B7, 'Tenant Occupancy'!KQ$5:KQ23,{""&gt;0"",""Occupied"",""Late""}))))&gt;1,""Multiple Bookings"", IF(SUMIFS( 'Tenant Occupancy'!KQ$5:KQ23,OccupancyUnits,$B7,OccupancyAddres"&amp;"ses,$A7)&gt;0,SUMIFS('Tenant Occupancy'!KQ$5:KQ23,OccupancyUnits,$B7,OccupancyAddresses,$A7),IFERROR(VLOOKUP($A7&amp;"" ""&amp;$B7, FILTER(ARRAYFORMULA({OccupancyAddresses&amp;"" ""&amp; OccupancyUnits,'Tenant Occupancy'!KQ$5:KQ23}),INDEX(ARRAYFORMULA({OccupancyAddresses&amp;"""&amp;" ""&amp; OccupancyUnits,'Tenant Occupancy'!KQ$5:KQ23}),0,2)&lt;&gt;""""),2,FALSE),IF(KP4=TODAY(),""Today"",)))))"),"")</f>
        <v/>
      </c>
      <c r="KQ7" s="3" t="str">
        <f>IFERROR(__xludf.DUMMYFUNCTION("IF(ISBLANK($A7),, IF((ARRAYFORMULA(SUM(COUNTIFS(OccupancyAddresses,$A7,OccupancyUnits, $B7, 'Tenant Occupancy'!KR$5:KR23,{""&gt;0"",""Occupied"",""Late""}))))&gt;1,""Multiple Bookings"", IF(SUMIFS( 'Tenant Occupancy'!KR$5:KR23,OccupancyUnits,$B7,OccupancyAddres"&amp;"ses,$A7)&gt;0,SUMIFS('Tenant Occupancy'!KR$5:KR23,OccupancyUnits,$B7,OccupancyAddresses,$A7),IFERROR(VLOOKUP($A7&amp;"" ""&amp;$B7, FILTER(ARRAYFORMULA({OccupancyAddresses&amp;"" ""&amp; OccupancyUnits,'Tenant Occupancy'!KR$5:KR23}),INDEX(ARRAYFORMULA({OccupancyAddresses&amp;"""&amp;" ""&amp; OccupancyUnits,'Tenant Occupancy'!KR$5:KR23}),0,2)&lt;&gt;""""),2,FALSE),IF(KQ4=TODAY(),""Today"",)))))"),"")</f>
        <v/>
      </c>
      <c r="KR7" s="3" t="str">
        <f>IFERROR(__xludf.DUMMYFUNCTION("IF(ISBLANK($A7),, IF((ARRAYFORMULA(SUM(COUNTIFS(OccupancyAddresses,$A7,OccupancyUnits, $B7, 'Tenant Occupancy'!KS$5:KS23,{""&gt;0"",""Occupied"",""Late""}))))&gt;1,""Multiple Bookings"", IF(SUMIFS( 'Tenant Occupancy'!KS$5:KS23,OccupancyUnits,$B7,OccupancyAddres"&amp;"ses,$A7)&gt;0,SUMIFS('Tenant Occupancy'!KS$5:KS23,OccupancyUnits,$B7,OccupancyAddresses,$A7),IFERROR(VLOOKUP($A7&amp;"" ""&amp;$B7, FILTER(ARRAYFORMULA({OccupancyAddresses&amp;"" ""&amp; OccupancyUnits,'Tenant Occupancy'!KS$5:KS23}),INDEX(ARRAYFORMULA({OccupancyAddresses&amp;"""&amp;" ""&amp; OccupancyUnits,'Tenant Occupancy'!KS$5:KS23}),0,2)&lt;&gt;""""),2,FALSE),IF(KR4=TODAY(),""Today"",)))))"),"")</f>
        <v/>
      </c>
      <c r="KS7" s="3" t="str">
        <f>IFERROR(__xludf.DUMMYFUNCTION("IF(ISBLANK($A7),, IF((ARRAYFORMULA(SUM(COUNTIFS(OccupancyAddresses,$A7,OccupancyUnits, $B7, 'Tenant Occupancy'!KT$5:KT23,{""&gt;0"",""Occupied"",""Late""}))))&gt;1,""Multiple Bookings"", IF(SUMIFS( 'Tenant Occupancy'!KT$5:KT23,OccupancyUnits,$B7,OccupancyAddres"&amp;"ses,$A7)&gt;0,SUMIFS('Tenant Occupancy'!KT$5:KT23,OccupancyUnits,$B7,OccupancyAddresses,$A7),IFERROR(VLOOKUP($A7&amp;"" ""&amp;$B7, FILTER(ARRAYFORMULA({OccupancyAddresses&amp;"" ""&amp; OccupancyUnits,'Tenant Occupancy'!KT$5:KT23}),INDEX(ARRAYFORMULA({OccupancyAddresses&amp;"""&amp;" ""&amp; OccupancyUnits,'Tenant Occupancy'!KT$5:KT23}),0,2)&lt;&gt;""""),2,FALSE),IF(KS4=TODAY(),""Today"",)))))"),"")</f>
        <v/>
      </c>
      <c r="KT7" s="3" t="str">
        <f>IFERROR(__xludf.DUMMYFUNCTION("IF(ISBLANK($A7),, IF((ARRAYFORMULA(SUM(COUNTIFS(OccupancyAddresses,$A7,OccupancyUnits, $B7, 'Tenant Occupancy'!KU$5:KU23,{""&gt;0"",""Occupied"",""Late""}))))&gt;1,""Multiple Bookings"", IF(SUMIFS( 'Tenant Occupancy'!KU$5:KU23,OccupancyUnits,$B7,OccupancyAddres"&amp;"ses,$A7)&gt;0,SUMIFS('Tenant Occupancy'!KU$5:KU23,OccupancyUnits,$B7,OccupancyAddresses,$A7),IFERROR(VLOOKUP($A7&amp;"" ""&amp;$B7, FILTER(ARRAYFORMULA({OccupancyAddresses&amp;"" ""&amp; OccupancyUnits,'Tenant Occupancy'!KU$5:KU23}),INDEX(ARRAYFORMULA({OccupancyAddresses&amp;"""&amp;" ""&amp; OccupancyUnits,'Tenant Occupancy'!KU$5:KU23}),0,2)&lt;&gt;""""),2,FALSE),IF(KT4=TODAY(),""Today"",)))))"),"")</f>
        <v/>
      </c>
      <c r="KU7" s="3" t="str">
        <f>IFERROR(__xludf.DUMMYFUNCTION("IF(ISBLANK($A7),, IF((ARRAYFORMULA(SUM(COUNTIFS(OccupancyAddresses,$A7,OccupancyUnits, $B7, 'Tenant Occupancy'!KV$5:KV23,{""&gt;0"",""Occupied"",""Late""}))))&gt;1,""Multiple Bookings"", IF(SUMIFS( 'Tenant Occupancy'!KV$5:KV23,OccupancyUnits,$B7,OccupancyAddres"&amp;"ses,$A7)&gt;0,SUMIFS('Tenant Occupancy'!KV$5:KV23,OccupancyUnits,$B7,OccupancyAddresses,$A7),IFERROR(VLOOKUP($A7&amp;"" ""&amp;$B7, FILTER(ARRAYFORMULA({OccupancyAddresses&amp;"" ""&amp; OccupancyUnits,'Tenant Occupancy'!KV$5:KV23}),INDEX(ARRAYFORMULA({OccupancyAddresses&amp;"""&amp;" ""&amp; OccupancyUnits,'Tenant Occupancy'!KV$5:KV23}),0,2)&lt;&gt;""""),2,FALSE),IF(KU4=TODAY(),""Today"",)))))"),"")</f>
        <v/>
      </c>
      <c r="KV7" s="3" t="str">
        <f>IFERROR(__xludf.DUMMYFUNCTION("IF(ISBLANK($A7),, IF((ARRAYFORMULA(SUM(COUNTIFS(OccupancyAddresses,$A7,OccupancyUnits, $B7, 'Tenant Occupancy'!KW$5:KW23,{""&gt;0"",""Occupied"",""Late""}))))&gt;1,""Multiple Bookings"", IF(SUMIFS( 'Tenant Occupancy'!KW$5:KW23,OccupancyUnits,$B7,OccupancyAddres"&amp;"ses,$A7)&gt;0,SUMIFS('Tenant Occupancy'!KW$5:KW23,OccupancyUnits,$B7,OccupancyAddresses,$A7),IFERROR(VLOOKUP($A7&amp;"" ""&amp;$B7, FILTER(ARRAYFORMULA({OccupancyAddresses&amp;"" ""&amp; OccupancyUnits,'Tenant Occupancy'!KW$5:KW23}),INDEX(ARRAYFORMULA({OccupancyAddresses&amp;"""&amp;" ""&amp; OccupancyUnits,'Tenant Occupancy'!KW$5:KW23}),0,2)&lt;&gt;""""),2,FALSE),IF(KV4=TODAY(),""Today"",)))))"),"")</f>
        <v/>
      </c>
      <c r="KW7" s="3" t="str">
        <f>IFERROR(__xludf.DUMMYFUNCTION("IF(ISBLANK($A7),, IF((ARRAYFORMULA(SUM(COUNTIFS(OccupancyAddresses,$A7,OccupancyUnits, $B7, 'Tenant Occupancy'!KX$5:KX23,{""&gt;0"",""Occupied"",""Late""}))))&gt;1,""Multiple Bookings"", IF(SUMIFS( 'Tenant Occupancy'!KX$5:KX23,OccupancyUnits,$B7,OccupancyAddres"&amp;"ses,$A7)&gt;0,SUMIFS('Tenant Occupancy'!KX$5:KX23,OccupancyUnits,$B7,OccupancyAddresses,$A7),IFERROR(VLOOKUP($A7&amp;"" ""&amp;$B7, FILTER(ARRAYFORMULA({OccupancyAddresses&amp;"" ""&amp; OccupancyUnits,'Tenant Occupancy'!KX$5:KX23}),INDEX(ARRAYFORMULA({OccupancyAddresses&amp;"""&amp;" ""&amp; OccupancyUnits,'Tenant Occupancy'!KX$5:KX23}),0,2)&lt;&gt;""""),2,FALSE),IF(KW4=TODAY(),""Today"",)))))"),"")</f>
        <v/>
      </c>
      <c r="KX7" s="3" t="str">
        <f>IFERROR(__xludf.DUMMYFUNCTION("IF(ISBLANK($A7),, IF((ARRAYFORMULA(SUM(COUNTIFS(OccupancyAddresses,$A7,OccupancyUnits, $B7, 'Tenant Occupancy'!KY$5:KY23,{""&gt;0"",""Occupied"",""Late""}))))&gt;1,""Multiple Bookings"", IF(SUMIFS( 'Tenant Occupancy'!KY$5:KY23,OccupancyUnits,$B7,OccupancyAddres"&amp;"ses,$A7)&gt;0,SUMIFS('Tenant Occupancy'!KY$5:KY23,OccupancyUnits,$B7,OccupancyAddresses,$A7),IFERROR(VLOOKUP($A7&amp;"" ""&amp;$B7, FILTER(ARRAYFORMULA({OccupancyAddresses&amp;"" ""&amp; OccupancyUnits,'Tenant Occupancy'!KY$5:KY23}),INDEX(ARRAYFORMULA({OccupancyAddresses&amp;"""&amp;" ""&amp; OccupancyUnits,'Tenant Occupancy'!KY$5:KY23}),0,2)&lt;&gt;""""),2,FALSE),IF(KX4=TODAY(),""Today"",)))))"),"")</f>
        <v/>
      </c>
      <c r="KY7" s="3" t="str">
        <f>IFERROR(__xludf.DUMMYFUNCTION("IF(ISBLANK($A7),, IF((ARRAYFORMULA(SUM(COUNTIFS(OccupancyAddresses,$A7,OccupancyUnits, $B7, 'Tenant Occupancy'!KZ$5:KZ23,{""&gt;0"",""Occupied"",""Late""}))))&gt;1,""Multiple Bookings"", IF(SUMIFS( 'Tenant Occupancy'!KZ$5:KZ23,OccupancyUnits,$B7,OccupancyAddres"&amp;"ses,$A7)&gt;0,SUMIFS('Tenant Occupancy'!KZ$5:KZ23,OccupancyUnits,$B7,OccupancyAddresses,$A7),IFERROR(VLOOKUP($A7&amp;"" ""&amp;$B7, FILTER(ARRAYFORMULA({OccupancyAddresses&amp;"" ""&amp; OccupancyUnits,'Tenant Occupancy'!KZ$5:KZ23}),INDEX(ARRAYFORMULA({OccupancyAddresses&amp;"""&amp;" ""&amp; OccupancyUnits,'Tenant Occupancy'!KZ$5:KZ23}),0,2)&lt;&gt;""""),2,FALSE),IF(KY4=TODAY(),""Today"",)))))"),"")</f>
        <v/>
      </c>
      <c r="KZ7" s="3" t="str">
        <f>IFERROR(__xludf.DUMMYFUNCTION("IF(ISBLANK($A7),, IF((ARRAYFORMULA(SUM(COUNTIFS(OccupancyAddresses,$A7,OccupancyUnits, $B7, 'Tenant Occupancy'!LA$5:LA23,{""&gt;0"",""Occupied"",""Late""}))))&gt;1,""Multiple Bookings"", IF(SUMIFS( 'Tenant Occupancy'!LA$5:LA23,OccupancyUnits,$B7,OccupancyAddres"&amp;"ses,$A7)&gt;0,SUMIFS('Tenant Occupancy'!LA$5:LA23,OccupancyUnits,$B7,OccupancyAddresses,$A7),IFERROR(VLOOKUP($A7&amp;"" ""&amp;$B7, FILTER(ARRAYFORMULA({OccupancyAddresses&amp;"" ""&amp; OccupancyUnits,'Tenant Occupancy'!LA$5:LA23}),INDEX(ARRAYFORMULA({OccupancyAddresses&amp;"""&amp;" ""&amp; OccupancyUnits,'Tenant Occupancy'!LA$5:LA23}),0,2)&lt;&gt;""""),2,FALSE),IF(KZ4=TODAY(),""Today"",)))))"),"")</f>
        <v/>
      </c>
      <c r="LA7" s="3" t="str">
        <f>IFERROR(__xludf.DUMMYFUNCTION("IF(ISBLANK($A7),, IF((ARRAYFORMULA(SUM(COUNTIFS(OccupancyAddresses,$A7,OccupancyUnits, $B7, 'Tenant Occupancy'!LB$5:LB23,{""&gt;0"",""Occupied"",""Late""}))))&gt;1,""Multiple Bookings"", IF(SUMIFS( 'Tenant Occupancy'!LB$5:LB23,OccupancyUnits,$B7,OccupancyAddres"&amp;"ses,$A7)&gt;0,SUMIFS('Tenant Occupancy'!LB$5:LB23,OccupancyUnits,$B7,OccupancyAddresses,$A7),IFERROR(VLOOKUP($A7&amp;"" ""&amp;$B7, FILTER(ARRAYFORMULA({OccupancyAddresses&amp;"" ""&amp; OccupancyUnits,'Tenant Occupancy'!LB$5:LB23}),INDEX(ARRAYFORMULA({OccupancyAddresses&amp;"""&amp;" ""&amp; OccupancyUnits,'Tenant Occupancy'!LB$5:LB23}),0,2)&lt;&gt;""""),2,FALSE),IF(LA4=TODAY(),""Today"",)))))"),"")</f>
        <v/>
      </c>
      <c r="LB7" s="3" t="str">
        <f>IFERROR(__xludf.DUMMYFUNCTION("IF(ISBLANK($A7),, IF((ARRAYFORMULA(SUM(COUNTIFS(OccupancyAddresses,$A7,OccupancyUnits, $B7, 'Tenant Occupancy'!LC$5:LC23,{""&gt;0"",""Occupied"",""Late""}))))&gt;1,""Multiple Bookings"", IF(SUMIFS( 'Tenant Occupancy'!LC$5:LC23,OccupancyUnits,$B7,OccupancyAddres"&amp;"ses,$A7)&gt;0,SUMIFS('Tenant Occupancy'!LC$5:LC23,OccupancyUnits,$B7,OccupancyAddresses,$A7),IFERROR(VLOOKUP($A7&amp;"" ""&amp;$B7, FILTER(ARRAYFORMULA({OccupancyAddresses&amp;"" ""&amp; OccupancyUnits,'Tenant Occupancy'!LC$5:LC23}),INDEX(ARRAYFORMULA({OccupancyAddresses&amp;"""&amp;" ""&amp; OccupancyUnits,'Tenant Occupancy'!LC$5:LC23}),0,2)&lt;&gt;""""),2,FALSE),IF(LB4=TODAY(),""Today"",)))))"),"")</f>
        <v/>
      </c>
      <c r="LC7" s="3" t="str">
        <f>IFERROR(__xludf.DUMMYFUNCTION("IF(ISBLANK($A7),, IF((ARRAYFORMULA(SUM(COUNTIFS(OccupancyAddresses,$A7,OccupancyUnits, $B7, 'Tenant Occupancy'!LD$5:LD23,{""&gt;0"",""Occupied"",""Late""}))))&gt;1,""Multiple Bookings"", IF(SUMIFS( 'Tenant Occupancy'!LD$5:LD23,OccupancyUnits,$B7,OccupancyAddres"&amp;"ses,$A7)&gt;0,SUMIFS('Tenant Occupancy'!LD$5:LD23,OccupancyUnits,$B7,OccupancyAddresses,$A7),IFERROR(VLOOKUP($A7&amp;"" ""&amp;$B7, FILTER(ARRAYFORMULA({OccupancyAddresses&amp;"" ""&amp; OccupancyUnits,'Tenant Occupancy'!LD$5:LD23}),INDEX(ARRAYFORMULA({OccupancyAddresses&amp;"""&amp;" ""&amp; OccupancyUnits,'Tenant Occupancy'!LD$5:LD23}),0,2)&lt;&gt;""""),2,FALSE),IF(LC4=TODAY(),""Today"",)))))"),"")</f>
        <v/>
      </c>
      <c r="LD7" s="3" t="str">
        <f>IFERROR(__xludf.DUMMYFUNCTION("IF(ISBLANK($A7),, IF((ARRAYFORMULA(SUM(COUNTIFS(OccupancyAddresses,$A7,OccupancyUnits, $B7, 'Tenant Occupancy'!LE$5:LE23,{""&gt;0"",""Occupied"",""Late""}))))&gt;1,""Multiple Bookings"", IF(SUMIFS( 'Tenant Occupancy'!LE$5:LE23,OccupancyUnits,$B7,OccupancyAddres"&amp;"ses,$A7)&gt;0,SUMIFS('Tenant Occupancy'!LE$5:LE23,OccupancyUnits,$B7,OccupancyAddresses,$A7),IFERROR(VLOOKUP($A7&amp;"" ""&amp;$B7, FILTER(ARRAYFORMULA({OccupancyAddresses&amp;"" ""&amp; OccupancyUnits,'Tenant Occupancy'!LE$5:LE23}),INDEX(ARRAYFORMULA({OccupancyAddresses&amp;"""&amp;" ""&amp; OccupancyUnits,'Tenant Occupancy'!LE$5:LE23}),0,2)&lt;&gt;""""),2,FALSE),IF(LD4=TODAY(),""Today"",)))))"),"")</f>
        <v/>
      </c>
      <c r="LE7" s="3" t="str">
        <f>IFERROR(__xludf.DUMMYFUNCTION("IF(ISBLANK($A7),, IF((ARRAYFORMULA(SUM(COUNTIFS(OccupancyAddresses,$A7,OccupancyUnits, $B7, 'Tenant Occupancy'!LF$5:LF23,{""&gt;0"",""Occupied"",""Late""}))))&gt;1,""Multiple Bookings"", IF(SUMIFS( 'Tenant Occupancy'!LF$5:LF23,OccupancyUnits,$B7,OccupancyAddres"&amp;"ses,$A7)&gt;0,SUMIFS('Tenant Occupancy'!LF$5:LF23,OccupancyUnits,$B7,OccupancyAddresses,$A7),IFERROR(VLOOKUP($A7&amp;"" ""&amp;$B7, FILTER(ARRAYFORMULA({OccupancyAddresses&amp;"" ""&amp; OccupancyUnits,'Tenant Occupancy'!LF$5:LF23}),INDEX(ARRAYFORMULA({OccupancyAddresses&amp;"""&amp;" ""&amp; OccupancyUnits,'Tenant Occupancy'!LF$5:LF23}),0,2)&lt;&gt;""""),2,FALSE),IF(LE4=TODAY(),""Today"",)))))"),"")</f>
        <v/>
      </c>
      <c r="LF7" s="3" t="str">
        <f>IFERROR(__xludf.DUMMYFUNCTION("IF(ISBLANK($A7),, IF((ARRAYFORMULA(SUM(COUNTIFS(OccupancyAddresses,$A7,OccupancyUnits, $B7, 'Tenant Occupancy'!LG$5:LG23,{""&gt;0"",""Occupied"",""Late""}))))&gt;1,""Multiple Bookings"", IF(SUMIFS( 'Tenant Occupancy'!LG$5:LG23,OccupancyUnits,$B7,OccupancyAddres"&amp;"ses,$A7)&gt;0,SUMIFS('Tenant Occupancy'!LG$5:LG23,OccupancyUnits,$B7,OccupancyAddresses,$A7),IFERROR(VLOOKUP($A7&amp;"" ""&amp;$B7, FILTER(ARRAYFORMULA({OccupancyAddresses&amp;"" ""&amp; OccupancyUnits,'Tenant Occupancy'!LG$5:LG23}),INDEX(ARRAYFORMULA({OccupancyAddresses&amp;"""&amp;" ""&amp; OccupancyUnits,'Tenant Occupancy'!LG$5:LG23}),0,2)&lt;&gt;""""),2,FALSE),IF(LF4=TODAY(),""Today"",)))))"),"")</f>
        <v/>
      </c>
      <c r="LG7" s="3" t="str">
        <f>IFERROR(__xludf.DUMMYFUNCTION("IF(ISBLANK($A7),, IF((ARRAYFORMULA(SUM(COUNTIFS(OccupancyAddresses,$A7,OccupancyUnits, $B7, 'Tenant Occupancy'!LH$5:LH23,{""&gt;0"",""Occupied"",""Late""}))))&gt;1,""Multiple Bookings"", IF(SUMIFS( 'Tenant Occupancy'!LH$5:LH23,OccupancyUnits,$B7,OccupancyAddres"&amp;"ses,$A7)&gt;0,SUMIFS('Tenant Occupancy'!LH$5:LH23,OccupancyUnits,$B7,OccupancyAddresses,$A7),IFERROR(VLOOKUP($A7&amp;"" ""&amp;$B7, FILTER(ARRAYFORMULA({OccupancyAddresses&amp;"" ""&amp; OccupancyUnits,'Tenant Occupancy'!LH$5:LH23}),INDEX(ARRAYFORMULA({OccupancyAddresses&amp;"""&amp;" ""&amp; OccupancyUnits,'Tenant Occupancy'!LH$5:LH23}),0,2)&lt;&gt;""""),2,FALSE),IF(LG4=TODAY(),""Today"",)))))"),"")</f>
        <v/>
      </c>
      <c r="LH7" s="3" t="str">
        <f>IFERROR(__xludf.DUMMYFUNCTION("IF(ISBLANK($A7),, IF((ARRAYFORMULA(SUM(COUNTIFS(OccupancyAddresses,$A7,OccupancyUnits, $B7, 'Tenant Occupancy'!LI$5:LI23,{""&gt;0"",""Occupied"",""Late""}))))&gt;1,""Multiple Bookings"", IF(SUMIFS( 'Tenant Occupancy'!LI$5:LI23,OccupancyUnits,$B7,OccupancyAddres"&amp;"ses,$A7)&gt;0,SUMIFS('Tenant Occupancy'!LI$5:LI23,OccupancyUnits,$B7,OccupancyAddresses,$A7),IFERROR(VLOOKUP($A7&amp;"" ""&amp;$B7, FILTER(ARRAYFORMULA({OccupancyAddresses&amp;"" ""&amp; OccupancyUnits,'Tenant Occupancy'!LI$5:LI23}),INDEX(ARRAYFORMULA({OccupancyAddresses&amp;"""&amp;" ""&amp; OccupancyUnits,'Tenant Occupancy'!LI$5:LI23}),0,2)&lt;&gt;""""),2,FALSE),IF(LH4=TODAY(),""Today"",)))))"),"")</f>
        <v/>
      </c>
      <c r="LI7" s="3" t="str">
        <f>IFERROR(__xludf.DUMMYFUNCTION("IF(ISBLANK($A7),, IF((ARRAYFORMULA(SUM(COUNTIFS(OccupancyAddresses,$A7,OccupancyUnits, $B7, 'Tenant Occupancy'!LJ$5:LJ23,{""&gt;0"",""Occupied"",""Late""}))))&gt;1,""Multiple Bookings"", IF(SUMIFS( 'Tenant Occupancy'!LJ$5:LJ23,OccupancyUnits,$B7,OccupancyAddres"&amp;"ses,$A7)&gt;0,SUMIFS('Tenant Occupancy'!LJ$5:LJ23,OccupancyUnits,$B7,OccupancyAddresses,$A7),IFERROR(VLOOKUP($A7&amp;"" ""&amp;$B7, FILTER(ARRAYFORMULA({OccupancyAddresses&amp;"" ""&amp; OccupancyUnits,'Tenant Occupancy'!LJ$5:LJ23}),INDEX(ARRAYFORMULA({OccupancyAddresses&amp;"""&amp;" ""&amp; OccupancyUnits,'Tenant Occupancy'!LJ$5:LJ23}),0,2)&lt;&gt;""""),2,FALSE),IF(LI4=TODAY(),""Today"",)))))"),"")</f>
        <v/>
      </c>
      <c r="LJ7" s="3" t="str">
        <f>IFERROR(__xludf.DUMMYFUNCTION("IF(ISBLANK($A7),, IF((ARRAYFORMULA(SUM(COUNTIFS(OccupancyAddresses,$A7,OccupancyUnits, $B7, 'Tenant Occupancy'!LK$5:LK23,{""&gt;0"",""Occupied"",""Late""}))))&gt;1,""Multiple Bookings"", IF(SUMIFS( 'Tenant Occupancy'!LK$5:LK23,OccupancyUnits,$B7,OccupancyAddres"&amp;"ses,$A7)&gt;0,SUMIFS('Tenant Occupancy'!LK$5:LK23,OccupancyUnits,$B7,OccupancyAddresses,$A7),IFERROR(VLOOKUP($A7&amp;"" ""&amp;$B7, FILTER(ARRAYFORMULA({OccupancyAddresses&amp;"" ""&amp; OccupancyUnits,'Tenant Occupancy'!LK$5:LK23}),INDEX(ARRAYFORMULA({OccupancyAddresses&amp;"""&amp;" ""&amp; OccupancyUnits,'Tenant Occupancy'!LK$5:LK23}),0,2)&lt;&gt;""""),2,FALSE),IF(LJ4=TODAY(),""Today"",)))))"),"")</f>
        <v/>
      </c>
      <c r="LK7" s="3" t="str">
        <f>IFERROR(__xludf.DUMMYFUNCTION("IF(ISBLANK($A7),, IF((ARRAYFORMULA(SUM(COUNTIFS(OccupancyAddresses,$A7,OccupancyUnits, $B7, 'Tenant Occupancy'!LL$5:LL23,{""&gt;0"",""Occupied"",""Late""}))))&gt;1,""Multiple Bookings"", IF(SUMIFS( 'Tenant Occupancy'!LL$5:LL23,OccupancyUnits,$B7,OccupancyAddres"&amp;"ses,$A7)&gt;0,SUMIFS('Tenant Occupancy'!LL$5:LL23,OccupancyUnits,$B7,OccupancyAddresses,$A7),IFERROR(VLOOKUP($A7&amp;"" ""&amp;$B7, FILTER(ARRAYFORMULA({OccupancyAddresses&amp;"" ""&amp; OccupancyUnits,'Tenant Occupancy'!LL$5:LL23}),INDEX(ARRAYFORMULA({OccupancyAddresses&amp;"""&amp;" ""&amp; OccupancyUnits,'Tenant Occupancy'!LL$5:LL23}),0,2)&lt;&gt;""""),2,FALSE),IF(LK4=TODAY(),""Today"",)))))"),"")</f>
        <v/>
      </c>
      <c r="LL7" s="3" t="str">
        <f>IFERROR(__xludf.DUMMYFUNCTION("IF(ISBLANK($A7),, IF((ARRAYFORMULA(SUM(COUNTIFS(OccupancyAddresses,$A7,OccupancyUnits, $B7, 'Tenant Occupancy'!LM$5:LM23,{""&gt;0"",""Occupied"",""Late""}))))&gt;1,""Multiple Bookings"", IF(SUMIFS( 'Tenant Occupancy'!LM$5:LM23,OccupancyUnits,$B7,OccupancyAddres"&amp;"ses,$A7)&gt;0,SUMIFS('Tenant Occupancy'!LM$5:LM23,OccupancyUnits,$B7,OccupancyAddresses,$A7),IFERROR(VLOOKUP($A7&amp;"" ""&amp;$B7, FILTER(ARRAYFORMULA({OccupancyAddresses&amp;"" ""&amp; OccupancyUnits,'Tenant Occupancy'!LM$5:LM23}),INDEX(ARRAYFORMULA({OccupancyAddresses&amp;"""&amp;" ""&amp; OccupancyUnits,'Tenant Occupancy'!LM$5:LM23}),0,2)&lt;&gt;""""),2,FALSE),IF(LL4=TODAY(),""Today"",)))))"),"")</f>
        <v/>
      </c>
      <c r="LM7" s="3" t="str">
        <f>IFERROR(__xludf.DUMMYFUNCTION("IF(ISBLANK($A7),, IF((ARRAYFORMULA(SUM(COUNTIFS(OccupancyAddresses,$A7,OccupancyUnits, $B7, 'Tenant Occupancy'!LN$5:LN23,{""&gt;0"",""Occupied"",""Late""}))))&gt;1,""Multiple Bookings"", IF(SUMIFS( 'Tenant Occupancy'!LN$5:LN23,OccupancyUnits,$B7,OccupancyAddres"&amp;"ses,$A7)&gt;0,SUMIFS('Tenant Occupancy'!LN$5:LN23,OccupancyUnits,$B7,OccupancyAddresses,$A7),IFERROR(VLOOKUP($A7&amp;"" ""&amp;$B7, FILTER(ARRAYFORMULA({OccupancyAddresses&amp;"" ""&amp; OccupancyUnits,'Tenant Occupancy'!LN$5:LN23}),INDEX(ARRAYFORMULA({OccupancyAddresses&amp;"""&amp;" ""&amp; OccupancyUnits,'Tenant Occupancy'!LN$5:LN23}),0,2)&lt;&gt;""""),2,FALSE),IF(LM4=TODAY(),""Today"",)))))"),"")</f>
        <v/>
      </c>
      <c r="LN7" s="3" t="str">
        <f>IFERROR(__xludf.DUMMYFUNCTION("IF(ISBLANK($A7),, IF((ARRAYFORMULA(SUM(COUNTIFS(OccupancyAddresses,$A7,OccupancyUnits, $B7, 'Tenant Occupancy'!LO$5:LO23,{""&gt;0"",""Occupied"",""Late""}))))&gt;1,""Multiple Bookings"", IF(SUMIFS( 'Tenant Occupancy'!LO$5:LO23,OccupancyUnits,$B7,OccupancyAddres"&amp;"ses,$A7)&gt;0,SUMIFS('Tenant Occupancy'!LO$5:LO23,OccupancyUnits,$B7,OccupancyAddresses,$A7),IFERROR(VLOOKUP($A7&amp;"" ""&amp;$B7, FILTER(ARRAYFORMULA({OccupancyAddresses&amp;"" ""&amp; OccupancyUnits,'Tenant Occupancy'!LO$5:LO23}),INDEX(ARRAYFORMULA({OccupancyAddresses&amp;"""&amp;" ""&amp; OccupancyUnits,'Tenant Occupancy'!LO$5:LO23}),0,2)&lt;&gt;""""),2,FALSE),IF(LN4=TODAY(),""Today"",)))))"),"")</f>
        <v/>
      </c>
      <c r="LO7" s="3" t="str">
        <f>IFERROR(__xludf.DUMMYFUNCTION("IF(ISBLANK($A7),, IF((ARRAYFORMULA(SUM(COUNTIFS(OccupancyAddresses,$A7,OccupancyUnits, $B7, 'Tenant Occupancy'!LP$5:LP23,{""&gt;0"",""Occupied"",""Late""}))))&gt;1,""Multiple Bookings"", IF(SUMIFS( 'Tenant Occupancy'!LP$5:LP23,OccupancyUnits,$B7,OccupancyAddres"&amp;"ses,$A7)&gt;0,SUMIFS('Tenant Occupancy'!LP$5:LP23,OccupancyUnits,$B7,OccupancyAddresses,$A7),IFERROR(VLOOKUP($A7&amp;"" ""&amp;$B7, FILTER(ARRAYFORMULA({OccupancyAddresses&amp;"" ""&amp; OccupancyUnits,'Tenant Occupancy'!LP$5:LP23}),INDEX(ARRAYFORMULA({OccupancyAddresses&amp;"""&amp;" ""&amp; OccupancyUnits,'Tenant Occupancy'!LP$5:LP23}),0,2)&lt;&gt;""""),2,FALSE),IF(LO4=TODAY(),""Today"",)))))"),"")</f>
        <v/>
      </c>
      <c r="LP7" s="3" t="str">
        <f>IFERROR(__xludf.DUMMYFUNCTION("IF(ISBLANK($A7),, IF((ARRAYFORMULA(SUM(COUNTIFS(OccupancyAddresses,$A7,OccupancyUnits, $B7, 'Tenant Occupancy'!LQ$5:LQ23,{""&gt;0"",""Occupied"",""Late""}))))&gt;1,""Multiple Bookings"", IF(SUMIFS( 'Tenant Occupancy'!LQ$5:LQ23,OccupancyUnits,$B7,OccupancyAddres"&amp;"ses,$A7)&gt;0,SUMIFS('Tenant Occupancy'!LQ$5:LQ23,OccupancyUnits,$B7,OccupancyAddresses,$A7),IFERROR(VLOOKUP($A7&amp;"" ""&amp;$B7, FILTER(ARRAYFORMULA({OccupancyAddresses&amp;"" ""&amp; OccupancyUnits,'Tenant Occupancy'!LQ$5:LQ23}),INDEX(ARRAYFORMULA({OccupancyAddresses&amp;"""&amp;" ""&amp; OccupancyUnits,'Tenant Occupancy'!LQ$5:LQ23}),0,2)&lt;&gt;""""),2,FALSE),IF(LP4=TODAY(),""Today"",)))))"),"")</f>
        <v/>
      </c>
      <c r="LQ7" s="3" t="str">
        <f>IFERROR(__xludf.DUMMYFUNCTION("IF(ISBLANK($A7),, IF((ARRAYFORMULA(SUM(COUNTIFS(OccupancyAddresses,$A7,OccupancyUnits, $B7, 'Tenant Occupancy'!LR$5:LR23,{""&gt;0"",""Occupied"",""Late""}))))&gt;1,""Multiple Bookings"", IF(SUMIFS( 'Tenant Occupancy'!LR$5:LR23,OccupancyUnits,$B7,OccupancyAddres"&amp;"ses,$A7)&gt;0,SUMIFS('Tenant Occupancy'!LR$5:LR23,OccupancyUnits,$B7,OccupancyAddresses,$A7),IFERROR(VLOOKUP($A7&amp;"" ""&amp;$B7, FILTER(ARRAYFORMULA({OccupancyAddresses&amp;"" ""&amp; OccupancyUnits,'Tenant Occupancy'!LR$5:LR23}),INDEX(ARRAYFORMULA({OccupancyAddresses&amp;"""&amp;" ""&amp; OccupancyUnits,'Tenant Occupancy'!LR$5:LR23}),0,2)&lt;&gt;""""),2,FALSE),IF(LQ4=TODAY(),""Today"",)))))"),"")</f>
        <v/>
      </c>
      <c r="LR7" s="3" t="str">
        <f>IFERROR(__xludf.DUMMYFUNCTION("IF(ISBLANK($A7),, IF((ARRAYFORMULA(SUM(COUNTIFS(OccupancyAddresses,$A7,OccupancyUnits, $B7, 'Tenant Occupancy'!LS$5:LS23,{""&gt;0"",""Occupied"",""Late""}))))&gt;1,""Multiple Bookings"", IF(SUMIFS( 'Tenant Occupancy'!LS$5:LS23,OccupancyUnits,$B7,OccupancyAddres"&amp;"ses,$A7)&gt;0,SUMIFS('Tenant Occupancy'!LS$5:LS23,OccupancyUnits,$B7,OccupancyAddresses,$A7),IFERROR(VLOOKUP($A7&amp;"" ""&amp;$B7, FILTER(ARRAYFORMULA({OccupancyAddresses&amp;"" ""&amp; OccupancyUnits,'Tenant Occupancy'!LS$5:LS23}),INDEX(ARRAYFORMULA({OccupancyAddresses&amp;"""&amp;" ""&amp; OccupancyUnits,'Tenant Occupancy'!LS$5:LS23}),0,2)&lt;&gt;""""),2,FALSE),IF(LR4=TODAY(),""Today"",)))))"),"")</f>
        <v/>
      </c>
      <c r="LS7" s="3" t="str">
        <f>IFERROR(__xludf.DUMMYFUNCTION("IF(ISBLANK($A7),, IF((ARRAYFORMULA(SUM(COUNTIFS(OccupancyAddresses,$A7,OccupancyUnits, $B7, 'Tenant Occupancy'!LT$5:LT23,{""&gt;0"",""Occupied"",""Late""}))))&gt;1,""Multiple Bookings"", IF(SUMIFS( 'Tenant Occupancy'!LT$5:LT23,OccupancyUnits,$B7,OccupancyAddres"&amp;"ses,$A7)&gt;0,SUMIFS('Tenant Occupancy'!LT$5:LT23,OccupancyUnits,$B7,OccupancyAddresses,$A7),IFERROR(VLOOKUP($A7&amp;"" ""&amp;$B7, FILTER(ARRAYFORMULA({OccupancyAddresses&amp;"" ""&amp; OccupancyUnits,'Tenant Occupancy'!LT$5:LT23}),INDEX(ARRAYFORMULA({OccupancyAddresses&amp;"""&amp;" ""&amp; OccupancyUnits,'Tenant Occupancy'!LT$5:LT23}),0,2)&lt;&gt;""""),2,FALSE),IF(LS4=TODAY(),""Today"",)))))"),"")</f>
        <v/>
      </c>
      <c r="LT7" s="3" t="str">
        <f>IFERROR(__xludf.DUMMYFUNCTION("IF(ISBLANK($A7),, IF((ARRAYFORMULA(SUM(COUNTIFS(OccupancyAddresses,$A7,OccupancyUnits, $B7, 'Tenant Occupancy'!LU$5:LU23,{""&gt;0"",""Occupied"",""Late""}))))&gt;1,""Multiple Bookings"", IF(SUMIFS( 'Tenant Occupancy'!LU$5:LU23,OccupancyUnits,$B7,OccupancyAddres"&amp;"ses,$A7)&gt;0,SUMIFS('Tenant Occupancy'!LU$5:LU23,OccupancyUnits,$B7,OccupancyAddresses,$A7),IFERROR(VLOOKUP($A7&amp;"" ""&amp;$B7, FILTER(ARRAYFORMULA({OccupancyAddresses&amp;"" ""&amp; OccupancyUnits,'Tenant Occupancy'!LU$5:LU23}),INDEX(ARRAYFORMULA({OccupancyAddresses&amp;"""&amp;" ""&amp; OccupancyUnits,'Tenant Occupancy'!LU$5:LU23}),0,2)&lt;&gt;""""),2,FALSE),IF(LT4=TODAY(),""Today"",)))))"),"")</f>
        <v/>
      </c>
      <c r="LU7" s="3" t="str">
        <f>IFERROR(__xludf.DUMMYFUNCTION("IF(ISBLANK($A7),, IF((ARRAYFORMULA(SUM(COUNTIFS(OccupancyAddresses,$A7,OccupancyUnits, $B7, 'Tenant Occupancy'!LV$5:LV23,{""&gt;0"",""Occupied"",""Late""}))))&gt;1,""Multiple Bookings"", IF(SUMIFS( 'Tenant Occupancy'!LV$5:LV23,OccupancyUnits,$B7,OccupancyAddres"&amp;"ses,$A7)&gt;0,SUMIFS('Tenant Occupancy'!LV$5:LV23,OccupancyUnits,$B7,OccupancyAddresses,$A7),IFERROR(VLOOKUP($A7&amp;"" ""&amp;$B7, FILTER(ARRAYFORMULA({OccupancyAddresses&amp;"" ""&amp; OccupancyUnits,'Tenant Occupancy'!LV$5:LV23}),INDEX(ARRAYFORMULA({OccupancyAddresses&amp;"""&amp;" ""&amp; OccupancyUnits,'Tenant Occupancy'!LV$5:LV23}),0,2)&lt;&gt;""""),2,FALSE),IF(LU4=TODAY(),""Today"",)))))"),"")</f>
        <v/>
      </c>
      <c r="LV7" s="3" t="str">
        <f>IFERROR(__xludf.DUMMYFUNCTION("IF(ISBLANK($A7),, IF((ARRAYFORMULA(SUM(COUNTIFS(OccupancyAddresses,$A7,OccupancyUnits, $B7, 'Tenant Occupancy'!LW$5:LW23,{""&gt;0"",""Occupied"",""Late""}))))&gt;1,""Multiple Bookings"", IF(SUMIFS( 'Tenant Occupancy'!LW$5:LW23,OccupancyUnits,$B7,OccupancyAddres"&amp;"ses,$A7)&gt;0,SUMIFS('Tenant Occupancy'!LW$5:LW23,OccupancyUnits,$B7,OccupancyAddresses,$A7),IFERROR(VLOOKUP($A7&amp;"" ""&amp;$B7, FILTER(ARRAYFORMULA({OccupancyAddresses&amp;"" ""&amp; OccupancyUnits,'Tenant Occupancy'!LW$5:LW23}),INDEX(ARRAYFORMULA({OccupancyAddresses&amp;"""&amp;" ""&amp; OccupancyUnits,'Tenant Occupancy'!LW$5:LW23}),0,2)&lt;&gt;""""),2,FALSE),IF(LV4=TODAY(),""Today"",)))))"),"")</f>
        <v/>
      </c>
      <c r="LW7" s="3" t="str">
        <f>IFERROR(__xludf.DUMMYFUNCTION("IF(ISBLANK($A7),, IF((ARRAYFORMULA(SUM(COUNTIFS(OccupancyAddresses,$A7,OccupancyUnits, $B7, 'Tenant Occupancy'!LX$5:LX23,{""&gt;0"",""Occupied"",""Late""}))))&gt;1,""Multiple Bookings"", IF(SUMIFS( 'Tenant Occupancy'!LX$5:LX23,OccupancyUnits,$B7,OccupancyAddres"&amp;"ses,$A7)&gt;0,SUMIFS('Tenant Occupancy'!LX$5:LX23,OccupancyUnits,$B7,OccupancyAddresses,$A7),IFERROR(VLOOKUP($A7&amp;"" ""&amp;$B7, FILTER(ARRAYFORMULA({OccupancyAddresses&amp;"" ""&amp; OccupancyUnits,'Tenant Occupancy'!LX$5:LX23}),INDEX(ARRAYFORMULA({OccupancyAddresses&amp;"""&amp;" ""&amp; OccupancyUnits,'Tenant Occupancy'!LX$5:LX23}),0,2)&lt;&gt;""""),2,FALSE),IF(LW4=TODAY(),""Today"",)))))"),"")</f>
        <v/>
      </c>
      <c r="LX7" s="3" t="str">
        <f>IFERROR(__xludf.DUMMYFUNCTION("IF(ISBLANK($A7),, IF((ARRAYFORMULA(SUM(COUNTIFS(OccupancyAddresses,$A7,OccupancyUnits, $B7, 'Tenant Occupancy'!LY$5:LY23,{""&gt;0"",""Occupied"",""Late""}))))&gt;1,""Multiple Bookings"", IF(SUMIFS( 'Tenant Occupancy'!LY$5:LY23,OccupancyUnits,$B7,OccupancyAddres"&amp;"ses,$A7)&gt;0,SUMIFS('Tenant Occupancy'!LY$5:LY23,OccupancyUnits,$B7,OccupancyAddresses,$A7),IFERROR(VLOOKUP($A7&amp;"" ""&amp;$B7, FILTER(ARRAYFORMULA({OccupancyAddresses&amp;"" ""&amp; OccupancyUnits,'Tenant Occupancy'!LY$5:LY23}),INDEX(ARRAYFORMULA({OccupancyAddresses&amp;"""&amp;" ""&amp; OccupancyUnits,'Tenant Occupancy'!LY$5:LY23}),0,2)&lt;&gt;""""),2,FALSE),IF(LX4=TODAY(),""Today"",)))))"),"")</f>
        <v/>
      </c>
      <c r="LY7" s="3" t="str">
        <f>IFERROR(__xludf.DUMMYFUNCTION("IF(ISBLANK($A7),, IF((ARRAYFORMULA(SUM(COUNTIFS(OccupancyAddresses,$A7,OccupancyUnits, $B7, 'Tenant Occupancy'!LZ$5:LZ23,{""&gt;0"",""Occupied"",""Late""}))))&gt;1,""Multiple Bookings"", IF(SUMIFS( 'Tenant Occupancy'!LZ$5:LZ23,OccupancyUnits,$B7,OccupancyAddres"&amp;"ses,$A7)&gt;0,SUMIFS('Tenant Occupancy'!LZ$5:LZ23,OccupancyUnits,$B7,OccupancyAddresses,$A7),IFERROR(VLOOKUP($A7&amp;"" ""&amp;$B7, FILTER(ARRAYFORMULA({OccupancyAddresses&amp;"" ""&amp; OccupancyUnits,'Tenant Occupancy'!LZ$5:LZ23}),INDEX(ARRAYFORMULA({OccupancyAddresses&amp;"""&amp;" ""&amp; OccupancyUnits,'Tenant Occupancy'!LZ$5:LZ23}),0,2)&lt;&gt;""""),2,FALSE),IF(LY4=TODAY(),""Today"",)))))"),"")</f>
        <v/>
      </c>
      <c r="LZ7" s="3" t="str">
        <f>IFERROR(__xludf.DUMMYFUNCTION("IF(ISBLANK($A7),, IF((ARRAYFORMULA(SUM(COUNTIFS(OccupancyAddresses,$A7,OccupancyUnits, $B7, 'Tenant Occupancy'!MA$5:MA23,{""&gt;0"",""Occupied"",""Late""}))))&gt;1,""Multiple Bookings"", IF(SUMIFS( 'Tenant Occupancy'!MA$5:MA23,OccupancyUnits,$B7,OccupancyAddres"&amp;"ses,$A7)&gt;0,SUMIFS('Tenant Occupancy'!MA$5:MA23,OccupancyUnits,$B7,OccupancyAddresses,$A7),IFERROR(VLOOKUP($A7&amp;"" ""&amp;$B7, FILTER(ARRAYFORMULA({OccupancyAddresses&amp;"" ""&amp; OccupancyUnits,'Tenant Occupancy'!MA$5:MA23}),INDEX(ARRAYFORMULA({OccupancyAddresses&amp;"""&amp;" ""&amp; OccupancyUnits,'Tenant Occupancy'!MA$5:MA23}),0,2)&lt;&gt;""""),2,FALSE),IF(LZ4=TODAY(),""Today"",)))))"),"")</f>
        <v/>
      </c>
      <c r="MA7" s="3" t="str">
        <f>IFERROR(__xludf.DUMMYFUNCTION("IF(ISBLANK($A7),, IF((ARRAYFORMULA(SUM(COUNTIFS(OccupancyAddresses,$A7,OccupancyUnits, $B7, 'Tenant Occupancy'!MB$5:MB23,{""&gt;0"",""Occupied"",""Late""}))))&gt;1,""Multiple Bookings"", IF(SUMIFS( 'Tenant Occupancy'!MB$5:MB23,OccupancyUnits,$B7,OccupancyAddres"&amp;"ses,$A7)&gt;0,SUMIFS('Tenant Occupancy'!MB$5:MB23,OccupancyUnits,$B7,OccupancyAddresses,$A7),IFERROR(VLOOKUP($A7&amp;"" ""&amp;$B7, FILTER(ARRAYFORMULA({OccupancyAddresses&amp;"" ""&amp; OccupancyUnits,'Tenant Occupancy'!MB$5:MB23}),INDEX(ARRAYFORMULA({OccupancyAddresses&amp;"""&amp;" ""&amp; OccupancyUnits,'Tenant Occupancy'!MB$5:MB23}),0,2)&lt;&gt;""""),2,FALSE),IF(MA4=TODAY(),""Today"",)))))"),"")</f>
        <v/>
      </c>
      <c r="MB7" s="3" t="str">
        <f>IFERROR(__xludf.DUMMYFUNCTION("IF(ISBLANK($A7),, IF((ARRAYFORMULA(SUM(COUNTIFS(OccupancyAddresses,$A7,OccupancyUnits, $B7, 'Tenant Occupancy'!MC$5:MC23,{""&gt;0"",""Occupied"",""Late""}))))&gt;1,""Multiple Bookings"", IF(SUMIFS( 'Tenant Occupancy'!MC$5:MC23,OccupancyUnits,$B7,OccupancyAddres"&amp;"ses,$A7)&gt;0,SUMIFS('Tenant Occupancy'!MC$5:MC23,OccupancyUnits,$B7,OccupancyAddresses,$A7),IFERROR(VLOOKUP($A7&amp;"" ""&amp;$B7, FILTER(ARRAYFORMULA({OccupancyAddresses&amp;"" ""&amp; OccupancyUnits,'Tenant Occupancy'!MC$5:MC23}),INDEX(ARRAYFORMULA({OccupancyAddresses&amp;"""&amp;" ""&amp; OccupancyUnits,'Tenant Occupancy'!MC$5:MC23}),0,2)&lt;&gt;""""),2,FALSE),IF(MB4=TODAY(),""Today"",)))))"),"")</f>
        <v/>
      </c>
      <c r="MC7" s="3" t="str">
        <f>IFERROR(__xludf.DUMMYFUNCTION("IF(ISBLANK($A7),, IF((ARRAYFORMULA(SUM(COUNTIFS(OccupancyAddresses,$A7,OccupancyUnits, $B7, 'Tenant Occupancy'!MD$5:MD23,{""&gt;0"",""Occupied"",""Late""}))))&gt;1,""Multiple Bookings"", IF(SUMIFS( 'Tenant Occupancy'!MD$5:MD23,OccupancyUnits,$B7,OccupancyAddres"&amp;"ses,$A7)&gt;0,SUMIFS('Tenant Occupancy'!MD$5:MD23,OccupancyUnits,$B7,OccupancyAddresses,$A7),IFERROR(VLOOKUP($A7&amp;"" ""&amp;$B7, FILTER(ARRAYFORMULA({OccupancyAddresses&amp;"" ""&amp; OccupancyUnits,'Tenant Occupancy'!MD$5:MD23}),INDEX(ARRAYFORMULA({OccupancyAddresses&amp;"""&amp;" ""&amp; OccupancyUnits,'Tenant Occupancy'!MD$5:MD23}),0,2)&lt;&gt;""""),2,FALSE),IF(MC4=TODAY(),""Today"",)))))"),"")</f>
        <v/>
      </c>
      <c r="MD7" s="3" t="str">
        <f>IFERROR(__xludf.DUMMYFUNCTION("IF(ISBLANK($A7),, IF((ARRAYFORMULA(SUM(COUNTIFS(OccupancyAddresses,$A7,OccupancyUnits, $B7, 'Tenant Occupancy'!ME$5:ME23,{""&gt;0"",""Occupied"",""Late""}))))&gt;1,""Multiple Bookings"", IF(SUMIFS( 'Tenant Occupancy'!ME$5:ME23,OccupancyUnits,$B7,OccupancyAddres"&amp;"ses,$A7)&gt;0,SUMIFS('Tenant Occupancy'!ME$5:ME23,OccupancyUnits,$B7,OccupancyAddresses,$A7),IFERROR(VLOOKUP($A7&amp;"" ""&amp;$B7, FILTER(ARRAYFORMULA({OccupancyAddresses&amp;"" ""&amp; OccupancyUnits,'Tenant Occupancy'!ME$5:ME23}),INDEX(ARRAYFORMULA({OccupancyAddresses&amp;"""&amp;" ""&amp; OccupancyUnits,'Tenant Occupancy'!ME$5:ME23}),0,2)&lt;&gt;""""),2,FALSE),IF(MD4=TODAY(),""Today"",)))))"),"")</f>
        <v/>
      </c>
      <c r="ME7" s="3" t="str">
        <f>IFERROR(__xludf.DUMMYFUNCTION("IF(ISBLANK($A7),, IF((ARRAYFORMULA(SUM(COUNTIFS(OccupancyAddresses,$A7,OccupancyUnits, $B7, 'Tenant Occupancy'!MF$5:MF23,{""&gt;0"",""Occupied"",""Late""}))))&gt;1,""Multiple Bookings"", IF(SUMIFS( 'Tenant Occupancy'!MF$5:MF23,OccupancyUnits,$B7,OccupancyAddres"&amp;"ses,$A7)&gt;0,SUMIFS('Tenant Occupancy'!MF$5:MF23,OccupancyUnits,$B7,OccupancyAddresses,$A7),IFERROR(VLOOKUP($A7&amp;"" ""&amp;$B7, FILTER(ARRAYFORMULA({OccupancyAddresses&amp;"" ""&amp; OccupancyUnits,'Tenant Occupancy'!MF$5:MF23}),INDEX(ARRAYFORMULA({OccupancyAddresses&amp;"""&amp;" ""&amp; OccupancyUnits,'Tenant Occupancy'!MF$5:MF23}),0,2)&lt;&gt;""""),2,FALSE),IF(ME4=TODAY(),""Today"",)))))"),"")</f>
        <v/>
      </c>
      <c r="MF7" s="3" t="str">
        <f>IFERROR(__xludf.DUMMYFUNCTION("IF(ISBLANK($A7),, IF((ARRAYFORMULA(SUM(COUNTIFS(OccupancyAddresses,$A7,OccupancyUnits, $B7, 'Tenant Occupancy'!MG$5:MG23,{""&gt;0"",""Occupied"",""Late""}))))&gt;1,""Multiple Bookings"", IF(SUMIFS( 'Tenant Occupancy'!MG$5:MG23,OccupancyUnits,$B7,OccupancyAddres"&amp;"ses,$A7)&gt;0,SUMIFS('Tenant Occupancy'!MG$5:MG23,OccupancyUnits,$B7,OccupancyAddresses,$A7),IFERROR(VLOOKUP($A7&amp;"" ""&amp;$B7, FILTER(ARRAYFORMULA({OccupancyAddresses&amp;"" ""&amp; OccupancyUnits,'Tenant Occupancy'!MG$5:MG23}),INDEX(ARRAYFORMULA({OccupancyAddresses&amp;"""&amp;" ""&amp; OccupancyUnits,'Tenant Occupancy'!MG$5:MG23}),0,2)&lt;&gt;""""),2,FALSE),IF(MF4=TODAY(),""Today"",)))))"),"")</f>
        <v/>
      </c>
      <c r="MG7" s="3" t="str">
        <f>IFERROR(__xludf.DUMMYFUNCTION("IF(ISBLANK($A7),, IF((ARRAYFORMULA(SUM(COUNTIFS(OccupancyAddresses,$A7,OccupancyUnits, $B7, 'Tenant Occupancy'!MH$5:MH23,{""&gt;0"",""Occupied"",""Late""}))))&gt;1,""Multiple Bookings"", IF(SUMIFS( 'Tenant Occupancy'!MH$5:MH23,OccupancyUnits,$B7,OccupancyAddres"&amp;"ses,$A7)&gt;0,SUMIFS('Tenant Occupancy'!MH$5:MH23,OccupancyUnits,$B7,OccupancyAddresses,$A7),IFERROR(VLOOKUP($A7&amp;"" ""&amp;$B7, FILTER(ARRAYFORMULA({OccupancyAddresses&amp;"" ""&amp; OccupancyUnits,'Tenant Occupancy'!MH$5:MH23}),INDEX(ARRAYFORMULA({OccupancyAddresses&amp;"""&amp;" ""&amp; OccupancyUnits,'Tenant Occupancy'!MH$5:MH23}),0,2)&lt;&gt;""""),2,FALSE),IF(MG4=TODAY(),""Today"",)))))"),"")</f>
        <v/>
      </c>
      <c r="MH7" s="3" t="str">
        <f>IFERROR(__xludf.DUMMYFUNCTION("IF(ISBLANK($A7),, IF((ARRAYFORMULA(SUM(COUNTIFS(OccupancyAddresses,$A7,OccupancyUnits, $B7, 'Tenant Occupancy'!MI$5:MI23,{""&gt;0"",""Occupied"",""Late""}))))&gt;1,""Multiple Bookings"", IF(SUMIFS( 'Tenant Occupancy'!MI$5:MI23,OccupancyUnits,$B7,OccupancyAddres"&amp;"ses,$A7)&gt;0,SUMIFS('Tenant Occupancy'!MI$5:MI23,OccupancyUnits,$B7,OccupancyAddresses,$A7),IFERROR(VLOOKUP($A7&amp;"" ""&amp;$B7, FILTER(ARRAYFORMULA({OccupancyAddresses&amp;"" ""&amp; OccupancyUnits,'Tenant Occupancy'!MI$5:MI23}),INDEX(ARRAYFORMULA({OccupancyAddresses&amp;"""&amp;" ""&amp; OccupancyUnits,'Tenant Occupancy'!MI$5:MI23}),0,2)&lt;&gt;""""),2,FALSE),IF(MH4=TODAY(),""Today"",)))))"),"")</f>
        <v/>
      </c>
      <c r="MI7" s="3" t="str">
        <f>IFERROR(__xludf.DUMMYFUNCTION("IF(ISBLANK($A7),, IF((ARRAYFORMULA(SUM(COUNTIFS(OccupancyAddresses,$A7,OccupancyUnits, $B7, 'Tenant Occupancy'!MJ$5:MJ23,{""&gt;0"",""Occupied"",""Late""}))))&gt;1,""Multiple Bookings"", IF(SUMIFS( 'Tenant Occupancy'!MJ$5:MJ23,OccupancyUnits,$B7,OccupancyAddres"&amp;"ses,$A7)&gt;0,SUMIFS('Tenant Occupancy'!MJ$5:MJ23,OccupancyUnits,$B7,OccupancyAddresses,$A7),IFERROR(VLOOKUP($A7&amp;"" ""&amp;$B7, FILTER(ARRAYFORMULA({OccupancyAddresses&amp;"" ""&amp; OccupancyUnits,'Tenant Occupancy'!MJ$5:MJ23}),INDEX(ARRAYFORMULA({OccupancyAddresses&amp;"""&amp;" ""&amp; OccupancyUnits,'Tenant Occupancy'!MJ$5:MJ23}),0,2)&lt;&gt;""""),2,FALSE),IF(MI4=TODAY(),""Today"",)))))"),"")</f>
        <v/>
      </c>
      <c r="MJ7" s="3" t="str">
        <f>IFERROR(__xludf.DUMMYFUNCTION("IF(ISBLANK($A7),, IF((ARRAYFORMULA(SUM(COUNTIFS(OccupancyAddresses,$A7,OccupancyUnits, $B7, 'Tenant Occupancy'!MK$5:MK23,{""&gt;0"",""Occupied"",""Late""}))))&gt;1,""Multiple Bookings"", IF(SUMIFS( 'Tenant Occupancy'!MK$5:MK23,OccupancyUnits,$B7,OccupancyAddres"&amp;"ses,$A7)&gt;0,SUMIFS('Tenant Occupancy'!MK$5:MK23,OccupancyUnits,$B7,OccupancyAddresses,$A7),IFERROR(VLOOKUP($A7&amp;"" ""&amp;$B7, FILTER(ARRAYFORMULA({OccupancyAddresses&amp;"" ""&amp; OccupancyUnits,'Tenant Occupancy'!MK$5:MK23}),INDEX(ARRAYFORMULA({OccupancyAddresses&amp;"""&amp;" ""&amp; OccupancyUnits,'Tenant Occupancy'!MK$5:MK23}),0,2)&lt;&gt;""""),2,FALSE),IF(MJ4=TODAY(),""Today"",)))))"),"")</f>
        <v/>
      </c>
      <c r="MK7" s="3" t="str">
        <f>IFERROR(__xludf.DUMMYFUNCTION("IF(ISBLANK($A7),, IF((ARRAYFORMULA(SUM(COUNTIFS(OccupancyAddresses,$A7,OccupancyUnits, $B7, 'Tenant Occupancy'!ML$5:ML23,{""&gt;0"",""Occupied"",""Late""}))))&gt;1,""Multiple Bookings"", IF(SUMIFS( 'Tenant Occupancy'!ML$5:ML23,OccupancyUnits,$B7,OccupancyAddres"&amp;"ses,$A7)&gt;0,SUMIFS('Tenant Occupancy'!ML$5:ML23,OccupancyUnits,$B7,OccupancyAddresses,$A7),IFERROR(VLOOKUP($A7&amp;"" ""&amp;$B7, FILTER(ARRAYFORMULA({OccupancyAddresses&amp;"" ""&amp; OccupancyUnits,'Tenant Occupancy'!ML$5:ML23}),INDEX(ARRAYFORMULA({OccupancyAddresses&amp;"""&amp;" ""&amp; OccupancyUnits,'Tenant Occupancy'!ML$5:ML23}),0,2)&lt;&gt;""""),2,FALSE),IF(MK4=TODAY(),""Today"",)))))"),"")</f>
        <v/>
      </c>
      <c r="ML7" s="3" t="str">
        <f>IFERROR(__xludf.DUMMYFUNCTION("IF(ISBLANK($A7),, IF((ARRAYFORMULA(SUM(COUNTIFS(OccupancyAddresses,$A7,OccupancyUnits, $B7, 'Tenant Occupancy'!MM$5:MM23,{""&gt;0"",""Occupied"",""Late""}))))&gt;1,""Multiple Bookings"", IF(SUMIFS( 'Tenant Occupancy'!MM$5:MM23,OccupancyUnits,$B7,OccupancyAddres"&amp;"ses,$A7)&gt;0,SUMIFS('Tenant Occupancy'!MM$5:MM23,OccupancyUnits,$B7,OccupancyAddresses,$A7),IFERROR(VLOOKUP($A7&amp;"" ""&amp;$B7, FILTER(ARRAYFORMULA({OccupancyAddresses&amp;"" ""&amp; OccupancyUnits,'Tenant Occupancy'!MM$5:MM23}),INDEX(ARRAYFORMULA({OccupancyAddresses&amp;"""&amp;" ""&amp; OccupancyUnits,'Tenant Occupancy'!MM$5:MM23}),0,2)&lt;&gt;""""),2,FALSE),IF(ML4=TODAY(),""Today"",)))))"),"")</f>
        <v/>
      </c>
      <c r="MM7" s="3" t="str">
        <f>IFERROR(__xludf.DUMMYFUNCTION("IF(ISBLANK($A7),, IF((ARRAYFORMULA(SUM(COUNTIFS(OccupancyAddresses,$A7,OccupancyUnits, $B7, 'Tenant Occupancy'!MN$5:MN23,{""&gt;0"",""Occupied"",""Late""}))))&gt;1,""Multiple Bookings"", IF(SUMIFS( 'Tenant Occupancy'!MN$5:MN23,OccupancyUnits,$B7,OccupancyAddres"&amp;"ses,$A7)&gt;0,SUMIFS('Tenant Occupancy'!MN$5:MN23,OccupancyUnits,$B7,OccupancyAddresses,$A7),IFERROR(VLOOKUP($A7&amp;"" ""&amp;$B7, FILTER(ARRAYFORMULA({OccupancyAddresses&amp;"" ""&amp; OccupancyUnits,'Tenant Occupancy'!MN$5:MN23}),INDEX(ARRAYFORMULA({OccupancyAddresses&amp;"""&amp;" ""&amp; OccupancyUnits,'Tenant Occupancy'!MN$5:MN23}),0,2)&lt;&gt;""""),2,FALSE),IF(MM4=TODAY(),""Today"",)))))"),"")</f>
        <v/>
      </c>
      <c r="MN7" s="3" t="str">
        <f>IFERROR(__xludf.DUMMYFUNCTION("IF(ISBLANK($A7),, IF((ARRAYFORMULA(SUM(COUNTIFS(OccupancyAddresses,$A7,OccupancyUnits, $B7, 'Tenant Occupancy'!MO$5:MO23,{""&gt;0"",""Occupied"",""Late""}))))&gt;1,""Multiple Bookings"", IF(SUMIFS( 'Tenant Occupancy'!MO$5:MO23,OccupancyUnits,$B7,OccupancyAddres"&amp;"ses,$A7)&gt;0,SUMIFS('Tenant Occupancy'!MO$5:MO23,OccupancyUnits,$B7,OccupancyAddresses,$A7),IFERROR(VLOOKUP($A7&amp;"" ""&amp;$B7, FILTER(ARRAYFORMULA({OccupancyAddresses&amp;"" ""&amp; OccupancyUnits,'Tenant Occupancy'!MO$5:MO23}),INDEX(ARRAYFORMULA({OccupancyAddresses&amp;"""&amp;" ""&amp; OccupancyUnits,'Tenant Occupancy'!MO$5:MO23}),0,2)&lt;&gt;""""),2,FALSE),IF(MN4=TODAY(),""Today"",)))))"),"")</f>
        <v/>
      </c>
      <c r="MO7" s="3" t="str">
        <f>IFERROR(__xludf.DUMMYFUNCTION("IF(ISBLANK($A7),, IF((ARRAYFORMULA(SUM(COUNTIFS(OccupancyAddresses,$A7,OccupancyUnits, $B7, 'Tenant Occupancy'!MP$5:MP23,{""&gt;0"",""Occupied"",""Late""}))))&gt;1,""Multiple Bookings"", IF(SUMIFS( 'Tenant Occupancy'!MP$5:MP23,OccupancyUnits,$B7,OccupancyAddres"&amp;"ses,$A7)&gt;0,SUMIFS('Tenant Occupancy'!MP$5:MP23,OccupancyUnits,$B7,OccupancyAddresses,$A7),IFERROR(VLOOKUP($A7&amp;"" ""&amp;$B7, FILTER(ARRAYFORMULA({OccupancyAddresses&amp;"" ""&amp; OccupancyUnits,'Tenant Occupancy'!MP$5:MP23}),INDEX(ARRAYFORMULA({OccupancyAddresses&amp;"""&amp;" ""&amp; OccupancyUnits,'Tenant Occupancy'!MP$5:MP23}),0,2)&lt;&gt;""""),2,FALSE),IF(MO4=TODAY(),""Today"",)))))"),"")</f>
        <v/>
      </c>
      <c r="MP7" s="3" t="str">
        <f>IFERROR(__xludf.DUMMYFUNCTION("IF(ISBLANK($A7),, IF((ARRAYFORMULA(SUM(COUNTIFS(OccupancyAddresses,$A7,OccupancyUnits, $B7, 'Tenant Occupancy'!MQ$5:MQ23,{""&gt;0"",""Occupied"",""Late""}))))&gt;1,""Multiple Bookings"", IF(SUMIFS( 'Tenant Occupancy'!MQ$5:MQ23,OccupancyUnits,$B7,OccupancyAddres"&amp;"ses,$A7)&gt;0,SUMIFS('Tenant Occupancy'!MQ$5:MQ23,OccupancyUnits,$B7,OccupancyAddresses,$A7),IFERROR(VLOOKUP($A7&amp;"" ""&amp;$B7, FILTER(ARRAYFORMULA({OccupancyAddresses&amp;"" ""&amp; OccupancyUnits,'Tenant Occupancy'!MQ$5:MQ23}),INDEX(ARRAYFORMULA({OccupancyAddresses&amp;"""&amp;" ""&amp; OccupancyUnits,'Tenant Occupancy'!MQ$5:MQ23}),0,2)&lt;&gt;""""),2,FALSE),IF(MP4=TODAY(),""Today"",)))))"),"")</f>
        <v/>
      </c>
      <c r="MQ7" s="3" t="str">
        <f>IFERROR(__xludf.DUMMYFUNCTION("IF(ISBLANK($A7),, IF((ARRAYFORMULA(SUM(COUNTIFS(OccupancyAddresses,$A7,OccupancyUnits, $B7, 'Tenant Occupancy'!MR$5:MR23,{""&gt;0"",""Occupied"",""Late""}))))&gt;1,""Multiple Bookings"", IF(SUMIFS( 'Tenant Occupancy'!MR$5:MR23,OccupancyUnits,$B7,OccupancyAddres"&amp;"ses,$A7)&gt;0,SUMIFS('Tenant Occupancy'!MR$5:MR23,OccupancyUnits,$B7,OccupancyAddresses,$A7),IFERROR(VLOOKUP($A7&amp;"" ""&amp;$B7, FILTER(ARRAYFORMULA({OccupancyAddresses&amp;"" ""&amp; OccupancyUnits,'Tenant Occupancy'!MR$5:MR23}),INDEX(ARRAYFORMULA({OccupancyAddresses&amp;"""&amp;" ""&amp; OccupancyUnits,'Tenant Occupancy'!MR$5:MR23}),0,2)&lt;&gt;""""),2,FALSE),IF(MQ4=TODAY(),""Today"",)))))"),"")</f>
        <v/>
      </c>
      <c r="MR7" s="3" t="str">
        <f>IFERROR(__xludf.DUMMYFUNCTION("IF(ISBLANK($A7),, IF((ARRAYFORMULA(SUM(COUNTIFS(OccupancyAddresses,$A7,OccupancyUnits, $B7, 'Tenant Occupancy'!MS$5:MS23,{""&gt;0"",""Occupied"",""Late""}))))&gt;1,""Multiple Bookings"", IF(SUMIFS( 'Tenant Occupancy'!MS$5:MS23,OccupancyUnits,$B7,OccupancyAddres"&amp;"ses,$A7)&gt;0,SUMIFS('Tenant Occupancy'!MS$5:MS23,OccupancyUnits,$B7,OccupancyAddresses,$A7),IFERROR(VLOOKUP($A7&amp;"" ""&amp;$B7, FILTER(ARRAYFORMULA({OccupancyAddresses&amp;"" ""&amp; OccupancyUnits,'Tenant Occupancy'!MS$5:MS23}),INDEX(ARRAYFORMULA({OccupancyAddresses&amp;"""&amp;" ""&amp; OccupancyUnits,'Tenant Occupancy'!MS$5:MS23}),0,2)&lt;&gt;""""),2,FALSE),IF(MR4=TODAY(),""Today"",)))))"),"")</f>
        <v/>
      </c>
      <c r="MS7" s="3" t="str">
        <f>IFERROR(__xludf.DUMMYFUNCTION("IF(ISBLANK($A7),, IF((ARRAYFORMULA(SUM(COUNTIFS(OccupancyAddresses,$A7,OccupancyUnits, $B7, 'Tenant Occupancy'!MT$5:MT23,{""&gt;0"",""Occupied"",""Late""}))))&gt;1,""Multiple Bookings"", IF(SUMIFS( 'Tenant Occupancy'!MT$5:MT23,OccupancyUnits,$B7,OccupancyAddres"&amp;"ses,$A7)&gt;0,SUMIFS('Tenant Occupancy'!MT$5:MT23,OccupancyUnits,$B7,OccupancyAddresses,$A7),IFERROR(VLOOKUP($A7&amp;"" ""&amp;$B7, FILTER(ARRAYFORMULA({OccupancyAddresses&amp;"" ""&amp; OccupancyUnits,'Tenant Occupancy'!MT$5:MT23}),INDEX(ARRAYFORMULA({OccupancyAddresses&amp;"""&amp;" ""&amp; OccupancyUnits,'Tenant Occupancy'!MT$5:MT23}),0,2)&lt;&gt;""""),2,FALSE),IF(MS4=TODAY(),""Today"",)))))"),"")</f>
        <v/>
      </c>
      <c r="MT7" s="3" t="str">
        <f>IFERROR(__xludf.DUMMYFUNCTION("IF(ISBLANK($A7),, IF((ARRAYFORMULA(SUM(COUNTIFS(OccupancyAddresses,$A7,OccupancyUnits, $B7, 'Tenant Occupancy'!MU$5:MU23,{""&gt;0"",""Occupied"",""Late""}))))&gt;1,""Multiple Bookings"", IF(SUMIFS( 'Tenant Occupancy'!MU$5:MU23,OccupancyUnits,$B7,OccupancyAddres"&amp;"ses,$A7)&gt;0,SUMIFS('Tenant Occupancy'!MU$5:MU23,OccupancyUnits,$B7,OccupancyAddresses,$A7),IFERROR(VLOOKUP($A7&amp;"" ""&amp;$B7, FILTER(ARRAYFORMULA({OccupancyAddresses&amp;"" ""&amp; OccupancyUnits,'Tenant Occupancy'!MU$5:MU23}),INDEX(ARRAYFORMULA({OccupancyAddresses&amp;"""&amp;" ""&amp; OccupancyUnits,'Tenant Occupancy'!MU$5:MU23}),0,2)&lt;&gt;""""),2,FALSE),IF(MT4=TODAY(),""Today"",)))))"),"")</f>
        <v/>
      </c>
      <c r="MU7" s="3" t="str">
        <f>IFERROR(__xludf.DUMMYFUNCTION("IF(ISBLANK($A7),, IF((ARRAYFORMULA(SUM(COUNTIFS(OccupancyAddresses,$A7,OccupancyUnits, $B7, 'Tenant Occupancy'!MV$5:MV23,{""&gt;0"",""Occupied"",""Late""}))))&gt;1,""Multiple Bookings"", IF(SUMIFS( 'Tenant Occupancy'!MV$5:MV23,OccupancyUnits,$B7,OccupancyAddres"&amp;"ses,$A7)&gt;0,SUMIFS('Tenant Occupancy'!MV$5:MV23,OccupancyUnits,$B7,OccupancyAddresses,$A7),IFERROR(VLOOKUP($A7&amp;"" ""&amp;$B7, FILTER(ARRAYFORMULA({OccupancyAddresses&amp;"" ""&amp; OccupancyUnits,'Tenant Occupancy'!MV$5:MV23}),INDEX(ARRAYFORMULA({OccupancyAddresses&amp;"""&amp;" ""&amp; OccupancyUnits,'Tenant Occupancy'!MV$5:MV23}),0,2)&lt;&gt;""""),2,FALSE),IF(MU4=TODAY(),""Today"",)))))"),"")</f>
        <v/>
      </c>
      <c r="MV7" s="3" t="str">
        <f>IFERROR(__xludf.DUMMYFUNCTION("IF(ISBLANK($A7),, IF((ARRAYFORMULA(SUM(COUNTIFS(OccupancyAddresses,$A7,OccupancyUnits, $B7, 'Tenant Occupancy'!MW$5:MW23,{""&gt;0"",""Occupied"",""Late""}))))&gt;1,""Multiple Bookings"", IF(SUMIFS( 'Tenant Occupancy'!MW$5:MW23,OccupancyUnits,$B7,OccupancyAddres"&amp;"ses,$A7)&gt;0,SUMIFS('Tenant Occupancy'!MW$5:MW23,OccupancyUnits,$B7,OccupancyAddresses,$A7),IFERROR(VLOOKUP($A7&amp;"" ""&amp;$B7, FILTER(ARRAYFORMULA({OccupancyAddresses&amp;"" ""&amp; OccupancyUnits,'Tenant Occupancy'!MW$5:MW23}),INDEX(ARRAYFORMULA({OccupancyAddresses&amp;"""&amp;" ""&amp; OccupancyUnits,'Tenant Occupancy'!MW$5:MW23}),0,2)&lt;&gt;""""),2,FALSE),IF(MV4=TODAY(),""Today"",)))))"),"")</f>
        <v/>
      </c>
      <c r="MW7" s="3" t="str">
        <f>IFERROR(__xludf.DUMMYFUNCTION("IF(ISBLANK($A7),, IF((ARRAYFORMULA(SUM(COUNTIFS(OccupancyAddresses,$A7,OccupancyUnits, $B7, 'Tenant Occupancy'!MX$5:MX23,{""&gt;0"",""Occupied"",""Late""}))))&gt;1,""Multiple Bookings"", IF(SUMIFS( 'Tenant Occupancy'!MX$5:MX23,OccupancyUnits,$B7,OccupancyAddres"&amp;"ses,$A7)&gt;0,SUMIFS('Tenant Occupancy'!MX$5:MX23,OccupancyUnits,$B7,OccupancyAddresses,$A7),IFERROR(VLOOKUP($A7&amp;"" ""&amp;$B7, FILTER(ARRAYFORMULA({OccupancyAddresses&amp;"" ""&amp; OccupancyUnits,'Tenant Occupancy'!MX$5:MX23}),INDEX(ARRAYFORMULA({OccupancyAddresses&amp;"""&amp;" ""&amp; OccupancyUnits,'Tenant Occupancy'!MX$5:MX23}),0,2)&lt;&gt;""""),2,FALSE),IF(MW4=TODAY(),""Today"",)))))"),"")</f>
        <v/>
      </c>
      <c r="MX7" s="3" t="str">
        <f>IFERROR(__xludf.DUMMYFUNCTION("IF(ISBLANK($A7),, IF((ARRAYFORMULA(SUM(COUNTIFS(OccupancyAddresses,$A7,OccupancyUnits, $B7, 'Tenant Occupancy'!MY$5:MY23,{""&gt;0"",""Occupied"",""Late""}))))&gt;1,""Multiple Bookings"", IF(SUMIFS( 'Tenant Occupancy'!MY$5:MY23,OccupancyUnits,$B7,OccupancyAddres"&amp;"ses,$A7)&gt;0,SUMIFS('Tenant Occupancy'!MY$5:MY23,OccupancyUnits,$B7,OccupancyAddresses,$A7),IFERROR(VLOOKUP($A7&amp;"" ""&amp;$B7, FILTER(ARRAYFORMULA({OccupancyAddresses&amp;"" ""&amp; OccupancyUnits,'Tenant Occupancy'!MY$5:MY23}),INDEX(ARRAYFORMULA({OccupancyAddresses&amp;"""&amp;" ""&amp; OccupancyUnits,'Tenant Occupancy'!MY$5:MY23}),0,2)&lt;&gt;""""),2,FALSE),IF(MX4=TODAY(),""Today"",)))))"),"")</f>
        <v/>
      </c>
      <c r="MY7" s="3" t="str">
        <f>IFERROR(__xludf.DUMMYFUNCTION("IF(ISBLANK($A7),, IF((ARRAYFORMULA(SUM(COUNTIFS(OccupancyAddresses,$A7,OccupancyUnits, $B7, 'Tenant Occupancy'!MZ$5:MZ23,{""&gt;0"",""Occupied"",""Late""}))))&gt;1,""Multiple Bookings"", IF(SUMIFS( 'Tenant Occupancy'!MZ$5:MZ23,OccupancyUnits,$B7,OccupancyAddres"&amp;"ses,$A7)&gt;0,SUMIFS('Tenant Occupancy'!MZ$5:MZ23,OccupancyUnits,$B7,OccupancyAddresses,$A7),IFERROR(VLOOKUP($A7&amp;"" ""&amp;$B7, FILTER(ARRAYFORMULA({OccupancyAddresses&amp;"" ""&amp; OccupancyUnits,'Tenant Occupancy'!MZ$5:MZ23}),INDEX(ARRAYFORMULA({OccupancyAddresses&amp;"""&amp;" ""&amp; OccupancyUnits,'Tenant Occupancy'!MZ$5:MZ23}),0,2)&lt;&gt;""""),2,FALSE),IF(MY4=TODAY(),""Today"",)))))"),"")</f>
        <v/>
      </c>
      <c r="MZ7" s="3" t="str">
        <f>IFERROR(__xludf.DUMMYFUNCTION("IF(ISBLANK($A7),, IF((ARRAYFORMULA(SUM(COUNTIFS(OccupancyAddresses,$A7,OccupancyUnits, $B7, 'Tenant Occupancy'!NA$5:NA23,{""&gt;0"",""Occupied"",""Late""}))))&gt;1,""Multiple Bookings"", IF(SUMIFS( 'Tenant Occupancy'!NA$5:NA23,OccupancyUnits,$B7,OccupancyAddres"&amp;"ses,$A7)&gt;0,SUMIFS('Tenant Occupancy'!NA$5:NA23,OccupancyUnits,$B7,OccupancyAddresses,$A7),IFERROR(VLOOKUP($A7&amp;"" ""&amp;$B7, FILTER(ARRAYFORMULA({OccupancyAddresses&amp;"" ""&amp; OccupancyUnits,'Tenant Occupancy'!NA$5:NA23}),INDEX(ARRAYFORMULA({OccupancyAddresses&amp;"""&amp;" ""&amp; OccupancyUnits,'Tenant Occupancy'!NA$5:NA23}),0,2)&lt;&gt;""""),2,FALSE),IF(MZ4=TODAY(),""Today"",)))))"),"")</f>
        <v/>
      </c>
      <c r="NA7" s="3" t="str">
        <f>IFERROR(__xludf.DUMMYFUNCTION("IF(ISBLANK($A7),, IF((ARRAYFORMULA(SUM(COUNTIFS(OccupancyAddresses,$A7,OccupancyUnits, $B7, 'Tenant Occupancy'!NB$5:NB23,{""&gt;0"",""Occupied"",""Late""}))))&gt;1,""Multiple Bookings"", IF(SUMIFS( 'Tenant Occupancy'!NB$5:NB23,OccupancyUnits,$B7,OccupancyAddres"&amp;"ses,$A7)&gt;0,SUMIFS('Tenant Occupancy'!NB$5:NB23,OccupancyUnits,$B7,OccupancyAddresses,$A7),IFERROR(VLOOKUP($A7&amp;"" ""&amp;$B7, FILTER(ARRAYFORMULA({OccupancyAddresses&amp;"" ""&amp; OccupancyUnits,'Tenant Occupancy'!NB$5:NB23}),INDEX(ARRAYFORMULA({OccupancyAddresses&amp;"""&amp;" ""&amp; OccupancyUnits,'Tenant Occupancy'!NB$5:NB23}),0,2)&lt;&gt;""""),2,FALSE),IF(NA4=TODAY(),""Today"",)))))"),"")</f>
        <v/>
      </c>
      <c r="NB7" s="3" t="str">
        <f>IFERROR(__xludf.DUMMYFUNCTION("IF(ISBLANK($A7),, IF((ARRAYFORMULA(SUM(COUNTIFS(OccupancyAddresses,$A7,OccupancyUnits, $B7, 'Tenant Occupancy'!NC$5:NC23,{""&gt;0"",""Occupied"",""Late""}))))&gt;1,""Multiple Bookings"", IF(SUMIFS( 'Tenant Occupancy'!NC$5:NC23,OccupancyUnits,$B7,OccupancyAddres"&amp;"ses,$A7)&gt;0,SUMIFS('Tenant Occupancy'!NC$5:NC23,OccupancyUnits,$B7,OccupancyAddresses,$A7),IFERROR(VLOOKUP($A7&amp;"" ""&amp;$B7, FILTER(ARRAYFORMULA({OccupancyAddresses&amp;"" ""&amp; OccupancyUnits,'Tenant Occupancy'!NC$5:NC23}),INDEX(ARRAYFORMULA({OccupancyAddresses&amp;"""&amp;" ""&amp; OccupancyUnits,'Tenant Occupancy'!NC$5:NC23}),0,2)&lt;&gt;""""),2,FALSE),IF(NB4=TODAY(),""Today"",)))))"),"")</f>
        <v/>
      </c>
      <c r="NC7" s="3" t="str">
        <f>IFERROR(__xludf.DUMMYFUNCTION("IF(ISBLANK($A7),, IF((ARRAYFORMULA(SUM(COUNTIFS(OccupancyAddresses,$A7,OccupancyUnits, $B7, 'Tenant Occupancy'!ND$5:ND23,{""&gt;0"",""Occupied"",""Late""}))))&gt;1,""Multiple Bookings"", IF(SUMIFS( 'Tenant Occupancy'!ND$5:ND23,OccupancyUnits,$B7,OccupancyAddres"&amp;"ses,$A7)&gt;0,SUMIFS('Tenant Occupancy'!ND$5:ND23,OccupancyUnits,$B7,OccupancyAddresses,$A7),IFERROR(VLOOKUP($A7&amp;"" ""&amp;$B7, FILTER(ARRAYFORMULA({OccupancyAddresses&amp;"" ""&amp; OccupancyUnits,'Tenant Occupancy'!ND$5:ND23}),INDEX(ARRAYFORMULA({OccupancyAddresses&amp;"""&amp;" ""&amp; OccupancyUnits,'Tenant Occupancy'!ND$5:ND23}),0,2)&lt;&gt;""""),2,FALSE),IF(NC4=TODAY(),""Today"",)))))"),"")</f>
        <v/>
      </c>
      <c r="ND7" s="3" t="str">
        <f>IFERROR(__xludf.DUMMYFUNCTION("IF(ISBLANK($A7),, IF((ARRAYFORMULA(SUM(COUNTIFS(OccupancyAddresses,$A7,OccupancyUnits, $B7, 'Tenant Occupancy'!NE$5:NE23,{""&gt;0"",""Occupied"",""Late""}))))&gt;1,""Multiple Bookings"", IF(SUMIFS( 'Tenant Occupancy'!NE$5:NE23,OccupancyUnits,$B7,OccupancyAddres"&amp;"ses,$A7)&gt;0,SUMIFS('Tenant Occupancy'!NE$5:NE23,OccupancyUnits,$B7,OccupancyAddresses,$A7),IFERROR(VLOOKUP($A7&amp;"" ""&amp;$B7, FILTER(ARRAYFORMULA({OccupancyAddresses&amp;"" ""&amp; OccupancyUnits,'Tenant Occupancy'!NE$5:NE23}),INDEX(ARRAYFORMULA({OccupancyAddresses&amp;"""&amp;" ""&amp; OccupancyUnits,'Tenant Occupancy'!NE$5:NE23}),0,2)&lt;&gt;""""),2,FALSE),IF(ND4=TODAY(),""Today"",)))))"),"")</f>
        <v/>
      </c>
      <c r="NE7" s="3" t="str">
        <f>IFERROR(__xludf.DUMMYFUNCTION("IF(ISBLANK($A7),, IF((ARRAYFORMULA(SUM(COUNTIFS(OccupancyAddresses,$A7,OccupancyUnits, $B7, 'Tenant Occupancy'!NF$5:NF23,{""&gt;0"",""Occupied"",""Late""}))))&gt;1,""Multiple Bookings"", IF(SUMIFS( 'Tenant Occupancy'!NF$5:NF23,OccupancyUnits,$B7,OccupancyAddres"&amp;"ses,$A7)&gt;0,SUMIFS('Tenant Occupancy'!NF$5:NF23,OccupancyUnits,$B7,OccupancyAddresses,$A7),IFERROR(VLOOKUP($A7&amp;"" ""&amp;$B7, FILTER(ARRAYFORMULA({OccupancyAddresses&amp;"" ""&amp; OccupancyUnits,'Tenant Occupancy'!NF$5:NF23}),INDEX(ARRAYFORMULA({OccupancyAddresses&amp;"""&amp;" ""&amp; OccupancyUnits,'Tenant Occupancy'!NF$5:NF23}),0,2)&lt;&gt;""""),2,FALSE),IF(NE4=TODAY(),""Today"",)))))"),"")</f>
        <v/>
      </c>
      <c r="NF7" s="3" t="str">
        <f>IFERROR(__xludf.DUMMYFUNCTION("IF(ISBLANK($A7),, IF((ARRAYFORMULA(SUM(COUNTIFS(OccupancyAddresses,$A7,OccupancyUnits, $B7, 'Tenant Occupancy'!NG$5:NG23,{""&gt;0"",""Occupied"",""Late""}))))&gt;1,""Multiple Bookings"", IF(SUMIFS( 'Tenant Occupancy'!NG$5:NG23,OccupancyUnits,$B7,OccupancyAddres"&amp;"ses,$A7)&gt;0,SUMIFS('Tenant Occupancy'!NG$5:NG23,OccupancyUnits,$B7,OccupancyAddresses,$A7),IFERROR(VLOOKUP($A7&amp;"" ""&amp;$B7, FILTER(ARRAYFORMULA({OccupancyAddresses&amp;"" ""&amp; OccupancyUnits,'Tenant Occupancy'!NG$5:NG23}),INDEX(ARRAYFORMULA({OccupancyAddresses&amp;"""&amp;" ""&amp; OccupancyUnits,'Tenant Occupancy'!NG$5:NG23}),0,2)&lt;&gt;""""),2,FALSE),IF(NF4=TODAY(),""Today"",)))))"),"")</f>
        <v/>
      </c>
      <c r="NG7" s="3" t="str">
        <f>IFERROR(__xludf.DUMMYFUNCTION("IF(ISBLANK($A7),, IF((ARRAYFORMULA(SUM(COUNTIFS(OccupancyAddresses,$A7,OccupancyUnits, $B7, 'Tenant Occupancy'!NH$5:NH23,{""&gt;0"",""Occupied"",""Late""}))))&gt;1,""Multiple Bookings"", IF(SUMIFS( 'Tenant Occupancy'!NH$5:NH23,OccupancyUnits,$B7,OccupancyAddres"&amp;"ses,$A7)&gt;0,SUMIFS('Tenant Occupancy'!NH$5:NH23,OccupancyUnits,$B7,OccupancyAddresses,$A7),IFERROR(VLOOKUP($A7&amp;"" ""&amp;$B7, FILTER(ARRAYFORMULA({OccupancyAddresses&amp;"" ""&amp; OccupancyUnits,'Tenant Occupancy'!NH$5:NH23}),INDEX(ARRAYFORMULA({OccupancyAddresses&amp;"""&amp;" ""&amp; OccupancyUnits,'Tenant Occupancy'!NH$5:NH23}),0,2)&lt;&gt;""""),2,FALSE),IF(NG4=TODAY(),""Today"",)))))"),"")</f>
        <v/>
      </c>
      <c r="NH7" s="3" t="str">
        <f>IFERROR(__xludf.DUMMYFUNCTION("IF(ISBLANK($A7),, IF((ARRAYFORMULA(SUM(COUNTIFS(OccupancyAddresses,$A7,OccupancyUnits, $B7, 'Tenant Occupancy'!NI$5:NI23,{""&gt;0"",""Occupied"",""Late""}))))&gt;1,""Multiple Bookings"", IF(SUMIFS( 'Tenant Occupancy'!NI$5:NI23,OccupancyUnits,$B7,OccupancyAddres"&amp;"ses,$A7)&gt;0,SUMIFS('Tenant Occupancy'!NI$5:NI23,OccupancyUnits,$B7,OccupancyAddresses,$A7),IFERROR(VLOOKUP($A7&amp;"" ""&amp;$B7, FILTER(ARRAYFORMULA({OccupancyAddresses&amp;"" ""&amp; OccupancyUnits,'Tenant Occupancy'!NI$5:NI23}),INDEX(ARRAYFORMULA({OccupancyAddresses&amp;"""&amp;" ""&amp; OccupancyUnits,'Tenant Occupancy'!NI$5:NI23}),0,2)&lt;&gt;""""),2,FALSE),IF(NH4=TODAY(),""Today"",)))))"),"")</f>
        <v/>
      </c>
      <c r="NI7" s="3" t="str">
        <f>IFERROR(__xludf.DUMMYFUNCTION("IF(ISBLANK($A7),, IF((ARRAYFORMULA(SUM(COUNTIFS(OccupancyAddresses,$A7,OccupancyUnits, $B7, 'Tenant Occupancy'!NJ$5:NJ23,{""&gt;0"",""Occupied"",""Late""}))))&gt;1,""Multiple Bookings"", IF(SUMIFS( 'Tenant Occupancy'!NJ$5:NJ23,OccupancyUnits,$B7,OccupancyAddres"&amp;"ses,$A7)&gt;0,SUMIFS('Tenant Occupancy'!NJ$5:NJ23,OccupancyUnits,$B7,OccupancyAddresses,$A7),IFERROR(VLOOKUP($A7&amp;"" ""&amp;$B7, FILTER(ARRAYFORMULA({OccupancyAddresses&amp;"" ""&amp; OccupancyUnits,'Tenant Occupancy'!NJ$5:NJ23}),INDEX(ARRAYFORMULA({OccupancyAddresses&amp;"""&amp;" ""&amp; OccupancyUnits,'Tenant Occupancy'!NJ$5:NJ23}),0,2)&lt;&gt;""""),2,FALSE),IF(NI4=TODAY(),""Today"",)))))"),"")</f>
        <v/>
      </c>
      <c r="NJ7" s="3" t="str">
        <f>IFERROR(__xludf.DUMMYFUNCTION("IF(ISBLANK($A7),, IF((ARRAYFORMULA(SUM(COUNTIFS(OccupancyAddresses,$A7,OccupancyUnits, $B7, 'Tenant Occupancy'!NK$5:NK23,{""&gt;0"",""Occupied"",""Late""}))))&gt;1,""Multiple Bookings"", IF(SUMIFS( 'Tenant Occupancy'!NK$5:NK23,OccupancyUnits,$B7,OccupancyAddres"&amp;"ses,$A7)&gt;0,SUMIFS('Tenant Occupancy'!NK$5:NK23,OccupancyUnits,$B7,OccupancyAddresses,$A7),IFERROR(VLOOKUP($A7&amp;"" ""&amp;$B7, FILTER(ARRAYFORMULA({OccupancyAddresses&amp;"" ""&amp; OccupancyUnits,'Tenant Occupancy'!NK$5:NK23}),INDEX(ARRAYFORMULA({OccupancyAddresses&amp;"""&amp;" ""&amp; OccupancyUnits,'Tenant Occupancy'!NK$5:NK23}),0,2)&lt;&gt;""""),2,FALSE),IF(NJ4=TODAY(),""Today"",)))))"),"")</f>
        <v/>
      </c>
      <c r="NK7" s="3" t="str">
        <f>IFERROR(__xludf.DUMMYFUNCTION("IF(ISBLANK($A7),, IF((ARRAYFORMULA(SUM(COUNTIFS(OccupancyAddresses,$A7,OccupancyUnits, $B7, 'Tenant Occupancy'!NL$5:NL23,{""&gt;0"",""Occupied"",""Late""}))))&gt;1,""Multiple Bookings"", IF(SUMIFS( 'Tenant Occupancy'!NL$5:NL23,OccupancyUnits,$B7,OccupancyAddres"&amp;"ses,$A7)&gt;0,SUMIFS('Tenant Occupancy'!NL$5:NL23,OccupancyUnits,$B7,OccupancyAddresses,$A7),IFERROR(VLOOKUP($A7&amp;"" ""&amp;$B7, FILTER(ARRAYFORMULA({OccupancyAddresses&amp;"" ""&amp; OccupancyUnits,'Tenant Occupancy'!NL$5:NL23}),INDEX(ARRAYFORMULA({OccupancyAddresses&amp;"""&amp;" ""&amp; OccupancyUnits,'Tenant Occupancy'!NL$5:NL23}),0,2)&lt;&gt;""""),2,FALSE),IF(NK4=TODAY(),""Today"",)))))"),"")</f>
        <v/>
      </c>
      <c r="NL7" s="3" t="str">
        <f>IFERROR(__xludf.DUMMYFUNCTION("IF(ISBLANK($A7),, IF((ARRAYFORMULA(SUM(COUNTIFS(OccupancyAddresses,$A7,OccupancyUnits, $B7, 'Tenant Occupancy'!NM$5:NM23,{""&gt;0"",""Occupied"",""Late""}))))&gt;1,""Multiple Bookings"", IF(SUMIFS( 'Tenant Occupancy'!NM$5:NM23,OccupancyUnits,$B7,OccupancyAddres"&amp;"ses,$A7)&gt;0,SUMIFS('Tenant Occupancy'!NM$5:NM23,OccupancyUnits,$B7,OccupancyAddresses,$A7),IFERROR(VLOOKUP($A7&amp;"" ""&amp;$B7, FILTER(ARRAYFORMULA({OccupancyAddresses&amp;"" ""&amp; OccupancyUnits,'Tenant Occupancy'!NM$5:NM23}),INDEX(ARRAYFORMULA({OccupancyAddresses&amp;"""&amp;" ""&amp; OccupancyUnits,'Tenant Occupancy'!NM$5:NM23}),0,2)&lt;&gt;""""),2,FALSE),IF(NL4=TODAY(),""Today"",)))))"),"")</f>
        <v/>
      </c>
      <c r="NM7" s="3" t="str">
        <f>IFERROR(__xludf.DUMMYFUNCTION("IF(ISBLANK($A7),, IF((ARRAYFORMULA(SUM(COUNTIFS(OccupancyAddresses,$A7,OccupancyUnits, $B7, 'Tenant Occupancy'!NN$5:NN23,{""&gt;0"",""Occupied"",""Late""}))))&gt;1,""Multiple Bookings"", IF(SUMIFS( 'Tenant Occupancy'!NN$5:NN23,OccupancyUnits,$B7,OccupancyAddres"&amp;"ses,$A7)&gt;0,SUMIFS('Tenant Occupancy'!NN$5:NN23,OccupancyUnits,$B7,OccupancyAddresses,$A7),IFERROR(VLOOKUP($A7&amp;"" ""&amp;$B7, FILTER(ARRAYFORMULA({OccupancyAddresses&amp;"" ""&amp; OccupancyUnits,'Tenant Occupancy'!NN$5:NN23}),INDEX(ARRAYFORMULA({OccupancyAddresses&amp;"""&amp;" ""&amp; OccupancyUnits,'Tenant Occupancy'!NN$5:NN23}),0,2)&lt;&gt;""""),2,FALSE),IF(NM4=TODAY(),""Today"",)))))"),"")</f>
        <v/>
      </c>
      <c r="NN7" s="3" t="str">
        <f>IFERROR(__xludf.DUMMYFUNCTION("IF(ISBLANK($A7),, IF((ARRAYFORMULA(SUM(COUNTIFS(OccupancyAddresses,$A7,OccupancyUnits, $B7, 'Tenant Occupancy'!NO$5:NO23,{""&gt;0"",""Occupied"",""Late""}))))&gt;1,""Multiple Bookings"", IF(SUMIFS( 'Tenant Occupancy'!NO$5:NO23,OccupancyUnits,$B7,OccupancyAddres"&amp;"ses,$A7)&gt;0,SUMIFS('Tenant Occupancy'!NO$5:NO23,OccupancyUnits,$B7,OccupancyAddresses,$A7),IFERROR(VLOOKUP($A7&amp;"" ""&amp;$B7, FILTER(ARRAYFORMULA({OccupancyAddresses&amp;"" ""&amp; OccupancyUnits,'Tenant Occupancy'!NO$5:NO23}),INDEX(ARRAYFORMULA({OccupancyAddresses&amp;"""&amp;" ""&amp; OccupancyUnits,'Tenant Occupancy'!NO$5:NO23}),0,2)&lt;&gt;""""),2,FALSE),IF(NN4=TODAY(),""Today"",)))))"),"")</f>
        <v/>
      </c>
      <c r="NO7" s="3" t="str">
        <f>IFERROR(__xludf.DUMMYFUNCTION("IF(ISBLANK($A7),, IF((ARRAYFORMULA(SUM(COUNTIFS(OccupancyAddresses,$A7,OccupancyUnits, $B7, 'Tenant Occupancy'!NP$5:NP23,{""&gt;0"",""Occupied"",""Late""}))))&gt;1,""Multiple Bookings"", IF(SUMIFS( 'Tenant Occupancy'!NP$5:NP23,OccupancyUnits,$B7,OccupancyAddres"&amp;"ses,$A7)&gt;0,SUMIFS('Tenant Occupancy'!NP$5:NP23,OccupancyUnits,$B7,OccupancyAddresses,$A7),IFERROR(VLOOKUP($A7&amp;"" ""&amp;$B7, FILTER(ARRAYFORMULA({OccupancyAddresses&amp;"" ""&amp; OccupancyUnits,'Tenant Occupancy'!NP$5:NP23}),INDEX(ARRAYFORMULA({OccupancyAddresses&amp;"""&amp;" ""&amp; OccupancyUnits,'Tenant Occupancy'!NP$5:NP23}),0,2)&lt;&gt;""""),2,FALSE),IF(NO4=TODAY(),""Today"",)))))"),"")</f>
        <v/>
      </c>
      <c r="NP7" s="3" t="str">
        <f>IFERROR(__xludf.DUMMYFUNCTION("IF(ISBLANK($A7),, IF((ARRAYFORMULA(SUM(COUNTIFS(OccupancyAddresses,$A7,OccupancyUnits, $B7, 'Tenant Occupancy'!NQ$5:NQ23,{""&gt;0"",""Occupied"",""Late""}))))&gt;1,""Multiple Bookings"", IF(SUMIFS( 'Tenant Occupancy'!NQ$5:NQ23,OccupancyUnits,$B7,OccupancyAddres"&amp;"ses,$A7)&gt;0,SUMIFS('Tenant Occupancy'!NQ$5:NQ23,OccupancyUnits,$B7,OccupancyAddresses,$A7),IFERROR(VLOOKUP($A7&amp;"" ""&amp;$B7, FILTER(ARRAYFORMULA({OccupancyAddresses&amp;"" ""&amp; OccupancyUnits,'Tenant Occupancy'!NQ$5:NQ23}),INDEX(ARRAYFORMULA({OccupancyAddresses&amp;"""&amp;" ""&amp; OccupancyUnits,'Tenant Occupancy'!NQ$5:NQ23}),0,2)&lt;&gt;""""),2,FALSE),IF(NP4=TODAY(),""Today"",)))))"),"")</f>
        <v/>
      </c>
      <c r="NQ7" s="3" t="str">
        <f>IFERROR(__xludf.DUMMYFUNCTION("IF(ISBLANK($A7),, IF((ARRAYFORMULA(SUM(COUNTIFS(OccupancyAddresses,$A7,OccupancyUnits, $B7, 'Tenant Occupancy'!NR$5:NR23,{""&gt;0"",""Occupied"",""Late""}))))&gt;1,""Multiple Bookings"", IF(SUMIFS( 'Tenant Occupancy'!NR$5:NR23,OccupancyUnits,$B7,OccupancyAddres"&amp;"ses,$A7)&gt;0,SUMIFS('Tenant Occupancy'!NR$5:NR23,OccupancyUnits,$B7,OccupancyAddresses,$A7),IFERROR(VLOOKUP($A7&amp;"" ""&amp;$B7, FILTER(ARRAYFORMULA({OccupancyAddresses&amp;"" ""&amp; OccupancyUnits,'Tenant Occupancy'!NR$5:NR23}),INDEX(ARRAYFORMULA({OccupancyAddresses&amp;"""&amp;" ""&amp; OccupancyUnits,'Tenant Occupancy'!NR$5:NR23}),0,2)&lt;&gt;""""),2,FALSE),IF(NQ4=TODAY(),""Today"",)))))"),"")</f>
        <v/>
      </c>
      <c r="NR7" s="3" t="str">
        <f>IFERROR(__xludf.DUMMYFUNCTION("IF(ISBLANK($A7),, IF((ARRAYFORMULA(SUM(COUNTIFS(OccupancyAddresses,$A7,OccupancyUnits, $B7, 'Tenant Occupancy'!NS$5:NS23,{""&gt;0"",""Occupied"",""Late""}))))&gt;1,""Multiple Bookings"", IF(SUMIFS( 'Tenant Occupancy'!NS$5:NS23,OccupancyUnits,$B7,OccupancyAddres"&amp;"ses,$A7)&gt;0,SUMIFS('Tenant Occupancy'!NS$5:NS23,OccupancyUnits,$B7,OccupancyAddresses,$A7),IFERROR(VLOOKUP($A7&amp;"" ""&amp;$B7, FILTER(ARRAYFORMULA({OccupancyAddresses&amp;"" ""&amp; OccupancyUnits,'Tenant Occupancy'!NS$5:NS23}),INDEX(ARRAYFORMULA({OccupancyAddresses&amp;"""&amp;" ""&amp; OccupancyUnits,'Tenant Occupancy'!NS$5:NS23}),0,2)&lt;&gt;""""),2,FALSE),IF(NR4=TODAY(),""Today"",)))))"),"")</f>
        <v/>
      </c>
      <c r="NS7" s="3" t="str">
        <f>IFERROR(__xludf.DUMMYFUNCTION("IF(ISBLANK($A7),, IF((ARRAYFORMULA(SUM(COUNTIFS(OccupancyAddresses,$A7,OccupancyUnits, $B7, 'Tenant Occupancy'!NT$5:NT23,{""&gt;0"",""Occupied"",""Late""}))))&gt;1,""Multiple Bookings"", IF(SUMIFS( 'Tenant Occupancy'!NT$5:NT23,OccupancyUnits,$B7,OccupancyAddres"&amp;"ses,$A7)&gt;0,SUMIFS('Tenant Occupancy'!NT$5:NT23,OccupancyUnits,$B7,OccupancyAddresses,$A7),IFERROR(VLOOKUP($A7&amp;"" ""&amp;$B7, FILTER(ARRAYFORMULA({OccupancyAddresses&amp;"" ""&amp; OccupancyUnits,'Tenant Occupancy'!NT$5:NT23}),INDEX(ARRAYFORMULA({OccupancyAddresses&amp;"""&amp;" ""&amp; OccupancyUnits,'Tenant Occupancy'!NT$5:NT23}),0,2)&lt;&gt;""""),2,FALSE),IF(NS4=TODAY(),""Today"",)))))"),"")</f>
        <v/>
      </c>
      <c r="NT7" s="3" t="str">
        <f>IFERROR(__xludf.DUMMYFUNCTION("IF(ISBLANK($A7),, IF((ARRAYFORMULA(SUM(COUNTIFS(OccupancyAddresses,$A7,OccupancyUnits, $B7, 'Tenant Occupancy'!NU$5:NU23,{""&gt;0"",""Occupied"",""Late""}))))&gt;1,""Multiple Bookings"", IF(SUMIFS( 'Tenant Occupancy'!NU$5:NU23,OccupancyUnits,$B7,OccupancyAddres"&amp;"ses,$A7)&gt;0,SUMIFS('Tenant Occupancy'!NU$5:NU23,OccupancyUnits,$B7,OccupancyAddresses,$A7),IFERROR(VLOOKUP($A7&amp;"" ""&amp;$B7, FILTER(ARRAYFORMULA({OccupancyAddresses&amp;"" ""&amp; OccupancyUnits,'Tenant Occupancy'!NU$5:NU23}),INDEX(ARRAYFORMULA({OccupancyAddresses&amp;"""&amp;" ""&amp; OccupancyUnits,'Tenant Occupancy'!NU$5:NU23}),0,2)&lt;&gt;""""),2,FALSE),IF(NT4=TODAY(),""Today"",)))))"),"")</f>
        <v/>
      </c>
      <c r="NU7" s="3" t="str">
        <f>IFERROR(__xludf.DUMMYFUNCTION("IF(ISBLANK($A7),, IF((ARRAYFORMULA(SUM(COUNTIFS(OccupancyAddresses,$A7,OccupancyUnits, $B7, 'Tenant Occupancy'!NV$5:NV23,{""&gt;0"",""Occupied"",""Late""}))))&gt;1,""Multiple Bookings"", IF(SUMIFS( 'Tenant Occupancy'!NV$5:NV23,OccupancyUnits,$B7,OccupancyAddres"&amp;"ses,$A7)&gt;0,SUMIFS('Tenant Occupancy'!NV$5:NV23,OccupancyUnits,$B7,OccupancyAddresses,$A7),IFERROR(VLOOKUP($A7&amp;"" ""&amp;$B7, FILTER(ARRAYFORMULA({OccupancyAddresses&amp;"" ""&amp; OccupancyUnits,'Tenant Occupancy'!NV$5:NV23}),INDEX(ARRAYFORMULA({OccupancyAddresses&amp;"""&amp;" ""&amp; OccupancyUnits,'Tenant Occupancy'!NV$5:NV23}),0,2)&lt;&gt;""""),2,FALSE),IF(NU4=TODAY(),""Today"",)))))"),"")</f>
        <v/>
      </c>
      <c r="NV7" s="3" t="str">
        <f>IFERROR(__xludf.DUMMYFUNCTION("IF(ISBLANK($A7),, IF((ARRAYFORMULA(SUM(COUNTIFS(OccupancyAddresses,$A7,OccupancyUnits, $B7, 'Tenant Occupancy'!NW$5:NW23,{""&gt;0"",""Occupied"",""Late""}))))&gt;1,""Multiple Bookings"", IF(SUMIFS( 'Tenant Occupancy'!NW$5:NW23,OccupancyUnits,$B7,OccupancyAddres"&amp;"ses,$A7)&gt;0,SUMIFS('Tenant Occupancy'!NW$5:NW23,OccupancyUnits,$B7,OccupancyAddresses,$A7),IFERROR(VLOOKUP($A7&amp;"" ""&amp;$B7, FILTER(ARRAYFORMULA({OccupancyAddresses&amp;"" ""&amp; OccupancyUnits,'Tenant Occupancy'!NW$5:NW23}),INDEX(ARRAYFORMULA({OccupancyAddresses&amp;"""&amp;" ""&amp; OccupancyUnits,'Tenant Occupancy'!NW$5:NW23}),0,2)&lt;&gt;""""),2,FALSE),IF(NV4=TODAY(),""Today"",)))))"),"")</f>
        <v/>
      </c>
      <c r="NW7" s="3" t="str">
        <f>IFERROR(__xludf.DUMMYFUNCTION("IF(ISBLANK($A7),, IF((ARRAYFORMULA(SUM(COUNTIFS(OccupancyAddresses,$A7,OccupancyUnits, $B7, 'Tenant Occupancy'!NX$5:NX23,{""&gt;0"",""Occupied"",""Late""}))))&gt;1,""Multiple Bookings"", IF(SUMIFS( 'Tenant Occupancy'!NX$5:NX23,OccupancyUnits,$B7,OccupancyAddres"&amp;"ses,$A7)&gt;0,SUMIFS('Tenant Occupancy'!NX$5:NX23,OccupancyUnits,$B7,OccupancyAddresses,$A7),IFERROR(VLOOKUP($A7&amp;"" ""&amp;$B7, FILTER(ARRAYFORMULA({OccupancyAddresses&amp;"" ""&amp; OccupancyUnits,'Tenant Occupancy'!NX$5:NX23}),INDEX(ARRAYFORMULA({OccupancyAddresses&amp;"""&amp;" ""&amp; OccupancyUnits,'Tenant Occupancy'!NX$5:NX23}),0,2)&lt;&gt;""""),2,FALSE),IF(NW4=TODAY(),""Today"",)))))"),"")</f>
        <v/>
      </c>
      <c r="NX7" s="3" t="str">
        <f>IFERROR(__xludf.DUMMYFUNCTION("IF(ISBLANK($A7),, IF((ARRAYFORMULA(SUM(COUNTIFS(OccupancyAddresses,$A7,OccupancyUnits, $B7, 'Tenant Occupancy'!NY$5:NY23,{""&gt;0"",""Occupied"",""Late""}))))&gt;1,""Multiple Bookings"", IF(SUMIFS( 'Tenant Occupancy'!NY$5:NY23,OccupancyUnits,$B7,OccupancyAddres"&amp;"ses,$A7)&gt;0,SUMIFS('Tenant Occupancy'!NY$5:NY23,OccupancyUnits,$B7,OccupancyAddresses,$A7),IFERROR(VLOOKUP($A7&amp;"" ""&amp;$B7, FILTER(ARRAYFORMULA({OccupancyAddresses&amp;"" ""&amp; OccupancyUnits,'Tenant Occupancy'!NY$5:NY23}),INDEX(ARRAYFORMULA({OccupancyAddresses&amp;"""&amp;" ""&amp; OccupancyUnits,'Tenant Occupancy'!NY$5:NY23}),0,2)&lt;&gt;""""),2,FALSE),IF(NX4=TODAY(),""Today"",)))))"),"")</f>
        <v/>
      </c>
      <c r="NY7" s="3" t="str">
        <f>IFERROR(__xludf.DUMMYFUNCTION("IF(ISBLANK($A7),, IF((ARRAYFORMULA(SUM(COUNTIFS(OccupancyAddresses,$A7,OccupancyUnits, $B7, 'Tenant Occupancy'!NZ$5:NZ23,{""&gt;0"",""Occupied"",""Late""}))))&gt;1,""Multiple Bookings"", IF(SUMIFS( 'Tenant Occupancy'!NZ$5:NZ23,OccupancyUnits,$B7,OccupancyAddres"&amp;"ses,$A7)&gt;0,SUMIFS('Tenant Occupancy'!NZ$5:NZ23,OccupancyUnits,$B7,OccupancyAddresses,$A7),IFERROR(VLOOKUP($A7&amp;"" ""&amp;$B7, FILTER(ARRAYFORMULA({OccupancyAddresses&amp;"" ""&amp; OccupancyUnits,'Tenant Occupancy'!NZ$5:NZ23}),INDEX(ARRAYFORMULA({OccupancyAddresses&amp;"""&amp;" ""&amp; OccupancyUnits,'Tenant Occupancy'!NZ$5:NZ23}),0,2)&lt;&gt;""""),2,FALSE),IF(NY4=TODAY(),""Today"",)))))"),"")</f>
        <v/>
      </c>
      <c r="NZ7" s="3" t="str">
        <f>IFERROR(__xludf.DUMMYFUNCTION("IF(ISBLANK($A7),, IF((ARRAYFORMULA(SUM(COUNTIFS(OccupancyAddresses,$A7,OccupancyUnits, $B7, 'Tenant Occupancy'!OA$5:OA23,{""&gt;0"",""Occupied"",""Late""}))))&gt;1,""Multiple Bookings"", IF(SUMIFS( 'Tenant Occupancy'!OA$5:OA23,OccupancyUnits,$B7,OccupancyAddres"&amp;"ses,$A7)&gt;0,SUMIFS('Tenant Occupancy'!OA$5:OA23,OccupancyUnits,$B7,OccupancyAddresses,$A7),IFERROR(VLOOKUP($A7&amp;"" ""&amp;$B7, FILTER(ARRAYFORMULA({OccupancyAddresses&amp;"" ""&amp; OccupancyUnits,'Tenant Occupancy'!OA$5:OA23}),INDEX(ARRAYFORMULA({OccupancyAddresses&amp;"""&amp;" ""&amp; OccupancyUnits,'Tenant Occupancy'!OA$5:OA23}),0,2)&lt;&gt;""""),2,FALSE),IF(NZ4=TODAY(),""Today"",)))))"),"")</f>
        <v/>
      </c>
      <c r="OA7" s="3" t="str">
        <f>IFERROR(__xludf.DUMMYFUNCTION("IF(ISBLANK($A7),, IF((ARRAYFORMULA(SUM(COUNTIFS(OccupancyAddresses,$A7,OccupancyUnits, $B7, 'Tenant Occupancy'!OB$5:OB23,{""&gt;0"",""Occupied"",""Late""}))))&gt;1,""Multiple Bookings"", IF(SUMIFS( 'Tenant Occupancy'!OB$5:OB23,OccupancyUnits,$B7,OccupancyAddres"&amp;"ses,$A7)&gt;0,SUMIFS('Tenant Occupancy'!OB$5:OB23,OccupancyUnits,$B7,OccupancyAddresses,$A7),IFERROR(VLOOKUP($A7&amp;"" ""&amp;$B7, FILTER(ARRAYFORMULA({OccupancyAddresses&amp;"" ""&amp; OccupancyUnits,'Tenant Occupancy'!OB$5:OB23}),INDEX(ARRAYFORMULA({OccupancyAddresses&amp;"""&amp;" ""&amp; OccupancyUnits,'Tenant Occupancy'!OB$5:OB23}),0,2)&lt;&gt;""""),2,FALSE),IF(OA4=TODAY(),""Today"",)))))"),"")</f>
        <v/>
      </c>
      <c r="OB7" s="3" t="str">
        <f>IFERROR(__xludf.DUMMYFUNCTION("IF(ISBLANK($A7),, IF((ARRAYFORMULA(SUM(COUNTIFS(OccupancyAddresses,$A7,OccupancyUnits, $B7, 'Tenant Occupancy'!OC$5:OC23,{""&gt;0"",""Occupied"",""Late""}))))&gt;1,""Multiple Bookings"", IF(SUMIFS( 'Tenant Occupancy'!OC$5:OC23,OccupancyUnits,$B7,OccupancyAddres"&amp;"ses,$A7)&gt;0,SUMIFS('Tenant Occupancy'!OC$5:OC23,OccupancyUnits,$B7,OccupancyAddresses,$A7),IFERROR(VLOOKUP($A7&amp;"" ""&amp;$B7, FILTER(ARRAYFORMULA({OccupancyAddresses&amp;"" ""&amp; OccupancyUnits,'Tenant Occupancy'!OC$5:OC23}),INDEX(ARRAYFORMULA({OccupancyAddresses&amp;"""&amp;" ""&amp; OccupancyUnits,'Tenant Occupancy'!OC$5:OC23}),0,2)&lt;&gt;""""),2,FALSE),IF(OB4=TODAY(),""Today"",)))))"),"")</f>
        <v/>
      </c>
      <c r="OC7" s="3" t="str">
        <f>IFERROR(__xludf.DUMMYFUNCTION("IF(ISBLANK($A7),, IF((ARRAYFORMULA(SUM(COUNTIFS(OccupancyAddresses,$A7,OccupancyUnits, $B7, 'Tenant Occupancy'!OD$5:OD23,{""&gt;0"",""Occupied"",""Late""}))))&gt;1,""Multiple Bookings"", IF(SUMIFS( 'Tenant Occupancy'!OD$5:OD23,OccupancyUnits,$B7,OccupancyAddres"&amp;"ses,$A7)&gt;0,SUMIFS('Tenant Occupancy'!OD$5:OD23,OccupancyUnits,$B7,OccupancyAddresses,$A7),IFERROR(VLOOKUP($A7&amp;"" ""&amp;$B7, FILTER(ARRAYFORMULA({OccupancyAddresses&amp;"" ""&amp; OccupancyUnits,'Tenant Occupancy'!OD$5:OD23}),INDEX(ARRAYFORMULA({OccupancyAddresses&amp;"""&amp;" ""&amp; OccupancyUnits,'Tenant Occupancy'!OD$5:OD23}),0,2)&lt;&gt;""""),2,FALSE),IF(OC4=TODAY(),""Today"",)))))"),"")</f>
        <v/>
      </c>
      <c r="OD7" s="3" t="str">
        <f>IFERROR(__xludf.DUMMYFUNCTION("IF(ISBLANK($A7),, IF((ARRAYFORMULA(SUM(COUNTIFS(OccupancyAddresses,$A7,OccupancyUnits, $B7, 'Tenant Occupancy'!OE$5:OE23,{""&gt;0"",""Occupied"",""Late""}))))&gt;1,""Multiple Bookings"", IF(SUMIFS( 'Tenant Occupancy'!OE$5:OE23,OccupancyUnits,$B7,OccupancyAddres"&amp;"ses,$A7)&gt;0,SUMIFS('Tenant Occupancy'!OE$5:OE23,OccupancyUnits,$B7,OccupancyAddresses,$A7),IFERROR(VLOOKUP($A7&amp;"" ""&amp;$B7, FILTER(ARRAYFORMULA({OccupancyAddresses&amp;"" ""&amp; OccupancyUnits,'Tenant Occupancy'!OE$5:OE23}),INDEX(ARRAYFORMULA({OccupancyAddresses&amp;"""&amp;" ""&amp; OccupancyUnits,'Tenant Occupancy'!OE$5:OE23}),0,2)&lt;&gt;""""),2,FALSE),IF(OD4=TODAY(),""Today"",)))))"),"")</f>
        <v/>
      </c>
      <c r="OE7" s="3" t="str">
        <f>IFERROR(__xludf.DUMMYFUNCTION("IF(ISBLANK($A7),, IF((ARRAYFORMULA(SUM(COUNTIFS(OccupancyAddresses,$A7,OccupancyUnits, $B7, 'Tenant Occupancy'!OF$5:OF23,{""&gt;0"",""Occupied"",""Late""}))))&gt;1,""Multiple Bookings"", IF(SUMIFS( 'Tenant Occupancy'!OF$5:OF23,OccupancyUnits,$B7,OccupancyAddres"&amp;"ses,$A7)&gt;0,SUMIFS('Tenant Occupancy'!OF$5:OF23,OccupancyUnits,$B7,OccupancyAddresses,$A7),IFERROR(VLOOKUP($A7&amp;"" ""&amp;$B7, FILTER(ARRAYFORMULA({OccupancyAddresses&amp;"" ""&amp; OccupancyUnits,'Tenant Occupancy'!OF$5:OF23}),INDEX(ARRAYFORMULA({OccupancyAddresses&amp;"""&amp;" ""&amp; OccupancyUnits,'Tenant Occupancy'!OF$5:OF23}),0,2)&lt;&gt;""""),2,FALSE),IF(OE4=TODAY(),""Today"",)))))"),"")</f>
        <v/>
      </c>
      <c r="OF7" s="3" t="str">
        <f>IFERROR(__xludf.DUMMYFUNCTION("IF(ISBLANK($A7),, IF((ARRAYFORMULA(SUM(COUNTIFS(OccupancyAddresses,$A7,OccupancyUnits, $B7, 'Tenant Occupancy'!OG$5:OG23,{""&gt;0"",""Occupied"",""Late""}))))&gt;1,""Multiple Bookings"", IF(SUMIFS( 'Tenant Occupancy'!OG$5:OG23,OccupancyUnits,$B7,OccupancyAddres"&amp;"ses,$A7)&gt;0,SUMIFS('Tenant Occupancy'!OG$5:OG23,OccupancyUnits,$B7,OccupancyAddresses,$A7),IFERROR(VLOOKUP($A7&amp;"" ""&amp;$B7, FILTER(ARRAYFORMULA({OccupancyAddresses&amp;"" ""&amp; OccupancyUnits,'Tenant Occupancy'!OG$5:OG23}),INDEX(ARRAYFORMULA({OccupancyAddresses&amp;"""&amp;" ""&amp; OccupancyUnits,'Tenant Occupancy'!OG$5:OG23}),0,2)&lt;&gt;""""),2,FALSE),IF(OF4=TODAY(),""Today"",)))))"),"")</f>
        <v/>
      </c>
      <c r="OG7" s="3" t="str">
        <f>IFERROR(__xludf.DUMMYFUNCTION("IF(ISBLANK($A7),, IF((ARRAYFORMULA(SUM(COUNTIFS(OccupancyAddresses,$A7,OccupancyUnits, $B7, 'Tenant Occupancy'!OH$5:OH23,{""&gt;0"",""Occupied"",""Late""}))))&gt;1,""Multiple Bookings"", IF(SUMIFS( 'Tenant Occupancy'!OH$5:OH23,OccupancyUnits,$B7,OccupancyAddres"&amp;"ses,$A7)&gt;0,SUMIFS('Tenant Occupancy'!OH$5:OH23,OccupancyUnits,$B7,OccupancyAddresses,$A7),IFERROR(VLOOKUP($A7&amp;"" ""&amp;$B7, FILTER(ARRAYFORMULA({OccupancyAddresses&amp;"" ""&amp; OccupancyUnits,'Tenant Occupancy'!OH$5:OH23}),INDEX(ARRAYFORMULA({OccupancyAddresses&amp;"""&amp;" ""&amp; OccupancyUnits,'Tenant Occupancy'!OH$5:OH23}),0,2)&lt;&gt;""""),2,FALSE),IF(OG4=TODAY(),""Today"",)))))"),"")</f>
        <v/>
      </c>
      <c r="OH7" s="3" t="str">
        <f>IFERROR(__xludf.DUMMYFUNCTION("IF(ISBLANK($A7),, IF((ARRAYFORMULA(SUM(COUNTIFS(OccupancyAddresses,$A7,OccupancyUnits, $B7, 'Tenant Occupancy'!OI$5:OI23,{""&gt;0"",""Occupied"",""Late""}))))&gt;1,""Multiple Bookings"", IF(SUMIFS( 'Tenant Occupancy'!OI$5:OI23,OccupancyUnits,$B7,OccupancyAddres"&amp;"ses,$A7)&gt;0,SUMIFS('Tenant Occupancy'!OI$5:OI23,OccupancyUnits,$B7,OccupancyAddresses,$A7),IFERROR(VLOOKUP($A7&amp;"" ""&amp;$B7, FILTER(ARRAYFORMULA({OccupancyAddresses&amp;"" ""&amp; OccupancyUnits,'Tenant Occupancy'!OI$5:OI23}),INDEX(ARRAYFORMULA({OccupancyAddresses&amp;"""&amp;" ""&amp; OccupancyUnits,'Tenant Occupancy'!OI$5:OI23}),0,2)&lt;&gt;""""),2,FALSE),IF(OH4=TODAY(),""Today"",)))))"),"")</f>
        <v/>
      </c>
      <c r="OI7" s="3" t="str">
        <f>IFERROR(__xludf.DUMMYFUNCTION("IF(ISBLANK($A7),, IF((ARRAYFORMULA(SUM(COUNTIFS(OccupancyAddresses,$A7,OccupancyUnits, $B7, 'Tenant Occupancy'!OJ$5:OJ23,{""&gt;0"",""Occupied"",""Late""}))))&gt;1,""Multiple Bookings"", IF(SUMIFS( 'Tenant Occupancy'!OJ$5:OJ23,OccupancyUnits,$B7,OccupancyAddres"&amp;"ses,$A7)&gt;0,SUMIFS('Tenant Occupancy'!OJ$5:OJ23,OccupancyUnits,$B7,OccupancyAddresses,$A7),IFERROR(VLOOKUP($A7&amp;"" ""&amp;$B7, FILTER(ARRAYFORMULA({OccupancyAddresses&amp;"" ""&amp; OccupancyUnits,'Tenant Occupancy'!OJ$5:OJ23}),INDEX(ARRAYFORMULA({OccupancyAddresses&amp;"""&amp;" ""&amp; OccupancyUnits,'Tenant Occupancy'!OJ$5:OJ23}),0,2)&lt;&gt;""""),2,FALSE),IF(OI4=TODAY(),""Today"",)))))"),"")</f>
        <v/>
      </c>
      <c r="OJ7" s="3" t="str">
        <f>IFERROR(__xludf.DUMMYFUNCTION("IF(ISBLANK($A7),, IF((ARRAYFORMULA(SUM(COUNTIFS(OccupancyAddresses,$A7,OccupancyUnits, $B7, 'Tenant Occupancy'!OK$5:OK23,{""&gt;0"",""Occupied"",""Late""}))))&gt;1,""Multiple Bookings"", IF(SUMIFS( 'Tenant Occupancy'!OK$5:OK23,OccupancyUnits,$B7,OccupancyAddres"&amp;"ses,$A7)&gt;0,SUMIFS('Tenant Occupancy'!OK$5:OK23,OccupancyUnits,$B7,OccupancyAddresses,$A7),IFERROR(VLOOKUP($A7&amp;"" ""&amp;$B7, FILTER(ARRAYFORMULA({OccupancyAddresses&amp;"" ""&amp; OccupancyUnits,'Tenant Occupancy'!OK$5:OK23}),INDEX(ARRAYFORMULA({OccupancyAddresses&amp;"""&amp;" ""&amp; OccupancyUnits,'Tenant Occupancy'!OK$5:OK23}),0,2)&lt;&gt;""""),2,FALSE),IF(OJ4=TODAY(),""Today"",)))))"),"")</f>
        <v/>
      </c>
      <c r="OK7" s="3" t="str">
        <f>IFERROR(__xludf.DUMMYFUNCTION("IF(ISBLANK($A7),, IF((ARRAYFORMULA(SUM(COUNTIFS(OccupancyAddresses,$A7,OccupancyUnits, $B7, 'Tenant Occupancy'!OL$5:OL23,{""&gt;0"",""Occupied"",""Late""}))))&gt;1,""Multiple Bookings"", IF(SUMIFS( 'Tenant Occupancy'!OL$5:OL23,OccupancyUnits,$B7,OccupancyAddres"&amp;"ses,$A7)&gt;0,SUMIFS('Tenant Occupancy'!OL$5:OL23,OccupancyUnits,$B7,OccupancyAddresses,$A7),IFERROR(VLOOKUP($A7&amp;"" ""&amp;$B7, FILTER(ARRAYFORMULA({OccupancyAddresses&amp;"" ""&amp; OccupancyUnits,'Tenant Occupancy'!OL$5:OL23}),INDEX(ARRAYFORMULA({OccupancyAddresses&amp;"""&amp;" ""&amp; OccupancyUnits,'Tenant Occupancy'!OL$5:OL23}),0,2)&lt;&gt;""""),2,FALSE),IF(OK4=TODAY(),""Today"",)))))"),"")</f>
        <v/>
      </c>
      <c r="OL7" s="3" t="str">
        <f>IFERROR(__xludf.DUMMYFUNCTION("IF(ISBLANK($A7),, IF((ARRAYFORMULA(SUM(COUNTIFS(OccupancyAddresses,$A7,OccupancyUnits, $B7, 'Tenant Occupancy'!OM$5:OM23,{""&gt;0"",""Occupied"",""Late""}))))&gt;1,""Multiple Bookings"", IF(SUMIFS( 'Tenant Occupancy'!OM$5:OM23,OccupancyUnits,$B7,OccupancyAddres"&amp;"ses,$A7)&gt;0,SUMIFS('Tenant Occupancy'!OM$5:OM23,OccupancyUnits,$B7,OccupancyAddresses,$A7),IFERROR(VLOOKUP($A7&amp;"" ""&amp;$B7, FILTER(ARRAYFORMULA({OccupancyAddresses&amp;"" ""&amp; OccupancyUnits,'Tenant Occupancy'!OM$5:OM23}),INDEX(ARRAYFORMULA({OccupancyAddresses&amp;"""&amp;" ""&amp; OccupancyUnits,'Tenant Occupancy'!OM$5:OM23}),0,2)&lt;&gt;""""),2,FALSE),IF(OL4=TODAY(),""Today"",)))))"),"")</f>
        <v/>
      </c>
      <c r="OM7" s="3" t="str">
        <f>IFERROR(__xludf.DUMMYFUNCTION("IF(ISBLANK($A7),, IF((ARRAYFORMULA(SUM(COUNTIFS(OccupancyAddresses,$A7,OccupancyUnits, $B7, 'Tenant Occupancy'!ON$5:ON23,{""&gt;0"",""Occupied"",""Late""}))))&gt;1,""Multiple Bookings"", IF(SUMIFS( 'Tenant Occupancy'!ON$5:ON23,OccupancyUnits,$B7,OccupancyAddres"&amp;"ses,$A7)&gt;0,SUMIFS('Tenant Occupancy'!ON$5:ON23,OccupancyUnits,$B7,OccupancyAddresses,$A7),IFERROR(VLOOKUP($A7&amp;"" ""&amp;$B7, FILTER(ARRAYFORMULA({OccupancyAddresses&amp;"" ""&amp; OccupancyUnits,'Tenant Occupancy'!ON$5:ON23}),INDEX(ARRAYFORMULA({OccupancyAddresses&amp;"""&amp;" ""&amp; OccupancyUnits,'Tenant Occupancy'!ON$5:ON23}),0,2)&lt;&gt;""""),2,FALSE),IF(OM4=TODAY(),""Today"",)))))"),"")</f>
        <v/>
      </c>
      <c r="ON7" s="3" t="str">
        <f>IFERROR(__xludf.DUMMYFUNCTION("IF(ISBLANK($A7),, IF((ARRAYFORMULA(SUM(COUNTIFS(OccupancyAddresses,$A7,OccupancyUnits, $B7, 'Tenant Occupancy'!OO$5:OO23,{""&gt;0"",""Occupied"",""Late""}))))&gt;1,""Multiple Bookings"", IF(SUMIFS( 'Tenant Occupancy'!OO$5:OO23,OccupancyUnits,$B7,OccupancyAddres"&amp;"ses,$A7)&gt;0,SUMIFS('Tenant Occupancy'!OO$5:OO23,OccupancyUnits,$B7,OccupancyAddresses,$A7),IFERROR(VLOOKUP($A7&amp;"" ""&amp;$B7, FILTER(ARRAYFORMULA({OccupancyAddresses&amp;"" ""&amp; OccupancyUnits,'Tenant Occupancy'!OO$5:OO23}),INDEX(ARRAYFORMULA({OccupancyAddresses&amp;"""&amp;" ""&amp; OccupancyUnits,'Tenant Occupancy'!OO$5:OO23}),0,2)&lt;&gt;""""),2,FALSE),IF(ON4=TODAY(),""Today"",)))))"),"")</f>
        <v/>
      </c>
      <c r="OO7" s="3" t="str">
        <f>IFERROR(__xludf.DUMMYFUNCTION("IF(ISBLANK($A7),, IF((ARRAYFORMULA(SUM(COUNTIFS(OccupancyAddresses,$A7,OccupancyUnits, $B7, 'Tenant Occupancy'!OP$5:OP23,{""&gt;0"",""Occupied"",""Late""}))))&gt;1,""Multiple Bookings"", IF(SUMIFS( 'Tenant Occupancy'!OP$5:OP23,OccupancyUnits,$B7,OccupancyAddres"&amp;"ses,$A7)&gt;0,SUMIFS('Tenant Occupancy'!OP$5:OP23,OccupancyUnits,$B7,OccupancyAddresses,$A7),IFERROR(VLOOKUP($A7&amp;"" ""&amp;$B7, FILTER(ARRAYFORMULA({OccupancyAddresses&amp;"" ""&amp; OccupancyUnits,'Tenant Occupancy'!OP$5:OP23}),INDEX(ARRAYFORMULA({OccupancyAddresses&amp;"""&amp;" ""&amp; OccupancyUnits,'Tenant Occupancy'!OP$5:OP23}),0,2)&lt;&gt;""""),2,FALSE),IF(OO4=TODAY(),""Today"",)))))"),"")</f>
        <v/>
      </c>
      <c r="OP7" s="3" t="str">
        <f>IFERROR(__xludf.DUMMYFUNCTION("IF(ISBLANK($A7),, IF((ARRAYFORMULA(SUM(COUNTIFS(OccupancyAddresses,$A7,OccupancyUnits, $B7, 'Tenant Occupancy'!OQ$5:OQ23,{""&gt;0"",""Occupied"",""Late""}))))&gt;1,""Multiple Bookings"", IF(SUMIFS( 'Tenant Occupancy'!OQ$5:OQ23,OccupancyUnits,$B7,OccupancyAddres"&amp;"ses,$A7)&gt;0,SUMIFS('Tenant Occupancy'!OQ$5:OQ23,OccupancyUnits,$B7,OccupancyAddresses,$A7),IFERROR(VLOOKUP($A7&amp;"" ""&amp;$B7, FILTER(ARRAYFORMULA({OccupancyAddresses&amp;"" ""&amp; OccupancyUnits,'Tenant Occupancy'!OQ$5:OQ23}),INDEX(ARRAYFORMULA({OccupancyAddresses&amp;"""&amp;" ""&amp; OccupancyUnits,'Tenant Occupancy'!OQ$5:OQ23}),0,2)&lt;&gt;""""),2,FALSE),IF(OP4=TODAY(),""Today"",)))))"),"")</f>
        <v/>
      </c>
      <c r="OQ7" s="3" t="str">
        <f>IFERROR(__xludf.DUMMYFUNCTION("IF(ISBLANK($A7),, IF((ARRAYFORMULA(SUM(COUNTIFS(OccupancyAddresses,$A7,OccupancyUnits, $B7, 'Tenant Occupancy'!OR$5:OR23,{""&gt;0"",""Occupied"",""Late""}))))&gt;1,""Multiple Bookings"", IF(SUMIFS( 'Tenant Occupancy'!OR$5:OR23,OccupancyUnits,$B7,OccupancyAddres"&amp;"ses,$A7)&gt;0,SUMIFS('Tenant Occupancy'!OR$5:OR23,OccupancyUnits,$B7,OccupancyAddresses,$A7),IFERROR(VLOOKUP($A7&amp;"" ""&amp;$B7, FILTER(ARRAYFORMULA({OccupancyAddresses&amp;"" ""&amp; OccupancyUnits,'Tenant Occupancy'!OR$5:OR23}),INDEX(ARRAYFORMULA({OccupancyAddresses&amp;"""&amp;" ""&amp; OccupancyUnits,'Tenant Occupancy'!OR$5:OR23}),0,2)&lt;&gt;""""),2,FALSE),IF(OQ4=TODAY(),""Today"",)))))"),"")</f>
        <v/>
      </c>
      <c r="OR7" s="3" t="str">
        <f>IFERROR(__xludf.DUMMYFUNCTION("IF(ISBLANK($A7),, IF((ARRAYFORMULA(SUM(COUNTIFS(OccupancyAddresses,$A7,OccupancyUnits, $B7, 'Tenant Occupancy'!OS$5:OS23,{""&gt;0"",""Occupied"",""Late""}))))&gt;1,""Multiple Bookings"", IF(SUMIFS( 'Tenant Occupancy'!OS$5:OS23,OccupancyUnits,$B7,OccupancyAddres"&amp;"ses,$A7)&gt;0,SUMIFS('Tenant Occupancy'!OS$5:OS23,OccupancyUnits,$B7,OccupancyAddresses,$A7),IFERROR(VLOOKUP($A7&amp;"" ""&amp;$B7, FILTER(ARRAYFORMULA({OccupancyAddresses&amp;"" ""&amp; OccupancyUnits,'Tenant Occupancy'!OS$5:OS23}),INDEX(ARRAYFORMULA({OccupancyAddresses&amp;"""&amp;" ""&amp; OccupancyUnits,'Tenant Occupancy'!OS$5:OS23}),0,2)&lt;&gt;""""),2,FALSE),IF(OR4=TODAY(),""Today"",)))))"),"")</f>
        <v/>
      </c>
      <c r="OS7" s="3" t="str">
        <f>IFERROR(__xludf.DUMMYFUNCTION("IF(ISBLANK($A7),, IF((ARRAYFORMULA(SUM(COUNTIFS(OccupancyAddresses,$A7,OccupancyUnits, $B7, 'Tenant Occupancy'!OT$5:OT23,{""&gt;0"",""Occupied"",""Late""}))))&gt;1,""Multiple Bookings"", IF(SUMIFS( 'Tenant Occupancy'!OT$5:OT23,OccupancyUnits,$B7,OccupancyAddres"&amp;"ses,$A7)&gt;0,SUMIFS('Tenant Occupancy'!OT$5:OT23,OccupancyUnits,$B7,OccupancyAddresses,$A7),IFERROR(VLOOKUP($A7&amp;"" ""&amp;$B7, FILTER(ARRAYFORMULA({OccupancyAddresses&amp;"" ""&amp; OccupancyUnits,'Tenant Occupancy'!OT$5:OT23}),INDEX(ARRAYFORMULA({OccupancyAddresses&amp;"""&amp;" ""&amp; OccupancyUnits,'Tenant Occupancy'!OT$5:OT23}),0,2)&lt;&gt;""""),2,FALSE),IF(OS4=TODAY(),""Today"",)))))"),"")</f>
        <v/>
      </c>
      <c r="OT7" s="3" t="str">
        <f>IFERROR(__xludf.DUMMYFUNCTION("IF(ISBLANK($A7),, IF((ARRAYFORMULA(SUM(COUNTIFS(OccupancyAddresses,$A7,OccupancyUnits, $B7, 'Tenant Occupancy'!OU$5:OU23,{""&gt;0"",""Occupied"",""Late""}))))&gt;1,""Multiple Bookings"", IF(SUMIFS( 'Tenant Occupancy'!OU$5:OU23,OccupancyUnits,$B7,OccupancyAddres"&amp;"ses,$A7)&gt;0,SUMIFS('Tenant Occupancy'!OU$5:OU23,OccupancyUnits,$B7,OccupancyAddresses,$A7),IFERROR(VLOOKUP($A7&amp;"" ""&amp;$B7, FILTER(ARRAYFORMULA({OccupancyAddresses&amp;"" ""&amp; OccupancyUnits,'Tenant Occupancy'!OU$5:OU23}),INDEX(ARRAYFORMULA({OccupancyAddresses&amp;"""&amp;" ""&amp; OccupancyUnits,'Tenant Occupancy'!OU$5:OU23}),0,2)&lt;&gt;""""),2,FALSE),IF(OT4=TODAY(),""Today"",)))))"),"")</f>
        <v/>
      </c>
      <c r="OU7" s="3" t="str">
        <f>IFERROR(__xludf.DUMMYFUNCTION("IF(ISBLANK($A7),, IF((ARRAYFORMULA(SUM(COUNTIFS(OccupancyAddresses,$A7,OccupancyUnits, $B7, 'Tenant Occupancy'!OV$5:OV23,{""&gt;0"",""Occupied"",""Late""}))))&gt;1,""Multiple Bookings"", IF(SUMIFS( 'Tenant Occupancy'!OV$5:OV23,OccupancyUnits,$B7,OccupancyAddres"&amp;"ses,$A7)&gt;0,SUMIFS('Tenant Occupancy'!OV$5:OV23,OccupancyUnits,$B7,OccupancyAddresses,$A7),IFERROR(VLOOKUP($A7&amp;"" ""&amp;$B7, FILTER(ARRAYFORMULA({OccupancyAddresses&amp;"" ""&amp; OccupancyUnits,'Tenant Occupancy'!OV$5:OV23}),INDEX(ARRAYFORMULA({OccupancyAddresses&amp;"""&amp;" ""&amp; OccupancyUnits,'Tenant Occupancy'!OV$5:OV23}),0,2)&lt;&gt;""""),2,FALSE),IF(OU4=TODAY(),""Today"",)))))"),"")</f>
        <v/>
      </c>
      <c r="OV7" s="3" t="str">
        <f>IFERROR(__xludf.DUMMYFUNCTION("IF(ISBLANK($A7),, IF((ARRAYFORMULA(SUM(COUNTIFS(OccupancyAddresses,$A7,OccupancyUnits, $B7, 'Tenant Occupancy'!OW$5:OW23,{""&gt;0"",""Occupied"",""Late""}))))&gt;1,""Multiple Bookings"", IF(SUMIFS( 'Tenant Occupancy'!OW$5:OW23,OccupancyUnits,$B7,OccupancyAddres"&amp;"ses,$A7)&gt;0,SUMIFS('Tenant Occupancy'!OW$5:OW23,OccupancyUnits,$B7,OccupancyAddresses,$A7),IFERROR(VLOOKUP($A7&amp;"" ""&amp;$B7, FILTER(ARRAYFORMULA({OccupancyAddresses&amp;"" ""&amp; OccupancyUnits,'Tenant Occupancy'!OW$5:OW23}),INDEX(ARRAYFORMULA({OccupancyAddresses&amp;"""&amp;" ""&amp; OccupancyUnits,'Tenant Occupancy'!OW$5:OW23}),0,2)&lt;&gt;""""),2,FALSE),IF(OV4=TODAY(),""Today"",)))))"),"")</f>
        <v/>
      </c>
      <c r="OW7" s="3" t="str">
        <f>IFERROR(__xludf.DUMMYFUNCTION("IF(ISBLANK($A7),, IF((ARRAYFORMULA(SUM(COUNTIFS(OccupancyAddresses,$A7,OccupancyUnits, $B7, 'Tenant Occupancy'!OX$5:OX23,{""&gt;0"",""Occupied"",""Late""}))))&gt;1,""Multiple Bookings"", IF(SUMIFS( 'Tenant Occupancy'!OX$5:OX23,OccupancyUnits,$B7,OccupancyAddres"&amp;"ses,$A7)&gt;0,SUMIFS('Tenant Occupancy'!OX$5:OX23,OccupancyUnits,$B7,OccupancyAddresses,$A7),IFERROR(VLOOKUP($A7&amp;"" ""&amp;$B7, FILTER(ARRAYFORMULA({OccupancyAddresses&amp;"" ""&amp; OccupancyUnits,'Tenant Occupancy'!OX$5:OX23}),INDEX(ARRAYFORMULA({OccupancyAddresses&amp;"""&amp;" ""&amp; OccupancyUnits,'Tenant Occupancy'!OX$5:OX23}),0,2)&lt;&gt;""""),2,FALSE),IF(OW4=TODAY(),""Today"",)))))"),"")</f>
        <v/>
      </c>
      <c r="OX7" s="3" t="str">
        <f>IFERROR(__xludf.DUMMYFUNCTION("IF(ISBLANK($A7),, IF((ARRAYFORMULA(SUM(COUNTIFS(OccupancyAddresses,$A7,OccupancyUnits, $B7, 'Tenant Occupancy'!OY$5:OY23,{""&gt;0"",""Occupied"",""Late""}))))&gt;1,""Multiple Bookings"", IF(SUMIFS( 'Tenant Occupancy'!OY$5:OY23,OccupancyUnits,$B7,OccupancyAddres"&amp;"ses,$A7)&gt;0,SUMIFS('Tenant Occupancy'!OY$5:OY23,OccupancyUnits,$B7,OccupancyAddresses,$A7),IFERROR(VLOOKUP($A7&amp;"" ""&amp;$B7, FILTER(ARRAYFORMULA({OccupancyAddresses&amp;"" ""&amp; OccupancyUnits,'Tenant Occupancy'!OY$5:OY23}),INDEX(ARRAYFORMULA({OccupancyAddresses&amp;"""&amp;" ""&amp; OccupancyUnits,'Tenant Occupancy'!OY$5:OY23}),0,2)&lt;&gt;""""),2,FALSE),IF(OX4=TODAY(),""Today"",)))))"),"")</f>
        <v/>
      </c>
      <c r="OY7" s="3" t="str">
        <f>IFERROR(__xludf.DUMMYFUNCTION("IF(ISBLANK($A7),, IF((ARRAYFORMULA(SUM(COUNTIFS(OccupancyAddresses,$A7,OccupancyUnits, $B7, 'Tenant Occupancy'!OZ$5:OZ23,{""&gt;0"",""Occupied"",""Late""}))))&gt;1,""Multiple Bookings"", IF(SUMIFS( 'Tenant Occupancy'!OZ$5:OZ23,OccupancyUnits,$B7,OccupancyAddres"&amp;"ses,$A7)&gt;0,SUMIFS('Tenant Occupancy'!OZ$5:OZ23,OccupancyUnits,$B7,OccupancyAddresses,$A7),IFERROR(VLOOKUP($A7&amp;"" ""&amp;$B7, FILTER(ARRAYFORMULA({OccupancyAddresses&amp;"" ""&amp; OccupancyUnits,'Tenant Occupancy'!OZ$5:OZ23}),INDEX(ARRAYFORMULA({OccupancyAddresses&amp;"""&amp;" ""&amp; OccupancyUnits,'Tenant Occupancy'!OZ$5:OZ23}),0,2)&lt;&gt;""""),2,FALSE),IF(OY4=TODAY(),""Today"",)))))"),"")</f>
        <v/>
      </c>
      <c r="OZ7" s="3" t="str">
        <f>IFERROR(__xludf.DUMMYFUNCTION("IF(ISBLANK($A7),, IF((ARRAYFORMULA(SUM(COUNTIFS(OccupancyAddresses,$A7,OccupancyUnits, $B7, 'Tenant Occupancy'!PA$5:PA23,{""&gt;0"",""Occupied"",""Late""}))))&gt;1,""Multiple Bookings"", IF(SUMIFS( 'Tenant Occupancy'!PA$5:PA23,OccupancyUnits,$B7,OccupancyAddres"&amp;"ses,$A7)&gt;0,SUMIFS('Tenant Occupancy'!PA$5:PA23,OccupancyUnits,$B7,OccupancyAddresses,$A7),IFERROR(VLOOKUP($A7&amp;"" ""&amp;$B7, FILTER(ARRAYFORMULA({OccupancyAddresses&amp;"" ""&amp; OccupancyUnits,'Tenant Occupancy'!PA$5:PA23}),INDEX(ARRAYFORMULA({OccupancyAddresses&amp;"""&amp;" ""&amp; OccupancyUnits,'Tenant Occupancy'!PA$5:PA23}),0,2)&lt;&gt;""""),2,FALSE),IF(OZ4=TODAY(),""Today"",)))))"),"")</f>
        <v/>
      </c>
      <c r="PA7" s="3" t="str">
        <f>IFERROR(__xludf.DUMMYFUNCTION("IF(ISBLANK($A7),, IF((ARRAYFORMULA(SUM(COUNTIFS(OccupancyAddresses,$A7,OccupancyUnits, $B7, 'Tenant Occupancy'!PB$5:PB23,{""&gt;0"",""Occupied"",""Late""}))))&gt;1,""Multiple Bookings"", IF(SUMIFS( 'Tenant Occupancy'!PB$5:PB23,OccupancyUnits,$B7,OccupancyAddres"&amp;"ses,$A7)&gt;0,SUMIFS('Tenant Occupancy'!PB$5:PB23,OccupancyUnits,$B7,OccupancyAddresses,$A7),IFERROR(VLOOKUP($A7&amp;"" ""&amp;$B7, FILTER(ARRAYFORMULA({OccupancyAddresses&amp;"" ""&amp; OccupancyUnits,'Tenant Occupancy'!PB$5:PB23}),INDEX(ARRAYFORMULA({OccupancyAddresses&amp;"""&amp;" ""&amp; OccupancyUnits,'Tenant Occupancy'!PB$5:PB23}),0,2)&lt;&gt;""""),2,FALSE),IF(PA4=TODAY(),""Today"",)))))"),"")</f>
        <v/>
      </c>
      <c r="PB7" s="3" t="str">
        <f>IFERROR(__xludf.DUMMYFUNCTION("IF(ISBLANK($A7),, IF((ARRAYFORMULA(SUM(COUNTIFS(OccupancyAddresses,$A7,OccupancyUnits, $B7, 'Tenant Occupancy'!PC$5:PC23,{""&gt;0"",""Occupied"",""Late""}))))&gt;1,""Multiple Bookings"", IF(SUMIFS( 'Tenant Occupancy'!PC$5:PC23,OccupancyUnits,$B7,OccupancyAddres"&amp;"ses,$A7)&gt;0,SUMIFS('Tenant Occupancy'!PC$5:PC23,OccupancyUnits,$B7,OccupancyAddresses,$A7),IFERROR(VLOOKUP($A7&amp;"" ""&amp;$B7, FILTER(ARRAYFORMULA({OccupancyAddresses&amp;"" ""&amp; OccupancyUnits,'Tenant Occupancy'!PC$5:PC23}),INDEX(ARRAYFORMULA({OccupancyAddresses&amp;"""&amp;" ""&amp; OccupancyUnits,'Tenant Occupancy'!PC$5:PC23}),0,2)&lt;&gt;""""),2,FALSE),IF(PB4=TODAY(),""Today"",)))))"),"")</f>
        <v/>
      </c>
      <c r="PC7" s="3" t="str">
        <f>IFERROR(__xludf.DUMMYFUNCTION("IF(ISBLANK($A7),, IF((ARRAYFORMULA(SUM(COUNTIFS(OccupancyAddresses,$A7,OccupancyUnits, $B7, 'Tenant Occupancy'!PD$5:PD23,{""&gt;0"",""Occupied"",""Late""}))))&gt;1,""Multiple Bookings"", IF(SUMIFS( 'Tenant Occupancy'!PD$5:PD23,OccupancyUnits,$B7,OccupancyAddres"&amp;"ses,$A7)&gt;0,SUMIFS('Tenant Occupancy'!PD$5:PD23,OccupancyUnits,$B7,OccupancyAddresses,$A7),IFERROR(VLOOKUP($A7&amp;"" ""&amp;$B7, FILTER(ARRAYFORMULA({OccupancyAddresses&amp;"" ""&amp; OccupancyUnits,'Tenant Occupancy'!PD$5:PD23}),INDEX(ARRAYFORMULA({OccupancyAddresses&amp;"""&amp;" ""&amp; OccupancyUnits,'Tenant Occupancy'!PD$5:PD23}),0,2)&lt;&gt;""""),2,FALSE),IF(PC4=TODAY(),""Today"",)))))"),"")</f>
        <v/>
      </c>
      <c r="PD7" s="3" t="str">
        <f>IFERROR(__xludf.DUMMYFUNCTION("IF(ISBLANK($A7),, IF((ARRAYFORMULA(SUM(COUNTIFS(OccupancyAddresses,$A7,OccupancyUnits, $B7, 'Tenant Occupancy'!PE$5:PE23,{""&gt;0"",""Occupied"",""Late""}))))&gt;1,""Multiple Bookings"", IF(SUMIFS( 'Tenant Occupancy'!PE$5:PE23,OccupancyUnits,$B7,OccupancyAddres"&amp;"ses,$A7)&gt;0,SUMIFS('Tenant Occupancy'!PE$5:PE23,OccupancyUnits,$B7,OccupancyAddresses,$A7),IFERROR(VLOOKUP($A7&amp;"" ""&amp;$B7, FILTER(ARRAYFORMULA({OccupancyAddresses&amp;"" ""&amp; OccupancyUnits,'Tenant Occupancy'!PE$5:PE23}),INDEX(ARRAYFORMULA({OccupancyAddresses&amp;"""&amp;" ""&amp; OccupancyUnits,'Tenant Occupancy'!PE$5:PE23}),0,2)&lt;&gt;""""),2,FALSE),IF(PD4=TODAY(),""Today"",)))))"),"")</f>
        <v/>
      </c>
      <c r="PE7" s="3" t="str">
        <f>IFERROR(__xludf.DUMMYFUNCTION("IF(ISBLANK($A7),, IF((ARRAYFORMULA(SUM(COUNTIFS(OccupancyAddresses,$A7,OccupancyUnits, $B7, 'Tenant Occupancy'!PF$5:PF23,{""&gt;0"",""Occupied"",""Late""}))))&gt;1,""Multiple Bookings"", IF(SUMIFS( 'Tenant Occupancy'!PF$5:PF23,OccupancyUnits,$B7,OccupancyAddres"&amp;"ses,$A7)&gt;0,SUMIFS('Tenant Occupancy'!PF$5:PF23,OccupancyUnits,$B7,OccupancyAddresses,$A7),IFERROR(VLOOKUP($A7&amp;"" ""&amp;$B7, FILTER(ARRAYFORMULA({OccupancyAddresses&amp;"" ""&amp; OccupancyUnits,'Tenant Occupancy'!PF$5:PF23}),INDEX(ARRAYFORMULA({OccupancyAddresses&amp;"""&amp;" ""&amp; OccupancyUnits,'Tenant Occupancy'!PF$5:PF23}),0,2)&lt;&gt;""""),2,FALSE),IF(PE4=TODAY(),""Today"",)))))"),"")</f>
        <v/>
      </c>
      <c r="PF7" s="3" t="str">
        <f>IFERROR(__xludf.DUMMYFUNCTION("IF(ISBLANK($A7),, IF((ARRAYFORMULA(SUM(COUNTIFS(OccupancyAddresses,$A7,OccupancyUnits, $B7, 'Tenant Occupancy'!PG$5:PG23,{""&gt;0"",""Occupied"",""Late""}))))&gt;1,""Multiple Bookings"", IF(SUMIFS( 'Tenant Occupancy'!PG$5:PG23,OccupancyUnits,$B7,OccupancyAddres"&amp;"ses,$A7)&gt;0,SUMIFS('Tenant Occupancy'!PG$5:PG23,OccupancyUnits,$B7,OccupancyAddresses,$A7),IFERROR(VLOOKUP($A7&amp;"" ""&amp;$B7, FILTER(ARRAYFORMULA({OccupancyAddresses&amp;"" ""&amp; OccupancyUnits,'Tenant Occupancy'!PG$5:PG23}),INDEX(ARRAYFORMULA({OccupancyAddresses&amp;"""&amp;" ""&amp; OccupancyUnits,'Tenant Occupancy'!PG$5:PG23}),0,2)&lt;&gt;""""),2,FALSE),IF(PF4=TODAY(),""Today"",)))))"),"")</f>
        <v/>
      </c>
      <c r="PG7" s="3" t="str">
        <f>IFERROR(__xludf.DUMMYFUNCTION("IF(ISBLANK($A7),, IF((ARRAYFORMULA(SUM(COUNTIFS(OccupancyAddresses,$A7,OccupancyUnits, $B7, 'Tenant Occupancy'!PH$5:PH23,{""&gt;0"",""Occupied"",""Late""}))))&gt;1,""Multiple Bookings"", IF(SUMIFS( 'Tenant Occupancy'!PH$5:PH23,OccupancyUnits,$B7,OccupancyAddres"&amp;"ses,$A7)&gt;0,SUMIFS('Tenant Occupancy'!PH$5:PH23,OccupancyUnits,$B7,OccupancyAddresses,$A7),IFERROR(VLOOKUP($A7&amp;"" ""&amp;$B7, FILTER(ARRAYFORMULA({OccupancyAddresses&amp;"" ""&amp; OccupancyUnits,'Tenant Occupancy'!PH$5:PH23}),INDEX(ARRAYFORMULA({OccupancyAddresses&amp;"""&amp;" ""&amp; OccupancyUnits,'Tenant Occupancy'!PH$5:PH23}),0,2)&lt;&gt;""""),2,FALSE),IF(PG4=TODAY(),""Today"",)))))"),"")</f>
        <v/>
      </c>
      <c r="PH7" s="3" t="str">
        <f>IFERROR(__xludf.DUMMYFUNCTION("IF(ISBLANK($A7),, IF((ARRAYFORMULA(SUM(COUNTIFS(OccupancyAddresses,$A7,OccupancyUnits, $B7, 'Tenant Occupancy'!PI$5:PI23,{""&gt;0"",""Occupied"",""Late""}))))&gt;1,""Multiple Bookings"", IF(SUMIFS( 'Tenant Occupancy'!PI$5:PI23,OccupancyUnits,$B7,OccupancyAddres"&amp;"ses,$A7)&gt;0,SUMIFS('Tenant Occupancy'!PI$5:PI23,OccupancyUnits,$B7,OccupancyAddresses,$A7),IFERROR(VLOOKUP($A7&amp;"" ""&amp;$B7, FILTER(ARRAYFORMULA({OccupancyAddresses&amp;"" ""&amp; OccupancyUnits,'Tenant Occupancy'!PI$5:PI23}),INDEX(ARRAYFORMULA({OccupancyAddresses&amp;"""&amp;" ""&amp; OccupancyUnits,'Tenant Occupancy'!PI$5:PI23}),0,2)&lt;&gt;""""),2,FALSE),IF(PH4=TODAY(),""Today"",)))))"),"")</f>
        <v/>
      </c>
      <c r="PI7" s="3" t="str">
        <f>IFERROR(__xludf.DUMMYFUNCTION("IF(ISBLANK($A7),, IF((ARRAYFORMULA(SUM(COUNTIFS(OccupancyAddresses,$A7,OccupancyUnits, $B7, 'Tenant Occupancy'!PJ$5:PJ23,{""&gt;0"",""Occupied"",""Late""}))))&gt;1,""Multiple Bookings"", IF(SUMIFS( 'Tenant Occupancy'!PJ$5:PJ23,OccupancyUnits,$B7,OccupancyAddres"&amp;"ses,$A7)&gt;0,SUMIFS('Tenant Occupancy'!PJ$5:PJ23,OccupancyUnits,$B7,OccupancyAddresses,$A7),IFERROR(VLOOKUP($A7&amp;"" ""&amp;$B7, FILTER(ARRAYFORMULA({OccupancyAddresses&amp;"" ""&amp; OccupancyUnits,'Tenant Occupancy'!PJ$5:PJ23}),INDEX(ARRAYFORMULA({OccupancyAddresses&amp;"""&amp;" ""&amp; OccupancyUnits,'Tenant Occupancy'!PJ$5:PJ23}),0,2)&lt;&gt;""""),2,FALSE),IF(PI4=TODAY(),""Today"",)))))"),"")</f>
        <v/>
      </c>
      <c r="PJ7" s="3" t="str">
        <f>IFERROR(__xludf.DUMMYFUNCTION("IF(ISBLANK($A7),, IF((ARRAYFORMULA(SUM(COUNTIFS(OccupancyAddresses,$A7,OccupancyUnits, $B7, 'Tenant Occupancy'!PK$5:PK23,{""&gt;0"",""Occupied"",""Late""}))))&gt;1,""Multiple Bookings"", IF(SUMIFS( 'Tenant Occupancy'!PK$5:PK23,OccupancyUnits,$B7,OccupancyAddres"&amp;"ses,$A7)&gt;0,SUMIFS('Tenant Occupancy'!PK$5:PK23,OccupancyUnits,$B7,OccupancyAddresses,$A7),IFERROR(VLOOKUP($A7&amp;"" ""&amp;$B7, FILTER(ARRAYFORMULA({OccupancyAddresses&amp;"" ""&amp; OccupancyUnits,'Tenant Occupancy'!PK$5:PK23}),INDEX(ARRAYFORMULA({OccupancyAddresses&amp;"""&amp;" ""&amp; OccupancyUnits,'Tenant Occupancy'!PK$5:PK23}),0,2)&lt;&gt;""""),2,FALSE),IF(PJ4=TODAY(),""Today"",)))))"),"")</f>
        <v/>
      </c>
      <c r="PK7" s="3" t="str">
        <f>IFERROR(__xludf.DUMMYFUNCTION("IF(ISBLANK($A7),, IF((ARRAYFORMULA(SUM(COUNTIFS(OccupancyAddresses,$A7,OccupancyUnits, $B7, 'Tenant Occupancy'!PL$5:PL23,{""&gt;0"",""Occupied"",""Late""}))))&gt;1,""Multiple Bookings"", IF(SUMIFS( 'Tenant Occupancy'!PL$5:PL23,OccupancyUnits,$B7,OccupancyAddres"&amp;"ses,$A7)&gt;0,SUMIFS('Tenant Occupancy'!PL$5:PL23,OccupancyUnits,$B7,OccupancyAddresses,$A7),IFERROR(VLOOKUP($A7&amp;"" ""&amp;$B7, FILTER(ARRAYFORMULA({OccupancyAddresses&amp;"" ""&amp; OccupancyUnits,'Tenant Occupancy'!PL$5:PL23}),INDEX(ARRAYFORMULA({OccupancyAddresses&amp;"""&amp;" ""&amp; OccupancyUnits,'Tenant Occupancy'!PL$5:PL23}),0,2)&lt;&gt;""""),2,FALSE),IF(PK4=TODAY(),""Today"",)))))"),"")</f>
        <v/>
      </c>
      <c r="PL7" s="3" t="str">
        <f>IFERROR(__xludf.DUMMYFUNCTION("IF(ISBLANK($A7),, IF((ARRAYFORMULA(SUM(COUNTIFS(OccupancyAddresses,$A7,OccupancyUnits, $B7, 'Tenant Occupancy'!PM$5:PM23,{""&gt;0"",""Occupied"",""Late""}))))&gt;1,""Multiple Bookings"", IF(SUMIFS( 'Tenant Occupancy'!PM$5:PM23,OccupancyUnits,$B7,OccupancyAddres"&amp;"ses,$A7)&gt;0,SUMIFS('Tenant Occupancy'!PM$5:PM23,OccupancyUnits,$B7,OccupancyAddresses,$A7),IFERROR(VLOOKUP($A7&amp;"" ""&amp;$B7, FILTER(ARRAYFORMULA({OccupancyAddresses&amp;"" ""&amp; OccupancyUnits,'Tenant Occupancy'!PM$5:PM23}),INDEX(ARRAYFORMULA({OccupancyAddresses&amp;"""&amp;" ""&amp; OccupancyUnits,'Tenant Occupancy'!PM$5:PM23}),0,2)&lt;&gt;""""),2,FALSE),IF(PL4=TODAY(),""Today"",)))))"),"")</f>
        <v/>
      </c>
      <c r="PM7" s="3" t="str">
        <f>IFERROR(__xludf.DUMMYFUNCTION("IF(ISBLANK($A7),, IF((ARRAYFORMULA(SUM(COUNTIFS(OccupancyAddresses,$A7,OccupancyUnits, $B7, 'Tenant Occupancy'!PN$5:PN23,{""&gt;0"",""Occupied"",""Late""}))))&gt;1,""Multiple Bookings"", IF(SUMIFS( 'Tenant Occupancy'!PN$5:PN23,OccupancyUnits,$B7,OccupancyAddres"&amp;"ses,$A7)&gt;0,SUMIFS('Tenant Occupancy'!PN$5:PN23,OccupancyUnits,$B7,OccupancyAddresses,$A7),IFERROR(VLOOKUP($A7&amp;"" ""&amp;$B7, FILTER(ARRAYFORMULA({OccupancyAddresses&amp;"" ""&amp; OccupancyUnits,'Tenant Occupancy'!PN$5:PN23}),INDEX(ARRAYFORMULA({OccupancyAddresses&amp;"""&amp;" ""&amp; OccupancyUnits,'Tenant Occupancy'!PN$5:PN23}),0,2)&lt;&gt;""""),2,FALSE),IF(PM4=TODAY(),""Today"",)))))"),"")</f>
        <v/>
      </c>
      <c r="PN7" s="3" t="str">
        <f>IFERROR(__xludf.DUMMYFUNCTION("IF(ISBLANK($A7),, IF((ARRAYFORMULA(SUM(COUNTIFS(OccupancyAddresses,$A7,OccupancyUnits, $B7, 'Tenant Occupancy'!PO$5:PO23,{""&gt;0"",""Occupied"",""Late""}))))&gt;1,""Multiple Bookings"", IF(SUMIFS( 'Tenant Occupancy'!PO$5:PO23,OccupancyUnits,$B7,OccupancyAddres"&amp;"ses,$A7)&gt;0,SUMIFS('Tenant Occupancy'!PO$5:PO23,OccupancyUnits,$B7,OccupancyAddresses,$A7),IFERROR(VLOOKUP($A7&amp;"" ""&amp;$B7, FILTER(ARRAYFORMULA({OccupancyAddresses&amp;"" ""&amp; OccupancyUnits,'Tenant Occupancy'!PO$5:PO23}),INDEX(ARRAYFORMULA({OccupancyAddresses&amp;"""&amp;" ""&amp; OccupancyUnits,'Tenant Occupancy'!PO$5:PO23}),0,2)&lt;&gt;""""),2,FALSE),IF(PN4=TODAY(),""Today"",)))))"),"")</f>
        <v/>
      </c>
      <c r="PO7" s="3" t="str">
        <f>IFERROR(__xludf.DUMMYFUNCTION("IF(ISBLANK($A7),, IF((ARRAYFORMULA(SUM(COUNTIFS(OccupancyAddresses,$A7,OccupancyUnits, $B7, 'Tenant Occupancy'!PP$5:PP23,{""&gt;0"",""Occupied"",""Late""}))))&gt;1,""Multiple Bookings"", IF(SUMIFS( 'Tenant Occupancy'!PP$5:PP23,OccupancyUnits,$B7,OccupancyAddres"&amp;"ses,$A7)&gt;0,SUMIFS('Tenant Occupancy'!PP$5:PP23,OccupancyUnits,$B7,OccupancyAddresses,$A7),IFERROR(VLOOKUP($A7&amp;"" ""&amp;$B7, FILTER(ARRAYFORMULA({OccupancyAddresses&amp;"" ""&amp; OccupancyUnits,'Tenant Occupancy'!PP$5:PP23}),INDEX(ARRAYFORMULA({OccupancyAddresses&amp;"""&amp;" ""&amp; OccupancyUnits,'Tenant Occupancy'!PP$5:PP23}),0,2)&lt;&gt;""""),2,FALSE),IF(PO4=TODAY(),""Today"",)))))"),"")</f>
        <v/>
      </c>
      <c r="PP7" s="3" t="str">
        <f>IFERROR(__xludf.DUMMYFUNCTION("IF(ISBLANK($A7),, IF((ARRAYFORMULA(SUM(COUNTIFS(OccupancyAddresses,$A7,OccupancyUnits, $B7, 'Tenant Occupancy'!PQ$5:PQ23,{""&gt;0"",""Occupied"",""Late""}))))&gt;1,""Multiple Bookings"", IF(SUMIFS( 'Tenant Occupancy'!PQ$5:PQ23,OccupancyUnits,$B7,OccupancyAddres"&amp;"ses,$A7)&gt;0,SUMIFS('Tenant Occupancy'!PQ$5:PQ23,OccupancyUnits,$B7,OccupancyAddresses,$A7),IFERROR(VLOOKUP($A7&amp;"" ""&amp;$B7, FILTER(ARRAYFORMULA({OccupancyAddresses&amp;"" ""&amp; OccupancyUnits,'Tenant Occupancy'!PQ$5:PQ23}),INDEX(ARRAYFORMULA({OccupancyAddresses&amp;"""&amp;" ""&amp; OccupancyUnits,'Tenant Occupancy'!PQ$5:PQ23}),0,2)&lt;&gt;""""),2,FALSE),IF(PP4=TODAY(),""Today"",)))))"),"")</f>
        <v/>
      </c>
      <c r="PQ7" s="3" t="str">
        <f>IFERROR(__xludf.DUMMYFUNCTION("IF(ISBLANK($A7),, IF((ARRAYFORMULA(SUM(COUNTIFS(OccupancyAddresses,$A7,OccupancyUnits, $B7, 'Tenant Occupancy'!PR$5:PR23,{""&gt;0"",""Occupied"",""Late""}))))&gt;1,""Multiple Bookings"", IF(SUMIFS( 'Tenant Occupancy'!PR$5:PR23,OccupancyUnits,$B7,OccupancyAddres"&amp;"ses,$A7)&gt;0,SUMIFS('Tenant Occupancy'!PR$5:PR23,OccupancyUnits,$B7,OccupancyAddresses,$A7),IFERROR(VLOOKUP($A7&amp;"" ""&amp;$B7, FILTER(ARRAYFORMULA({OccupancyAddresses&amp;"" ""&amp; OccupancyUnits,'Tenant Occupancy'!PR$5:PR23}),INDEX(ARRAYFORMULA({OccupancyAddresses&amp;"""&amp;" ""&amp; OccupancyUnits,'Tenant Occupancy'!PR$5:PR23}),0,2)&lt;&gt;""""),2,FALSE),IF(PQ4=TODAY(),""Today"",)))))"),"")</f>
        <v/>
      </c>
      <c r="PR7" s="3" t="str">
        <f>IFERROR(__xludf.DUMMYFUNCTION("IF(ISBLANK($A7),, IF((ARRAYFORMULA(SUM(COUNTIFS(OccupancyAddresses,$A7,OccupancyUnits, $B7, 'Tenant Occupancy'!PS$5:PS23,{""&gt;0"",""Occupied"",""Late""}))))&gt;1,""Multiple Bookings"", IF(SUMIFS( 'Tenant Occupancy'!PS$5:PS23,OccupancyUnits,$B7,OccupancyAddres"&amp;"ses,$A7)&gt;0,SUMIFS('Tenant Occupancy'!PS$5:PS23,OccupancyUnits,$B7,OccupancyAddresses,$A7),IFERROR(VLOOKUP($A7&amp;"" ""&amp;$B7, FILTER(ARRAYFORMULA({OccupancyAddresses&amp;"" ""&amp; OccupancyUnits,'Tenant Occupancy'!PS$5:PS23}),INDEX(ARRAYFORMULA({OccupancyAddresses&amp;"""&amp;" ""&amp; OccupancyUnits,'Tenant Occupancy'!PS$5:PS23}),0,2)&lt;&gt;""""),2,FALSE),IF(PR4=TODAY(),""Today"",)))))"),"")</f>
        <v/>
      </c>
      <c r="PS7" s="3" t="str">
        <f>IFERROR(__xludf.DUMMYFUNCTION("IF(ISBLANK($A7),, IF((ARRAYFORMULA(SUM(COUNTIFS(OccupancyAddresses,$A7,OccupancyUnits, $B7, 'Tenant Occupancy'!PT$5:PT23,{""&gt;0"",""Occupied"",""Late""}))))&gt;1,""Multiple Bookings"", IF(SUMIFS( 'Tenant Occupancy'!PT$5:PT23,OccupancyUnits,$B7,OccupancyAddres"&amp;"ses,$A7)&gt;0,SUMIFS('Tenant Occupancy'!PT$5:PT23,OccupancyUnits,$B7,OccupancyAddresses,$A7),IFERROR(VLOOKUP($A7&amp;"" ""&amp;$B7, FILTER(ARRAYFORMULA({OccupancyAddresses&amp;"" ""&amp; OccupancyUnits,'Tenant Occupancy'!PT$5:PT23}),INDEX(ARRAYFORMULA({OccupancyAddresses&amp;"""&amp;" ""&amp; OccupancyUnits,'Tenant Occupancy'!PT$5:PT23}),0,2)&lt;&gt;""""),2,FALSE),IF(PS4=TODAY(),""Today"",)))))"),"")</f>
        <v/>
      </c>
      <c r="PT7" s="3" t="str">
        <f>IFERROR(__xludf.DUMMYFUNCTION("IF(ISBLANK($A7),, IF((ARRAYFORMULA(SUM(COUNTIFS(OccupancyAddresses,$A7,OccupancyUnits, $B7, 'Tenant Occupancy'!PU$5:PU23,{""&gt;0"",""Occupied"",""Late""}))))&gt;1,""Multiple Bookings"", IF(SUMIFS( 'Tenant Occupancy'!PU$5:PU23,OccupancyUnits,$B7,OccupancyAddres"&amp;"ses,$A7)&gt;0,SUMIFS('Tenant Occupancy'!PU$5:PU23,OccupancyUnits,$B7,OccupancyAddresses,$A7),IFERROR(VLOOKUP($A7&amp;"" ""&amp;$B7, FILTER(ARRAYFORMULA({OccupancyAddresses&amp;"" ""&amp; OccupancyUnits,'Tenant Occupancy'!PU$5:PU23}),INDEX(ARRAYFORMULA({OccupancyAddresses&amp;"""&amp;" ""&amp; OccupancyUnits,'Tenant Occupancy'!PU$5:PU23}),0,2)&lt;&gt;""""),2,FALSE),IF(PT4=TODAY(),""Today"",)))))"),"")</f>
        <v/>
      </c>
      <c r="PU7" s="3" t="str">
        <f>IFERROR(__xludf.DUMMYFUNCTION("IF(ISBLANK($A7),, IF((ARRAYFORMULA(SUM(COUNTIFS(OccupancyAddresses,$A7,OccupancyUnits, $B7, 'Tenant Occupancy'!PV$5:PV23,{""&gt;0"",""Occupied"",""Late""}))))&gt;1,""Multiple Bookings"", IF(SUMIFS( 'Tenant Occupancy'!PV$5:PV23,OccupancyUnits,$B7,OccupancyAddres"&amp;"ses,$A7)&gt;0,SUMIFS('Tenant Occupancy'!PV$5:PV23,OccupancyUnits,$B7,OccupancyAddresses,$A7),IFERROR(VLOOKUP($A7&amp;"" ""&amp;$B7, FILTER(ARRAYFORMULA({OccupancyAddresses&amp;"" ""&amp; OccupancyUnits,'Tenant Occupancy'!PV$5:PV23}),INDEX(ARRAYFORMULA({OccupancyAddresses&amp;"""&amp;" ""&amp; OccupancyUnits,'Tenant Occupancy'!PV$5:PV23}),0,2)&lt;&gt;""""),2,FALSE),IF(PU4=TODAY(),""Today"",)))))"),"")</f>
        <v/>
      </c>
      <c r="PV7" s="3" t="str">
        <f>IFERROR(__xludf.DUMMYFUNCTION("IF(ISBLANK($A7),, IF((ARRAYFORMULA(SUM(COUNTIFS(OccupancyAddresses,$A7,OccupancyUnits, $B7, 'Tenant Occupancy'!PW$5:PW23,{""&gt;0"",""Occupied"",""Late""}))))&gt;1,""Multiple Bookings"", IF(SUMIFS( 'Tenant Occupancy'!PW$5:PW23,OccupancyUnits,$B7,OccupancyAddres"&amp;"ses,$A7)&gt;0,SUMIFS('Tenant Occupancy'!PW$5:PW23,OccupancyUnits,$B7,OccupancyAddresses,$A7),IFERROR(VLOOKUP($A7&amp;"" ""&amp;$B7, FILTER(ARRAYFORMULA({OccupancyAddresses&amp;"" ""&amp; OccupancyUnits,'Tenant Occupancy'!PW$5:PW23}),INDEX(ARRAYFORMULA({OccupancyAddresses&amp;"""&amp;" ""&amp; OccupancyUnits,'Tenant Occupancy'!PW$5:PW23}),0,2)&lt;&gt;""""),2,FALSE),IF(PV4=TODAY(),""Today"",)))))"),"")</f>
        <v/>
      </c>
      <c r="PW7" s="3" t="str">
        <f>IFERROR(__xludf.DUMMYFUNCTION("IF(ISBLANK($A7),, IF((ARRAYFORMULA(SUM(COUNTIFS(OccupancyAddresses,$A7,OccupancyUnits, $B7, 'Tenant Occupancy'!PX$5:PX23,{""&gt;0"",""Occupied"",""Late""}))))&gt;1,""Multiple Bookings"", IF(SUMIFS( 'Tenant Occupancy'!PX$5:PX23,OccupancyUnits,$B7,OccupancyAddres"&amp;"ses,$A7)&gt;0,SUMIFS('Tenant Occupancy'!PX$5:PX23,OccupancyUnits,$B7,OccupancyAddresses,$A7),IFERROR(VLOOKUP($A7&amp;"" ""&amp;$B7, FILTER(ARRAYFORMULA({OccupancyAddresses&amp;"" ""&amp; OccupancyUnits,'Tenant Occupancy'!PX$5:PX23}),INDEX(ARRAYFORMULA({OccupancyAddresses&amp;"""&amp;" ""&amp; OccupancyUnits,'Tenant Occupancy'!PX$5:PX23}),0,2)&lt;&gt;""""),2,FALSE),IF(PW4=TODAY(),""Today"",)))))"),"")</f>
        <v/>
      </c>
      <c r="PX7" s="3" t="str">
        <f>IFERROR(__xludf.DUMMYFUNCTION("IF(ISBLANK($A7),, IF((ARRAYFORMULA(SUM(COUNTIFS(OccupancyAddresses,$A7,OccupancyUnits, $B7, 'Tenant Occupancy'!PY$5:PY23,{""&gt;0"",""Occupied"",""Late""}))))&gt;1,""Multiple Bookings"", IF(SUMIFS( 'Tenant Occupancy'!PY$5:PY23,OccupancyUnits,$B7,OccupancyAddres"&amp;"ses,$A7)&gt;0,SUMIFS('Tenant Occupancy'!PY$5:PY23,OccupancyUnits,$B7,OccupancyAddresses,$A7),IFERROR(VLOOKUP($A7&amp;"" ""&amp;$B7, FILTER(ARRAYFORMULA({OccupancyAddresses&amp;"" ""&amp; OccupancyUnits,'Tenant Occupancy'!PY$5:PY23}),INDEX(ARRAYFORMULA({OccupancyAddresses&amp;"""&amp;" ""&amp; OccupancyUnits,'Tenant Occupancy'!PY$5:PY23}),0,2)&lt;&gt;""""),2,FALSE),IF(PX4=TODAY(),""Today"",)))))"),"")</f>
        <v/>
      </c>
      <c r="PY7" s="3" t="str">
        <f>IFERROR(__xludf.DUMMYFUNCTION("IF(ISBLANK($A7),, IF((ARRAYFORMULA(SUM(COUNTIFS(OccupancyAddresses,$A7,OccupancyUnits, $B7, 'Tenant Occupancy'!PZ$5:PZ23,{""&gt;0"",""Occupied"",""Late""}))))&gt;1,""Multiple Bookings"", IF(SUMIFS( 'Tenant Occupancy'!PZ$5:PZ23,OccupancyUnits,$B7,OccupancyAddres"&amp;"ses,$A7)&gt;0,SUMIFS('Tenant Occupancy'!PZ$5:PZ23,OccupancyUnits,$B7,OccupancyAddresses,$A7),IFERROR(VLOOKUP($A7&amp;"" ""&amp;$B7, FILTER(ARRAYFORMULA({OccupancyAddresses&amp;"" ""&amp; OccupancyUnits,'Tenant Occupancy'!PZ$5:PZ23}),INDEX(ARRAYFORMULA({OccupancyAddresses&amp;"""&amp;" ""&amp; OccupancyUnits,'Tenant Occupancy'!PZ$5:PZ23}),0,2)&lt;&gt;""""),2,FALSE),IF(PY4=TODAY(),""Today"",)))))"),"")</f>
        <v/>
      </c>
      <c r="PZ7" s="3" t="str">
        <f>IFERROR(__xludf.DUMMYFUNCTION("IF(ISBLANK($A7),, IF((ARRAYFORMULA(SUM(COUNTIFS(OccupancyAddresses,$A7,OccupancyUnits, $B7, 'Tenant Occupancy'!QA$5:QA23,{""&gt;0"",""Occupied"",""Late""}))))&gt;1,""Multiple Bookings"", IF(SUMIFS( 'Tenant Occupancy'!QA$5:QA23,OccupancyUnits,$B7,OccupancyAddres"&amp;"ses,$A7)&gt;0,SUMIFS('Tenant Occupancy'!QA$5:QA23,OccupancyUnits,$B7,OccupancyAddresses,$A7),IFERROR(VLOOKUP($A7&amp;"" ""&amp;$B7, FILTER(ARRAYFORMULA({OccupancyAddresses&amp;"" ""&amp; OccupancyUnits,'Tenant Occupancy'!QA$5:QA23}),INDEX(ARRAYFORMULA({OccupancyAddresses&amp;"""&amp;" ""&amp; OccupancyUnits,'Tenant Occupancy'!QA$5:QA23}),0,2)&lt;&gt;""""),2,FALSE),IF(PZ4=TODAY(),""Today"",)))))"),"")</f>
        <v/>
      </c>
      <c r="QA7" s="3" t="str">
        <f>IFERROR(__xludf.DUMMYFUNCTION("IF(ISBLANK($A7),, IF((ARRAYFORMULA(SUM(COUNTIFS(OccupancyAddresses,$A7,OccupancyUnits, $B7, 'Tenant Occupancy'!QB$5:QB23,{""&gt;0"",""Occupied"",""Late""}))))&gt;1,""Multiple Bookings"", IF(SUMIFS( 'Tenant Occupancy'!QB$5:QB23,OccupancyUnits,$B7,OccupancyAddres"&amp;"ses,$A7)&gt;0,SUMIFS('Tenant Occupancy'!QB$5:QB23,OccupancyUnits,$B7,OccupancyAddresses,$A7),IFERROR(VLOOKUP($A7&amp;"" ""&amp;$B7, FILTER(ARRAYFORMULA({OccupancyAddresses&amp;"" ""&amp; OccupancyUnits,'Tenant Occupancy'!QB$5:QB23}),INDEX(ARRAYFORMULA({OccupancyAddresses&amp;"""&amp;" ""&amp; OccupancyUnits,'Tenant Occupancy'!QB$5:QB23}),0,2)&lt;&gt;""""),2,FALSE),IF(QA4=TODAY(),""Today"",)))))"),"")</f>
        <v/>
      </c>
      <c r="QB7" s="3" t="str">
        <f>IFERROR(__xludf.DUMMYFUNCTION("IF(ISBLANK($A7),, IF((ARRAYFORMULA(SUM(COUNTIFS(OccupancyAddresses,$A7,OccupancyUnits, $B7, 'Tenant Occupancy'!QC$5:QC23,{""&gt;0"",""Occupied"",""Late""}))))&gt;1,""Multiple Bookings"", IF(SUMIFS( 'Tenant Occupancy'!QC$5:QC23,OccupancyUnits,$B7,OccupancyAddres"&amp;"ses,$A7)&gt;0,SUMIFS('Tenant Occupancy'!QC$5:QC23,OccupancyUnits,$B7,OccupancyAddresses,$A7),IFERROR(VLOOKUP($A7&amp;"" ""&amp;$B7, FILTER(ARRAYFORMULA({OccupancyAddresses&amp;"" ""&amp; OccupancyUnits,'Tenant Occupancy'!QC$5:QC23}),INDEX(ARRAYFORMULA({OccupancyAddresses&amp;"""&amp;" ""&amp; OccupancyUnits,'Tenant Occupancy'!QC$5:QC23}),0,2)&lt;&gt;""""),2,FALSE),IF(QB4=TODAY(),""Today"",)))))"),"")</f>
        <v/>
      </c>
      <c r="QC7" s="3" t="str">
        <f>IFERROR(__xludf.DUMMYFUNCTION("IF(ISBLANK($A7),, IF((ARRAYFORMULA(SUM(COUNTIFS(OccupancyAddresses,$A7,OccupancyUnits, $B7, 'Tenant Occupancy'!QD$5:QD23,{""&gt;0"",""Occupied"",""Late""}))))&gt;1,""Multiple Bookings"", IF(SUMIFS( 'Tenant Occupancy'!QD$5:QD23,OccupancyUnits,$B7,OccupancyAddres"&amp;"ses,$A7)&gt;0,SUMIFS('Tenant Occupancy'!QD$5:QD23,OccupancyUnits,$B7,OccupancyAddresses,$A7),IFERROR(VLOOKUP($A7&amp;"" ""&amp;$B7, FILTER(ARRAYFORMULA({OccupancyAddresses&amp;"" ""&amp; OccupancyUnits,'Tenant Occupancy'!QD$5:QD23}),INDEX(ARRAYFORMULA({OccupancyAddresses&amp;"""&amp;" ""&amp; OccupancyUnits,'Tenant Occupancy'!QD$5:QD23}),0,2)&lt;&gt;""""),2,FALSE),IF(QC4=TODAY(),""Today"",)))))"),"")</f>
        <v/>
      </c>
      <c r="QD7" s="3" t="str">
        <f>IFERROR(__xludf.DUMMYFUNCTION("IF(ISBLANK($A7),, IF((ARRAYFORMULA(SUM(COUNTIFS(OccupancyAddresses,$A7,OccupancyUnits, $B7, 'Tenant Occupancy'!QE$5:QE23,{""&gt;0"",""Occupied"",""Late""}))))&gt;1,""Multiple Bookings"", IF(SUMIFS( 'Tenant Occupancy'!QE$5:QE23,OccupancyUnits,$B7,OccupancyAddres"&amp;"ses,$A7)&gt;0,SUMIFS('Tenant Occupancy'!QE$5:QE23,OccupancyUnits,$B7,OccupancyAddresses,$A7),IFERROR(VLOOKUP($A7&amp;"" ""&amp;$B7, FILTER(ARRAYFORMULA({OccupancyAddresses&amp;"" ""&amp; OccupancyUnits,'Tenant Occupancy'!QE$5:QE23}),INDEX(ARRAYFORMULA({OccupancyAddresses&amp;"""&amp;" ""&amp; OccupancyUnits,'Tenant Occupancy'!QE$5:QE23}),0,2)&lt;&gt;""""),2,FALSE),IF(QD4=TODAY(),""Today"",)))))"),"")</f>
        <v/>
      </c>
      <c r="QE7" s="3" t="str">
        <f>IFERROR(__xludf.DUMMYFUNCTION("IF(ISBLANK($A7),, IF((ARRAYFORMULA(SUM(COUNTIFS(OccupancyAddresses,$A7,OccupancyUnits, $B7, 'Tenant Occupancy'!QF$5:QF23,{""&gt;0"",""Occupied"",""Late""}))))&gt;1,""Multiple Bookings"", IF(SUMIFS( 'Tenant Occupancy'!QF$5:QF23,OccupancyUnits,$B7,OccupancyAddres"&amp;"ses,$A7)&gt;0,SUMIFS('Tenant Occupancy'!QF$5:QF23,OccupancyUnits,$B7,OccupancyAddresses,$A7),IFERROR(VLOOKUP($A7&amp;"" ""&amp;$B7, FILTER(ARRAYFORMULA({OccupancyAddresses&amp;"" ""&amp; OccupancyUnits,'Tenant Occupancy'!QF$5:QF23}),INDEX(ARRAYFORMULA({OccupancyAddresses&amp;"""&amp;" ""&amp; OccupancyUnits,'Tenant Occupancy'!QF$5:QF23}),0,2)&lt;&gt;""""),2,FALSE),IF(QE4=TODAY(),""Today"",)))))"),"")</f>
        <v/>
      </c>
      <c r="QF7" s="3" t="str">
        <f>IFERROR(__xludf.DUMMYFUNCTION("IF(ISBLANK($A7),, IF((ARRAYFORMULA(SUM(COUNTIFS(OccupancyAddresses,$A7,OccupancyUnits, $B7, 'Tenant Occupancy'!QG$5:QG23,{""&gt;0"",""Occupied"",""Late""}))))&gt;1,""Multiple Bookings"", IF(SUMIFS( 'Tenant Occupancy'!QG$5:QG23,OccupancyUnits,$B7,OccupancyAddres"&amp;"ses,$A7)&gt;0,SUMIFS('Tenant Occupancy'!QG$5:QG23,OccupancyUnits,$B7,OccupancyAddresses,$A7),IFERROR(VLOOKUP($A7&amp;"" ""&amp;$B7, FILTER(ARRAYFORMULA({OccupancyAddresses&amp;"" ""&amp; OccupancyUnits,'Tenant Occupancy'!QG$5:QG23}),INDEX(ARRAYFORMULA({OccupancyAddresses&amp;"""&amp;" ""&amp; OccupancyUnits,'Tenant Occupancy'!QG$5:QG23}),0,2)&lt;&gt;""""),2,FALSE),IF(QF4=TODAY(),""Today"",)))))"),"")</f>
        <v/>
      </c>
      <c r="QG7" s="3" t="str">
        <f>IFERROR(__xludf.DUMMYFUNCTION("IF(ISBLANK($A7),, IF((ARRAYFORMULA(SUM(COUNTIFS(OccupancyAddresses,$A7,OccupancyUnits, $B7, 'Tenant Occupancy'!QH$5:QH23,{""&gt;0"",""Occupied"",""Late""}))))&gt;1,""Multiple Bookings"", IF(SUMIFS( 'Tenant Occupancy'!QH$5:QH23,OccupancyUnits,$B7,OccupancyAddres"&amp;"ses,$A7)&gt;0,SUMIFS('Tenant Occupancy'!QH$5:QH23,OccupancyUnits,$B7,OccupancyAddresses,$A7),IFERROR(VLOOKUP($A7&amp;"" ""&amp;$B7, FILTER(ARRAYFORMULA({OccupancyAddresses&amp;"" ""&amp; OccupancyUnits,'Tenant Occupancy'!QH$5:QH23}),INDEX(ARRAYFORMULA({OccupancyAddresses&amp;"""&amp;" ""&amp; OccupancyUnits,'Tenant Occupancy'!QH$5:QH23}),0,2)&lt;&gt;""""),2,FALSE),IF(QG4=TODAY(),""Today"",)))))"),"")</f>
        <v/>
      </c>
      <c r="QH7" s="3" t="str">
        <f>IFERROR(__xludf.DUMMYFUNCTION("IF(ISBLANK($A7),, IF((ARRAYFORMULA(SUM(COUNTIFS(OccupancyAddresses,$A7,OccupancyUnits, $B7, 'Tenant Occupancy'!QI$5:QI23,{""&gt;0"",""Occupied"",""Late""}))))&gt;1,""Multiple Bookings"", IF(SUMIFS( 'Tenant Occupancy'!QI$5:QI23,OccupancyUnits,$B7,OccupancyAddres"&amp;"ses,$A7)&gt;0,SUMIFS('Tenant Occupancy'!QI$5:QI23,OccupancyUnits,$B7,OccupancyAddresses,$A7),IFERROR(VLOOKUP($A7&amp;"" ""&amp;$B7, FILTER(ARRAYFORMULA({OccupancyAddresses&amp;"" ""&amp; OccupancyUnits,'Tenant Occupancy'!QI$5:QI23}),INDEX(ARRAYFORMULA({OccupancyAddresses&amp;"""&amp;" ""&amp; OccupancyUnits,'Tenant Occupancy'!QI$5:QI23}),0,2)&lt;&gt;""""),2,FALSE),IF(QH4=TODAY(),""Today"",)))))"),"")</f>
        <v/>
      </c>
      <c r="QI7" s="3" t="str">
        <f>IFERROR(__xludf.DUMMYFUNCTION("IF(ISBLANK($A7),, IF((ARRAYFORMULA(SUM(COUNTIFS(OccupancyAddresses,$A7,OccupancyUnits, $B7, 'Tenant Occupancy'!QJ$5:QJ23,{""&gt;0"",""Occupied"",""Late""}))))&gt;1,""Multiple Bookings"", IF(SUMIFS( 'Tenant Occupancy'!QJ$5:QJ23,OccupancyUnits,$B7,OccupancyAddres"&amp;"ses,$A7)&gt;0,SUMIFS('Tenant Occupancy'!QJ$5:QJ23,OccupancyUnits,$B7,OccupancyAddresses,$A7),IFERROR(VLOOKUP($A7&amp;"" ""&amp;$B7, FILTER(ARRAYFORMULA({OccupancyAddresses&amp;"" ""&amp; OccupancyUnits,'Tenant Occupancy'!QJ$5:QJ23}),INDEX(ARRAYFORMULA({OccupancyAddresses&amp;"""&amp;" ""&amp; OccupancyUnits,'Tenant Occupancy'!QJ$5:QJ23}),0,2)&lt;&gt;""""),2,FALSE),IF(QI4=TODAY(),""Today"",)))))"),"")</f>
        <v/>
      </c>
      <c r="QJ7" s="3" t="str">
        <f>IFERROR(__xludf.DUMMYFUNCTION("IF(ISBLANK($A7),, IF((ARRAYFORMULA(SUM(COUNTIFS(OccupancyAddresses,$A7,OccupancyUnits, $B7, 'Tenant Occupancy'!QK$5:QK23,{""&gt;0"",""Occupied"",""Late""}))))&gt;1,""Multiple Bookings"", IF(SUMIFS( 'Tenant Occupancy'!QK$5:QK23,OccupancyUnits,$B7,OccupancyAddres"&amp;"ses,$A7)&gt;0,SUMIFS('Tenant Occupancy'!QK$5:QK23,OccupancyUnits,$B7,OccupancyAddresses,$A7),IFERROR(VLOOKUP($A7&amp;"" ""&amp;$B7, FILTER(ARRAYFORMULA({OccupancyAddresses&amp;"" ""&amp; OccupancyUnits,'Tenant Occupancy'!QK$5:QK23}),INDEX(ARRAYFORMULA({OccupancyAddresses&amp;"""&amp;" ""&amp; OccupancyUnits,'Tenant Occupancy'!QK$5:QK23}),0,2)&lt;&gt;""""),2,FALSE),IF(QJ4=TODAY(),""Today"",)))))"),"")</f>
        <v/>
      </c>
      <c r="QK7" s="3" t="str">
        <f>IFERROR(__xludf.DUMMYFUNCTION("IF(ISBLANK($A7),, IF((ARRAYFORMULA(SUM(COUNTIFS(OccupancyAddresses,$A7,OccupancyUnits, $B7, 'Tenant Occupancy'!QL$5:QL23,{""&gt;0"",""Occupied"",""Late""}))))&gt;1,""Multiple Bookings"", IF(SUMIFS( 'Tenant Occupancy'!QL$5:QL23,OccupancyUnits,$B7,OccupancyAddres"&amp;"ses,$A7)&gt;0,SUMIFS('Tenant Occupancy'!QL$5:QL23,OccupancyUnits,$B7,OccupancyAddresses,$A7),IFERROR(VLOOKUP($A7&amp;"" ""&amp;$B7, FILTER(ARRAYFORMULA({OccupancyAddresses&amp;"" ""&amp; OccupancyUnits,'Tenant Occupancy'!QL$5:QL23}),INDEX(ARRAYFORMULA({OccupancyAddresses&amp;"""&amp;" ""&amp; OccupancyUnits,'Tenant Occupancy'!QL$5:QL23}),0,2)&lt;&gt;""""),2,FALSE),IF(QK4=TODAY(),""Today"",)))))"),"")</f>
        <v/>
      </c>
      <c r="QL7" s="3" t="str">
        <f>IFERROR(__xludf.DUMMYFUNCTION("IF(ISBLANK($A7),, IF((ARRAYFORMULA(SUM(COUNTIFS(OccupancyAddresses,$A7,OccupancyUnits, $B7, 'Tenant Occupancy'!QM$5:QM23,{""&gt;0"",""Occupied"",""Late""}))))&gt;1,""Multiple Bookings"", IF(SUMIFS( 'Tenant Occupancy'!QM$5:QM23,OccupancyUnits,$B7,OccupancyAddres"&amp;"ses,$A7)&gt;0,SUMIFS('Tenant Occupancy'!QM$5:QM23,OccupancyUnits,$B7,OccupancyAddresses,$A7),IFERROR(VLOOKUP($A7&amp;"" ""&amp;$B7, FILTER(ARRAYFORMULA({OccupancyAddresses&amp;"" ""&amp; OccupancyUnits,'Tenant Occupancy'!QM$5:QM23}),INDEX(ARRAYFORMULA({OccupancyAddresses&amp;"""&amp;" ""&amp; OccupancyUnits,'Tenant Occupancy'!QM$5:QM23}),0,2)&lt;&gt;""""),2,FALSE),IF(QL4=TODAY(),""Today"",)))))"),"")</f>
        <v/>
      </c>
      <c r="QM7" s="3" t="str">
        <f>IFERROR(__xludf.DUMMYFUNCTION("IF(ISBLANK($A7),, IF((ARRAYFORMULA(SUM(COUNTIFS(OccupancyAddresses,$A7,OccupancyUnits, $B7, 'Tenant Occupancy'!QN$5:QN23,{""&gt;0"",""Occupied"",""Late""}))))&gt;1,""Multiple Bookings"", IF(SUMIFS( 'Tenant Occupancy'!QN$5:QN23,OccupancyUnits,$B7,OccupancyAddres"&amp;"ses,$A7)&gt;0,SUMIFS('Tenant Occupancy'!QN$5:QN23,OccupancyUnits,$B7,OccupancyAddresses,$A7),IFERROR(VLOOKUP($A7&amp;"" ""&amp;$B7, FILTER(ARRAYFORMULA({OccupancyAddresses&amp;"" ""&amp; OccupancyUnits,'Tenant Occupancy'!QN$5:QN23}),INDEX(ARRAYFORMULA({OccupancyAddresses&amp;"""&amp;" ""&amp; OccupancyUnits,'Tenant Occupancy'!QN$5:QN23}),0,2)&lt;&gt;""""),2,FALSE),IF(QM4=TODAY(),""Today"",)))))"),"")</f>
        <v/>
      </c>
      <c r="QN7" s="3" t="str">
        <f>IFERROR(__xludf.DUMMYFUNCTION("IF(ISBLANK($A7),, IF((ARRAYFORMULA(SUM(COUNTIFS(OccupancyAddresses,$A7,OccupancyUnits, $B7, 'Tenant Occupancy'!QO$5:QO23,{""&gt;0"",""Occupied"",""Late""}))))&gt;1,""Multiple Bookings"", IF(SUMIFS( 'Tenant Occupancy'!QO$5:QO23,OccupancyUnits,$B7,OccupancyAddres"&amp;"ses,$A7)&gt;0,SUMIFS('Tenant Occupancy'!QO$5:QO23,OccupancyUnits,$B7,OccupancyAddresses,$A7),IFERROR(VLOOKUP($A7&amp;"" ""&amp;$B7, FILTER(ARRAYFORMULA({OccupancyAddresses&amp;"" ""&amp; OccupancyUnits,'Tenant Occupancy'!QO$5:QO23}),INDEX(ARRAYFORMULA({OccupancyAddresses&amp;"""&amp;" ""&amp; OccupancyUnits,'Tenant Occupancy'!QO$5:QO23}),0,2)&lt;&gt;""""),2,FALSE),IF(QN4=TODAY(),""Today"",)))))"),"")</f>
        <v/>
      </c>
      <c r="QO7" s="3" t="str">
        <f>IFERROR(__xludf.DUMMYFUNCTION("IF(ISBLANK($A7),, IF((ARRAYFORMULA(SUM(COUNTIFS(OccupancyAddresses,$A7,OccupancyUnits, $B7, 'Tenant Occupancy'!QP$5:QP23,{""&gt;0"",""Occupied"",""Late""}))))&gt;1,""Multiple Bookings"", IF(SUMIFS( 'Tenant Occupancy'!QP$5:QP23,OccupancyUnits,$B7,OccupancyAddres"&amp;"ses,$A7)&gt;0,SUMIFS('Tenant Occupancy'!QP$5:QP23,OccupancyUnits,$B7,OccupancyAddresses,$A7),IFERROR(VLOOKUP($A7&amp;"" ""&amp;$B7, FILTER(ARRAYFORMULA({OccupancyAddresses&amp;"" ""&amp; OccupancyUnits,'Tenant Occupancy'!QP$5:QP23}),INDEX(ARRAYFORMULA({OccupancyAddresses&amp;"""&amp;" ""&amp; OccupancyUnits,'Tenant Occupancy'!QP$5:QP23}),0,2)&lt;&gt;""""),2,FALSE),IF(QO4=TODAY(),""Today"",)))))"),"")</f>
        <v/>
      </c>
      <c r="QP7" s="3" t="str">
        <f>IFERROR(__xludf.DUMMYFUNCTION("IF(ISBLANK($A7),, IF((ARRAYFORMULA(SUM(COUNTIFS(OccupancyAddresses,$A7,OccupancyUnits, $B7, 'Tenant Occupancy'!QQ$5:QQ23,{""&gt;0"",""Occupied"",""Late""}))))&gt;1,""Multiple Bookings"", IF(SUMIFS( 'Tenant Occupancy'!QQ$5:QQ23,OccupancyUnits,$B7,OccupancyAddres"&amp;"ses,$A7)&gt;0,SUMIFS('Tenant Occupancy'!QQ$5:QQ23,OccupancyUnits,$B7,OccupancyAddresses,$A7),IFERROR(VLOOKUP($A7&amp;"" ""&amp;$B7, FILTER(ARRAYFORMULA({OccupancyAddresses&amp;"" ""&amp; OccupancyUnits,'Tenant Occupancy'!QQ$5:QQ23}),INDEX(ARRAYFORMULA({OccupancyAddresses&amp;"""&amp;" ""&amp; OccupancyUnits,'Tenant Occupancy'!QQ$5:QQ23}),0,2)&lt;&gt;""""),2,FALSE),IF(QP4=TODAY(),""Today"",)))))"),"")</f>
        <v/>
      </c>
      <c r="QQ7" s="3" t="str">
        <f>IFERROR(__xludf.DUMMYFUNCTION("IF(ISBLANK($A7),, IF((ARRAYFORMULA(SUM(COUNTIFS(OccupancyAddresses,$A7,OccupancyUnits, $B7, 'Tenant Occupancy'!QR$5:QR23,{""&gt;0"",""Occupied"",""Late""}))))&gt;1,""Multiple Bookings"", IF(SUMIFS( 'Tenant Occupancy'!QR$5:QR23,OccupancyUnits,$B7,OccupancyAddres"&amp;"ses,$A7)&gt;0,SUMIFS('Tenant Occupancy'!QR$5:QR23,OccupancyUnits,$B7,OccupancyAddresses,$A7),IFERROR(VLOOKUP($A7&amp;"" ""&amp;$B7, FILTER(ARRAYFORMULA({OccupancyAddresses&amp;"" ""&amp; OccupancyUnits,'Tenant Occupancy'!QR$5:QR23}),INDEX(ARRAYFORMULA({OccupancyAddresses&amp;"""&amp;" ""&amp; OccupancyUnits,'Tenant Occupancy'!QR$5:QR23}),0,2)&lt;&gt;""""),2,FALSE),IF(QQ4=TODAY(),""Today"",)))))"),"")</f>
        <v/>
      </c>
      <c r="QR7" s="3" t="str">
        <f>IFERROR(__xludf.DUMMYFUNCTION("IF(ISBLANK($A7),, IF((ARRAYFORMULA(SUM(COUNTIFS(OccupancyAddresses,$A7,OccupancyUnits, $B7, 'Tenant Occupancy'!QS$5:QS23,{""&gt;0"",""Occupied"",""Late""}))))&gt;1,""Multiple Bookings"", IF(SUMIFS( 'Tenant Occupancy'!QS$5:QS23,OccupancyUnits,$B7,OccupancyAddres"&amp;"ses,$A7)&gt;0,SUMIFS('Tenant Occupancy'!QS$5:QS23,OccupancyUnits,$B7,OccupancyAddresses,$A7),IFERROR(VLOOKUP($A7&amp;"" ""&amp;$B7, FILTER(ARRAYFORMULA({OccupancyAddresses&amp;"" ""&amp; OccupancyUnits,'Tenant Occupancy'!QS$5:QS23}),INDEX(ARRAYFORMULA({OccupancyAddresses&amp;"""&amp;" ""&amp; OccupancyUnits,'Tenant Occupancy'!QS$5:QS23}),0,2)&lt;&gt;""""),2,FALSE),IF(QR4=TODAY(),""Today"",)))))"),"")</f>
        <v/>
      </c>
      <c r="QS7" s="3" t="str">
        <f>IFERROR(__xludf.DUMMYFUNCTION("IF(ISBLANK($A7),, IF((ARRAYFORMULA(SUM(COUNTIFS(OccupancyAddresses,$A7,OccupancyUnits, $B7, 'Tenant Occupancy'!QT$5:QT23,{""&gt;0"",""Occupied"",""Late""}))))&gt;1,""Multiple Bookings"", IF(SUMIFS( 'Tenant Occupancy'!QT$5:QT23,OccupancyUnits,$B7,OccupancyAddres"&amp;"ses,$A7)&gt;0,SUMIFS('Tenant Occupancy'!QT$5:QT23,OccupancyUnits,$B7,OccupancyAddresses,$A7),IFERROR(VLOOKUP($A7&amp;"" ""&amp;$B7, FILTER(ARRAYFORMULA({OccupancyAddresses&amp;"" ""&amp; OccupancyUnits,'Tenant Occupancy'!QT$5:QT23}),INDEX(ARRAYFORMULA({OccupancyAddresses&amp;"""&amp;" ""&amp; OccupancyUnits,'Tenant Occupancy'!QT$5:QT23}),0,2)&lt;&gt;""""),2,FALSE),IF(QS4=TODAY(),""Today"",)))))"),"")</f>
        <v/>
      </c>
      <c r="QT7" s="3" t="str">
        <f>IFERROR(__xludf.DUMMYFUNCTION("IF(ISBLANK($A7),, IF((ARRAYFORMULA(SUM(COUNTIFS(OccupancyAddresses,$A7,OccupancyUnits, $B7, 'Tenant Occupancy'!QU$5:QU23,{""&gt;0"",""Occupied"",""Late""}))))&gt;1,""Multiple Bookings"", IF(SUMIFS( 'Tenant Occupancy'!QU$5:QU23,OccupancyUnits,$B7,OccupancyAddres"&amp;"ses,$A7)&gt;0,SUMIFS('Tenant Occupancy'!QU$5:QU23,OccupancyUnits,$B7,OccupancyAddresses,$A7),IFERROR(VLOOKUP($A7&amp;"" ""&amp;$B7, FILTER(ARRAYFORMULA({OccupancyAddresses&amp;"" ""&amp; OccupancyUnits,'Tenant Occupancy'!QU$5:QU23}),INDEX(ARRAYFORMULA({OccupancyAddresses&amp;"""&amp;" ""&amp; OccupancyUnits,'Tenant Occupancy'!QU$5:QU23}),0,2)&lt;&gt;""""),2,FALSE),IF(QT4=TODAY(),""Today"",)))))"),"")</f>
        <v/>
      </c>
      <c r="QU7" s="3" t="str">
        <f>IFERROR(__xludf.DUMMYFUNCTION("IF(ISBLANK($A7),, IF((ARRAYFORMULA(SUM(COUNTIFS(OccupancyAddresses,$A7,OccupancyUnits, $B7, 'Tenant Occupancy'!QV$5:QV23,{""&gt;0"",""Occupied"",""Late""}))))&gt;1,""Multiple Bookings"", IF(SUMIFS( 'Tenant Occupancy'!QV$5:QV23,OccupancyUnits,$B7,OccupancyAddres"&amp;"ses,$A7)&gt;0,SUMIFS('Tenant Occupancy'!QV$5:QV23,OccupancyUnits,$B7,OccupancyAddresses,$A7),IFERROR(VLOOKUP($A7&amp;"" ""&amp;$B7, FILTER(ARRAYFORMULA({OccupancyAddresses&amp;"" ""&amp; OccupancyUnits,'Tenant Occupancy'!QV$5:QV23}),INDEX(ARRAYFORMULA({OccupancyAddresses&amp;"""&amp;" ""&amp; OccupancyUnits,'Tenant Occupancy'!QV$5:QV23}),0,2)&lt;&gt;""""),2,FALSE),IF(QU4=TODAY(),""Today"",)))))"),"")</f>
        <v/>
      </c>
      <c r="QV7" s="3" t="str">
        <f>IFERROR(__xludf.DUMMYFUNCTION("IF(ISBLANK($A7),, IF((ARRAYFORMULA(SUM(COUNTIFS(OccupancyAddresses,$A7,OccupancyUnits, $B7, 'Tenant Occupancy'!QW$5:QW23,{""&gt;0"",""Occupied"",""Late""}))))&gt;1,""Multiple Bookings"", IF(SUMIFS( 'Tenant Occupancy'!QW$5:QW23,OccupancyUnits,$B7,OccupancyAddres"&amp;"ses,$A7)&gt;0,SUMIFS('Tenant Occupancy'!QW$5:QW23,OccupancyUnits,$B7,OccupancyAddresses,$A7),IFERROR(VLOOKUP($A7&amp;"" ""&amp;$B7, FILTER(ARRAYFORMULA({OccupancyAddresses&amp;"" ""&amp; OccupancyUnits,'Tenant Occupancy'!QW$5:QW23}),INDEX(ARRAYFORMULA({OccupancyAddresses&amp;"""&amp;" ""&amp; OccupancyUnits,'Tenant Occupancy'!QW$5:QW23}),0,2)&lt;&gt;""""),2,FALSE),IF(QV4=TODAY(),""Today"",)))))"),"")</f>
        <v/>
      </c>
      <c r="QW7" s="3" t="str">
        <f>IFERROR(__xludf.DUMMYFUNCTION("IF(ISBLANK($A7),, IF((ARRAYFORMULA(SUM(COUNTIFS(OccupancyAddresses,$A7,OccupancyUnits, $B7, 'Tenant Occupancy'!QX$5:QX23,{""&gt;0"",""Occupied"",""Late""}))))&gt;1,""Multiple Bookings"", IF(SUMIFS( 'Tenant Occupancy'!QX$5:QX23,OccupancyUnits,$B7,OccupancyAddres"&amp;"ses,$A7)&gt;0,SUMIFS('Tenant Occupancy'!QX$5:QX23,OccupancyUnits,$B7,OccupancyAddresses,$A7),IFERROR(VLOOKUP($A7&amp;"" ""&amp;$B7, FILTER(ARRAYFORMULA({OccupancyAddresses&amp;"" ""&amp; OccupancyUnits,'Tenant Occupancy'!QX$5:QX23}),INDEX(ARRAYFORMULA({OccupancyAddresses&amp;"""&amp;" ""&amp; OccupancyUnits,'Tenant Occupancy'!QX$5:QX23}),0,2)&lt;&gt;""""),2,FALSE),IF(QW4=TODAY(),""Today"",)))))"),"")</f>
        <v/>
      </c>
      <c r="QX7" s="3" t="str">
        <f>IFERROR(__xludf.DUMMYFUNCTION("IF(ISBLANK($A7),, IF((ARRAYFORMULA(SUM(COUNTIFS(OccupancyAddresses,$A7,OccupancyUnits, $B7, 'Tenant Occupancy'!QY$5:QY23,{""&gt;0"",""Occupied"",""Late""}))))&gt;1,""Multiple Bookings"", IF(SUMIFS( 'Tenant Occupancy'!QY$5:QY23,OccupancyUnits,$B7,OccupancyAddres"&amp;"ses,$A7)&gt;0,SUMIFS('Tenant Occupancy'!QY$5:QY23,OccupancyUnits,$B7,OccupancyAddresses,$A7),IFERROR(VLOOKUP($A7&amp;"" ""&amp;$B7, FILTER(ARRAYFORMULA({OccupancyAddresses&amp;"" ""&amp; OccupancyUnits,'Tenant Occupancy'!QY$5:QY23}),INDEX(ARRAYFORMULA({OccupancyAddresses&amp;"""&amp;" ""&amp; OccupancyUnits,'Tenant Occupancy'!QY$5:QY23}),0,2)&lt;&gt;""""),2,FALSE),IF(QX4=TODAY(),""Today"",)))))"),"")</f>
        <v/>
      </c>
      <c r="QY7" s="3" t="str">
        <f>IFERROR(__xludf.DUMMYFUNCTION("IF(ISBLANK($A7),, IF((ARRAYFORMULA(SUM(COUNTIFS(OccupancyAddresses,$A7,OccupancyUnits, $B7, 'Tenant Occupancy'!QZ$5:QZ23,{""&gt;0"",""Occupied"",""Late""}))))&gt;1,""Multiple Bookings"", IF(SUMIFS( 'Tenant Occupancy'!QZ$5:QZ23,OccupancyUnits,$B7,OccupancyAddres"&amp;"ses,$A7)&gt;0,SUMIFS('Tenant Occupancy'!QZ$5:QZ23,OccupancyUnits,$B7,OccupancyAddresses,$A7),IFERROR(VLOOKUP($A7&amp;"" ""&amp;$B7, FILTER(ARRAYFORMULA({OccupancyAddresses&amp;"" ""&amp; OccupancyUnits,'Tenant Occupancy'!QZ$5:QZ23}),INDEX(ARRAYFORMULA({OccupancyAddresses&amp;"""&amp;" ""&amp; OccupancyUnits,'Tenant Occupancy'!QZ$5:QZ23}),0,2)&lt;&gt;""""),2,FALSE),IF(QY4=TODAY(),""Today"",)))))"),"")</f>
        <v/>
      </c>
      <c r="QZ7" s="3" t="str">
        <f>IFERROR(__xludf.DUMMYFUNCTION("IF(ISBLANK($A7),, IF((ARRAYFORMULA(SUM(COUNTIFS(OccupancyAddresses,$A7,OccupancyUnits, $B7, 'Tenant Occupancy'!RA$5:RA23,{""&gt;0"",""Occupied"",""Late""}))))&gt;1,""Multiple Bookings"", IF(SUMIFS( 'Tenant Occupancy'!RA$5:RA23,OccupancyUnits,$B7,OccupancyAddres"&amp;"ses,$A7)&gt;0,SUMIFS('Tenant Occupancy'!RA$5:RA23,OccupancyUnits,$B7,OccupancyAddresses,$A7),IFERROR(VLOOKUP($A7&amp;"" ""&amp;$B7, FILTER(ARRAYFORMULA({OccupancyAddresses&amp;"" ""&amp; OccupancyUnits,'Tenant Occupancy'!RA$5:RA23}),INDEX(ARRAYFORMULA({OccupancyAddresses&amp;"""&amp;" ""&amp; OccupancyUnits,'Tenant Occupancy'!RA$5:RA23}),0,2)&lt;&gt;""""),2,FALSE),IF(QZ4=TODAY(),""Today"",)))))"),"")</f>
        <v/>
      </c>
      <c r="RA7" s="3" t="str">
        <f>IFERROR(__xludf.DUMMYFUNCTION("IF(ISBLANK($A7),, IF((ARRAYFORMULA(SUM(COUNTIFS(OccupancyAddresses,$A7,OccupancyUnits, $B7, 'Tenant Occupancy'!RB$5:RB23,{""&gt;0"",""Occupied"",""Late""}))))&gt;1,""Multiple Bookings"", IF(SUMIFS( 'Tenant Occupancy'!RB$5:RB23,OccupancyUnits,$B7,OccupancyAddres"&amp;"ses,$A7)&gt;0,SUMIFS('Tenant Occupancy'!RB$5:RB23,OccupancyUnits,$B7,OccupancyAddresses,$A7),IFERROR(VLOOKUP($A7&amp;"" ""&amp;$B7, FILTER(ARRAYFORMULA({OccupancyAddresses&amp;"" ""&amp; OccupancyUnits,'Tenant Occupancy'!RB$5:RB23}),INDEX(ARRAYFORMULA({OccupancyAddresses&amp;"""&amp;" ""&amp; OccupancyUnits,'Tenant Occupancy'!RB$5:RB23}),0,2)&lt;&gt;""""),2,FALSE),IF(RA4=TODAY(),""Today"",)))))"),"")</f>
        <v/>
      </c>
      <c r="RB7" s="3" t="str">
        <f>IFERROR(__xludf.DUMMYFUNCTION("IF(ISBLANK($A7),, IF((ARRAYFORMULA(SUM(COUNTIFS(OccupancyAddresses,$A7,OccupancyUnits, $B7, 'Tenant Occupancy'!RC$5:RC23,{""&gt;0"",""Occupied"",""Late""}))))&gt;1,""Multiple Bookings"", IF(SUMIFS( 'Tenant Occupancy'!RC$5:RC23,OccupancyUnits,$B7,OccupancyAddres"&amp;"ses,$A7)&gt;0,SUMIFS('Tenant Occupancy'!RC$5:RC23,OccupancyUnits,$B7,OccupancyAddresses,$A7),IFERROR(VLOOKUP($A7&amp;"" ""&amp;$B7, FILTER(ARRAYFORMULA({OccupancyAddresses&amp;"" ""&amp; OccupancyUnits,'Tenant Occupancy'!RC$5:RC23}),INDEX(ARRAYFORMULA({OccupancyAddresses&amp;"""&amp;" ""&amp; OccupancyUnits,'Tenant Occupancy'!RC$5:RC23}),0,2)&lt;&gt;""""),2,FALSE),IF(RB4=TODAY(),""Today"",)))))"),"")</f>
        <v/>
      </c>
      <c r="RC7" s="3" t="str">
        <f>IFERROR(__xludf.DUMMYFUNCTION("IF(ISBLANK($A7),, IF((ARRAYFORMULA(SUM(COUNTIFS(OccupancyAddresses,$A7,OccupancyUnits, $B7, 'Tenant Occupancy'!RD$5:RD23,{""&gt;0"",""Occupied"",""Late""}))))&gt;1,""Multiple Bookings"", IF(SUMIFS( 'Tenant Occupancy'!RD$5:RD23,OccupancyUnits,$B7,OccupancyAddres"&amp;"ses,$A7)&gt;0,SUMIFS('Tenant Occupancy'!RD$5:RD23,OccupancyUnits,$B7,OccupancyAddresses,$A7),IFERROR(VLOOKUP($A7&amp;"" ""&amp;$B7, FILTER(ARRAYFORMULA({OccupancyAddresses&amp;"" ""&amp; OccupancyUnits,'Tenant Occupancy'!RD$5:RD23}),INDEX(ARRAYFORMULA({OccupancyAddresses&amp;"""&amp;" ""&amp; OccupancyUnits,'Tenant Occupancy'!RD$5:RD23}),0,2)&lt;&gt;""""),2,FALSE),IF(RC4=TODAY(),""Today"",)))))"),"")</f>
        <v/>
      </c>
      <c r="RD7" s="3" t="str">
        <f>IFERROR(__xludf.DUMMYFUNCTION("IF(ISBLANK($A7),, IF((ARRAYFORMULA(SUM(COUNTIFS(OccupancyAddresses,$A7,OccupancyUnits, $B7, 'Tenant Occupancy'!RE$5:RE23,{""&gt;0"",""Occupied"",""Late""}))))&gt;1,""Multiple Bookings"", IF(SUMIFS( 'Tenant Occupancy'!RE$5:RE23,OccupancyUnits,$B7,OccupancyAddres"&amp;"ses,$A7)&gt;0,SUMIFS('Tenant Occupancy'!RE$5:RE23,OccupancyUnits,$B7,OccupancyAddresses,$A7),IFERROR(VLOOKUP($A7&amp;"" ""&amp;$B7, FILTER(ARRAYFORMULA({OccupancyAddresses&amp;"" ""&amp; OccupancyUnits,'Tenant Occupancy'!RE$5:RE23}),INDEX(ARRAYFORMULA({OccupancyAddresses&amp;"""&amp;" ""&amp; OccupancyUnits,'Tenant Occupancy'!RE$5:RE23}),0,2)&lt;&gt;""""),2,FALSE),IF(RD4=TODAY(),""Today"",)))))"),"")</f>
        <v/>
      </c>
      <c r="RE7" s="3" t="str">
        <f>IFERROR(__xludf.DUMMYFUNCTION("IF(ISBLANK($A7),, IF((ARRAYFORMULA(SUM(COUNTIFS(OccupancyAddresses,$A7,OccupancyUnits, $B7, 'Tenant Occupancy'!RF$5:RF23,{""&gt;0"",""Occupied"",""Late""}))))&gt;1,""Multiple Bookings"", IF(SUMIFS( 'Tenant Occupancy'!RF$5:RF23,OccupancyUnits,$B7,OccupancyAddres"&amp;"ses,$A7)&gt;0,SUMIFS('Tenant Occupancy'!RF$5:RF23,OccupancyUnits,$B7,OccupancyAddresses,$A7),IFERROR(VLOOKUP($A7&amp;"" ""&amp;$B7, FILTER(ARRAYFORMULA({OccupancyAddresses&amp;"" ""&amp; OccupancyUnits,'Tenant Occupancy'!RF$5:RF23}),INDEX(ARRAYFORMULA({OccupancyAddresses&amp;"""&amp;" ""&amp; OccupancyUnits,'Tenant Occupancy'!RF$5:RF23}),0,2)&lt;&gt;""""),2,FALSE),IF(RE4=TODAY(),""Today"",)))))"),"")</f>
        <v/>
      </c>
      <c r="RF7" s="3" t="str">
        <f>IFERROR(__xludf.DUMMYFUNCTION("IF(ISBLANK($A7),, IF((ARRAYFORMULA(SUM(COUNTIFS(OccupancyAddresses,$A7,OccupancyUnits, $B7, 'Tenant Occupancy'!RG$5:RG23,{""&gt;0"",""Occupied"",""Late""}))))&gt;1,""Multiple Bookings"", IF(SUMIFS( 'Tenant Occupancy'!RG$5:RG23,OccupancyUnits,$B7,OccupancyAddres"&amp;"ses,$A7)&gt;0,SUMIFS('Tenant Occupancy'!RG$5:RG23,OccupancyUnits,$B7,OccupancyAddresses,$A7),IFERROR(VLOOKUP($A7&amp;"" ""&amp;$B7, FILTER(ARRAYFORMULA({OccupancyAddresses&amp;"" ""&amp; OccupancyUnits,'Tenant Occupancy'!RG$5:RG23}),INDEX(ARRAYFORMULA({OccupancyAddresses&amp;"""&amp;" ""&amp; OccupancyUnits,'Tenant Occupancy'!RG$5:RG23}),0,2)&lt;&gt;""""),2,FALSE),IF(RF4=TODAY(),""Today"",)))))"),"")</f>
        <v/>
      </c>
      <c r="RG7" s="3" t="str">
        <f>IFERROR(__xludf.DUMMYFUNCTION("IF(ISBLANK($A7),, IF((ARRAYFORMULA(SUM(COUNTIFS(OccupancyAddresses,$A7,OccupancyUnits, $B7, 'Tenant Occupancy'!RH$5:RH23,{""&gt;0"",""Occupied"",""Late""}))))&gt;1,""Multiple Bookings"", IF(SUMIFS( 'Tenant Occupancy'!RH$5:RH23,OccupancyUnits,$B7,OccupancyAddres"&amp;"ses,$A7)&gt;0,SUMIFS('Tenant Occupancy'!RH$5:RH23,OccupancyUnits,$B7,OccupancyAddresses,$A7),IFERROR(VLOOKUP($A7&amp;"" ""&amp;$B7, FILTER(ARRAYFORMULA({OccupancyAddresses&amp;"" ""&amp; OccupancyUnits,'Tenant Occupancy'!RH$5:RH23}),INDEX(ARRAYFORMULA({OccupancyAddresses&amp;"""&amp;" ""&amp; OccupancyUnits,'Tenant Occupancy'!RH$5:RH23}),0,2)&lt;&gt;""""),2,FALSE),IF(RG4=TODAY(),""Today"",)))))"),"")</f>
        <v/>
      </c>
      <c r="RH7" s="3" t="str">
        <f>IFERROR(__xludf.DUMMYFUNCTION("IF(ISBLANK($A7),, IF((ARRAYFORMULA(SUM(COUNTIFS(OccupancyAddresses,$A7,OccupancyUnits, $B7, 'Tenant Occupancy'!RI$5:RI23,{""&gt;0"",""Occupied"",""Late""}))))&gt;1,""Multiple Bookings"", IF(SUMIFS( 'Tenant Occupancy'!RI$5:RI23,OccupancyUnits,$B7,OccupancyAddres"&amp;"ses,$A7)&gt;0,SUMIFS('Tenant Occupancy'!RI$5:RI23,OccupancyUnits,$B7,OccupancyAddresses,$A7),IFERROR(VLOOKUP($A7&amp;"" ""&amp;$B7, FILTER(ARRAYFORMULA({OccupancyAddresses&amp;"" ""&amp; OccupancyUnits,'Tenant Occupancy'!RI$5:RI23}),INDEX(ARRAYFORMULA({OccupancyAddresses&amp;"""&amp;" ""&amp; OccupancyUnits,'Tenant Occupancy'!RI$5:RI23}),0,2)&lt;&gt;""""),2,FALSE),IF(RH4=TODAY(),""Today"",)))))"),"")</f>
        <v/>
      </c>
      <c r="RI7" s="3" t="str">
        <f>IFERROR(__xludf.DUMMYFUNCTION("IF(ISBLANK($A7),, IF((ARRAYFORMULA(SUM(COUNTIFS(OccupancyAddresses,$A7,OccupancyUnits, $B7, 'Tenant Occupancy'!RJ$5:RJ23,{""&gt;0"",""Occupied"",""Late""}))))&gt;1,""Multiple Bookings"", IF(SUMIFS( 'Tenant Occupancy'!RJ$5:RJ23,OccupancyUnits,$B7,OccupancyAddres"&amp;"ses,$A7)&gt;0,SUMIFS('Tenant Occupancy'!RJ$5:RJ23,OccupancyUnits,$B7,OccupancyAddresses,$A7),IFERROR(VLOOKUP($A7&amp;"" ""&amp;$B7, FILTER(ARRAYFORMULA({OccupancyAddresses&amp;"" ""&amp; OccupancyUnits,'Tenant Occupancy'!RJ$5:RJ23}),INDEX(ARRAYFORMULA({OccupancyAddresses&amp;"""&amp;" ""&amp; OccupancyUnits,'Tenant Occupancy'!RJ$5:RJ23}),0,2)&lt;&gt;""""),2,FALSE),IF(RI4=TODAY(),""Today"",)))))"),"")</f>
        <v/>
      </c>
      <c r="RJ7" s="3" t="str">
        <f>IFERROR(__xludf.DUMMYFUNCTION("IF(ISBLANK($A7),, IF((ARRAYFORMULA(SUM(COUNTIFS(OccupancyAddresses,$A7,OccupancyUnits, $B7, 'Tenant Occupancy'!RK$5:RK23,{""&gt;0"",""Occupied"",""Late""}))))&gt;1,""Multiple Bookings"", IF(SUMIFS( 'Tenant Occupancy'!RK$5:RK23,OccupancyUnits,$B7,OccupancyAddres"&amp;"ses,$A7)&gt;0,SUMIFS('Tenant Occupancy'!RK$5:RK23,OccupancyUnits,$B7,OccupancyAddresses,$A7),IFERROR(VLOOKUP($A7&amp;"" ""&amp;$B7, FILTER(ARRAYFORMULA({OccupancyAddresses&amp;"" ""&amp; OccupancyUnits,'Tenant Occupancy'!RK$5:RK23}),INDEX(ARRAYFORMULA({OccupancyAddresses&amp;"""&amp;" ""&amp; OccupancyUnits,'Tenant Occupancy'!RK$5:RK23}),0,2)&lt;&gt;""""),2,FALSE),IF(RJ4=TODAY(),""Today"",)))))"),"")</f>
        <v/>
      </c>
      <c r="RK7" s="3" t="str">
        <f>IFERROR(__xludf.DUMMYFUNCTION("IF(ISBLANK($A7),, IF((ARRAYFORMULA(SUM(COUNTIFS(OccupancyAddresses,$A7,OccupancyUnits, $B7, 'Tenant Occupancy'!RL$5:RL23,{""&gt;0"",""Occupied"",""Late""}))))&gt;1,""Multiple Bookings"", IF(SUMIFS( 'Tenant Occupancy'!RL$5:RL23,OccupancyUnits,$B7,OccupancyAddres"&amp;"ses,$A7)&gt;0,SUMIFS('Tenant Occupancy'!RL$5:RL23,OccupancyUnits,$B7,OccupancyAddresses,$A7),IFERROR(VLOOKUP($A7&amp;"" ""&amp;$B7, FILTER(ARRAYFORMULA({OccupancyAddresses&amp;"" ""&amp; OccupancyUnits,'Tenant Occupancy'!RL$5:RL23}),INDEX(ARRAYFORMULA({OccupancyAddresses&amp;"""&amp;" ""&amp; OccupancyUnits,'Tenant Occupancy'!RL$5:RL23}),0,2)&lt;&gt;""""),2,FALSE),IF(RK4=TODAY(),""Today"",)))))"),"")</f>
        <v/>
      </c>
      <c r="RL7" s="3" t="str">
        <f>IFERROR(__xludf.DUMMYFUNCTION("IF(ISBLANK($A7),, IF((ARRAYFORMULA(SUM(COUNTIFS(OccupancyAddresses,$A7,OccupancyUnits, $B7, 'Tenant Occupancy'!RM$5:RM23,{""&gt;0"",""Occupied"",""Late""}))))&gt;1,""Multiple Bookings"", IF(SUMIFS( 'Tenant Occupancy'!RM$5:RM23,OccupancyUnits,$B7,OccupancyAddres"&amp;"ses,$A7)&gt;0,SUMIFS('Tenant Occupancy'!RM$5:RM23,OccupancyUnits,$B7,OccupancyAddresses,$A7),IFERROR(VLOOKUP($A7&amp;"" ""&amp;$B7, FILTER(ARRAYFORMULA({OccupancyAddresses&amp;"" ""&amp; OccupancyUnits,'Tenant Occupancy'!RM$5:RM23}),INDEX(ARRAYFORMULA({OccupancyAddresses&amp;"""&amp;" ""&amp; OccupancyUnits,'Tenant Occupancy'!RM$5:RM23}),0,2)&lt;&gt;""""),2,FALSE),IF(RL4=TODAY(),""Today"",)))))"),"")</f>
        <v/>
      </c>
      <c r="RM7" s="3" t="str">
        <f>IFERROR(__xludf.DUMMYFUNCTION("IF(ISBLANK($A7),, IF((ARRAYFORMULA(SUM(COUNTIFS(OccupancyAddresses,$A7,OccupancyUnits, $B7, 'Tenant Occupancy'!RN$5:RN23,{""&gt;0"",""Occupied"",""Late""}))))&gt;1,""Multiple Bookings"", IF(SUMIFS( 'Tenant Occupancy'!RN$5:RN23,OccupancyUnits,$B7,OccupancyAddres"&amp;"ses,$A7)&gt;0,SUMIFS('Tenant Occupancy'!RN$5:RN23,OccupancyUnits,$B7,OccupancyAddresses,$A7),IFERROR(VLOOKUP($A7&amp;"" ""&amp;$B7, FILTER(ARRAYFORMULA({OccupancyAddresses&amp;"" ""&amp; OccupancyUnits,'Tenant Occupancy'!RN$5:RN23}),INDEX(ARRAYFORMULA({OccupancyAddresses&amp;"""&amp;" ""&amp; OccupancyUnits,'Tenant Occupancy'!RN$5:RN23}),0,2)&lt;&gt;""""),2,FALSE),IF(RM4=TODAY(),""Today"",)))))"),"")</f>
        <v/>
      </c>
      <c r="RN7" s="3" t="str">
        <f>IFERROR(__xludf.DUMMYFUNCTION("IF(ISBLANK($A7),, IF((ARRAYFORMULA(SUM(COUNTIFS(OccupancyAddresses,$A7,OccupancyUnits, $B7, 'Tenant Occupancy'!RO$5:RO23,{""&gt;0"",""Occupied"",""Late""}))))&gt;1,""Multiple Bookings"", IF(SUMIFS( 'Tenant Occupancy'!RO$5:RO23,OccupancyUnits,$B7,OccupancyAddres"&amp;"ses,$A7)&gt;0,SUMIFS('Tenant Occupancy'!RO$5:RO23,OccupancyUnits,$B7,OccupancyAddresses,$A7),IFERROR(VLOOKUP($A7&amp;"" ""&amp;$B7, FILTER(ARRAYFORMULA({OccupancyAddresses&amp;"" ""&amp; OccupancyUnits,'Tenant Occupancy'!RO$5:RO23}),INDEX(ARRAYFORMULA({OccupancyAddresses&amp;"""&amp;" ""&amp; OccupancyUnits,'Tenant Occupancy'!RO$5:RO23}),0,2)&lt;&gt;""""),2,FALSE),IF(RN4=TODAY(),""Today"",)))))"),"")</f>
        <v/>
      </c>
      <c r="RO7" s="3" t="str">
        <f>IFERROR(__xludf.DUMMYFUNCTION("IF(ISBLANK($A7),, IF((ARRAYFORMULA(SUM(COUNTIFS(OccupancyAddresses,$A7,OccupancyUnits, $B7, 'Tenant Occupancy'!RP$5:RP23,{""&gt;0"",""Occupied"",""Late""}))))&gt;1,""Multiple Bookings"", IF(SUMIFS( 'Tenant Occupancy'!RP$5:RP23,OccupancyUnits,$B7,OccupancyAddres"&amp;"ses,$A7)&gt;0,SUMIFS('Tenant Occupancy'!RP$5:RP23,OccupancyUnits,$B7,OccupancyAddresses,$A7),IFERROR(VLOOKUP($A7&amp;"" ""&amp;$B7, FILTER(ARRAYFORMULA({OccupancyAddresses&amp;"" ""&amp; OccupancyUnits,'Tenant Occupancy'!RP$5:RP23}),INDEX(ARRAYFORMULA({OccupancyAddresses&amp;"""&amp;" ""&amp; OccupancyUnits,'Tenant Occupancy'!RP$5:RP23}),0,2)&lt;&gt;""""),2,FALSE),IF(RO4=TODAY(),""Today"",)))))"),"")</f>
        <v/>
      </c>
      <c r="RP7" s="3" t="str">
        <f>IFERROR(__xludf.DUMMYFUNCTION("IF(ISBLANK($A7),, IF((ARRAYFORMULA(SUM(COUNTIFS(OccupancyAddresses,$A7,OccupancyUnits, $B7, 'Tenant Occupancy'!RQ$5:RQ23,{""&gt;0"",""Occupied"",""Late""}))))&gt;1,""Multiple Bookings"", IF(SUMIFS( 'Tenant Occupancy'!RQ$5:RQ23,OccupancyUnits,$B7,OccupancyAddres"&amp;"ses,$A7)&gt;0,SUMIFS('Tenant Occupancy'!RQ$5:RQ23,OccupancyUnits,$B7,OccupancyAddresses,$A7),IFERROR(VLOOKUP($A7&amp;"" ""&amp;$B7, FILTER(ARRAYFORMULA({OccupancyAddresses&amp;"" ""&amp; OccupancyUnits,'Tenant Occupancy'!RQ$5:RQ23}),INDEX(ARRAYFORMULA({OccupancyAddresses&amp;"""&amp;" ""&amp; OccupancyUnits,'Tenant Occupancy'!RQ$5:RQ23}),0,2)&lt;&gt;""""),2,FALSE),IF(RP4=TODAY(),""Today"",)))))"),"")</f>
        <v/>
      </c>
      <c r="RQ7" s="3" t="str">
        <f>IFERROR(__xludf.DUMMYFUNCTION("IF(ISBLANK($A7),, IF((ARRAYFORMULA(SUM(COUNTIFS(OccupancyAddresses,$A7,OccupancyUnits, $B7, 'Tenant Occupancy'!RR$5:RR23,{""&gt;0"",""Occupied"",""Late""}))))&gt;1,""Multiple Bookings"", IF(SUMIFS( 'Tenant Occupancy'!RR$5:RR23,OccupancyUnits,$B7,OccupancyAddres"&amp;"ses,$A7)&gt;0,SUMIFS('Tenant Occupancy'!RR$5:RR23,OccupancyUnits,$B7,OccupancyAddresses,$A7),IFERROR(VLOOKUP($A7&amp;"" ""&amp;$B7, FILTER(ARRAYFORMULA({OccupancyAddresses&amp;"" ""&amp; OccupancyUnits,'Tenant Occupancy'!RR$5:RR23}),INDEX(ARRAYFORMULA({OccupancyAddresses&amp;"""&amp;" ""&amp; OccupancyUnits,'Tenant Occupancy'!RR$5:RR23}),0,2)&lt;&gt;""""),2,FALSE),IF(RQ4=TODAY(),""Today"",)))))"),"")</f>
        <v/>
      </c>
      <c r="RR7" s="3" t="str">
        <f>IFERROR(__xludf.DUMMYFUNCTION("IF(ISBLANK($A7),, IF((ARRAYFORMULA(SUM(COUNTIFS(OccupancyAddresses,$A7,OccupancyUnits, $B7, 'Tenant Occupancy'!RS$5:RS23,{""&gt;0"",""Occupied"",""Late""}))))&gt;1,""Multiple Bookings"", IF(SUMIFS( 'Tenant Occupancy'!RS$5:RS23,OccupancyUnits,$B7,OccupancyAddres"&amp;"ses,$A7)&gt;0,SUMIFS('Tenant Occupancy'!RS$5:RS23,OccupancyUnits,$B7,OccupancyAddresses,$A7),IFERROR(VLOOKUP($A7&amp;"" ""&amp;$B7, FILTER(ARRAYFORMULA({OccupancyAddresses&amp;"" ""&amp; OccupancyUnits,'Tenant Occupancy'!RS$5:RS23}),INDEX(ARRAYFORMULA({OccupancyAddresses&amp;"""&amp;" ""&amp; OccupancyUnits,'Tenant Occupancy'!RS$5:RS23}),0,2)&lt;&gt;""""),2,FALSE),IF(RR4=TODAY(),""Today"",)))))"),"")</f>
        <v/>
      </c>
      <c r="RS7" s="3" t="str">
        <f>IFERROR(__xludf.DUMMYFUNCTION("IF(ISBLANK($A7),, IF((ARRAYFORMULA(SUM(COUNTIFS(OccupancyAddresses,$A7,OccupancyUnits, $B7, 'Tenant Occupancy'!RT$5:RT23,{""&gt;0"",""Occupied"",""Late""}))))&gt;1,""Multiple Bookings"", IF(SUMIFS( 'Tenant Occupancy'!RT$5:RT23,OccupancyUnits,$B7,OccupancyAddres"&amp;"ses,$A7)&gt;0,SUMIFS('Tenant Occupancy'!RT$5:RT23,OccupancyUnits,$B7,OccupancyAddresses,$A7),IFERROR(VLOOKUP($A7&amp;"" ""&amp;$B7, FILTER(ARRAYFORMULA({OccupancyAddresses&amp;"" ""&amp; OccupancyUnits,'Tenant Occupancy'!RT$5:RT23}),INDEX(ARRAYFORMULA({OccupancyAddresses&amp;"""&amp;" ""&amp; OccupancyUnits,'Tenant Occupancy'!RT$5:RT23}),0,2)&lt;&gt;""""),2,FALSE),IF(RS4=TODAY(),""Today"",)))))"),"")</f>
        <v/>
      </c>
      <c r="RT7" s="3" t="str">
        <f>IFERROR(__xludf.DUMMYFUNCTION("IF(ISBLANK($A7),, IF((ARRAYFORMULA(SUM(COUNTIFS(OccupancyAddresses,$A7,OccupancyUnits, $B7, 'Tenant Occupancy'!RU$5:RU23,{""&gt;0"",""Occupied"",""Late""}))))&gt;1,""Multiple Bookings"", IF(SUMIFS( 'Tenant Occupancy'!RU$5:RU23,OccupancyUnits,$B7,OccupancyAddres"&amp;"ses,$A7)&gt;0,SUMIFS('Tenant Occupancy'!RU$5:RU23,OccupancyUnits,$B7,OccupancyAddresses,$A7),IFERROR(VLOOKUP($A7&amp;"" ""&amp;$B7, FILTER(ARRAYFORMULA({OccupancyAddresses&amp;"" ""&amp; OccupancyUnits,'Tenant Occupancy'!RU$5:RU23}),INDEX(ARRAYFORMULA({OccupancyAddresses&amp;"""&amp;" ""&amp; OccupancyUnits,'Tenant Occupancy'!RU$5:RU23}),0,2)&lt;&gt;""""),2,FALSE),IF(RT4=TODAY(),""Today"",)))))"),"")</f>
        <v/>
      </c>
      <c r="RU7" s="3" t="str">
        <f>IFERROR(__xludf.DUMMYFUNCTION("IF(ISBLANK($A7),, IF((ARRAYFORMULA(SUM(COUNTIFS(OccupancyAddresses,$A7,OccupancyUnits, $B7, 'Tenant Occupancy'!RV$5:RV23,{""&gt;0"",""Occupied"",""Late""}))))&gt;1,""Multiple Bookings"", IF(SUMIFS( 'Tenant Occupancy'!RV$5:RV23,OccupancyUnits,$B7,OccupancyAddres"&amp;"ses,$A7)&gt;0,SUMIFS('Tenant Occupancy'!RV$5:RV23,OccupancyUnits,$B7,OccupancyAddresses,$A7),IFERROR(VLOOKUP($A7&amp;"" ""&amp;$B7, FILTER(ARRAYFORMULA({OccupancyAddresses&amp;"" ""&amp; OccupancyUnits,'Tenant Occupancy'!RV$5:RV23}),INDEX(ARRAYFORMULA({OccupancyAddresses&amp;"""&amp;" ""&amp; OccupancyUnits,'Tenant Occupancy'!RV$5:RV23}),0,2)&lt;&gt;""""),2,FALSE),IF(RU4=TODAY(),""Today"",)))))"),"")</f>
        <v/>
      </c>
      <c r="RV7" s="3" t="str">
        <f>IFERROR(__xludf.DUMMYFUNCTION("IF(ISBLANK($A7),, IF((ARRAYFORMULA(SUM(COUNTIFS(OccupancyAddresses,$A7,OccupancyUnits, $B7, 'Tenant Occupancy'!RW$5:RW23,{""&gt;0"",""Occupied"",""Late""}))))&gt;1,""Multiple Bookings"", IF(SUMIFS( 'Tenant Occupancy'!RW$5:RW23,OccupancyUnits,$B7,OccupancyAddres"&amp;"ses,$A7)&gt;0,SUMIFS('Tenant Occupancy'!RW$5:RW23,OccupancyUnits,$B7,OccupancyAddresses,$A7),IFERROR(VLOOKUP($A7&amp;"" ""&amp;$B7, FILTER(ARRAYFORMULA({OccupancyAddresses&amp;"" ""&amp; OccupancyUnits,'Tenant Occupancy'!RW$5:RW23}),INDEX(ARRAYFORMULA({OccupancyAddresses&amp;"""&amp;" ""&amp; OccupancyUnits,'Tenant Occupancy'!RW$5:RW23}),0,2)&lt;&gt;""""),2,FALSE),IF(RV4=TODAY(),""Today"",)))))"),"")</f>
        <v/>
      </c>
      <c r="RW7" s="3" t="str">
        <f>IFERROR(__xludf.DUMMYFUNCTION("IF(ISBLANK($A7),, IF((ARRAYFORMULA(SUM(COUNTIFS(OccupancyAddresses,$A7,OccupancyUnits, $B7, 'Tenant Occupancy'!RX$5:RX23,{""&gt;0"",""Occupied"",""Late""}))))&gt;1,""Multiple Bookings"", IF(SUMIFS( 'Tenant Occupancy'!RX$5:RX23,OccupancyUnits,$B7,OccupancyAddres"&amp;"ses,$A7)&gt;0,SUMIFS('Tenant Occupancy'!RX$5:RX23,OccupancyUnits,$B7,OccupancyAddresses,$A7),IFERROR(VLOOKUP($A7&amp;"" ""&amp;$B7, FILTER(ARRAYFORMULA({OccupancyAddresses&amp;"" ""&amp; OccupancyUnits,'Tenant Occupancy'!RX$5:RX23}),INDEX(ARRAYFORMULA({OccupancyAddresses&amp;"""&amp;" ""&amp; OccupancyUnits,'Tenant Occupancy'!RX$5:RX23}),0,2)&lt;&gt;""""),2,FALSE),IF(RW4=TODAY(),""Today"",)))))"),"")</f>
        <v/>
      </c>
      <c r="RX7" s="3" t="str">
        <f>IFERROR(__xludf.DUMMYFUNCTION("IF(ISBLANK($A7),, IF((ARRAYFORMULA(SUM(COUNTIFS(OccupancyAddresses,$A7,OccupancyUnits, $B7, 'Tenant Occupancy'!RY$5:RY23,{""&gt;0"",""Occupied"",""Late""}))))&gt;1,""Multiple Bookings"", IF(SUMIFS( 'Tenant Occupancy'!RY$5:RY23,OccupancyUnits,$B7,OccupancyAddres"&amp;"ses,$A7)&gt;0,SUMIFS('Tenant Occupancy'!RY$5:RY23,OccupancyUnits,$B7,OccupancyAddresses,$A7),IFERROR(VLOOKUP($A7&amp;"" ""&amp;$B7, FILTER(ARRAYFORMULA({OccupancyAddresses&amp;"" ""&amp; OccupancyUnits,'Tenant Occupancy'!RY$5:RY23}),INDEX(ARRAYFORMULA({OccupancyAddresses&amp;"""&amp;" ""&amp; OccupancyUnits,'Tenant Occupancy'!RY$5:RY23}),0,2)&lt;&gt;""""),2,FALSE),IF(RX4=TODAY(),""Today"",)))))"),"")</f>
        <v/>
      </c>
      <c r="RY7" s="3" t="str">
        <f>IFERROR(__xludf.DUMMYFUNCTION("IF(ISBLANK($A7),, IF((ARRAYFORMULA(SUM(COUNTIFS(OccupancyAddresses,$A7,OccupancyUnits, $B7, 'Tenant Occupancy'!RZ$5:RZ23,{""&gt;0"",""Occupied"",""Late""}))))&gt;1,""Multiple Bookings"", IF(SUMIFS( 'Tenant Occupancy'!RZ$5:RZ23,OccupancyUnits,$B7,OccupancyAddres"&amp;"ses,$A7)&gt;0,SUMIFS('Tenant Occupancy'!RZ$5:RZ23,OccupancyUnits,$B7,OccupancyAddresses,$A7),IFERROR(VLOOKUP($A7&amp;"" ""&amp;$B7, FILTER(ARRAYFORMULA({OccupancyAddresses&amp;"" ""&amp; OccupancyUnits,'Tenant Occupancy'!RZ$5:RZ23}),INDEX(ARRAYFORMULA({OccupancyAddresses&amp;"""&amp;" ""&amp; OccupancyUnits,'Tenant Occupancy'!RZ$5:RZ23}),0,2)&lt;&gt;""""),2,FALSE),IF(RY4=TODAY(),""Today"",)))))"),"")</f>
        <v/>
      </c>
      <c r="RZ7" s="3" t="str">
        <f>IFERROR(__xludf.DUMMYFUNCTION("IF(ISBLANK($A7),, IF((ARRAYFORMULA(SUM(COUNTIFS(OccupancyAddresses,$A7,OccupancyUnits, $B7, 'Tenant Occupancy'!SA$5:SA23,{""&gt;0"",""Occupied"",""Late""}))))&gt;1,""Multiple Bookings"", IF(SUMIFS( 'Tenant Occupancy'!SA$5:SA23,OccupancyUnits,$B7,OccupancyAddres"&amp;"ses,$A7)&gt;0,SUMIFS('Tenant Occupancy'!SA$5:SA23,OccupancyUnits,$B7,OccupancyAddresses,$A7),IFERROR(VLOOKUP($A7&amp;"" ""&amp;$B7, FILTER(ARRAYFORMULA({OccupancyAddresses&amp;"" ""&amp; OccupancyUnits,'Tenant Occupancy'!SA$5:SA23}),INDEX(ARRAYFORMULA({OccupancyAddresses&amp;"""&amp;" ""&amp; OccupancyUnits,'Tenant Occupancy'!SA$5:SA23}),0,2)&lt;&gt;""""),2,FALSE),IF(RZ4=TODAY(),""Today"",)))))"),"")</f>
        <v/>
      </c>
      <c r="SA7" s="3" t="str">
        <f>IFERROR(__xludf.DUMMYFUNCTION("IF(ISBLANK($A7),, IF((ARRAYFORMULA(SUM(COUNTIFS(OccupancyAddresses,$A7,OccupancyUnits, $B7, 'Tenant Occupancy'!SB$5:SB23,{""&gt;0"",""Occupied"",""Late""}))))&gt;1,""Multiple Bookings"", IF(SUMIFS( 'Tenant Occupancy'!SB$5:SB23,OccupancyUnits,$B7,OccupancyAddres"&amp;"ses,$A7)&gt;0,SUMIFS('Tenant Occupancy'!SB$5:SB23,OccupancyUnits,$B7,OccupancyAddresses,$A7),IFERROR(VLOOKUP($A7&amp;"" ""&amp;$B7, FILTER(ARRAYFORMULA({OccupancyAddresses&amp;"" ""&amp; OccupancyUnits,'Tenant Occupancy'!SB$5:SB23}),INDEX(ARRAYFORMULA({OccupancyAddresses&amp;"""&amp;" ""&amp; OccupancyUnits,'Tenant Occupancy'!SB$5:SB23}),0,2)&lt;&gt;""""),2,FALSE),IF(SA4=TODAY(),""Today"",)))))"),"")</f>
        <v/>
      </c>
      <c r="SB7" s="3" t="str">
        <f>IFERROR(__xludf.DUMMYFUNCTION("IF(ISBLANK($A7),, IF((ARRAYFORMULA(SUM(COUNTIFS(OccupancyAddresses,$A7,OccupancyUnits, $B7, 'Tenant Occupancy'!SC$5:SC23,{""&gt;0"",""Occupied"",""Late""}))))&gt;1,""Multiple Bookings"", IF(SUMIFS( 'Tenant Occupancy'!SC$5:SC23,OccupancyUnits,$B7,OccupancyAddres"&amp;"ses,$A7)&gt;0,SUMIFS('Tenant Occupancy'!SC$5:SC23,OccupancyUnits,$B7,OccupancyAddresses,$A7),IFERROR(VLOOKUP($A7&amp;"" ""&amp;$B7, FILTER(ARRAYFORMULA({OccupancyAddresses&amp;"" ""&amp; OccupancyUnits,'Tenant Occupancy'!SC$5:SC23}),INDEX(ARRAYFORMULA({OccupancyAddresses&amp;"""&amp;" ""&amp; OccupancyUnits,'Tenant Occupancy'!SC$5:SC23}),0,2)&lt;&gt;""""),2,FALSE),IF(SB4=TODAY(),""Today"",)))))"),"")</f>
        <v/>
      </c>
      <c r="SC7" s="3" t="str">
        <f>IFERROR(__xludf.DUMMYFUNCTION("IF(ISBLANK($A7),, IF((ARRAYFORMULA(SUM(COUNTIFS(OccupancyAddresses,$A7,OccupancyUnits, $B7, 'Tenant Occupancy'!SD$5:SD23,{""&gt;0"",""Occupied"",""Late""}))))&gt;1,""Multiple Bookings"", IF(SUMIFS( 'Tenant Occupancy'!SD$5:SD23,OccupancyUnits,$B7,OccupancyAddres"&amp;"ses,$A7)&gt;0,SUMIFS('Tenant Occupancy'!SD$5:SD23,OccupancyUnits,$B7,OccupancyAddresses,$A7),IFERROR(VLOOKUP($A7&amp;"" ""&amp;$B7, FILTER(ARRAYFORMULA({OccupancyAddresses&amp;"" ""&amp; OccupancyUnits,'Tenant Occupancy'!SD$5:SD23}),INDEX(ARRAYFORMULA({OccupancyAddresses&amp;"""&amp;" ""&amp; OccupancyUnits,'Tenant Occupancy'!SD$5:SD23}),0,2)&lt;&gt;""""),2,FALSE),IF(SC4=TODAY(),""Today"",)))))"),"")</f>
        <v/>
      </c>
      <c r="SD7" s="3" t="str">
        <f>IFERROR(__xludf.DUMMYFUNCTION("IF(ISBLANK($A7),, IF((ARRAYFORMULA(SUM(COUNTIFS(OccupancyAddresses,$A7,OccupancyUnits, $B7, 'Tenant Occupancy'!SE$5:SE23,{""&gt;0"",""Occupied"",""Late""}))))&gt;1,""Multiple Bookings"", IF(SUMIFS( 'Tenant Occupancy'!SE$5:SE23,OccupancyUnits,$B7,OccupancyAddres"&amp;"ses,$A7)&gt;0,SUMIFS('Tenant Occupancy'!SE$5:SE23,OccupancyUnits,$B7,OccupancyAddresses,$A7),IFERROR(VLOOKUP($A7&amp;"" ""&amp;$B7, FILTER(ARRAYFORMULA({OccupancyAddresses&amp;"" ""&amp; OccupancyUnits,'Tenant Occupancy'!SE$5:SE23}),INDEX(ARRAYFORMULA({OccupancyAddresses&amp;"""&amp;" ""&amp; OccupancyUnits,'Tenant Occupancy'!SE$5:SE23}),0,2)&lt;&gt;""""),2,FALSE),IF(SD4=TODAY(),""Today"",)))))"),"")</f>
        <v/>
      </c>
      <c r="SE7" s="3" t="str">
        <f>IFERROR(__xludf.DUMMYFUNCTION("IF(ISBLANK($A7),, IF((ARRAYFORMULA(SUM(COUNTIFS(OccupancyAddresses,$A7,OccupancyUnits, $B7, 'Tenant Occupancy'!SF$5:SF23,{""&gt;0"",""Occupied"",""Late""}))))&gt;1,""Multiple Bookings"", IF(SUMIFS( 'Tenant Occupancy'!SF$5:SF23,OccupancyUnits,$B7,OccupancyAddres"&amp;"ses,$A7)&gt;0,SUMIFS('Tenant Occupancy'!SF$5:SF23,OccupancyUnits,$B7,OccupancyAddresses,$A7),IFERROR(VLOOKUP($A7&amp;"" ""&amp;$B7, FILTER(ARRAYFORMULA({OccupancyAddresses&amp;"" ""&amp; OccupancyUnits,'Tenant Occupancy'!SF$5:SF23}),INDEX(ARRAYFORMULA({OccupancyAddresses&amp;"""&amp;" ""&amp; OccupancyUnits,'Tenant Occupancy'!SF$5:SF23}),0,2)&lt;&gt;""""),2,FALSE),IF(SE4=TODAY(),""Today"",)))))"),"")</f>
        <v/>
      </c>
      <c r="SF7" s="3" t="str">
        <f>IFERROR(__xludf.DUMMYFUNCTION("IF(ISBLANK($A7),, IF((ARRAYFORMULA(SUM(COUNTIFS(OccupancyAddresses,$A7,OccupancyUnits, $B7, 'Tenant Occupancy'!SG$5:SG23,{""&gt;0"",""Occupied"",""Late""}))))&gt;1,""Multiple Bookings"", IF(SUMIFS( 'Tenant Occupancy'!SG$5:SG23,OccupancyUnits,$B7,OccupancyAddres"&amp;"ses,$A7)&gt;0,SUMIFS('Tenant Occupancy'!SG$5:SG23,OccupancyUnits,$B7,OccupancyAddresses,$A7),IFERROR(VLOOKUP($A7&amp;"" ""&amp;$B7, FILTER(ARRAYFORMULA({OccupancyAddresses&amp;"" ""&amp; OccupancyUnits,'Tenant Occupancy'!SG$5:SG23}),INDEX(ARRAYFORMULA({OccupancyAddresses&amp;"""&amp;" ""&amp; OccupancyUnits,'Tenant Occupancy'!SG$5:SG23}),0,2)&lt;&gt;""""),2,FALSE),IF(SF4=TODAY(),""Today"",)))))"),"")</f>
        <v/>
      </c>
      <c r="SG7" s="3" t="str">
        <f>IFERROR(__xludf.DUMMYFUNCTION("IF(ISBLANK($A7),, IF((ARRAYFORMULA(SUM(COUNTIFS(OccupancyAddresses,$A7,OccupancyUnits, $B7, 'Tenant Occupancy'!SH$5:SH23,{""&gt;0"",""Occupied"",""Late""}))))&gt;1,""Multiple Bookings"", IF(SUMIFS( 'Tenant Occupancy'!SH$5:SH23,OccupancyUnits,$B7,OccupancyAddres"&amp;"ses,$A7)&gt;0,SUMIFS('Tenant Occupancy'!SH$5:SH23,OccupancyUnits,$B7,OccupancyAddresses,$A7),IFERROR(VLOOKUP($A7&amp;"" ""&amp;$B7, FILTER(ARRAYFORMULA({OccupancyAddresses&amp;"" ""&amp; OccupancyUnits,'Tenant Occupancy'!SH$5:SH23}),INDEX(ARRAYFORMULA({OccupancyAddresses&amp;"""&amp;" ""&amp; OccupancyUnits,'Tenant Occupancy'!SH$5:SH23}),0,2)&lt;&gt;""""),2,FALSE),IF(SG4=TODAY(),""Today"",)))))"),"")</f>
        <v/>
      </c>
      <c r="SH7" s="3" t="str">
        <f>IFERROR(__xludf.DUMMYFUNCTION("IF(ISBLANK($A7),, IF((ARRAYFORMULA(SUM(COUNTIFS(OccupancyAddresses,$A7,OccupancyUnits, $B7, 'Tenant Occupancy'!SI$5:SI23,{""&gt;0"",""Occupied"",""Late""}))))&gt;1,""Multiple Bookings"", IF(SUMIFS( 'Tenant Occupancy'!SI$5:SI23,OccupancyUnits,$B7,OccupancyAddres"&amp;"ses,$A7)&gt;0,SUMIFS('Tenant Occupancy'!SI$5:SI23,OccupancyUnits,$B7,OccupancyAddresses,$A7),IFERROR(VLOOKUP($A7&amp;"" ""&amp;$B7, FILTER(ARRAYFORMULA({OccupancyAddresses&amp;"" ""&amp; OccupancyUnits,'Tenant Occupancy'!SI$5:SI23}),INDEX(ARRAYFORMULA({OccupancyAddresses&amp;"""&amp;" ""&amp; OccupancyUnits,'Tenant Occupancy'!SI$5:SI23}),0,2)&lt;&gt;""""),2,FALSE),IF(SH4=TODAY(),""Today"",)))))"),"")</f>
        <v/>
      </c>
      <c r="SI7" s="3" t="str">
        <f>IFERROR(__xludf.DUMMYFUNCTION("IF(ISBLANK($A7),, IF((ARRAYFORMULA(SUM(COUNTIFS(OccupancyAddresses,$A7,OccupancyUnits, $B7, 'Tenant Occupancy'!SJ$5:SJ23,{""&gt;0"",""Occupied"",""Late""}))))&gt;1,""Multiple Bookings"", IF(SUMIFS( 'Tenant Occupancy'!SJ$5:SJ23,OccupancyUnits,$B7,OccupancyAddres"&amp;"ses,$A7)&gt;0,SUMIFS('Tenant Occupancy'!SJ$5:SJ23,OccupancyUnits,$B7,OccupancyAddresses,$A7),IFERROR(VLOOKUP($A7&amp;"" ""&amp;$B7, FILTER(ARRAYFORMULA({OccupancyAddresses&amp;"" ""&amp; OccupancyUnits,'Tenant Occupancy'!SJ$5:SJ23}),INDEX(ARRAYFORMULA({OccupancyAddresses&amp;"""&amp;" ""&amp; OccupancyUnits,'Tenant Occupancy'!SJ$5:SJ23}),0,2)&lt;&gt;""""),2,FALSE),IF(SI4=TODAY(),""Today"",)))))"),"")</f>
        <v/>
      </c>
      <c r="SJ7" s="3" t="str">
        <f>IFERROR(__xludf.DUMMYFUNCTION("IF(ISBLANK($A7),, IF((ARRAYFORMULA(SUM(COUNTIFS(OccupancyAddresses,$A7,OccupancyUnits, $B7, 'Tenant Occupancy'!SK$5:SK23,{""&gt;0"",""Occupied"",""Late""}))))&gt;1,""Multiple Bookings"", IF(SUMIFS( 'Tenant Occupancy'!SK$5:SK23,OccupancyUnits,$B7,OccupancyAddres"&amp;"ses,$A7)&gt;0,SUMIFS('Tenant Occupancy'!SK$5:SK23,OccupancyUnits,$B7,OccupancyAddresses,$A7),IFERROR(VLOOKUP($A7&amp;"" ""&amp;$B7, FILTER(ARRAYFORMULA({OccupancyAddresses&amp;"" ""&amp; OccupancyUnits,'Tenant Occupancy'!SK$5:SK23}),INDEX(ARRAYFORMULA({OccupancyAddresses&amp;"""&amp;" ""&amp; OccupancyUnits,'Tenant Occupancy'!SK$5:SK23}),0,2)&lt;&gt;""""),2,FALSE),IF(SJ4=TODAY(),""Today"",)))))"),"")</f>
        <v/>
      </c>
      <c r="SK7" s="3" t="str">
        <f>IFERROR(__xludf.DUMMYFUNCTION("IF(ISBLANK($A7),, IF((ARRAYFORMULA(SUM(COUNTIFS(OccupancyAddresses,$A7,OccupancyUnits, $B7, 'Tenant Occupancy'!SL$5:SL23,{""&gt;0"",""Occupied"",""Late""}))))&gt;1,""Multiple Bookings"", IF(SUMIFS( 'Tenant Occupancy'!SL$5:SL23,OccupancyUnits,$B7,OccupancyAddres"&amp;"ses,$A7)&gt;0,SUMIFS('Tenant Occupancy'!SL$5:SL23,OccupancyUnits,$B7,OccupancyAddresses,$A7),IFERROR(VLOOKUP($A7&amp;"" ""&amp;$B7, FILTER(ARRAYFORMULA({OccupancyAddresses&amp;"" ""&amp; OccupancyUnits,'Tenant Occupancy'!SL$5:SL23}),INDEX(ARRAYFORMULA({OccupancyAddresses&amp;"""&amp;" ""&amp; OccupancyUnits,'Tenant Occupancy'!SL$5:SL23}),0,2)&lt;&gt;""""),2,FALSE),IF(SK4=TODAY(),""Today"",)))))"),"")</f>
        <v/>
      </c>
      <c r="SL7" s="3" t="str">
        <f>IFERROR(__xludf.DUMMYFUNCTION("IF(ISBLANK($A7),, IF((ARRAYFORMULA(SUM(COUNTIFS(OccupancyAddresses,$A7,OccupancyUnits, $B7, 'Tenant Occupancy'!SM$5:SM23,{""&gt;0"",""Occupied"",""Late""}))))&gt;1,""Multiple Bookings"", IF(SUMIFS( 'Tenant Occupancy'!SM$5:SM23,OccupancyUnits,$B7,OccupancyAddres"&amp;"ses,$A7)&gt;0,SUMIFS('Tenant Occupancy'!SM$5:SM23,OccupancyUnits,$B7,OccupancyAddresses,$A7),IFERROR(VLOOKUP($A7&amp;"" ""&amp;$B7, FILTER(ARRAYFORMULA({OccupancyAddresses&amp;"" ""&amp; OccupancyUnits,'Tenant Occupancy'!SM$5:SM23}),INDEX(ARRAYFORMULA({OccupancyAddresses&amp;"""&amp;" ""&amp; OccupancyUnits,'Tenant Occupancy'!SM$5:SM23}),0,2)&lt;&gt;""""),2,FALSE),IF(SL4=TODAY(),""Today"",)))))"),"")</f>
        <v/>
      </c>
      <c r="SM7" s="3" t="str">
        <f>IFERROR(__xludf.DUMMYFUNCTION("IF(ISBLANK($A7),, IF((ARRAYFORMULA(SUM(COUNTIFS(OccupancyAddresses,$A7,OccupancyUnits, $B7, 'Tenant Occupancy'!SN$5:SN23,{""&gt;0"",""Occupied"",""Late""}))))&gt;1,""Multiple Bookings"", IF(SUMIFS( 'Tenant Occupancy'!SN$5:SN23,OccupancyUnits,$B7,OccupancyAddres"&amp;"ses,$A7)&gt;0,SUMIFS('Tenant Occupancy'!SN$5:SN23,OccupancyUnits,$B7,OccupancyAddresses,$A7),IFERROR(VLOOKUP($A7&amp;"" ""&amp;$B7, FILTER(ARRAYFORMULA({OccupancyAddresses&amp;"" ""&amp; OccupancyUnits,'Tenant Occupancy'!SN$5:SN23}),INDEX(ARRAYFORMULA({OccupancyAddresses&amp;"""&amp;" ""&amp; OccupancyUnits,'Tenant Occupancy'!SN$5:SN23}),0,2)&lt;&gt;""""),2,FALSE),IF(SM4=TODAY(),""Today"",)))))"),"")</f>
        <v/>
      </c>
      <c r="SN7" s="3" t="str">
        <f>IFERROR(__xludf.DUMMYFUNCTION("IF(ISBLANK($A7),, IF((ARRAYFORMULA(SUM(COUNTIFS(OccupancyAddresses,$A7,OccupancyUnits, $B7, 'Tenant Occupancy'!SO$5:SO23,{""&gt;0"",""Occupied"",""Late""}))))&gt;1,""Multiple Bookings"", IF(SUMIFS( 'Tenant Occupancy'!SO$5:SO23,OccupancyUnits,$B7,OccupancyAddres"&amp;"ses,$A7)&gt;0,SUMIFS('Tenant Occupancy'!SO$5:SO23,OccupancyUnits,$B7,OccupancyAddresses,$A7),IFERROR(VLOOKUP($A7&amp;"" ""&amp;$B7, FILTER(ARRAYFORMULA({OccupancyAddresses&amp;"" ""&amp; OccupancyUnits,'Tenant Occupancy'!SO$5:SO23}),INDEX(ARRAYFORMULA({OccupancyAddresses&amp;"""&amp;" ""&amp; OccupancyUnits,'Tenant Occupancy'!SO$5:SO23}),0,2)&lt;&gt;""""),2,FALSE),IF(SN4=TODAY(),""Today"",)))))"),"")</f>
        <v/>
      </c>
      <c r="SO7" s="3" t="str">
        <f>IFERROR(__xludf.DUMMYFUNCTION("IF(ISBLANK($A7),, IF((ARRAYFORMULA(SUM(COUNTIFS(OccupancyAddresses,$A7,OccupancyUnits, $B7, 'Tenant Occupancy'!SP$5:SP23,{""&gt;0"",""Occupied"",""Late""}))))&gt;1,""Multiple Bookings"", IF(SUMIFS( 'Tenant Occupancy'!SP$5:SP23,OccupancyUnits,$B7,OccupancyAddres"&amp;"ses,$A7)&gt;0,SUMIFS('Tenant Occupancy'!SP$5:SP23,OccupancyUnits,$B7,OccupancyAddresses,$A7),IFERROR(VLOOKUP($A7&amp;"" ""&amp;$B7, FILTER(ARRAYFORMULA({OccupancyAddresses&amp;"" ""&amp; OccupancyUnits,'Tenant Occupancy'!SP$5:SP23}),INDEX(ARRAYFORMULA({OccupancyAddresses&amp;"""&amp;" ""&amp; OccupancyUnits,'Tenant Occupancy'!SP$5:SP23}),0,2)&lt;&gt;""""),2,FALSE),IF(SO4=TODAY(),""Today"",)))))"),"")</f>
        <v/>
      </c>
      <c r="SP7" s="3" t="str">
        <f>IFERROR(__xludf.DUMMYFUNCTION("IF(ISBLANK($A7),, IF((ARRAYFORMULA(SUM(COUNTIFS(OccupancyAddresses,$A7,OccupancyUnits, $B7, 'Tenant Occupancy'!SQ$5:SQ23,{""&gt;0"",""Occupied"",""Late""}))))&gt;1,""Multiple Bookings"", IF(SUMIFS( 'Tenant Occupancy'!SQ$5:SQ23,OccupancyUnits,$B7,OccupancyAddres"&amp;"ses,$A7)&gt;0,SUMIFS('Tenant Occupancy'!SQ$5:SQ23,OccupancyUnits,$B7,OccupancyAddresses,$A7),IFERROR(VLOOKUP($A7&amp;"" ""&amp;$B7, FILTER(ARRAYFORMULA({OccupancyAddresses&amp;"" ""&amp; OccupancyUnits,'Tenant Occupancy'!SQ$5:SQ23}),INDEX(ARRAYFORMULA({OccupancyAddresses&amp;"""&amp;" ""&amp; OccupancyUnits,'Tenant Occupancy'!SQ$5:SQ23}),0,2)&lt;&gt;""""),2,FALSE),IF(SP4=TODAY(),""Today"",)))))"),"")</f>
        <v/>
      </c>
      <c r="SQ7" s="3" t="str">
        <f>IFERROR(__xludf.DUMMYFUNCTION("IF(ISBLANK($A7),, IF((ARRAYFORMULA(SUM(COUNTIFS(OccupancyAddresses,$A7,OccupancyUnits, $B7, 'Tenant Occupancy'!SR$5:SR23,{""&gt;0"",""Occupied"",""Late""}))))&gt;1,""Multiple Bookings"", IF(SUMIFS( 'Tenant Occupancy'!SR$5:SR23,OccupancyUnits,$B7,OccupancyAddres"&amp;"ses,$A7)&gt;0,SUMIFS('Tenant Occupancy'!SR$5:SR23,OccupancyUnits,$B7,OccupancyAddresses,$A7),IFERROR(VLOOKUP($A7&amp;"" ""&amp;$B7, FILTER(ARRAYFORMULA({OccupancyAddresses&amp;"" ""&amp; OccupancyUnits,'Tenant Occupancy'!SR$5:SR23}),INDEX(ARRAYFORMULA({OccupancyAddresses&amp;"""&amp;" ""&amp; OccupancyUnits,'Tenant Occupancy'!SR$5:SR23}),0,2)&lt;&gt;""""),2,FALSE),IF(SQ4=TODAY(),""Today"",)))))"),"")</f>
        <v/>
      </c>
      <c r="SR7" s="3" t="str">
        <f>IFERROR(__xludf.DUMMYFUNCTION("IF(ISBLANK($A7),, IF((ARRAYFORMULA(SUM(COUNTIFS(OccupancyAddresses,$A7,OccupancyUnits, $B7, 'Tenant Occupancy'!SS$5:SS23,{""&gt;0"",""Occupied"",""Late""}))))&gt;1,""Multiple Bookings"", IF(SUMIFS( 'Tenant Occupancy'!SS$5:SS23,OccupancyUnits,$B7,OccupancyAddres"&amp;"ses,$A7)&gt;0,SUMIFS('Tenant Occupancy'!SS$5:SS23,OccupancyUnits,$B7,OccupancyAddresses,$A7),IFERROR(VLOOKUP($A7&amp;"" ""&amp;$B7, FILTER(ARRAYFORMULA({OccupancyAddresses&amp;"" ""&amp; OccupancyUnits,'Tenant Occupancy'!SS$5:SS23}),INDEX(ARRAYFORMULA({OccupancyAddresses&amp;"""&amp;" ""&amp; OccupancyUnits,'Tenant Occupancy'!SS$5:SS23}),0,2)&lt;&gt;""""),2,FALSE),IF(SR4=TODAY(),""Today"",)))))"),"")</f>
        <v/>
      </c>
      <c r="SS7" s="3" t="str">
        <f>IFERROR(__xludf.DUMMYFUNCTION("IF(ISBLANK($A7),, IF((ARRAYFORMULA(SUM(COUNTIFS(OccupancyAddresses,$A7,OccupancyUnits, $B7, 'Tenant Occupancy'!ST$5:ST23,{""&gt;0"",""Occupied"",""Late""}))))&gt;1,""Multiple Bookings"", IF(SUMIFS( 'Tenant Occupancy'!ST$5:ST23,OccupancyUnits,$B7,OccupancyAddres"&amp;"ses,$A7)&gt;0,SUMIFS('Tenant Occupancy'!ST$5:ST23,OccupancyUnits,$B7,OccupancyAddresses,$A7),IFERROR(VLOOKUP($A7&amp;"" ""&amp;$B7, FILTER(ARRAYFORMULA({OccupancyAddresses&amp;"" ""&amp; OccupancyUnits,'Tenant Occupancy'!ST$5:ST23}),INDEX(ARRAYFORMULA({OccupancyAddresses&amp;"""&amp;" ""&amp; OccupancyUnits,'Tenant Occupancy'!ST$5:ST23}),0,2)&lt;&gt;""""),2,FALSE),IF(SS4=TODAY(),""Today"",)))))"),"")</f>
        <v/>
      </c>
      <c r="ST7" s="3" t="str">
        <f>IFERROR(__xludf.DUMMYFUNCTION("IF(ISBLANK($A7),, IF((ARRAYFORMULA(SUM(COUNTIFS(OccupancyAddresses,$A7,OccupancyUnits, $B7, 'Tenant Occupancy'!SU$5:SU23,{""&gt;0"",""Occupied"",""Late""}))))&gt;1,""Multiple Bookings"", IF(SUMIFS( 'Tenant Occupancy'!SU$5:SU23,OccupancyUnits,$B7,OccupancyAddres"&amp;"ses,$A7)&gt;0,SUMIFS('Tenant Occupancy'!SU$5:SU23,OccupancyUnits,$B7,OccupancyAddresses,$A7),IFERROR(VLOOKUP($A7&amp;"" ""&amp;$B7, FILTER(ARRAYFORMULA({OccupancyAddresses&amp;"" ""&amp; OccupancyUnits,'Tenant Occupancy'!SU$5:SU23}),INDEX(ARRAYFORMULA({OccupancyAddresses&amp;"""&amp;" ""&amp; OccupancyUnits,'Tenant Occupancy'!SU$5:SU23}),0,2)&lt;&gt;""""),2,FALSE),IF(ST4=TODAY(),""Today"",)))))"),"")</f>
        <v/>
      </c>
      <c r="SU7" s="3" t="str">
        <f>IFERROR(__xludf.DUMMYFUNCTION("IF(ISBLANK($A7),, IF((ARRAYFORMULA(SUM(COUNTIFS(OccupancyAddresses,$A7,OccupancyUnits, $B7, 'Tenant Occupancy'!SV$5:SV23,{""&gt;0"",""Occupied"",""Late""}))))&gt;1,""Multiple Bookings"", IF(SUMIFS( 'Tenant Occupancy'!SV$5:SV23,OccupancyUnits,$B7,OccupancyAddres"&amp;"ses,$A7)&gt;0,SUMIFS('Tenant Occupancy'!SV$5:SV23,OccupancyUnits,$B7,OccupancyAddresses,$A7),IFERROR(VLOOKUP($A7&amp;"" ""&amp;$B7, FILTER(ARRAYFORMULA({OccupancyAddresses&amp;"" ""&amp; OccupancyUnits,'Tenant Occupancy'!SV$5:SV23}),INDEX(ARRAYFORMULA({OccupancyAddresses&amp;"""&amp;" ""&amp; OccupancyUnits,'Tenant Occupancy'!SV$5:SV23}),0,2)&lt;&gt;""""),2,FALSE),IF(SU4=TODAY(),""Today"",)))))"),"")</f>
        <v/>
      </c>
      <c r="SV7" s="3" t="str">
        <f>IFERROR(__xludf.DUMMYFUNCTION("IF(ISBLANK($A7),, IF((ARRAYFORMULA(SUM(COUNTIFS(OccupancyAddresses,$A7,OccupancyUnits, $B7, 'Tenant Occupancy'!SW$5:SW23,{""&gt;0"",""Occupied"",""Late""}))))&gt;1,""Multiple Bookings"", IF(SUMIFS( 'Tenant Occupancy'!SW$5:SW23,OccupancyUnits,$B7,OccupancyAddres"&amp;"ses,$A7)&gt;0,SUMIFS('Tenant Occupancy'!SW$5:SW23,OccupancyUnits,$B7,OccupancyAddresses,$A7),IFERROR(VLOOKUP($A7&amp;"" ""&amp;$B7, FILTER(ARRAYFORMULA({OccupancyAddresses&amp;"" ""&amp; OccupancyUnits,'Tenant Occupancy'!SW$5:SW23}),INDEX(ARRAYFORMULA({OccupancyAddresses&amp;"""&amp;" ""&amp; OccupancyUnits,'Tenant Occupancy'!SW$5:SW23}),0,2)&lt;&gt;""""),2,FALSE),IF(SV4=TODAY(),""Today"",)))))"),"")</f>
        <v/>
      </c>
      <c r="SW7" s="3" t="str">
        <f>IFERROR(__xludf.DUMMYFUNCTION("IF(ISBLANK($A7),, IF((ARRAYFORMULA(SUM(COUNTIFS(OccupancyAddresses,$A7,OccupancyUnits, $B7, 'Tenant Occupancy'!SX$5:SX23,{""&gt;0"",""Occupied"",""Late""}))))&gt;1,""Multiple Bookings"", IF(SUMIFS( 'Tenant Occupancy'!SX$5:SX23,OccupancyUnits,$B7,OccupancyAddres"&amp;"ses,$A7)&gt;0,SUMIFS('Tenant Occupancy'!SX$5:SX23,OccupancyUnits,$B7,OccupancyAddresses,$A7),IFERROR(VLOOKUP($A7&amp;"" ""&amp;$B7, FILTER(ARRAYFORMULA({OccupancyAddresses&amp;"" ""&amp; OccupancyUnits,'Tenant Occupancy'!SX$5:SX23}),INDEX(ARRAYFORMULA({OccupancyAddresses&amp;"""&amp;" ""&amp; OccupancyUnits,'Tenant Occupancy'!SX$5:SX23}),0,2)&lt;&gt;""""),2,FALSE),IF(SW4=TODAY(),""Today"",)))))"),"")</f>
        <v/>
      </c>
      <c r="SX7" s="3" t="str">
        <f>IFERROR(__xludf.DUMMYFUNCTION("IF(ISBLANK($A7),, IF((ARRAYFORMULA(SUM(COUNTIFS(OccupancyAddresses,$A7,OccupancyUnits, $B7, 'Tenant Occupancy'!SY$5:SY23,{""&gt;0"",""Occupied"",""Late""}))))&gt;1,""Multiple Bookings"", IF(SUMIFS( 'Tenant Occupancy'!SY$5:SY23,OccupancyUnits,$B7,OccupancyAddres"&amp;"ses,$A7)&gt;0,SUMIFS('Tenant Occupancy'!SY$5:SY23,OccupancyUnits,$B7,OccupancyAddresses,$A7),IFERROR(VLOOKUP($A7&amp;"" ""&amp;$B7, FILTER(ARRAYFORMULA({OccupancyAddresses&amp;"" ""&amp; OccupancyUnits,'Tenant Occupancy'!SY$5:SY23}),INDEX(ARRAYFORMULA({OccupancyAddresses&amp;"""&amp;" ""&amp; OccupancyUnits,'Tenant Occupancy'!SY$5:SY23}),0,2)&lt;&gt;""""),2,FALSE),IF(SX4=TODAY(),""Today"",)))))"),"")</f>
        <v/>
      </c>
      <c r="SY7" s="3" t="str">
        <f>IFERROR(__xludf.DUMMYFUNCTION("IF(ISBLANK($A7),, IF((ARRAYFORMULA(SUM(COUNTIFS(OccupancyAddresses,$A7,OccupancyUnits, $B7, 'Tenant Occupancy'!SZ$5:SZ23,{""&gt;0"",""Occupied"",""Late""}))))&gt;1,""Multiple Bookings"", IF(SUMIFS( 'Tenant Occupancy'!SZ$5:SZ23,OccupancyUnits,$B7,OccupancyAddres"&amp;"ses,$A7)&gt;0,SUMIFS('Tenant Occupancy'!SZ$5:SZ23,OccupancyUnits,$B7,OccupancyAddresses,$A7),IFERROR(VLOOKUP($A7&amp;"" ""&amp;$B7, FILTER(ARRAYFORMULA({OccupancyAddresses&amp;"" ""&amp; OccupancyUnits,'Tenant Occupancy'!SZ$5:SZ23}),INDEX(ARRAYFORMULA({OccupancyAddresses&amp;"""&amp;" ""&amp; OccupancyUnits,'Tenant Occupancy'!SZ$5:SZ23}),0,2)&lt;&gt;""""),2,FALSE),IF(SY4=TODAY(),""Today"",)))))"),"")</f>
        <v/>
      </c>
      <c r="SZ7" s="3" t="str">
        <f>IFERROR(__xludf.DUMMYFUNCTION("IF(ISBLANK($A7),, IF((ARRAYFORMULA(SUM(COUNTIFS(OccupancyAddresses,$A7,OccupancyUnits, $B7, 'Tenant Occupancy'!TA$5:TA23,{""&gt;0"",""Occupied"",""Late""}))))&gt;1,""Multiple Bookings"", IF(SUMIFS( 'Tenant Occupancy'!TA$5:TA23,OccupancyUnits,$B7,OccupancyAddres"&amp;"ses,$A7)&gt;0,SUMIFS('Tenant Occupancy'!TA$5:TA23,OccupancyUnits,$B7,OccupancyAddresses,$A7),IFERROR(VLOOKUP($A7&amp;"" ""&amp;$B7, FILTER(ARRAYFORMULA({OccupancyAddresses&amp;"" ""&amp; OccupancyUnits,'Tenant Occupancy'!TA$5:TA23}),INDEX(ARRAYFORMULA({OccupancyAddresses&amp;"""&amp;" ""&amp; OccupancyUnits,'Tenant Occupancy'!TA$5:TA23}),0,2)&lt;&gt;""""),2,FALSE),IF(SZ4=TODAY(),""Today"",)))))"),"")</f>
        <v/>
      </c>
      <c r="TA7" s="3" t="str">
        <f>IFERROR(__xludf.DUMMYFUNCTION("IF(ISBLANK($A7),, IF((ARRAYFORMULA(SUM(COUNTIFS(OccupancyAddresses,$A7,OccupancyUnits, $B7, 'Tenant Occupancy'!TB$5:TB23,{""&gt;0"",""Occupied"",""Late""}))))&gt;1,""Multiple Bookings"", IF(SUMIFS( 'Tenant Occupancy'!TB$5:TB23,OccupancyUnits,$B7,OccupancyAddres"&amp;"ses,$A7)&gt;0,SUMIFS('Tenant Occupancy'!TB$5:TB23,OccupancyUnits,$B7,OccupancyAddresses,$A7),IFERROR(VLOOKUP($A7&amp;"" ""&amp;$B7, FILTER(ARRAYFORMULA({OccupancyAddresses&amp;"" ""&amp; OccupancyUnits,'Tenant Occupancy'!TB$5:TB23}),INDEX(ARRAYFORMULA({OccupancyAddresses&amp;"""&amp;" ""&amp; OccupancyUnits,'Tenant Occupancy'!TB$5:TB23}),0,2)&lt;&gt;""""),2,FALSE),IF(TA4=TODAY(),""Today"",)))))"),"")</f>
        <v/>
      </c>
      <c r="TB7" s="3" t="str">
        <f>IFERROR(__xludf.DUMMYFUNCTION("IF(ISBLANK($A7),, IF((ARRAYFORMULA(SUM(COUNTIFS(OccupancyAddresses,$A7,OccupancyUnits, $B7, 'Tenant Occupancy'!TC$5:TC23,{""&gt;0"",""Occupied"",""Late""}))))&gt;1,""Multiple Bookings"", IF(SUMIFS( 'Tenant Occupancy'!TC$5:TC23,OccupancyUnits,$B7,OccupancyAddres"&amp;"ses,$A7)&gt;0,SUMIFS('Tenant Occupancy'!TC$5:TC23,OccupancyUnits,$B7,OccupancyAddresses,$A7),IFERROR(VLOOKUP($A7&amp;"" ""&amp;$B7, FILTER(ARRAYFORMULA({OccupancyAddresses&amp;"" ""&amp; OccupancyUnits,'Tenant Occupancy'!TC$5:TC23}),INDEX(ARRAYFORMULA({OccupancyAddresses&amp;"""&amp;" ""&amp; OccupancyUnits,'Tenant Occupancy'!TC$5:TC23}),0,2)&lt;&gt;""""),2,FALSE),IF(TB4=TODAY(),""Today"",)))))"),"")</f>
        <v/>
      </c>
      <c r="TC7" s="3" t="str">
        <f>IFERROR(__xludf.DUMMYFUNCTION("IF(ISBLANK($A7),, IF((ARRAYFORMULA(SUM(COUNTIFS(OccupancyAddresses,$A7,OccupancyUnits, $B7, 'Tenant Occupancy'!TD$5:TD23,{""&gt;0"",""Occupied"",""Late""}))))&gt;1,""Multiple Bookings"", IF(SUMIFS( 'Tenant Occupancy'!TD$5:TD23,OccupancyUnits,$B7,OccupancyAddres"&amp;"ses,$A7)&gt;0,SUMIFS('Tenant Occupancy'!TD$5:TD23,OccupancyUnits,$B7,OccupancyAddresses,$A7),IFERROR(VLOOKUP($A7&amp;"" ""&amp;$B7, FILTER(ARRAYFORMULA({OccupancyAddresses&amp;"" ""&amp; OccupancyUnits,'Tenant Occupancy'!TD$5:TD23}),INDEX(ARRAYFORMULA({OccupancyAddresses&amp;"""&amp;" ""&amp; OccupancyUnits,'Tenant Occupancy'!TD$5:TD23}),0,2)&lt;&gt;""""),2,FALSE),IF(TC4=TODAY(),""Today"",)))))"),"")</f>
        <v/>
      </c>
      <c r="TD7" s="3" t="str">
        <f>IFERROR(__xludf.DUMMYFUNCTION("IF(ISBLANK($A7),, IF((ARRAYFORMULA(SUM(COUNTIFS(OccupancyAddresses,$A7,OccupancyUnits, $B7, 'Tenant Occupancy'!TE$5:TE23,{""&gt;0"",""Occupied"",""Late""}))))&gt;1,""Multiple Bookings"", IF(SUMIFS( 'Tenant Occupancy'!TE$5:TE23,OccupancyUnits,$B7,OccupancyAddres"&amp;"ses,$A7)&gt;0,SUMIFS('Tenant Occupancy'!TE$5:TE23,OccupancyUnits,$B7,OccupancyAddresses,$A7),IFERROR(VLOOKUP($A7&amp;"" ""&amp;$B7, FILTER(ARRAYFORMULA({OccupancyAddresses&amp;"" ""&amp; OccupancyUnits,'Tenant Occupancy'!TE$5:TE23}),INDEX(ARRAYFORMULA({OccupancyAddresses&amp;"""&amp;" ""&amp; OccupancyUnits,'Tenant Occupancy'!TE$5:TE23}),0,2)&lt;&gt;""""),2,FALSE),IF(TD4=TODAY(),""Today"",)))))"),"")</f>
        <v/>
      </c>
      <c r="TE7" s="3" t="str">
        <f>IFERROR(__xludf.DUMMYFUNCTION("IF(ISBLANK($A7),, IF((ARRAYFORMULA(SUM(COUNTIFS(OccupancyAddresses,$A7,OccupancyUnits, $B7, 'Tenant Occupancy'!TF$5:TF23,{""&gt;0"",""Occupied"",""Late""}))))&gt;1,""Multiple Bookings"", IF(SUMIFS( 'Tenant Occupancy'!TF$5:TF23,OccupancyUnits,$B7,OccupancyAddres"&amp;"ses,$A7)&gt;0,SUMIFS('Tenant Occupancy'!TF$5:TF23,OccupancyUnits,$B7,OccupancyAddresses,$A7),IFERROR(VLOOKUP($A7&amp;"" ""&amp;$B7, FILTER(ARRAYFORMULA({OccupancyAddresses&amp;"" ""&amp; OccupancyUnits,'Tenant Occupancy'!TF$5:TF23}),INDEX(ARRAYFORMULA({OccupancyAddresses&amp;"""&amp;" ""&amp; OccupancyUnits,'Tenant Occupancy'!TF$5:TF23}),0,2)&lt;&gt;""""),2,FALSE),IF(TE4=TODAY(),""Today"",)))))"),"")</f>
        <v/>
      </c>
      <c r="TF7" s="3" t="str">
        <f>IFERROR(__xludf.DUMMYFUNCTION("IF(ISBLANK($A7),, IF((ARRAYFORMULA(SUM(COUNTIFS(OccupancyAddresses,$A7,OccupancyUnits, $B7, 'Tenant Occupancy'!TG$5:TG23,{""&gt;0"",""Occupied"",""Late""}))))&gt;1,""Multiple Bookings"", IF(SUMIFS( 'Tenant Occupancy'!TG$5:TG23,OccupancyUnits,$B7,OccupancyAddres"&amp;"ses,$A7)&gt;0,SUMIFS('Tenant Occupancy'!TG$5:TG23,OccupancyUnits,$B7,OccupancyAddresses,$A7),IFERROR(VLOOKUP($A7&amp;"" ""&amp;$B7, FILTER(ARRAYFORMULA({OccupancyAddresses&amp;"" ""&amp; OccupancyUnits,'Tenant Occupancy'!TG$5:TG23}),INDEX(ARRAYFORMULA({OccupancyAddresses&amp;"""&amp;" ""&amp; OccupancyUnits,'Tenant Occupancy'!TG$5:TG23}),0,2)&lt;&gt;""""),2,FALSE),IF(TF4=TODAY(),""Today"",)))))"),"")</f>
        <v/>
      </c>
      <c r="TG7" s="3" t="str">
        <f>IFERROR(__xludf.DUMMYFUNCTION("IF(ISBLANK($A7),, IF((ARRAYFORMULA(SUM(COUNTIFS(OccupancyAddresses,$A7,OccupancyUnits, $B7, 'Tenant Occupancy'!TH$5:TH23,{""&gt;0"",""Occupied"",""Late""}))))&gt;1,""Multiple Bookings"", IF(SUMIFS( 'Tenant Occupancy'!TH$5:TH23,OccupancyUnits,$B7,OccupancyAddres"&amp;"ses,$A7)&gt;0,SUMIFS('Tenant Occupancy'!TH$5:TH23,OccupancyUnits,$B7,OccupancyAddresses,$A7),IFERROR(VLOOKUP($A7&amp;"" ""&amp;$B7, FILTER(ARRAYFORMULA({OccupancyAddresses&amp;"" ""&amp; OccupancyUnits,'Tenant Occupancy'!TH$5:TH23}),INDEX(ARRAYFORMULA({OccupancyAddresses&amp;"""&amp;" ""&amp; OccupancyUnits,'Tenant Occupancy'!TH$5:TH23}),0,2)&lt;&gt;""""),2,FALSE),IF(TG4=TODAY(),""Today"",)))))"),"")</f>
        <v/>
      </c>
      <c r="TH7" s="3" t="str">
        <f>IFERROR(__xludf.DUMMYFUNCTION("IF(ISBLANK($A7),, IF((ARRAYFORMULA(SUM(COUNTIFS(OccupancyAddresses,$A7,OccupancyUnits, $B7, 'Tenant Occupancy'!TI$5:TI23,{""&gt;0"",""Occupied"",""Late""}))))&gt;1,""Multiple Bookings"", IF(SUMIFS( 'Tenant Occupancy'!TI$5:TI23,OccupancyUnits,$B7,OccupancyAddres"&amp;"ses,$A7)&gt;0,SUMIFS('Tenant Occupancy'!TI$5:TI23,OccupancyUnits,$B7,OccupancyAddresses,$A7),IFERROR(VLOOKUP($A7&amp;"" ""&amp;$B7, FILTER(ARRAYFORMULA({OccupancyAddresses&amp;"" ""&amp; OccupancyUnits,'Tenant Occupancy'!TI$5:TI23}),INDEX(ARRAYFORMULA({OccupancyAddresses&amp;"""&amp;" ""&amp; OccupancyUnits,'Tenant Occupancy'!TI$5:TI23}),0,2)&lt;&gt;""""),2,FALSE),IF(TH4=TODAY(),""Today"",)))))"),"")</f>
        <v/>
      </c>
      <c r="TI7" s="3" t="str">
        <f>IFERROR(__xludf.DUMMYFUNCTION("IF(ISBLANK($A7),, IF((ARRAYFORMULA(SUM(COUNTIFS(OccupancyAddresses,$A7,OccupancyUnits, $B7, 'Tenant Occupancy'!TJ$5:TJ23,{""&gt;0"",""Occupied"",""Late""}))))&gt;1,""Multiple Bookings"", IF(SUMIFS( 'Tenant Occupancy'!TJ$5:TJ23,OccupancyUnits,$B7,OccupancyAddres"&amp;"ses,$A7)&gt;0,SUMIFS('Tenant Occupancy'!TJ$5:TJ23,OccupancyUnits,$B7,OccupancyAddresses,$A7),IFERROR(VLOOKUP($A7&amp;"" ""&amp;$B7, FILTER(ARRAYFORMULA({OccupancyAddresses&amp;"" ""&amp; OccupancyUnits,'Tenant Occupancy'!TJ$5:TJ23}),INDEX(ARRAYFORMULA({OccupancyAddresses&amp;"""&amp;" ""&amp; OccupancyUnits,'Tenant Occupancy'!TJ$5:TJ23}),0,2)&lt;&gt;""""),2,FALSE),IF(TI4=TODAY(),""Today"",)))))"),"")</f>
        <v/>
      </c>
      <c r="TJ7" s="3" t="str">
        <f>IFERROR(__xludf.DUMMYFUNCTION("IF(ISBLANK($A7),, IF((ARRAYFORMULA(SUM(COUNTIFS(OccupancyAddresses,$A7,OccupancyUnits, $B7, 'Tenant Occupancy'!TK$5:TK23,{""&gt;0"",""Occupied"",""Late""}))))&gt;1,""Multiple Bookings"", IF(SUMIFS( 'Tenant Occupancy'!TK$5:TK23,OccupancyUnits,$B7,OccupancyAddres"&amp;"ses,$A7)&gt;0,SUMIFS('Tenant Occupancy'!TK$5:TK23,OccupancyUnits,$B7,OccupancyAddresses,$A7),IFERROR(VLOOKUP($A7&amp;"" ""&amp;$B7, FILTER(ARRAYFORMULA({OccupancyAddresses&amp;"" ""&amp; OccupancyUnits,'Tenant Occupancy'!TK$5:TK23}),INDEX(ARRAYFORMULA({OccupancyAddresses&amp;"""&amp;" ""&amp; OccupancyUnits,'Tenant Occupancy'!TK$5:TK23}),0,2)&lt;&gt;""""),2,FALSE),IF(TJ4=TODAY(),""Today"",)))))"),"")</f>
        <v/>
      </c>
      <c r="TK7" s="3" t="str">
        <f>IFERROR(__xludf.DUMMYFUNCTION("IF(ISBLANK($A7),, IF((ARRAYFORMULA(SUM(COUNTIFS(OccupancyAddresses,$A7,OccupancyUnits, $B7, 'Tenant Occupancy'!TL$5:TL23,{""&gt;0"",""Occupied"",""Late""}))))&gt;1,""Multiple Bookings"", IF(SUMIFS( 'Tenant Occupancy'!TL$5:TL23,OccupancyUnits,$B7,OccupancyAddres"&amp;"ses,$A7)&gt;0,SUMIFS('Tenant Occupancy'!TL$5:TL23,OccupancyUnits,$B7,OccupancyAddresses,$A7),IFERROR(VLOOKUP($A7&amp;"" ""&amp;$B7, FILTER(ARRAYFORMULA({OccupancyAddresses&amp;"" ""&amp; OccupancyUnits,'Tenant Occupancy'!TL$5:TL23}),INDEX(ARRAYFORMULA({OccupancyAddresses&amp;"""&amp;" ""&amp; OccupancyUnits,'Tenant Occupancy'!TL$5:TL23}),0,2)&lt;&gt;""""),2,FALSE),IF(TK4=TODAY(),""Today"",)))))"),"")</f>
        <v/>
      </c>
      <c r="TL7" s="3" t="str">
        <f>IFERROR(__xludf.DUMMYFUNCTION("IF(ISBLANK($A7),, IF((ARRAYFORMULA(SUM(COUNTIFS(OccupancyAddresses,$A7,OccupancyUnits, $B7, 'Tenant Occupancy'!TM$5:TM23,{""&gt;0"",""Occupied"",""Late""}))))&gt;1,""Multiple Bookings"", IF(SUMIFS( 'Tenant Occupancy'!TM$5:TM23,OccupancyUnits,$B7,OccupancyAddres"&amp;"ses,$A7)&gt;0,SUMIFS('Tenant Occupancy'!TM$5:TM23,OccupancyUnits,$B7,OccupancyAddresses,$A7),IFERROR(VLOOKUP($A7&amp;"" ""&amp;$B7, FILTER(ARRAYFORMULA({OccupancyAddresses&amp;"" ""&amp; OccupancyUnits,'Tenant Occupancy'!TM$5:TM23}),INDEX(ARRAYFORMULA({OccupancyAddresses&amp;"""&amp;" ""&amp; OccupancyUnits,'Tenant Occupancy'!TM$5:TM23}),0,2)&lt;&gt;""""),2,FALSE),IF(TL4=TODAY(),""Today"",)))))"),"")</f>
        <v/>
      </c>
      <c r="TM7" s="3" t="str">
        <f>IFERROR(__xludf.DUMMYFUNCTION("IF(ISBLANK($A7),, IF((ARRAYFORMULA(SUM(COUNTIFS(OccupancyAddresses,$A7,OccupancyUnits, $B7, 'Tenant Occupancy'!TN$5:TN23,{""&gt;0"",""Occupied"",""Late""}))))&gt;1,""Multiple Bookings"", IF(SUMIFS( 'Tenant Occupancy'!TN$5:TN23,OccupancyUnits,$B7,OccupancyAddres"&amp;"ses,$A7)&gt;0,SUMIFS('Tenant Occupancy'!TN$5:TN23,OccupancyUnits,$B7,OccupancyAddresses,$A7),IFERROR(VLOOKUP($A7&amp;"" ""&amp;$B7, FILTER(ARRAYFORMULA({OccupancyAddresses&amp;"" ""&amp; OccupancyUnits,'Tenant Occupancy'!TN$5:TN23}),INDEX(ARRAYFORMULA({OccupancyAddresses&amp;"""&amp;" ""&amp; OccupancyUnits,'Tenant Occupancy'!TN$5:TN23}),0,2)&lt;&gt;""""),2,FALSE),IF(TM4=TODAY(),""Today"",)))))"),"")</f>
        <v/>
      </c>
      <c r="TN7" s="3" t="str">
        <f>IFERROR(__xludf.DUMMYFUNCTION("IF(ISBLANK($A7),, IF((ARRAYFORMULA(SUM(COUNTIFS(OccupancyAddresses,$A7,OccupancyUnits, $B7, 'Tenant Occupancy'!TO$5:TO23,{""&gt;0"",""Occupied"",""Late""}))))&gt;1,""Multiple Bookings"", IF(SUMIFS( 'Tenant Occupancy'!TO$5:TO23,OccupancyUnits,$B7,OccupancyAddres"&amp;"ses,$A7)&gt;0,SUMIFS('Tenant Occupancy'!TO$5:TO23,OccupancyUnits,$B7,OccupancyAddresses,$A7),IFERROR(VLOOKUP($A7&amp;"" ""&amp;$B7, FILTER(ARRAYFORMULA({OccupancyAddresses&amp;"" ""&amp; OccupancyUnits,'Tenant Occupancy'!TO$5:TO23}),INDEX(ARRAYFORMULA({OccupancyAddresses&amp;"""&amp;" ""&amp; OccupancyUnits,'Tenant Occupancy'!TO$5:TO23}),0,2)&lt;&gt;""""),2,FALSE),IF(TN4=TODAY(),""Today"",)))))"),"")</f>
        <v/>
      </c>
      <c r="TO7" s="3" t="str">
        <f>IFERROR(__xludf.DUMMYFUNCTION("IF(ISBLANK($A7),, IF((ARRAYFORMULA(SUM(COUNTIFS(OccupancyAddresses,$A7,OccupancyUnits, $B7, 'Tenant Occupancy'!TP$5:TP23,{""&gt;0"",""Occupied"",""Late""}))))&gt;1,""Multiple Bookings"", IF(SUMIFS( 'Tenant Occupancy'!TP$5:TP23,OccupancyUnits,$B7,OccupancyAddres"&amp;"ses,$A7)&gt;0,SUMIFS('Tenant Occupancy'!TP$5:TP23,OccupancyUnits,$B7,OccupancyAddresses,$A7),IFERROR(VLOOKUP($A7&amp;"" ""&amp;$B7, FILTER(ARRAYFORMULA({OccupancyAddresses&amp;"" ""&amp; OccupancyUnits,'Tenant Occupancy'!TP$5:TP23}),INDEX(ARRAYFORMULA({OccupancyAddresses&amp;"""&amp;" ""&amp; OccupancyUnits,'Tenant Occupancy'!TP$5:TP23}),0,2)&lt;&gt;""""),2,FALSE),IF(TO4=TODAY(),""Today"",)))))"),"")</f>
        <v/>
      </c>
      <c r="TP7" s="3" t="str">
        <f>IFERROR(__xludf.DUMMYFUNCTION("IF(ISBLANK($A7),, IF((ARRAYFORMULA(SUM(COUNTIFS(OccupancyAddresses,$A7,OccupancyUnits, $B7, 'Tenant Occupancy'!TQ$5:TQ23,{""&gt;0"",""Occupied"",""Late""}))))&gt;1,""Multiple Bookings"", IF(SUMIFS( 'Tenant Occupancy'!TQ$5:TQ23,OccupancyUnits,$B7,OccupancyAddres"&amp;"ses,$A7)&gt;0,SUMIFS('Tenant Occupancy'!TQ$5:TQ23,OccupancyUnits,$B7,OccupancyAddresses,$A7),IFERROR(VLOOKUP($A7&amp;"" ""&amp;$B7, FILTER(ARRAYFORMULA({OccupancyAddresses&amp;"" ""&amp; OccupancyUnits,'Tenant Occupancy'!TQ$5:TQ23}),INDEX(ARRAYFORMULA({OccupancyAddresses&amp;"""&amp;" ""&amp; OccupancyUnits,'Tenant Occupancy'!TQ$5:TQ23}),0,2)&lt;&gt;""""),2,FALSE),IF(TP4=TODAY(),""Today"",)))))"),"")</f>
        <v/>
      </c>
      <c r="TQ7" s="3" t="str">
        <f>IFERROR(__xludf.DUMMYFUNCTION("IF(ISBLANK($A7),, IF((ARRAYFORMULA(SUM(COUNTIFS(OccupancyAddresses,$A7,OccupancyUnits, $B7, 'Tenant Occupancy'!TR$5:TR23,{""&gt;0"",""Occupied"",""Late""}))))&gt;1,""Multiple Bookings"", IF(SUMIFS( 'Tenant Occupancy'!TR$5:TR23,OccupancyUnits,$B7,OccupancyAddres"&amp;"ses,$A7)&gt;0,SUMIFS('Tenant Occupancy'!TR$5:TR23,OccupancyUnits,$B7,OccupancyAddresses,$A7),IFERROR(VLOOKUP($A7&amp;"" ""&amp;$B7, FILTER(ARRAYFORMULA({OccupancyAddresses&amp;"" ""&amp; OccupancyUnits,'Tenant Occupancy'!TR$5:TR23}),INDEX(ARRAYFORMULA({OccupancyAddresses&amp;"""&amp;" ""&amp; OccupancyUnits,'Tenant Occupancy'!TR$5:TR23}),0,2)&lt;&gt;""""),2,FALSE),IF(TQ4=TODAY(),""Today"",)))))"),"")</f>
        <v/>
      </c>
      <c r="TR7" s="3" t="str">
        <f>IFERROR(__xludf.DUMMYFUNCTION("IF(ISBLANK($A7),, IF((ARRAYFORMULA(SUM(COUNTIFS(OccupancyAddresses,$A7,OccupancyUnits, $B7, 'Tenant Occupancy'!TS$5:TS23,{""&gt;0"",""Occupied"",""Late""}))))&gt;1,""Multiple Bookings"", IF(SUMIFS( 'Tenant Occupancy'!TS$5:TS23,OccupancyUnits,$B7,OccupancyAddres"&amp;"ses,$A7)&gt;0,SUMIFS('Tenant Occupancy'!TS$5:TS23,OccupancyUnits,$B7,OccupancyAddresses,$A7),IFERROR(VLOOKUP($A7&amp;"" ""&amp;$B7, FILTER(ARRAYFORMULA({OccupancyAddresses&amp;"" ""&amp; OccupancyUnits,'Tenant Occupancy'!TS$5:TS23}),INDEX(ARRAYFORMULA({OccupancyAddresses&amp;"""&amp;" ""&amp; OccupancyUnits,'Tenant Occupancy'!TS$5:TS23}),0,2)&lt;&gt;""""),2,FALSE),IF(TR4=TODAY(),""Today"",)))))"),"")</f>
        <v/>
      </c>
      <c r="TS7" s="3" t="str">
        <f>IFERROR(__xludf.DUMMYFUNCTION("IF(ISBLANK($A7),, IF((ARRAYFORMULA(SUM(COUNTIFS(OccupancyAddresses,$A7,OccupancyUnits, $B7, 'Tenant Occupancy'!TT$5:TT23,{""&gt;0"",""Occupied"",""Late""}))))&gt;1,""Multiple Bookings"", IF(SUMIFS( 'Tenant Occupancy'!TT$5:TT23,OccupancyUnits,$B7,OccupancyAddres"&amp;"ses,$A7)&gt;0,SUMIFS('Tenant Occupancy'!TT$5:TT23,OccupancyUnits,$B7,OccupancyAddresses,$A7),IFERROR(VLOOKUP($A7&amp;"" ""&amp;$B7, FILTER(ARRAYFORMULA({OccupancyAddresses&amp;"" ""&amp; OccupancyUnits,'Tenant Occupancy'!TT$5:TT23}),INDEX(ARRAYFORMULA({OccupancyAddresses&amp;"""&amp;" ""&amp; OccupancyUnits,'Tenant Occupancy'!TT$5:TT23}),0,2)&lt;&gt;""""),2,FALSE),IF(TS4=TODAY(),""Today"",)))))"),"")</f>
        <v/>
      </c>
      <c r="TT7" s="3" t="str">
        <f>IFERROR(__xludf.DUMMYFUNCTION("IF(ISBLANK($A7),, IF((ARRAYFORMULA(SUM(COUNTIFS(OccupancyAddresses,$A7,OccupancyUnits, $B7, 'Tenant Occupancy'!TU$5:TU23,{""&gt;0"",""Occupied"",""Late""}))))&gt;1,""Multiple Bookings"", IF(SUMIFS( 'Tenant Occupancy'!TU$5:TU23,OccupancyUnits,$B7,OccupancyAddres"&amp;"ses,$A7)&gt;0,SUMIFS('Tenant Occupancy'!TU$5:TU23,OccupancyUnits,$B7,OccupancyAddresses,$A7),IFERROR(VLOOKUP($A7&amp;"" ""&amp;$B7, FILTER(ARRAYFORMULA({OccupancyAddresses&amp;"" ""&amp; OccupancyUnits,'Tenant Occupancy'!TU$5:TU23}),INDEX(ARRAYFORMULA({OccupancyAddresses&amp;"""&amp;" ""&amp; OccupancyUnits,'Tenant Occupancy'!TU$5:TU23}),0,2)&lt;&gt;""""),2,FALSE),IF(TT4=TODAY(),""Today"",)))))"),"")</f>
        <v/>
      </c>
      <c r="TU7" s="3" t="str">
        <f>IFERROR(__xludf.DUMMYFUNCTION("IF(ISBLANK($A7),, IF((ARRAYFORMULA(SUM(COUNTIFS(OccupancyAddresses,$A7,OccupancyUnits, $B7, 'Tenant Occupancy'!TV$5:TV23,{""&gt;0"",""Occupied"",""Late""}))))&gt;1,""Multiple Bookings"", IF(SUMIFS( 'Tenant Occupancy'!TV$5:TV23,OccupancyUnits,$B7,OccupancyAddres"&amp;"ses,$A7)&gt;0,SUMIFS('Tenant Occupancy'!TV$5:TV23,OccupancyUnits,$B7,OccupancyAddresses,$A7),IFERROR(VLOOKUP($A7&amp;"" ""&amp;$B7, FILTER(ARRAYFORMULA({OccupancyAddresses&amp;"" ""&amp; OccupancyUnits,'Tenant Occupancy'!TV$5:TV23}),INDEX(ARRAYFORMULA({OccupancyAddresses&amp;"""&amp;" ""&amp; OccupancyUnits,'Tenant Occupancy'!TV$5:TV23}),0,2)&lt;&gt;""""),2,FALSE),IF(TU4=TODAY(),""Today"",)))))"),"")</f>
        <v/>
      </c>
      <c r="TV7" s="3" t="str">
        <f>IFERROR(__xludf.DUMMYFUNCTION("IF(ISBLANK($A7),, IF((ARRAYFORMULA(SUM(COUNTIFS(OccupancyAddresses,$A7,OccupancyUnits, $B7, 'Tenant Occupancy'!TW$5:TW23,{""&gt;0"",""Occupied"",""Late""}))))&gt;1,""Multiple Bookings"", IF(SUMIFS( 'Tenant Occupancy'!TW$5:TW23,OccupancyUnits,$B7,OccupancyAddres"&amp;"ses,$A7)&gt;0,SUMIFS('Tenant Occupancy'!TW$5:TW23,OccupancyUnits,$B7,OccupancyAddresses,$A7),IFERROR(VLOOKUP($A7&amp;"" ""&amp;$B7, FILTER(ARRAYFORMULA({OccupancyAddresses&amp;"" ""&amp; OccupancyUnits,'Tenant Occupancy'!TW$5:TW23}),INDEX(ARRAYFORMULA({OccupancyAddresses&amp;"""&amp;" ""&amp; OccupancyUnits,'Tenant Occupancy'!TW$5:TW23}),0,2)&lt;&gt;""""),2,FALSE),IF(TV4=TODAY(),""Today"",)))))"),"")</f>
        <v/>
      </c>
      <c r="TW7" s="3" t="str">
        <f>IFERROR(__xludf.DUMMYFUNCTION("IF(ISBLANK($A7),, IF((ARRAYFORMULA(SUM(COUNTIFS(OccupancyAddresses,$A7,OccupancyUnits, $B7, 'Tenant Occupancy'!TX$5:TX23,{""&gt;0"",""Occupied"",""Late""}))))&gt;1,""Multiple Bookings"", IF(SUMIFS( 'Tenant Occupancy'!TX$5:TX23,OccupancyUnits,$B7,OccupancyAddres"&amp;"ses,$A7)&gt;0,SUMIFS('Tenant Occupancy'!TX$5:TX23,OccupancyUnits,$B7,OccupancyAddresses,$A7),IFERROR(VLOOKUP($A7&amp;"" ""&amp;$B7, FILTER(ARRAYFORMULA({OccupancyAddresses&amp;"" ""&amp; OccupancyUnits,'Tenant Occupancy'!TX$5:TX23}),INDEX(ARRAYFORMULA({OccupancyAddresses&amp;"""&amp;" ""&amp; OccupancyUnits,'Tenant Occupancy'!TX$5:TX23}),0,2)&lt;&gt;""""),2,FALSE),IF(TW4=TODAY(),""Today"",)))))"),"")</f>
        <v/>
      </c>
      <c r="TX7" s="3" t="str">
        <f>IFERROR(__xludf.DUMMYFUNCTION("IF(ISBLANK($A7),, IF((ARRAYFORMULA(SUM(COUNTIFS(OccupancyAddresses,$A7,OccupancyUnits, $B7, 'Tenant Occupancy'!TY$5:TY23,{""&gt;0"",""Occupied"",""Late""}))))&gt;1,""Multiple Bookings"", IF(SUMIFS( 'Tenant Occupancy'!TY$5:TY23,OccupancyUnits,$B7,OccupancyAddres"&amp;"ses,$A7)&gt;0,SUMIFS('Tenant Occupancy'!TY$5:TY23,OccupancyUnits,$B7,OccupancyAddresses,$A7),IFERROR(VLOOKUP($A7&amp;"" ""&amp;$B7, FILTER(ARRAYFORMULA({OccupancyAddresses&amp;"" ""&amp; OccupancyUnits,'Tenant Occupancy'!TY$5:TY23}),INDEX(ARRAYFORMULA({OccupancyAddresses&amp;"""&amp;" ""&amp; OccupancyUnits,'Tenant Occupancy'!TY$5:TY23}),0,2)&lt;&gt;""""),2,FALSE),IF(TX4=TODAY(),""Today"",)))))"),"")</f>
        <v/>
      </c>
      <c r="TY7" s="3" t="str">
        <f>IFERROR(__xludf.DUMMYFUNCTION("IF(ISBLANK($A7),, IF((ARRAYFORMULA(SUM(COUNTIFS(OccupancyAddresses,$A7,OccupancyUnits, $B7, 'Tenant Occupancy'!TZ$5:TZ23,{""&gt;0"",""Occupied"",""Late""}))))&gt;1,""Multiple Bookings"", IF(SUMIFS( 'Tenant Occupancy'!TZ$5:TZ23,OccupancyUnits,$B7,OccupancyAddres"&amp;"ses,$A7)&gt;0,SUMIFS('Tenant Occupancy'!TZ$5:TZ23,OccupancyUnits,$B7,OccupancyAddresses,$A7),IFERROR(VLOOKUP($A7&amp;"" ""&amp;$B7, FILTER(ARRAYFORMULA({OccupancyAddresses&amp;"" ""&amp; OccupancyUnits,'Tenant Occupancy'!TZ$5:TZ23}),INDEX(ARRAYFORMULA({OccupancyAddresses&amp;"""&amp;" ""&amp; OccupancyUnits,'Tenant Occupancy'!TZ$5:TZ23}),0,2)&lt;&gt;""""),2,FALSE),IF(TY4=TODAY(),""Today"",)))))"),"")</f>
        <v/>
      </c>
      <c r="TZ7" s="3" t="str">
        <f>IFERROR(__xludf.DUMMYFUNCTION("IF(ISBLANK($A7),, IF((ARRAYFORMULA(SUM(COUNTIFS(OccupancyAddresses,$A7,OccupancyUnits, $B7, 'Tenant Occupancy'!UA$5:UA23,{""&gt;0"",""Occupied"",""Late""}))))&gt;1,""Multiple Bookings"", IF(SUMIFS( 'Tenant Occupancy'!UA$5:UA23,OccupancyUnits,$B7,OccupancyAddres"&amp;"ses,$A7)&gt;0,SUMIFS('Tenant Occupancy'!UA$5:UA23,OccupancyUnits,$B7,OccupancyAddresses,$A7),IFERROR(VLOOKUP($A7&amp;"" ""&amp;$B7, FILTER(ARRAYFORMULA({OccupancyAddresses&amp;"" ""&amp; OccupancyUnits,'Tenant Occupancy'!UA$5:UA23}),INDEX(ARRAYFORMULA({OccupancyAddresses&amp;"""&amp;" ""&amp; OccupancyUnits,'Tenant Occupancy'!UA$5:UA23}),0,2)&lt;&gt;""""),2,FALSE),IF(TZ4=TODAY(),""Today"",)))))"),"")</f>
        <v/>
      </c>
      <c r="UA7" s="3" t="str">
        <f>IFERROR(__xludf.DUMMYFUNCTION("IF(ISBLANK($A7),, IF((ARRAYFORMULA(SUM(COUNTIFS(OccupancyAddresses,$A7,OccupancyUnits, $B7, 'Tenant Occupancy'!UB$5:UB23,{""&gt;0"",""Occupied"",""Late""}))))&gt;1,""Multiple Bookings"", IF(SUMIFS( 'Tenant Occupancy'!UB$5:UB23,OccupancyUnits,$B7,OccupancyAddres"&amp;"ses,$A7)&gt;0,SUMIFS('Tenant Occupancy'!UB$5:UB23,OccupancyUnits,$B7,OccupancyAddresses,$A7),IFERROR(VLOOKUP($A7&amp;"" ""&amp;$B7, FILTER(ARRAYFORMULA({OccupancyAddresses&amp;"" ""&amp; OccupancyUnits,'Tenant Occupancy'!UB$5:UB23}),INDEX(ARRAYFORMULA({OccupancyAddresses&amp;"""&amp;" ""&amp; OccupancyUnits,'Tenant Occupancy'!UB$5:UB23}),0,2)&lt;&gt;""""),2,FALSE),IF(UA4=TODAY(),""Today"",)))))"),"")</f>
        <v/>
      </c>
      <c r="UB7" s="3" t="str">
        <f>IFERROR(__xludf.DUMMYFUNCTION("IF(ISBLANK($A7),, IF((ARRAYFORMULA(SUM(COUNTIFS(OccupancyAddresses,$A7,OccupancyUnits, $B7, 'Tenant Occupancy'!UC$5:UC23,{""&gt;0"",""Occupied"",""Late""}))))&gt;1,""Multiple Bookings"", IF(SUMIFS( 'Tenant Occupancy'!UC$5:UC23,OccupancyUnits,$B7,OccupancyAddres"&amp;"ses,$A7)&gt;0,SUMIFS('Tenant Occupancy'!UC$5:UC23,OccupancyUnits,$B7,OccupancyAddresses,$A7),IFERROR(VLOOKUP($A7&amp;"" ""&amp;$B7, FILTER(ARRAYFORMULA({OccupancyAddresses&amp;"" ""&amp; OccupancyUnits,'Tenant Occupancy'!UC$5:UC23}),INDEX(ARRAYFORMULA({OccupancyAddresses&amp;"""&amp;" ""&amp; OccupancyUnits,'Tenant Occupancy'!UC$5:UC23}),0,2)&lt;&gt;""""),2,FALSE),IF(UB4=TODAY(),""Today"",)))))"),"")</f>
        <v/>
      </c>
      <c r="UC7" s="3" t="str">
        <f>IFERROR(__xludf.DUMMYFUNCTION("IF(ISBLANK($A7),, IF((ARRAYFORMULA(SUM(COUNTIFS(OccupancyAddresses,$A7,OccupancyUnits, $B7, 'Tenant Occupancy'!UD$5:UD23,{""&gt;0"",""Occupied"",""Late""}))))&gt;1,""Multiple Bookings"", IF(SUMIFS( 'Tenant Occupancy'!UD$5:UD23,OccupancyUnits,$B7,OccupancyAddres"&amp;"ses,$A7)&gt;0,SUMIFS('Tenant Occupancy'!UD$5:UD23,OccupancyUnits,$B7,OccupancyAddresses,$A7),IFERROR(VLOOKUP($A7&amp;"" ""&amp;$B7, FILTER(ARRAYFORMULA({OccupancyAddresses&amp;"" ""&amp; OccupancyUnits,'Tenant Occupancy'!UD$5:UD23}),INDEX(ARRAYFORMULA({OccupancyAddresses&amp;"""&amp;" ""&amp; OccupancyUnits,'Tenant Occupancy'!UD$5:UD23}),0,2)&lt;&gt;""""),2,FALSE),IF(UC4=TODAY(),""Today"",)))))"),"")</f>
        <v/>
      </c>
      <c r="UD7" s="3" t="str">
        <f>IFERROR(__xludf.DUMMYFUNCTION("IF(ISBLANK($A7),, IF((ARRAYFORMULA(SUM(COUNTIFS(OccupancyAddresses,$A7,OccupancyUnits, $B7, 'Tenant Occupancy'!UE$5:UE23,{""&gt;0"",""Occupied"",""Late""}))))&gt;1,""Multiple Bookings"", IF(SUMIFS( 'Tenant Occupancy'!UE$5:UE23,OccupancyUnits,$B7,OccupancyAddres"&amp;"ses,$A7)&gt;0,SUMIFS('Tenant Occupancy'!UE$5:UE23,OccupancyUnits,$B7,OccupancyAddresses,$A7),IFERROR(VLOOKUP($A7&amp;"" ""&amp;$B7, FILTER(ARRAYFORMULA({OccupancyAddresses&amp;"" ""&amp; OccupancyUnits,'Tenant Occupancy'!UE$5:UE23}),INDEX(ARRAYFORMULA({OccupancyAddresses&amp;"""&amp;" ""&amp; OccupancyUnits,'Tenant Occupancy'!UE$5:UE23}),0,2)&lt;&gt;""""),2,FALSE),IF(UD4=TODAY(),""Today"",)))))"),"")</f>
        <v/>
      </c>
      <c r="UE7" s="3" t="str">
        <f>IFERROR(__xludf.DUMMYFUNCTION("IF(ISBLANK($A7),, IF((ARRAYFORMULA(SUM(COUNTIFS(OccupancyAddresses,$A7,OccupancyUnits, $B7, 'Tenant Occupancy'!UF$5:UF23,{""&gt;0"",""Occupied"",""Late""}))))&gt;1,""Multiple Bookings"", IF(SUMIFS( 'Tenant Occupancy'!UF$5:UF23,OccupancyUnits,$B7,OccupancyAddres"&amp;"ses,$A7)&gt;0,SUMIFS('Tenant Occupancy'!UF$5:UF23,OccupancyUnits,$B7,OccupancyAddresses,$A7),IFERROR(VLOOKUP($A7&amp;"" ""&amp;$B7, FILTER(ARRAYFORMULA({OccupancyAddresses&amp;"" ""&amp; OccupancyUnits,'Tenant Occupancy'!UF$5:UF23}),INDEX(ARRAYFORMULA({OccupancyAddresses&amp;"""&amp;" ""&amp; OccupancyUnits,'Tenant Occupancy'!UF$5:UF23}),0,2)&lt;&gt;""""),2,FALSE),IF(UE4=TODAY(),""Today"",)))))"),"")</f>
        <v/>
      </c>
      <c r="UF7" s="3" t="str">
        <f>IFERROR(__xludf.DUMMYFUNCTION("IF(ISBLANK($A7),, IF((ARRAYFORMULA(SUM(COUNTIFS(OccupancyAddresses,$A7,OccupancyUnits, $B7, 'Tenant Occupancy'!UG$5:UG23,{""&gt;0"",""Occupied"",""Late""}))))&gt;1,""Multiple Bookings"", IF(SUMIFS( 'Tenant Occupancy'!UG$5:UG23,OccupancyUnits,$B7,OccupancyAddres"&amp;"ses,$A7)&gt;0,SUMIFS('Tenant Occupancy'!UG$5:UG23,OccupancyUnits,$B7,OccupancyAddresses,$A7),IFERROR(VLOOKUP($A7&amp;"" ""&amp;$B7, FILTER(ARRAYFORMULA({OccupancyAddresses&amp;"" ""&amp; OccupancyUnits,'Tenant Occupancy'!UG$5:UG23}),INDEX(ARRAYFORMULA({OccupancyAddresses&amp;"""&amp;" ""&amp; OccupancyUnits,'Tenant Occupancy'!UG$5:UG23}),0,2)&lt;&gt;""""),2,FALSE),IF(UF4=TODAY(),""Today"",)))))"),"")</f>
        <v/>
      </c>
      <c r="UG7" s="3" t="str">
        <f>IFERROR(__xludf.DUMMYFUNCTION("IF(ISBLANK($A7),, IF((ARRAYFORMULA(SUM(COUNTIFS(OccupancyAddresses,$A7,OccupancyUnits, $B7, 'Tenant Occupancy'!UH$5:UH23,{""&gt;0"",""Occupied"",""Late""}))))&gt;1,""Multiple Bookings"", IF(SUMIFS( 'Tenant Occupancy'!UH$5:UH23,OccupancyUnits,$B7,OccupancyAddres"&amp;"ses,$A7)&gt;0,SUMIFS('Tenant Occupancy'!UH$5:UH23,OccupancyUnits,$B7,OccupancyAddresses,$A7),IFERROR(VLOOKUP($A7&amp;"" ""&amp;$B7, FILTER(ARRAYFORMULA({OccupancyAddresses&amp;"" ""&amp; OccupancyUnits,'Tenant Occupancy'!UH$5:UH23}),INDEX(ARRAYFORMULA({OccupancyAddresses&amp;"""&amp;" ""&amp; OccupancyUnits,'Tenant Occupancy'!UH$5:UH23}),0,2)&lt;&gt;""""),2,FALSE),IF(UG4=TODAY(),""Today"",)))))"),"")</f>
        <v/>
      </c>
      <c r="UH7" s="3" t="str">
        <f>IFERROR(__xludf.DUMMYFUNCTION("IF(ISBLANK($A7),, IF((ARRAYFORMULA(SUM(COUNTIFS(OccupancyAddresses,$A7,OccupancyUnits, $B7, 'Tenant Occupancy'!UI$5:UI23,{""&gt;0"",""Occupied"",""Late""}))))&gt;1,""Multiple Bookings"", IF(SUMIFS( 'Tenant Occupancy'!UI$5:UI23,OccupancyUnits,$B7,OccupancyAddres"&amp;"ses,$A7)&gt;0,SUMIFS('Tenant Occupancy'!UI$5:UI23,OccupancyUnits,$B7,OccupancyAddresses,$A7),IFERROR(VLOOKUP($A7&amp;"" ""&amp;$B7, FILTER(ARRAYFORMULA({OccupancyAddresses&amp;"" ""&amp; OccupancyUnits,'Tenant Occupancy'!UI$5:UI23}),INDEX(ARRAYFORMULA({OccupancyAddresses&amp;"""&amp;" ""&amp; OccupancyUnits,'Tenant Occupancy'!UI$5:UI23}),0,2)&lt;&gt;""""),2,FALSE),IF(UH4=TODAY(),""Today"",)))))"),"")</f>
        <v/>
      </c>
      <c r="UI7" s="3" t="str">
        <f>IFERROR(__xludf.DUMMYFUNCTION("IF(ISBLANK($A7),, IF((ARRAYFORMULA(SUM(COUNTIFS(OccupancyAddresses,$A7,OccupancyUnits, $B7, 'Tenant Occupancy'!UJ$5:UJ23,{""&gt;0"",""Occupied"",""Late""}))))&gt;1,""Multiple Bookings"", IF(SUMIFS( 'Tenant Occupancy'!UJ$5:UJ23,OccupancyUnits,$B7,OccupancyAddres"&amp;"ses,$A7)&gt;0,SUMIFS('Tenant Occupancy'!UJ$5:UJ23,OccupancyUnits,$B7,OccupancyAddresses,$A7),IFERROR(VLOOKUP($A7&amp;"" ""&amp;$B7, FILTER(ARRAYFORMULA({OccupancyAddresses&amp;"" ""&amp; OccupancyUnits,'Tenant Occupancy'!UJ$5:UJ23}),INDEX(ARRAYFORMULA({OccupancyAddresses&amp;"""&amp;" ""&amp; OccupancyUnits,'Tenant Occupancy'!UJ$5:UJ23}),0,2)&lt;&gt;""""),2,FALSE),IF(UI4=TODAY(),""Today"",)))))"),"")</f>
        <v/>
      </c>
      <c r="UJ7" s="3" t="str">
        <f>IFERROR(__xludf.DUMMYFUNCTION("IF(ISBLANK($A7),, IF((ARRAYFORMULA(SUM(COUNTIFS(OccupancyAddresses,$A7,OccupancyUnits, $B7, 'Tenant Occupancy'!UK$5:UK23,{""&gt;0"",""Occupied"",""Late""}))))&gt;1,""Multiple Bookings"", IF(SUMIFS( 'Tenant Occupancy'!UK$5:UK23,OccupancyUnits,$B7,OccupancyAddres"&amp;"ses,$A7)&gt;0,SUMIFS('Tenant Occupancy'!UK$5:UK23,OccupancyUnits,$B7,OccupancyAddresses,$A7),IFERROR(VLOOKUP($A7&amp;"" ""&amp;$B7, FILTER(ARRAYFORMULA({OccupancyAddresses&amp;"" ""&amp; OccupancyUnits,'Tenant Occupancy'!UK$5:UK23}),INDEX(ARRAYFORMULA({OccupancyAddresses&amp;"""&amp;" ""&amp; OccupancyUnits,'Tenant Occupancy'!UK$5:UK23}),0,2)&lt;&gt;""""),2,FALSE),IF(UJ4=TODAY(),""Today"",)))))"),"")</f>
        <v/>
      </c>
      <c r="UK7" s="3" t="str">
        <f>IFERROR(__xludf.DUMMYFUNCTION("IF(ISBLANK($A7),, IF((ARRAYFORMULA(SUM(COUNTIFS(OccupancyAddresses,$A7,OccupancyUnits, $B7, 'Tenant Occupancy'!UL$5:UL23,{""&gt;0"",""Occupied"",""Late""}))))&gt;1,""Multiple Bookings"", IF(SUMIFS( 'Tenant Occupancy'!UL$5:UL23,OccupancyUnits,$B7,OccupancyAddres"&amp;"ses,$A7)&gt;0,SUMIFS('Tenant Occupancy'!UL$5:UL23,OccupancyUnits,$B7,OccupancyAddresses,$A7),IFERROR(VLOOKUP($A7&amp;"" ""&amp;$B7, FILTER(ARRAYFORMULA({OccupancyAddresses&amp;"" ""&amp; OccupancyUnits,'Tenant Occupancy'!UL$5:UL23}),INDEX(ARRAYFORMULA({OccupancyAddresses&amp;"""&amp;" ""&amp; OccupancyUnits,'Tenant Occupancy'!UL$5:UL23}),0,2)&lt;&gt;""""),2,FALSE),IF(UK4=TODAY(),""Today"",)))))"),"")</f>
        <v/>
      </c>
      <c r="UL7" s="3" t="str">
        <f>IFERROR(__xludf.DUMMYFUNCTION("IF(ISBLANK($A7),, IF((ARRAYFORMULA(SUM(COUNTIFS(OccupancyAddresses,$A7,OccupancyUnits, $B7, 'Tenant Occupancy'!UM$5:UM23,{""&gt;0"",""Occupied"",""Late""}))))&gt;1,""Multiple Bookings"", IF(SUMIFS( 'Tenant Occupancy'!UM$5:UM23,OccupancyUnits,$B7,OccupancyAddres"&amp;"ses,$A7)&gt;0,SUMIFS('Tenant Occupancy'!UM$5:UM23,OccupancyUnits,$B7,OccupancyAddresses,$A7),IFERROR(VLOOKUP($A7&amp;"" ""&amp;$B7, FILTER(ARRAYFORMULA({OccupancyAddresses&amp;"" ""&amp; OccupancyUnits,'Tenant Occupancy'!UM$5:UM23}),INDEX(ARRAYFORMULA({OccupancyAddresses&amp;"""&amp;" ""&amp; OccupancyUnits,'Tenant Occupancy'!UM$5:UM23}),0,2)&lt;&gt;""""),2,FALSE),IF(UL4=TODAY(),""Today"",)))))"),"")</f>
        <v/>
      </c>
      <c r="UM7" s="3" t="str">
        <f>IFERROR(__xludf.DUMMYFUNCTION("IF(ISBLANK($A7),, IF((ARRAYFORMULA(SUM(COUNTIFS(OccupancyAddresses,$A7,OccupancyUnits, $B7, 'Tenant Occupancy'!UN$5:UN23,{""&gt;0"",""Occupied"",""Late""}))))&gt;1,""Multiple Bookings"", IF(SUMIFS( 'Tenant Occupancy'!UN$5:UN23,OccupancyUnits,$B7,OccupancyAddres"&amp;"ses,$A7)&gt;0,SUMIFS('Tenant Occupancy'!UN$5:UN23,OccupancyUnits,$B7,OccupancyAddresses,$A7),IFERROR(VLOOKUP($A7&amp;"" ""&amp;$B7, FILTER(ARRAYFORMULA({OccupancyAddresses&amp;"" ""&amp; OccupancyUnits,'Tenant Occupancy'!UN$5:UN23}),INDEX(ARRAYFORMULA({OccupancyAddresses&amp;"""&amp;" ""&amp; OccupancyUnits,'Tenant Occupancy'!UN$5:UN23}),0,2)&lt;&gt;""""),2,FALSE),IF(UM4=TODAY(),""Today"",)))))"),"")</f>
        <v/>
      </c>
      <c r="UN7" s="3" t="str">
        <f>IFERROR(__xludf.DUMMYFUNCTION("IF(ISBLANK($A7),, IF((ARRAYFORMULA(SUM(COUNTIFS(OccupancyAddresses,$A7,OccupancyUnits, $B7, 'Tenant Occupancy'!UO$5:UO23,{""&gt;0"",""Occupied"",""Late""}))))&gt;1,""Multiple Bookings"", IF(SUMIFS( 'Tenant Occupancy'!UO$5:UO23,OccupancyUnits,$B7,OccupancyAddres"&amp;"ses,$A7)&gt;0,SUMIFS('Tenant Occupancy'!UO$5:UO23,OccupancyUnits,$B7,OccupancyAddresses,$A7),IFERROR(VLOOKUP($A7&amp;"" ""&amp;$B7, FILTER(ARRAYFORMULA({OccupancyAddresses&amp;"" ""&amp; OccupancyUnits,'Tenant Occupancy'!UO$5:UO23}),INDEX(ARRAYFORMULA({OccupancyAddresses&amp;"""&amp;" ""&amp; OccupancyUnits,'Tenant Occupancy'!UO$5:UO23}),0,2)&lt;&gt;""""),2,FALSE),IF(UN4=TODAY(),""Today"",)))))"),"")</f>
        <v/>
      </c>
      <c r="UO7" s="3" t="str">
        <f>IFERROR(__xludf.DUMMYFUNCTION("IF(ISBLANK($A7),, IF((ARRAYFORMULA(SUM(COUNTIFS(OccupancyAddresses,$A7,OccupancyUnits, $B7, 'Tenant Occupancy'!UP$5:UP23,{""&gt;0"",""Occupied"",""Late""}))))&gt;1,""Multiple Bookings"", IF(SUMIFS( 'Tenant Occupancy'!UP$5:UP23,OccupancyUnits,$B7,OccupancyAddres"&amp;"ses,$A7)&gt;0,SUMIFS('Tenant Occupancy'!UP$5:UP23,OccupancyUnits,$B7,OccupancyAddresses,$A7),IFERROR(VLOOKUP($A7&amp;"" ""&amp;$B7, FILTER(ARRAYFORMULA({OccupancyAddresses&amp;"" ""&amp; OccupancyUnits,'Tenant Occupancy'!UP$5:UP23}),INDEX(ARRAYFORMULA({OccupancyAddresses&amp;"""&amp;" ""&amp; OccupancyUnits,'Tenant Occupancy'!UP$5:UP23}),0,2)&lt;&gt;""""),2,FALSE),IF(UO4=TODAY(),""Today"",)))))"),"")</f>
        <v/>
      </c>
      <c r="UP7" s="3" t="str">
        <f>IFERROR(__xludf.DUMMYFUNCTION("IF(ISBLANK($A7),, IF((ARRAYFORMULA(SUM(COUNTIFS(OccupancyAddresses,$A7,OccupancyUnits, $B7, 'Tenant Occupancy'!UQ$5:UQ23,{""&gt;0"",""Occupied"",""Late""}))))&gt;1,""Multiple Bookings"", IF(SUMIFS( 'Tenant Occupancy'!UQ$5:UQ23,OccupancyUnits,$B7,OccupancyAddres"&amp;"ses,$A7)&gt;0,SUMIFS('Tenant Occupancy'!UQ$5:UQ23,OccupancyUnits,$B7,OccupancyAddresses,$A7),IFERROR(VLOOKUP($A7&amp;"" ""&amp;$B7, FILTER(ARRAYFORMULA({OccupancyAddresses&amp;"" ""&amp; OccupancyUnits,'Tenant Occupancy'!UQ$5:UQ23}),INDEX(ARRAYFORMULA({OccupancyAddresses&amp;"""&amp;" ""&amp; OccupancyUnits,'Tenant Occupancy'!UQ$5:UQ23}),0,2)&lt;&gt;""""),2,FALSE),IF(UP4=TODAY(),""Today"",)))))"),"")</f>
        <v/>
      </c>
      <c r="UQ7" s="3" t="str">
        <f>IFERROR(__xludf.DUMMYFUNCTION("IF(ISBLANK($A7),, IF((ARRAYFORMULA(SUM(COUNTIFS(OccupancyAddresses,$A7,OccupancyUnits, $B7, 'Tenant Occupancy'!UR$5:UR23,{""&gt;0"",""Occupied"",""Late""}))))&gt;1,""Multiple Bookings"", IF(SUMIFS( 'Tenant Occupancy'!UR$5:UR23,OccupancyUnits,$B7,OccupancyAddres"&amp;"ses,$A7)&gt;0,SUMIFS('Tenant Occupancy'!UR$5:UR23,OccupancyUnits,$B7,OccupancyAddresses,$A7),IFERROR(VLOOKUP($A7&amp;"" ""&amp;$B7, FILTER(ARRAYFORMULA({OccupancyAddresses&amp;"" ""&amp; OccupancyUnits,'Tenant Occupancy'!UR$5:UR23}),INDEX(ARRAYFORMULA({OccupancyAddresses&amp;"""&amp;" ""&amp; OccupancyUnits,'Tenant Occupancy'!UR$5:UR23}),0,2)&lt;&gt;""""),2,FALSE),IF(UQ4=TODAY(),""Today"",)))))"),"")</f>
        <v/>
      </c>
      <c r="UR7" s="3" t="str">
        <f>IFERROR(__xludf.DUMMYFUNCTION("IF(ISBLANK($A7),, IF((ARRAYFORMULA(SUM(COUNTIFS(OccupancyAddresses,$A7,OccupancyUnits, $B7, 'Tenant Occupancy'!US$5:US23,{""&gt;0"",""Occupied"",""Late""}))))&gt;1,""Multiple Bookings"", IF(SUMIFS( 'Tenant Occupancy'!US$5:US23,OccupancyUnits,$B7,OccupancyAddres"&amp;"ses,$A7)&gt;0,SUMIFS('Tenant Occupancy'!US$5:US23,OccupancyUnits,$B7,OccupancyAddresses,$A7),IFERROR(VLOOKUP($A7&amp;"" ""&amp;$B7, FILTER(ARRAYFORMULA({OccupancyAddresses&amp;"" ""&amp; OccupancyUnits,'Tenant Occupancy'!US$5:US23}),INDEX(ARRAYFORMULA({OccupancyAddresses&amp;"""&amp;" ""&amp; OccupancyUnits,'Tenant Occupancy'!US$5:US23}),0,2)&lt;&gt;""""),2,FALSE),IF(UR4=TODAY(),""Today"",)))))"),"")</f>
        <v/>
      </c>
      <c r="US7" s="3" t="str">
        <f>IFERROR(__xludf.DUMMYFUNCTION("IF(ISBLANK($A7),, IF((ARRAYFORMULA(SUM(COUNTIFS(OccupancyAddresses,$A7,OccupancyUnits, $B7, 'Tenant Occupancy'!UT$5:UT23,{""&gt;0"",""Occupied"",""Late""}))))&gt;1,""Multiple Bookings"", IF(SUMIFS( 'Tenant Occupancy'!UT$5:UT23,OccupancyUnits,$B7,OccupancyAddres"&amp;"ses,$A7)&gt;0,SUMIFS('Tenant Occupancy'!UT$5:UT23,OccupancyUnits,$B7,OccupancyAddresses,$A7),IFERROR(VLOOKUP($A7&amp;"" ""&amp;$B7, FILTER(ARRAYFORMULA({OccupancyAddresses&amp;"" ""&amp; OccupancyUnits,'Tenant Occupancy'!UT$5:UT23}),INDEX(ARRAYFORMULA({OccupancyAddresses&amp;"""&amp;" ""&amp; OccupancyUnits,'Tenant Occupancy'!UT$5:UT23}),0,2)&lt;&gt;""""),2,FALSE),IF(US4=TODAY(),""Today"",)))))"),"")</f>
        <v/>
      </c>
      <c r="UT7" s="3" t="str">
        <f>IFERROR(__xludf.DUMMYFUNCTION("IF(ISBLANK($A7),, IF((ARRAYFORMULA(SUM(COUNTIFS(OccupancyAddresses,$A7,OccupancyUnits, $B7, 'Tenant Occupancy'!UU$5:UU23,{""&gt;0"",""Occupied"",""Late""}))))&gt;1,""Multiple Bookings"", IF(SUMIFS( 'Tenant Occupancy'!UU$5:UU23,OccupancyUnits,$B7,OccupancyAddres"&amp;"ses,$A7)&gt;0,SUMIFS('Tenant Occupancy'!UU$5:UU23,OccupancyUnits,$B7,OccupancyAddresses,$A7),IFERROR(VLOOKUP($A7&amp;"" ""&amp;$B7, FILTER(ARRAYFORMULA({OccupancyAddresses&amp;"" ""&amp; OccupancyUnits,'Tenant Occupancy'!UU$5:UU23}),INDEX(ARRAYFORMULA({OccupancyAddresses&amp;"""&amp;" ""&amp; OccupancyUnits,'Tenant Occupancy'!UU$5:UU23}),0,2)&lt;&gt;""""),2,FALSE),IF(UT4=TODAY(),""Today"",)))))"),"")</f>
        <v/>
      </c>
      <c r="UU7" s="3" t="str">
        <f>IFERROR(__xludf.DUMMYFUNCTION("IF(ISBLANK($A7),, IF((ARRAYFORMULA(SUM(COUNTIFS(OccupancyAddresses,$A7,OccupancyUnits, $B7, 'Tenant Occupancy'!UV$5:UV23,{""&gt;0"",""Occupied"",""Late""}))))&gt;1,""Multiple Bookings"", IF(SUMIFS( 'Tenant Occupancy'!UV$5:UV23,OccupancyUnits,$B7,OccupancyAddres"&amp;"ses,$A7)&gt;0,SUMIFS('Tenant Occupancy'!UV$5:UV23,OccupancyUnits,$B7,OccupancyAddresses,$A7),IFERROR(VLOOKUP($A7&amp;"" ""&amp;$B7, FILTER(ARRAYFORMULA({OccupancyAddresses&amp;"" ""&amp; OccupancyUnits,'Tenant Occupancy'!UV$5:UV23}),INDEX(ARRAYFORMULA({OccupancyAddresses&amp;"""&amp;" ""&amp; OccupancyUnits,'Tenant Occupancy'!UV$5:UV23}),0,2)&lt;&gt;""""),2,FALSE),IF(UU4=TODAY(),""Today"",)))))"),"")</f>
        <v/>
      </c>
      <c r="UV7" s="3" t="str">
        <f>IFERROR(__xludf.DUMMYFUNCTION("IF(ISBLANK($A7),, IF((ARRAYFORMULA(SUM(COUNTIFS(OccupancyAddresses,$A7,OccupancyUnits, $B7, 'Tenant Occupancy'!UW$5:UW23,{""&gt;0"",""Occupied"",""Late""}))))&gt;1,""Multiple Bookings"", IF(SUMIFS( 'Tenant Occupancy'!UW$5:UW23,OccupancyUnits,$B7,OccupancyAddres"&amp;"ses,$A7)&gt;0,SUMIFS('Tenant Occupancy'!UW$5:UW23,OccupancyUnits,$B7,OccupancyAddresses,$A7),IFERROR(VLOOKUP($A7&amp;"" ""&amp;$B7, FILTER(ARRAYFORMULA({OccupancyAddresses&amp;"" ""&amp; OccupancyUnits,'Tenant Occupancy'!UW$5:UW23}),INDEX(ARRAYFORMULA({OccupancyAddresses&amp;"""&amp;" ""&amp; OccupancyUnits,'Tenant Occupancy'!UW$5:UW23}),0,2)&lt;&gt;""""),2,FALSE),IF(UV4=TODAY(),""Today"",)))))"),"")</f>
        <v/>
      </c>
      <c r="UW7" s="3" t="str">
        <f>IFERROR(__xludf.DUMMYFUNCTION("IF(ISBLANK($A7),, IF((ARRAYFORMULA(SUM(COUNTIFS(OccupancyAddresses,$A7,OccupancyUnits, $B7, 'Tenant Occupancy'!UX$5:UX23,{""&gt;0"",""Occupied"",""Late""}))))&gt;1,""Multiple Bookings"", IF(SUMIFS( 'Tenant Occupancy'!UX$5:UX23,OccupancyUnits,$B7,OccupancyAddres"&amp;"ses,$A7)&gt;0,SUMIFS('Tenant Occupancy'!UX$5:UX23,OccupancyUnits,$B7,OccupancyAddresses,$A7),IFERROR(VLOOKUP($A7&amp;"" ""&amp;$B7, FILTER(ARRAYFORMULA({OccupancyAddresses&amp;"" ""&amp; OccupancyUnits,'Tenant Occupancy'!UX$5:UX23}),INDEX(ARRAYFORMULA({OccupancyAddresses&amp;"""&amp;" ""&amp; OccupancyUnits,'Tenant Occupancy'!UX$5:UX23}),0,2)&lt;&gt;""""),2,FALSE),IF(UW4=TODAY(),""Today"",)))))"),"")</f>
        <v/>
      </c>
      <c r="UX7" s="3" t="str">
        <f>IFERROR(__xludf.DUMMYFUNCTION("IF(ISBLANK($A7),, IF((ARRAYFORMULA(SUM(COUNTIFS(OccupancyAddresses,$A7,OccupancyUnits, $B7, 'Tenant Occupancy'!UY$5:UY23,{""&gt;0"",""Occupied"",""Late""}))))&gt;1,""Multiple Bookings"", IF(SUMIFS( 'Tenant Occupancy'!UY$5:UY23,OccupancyUnits,$B7,OccupancyAddres"&amp;"ses,$A7)&gt;0,SUMIFS('Tenant Occupancy'!UY$5:UY23,OccupancyUnits,$B7,OccupancyAddresses,$A7),IFERROR(VLOOKUP($A7&amp;"" ""&amp;$B7, FILTER(ARRAYFORMULA({OccupancyAddresses&amp;"" ""&amp; OccupancyUnits,'Tenant Occupancy'!UY$5:UY23}),INDEX(ARRAYFORMULA({OccupancyAddresses&amp;"""&amp;" ""&amp; OccupancyUnits,'Tenant Occupancy'!UY$5:UY23}),0,2)&lt;&gt;""""),2,FALSE),IF(UX4=TODAY(),""Today"",)))))"),"")</f>
        <v/>
      </c>
      <c r="UY7" s="3" t="str">
        <f>IFERROR(__xludf.DUMMYFUNCTION("IF(ISBLANK($A7),, IF((ARRAYFORMULA(SUM(COUNTIFS(OccupancyAddresses,$A7,OccupancyUnits, $B7, 'Tenant Occupancy'!UZ$5:UZ23,{""&gt;0"",""Occupied"",""Late""}))))&gt;1,""Multiple Bookings"", IF(SUMIFS( 'Tenant Occupancy'!UZ$5:UZ23,OccupancyUnits,$B7,OccupancyAddres"&amp;"ses,$A7)&gt;0,SUMIFS('Tenant Occupancy'!UZ$5:UZ23,OccupancyUnits,$B7,OccupancyAddresses,$A7),IFERROR(VLOOKUP($A7&amp;"" ""&amp;$B7, FILTER(ARRAYFORMULA({OccupancyAddresses&amp;"" ""&amp; OccupancyUnits,'Tenant Occupancy'!UZ$5:UZ23}),INDEX(ARRAYFORMULA({OccupancyAddresses&amp;"""&amp;" ""&amp; OccupancyUnits,'Tenant Occupancy'!UZ$5:UZ23}),0,2)&lt;&gt;""""),2,FALSE),IF(UY4=TODAY(),""Today"",)))))"),"")</f>
        <v/>
      </c>
      <c r="UZ7" s="3" t="str">
        <f>IFERROR(__xludf.DUMMYFUNCTION("IF(ISBLANK($A7),, IF((ARRAYFORMULA(SUM(COUNTIFS(OccupancyAddresses,$A7,OccupancyUnits, $B7, 'Tenant Occupancy'!VA$5:VA23,{""&gt;0"",""Occupied"",""Late""}))))&gt;1,""Multiple Bookings"", IF(SUMIFS( 'Tenant Occupancy'!VA$5:VA23,OccupancyUnits,$B7,OccupancyAddres"&amp;"ses,$A7)&gt;0,SUMIFS('Tenant Occupancy'!VA$5:VA23,OccupancyUnits,$B7,OccupancyAddresses,$A7),IFERROR(VLOOKUP($A7&amp;"" ""&amp;$B7, FILTER(ARRAYFORMULA({OccupancyAddresses&amp;"" ""&amp; OccupancyUnits,'Tenant Occupancy'!VA$5:VA23}),INDEX(ARRAYFORMULA({OccupancyAddresses&amp;"""&amp;" ""&amp; OccupancyUnits,'Tenant Occupancy'!VA$5:VA23}),0,2)&lt;&gt;""""),2,FALSE),IF(UZ4=TODAY(),""Today"",)))))"),"")</f>
        <v/>
      </c>
      <c r="VA7" s="3" t="str">
        <f>IFERROR(__xludf.DUMMYFUNCTION("IF(ISBLANK($A7),, IF((ARRAYFORMULA(SUM(COUNTIFS(OccupancyAddresses,$A7,OccupancyUnits, $B7, 'Tenant Occupancy'!VB$5:VB23,{""&gt;0"",""Occupied"",""Late""}))))&gt;1,""Multiple Bookings"", IF(SUMIFS( 'Tenant Occupancy'!VB$5:VB23,OccupancyUnits,$B7,OccupancyAddres"&amp;"ses,$A7)&gt;0,SUMIFS('Tenant Occupancy'!VB$5:VB23,OccupancyUnits,$B7,OccupancyAddresses,$A7),IFERROR(VLOOKUP($A7&amp;"" ""&amp;$B7, FILTER(ARRAYFORMULA({OccupancyAddresses&amp;"" ""&amp; OccupancyUnits,'Tenant Occupancy'!VB$5:VB23}),INDEX(ARRAYFORMULA({OccupancyAddresses&amp;"""&amp;" ""&amp; OccupancyUnits,'Tenant Occupancy'!VB$5:VB23}),0,2)&lt;&gt;""""),2,FALSE),IF(VA4=TODAY(),""Today"",)))))"),"")</f>
        <v/>
      </c>
      <c r="VB7" s="3" t="str">
        <f>IFERROR(__xludf.DUMMYFUNCTION("IF(ISBLANK($A7),, IF((ARRAYFORMULA(SUM(COUNTIFS(OccupancyAddresses,$A7,OccupancyUnits, $B7, 'Tenant Occupancy'!VC$5:VC23,{""&gt;0"",""Occupied"",""Late""}))))&gt;1,""Multiple Bookings"", IF(SUMIFS( 'Tenant Occupancy'!VC$5:VC23,OccupancyUnits,$B7,OccupancyAddres"&amp;"ses,$A7)&gt;0,SUMIFS('Tenant Occupancy'!VC$5:VC23,OccupancyUnits,$B7,OccupancyAddresses,$A7),IFERROR(VLOOKUP($A7&amp;"" ""&amp;$B7, FILTER(ARRAYFORMULA({OccupancyAddresses&amp;"" ""&amp; OccupancyUnits,'Tenant Occupancy'!VC$5:VC23}),INDEX(ARRAYFORMULA({OccupancyAddresses&amp;"""&amp;" ""&amp; OccupancyUnits,'Tenant Occupancy'!VC$5:VC23}),0,2)&lt;&gt;""""),2,FALSE),IF(VB4=TODAY(),""Today"",)))))"),"")</f>
        <v/>
      </c>
      <c r="VC7" s="3" t="str">
        <f>IFERROR(__xludf.DUMMYFUNCTION("IF(ISBLANK($A7),, IF((ARRAYFORMULA(SUM(COUNTIFS(OccupancyAddresses,$A7,OccupancyUnits, $B7, 'Tenant Occupancy'!VD$5:VD23,{""&gt;0"",""Occupied"",""Late""}))))&gt;1,""Multiple Bookings"", IF(SUMIFS( 'Tenant Occupancy'!VD$5:VD23,OccupancyUnits,$B7,OccupancyAddres"&amp;"ses,$A7)&gt;0,SUMIFS('Tenant Occupancy'!VD$5:VD23,OccupancyUnits,$B7,OccupancyAddresses,$A7),IFERROR(VLOOKUP($A7&amp;"" ""&amp;$B7, FILTER(ARRAYFORMULA({OccupancyAddresses&amp;"" ""&amp; OccupancyUnits,'Tenant Occupancy'!VD$5:VD23}),INDEX(ARRAYFORMULA({OccupancyAddresses&amp;"""&amp;" ""&amp; OccupancyUnits,'Tenant Occupancy'!VD$5:VD23}),0,2)&lt;&gt;""""),2,FALSE),IF(VC4=TODAY(),""Today"",)))))"),"")</f>
        <v/>
      </c>
      <c r="VD7" s="3" t="str">
        <f>IFERROR(__xludf.DUMMYFUNCTION("IF(ISBLANK($A7),, IF((ARRAYFORMULA(SUM(COUNTIFS(OccupancyAddresses,$A7,OccupancyUnits, $B7, 'Tenant Occupancy'!VE$5:VE23,{""&gt;0"",""Occupied"",""Late""}))))&gt;1,""Multiple Bookings"", IF(SUMIFS( 'Tenant Occupancy'!VE$5:VE23,OccupancyUnits,$B7,OccupancyAddres"&amp;"ses,$A7)&gt;0,SUMIFS('Tenant Occupancy'!VE$5:VE23,OccupancyUnits,$B7,OccupancyAddresses,$A7),IFERROR(VLOOKUP($A7&amp;"" ""&amp;$B7, FILTER(ARRAYFORMULA({OccupancyAddresses&amp;"" ""&amp; OccupancyUnits,'Tenant Occupancy'!VE$5:VE23}),INDEX(ARRAYFORMULA({OccupancyAddresses&amp;"""&amp;" ""&amp; OccupancyUnits,'Tenant Occupancy'!VE$5:VE23}),0,2)&lt;&gt;""""),2,FALSE),IF(VD4=TODAY(),""Today"",)))))"),"")</f>
        <v/>
      </c>
      <c r="VE7" s="3" t="str">
        <f>IFERROR(__xludf.DUMMYFUNCTION("IF(ISBLANK($A7),, IF((ARRAYFORMULA(SUM(COUNTIFS(OccupancyAddresses,$A7,OccupancyUnits, $B7, 'Tenant Occupancy'!VF$5:VF23,{""&gt;0"",""Occupied"",""Late""}))))&gt;1,""Multiple Bookings"", IF(SUMIFS( 'Tenant Occupancy'!VF$5:VF23,OccupancyUnits,$B7,OccupancyAddres"&amp;"ses,$A7)&gt;0,SUMIFS('Tenant Occupancy'!VF$5:VF23,OccupancyUnits,$B7,OccupancyAddresses,$A7),IFERROR(VLOOKUP($A7&amp;"" ""&amp;$B7, FILTER(ARRAYFORMULA({OccupancyAddresses&amp;"" ""&amp; OccupancyUnits,'Tenant Occupancy'!VF$5:VF23}),INDEX(ARRAYFORMULA({OccupancyAddresses&amp;"""&amp;" ""&amp; OccupancyUnits,'Tenant Occupancy'!VF$5:VF23}),0,2)&lt;&gt;""""),2,FALSE),IF(VE4=TODAY(),""Today"",)))))"),"")</f>
        <v/>
      </c>
      <c r="VF7" s="3" t="str">
        <f>IFERROR(__xludf.DUMMYFUNCTION("IF(ISBLANK($A7),, IF((ARRAYFORMULA(SUM(COUNTIFS(OccupancyAddresses,$A7,OccupancyUnits, $B7, 'Tenant Occupancy'!VG$5:VG23,{""&gt;0"",""Occupied"",""Late""}))))&gt;1,""Multiple Bookings"", IF(SUMIFS( 'Tenant Occupancy'!VG$5:VG23,OccupancyUnits,$B7,OccupancyAddres"&amp;"ses,$A7)&gt;0,SUMIFS('Tenant Occupancy'!VG$5:VG23,OccupancyUnits,$B7,OccupancyAddresses,$A7),IFERROR(VLOOKUP($A7&amp;"" ""&amp;$B7, FILTER(ARRAYFORMULA({OccupancyAddresses&amp;"" ""&amp; OccupancyUnits,'Tenant Occupancy'!VG$5:VG23}),INDEX(ARRAYFORMULA({OccupancyAddresses&amp;"""&amp;" ""&amp; OccupancyUnits,'Tenant Occupancy'!VG$5:VG23}),0,2)&lt;&gt;""""),2,FALSE),IF(VF4=TODAY(),""Today"",)))))"),"")</f>
        <v/>
      </c>
      <c r="VG7" s="3" t="str">
        <f>IFERROR(__xludf.DUMMYFUNCTION("IF(ISBLANK($A7),, IF((ARRAYFORMULA(SUM(COUNTIFS(OccupancyAddresses,$A7,OccupancyUnits, $B7, 'Tenant Occupancy'!VH$5:VH23,{""&gt;0"",""Occupied"",""Late""}))))&gt;1,""Multiple Bookings"", IF(SUMIFS( 'Tenant Occupancy'!VH$5:VH23,OccupancyUnits,$B7,OccupancyAddres"&amp;"ses,$A7)&gt;0,SUMIFS('Tenant Occupancy'!VH$5:VH23,OccupancyUnits,$B7,OccupancyAddresses,$A7),IFERROR(VLOOKUP($A7&amp;"" ""&amp;$B7, FILTER(ARRAYFORMULA({OccupancyAddresses&amp;"" ""&amp; OccupancyUnits,'Tenant Occupancy'!VH$5:VH23}),INDEX(ARRAYFORMULA({OccupancyAddresses&amp;"""&amp;" ""&amp; OccupancyUnits,'Tenant Occupancy'!VH$5:VH23}),0,2)&lt;&gt;""""),2,FALSE),IF(VG4=TODAY(),""Today"",)))))"),"")</f>
        <v/>
      </c>
      <c r="VH7" s="3" t="str">
        <f>IFERROR(__xludf.DUMMYFUNCTION("IF(ISBLANK($A7),, IF((ARRAYFORMULA(SUM(COUNTIFS(OccupancyAddresses,$A7,OccupancyUnits, $B7, 'Tenant Occupancy'!VI$5:VI23,{""&gt;0"",""Occupied"",""Late""}))))&gt;1,""Multiple Bookings"", IF(SUMIFS( 'Tenant Occupancy'!VI$5:VI23,OccupancyUnits,$B7,OccupancyAddres"&amp;"ses,$A7)&gt;0,SUMIFS('Tenant Occupancy'!VI$5:VI23,OccupancyUnits,$B7,OccupancyAddresses,$A7),IFERROR(VLOOKUP($A7&amp;"" ""&amp;$B7, FILTER(ARRAYFORMULA({OccupancyAddresses&amp;"" ""&amp; OccupancyUnits,'Tenant Occupancy'!VI$5:VI23}),INDEX(ARRAYFORMULA({OccupancyAddresses&amp;"""&amp;" ""&amp; OccupancyUnits,'Tenant Occupancy'!VI$5:VI23}),0,2)&lt;&gt;""""),2,FALSE),IF(VH4=TODAY(),""Today"",)))))"),"")</f>
        <v/>
      </c>
      <c r="VI7" s="3" t="str">
        <f>IFERROR(__xludf.DUMMYFUNCTION("IF(ISBLANK($A7),, IF((ARRAYFORMULA(SUM(COUNTIFS(OccupancyAddresses,$A7,OccupancyUnits, $B7, 'Tenant Occupancy'!VJ$5:VJ23,{""&gt;0"",""Occupied"",""Late""}))))&gt;1,""Multiple Bookings"", IF(SUMIFS( 'Tenant Occupancy'!VJ$5:VJ23,OccupancyUnits,$B7,OccupancyAddres"&amp;"ses,$A7)&gt;0,SUMIFS('Tenant Occupancy'!VJ$5:VJ23,OccupancyUnits,$B7,OccupancyAddresses,$A7),IFERROR(VLOOKUP($A7&amp;"" ""&amp;$B7, FILTER(ARRAYFORMULA({OccupancyAddresses&amp;"" ""&amp; OccupancyUnits,'Tenant Occupancy'!VJ$5:VJ23}),INDEX(ARRAYFORMULA({OccupancyAddresses&amp;"""&amp;" ""&amp; OccupancyUnits,'Tenant Occupancy'!VJ$5:VJ23}),0,2)&lt;&gt;""""),2,FALSE),IF(VI4=TODAY(),""Today"",)))))"),"")</f>
        <v/>
      </c>
      <c r="VJ7" s="3" t="str">
        <f>IFERROR(__xludf.DUMMYFUNCTION("IF(ISBLANK($A7),, IF((ARRAYFORMULA(SUM(COUNTIFS(OccupancyAddresses,$A7,OccupancyUnits, $B7, 'Tenant Occupancy'!VK$5:VK23,{""&gt;0"",""Occupied"",""Late""}))))&gt;1,""Multiple Bookings"", IF(SUMIFS( 'Tenant Occupancy'!VK$5:VK23,OccupancyUnits,$B7,OccupancyAddres"&amp;"ses,$A7)&gt;0,SUMIFS('Tenant Occupancy'!VK$5:VK23,OccupancyUnits,$B7,OccupancyAddresses,$A7),IFERROR(VLOOKUP($A7&amp;"" ""&amp;$B7, FILTER(ARRAYFORMULA({OccupancyAddresses&amp;"" ""&amp; OccupancyUnits,'Tenant Occupancy'!VK$5:VK23}),INDEX(ARRAYFORMULA({OccupancyAddresses&amp;"""&amp;" ""&amp; OccupancyUnits,'Tenant Occupancy'!VK$5:VK23}),0,2)&lt;&gt;""""),2,FALSE),IF(VJ4=TODAY(),""Today"",)))))"),"")</f>
        <v/>
      </c>
      <c r="VK7" s="3" t="str">
        <f>IFERROR(__xludf.DUMMYFUNCTION("IF(ISBLANK($A7),, IF((ARRAYFORMULA(SUM(COUNTIFS(OccupancyAddresses,$A7,OccupancyUnits, $B7, 'Tenant Occupancy'!VL$5:VL23,{""&gt;0"",""Occupied"",""Late""}))))&gt;1,""Multiple Bookings"", IF(SUMIFS( 'Tenant Occupancy'!VL$5:VL23,OccupancyUnits,$B7,OccupancyAddres"&amp;"ses,$A7)&gt;0,SUMIFS('Tenant Occupancy'!VL$5:VL23,OccupancyUnits,$B7,OccupancyAddresses,$A7),IFERROR(VLOOKUP($A7&amp;"" ""&amp;$B7, FILTER(ARRAYFORMULA({OccupancyAddresses&amp;"" ""&amp; OccupancyUnits,'Tenant Occupancy'!VL$5:VL23}),INDEX(ARRAYFORMULA({OccupancyAddresses&amp;"""&amp;" ""&amp; OccupancyUnits,'Tenant Occupancy'!VL$5:VL23}),0,2)&lt;&gt;""""),2,FALSE),IF(VK4=TODAY(),""Today"",)))))"),"")</f>
        <v/>
      </c>
      <c r="VL7" s="3" t="str">
        <f>IFERROR(__xludf.DUMMYFUNCTION("IF(ISBLANK($A7),, IF((ARRAYFORMULA(SUM(COUNTIFS(OccupancyAddresses,$A7,OccupancyUnits, $B7, 'Tenant Occupancy'!VM$5:VM23,{""&gt;0"",""Occupied"",""Late""}))))&gt;1,""Multiple Bookings"", IF(SUMIFS( 'Tenant Occupancy'!VM$5:VM23,OccupancyUnits,$B7,OccupancyAddres"&amp;"ses,$A7)&gt;0,SUMIFS('Tenant Occupancy'!VM$5:VM23,OccupancyUnits,$B7,OccupancyAddresses,$A7),IFERROR(VLOOKUP($A7&amp;"" ""&amp;$B7, FILTER(ARRAYFORMULA({OccupancyAddresses&amp;"" ""&amp; OccupancyUnits,'Tenant Occupancy'!VM$5:VM23}),INDEX(ARRAYFORMULA({OccupancyAddresses&amp;"""&amp;" ""&amp; OccupancyUnits,'Tenant Occupancy'!VM$5:VM23}),0,2)&lt;&gt;""""),2,FALSE),IF(VL4=TODAY(),""Today"",)))))"),"")</f>
        <v/>
      </c>
      <c r="VM7" s="3" t="str">
        <f>IFERROR(__xludf.DUMMYFUNCTION("IF(ISBLANK($A7),, IF((ARRAYFORMULA(SUM(COUNTIFS(OccupancyAddresses,$A7,OccupancyUnits, $B7, 'Tenant Occupancy'!VN$5:VN23,{""&gt;0"",""Occupied"",""Late""}))))&gt;1,""Multiple Bookings"", IF(SUMIFS( 'Tenant Occupancy'!VN$5:VN23,OccupancyUnits,$B7,OccupancyAddres"&amp;"ses,$A7)&gt;0,SUMIFS('Tenant Occupancy'!VN$5:VN23,OccupancyUnits,$B7,OccupancyAddresses,$A7),IFERROR(VLOOKUP($A7&amp;"" ""&amp;$B7, FILTER(ARRAYFORMULA({OccupancyAddresses&amp;"" ""&amp; OccupancyUnits,'Tenant Occupancy'!VN$5:VN23}),INDEX(ARRAYFORMULA({OccupancyAddresses&amp;"""&amp;" ""&amp; OccupancyUnits,'Tenant Occupancy'!VN$5:VN23}),0,2)&lt;&gt;""""),2,FALSE),IF(VM4=TODAY(),""Today"",)))))"),"")</f>
        <v/>
      </c>
      <c r="VN7" s="3" t="str">
        <f>IFERROR(__xludf.DUMMYFUNCTION("IF(ISBLANK($A7),, IF((ARRAYFORMULA(SUM(COUNTIFS(OccupancyAddresses,$A7,OccupancyUnits, $B7, 'Tenant Occupancy'!VO$5:VO23,{""&gt;0"",""Occupied"",""Late""}))))&gt;1,""Multiple Bookings"", IF(SUMIFS( 'Tenant Occupancy'!VO$5:VO23,OccupancyUnits,$B7,OccupancyAddres"&amp;"ses,$A7)&gt;0,SUMIFS('Tenant Occupancy'!VO$5:VO23,OccupancyUnits,$B7,OccupancyAddresses,$A7),IFERROR(VLOOKUP($A7&amp;"" ""&amp;$B7, FILTER(ARRAYFORMULA({OccupancyAddresses&amp;"" ""&amp; OccupancyUnits,'Tenant Occupancy'!VO$5:VO23}),INDEX(ARRAYFORMULA({OccupancyAddresses&amp;"""&amp;" ""&amp; OccupancyUnits,'Tenant Occupancy'!VO$5:VO23}),0,2)&lt;&gt;""""),2,FALSE),IF(VN4=TODAY(),""Today"",)))))"),"")</f>
        <v/>
      </c>
      <c r="VO7" s="3" t="str">
        <f>IFERROR(__xludf.DUMMYFUNCTION("IF(ISBLANK($A7),, IF((ARRAYFORMULA(SUM(COUNTIFS(OccupancyAddresses,$A7,OccupancyUnits, $B7, 'Tenant Occupancy'!VP$5:VP23,{""&gt;0"",""Occupied"",""Late""}))))&gt;1,""Multiple Bookings"", IF(SUMIFS( 'Tenant Occupancy'!VP$5:VP23,OccupancyUnits,$B7,OccupancyAddres"&amp;"ses,$A7)&gt;0,SUMIFS('Tenant Occupancy'!VP$5:VP23,OccupancyUnits,$B7,OccupancyAddresses,$A7),IFERROR(VLOOKUP($A7&amp;"" ""&amp;$B7, FILTER(ARRAYFORMULA({OccupancyAddresses&amp;"" ""&amp; OccupancyUnits,'Tenant Occupancy'!VP$5:VP23}),INDEX(ARRAYFORMULA({OccupancyAddresses&amp;"""&amp;" ""&amp; OccupancyUnits,'Tenant Occupancy'!VP$5:VP23}),0,2)&lt;&gt;""""),2,FALSE),IF(VO4=TODAY(),""Today"",)))))"),"")</f>
        <v/>
      </c>
      <c r="VP7" s="3" t="str">
        <f>IFERROR(__xludf.DUMMYFUNCTION("IF(ISBLANK($A7),, IF((ARRAYFORMULA(SUM(COUNTIFS(OccupancyAddresses,$A7,OccupancyUnits, $B7, 'Tenant Occupancy'!VQ$5:VQ23,{""&gt;0"",""Occupied"",""Late""}))))&gt;1,""Multiple Bookings"", IF(SUMIFS( 'Tenant Occupancy'!VQ$5:VQ23,OccupancyUnits,$B7,OccupancyAddres"&amp;"ses,$A7)&gt;0,SUMIFS('Tenant Occupancy'!VQ$5:VQ23,OccupancyUnits,$B7,OccupancyAddresses,$A7),IFERROR(VLOOKUP($A7&amp;"" ""&amp;$B7, FILTER(ARRAYFORMULA({OccupancyAddresses&amp;"" ""&amp; OccupancyUnits,'Tenant Occupancy'!VQ$5:VQ23}),INDEX(ARRAYFORMULA({OccupancyAddresses&amp;"""&amp;" ""&amp; OccupancyUnits,'Tenant Occupancy'!VQ$5:VQ23}),0,2)&lt;&gt;""""),2,FALSE),IF(VP4=TODAY(),""Today"",)))))"),"")</f>
        <v/>
      </c>
      <c r="VQ7" s="3" t="str">
        <f>IFERROR(__xludf.DUMMYFUNCTION("IF(ISBLANK($A7),, IF((ARRAYFORMULA(SUM(COUNTIFS(OccupancyAddresses,$A7,OccupancyUnits, $B7, 'Tenant Occupancy'!VR$5:VR23,{""&gt;0"",""Occupied"",""Late""}))))&gt;1,""Multiple Bookings"", IF(SUMIFS( 'Tenant Occupancy'!VR$5:VR23,OccupancyUnits,$B7,OccupancyAddres"&amp;"ses,$A7)&gt;0,SUMIFS('Tenant Occupancy'!VR$5:VR23,OccupancyUnits,$B7,OccupancyAddresses,$A7),IFERROR(VLOOKUP($A7&amp;"" ""&amp;$B7, FILTER(ARRAYFORMULA({OccupancyAddresses&amp;"" ""&amp; OccupancyUnits,'Tenant Occupancy'!VR$5:VR23}),INDEX(ARRAYFORMULA({OccupancyAddresses&amp;"""&amp;" ""&amp; OccupancyUnits,'Tenant Occupancy'!VR$5:VR23}),0,2)&lt;&gt;""""),2,FALSE),IF(VQ4=TODAY(),""Today"",)))))"),"")</f>
        <v/>
      </c>
      <c r="VR7" s="3" t="str">
        <f>IFERROR(__xludf.DUMMYFUNCTION("IF(ISBLANK($A7),, IF((ARRAYFORMULA(SUM(COUNTIFS(OccupancyAddresses,$A7,OccupancyUnits, $B7, 'Tenant Occupancy'!VS$5:VS23,{""&gt;0"",""Occupied"",""Late""}))))&gt;1,""Multiple Bookings"", IF(SUMIFS( 'Tenant Occupancy'!VS$5:VS23,OccupancyUnits,$B7,OccupancyAddres"&amp;"ses,$A7)&gt;0,SUMIFS('Tenant Occupancy'!VS$5:VS23,OccupancyUnits,$B7,OccupancyAddresses,$A7),IFERROR(VLOOKUP($A7&amp;"" ""&amp;$B7, FILTER(ARRAYFORMULA({OccupancyAddresses&amp;"" ""&amp; OccupancyUnits,'Tenant Occupancy'!VS$5:VS23}),INDEX(ARRAYFORMULA({OccupancyAddresses&amp;"""&amp;" ""&amp; OccupancyUnits,'Tenant Occupancy'!VS$5:VS23}),0,2)&lt;&gt;""""),2,FALSE),IF(VR4=TODAY(),""Today"",)))))"),"")</f>
        <v/>
      </c>
      <c r="VS7" s="3" t="str">
        <f>IFERROR(__xludf.DUMMYFUNCTION("IF(ISBLANK($A7),, IF((ARRAYFORMULA(SUM(COUNTIFS(OccupancyAddresses,$A7,OccupancyUnits, $B7, 'Tenant Occupancy'!VT$5:VT23,{""&gt;0"",""Occupied"",""Late""}))))&gt;1,""Multiple Bookings"", IF(SUMIFS( 'Tenant Occupancy'!VT$5:VT23,OccupancyUnits,$B7,OccupancyAddres"&amp;"ses,$A7)&gt;0,SUMIFS('Tenant Occupancy'!VT$5:VT23,OccupancyUnits,$B7,OccupancyAddresses,$A7),IFERROR(VLOOKUP($A7&amp;"" ""&amp;$B7, FILTER(ARRAYFORMULA({OccupancyAddresses&amp;"" ""&amp; OccupancyUnits,'Tenant Occupancy'!VT$5:VT23}),INDEX(ARRAYFORMULA({OccupancyAddresses&amp;"""&amp;" ""&amp; OccupancyUnits,'Tenant Occupancy'!VT$5:VT23}),0,2)&lt;&gt;""""),2,FALSE),IF(VS4=TODAY(),""Today"",)))))"),"")</f>
        <v/>
      </c>
      <c r="VT7" s="3" t="str">
        <f>IFERROR(__xludf.DUMMYFUNCTION("IF(ISBLANK($A7),, IF((ARRAYFORMULA(SUM(COUNTIFS(OccupancyAddresses,$A7,OccupancyUnits, $B7, 'Tenant Occupancy'!VU$5:VU23,{""&gt;0"",""Occupied"",""Late""}))))&gt;1,""Multiple Bookings"", IF(SUMIFS( 'Tenant Occupancy'!VU$5:VU23,OccupancyUnits,$B7,OccupancyAddres"&amp;"ses,$A7)&gt;0,SUMIFS('Tenant Occupancy'!VU$5:VU23,OccupancyUnits,$B7,OccupancyAddresses,$A7),IFERROR(VLOOKUP($A7&amp;"" ""&amp;$B7, FILTER(ARRAYFORMULA({OccupancyAddresses&amp;"" ""&amp; OccupancyUnits,'Tenant Occupancy'!VU$5:VU23}),INDEX(ARRAYFORMULA({OccupancyAddresses&amp;"""&amp;" ""&amp; OccupancyUnits,'Tenant Occupancy'!VU$5:VU23}),0,2)&lt;&gt;""""),2,FALSE),IF(VT4=TODAY(),""Today"",)))))"),"")</f>
        <v/>
      </c>
      <c r="VU7" s="3" t="str">
        <f>IFERROR(__xludf.DUMMYFUNCTION("IF(ISBLANK($A7),, IF((ARRAYFORMULA(SUM(COUNTIFS(OccupancyAddresses,$A7,OccupancyUnits, $B7, 'Tenant Occupancy'!VV$5:VV23,{""&gt;0"",""Occupied"",""Late""}))))&gt;1,""Multiple Bookings"", IF(SUMIFS( 'Tenant Occupancy'!VV$5:VV23,OccupancyUnits,$B7,OccupancyAddres"&amp;"ses,$A7)&gt;0,SUMIFS('Tenant Occupancy'!VV$5:VV23,OccupancyUnits,$B7,OccupancyAddresses,$A7),IFERROR(VLOOKUP($A7&amp;"" ""&amp;$B7, FILTER(ARRAYFORMULA({OccupancyAddresses&amp;"" ""&amp; OccupancyUnits,'Tenant Occupancy'!VV$5:VV23}),INDEX(ARRAYFORMULA({OccupancyAddresses&amp;"""&amp;" ""&amp; OccupancyUnits,'Tenant Occupancy'!VV$5:VV23}),0,2)&lt;&gt;""""),2,FALSE),IF(VU4=TODAY(),""Today"",)))))"),"")</f>
        <v/>
      </c>
      <c r="VV7" s="3" t="str">
        <f>IFERROR(__xludf.DUMMYFUNCTION("IF(ISBLANK($A7),, IF((ARRAYFORMULA(SUM(COUNTIFS(OccupancyAddresses,$A7,OccupancyUnits, $B7, 'Tenant Occupancy'!VW$5:VW23,{""&gt;0"",""Occupied"",""Late""}))))&gt;1,""Multiple Bookings"", IF(SUMIFS( 'Tenant Occupancy'!VW$5:VW23,OccupancyUnits,$B7,OccupancyAddres"&amp;"ses,$A7)&gt;0,SUMIFS('Tenant Occupancy'!VW$5:VW23,OccupancyUnits,$B7,OccupancyAddresses,$A7),IFERROR(VLOOKUP($A7&amp;"" ""&amp;$B7, FILTER(ARRAYFORMULA({OccupancyAddresses&amp;"" ""&amp; OccupancyUnits,'Tenant Occupancy'!VW$5:VW23}),INDEX(ARRAYFORMULA({OccupancyAddresses&amp;"""&amp;" ""&amp; OccupancyUnits,'Tenant Occupancy'!VW$5:VW23}),0,2)&lt;&gt;""""),2,FALSE),IF(VV4=TODAY(),""Today"",)))))"),"")</f>
        <v/>
      </c>
      <c r="VW7" s="3" t="str">
        <f>IFERROR(__xludf.DUMMYFUNCTION("IF(ISBLANK($A7),, IF((ARRAYFORMULA(SUM(COUNTIFS(OccupancyAddresses,$A7,OccupancyUnits, $B7, 'Tenant Occupancy'!VX$5:VX23,{""&gt;0"",""Occupied"",""Late""}))))&gt;1,""Multiple Bookings"", IF(SUMIFS( 'Tenant Occupancy'!VX$5:VX23,OccupancyUnits,$B7,OccupancyAddres"&amp;"ses,$A7)&gt;0,SUMIFS('Tenant Occupancy'!VX$5:VX23,OccupancyUnits,$B7,OccupancyAddresses,$A7),IFERROR(VLOOKUP($A7&amp;"" ""&amp;$B7, FILTER(ARRAYFORMULA({OccupancyAddresses&amp;"" ""&amp; OccupancyUnits,'Tenant Occupancy'!VX$5:VX23}),INDEX(ARRAYFORMULA({OccupancyAddresses&amp;"""&amp;" ""&amp; OccupancyUnits,'Tenant Occupancy'!VX$5:VX23}),0,2)&lt;&gt;""""),2,FALSE),IF(VW4=TODAY(),""Today"",)))))"),"")</f>
        <v/>
      </c>
      <c r="VX7" s="3" t="str">
        <f>IFERROR(__xludf.DUMMYFUNCTION("IF(ISBLANK($A7),, IF((ARRAYFORMULA(SUM(COUNTIFS(OccupancyAddresses,$A7,OccupancyUnits, $B7, 'Tenant Occupancy'!VY$5:VY23,{""&gt;0"",""Occupied"",""Late""}))))&gt;1,""Multiple Bookings"", IF(SUMIFS( 'Tenant Occupancy'!VY$5:VY23,OccupancyUnits,$B7,OccupancyAddres"&amp;"ses,$A7)&gt;0,SUMIFS('Tenant Occupancy'!VY$5:VY23,OccupancyUnits,$B7,OccupancyAddresses,$A7),IFERROR(VLOOKUP($A7&amp;"" ""&amp;$B7, FILTER(ARRAYFORMULA({OccupancyAddresses&amp;"" ""&amp; OccupancyUnits,'Tenant Occupancy'!VY$5:VY23}),INDEX(ARRAYFORMULA({OccupancyAddresses&amp;"""&amp;" ""&amp; OccupancyUnits,'Tenant Occupancy'!VY$5:VY23}),0,2)&lt;&gt;""""),2,FALSE),IF(VX4=TODAY(),""Today"",)))))"),"")</f>
        <v/>
      </c>
      <c r="VY7" s="3" t="str">
        <f>IFERROR(__xludf.DUMMYFUNCTION("IF(ISBLANK($A7),, IF((ARRAYFORMULA(SUM(COUNTIFS(OccupancyAddresses,$A7,OccupancyUnits, $B7, 'Tenant Occupancy'!VZ$5:VZ23,{""&gt;0"",""Occupied"",""Late""}))))&gt;1,""Multiple Bookings"", IF(SUMIFS( 'Tenant Occupancy'!VZ$5:VZ23,OccupancyUnits,$B7,OccupancyAddres"&amp;"ses,$A7)&gt;0,SUMIFS('Tenant Occupancy'!VZ$5:VZ23,OccupancyUnits,$B7,OccupancyAddresses,$A7),IFERROR(VLOOKUP($A7&amp;"" ""&amp;$B7, FILTER(ARRAYFORMULA({OccupancyAddresses&amp;"" ""&amp; OccupancyUnits,'Tenant Occupancy'!VZ$5:VZ23}),INDEX(ARRAYFORMULA({OccupancyAddresses&amp;"""&amp;" ""&amp; OccupancyUnits,'Tenant Occupancy'!VZ$5:VZ23}),0,2)&lt;&gt;""""),2,FALSE),IF(VY4=TODAY(),""Today"",)))))"),"")</f>
        <v/>
      </c>
      <c r="VZ7" s="3" t="str">
        <f>IFERROR(__xludf.DUMMYFUNCTION("IF(ISBLANK($A7),, IF((ARRAYFORMULA(SUM(COUNTIFS(OccupancyAddresses,$A7,OccupancyUnits, $B7, 'Tenant Occupancy'!WA$5:WA23,{""&gt;0"",""Occupied"",""Late""}))))&gt;1,""Multiple Bookings"", IF(SUMIFS( 'Tenant Occupancy'!WA$5:WA23,OccupancyUnits,$B7,OccupancyAddres"&amp;"ses,$A7)&gt;0,SUMIFS('Tenant Occupancy'!WA$5:WA23,OccupancyUnits,$B7,OccupancyAddresses,$A7),IFERROR(VLOOKUP($A7&amp;"" ""&amp;$B7, FILTER(ARRAYFORMULA({OccupancyAddresses&amp;"" ""&amp; OccupancyUnits,'Tenant Occupancy'!WA$5:WA23}),INDEX(ARRAYFORMULA({OccupancyAddresses&amp;"""&amp;" ""&amp; OccupancyUnits,'Tenant Occupancy'!WA$5:WA23}),0,2)&lt;&gt;""""),2,FALSE),IF(VZ4=TODAY(),""Today"",)))))"),"")</f>
        <v/>
      </c>
      <c r="WA7" s="3" t="str">
        <f>IFERROR(__xludf.DUMMYFUNCTION("IF(ISBLANK($A7),, IF((ARRAYFORMULA(SUM(COUNTIFS(OccupancyAddresses,$A7,OccupancyUnits, $B7, 'Tenant Occupancy'!WB$5:WB23,{""&gt;0"",""Occupied"",""Late""}))))&gt;1,""Multiple Bookings"", IF(SUMIFS( 'Tenant Occupancy'!WB$5:WB23,OccupancyUnits,$B7,OccupancyAddres"&amp;"ses,$A7)&gt;0,SUMIFS('Tenant Occupancy'!WB$5:WB23,OccupancyUnits,$B7,OccupancyAddresses,$A7),IFERROR(VLOOKUP($A7&amp;"" ""&amp;$B7, FILTER(ARRAYFORMULA({OccupancyAddresses&amp;"" ""&amp; OccupancyUnits,'Tenant Occupancy'!WB$5:WB23}),INDEX(ARRAYFORMULA({OccupancyAddresses&amp;"""&amp;" ""&amp; OccupancyUnits,'Tenant Occupancy'!WB$5:WB23}),0,2)&lt;&gt;""""),2,FALSE),IF(WA4=TODAY(),""Today"",)))))"),"")</f>
        <v/>
      </c>
      <c r="WB7" s="3" t="str">
        <f>IFERROR(__xludf.DUMMYFUNCTION("IF(ISBLANK($A7),, IF((ARRAYFORMULA(SUM(COUNTIFS(OccupancyAddresses,$A7,OccupancyUnits, $B7, 'Tenant Occupancy'!WC$5:WC23,{""&gt;0"",""Occupied"",""Late""}))))&gt;1,""Multiple Bookings"", IF(SUMIFS( 'Tenant Occupancy'!WC$5:WC23,OccupancyUnits,$B7,OccupancyAddres"&amp;"ses,$A7)&gt;0,SUMIFS('Tenant Occupancy'!WC$5:WC23,OccupancyUnits,$B7,OccupancyAddresses,$A7),IFERROR(VLOOKUP($A7&amp;"" ""&amp;$B7, FILTER(ARRAYFORMULA({OccupancyAddresses&amp;"" ""&amp; OccupancyUnits,'Tenant Occupancy'!WC$5:WC23}),INDEX(ARRAYFORMULA({OccupancyAddresses&amp;"""&amp;" ""&amp; OccupancyUnits,'Tenant Occupancy'!WC$5:WC23}),0,2)&lt;&gt;""""),2,FALSE),IF(WB4=TODAY(),""Today"",)))))"),"")</f>
        <v/>
      </c>
      <c r="WC7" s="3" t="str">
        <f>IFERROR(__xludf.DUMMYFUNCTION("IF(ISBLANK($A7),, IF((ARRAYFORMULA(SUM(COUNTIFS(OccupancyAddresses,$A7,OccupancyUnits, $B7, 'Tenant Occupancy'!WD$5:WD23,{""&gt;0"",""Occupied"",""Late""}))))&gt;1,""Multiple Bookings"", IF(SUMIFS( 'Tenant Occupancy'!WD$5:WD23,OccupancyUnits,$B7,OccupancyAddres"&amp;"ses,$A7)&gt;0,SUMIFS('Tenant Occupancy'!WD$5:WD23,OccupancyUnits,$B7,OccupancyAddresses,$A7),IFERROR(VLOOKUP($A7&amp;"" ""&amp;$B7, FILTER(ARRAYFORMULA({OccupancyAddresses&amp;"" ""&amp; OccupancyUnits,'Tenant Occupancy'!WD$5:WD23}),INDEX(ARRAYFORMULA({OccupancyAddresses&amp;"""&amp;" ""&amp; OccupancyUnits,'Tenant Occupancy'!WD$5:WD23}),0,2)&lt;&gt;""""),2,FALSE),IF(WC4=TODAY(),""Today"",)))))"),"")</f>
        <v/>
      </c>
      <c r="WD7" s="3" t="str">
        <f>IFERROR(__xludf.DUMMYFUNCTION("IF(ISBLANK($A7),, IF((ARRAYFORMULA(SUM(COUNTIFS(OccupancyAddresses,$A7,OccupancyUnits, $B7, 'Tenant Occupancy'!WE$5:WE23,{""&gt;0"",""Occupied"",""Late""}))))&gt;1,""Multiple Bookings"", IF(SUMIFS( 'Tenant Occupancy'!WE$5:WE23,OccupancyUnits,$B7,OccupancyAddres"&amp;"ses,$A7)&gt;0,SUMIFS('Tenant Occupancy'!WE$5:WE23,OccupancyUnits,$B7,OccupancyAddresses,$A7),IFERROR(VLOOKUP($A7&amp;"" ""&amp;$B7, FILTER(ARRAYFORMULA({OccupancyAddresses&amp;"" ""&amp; OccupancyUnits,'Tenant Occupancy'!WE$5:WE23}),INDEX(ARRAYFORMULA({OccupancyAddresses&amp;"""&amp;" ""&amp; OccupancyUnits,'Tenant Occupancy'!WE$5:WE23}),0,2)&lt;&gt;""""),2,FALSE),IF(WD4=TODAY(),""Today"",)))))"),"")</f>
        <v/>
      </c>
      <c r="WE7" s="3" t="str">
        <f>IFERROR(__xludf.DUMMYFUNCTION("IF(ISBLANK($A7),, IF((ARRAYFORMULA(SUM(COUNTIFS(OccupancyAddresses,$A7,OccupancyUnits, $B7, 'Tenant Occupancy'!WF$5:WF23,{""&gt;0"",""Occupied"",""Late""}))))&gt;1,""Multiple Bookings"", IF(SUMIFS( 'Tenant Occupancy'!WF$5:WF23,OccupancyUnits,$B7,OccupancyAddres"&amp;"ses,$A7)&gt;0,SUMIFS('Tenant Occupancy'!WF$5:WF23,OccupancyUnits,$B7,OccupancyAddresses,$A7),IFERROR(VLOOKUP($A7&amp;"" ""&amp;$B7, FILTER(ARRAYFORMULA({OccupancyAddresses&amp;"" ""&amp; OccupancyUnits,'Tenant Occupancy'!WF$5:WF23}),INDEX(ARRAYFORMULA({OccupancyAddresses&amp;"""&amp;" ""&amp; OccupancyUnits,'Tenant Occupancy'!WF$5:WF23}),0,2)&lt;&gt;""""),2,FALSE),IF(WE4=TODAY(),""Today"",)))))"),"")</f>
        <v/>
      </c>
      <c r="WF7" s="3" t="str">
        <f>IFERROR(__xludf.DUMMYFUNCTION("IF(ISBLANK($A7),, IF((ARRAYFORMULA(SUM(COUNTIFS(OccupancyAddresses,$A7,OccupancyUnits, $B7, 'Tenant Occupancy'!WG$5:WG23,{""&gt;0"",""Occupied"",""Late""}))))&gt;1,""Multiple Bookings"", IF(SUMIFS( 'Tenant Occupancy'!WG$5:WG23,OccupancyUnits,$B7,OccupancyAddres"&amp;"ses,$A7)&gt;0,SUMIFS('Tenant Occupancy'!WG$5:WG23,OccupancyUnits,$B7,OccupancyAddresses,$A7),IFERROR(VLOOKUP($A7&amp;"" ""&amp;$B7, FILTER(ARRAYFORMULA({OccupancyAddresses&amp;"" ""&amp; OccupancyUnits,'Tenant Occupancy'!WG$5:WG23}),INDEX(ARRAYFORMULA({OccupancyAddresses&amp;"""&amp;" ""&amp; OccupancyUnits,'Tenant Occupancy'!WG$5:WG23}),0,2)&lt;&gt;""""),2,FALSE),IF(WF4=TODAY(),""Today"",)))))"),"")</f>
        <v/>
      </c>
      <c r="WG7" s="3" t="str">
        <f>IFERROR(__xludf.DUMMYFUNCTION("IF(ISBLANK($A7),, IF((ARRAYFORMULA(SUM(COUNTIFS(OccupancyAddresses,$A7,OccupancyUnits, $B7, 'Tenant Occupancy'!WH$5:WH23,{""&gt;0"",""Occupied"",""Late""}))))&gt;1,""Multiple Bookings"", IF(SUMIFS( 'Tenant Occupancy'!WH$5:WH23,OccupancyUnits,$B7,OccupancyAddres"&amp;"ses,$A7)&gt;0,SUMIFS('Tenant Occupancy'!WH$5:WH23,OccupancyUnits,$B7,OccupancyAddresses,$A7),IFERROR(VLOOKUP($A7&amp;"" ""&amp;$B7, FILTER(ARRAYFORMULA({OccupancyAddresses&amp;"" ""&amp; OccupancyUnits,'Tenant Occupancy'!WH$5:WH23}),INDEX(ARRAYFORMULA({OccupancyAddresses&amp;"""&amp;" ""&amp; OccupancyUnits,'Tenant Occupancy'!WH$5:WH23}),0,2)&lt;&gt;""""),2,FALSE),IF(WG4=TODAY(),""Today"",)))))"),"")</f>
        <v/>
      </c>
      <c r="WH7" s="3" t="str">
        <f>IFERROR(__xludf.DUMMYFUNCTION("IF(ISBLANK($A7),, IF((ARRAYFORMULA(SUM(COUNTIFS(OccupancyAddresses,$A7,OccupancyUnits, $B7, 'Tenant Occupancy'!WI$5:WI23,{""&gt;0"",""Occupied"",""Late""}))))&gt;1,""Multiple Bookings"", IF(SUMIFS( 'Tenant Occupancy'!WI$5:WI23,OccupancyUnits,$B7,OccupancyAddres"&amp;"ses,$A7)&gt;0,SUMIFS('Tenant Occupancy'!WI$5:WI23,OccupancyUnits,$B7,OccupancyAddresses,$A7),IFERROR(VLOOKUP($A7&amp;"" ""&amp;$B7, FILTER(ARRAYFORMULA({OccupancyAddresses&amp;"" ""&amp; OccupancyUnits,'Tenant Occupancy'!WI$5:WI23}),INDEX(ARRAYFORMULA({OccupancyAddresses&amp;"""&amp;" ""&amp; OccupancyUnits,'Tenant Occupancy'!WI$5:WI23}),0,2)&lt;&gt;""""),2,FALSE),IF(WH4=TODAY(),""Today"",)))))"),"")</f>
        <v/>
      </c>
      <c r="WI7" s="3" t="str">
        <f>IFERROR(__xludf.DUMMYFUNCTION("IF(ISBLANK($A7),, IF((ARRAYFORMULA(SUM(COUNTIFS(OccupancyAddresses,$A7,OccupancyUnits, $B7, 'Tenant Occupancy'!WJ$5:WJ23,{""&gt;0"",""Occupied"",""Late""}))))&gt;1,""Multiple Bookings"", IF(SUMIFS( 'Tenant Occupancy'!WJ$5:WJ23,OccupancyUnits,$B7,OccupancyAddres"&amp;"ses,$A7)&gt;0,SUMIFS('Tenant Occupancy'!WJ$5:WJ23,OccupancyUnits,$B7,OccupancyAddresses,$A7),IFERROR(VLOOKUP($A7&amp;"" ""&amp;$B7, FILTER(ARRAYFORMULA({OccupancyAddresses&amp;"" ""&amp; OccupancyUnits,'Tenant Occupancy'!WJ$5:WJ23}),INDEX(ARRAYFORMULA({OccupancyAddresses&amp;"""&amp;" ""&amp; OccupancyUnits,'Tenant Occupancy'!WJ$5:WJ23}),0,2)&lt;&gt;""""),2,FALSE),IF(WI4=TODAY(),""Today"",)))))"),"")</f>
        <v/>
      </c>
      <c r="WJ7" s="3" t="str">
        <f>IFERROR(__xludf.DUMMYFUNCTION("IF(ISBLANK($A7),, IF((ARRAYFORMULA(SUM(COUNTIFS(OccupancyAddresses,$A7,OccupancyUnits, $B7, 'Tenant Occupancy'!WK$5:WK23,{""&gt;0"",""Occupied"",""Late""}))))&gt;1,""Multiple Bookings"", IF(SUMIFS( 'Tenant Occupancy'!WK$5:WK23,OccupancyUnits,$B7,OccupancyAddres"&amp;"ses,$A7)&gt;0,SUMIFS('Tenant Occupancy'!WK$5:WK23,OccupancyUnits,$B7,OccupancyAddresses,$A7),IFERROR(VLOOKUP($A7&amp;"" ""&amp;$B7, FILTER(ARRAYFORMULA({OccupancyAddresses&amp;"" ""&amp; OccupancyUnits,'Tenant Occupancy'!WK$5:WK23}),INDEX(ARRAYFORMULA({OccupancyAddresses&amp;"""&amp;" ""&amp; OccupancyUnits,'Tenant Occupancy'!WK$5:WK23}),0,2)&lt;&gt;""""),2,FALSE),IF(WJ4=TODAY(),""Today"",)))))"),"")</f>
        <v/>
      </c>
      <c r="WK7" s="3" t="str">
        <f>IFERROR(__xludf.DUMMYFUNCTION("IF(ISBLANK($A7),, IF((ARRAYFORMULA(SUM(COUNTIFS(OccupancyAddresses,$A7,OccupancyUnits, $B7, 'Tenant Occupancy'!WL$5:WL23,{""&gt;0"",""Occupied"",""Late""}))))&gt;1,""Multiple Bookings"", IF(SUMIFS( 'Tenant Occupancy'!WL$5:WL23,OccupancyUnits,$B7,OccupancyAddres"&amp;"ses,$A7)&gt;0,SUMIFS('Tenant Occupancy'!WL$5:WL23,OccupancyUnits,$B7,OccupancyAddresses,$A7),IFERROR(VLOOKUP($A7&amp;"" ""&amp;$B7, FILTER(ARRAYFORMULA({OccupancyAddresses&amp;"" ""&amp; OccupancyUnits,'Tenant Occupancy'!WL$5:WL23}),INDEX(ARRAYFORMULA({OccupancyAddresses&amp;"""&amp;" ""&amp; OccupancyUnits,'Tenant Occupancy'!WL$5:WL23}),0,2)&lt;&gt;""""),2,FALSE),IF(WK4=TODAY(),""Today"",)))))"),"")</f>
        <v/>
      </c>
      <c r="WL7" s="3" t="str">
        <f>IFERROR(__xludf.DUMMYFUNCTION("IF(ISBLANK($A7),, IF((ARRAYFORMULA(SUM(COUNTIFS(OccupancyAddresses,$A7,OccupancyUnits, $B7, 'Tenant Occupancy'!WM$5:WM23,{""&gt;0"",""Occupied"",""Late""}))))&gt;1,""Multiple Bookings"", IF(SUMIFS( 'Tenant Occupancy'!WM$5:WM23,OccupancyUnits,$B7,OccupancyAddres"&amp;"ses,$A7)&gt;0,SUMIFS('Tenant Occupancy'!WM$5:WM23,OccupancyUnits,$B7,OccupancyAddresses,$A7),IFERROR(VLOOKUP($A7&amp;"" ""&amp;$B7, FILTER(ARRAYFORMULA({OccupancyAddresses&amp;"" ""&amp; OccupancyUnits,'Tenant Occupancy'!WM$5:WM23}),INDEX(ARRAYFORMULA({OccupancyAddresses&amp;"""&amp;" ""&amp; OccupancyUnits,'Tenant Occupancy'!WM$5:WM23}),0,2)&lt;&gt;""""),2,FALSE),IF(WL4=TODAY(),""Today"",)))))"),"")</f>
        <v/>
      </c>
      <c r="WM7" s="3" t="str">
        <f>IFERROR(__xludf.DUMMYFUNCTION("IF(ISBLANK($A7),, IF((ARRAYFORMULA(SUM(COUNTIFS(OccupancyAddresses,$A7,OccupancyUnits, $B7, 'Tenant Occupancy'!WN$5:WN23,{""&gt;0"",""Occupied"",""Late""}))))&gt;1,""Multiple Bookings"", IF(SUMIFS( 'Tenant Occupancy'!WN$5:WN23,OccupancyUnits,$B7,OccupancyAddres"&amp;"ses,$A7)&gt;0,SUMIFS('Tenant Occupancy'!WN$5:WN23,OccupancyUnits,$B7,OccupancyAddresses,$A7),IFERROR(VLOOKUP($A7&amp;"" ""&amp;$B7, FILTER(ARRAYFORMULA({OccupancyAddresses&amp;"" ""&amp; OccupancyUnits,'Tenant Occupancy'!WN$5:WN23}),INDEX(ARRAYFORMULA({OccupancyAddresses&amp;"""&amp;" ""&amp; OccupancyUnits,'Tenant Occupancy'!WN$5:WN23}),0,2)&lt;&gt;""""),2,FALSE),IF(WM4=TODAY(),""Today"",)))))"),"")</f>
        <v/>
      </c>
      <c r="WN7" s="3" t="str">
        <f>IFERROR(__xludf.DUMMYFUNCTION("IF(ISBLANK($A7),, IF((ARRAYFORMULA(SUM(COUNTIFS(OccupancyAddresses,$A7,OccupancyUnits, $B7, 'Tenant Occupancy'!WO$5:WO23,{""&gt;0"",""Occupied"",""Late""}))))&gt;1,""Multiple Bookings"", IF(SUMIFS( 'Tenant Occupancy'!WO$5:WO23,OccupancyUnits,$B7,OccupancyAddres"&amp;"ses,$A7)&gt;0,SUMIFS('Tenant Occupancy'!WO$5:WO23,OccupancyUnits,$B7,OccupancyAddresses,$A7),IFERROR(VLOOKUP($A7&amp;"" ""&amp;$B7, FILTER(ARRAYFORMULA({OccupancyAddresses&amp;"" ""&amp; OccupancyUnits,'Tenant Occupancy'!WO$5:WO23}),INDEX(ARRAYFORMULA({OccupancyAddresses&amp;"""&amp;" ""&amp; OccupancyUnits,'Tenant Occupancy'!WO$5:WO23}),0,2)&lt;&gt;""""),2,FALSE),IF(WN4=TODAY(),""Today"",)))))"),"")</f>
        <v/>
      </c>
      <c r="WO7" s="3" t="str">
        <f>IFERROR(__xludf.DUMMYFUNCTION("IF(ISBLANK($A7),, IF((ARRAYFORMULA(SUM(COUNTIFS(OccupancyAddresses,$A7,OccupancyUnits, $B7, 'Tenant Occupancy'!WP$5:WP23,{""&gt;0"",""Occupied"",""Late""}))))&gt;1,""Multiple Bookings"", IF(SUMIFS( 'Tenant Occupancy'!WP$5:WP23,OccupancyUnits,$B7,OccupancyAddres"&amp;"ses,$A7)&gt;0,SUMIFS('Tenant Occupancy'!WP$5:WP23,OccupancyUnits,$B7,OccupancyAddresses,$A7),IFERROR(VLOOKUP($A7&amp;"" ""&amp;$B7, FILTER(ARRAYFORMULA({OccupancyAddresses&amp;"" ""&amp; OccupancyUnits,'Tenant Occupancy'!WP$5:WP23}),INDEX(ARRAYFORMULA({OccupancyAddresses&amp;"""&amp;" ""&amp; OccupancyUnits,'Tenant Occupancy'!WP$5:WP23}),0,2)&lt;&gt;""""),2,FALSE),IF(WO4=TODAY(),""Today"",)))))"),"")</f>
        <v/>
      </c>
      <c r="WP7" s="3" t="str">
        <f>IFERROR(__xludf.DUMMYFUNCTION("IF(ISBLANK($A7),, IF((ARRAYFORMULA(SUM(COUNTIFS(OccupancyAddresses,$A7,OccupancyUnits, $B7, 'Tenant Occupancy'!WQ$5:WQ23,{""&gt;0"",""Occupied"",""Late""}))))&gt;1,""Multiple Bookings"", IF(SUMIFS( 'Tenant Occupancy'!WQ$5:WQ23,OccupancyUnits,$B7,OccupancyAddres"&amp;"ses,$A7)&gt;0,SUMIFS('Tenant Occupancy'!WQ$5:WQ23,OccupancyUnits,$B7,OccupancyAddresses,$A7),IFERROR(VLOOKUP($A7&amp;"" ""&amp;$B7, FILTER(ARRAYFORMULA({OccupancyAddresses&amp;"" ""&amp; OccupancyUnits,'Tenant Occupancy'!WQ$5:WQ23}),INDEX(ARRAYFORMULA({OccupancyAddresses&amp;"""&amp;" ""&amp; OccupancyUnits,'Tenant Occupancy'!WQ$5:WQ23}),0,2)&lt;&gt;""""),2,FALSE),IF(WP4=TODAY(),""Today"",)))))"),"")</f>
        <v/>
      </c>
      <c r="WQ7" s="3" t="str">
        <f>IFERROR(__xludf.DUMMYFUNCTION("IF(ISBLANK($A7),, IF((ARRAYFORMULA(SUM(COUNTIFS(OccupancyAddresses,$A7,OccupancyUnits, $B7, 'Tenant Occupancy'!WR$5:WR23,{""&gt;0"",""Occupied"",""Late""}))))&gt;1,""Multiple Bookings"", IF(SUMIFS( 'Tenant Occupancy'!WR$5:WR23,OccupancyUnits,$B7,OccupancyAddres"&amp;"ses,$A7)&gt;0,SUMIFS('Tenant Occupancy'!WR$5:WR23,OccupancyUnits,$B7,OccupancyAddresses,$A7),IFERROR(VLOOKUP($A7&amp;"" ""&amp;$B7, FILTER(ARRAYFORMULA({OccupancyAddresses&amp;"" ""&amp; OccupancyUnits,'Tenant Occupancy'!WR$5:WR23}),INDEX(ARRAYFORMULA({OccupancyAddresses&amp;"""&amp;" ""&amp; OccupancyUnits,'Tenant Occupancy'!WR$5:WR23}),0,2)&lt;&gt;""""),2,FALSE),IF(WQ4=TODAY(),""Today"",)))))"),"")</f>
        <v/>
      </c>
      <c r="WR7" s="3" t="str">
        <f>IFERROR(__xludf.DUMMYFUNCTION("IF(ISBLANK($A7),, IF((ARRAYFORMULA(SUM(COUNTIFS(OccupancyAddresses,$A7,OccupancyUnits, $B7, 'Tenant Occupancy'!WS$5:WS23,{""&gt;0"",""Occupied"",""Late""}))))&gt;1,""Multiple Bookings"", IF(SUMIFS( 'Tenant Occupancy'!WS$5:WS23,OccupancyUnits,$B7,OccupancyAddres"&amp;"ses,$A7)&gt;0,SUMIFS('Tenant Occupancy'!WS$5:WS23,OccupancyUnits,$B7,OccupancyAddresses,$A7),IFERROR(VLOOKUP($A7&amp;"" ""&amp;$B7, FILTER(ARRAYFORMULA({OccupancyAddresses&amp;"" ""&amp; OccupancyUnits,'Tenant Occupancy'!WS$5:WS23}),INDEX(ARRAYFORMULA({OccupancyAddresses&amp;"""&amp;" ""&amp; OccupancyUnits,'Tenant Occupancy'!WS$5:WS23}),0,2)&lt;&gt;""""),2,FALSE),IF(WR4=TODAY(),""Today"",)))))"),"")</f>
        <v/>
      </c>
      <c r="WS7" s="3" t="str">
        <f>IFERROR(__xludf.DUMMYFUNCTION("IF(ISBLANK($A7),, IF((ARRAYFORMULA(SUM(COUNTIFS(OccupancyAddresses,$A7,OccupancyUnits, $B7, 'Tenant Occupancy'!WT$5:WT23,{""&gt;0"",""Occupied"",""Late""}))))&gt;1,""Multiple Bookings"", IF(SUMIFS( 'Tenant Occupancy'!WT$5:WT23,OccupancyUnits,$B7,OccupancyAddres"&amp;"ses,$A7)&gt;0,SUMIFS('Tenant Occupancy'!WT$5:WT23,OccupancyUnits,$B7,OccupancyAddresses,$A7),IFERROR(VLOOKUP($A7&amp;"" ""&amp;$B7, FILTER(ARRAYFORMULA({OccupancyAddresses&amp;"" ""&amp; OccupancyUnits,'Tenant Occupancy'!WT$5:WT23}),INDEX(ARRAYFORMULA({OccupancyAddresses&amp;"""&amp;" ""&amp; OccupancyUnits,'Tenant Occupancy'!WT$5:WT23}),0,2)&lt;&gt;""""),2,FALSE),IF(WS4=TODAY(),""Today"",)))))"),"")</f>
        <v/>
      </c>
      <c r="WT7" s="3" t="str">
        <f>IFERROR(__xludf.DUMMYFUNCTION("IF(ISBLANK($A7),, IF((ARRAYFORMULA(SUM(COUNTIFS(OccupancyAddresses,$A7,OccupancyUnits, $B7, 'Tenant Occupancy'!WU$5:WU23,{""&gt;0"",""Occupied"",""Late""}))))&gt;1,""Multiple Bookings"", IF(SUMIFS( 'Tenant Occupancy'!WU$5:WU23,OccupancyUnits,$B7,OccupancyAddres"&amp;"ses,$A7)&gt;0,SUMIFS('Tenant Occupancy'!WU$5:WU23,OccupancyUnits,$B7,OccupancyAddresses,$A7),IFERROR(VLOOKUP($A7&amp;"" ""&amp;$B7, FILTER(ARRAYFORMULA({OccupancyAddresses&amp;"" ""&amp; OccupancyUnits,'Tenant Occupancy'!WU$5:WU23}),INDEX(ARRAYFORMULA({OccupancyAddresses&amp;"""&amp;" ""&amp; OccupancyUnits,'Tenant Occupancy'!WU$5:WU23}),0,2)&lt;&gt;""""),2,FALSE),IF(WT4=TODAY(),""Today"",)))))"),"")</f>
        <v/>
      </c>
      <c r="WU7" s="3" t="str">
        <f>IFERROR(__xludf.DUMMYFUNCTION("IF(ISBLANK($A7),, IF((ARRAYFORMULA(SUM(COUNTIFS(OccupancyAddresses,$A7,OccupancyUnits, $B7, 'Tenant Occupancy'!WV$5:WV23,{""&gt;0"",""Occupied"",""Late""}))))&gt;1,""Multiple Bookings"", IF(SUMIFS( 'Tenant Occupancy'!WV$5:WV23,OccupancyUnits,$B7,OccupancyAddres"&amp;"ses,$A7)&gt;0,SUMIFS('Tenant Occupancy'!WV$5:WV23,OccupancyUnits,$B7,OccupancyAddresses,$A7),IFERROR(VLOOKUP($A7&amp;"" ""&amp;$B7, FILTER(ARRAYFORMULA({OccupancyAddresses&amp;"" ""&amp; OccupancyUnits,'Tenant Occupancy'!WV$5:WV23}),INDEX(ARRAYFORMULA({OccupancyAddresses&amp;"""&amp;" ""&amp; OccupancyUnits,'Tenant Occupancy'!WV$5:WV23}),0,2)&lt;&gt;""""),2,FALSE),IF(WU4=TODAY(),""Today"",)))))"),"")</f>
        <v/>
      </c>
      <c r="WV7" s="3" t="str">
        <f>IFERROR(__xludf.DUMMYFUNCTION("IF(ISBLANK($A7),, IF((ARRAYFORMULA(SUM(COUNTIFS(OccupancyAddresses,$A7,OccupancyUnits, $B7, 'Tenant Occupancy'!WW$5:WW23,{""&gt;0"",""Occupied"",""Late""}))))&gt;1,""Multiple Bookings"", IF(SUMIFS( 'Tenant Occupancy'!WW$5:WW23,OccupancyUnits,$B7,OccupancyAddres"&amp;"ses,$A7)&gt;0,SUMIFS('Tenant Occupancy'!WW$5:WW23,OccupancyUnits,$B7,OccupancyAddresses,$A7),IFERROR(VLOOKUP($A7&amp;"" ""&amp;$B7, FILTER(ARRAYFORMULA({OccupancyAddresses&amp;"" ""&amp; OccupancyUnits,'Tenant Occupancy'!WW$5:WW23}),INDEX(ARRAYFORMULA({OccupancyAddresses&amp;"""&amp;" ""&amp; OccupancyUnits,'Tenant Occupancy'!WW$5:WW23}),0,2)&lt;&gt;""""),2,FALSE),IF(WV4=TODAY(),""Today"",)))))"),"")</f>
        <v/>
      </c>
      <c r="WW7" s="3" t="str">
        <f>IFERROR(__xludf.DUMMYFUNCTION("IF(ISBLANK($A7),, IF((ARRAYFORMULA(SUM(COUNTIFS(OccupancyAddresses,$A7,OccupancyUnits, $B7, 'Tenant Occupancy'!WX$5:WX23,{""&gt;0"",""Occupied"",""Late""}))))&gt;1,""Multiple Bookings"", IF(SUMIFS( 'Tenant Occupancy'!WX$5:WX23,OccupancyUnits,$B7,OccupancyAddres"&amp;"ses,$A7)&gt;0,SUMIFS('Tenant Occupancy'!WX$5:WX23,OccupancyUnits,$B7,OccupancyAddresses,$A7),IFERROR(VLOOKUP($A7&amp;"" ""&amp;$B7, FILTER(ARRAYFORMULA({OccupancyAddresses&amp;"" ""&amp; OccupancyUnits,'Tenant Occupancy'!WX$5:WX23}),INDEX(ARRAYFORMULA({OccupancyAddresses&amp;"""&amp;" ""&amp; OccupancyUnits,'Tenant Occupancy'!WX$5:WX23}),0,2)&lt;&gt;""""),2,FALSE),IF(WW4=TODAY(),""Today"",)))))"),"")</f>
        <v/>
      </c>
      <c r="WX7" s="3" t="str">
        <f>IFERROR(__xludf.DUMMYFUNCTION("IF(ISBLANK($A7),, IF((ARRAYFORMULA(SUM(COUNTIFS(OccupancyAddresses,$A7,OccupancyUnits, $B7, 'Tenant Occupancy'!WY$5:WY23,{""&gt;0"",""Occupied"",""Late""}))))&gt;1,""Multiple Bookings"", IF(SUMIFS( 'Tenant Occupancy'!WY$5:WY23,OccupancyUnits,$B7,OccupancyAddres"&amp;"ses,$A7)&gt;0,SUMIFS('Tenant Occupancy'!WY$5:WY23,OccupancyUnits,$B7,OccupancyAddresses,$A7),IFERROR(VLOOKUP($A7&amp;"" ""&amp;$B7, FILTER(ARRAYFORMULA({OccupancyAddresses&amp;"" ""&amp; OccupancyUnits,'Tenant Occupancy'!WY$5:WY23}),INDEX(ARRAYFORMULA({OccupancyAddresses&amp;"""&amp;" ""&amp; OccupancyUnits,'Tenant Occupancy'!WY$5:WY23}),0,2)&lt;&gt;""""),2,FALSE),IF(WX4=TODAY(),""Today"",)))))"),"")</f>
        <v/>
      </c>
      <c r="WY7" s="3" t="str">
        <f>IFERROR(__xludf.DUMMYFUNCTION("IF(ISBLANK($A7),, IF((ARRAYFORMULA(SUM(COUNTIFS(OccupancyAddresses,$A7,OccupancyUnits, $B7, 'Tenant Occupancy'!WZ$5:WZ23,{""&gt;0"",""Occupied"",""Late""}))))&gt;1,""Multiple Bookings"", IF(SUMIFS( 'Tenant Occupancy'!WZ$5:WZ23,OccupancyUnits,$B7,OccupancyAddres"&amp;"ses,$A7)&gt;0,SUMIFS('Tenant Occupancy'!WZ$5:WZ23,OccupancyUnits,$B7,OccupancyAddresses,$A7),IFERROR(VLOOKUP($A7&amp;"" ""&amp;$B7, FILTER(ARRAYFORMULA({OccupancyAddresses&amp;"" ""&amp; OccupancyUnits,'Tenant Occupancy'!WZ$5:WZ23}),INDEX(ARRAYFORMULA({OccupancyAddresses&amp;"""&amp;" ""&amp; OccupancyUnits,'Tenant Occupancy'!WZ$5:WZ23}),0,2)&lt;&gt;""""),2,FALSE),IF(WY4=TODAY(),""Today"",)))))"),"")</f>
        <v/>
      </c>
      <c r="WZ7" s="3" t="str">
        <f>IFERROR(__xludf.DUMMYFUNCTION("IF(ISBLANK($A7),, IF((ARRAYFORMULA(SUM(COUNTIFS(OccupancyAddresses,$A7,OccupancyUnits, $B7, 'Tenant Occupancy'!XA$5:XA23,{""&gt;0"",""Occupied"",""Late""}))))&gt;1,""Multiple Bookings"", IF(SUMIFS( 'Tenant Occupancy'!XA$5:XA23,OccupancyUnits,$B7,OccupancyAddres"&amp;"ses,$A7)&gt;0,SUMIFS('Tenant Occupancy'!XA$5:XA23,OccupancyUnits,$B7,OccupancyAddresses,$A7),IFERROR(VLOOKUP($A7&amp;"" ""&amp;$B7, FILTER(ARRAYFORMULA({OccupancyAddresses&amp;"" ""&amp; OccupancyUnits,'Tenant Occupancy'!XA$5:XA23}),INDEX(ARRAYFORMULA({OccupancyAddresses&amp;"""&amp;" ""&amp; OccupancyUnits,'Tenant Occupancy'!XA$5:XA23}),0,2)&lt;&gt;""""),2,FALSE),IF(WZ4=TODAY(),""Today"",)))))"),"")</f>
        <v/>
      </c>
      <c r="XA7" s="3" t="str">
        <f>IFERROR(__xludf.DUMMYFUNCTION("IF(ISBLANK($A7),, IF((ARRAYFORMULA(SUM(COUNTIFS(OccupancyAddresses,$A7,OccupancyUnits, $B7, 'Tenant Occupancy'!XB$5:XB23,{""&gt;0"",""Occupied"",""Late""}))))&gt;1,""Multiple Bookings"", IF(SUMIFS( 'Tenant Occupancy'!XB$5:XB23,OccupancyUnits,$B7,OccupancyAddres"&amp;"ses,$A7)&gt;0,SUMIFS('Tenant Occupancy'!XB$5:XB23,OccupancyUnits,$B7,OccupancyAddresses,$A7),IFERROR(VLOOKUP($A7&amp;"" ""&amp;$B7, FILTER(ARRAYFORMULA({OccupancyAddresses&amp;"" ""&amp; OccupancyUnits,'Tenant Occupancy'!XB$5:XB23}),INDEX(ARRAYFORMULA({OccupancyAddresses&amp;"""&amp;" ""&amp; OccupancyUnits,'Tenant Occupancy'!XB$5:XB23}),0,2)&lt;&gt;""""),2,FALSE),IF(XA4=TODAY(),""Today"",)))))"),"")</f>
        <v/>
      </c>
      <c r="XB7" s="3" t="str">
        <f>IFERROR(__xludf.DUMMYFUNCTION("IF(ISBLANK($A7),, IF((ARRAYFORMULA(SUM(COUNTIFS(OccupancyAddresses,$A7,OccupancyUnits, $B7, 'Tenant Occupancy'!XC$5:XC23,{""&gt;0"",""Occupied"",""Late""}))))&gt;1,""Multiple Bookings"", IF(SUMIFS( 'Tenant Occupancy'!XC$5:XC23,OccupancyUnits,$B7,OccupancyAddres"&amp;"ses,$A7)&gt;0,SUMIFS('Tenant Occupancy'!XC$5:XC23,OccupancyUnits,$B7,OccupancyAddresses,$A7),IFERROR(VLOOKUP($A7&amp;"" ""&amp;$B7, FILTER(ARRAYFORMULA({OccupancyAddresses&amp;"" ""&amp; OccupancyUnits,'Tenant Occupancy'!XC$5:XC23}),INDEX(ARRAYFORMULA({OccupancyAddresses&amp;"""&amp;" ""&amp; OccupancyUnits,'Tenant Occupancy'!XC$5:XC23}),0,2)&lt;&gt;""""),2,FALSE),IF(XB4=TODAY(),""Today"",)))))"),"")</f>
        <v/>
      </c>
      <c r="XC7" s="3" t="str">
        <f>IFERROR(__xludf.DUMMYFUNCTION("IF(ISBLANK($A7),, IF((ARRAYFORMULA(SUM(COUNTIFS(OccupancyAddresses,$A7,OccupancyUnits, $B7, 'Tenant Occupancy'!XD$5:XD23,{""&gt;0"",""Occupied"",""Late""}))))&gt;1,""Multiple Bookings"", IF(SUMIFS( 'Tenant Occupancy'!XD$5:XD23,OccupancyUnits,$B7,OccupancyAddres"&amp;"ses,$A7)&gt;0,SUMIFS('Tenant Occupancy'!XD$5:XD23,OccupancyUnits,$B7,OccupancyAddresses,$A7),IFERROR(VLOOKUP($A7&amp;"" ""&amp;$B7, FILTER(ARRAYFORMULA({OccupancyAddresses&amp;"" ""&amp; OccupancyUnits,'Tenant Occupancy'!XD$5:XD23}),INDEX(ARRAYFORMULA({OccupancyAddresses&amp;"""&amp;" ""&amp; OccupancyUnits,'Tenant Occupancy'!XD$5:XD23}),0,2)&lt;&gt;""""),2,FALSE),IF(XC4=TODAY(),""Today"",)))))"),"")</f>
        <v/>
      </c>
      <c r="XD7" s="3" t="str">
        <f>IFERROR(__xludf.DUMMYFUNCTION("IF(ISBLANK($A7),, IF((ARRAYFORMULA(SUM(COUNTIFS(OccupancyAddresses,$A7,OccupancyUnits, $B7, 'Tenant Occupancy'!XE$5:XE23,{""&gt;0"",""Occupied"",""Late""}))))&gt;1,""Multiple Bookings"", IF(SUMIFS( 'Tenant Occupancy'!XE$5:XE23,OccupancyUnits,$B7,OccupancyAddres"&amp;"ses,$A7)&gt;0,SUMIFS('Tenant Occupancy'!XE$5:XE23,OccupancyUnits,$B7,OccupancyAddresses,$A7),IFERROR(VLOOKUP($A7&amp;"" ""&amp;$B7, FILTER(ARRAYFORMULA({OccupancyAddresses&amp;"" ""&amp; OccupancyUnits,'Tenant Occupancy'!XE$5:XE23}),INDEX(ARRAYFORMULA({OccupancyAddresses&amp;"""&amp;" ""&amp; OccupancyUnits,'Tenant Occupancy'!XE$5:XE23}),0,2)&lt;&gt;""""),2,FALSE),IF(XD4=TODAY(),""Today"",)))))"),"")</f>
        <v/>
      </c>
      <c r="XE7" s="3" t="str">
        <f>IFERROR(__xludf.DUMMYFUNCTION("IF(ISBLANK($A7),, IF((ARRAYFORMULA(SUM(COUNTIFS(OccupancyAddresses,$A7,OccupancyUnits, $B7, 'Tenant Occupancy'!XF$5:XF23,{""&gt;0"",""Occupied"",""Late""}))))&gt;1,""Multiple Bookings"", IF(SUMIFS( 'Tenant Occupancy'!XF$5:XF23,OccupancyUnits,$B7,OccupancyAddres"&amp;"ses,$A7)&gt;0,SUMIFS('Tenant Occupancy'!XF$5:XF23,OccupancyUnits,$B7,OccupancyAddresses,$A7),IFERROR(VLOOKUP($A7&amp;"" ""&amp;$B7, FILTER(ARRAYFORMULA({OccupancyAddresses&amp;"" ""&amp; OccupancyUnits,'Tenant Occupancy'!XF$5:XF23}),INDEX(ARRAYFORMULA({OccupancyAddresses&amp;"""&amp;" ""&amp; OccupancyUnits,'Tenant Occupancy'!XF$5:XF23}),0,2)&lt;&gt;""""),2,FALSE),IF(XE4=TODAY(),""Today"",)))))"),"")</f>
        <v/>
      </c>
      <c r="XF7" s="3" t="str">
        <f>IFERROR(__xludf.DUMMYFUNCTION("IF(ISBLANK($A7),, IF((ARRAYFORMULA(SUM(COUNTIFS(OccupancyAddresses,$A7,OccupancyUnits, $B7, 'Tenant Occupancy'!XG$5:XG23,{""&gt;0"",""Occupied"",""Late""}))))&gt;1,""Multiple Bookings"", IF(SUMIFS( 'Tenant Occupancy'!XG$5:XG23,OccupancyUnits,$B7,OccupancyAddres"&amp;"ses,$A7)&gt;0,SUMIFS('Tenant Occupancy'!XG$5:XG23,OccupancyUnits,$B7,OccupancyAddresses,$A7),IFERROR(VLOOKUP($A7&amp;"" ""&amp;$B7, FILTER(ARRAYFORMULA({OccupancyAddresses&amp;"" ""&amp; OccupancyUnits,'Tenant Occupancy'!XG$5:XG23}),INDEX(ARRAYFORMULA({OccupancyAddresses&amp;"""&amp;" ""&amp; OccupancyUnits,'Tenant Occupancy'!XG$5:XG23}),0,2)&lt;&gt;""""),2,FALSE),IF(XF4=TODAY(),""Today"",)))))"),"")</f>
        <v/>
      </c>
      <c r="XG7" s="3" t="str">
        <f>IFERROR(__xludf.DUMMYFUNCTION("IF(ISBLANK($A7),, IF((ARRAYFORMULA(SUM(COUNTIFS(OccupancyAddresses,$A7,OccupancyUnits, $B7, 'Tenant Occupancy'!XH$5:XH23,{""&gt;0"",""Occupied"",""Late""}))))&gt;1,""Multiple Bookings"", IF(SUMIFS( 'Tenant Occupancy'!XH$5:XH23,OccupancyUnits,$B7,OccupancyAddres"&amp;"ses,$A7)&gt;0,SUMIFS('Tenant Occupancy'!XH$5:XH23,OccupancyUnits,$B7,OccupancyAddresses,$A7),IFERROR(VLOOKUP($A7&amp;"" ""&amp;$B7, FILTER(ARRAYFORMULA({OccupancyAddresses&amp;"" ""&amp; OccupancyUnits,'Tenant Occupancy'!XH$5:XH23}),INDEX(ARRAYFORMULA({OccupancyAddresses&amp;"""&amp;" ""&amp; OccupancyUnits,'Tenant Occupancy'!XH$5:XH23}),0,2)&lt;&gt;""""),2,FALSE),IF(XG4=TODAY(),""Today"",)))))"),"")</f>
        <v/>
      </c>
      <c r="XH7" s="3" t="str">
        <f>IFERROR(__xludf.DUMMYFUNCTION("IF(ISBLANK($A7),, IF((ARRAYFORMULA(SUM(COUNTIFS(OccupancyAddresses,$A7,OccupancyUnits, $B7, 'Tenant Occupancy'!XI$5:XI23,{""&gt;0"",""Occupied"",""Late""}))))&gt;1,""Multiple Bookings"", IF(SUMIFS( 'Tenant Occupancy'!XI$5:XI23,OccupancyUnits,$B7,OccupancyAddres"&amp;"ses,$A7)&gt;0,SUMIFS('Tenant Occupancy'!XI$5:XI23,OccupancyUnits,$B7,OccupancyAddresses,$A7),IFERROR(VLOOKUP($A7&amp;"" ""&amp;$B7, FILTER(ARRAYFORMULA({OccupancyAddresses&amp;"" ""&amp; OccupancyUnits,'Tenant Occupancy'!XI$5:XI23}),INDEX(ARRAYFORMULA({OccupancyAddresses&amp;"""&amp;" ""&amp; OccupancyUnits,'Tenant Occupancy'!XI$5:XI23}),0,2)&lt;&gt;""""),2,FALSE),IF(XH4=TODAY(),""Today"",)))))"),"")</f>
        <v/>
      </c>
      <c r="XI7" s="3" t="str">
        <f>IFERROR(__xludf.DUMMYFUNCTION("IF(ISBLANK($A7),, IF((ARRAYFORMULA(SUM(COUNTIFS(OccupancyAddresses,$A7,OccupancyUnits, $B7, 'Tenant Occupancy'!XJ$5:XJ23,{""&gt;0"",""Occupied"",""Late""}))))&gt;1,""Multiple Bookings"", IF(SUMIFS( 'Tenant Occupancy'!XJ$5:XJ23,OccupancyUnits,$B7,OccupancyAddres"&amp;"ses,$A7)&gt;0,SUMIFS('Tenant Occupancy'!XJ$5:XJ23,OccupancyUnits,$B7,OccupancyAddresses,$A7),IFERROR(VLOOKUP($A7&amp;"" ""&amp;$B7, FILTER(ARRAYFORMULA({OccupancyAddresses&amp;"" ""&amp; OccupancyUnits,'Tenant Occupancy'!XJ$5:XJ23}),INDEX(ARRAYFORMULA({OccupancyAddresses&amp;"""&amp;" ""&amp; OccupancyUnits,'Tenant Occupancy'!XJ$5:XJ23}),0,2)&lt;&gt;""""),2,FALSE),IF(XI4=TODAY(),""Today"",)))))"),"")</f>
        <v/>
      </c>
      <c r="XJ7" s="3" t="str">
        <f>IFERROR(__xludf.DUMMYFUNCTION("IF(ISBLANK($A7),, IF((ARRAYFORMULA(SUM(COUNTIFS(OccupancyAddresses,$A7,OccupancyUnits, $B7, 'Tenant Occupancy'!XK$5:XK23,{""&gt;0"",""Occupied"",""Late""}))))&gt;1,""Multiple Bookings"", IF(SUMIFS( 'Tenant Occupancy'!XK$5:XK23,OccupancyUnits,$B7,OccupancyAddres"&amp;"ses,$A7)&gt;0,SUMIFS('Tenant Occupancy'!XK$5:XK23,OccupancyUnits,$B7,OccupancyAddresses,$A7),IFERROR(VLOOKUP($A7&amp;"" ""&amp;$B7, FILTER(ARRAYFORMULA({OccupancyAddresses&amp;"" ""&amp; OccupancyUnits,'Tenant Occupancy'!XK$5:XK23}),INDEX(ARRAYFORMULA({OccupancyAddresses&amp;"""&amp;" ""&amp; OccupancyUnits,'Tenant Occupancy'!XK$5:XK23}),0,2)&lt;&gt;""""),2,FALSE),IF(XJ4=TODAY(),""Today"",)))))"),"")</f>
        <v/>
      </c>
      <c r="XK7" s="3" t="str">
        <f>IFERROR(__xludf.DUMMYFUNCTION("IF(ISBLANK($A7),, IF((ARRAYFORMULA(SUM(COUNTIFS(OccupancyAddresses,$A7,OccupancyUnits, $B7, 'Tenant Occupancy'!XL$5:XL23,{""&gt;0"",""Occupied"",""Late""}))))&gt;1,""Multiple Bookings"", IF(SUMIFS( 'Tenant Occupancy'!XL$5:XL23,OccupancyUnits,$B7,OccupancyAddres"&amp;"ses,$A7)&gt;0,SUMIFS('Tenant Occupancy'!XL$5:XL23,OccupancyUnits,$B7,OccupancyAddresses,$A7),IFERROR(VLOOKUP($A7&amp;"" ""&amp;$B7, FILTER(ARRAYFORMULA({OccupancyAddresses&amp;"" ""&amp; OccupancyUnits,'Tenant Occupancy'!XL$5:XL23}),INDEX(ARRAYFORMULA({OccupancyAddresses&amp;"""&amp;" ""&amp; OccupancyUnits,'Tenant Occupancy'!XL$5:XL23}),0,2)&lt;&gt;""""),2,FALSE),IF(XK4=TODAY(),""Today"",)))))"),"")</f>
        <v/>
      </c>
      <c r="XL7" s="3" t="str">
        <f>IFERROR(__xludf.DUMMYFUNCTION("IF(ISBLANK($A7),, IF((ARRAYFORMULA(SUM(COUNTIFS(OccupancyAddresses,$A7,OccupancyUnits, $B7, 'Tenant Occupancy'!XM$5:XM23,{""&gt;0"",""Occupied"",""Late""}))))&gt;1,""Multiple Bookings"", IF(SUMIFS( 'Tenant Occupancy'!XM$5:XM23,OccupancyUnits,$B7,OccupancyAddres"&amp;"ses,$A7)&gt;0,SUMIFS('Tenant Occupancy'!XM$5:XM23,OccupancyUnits,$B7,OccupancyAddresses,$A7),IFERROR(VLOOKUP($A7&amp;"" ""&amp;$B7, FILTER(ARRAYFORMULA({OccupancyAddresses&amp;"" ""&amp; OccupancyUnits,'Tenant Occupancy'!XM$5:XM23}),INDEX(ARRAYFORMULA({OccupancyAddresses&amp;"""&amp;" ""&amp; OccupancyUnits,'Tenant Occupancy'!XM$5:XM23}),0,2)&lt;&gt;""""),2,FALSE),IF(XL4=TODAY(),""Today"",)))))"),"")</f>
        <v/>
      </c>
      <c r="XM7" s="3" t="str">
        <f>IFERROR(__xludf.DUMMYFUNCTION("IF(ISBLANK($A7),, IF((ARRAYFORMULA(SUM(COUNTIFS(OccupancyAddresses,$A7,OccupancyUnits, $B7, 'Tenant Occupancy'!XN$5:XN23,{""&gt;0"",""Occupied"",""Late""}))))&gt;1,""Multiple Bookings"", IF(SUMIFS( 'Tenant Occupancy'!XN$5:XN23,OccupancyUnits,$B7,OccupancyAddres"&amp;"ses,$A7)&gt;0,SUMIFS('Tenant Occupancy'!XN$5:XN23,OccupancyUnits,$B7,OccupancyAddresses,$A7),IFERROR(VLOOKUP($A7&amp;"" ""&amp;$B7, FILTER(ARRAYFORMULA({OccupancyAddresses&amp;"" ""&amp; OccupancyUnits,'Tenant Occupancy'!XN$5:XN23}),INDEX(ARRAYFORMULA({OccupancyAddresses&amp;"""&amp;" ""&amp; OccupancyUnits,'Tenant Occupancy'!XN$5:XN23}),0,2)&lt;&gt;""""),2,FALSE),IF(XM4=TODAY(),""Today"",)))))"),"")</f>
        <v/>
      </c>
      <c r="XN7" s="3" t="str">
        <f>IFERROR(__xludf.DUMMYFUNCTION("IF(ISBLANK($A7),, IF((ARRAYFORMULA(SUM(COUNTIFS(OccupancyAddresses,$A7,OccupancyUnits, $B7, 'Tenant Occupancy'!XO$5:XO23,{""&gt;0"",""Occupied"",""Late""}))))&gt;1,""Multiple Bookings"", IF(SUMIFS( 'Tenant Occupancy'!XO$5:XO23,OccupancyUnits,$B7,OccupancyAddres"&amp;"ses,$A7)&gt;0,SUMIFS('Tenant Occupancy'!XO$5:XO23,OccupancyUnits,$B7,OccupancyAddresses,$A7),IFERROR(VLOOKUP($A7&amp;"" ""&amp;$B7, FILTER(ARRAYFORMULA({OccupancyAddresses&amp;"" ""&amp; OccupancyUnits,'Tenant Occupancy'!XO$5:XO23}),INDEX(ARRAYFORMULA({OccupancyAddresses&amp;"""&amp;" ""&amp; OccupancyUnits,'Tenant Occupancy'!XO$5:XO23}),0,2)&lt;&gt;""""),2,FALSE),IF(XN4=TODAY(),""Today"",)))))"),"")</f>
        <v/>
      </c>
      <c r="XO7" s="3" t="str">
        <f>IFERROR(__xludf.DUMMYFUNCTION("IF(ISBLANK($A7),, IF((ARRAYFORMULA(SUM(COUNTIFS(OccupancyAddresses,$A7,OccupancyUnits, $B7, 'Tenant Occupancy'!XP$5:XP23,{""&gt;0"",""Occupied"",""Late""}))))&gt;1,""Multiple Bookings"", IF(SUMIFS( 'Tenant Occupancy'!XP$5:XP23,OccupancyUnits,$B7,OccupancyAddres"&amp;"ses,$A7)&gt;0,SUMIFS('Tenant Occupancy'!XP$5:XP23,OccupancyUnits,$B7,OccupancyAddresses,$A7),IFERROR(VLOOKUP($A7&amp;"" ""&amp;$B7, FILTER(ARRAYFORMULA({OccupancyAddresses&amp;"" ""&amp; OccupancyUnits,'Tenant Occupancy'!XP$5:XP23}),INDEX(ARRAYFORMULA({OccupancyAddresses&amp;"""&amp;" ""&amp; OccupancyUnits,'Tenant Occupancy'!XP$5:XP23}),0,2)&lt;&gt;""""),2,FALSE),IF(XO4=TODAY(),""Today"",)))))"),"")</f>
        <v/>
      </c>
      <c r="XP7" s="3" t="str">
        <f>IFERROR(__xludf.DUMMYFUNCTION("IF(ISBLANK($A7),, IF((ARRAYFORMULA(SUM(COUNTIFS(OccupancyAddresses,$A7,OccupancyUnits, $B7, 'Tenant Occupancy'!XQ$5:XQ23,{""&gt;0"",""Occupied"",""Late""}))))&gt;1,""Multiple Bookings"", IF(SUMIFS( 'Tenant Occupancy'!XQ$5:XQ23,OccupancyUnits,$B7,OccupancyAddres"&amp;"ses,$A7)&gt;0,SUMIFS('Tenant Occupancy'!XQ$5:XQ23,OccupancyUnits,$B7,OccupancyAddresses,$A7),IFERROR(VLOOKUP($A7&amp;"" ""&amp;$B7, FILTER(ARRAYFORMULA({OccupancyAddresses&amp;"" ""&amp; OccupancyUnits,'Tenant Occupancy'!XQ$5:XQ23}),INDEX(ARRAYFORMULA({OccupancyAddresses&amp;"""&amp;" ""&amp; OccupancyUnits,'Tenant Occupancy'!XQ$5:XQ23}),0,2)&lt;&gt;""""),2,FALSE),IF(XP4=TODAY(),""Today"",)))))"),"")</f>
        <v/>
      </c>
      <c r="XQ7" s="3" t="str">
        <f>IFERROR(__xludf.DUMMYFUNCTION("IF(ISBLANK($A7),, IF((ARRAYFORMULA(SUM(COUNTIFS(OccupancyAddresses,$A7,OccupancyUnits, $B7, 'Tenant Occupancy'!XR$5:XR23,{""&gt;0"",""Occupied"",""Late""}))))&gt;1,""Multiple Bookings"", IF(SUMIFS( 'Tenant Occupancy'!XR$5:XR23,OccupancyUnits,$B7,OccupancyAddres"&amp;"ses,$A7)&gt;0,SUMIFS('Tenant Occupancy'!XR$5:XR23,OccupancyUnits,$B7,OccupancyAddresses,$A7),IFERROR(VLOOKUP($A7&amp;"" ""&amp;$B7, FILTER(ARRAYFORMULA({OccupancyAddresses&amp;"" ""&amp; OccupancyUnits,'Tenant Occupancy'!XR$5:XR23}),INDEX(ARRAYFORMULA({OccupancyAddresses&amp;"""&amp;" ""&amp; OccupancyUnits,'Tenant Occupancy'!XR$5:XR23}),0,2)&lt;&gt;""""),2,FALSE),IF(XQ4=TODAY(),""Today"",)))))"),"")</f>
        <v/>
      </c>
      <c r="XR7" s="3" t="str">
        <f>IFERROR(__xludf.DUMMYFUNCTION("IF(ISBLANK($A7),, IF((ARRAYFORMULA(SUM(COUNTIFS(OccupancyAddresses,$A7,OccupancyUnits, $B7, 'Tenant Occupancy'!XS$5:XS23,{""&gt;0"",""Occupied"",""Late""}))))&gt;1,""Multiple Bookings"", IF(SUMIFS( 'Tenant Occupancy'!XS$5:XS23,OccupancyUnits,$B7,OccupancyAddres"&amp;"ses,$A7)&gt;0,SUMIFS('Tenant Occupancy'!XS$5:XS23,OccupancyUnits,$B7,OccupancyAddresses,$A7),IFERROR(VLOOKUP($A7&amp;"" ""&amp;$B7, FILTER(ARRAYFORMULA({OccupancyAddresses&amp;"" ""&amp; OccupancyUnits,'Tenant Occupancy'!XS$5:XS23}),INDEX(ARRAYFORMULA({OccupancyAddresses&amp;"""&amp;" ""&amp; OccupancyUnits,'Tenant Occupancy'!XS$5:XS23}),0,2)&lt;&gt;""""),2,FALSE),IF(XR4=TODAY(),""Today"",)))))"),"")</f>
        <v/>
      </c>
      <c r="XS7" s="3" t="str">
        <f>IFERROR(__xludf.DUMMYFUNCTION("IF(ISBLANK($A7),, IF((ARRAYFORMULA(SUM(COUNTIFS(OccupancyAddresses,$A7,OccupancyUnits, $B7, 'Tenant Occupancy'!XT$5:XT23,{""&gt;0"",""Occupied"",""Late""}))))&gt;1,""Multiple Bookings"", IF(SUMIFS( 'Tenant Occupancy'!XT$5:XT23,OccupancyUnits,$B7,OccupancyAddres"&amp;"ses,$A7)&gt;0,SUMIFS('Tenant Occupancy'!XT$5:XT23,OccupancyUnits,$B7,OccupancyAddresses,$A7),IFERROR(VLOOKUP($A7&amp;"" ""&amp;$B7, FILTER(ARRAYFORMULA({OccupancyAddresses&amp;"" ""&amp; OccupancyUnits,'Tenant Occupancy'!XT$5:XT23}),INDEX(ARRAYFORMULA({OccupancyAddresses&amp;"""&amp;" ""&amp; OccupancyUnits,'Tenant Occupancy'!XT$5:XT23}),0,2)&lt;&gt;""""),2,FALSE),IF(XS4=TODAY(),""Today"",)))))"),"")</f>
        <v/>
      </c>
      <c r="XT7" s="3" t="str">
        <f>IFERROR(__xludf.DUMMYFUNCTION("IF(ISBLANK($A7),, IF((ARRAYFORMULA(SUM(COUNTIFS(OccupancyAddresses,$A7,OccupancyUnits, $B7, 'Tenant Occupancy'!XU$5:XU23,{""&gt;0"",""Occupied"",""Late""}))))&gt;1,""Multiple Bookings"", IF(SUMIFS( 'Tenant Occupancy'!XU$5:XU23,OccupancyUnits,$B7,OccupancyAddres"&amp;"ses,$A7)&gt;0,SUMIFS('Tenant Occupancy'!XU$5:XU23,OccupancyUnits,$B7,OccupancyAddresses,$A7),IFERROR(VLOOKUP($A7&amp;"" ""&amp;$B7, FILTER(ARRAYFORMULA({OccupancyAddresses&amp;"" ""&amp; OccupancyUnits,'Tenant Occupancy'!XU$5:XU23}),INDEX(ARRAYFORMULA({OccupancyAddresses&amp;"""&amp;" ""&amp; OccupancyUnits,'Tenant Occupancy'!XU$5:XU23}),0,2)&lt;&gt;""""),2,FALSE),IF(XT4=TODAY(),""Today"",)))))"),"")</f>
        <v/>
      </c>
      <c r="XU7" s="3" t="str">
        <f>IFERROR(__xludf.DUMMYFUNCTION("IF(ISBLANK($A7),, IF((ARRAYFORMULA(SUM(COUNTIFS(OccupancyAddresses,$A7,OccupancyUnits, $B7, 'Tenant Occupancy'!XV$5:XV23,{""&gt;0"",""Occupied"",""Late""}))))&gt;1,""Multiple Bookings"", IF(SUMIFS( 'Tenant Occupancy'!XV$5:XV23,OccupancyUnits,$B7,OccupancyAddres"&amp;"ses,$A7)&gt;0,SUMIFS('Tenant Occupancy'!XV$5:XV23,OccupancyUnits,$B7,OccupancyAddresses,$A7),IFERROR(VLOOKUP($A7&amp;"" ""&amp;$B7, FILTER(ARRAYFORMULA({OccupancyAddresses&amp;"" ""&amp; OccupancyUnits,'Tenant Occupancy'!XV$5:XV23}),INDEX(ARRAYFORMULA({OccupancyAddresses&amp;"""&amp;" ""&amp; OccupancyUnits,'Tenant Occupancy'!XV$5:XV23}),0,2)&lt;&gt;""""),2,FALSE),IF(XU4=TODAY(),""Today"",)))))"),"")</f>
        <v/>
      </c>
      <c r="XV7" s="3" t="str">
        <f>IFERROR(__xludf.DUMMYFUNCTION("IF(ISBLANK($A7),, IF((ARRAYFORMULA(SUM(COUNTIFS(OccupancyAddresses,$A7,OccupancyUnits, $B7, 'Tenant Occupancy'!XW$5:XW23,{""&gt;0"",""Occupied"",""Late""}))))&gt;1,""Multiple Bookings"", IF(SUMIFS( 'Tenant Occupancy'!XW$5:XW23,OccupancyUnits,$B7,OccupancyAddres"&amp;"ses,$A7)&gt;0,SUMIFS('Tenant Occupancy'!XW$5:XW23,OccupancyUnits,$B7,OccupancyAddresses,$A7),IFERROR(VLOOKUP($A7&amp;"" ""&amp;$B7, FILTER(ARRAYFORMULA({OccupancyAddresses&amp;"" ""&amp; OccupancyUnits,'Tenant Occupancy'!XW$5:XW23}),INDEX(ARRAYFORMULA({OccupancyAddresses&amp;"""&amp;" ""&amp; OccupancyUnits,'Tenant Occupancy'!XW$5:XW23}),0,2)&lt;&gt;""""),2,FALSE),IF(XV4=TODAY(),""Today"",)))))"),"")</f>
        <v/>
      </c>
      <c r="XW7" s="3" t="str">
        <f>IFERROR(__xludf.DUMMYFUNCTION("IF(ISBLANK($A7),, IF((ARRAYFORMULA(SUM(COUNTIFS(OccupancyAddresses,$A7,OccupancyUnits, $B7, 'Tenant Occupancy'!XX$5:XX23,{""&gt;0"",""Occupied"",""Late""}))))&gt;1,""Multiple Bookings"", IF(SUMIFS( 'Tenant Occupancy'!XX$5:XX23,OccupancyUnits,$B7,OccupancyAddres"&amp;"ses,$A7)&gt;0,SUMIFS('Tenant Occupancy'!XX$5:XX23,OccupancyUnits,$B7,OccupancyAddresses,$A7),IFERROR(VLOOKUP($A7&amp;"" ""&amp;$B7, FILTER(ARRAYFORMULA({OccupancyAddresses&amp;"" ""&amp; OccupancyUnits,'Tenant Occupancy'!XX$5:XX23}),INDEX(ARRAYFORMULA({OccupancyAddresses&amp;"""&amp;" ""&amp; OccupancyUnits,'Tenant Occupancy'!XX$5:XX23}),0,2)&lt;&gt;""""),2,FALSE),IF(XW4=TODAY(),""Today"",)))))"),"")</f>
        <v/>
      </c>
      <c r="XX7" s="3" t="str">
        <f>IFERROR(__xludf.DUMMYFUNCTION("IF(ISBLANK($A7),, IF((ARRAYFORMULA(SUM(COUNTIFS(OccupancyAddresses,$A7,OccupancyUnits, $B7, 'Tenant Occupancy'!XY$5:XY23,{""&gt;0"",""Occupied"",""Late""}))))&gt;1,""Multiple Bookings"", IF(SUMIFS( 'Tenant Occupancy'!XY$5:XY23,OccupancyUnits,$B7,OccupancyAddres"&amp;"ses,$A7)&gt;0,SUMIFS('Tenant Occupancy'!XY$5:XY23,OccupancyUnits,$B7,OccupancyAddresses,$A7),IFERROR(VLOOKUP($A7&amp;"" ""&amp;$B7, FILTER(ARRAYFORMULA({OccupancyAddresses&amp;"" ""&amp; OccupancyUnits,'Tenant Occupancy'!XY$5:XY23}),INDEX(ARRAYFORMULA({OccupancyAddresses&amp;"""&amp;" ""&amp; OccupancyUnits,'Tenant Occupancy'!XY$5:XY23}),0,2)&lt;&gt;""""),2,FALSE),IF(XX4=TODAY(),""Today"",)))))"),"")</f>
        <v/>
      </c>
      <c r="XY7" s="3" t="str">
        <f>IFERROR(__xludf.DUMMYFUNCTION("IF(ISBLANK($A7),, IF((ARRAYFORMULA(SUM(COUNTIFS(OccupancyAddresses,$A7,OccupancyUnits, $B7, 'Tenant Occupancy'!XZ$5:XZ23,{""&gt;0"",""Occupied"",""Late""}))))&gt;1,""Multiple Bookings"", IF(SUMIFS( 'Tenant Occupancy'!XZ$5:XZ23,OccupancyUnits,$B7,OccupancyAddres"&amp;"ses,$A7)&gt;0,SUMIFS('Tenant Occupancy'!XZ$5:XZ23,OccupancyUnits,$B7,OccupancyAddresses,$A7),IFERROR(VLOOKUP($A7&amp;"" ""&amp;$B7, FILTER(ARRAYFORMULA({OccupancyAddresses&amp;"" ""&amp; OccupancyUnits,'Tenant Occupancy'!XZ$5:XZ23}),INDEX(ARRAYFORMULA({OccupancyAddresses&amp;"""&amp;" ""&amp; OccupancyUnits,'Tenant Occupancy'!XZ$5:XZ23}),0,2)&lt;&gt;""""),2,FALSE),IF(XY4=TODAY(),""Today"",)))))"),"")</f>
        <v/>
      </c>
      <c r="XZ7" s="3" t="str">
        <f>IFERROR(__xludf.DUMMYFUNCTION("IF(ISBLANK($A7),, IF((ARRAYFORMULA(SUM(COUNTIFS(OccupancyAddresses,$A7,OccupancyUnits, $B7, 'Tenant Occupancy'!YA$5:YA23,{""&gt;0"",""Occupied"",""Late""}))))&gt;1,""Multiple Bookings"", IF(SUMIFS( 'Tenant Occupancy'!YA$5:YA23,OccupancyUnits,$B7,OccupancyAddres"&amp;"ses,$A7)&gt;0,SUMIFS('Tenant Occupancy'!YA$5:YA23,OccupancyUnits,$B7,OccupancyAddresses,$A7),IFERROR(VLOOKUP($A7&amp;"" ""&amp;$B7, FILTER(ARRAYFORMULA({OccupancyAddresses&amp;"" ""&amp; OccupancyUnits,'Tenant Occupancy'!YA$5:YA23}),INDEX(ARRAYFORMULA({OccupancyAddresses&amp;"""&amp;" ""&amp; OccupancyUnits,'Tenant Occupancy'!YA$5:YA23}),0,2)&lt;&gt;""""),2,FALSE),IF(XZ4=TODAY(),""Today"",)))))"),"")</f>
        <v/>
      </c>
      <c r="YA7" s="3" t="str">
        <f>IFERROR(__xludf.DUMMYFUNCTION("IF(ISBLANK($A7),, IF((ARRAYFORMULA(SUM(COUNTIFS(OccupancyAddresses,$A7,OccupancyUnits, $B7, 'Tenant Occupancy'!YB$5:YB23,{""&gt;0"",""Occupied"",""Late""}))))&gt;1,""Multiple Bookings"", IF(SUMIFS( 'Tenant Occupancy'!YB$5:YB23,OccupancyUnits,$B7,OccupancyAddres"&amp;"ses,$A7)&gt;0,SUMIFS('Tenant Occupancy'!YB$5:YB23,OccupancyUnits,$B7,OccupancyAddresses,$A7),IFERROR(VLOOKUP($A7&amp;"" ""&amp;$B7, FILTER(ARRAYFORMULA({OccupancyAddresses&amp;"" ""&amp; OccupancyUnits,'Tenant Occupancy'!YB$5:YB23}),INDEX(ARRAYFORMULA({OccupancyAddresses&amp;"""&amp;" ""&amp; OccupancyUnits,'Tenant Occupancy'!YB$5:YB23}),0,2)&lt;&gt;""""),2,FALSE),IF(YA4=TODAY(),""Today"",)))))"),"")</f>
        <v/>
      </c>
      <c r="YB7" s="3" t="str">
        <f>IFERROR(__xludf.DUMMYFUNCTION("IF(ISBLANK($A7),, IF((ARRAYFORMULA(SUM(COUNTIFS(OccupancyAddresses,$A7,OccupancyUnits, $B7, 'Tenant Occupancy'!YC$5:YC23,{""&gt;0"",""Occupied"",""Late""}))))&gt;1,""Multiple Bookings"", IF(SUMIFS( 'Tenant Occupancy'!YC$5:YC23,OccupancyUnits,$B7,OccupancyAddres"&amp;"ses,$A7)&gt;0,SUMIFS('Tenant Occupancy'!YC$5:YC23,OccupancyUnits,$B7,OccupancyAddresses,$A7),IFERROR(VLOOKUP($A7&amp;"" ""&amp;$B7, FILTER(ARRAYFORMULA({OccupancyAddresses&amp;"" ""&amp; OccupancyUnits,'Tenant Occupancy'!YC$5:YC23}),INDEX(ARRAYFORMULA({OccupancyAddresses&amp;"""&amp;" ""&amp; OccupancyUnits,'Tenant Occupancy'!YC$5:YC23}),0,2)&lt;&gt;""""),2,FALSE),IF(YB4=TODAY(),""Today"",)))))"),"")</f>
        <v/>
      </c>
      <c r="YC7" s="3" t="str">
        <f>IFERROR(__xludf.DUMMYFUNCTION("IF(ISBLANK($A7),, IF((ARRAYFORMULA(SUM(COUNTIFS(OccupancyAddresses,$A7,OccupancyUnits, $B7, 'Tenant Occupancy'!YD$5:YD23,{""&gt;0"",""Occupied"",""Late""}))))&gt;1,""Multiple Bookings"", IF(SUMIFS( 'Tenant Occupancy'!YD$5:YD23,OccupancyUnits,$B7,OccupancyAddres"&amp;"ses,$A7)&gt;0,SUMIFS('Tenant Occupancy'!YD$5:YD23,OccupancyUnits,$B7,OccupancyAddresses,$A7),IFERROR(VLOOKUP($A7&amp;"" ""&amp;$B7, FILTER(ARRAYFORMULA({OccupancyAddresses&amp;"" ""&amp; OccupancyUnits,'Tenant Occupancy'!YD$5:YD23}),INDEX(ARRAYFORMULA({OccupancyAddresses&amp;"""&amp;" ""&amp; OccupancyUnits,'Tenant Occupancy'!YD$5:YD23}),0,2)&lt;&gt;""""),2,FALSE),IF(YC4=TODAY(),""Today"",)))))"),"")</f>
        <v/>
      </c>
      <c r="YD7" s="3" t="str">
        <f>IFERROR(__xludf.DUMMYFUNCTION("IF(ISBLANK($A7),, IF((ARRAYFORMULA(SUM(COUNTIFS(OccupancyAddresses,$A7,OccupancyUnits, $B7, 'Tenant Occupancy'!YE$5:YE23,{""&gt;0"",""Occupied"",""Late""}))))&gt;1,""Multiple Bookings"", IF(SUMIFS( 'Tenant Occupancy'!YE$5:YE23,OccupancyUnits,$B7,OccupancyAddres"&amp;"ses,$A7)&gt;0,SUMIFS('Tenant Occupancy'!YE$5:YE23,OccupancyUnits,$B7,OccupancyAddresses,$A7),IFERROR(VLOOKUP($A7&amp;"" ""&amp;$B7, FILTER(ARRAYFORMULA({OccupancyAddresses&amp;"" ""&amp; OccupancyUnits,'Tenant Occupancy'!YE$5:YE23}),INDEX(ARRAYFORMULA({OccupancyAddresses&amp;"""&amp;" ""&amp; OccupancyUnits,'Tenant Occupancy'!YE$5:YE23}),0,2)&lt;&gt;""""),2,FALSE),IF(YD4=TODAY(),""Today"",)))))"),"")</f>
        <v/>
      </c>
      <c r="YE7" s="3" t="str">
        <f>IFERROR(__xludf.DUMMYFUNCTION("IF(ISBLANK($A7),, IF((ARRAYFORMULA(SUM(COUNTIFS(OccupancyAddresses,$A7,OccupancyUnits, $B7, 'Tenant Occupancy'!YF$5:YF23,{""&gt;0"",""Occupied"",""Late""}))))&gt;1,""Multiple Bookings"", IF(SUMIFS( 'Tenant Occupancy'!YF$5:YF23,OccupancyUnits,$B7,OccupancyAddres"&amp;"ses,$A7)&gt;0,SUMIFS('Tenant Occupancy'!YF$5:YF23,OccupancyUnits,$B7,OccupancyAddresses,$A7),IFERROR(VLOOKUP($A7&amp;"" ""&amp;$B7, FILTER(ARRAYFORMULA({OccupancyAddresses&amp;"" ""&amp; OccupancyUnits,'Tenant Occupancy'!YF$5:YF23}),INDEX(ARRAYFORMULA({OccupancyAddresses&amp;"""&amp;" ""&amp; OccupancyUnits,'Tenant Occupancy'!YF$5:YF23}),0,2)&lt;&gt;""""),2,FALSE),IF(YE4=TODAY(),""Today"",)))))"),"")</f>
        <v/>
      </c>
      <c r="YF7" s="3" t="str">
        <f>IFERROR(__xludf.DUMMYFUNCTION("IF(ISBLANK($A7),, IF((ARRAYFORMULA(SUM(COUNTIFS(OccupancyAddresses,$A7,OccupancyUnits, $B7, 'Tenant Occupancy'!YG$5:YG23,{""&gt;0"",""Occupied"",""Late""}))))&gt;1,""Multiple Bookings"", IF(SUMIFS( 'Tenant Occupancy'!YG$5:YG23,OccupancyUnits,$B7,OccupancyAddres"&amp;"ses,$A7)&gt;0,SUMIFS('Tenant Occupancy'!YG$5:YG23,OccupancyUnits,$B7,OccupancyAddresses,$A7),IFERROR(VLOOKUP($A7&amp;"" ""&amp;$B7, FILTER(ARRAYFORMULA({OccupancyAddresses&amp;"" ""&amp; OccupancyUnits,'Tenant Occupancy'!YG$5:YG23}),INDEX(ARRAYFORMULA({OccupancyAddresses&amp;"""&amp;" ""&amp; OccupancyUnits,'Tenant Occupancy'!YG$5:YG23}),0,2)&lt;&gt;""""),2,FALSE),IF(YF4=TODAY(),""Today"",)))))"),"")</f>
        <v/>
      </c>
      <c r="YG7" s="3" t="str">
        <f>IFERROR(__xludf.DUMMYFUNCTION("IF(ISBLANK($A7),, IF((ARRAYFORMULA(SUM(COUNTIFS(OccupancyAddresses,$A7,OccupancyUnits, $B7, 'Tenant Occupancy'!YH$5:YH23,{""&gt;0"",""Occupied"",""Late""}))))&gt;1,""Multiple Bookings"", IF(SUMIFS( 'Tenant Occupancy'!YH$5:YH23,OccupancyUnits,$B7,OccupancyAddres"&amp;"ses,$A7)&gt;0,SUMIFS('Tenant Occupancy'!YH$5:YH23,OccupancyUnits,$B7,OccupancyAddresses,$A7),IFERROR(VLOOKUP($A7&amp;"" ""&amp;$B7, FILTER(ARRAYFORMULA({OccupancyAddresses&amp;"" ""&amp; OccupancyUnits,'Tenant Occupancy'!YH$5:YH23}),INDEX(ARRAYFORMULA({OccupancyAddresses&amp;"""&amp;" ""&amp; OccupancyUnits,'Tenant Occupancy'!YH$5:YH23}),0,2)&lt;&gt;""""),2,FALSE),IF(YG4=TODAY(),""Today"",)))))"),"")</f>
        <v/>
      </c>
      <c r="YH7" s="3" t="str">
        <f>IFERROR(__xludf.DUMMYFUNCTION("IF(ISBLANK($A7),, IF((ARRAYFORMULA(SUM(COUNTIFS(OccupancyAddresses,$A7,OccupancyUnits, $B7, 'Tenant Occupancy'!YI$5:YI23,{""&gt;0"",""Occupied"",""Late""}))))&gt;1,""Multiple Bookings"", IF(SUMIFS( 'Tenant Occupancy'!YI$5:YI23,OccupancyUnits,$B7,OccupancyAddres"&amp;"ses,$A7)&gt;0,SUMIFS('Tenant Occupancy'!YI$5:YI23,OccupancyUnits,$B7,OccupancyAddresses,$A7),IFERROR(VLOOKUP($A7&amp;"" ""&amp;$B7, FILTER(ARRAYFORMULA({OccupancyAddresses&amp;"" ""&amp; OccupancyUnits,'Tenant Occupancy'!YI$5:YI23}),INDEX(ARRAYFORMULA({OccupancyAddresses&amp;"""&amp;" ""&amp; OccupancyUnits,'Tenant Occupancy'!YI$5:YI23}),0,2)&lt;&gt;""""),2,FALSE),IF(YH4=TODAY(),""Today"",)))))"),"")</f>
        <v/>
      </c>
      <c r="YI7" s="3" t="str">
        <f>IFERROR(__xludf.DUMMYFUNCTION("IF(ISBLANK($A7),, IF((ARRAYFORMULA(SUM(COUNTIFS(OccupancyAddresses,$A7,OccupancyUnits, $B7, 'Tenant Occupancy'!YJ$5:YJ23,{""&gt;0"",""Occupied"",""Late""}))))&gt;1,""Multiple Bookings"", IF(SUMIFS( 'Tenant Occupancy'!YJ$5:YJ23,OccupancyUnits,$B7,OccupancyAddres"&amp;"ses,$A7)&gt;0,SUMIFS('Tenant Occupancy'!YJ$5:YJ23,OccupancyUnits,$B7,OccupancyAddresses,$A7),IFERROR(VLOOKUP($A7&amp;"" ""&amp;$B7, FILTER(ARRAYFORMULA({OccupancyAddresses&amp;"" ""&amp; OccupancyUnits,'Tenant Occupancy'!YJ$5:YJ23}),INDEX(ARRAYFORMULA({OccupancyAddresses&amp;"""&amp;" ""&amp; OccupancyUnits,'Tenant Occupancy'!YJ$5:YJ23}),0,2)&lt;&gt;""""),2,FALSE),IF(YI4=TODAY(),""Today"",)))))"),"")</f>
        <v/>
      </c>
      <c r="YJ7" s="3" t="str">
        <f>IFERROR(__xludf.DUMMYFUNCTION("IF(ISBLANK($A7),, IF((ARRAYFORMULA(SUM(COUNTIFS(OccupancyAddresses,$A7,OccupancyUnits, $B7, 'Tenant Occupancy'!YK$5:YK23,{""&gt;0"",""Occupied"",""Late""}))))&gt;1,""Multiple Bookings"", IF(SUMIFS( 'Tenant Occupancy'!YK$5:YK23,OccupancyUnits,$B7,OccupancyAddres"&amp;"ses,$A7)&gt;0,SUMIFS('Tenant Occupancy'!YK$5:YK23,OccupancyUnits,$B7,OccupancyAddresses,$A7),IFERROR(VLOOKUP($A7&amp;"" ""&amp;$B7, FILTER(ARRAYFORMULA({OccupancyAddresses&amp;"" ""&amp; OccupancyUnits,'Tenant Occupancy'!YK$5:YK23}),INDEX(ARRAYFORMULA({OccupancyAddresses&amp;"""&amp;" ""&amp; OccupancyUnits,'Tenant Occupancy'!YK$5:YK23}),0,2)&lt;&gt;""""),2,FALSE),IF(YJ4=TODAY(),""Today"",)))))"),"")</f>
        <v/>
      </c>
      <c r="YK7" s="3" t="str">
        <f>IFERROR(__xludf.DUMMYFUNCTION("IF(ISBLANK($A7),, IF((ARRAYFORMULA(SUM(COUNTIFS(OccupancyAddresses,$A7,OccupancyUnits, $B7, 'Tenant Occupancy'!YL$5:YL23,{""&gt;0"",""Occupied"",""Late""}))))&gt;1,""Multiple Bookings"", IF(SUMIFS( 'Tenant Occupancy'!YL$5:YL23,OccupancyUnits,$B7,OccupancyAddres"&amp;"ses,$A7)&gt;0,SUMIFS('Tenant Occupancy'!YL$5:YL23,OccupancyUnits,$B7,OccupancyAddresses,$A7),IFERROR(VLOOKUP($A7&amp;"" ""&amp;$B7, FILTER(ARRAYFORMULA({OccupancyAddresses&amp;"" ""&amp; OccupancyUnits,'Tenant Occupancy'!YL$5:YL23}),INDEX(ARRAYFORMULA({OccupancyAddresses&amp;"""&amp;" ""&amp; OccupancyUnits,'Tenant Occupancy'!YL$5:YL23}),0,2)&lt;&gt;""""),2,FALSE),IF(YK4=TODAY(),""Today"",)))))"),"")</f>
        <v/>
      </c>
      <c r="YL7" s="3" t="str">
        <f>IFERROR(__xludf.DUMMYFUNCTION("IF(ISBLANK($A7),, IF((ARRAYFORMULA(SUM(COUNTIFS(OccupancyAddresses,$A7,OccupancyUnits, $B7, 'Tenant Occupancy'!YM$5:YM23,{""&gt;0"",""Occupied"",""Late""}))))&gt;1,""Multiple Bookings"", IF(SUMIFS( 'Tenant Occupancy'!YM$5:YM23,OccupancyUnits,$B7,OccupancyAddres"&amp;"ses,$A7)&gt;0,SUMIFS('Tenant Occupancy'!YM$5:YM23,OccupancyUnits,$B7,OccupancyAddresses,$A7),IFERROR(VLOOKUP($A7&amp;"" ""&amp;$B7, FILTER(ARRAYFORMULA({OccupancyAddresses&amp;"" ""&amp; OccupancyUnits,'Tenant Occupancy'!YM$5:YM23}),INDEX(ARRAYFORMULA({OccupancyAddresses&amp;"""&amp;" ""&amp; OccupancyUnits,'Tenant Occupancy'!YM$5:YM23}),0,2)&lt;&gt;""""),2,FALSE),IF(YL4=TODAY(),""Today"",)))))"),"")</f>
        <v/>
      </c>
      <c r="YM7" s="3" t="str">
        <f>IFERROR(__xludf.DUMMYFUNCTION("IF(ISBLANK($A7),, IF((ARRAYFORMULA(SUM(COUNTIFS(OccupancyAddresses,$A7,OccupancyUnits, $B7, 'Tenant Occupancy'!YN$5:YN23,{""&gt;0"",""Occupied"",""Late""}))))&gt;1,""Multiple Bookings"", IF(SUMIFS( 'Tenant Occupancy'!YN$5:YN23,OccupancyUnits,$B7,OccupancyAddres"&amp;"ses,$A7)&gt;0,SUMIFS('Tenant Occupancy'!YN$5:YN23,OccupancyUnits,$B7,OccupancyAddresses,$A7),IFERROR(VLOOKUP($A7&amp;"" ""&amp;$B7, FILTER(ARRAYFORMULA({OccupancyAddresses&amp;"" ""&amp; OccupancyUnits,'Tenant Occupancy'!YN$5:YN23}),INDEX(ARRAYFORMULA({OccupancyAddresses&amp;"""&amp;" ""&amp; OccupancyUnits,'Tenant Occupancy'!YN$5:YN23}),0,2)&lt;&gt;""""),2,FALSE),IF(YM4=TODAY(),""Today"",)))))"),"")</f>
        <v/>
      </c>
      <c r="YN7" s="3" t="str">
        <f>IFERROR(__xludf.DUMMYFUNCTION("IF(ISBLANK($A7),, IF((ARRAYFORMULA(SUM(COUNTIFS(OccupancyAddresses,$A7,OccupancyUnits, $B7, 'Tenant Occupancy'!YO$5:YO23,{""&gt;0"",""Occupied"",""Late""}))))&gt;1,""Multiple Bookings"", IF(SUMIFS( 'Tenant Occupancy'!YO$5:YO23,OccupancyUnits,$B7,OccupancyAddres"&amp;"ses,$A7)&gt;0,SUMIFS('Tenant Occupancy'!YO$5:YO23,OccupancyUnits,$B7,OccupancyAddresses,$A7),IFERROR(VLOOKUP($A7&amp;"" ""&amp;$B7, FILTER(ARRAYFORMULA({OccupancyAddresses&amp;"" ""&amp; OccupancyUnits,'Tenant Occupancy'!YO$5:YO23}),INDEX(ARRAYFORMULA({OccupancyAddresses&amp;"""&amp;" ""&amp; OccupancyUnits,'Tenant Occupancy'!YO$5:YO23}),0,2)&lt;&gt;""""),2,FALSE),IF(YN4=TODAY(),""Today"",)))))"),"")</f>
        <v/>
      </c>
      <c r="YO7" s="3" t="str">
        <f>IFERROR(__xludf.DUMMYFUNCTION("IF(ISBLANK($A7),, IF((ARRAYFORMULA(SUM(COUNTIFS(OccupancyAddresses,$A7,OccupancyUnits, $B7, 'Tenant Occupancy'!YP$5:YP23,{""&gt;0"",""Occupied"",""Late""}))))&gt;1,""Multiple Bookings"", IF(SUMIFS( 'Tenant Occupancy'!YP$5:YP23,OccupancyUnits,$B7,OccupancyAddres"&amp;"ses,$A7)&gt;0,SUMIFS('Tenant Occupancy'!YP$5:YP23,OccupancyUnits,$B7,OccupancyAddresses,$A7),IFERROR(VLOOKUP($A7&amp;"" ""&amp;$B7, FILTER(ARRAYFORMULA({OccupancyAddresses&amp;"" ""&amp; OccupancyUnits,'Tenant Occupancy'!YP$5:YP23}),INDEX(ARRAYFORMULA({OccupancyAddresses&amp;"""&amp;" ""&amp; OccupancyUnits,'Tenant Occupancy'!YP$5:YP23}),0,2)&lt;&gt;""""),2,FALSE),IF(YO4=TODAY(),""Today"",)))))"),"")</f>
        <v/>
      </c>
      <c r="YP7" s="3" t="str">
        <f>IFERROR(__xludf.DUMMYFUNCTION("IF(ISBLANK($A7),, IF((ARRAYFORMULA(SUM(COUNTIFS(OccupancyAddresses,$A7,OccupancyUnits, $B7, 'Tenant Occupancy'!YQ$5:YQ23,{""&gt;0"",""Occupied"",""Late""}))))&gt;1,""Multiple Bookings"", IF(SUMIFS( 'Tenant Occupancy'!YQ$5:YQ23,OccupancyUnits,$B7,OccupancyAddres"&amp;"ses,$A7)&gt;0,SUMIFS('Tenant Occupancy'!YQ$5:YQ23,OccupancyUnits,$B7,OccupancyAddresses,$A7),IFERROR(VLOOKUP($A7&amp;"" ""&amp;$B7, FILTER(ARRAYFORMULA({OccupancyAddresses&amp;"" ""&amp; OccupancyUnits,'Tenant Occupancy'!YQ$5:YQ23}),INDEX(ARRAYFORMULA({OccupancyAddresses&amp;"""&amp;" ""&amp; OccupancyUnits,'Tenant Occupancy'!YQ$5:YQ23}),0,2)&lt;&gt;""""),2,FALSE),IF(YP4=TODAY(),""Today"",)))))"),"")</f>
        <v/>
      </c>
      <c r="YQ7" s="3" t="str">
        <f>IFERROR(__xludf.DUMMYFUNCTION("IF(ISBLANK($A7),, IF((ARRAYFORMULA(SUM(COUNTIFS(OccupancyAddresses,$A7,OccupancyUnits, $B7, 'Tenant Occupancy'!YR$5:YR23,{""&gt;0"",""Occupied"",""Late""}))))&gt;1,""Multiple Bookings"", IF(SUMIFS( 'Tenant Occupancy'!YR$5:YR23,OccupancyUnits,$B7,OccupancyAddres"&amp;"ses,$A7)&gt;0,SUMIFS('Tenant Occupancy'!YR$5:YR23,OccupancyUnits,$B7,OccupancyAddresses,$A7),IFERROR(VLOOKUP($A7&amp;"" ""&amp;$B7, FILTER(ARRAYFORMULA({OccupancyAddresses&amp;"" ""&amp; OccupancyUnits,'Tenant Occupancy'!YR$5:YR23}),INDEX(ARRAYFORMULA({OccupancyAddresses&amp;"""&amp;" ""&amp; OccupancyUnits,'Tenant Occupancy'!YR$5:YR23}),0,2)&lt;&gt;""""),2,FALSE),IF(YQ4=TODAY(),""Today"",)))))"),"")</f>
        <v/>
      </c>
      <c r="YR7" s="3" t="str">
        <f>IFERROR(__xludf.DUMMYFUNCTION("IF(ISBLANK($A7),, IF((ARRAYFORMULA(SUM(COUNTIFS(OccupancyAddresses,$A7,OccupancyUnits, $B7, 'Tenant Occupancy'!YS$5:YS23,{""&gt;0"",""Occupied"",""Late""}))))&gt;1,""Multiple Bookings"", IF(SUMIFS( 'Tenant Occupancy'!YS$5:YS23,OccupancyUnits,$B7,OccupancyAddres"&amp;"ses,$A7)&gt;0,SUMIFS('Tenant Occupancy'!YS$5:YS23,OccupancyUnits,$B7,OccupancyAddresses,$A7),IFERROR(VLOOKUP($A7&amp;"" ""&amp;$B7, FILTER(ARRAYFORMULA({OccupancyAddresses&amp;"" ""&amp; OccupancyUnits,'Tenant Occupancy'!YS$5:YS23}),INDEX(ARRAYFORMULA({OccupancyAddresses&amp;"""&amp;" ""&amp; OccupancyUnits,'Tenant Occupancy'!YS$5:YS23}),0,2)&lt;&gt;""""),2,FALSE),IF(YR4=TODAY(),""Today"",)))))"),"")</f>
        <v/>
      </c>
      <c r="YS7" s="3" t="str">
        <f>IFERROR(__xludf.DUMMYFUNCTION("IF(ISBLANK($A7),, IF((ARRAYFORMULA(SUM(COUNTIFS(OccupancyAddresses,$A7,OccupancyUnits, $B7, 'Tenant Occupancy'!YT$5:YT23,{""&gt;0"",""Occupied"",""Late""}))))&gt;1,""Multiple Bookings"", IF(SUMIFS( 'Tenant Occupancy'!YT$5:YT23,OccupancyUnits,$B7,OccupancyAddres"&amp;"ses,$A7)&gt;0,SUMIFS('Tenant Occupancy'!YT$5:YT23,OccupancyUnits,$B7,OccupancyAddresses,$A7),IFERROR(VLOOKUP($A7&amp;"" ""&amp;$B7, FILTER(ARRAYFORMULA({OccupancyAddresses&amp;"" ""&amp; OccupancyUnits,'Tenant Occupancy'!YT$5:YT23}),INDEX(ARRAYFORMULA({OccupancyAddresses&amp;"""&amp;" ""&amp; OccupancyUnits,'Tenant Occupancy'!YT$5:YT23}),0,2)&lt;&gt;""""),2,FALSE),IF(YS4=TODAY(),""Today"",)))))"),"")</f>
        <v/>
      </c>
      <c r="YT7" s="3" t="str">
        <f>IFERROR(__xludf.DUMMYFUNCTION("IF(ISBLANK($A7),, IF((ARRAYFORMULA(SUM(COUNTIFS(OccupancyAddresses,$A7,OccupancyUnits, $B7, 'Tenant Occupancy'!YU$5:YU23,{""&gt;0"",""Occupied"",""Late""}))))&gt;1,""Multiple Bookings"", IF(SUMIFS( 'Tenant Occupancy'!YU$5:YU23,OccupancyUnits,$B7,OccupancyAddres"&amp;"ses,$A7)&gt;0,SUMIFS('Tenant Occupancy'!YU$5:YU23,OccupancyUnits,$B7,OccupancyAddresses,$A7),IFERROR(VLOOKUP($A7&amp;"" ""&amp;$B7, FILTER(ARRAYFORMULA({OccupancyAddresses&amp;"" ""&amp; OccupancyUnits,'Tenant Occupancy'!YU$5:YU23}),INDEX(ARRAYFORMULA({OccupancyAddresses&amp;"""&amp;" ""&amp; OccupancyUnits,'Tenant Occupancy'!YU$5:YU23}),0,2)&lt;&gt;""""),2,FALSE),IF(YT4=TODAY(),""Today"",)))))"),"")</f>
        <v/>
      </c>
      <c r="YU7" s="3" t="str">
        <f>IFERROR(__xludf.DUMMYFUNCTION("IF(ISBLANK($A7),, IF((ARRAYFORMULA(SUM(COUNTIFS(OccupancyAddresses,$A7,OccupancyUnits, $B7, 'Tenant Occupancy'!YV$5:YV23,{""&gt;0"",""Occupied"",""Late""}))))&gt;1,""Multiple Bookings"", IF(SUMIFS( 'Tenant Occupancy'!YV$5:YV23,OccupancyUnits,$B7,OccupancyAddres"&amp;"ses,$A7)&gt;0,SUMIFS('Tenant Occupancy'!YV$5:YV23,OccupancyUnits,$B7,OccupancyAddresses,$A7),IFERROR(VLOOKUP($A7&amp;"" ""&amp;$B7, FILTER(ARRAYFORMULA({OccupancyAddresses&amp;"" ""&amp; OccupancyUnits,'Tenant Occupancy'!YV$5:YV23}),INDEX(ARRAYFORMULA({OccupancyAddresses&amp;"""&amp;" ""&amp; OccupancyUnits,'Tenant Occupancy'!YV$5:YV23}),0,2)&lt;&gt;""""),2,FALSE),IF(YU4=TODAY(),""Today"",)))))"),"")</f>
        <v/>
      </c>
      <c r="YV7" s="3" t="str">
        <f>IFERROR(__xludf.DUMMYFUNCTION("IF(ISBLANK($A7),, IF((ARRAYFORMULA(SUM(COUNTIFS(OccupancyAddresses,$A7,OccupancyUnits, $B7, 'Tenant Occupancy'!YW$5:YW23,{""&gt;0"",""Occupied"",""Late""}))))&gt;1,""Multiple Bookings"", IF(SUMIFS( 'Tenant Occupancy'!YW$5:YW23,OccupancyUnits,$B7,OccupancyAddres"&amp;"ses,$A7)&gt;0,SUMIFS('Tenant Occupancy'!YW$5:YW23,OccupancyUnits,$B7,OccupancyAddresses,$A7),IFERROR(VLOOKUP($A7&amp;"" ""&amp;$B7, FILTER(ARRAYFORMULA({OccupancyAddresses&amp;"" ""&amp; OccupancyUnits,'Tenant Occupancy'!YW$5:YW23}),INDEX(ARRAYFORMULA({OccupancyAddresses&amp;"""&amp;" ""&amp; OccupancyUnits,'Tenant Occupancy'!YW$5:YW23}),0,2)&lt;&gt;""""),2,FALSE),IF(YV4=TODAY(),""Today"",)))))"),"")</f>
        <v/>
      </c>
      <c r="YW7" s="3" t="str">
        <f>IFERROR(__xludf.DUMMYFUNCTION("IF(ISBLANK($A7),, IF((ARRAYFORMULA(SUM(COUNTIFS(OccupancyAddresses,$A7,OccupancyUnits, $B7, 'Tenant Occupancy'!YX$5:YX23,{""&gt;0"",""Occupied"",""Late""}))))&gt;1,""Multiple Bookings"", IF(SUMIFS( 'Tenant Occupancy'!YX$5:YX23,OccupancyUnits,$B7,OccupancyAddres"&amp;"ses,$A7)&gt;0,SUMIFS('Tenant Occupancy'!YX$5:YX23,OccupancyUnits,$B7,OccupancyAddresses,$A7),IFERROR(VLOOKUP($A7&amp;"" ""&amp;$B7, FILTER(ARRAYFORMULA({OccupancyAddresses&amp;"" ""&amp; OccupancyUnits,'Tenant Occupancy'!YX$5:YX23}),INDEX(ARRAYFORMULA({OccupancyAddresses&amp;"""&amp;" ""&amp; OccupancyUnits,'Tenant Occupancy'!YX$5:YX23}),0,2)&lt;&gt;""""),2,FALSE),IF(YW4=TODAY(),""Today"",)))))"),"")</f>
        <v/>
      </c>
      <c r="YX7" s="3" t="str">
        <f>IFERROR(__xludf.DUMMYFUNCTION("IF(ISBLANK($A7),, IF((ARRAYFORMULA(SUM(COUNTIFS(OccupancyAddresses,$A7,OccupancyUnits, $B7, 'Tenant Occupancy'!YY$5:YY23,{""&gt;0"",""Occupied"",""Late""}))))&gt;1,""Multiple Bookings"", IF(SUMIFS( 'Tenant Occupancy'!YY$5:YY23,OccupancyUnits,$B7,OccupancyAddres"&amp;"ses,$A7)&gt;0,SUMIFS('Tenant Occupancy'!YY$5:YY23,OccupancyUnits,$B7,OccupancyAddresses,$A7),IFERROR(VLOOKUP($A7&amp;"" ""&amp;$B7, FILTER(ARRAYFORMULA({OccupancyAddresses&amp;"" ""&amp; OccupancyUnits,'Tenant Occupancy'!YY$5:YY23}),INDEX(ARRAYFORMULA({OccupancyAddresses&amp;"""&amp;" ""&amp; OccupancyUnits,'Tenant Occupancy'!YY$5:YY23}),0,2)&lt;&gt;""""),2,FALSE),IF(YX4=TODAY(),""Today"",)))))"),"")</f>
        <v/>
      </c>
      <c r="YY7" s="3" t="str">
        <f>IFERROR(__xludf.DUMMYFUNCTION("IF(ISBLANK($A7),, IF((ARRAYFORMULA(SUM(COUNTIFS(OccupancyAddresses,$A7,OccupancyUnits, $B7, 'Tenant Occupancy'!YZ$5:YZ23,{""&gt;0"",""Occupied"",""Late""}))))&gt;1,""Multiple Bookings"", IF(SUMIFS( 'Tenant Occupancy'!YZ$5:YZ23,OccupancyUnits,$B7,OccupancyAddres"&amp;"ses,$A7)&gt;0,SUMIFS('Tenant Occupancy'!YZ$5:YZ23,OccupancyUnits,$B7,OccupancyAddresses,$A7),IFERROR(VLOOKUP($A7&amp;"" ""&amp;$B7, FILTER(ARRAYFORMULA({OccupancyAddresses&amp;"" ""&amp; OccupancyUnits,'Tenant Occupancy'!YZ$5:YZ23}),INDEX(ARRAYFORMULA({OccupancyAddresses&amp;"""&amp;" ""&amp; OccupancyUnits,'Tenant Occupancy'!YZ$5:YZ23}),0,2)&lt;&gt;""""),2,FALSE),IF(YY4=TODAY(),""Today"",)))))"),"")</f>
        <v/>
      </c>
      <c r="YZ7" s="3" t="str">
        <f>IFERROR(__xludf.DUMMYFUNCTION("IF(ISBLANK($A7),, IF((ARRAYFORMULA(SUM(COUNTIFS(OccupancyAddresses,$A7,OccupancyUnits, $B7, 'Tenant Occupancy'!ZA$5:ZA23,{""&gt;0"",""Occupied"",""Late""}))))&gt;1,""Multiple Bookings"", IF(SUMIFS( 'Tenant Occupancy'!ZA$5:ZA23,OccupancyUnits,$B7,OccupancyAddres"&amp;"ses,$A7)&gt;0,SUMIFS('Tenant Occupancy'!ZA$5:ZA23,OccupancyUnits,$B7,OccupancyAddresses,$A7),IFERROR(VLOOKUP($A7&amp;"" ""&amp;$B7, FILTER(ARRAYFORMULA({OccupancyAddresses&amp;"" ""&amp; OccupancyUnits,'Tenant Occupancy'!ZA$5:ZA23}),INDEX(ARRAYFORMULA({OccupancyAddresses&amp;"""&amp;" ""&amp; OccupancyUnits,'Tenant Occupancy'!ZA$5:ZA23}),0,2)&lt;&gt;""""),2,FALSE),IF(YZ4=TODAY(),""Today"",)))))"),"")</f>
        <v/>
      </c>
      <c r="ZA7" s="3" t="str">
        <f>IFERROR(__xludf.DUMMYFUNCTION("IF(ISBLANK($A7),, IF((ARRAYFORMULA(SUM(COUNTIFS(OccupancyAddresses,$A7,OccupancyUnits, $B7, 'Tenant Occupancy'!ZB$5:ZB23,{""&gt;0"",""Occupied"",""Late""}))))&gt;1,""Multiple Bookings"", IF(SUMIFS( 'Tenant Occupancy'!ZB$5:ZB23,OccupancyUnits,$B7,OccupancyAddres"&amp;"ses,$A7)&gt;0,SUMIFS('Tenant Occupancy'!ZB$5:ZB23,OccupancyUnits,$B7,OccupancyAddresses,$A7),IFERROR(VLOOKUP($A7&amp;"" ""&amp;$B7, FILTER(ARRAYFORMULA({OccupancyAddresses&amp;"" ""&amp; OccupancyUnits,'Tenant Occupancy'!ZB$5:ZB23}),INDEX(ARRAYFORMULA({OccupancyAddresses&amp;"""&amp;" ""&amp; OccupancyUnits,'Tenant Occupancy'!ZB$5:ZB23}),0,2)&lt;&gt;""""),2,FALSE),IF(ZA4=TODAY(),""Today"",)))))"),"")</f>
        <v/>
      </c>
      <c r="ZB7" s="3" t="str">
        <f>IFERROR(__xludf.DUMMYFUNCTION("IF(ISBLANK($A7),, IF((ARRAYFORMULA(SUM(COUNTIFS(OccupancyAddresses,$A7,OccupancyUnits, $B7, 'Tenant Occupancy'!ZC$5:ZC23,{""&gt;0"",""Occupied"",""Late""}))))&gt;1,""Multiple Bookings"", IF(SUMIFS( 'Tenant Occupancy'!ZC$5:ZC23,OccupancyUnits,$B7,OccupancyAddres"&amp;"ses,$A7)&gt;0,SUMIFS('Tenant Occupancy'!ZC$5:ZC23,OccupancyUnits,$B7,OccupancyAddresses,$A7),IFERROR(VLOOKUP($A7&amp;"" ""&amp;$B7, FILTER(ARRAYFORMULA({OccupancyAddresses&amp;"" ""&amp; OccupancyUnits,'Tenant Occupancy'!ZC$5:ZC23}),INDEX(ARRAYFORMULA({OccupancyAddresses&amp;"""&amp;" ""&amp; OccupancyUnits,'Tenant Occupancy'!ZC$5:ZC23}),0,2)&lt;&gt;""""),2,FALSE),IF(ZB4=TODAY(),""Today"",)))))"),"")</f>
        <v/>
      </c>
      <c r="ZC7" s="3" t="str">
        <f>IFERROR(__xludf.DUMMYFUNCTION("IF(ISBLANK($A7),, IF((ARRAYFORMULA(SUM(COUNTIFS(OccupancyAddresses,$A7,OccupancyUnits, $B7, 'Tenant Occupancy'!ZD$5:ZD23,{""&gt;0"",""Occupied"",""Late""}))))&gt;1,""Multiple Bookings"", IF(SUMIFS( 'Tenant Occupancy'!ZD$5:ZD23,OccupancyUnits,$B7,OccupancyAddres"&amp;"ses,$A7)&gt;0,SUMIFS('Tenant Occupancy'!ZD$5:ZD23,OccupancyUnits,$B7,OccupancyAddresses,$A7),IFERROR(VLOOKUP($A7&amp;"" ""&amp;$B7, FILTER(ARRAYFORMULA({OccupancyAddresses&amp;"" ""&amp; OccupancyUnits,'Tenant Occupancy'!ZD$5:ZD23}),INDEX(ARRAYFORMULA({OccupancyAddresses&amp;"""&amp;" ""&amp; OccupancyUnits,'Tenant Occupancy'!ZD$5:ZD23}),0,2)&lt;&gt;""""),2,FALSE),IF(ZC4=TODAY(),""Today"",)))))"),"")</f>
        <v/>
      </c>
      <c r="ZD7" s="3" t="str">
        <f>IFERROR(__xludf.DUMMYFUNCTION("IF(ISBLANK($A7),, IF((ARRAYFORMULA(SUM(COUNTIFS(OccupancyAddresses,$A7,OccupancyUnits, $B7, 'Tenant Occupancy'!ZE$5:ZE23,{""&gt;0"",""Occupied"",""Late""}))))&gt;1,""Multiple Bookings"", IF(SUMIFS( 'Tenant Occupancy'!ZE$5:ZE23,OccupancyUnits,$B7,OccupancyAddres"&amp;"ses,$A7)&gt;0,SUMIFS('Tenant Occupancy'!ZE$5:ZE23,OccupancyUnits,$B7,OccupancyAddresses,$A7),IFERROR(VLOOKUP($A7&amp;"" ""&amp;$B7, FILTER(ARRAYFORMULA({OccupancyAddresses&amp;"" ""&amp; OccupancyUnits,'Tenant Occupancy'!ZE$5:ZE23}),INDEX(ARRAYFORMULA({OccupancyAddresses&amp;"""&amp;" ""&amp; OccupancyUnits,'Tenant Occupancy'!ZE$5:ZE23}),0,2)&lt;&gt;""""),2,FALSE),IF(ZD4=TODAY(),""Today"",)))))"),"")</f>
        <v/>
      </c>
      <c r="ZE7" s="3" t="str">
        <f>IFERROR(__xludf.DUMMYFUNCTION("IF(ISBLANK($A7),, IF((ARRAYFORMULA(SUM(COUNTIFS(OccupancyAddresses,$A7,OccupancyUnits, $B7, 'Tenant Occupancy'!ZF$5:ZF23,{""&gt;0"",""Occupied"",""Late""}))))&gt;1,""Multiple Bookings"", IF(SUMIFS( 'Tenant Occupancy'!ZF$5:ZF23,OccupancyUnits,$B7,OccupancyAddres"&amp;"ses,$A7)&gt;0,SUMIFS('Tenant Occupancy'!ZF$5:ZF23,OccupancyUnits,$B7,OccupancyAddresses,$A7),IFERROR(VLOOKUP($A7&amp;"" ""&amp;$B7, FILTER(ARRAYFORMULA({OccupancyAddresses&amp;"" ""&amp; OccupancyUnits,'Tenant Occupancy'!ZF$5:ZF23}),INDEX(ARRAYFORMULA({OccupancyAddresses&amp;"""&amp;" ""&amp; OccupancyUnits,'Tenant Occupancy'!ZF$5:ZF23}),0,2)&lt;&gt;""""),2,FALSE),IF(ZE4=TODAY(),""Today"",)))))"),"")</f>
        <v/>
      </c>
      <c r="ZF7" s="3" t="str">
        <f>IFERROR(__xludf.DUMMYFUNCTION("IF(ISBLANK($A7),, IF((ARRAYFORMULA(SUM(COUNTIFS(OccupancyAddresses,$A7,OccupancyUnits, $B7, 'Tenant Occupancy'!ZG$5:ZG23,{""&gt;0"",""Occupied"",""Late""}))))&gt;1,""Multiple Bookings"", IF(SUMIFS( 'Tenant Occupancy'!ZG$5:ZG23,OccupancyUnits,$B7,OccupancyAddres"&amp;"ses,$A7)&gt;0,SUMIFS('Tenant Occupancy'!ZG$5:ZG23,OccupancyUnits,$B7,OccupancyAddresses,$A7),IFERROR(VLOOKUP($A7&amp;"" ""&amp;$B7, FILTER(ARRAYFORMULA({OccupancyAddresses&amp;"" ""&amp; OccupancyUnits,'Tenant Occupancy'!ZG$5:ZG23}),INDEX(ARRAYFORMULA({OccupancyAddresses&amp;"""&amp;" ""&amp; OccupancyUnits,'Tenant Occupancy'!ZG$5:ZG23}),0,2)&lt;&gt;""""),2,FALSE),IF(ZF4=TODAY(),""Today"",)))))"),"")</f>
        <v/>
      </c>
      <c r="ZG7" s="3" t="str">
        <f>IFERROR(__xludf.DUMMYFUNCTION("IF(ISBLANK($A7),, IF((ARRAYFORMULA(SUM(COUNTIFS(OccupancyAddresses,$A7,OccupancyUnits, $B7, 'Tenant Occupancy'!ZH$5:ZH23,{""&gt;0"",""Occupied"",""Late""}))))&gt;1,""Multiple Bookings"", IF(SUMIFS( 'Tenant Occupancy'!ZH$5:ZH23,OccupancyUnits,$B7,OccupancyAddres"&amp;"ses,$A7)&gt;0,SUMIFS('Tenant Occupancy'!ZH$5:ZH23,OccupancyUnits,$B7,OccupancyAddresses,$A7),IFERROR(VLOOKUP($A7&amp;"" ""&amp;$B7, FILTER(ARRAYFORMULA({OccupancyAddresses&amp;"" ""&amp; OccupancyUnits,'Tenant Occupancy'!ZH$5:ZH23}),INDEX(ARRAYFORMULA({OccupancyAddresses&amp;"""&amp;" ""&amp; OccupancyUnits,'Tenant Occupancy'!ZH$5:ZH23}),0,2)&lt;&gt;""""),2,FALSE),IF(ZG4=TODAY(),""Today"",)))))"),"")</f>
        <v/>
      </c>
      <c r="ZH7" s="3" t="str">
        <f>IFERROR(__xludf.DUMMYFUNCTION("IF(ISBLANK($A7),, IF((ARRAYFORMULA(SUM(COUNTIFS(OccupancyAddresses,$A7,OccupancyUnits, $B7, 'Tenant Occupancy'!ZI$5:ZI23,{""&gt;0"",""Occupied"",""Late""}))))&gt;1,""Multiple Bookings"", IF(SUMIFS( 'Tenant Occupancy'!ZI$5:ZI23,OccupancyUnits,$B7,OccupancyAddres"&amp;"ses,$A7)&gt;0,SUMIFS('Tenant Occupancy'!ZI$5:ZI23,OccupancyUnits,$B7,OccupancyAddresses,$A7),IFERROR(VLOOKUP($A7&amp;"" ""&amp;$B7, FILTER(ARRAYFORMULA({OccupancyAddresses&amp;"" ""&amp; OccupancyUnits,'Tenant Occupancy'!ZI$5:ZI23}),INDEX(ARRAYFORMULA({OccupancyAddresses&amp;"""&amp;" ""&amp; OccupancyUnits,'Tenant Occupancy'!ZI$5:ZI23}),0,2)&lt;&gt;""""),2,FALSE),IF(ZH4=TODAY(),""Today"",)))))"),"")</f>
        <v/>
      </c>
      <c r="ZI7" s="3" t="str">
        <f>IFERROR(__xludf.DUMMYFUNCTION("IF(ISBLANK($A7),, IF((ARRAYFORMULA(SUM(COUNTIFS(OccupancyAddresses,$A7,OccupancyUnits, $B7, 'Tenant Occupancy'!ZJ$5:ZJ23,{""&gt;0"",""Occupied"",""Late""}))))&gt;1,""Multiple Bookings"", IF(SUMIFS( 'Tenant Occupancy'!ZJ$5:ZJ23,OccupancyUnits,$B7,OccupancyAddres"&amp;"ses,$A7)&gt;0,SUMIFS('Tenant Occupancy'!ZJ$5:ZJ23,OccupancyUnits,$B7,OccupancyAddresses,$A7),IFERROR(VLOOKUP($A7&amp;"" ""&amp;$B7, FILTER(ARRAYFORMULA({OccupancyAddresses&amp;"" ""&amp; OccupancyUnits,'Tenant Occupancy'!ZJ$5:ZJ23}),INDEX(ARRAYFORMULA({OccupancyAddresses&amp;"""&amp;" ""&amp; OccupancyUnits,'Tenant Occupancy'!ZJ$5:ZJ23}),0,2)&lt;&gt;""""),2,FALSE),IF(ZI4=TODAY(),""Today"",)))))"),"")</f>
        <v/>
      </c>
      <c r="ZJ7" s="3" t="str">
        <f>IFERROR(__xludf.DUMMYFUNCTION("IF(ISBLANK($A7),, IF((ARRAYFORMULA(SUM(COUNTIFS(OccupancyAddresses,$A7,OccupancyUnits, $B7, 'Tenant Occupancy'!ZK$5:ZK23,{""&gt;0"",""Occupied"",""Late""}))))&gt;1,""Multiple Bookings"", IF(SUMIFS( 'Tenant Occupancy'!ZK$5:ZK23,OccupancyUnits,$B7,OccupancyAddres"&amp;"ses,$A7)&gt;0,SUMIFS('Tenant Occupancy'!ZK$5:ZK23,OccupancyUnits,$B7,OccupancyAddresses,$A7),IFERROR(VLOOKUP($A7&amp;"" ""&amp;$B7, FILTER(ARRAYFORMULA({OccupancyAddresses&amp;"" ""&amp; OccupancyUnits,'Tenant Occupancy'!ZK$5:ZK23}),INDEX(ARRAYFORMULA({OccupancyAddresses&amp;"""&amp;" ""&amp; OccupancyUnits,'Tenant Occupancy'!ZK$5:ZK23}),0,2)&lt;&gt;""""),2,FALSE),IF(ZJ4=TODAY(),""Today"",)))))"),"")</f>
        <v/>
      </c>
      <c r="ZK7" s="3" t="str">
        <f>IFERROR(__xludf.DUMMYFUNCTION("IF(ISBLANK($A7),, IF((ARRAYFORMULA(SUM(COUNTIFS(OccupancyAddresses,$A7,OccupancyUnits, $B7, 'Tenant Occupancy'!ZL$5:ZL23,{""&gt;0"",""Occupied"",""Late""}))))&gt;1,""Multiple Bookings"", IF(SUMIFS( 'Tenant Occupancy'!ZL$5:ZL23,OccupancyUnits,$B7,OccupancyAddres"&amp;"ses,$A7)&gt;0,SUMIFS('Tenant Occupancy'!ZL$5:ZL23,OccupancyUnits,$B7,OccupancyAddresses,$A7),IFERROR(VLOOKUP($A7&amp;"" ""&amp;$B7, FILTER(ARRAYFORMULA({OccupancyAddresses&amp;"" ""&amp; OccupancyUnits,'Tenant Occupancy'!ZL$5:ZL23}),INDEX(ARRAYFORMULA({OccupancyAddresses&amp;"""&amp;" ""&amp; OccupancyUnits,'Tenant Occupancy'!ZL$5:ZL23}),0,2)&lt;&gt;""""),2,FALSE),IF(ZK4=TODAY(),""Today"",)))))"),"")</f>
        <v/>
      </c>
      <c r="ZL7" s="3" t="str">
        <f>IFERROR(__xludf.DUMMYFUNCTION("IF(ISBLANK($A7),, IF((ARRAYFORMULA(SUM(COUNTIFS(OccupancyAddresses,$A7,OccupancyUnits, $B7, 'Tenant Occupancy'!ZM$5:ZM23,{""&gt;0"",""Occupied"",""Late""}))))&gt;1,""Multiple Bookings"", IF(SUMIFS( 'Tenant Occupancy'!ZM$5:ZM23,OccupancyUnits,$B7,OccupancyAddres"&amp;"ses,$A7)&gt;0,SUMIFS('Tenant Occupancy'!ZM$5:ZM23,OccupancyUnits,$B7,OccupancyAddresses,$A7),IFERROR(VLOOKUP($A7&amp;"" ""&amp;$B7, FILTER(ARRAYFORMULA({OccupancyAddresses&amp;"" ""&amp; OccupancyUnits,'Tenant Occupancy'!ZM$5:ZM23}),INDEX(ARRAYFORMULA({OccupancyAddresses&amp;"""&amp;" ""&amp; OccupancyUnits,'Tenant Occupancy'!ZM$5:ZM23}),0,2)&lt;&gt;""""),2,FALSE),IF(ZL4=TODAY(),""Today"",)))))"),"")</f>
        <v/>
      </c>
      <c r="ZM7" s="3" t="str">
        <f>IFERROR(__xludf.DUMMYFUNCTION("IF(ISBLANK($A7),, IF((ARRAYFORMULA(SUM(COUNTIFS(OccupancyAddresses,$A7,OccupancyUnits, $B7, 'Tenant Occupancy'!ZN$5:ZN23,{""&gt;0"",""Occupied"",""Late""}))))&gt;1,""Multiple Bookings"", IF(SUMIFS( 'Tenant Occupancy'!ZN$5:ZN23,OccupancyUnits,$B7,OccupancyAddres"&amp;"ses,$A7)&gt;0,SUMIFS('Tenant Occupancy'!ZN$5:ZN23,OccupancyUnits,$B7,OccupancyAddresses,$A7),IFERROR(VLOOKUP($A7&amp;"" ""&amp;$B7, FILTER(ARRAYFORMULA({OccupancyAddresses&amp;"" ""&amp; OccupancyUnits,'Tenant Occupancy'!ZN$5:ZN23}),INDEX(ARRAYFORMULA({OccupancyAddresses&amp;"""&amp;" ""&amp; OccupancyUnits,'Tenant Occupancy'!ZN$5:ZN23}),0,2)&lt;&gt;""""),2,FALSE),IF(ZM4=TODAY(),""Today"",)))))"),"")</f>
        <v/>
      </c>
      <c r="ZN7" s="3" t="str">
        <f>IFERROR(__xludf.DUMMYFUNCTION("IF(ISBLANK($A7),, IF((ARRAYFORMULA(SUM(COUNTIFS(OccupancyAddresses,$A7,OccupancyUnits, $B7, 'Tenant Occupancy'!ZO$5:ZO23,{""&gt;0"",""Occupied"",""Late""}))))&gt;1,""Multiple Bookings"", IF(SUMIFS( 'Tenant Occupancy'!ZO$5:ZO23,OccupancyUnits,$B7,OccupancyAddres"&amp;"ses,$A7)&gt;0,SUMIFS('Tenant Occupancy'!ZO$5:ZO23,OccupancyUnits,$B7,OccupancyAddresses,$A7),IFERROR(VLOOKUP($A7&amp;"" ""&amp;$B7, FILTER(ARRAYFORMULA({OccupancyAddresses&amp;"" ""&amp; OccupancyUnits,'Tenant Occupancy'!ZO$5:ZO23}),INDEX(ARRAYFORMULA({OccupancyAddresses&amp;"""&amp;" ""&amp; OccupancyUnits,'Tenant Occupancy'!ZO$5:ZO23}),0,2)&lt;&gt;""""),2,FALSE),IF(ZN4=TODAY(),""Today"",)))))"),"")</f>
        <v/>
      </c>
      <c r="ZO7" s="3" t="str">
        <f>IFERROR(__xludf.DUMMYFUNCTION("IF(ISBLANK($A7),, IF((ARRAYFORMULA(SUM(COUNTIFS(OccupancyAddresses,$A7,OccupancyUnits, $B7, 'Tenant Occupancy'!ZP$5:ZP23,{""&gt;0"",""Occupied"",""Late""}))))&gt;1,""Multiple Bookings"", IF(SUMIFS( 'Tenant Occupancy'!ZP$5:ZP23,OccupancyUnits,$B7,OccupancyAddres"&amp;"ses,$A7)&gt;0,SUMIFS('Tenant Occupancy'!ZP$5:ZP23,OccupancyUnits,$B7,OccupancyAddresses,$A7),IFERROR(VLOOKUP($A7&amp;"" ""&amp;$B7, FILTER(ARRAYFORMULA({OccupancyAddresses&amp;"" ""&amp; OccupancyUnits,'Tenant Occupancy'!ZP$5:ZP23}),INDEX(ARRAYFORMULA({OccupancyAddresses&amp;"""&amp;" ""&amp; OccupancyUnits,'Tenant Occupancy'!ZP$5:ZP23}),0,2)&lt;&gt;""""),2,FALSE),IF(ZO4=TODAY(),""Today"",)))))"),"")</f>
        <v/>
      </c>
      <c r="ZP7" s="3" t="str">
        <f>IFERROR(__xludf.DUMMYFUNCTION("IF(ISBLANK($A7),, IF((ARRAYFORMULA(SUM(COUNTIFS(OccupancyAddresses,$A7,OccupancyUnits, $B7, 'Tenant Occupancy'!ZQ$5:ZQ23,{""&gt;0"",""Occupied"",""Late""}))))&gt;1,""Multiple Bookings"", IF(SUMIFS( 'Tenant Occupancy'!ZQ$5:ZQ23,OccupancyUnits,$B7,OccupancyAddres"&amp;"ses,$A7)&gt;0,SUMIFS('Tenant Occupancy'!ZQ$5:ZQ23,OccupancyUnits,$B7,OccupancyAddresses,$A7),IFERROR(VLOOKUP($A7&amp;"" ""&amp;$B7, FILTER(ARRAYFORMULA({OccupancyAddresses&amp;"" ""&amp; OccupancyUnits,'Tenant Occupancy'!ZQ$5:ZQ23}),INDEX(ARRAYFORMULA({OccupancyAddresses&amp;"""&amp;" ""&amp; OccupancyUnits,'Tenant Occupancy'!ZQ$5:ZQ23}),0,2)&lt;&gt;""""),2,FALSE),IF(ZP4=TODAY(),""Today"",)))))"),"")</f>
        <v/>
      </c>
      <c r="ZQ7" s="3" t="str">
        <f>IFERROR(__xludf.DUMMYFUNCTION("IF(ISBLANK($A7),, IF((ARRAYFORMULA(SUM(COUNTIFS(OccupancyAddresses,$A7,OccupancyUnits, $B7, 'Tenant Occupancy'!ZR$5:ZR23,{""&gt;0"",""Occupied"",""Late""}))))&gt;1,""Multiple Bookings"", IF(SUMIFS( 'Tenant Occupancy'!ZR$5:ZR23,OccupancyUnits,$B7,OccupancyAddres"&amp;"ses,$A7)&gt;0,SUMIFS('Tenant Occupancy'!ZR$5:ZR23,OccupancyUnits,$B7,OccupancyAddresses,$A7),IFERROR(VLOOKUP($A7&amp;"" ""&amp;$B7, FILTER(ARRAYFORMULA({OccupancyAddresses&amp;"" ""&amp; OccupancyUnits,'Tenant Occupancy'!ZR$5:ZR23}),INDEX(ARRAYFORMULA({OccupancyAddresses&amp;"""&amp;" ""&amp; OccupancyUnits,'Tenant Occupancy'!ZR$5:ZR23}),0,2)&lt;&gt;""""),2,FALSE),IF(ZQ4=TODAY(),""Today"",)))))"),"")</f>
        <v/>
      </c>
      <c r="ZR7" s="3" t="str">
        <f>IFERROR(__xludf.DUMMYFUNCTION("IF(ISBLANK($A7),, IF((ARRAYFORMULA(SUM(COUNTIFS(OccupancyAddresses,$A7,OccupancyUnits, $B7, 'Tenant Occupancy'!ZS$5:ZS23,{""&gt;0"",""Occupied"",""Late""}))))&gt;1,""Multiple Bookings"", IF(SUMIFS( 'Tenant Occupancy'!ZS$5:ZS23,OccupancyUnits,$B7,OccupancyAddres"&amp;"ses,$A7)&gt;0,SUMIFS('Tenant Occupancy'!ZS$5:ZS23,OccupancyUnits,$B7,OccupancyAddresses,$A7),IFERROR(VLOOKUP($A7&amp;"" ""&amp;$B7, FILTER(ARRAYFORMULA({OccupancyAddresses&amp;"" ""&amp; OccupancyUnits,'Tenant Occupancy'!ZS$5:ZS23}),INDEX(ARRAYFORMULA({OccupancyAddresses&amp;"""&amp;" ""&amp; OccupancyUnits,'Tenant Occupancy'!ZS$5:ZS23}),0,2)&lt;&gt;""""),2,FALSE),IF(ZR4=TODAY(),""Today"",)))))"),"")</f>
        <v/>
      </c>
      <c r="ZS7" s="3" t="str">
        <f>IFERROR(__xludf.DUMMYFUNCTION("IF(ISBLANK($A7),, IF((ARRAYFORMULA(SUM(COUNTIFS(OccupancyAddresses,$A7,OccupancyUnits, $B7, 'Tenant Occupancy'!ZT$5:ZT23,{""&gt;0"",""Occupied"",""Late""}))))&gt;1,""Multiple Bookings"", IF(SUMIFS( 'Tenant Occupancy'!ZT$5:ZT23,OccupancyUnits,$B7,OccupancyAddres"&amp;"ses,$A7)&gt;0,SUMIFS('Tenant Occupancy'!ZT$5:ZT23,OccupancyUnits,$B7,OccupancyAddresses,$A7),IFERROR(VLOOKUP($A7&amp;"" ""&amp;$B7, FILTER(ARRAYFORMULA({OccupancyAddresses&amp;"" ""&amp; OccupancyUnits,'Tenant Occupancy'!ZT$5:ZT23}),INDEX(ARRAYFORMULA({OccupancyAddresses&amp;"""&amp;" ""&amp; OccupancyUnits,'Tenant Occupancy'!ZT$5:ZT23}),0,2)&lt;&gt;""""),2,FALSE),IF(ZS4=TODAY(),""Today"",)))))"),"")</f>
        <v/>
      </c>
      <c r="ZT7" s="3" t="str">
        <f>IFERROR(__xludf.DUMMYFUNCTION("IF(ISBLANK($A7),, IF((ARRAYFORMULA(SUM(COUNTIFS(OccupancyAddresses,$A7,OccupancyUnits, $B7, 'Tenant Occupancy'!ZU$5:ZU23,{""&gt;0"",""Occupied"",""Late""}))))&gt;1,""Multiple Bookings"", IF(SUMIFS( 'Tenant Occupancy'!ZU$5:ZU23,OccupancyUnits,$B7,OccupancyAddres"&amp;"ses,$A7)&gt;0,SUMIFS('Tenant Occupancy'!ZU$5:ZU23,OccupancyUnits,$B7,OccupancyAddresses,$A7),IFERROR(VLOOKUP($A7&amp;"" ""&amp;$B7, FILTER(ARRAYFORMULA({OccupancyAddresses&amp;"" ""&amp; OccupancyUnits,'Tenant Occupancy'!ZU$5:ZU23}),INDEX(ARRAYFORMULA({OccupancyAddresses&amp;"""&amp;" ""&amp; OccupancyUnits,'Tenant Occupancy'!ZU$5:ZU23}),0,2)&lt;&gt;""""),2,FALSE),IF(ZT4=TODAY(),""Today"",)))))"),"")</f>
        <v/>
      </c>
      <c r="ZU7" s="3" t="str">
        <f>IFERROR(__xludf.DUMMYFUNCTION("IF(ISBLANK($A7),, IF((ARRAYFORMULA(SUM(COUNTIFS(OccupancyAddresses,$A7,OccupancyUnits, $B7, 'Tenant Occupancy'!ZV$5:ZV23,{""&gt;0"",""Occupied"",""Late""}))))&gt;1,""Multiple Bookings"", IF(SUMIFS( 'Tenant Occupancy'!ZV$5:ZV23,OccupancyUnits,$B7,OccupancyAddres"&amp;"ses,$A7)&gt;0,SUMIFS('Tenant Occupancy'!ZV$5:ZV23,OccupancyUnits,$B7,OccupancyAddresses,$A7),IFERROR(VLOOKUP($A7&amp;"" ""&amp;$B7, FILTER(ARRAYFORMULA({OccupancyAddresses&amp;"" ""&amp; OccupancyUnits,'Tenant Occupancy'!ZV$5:ZV23}),INDEX(ARRAYFORMULA({OccupancyAddresses&amp;"""&amp;" ""&amp; OccupancyUnits,'Tenant Occupancy'!ZV$5:ZV23}),0,2)&lt;&gt;""""),2,FALSE),IF(ZU4=TODAY(),""Today"",)))))"),"")</f>
        <v/>
      </c>
      <c r="ZV7" s="3" t="str">
        <f>IFERROR(__xludf.DUMMYFUNCTION("IF(ISBLANK($A7),, IF((ARRAYFORMULA(SUM(COUNTIFS(OccupancyAddresses,$A7,OccupancyUnits, $B7, 'Tenant Occupancy'!ZW$5:ZW23,{""&gt;0"",""Occupied"",""Late""}))))&gt;1,""Multiple Bookings"", IF(SUMIFS( 'Tenant Occupancy'!ZW$5:ZW23,OccupancyUnits,$B7,OccupancyAddres"&amp;"ses,$A7)&gt;0,SUMIFS('Tenant Occupancy'!ZW$5:ZW23,OccupancyUnits,$B7,OccupancyAddresses,$A7),IFERROR(VLOOKUP($A7&amp;"" ""&amp;$B7, FILTER(ARRAYFORMULA({OccupancyAddresses&amp;"" ""&amp; OccupancyUnits,'Tenant Occupancy'!ZW$5:ZW23}),INDEX(ARRAYFORMULA({OccupancyAddresses&amp;"""&amp;" ""&amp; OccupancyUnits,'Tenant Occupancy'!ZW$5:ZW23}),0,2)&lt;&gt;""""),2,FALSE),IF(ZV4=TODAY(),""Today"",)))))"),"")</f>
        <v/>
      </c>
      <c r="ZW7" s="3" t="str">
        <f>IFERROR(__xludf.DUMMYFUNCTION("IF(ISBLANK($A7),, IF((ARRAYFORMULA(SUM(COUNTIFS(OccupancyAddresses,$A7,OccupancyUnits, $B7, 'Tenant Occupancy'!ZX$5:ZX23,{""&gt;0"",""Occupied"",""Late""}))))&gt;1,""Multiple Bookings"", IF(SUMIFS( 'Tenant Occupancy'!ZX$5:ZX23,OccupancyUnits,$B7,OccupancyAddres"&amp;"ses,$A7)&gt;0,SUMIFS('Tenant Occupancy'!ZX$5:ZX23,OccupancyUnits,$B7,OccupancyAddresses,$A7),IFERROR(VLOOKUP($A7&amp;"" ""&amp;$B7, FILTER(ARRAYFORMULA({OccupancyAddresses&amp;"" ""&amp; OccupancyUnits,'Tenant Occupancy'!ZX$5:ZX23}),INDEX(ARRAYFORMULA({OccupancyAddresses&amp;"""&amp;" ""&amp; OccupancyUnits,'Tenant Occupancy'!ZX$5:ZX23}),0,2)&lt;&gt;""""),2,FALSE),IF(ZW4=TODAY(),""Today"",)))))"),"")</f>
        <v/>
      </c>
      <c r="ZX7" s="3" t="str">
        <f>IFERROR(__xludf.DUMMYFUNCTION("IF(ISBLANK($A7),, IF((ARRAYFORMULA(SUM(COUNTIFS(OccupancyAddresses,$A7,OccupancyUnits, $B7, 'Tenant Occupancy'!ZY$5:ZY23,{""&gt;0"",""Occupied"",""Late""}))))&gt;1,""Multiple Bookings"", IF(SUMIFS( 'Tenant Occupancy'!ZY$5:ZY23,OccupancyUnits,$B7,OccupancyAddres"&amp;"ses,$A7)&gt;0,SUMIFS('Tenant Occupancy'!ZY$5:ZY23,OccupancyUnits,$B7,OccupancyAddresses,$A7),IFERROR(VLOOKUP($A7&amp;"" ""&amp;$B7, FILTER(ARRAYFORMULA({OccupancyAddresses&amp;"" ""&amp; OccupancyUnits,'Tenant Occupancy'!ZY$5:ZY23}),INDEX(ARRAYFORMULA({OccupancyAddresses&amp;"""&amp;" ""&amp; OccupancyUnits,'Tenant Occupancy'!ZY$5:ZY23}),0,2)&lt;&gt;""""),2,FALSE),IF(ZX4=TODAY(),""Today"",)))))"),"")</f>
        <v/>
      </c>
      <c r="ZY7" s="3" t="str">
        <f>IFERROR(__xludf.DUMMYFUNCTION("IF(ISBLANK($A7),, IF((ARRAYFORMULA(SUM(COUNTIFS(OccupancyAddresses,$A7,OccupancyUnits, $B7, 'Tenant Occupancy'!ZZ$5:ZZ23,{""&gt;0"",""Occupied"",""Late""}))))&gt;1,""Multiple Bookings"", IF(SUMIFS( 'Tenant Occupancy'!ZZ$5:ZZ23,OccupancyUnits,$B7,OccupancyAddres"&amp;"ses,$A7)&gt;0,SUMIFS('Tenant Occupancy'!ZZ$5:ZZ23,OccupancyUnits,$B7,OccupancyAddresses,$A7),IFERROR(VLOOKUP($A7&amp;"" ""&amp;$B7, FILTER(ARRAYFORMULA({OccupancyAddresses&amp;"" ""&amp; OccupancyUnits,'Tenant Occupancy'!ZZ$5:ZZ23}),INDEX(ARRAYFORMULA({OccupancyAddresses&amp;"""&amp;" ""&amp; OccupancyUnits,'Tenant Occupancy'!ZZ$5:ZZ23}),0,2)&lt;&gt;""""),2,FALSE),IF(ZY4=TODAY(),""Today"",)))))"),"")</f>
        <v/>
      </c>
      <c r="ZZ7" s="3" t="str">
        <f>IFERROR(__xludf.DUMMYFUNCTION("IF(ISBLANK($A7),, IF((ARRAYFORMULA(SUM(COUNTIFS(OccupancyAddresses,$A7,OccupancyUnits, $B7, 'Tenant Occupancy'!AAA$5:AAA23,{""&gt;0"",""Occupied"",""Late""}))))&gt;1,""Multiple Bookings"", IF(SUMIFS( 'Tenant Occupancy'!AAA$5:AAA23,OccupancyUnits,$B7,OccupancyAd"&amp;"dresses,$A7)&gt;0,SUMIFS('Tenant Occupancy'!AAA$5:AAA23,OccupancyUnits,$B7,OccupancyAddresses,$A7),IFERROR(VLOOKUP($A7&amp;"" ""&amp;$B7, FILTER(ARRAYFORMULA({OccupancyAddresses&amp;"" ""&amp; OccupancyUnits,'Tenant Occupancy'!AAA$5:AAA23}),INDEX(ARRAYFORMULA({OccupancyAddr"&amp;"esses&amp;"" ""&amp; OccupancyUnits,'Tenant Occupancy'!AAA$5:AAA23}),0,2)&lt;&gt;""""),2,FALSE),IF(ZZ4=TODAY(),""Today"",)))))"),"")</f>
        <v/>
      </c>
      <c r="AAA7" s="3" t="str">
        <f>IFERROR(__xludf.DUMMYFUNCTION("IF(ISBLANK($A7),, IF((ARRAYFORMULA(SUM(COUNTIFS(OccupancyAddresses,$A7,OccupancyUnits, $B7, 'Tenant Occupancy'!AAB$5:AAB23,{""&gt;0"",""Occupied"",""Late""}))))&gt;1,""Multiple Bookings"", IF(SUMIFS( 'Tenant Occupancy'!AAB$5:AAB23,OccupancyUnits,$B7,OccupancyAd"&amp;"dresses,$A7)&gt;0,SUMIFS('Tenant Occupancy'!AAB$5:AAB23,OccupancyUnits,$B7,OccupancyAddresses,$A7),IFERROR(VLOOKUP($A7&amp;"" ""&amp;$B7, FILTER(ARRAYFORMULA({OccupancyAddresses&amp;"" ""&amp; OccupancyUnits,'Tenant Occupancy'!AAB$5:AAB23}),INDEX(ARRAYFORMULA({OccupancyAddr"&amp;"esses&amp;"" ""&amp; OccupancyUnits,'Tenant Occupancy'!AAB$5:AAB23}),0,2)&lt;&gt;""""),2,FALSE),IF(AAA4=TODAY(),""Today"",)))))"),"")</f>
        <v/>
      </c>
      <c r="AAB7" s="3" t="str">
        <f>IFERROR(__xludf.DUMMYFUNCTION("IF(ISBLANK($A7),, IF((ARRAYFORMULA(SUM(COUNTIFS(OccupancyAddresses,$A7,OccupancyUnits, $B7, 'Tenant Occupancy'!AAC$5:AAC23,{""&gt;0"",""Occupied"",""Late""}))))&gt;1,""Multiple Bookings"", IF(SUMIFS( 'Tenant Occupancy'!AAC$5:AAC23,OccupancyUnits,$B7,OccupancyAd"&amp;"dresses,$A7)&gt;0,SUMIFS('Tenant Occupancy'!AAC$5:AAC23,OccupancyUnits,$B7,OccupancyAddresses,$A7),IFERROR(VLOOKUP($A7&amp;"" ""&amp;$B7, FILTER(ARRAYFORMULA({OccupancyAddresses&amp;"" ""&amp; OccupancyUnits,'Tenant Occupancy'!AAC$5:AAC23}),INDEX(ARRAYFORMULA({OccupancyAddr"&amp;"esses&amp;"" ""&amp; OccupancyUnits,'Tenant Occupancy'!AAC$5:AAC23}),0,2)&lt;&gt;""""),2,FALSE),IF(AAB4=TODAY(),""Today"",)))))"),"")</f>
        <v/>
      </c>
      <c r="AAC7" s="3" t="str">
        <f>IFERROR(__xludf.DUMMYFUNCTION("IF(ISBLANK($A7),, IF((ARRAYFORMULA(SUM(COUNTIFS(OccupancyAddresses,$A7,OccupancyUnits, $B7, 'Tenant Occupancy'!AAD$5:AAD23,{""&gt;0"",""Occupied"",""Late""}))))&gt;1,""Multiple Bookings"", IF(SUMIFS( 'Tenant Occupancy'!AAD$5:AAD23,OccupancyUnits,$B7,OccupancyAd"&amp;"dresses,$A7)&gt;0,SUMIFS('Tenant Occupancy'!AAD$5:AAD23,OccupancyUnits,$B7,OccupancyAddresses,$A7),IFERROR(VLOOKUP($A7&amp;"" ""&amp;$B7, FILTER(ARRAYFORMULA({OccupancyAddresses&amp;"" ""&amp; OccupancyUnits,'Tenant Occupancy'!AAD$5:AAD23}),INDEX(ARRAYFORMULA({OccupancyAddr"&amp;"esses&amp;"" ""&amp; OccupancyUnits,'Tenant Occupancy'!AAD$5:AAD23}),0,2)&lt;&gt;""""),2,FALSE),IF(AAC4=TODAY(),""Today"",)))))"),"")</f>
        <v/>
      </c>
      <c r="AAD7" s="3" t="str">
        <f>IFERROR(__xludf.DUMMYFUNCTION("IF(ISBLANK($A7),, IF((ARRAYFORMULA(SUM(COUNTIFS(OccupancyAddresses,$A7,OccupancyUnits, $B7, 'Tenant Occupancy'!AAE$5:AAE23,{""&gt;0"",""Occupied"",""Late""}))))&gt;1,""Multiple Bookings"", IF(SUMIFS( 'Tenant Occupancy'!AAE$5:AAE23,OccupancyUnits,$B7,OccupancyAd"&amp;"dresses,$A7)&gt;0,SUMIFS('Tenant Occupancy'!AAE$5:AAE23,OccupancyUnits,$B7,OccupancyAddresses,$A7),IFERROR(VLOOKUP($A7&amp;"" ""&amp;$B7, FILTER(ARRAYFORMULA({OccupancyAddresses&amp;"" ""&amp; OccupancyUnits,'Tenant Occupancy'!AAE$5:AAE23}),INDEX(ARRAYFORMULA({OccupancyAddr"&amp;"esses&amp;"" ""&amp; OccupancyUnits,'Tenant Occupancy'!AAE$5:AAE23}),0,2)&lt;&gt;""""),2,FALSE),IF(AAD4=TODAY(),""Today"",)))))"),"")</f>
        <v/>
      </c>
      <c r="AAE7" s="3" t="str">
        <f>IFERROR(__xludf.DUMMYFUNCTION("IF(ISBLANK($A7),, IF((ARRAYFORMULA(SUM(COUNTIFS(OccupancyAddresses,$A7,OccupancyUnits, $B7, 'Tenant Occupancy'!AAF$5:AAF23,{""&gt;0"",""Occupied"",""Late""}))))&gt;1,""Multiple Bookings"", IF(SUMIFS( 'Tenant Occupancy'!AAF$5:AAF23,OccupancyUnits,$B7,OccupancyAd"&amp;"dresses,$A7)&gt;0,SUMIFS('Tenant Occupancy'!AAF$5:AAF23,OccupancyUnits,$B7,OccupancyAddresses,$A7),IFERROR(VLOOKUP($A7&amp;"" ""&amp;$B7, FILTER(ARRAYFORMULA({OccupancyAddresses&amp;"" ""&amp; OccupancyUnits,'Tenant Occupancy'!AAF$5:AAF23}),INDEX(ARRAYFORMULA({OccupancyAddr"&amp;"esses&amp;"" ""&amp; OccupancyUnits,'Tenant Occupancy'!AAF$5:AAF23}),0,2)&lt;&gt;""""),2,FALSE),IF(AAE4=TODAY(),""Today"",)))))"),"")</f>
        <v/>
      </c>
      <c r="AAF7" s="3" t="str">
        <f>IFERROR(__xludf.DUMMYFUNCTION("IF(ISBLANK($A7),, IF((ARRAYFORMULA(SUM(COUNTIFS(OccupancyAddresses,$A7,OccupancyUnits, $B7, 'Tenant Occupancy'!AAG$5:AAG23,{""&gt;0"",""Occupied"",""Late""}))))&gt;1,""Multiple Bookings"", IF(SUMIFS( 'Tenant Occupancy'!AAG$5:AAG23,OccupancyUnits,$B7,OccupancyAd"&amp;"dresses,$A7)&gt;0,SUMIFS('Tenant Occupancy'!AAG$5:AAG23,OccupancyUnits,$B7,OccupancyAddresses,$A7),IFERROR(VLOOKUP($A7&amp;"" ""&amp;$B7, FILTER(ARRAYFORMULA({OccupancyAddresses&amp;"" ""&amp; OccupancyUnits,'Tenant Occupancy'!AAG$5:AAG23}),INDEX(ARRAYFORMULA({OccupancyAddr"&amp;"esses&amp;"" ""&amp; OccupancyUnits,'Tenant Occupancy'!AAG$5:AAG23}),0,2)&lt;&gt;""""),2,FALSE),IF(AAF4=TODAY(),""Today"",)))))"),"")</f>
        <v/>
      </c>
      <c r="AAG7" s="3" t="str">
        <f>IFERROR(__xludf.DUMMYFUNCTION("IF(ISBLANK($A7),, IF((ARRAYFORMULA(SUM(COUNTIFS(OccupancyAddresses,$A7,OccupancyUnits, $B7, 'Tenant Occupancy'!AAH$5:AAH23,{""&gt;0"",""Occupied"",""Late""}))))&gt;1,""Multiple Bookings"", IF(SUMIFS( 'Tenant Occupancy'!AAH$5:AAH23,OccupancyUnits,$B7,OccupancyAd"&amp;"dresses,$A7)&gt;0,SUMIFS('Tenant Occupancy'!AAH$5:AAH23,OccupancyUnits,$B7,OccupancyAddresses,$A7),IFERROR(VLOOKUP($A7&amp;"" ""&amp;$B7, FILTER(ARRAYFORMULA({OccupancyAddresses&amp;"" ""&amp; OccupancyUnits,'Tenant Occupancy'!AAH$5:AAH23}),INDEX(ARRAYFORMULA({OccupancyAddr"&amp;"esses&amp;"" ""&amp; OccupancyUnits,'Tenant Occupancy'!AAH$5:AAH23}),0,2)&lt;&gt;""""),2,FALSE),IF(AAG4=TODAY(),""Today"",)))))"),"")</f>
        <v/>
      </c>
      <c r="AAH7" s="3" t="str">
        <f>IFERROR(__xludf.DUMMYFUNCTION("IF(ISBLANK($A7),, IF((ARRAYFORMULA(SUM(COUNTIFS(OccupancyAddresses,$A7,OccupancyUnits, $B7, 'Tenant Occupancy'!AAI$5:AAI23,{""&gt;0"",""Occupied"",""Late""}))))&gt;1,""Multiple Bookings"", IF(SUMIFS( 'Tenant Occupancy'!AAI$5:AAI23,OccupancyUnits,$B7,OccupancyAd"&amp;"dresses,$A7)&gt;0,SUMIFS('Tenant Occupancy'!AAI$5:AAI23,OccupancyUnits,$B7,OccupancyAddresses,$A7),IFERROR(VLOOKUP($A7&amp;"" ""&amp;$B7, FILTER(ARRAYFORMULA({OccupancyAddresses&amp;"" ""&amp; OccupancyUnits,'Tenant Occupancy'!AAI$5:AAI23}),INDEX(ARRAYFORMULA({OccupancyAddr"&amp;"esses&amp;"" ""&amp; OccupancyUnits,'Tenant Occupancy'!AAI$5:AAI23}),0,2)&lt;&gt;""""),2,FALSE),IF(AAH4=TODAY(),""Today"",)))))"),"")</f>
        <v/>
      </c>
      <c r="AAI7" s="3" t="str">
        <f>IFERROR(__xludf.DUMMYFUNCTION("IF(ISBLANK($A7),, IF((ARRAYFORMULA(SUM(COUNTIFS(OccupancyAddresses,$A7,OccupancyUnits, $B7, 'Tenant Occupancy'!AAJ$5:AAJ23,{""&gt;0"",""Occupied"",""Late""}))))&gt;1,""Multiple Bookings"", IF(SUMIFS( 'Tenant Occupancy'!AAJ$5:AAJ23,OccupancyUnits,$B7,OccupancyAd"&amp;"dresses,$A7)&gt;0,SUMIFS('Tenant Occupancy'!AAJ$5:AAJ23,OccupancyUnits,$B7,OccupancyAddresses,$A7),IFERROR(VLOOKUP($A7&amp;"" ""&amp;$B7, FILTER(ARRAYFORMULA({OccupancyAddresses&amp;"" ""&amp; OccupancyUnits,'Tenant Occupancy'!AAJ$5:AAJ23}),INDEX(ARRAYFORMULA({OccupancyAddr"&amp;"esses&amp;"" ""&amp; OccupancyUnits,'Tenant Occupancy'!AAJ$5:AAJ23}),0,2)&lt;&gt;""""),2,FALSE),IF(AAI4=TODAY(),""Today"",)))))"),"")</f>
        <v/>
      </c>
      <c r="AAJ7" s="3" t="str">
        <f>IFERROR(__xludf.DUMMYFUNCTION("IF(ISBLANK($A7),, IF((ARRAYFORMULA(SUM(COUNTIFS(OccupancyAddresses,$A7,OccupancyUnits, $B7, 'Tenant Occupancy'!AAK$5:AAK23,{""&gt;0"",""Occupied"",""Late""}))))&gt;1,""Multiple Bookings"", IF(SUMIFS( 'Tenant Occupancy'!AAK$5:AAK23,OccupancyUnits,$B7,OccupancyAd"&amp;"dresses,$A7)&gt;0,SUMIFS('Tenant Occupancy'!AAK$5:AAK23,OccupancyUnits,$B7,OccupancyAddresses,$A7),IFERROR(VLOOKUP($A7&amp;"" ""&amp;$B7, FILTER(ARRAYFORMULA({OccupancyAddresses&amp;"" ""&amp; OccupancyUnits,'Tenant Occupancy'!AAK$5:AAK23}),INDEX(ARRAYFORMULA({OccupancyAddr"&amp;"esses&amp;"" ""&amp; OccupancyUnits,'Tenant Occupancy'!AAK$5:AAK23}),0,2)&lt;&gt;""""),2,FALSE),IF(AAJ4=TODAY(),""Today"",)))))"),"")</f>
        <v/>
      </c>
      <c r="AAK7" s="3" t="str">
        <f>IFERROR(__xludf.DUMMYFUNCTION("IF(ISBLANK($A7),, IF((ARRAYFORMULA(SUM(COUNTIFS(OccupancyAddresses,$A7,OccupancyUnits, $B7, 'Tenant Occupancy'!AAL$5:AAL23,{""&gt;0"",""Occupied"",""Late""}))))&gt;1,""Multiple Bookings"", IF(SUMIFS( 'Tenant Occupancy'!AAL$5:AAL23,OccupancyUnits,$B7,OccupancyAd"&amp;"dresses,$A7)&gt;0,SUMIFS('Tenant Occupancy'!AAL$5:AAL23,OccupancyUnits,$B7,OccupancyAddresses,$A7),IFERROR(VLOOKUP($A7&amp;"" ""&amp;$B7, FILTER(ARRAYFORMULA({OccupancyAddresses&amp;"" ""&amp; OccupancyUnits,'Tenant Occupancy'!AAL$5:AAL23}),INDEX(ARRAYFORMULA({OccupancyAddr"&amp;"esses&amp;"" ""&amp; OccupancyUnits,'Tenant Occupancy'!AAL$5:AAL23}),0,2)&lt;&gt;""""),2,FALSE),IF(AAK4=TODAY(),""Today"",)))))"),"")</f>
        <v/>
      </c>
      <c r="AAL7" s="3" t="str">
        <f>IFERROR(__xludf.DUMMYFUNCTION("IF(ISBLANK($A7),, IF((ARRAYFORMULA(SUM(COUNTIFS(OccupancyAddresses,$A7,OccupancyUnits, $B7, 'Tenant Occupancy'!AAM$5:AAM23,{""&gt;0"",""Occupied"",""Late""}))))&gt;1,""Multiple Bookings"", IF(SUMIFS( 'Tenant Occupancy'!AAM$5:AAM23,OccupancyUnits,$B7,OccupancyAd"&amp;"dresses,$A7)&gt;0,SUMIFS('Tenant Occupancy'!AAM$5:AAM23,OccupancyUnits,$B7,OccupancyAddresses,$A7),IFERROR(VLOOKUP($A7&amp;"" ""&amp;$B7, FILTER(ARRAYFORMULA({OccupancyAddresses&amp;"" ""&amp; OccupancyUnits,'Tenant Occupancy'!AAM$5:AAM23}),INDEX(ARRAYFORMULA({OccupancyAddr"&amp;"esses&amp;"" ""&amp; OccupancyUnits,'Tenant Occupancy'!AAM$5:AAM23}),0,2)&lt;&gt;""""),2,FALSE),IF(AAL4=TODAY(),""Today"",)))))"),"")</f>
        <v/>
      </c>
      <c r="AAM7" s="3" t="str">
        <f>IFERROR(__xludf.DUMMYFUNCTION("IF(ISBLANK($A7),, IF((ARRAYFORMULA(SUM(COUNTIFS(OccupancyAddresses,$A7,OccupancyUnits, $B7, 'Tenant Occupancy'!AAN$5:AAN23,{""&gt;0"",""Occupied"",""Late""}))))&gt;1,""Multiple Bookings"", IF(SUMIFS( 'Tenant Occupancy'!AAN$5:AAN23,OccupancyUnits,$B7,OccupancyAd"&amp;"dresses,$A7)&gt;0,SUMIFS('Tenant Occupancy'!AAN$5:AAN23,OccupancyUnits,$B7,OccupancyAddresses,$A7),IFERROR(VLOOKUP($A7&amp;"" ""&amp;$B7, FILTER(ARRAYFORMULA({OccupancyAddresses&amp;"" ""&amp; OccupancyUnits,'Tenant Occupancy'!AAN$5:AAN23}),INDEX(ARRAYFORMULA({OccupancyAddr"&amp;"esses&amp;"" ""&amp; OccupancyUnits,'Tenant Occupancy'!AAN$5:AAN23}),0,2)&lt;&gt;""""),2,FALSE),IF(AAM4=TODAY(),""Today"",)))))"),"")</f>
        <v/>
      </c>
      <c r="AAN7" s="3" t="str">
        <f>IFERROR(__xludf.DUMMYFUNCTION("IF(ISBLANK($A7),, IF((ARRAYFORMULA(SUM(COUNTIFS(OccupancyAddresses,$A7,OccupancyUnits, $B7, 'Tenant Occupancy'!AAO$5:AAO23,{""&gt;0"",""Occupied"",""Late""}))))&gt;1,""Multiple Bookings"", IF(SUMIFS( 'Tenant Occupancy'!AAO$5:AAO23,OccupancyUnits,$B7,OccupancyAd"&amp;"dresses,$A7)&gt;0,SUMIFS('Tenant Occupancy'!AAO$5:AAO23,OccupancyUnits,$B7,OccupancyAddresses,$A7),IFERROR(VLOOKUP($A7&amp;"" ""&amp;$B7, FILTER(ARRAYFORMULA({OccupancyAddresses&amp;"" ""&amp; OccupancyUnits,'Tenant Occupancy'!AAO$5:AAO23}),INDEX(ARRAYFORMULA({OccupancyAddr"&amp;"esses&amp;"" ""&amp; OccupancyUnits,'Tenant Occupancy'!AAO$5:AAO23}),0,2)&lt;&gt;""""),2,FALSE),IF(AAN4=TODAY(),""Today"",)))))"),"")</f>
        <v/>
      </c>
      <c r="AAO7" s="3" t="str">
        <f>IFERROR(__xludf.DUMMYFUNCTION("IF(ISBLANK($A7),, IF((ARRAYFORMULA(SUM(COUNTIFS(OccupancyAddresses,$A7,OccupancyUnits, $B7, 'Tenant Occupancy'!AAP$5:AAP23,{""&gt;0"",""Occupied"",""Late""}))))&gt;1,""Multiple Bookings"", IF(SUMIFS( 'Tenant Occupancy'!AAP$5:AAP23,OccupancyUnits,$B7,OccupancyAd"&amp;"dresses,$A7)&gt;0,SUMIFS('Tenant Occupancy'!AAP$5:AAP23,OccupancyUnits,$B7,OccupancyAddresses,$A7),IFERROR(VLOOKUP($A7&amp;"" ""&amp;$B7, FILTER(ARRAYFORMULA({OccupancyAddresses&amp;"" ""&amp; OccupancyUnits,'Tenant Occupancy'!AAP$5:AAP23}),INDEX(ARRAYFORMULA({OccupancyAddr"&amp;"esses&amp;"" ""&amp; OccupancyUnits,'Tenant Occupancy'!AAP$5:AAP23}),0,2)&lt;&gt;""""),2,FALSE),IF(AAO4=TODAY(),""Today"",)))))"),"")</f>
        <v/>
      </c>
      <c r="AAP7" s="3" t="str">
        <f>IFERROR(__xludf.DUMMYFUNCTION("IF(ISBLANK($A7),, IF((ARRAYFORMULA(SUM(COUNTIFS(OccupancyAddresses,$A7,OccupancyUnits, $B7, 'Tenant Occupancy'!AAQ$5:AAQ23,{""&gt;0"",""Occupied"",""Late""}))))&gt;1,""Multiple Bookings"", IF(SUMIFS( 'Tenant Occupancy'!AAQ$5:AAQ23,OccupancyUnits,$B7,OccupancyAd"&amp;"dresses,$A7)&gt;0,SUMIFS('Tenant Occupancy'!AAQ$5:AAQ23,OccupancyUnits,$B7,OccupancyAddresses,$A7),IFERROR(VLOOKUP($A7&amp;"" ""&amp;$B7, FILTER(ARRAYFORMULA({OccupancyAddresses&amp;"" ""&amp; OccupancyUnits,'Tenant Occupancy'!AAQ$5:AAQ23}),INDEX(ARRAYFORMULA({OccupancyAddr"&amp;"esses&amp;"" ""&amp; OccupancyUnits,'Tenant Occupancy'!AAQ$5:AAQ23}),0,2)&lt;&gt;""""),2,FALSE),IF(AAP4=TODAY(),""Today"",)))))"),"")</f>
        <v/>
      </c>
      <c r="AAQ7" s="3" t="str">
        <f>IFERROR(__xludf.DUMMYFUNCTION("IF(ISBLANK($A7),, IF((ARRAYFORMULA(SUM(COUNTIFS(OccupancyAddresses,$A7,OccupancyUnits, $B7, 'Tenant Occupancy'!AAR$5:AAR23,{""&gt;0"",""Occupied"",""Late""}))))&gt;1,""Multiple Bookings"", IF(SUMIFS( 'Tenant Occupancy'!AAR$5:AAR23,OccupancyUnits,$B7,OccupancyAd"&amp;"dresses,$A7)&gt;0,SUMIFS('Tenant Occupancy'!AAR$5:AAR23,OccupancyUnits,$B7,OccupancyAddresses,$A7),IFERROR(VLOOKUP($A7&amp;"" ""&amp;$B7, FILTER(ARRAYFORMULA({OccupancyAddresses&amp;"" ""&amp; OccupancyUnits,'Tenant Occupancy'!AAR$5:AAR23}),INDEX(ARRAYFORMULA({OccupancyAddr"&amp;"esses&amp;"" ""&amp; OccupancyUnits,'Tenant Occupancy'!AAR$5:AAR23}),0,2)&lt;&gt;""""),2,FALSE),IF(AAQ4=TODAY(),""Today"",)))))"),"")</f>
        <v/>
      </c>
      <c r="AAR7" s="3" t="str">
        <f>IFERROR(__xludf.DUMMYFUNCTION("IF(ISBLANK($A7),, IF((ARRAYFORMULA(SUM(COUNTIFS(OccupancyAddresses,$A7,OccupancyUnits, $B7, 'Tenant Occupancy'!AAS$5:AAS23,{""&gt;0"",""Occupied"",""Late""}))))&gt;1,""Multiple Bookings"", IF(SUMIFS( 'Tenant Occupancy'!AAS$5:AAS23,OccupancyUnits,$B7,OccupancyAd"&amp;"dresses,$A7)&gt;0,SUMIFS('Tenant Occupancy'!AAS$5:AAS23,OccupancyUnits,$B7,OccupancyAddresses,$A7),IFERROR(VLOOKUP($A7&amp;"" ""&amp;$B7, FILTER(ARRAYFORMULA({OccupancyAddresses&amp;"" ""&amp; OccupancyUnits,'Tenant Occupancy'!AAS$5:AAS23}),INDEX(ARRAYFORMULA({OccupancyAddr"&amp;"esses&amp;"" ""&amp; OccupancyUnits,'Tenant Occupancy'!AAS$5:AAS23}),0,2)&lt;&gt;""""),2,FALSE),IF(AAR4=TODAY(),""Today"",)))))"),"")</f>
        <v/>
      </c>
      <c r="AAS7" s="3" t="str">
        <f>IFERROR(__xludf.DUMMYFUNCTION("IF(ISBLANK($A7),, IF((ARRAYFORMULA(SUM(COUNTIFS(OccupancyAddresses,$A7,OccupancyUnits, $B7, 'Tenant Occupancy'!AAT$5:AAT23,{""&gt;0"",""Occupied"",""Late""}))))&gt;1,""Multiple Bookings"", IF(SUMIFS( 'Tenant Occupancy'!AAT$5:AAT23,OccupancyUnits,$B7,OccupancyAd"&amp;"dresses,$A7)&gt;0,SUMIFS('Tenant Occupancy'!AAT$5:AAT23,OccupancyUnits,$B7,OccupancyAddresses,$A7),IFERROR(VLOOKUP($A7&amp;"" ""&amp;$B7, FILTER(ARRAYFORMULA({OccupancyAddresses&amp;"" ""&amp; OccupancyUnits,'Tenant Occupancy'!AAT$5:AAT23}),INDEX(ARRAYFORMULA({OccupancyAddr"&amp;"esses&amp;"" ""&amp; OccupancyUnits,'Tenant Occupancy'!AAT$5:AAT23}),0,2)&lt;&gt;""""),2,FALSE),IF(AAS4=TODAY(),""Today"",)))))"),"")</f>
        <v/>
      </c>
      <c r="AAT7" s="3" t="str">
        <f>IFERROR(__xludf.DUMMYFUNCTION("IF(ISBLANK($A7),, IF((ARRAYFORMULA(SUM(COUNTIFS(OccupancyAddresses,$A7,OccupancyUnits, $B7, 'Tenant Occupancy'!AAU$5:AAU23,{""&gt;0"",""Occupied"",""Late""}))))&gt;1,""Multiple Bookings"", IF(SUMIFS( 'Tenant Occupancy'!AAU$5:AAU23,OccupancyUnits,$B7,OccupancyAd"&amp;"dresses,$A7)&gt;0,SUMIFS('Tenant Occupancy'!AAU$5:AAU23,OccupancyUnits,$B7,OccupancyAddresses,$A7),IFERROR(VLOOKUP($A7&amp;"" ""&amp;$B7, FILTER(ARRAYFORMULA({OccupancyAddresses&amp;"" ""&amp; OccupancyUnits,'Tenant Occupancy'!AAU$5:AAU23}),INDEX(ARRAYFORMULA({OccupancyAddr"&amp;"esses&amp;"" ""&amp; OccupancyUnits,'Tenant Occupancy'!AAU$5:AAU23}),0,2)&lt;&gt;""""),2,FALSE),IF(AAT4=TODAY(),""Today"",)))))"),"")</f>
        <v/>
      </c>
      <c r="AAU7" s="3" t="str">
        <f>IFERROR(__xludf.DUMMYFUNCTION("IF(ISBLANK($A7),, IF((ARRAYFORMULA(SUM(COUNTIFS(OccupancyAddresses,$A7,OccupancyUnits, $B7, 'Tenant Occupancy'!AAV$5:AAV23,{""&gt;0"",""Occupied"",""Late""}))))&gt;1,""Multiple Bookings"", IF(SUMIFS( 'Tenant Occupancy'!AAV$5:AAV23,OccupancyUnits,$B7,OccupancyAd"&amp;"dresses,$A7)&gt;0,SUMIFS('Tenant Occupancy'!AAV$5:AAV23,OccupancyUnits,$B7,OccupancyAddresses,$A7),IFERROR(VLOOKUP($A7&amp;"" ""&amp;$B7, FILTER(ARRAYFORMULA({OccupancyAddresses&amp;"" ""&amp; OccupancyUnits,'Tenant Occupancy'!AAV$5:AAV23}),INDEX(ARRAYFORMULA({OccupancyAddr"&amp;"esses&amp;"" ""&amp; OccupancyUnits,'Tenant Occupancy'!AAV$5:AAV23}),0,2)&lt;&gt;""""),2,FALSE),IF(AAU4=TODAY(),""Today"",)))))"),"")</f>
        <v/>
      </c>
      <c r="AAV7" s="3" t="str">
        <f>IFERROR(__xludf.DUMMYFUNCTION("IF(ISBLANK($A7),, IF((ARRAYFORMULA(SUM(COUNTIFS(OccupancyAddresses,$A7,OccupancyUnits, $B7, 'Tenant Occupancy'!AAW$5:AAW23,{""&gt;0"",""Occupied"",""Late""}))))&gt;1,""Multiple Bookings"", IF(SUMIFS( 'Tenant Occupancy'!AAW$5:AAW23,OccupancyUnits,$B7,OccupancyAd"&amp;"dresses,$A7)&gt;0,SUMIFS('Tenant Occupancy'!AAW$5:AAW23,OccupancyUnits,$B7,OccupancyAddresses,$A7),IFERROR(VLOOKUP($A7&amp;"" ""&amp;$B7, FILTER(ARRAYFORMULA({OccupancyAddresses&amp;"" ""&amp; OccupancyUnits,'Tenant Occupancy'!AAW$5:AAW23}),INDEX(ARRAYFORMULA({OccupancyAddr"&amp;"esses&amp;"" ""&amp; OccupancyUnits,'Tenant Occupancy'!AAW$5:AAW23}),0,2)&lt;&gt;""""),2,FALSE),IF(AAV4=TODAY(),""Today"",)))))"),"")</f>
        <v/>
      </c>
      <c r="AAW7" s="3" t="str">
        <f>IFERROR(__xludf.DUMMYFUNCTION("IF(ISBLANK($A7),, IF((ARRAYFORMULA(SUM(COUNTIFS(OccupancyAddresses,$A7,OccupancyUnits, $B7, 'Tenant Occupancy'!AAX$5:AAX23,{""&gt;0"",""Occupied"",""Late""}))))&gt;1,""Multiple Bookings"", IF(SUMIFS( 'Tenant Occupancy'!AAX$5:AAX23,OccupancyUnits,$B7,OccupancyAd"&amp;"dresses,$A7)&gt;0,SUMIFS('Tenant Occupancy'!AAX$5:AAX23,OccupancyUnits,$B7,OccupancyAddresses,$A7),IFERROR(VLOOKUP($A7&amp;"" ""&amp;$B7, FILTER(ARRAYFORMULA({OccupancyAddresses&amp;"" ""&amp; OccupancyUnits,'Tenant Occupancy'!AAX$5:AAX23}),INDEX(ARRAYFORMULA({OccupancyAddr"&amp;"esses&amp;"" ""&amp; OccupancyUnits,'Tenant Occupancy'!AAX$5:AAX23}),0,2)&lt;&gt;""""),2,FALSE),IF(AAW4=TODAY(),""Today"",)))))"),"")</f>
        <v/>
      </c>
      <c r="AAX7" s="3" t="str">
        <f>IFERROR(__xludf.DUMMYFUNCTION("IF(ISBLANK($A7),, IF((ARRAYFORMULA(SUM(COUNTIFS(OccupancyAddresses,$A7,OccupancyUnits, $B7, 'Tenant Occupancy'!AAY$5:AAY23,{""&gt;0"",""Occupied"",""Late""}))))&gt;1,""Multiple Bookings"", IF(SUMIFS( 'Tenant Occupancy'!AAY$5:AAY23,OccupancyUnits,$B7,OccupancyAd"&amp;"dresses,$A7)&gt;0,SUMIFS('Tenant Occupancy'!AAY$5:AAY23,OccupancyUnits,$B7,OccupancyAddresses,$A7),IFERROR(VLOOKUP($A7&amp;"" ""&amp;$B7, FILTER(ARRAYFORMULA({OccupancyAddresses&amp;"" ""&amp; OccupancyUnits,'Tenant Occupancy'!AAY$5:AAY23}),INDEX(ARRAYFORMULA({OccupancyAddr"&amp;"esses&amp;"" ""&amp; OccupancyUnits,'Tenant Occupancy'!AAY$5:AAY23}),0,2)&lt;&gt;""""),2,FALSE),IF(AAX4=TODAY(),""Today"",)))))"),"")</f>
        <v/>
      </c>
      <c r="AAY7" s="3" t="str">
        <f>IFERROR(__xludf.DUMMYFUNCTION("IF(ISBLANK($A7),, IF((ARRAYFORMULA(SUM(COUNTIFS(OccupancyAddresses,$A7,OccupancyUnits, $B7, 'Tenant Occupancy'!AAZ$5:AAZ23,{""&gt;0"",""Occupied"",""Late""}))))&gt;1,""Multiple Bookings"", IF(SUMIFS( 'Tenant Occupancy'!AAZ$5:AAZ23,OccupancyUnits,$B7,OccupancyAd"&amp;"dresses,$A7)&gt;0,SUMIFS('Tenant Occupancy'!AAZ$5:AAZ23,OccupancyUnits,$B7,OccupancyAddresses,$A7),IFERROR(VLOOKUP($A7&amp;"" ""&amp;$B7, FILTER(ARRAYFORMULA({OccupancyAddresses&amp;"" ""&amp; OccupancyUnits,'Tenant Occupancy'!AAZ$5:AAZ23}),INDEX(ARRAYFORMULA({OccupancyAddr"&amp;"esses&amp;"" ""&amp; OccupancyUnits,'Tenant Occupancy'!AAZ$5:AAZ23}),0,2)&lt;&gt;""""),2,FALSE),IF(AAY4=TODAY(),""Today"",)))))"),"")</f>
        <v/>
      </c>
      <c r="AAZ7" s="3" t="str">
        <f>IFERROR(__xludf.DUMMYFUNCTION("IF(ISBLANK($A7),, IF((ARRAYFORMULA(SUM(COUNTIFS(OccupancyAddresses,$A7,OccupancyUnits, $B7, 'Tenant Occupancy'!ABA$5:ABA23,{""&gt;0"",""Occupied"",""Late""}))))&gt;1,""Multiple Bookings"", IF(SUMIFS( 'Tenant Occupancy'!ABA$5:ABA23,OccupancyUnits,$B7,OccupancyAd"&amp;"dresses,$A7)&gt;0,SUMIFS('Tenant Occupancy'!ABA$5:ABA23,OccupancyUnits,$B7,OccupancyAddresses,$A7),IFERROR(VLOOKUP($A7&amp;"" ""&amp;$B7, FILTER(ARRAYFORMULA({OccupancyAddresses&amp;"" ""&amp; OccupancyUnits,'Tenant Occupancy'!ABA$5:ABA23}),INDEX(ARRAYFORMULA({OccupancyAddr"&amp;"esses&amp;"" ""&amp; OccupancyUnits,'Tenant Occupancy'!ABA$5:ABA23}),0,2)&lt;&gt;""""),2,FALSE),IF(AAZ4=TODAY(),""Today"",)))))"),"")</f>
        <v/>
      </c>
      <c r="ABA7" s="3" t="str">
        <f>IFERROR(__xludf.DUMMYFUNCTION("IF(ISBLANK($A7),, IF((ARRAYFORMULA(SUM(COUNTIFS(OccupancyAddresses,$A7,OccupancyUnits, $B7, 'Tenant Occupancy'!ABB$5:ABB23,{""&gt;0"",""Occupied"",""Late""}))))&gt;1,""Multiple Bookings"", IF(SUMIFS( 'Tenant Occupancy'!ABB$5:ABB23,OccupancyUnits,$B7,OccupancyAd"&amp;"dresses,$A7)&gt;0,SUMIFS('Tenant Occupancy'!ABB$5:ABB23,OccupancyUnits,$B7,OccupancyAddresses,$A7),IFERROR(VLOOKUP($A7&amp;"" ""&amp;$B7, FILTER(ARRAYFORMULA({OccupancyAddresses&amp;"" ""&amp; OccupancyUnits,'Tenant Occupancy'!ABB$5:ABB23}),INDEX(ARRAYFORMULA({OccupancyAddr"&amp;"esses&amp;"" ""&amp; OccupancyUnits,'Tenant Occupancy'!ABB$5:ABB23}),0,2)&lt;&gt;""""),2,FALSE),IF(ABA4=TODAY(),""Today"",)))))"),"")</f>
        <v/>
      </c>
      <c r="ABB7" s="3" t="str">
        <f>IFERROR(__xludf.DUMMYFUNCTION("IF(ISBLANK($A7),, IF((ARRAYFORMULA(SUM(COUNTIFS(OccupancyAddresses,$A7,OccupancyUnits, $B7, 'Tenant Occupancy'!ABC$5:ABC23,{""&gt;0"",""Occupied"",""Late""}))))&gt;1,""Multiple Bookings"", IF(SUMIFS( 'Tenant Occupancy'!ABC$5:ABC23,OccupancyUnits,$B7,OccupancyAd"&amp;"dresses,$A7)&gt;0,SUMIFS('Tenant Occupancy'!ABC$5:ABC23,OccupancyUnits,$B7,OccupancyAddresses,$A7),IFERROR(VLOOKUP($A7&amp;"" ""&amp;$B7, FILTER(ARRAYFORMULA({OccupancyAddresses&amp;"" ""&amp; OccupancyUnits,'Tenant Occupancy'!ABC$5:ABC23}),INDEX(ARRAYFORMULA({OccupancyAddr"&amp;"esses&amp;"" ""&amp; OccupancyUnits,'Tenant Occupancy'!ABC$5:ABC23}),0,2)&lt;&gt;""""),2,FALSE),IF(ABB4=TODAY(),""Today"",)))))"),"")</f>
        <v/>
      </c>
      <c r="ABC7" s="3" t="str">
        <f>IFERROR(__xludf.DUMMYFUNCTION("IF(ISBLANK($A7),, IF((ARRAYFORMULA(SUM(COUNTIFS(OccupancyAddresses,$A7,OccupancyUnits, $B7, 'Tenant Occupancy'!ABD$5:ABD23,{""&gt;0"",""Occupied"",""Late""}))))&gt;1,""Multiple Bookings"", IF(SUMIFS( 'Tenant Occupancy'!ABD$5:ABD23,OccupancyUnits,$B7,OccupancyAd"&amp;"dresses,$A7)&gt;0,SUMIFS('Tenant Occupancy'!ABD$5:ABD23,OccupancyUnits,$B7,OccupancyAddresses,$A7),IFERROR(VLOOKUP($A7&amp;"" ""&amp;$B7, FILTER(ARRAYFORMULA({OccupancyAddresses&amp;"" ""&amp; OccupancyUnits,'Tenant Occupancy'!ABD$5:ABD23}),INDEX(ARRAYFORMULA({OccupancyAddr"&amp;"esses&amp;"" ""&amp; OccupancyUnits,'Tenant Occupancy'!ABD$5:ABD23}),0,2)&lt;&gt;""""),2,FALSE),IF(ABC4=TODAY(),""Today"",)))))"),"")</f>
        <v/>
      </c>
      <c r="ABD7" s="3" t="str">
        <f>IFERROR(__xludf.DUMMYFUNCTION("IF(ISBLANK($A7),, IF((ARRAYFORMULA(SUM(COUNTIFS(OccupancyAddresses,$A7,OccupancyUnits, $B7, 'Tenant Occupancy'!ABE$5:ABE23,{""&gt;0"",""Occupied"",""Late""}))))&gt;1,""Multiple Bookings"", IF(SUMIFS( 'Tenant Occupancy'!ABE$5:ABE23,OccupancyUnits,$B7,OccupancyAd"&amp;"dresses,$A7)&gt;0,SUMIFS('Tenant Occupancy'!ABE$5:ABE23,OccupancyUnits,$B7,OccupancyAddresses,$A7),IFERROR(VLOOKUP($A7&amp;"" ""&amp;$B7, FILTER(ARRAYFORMULA({OccupancyAddresses&amp;"" ""&amp; OccupancyUnits,'Tenant Occupancy'!ABE$5:ABE23}),INDEX(ARRAYFORMULA({OccupancyAddr"&amp;"esses&amp;"" ""&amp; OccupancyUnits,'Tenant Occupancy'!ABE$5:ABE23}),0,2)&lt;&gt;""""),2,FALSE),IF(ABD4=TODAY(),""Today"",)))))"),"")</f>
        <v/>
      </c>
      <c r="ABE7" s="3" t="str">
        <f>IFERROR(__xludf.DUMMYFUNCTION("IF(ISBLANK($A7),, IF((ARRAYFORMULA(SUM(COUNTIFS(OccupancyAddresses,$A7,OccupancyUnits, $B7, 'Tenant Occupancy'!ABF$5:ABF23,{""&gt;0"",""Occupied"",""Late""}))))&gt;1,""Multiple Bookings"", IF(SUMIFS( 'Tenant Occupancy'!ABF$5:ABF23,OccupancyUnits,$B7,OccupancyAd"&amp;"dresses,$A7)&gt;0,SUMIFS('Tenant Occupancy'!ABF$5:ABF23,OccupancyUnits,$B7,OccupancyAddresses,$A7),IFERROR(VLOOKUP($A7&amp;"" ""&amp;$B7, FILTER(ARRAYFORMULA({OccupancyAddresses&amp;"" ""&amp; OccupancyUnits,'Tenant Occupancy'!ABF$5:ABF23}),INDEX(ARRAYFORMULA({OccupancyAddr"&amp;"esses&amp;"" ""&amp; OccupancyUnits,'Tenant Occupancy'!ABF$5:ABF23}),0,2)&lt;&gt;""""),2,FALSE),IF(ABE4=TODAY(),""Today"",)))))"),"")</f>
        <v/>
      </c>
      <c r="ABF7" s="3" t="str">
        <f>IFERROR(__xludf.DUMMYFUNCTION("IF(ISBLANK($A7),, IF((ARRAYFORMULA(SUM(COUNTIFS(OccupancyAddresses,$A7,OccupancyUnits, $B7, 'Tenant Occupancy'!ABG$5:ABG23,{""&gt;0"",""Occupied"",""Late""}))))&gt;1,""Multiple Bookings"", IF(SUMIFS( 'Tenant Occupancy'!ABG$5:ABG23,OccupancyUnits,$B7,OccupancyAd"&amp;"dresses,$A7)&gt;0,SUMIFS('Tenant Occupancy'!ABG$5:ABG23,OccupancyUnits,$B7,OccupancyAddresses,$A7),IFERROR(VLOOKUP($A7&amp;"" ""&amp;$B7, FILTER(ARRAYFORMULA({OccupancyAddresses&amp;"" ""&amp; OccupancyUnits,'Tenant Occupancy'!ABG$5:ABG23}),INDEX(ARRAYFORMULA({OccupancyAddr"&amp;"esses&amp;"" ""&amp; OccupancyUnits,'Tenant Occupancy'!ABG$5:ABG23}),0,2)&lt;&gt;""""),2,FALSE),IF(ABF4=TODAY(),""Today"",)))))"),"")</f>
        <v/>
      </c>
      <c r="ABG7" s="3"/>
      <c r="ABH7" s="3"/>
      <c r="ABI7" s="3"/>
      <c r="ABJ7" s="3"/>
      <c r="ABK7" s="3"/>
    </row>
    <row r="8" ht="39.0" customHeight="1">
      <c r="A8" s="19"/>
      <c r="B8" s="19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18"/>
      <c r="IZ8" s="3" t="str">
        <f>IFERROR(__xludf.DUMMYFUNCTION("IF(ISBLANK($A8),, IF((ARRAYFORMULA(SUM(COUNTIFS(OccupancyAddresses,$A8,OccupancyUnits, $B8, 'Tenant Occupancy'!JA$5:JA23,{""&gt;0"",""Occupied"",""Late""}))))&gt;1,""Multiple Bookings"", IF(SUMIFS( 'Tenant Occupancy'!JA$5:JA23,OccupancyUnits,$B8,OccupancyAddres"&amp;"ses,$A8)&gt;0,SUMIFS('Tenant Occupancy'!JA$5:JA23,OccupancyUnits,$B8,OccupancyAddresses,$A8),IFERROR(VLOOKUP($A8&amp;"" ""&amp;$B8, FILTER(ARRAYFORMULA({OccupancyAddresses&amp;"" ""&amp; OccupancyUnits,'Tenant Occupancy'!JA$5:JA23}),INDEX(ARRAYFORMULA({OccupancyAddresses&amp;"""&amp;" ""&amp; OccupancyUnits,'Tenant Occupancy'!JA$5:JA23}),0,2)&lt;&gt;""""),2,FALSE),IF(IZ5=TODAY(),""Today"",)))))"),"")</f>
        <v/>
      </c>
      <c r="JA8" s="3" t="str">
        <f>IFERROR(__xludf.DUMMYFUNCTION("IF(ISBLANK($A8),, IF((ARRAYFORMULA(SUM(COUNTIFS(OccupancyAddresses,$A8,OccupancyUnits, $B8, 'Tenant Occupancy'!JB$5:JB23,{""&gt;0"",""Occupied"",""Late""}))))&gt;1,""Multiple Bookings"", IF(SUMIFS( 'Tenant Occupancy'!JB$5:JB23,OccupancyUnits,$B8,OccupancyAddres"&amp;"ses,$A8)&gt;0,SUMIFS('Tenant Occupancy'!JB$5:JB23,OccupancyUnits,$B8,OccupancyAddresses,$A8),IFERROR(VLOOKUP($A8&amp;"" ""&amp;$B8, FILTER(ARRAYFORMULA({OccupancyAddresses&amp;"" ""&amp; OccupancyUnits,'Tenant Occupancy'!JB$5:JB23}),INDEX(ARRAYFORMULA({OccupancyAddresses&amp;"""&amp;" ""&amp; OccupancyUnits,'Tenant Occupancy'!JB$5:JB23}),0,2)&lt;&gt;""""),2,FALSE),IF(JA5=TODAY(),""Today"",)))))"),"")</f>
        <v/>
      </c>
      <c r="JB8" s="3" t="str">
        <f>IFERROR(__xludf.DUMMYFUNCTION("IF(ISBLANK($A8),, IF((ARRAYFORMULA(SUM(COUNTIFS(OccupancyAddresses,$A8,OccupancyUnits, $B8, 'Tenant Occupancy'!JC$5:JC23,{""&gt;0"",""Occupied"",""Late""}))))&gt;1,""Multiple Bookings"", IF(SUMIFS( 'Tenant Occupancy'!JC$5:JC23,OccupancyUnits,$B8,OccupancyAddres"&amp;"ses,$A8)&gt;0,SUMIFS('Tenant Occupancy'!JC$5:JC23,OccupancyUnits,$B8,OccupancyAddresses,$A8),IFERROR(VLOOKUP($A8&amp;"" ""&amp;$B8, FILTER(ARRAYFORMULA({OccupancyAddresses&amp;"" ""&amp; OccupancyUnits,'Tenant Occupancy'!JC$5:JC23}),INDEX(ARRAYFORMULA({OccupancyAddresses&amp;"""&amp;" ""&amp; OccupancyUnits,'Tenant Occupancy'!JC$5:JC23}),0,2)&lt;&gt;""""),2,FALSE),IF(JB5=TODAY(),""Today"",)))))"),"")</f>
        <v/>
      </c>
      <c r="JC8" s="3" t="str">
        <f>IFERROR(__xludf.DUMMYFUNCTION("IF(ISBLANK($A8),, IF((ARRAYFORMULA(SUM(COUNTIFS(OccupancyAddresses,$A8,OccupancyUnits, $B8, 'Tenant Occupancy'!JD$5:JD23,{""&gt;0"",""Occupied"",""Late""}))))&gt;1,""Multiple Bookings"", IF(SUMIFS( 'Tenant Occupancy'!JD$5:JD23,OccupancyUnits,$B8,OccupancyAddres"&amp;"ses,$A8)&gt;0,SUMIFS('Tenant Occupancy'!JD$5:JD23,OccupancyUnits,$B8,OccupancyAddresses,$A8),IFERROR(VLOOKUP($A8&amp;"" ""&amp;$B8, FILTER(ARRAYFORMULA({OccupancyAddresses&amp;"" ""&amp; OccupancyUnits,'Tenant Occupancy'!JD$5:JD23}),INDEX(ARRAYFORMULA({OccupancyAddresses&amp;"""&amp;" ""&amp; OccupancyUnits,'Tenant Occupancy'!JD$5:JD23}),0,2)&lt;&gt;""""),2,FALSE),IF(JC5=TODAY(),""Today"",)))))"),"")</f>
        <v/>
      </c>
      <c r="JD8" s="3" t="str">
        <f>IFERROR(__xludf.DUMMYFUNCTION("IF(ISBLANK($A8),, IF((ARRAYFORMULA(SUM(COUNTIFS(OccupancyAddresses,$A8,OccupancyUnits, $B8, 'Tenant Occupancy'!JE$5:JE23,{""&gt;0"",""Occupied"",""Late""}))))&gt;1,""Multiple Bookings"", IF(SUMIFS( 'Tenant Occupancy'!JE$5:JE23,OccupancyUnits,$B8,OccupancyAddres"&amp;"ses,$A8)&gt;0,SUMIFS('Tenant Occupancy'!JE$5:JE23,OccupancyUnits,$B8,OccupancyAddresses,$A8),IFERROR(VLOOKUP($A8&amp;"" ""&amp;$B8, FILTER(ARRAYFORMULA({OccupancyAddresses&amp;"" ""&amp; OccupancyUnits,'Tenant Occupancy'!JE$5:JE23}),INDEX(ARRAYFORMULA({OccupancyAddresses&amp;"""&amp;" ""&amp; OccupancyUnits,'Tenant Occupancy'!JE$5:JE23}),0,2)&lt;&gt;""""),2,FALSE),IF(JD5=TODAY(),""Today"",)))))"),"")</f>
        <v/>
      </c>
      <c r="JE8" s="3" t="str">
        <f>IFERROR(__xludf.DUMMYFUNCTION("IF(ISBLANK($A8),, IF((ARRAYFORMULA(SUM(COUNTIFS(OccupancyAddresses,$A8,OccupancyUnits, $B8, 'Tenant Occupancy'!JF$5:JF23,{""&gt;0"",""Occupied"",""Late""}))))&gt;1,""Multiple Bookings"", IF(SUMIFS( 'Tenant Occupancy'!JF$5:JF23,OccupancyUnits,$B8,OccupancyAddres"&amp;"ses,$A8)&gt;0,SUMIFS('Tenant Occupancy'!JF$5:JF23,OccupancyUnits,$B8,OccupancyAddresses,$A8),IFERROR(VLOOKUP($A8&amp;"" ""&amp;$B8, FILTER(ARRAYFORMULA({OccupancyAddresses&amp;"" ""&amp; OccupancyUnits,'Tenant Occupancy'!JF$5:JF23}),INDEX(ARRAYFORMULA({OccupancyAddresses&amp;"""&amp;" ""&amp; OccupancyUnits,'Tenant Occupancy'!JF$5:JF23}),0,2)&lt;&gt;""""),2,FALSE),IF(JE5=TODAY(),""Today"",)))))"),"")</f>
        <v/>
      </c>
      <c r="JF8" s="3" t="str">
        <f>IFERROR(__xludf.DUMMYFUNCTION("IF(ISBLANK($A8),, IF((ARRAYFORMULA(SUM(COUNTIFS(OccupancyAddresses,$A8,OccupancyUnits, $B8, 'Tenant Occupancy'!JG$5:JG23,{""&gt;0"",""Occupied"",""Late""}))))&gt;1,""Multiple Bookings"", IF(SUMIFS( 'Tenant Occupancy'!JG$5:JG23,OccupancyUnits,$B8,OccupancyAddres"&amp;"ses,$A8)&gt;0,SUMIFS('Tenant Occupancy'!JG$5:JG23,OccupancyUnits,$B8,OccupancyAddresses,$A8),IFERROR(VLOOKUP($A8&amp;"" ""&amp;$B8, FILTER(ARRAYFORMULA({OccupancyAddresses&amp;"" ""&amp; OccupancyUnits,'Tenant Occupancy'!JG$5:JG23}),INDEX(ARRAYFORMULA({OccupancyAddresses&amp;"""&amp;" ""&amp; OccupancyUnits,'Tenant Occupancy'!JG$5:JG23}),0,2)&lt;&gt;""""),2,FALSE),IF(JF5=TODAY(),""Today"",)))))"),"")</f>
        <v/>
      </c>
      <c r="JG8" s="3" t="str">
        <f>IFERROR(__xludf.DUMMYFUNCTION("IF(ISBLANK($A8),, IF((ARRAYFORMULA(SUM(COUNTIFS(OccupancyAddresses,$A8,OccupancyUnits, $B8, 'Tenant Occupancy'!JH$5:JH23,{""&gt;0"",""Occupied"",""Late""}))))&gt;1,""Multiple Bookings"", IF(SUMIFS( 'Tenant Occupancy'!JH$5:JH23,OccupancyUnits,$B8,OccupancyAddres"&amp;"ses,$A8)&gt;0,SUMIFS('Tenant Occupancy'!JH$5:JH23,OccupancyUnits,$B8,OccupancyAddresses,$A8),IFERROR(VLOOKUP($A8&amp;"" ""&amp;$B8, FILTER(ARRAYFORMULA({OccupancyAddresses&amp;"" ""&amp; OccupancyUnits,'Tenant Occupancy'!JH$5:JH23}),INDEX(ARRAYFORMULA({OccupancyAddresses&amp;"""&amp;" ""&amp; OccupancyUnits,'Tenant Occupancy'!JH$5:JH23}),0,2)&lt;&gt;""""),2,FALSE),IF(JG5=TODAY(),""Today"",)))))"),"")</f>
        <v/>
      </c>
      <c r="JH8" s="3" t="str">
        <f>IFERROR(__xludf.DUMMYFUNCTION("IF(ISBLANK($A8),, IF((ARRAYFORMULA(SUM(COUNTIFS(OccupancyAddresses,$A8,OccupancyUnits, $B8, 'Tenant Occupancy'!JI$5:JI23,{""&gt;0"",""Occupied"",""Late""}))))&gt;1,""Multiple Bookings"", IF(SUMIFS( 'Tenant Occupancy'!JI$5:JI23,OccupancyUnits,$B8,OccupancyAddres"&amp;"ses,$A8)&gt;0,SUMIFS('Tenant Occupancy'!JI$5:JI23,OccupancyUnits,$B8,OccupancyAddresses,$A8),IFERROR(VLOOKUP($A8&amp;"" ""&amp;$B8, FILTER(ARRAYFORMULA({OccupancyAddresses&amp;"" ""&amp; OccupancyUnits,'Tenant Occupancy'!JI$5:JI23}),INDEX(ARRAYFORMULA({OccupancyAddresses&amp;"""&amp;" ""&amp; OccupancyUnits,'Tenant Occupancy'!JI$5:JI23}),0,2)&lt;&gt;""""),2,FALSE),IF(JH5=TODAY(),""Today"",)))))"),"")</f>
        <v/>
      </c>
      <c r="JI8" s="3" t="str">
        <f>IFERROR(__xludf.DUMMYFUNCTION("IF(ISBLANK($A8),, IF((ARRAYFORMULA(SUM(COUNTIFS(OccupancyAddresses,$A8,OccupancyUnits, $B8, 'Tenant Occupancy'!JJ$5:JJ23,{""&gt;0"",""Occupied"",""Late""}))))&gt;1,""Multiple Bookings"", IF(SUMIFS( 'Tenant Occupancy'!JJ$5:JJ23,OccupancyUnits,$B8,OccupancyAddres"&amp;"ses,$A8)&gt;0,SUMIFS('Tenant Occupancy'!JJ$5:JJ23,OccupancyUnits,$B8,OccupancyAddresses,$A8),IFERROR(VLOOKUP($A8&amp;"" ""&amp;$B8, FILTER(ARRAYFORMULA({OccupancyAddresses&amp;"" ""&amp; OccupancyUnits,'Tenant Occupancy'!JJ$5:JJ23}),INDEX(ARRAYFORMULA({OccupancyAddresses&amp;"""&amp;" ""&amp; OccupancyUnits,'Tenant Occupancy'!JJ$5:JJ23}),0,2)&lt;&gt;""""),2,FALSE),IF(JI5=TODAY(),""Today"",)))))"),"")</f>
        <v/>
      </c>
      <c r="JJ8" s="3" t="str">
        <f>IFERROR(__xludf.DUMMYFUNCTION("IF(ISBLANK($A8),, IF((ARRAYFORMULA(SUM(COUNTIFS(OccupancyAddresses,$A8,OccupancyUnits, $B8, 'Tenant Occupancy'!JK$5:JK23,{""&gt;0"",""Occupied"",""Late""}))))&gt;1,""Multiple Bookings"", IF(SUMIFS( 'Tenant Occupancy'!JK$5:JK23,OccupancyUnits,$B8,OccupancyAddres"&amp;"ses,$A8)&gt;0,SUMIFS('Tenant Occupancy'!JK$5:JK23,OccupancyUnits,$B8,OccupancyAddresses,$A8),IFERROR(VLOOKUP($A8&amp;"" ""&amp;$B8, FILTER(ARRAYFORMULA({OccupancyAddresses&amp;"" ""&amp; OccupancyUnits,'Tenant Occupancy'!JK$5:JK23}),INDEX(ARRAYFORMULA({OccupancyAddresses&amp;"""&amp;" ""&amp; OccupancyUnits,'Tenant Occupancy'!JK$5:JK23}),0,2)&lt;&gt;""""),2,FALSE),IF(JJ5=TODAY(),""Today"",)))))"),"")</f>
        <v/>
      </c>
      <c r="JK8" s="3" t="str">
        <f>IFERROR(__xludf.DUMMYFUNCTION("IF(ISBLANK($A8),, IF((ARRAYFORMULA(SUM(COUNTIFS(OccupancyAddresses,$A8,OccupancyUnits, $B8, 'Tenant Occupancy'!JL$5:JL23,{""&gt;0"",""Occupied"",""Late""}))))&gt;1,""Multiple Bookings"", IF(SUMIFS( 'Tenant Occupancy'!JL$5:JL23,OccupancyUnits,$B8,OccupancyAddres"&amp;"ses,$A8)&gt;0,SUMIFS('Tenant Occupancy'!JL$5:JL23,OccupancyUnits,$B8,OccupancyAddresses,$A8),IFERROR(VLOOKUP($A8&amp;"" ""&amp;$B8, FILTER(ARRAYFORMULA({OccupancyAddresses&amp;"" ""&amp; OccupancyUnits,'Tenant Occupancy'!JL$5:JL23}),INDEX(ARRAYFORMULA({OccupancyAddresses&amp;"""&amp;" ""&amp; OccupancyUnits,'Tenant Occupancy'!JL$5:JL23}),0,2)&lt;&gt;""""),2,FALSE),IF(JK5=TODAY(),""Today"",)))))"),"")</f>
        <v/>
      </c>
      <c r="JL8" s="3" t="str">
        <f>IFERROR(__xludf.DUMMYFUNCTION("IF(ISBLANK($A8),, IF((ARRAYFORMULA(SUM(COUNTIFS(OccupancyAddresses,$A8,OccupancyUnits, $B8, 'Tenant Occupancy'!JM$5:JM23,{""&gt;0"",""Occupied"",""Late""}))))&gt;1,""Multiple Bookings"", IF(SUMIFS( 'Tenant Occupancy'!JM$5:JM23,OccupancyUnits,$B8,OccupancyAddres"&amp;"ses,$A8)&gt;0,SUMIFS('Tenant Occupancy'!JM$5:JM23,OccupancyUnits,$B8,OccupancyAddresses,$A8),IFERROR(VLOOKUP($A8&amp;"" ""&amp;$B8, FILTER(ARRAYFORMULA({OccupancyAddresses&amp;"" ""&amp; OccupancyUnits,'Tenant Occupancy'!JM$5:JM23}),INDEX(ARRAYFORMULA({OccupancyAddresses&amp;"""&amp;" ""&amp; OccupancyUnits,'Tenant Occupancy'!JM$5:JM23}),0,2)&lt;&gt;""""),2,FALSE),IF(JL5=TODAY(),""Today"",)))))"),"")</f>
        <v/>
      </c>
      <c r="JM8" s="3" t="str">
        <f>IFERROR(__xludf.DUMMYFUNCTION("IF(ISBLANK($A8),, IF((ARRAYFORMULA(SUM(COUNTIFS(OccupancyAddresses,$A8,OccupancyUnits, $B8, 'Tenant Occupancy'!JN$5:JN23,{""&gt;0"",""Occupied"",""Late""}))))&gt;1,""Multiple Bookings"", IF(SUMIFS( 'Tenant Occupancy'!JN$5:JN23,OccupancyUnits,$B8,OccupancyAddres"&amp;"ses,$A8)&gt;0,SUMIFS('Tenant Occupancy'!JN$5:JN23,OccupancyUnits,$B8,OccupancyAddresses,$A8),IFERROR(VLOOKUP($A8&amp;"" ""&amp;$B8, FILTER(ARRAYFORMULA({OccupancyAddresses&amp;"" ""&amp; OccupancyUnits,'Tenant Occupancy'!JN$5:JN23}),INDEX(ARRAYFORMULA({OccupancyAddresses&amp;"""&amp;" ""&amp; OccupancyUnits,'Tenant Occupancy'!JN$5:JN23}),0,2)&lt;&gt;""""),2,FALSE),IF(JM5=TODAY(),""Today"",)))))"),"")</f>
        <v/>
      </c>
      <c r="JN8" s="3" t="str">
        <f>IFERROR(__xludf.DUMMYFUNCTION("IF(ISBLANK($A8),, IF((ARRAYFORMULA(SUM(COUNTIFS(OccupancyAddresses,$A8,OccupancyUnits, $B8, 'Tenant Occupancy'!JO$5:JO23,{""&gt;0"",""Occupied"",""Late""}))))&gt;1,""Multiple Bookings"", IF(SUMIFS( 'Tenant Occupancy'!JO$5:JO23,OccupancyUnits,$B8,OccupancyAddres"&amp;"ses,$A8)&gt;0,SUMIFS('Tenant Occupancy'!JO$5:JO23,OccupancyUnits,$B8,OccupancyAddresses,$A8),IFERROR(VLOOKUP($A8&amp;"" ""&amp;$B8, FILTER(ARRAYFORMULA({OccupancyAddresses&amp;"" ""&amp; OccupancyUnits,'Tenant Occupancy'!JO$5:JO23}),INDEX(ARRAYFORMULA({OccupancyAddresses&amp;"""&amp;" ""&amp; OccupancyUnits,'Tenant Occupancy'!JO$5:JO23}),0,2)&lt;&gt;""""),2,FALSE),IF(JN5=TODAY(),""Today"",)))))"),"")</f>
        <v/>
      </c>
      <c r="JO8" s="3" t="str">
        <f>IFERROR(__xludf.DUMMYFUNCTION("IF(ISBLANK($A8),, IF((ARRAYFORMULA(SUM(COUNTIFS(OccupancyAddresses,$A8,OccupancyUnits, $B8, 'Tenant Occupancy'!JP$5:JP23,{""&gt;0"",""Occupied"",""Late""}))))&gt;1,""Multiple Bookings"", IF(SUMIFS( 'Tenant Occupancy'!JP$5:JP23,OccupancyUnits,$B8,OccupancyAddres"&amp;"ses,$A8)&gt;0,SUMIFS('Tenant Occupancy'!JP$5:JP23,OccupancyUnits,$B8,OccupancyAddresses,$A8),IFERROR(VLOOKUP($A8&amp;"" ""&amp;$B8, FILTER(ARRAYFORMULA({OccupancyAddresses&amp;"" ""&amp; OccupancyUnits,'Tenant Occupancy'!JP$5:JP23}),INDEX(ARRAYFORMULA({OccupancyAddresses&amp;"""&amp;" ""&amp; OccupancyUnits,'Tenant Occupancy'!JP$5:JP23}),0,2)&lt;&gt;""""),2,FALSE),IF(JO5=TODAY(),""Today"",)))))"),"")</f>
        <v/>
      </c>
      <c r="JP8" s="3" t="str">
        <f>IFERROR(__xludf.DUMMYFUNCTION("IF(ISBLANK($A8),, IF((ARRAYFORMULA(SUM(COUNTIFS(OccupancyAddresses,$A8,OccupancyUnits, $B8, 'Tenant Occupancy'!JQ$5:JQ23,{""&gt;0"",""Occupied"",""Late""}))))&gt;1,""Multiple Bookings"", IF(SUMIFS( 'Tenant Occupancy'!JQ$5:JQ23,OccupancyUnits,$B8,OccupancyAddres"&amp;"ses,$A8)&gt;0,SUMIFS('Tenant Occupancy'!JQ$5:JQ23,OccupancyUnits,$B8,OccupancyAddresses,$A8),IFERROR(VLOOKUP($A8&amp;"" ""&amp;$B8, FILTER(ARRAYFORMULA({OccupancyAddresses&amp;"" ""&amp; OccupancyUnits,'Tenant Occupancy'!JQ$5:JQ23}),INDEX(ARRAYFORMULA({OccupancyAddresses&amp;"""&amp;" ""&amp; OccupancyUnits,'Tenant Occupancy'!JQ$5:JQ23}),0,2)&lt;&gt;""""),2,FALSE),IF(JP5=TODAY(),""Today"",)))))"),"")</f>
        <v/>
      </c>
      <c r="JQ8" s="3" t="str">
        <f>IFERROR(__xludf.DUMMYFUNCTION("IF(ISBLANK($A8),, IF((ARRAYFORMULA(SUM(COUNTIFS(OccupancyAddresses,$A8,OccupancyUnits, $B8, 'Tenant Occupancy'!JR$5:JR23,{""&gt;0"",""Occupied"",""Late""}))))&gt;1,""Multiple Bookings"", IF(SUMIFS( 'Tenant Occupancy'!JR$5:JR23,OccupancyUnits,$B8,OccupancyAddres"&amp;"ses,$A8)&gt;0,SUMIFS('Tenant Occupancy'!JR$5:JR23,OccupancyUnits,$B8,OccupancyAddresses,$A8),IFERROR(VLOOKUP($A8&amp;"" ""&amp;$B8, FILTER(ARRAYFORMULA({OccupancyAddresses&amp;"" ""&amp; OccupancyUnits,'Tenant Occupancy'!JR$5:JR23}),INDEX(ARRAYFORMULA({OccupancyAddresses&amp;"""&amp;" ""&amp; OccupancyUnits,'Tenant Occupancy'!JR$5:JR23}),0,2)&lt;&gt;""""),2,FALSE),IF(JQ5=TODAY(),""Today"",)))))"),"")</f>
        <v/>
      </c>
      <c r="JR8" s="3" t="str">
        <f>IFERROR(__xludf.DUMMYFUNCTION("IF(ISBLANK($A8),, IF((ARRAYFORMULA(SUM(COUNTIFS(OccupancyAddresses,$A8,OccupancyUnits, $B8, 'Tenant Occupancy'!JS$5:JS23,{""&gt;0"",""Occupied"",""Late""}))))&gt;1,""Multiple Bookings"", IF(SUMIFS( 'Tenant Occupancy'!JS$5:JS23,OccupancyUnits,$B8,OccupancyAddres"&amp;"ses,$A8)&gt;0,SUMIFS('Tenant Occupancy'!JS$5:JS23,OccupancyUnits,$B8,OccupancyAddresses,$A8),IFERROR(VLOOKUP($A8&amp;"" ""&amp;$B8, FILTER(ARRAYFORMULA({OccupancyAddresses&amp;"" ""&amp; OccupancyUnits,'Tenant Occupancy'!JS$5:JS23}),INDEX(ARRAYFORMULA({OccupancyAddresses&amp;"""&amp;" ""&amp; OccupancyUnits,'Tenant Occupancy'!JS$5:JS23}),0,2)&lt;&gt;""""),2,FALSE),IF(JR5=TODAY(),""Today"",)))))"),"")</f>
        <v/>
      </c>
      <c r="JS8" s="3" t="str">
        <f>IFERROR(__xludf.DUMMYFUNCTION("IF(ISBLANK($A8),, IF((ARRAYFORMULA(SUM(COUNTIFS(OccupancyAddresses,$A8,OccupancyUnits, $B8, 'Tenant Occupancy'!JT$5:JT23,{""&gt;0"",""Occupied"",""Late""}))))&gt;1,""Multiple Bookings"", IF(SUMIFS( 'Tenant Occupancy'!JT$5:JT23,OccupancyUnits,$B8,OccupancyAddres"&amp;"ses,$A8)&gt;0,SUMIFS('Tenant Occupancy'!JT$5:JT23,OccupancyUnits,$B8,OccupancyAddresses,$A8),IFERROR(VLOOKUP($A8&amp;"" ""&amp;$B8, FILTER(ARRAYFORMULA({OccupancyAddresses&amp;"" ""&amp; OccupancyUnits,'Tenant Occupancy'!JT$5:JT23}),INDEX(ARRAYFORMULA({OccupancyAddresses&amp;"""&amp;" ""&amp; OccupancyUnits,'Tenant Occupancy'!JT$5:JT23}),0,2)&lt;&gt;""""),2,FALSE),IF(JS5=TODAY(),""Today"",)))))"),"")</f>
        <v/>
      </c>
      <c r="JT8" s="3" t="str">
        <f>IFERROR(__xludf.DUMMYFUNCTION("IF(ISBLANK($A8),, IF((ARRAYFORMULA(SUM(COUNTIFS(OccupancyAddresses,$A8,OccupancyUnits, $B8, 'Tenant Occupancy'!JU$5:JU23,{""&gt;0"",""Occupied"",""Late""}))))&gt;1,""Multiple Bookings"", IF(SUMIFS( 'Tenant Occupancy'!JU$5:JU23,OccupancyUnits,$B8,OccupancyAddres"&amp;"ses,$A8)&gt;0,SUMIFS('Tenant Occupancy'!JU$5:JU23,OccupancyUnits,$B8,OccupancyAddresses,$A8),IFERROR(VLOOKUP($A8&amp;"" ""&amp;$B8, FILTER(ARRAYFORMULA({OccupancyAddresses&amp;"" ""&amp; OccupancyUnits,'Tenant Occupancy'!JU$5:JU23}),INDEX(ARRAYFORMULA({OccupancyAddresses&amp;"""&amp;" ""&amp; OccupancyUnits,'Tenant Occupancy'!JU$5:JU23}),0,2)&lt;&gt;""""),2,FALSE),IF(JT5=TODAY(),""Today"",)))))"),"")</f>
        <v/>
      </c>
      <c r="JU8" s="3" t="str">
        <f>IFERROR(__xludf.DUMMYFUNCTION("IF(ISBLANK($A8),, IF((ARRAYFORMULA(SUM(COUNTIFS(OccupancyAddresses,$A8,OccupancyUnits, $B8, 'Tenant Occupancy'!JV$5:JV23,{""&gt;0"",""Occupied"",""Late""}))))&gt;1,""Multiple Bookings"", IF(SUMIFS( 'Tenant Occupancy'!JV$5:JV23,OccupancyUnits,$B8,OccupancyAddres"&amp;"ses,$A8)&gt;0,SUMIFS('Tenant Occupancy'!JV$5:JV23,OccupancyUnits,$B8,OccupancyAddresses,$A8),IFERROR(VLOOKUP($A8&amp;"" ""&amp;$B8, FILTER(ARRAYFORMULA({OccupancyAddresses&amp;"" ""&amp; OccupancyUnits,'Tenant Occupancy'!JV$5:JV23}),INDEX(ARRAYFORMULA({OccupancyAddresses&amp;"""&amp;" ""&amp; OccupancyUnits,'Tenant Occupancy'!JV$5:JV23}),0,2)&lt;&gt;""""),2,FALSE),IF(JU5=TODAY(),""Today"",)))))"),"")</f>
        <v/>
      </c>
      <c r="JV8" s="3" t="str">
        <f>IFERROR(__xludf.DUMMYFUNCTION("IF(ISBLANK($A8),, IF((ARRAYFORMULA(SUM(COUNTIFS(OccupancyAddresses,$A8,OccupancyUnits, $B8, 'Tenant Occupancy'!JW$5:JW23,{""&gt;0"",""Occupied"",""Late""}))))&gt;1,""Multiple Bookings"", IF(SUMIFS( 'Tenant Occupancy'!JW$5:JW23,OccupancyUnits,$B8,OccupancyAddres"&amp;"ses,$A8)&gt;0,SUMIFS('Tenant Occupancy'!JW$5:JW23,OccupancyUnits,$B8,OccupancyAddresses,$A8),IFERROR(VLOOKUP($A8&amp;"" ""&amp;$B8, FILTER(ARRAYFORMULA({OccupancyAddresses&amp;"" ""&amp; OccupancyUnits,'Tenant Occupancy'!JW$5:JW23}),INDEX(ARRAYFORMULA({OccupancyAddresses&amp;"""&amp;" ""&amp; OccupancyUnits,'Tenant Occupancy'!JW$5:JW23}),0,2)&lt;&gt;""""),2,FALSE),IF(JV5=TODAY(),""Today"",)))))"),"")</f>
        <v/>
      </c>
      <c r="JW8" s="3" t="str">
        <f>IFERROR(__xludf.DUMMYFUNCTION("IF(ISBLANK($A8),, IF((ARRAYFORMULA(SUM(COUNTIFS(OccupancyAddresses,$A8,OccupancyUnits, $B8, 'Tenant Occupancy'!JX$5:JX23,{""&gt;0"",""Occupied"",""Late""}))))&gt;1,""Multiple Bookings"", IF(SUMIFS( 'Tenant Occupancy'!JX$5:JX23,OccupancyUnits,$B8,OccupancyAddres"&amp;"ses,$A8)&gt;0,SUMIFS('Tenant Occupancy'!JX$5:JX23,OccupancyUnits,$B8,OccupancyAddresses,$A8),IFERROR(VLOOKUP($A8&amp;"" ""&amp;$B8, FILTER(ARRAYFORMULA({OccupancyAddresses&amp;"" ""&amp; OccupancyUnits,'Tenant Occupancy'!JX$5:JX23}),INDEX(ARRAYFORMULA({OccupancyAddresses&amp;"""&amp;" ""&amp; OccupancyUnits,'Tenant Occupancy'!JX$5:JX23}),0,2)&lt;&gt;""""),2,FALSE),IF(JW5=TODAY(),""Today"",)))))"),"")</f>
        <v/>
      </c>
      <c r="JX8" s="3" t="str">
        <f>IFERROR(__xludf.DUMMYFUNCTION("IF(ISBLANK($A8),, IF((ARRAYFORMULA(SUM(COUNTIFS(OccupancyAddresses,$A8,OccupancyUnits, $B8, 'Tenant Occupancy'!JY$5:JY23,{""&gt;0"",""Occupied"",""Late""}))))&gt;1,""Multiple Bookings"", IF(SUMIFS( 'Tenant Occupancy'!JY$5:JY23,OccupancyUnits,$B8,OccupancyAddres"&amp;"ses,$A8)&gt;0,SUMIFS('Tenant Occupancy'!JY$5:JY23,OccupancyUnits,$B8,OccupancyAddresses,$A8),IFERROR(VLOOKUP($A8&amp;"" ""&amp;$B8, FILTER(ARRAYFORMULA({OccupancyAddresses&amp;"" ""&amp; OccupancyUnits,'Tenant Occupancy'!JY$5:JY23}),INDEX(ARRAYFORMULA({OccupancyAddresses&amp;"""&amp;" ""&amp; OccupancyUnits,'Tenant Occupancy'!JY$5:JY23}),0,2)&lt;&gt;""""),2,FALSE),IF(JX5=TODAY(),""Today"",)))))"),"")</f>
        <v/>
      </c>
      <c r="JY8" s="3" t="str">
        <f>IFERROR(__xludf.DUMMYFUNCTION("IF(ISBLANK($A8),, IF((ARRAYFORMULA(SUM(COUNTIFS(OccupancyAddresses,$A8,OccupancyUnits, $B8, 'Tenant Occupancy'!JZ$5:JZ23,{""&gt;0"",""Occupied"",""Late""}))))&gt;1,""Multiple Bookings"", IF(SUMIFS( 'Tenant Occupancy'!JZ$5:JZ23,OccupancyUnits,$B8,OccupancyAddres"&amp;"ses,$A8)&gt;0,SUMIFS('Tenant Occupancy'!JZ$5:JZ23,OccupancyUnits,$B8,OccupancyAddresses,$A8),IFERROR(VLOOKUP($A8&amp;"" ""&amp;$B8, FILTER(ARRAYFORMULA({OccupancyAddresses&amp;"" ""&amp; OccupancyUnits,'Tenant Occupancy'!JZ$5:JZ23}),INDEX(ARRAYFORMULA({OccupancyAddresses&amp;"""&amp;" ""&amp; OccupancyUnits,'Tenant Occupancy'!JZ$5:JZ23}),0,2)&lt;&gt;""""),2,FALSE),IF(JY5=TODAY(),""Today"",)))))"),"")</f>
        <v/>
      </c>
      <c r="JZ8" s="3" t="str">
        <f>IFERROR(__xludf.DUMMYFUNCTION("IF(ISBLANK($A8),, IF((ARRAYFORMULA(SUM(COUNTIFS(OccupancyAddresses,$A8,OccupancyUnits, $B8, 'Tenant Occupancy'!KA$5:KA23,{""&gt;0"",""Occupied"",""Late""}))))&gt;1,""Multiple Bookings"", IF(SUMIFS( 'Tenant Occupancy'!KA$5:KA23,OccupancyUnits,$B8,OccupancyAddres"&amp;"ses,$A8)&gt;0,SUMIFS('Tenant Occupancy'!KA$5:KA23,OccupancyUnits,$B8,OccupancyAddresses,$A8),IFERROR(VLOOKUP($A8&amp;"" ""&amp;$B8, FILTER(ARRAYFORMULA({OccupancyAddresses&amp;"" ""&amp; OccupancyUnits,'Tenant Occupancy'!KA$5:KA23}),INDEX(ARRAYFORMULA({OccupancyAddresses&amp;"""&amp;" ""&amp; OccupancyUnits,'Tenant Occupancy'!KA$5:KA23}),0,2)&lt;&gt;""""),2,FALSE),IF(JZ5=TODAY(),""Today"",)))))"),"")</f>
        <v/>
      </c>
      <c r="KA8" s="3" t="str">
        <f>IFERROR(__xludf.DUMMYFUNCTION("IF(ISBLANK($A8),, IF((ARRAYFORMULA(SUM(COUNTIFS(OccupancyAddresses,$A8,OccupancyUnits, $B8, 'Tenant Occupancy'!KB$5:KB23,{""&gt;0"",""Occupied"",""Late""}))))&gt;1,""Multiple Bookings"", IF(SUMIFS( 'Tenant Occupancy'!KB$5:KB23,OccupancyUnits,$B8,OccupancyAddres"&amp;"ses,$A8)&gt;0,SUMIFS('Tenant Occupancy'!KB$5:KB23,OccupancyUnits,$B8,OccupancyAddresses,$A8),IFERROR(VLOOKUP($A8&amp;"" ""&amp;$B8, FILTER(ARRAYFORMULA({OccupancyAddresses&amp;"" ""&amp; OccupancyUnits,'Tenant Occupancy'!KB$5:KB23}),INDEX(ARRAYFORMULA({OccupancyAddresses&amp;"""&amp;" ""&amp; OccupancyUnits,'Tenant Occupancy'!KB$5:KB23}),0,2)&lt;&gt;""""),2,FALSE),IF(KA5=TODAY(),""Today"",)))))"),"")</f>
        <v/>
      </c>
      <c r="KB8" s="3" t="str">
        <f>IFERROR(__xludf.DUMMYFUNCTION("IF(ISBLANK($A8),, IF((ARRAYFORMULA(SUM(COUNTIFS(OccupancyAddresses,$A8,OccupancyUnits, $B8, 'Tenant Occupancy'!KC$5:KC23,{""&gt;0"",""Occupied"",""Late""}))))&gt;1,""Multiple Bookings"", IF(SUMIFS( 'Tenant Occupancy'!KC$5:KC23,OccupancyUnits,$B8,OccupancyAddres"&amp;"ses,$A8)&gt;0,SUMIFS('Tenant Occupancy'!KC$5:KC23,OccupancyUnits,$B8,OccupancyAddresses,$A8),IFERROR(VLOOKUP($A8&amp;"" ""&amp;$B8, FILTER(ARRAYFORMULA({OccupancyAddresses&amp;"" ""&amp; OccupancyUnits,'Tenant Occupancy'!KC$5:KC23}),INDEX(ARRAYFORMULA({OccupancyAddresses&amp;"""&amp;" ""&amp; OccupancyUnits,'Tenant Occupancy'!KC$5:KC23}),0,2)&lt;&gt;""""),2,FALSE),IF(KB5=TODAY(),""Today"",)))))"),"")</f>
        <v/>
      </c>
      <c r="KC8" s="3" t="str">
        <f>IFERROR(__xludf.DUMMYFUNCTION("IF(ISBLANK($A8),, IF((ARRAYFORMULA(SUM(COUNTIFS(OccupancyAddresses,$A8,OccupancyUnits, $B8, 'Tenant Occupancy'!KD$5:KD23,{""&gt;0"",""Occupied"",""Late""}))))&gt;1,""Multiple Bookings"", IF(SUMIFS( 'Tenant Occupancy'!KD$5:KD23,OccupancyUnits,$B8,OccupancyAddres"&amp;"ses,$A8)&gt;0,SUMIFS('Tenant Occupancy'!KD$5:KD23,OccupancyUnits,$B8,OccupancyAddresses,$A8),IFERROR(VLOOKUP($A8&amp;"" ""&amp;$B8, FILTER(ARRAYFORMULA({OccupancyAddresses&amp;"" ""&amp; OccupancyUnits,'Tenant Occupancy'!KD$5:KD23}),INDEX(ARRAYFORMULA({OccupancyAddresses&amp;"""&amp;" ""&amp; OccupancyUnits,'Tenant Occupancy'!KD$5:KD23}),0,2)&lt;&gt;""""),2,FALSE),IF(KC5=TODAY(),""Today"",)))))"),"")</f>
        <v/>
      </c>
      <c r="KD8" s="3" t="str">
        <f>IFERROR(__xludf.DUMMYFUNCTION("IF(ISBLANK($A8),, IF((ARRAYFORMULA(SUM(COUNTIFS(OccupancyAddresses,$A8,OccupancyUnits, $B8, 'Tenant Occupancy'!KE$5:KE23,{""&gt;0"",""Occupied"",""Late""}))))&gt;1,""Multiple Bookings"", IF(SUMIFS( 'Tenant Occupancy'!KE$5:KE23,OccupancyUnits,$B8,OccupancyAddres"&amp;"ses,$A8)&gt;0,SUMIFS('Tenant Occupancy'!KE$5:KE23,OccupancyUnits,$B8,OccupancyAddresses,$A8),IFERROR(VLOOKUP($A8&amp;"" ""&amp;$B8, FILTER(ARRAYFORMULA({OccupancyAddresses&amp;"" ""&amp; OccupancyUnits,'Tenant Occupancy'!KE$5:KE23}),INDEX(ARRAYFORMULA({OccupancyAddresses&amp;"""&amp;" ""&amp; OccupancyUnits,'Tenant Occupancy'!KE$5:KE23}),0,2)&lt;&gt;""""),2,FALSE),IF(KD5=TODAY(),""Today"",)))))"),"")</f>
        <v/>
      </c>
      <c r="KE8" s="3" t="str">
        <f>IFERROR(__xludf.DUMMYFUNCTION("IF(ISBLANK($A8),, IF((ARRAYFORMULA(SUM(COUNTIFS(OccupancyAddresses,$A8,OccupancyUnits, $B8, 'Tenant Occupancy'!KF$5:KF23,{""&gt;0"",""Occupied"",""Late""}))))&gt;1,""Multiple Bookings"", IF(SUMIFS( 'Tenant Occupancy'!KF$5:KF23,OccupancyUnits,$B8,OccupancyAddres"&amp;"ses,$A8)&gt;0,SUMIFS('Tenant Occupancy'!KF$5:KF23,OccupancyUnits,$B8,OccupancyAddresses,$A8),IFERROR(VLOOKUP($A8&amp;"" ""&amp;$B8, FILTER(ARRAYFORMULA({OccupancyAddresses&amp;"" ""&amp; OccupancyUnits,'Tenant Occupancy'!KF$5:KF23}),INDEX(ARRAYFORMULA({OccupancyAddresses&amp;"""&amp;" ""&amp; OccupancyUnits,'Tenant Occupancy'!KF$5:KF23}),0,2)&lt;&gt;""""),2,FALSE),IF(KE5=TODAY(),""Today"",)))))"),"")</f>
        <v/>
      </c>
      <c r="KF8" s="3" t="str">
        <f>IFERROR(__xludf.DUMMYFUNCTION("IF(ISBLANK($A8),, IF((ARRAYFORMULA(SUM(COUNTIFS(OccupancyAddresses,$A8,OccupancyUnits, $B8, 'Tenant Occupancy'!KG$5:KG23,{""&gt;0"",""Occupied"",""Late""}))))&gt;1,""Multiple Bookings"", IF(SUMIFS( 'Tenant Occupancy'!KG$5:KG23,OccupancyUnits,$B8,OccupancyAddres"&amp;"ses,$A8)&gt;0,SUMIFS('Tenant Occupancy'!KG$5:KG23,OccupancyUnits,$B8,OccupancyAddresses,$A8),IFERROR(VLOOKUP($A8&amp;"" ""&amp;$B8, FILTER(ARRAYFORMULA({OccupancyAddresses&amp;"" ""&amp; OccupancyUnits,'Tenant Occupancy'!KG$5:KG23}),INDEX(ARRAYFORMULA({OccupancyAddresses&amp;"""&amp;" ""&amp; OccupancyUnits,'Tenant Occupancy'!KG$5:KG23}),0,2)&lt;&gt;""""),2,FALSE),IF(KF5=TODAY(),""Today"",)))))"),"")</f>
        <v/>
      </c>
      <c r="KG8" s="3" t="str">
        <f>IFERROR(__xludf.DUMMYFUNCTION("IF(ISBLANK($A8),, IF((ARRAYFORMULA(SUM(COUNTIFS(OccupancyAddresses,$A8,OccupancyUnits, $B8, 'Tenant Occupancy'!KH$5:KH23,{""&gt;0"",""Occupied"",""Late""}))))&gt;1,""Multiple Bookings"", IF(SUMIFS( 'Tenant Occupancy'!KH$5:KH23,OccupancyUnits,$B8,OccupancyAddres"&amp;"ses,$A8)&gt;0,SUMIFS('Tenant Occupancy'!KH$5:KH23,OccupancyUnits,$B8,OccupancyAddresses,$A8),IFERROR(VLOOKUP($A8&amp;"" ""&amp;$B8, FILTER(ARRAYFORMULA({OccupancyAddresses&amp;"" ""&amp; OccupancyUnits,'Tenant Occupancy'!KH$5:KH23}),INDEX(ARRAYFORMULA({OccupancyAddresses&amp;"""&amp;" ""&amp; OccupancyUnits,'Tenant Occupancy'!KH$5:KH23}),0,2)&lt;&gt;""""),2,FALSE),IF(KG5=TODAY(),""Today"",)))))"),"")</f>
        <v/>
      </c>
      <c r="KH8" s="3" t="str">
        <f>IFERROR(__xludf.DUMMYFUNCTION("IF(ISBLANK($A8),, IF((ARRAYFORMULA(SUM(COUNTIFS(OccupancyAddresses,$A8,OccupancyUnits, $B8, 'Tenant Occupancy'!KI$5:KI23,{""&gt;0"",""Occupied"",""Late""}))))&gt;1,""Multiple Bookings"", IF(SUMIFS( 'Tenant Occupancy'!KI$5:KI23,OccupancyUnits,$B8,OccupancyAddres"&amp;"ses,$A8)&gt;0,SUMIFS('Tenant Occupancy'!KI$5:KI23,OccupancyUnits,$B8,OccupancyAddresses,$A8),IFERROR(VLOOKUP($A8&amp;"" ""&amp;$B8, FILTER(ARRAYFORMULA({OccupancyAddresses&amp;"" ""&amp; OccupancyUnits,'Tenant Occupancy'!KI$5:KI23}),INDEX(ARRAYFORMULA({OccupancyAddresses&amp;"""&amp;" ""&amp; OccupancyUnits,'Tenant Occupancy'!KI$5:KI23}),0,2)&lt;&gt;""""),2,FALSE),IF(KH5=TODAY(),""Today"",)))))"),"")</f>
        <v/>
      </c>
      <c r="KI8" s="3" t="str">
        <f>IFERROR(__xludf.DUMMYFUNCTION("IF(ISBLANK($A8),, IF((ARRAYFORMULA(SUM(COUNTIFS(OccupancyAddresses,$A8,OccupancyUnits, $B8, 'Tenant Occupancy'!KJ$5:KJ23,{""&gt;0"",""Occupied"",""Late""}))))&gt;1,""Multiple Bookings"", IF(SUMIFS( 'Tenant Occupancy'!KJ$5:KJ23,OccupancyUnits,$B8,OccupancyAddres"&amp;"ses,$A8)&gt;0,SUMIFS('Tenant Occupancy'!KJ$5:KJ23,OccupancyUnits,$B8,OccupancyAddresses,$A8),IFERROR(VLOOKUP($A8&amp;"" ""&amp;$B8, FILTER(ARRAYFORMULA({OccupancyAddresses&amp;"" ""&amp; OccupancyUnits,'Tenant Occupancy'!KJ$5:KJ23}),INDEX(ARRAYFORMULA({OccupancyAddresses&amp;"""&amp;" ""&amp; OccupancyUnits,'Tenant Occupancy'!KJ$5:KJ23}),0,2)&lt;&gt;""""),2,FALSE),IF(KI5=TODAY(),""Today"",)))))"),"")</f>
        <v/>
      </c>
      <c r="KJ8" s="3" t="str">
        <f>IFERROR(__xludf.DUMMYFUNCTION("IF(ISBLANK($A8),, IF((ARRAYFORMULA(SUM(COUNTIFS(OccupancyAddresses,$A8,OccupancyUnits, $B8, 'Tenant Occupancy'!KK$5:KK23,{""&gt;0"",""Occupied"",""Late""}))))&gt;1,""Multiple Bookings"", IF(SUMIFS( 'Tenant Occupancy'!KK$5:KK23,OccupancyUnits,$B8,OccupancyAddres"&amp;"ses,$A8)&gt;0,SUMIFS('Tenant Occupancy'!KK$5:KK23,OccupancyUnits,$B8,OccupancyAddresses,$A8),IFERROR(VLOOKUP($A8&amp;"" ""&amp;$B8, FILTER(ARRAYFORMULA({OccupancyAddresses&amp;"" ""&amp; OccupancyUnits,'Tenant Occupancy'!KK$5:KK23}),INDEX(ARRAYFORMULA({OccupancyAddresses&amp;"""&amp;" ""&amp; OccupancyUnits,'Tenant Occupancy'!KK$5:KK23}),0,2)&lt;&gt;""""),2,FALSE),IF(KJ5=TODAY(),""Today"",)))))"),"")</f>
        <v/>
      </c>
      <c r="KK8" s="3" t="str">
        <f>IFERROR(__xludf.DUMMYFUNCTION("IF(ISBLANK($A8),, IF((ARRAYFORMULA(SUM(COUNTIFS(OccupancyAddresses,$A8,OccupancyUnits, $B8, 'Tenant Occupancy'!KL$5:KL23,{""&gt;0"",""Occupied"",""Late""}))))&gt;1,""Multiple Bookings"", IF(SUMIFS( 'Tenant Occupancy'!KL$5:KL23,OccupancyUnits,$B8,OccupancyAddres"&amp;"ses,$A8)&gt;0,SUMIFS('Tenant Occupancy'!KL$5:KL23,OccupancyUnits,$B8,OccupancyAddresses,$A8),IFERROR(VLOOKUP($A8&amp;"" ""&amp;$B8, FILTER(ARRAYFORMULA({OccupancyAddresses&amp;"" ""&amp; OccupancyUnits,'Tenant Occupancy'!KL$5:KL23}),INDEX(ARRAYFORMULA({OccupancyAddresses&amp;"""&amp;" ""&amp; OccupancyUnits,'Tenant Occupancy'!KL$5:KL23}),0,2)&lt;&gt;""""),2,FALSE),IF(KK5=TODAY(),""Today"",)))))"),"")</f>
        <v/>
      </c>
      <c r="KL8" s="3" t="str">
        <f>IFERROR(__xludf.DUMMYFUNCTION("IF(ISBLANK($A8),, IF((ARRAYFORMULA(SUM(COUNTIFS(OccupancyAddresses,$A8,OccupancyUnits, $B8, 'Tenant Occupancy'!KM$5:KM23,{""&gt;0"",""Occupied"",""Late""}))))&gt;1,""Multiple Bookings"", IF(SUMIFS( 'Tenant Occupancy'!KM$5:KM23,OccupancyUnits,$B8,OccupancyAddres"&amp;"ses,$A8)&gt;0,SUMIFS('Tenant Occupancy'!KM$5:KM23,OccupancyUnits,$B8,OccupancyAddresses,$A8),IFERROR(VLOOKUP($A8&amp;"" ""&amp;$B8, FILTER(ARRAYFORMULA({OccupancyAddresses&amp;"" ""&amp; OccupancyUnits,'Tenant Occupancy'!KM$5:KM23}),INDEX(ARRAYFORMULA({OccupancyAddresses&amp;"""&amp;" ""&amp; OccupancyUnits,'Tenant Occupancy'!KM$5:KM23}),0,2)&lt;&gt;""""),2,FALSE),IF(KL5=TODAY(),""Today"",)))))"),"")</f>
        <v/>
      </c>
      <c r="KM8" s="3" t="str">
        <f>IFERROR(__xludf.DUMMYFUNCTION("IF(ISBLANK($A8),, IF((ARRAYFORMULA(SUM(COUNTIFS(OccupancyAddresses,$A8,OccupancyUnits, $B8, 'Tenant Occupancy'!KN$5:KN23,{""&gt;0"",""Occupied"",""Late""}))))&gt;1,""Multiple Bookings"", IF(SUMIFS( 'Tenant Occupancy'!KN$5:KN23,OccupancyUnits,$B8,OccupancyAddres"&amp;"ses,$A8)&gt;0,SUMIFS('Tenant Occupancy'!KN$5:KN23,OccupancyUnits,$B8,OccupancyAddresses,$A8),IFERROR(VLOOKUP($A8&amp;"" ""&amp;$B8, FILTER(ARRAYFORMULA({OccupancyAddresses&amp;"" ""&amp; OccupancyUnits,'Tenant Occupancy'!KN$5:KN23}),INDEX(ARRAYFORMULA({OccupancyAddresses&amp;"""&amp;" ""&amp; OccupancyUnits,'Tenant Occupancy'!KN$5:KN23}),0,2)&lt;&gt;""""),2,FALSE),IF(KM5=TODAY(),""Today"",)))))"),"")</f>
        <v/>
      </c>
      <c r="KN8" s="3" t="str">
        <f>IFERROR(__xludf.DUMMYFUNCTION("IF(ISBLANK($A8),, IF((ARRAYFORMULA(SUM(COUNTIFS(OccupancyAddresses,$A8,OccupancyUnits, $B8, 'Tenant Occupancy'!KO$5:KO23,{""&gt;0"",""Occupied"",""Late""}))))&gt;1,""Multiple Bookings"", IF(SUMIFS( 'Tenant Occupancy'!KO$5:KO23,OccupancyUnits,$B8,OccupancyAddres"&amp;"ses,$A8)&gt;0,SUMIFS('Tenant Occupancy'!KO$5:KO23,OccupancyUnits,$B8,OccupancyAddresses,$A8),IFERROR(VLOOKUP($A8&amp;"" ""&amp;$B8, FILTER(ARRAYFORMULA({OccupancyAddresses&amp;"" ""&amp; OccupancyUnits,'Tenant Occupancy'!KO$5:KO23}),INDEX(ARRAYFORMULA({OccupancyAddresses&amp;"""&amp;" ""&amp; OccupancyUnits,'Tenant Occupancy'!KO$5:KO23}),0,2)&lt;&gt;""""),2,FALSE),IF(KN5=TODAY(),""Today"",)))))"),"")</f>
        <v/>
      </c>
      <c r="KO8" s="3" t="str">
        <f>IFERROR(__xludf.DUMMYFUNCTION("IF(ISBLANK($A8),, IF((ARRAYFORMULA(SUM(COUNTIFS(OccupancyAddresses,$A8,OccupancyUnits, $B8, 'Tenant Occupancy'!KP$5:KP23,{""&gt;0"",""Occupied"",""Late""}))))&gt;1,""Multiple Bookings"", IF(SUMIFS( 'Tenant Occupancy'!KP$5:KP23,OccupancyUnits,$B8,OccupancyAddres"&amp;"ses,$A8)&gt;0,SUMIFS('Tenant Occupancy'!KP$5:KP23,OccupancyUnits,$B8,OccupancyAddresses,$A8),IFERROR(VLOOKUP($A8&amp;"" ""&amp;$B8, FILTER(ARRAYFORMULA({OccupancyAddresses&amp;"" ""&amp; OccupancyUnits,'Tenant Occupancy'!KP$5:KP23}),INDEX(ARRAYFORMULA({OccupancyAddresses&amp;"""&amp;" ""&amp; OccupancyUnits,'Tenant Occupancy'!KP$5:KP23}),0,2)&lt;&gt;""""),2,FALSE),IF(KO5=TODAY(),""Today"",)))))"),"")</f>
        <v/>
      </c>
      <c r="KP8" s="3" t="str">
        <f>IFERROR(__xludf.DUMMYFUNCTION("IF(ISBLANK($A8),, IF((ARRAYFORMULA(SUM(COUNTIFS(OccupancyAddresses,$A8,OccupancyUnits, $B8, 'Tenant Occupancy'!KQ$5:KQ23,{""&gt;0"",""Occupied"",""Late""}))))&gt;1,""Multiple Bookings"", IF(SUMIFS( 'Tenant Occupancy'!KQ$5:KQ23,OccupancyUnits,$B8,OccupancyAddres"&amp;"ses,$A8)&gt;0,SUMIFS('Tenant Occupancy'!KQ$5:KQ23,OccupancyUnits,$B8,OccupancyAddresses,$A8),IFERROR(VLOOKUP($A8&amp;"" ""&amp;$B8, FILTER(ARRAYFORMULA({OccupancyAddresses&amp;"" ""&amp; OccupancyUnits,'Tenant Occupancy'!KQ$5:KQ23}),INDEX(ARRAYFORMULA({OccupancyAddresses&amp;"""&amp;" ""&amp; OccupancyUnits,'Tenant Occupancy'!KQ$5:KQ23}),0,2)&lt;&gt;""""),2,FALSE),IF(KP5=TODAY(),""Today"",)))))"),"")</f>
        <v/>
      </c>
      <c r="KQ8" s="3" t="str">
        <f>IFERROR(__xludf.DUMMYFUNCTION("IF(ISBLANK($A8),, IF((ARRAYFORMULA(SUM(COUNTIFS(OccupancyAddresses,$A8,OccupancyUnits, $B8, 'Tenant Occupancy'!KR$5:KR23,{""&gt;0"",""Occupied"",""Late""}))))&gt;1,""Multiple Bookings"", IF(SUMIFS( 'Tenant Occupancy'!KR$5:KR23,OccupancyUnits,$B8,OccupancyAddres"&amp;"ses,$A8)&gt;0,SUMIFS('Tenant Occupancy'!KR$5:KR23,OccupancyUnits,$B8,OccupancyAddresses,$A8),IFERROR(VLOOKUP($A8&amp;"" ""&amp;$B8, FILTER(ARRAYFORMULA({OccupancyAddresses&amp;"" ""&amp; OccupancyUnits,'Tenant Occupancy'!KR$5:KR23}),INDEX(ARRAYFORMULA({OccupancyAddresses&amp;"""&amp;" ""&amp; OccupancyUnits,'Tenant Occupancy'!KR$5:KR23}),0,2)&lt;&gt;""""),2,FALSE),IF(KQ5=TODAY(),""Today"",)))))"),"")</f>
        <v/>
      </c>
      <c r="KR8" s="3" t="str">
        <f>IFERROR(__xludf.DUMMYFUNCTION("IF(ISBLANK($A8),, IF((ARRAYFORMULA(SUM(COUNTIFS(OccupancyAddresses,$A8,OccupancyUnits, $B8, 'Tenant Occupancy'!KS$5:KS23,{""&gt;0"",""Occupied"",""Late""}))))&gt;1,""Multiple Bookings"", IF(SUMIFS( 'Tenant Occupancy'!KS$5:KS23,OccupancyUnits,$B8,OccupancyAddres"&amp;"ses,$A8)&gt;0,SUMIFS('Tenant Occupancy'!KS$5:KS23,OccupancyUnits,$B8,OccupancyAddresses,$A8),IFERROR(VLOOKUP($A8&amp;"" ""&amp;$B8, FILTER(ARRAYFORMULA({OccupancyAddresses&amp;"" ""&amp; OccupancyUnits,'Tenant Occupancy'!KS$5:KS23}),INDEX(ARRAYFORMULA({OccupancyAddresses&amp;"""&amp;" ""&amp; OccupancyUnits,'Tenant Occupancy'!KS$5:KS23}),0,2)&lt;&gt;""""),2,FALSE),IF(KR5=TODAY(),""Today"",)))))"),"")</f>
        <v/>
      </c>
      <c r="KS8" s="3" t="str">
        <f>IFERROR(__xludf.DUMMYFUNCTION("IF(ISBLANK($A8),, IF((ARRAYFORMULA(SUM(COUNTIFS(OccupancyAddresses,$A8,OccupancyUnits, $B8, 'Tenant Occupancy'!KT$5:KT23,{""&gt;0"",""Occupied"",""Late""}))))&gt;1,""Multiple Bookings"", IF(SUMIFS( 'Tenant Occupancy'!KT$5:KT23,OccupancyUnits,$B8,OccupancyAddres"&amp;"ses,$A8)&gt;0,SUMIFS('Tenant Occupancy'!KT$5:KT23,OccupancyUnits,$B8,OccupancyAddresses,$A8),IFERROR(VLOOKUP($A8&amp;"" ""&amp;$B8, FILTER(ARRAYFORMULA({OccupancyAddresses&amp;"" ""&amp; OccupancyUnits,'Tenant Occupancy'!KT$5:KT23}),INDEX(ARRAYFORMULA({OccupancyAddresses&amp;"""&amp;" ""&amp; OccupancyUnits,'Tenant Occupancy'!KT$5:KT23}),0,2)&lt;&gt;""""),2,FALSE),IF(KS5=TODAY(),""Today"",)))))"),"")</f>
        <v/>
      </c>
      <c r="KT8" s="3" t="str">
        <f>IFERROR(__xludf.DUMMYFUNCTION("IF(ISBLANK($A8),, IF((ARRAYFORMULA(SUM(COUNTIFS(OccupancyAddresses,$A8,OccupancyUnits, $B8, 'Tenant Occupancy'!KU$5:KU23,{""&gt;0"",""Occupied"",""Late""}))))&gt;1,""Multiple Bookings"", IF(SUMIFS( 'Tenant Occupancy'!KU$5:KU23,OccupancyUnits,$B8,OccupancyAddres"&amp;"ses,$A8)&gt;0,SUMIFS('Tenant Occupancy'!KU$5:KU23,OccupancyUnits,$B8,OccupancyAddresses,$A8),IFERROR(VLOOKUP($A8&amp;"" ""&amp;$B8, FILTER(ARRAYFORMULA({OccupancyAddresses&amp;"" ""&amp; OccupancyUnits,'Tenant Occupancy'!KU$5:KU23}),INDEX(ARRAYFORMULA({OccupancyAddresses&amp;"""&amp;" ""&amp; OccupancyUnits,'Tenant Occupancy'!KU$5:KU23}),0,2)&lt;&gt;""""),2,FALSE),IF(KT5=TODAY(),""Today"",)))))"),"")</f>
        <v/>
      </c>
      <c r="KU8" s="3" t="str">
        <f>IFERROR(__xludf.DUMMYFUNCTION("IF(ISBLANK($A8),, IF((ARRAYFORMULA(SUM(COUNTIFS(OccupancyAddresses,$A8,OccupancyUnits, $B8, 'Tenant Occupancy'!KV$5:KV23,{""&gt;0"",""Occupied"",""Late""}))))&gt;1,""Multiple Bookings"", IF(SUMIFS( 'Tenant Occupancy'!KV$5:KV23,OccupancyUnits,$B8,OccupancyAddres"&amp;"ses,$A8)&gt;0,SUMIFS('Tenant Occupancy'!KV$5:KV23,OccupancyUnits,$B8,OccupancyAddresses,$A8),IFERROR(VLOOKUP($A8&amp;"" ""&amp;$B8, FILTER(ARRAYFORMULA({OccupancyAddresses&amp;"" ""&amp; OccupancyUnits,'Tenant Occupancy'!KV$5:KV23}),INDEX(ARRAYFORMULA({OccupancyAddresses&amp;"""&amp;" ""&amp; OccupancyUnits,'Tenant Occupancy'!KV$5:KV23}),0,2)&lt;&gt;""""),2,FALSE),IF(KU5=TODAY(),""Today"",)))))"),"")</f>
        <v/>
      </c>
      <c r="KV8" s="3" t="str">
        <f>IFERROR(__xludf.DUMMYFUNCTION("IF(ISBLANK($A8),, IF((ARRAYFORMULA(SUM(COUNTIFS(OccupancyAddresses,$A8,OccupancyUnits, $B8, 'Tenant Occupancy'!KW$5:KW23,{""&gt;0"",""Occupied"",""Late""}))))&gt;1,""Multiple Bookings"", IF(SUMIFS( 'Tenant Occupancy'!KW$5:KW23,OccupancyUnits,$B8,OccupancyAddres"&amp;"ses,$A8)&gt;0,SUMIFS('Tenant Occupancy'!KW$5:KW23,OccupancyUnits,$B8,OccupancyAddresses,$A8),IFERROR(VLOOKUP($A8&amp;"" ""&amp;$B8, FILTER(ARRAYFORMULA({OccupancyAddresses&amp;"" ""&amp; OccupancyUnits,'Tenant Occupancy'!KW$5:KW23}),INDEX(ARRAYFORMULA({OccupancyAddresses&amp;"""&amp;" ""&amp; OccupancyUnits,'Tenant Occupancy'!KW$5:KW23}),0,2)&lt;&gt;""""),2,FALSE),IF(KV5=TODAY(),""Today"",)))))"),"")</f>
        <v/>
      </c>
      <c r="KW8" s="3" t="str">
        <f>IFERROR(__xludf.DUMMYFUNCTION("IF(ISBLANK($A8),, IF((ARRAYFORMULA(SUM(COUNTIFS(OccupancyAddresses,$A8,OccupancyUnits, $B8, 'Tenant Occupancy'!KX$5:KX23,{""&gt;0"",""Occupied"",""Late""}))))&gt;1,""Multiple Bookings"", IF(SUMIFS( 'Tenant Occupancy'!KX$5:KX23,OccupancyUnits,$B8,OccupancyAddres"&amp;"ses,$A8)&gt;0,SUMIFS('Tenant Occupancy'!KX$5:KX23,OccupancyUnits,$B8,OccupancyAddresses,$A8),IFERROR(VLOOKUP($A8&amp;"" ""&amp;$B8, FILTER(ARRAYFORMULA({OccupancyAddresses&amp;"" ""&amp; OccupancyUnits,'Tenant Occupancy'!KX$5:KX23}),INDEX(ARRAYFORMULA({OccupancyAddresses&amp;"""&amp;" ""&amp; OccupancyUnits,'Tenant Occupancy'!KX$5:KX23}),0,2)&lt;&gt;""""),2,FALSE),IF(KW5=TODAY(),""Today"",)))))"),"")</f>
        <v/>
      </c>
      <c r="KX8" s="3" t="str">
        <f>IFERROR(__xludf.DUMMYFUNCTION("IF(ISBLANK($A8),, IF((ARRAYFORMULA(SUM(COUNTIFS(OccupancyAddresses,$A8,OccupancyUnits, $B8, 'Tenant Occupancy'!KY$5:KY23,{""&gt;0"",""Occupied"",""Late""}))))&gt;1,""Multiple Bookings"", IF(SUMIFS( 'Tenant Occupancy'!KY$5:KY23,OccupancyUnits,$B8,OccupancyAddres"&amp;"ses,$A8)&gt;0,SUMIFS('Tenant Occupancy'!KY$5:KY23,OccupancyUnits,$B8,OccupancyAddresses,$A8),IFERROR(VLOOKUP($A8&amp;"" ""&amp;$B8, FILTER(ARRAYFORMULA({OccupancyAddresses&amp;"" ""&amp; OccupancyUnits,'Tenant Occupancy'!KY$5:KY23}),INDEX(ARRAYFORMULA({OccupancyAddresses&amp;"""&amp;" ""&amp; OccupancyUnits,'Tenant Occupancy'!KY$5:KY23}),0,2)&lt;&gt;""""),2,FALSE),IF(KX5=TODAY(),""Today"",)))))"),"")</f>
        <v/>
      </c>
      <c r="KY8" s="3" t="str">
        <f>IFERROR(__xludf.DUMMYFUNCTION("IF(ISBLANK($A8),, IF((ARRAYFORMULA(SUM(COUNTIFS(OccupancyAddresses,$A8,OccupancyUnits, $B8, 'Tenant Occupancy'!KZ$5:KZ23,{""&gt;0"",""Occupied"",""Late""}))))&gt;1,""Multiple Bookings"", IF(SUMIFS( 'Tenant Occupancy'!KZ$5:KZ23,OccupancyUnits,$B8,OccupancyAddres"&amp;"ses,$A8)&gt;0,SUMIFS('Tenant Occupancy'!KZ$5:KZ23,OccupancyUnits,$B8,OccupancyAddresses,$A8),IFERROR(VLOOKUP($A8&amp;"" ""&amp;$B8, FILTER(ARRAYFORMULA({OccupancyAddresses&amp;"" ""&amp; OccupancyUnits,'Tenant Occupancy'!KZ$5:KZ23}),INDEX(ARRAYFORMULA({OccupancyAddresses&amp;"""&amp;" ""&amp; OccupancyUnits,'Tenant Occupancy'!KZ$5:KZ23}),0,2)&lt;&gt;""""),2,FALSE),IF(KY5=TODAY(),""Today"",)))))"),"")</f>
        <v/>
      </c>
      <c r="KZ8" s="3" t="str">
        <f>IFERROR(__xludf.DUMMYFUNCTION("IF(ISBLANK($A8),, IF((ARRAYFORMULA(SUM(COUNTIFS(OccupancyAddresses,$A8,OccupancyUnits, $B8, 'Tenant Occupancy'!LA$5:LA23,{""&gt;0"",""Occupied"",""Late""}))))&gt;1,""Multiple Bookings"", IF(SUMIFS( 'Tenant Occupancy'!LA$5:LA23,OccupancyUnits,$B8,OccupancyAddres"&amp;"ses,$A8)&gt;0,SUMIFS('Tenant Occupancy'!LA$5:LA23,OccupancyUnits,$B8,OccupancyAddresses,$A8),IFERROR(VLOOKUP($A8&amp;"" ""&amp;$B8, FILTER(ARRAYFORMULA({OccupancyAddresses&amp;"" ""&amp; OccupancyUnits,'Tenant Occupancy'!LA$5:LA23}),INDEX(ARRAYFORMULA({OccupancyAddresses&amp;"""&amp;" ""&amp; OccupancyUnits,'Tenant Occupancy'!LA$5:LA23}),0,2)&lt;&gt;""""),2,FALSE),IF(KZ5=TODAY(),""Today"",)))))"),"")</f>
        <v/>
      </c>
      <c r="LA8" s="3" t="str">
        <f>IFERROR(__xludf.DUMMYFUNCTION("IF(ISBLANK($A8),, IF((ARRAYFORMULA(SUM(COUNTIFS(OccupancyAddresses,$A8,OccupancyUnits, $B8, 'Tenant Occupancy'!LB$5:LB23,{""&gt;0"",""Occupied"",""Late""}))))&gt;1,""Multiple Bookings"", IF(SUMIFS( 'Tenant Occupancy'!LB$5:LB23,OccupancyUnits,$B8,OccupancyAddres"&amp;"ses,$A8)&gt;0,SUMIFS('Tenant Occupancy'!LB$5:LB23,OccupancyUnits,$B8,OccupancyAddresses,$A8),IFERROR(VLOOKUP($A8&amp;"" ""&amp;$B8, FILTER(ARRAYFORMULA({OccupancyAddresses&amp;"" ""&amp; OccupancyUnits,'Tenant Occupancy'!LB$5:LB23}),INDEX(ARRAYFORMULA({OccupancyAddresses&amp;"""&amp;" ""&amp; OccupancyUnits,'Tenant Occupancy'!LB$5:LB23}),0,2)&lt;&gt;""""),2,FALSE),IF(LA5=TODAY(),""Today"",)))))"),"")</f>
        <v/>
      </c>
      <c r="LB8" s="3" t="str">
        <f>IFERROR(__xludf.DUMMYFUNCTION("IF(ISBLANK($A8),, IF((ARRAYFORMULA(SUM(COUNTIFS(OccupancyAddresses,$A8,OccupancyUnits, $B8, 'Tenant Occupancy'!LC$5:LC23,{""&gt;0"",""Occupied"",""Late""}))))&gt;1,""Multiple Bookings"", IF(SUMIFS( 'Tenant Occupancy'!LC$5:LC23,OccupancyUnits,$B8,OccupancyAddres"&amp;"ses,$A8)&gt;0,SUMIFS('Tenant Occupancy'!LC$5:LC23,OccupancyUnits,$B8,OccupancyAddresses,$A8),IFERROR(VLOOKUP($A8&amp;"" ""&amp;$B8, FILTER(ARRAYFORMULA({OccupancyAddresses&amp;"" ""&amp; OccupancyUnits,'Tenant Occupancy'!LC$5:LC23}),INDEX(ARRAYFORMULA({OccupancyAddresses&amp;"""&amp;" ""&amp; OccupancyUnits,'Tenant Occupancy'!LC$5:LC23}),0,2)&lt;&gt;""""),2,FALSE),IF(LB5=TODAY(),""Today"",)))))"),"")</f>
        <v/>
      </c>
      <c r="LC8" s="3" t="str">
        <f>IFERROR(__xludf.DUMMYFUNCTION("IF(ISBLANK($A8),, IF((ARRAYFORMULA(SUM(COUNTIFS(OccupancyAddresses,$A8,OccupancyUnits, $B8, 'Tenant Occupancy'!LD$5:LD23,{""&gt;0"",""Occupied"",""Late""}))))&gt;1,""Multiple Bookings"", IF(SUMIFS( 'Tenant Occupancy'!LD$5:LD23,OccupancyUnits,$B8,OccupancyAddres"&amp;"ses,$A8)&gt;0,SUMIFS('Tenant Occupancy'!LD$5:LD23,OccupancyUnits,$B8,OccupancyAddresses,$A8),IFERROR(VLOOKUP($A8&amp;"" ""&amp;$B8, FILTER(ARRAYFORMULA({OccupancyAddresses&amp;"" ""&amp; OccupancyUnits,'Tenant Occupancy'!LD$5:LD23}),INDEX(ARRAYFORMULA({OccupancyAddresses&amp;"""&amp;" ""&amp; OccupancyUnits,'Tenant Occupancy'!LD$5:LD23}),0,2)&lt;&gt;""""),2,FALSE),IF(LC5=TODAY(),""Today"",)))))"),"")</f>
        <v/>
      </c>
      <c r="LD8" s="3" t="str">
        <f>IFERROR(__xludf.DUMMYFUNCTION("IF(ISBLANK($A8),, IF((ARRAYFORMULA(SUM(COUNTIFS(OccupancyAddresses,$A8,OccupancyUnits, $B8, 'Tenant Occupancy'!LE$5:LE23,{""&gt;0"",""Occupied"",""Late""}))))&gt;1,""Multiple Bookings"", IF(SUMIFS( 'Tenant Occupancy'!LE$5:LE23,OccupancyUnits,$B8,OccupancyAddres"&amp;"ses,$A8)&gt;0,SUMIFS('Tenant Occupancy'!LE$5:LE23,OccupancyUnits,$B8,OccupancyAddresses,$A8),IFERROR(VLOOKUP($A8&amp;"" ""&amp;$B8, FILTER(ARRAYFORMULA({OccupancyAddresses&amp;"" ""&amp; OccupancyUnits,'Tenant Occupancy'!LE$5:LE23}),INDEX(ARRAYFORMULA({OccupancyAddresses&amp;"""&amp;" ""&amp; OccupancyUnits,'Tenant Occupancy'!LE$5:LE23}),0,2)&lt;&gt;""""),2,FALSE),IF(LD5=TODAY(),""Today"",)))))"),"")</f>
        <v/>
      </c>
      <c r="LE8" s="3" t="str">
        <f>IFERROR(__xludf.DUMMYFUNCTION("IF(ISBLANK($A8),, IF((ARRAYFORMULA(SUM(COUNTIFS(OccupancyAddresses,$A8,OccupancyUnits, $B8, 'Tenant Occupancy'!LF$5:LF23,{""&gt;0"",""Occupied"",""Late""}))))&gt;1,""Multiple Bookings"", IF(SUMIFS( 'Tenant Occupancy'!LF$5:LF23,OccupancyUnits,$B8,OccupancyAddres"&amp;"ses,$A8)&gt;0,SUMIFS('Tenant Occupancy'!LF$5:LF23,OccupancyUnits,$B8,OccupancyAddresses,$A8),IFERROR(VLOOKUP($A8&amp;"" ""&amp;$B8, FILTER(ARRAYFORMULA({OccupancyAddresses&amp;"" ""&amp; OccupancyUnits,'Tenant Occupancy'!LF$5:LF23}),INDEX(ARRAYFORMULA({OccupancyAddresses&amp;"""&amp;" ""&amp; OccupancyUnits,'Tenant Occupancy'!LF$5:LF23}),0,2)&lt;&gt;""""),2,FALSE),IF(LE5=TODAY(),""Today"",)))))"),"")</f>
        <v/>
      </c>
      <c r="LF8" s="3" t="str">
        <f>IFERROR(__xludf.DUMMYFUNCTION("IF(ISBLANK($A8),, IF((ARRAYFORMULA(SUM(COUNTIFS(OccupancyAddresses,$A8,OccupancyUnits, $B8, 'Tenant Occupancy'!LG$5:LG23,{""&gt;0"",""Occupied"",""Late""}))))&gt;1,""Multiple Bookings"", IF(SUMIFS( 'Tenant Occupancy'!LG$5:LG23,OccupancyUnits,$B8,OccupancyAddres"&amp;"ses,$A8)&gt;0,SUMIFS('Tenant Occupancy'!LG$5:LG23,OccupancyUnits,$B8,OccupancyAddresses,$A8),IFERROR(VLOOKUP($A8&amp;"" ""&amp;$B8, FILTER(ARRAYFORMULA({OccupancyAddresses&amp;"" ""&amp; OccupancyUnits,'Tenant Occupancy'!LG$5:LG23}),INDEX(ARRAYFORMULA({OccupancyAddresses&amp;"""&amp;" ""&amp; OccupancyUnits,'Tenant Occupancy'!LG$5:LG23}),0,2)&lt;&gt;""""),2,FALSE),IF(LF5=TODAY(),""Today"",)))))"),"")</f>
        <v/>
      </c>
      <c r="LG8" s="3" t="str">
        <f>IFERROR(__xludf.DUMMYFUNCTION("IF(ISBLANK($A8),, IF((ARRAYFORMULA(SUM(COUNTIFS(OccupancyAddresses,$A8,OccupancyUnits, $B8, 'Tenant Occupancy'!LH$5:LH23,{""&gt;0"",""Occupied"",""Late""}))))&gt;1,""Multiple Bookings"", IF(SUMIFS( 'Tenant Occupancy'!LH$5:LH23,OccupancyUnits,$B8,OccupancyAddres"&amp;"ses,$A8)&gt;0,SUMIFS('Tenant Occupancy'!LH$5:LH23,OccupancyUnits,$B8,OccupancyAddresses,$A8),IFERROR(VLOOKUP($A8&amp;"" ""&amp;$B8, FILTER(ARRAYFORMULA({OccupancyAddresses&amp;"" ""&amp; OccupancyUnits,'Tenant Occupancy'!LH$5:LH23}),INDEX(ARRAYFORMULA({OccupancyAddresses&amp;"""&amp;" ""&amp; OccupancyUnits,'Tenant Occupancy'!LH$5:LH23}),0,2)&lt;&gt;""""),2,FALSE),IF(LG5=TODAY(),""Today"",)))))"),"")</f>
        <v/>
      </c>
      <c r="LH8" s="3" t="str">
        <f>IFERROR(__xludf.DUMMYFUNCTION("IF(ISBLANK($A8),, IF((ARRAYFORMULA(SUM(COUNTIFS(OccupancyAddresses,$A8,OccupancyUnits, $B8, 'Tenant Occupancy'!LI$5:LI23,{""&gt;0"",""Occupied"",""Late""}))))&gt;1,""Multiple Bookings"", IF(SUMIFS( 'Tenant Occupancy'!LI$5:LI23,OccupancyUnits,$B8,OccupancyAddres"&amp;"ses,$A8)&gt;0,SUMIFS('Tenant Occupancy'!LI$5:LI23,OccupancyUnits,$B8,OccupancyAddresses,$A8),IFERROR(VLOOKUP($A8&amp;"" ""&amp;$B8, FILTER(ARRAYFORMULA({OccupancyAddresses&amp;"" ""&amp; OccupancyUnits,'Tenant Occupancy'!LI$5:LI23}),INDEX(ARRAYFORMULA({OccupancyAddresses&amp;"""&amp;" ""&amp; OccupancyUnits,'Tenant Occupancy'!LI$5:LI23}),0,2)&lt;&gt;""""),2,FALSE),IF(LH5=TODAY(),""Today"",)))))"),"")</f>
        <v/>
      </c>
      <c r="LI8" s="3" t="str">
        <f>IFERROR(__xludf.DUMMYFUNCTION("IF(ISBLANK($A8),, IF((ARRAYFORMULA(SUM(COUNTIFS(OccupancyAddresses,$A8,OccupancyUnits, $B8, 'Tenant Occupancy'!LJ$5:LJ23,{""&gt;0"",""Occupied"",""Late""}))))&gt;1,""Multiple Bookings"", IF(SUMIFS( 'Tenant Occupancy'!LJ$5:LJ23,OccupancyUnits,$B8,OccupancyAddres"&amp;"ses,$A8)&gt;0,SUMIFS('Tenant Occupancy'!LJ$5:LJ23,OccupancyUnits,$B8,OccupancyAddresses,$A8),IFERROR(VLOOKUP($A8&amp;"" ""&amp;$B8, FILTER(ARRAYFORMULA({OccupancyAddresses&amp;"" ""&amp; OccupancyUnits,'Tenant Occupancy'!LJ$5:LJ23}),INDEX(ARRAYFORMULA({OccupancyAddresses&amp;"""&amp;" ""&amp; OccupancyUnits,'Tenant Occupancy'!LJ$5:LJ23}),0,2)&lt;&gt;""""),2,FALSE),IF(LI5=TODAY(),""Today"",)))))"),"")</f>
        <v/>
      </c>
      <c r="LJ8" s="3" t="str">
        <f>IFERROR(__xludf.DUMMYFUNCTION("IF(ISBLANK($A8),, IF((ARRAYFORMULA(SUM(COUNTIFS(OccupancyAddresses,$A8,OccupancyUnits, $B8, 'Tenant Occupancy'!LK$5:LK23,{""&gt;0"",""Occupied"",""Late""}))))&gt;1,""Multiple Bookings"", IF(SUMIFS( 'Tenant Occupancy'!LK$5:LK23,OccupancyUnits,$B8,OccupancyAddres"&amp;"ses,$A8)&gt;0,SUMIFS('Tenant Occupancy'!LK$5:LK23,OccupancyUnits,$B8,OccupancyAddresses,$A8),IFERROR(VLOOKUP($A8&amp;"" ""&amp;$B8, FILTER(ARRAYFORMULA({OccupancyAddresses&amp;"" ""&amp; OccupancyUnits,'Tenant Occupancy'!LK$5:LK23}),INDEX(ARRAYFORMULA({OccupancyAddresses&amp;"""&amp;" ""&amp; OccupancyUnits,'Tenant Occupancy'!LK$5:LK23}),0,2)&lt;&gt;""""),2,FALSE),IF(LJ5=TODAY(),""Today"",)))))"),"")</f>
        <v/>
      </c>
      <c r="LK8" s="3" t="str">
        <f>IFERROR(__xludf.DUMMYFUNCTION("IF(ISBLANK($A8),, IF((ARRAYFORMULA(SUM(COUNTIFS(OccupancyAddresses,$A8,OccupancyUnits, $B8, 'Tenant Occupancy'!LL$5:LL23,{""&gt;0"",""Occupied"",""Late""}))))&gt;1,""Multiple Bookings"", IF(SUMIFS( 'Tenant Occupancy'!LL$5:LL23,OccupancyUnits,$B8,OccupancyAddres"&amp;"ses,$A8)&gt;0,SUMIFS('Tenant Occupancy'!LL$5:LL23,OccupancyUnits,$B8,OccupancyAddresses,$A8),IFERROR(VLOOKUP($A8&amp;"" ""&amp;$B8, FILTER(ARRAYFORMULA({OccupancyAddresses&amp;"" ""&amp; OccupancyUnits,'Tenant Occupancy'!LL$5:LL23}),INDEX(ARRAYFORMULA({OccupancyAddresses&amp;"""&amp;" ""&amp; OccupancyUnits,'Tenant Occupancy'!LL$5:LL23}),0,2)&lt;&gt;""""),2,FALSE),IF(LK5=TODAY(),""Today"",)))))"),"")</f>
        <v/>
      </c>
      <c r="LL8" s="3" t="str">
        <f>IFERROR(__xludf.DUMMYFUNCTION("IF(ISBLANK($A8),, IF((ARRAYFORMULA(SUM(COUNTIFS(OccupancyAddresses,$A8,OccupancyUnits, $B8, 'Tenant Occupancy'!LM$5:LM23,{""&gt;0"",""Occupied"",""Late""}))))&gt;1,""Multiple Bookings"", IF(SUMIFS( 'Tenant Occupancy'!LM$5:LM23,OccupancyUnits,$B8,OccupancyAddres"&amp;"ses,$A8)&gt;0,SUMIFS('Tenant Occupancy'!LM$5:LM23,OccupancyUnits,$B8,OccupancyAddresses,$A8),IFERROR(VLOOKUP($A8&amp;"" ""&amp;$B8, FILTER(ARRAYFORMULA({OccupancyAddresses&amp;"" ""&amp; OccupancyUnits,'Tenant Occupancy'!LM$5:LM23}),INDEX(ARRAYFORMULA({OccupancyAddresses&amp;"""&amp;" ""&amp; OccupancyUnits,'Tenant Occupancy'!LM$5:LM23}),0,2)&lt;&gt;""""),2,FALSE),IF(LL5=TODAY(),""Today"",)))))"),"")</f>
        <v/>
      </c>
      <c r="LM8" s="3" t="str">
        <f>IFERROR(__xludf.DUMMYFUNCTION("IF(ISBLANK($A8),, IF((ARRAYFORMULA(SUM(COUNTIFS(OccupancyAddresses,$A8,OccupancyUnits, $B8, 'Tenant Occupancy'!LN$5:LN23,{""&gt;0"",""Occupied"",""Late""}))))&gt;1,""Multiple Bookings"", IF(SUMIFS( 'Tenant Occupancy'!LN$5:LN23,OccupancyUnits,$B8,OccupancyAddres"&amp;"ses,$A8)&gt;0,SUMIFS('Tenant Occupancy'!LN$5:LN23,OccupancyUnits,$B8,OccupancyAddresses,$A8),IFERROR(VLOOKUP($A8&amp;"" ""&amp;$B8, FILTER(ARRAYFORMULA({OccupancyAddresses&amp;"" ""&amp; OccupancyUnits,'Tenant Occupancy'!LN$5:LN23}),INDEX(ARRAYFORMULA({OccupancyAddresses&amp;"""&amp;" ""&amp; OccupancyUnits,'Tenant Occupancy'!LN$5:LN23}),0,2)&lt;&gt;""""),2,FALSE),IF(LM5=TODAY(),""Today"",)))))"),"")</f>
        <v/>
      </c>
      <c r="LN8" s="3" t="str">
        <f>IFERROR(__xludf.DUMMYFUNCTION("IF(ISBLANK($A8),, IF((ARRAYFORMULA(SUM(COUNTIFS(OccupancyAddresses,$A8,OccupancyUnits, $B8, 'Tenant Occupancy'!LO$5:LO23,{""&gt;0"",""Occupied"",""Late""}))))&gt;1,""Multiple Bookings"", IF(SUMIFS( 'Tenant Occupancy'!LO$5:LO23,OccupancyUnits,$B8,OccupancyAddres"&amp;"ses,$A8)&gt;0,SUMIFS('Tenant Occupancy'!LO$5:LO23,OccupancyUnits,$B8,OccupancyAddresses,$A8),IFERROR(VLOOKUP($A8&amp;"" ""&amp;$B8, FILTER(ARRAYFORMULA({OccupancyAddresses&amp;"" ""&amp; OccupancyUnits,'Tenant Occupancy'!LO$5:LO23}),INDEX(ARRAYFORMULA({OccupancyAddresses&amp;"""&amp;" ""&amp; OccupancyUnits,'Tenant Occupancy'!LO$5:LO23}),0,2)&lt;&gt;""""),2,FALSE),IF(LN5=TODAY(),""Today"",)))))"),"")</f>
        <v/>
      </c>
      <c r="LO8" s="3" t="str">
        <f>IFERROR(__xludf.DUMMYFUNCTION("IF(ISBLANK($A8),, IF((ARRAYFORMULA(SUM(COUNTIFS(OccupancyAddresses,$A8,OccupancyUnits, $B8, 'Tenant Occupancy'!LP$5:LP23,{""&gt;0"",""Occupied"",""Late""}))))&gt;1,""Multiple Bookings"", IF(SUMIFS( 'Tenant Occupancy'!LP$5:LP23,OccupancyUnits,$B8,OccupancyAddres"&amp;"ses,$A8)&gt;0,SUMIFS('Tenant Occupancy'!LP$5:LP23,OccupancyUnits,$B8,OccupancyAddresses,$A8),IFERROR(VLOOKUP($A8&amp;"" ""&amp;$B8, FILTER(ARRAYFORMULA({OccupancyAddresses&amp;"" ""&amp; OccupancyUnits,'Tenant Occupancy'!LP$5:LP23}),INDEX(ARRAYFORMULA({OccupancyAddresses&amp;"""&amp;" ""&amp; OccupancyUnits,'Tenant Occupancy'!LP$5:LP23}),0,2)&lt;&gt;""""),2,FALSE),IF(LO5=TODAY(),""Today"",)))))"),"")</f>
        <v/>
      </c>
      <c r="LP8" s="3" t="str">
        <f>IFERROR(__xludf.DUMMYFUNCTION("IF(ISBLANK($A8),, IF((ARRAYFORMULA(SUM(COUNTIFS(OccupancyAddresses,$A8,OccupancyUnits, $B8, 'Tenant Occupancy'!LQ$5:LQ23,{""&gt;0"",""Occupied"",""Late""}))))&gt;1,""Multiple Bookings"", IF(SUMIFS( 'Tenant Occupancy'!LQ$5:LQ23,OccupancyUnits,$B8,OccupancyAddres"&amp;"ses,$A8)&gt;0,SUMIFS('Tenant Occupancy'!LQ$5:LQ23,OccupancyUnits,$B8,OccupancyAddresses,$A8),IFERROR(VLOOKUP($A8&amp;"" ""&amp;$B8, FILTER(ARRAYFORMULA({OccupancyAddresses&amp;"" ""&amp; OccupancyUnits,'Tenant Occupancy'!LQ$5:LQ23}),INDEX(ARRAYFORMULA({OccupancyAddresses&amp;"""&amp;" ""&amp; OccupancyUnits,'Tenant Occupancy'!LQ$5:LQ23}),0,2)&lt;&gt;""""),2,FALSE),IF(LP5=TODAY(),""Today"",)))))"),"")</f>
        <v/>
      </c>
      <c r="LQ8" s="3" t="str">
        <f>IFERROR(__xludf.DUMMYFUNCTION("IF(ISBLANK($A8),, IF((ARRAYFORMULA(SUM(COUNTIFS(OccupancyAddresses,$A8,OccupancyUnits, $B8, 'Tenant Occupancy'!LR$5:LR23,{""&gt;0"",""Occupied"",""Late""}))))&gt;1,""Multiple Bookings"", IF(SUMIFS( 'Tenant Occupancy'!LR$5:LR23,OccupancyUnits,$B8,OccupancyAddres"&amp;"ses,$A8)&gt;0,SUMIFS('Tenant Occupancy'!LR$5:LR23,OccupancyUnits,$B8,OccupancyAddresses,$A8),IFERROR(VLOOKUP($A8&amp;"" ""&amp;$B8, FILTER(ARRAYFORMULA({OccupancyAddresses&amp;"" ""&amp; OccupancyUnits,'Tenant Occupancy'!LR$5:LR23}),INDEX(ARRAYFORMULA({OccupancyAddresses&amp;"""&amp;" ""&amp; OccupancyUnits,'Tenant Occupancy'!LR$5:LR23}),0,2)&lt;&gt;""""),2,FALSE),IF(LQ5=TODAY(),""Today"",)))))"),"")</f>
        <v/>
      </c>
      <c r="LR8" s="3" t="str">
        <f>IFERROR(__xludf.DUMMYFUNCTION("IF(ISBLANK($A8),, IF((ARRAYFORMULA(SUM(COUNTIFS(OccupancyAddresses,$A8,OccupancyUnits, $B8, 'Tenant Occupancy'!LS$5:LS23,{""&gt;0"",""Occupied"",""Late""}))))&gt;1,""Multiple Bookings"", IF(SUMIFS( 'Tenant Occupancy'!LS$5:LS23,OccupancyUnits,$B8,OccupancyAddres"&amp;"ses,$A8)&gt;0,SUMIFS('Tenant Occupancy'!LS$5:LS23,OccupancyUnits,$B8,OccupancyAddresses,$A8),IFERROR(VLOOKUP($A8&amp;"" ""&amp;$B8, FILTER(ARRAYFORMULA({OccupancyAddresses&amp;"" ""&amp; OccupancyUnits,'Tenant Occupancy'!LS$5:LS23}),INDEX(ARRAYFORMULA({OccupancyAddresses&amp;"""&amp;" ""&amp; OccupancyUnits,'Tenant Occupancy'!LS$5:LS23}),0,2)&lt;&gt;""""),2,FALSE),IF(LR5=TODAY(),""Today"",)))))"),"")</f>
        <v/>
      </c>
      <c r="LS8" s="3" t="str">
        <f>IFERROR(__xludf.DUMMYFUNCTION("IF(ISBLANK($A8),, IF((ARRAYFORMULA(SUM(COUNTIFS(OccupancyAddresses,$A8,OccupancyUnits, $B8, 'Tenant Occupancy'!LT$5:LT23,{""&gt;0"",""Occupied"",""Late""}))))&gt;1,""Multiple Bookings"", IF(SUMIFS( 'Tenant Occupancy'!LT$5:LT23,OccupancyUnits,$B8,OccupancyAddres"&amp;"ses,$A8)&gt;0,SUMIFS('Tenant Occupancy'!LT$5:LT23,OccupancyUnits,$B8,OccupancyAddresses,$A8),IFERROR(VLOOKUP($A8&amp;"" ""&amp;$B8, FILTER(ARRAYFORMULA({OccupancyAddresses&amp;"" ""&amp; OccupancyUnits,'Tenant Occupancy'!LT$5:LT23}),INDEX(ARRAYFORMULA({OccupancyAddresses&amp;"""&amp;" ""&amp; OccupancyUnits,'Tenant Occupancy'!LT$5:LT23}),0,2)&lt;&gt;""""),2,FALSE),IF(LS5=TODAY(),""Today"",)))))"),"")</f>
        <v/>
      </c>
      <c r="LT8" s="3" t="str">
        <f>IFERROR(__xludf.DUMMYFUNCTION("IF(ISBLANK($A8),, IF((ARRAYFORMULA(SUM(COUNTIFS(OccupancyAddresses,$A8,OccupancyUnits, $B8, 'Tenant Occupancy'!LU$5:LU23,{""&gt;0"",""Occupied"",""Late""}))))&gt;1,""Multiple Bookings"", IF(SUMIFS( 'Tenant Occupancy'!LU$5:LU23,OccupancyUnits,$B8,OccupancyAddres"&amp;"ses,$A8)&gt;0,SUMIFS('Tenant Occupancy'!LU$5:LU23,OccupancyUnits,$B8,OccupancyAddresses,$A8),IFERROR(VLOOKUP($A8&amp;"" ""&amp;$B8, FILTER(ARRAYFORMULA({OccupancyAddresses&amp;"" ""&amp; OccupancyUnits,'Tenant Occupancy'!LU$5:LU23}),INDEX(ARRAYFORMULA({OccupancyAddresses&amp;"""&amp;" ""&amp; OccupancyUnits,'Tenant Occupancy'!LU$5:LU23}),0,2)&lt;&gt;""""),2,FALSE),IF(LT5=TODAY(),""Today"",)))))"),"")</f>
        <v/>
      </c>
      <c r="LU8" s="3" t="str">
        <f>IFERROR(__xludf.DUMMYFUNCTION("IF(ISBLANK($A8),, IF((ARRAYFORMULA(SUM(COUNTIFS(OccupancyAddresses,$A8,OccupancyUnits, $B8, 'Tenant Occupancy'!LV$5:LV23,{""&gt;0"",""Occupied"",""Late""}))))&gt;1,""Multiple Bookings"", IF(SUMIFS( 'Tenant Occupancy'!LV$5:LV23,OccupancyUnits,$B8,OccupancyAddres"&amp;"ses,$A8)&gt;0,SUMIFS('Tenant Occupancy'!LV$5:LV23,OccupancyUnits,$B8,OccupancyAddresses,$A8),IFERROR(VLOOKUP($A8&amp;"" ""&amp;$B8, FILTER(ARRAYFORMULA({OccupancyAddresses&amp;"" ""&amp; OccupancyUnits,'Tenant Occupancy'!LV$5:LV23}),INDEX(ARRAYFORMULA({OccupancyAddresses&amp;"""&amp;" ""&amp; OccupancyUnits,'Tenant Occupancy'!LV$5:LV23}),0,2)&lt;&gt;""""),2,FALSE),IF(LU5=TODAY(),""Today"",)))))"),"")</f>
        <v/>
      </c>
      <c r="LV8" s="3" t="str">
        <f>IFERROR(__xludf.DUMMYFUNCTION("IF(ISBLANK($A8),, IF((ARRAYFORMULA(SUM(COUNTIFS(OccupancyAddresses,$A8,OccupancyUnits, $B8, 'Tenant Occupancy'!LW$5:LW23,{""&gt;0"",""Occupied"",""Late""}))))&gt;1,""Multiple Bookings"", IF(SUMIFS( 'Tenant Occupancy'!LW$5:LW23,OccupancyUnits,$B8,OccupancyAddres"&amp;"ses,$A8)&gt;0,SUMIFS('Tenant Occupancy'!LW$5:LW23,OccupancyUnits,$B8,OccupancyAddresses,$A8),IFERROR(VLOOKUP($A8&amp;"" ""&amp;$B8, FILTER(ARRAYFORMULA({OccupancyAddresses&amp;"" ""&amp; OccupancyUnits,'Tenant Occupancy'!LW$5:LW23}),INDEX(ARRAYFORMULA({OccupancyAddresses&amp;"""&amp;" ""&amp; OccupancyUnits,'Tenant Occupancy'!LW$5:LW23}),0,2)&lt;&gt;""""),2,FALSE),IF(LV5=TODAY(),""Today"",)))))"),"")</f>
        <v/>
      </c>
      <c r="LW8" s="3" t="str">
        <f>IFERROR(__xludf.DUMMYFUNCTION("IF(ISBLANK($A8),, IF((ARRAYFORMULA(SUM(COUNTIFS(OccupancyAddresses,$A8,OccupancyUnits, $B8, 'Tenant Occupancy'!LX$5:LX23,{""&gt;0"",""Occupied"",""Late""}))))&gt;1,""Multiple Bookings"", IF(SUMIFS( 'Tenant Occupancy'!LX$5:LX23,OccupancyUnits,$B8,OccupancyAddres"&amp;"ses,$A8)&gt;0,SUMIFS('Tenant Occupancy'!LX$5:LX23,OccupancyUnits,$B8,OccupancyAddresses,$A8),IFERROR(VLOOKUP($A8&amp;"" ""&amp;$B8, FILTER(ARRAYFORMULA({OccupancyAddresses&amp;"" ""&amp; OccupancyUnits,'Tenant Occupancy'!LX$5:LX23}),INDEX(ARRAYFORMULA({OccupancyAddresses&amp;"""&amp;" ""&amp; OccupancyUnits,'Tenant Occupancy'!LX$5:LX23}),0,2)&lt;&gt;""""),2,FALSE),IF(LW5=TODAY(),""Today"",)))))"),"")</f>
        <v/>
      </c>
      <c r="LX8" s="3" t="str">
        <f>IFERROR(__xludf.DUMMYFUNCTION("IF(ISBLANK($A8),, IF((ARRAYFORMULA(SUM(COUNTIFS(OccupancyAddresses,$A8,OccupancyUnits, $B8, 'Tenant Occupancy'!LY$5:LY23,{""&gt;0"",""Occupied"",""Late""}))))&gt;1,""Multiple Bookings"", IF(SUMIFS( 'Tenant Occupancy'!LY$5:LY23,OccupancyUnits,$B8,OccupancyAddres"&amp;"ses,$A8)&gt;0,SUMIFS('Tenant Occupancy'!LY$5:LY23,OccupancyUnits,$B8,OccupancyAddresses,$A8),IFERROR(VLOOKUP($A8&amp;"" ""&amp;$B8, FILTER(ARRAYFORMULA({OccupancyAddresses&amp;"" ""&amp; OccupancyUnits,'Tenant Occupancy'!LY$5:LY23}),INDEX(ARRAYFORMULA({OccupancyAddresses&amp;"""&amp;" ""&amp; OccupancyUnits,'Tenant Occupancy'!LY$5:LY23}),0,2)&lt;&gt;""""),2,FALSE),IF(LX5=TODAY(),""Today"",)))))"),"")</f>
        <v/>
      </c>
      <c r="LY8" s="3" t="str">
        <f>IFERROR(__xludf.DUMMYFUNCTION("IF(ISBLANK($A8),, IF((ARRAYFORMULA(SUM(COUNTIFS(OccupancyAddresses,$A8,OccupancyUnits, $B8, 'Tenant Occupancy'!LZ$5:LZ23,{""&gt;0"",""Occupied"",""Late""}))))&gt;1,""Multiple Bookings"", IF(SUMIFS( 'Tenant Occupancy'!LZ$5:LZ23,OccupancyUnits,$B8,OccupancyAddres"&amp;"ses,$A8)&gt;0,SUMIFS('Tenant Occupancy'!LZ$5:LZ23,OccupancyUnits,$B8,OccupancyAddresses,$A8),IFERROR(VLOOKUP($A8&amp;"" ""&amp;$B8, FILTER(ARRAYFORMULA({OccupancyAddresses&amp;"" ""&amp; OccupancyUnits,'Tenant Occupancy'!LZ$5:LZ23}),INDEX(ARRAYFORMULA({OccupancyAddresses&amp;"""&amp;" ""&amp; OccupancyUnits,'Tenant Occupancy'!LZ$5:LZ23}),0,2)&lt;&gt;""""),2,FALSE),IF(LY5=TODAY(),""Today"",)))))"),"")</f>
        <v/>
      </c>
      <c r="LZ8" s="3" t="str">
        <f>IFERROR(__xludf.DUMMYFUNCTION("IF(ISBLANK($A8),, IF((ARRAYFORMULA(SUM(COUNTIFS(OccupancyAddresses,$A8,OccupancyUnits, $B8, 'Tenant Occupancy'!MA$5:MA23,{""&gt;0"",""Occupied"",""Late""}))))&gt;1,""Multiple Bookings"", IF(SUMIFS( 'Tenant Occupancy'!MA$5:MA23,OccupancyUnits,$B8,OccupancyAddres"&amp;"ses,$A8)&gt;0,SUMIFS('Tenant Occupancy'!MA$5:MA23,OccupancyUnits,$B8,OccupancyAddresses,$A8),IFERROR(VLOOKUP($A8&amp;"" ""&amp;$B8, FILTER(ARRAYFORMULA({OccupancyAddresses&amp;"" ""&amp; OccupancyUnits,'Tenant Occupancy'!MA$5:MA23}),INDEX(ARRAYFORMULA({OccupancyAddresses&amp;"""&amp;" ""&amp; OccupancyUnits,'Tenant Occupancy'!MA$5:MA23}),0,2)&lt;&gt;""""),2,FALSE),IF(LZ5=TODAY(),""Today"",)))))"),"")</f>
        <v/>
      </c>
      <c r="MA8" s="3" t="str">
        <f>IFERROR(__xludf.DUMMYFUNCTION("IF(ISBLANK($A8),, IF((ARRAYFORMULA(SUM(COUNTIFS(OccupancyAddresses,$A8,OccupancyUnits, $B8, 'Tenant Occupancy'!MB$5:MB23,{""&gt;0"",""Occupied"",""Late""}))))&gt;1,""Multiple Bookings"", IF(SUMIFS( 'Tenant Occupancy'!MB$5:MB23,OccupancyUnits,$B8,OccupancyAddres"&amp;"ses,$A8)&gt;0,SUMIFS('Tenant Occupancy'!MB$5:MB23,OccupancyUnits,$B8,OccupancyAddresses,$A8),IFERROR(VLOOKUP($A8&amp;"" ""&amp;$B8, FILTER(ARRAYFORMULA({OccupancyAddresses&amp;"" ""&amp; OccupancyUnits,'Tenant Occupancy'!MB$5:MB23}),INDEX(ARRAYFORMULA({OccupancyAddresses&amp;"""&amp;" ""&amp; OccupancyUnits,'Tenant Occupancy'!MB$5:MB23}),0,2)&lt;&gt;""""),2,FALSE),IF(MA5=TODAY(),""Today"",)))))"),"")</f>
        <v/>
      </c>
      <c r="MB8" s="3" t="str">
        <f>IFERROR(__xludf.DUMMYFUNCTION("IF(ISBLANK($A8),, IF((ARRAYFORMULA(SUM(COUNTIFS(OccupancyAddresses,$A8,OccupancyUnits, $B8, 'Tenant Occupancy'!MC$5:MC23,{""&gt;0"",""Occupied"",""Late""}))))&gt;1,""Multiple Bookings"", IF(SUMIFS( 'Tenant Occupancy'!MC$5:MC23,OccupancyUnits,$B8,OccupancyAddres"&amp;"ses,$A8)&gt;0,SUMIFS('Tenant Occupancy'!MC$5:MC23,OccupancyUnits,$B8,OccupancyAddresses,$A8),IFERROR(VLOOKUP($A8&amp;"" ""&amp;$B8, FILTER(ARRAYFORMULA({OccupancyAddresses&amp;"" ""&amp; OccupancyUnits,'Tenant Occupancy'!MC$5:MC23}),INDEX(ARRAYFORMULA({OccupancyAddresses&amp;"""&amp;" ""&amp; OccupancyUnits,'Tenant Occupancy'!MC$5:MC23}),0,2)&lt;&gt;""""),2,FALSE),IF(MB5=TODAY(),""Today"",)))))"),"")</f>
        <v/>
      </c>
      <c r="MC8" s="3" t="str">
        <f>IFERROR(__xludf.DUMMYFUNCTION("IF(ISBLANK($A8),, IF((ARRAYFORMULA(SUM(COUNTIFS(OccupancyAddresses,$A8,OccupancyUnits, $B8, 'Tenant Occupancy'!MD$5:MD23,{""&gt;0"",""Occupied"",""Late""}))))&gt;1,""Multiple Bookings"", IF(SUMIFS( 'Tenant Occupancy'!MD$5:MD23,OccupancyUnits,$B8,OccupancyAddres"&amp;"ses,$A8)&gt;0,SUMIFS('Tenant Occupancy'!MD$5:MD23,OccupancyUnits,$B8,OccupancyAddresses,$A8),IFERROR(VLOOKUP($A8&amp;"" ""&amp;$B8, FILTER(ARRAYFORMULA({OccupancyAddresses&amp;"" ""&amp; OccupancyUnits,'Tenant Occupancy'!MD$5:MD23}),INDEX(ARRAYFORMULA({OccupancyAddresses&amp;"""&amp;" ""&amp; OccupancyUnits,'Tenant Occupancy'!MD$5:MD23}),0,2)&lt;&gt;""""),2,FALSE),IF(MC5=TODAY(),""Today"",)))))"),"")</f>
        <v/>
      </c>
      <c r="MD8" s="3" t="str">
        <f>IFERROR(__xludf.DUMMYFUNCTION("IF(ISBLANK($A8),, IF((ARRAYFORMULA(SUM(COUNTIFS(OccupancyAddresses,$A8,OccupancyUnits, $B8, 'Tenant Occupancy'!ME$5:ME23,{""&gt;0"",""Occupied"",""Late""}))))&gt;1,""Multiple Bookings"", IF(SUMIFS( 'Tenant Occupancy'!ME$5:ME23,OccupancyUnits,$B8,OccupancyAddres"&amp;"ses,$A8)&gt;0,SUMIFS('Tenant Occupancy'!ME$5:ME23,OccupancyUnits,$B8,OccupancyAddresses,$A8),IFERROR(VLOOKUP($A8&amp;"" ""&amp;$B8, FILTER(ARRAYFORMULA({OccupancyAddresses&amp;"" ""&amp; OccupancyUnits,'Tenant Occupancy'!ME$5:ME23}),INDEX(ARRAYFORMULA({OccupancyAddresses&amp;"""&amp;" ""&amp; OccupancyUnits,'Tenant Occupancy'!ME$5:ME23}),0,2)&lt;&gt;""""),2,FALSE),IF(MD5=TODAY(),""Today"",)))))"),"")</f>
        <v/>
      </c>
      <c r="ME8" s="3" t="str">
        <f>IFERROR(__xludf.DUMMYFUNCTION("IF(ISBLANK($A8),, IF((ARRAYFORMULA(SUM(COUNTIFS(OccupancyAddresses,$A8,OccupancyUnits, $B8, 'Tenant Occupancy'!MF$5:MF23,{""&gt;0"",""Occupied"",""Late""}))))&gt;1,""Multiple Bookings"", IF(SUMIFS( 'Tenant Occupancy'!MF$5:MF23,OccupancyUnits,$B8,OccupancyAddres"&amp;"ses,$A8)&gt;0,SUMIFS('Tenant Occupancy'!MF$5:MF23,OccupancyUnits,$B8,OccupancyAddresses,$A8),IFERROR(VLOOKUP($A8&amp;"" ""&amp;$B8, FILTER(ARRAYFORMULA({OccupancyAddresses&amp;"" ""&amp; OccupancyUnits,'Tenant Occupancy'!MF$5:MF23}),INDEX(ARRAYFORMULA({OccupancyAddresses&amp;"""&amp;" ""&amp; OccupancyUnits,'Tenant Occupancy'!MF$5:MF23}),0,2)&lt;&gt;""""),2,FALSE),IF(ME5=TODAY(),""Today"",)))))"),"")</f>
        <v/>
      </c>
      <c r="MF8" s="3" t="str">
        <f>IFERROR(__xludf.DUMMYFUNCTION("IF(ISBLANK($A8),, IF((ARRAYFORMULA(SUM(COUNTIFS(OccupancyAddresses,$A8,OccupancyUnits, $B8, 'Tenant Occupancy'!MG$5:MG23,{""&gt;0"",""Occupied"",""Late""}))))&gt;1,""Multiple Bookings"", IF(SUMIFS( 'Tenant Occupancy'!MG$5:MG23,OccupancyUnits,$B8,OccupancyAddres"&amp;"ses,$A8)&gt;0,SUMIFS('Tenant Occupancy'!MG$5:MG23,OccupancyUnits,$B8,OccupancyAddresses,$A8),IFERROR(VLOOKUP($A8&amp;"" ""&amp;$B8, FILTER(ARRAYFORMULA({OccupancyAddresses&amp;"" ""&amp; OccupancyUnits,'Tenant Occupancy'!MG$5:MG23}),INDEX(ARRAYFORMULA({OccupancyAddresses&amp;"""&amp;" ""&amp; OccupancyUnits,'Tenant Occupancy'!MG$5:MG23}),0,2)&lt;&gt;""""),2,FALSE),IF(MF5=TODAY(),""Today"",)))))"),"")</f>
        <v/>
      </c>
      <c r="MG8" s="3" t="str">
        <f>IFERROR(__xludf.DUMMYFUNCTION("IF(ISBLANK($A8),, IF((ARRAYFORMULA(SUM(COUNTIFS(OccupancyAddresses,$A8,OccupancyUnits, $B8, 'Tenant Occupancy'!MH$5:MH23,{""&gt;0"",""Occupied"",""Late""}))))&gt;1,""Multiple Bookings"", IF(SUMIFS( 'Tenant Occupancy'!MH$5:MH23,OccupancyUnits,$B8,OccupancyAddres"&amp;"ses,$A8)&gt;0,SUMIFS('Tenant Occupancy'!MH$5:MH23,OccupancyUnits,$B8,OccupancyAddresses,$A8),IFERROR(VLOOKUP($A8&amp;"" ""&amp;$B8, FILTER(ARRAYFORMULA({OccupancyAddresses&amp;"" ""&amp; OccupancyUnits,'Tenant Occupancy'!MH$5:MH23}),INDEX(ARRAYFORMULA({OccupancyAddresses&amp;"""&amp;" ""&amp; OccupancyUnits,'Tenant Occupancy'!MH$5:MH23}),0,2)&lt;&gt;""""),2,FALSE),IF(MG5=TODAY(),""Today"",)))))"),"")</f>
        <v/>
      </c>
      <c r="MH8" s="3" t="str">
        <f>IFERROR(__xludf.DUMMYFUNCTION("IF(ISBLANK($A8),, IF((ARRAYFORMULA(SUM(COUNTIFS(OccupancyAddresses,$A8,OccupancyUnits, $B8, 'Tenant Occupancy'!MI$5:MI23,{""&gt;0"",""Occupied"",""Late""}))))&gt;1,""Multiple Bookings"", IF(SUMIFS( 'Tenant Occupancy'!MI$5:MI23,OccupancyUnits,$B8,OccupancyAddres"&amp;"ses,$A8)&gt;0,SUMIFS('Tenant Occupancy'!MI$5:MI23,OccupancyUnits,$B8,OccupancyAddresses,$A8),IFERROR(VLOOKUP($A8&amp;"" ""&amp;$B8, FILTER(ARRAYFORMULA({OccupancyAddresses&amp;"" ""&amp; OccupancyUnits,'Tenant Occupancy'!MI$5:MI23}),INDEX(ARRAYFORMULA({OccupancyAddresses&amp;"""&amp;" ""&amp; OccupancyUnits,'Tenant Occupancy'!MI$5:MI23}),0,2)&lt;&gt;""""),2,FALSE),IF(MH5=TODAY(),""Today"",)))))"),"")</f>
        <v/>
      </c>
      <c r="MI8" s="3" t="str">
        <f>IFERROR(__xludf.DUMMYFUNCTION("IF(ISBLANK($A8),, IF((ARRAYFORMULA(SUM(COUNTIFS(OccupancyAddresses,$A8,OccupancyUnits, $B8, 'Tenant Occupancy'!MJ$5:MJ23,{""&gt;0"",""Occupied"",""Late""}))))&gt;1,""Multiple Bookings"", IF(SUMIFS( 'Tenant Occupancy'!MJ$5:MJ23,OccupancyUnits,$B8,OccupancyAddres"&amp;"ses,$A8)&gt;0,SUMIFS('Tenant Occupancy'!MJ$5:MJ23,OccupancyUnits,$B8,OccupancyAddresses,$A8),IFERROR(VLOOKUP($A8&amp;"" ""&amp;$B8, FILTER(ARRAYFORMULA({OccupancyAddresses&amp;"" ""&amp; OccupancyUnits,'Tenant Occupancy'!MJ$5:MJ23}),INDEX(ARRAYFORMULA({OccupancyAddresses&amp;"""&amp;" ""&amp; OccupancyUnits,'Tenant Occupancy'!MJ$5:MJ23}),0,2)&lt;&gt;""""),2,FALSE),IF(MI5=TODAY(),""Today"",)))))"),"")</f>
        <v/>
      </c>
      <c r="MJ8" s="3" t="str">
        <f>IFERROR(__xludf.DUMMYFUNCTION("IF(ISBLANK($A8),, IF((ARRAYFORMULA(SUM(COUNTIFS(OccupancyAddresses,$A8,OccupancyUnits, $B8, 'Tenant Occupancy'!MK$5:MK23,{""&gt;0"",""Occupied"",""Late""}))))&gt;1,""Multiple Bookings"", IF(SUMIFS( 'Tenant Occupancy'!MK$5:MK23,OccupancyUnits,$B8,OccupancyAddres"&amp;"ses,$A8)&gt;0,SUMIFS('Tenant Occupancy'!MK$5:MK23,OccupancyUnits,$B8,OccupancyAddresses,$A8),IFERROR(VLOOKUP($A8&amp;"" ""&amp;$B8, FILTER(ARRAYFORMULA({OccupancyAddresses&amp;"" ""&amp; OccupancyUnits,'Tenant Occupancy'!MK$5:MK23}),INDEX(ARRAYFORMULA({OccupancyAddresses&amp;"""&amp;" ""&amp; OccupancyUnits,'Tenant Occupancy'!MK$5:MK23}),0,2)&lt;&gt;""""),2,FALSE),IF(MJ5=TODAY(),""Today"",)))))"),"")</f>
        <v/>
      </c>
      <c r="MK8" s="3" t="str">
        <f>IFERROR(__xludf.DUMMYFUNCTION("IF(ISBLANK($A8),, IF((ARRAYFORMULA(SUM(COUNTIFS(OccupancyAddresses,$A8,OccupancyUnits, $B8, 'Tenant Occupancy'!ML$5:ML23,{""&gt;0"",""Occupied"",""Late""}))))&gt;1,""Multiple Bookings"", IF(SUMIFS( 'Tenant Occupancy'!ML$5:ML23,OccupancyUnits,$B8,OccupancyAddres"&amp;"ses,$A8)&gt;0,SUMIFS('Tenant Occupancy'!ML$5:ML23,OccupancyUnits,$B8,OccupancyAddresses,$A8),IFERROR(VLOOKUP($A8&amp;"" ""&amp;$B8, FILTER(ARRAYFORMULA({OccupancyAddresses&amp;"" ""&amp; OccupancyUnits,'Tenant Occupancy'!ML$5:ML23}),INDEX(ARRAYFORMULA({OccupancyAddresses&amp;"""&amp;" ""&amp; OccupancyUnits,'Tenant Occupancy'!ML$5:ML23}),0,2)&lt;&gt;""""),2,FALSE),IF(MK5=TODAY(),""Today"",)))))"),"")</f>
        <v/>
      </c>
      <c r="ML8" s="3" t="str">
        <f>IFERROR(__xludf.DUMMYFUNCTION("IF(ISBLANK($A8),, IF((ARRAYFORMULA(SUM(COUNTIFS(OccupancyAddresses,$A8,OccupancyUnits, $B8, 'Tenant Occupancy'!MM$5:MM23,{""&gt;0"",""Occupied"",""Late""}))))&gt;1,""Multiple Bookings"", IF(SUMIFS( 'Tenant Occupancy'!MM$5:MM23,OccupancyUnits,$B8,OccupancyAddres"&amp;"ses,$A8)&gt;0,SUMIFS('Tenant Occupancy'!MM$5:MM23,OccupancyUnits,$B8,OccupancyAddresses,$A8),IFERROR(VLOOKUP($A8&amp;"" ""&amp;$B8, FILTER(ARRAYFORMULA({OccupancyAddresses&amp;"" ""&amp; OccupancyUnits,'Tenant Occupancy'!MM$5:MM23}),INDEX(ARRAYFORMULA({OccupancyAddresses&amp;"""&amp;" ""&amp; OccupancyUnits,'Tenant Occupancy'!MM$5:MM23}),0,2)&lt;&gt;""""),2,FALSE),IF(ML5=TODAY(),""Today"",)))))"),"")</f>
        <v/>
      </c>
      <c r="MM8" s="3" t="str">
        <f>IFERROR(__xludf.DUMMYFUNCTION("IF(ISBLANK($A8),, IF((ARRAYFORMULA(SUM(COUNTIFS(OccupancyAddresses,$A8,OccupancyUnits, $B8, 'Tenant Occupancy'!MN$5:MN23,{""&gt;0"",""Occupied"",""Late""}))))&gt;1,""Multiple Bookings"", IF(SUMIFS( 'Tenant Occupancy'!MN$5:MN23,OccupancyUnits,$B8,OccupancyAddres"&amp;"ses,$A8)&gt;0,SUMIFS('Tenant Occupancy'!MN$5:MN23,OccupancyUnits,$B8,OccupancyAddresses,$A8),IFERROR(VLOOKUP($A8&amp;"" ""&amp;$B8, FILTER(ARRAYFORMULA({OccupancyAddresses&amp;"" ""&amp; OccupancyUnits,'Tenant Occupancy'!MN$5:MN23}),INDEX(ARRAYFORMULA({OccupancyAddresses&amp;"""&amp;" ""&amp; OccupancyUnits,'Tenant Occupancy'!MN$5:MN23}),0,2)&lt;&gt;""""),2,FALSE),IF(MM5=TODAY(),""Today"",)))))"),"")</f>
        <v/>
      </c>
      <c r="MN8" s="3" t="str">
        <f>IFERROR(__xludf.DUMMYFUNCTION("IF(ISBLANK($A8),, IF((ARRAYFORMULA(SUM(COUNTIFS(OccupancyAddresses,$A8,OccupancyUnits, $B8, 'Tenant Occupancy'!MO$5:MO23,{""&gt;0"",""Occupied"",""Late""}))))&gt;1,""Multiple Bookings"", IF(SUMIFS( 'Tenant Occupancy'!MO$5:MO23,OccupancyUnits,$B8,OccupancyAddres"&amp;"ses,$A8)&gt;0,SUMIFS('Tenant Occupancy'!MO$5:MO23,OccupancyUnits,$B8,OccupancyAddresses,$A8),IFERROR(VLOOKUP($A8&amp;"" ""&amp;$B8, FILTER(ARRAYFORMULA({OccupancyAddresses&amp;"" ""&amp; OccupancyUnits,'Tenant Occupancy'!MO$5:MO23}),INDEX(ARRAYFORMULA({OccupancyAddresses&amp;"""&amp;" ""&amp; OccupancyUnits,'Tenant Occupancy'!MO$5:MO23}),0,2)&lt;&gt;""""),2,FALSE),IF(MN5=TODAY(),""Today"",)))))"),"")</f>
        <v/>
      </c>
      <c r="MO8" s="3" t="str">
        <f>IFERROR(__xludf.DUMMYFUNCTION("IF(ISBLANK($A8),, IF((ARRAYFORMULA(SUM(COUNTIFS(OccupancyAddresses,$A8,OccupancyUnits, $B8, 'Tenant Occupancy'!MP$5:MP23,{""&gt;0"",""Occupied"",""Late""}))))&gt;1,""Multiple Bookings"", IF(SUMIFS( 'Tenant Occupancy'!MP$5:MP23,OccupancyUnits,$B8,OccupancyAddres"&amp;"ses,$A8)&gt;0,SUMIFS('Tenant Occupancy'!MP$5:MP23,OccupancyUnits,$B8,OccupancyAddresses,$A8),IFERROR(VLOOKUP($A8&amp;"" ""&amp;$B8, FILTER(ARRAYFORMULA({OccupancyAddresses&amp;"" ""&amp; OccupancyUnits,'Tenant Occupancy'!MP$5:MP23}),INDEX(ARRAYFORMULA({OccupancyAddresses&amp;"""&amp;" ""&amp; OccupancyUnits,'Tenant Occupancy'!MP$5:MP23}),0,2)&lt;&gt;""""),2,FALSE),IF(MO5=TODAY(),""Today"",)))))"),"")</f>
        <v/>
      </c>
      <c r="MP8" s="3" t="str">
        <f>IFERROR(__xludf.DUMMYFUNCTION("IF(ISBLANK($A8),, IF((ARRAYFORMULA(SUM(COUNTIFS(OccupancyAddresses,$A8,OccupancyUnits, $B8, 'Tenant Occupancy'!MQ$5:MQ23,{""&gt;0"",""Occupied"",""Late""}))))&gt;1,""Multiple Bookings"", IF(SUMIFS( 'Tenant Occupancy'!MQ$5:MQ23,OccupancyUnits,$B8,OccupancyAddres"&amp;"ses,$A8)&gt;0,SUMIFS('Tenant Occupancy'!MQ$5:MQ23,OccupancyUnits,$B8,OccupancyAddresses,$A8),IFERROR(VLOOKUP($A8&amp;"" ""&amp;$B8, FILTER(ARRAYFORMULA({OccupancyAddresses&amp;"" ""&amp; OccupancyUnits,'Tenant Occupancy'!MQ$5:MQ23}),INDEX(ARRAYFORMULA({OccupancyAddresses&amp;"""&amp;" ""&amp; OccupancyUnits,'Tenant Occupancy'!MQ$5:MQ23}),0,2)&lt;&gt;""""),2,FALSE),IF(MP5=TODAY(),""Today"",)))))"),"")</f>
        <v/>
      </c>
      <c r="MQ8" s="3" t="str">
        <f>IFERROR(__xludf.DUMMYFUNCTION("IF(ISBLANK($A8),, IF((ARRAYFORMULA(SUM(COUNTIFS(OccupancyAddresses,$A8,OccupancyUnits, $B8, 'Tenant Occupancy'!MR$5:MR23,{""&gt;0"",""Occupied"",""Late""}))))&gt;1,""Multiple Bookings"", IF(SUMIFS( 'Tenant Occupancy'!MR$5:MR23,OccupancyUnits,$B8,OccupancyAddres"&amp;"ses,$A8)&gt;0,SUMIFS('Tenant Occupancy'!MR$5:MR23,OccupancyUnits,$B8,OccupancyAddresses,$A8),IFERROR(VLOOKUP($A8&amp;"" ""&amp;$B8, FILTER(ARRAYFORMULA({OccupancyAddresses&amp;"" ""&amp; OccupancyUnits,'Tenant Occupancy'!MR$5:MR23}),INDEX(ARRAYFORMULA({OccupancyAddresses&amp;"""&amp;" ""&amp; OccupancyUnits,'Tenant Occupancy'!MR$5:MR23}),0,2)&lt;&gt;""""),2,FALSE),IF(MQ5=TODAY(),""Today"",)))))"),"")</f>
        <v/>
      </c>
      <c r="MR8" s="3" t="str">
        <f>IFERROR(__xludf.DUMMYFUNCTION("IF(ISBLANK($A8),, IF((ARRAYFORMULA(SUM(COUNTIFS(OccupancyAddresses,$A8,OccupancyUnits, $B8, 'Tenant Occupancy'!MS$5:MS23,{""&gt;0"",""Occupied"",""Late""}))))&gt;1,""Multiple Bookings"", IF(SUMIFS( 'Tenant Occupancy'!MS$5:MS23,OccupancyUnits,$B8,OccupancyAddres"&amp;"ses,$A8)&gt;0,SUMIFS('Tenant Occupancy'!MS$5:MS23,OccupancyUnits,$B8,OccupancyAddresses,$A8),IFERROR(VLOOKUP($A8&amp;"" ""&amp;$B8, FILTER(ARRAYFORMULA({OccupancyAddresses&amp;"" ""&amp; OccupancyUnits,'Tenant Occupancy'!MS$5:MS23}),INDEX(ARRAYFORMULA({OccupancyAddresses&amp;"""&amp;" ""&amp; OccupancyUnits,'Tenant Occupancy'!MS$5:MS23}),0,2)&lt;&gt;""""),2,FALSE),IF(MR5=TODAY(),""Today"",)))))"),"")</f>
        <v/>
      </c>
      <c r="MS8" s="3" t="str">
        <f>IFERROR(__xludf.DUMMYFUNCTION("IF(ISBLANK($A8),, IF((ARRAYFORMULA(SUM(COUNTIFS(OccupancyAddresses,$A8,OccupancyUnits, $B8, 'Tenant Occupancy'!MT$5:MT23,{""&gt;0"",""Occupied"",""Late""}))))&gt;1,""Multiple Bookings"", IF(SUMIFS( 'Tenant Occupancy'!MT$5:MT23,OccupancyUnits,$B8,OccupancyAddres"&amp;"ses,$A8)&gt;0,SUMIFS('Tenant Occupancy'!MT$5:MT23,OccupancyUnits,$B8,OccupancyAddresses,$A8),IFERROR(VLOOKUP($A8&amp;"" ""&amp;$B8, FILTER(ARRAYFORMULA({OccupancyAddresses&amp;"" ""&amp; OccupancyUnits,'Tenant Occupancy'!MT$5:MT23}),INDEX(ARRAYFORMULA({OccupancyAddresses&amp;"""&amp;" ""&amp; OccupancyUnits,'Tenant Occupancy'!MT$5:MT23}),0,2)&lt;&gt;""""),2,FALSE),IF(MS5=TODAY(),""Today"",)))))"),"")</f>
        <v/>
      </c>
      <c r="MT8" s="3" t="str">
        <f>IFERROR(__xludf.DUMMYFUNCTION("IF(ISBLANK($A8),, IF((ARRAYFORMULA(SUM(COUNTIFS(OccupancyAddresses,$A8,OccupancyUnits, $B8, 'Tenant Occupancy'!MU$5:MU23,{""&gt;0"",""Occupied"",""Late""}))))&gt;1,""Multiple Bookings"", IF(SUMIFS( 'Tenant Occupancy'!MU$5:MU23,OccupancyUnits,$B8,OccupancyAddres"&amp;"ses,$A8)&gt;0,SUMIFS('Tenant Occupancy'!MU$5:MU23,OccupancyUnits,$B8,OccupancyAddresses,$A8),IFERROR(VLOOKUP($A8&amp;"" ""&amp;$B8, FILTER(ARRAYFORMULA({OccupancyAddresses&amp;"" ""&amp; OccupancyUnits,'Tenant Occupancy'!MU$5:MU23}),INDEX(ARRAYFORMULA({OccupancyAddresses&amp;"""&amp;" ""&amp; OccupancyUnits,'Tenant Occupancy'!MU$5:MU23}),0,2)&lt;&gt;""""),2,FALSE),IF(MT5=TODAY(),""Today"",)))))"),"")</f>
        <v/>
      </c>
      <c r="MU8" s="3" t="str">
        <f>IFERROR(__xludf.DUMMYFUNCTION("IF(ISBLANK($A8),, IF((ARRAYFORMULA(SUM(COUNTIFS(OccupancyAddresses,$A8,OccupancyUnits, $B8, 'Tenant Occupancy'!MV$5:MV23,{""&gt;0"",""Occupied"",""Late""}))))&gt;1,""Multiple Bookings"", IF(SUMIFS( 'Tenant Occupancy'!MV$5:MV23,OccupancyUnits,$B8,OccupancyAddres"&amp;"ses,$A8)&gt;0,SUMIFS('Tenant Occupancy'!MV$5:MV23,OccupancyUnits,$B8,OccupancyAddresses,$A8),IFERROR(VLOOKUP($A8&amp;"" ""&amp;$B8, FILTER(ARRAYFORMULA({OccupancyAddresses&amp;"" ""&amp; OccupancyUnits,'Tenant Occupancy'!MV$5:MV23}),INDEX(ARRAYFORMULA({OccupancyAddresses&amp;"""&amp;" ""&amp; OccupancyUnits,'Tenant Occupancy'!MV$5:MV23}),0,2)&lt;&gt;""""),2,FALSE),IF(MU5=TODAY(),""Today"",)))))"),"")</f>
        <v/>
      </c>
      <c r="MV8" s="3" t="str">
        <f>IFERROR(__xludf.DUMMYFUNCTION("IF(ISBLANK($A8),, IF((ARRAYFORMULA(SUM(COUNTIFS(OccupancyAddresses,$A8,OccupancyUnits, $B8, 'Tenant Occupancy'!MW$5:MW23,{""&gt;0"",""Occupied"",""Late""}))))&gt;1,""Multiple Bookings"", IF(SUMIFS( 'Tenant Occupancy'!MW$5:MW23,OccupancyUnits,$B8,OccupancyAddres"&amp;"ses,$A8)&gt;0,SUMIFS('Tenant Occupancy'!MW$5:MW23,OccupancyUnits,$B8,OccupancyAddresses,$A8),IFERROR(VLOOKUP($A8&amp;"" ""&amp;$B8, FILTER(ARRAYFORMULA({OccupancyAddresses&amp;"" ""&amp; OccupancyUnits,'Tenant Occupancy'!MW$5:MW23}),INDEX(ARRAYFORMULA({OccupancyAddresses&amp;"""&amp;" ""&amp; OccupancyUnits,'Tenant Occupancy'!MW$5:MW23}),0,2)&lt;&gt;""""),2,FALSE),IF(MV5=TODAY(),""Today"",)))))"),"")</f>
        <v/>
      </c>
      <c r="MW8" s="3" t="str">
        <f>IFERROR(__xludf.DUMMYFUNCTION("IF(ISBLANK($A8),, IF((ARRAYFORMULA(SUM(COUNTIFS(OccupancyAddresses,$A8,OccupancyUnits, $B8, 'Tenant Occupancy'!MX$5:MX23,{""&gt;0"",""Occupied"",""Late""}))))&gt;1,""Multiple Bookings"", IF(SUMIFS( 'Tenant Occupancy'!MX$5:MX23,OccupancyUnits,$B8,OccupancyAddres"&amp;"ses,$A8)&gt;0,SUMIFS('Tenant Occupancy'!MX$5:MX23,OccupancyUnits,$B8,OccupancyAddresses,$A8),IFERROR(VLOOKUP($A8&amp;"" ""&amp;$B8, FILTER(ARRAYFORMULA({OccupancyAddresses&amp;"" ""&amp; OccupancyUnits,'Tenant Occupancy'!MX$5:MX23}),INDEX(ARRAYFORMULA({OccupancyAddresses&amp;"""&amp;" ""&amp; OccupancyUnits,'Tenant Occupancy'!MX$5:MX23}),0,2)&lt;&gt;""""),2,FALSE),IF(MW5=TODAY(),""Today"",)))))"),"")</f>
        <v/>
      </c>
      <c r="MX8" s="3" t="str">
        <f>IFERROR(__xludf.DUMMYFUNCTION("IF(ISBLANK($A8),, IF((ARRAYFORMULA(SUM(COUNTIFS(OccupancyAddresses,$A8,OccupancyUnits, $B8, 'Tenant Occupancy'!MY$5:MY23,{""&gt;0"",""Occupied"",""Late""}))))&gt;1,""Multiple Bookings"", IF(SUMIFS( 'Tenant Occupancy'!MY$5:MY23,OccupancyUnits,$B8,OccupancyAddres"&amp;"ses,$A8)&gt;0,SUMIFS('Tenant Occupancy'!MY$5:MY23,OccupancyUnits,$B8,OccupancyAddresses,$A8),IFERROR(VLOOKUP($A8&amp;"" ""&amp;$B8, FILTER(ARRAYFORMULA({OccupancyAddresses&amp;"" ""&amp; OccupancyUnits,'Tenant Occupancy'!MY$5:MY23}),INDEX(ARRAYFORMULA({OccupancyAddresses&amp;"""&amp;" ""&amp; OccupancyUnits,'Tenant Occupancy'!MY$5:MY23}),0,2)&lt;&gt;""""),2,FALSE),IF(MX5=TODAY(),""Today"",)))))"),"")</f>
        <v/>
      </c>
      <c r="MY8" s="3" t="str">
        <f>IFERROR(__xludf.DUMMYFUNCTION("IF(ISBLANK($A8),, IF((ARRAYFORMULA(SUM(COUNTIFS(OccupancyAddresses,$A8,OccupancyUnits, $B8, 'Tenant Occupancy'!MZ$5:MZ23,{""&gt;0"",""Occupied"",""Late""}))))&gt;1,""Multiple Bookings"", IF(SUMIFS( 'Tenant Occupancy'!MZ$5:MZ23,OccupancyUnits,$B8,OccupancyAddres"&amp;"ses,$A8)&gt;0,SUMIFS('Tenant Occupancy'!MZ$5:MZ23,OccupancyUnits,$B8,OccupancyAddresses,$A8),IFERROR(VLOOKUP($A8&amp;"" ""&amp;$B8, FILTER(ARRAYFORMULA({OccupancyAddresses&amp;"" ""&amp; OccupancyUnits,'Tenant Occupancy'!MZ$5:MZ23}),INDEX(ARRAYFORMULA({OccupancyAddresses&amp;"""&amp;" ""&amp; OccupancyUnits,'Tenant Occupancy'!MZ$5:MZ23}),0,2)&lt;&gt;""""),2,FALSE),IF(MY5=TODAY(),""Today"",)))))"),"")</f>
        <v/>
      </c>
      <c r="MZ8" s="3" t="str">
        <f>IFERROR(__xludf.DUMMYFUNCTION("IF(ISBLANK($A8),, IF((ARRAYFORMULA(SUM(COUNTIFS(OccupancyAddresses,$A8,OccupancyUnits, $B8, 'Tenant Occupancy'!NA$5:NA23,{""&gt;0"",""Occupied"",""Late""}))))&gt;1,""Multiple Bookings"", IF(SUMIFS( 'Tenant Occupancy'!NA$5:NA23,OccupancyUnits,$B8,OccupancyAddres"&amp;"ses,$A8)&gt;0,SUMIFS('Tenant Occupancy'!NA$5:NA23,OccupancyUnits,$B8,OccupancyAddresses,$A8),IFERROR(VLOOKUP($A8&amp;"" ""&amp;$B8, FILTER(ARRAYFORMULA({OccupancyAddresses&amp;"" ""&amp; OccupancyUnits,'Tenant Occupancy'!NA$5:NA23}),INDEX(ARRAYFORMULA({OccupancyAddresses&amp;"""&amp;" ""&amp; OccupancyUnits,'Tenant Occupancy'!NA$5:NA23}),0,2)&lt;&gt;""""),2,FALSE),IF(MZ5=TODAY(),""Today"",)))))"),"")</f>
        <v/>
      </c>
      <c r="NA8" s="3" t="str">
        <f>IFERROR(__xludf.DUMMYFUNCTION("IF(ISBLANK($A8),, IF((ARRAYFORMULA(SUM(COUNTIFS(OccupancyAddresses,$A8,OccupancyUnits, $B8, 'Tenant Occupancy'!NB$5:NB23,{""&gt;0"",""Occupied"",""Late""}))))&gt;1,""Multiple Bookings"", IF(SUMIFS( 'Tenant Occupancy'!NB$5:NB23,OccupancyUnits,$B8,OccupancyAddres"&amp;"ses,$A8)&gt;0,SUMIFS('Tenant Occupancy'!NB$5:NB23,OccupancyUnits,$B8,OccupancyAddresses,$A8),IFERROR(VLOOKUP($A8&amp;"" ""&amp;$B8, FILTER(ARRAYFORMULA({OccupancyAddresses&amp;"" ""&amp; OccupancyUnits,'Tenant Occupancy'!NB$5:NB23}),INDEX(ARRAYFORMULA({OccupancyAddresses&amp;"""&amp;" ""&amp; OccupancyUnits,'Tenant Occupancy'!NB$5:NB23}),0,2)&lt;&gt;""""),2,FALSE),IF(NA5=TODAY(),""Today"",)))))"),"")</f>
        <v/>
      </c>
      <c r="NB8" s="3" t="str">
        <f>IFERROR(__xludf.DUMMYFUNCTION("IF(ISBLANK($A8),, IF((ARRAYFORMULA(SUM(COUNTIFS(OccupancyAddresses,$A8,OccupancyUnits, $B8, 'Tenant Occupancy'!NC$5:NC23,{""&gt;0"",""Occupied"",""Late""}))))&gt;1,""Multiple Bookings"", IF(SUMIFS( 'Tenant Occupancy'!NC$5:NC23,OccupancyUnits,$B8,OccupancyAddres"&amp;"ses,$A8)&gt;0,SUMIFS('Tenant Occupancy'!NC$5:NC23,OccupancyUnits,$B8,OccupancyAddresses,$A8),IFERROR(VLOOKUP($A8&amp;"" ""&amp;$B8, FILTER(ARRAYFORMULA({OccupancyAddresses&amp;"" ""&amp; OccupancyUnits,'Tenant Occupancy'!NC$5:NC23}),INDEX(ARRAYFORMULA({OccupancyAddresses&amp;"""&amp;" ""&amp; OccupancyUnits,'Tenant Occupancy'!NC$5:NC23}),0,2)&lt;&gt;""""),2,FALSE),IF(NB5=TODAY(),""Today"",)))))"),"")</f>
        <v/>
      </c>
      <c r="NC8" s="3" t="str">
        <f>IFERROR(__xludf.DUMMYFUNCTION("IF(ISBLANK($A8),, IF((ARRAYFORMULA(SUM(COUNTIFS(OccupancyAddresses,$A8,OccupancyUnits, $B8, 'Tenant Occupancy'!ND$5:ND23,{""&gt;0"",""Occupied"",""Late""}))))&gt;1,""Multiple Bookings"", IF(SUMIFS( 'Tenant Occupancy'!ND$5:ND23,OccupancyUnits,$B8,OccupancyAddres"&amp;"ses,$A8)&gt;0,SUMIFS('Tenant Occupancy'!ND$5:ND23,OccupancyUnits,$B8,OccupancyAddresses,$A8),IFERROR(VLOOKUP($A8&amp;"" ""&amp;$B8, FILTER(ARRAYFORMULA({OccupancyAddresses&amp;"" ""&amp; OccupancyUnits,'Tenant Occupancy'!ND$5:ND23}),INDEX(ARRAYFORMULA({OccupancyAddresses&amp;"""&amp;" ""&amp; OccupancyUnits,'Tenant Occupancy'!ND$5:ND23}),0,2)&lt;&gt;""""),2,FALSE),IF(NC5=TODAY(),""Today"",)))))"),"")</f>
        <v/>
      </c>
      <c r="ND8" s="3" t="str">
        <f>IFERROR(__xludf.DUMMYFUNCTION("IF(ISBLANK($A8),, IF((ARRAYFORMULA(SUM(COUNTIFS(OccupancyAddresses,$A8,OccupancyUnits, $B8, 'Tenant Occupancy'!NE$5:NE23,{""&gt;0"",""Occupied"",""Late""}))))&gt;1,""Multiple Bookings"", IF(SUMIFS( 'Tenant Occupancy'!NE$5:NE23,OccupancyUnits,$B8,OccupancyAddres"&amp;"ses,$A8)&gt;0,SUMIFS('Tenant Occupancy'!NE$5:NE23,OccupancyUnits,$B8,OccupancyAddresses,$A8),IFERROR(VLOOKUP($A8&amp;"" ""&amp;$B8, FILTER(ARRAYFORMULA({OccupancyAddresses&amp;"" ""&amp; OccupancyUnits,'Tenant Occupancy'!NE$5:NE23}),INDEX(ARRAYFORMULA({OccupancyAddresses&amp;"""&amp;" ""&amp; OccupancyUnits,'Tenant Occupancy'!NE$5:NE23}),0,2)&lt;&gt;""""),2,FALSE),IF(ND5=TODAY(),""Today"",)))))"),"")</f>
        <v/>
      </c>
      <c r="NE8" s="3" t="str">
        <f>IFERROR(__xludf.DUMMYFUNCTION("IF(ISBLANK($A8),, IF((ARRAYFORMULA(SUM(COUNTIFS(OccupancyAddresses,$A8,OccupancyUnits, $B8, 'Tenant Occupancy'!NF$5:NF23,{""&gt;0"",""Occupied"",""Late""}))))&gt;1,""Multiple Bookings"", IF(SUMIFS( 'Tenant Occupancy'!NF$5:NF23,OccupancyUnits,$B8,OccupancyAddres"&amp;"ses,$A8)&gt;0,SUMIFS('Tenant Occupancy'!NF$5:NF23,OccupancyUnits,$B8,OccupancyAddresses,$A8),IFERROR(VLOOKUP($A8&amp;"" ""&amp;$B8, FILTER(ARRAYFORMULA({OccupancyAddresses&amp;"" ""&amp; OccupancyUnits,'Tenant Occupancy'!NF$5:NF23}),INDEX(ARRAYFORMULA({OccupancyAddresses&amp;"""&amp;" ""&amp; OccupancyUnits,'Tenant Occupancy'!NF$5:NF23}),0,2)&lt;&gt;""""),2,FALSE),IF(NE5=TODAY(),""Today"",)))))"),"")</f>
        <v/>
      </c>
      <c r="NF8" s="3" t="str">
        <f>IFERROR(__xludf.DUMMYFUNCTION("IF(ISBLANK($A8),, IF((ARRAYFORMULA(SUM(COUNTIFS(OccupancyAddresses,$A8,OccupancyUnits, $B8, 'Tenant Occupancy'!NG$5:NG23,{""&gt;0"",""Occupied"",""Late""}))))&gt;1,""Multiple Bookings"", IF(SUMIFS( 'Tenant Occupancy'!NG$5:NG23,OccupancyUnits,$B8,OccupancyAddres"&amp;"ses,$A8)&gt;0,SUMIFS('Tenant Occupancy'!NG$5:NG23,OccupancyUnits,$B8,OccupancyAddresses,$A8),IFERROR(VLOOKUP($A8&amp;"" ""&amp;$B8, FILTER(ARRAYFORMULA({OccupancyAddresses&amp;"" ""&amp; OccupancyUnits,'Tenant Occupancy'!NG$5:NG23}),INDEX(ARRAYFORMULA({OccupancyAddresses&amp;"""&amp;" ""&amp; OccupancyUnits,'Tenant Occupancy'!NG$5:NG23}),0,2)&lt;&gt;""""),2,FALSE),IF(NF5=TODAY(),""Today"",)))))"),"")</f>
        <v/>
      </c>
      <c r="NG8" s="3" t="str">
        <f>IFERROR(__xludf.DUMMYFUNCTION("IF(ISBLANK($A8),, IF((ARRAYFORMULA(SUM(COUNTIFS(OccupancyAddresses,$A8,OccupancyUnits, $B8, 'Tenant Occupancy'!NH$5:NH23,{""&gt;0"",""Occupied"",""Late""}))))&gt;1,""Multiple Bookings"", IF(SUMIFS( 'Tenant Occupancy'!NH$5:NH23,OccupancyUnits,$B8,OccupancyAddres"&amp;"ses,$A8)&gt;0,SUMIFS('Tenant Occupancy'!NH$5:NH23,OccupancyUnits,$B8,OccupancyAddresses,$A8),IFERROR(VLOOKUP($A8&amp;"" ""&amp;$B8, FILTER(ARRAYFORMULA({OccupancyAddresses&amp;"" ""&amp; OccupancyUnits,'Tenant Occupancy'!NH$5:NH23}),INDEX(ARRAYFORMULA({OccupancyAddresses&amp;"""&amp;" ""&amp; OccupancyUnits,'Tenant Occupancy'!NH$5:NH23}),0,2)&lt;&gt;""""),2,FALSE),IF(NG5=TODAY(),""Today"",)))))"),"")</f>
        <v/>
      </c>
      <c r="NH8" s="3" t="str">
        <f>IFERROR(__xludf.DUMMYFUNCTION("IF(ISBLANK($A8),, IF((ARRAYFORMULA(SUM(COUNTIFS(OccupancyAddresses,$A8,OccupancyUnits, $B8, 'Tenant Occupancy'!NI$5:NI23,{""&gt;0"",""Occupied"",""Late""}))))&gt;1,""Multiple Bookings"", IF(SUMIFS( 'Tenant Occupancy'!NI$5:NI23,OccupancyUnits,$B8,OccupancyAddres"&amp;"ses,$A8)&gt;0,SUMIFS('Tenant Occupancy'!NI$5:NI23,OccupancyUnits,$B8,OccupancyAddresses,$A8),IFERROR(VLOOKUP($A8&amp;"" ""&amp;$B8, FILTER(ARRAYFORMULA({OccupancyAddresses&amp;"" ""&amp; OccupancyUnits,'Tenant Occupancy'!NI$5:NI23}),INDEX(ARRAYFORMULA({OccupancyAddresses&amp;"""&amp;" ""&amp; OccupancyUnits,'Tenant Occupancy'!NI$5:NI23}),0,2)&lt;&gt;""""),2,FALSE),IF(NH5=TODAY(),""Today"",)))))"),"")</f>
        <v/>
      </c>
      <c r="NI8" s="3" t="str">
        <f>IFERROR(__xludf.DUMMYFUNCTION("IF(ISBLANK($A8),, IF((ARRAYFORMULA(SUM(COUNTIFS(OccupancyAddresses,$A8,OccupancyUnits, $B8, 'Tenant Occupancy'!NJ$5:NJ23,{""&gt;0"",""Occupied"",""Late""}))))&gt;1,""Multiple Bookings"", IF(SUMIFS( 'Tenant Occupancy'!NJ$5:NJ23,OccupancyUnits,$B8,OccupancyAddres"&amp;"ses,$A8)&gt;0,SUMIFS('Tenant Occupancy'!NJ$5:NJ23,OccupancyUnits,$B8,OccupancyAddresses,$A8),IFERROR(VLOOKUP($A8&amp;"" ""&amp;$B8, FILTER(ARRAYFORMULA({OccupancyAddresses&amp;"" ""&amp; OccupancyUnits,'Tenant Occupancy'!NJ$5:NJ23}),INDEX(ARRAYFORMULA({OccupancyAddresses&amp;"""&amp;" ""&amp; OccupancyUnits,'Tenant Occupancy'!NJ$5:NJ23}),0,2)&lt;&gt;""""),2,FALSE),IF(NI5=TODAY(),""Today"",)))))"),"")</f>
        <v/>
      </c>
      <c r="NJ8" s="3" t="str">
        <f>IFERROR(__xludf.DUMMYFUNCTION("IF(ISBLANK($A8),, IF((ARRAYFORMULA(SUM(COUNTIFS(OccupancyAddresses,$A8,OccupancyUnits, $B8, 'Tenant Occupancy'!NK$5:NK23,{""&gt;0"",""Occupied"",""Late""}))))&gt;1,""Multiple Bookings"", IF(SUMIFS( 'Tenant Occupancy'!NK$5:NK23,OccupancyUnits,$B8,OccupancyAddres"&amp;"ses,$A8)&gt;0,SUMIFS('Tenant Occupancy'!NK$5:NK23,OccupancyUnits,$B8,OccupancyAddresses,$A8),IFERROR(VLOOKUP($A8&amp;"" ""&amp;$B8, FILTER(ARRAYFORMULA({OccupancyAddresses&amp;"" ""&amp; OccupancyUnits,'Tenant Occupancy'!NK$5:NK23}),INDEX(ARRAYFORMULA({OccupancyAddresses&amp;"""&amp;" ""&amp; OccupancyUnits,'Tenant Occupancy'!NK$5:NK23}),0,2)&lt;&gt;""""),2,FALSE),IF(NJ5=TODAY(),""Today"",)))))"),"")</f>
        <v/>
      </c>
      <c r="NK8" s="3" t="str">
        <f>IFERROR(__xludf.DUMMYFUNCTION("IF(ISBLANK($A8),, IF((ARRAYFORMULA(SUM(COUNTIFS(OccupancyAddresses,$A8,OccupancyUnits, $B8, 'Tenant Occupancy'!NL$5:NL23,{""&gt;0"",""Occupied"",""Late""}))))&gt;1,""Multiple Bookings"", IF(SUMIFS( 'Tenant Occupancy'!NL$5:NL23,OccupancyUnits,$B8,OccupancyAddres"&amp;"ses,$A8)&gt;0,SUMIFS('Tenant Occupancy'!NL$5:NL23,OccupancyUnits,$B8,OccupancyAddresses,$A8),IFERROR(VLOOKUP($A8&amp;"" ""&amp;$B8, FILTER(ARRAYFORMULA({OccupancyAddresses&amp;"" ""&amp; OccupancyUnits,'Tenant Occupancy'!NL$5:NL23}),INDEX(ARRAYFORMULA({OccupancyAddresses&amp;"""&amp;" ""&amp; OccupancyUnits,'Tenant Occupancy'!NL$5:NL23}),0,2)&lt;&gt;""""),2,FALSE),IF(NK5=TODAY(),""Today"",)))))"),"")</f>
        <v/>
      </c>
      <c r="NL8" s="3" t="str">
        <f>IFERROR(__xludf.DUMMYFUNCTION("IF(ISBLANK($A8),, IF((ARRAYFORMULA(SUM(COUNTIFS(OccupancyAddresses,$A8,OccupancyUnits, $B8, 'Tenant Occupancy'!NM$5:NM23,{""&gt;0"",""Occupied"",""Late""}))))&gt;1,""Multiple Bookings"", IF(SUMIFS( 'Tenant Occupancy'!NM$5:NM23,OccupancyUnits,$B8,OccupancyAddres"&amp;"ses,$A8)&gt;0,SUMIFS('Tenant Occupancy'!NM$5:NM23,OccupancyUnits,$B8,OccupancyAddresses,$A8),IFERROR(VLOOKUP($A8&amp;"" ""&amp;$B8, FILTER(ARRAYFORMULA({OccupancyAddresses&amp;"" ""&amp; OccupancyUnits,'Tenant Occupancy'!NM$5:NM23}),INDEX(ARRAYFORMULA({OccupancyAddresses&amp;"""&amp;" ""&amp; OccupancyUnits,'Tenant Occupancy'!NM$5:NM23}),0,2)&lt;&gt;""""),2,FALSE),IF(NL5=TODAY(),""Today"",)))))"),"")</f>
        <v/>
      </c>
      <c r="NM8" s="3" t="str">
        <f>IFERROR(__xludf.DUMMYFUNCTION("IF(ISBLANK($A8),, IF((ARRAYFORMULA(SUM(COUNTIFS(OccupancyAddresses,$A8,OccupancyUnits, $B8, 'Tenant Occupancy'!NN$5:NN23,{""&gt;0"",""Occupied"",""Late""}))))&gt;1,""Multiple Bookings"", IF(SUMIFS( 'Tenant Occupancy'!NN$5:NN23,OccupancyUnits,$B8,OccupancyAddres"&amp;"ses,$A8)&gt;0,SUMIFS('Tenant Occupancy'!NN$5:NN23,OccupancyUnits,$B8,OccupancyAddresses,$A8),IFERROR(VLOOKUP($A8&amp;"" ""&amp;$B8, FILTER(ARRAYFORMULA({OccupancyAddresses&amp;"" ""&amp; OccupancyUnits,'Tenant Occupancy'!NN$5:NN23}),INDEX(ARRAYFORMULA({OccupancyAddresses&amp;"""&amp;" ""&amp; OccupancyUnits,'Tenant Occupancy'!NN$5:NN23}),0,2)&lt;&gt;""""),2,FALSE),IF(NM5=TODAY(),""Today"",)))))"),"")</f>
        <v/>
      </c>
      <c r="NN8" s="3" t="str">
        <f>IFERROR(__xludf.DUMMYFUNCTION("IF(ISBLANK($A8),, IF((ARRAYFORMULA(SUM(COUNTIFS(OccupancyAddresses,$A8,OccupancyUnits, $B8, 'Tenant Occupancy'!NO$5:NO23,{""&gt;0"",""Occupied"",""Late""}))))&gt;1,""Multiple Bookings"", IF(SUMIFS( 'Tenant Occupancy'!NO$5:NO23,OccupancyUnits,$B8,OccupancyAddres"&amp;"ses,$A8)&gt;0,SUMIFS('Tenant Occupancy'!NO$5:NO23,OccupancyUnits,$B8,OccupancyAddresses,$A8),IFERROR(VLOOKUP($A8&amp;"" ""&amp;$B8, FILTER(ARRAYFORMULA({OccupancyAddresses&amp;"" ""&amp; OccupancyUnits,'Tenant Occupancy'!NO$5:NO23}),INDEX(ARRAYFORMULA({OccupancyAddresses&amp;"""&amp;" ""&amp; OccupancyUnits,'Tenant Occupancy'!NO$5:NO23}),0,2)&lt;&gt;""""),2,FALSE),IF(NN5=TODAY(),""Today"",)))))"),"")</f>
        <v/>
      </c>
      <c r="NO8" s="3" t="str">
        <f>IFERROR(__xludf.DUMMYFUNCTION("IF(ISBLANK($A8),, IF((ARRAYFORMULA(SUM(COUNTIFS(OccupancyAddresses,$A8,OccupancyUnits, $B8, 'Tenant Occupancy'!NP$5:NP23,{""&gt;0"",""Occupied"",""Late""}))))&gt;1,""Multiple Bookings"", IF(SUMIFS( 'Tenant Occupancy'!NP$5:NP23,OccupancyUnits,$B8,OccupancyAddres"&amp;"ses,$A8)&gt;0,SUMIFS('Tenant Occupancy'!NP$5:NP23,OccupancyUnits,$B8,OccupancyAddresses,$A8),IFERROR(VLOOKUP($A8&amp;"" ""&amp;$B8, FILTER(ARRAYFORMULA({OccupancyAddresses&amp;"" ""&amp; OccupancyUnits,'Tenant Occupancy'!NP$5:NP23}),INDEX(ARRAYFORMULA({OccupancyAddresses&amp;"""&amp;" ""&amp; OccupancyUnits,'Tenant Occupancy'!NP$5:NP23}),0,2)&lt;&gt;""""),2,FALSE),IF(NO5=TODAY(),""Today"",)))))"),"")</f>
        <v/>
      </c>
      <c r="NP8" s="3" t="str">
        <f>IFERROR(__xludf.DUMMYFUNCTION("IF(ISBLANK($A8),, IF((ARRAYFORMULA(SUM(COUNTIFS(OccupancyAddresses,$A8,OccupancyUnits, $B8, 'Tenant Occupancy'!NQ$5:NQ23,{""&gt;0"",""Occupied"",""Late""}))))&gt;1,""Multiple Bookings"", IF(SUMIFS( 'Tenant Occupancy'!NQ$5:NQ23,OccupancyUnits,$B8,OccupancyAddres"&amp;"ses,$A8)&gt;0,SUMIFS('Tenant Occupancy'!NQ$5:NQ23,OccupancyUnits,$B8,OccupancyAddresses,$A8),IFERROR(VLOOKUP($A8&amp;"" ""&amp;$B8, FILTER(ARRAYFORMULA({OccupancyAddresses&amp;"" ""&amp; OccupancyUnits,'Tenant Occupancy'!NQ$5:NQ23}),INDEX(ARRAYFORMULA({OccupancyAddresses&amp;"""&amp;" ""&amp; OccupancyUnits,'Tenant Occupancy'!NQ$5:NQ23}),0,2)&lt;&gt;""""),2,FALSE),IF(NP5=TODAY(),""Today"",)))))"),"")</f>
        <v/>
      </c>
      <c r="NQ8" s="3" t="str">
        <f>IFERROR(__xludf.DUMMYFUNCTION("IF(ISBLANK($A8),, IF((ARRAYFORMULA(SUM(COUNTIFS(OccupancyAddresses,$A8,OccupancyUnits, $B8, 'Tenant Occupancy'!NR$5:NR23,{""&gt;0"",""Occupied"",""Late""}))))&gt;1,""Multiple Bookings"", IF(SUMIFS( 'Tenant Occupancy'!NR$5:NR23,OccupancyUnits,$B8,OccupancyAddres"&amp;"ses,$A8)&gt;0,SUMIFS('Tenant Occupancy'!NR$5:NR23,OccupancyUnits,$B8,OccupancyAddresses,$A8),IFERROR(VLOOKUP($A8&amp;"" ""&amp;$B8, FILTER(ARRAYFORMULA({OccupancyAddresses&amp;"" ""&amp; OccupancyUnits,'Tenant Occupancy'!NR$5:NR23}),INDEX(ARRAYFORMULA({OccupancyAddresses&amp;"""&amp;" ""&amp; OccupancyUnits,'Tenant Occupancy'!NR$5:NR23}),0,2)&lt;&gt;""""),2,FALSE),IF(NQ5=TODAY(),""Today"",)))))"),"")</f>
        <v/>
      </c>
      <c r="NR8" s="3" t="str">
        <f>IFERROR(__xludf.DUMMYFUNCTION("IF(ISBLANK($A8),, IF((ARRAYFORMULA(SUM(COUNTIFS(OccupancyAddresses,$A8,OccupancyUnits, $B8, 'Tenant Occupancy'!NS$5:NS23,{""&gt;0"",""Occupied"",""Late""}))))&gt;1,""Multiple Bookings"", IF(SUMIFS( 'Tenant Occupancy'!NS$5:NS23,OccupancyUnits,$B8,OccupancyAddres"&amp;"ses,$A8)&gt;0,SUMIFS('Tenant Occupancy'!NS$5:NS23,OccupancyUnits,$B8,OccupancyAddresses,$A8),IFERROR(VLOOKUP($A8&amp;"" ""&amp;$B8, FILTER(ARRAYFORMULA({OccupancyAddresses&amp;"" ""&amp; OccupancyUnits,'Tenant Occupancy'!NS$5:NS23}),INDEX(ARRAYFORMULA({OccupancyAddresses&amp;"""&amp;" ""&amp; OccupancyUnits,'Tenant Occupancy'!NS$5:NS23}),0,2)&lt;&gt;""""),2,FALSE),IF(NR5=TODAY(),""Today"",)))))"),"")</f>
        <v/>
      </c>
      <c r="NS8" s="3" t="str">
        <f>IFERROR(__xludf.DUMMYFUNCTION("IF(ISBLANK($A8),, IF((ARRAYFORMULA(SUM(COUNTIFS(OccupancyAddresses,$A8,OccupancyUnits, $B8, 'Tenant Occupancy'!NT$5:NT23,{""&gt;0"",""Occupied"",""Late""}))))&gt;1,""Multiple Bookings"", IF(SUMIFS( 'Tenant Occupancy'!NT$5:NT23,OccupancyUnits,$B8,OccupancyAddres"&amp;"ses,$A8)&gt;0,SUMIFS('Tenant Occupancy'!NT$5:NT23,OccupancyUnits,$B8,OccupancyAddresses,$A8),IFERROR(VLOOKUP($A8&amp;"" ""&amp;$B8, FILTER(ARRAYFORMULA({OccupancyAddresses&amp;"" ""&amp; OccupancyUnits,'Tenant Occupancy'!NT$5:NT23}),INDEX(ARRAYFORMULA({OccupancyAddresses&amp;"""&amp;" ""&amp; OccupancyUnits,'Tenant Occupancy'!NT$5:NT23}),0,2)&lt;&gt;""""),2,FALSE),IF(NS5=TODAY(),""Today"",)))))"),"")</f>
        <v/>
      </c>
      <c r="NT8" s="3" t="str">
        <f>IFERROR(__xludf.DUMMYFUNCTION("IF(ISBLANK($A8),, IF((ARRAYFORMULA(SUM(COUNTIFS(OccupancyAddresses,$A8,OccupancyUnits, $B8, 'Tenant Occupancy'!NU$5:NU23,{""&gt;0"",""Occupied"",""Late""}))))&gt;1,""Multiple Bookings"", IF(SUMIFS( 'Tenant Occupancy'!NU$5:NU23,OccupancyUnits,$B8,OccupancyAddres"&amp;"ses,$A8)&gt;0,SUMIFS('Tenant Occupancy'!NU$5:NU23,OccupancyUnits,$B8,OccupancyAddresses,$A8),IFERROR(VLOOKUP($A8&amp;"" ""&amp;$B8, FILTER(ARRAYFORMULA({OccupancyAddresses&amp;"" ""&amp; OccupancyUnits,'Tenant Occupancy'!NU$5:NU23}),INDEX(ARRAYFORMULA({OccupancyAddresses&amp;"""&amp;" ""&amp; OccupancyUnits,'Tenant Occupancy'!NU$5:NU23}),0,2)&lt;&gt;""""),2,FALSE),IF(NT5=TODAY(),""Today"",)))))"),"")</f>
        <v/>
      </c>
      <c r="NU8" s="3" t="str">
        <f>IFERROR(__xludf.DUMMYFUNCTION("IF(ISBLANK($A8),, IF((ARRAYFORMULA(SUM(COUNTIFS(OccupancyAddresses,$A8,OccupancyUnits, $B8, 'Tenant Occupancy'!NV$5:NV23,{""&gt;0"",""Occupied"",""Late""}))))&gt;1,""Multiple Bookings"", IF(SUMIFS( 'Tenant Occupancy'!NV$5:NV23,OccupancyUnits,$B8,OccupancyAddres"&amp;"ses,$A8)&gt;0,SUMIFS('Tenant Occupancy'!NV$5:NV23,OccupancyUnits,$B8,OccupancyAddresses,$A8),IFERROR(VLOOKUP($A8&amp;"" ""&amp;$B8, FILTER(ARRAYFORMULA({OccupancyAddresses&amp;"" ""&amp; OccupancyUnits,'Tenant Occupancy'!NV$5:NV23}),INDEX(ARRAYFORMULA({OccupancyAddresses&amp;"""&amp;" ""&amp; OccupancyUnits,'Tenant Occupancy'!NV$5:NV23}),0,2)&lt;&gt;""""),2,FALSE),IF(NU5=TODAY(),""Today"",)))))"),"")</f>
        <v/>
      </c>
      <c r="NV8" s="3" t="str">
        <f>IFERROR(__xludf.DUMMYFUNCTION("IF(ISBLANK($A8),, IF((ARRAYFORMULA(SUM(COUNTIFS(OccupancyAddresses,$A8,OccupancyUnits, $B8, 'Tenant Occupancy'!NW$5:NW23,{""&gt;0"",""Occupied"",""Late""}))))&gt;1,""Multiple Bookings"", IF(SUMIFS( 'Tenant Occupancy'!NW$5:NW23,OccupancyUnits,$B8,OccupancyAddres"&amp;"ses,$A8)&gt;0,SUMIFS('Tenant Occupancy'!NW$5:NW23,OccupancyUnits,$B8,OccupancyAddresses,$A8),IFERROR(VLOOKUP($A8&amp;"" ""&amp;$B8, FILTER(ARRAYFORMULA({OccupancyAddresses&amp;"" ""&amp; OccupancyUnits,'Tenant Occupancy'!NW$5:NW23}),INDEX(ARRAYFORMULA({OccupancyAddresses&amp;"""&amp;" ""&amp; OccupancyUnits,'Tenant Occupancy'!NW$5:NW23}),0,2)&lt;&gt;""""),2,FALSE),IF(NV5=TODAY(),""Today"",)))))"),"")</f>
        <v/>
      </c>
      <c r="NW8" s="3" t="str">
        <f>IFERROR(__xludf.DUMMYFUNCTION("IF(ISBLANK($A8),, IF((ARRAYFORMULA(SUM(COUNTIFS(OccupancyAddresses,$A8,OccupancyUnits, $B8, 'Tenant Occupancy'!NX$5:NX23,{""&gt;0"",""Occupied"",""Late""}))))&gt;1,""Multiple Bookings"", IF(SUMIFS( 'Tenant Occupancy'!NX$5:NX23,OccupancyUnits,$B8,OccupancyAddres"&amp;"ses,$A8)&gt;0,SUMIFS('Tenant Occupancy'!NX$5:NX23,OccupancyUnits,$B8,OccupancyAddresses,$A8),IFERROR(VLOOKUP($A8&amp;"" ""&amp;$B8, FILTER(ARRAYFORMULA({OccupancyAddresses&amp;"" ""&amp; OccupancyUnits,'Tenant Occupancy'!NX$5:NX23}),INDEX(ARRAYFORMULA({OccupancyAddresses&amp;"""&amp;" ""&amp; OccupancyUnits,'Tenant Occupancy'!NX$5:NX23}),0,2)&lt;&gt;""""),2,FALSE),IF(NW5=TODAY(),""Today"",)))))"),"")</f>
        <v/>
      </c>
      <c r="NX8" s="3" t="str">
        <f>IFERROR(__xludf.DUMMYFUNCTION("IF(ISBLANK($A8),, IF((ARRAYFORMULA(SUM(COUNTIFS(OccupancyAddresses,$A8,OccupancyUnits, $B8, 'Tenant Occupancy'!NY$5:NY23,{""&gt;0"",""Occupied"",""Late""}))))&gt;1,""Multiple Bookings"", IF(SUMIFS( 'Tenant Occupancy'!NY$5:NY23,OccupancyUnits,$B8,OccupancyAddres"&amp;"ses,$A8)&gt;0,SUMIFS('Tenant Occupancy'!NY$5:NY23,OccupancyUnits,$B8,OccupancyAddresses,$A8),IFERROR(VLOOKUP($A8&amp;"" ""&amp;$B8, FILTER(ARRAYFORMULA({OccupancyAddresses&amp;"" ""&amp; OccupancyUnits,'Tenant Occupancy'!NY$5:NY23}),INDEX(ARRAYFORMULA({OccupancyAddresses&amp;"""&amp;" ""&amp; OccupancyUnits,'Tenant Occupancy'!NY$5:NY23}),0,2)&lt;&gt;""""),2,FALSE),IF(NX5=TODAY(),""Today"",)))))"),"")</f>
        <v/>
      </c>
      <c r="NY8" s="3" t="str">
        <f>IFERROR(__xludf.DUMMYFUNCTION("IF(ISBLANK($A8),, IF((ARRAYFORMULA(SUM(COUNTIFS(OccupancyAddresses,$A8,OccupancyUnits, $B8, 'Tenant Occupancy'!NZ$5:NZ23,{""&gt;0"",""Occupied"",""Late""}))))&gt;1,""Multiple Bookings"", IF(SUMIFS( 'Tenant Occupancy'!NZ$5:NZ23,OccupancyUnits,$B8,OccupancyAddres"&amp;"ses,$A8)&gt;0,SUMIFS('Tenant Occupancy'!NZ$5:NZ23,OccupancyUnits,$B8,OccupancyAddresses,$A8),IFERROR(VLOOKUP($A8&amp;"" ""&amp;$B8, FILTER(ARRAYFORMULA({OccupancyAddresses&amp;"" ""&amp; OccupancyUnits,'Tenant Occupancy'!NZ$5:NZ23}),INDEX(ARRAYFORMULA({OccupancyAddresses&amp;"""&amp;" ""&amp; OccupancyUnits,'Tenant Occupancy'!NZ$5:NZ23}),0,2)&lt;&gt;""""),2,FALSE),IF(NY5=TODAY(),""Today"",)))))"),"")</f>
        <v/>
      </c>
      <c r="NZ8" s="3" t="str">
        <f>IFERROR(__xludf.DUMMYFUNCTION("IF(ISBLANK($A8),, IF((ARRAYFORMULA(SUM(COUNTIFS(OccupancyAddresses,$A8,OccupancyUnits, $B8, 'Tenant Occupancy'!OA$5:OA23,{""&gt;0"",""Occupied"",""Late""}))))&gt;1,""Multiple Bookings"", IF(SUMIFS( 'Tenant Occupancy'!OA$5:OA23,OccupancyUnits,$B8,OccupancyAddres"&amp;"ses,$A8)&gt;0,SUMIFS('Tenant Occupancy'!OA$5:OA23,OccupancyUnits,$B8,OccupancyAddresses,$A8),IFERROR(VLOOKUP($A8&amp;"" ""&amp;$B8, FILTER(ARRAYFORMULA({OccupancyAddresses&amp;"" ""&amp; OccupancyUnits,'Tenant Occupancy'!OA$5:OA23}),INDEX(ARRAYFORMULA({OccupancyAddresses&amp;"""&amp;" ""&amp; OccupancyUnits,'Tenant Occupancy'!OA$5:OA23}),0,2)&lt;&gt;""""),2,FALSE),IF(NZ5=TODAY(),""Today"",)))))"),"")</f>
        <v/>
      </c>
      <c r="OA8" s="3" t="str">
        <f>IFERROR(__xludf.DUMMYFUNCTION("IF(ISBLANK($A8),, IF((ARRAYFORMULA(SUM(COUNTIFS(OccupancyAddresses,$A8,OccupancyUnits, $B8, 'Tenant Occupancy'!OB$5:OB23,{""&gt;0"",""Occupied"",""Late""}))))&gt;1,""Multiple Bookings"", IF(SUMIFS( 'Tenant Occupancy'!OB$5:OB23,OccupancyUnits,$B8,OccupancyAddres"&amp;"ses,$A8)&gt;0,SUMIFS('Tenant Occupancy'!OB$5:OB23,OccupancyUnits,$B8,OccupancyAddresses,$A8),IFERROR(VLOOKUP($A8&amp;"" ""&amp;$B8, FILTER(ARRAYFORMULA({OccupancyAddresses&amp;"" ""&amp; OccupancyUnits,'Tenant Occupancy'!OB$5:OB23}),INDEX(ARRAYFORMULA({OccupancyAddresses&amp;"""&amp;" ""&amp; OccupancyUnits,'Tenant Occupancy'!OB$5:OB23}),0,2)&lt;&gt;""""),2,FALSE),IF(OA5=TODAY(),""Today"",)))))"),"")</f>
        <v/>
      </c>
      <c r="OB8" s="3" t="str">
        <f>IFERROR(__xludf.DUMMYFUNCTION("IF(ISBLANK($A8),, IF((ARRAYFORMULA(SUM(COUNTIFS(OccupancyAddresses,$A8,OccupancyUnits, $B8, 'Tenant Occupancy'!OC$5:OC23,{""&gt;0"",""Occupied"",""Late""}))))&gt;1,""Multiple Bookings"", IF(SUMIFS( 'Tenant Occupancy'!OC$5:OC23,OccupancyUnits,$B8,OccupancyAddres"&amp;"ses,$A8)&gt;0,SUMIFS('Tenant Occupancy'!OC$5:OC23,OccupancyUnits,$B8,OccupancyAddresses,$A8),IFERROR(VLOOKUP($A8&amp;"" ""&amp;$B8, FILTER(ARRAYFORMULA({OccupancyAddresses&amp;"" ""&amp; OccupancyUnits,'Tenant Occupancy'!OC$5:OC23}),INDEX(ARRAYFORMULA({OccupancyAddresses&amp;"""&amp;" ""&amp; OccupancyUnits,'Tenant Occupancy'!OC$5:OC23}),0,2)&lt;&gt;""""),2,FALSE),IF(OB5=TODAY(),""Today"",)))))"),"")</f>
        <v/>
      </c>
      <c r="OC8" s="3" t="str">
        <f>IFERROR(__xludf.DUMMYFUNCTION("IF(ISBLANK($A8),, IF((ARRAYFORMULA(SUM(COUNTIFS(OccupancyAddresses,$A8,OccupancyUnits, $B8, 'Tenant Occupancy'!OD$5:OD23,{""&gt;0"",""Occupied"",""Late""}))))&gt;1,""Multiple Bookings"", IF(SUMIFS( 'Tenant Occupancy'!OD$5:OD23,OccupancyUnits,$B8,OccupancyAddres"&amp;"ses,$A8)&gt;0,SUMIFS('Tenant Occupancy'!OD$5:OD23,OccupancyUnits,$B8,OccupancyAddresses,$A8),IFERROR(VLOOKUP($A8&amp;"" ""&amp;$B8, FILTER(ARRAYFORMULA({OccupancyAddresses&amp;"" ""&amp; OccupancyUnits,'Tenant Occupancy'!OD$5:OD23}),INDEX(ARRAYFORMULA({OccupancyAddresses&amp;"""&amp;" ""&amp; OccupancyUnits,'Tenant Occupancy'!OD$5:OD23}),0,2)&lt;&gt;""""),2,FALSE),IF(OC5=TODAY(),""Today"",)))))"),"")</f>
        <v/>
      </c>
      <c r="OD8" s="3" t="str">
        <f>IFERROR(__xludf.DUMMYFUNCTION("IF(ISBLANK($A8),, IF((ARRAYFORMULA(SUM(COUNTIFS(OccupancyAddresses,$A8,OccupancyUnits, $B8, 'Tenant Occupancy'!OE$5:OE23,{""&gt;0"",""Occupied"",""Late""}))))&gt;1,""Multiple Bookings"", IF(SUMIFS( 'Tenant Occupancy'!OE$5:OE23,OccupancyUnits,$B8,OccupancyAddres"&amp;"ses,$A8)&gt;0,SUMIFS('Tenant Occupancy'!OE$5:OE23,OccupancyUnits,$B8,OccupancyAddresses,$A8),IFERROR(VLOOKUP($A8&amp;"" ""&amp;$B8, FILTER(ARRAYFORMULA({OccupancyAddresses&amp;"" ""&amp; OccupancyUnits,'Tenant Occupancy'!OE$5:OE23}),INDEX(ARRAYFORMULA({OccupancyAddresses&amp;"""&amp;" ""&amp; OccupancyUnits,'Tenant Occupancy'!OE$5:OE23}),0,2)&lt;&gt;""""),2,FALSE),IF(OD5=TODAY(),""Today"",)))))"),"")</f>
        <v/>
      </c>
      <c r="OE8" s="3" t="str">
        <f>IFERROR(__xludf.DUMMYFUNCTION("IF(ISBLANK($A8),, IF((ARRAYFORMULA(SUM(COUNTIFS(OccupancyAddresses,$A8,OccupancyUnits, $B8, 'Tenant Occupancy'!OF$5:OF23,{""&gt;0"",""Occupied"",""Late""}))))&gt;1,""Multiple Bookings"", IF(SUMIFS( 'Tenant Occupancy'!OF$5:OF23,OccupancyUnits,$B8,OccupancyAddres"&amp;"ses,$A8)&gt;0,SUMIFS('Tenant Occupancy'!OF$5:OF23,OccupancyUnits,$B8,OccupancyAddresses,$A8),IFERROR(VLOOKUP($A8&amp;"" ""&amp;$B8, FILTER(ARRAYFORMULA({OccupancyAddresses&amp;"" ""&amp; OccupancyUnits,'Tenant Occupancy'!OF$5:OF23}),INDEX(ARRAYFORMULA({OccupancyAddresses&amp;"""&amp;" ""&amp; OccupancyUnits,'Tenant Occupancy'!OF$5:OF23}),0,2)&lt;&gt;""""),2,FALSE),IF(OE5=TODAY(),""Today"",)))))"),"")</f>
        <v/>
      </c>
      <c r="OF8" s="3" t="str">
        <f>IFERROR(__xludf.DUMMYFUNCTION("IF(ISBLANK($A8),, IF((ARRAYFORMULA(SUM(COUNTIFS(OccupancyAddresses,$A8,OccupancyUnits, $B8, 'Tenant Occupancy'!OG$5:OG23,{""&gt;0"",""Occupied"",""Late""}))))&gt;1,""Multiple Bookings"", IF(SUMIFS( 'Tenant Occupancy'!OG$5:OG23,OccupancyUnits,$B8,OccupancyAddres"&amp;"ses,$A8)&gt;0,SUMIFS('Tenant Occupancy'!OG$5:OG23,OccupancyUnits,$B8,OccupancyAddresses,$A8),IFERROR(VLOOKUP($A8&amp;"" ""&amp;$B8, FILTER(ARRAYFORMULA({OccupancyAddresses&amp;"" ""&amp; OccupancyUnits,'Tenant Occupancy'!OG$5:OG23}),INDEX(ARRAYFORMULA({OccupancyAddresses&amp;"""&amp;" ""&amp; OccupancyUnits,'Tenant Occupancy'!OG$5:OG23}),0,2)&lt;&gt;""""),2,FALSE),IF(OF5=TODAY(),""Today"",)))))"),"")</f>
        <v/>
      </c>
      <c r="OG8" s="3" t="str">
        <f>IFERROR(__xludf.DUMMYFUNCTION("IF(ISBLANK($A8),, IF((ARRAYFORMULA(SUM(COUNTIFS(OccupancyAddresses,$A8,OccupancyUnits, $B8, 'Tenant Occupancy'!OH$5:OH23,{""&gt;0"",""Occupied"",""Late""}))))&gt;1,""Multiple Bookings"", IF(SUMIFS( 'Tenant Occupancy'!OH$5:OH23,OccupancyUnits,$B8,OccupancyAddres"&amp;"ses,$A8)&gt;0,SUMIFS('Tenant Occupancy'!OH$5:OH23,OccupancyUnits,$B8,OccupancyAddresses,$A8),IFERROR(VLOOKUP($A8&amp;"" ""&amp;$B8, FILTER(ARRAYFORMULA({OccupancyAddresses&amp;"" ""&amp; OccupancyUnits,'Tenant Occupancy'!OH$5:OH23}),INDEX(ARRAYFORMULA({OccupancyAddresses&amp;"""&amp;" ""&amp; OccupancyUnits,'Tenant Occupancy'!OH$5:OH23}),0,2)&lt;&gt;""""),2,FALSE),IF(OG5=TODAY(),""Today"",)))))"),"")</f>
        <v/>
      </c>
      <c r="OH8" s="3" t="str">
        <f>IFERROR(__xludf.DUMMYFUNCTION("IF(ISBLANK($A8),, IF((ARRAYFORMULA(SUM(COUNTIFS(OccupancyAddresses,$A8,OccupancyUnits, $B8, 'Tenant Occupancy'!OI$5:OI23,{""&gt;0"",""Occupied"",""Late""}))))&gt;1,""Multiple Bookings"", IF(SUMIFS( 'Tenant Occupancy'!OI$5:OI23,OccupancyUnits,$B8,OccupancyAddres"&amp;"ses,$A8)&gt;0,SUMIFS('Tenant Occupancy'!OI$5:OI23,OccupancyUnits,$B8,OccupancyAddresses,$A8),IFERROR(VLOOKUP($A8&amp;"" ""&amp;$B8, FILTER(ARRAYFORMULA({OccupancyAddresses&amp;"" ""&amp; OccupancyUnits,'Tenant Occupancy'!OI$5:OI23}),INDEX(ARRAYFORMULA({OccupancyAddresses&amp;"""&amp;" ""&amp; OccupancyUnits,'Tenant Occupancy'!OI$5:OI23}),0,2)&lt;&gt;""""),2,FALSE),IF(OH5=TODAY(),""Today"",)))))"),"")</f>
        <v/>
      </c>
      <c r="OI8" s="3" t="str">
        <f>IFERROR(__xludf.DUMMYFUNCTION("IF(ISBLANK($A8),, IF((ARRAYFORMULA(SUM(COUNTIFS(OccupancyAddresses,$A8,OccupancyUnits, $B8, 'Tenant Occupancy'!OJ$5:OJ23,{""&gt;0"",""Occupied"",""Late""}))))&gt;1,""Multiple Bookings"", IF(SUMIFS( 'Tenant Occupancy'!OJ$5:OJ23,OccupancyUnits,$B8,OccupancyAddres"&amp;"ses,$A8)&gt;0,SUMIFS('Tenant Occupancy'!OJ$5:OJ23,OccupancyUnits,$B8,OccupancyAddresses,$A8),IFERROR(VLOOKUP($A8&amp;"" ""&amp;$B8, FILTER(ARRAYFORMULA({OccupancyAddresses&amp;"" ""&amp; OccupancyUnits,'Tenant Occupancy'!OJ$5:OJ23}),INDEX(ARRAYFORMULA({OccupancyAddresses&amp;"""&amp;" ""&amp; OccupancyUnits,'Tenant Occupancy'!OJ$5:OJ23}),0,2)&lt;&gt;""""),2,FALSE),IF(OI5=TODAY(),""Today"",)))))"),"")</f>
        <v/>
      </c>
      <c r="OJ8" s="3" t="str">
        <f>IFERROR(__xludf.DUMMYFUNCTION("IF(ISBLANK($A8),, IF((ARRAYFORMULA(SUM(COUNTIFS(OccupancyAddresses,$A8,OccupancyUnits, $B8, 'Tenant Occupancy'!OK$5:OK23,{""&gt;0"",""Occupied"",""Late""}))))&gt;1,""Multiple Bookings"", IF(SUMIFS( 'Tenant Occupancy'!OK$5:OK23,OccupancyUnits,$B8,OccupancyAddres"&amp;"ses,$A8)&gt;0,SUMIFS('Tenant Occupancy'!OK$5:OK23,OccupancyUnits,$B8,OccupancyAddresses,$A8),IFERROR(VLOOKUP($A8&amp;"" ""&amp;$B8, FILTER(ARRAYFORMULA({OccupancyAddresses&amp;"" ""&amp; OccupancyUnits,'Tenant Occupancy'!OK$5:OK23}),INDEX(ARRAYFORMULA({OccupancyAddresses&amp;"""&amp;" ""&amp; OccupancyUnits,'Tenant Occupancy'!OK$5:OK23}),0,2)&lt;&gt;""""),2,FALSE),IF(OJ5=TODAY(),""Today"",)))))"),"")</f>
        <v/>
      </c>
      <c r="OK8" s="3" t="str">
        <f>IFERROR(__xludf.DUMMYFUNCTION("IF(ISBLANK($A8),, IF((ARRAYFORMULA(SUM(COUNTIFS(OccupancyAddresses,$A8,OccupancyUnits, $B8, 'Tenant Occupancy'!OL$5:OL23,{""&gt;0"",""Occupied"",""Late""}))))&gt;1,""Multiple Bookings"", IF(SUMIFS( 'Tenant Occupancy'!OL$5:OL23,OccupancyUnits,$B8,OccupancyAddres"&amp;"ses,$A8)&gt;0,SUMIFS('Tenant Occupancy'!OL$5:OL23,OccupancyUnits,$B8,OccupancyAddresses,$A8),IFERROR(VLOOKUP($A8&amp;"" ""&amp;$B8, FILTER(ARRAYFORMULA({OccupancyAddresses&amp;"" ""&amp; OccupancyUnits,'Tenant Occupancy'!OL$5:OL23}),INDEX(ARRAYFORMULA({OccupancyAddresses&amp;"""&amp;" ""&amp; OccupancyUnits,'Tenant Occupancy'!OL$5:OL23}),0,2)&lt;&gt;""""),2,FALSE),IF(OK5=TODAY(),""Today"",)))))"),"")</f>
        <v/>
      </c>
      <c r="OL8" s="3" t="str">
        <f>IFERROR(__xludf.DUMMYFUNCTION("IF(ISBLANK($A8),, IF((ARRAYFORMULA(SUM(COUNTIFS(OccupancyAddresses,$A8,OccupancyUnits, $B8, 'Tenant Occupancy'!OM$5:OM23,{""&gt;0"",""Occupied"",""Late""}))))&gt;1,""Multiple Bookings"", IF(SUMIFS( 'Tenant Occupancy'!OM$5:OM23,OccupancyUnits,$B8,OccupancyAddres"&amp;"ses,$A8)&gt;0,SUMIFS('Tenant Occupancy'!OM$5:OM23,OccupancyUnits,$B8,OccupancyAddresses,$A8),IFERROR(VLOOKUP($A8&amp;"" ""&amp;$B8, FILTER(ARRAYFORMULA({OccupancyAddresses&amp;"" ""&amp; OccupancyUnits,'Tenant Occupancy'!OM$5:OM23}),INDEX(ARRAYFORMULA({OccupancyAddresses&amp;"""&amp;" ""&amp; OccupancyUnits,'Tenant Occupancy'!OM$5:OM23}),0,2)&lt;&gt;""""),2,FALSE),IF(OL5=TODAY(),""Today"",)))))"),"")</f>
        <v/>
      </c>
      <c r="OM8" s="3" t="str">
        <f>IFERROR(__xludf.DUMMYFUNCTION("IF(ISBLANK($A8),, IF((ARRAYFORMULA(SUM(COUNTIFS(OccupancyAddresses,$A8,OccupancyUnits, $B8, 'Tenant Occupancy'!ON$5:ON23,{""&gt;0"",""Occupied"",""Late""}))))&gt;1,""Multiple Bookings"", IF(SUMIFS( 'Tenant Occupancy'!ON$5:ON23,OccupancyUnits,$B8,OccupancyAddres"&amp;"ses,$A8)&gt;0,SUMIFS('Tenant Occupancy'!ON$5:ON23,OccupancyUnits,$B8,OccupancyAddresses,$A8),IFERROR(VLOOKUP($A8&amp;"" ""&amp;$B8, FILTER(ARRAYFORMULA({OccupancyAddresses&amp;"" ""&amp; OccupancyUnits,'Tenant Occupancy'!ON$5:ON23}),INDEX(ARRAYFORMULA({OccupancyAddresses&amp;"""&amp;" ""&amp; OccupancyUnits,'Tenant Occupancy'!ON$5:ON23}),0,2)&lt;&gt;""""),2,FALSE),IF(OM5=TODAY(),""Today"",)))))"),"")</f>
        <v/>
      </c>
      <c r="ON8" s="3" t="str">
        <f>IFERROR(__xludf.DUMMYFUNCTION("IF(ISBLANK($A8),, IF((ARRAYFORMULA(SUM(COUNTIFS(OccupancyAddresses,$A8,OccupancyUnits, $B8, 'Tenant Occupancy'!OO$5:OO23,{""&gt;0"",""Occupied"",""Late""}))))&gt;1,""Multiple Bookings"", IF(SUMIFS( 'Tenant Occupancy'!OO$5:OO23,OccupancyUnits,$B8,OccupancyAddres"&amp;"ses,$A8)&gt;0,SUMIFS('Tenant Occupancy'!OO$5:OO23,OccupancyUnits,$B8,OccupancyAddresses,$A8),IFERROR(VLOOKUP($A8&amp;"" ""&amp;$B8, FILTER(ARRAYFORMULA({OccupancyAddresses&amp;"" ""&amp; OccupancyUnits,'Tenant Occupancy'!OO$5:OO23}),INDEX(ARRAYFORMULA({OccupancyAddresses&amp;"""&amp;" ""&amp; OccupancyUnits,'Tenant Occupancy'!OO$5:OO23}),0,2)&lt;&gt;""""),2,FALSE),IF(ON5=TODAY(),""Today"",)))))"),"")</f>
        <v/>
      </c>
      <c r="OO8" s="3" t="str">
        <f>IFERROR(__xludf.DUMMYFUNCTION("IF(ISBLANK($A8),, IF((ARRAYFORMULA(SUM(COUNTIFS(OccupancyAddresses,$A8,OccupancyUnits, $B8, 'Tenant Occupancy'!OP$5:OP23,{""&gt;0"",""Occupied"",""Late""}))))&gt;1,""Multiple Bookings"", IF(SUMIFS( 'Tenant Occupancy'!OP$5:OP23,OccupancyUnits,$B8,OccupancyAddres"&amp;"ses,$A8)&gt;0,SUMIFS('Tenant Occupancy'!OP$5:OP23,OccupancyUnits,$B8,OccupancyAddresses,$A8),IFERROR(VLOOKUP($A8&amp;"" ""&amp;$B8, FILTER(ARRAYFORMULA({OccupancyAddresses&amp;"" ""&amp; OccupancyUnits,'Tenant Occupancy'!OP$5:OP23}),INDEX(ARRAYFORMULA({OccupancyAddresses&amp;"""&amp;" ""&amp; OccupancyUnits,'Tenant Occupancy'!OP$5:OP23}),0,2)&lt;&gt;""""),2,FALSE),IF(OO5=TODAY(),""Today"",)))))"),"")</f>
        <v/>
      </c>
      <c r="OP8" s="3" t="str">
        <f>IFERROR(__xludf.DUMMYFUNCTION("IF(ISBLANK($A8),, IF((ARRAYFORMULA(SUM(COUNTIFS(OccupancyAddresses,$A8,OccupancyUnits, $B8, 'Tenant Occupancy'!OQ$5:OQ23,{""&gt;0"",""Occupied"",""Late""}))))&gt;1,""Multiple Bookings"", IF(SUMIFS( 'Tenant Occupancy'!OQ$5:OQ23,OccupancyUnits,$B8,OccupancyAddres"&amp;"ses,$A8)&gt;0,SUMIFS('Tenant Occupancy'!OQ$5:OQ23,OccupancyUnits,$B8,OccupancyAddresses,$A8),IFERROR(VLOOKUP($A8&amp;"" ""&amp;$B8, FILTER(ARRAYFORMULA({OccupancyAddresses&amp;"" ""&amp; OccupancyUnits,'Tenant Occupancy'!OQ$5:OQ23}),INDEX(ARRAYFORMULA({OccupancyAddresses&amp;"""&amp;" ""&amp; OccupancyUnits,'Tenant Occupancy'!OQ$5:OQ23}),0,2)&lt;&gt;""""),2,FALSE),IF(OP5=TODAY(),""Today"",)))))"),"")</f>
        <v/>
      </c>
      <c r="OQ8" s="3" t="str">
        <f>IFERROR(__xludf.DUMMYFUNCTION("IF(ISBLANK($A8),, IF((ARRAYFORMULA(SUM(COUNTIFS(OccupancyAddresses,$A8,OccupancyUnits, $B8, 'Tenant Occupancy'!OR$5:OR23,{""&gt;0"",""Occupied"",""Late""}))))&gt;1,""Multiple Bookings"", IF(SUMIFS( 'Tenant Occupancy'!OR$5:OR23,OccupancyUnits,$B8,OccupancyAddres"&amp;"ses,$A8)&gt;0,SUMIFS('Tenant Occupancy'!OR$5:OR23,OccupancyUnits,$B8,OccupancyAddresses,$A8),IFERROR(VLOOKUP($A8&amp;"" ""&amp;$B8, FILTER(ARRAYFORMULA({OccupancyAddresses&amp;"" ""&amp; OccupancyUnits,'Tenant Occupancy'!OR$5:OR23}),INDEX(ARRAYFORMULA({OccupancyAddresses&amp;"""&amp;" ""&amp; OccupancyUnits,'Tenant Occupancy'!OR$5:OR23}),0,2)&lt;&gt;""""),2,FALSE),IF(OQ5=TODAY(),""Today"",)))))"),"")</f>
        <v/>
      </c>
      <c r="OR8" s="3" t="str">
        <f>IFERROR(__xludf.DUMMYFUNCTION("IF(ISBLANK($A8),, IF((ARRAYFORMULA(SUM(COUNTIFS(OccupancyAddresses,$A8,OccupancyUnits, $B8, 'Tenant Occupancy'!OS$5:OS23,{""&gt;0"",""Occupied"",""Late""}))))&gt;1,""Multiple Bookings"", IF(SUMIFS( 'Tenant Occupancy'!OS$5:OS23,OccupancyUnits,$B8,OccupancyAddres"&amp;"ses,$A8)&gt;0,SUMIFS('Tenant Occupancy'!OS$5:OS23,OccupancyUnits,$B8,OccupancyAddresses,$A8),IFERROR(VLOOKUP($A8&amp;"" ""&amp;$B8, FILTER(ARRAYFORMULA({OccupancyAddresses&amp;"" ""&amp; OccupancyUnits,'Tenant Occupancy'!OS$5:OS23}),INDEX(ARRAYFORMULA({OccupancyAddresses&amp;"""&amp;" ""&amp; OccupancyUnits,'Tenant Occupancy'!OS$5:OS23}),0,2)&lt;&gt;""""),2,FALSE),IF(OR5=TODAY(),""Today"",)))))"),"")</f>
        <v/>
      </c>
      <c r="OS8" s="3" t="str">
        <f>IFERROR(__xludf.DUMMYFUNCTION("IF(ISBLANK($A8),, IF((ARRAYFORMULA(SUM(COUNTIFS(OccupancyAddresses,$A8,OccupancyUnits, $B8, 'Tenant Occupancy'!OT$5:OT23,{""&gt;0"",""Occupied"",""Late""}))))&gt;1,""Multiple Bookings"", IF(SUMIFS( 'Tenant Occupancy'!OT$5:OT23,OccupancyUnits,$B8,OccupancyAddres"&amp;"ses,$A8)&gt;0,SUMIFS('Tenant Occupancy'!OT$5:OT23,OccupancyUnits,$B8,OccupancyAddresses,$A8),IFERROR(VLOOKUP($A8&amp;"" ""&amp;$B8, FILTER(ARRAYFORMULA({OccupancyAddresses&amp;"" ""&amp; OccupancyUnits,'Tenant Occupancy'!OT$5:OT23}),INDEX(ARRAYFORMULA({OccupancyAddresses&amp;"""&amp;" ""&amp; OccupancyUnits,'Tenant Occupancy'!OT$5:OT23}),0,2)&lt;&gt;""""),2,FALSE),IF(OS5=TODAY(),""Today"",)))))"),"")</f>
        <v/>
      </c>
      <c r="OT8" s="3" t="str">
        <f>IFERROR(__xludf.DUMMYFUNCTION("IF(ISBLANK($A8),, IF((ARRAYFORMULA(SUM(COUNTIFS(OccupancyAddresses,$A8,OccupancyUnits, $B8, 'Tenant Occupancy'!OU$5:OU23,{""&gt;0"",""Occupied"",""Late""}))))&gt;1,""Multiple Bookings"", IF(SUMIFS( 'Tenant Occupancy'!OU$5:OU23,OccupancyUnits,$B8,OccupancyAddres"&amp;"ses,$A8)&gt;0,SUMIFS('Tenant Occupancy'!OU$5:OU23,OccupancyUnits,$B8,OccupancyAddresses,$A8),IFERROR(VLOOKUP($A8&amp;"" ""&amp;$B8, FILTER(ARRAYFORMULA({OccupancyAddresses&amp;"" ""&amp; OccupancyUnits,'Tenant Occupancy'!OU$5:OU23}),INDEX(ARRAYFORMULA({OccupancyAddresses&amp;"""&amp;" ""&amp; OccupancyUnits,'Tenant Occupancy'!OU$5:OU23}),0,2)&lt;&gt;""""),2,FALSE),IF(OT5=TODAY(),""Today"",)))))"),"")</f>
        <v/>
      </c>
      <c r="OU8" s="3" t="str">
        <f>IFERROR(__xludf.DUMMYFUNCTION("IF(ISBLANK($A8),, IF((ARRAYFORMULA(SUM(COUNTIFS(OccupancyAddresses,$A8,OccupancyUnits, $B8, 'Tenant Occupancy'!OV$5:OV23,{""&gt;0"",""Occupied"",""Late""}))))&gt;1,""Multiple Bookings"", IF(SUMIFS( 'Tenant Occupancy'!OV$5:OV23,OccupancyUnits,$B8,OccupancyAddres"&amp;"ses,$A8)&gt;0,SUMIFS('Tenant Occupancy'!OV$5:OV23,OccupancyUnits,$B8,OccupancyAddresses,$A8),IFERROR(VLOOKUP($A8&amp;"" ""&amp;$B8, FILTER(ARRAYFORMULA({OccupancyAddresses&amp;"" ""&amp; OccupancyUnits,'Tenant Occupancy'!OV$5:OV23}),INDEX(ARRAYFORMULA({OccupancyAddresses&amp;"""&amp;" ""&amp; OccupancyUnits,'Tenant Occupancy'!OV$5:OV23}),0,2)&lt;&gt;""""),2,FALSE),IF(OU5=TODAY(),""Today"",)))))"),"")</f>
        <v/>
      </c>
      <c r="OV8" s="3" t="str">
        <f>IFERROR(__xludf.DUMMYFUNCTION("IF(ISBLANK($A8),, IF((ARRAYFORMULA(SUM(COUNTIFS(OccupancyAddresses,$A8,OccupancyUnits, $B8, 'Tenant Occupancy'!OW$5:OW23,{""&gt;0"",""Occupied"",""Late""}))))&gt;1,""Multiple Bookings"", IF(SUMIFS( 'Tenant Occupancy'!OW$5:OW23,OccupancyUnits,$B8,OccupancyAddres"&amp;"ses,$A8)&gt;0,SUMIFS('Tenant Occupancy'!OW$5:OW23,OccupancyUnits,$B8,OccupancyAddresses,$A8),IFERROR(VLOOKUP($A8&amp;"" ""&amp;$B8, FILTER(ARRAYFORMULA({OccupancyAddresses&amp;"" ""&amp; OccupancyUnits,'Tenant Occupancy'!OW$5:OW23}),INDEX(ARRAYFORMULA({OccupancyAddresses&amp;"""&amp;" ""&amp; OccupancyUnits,'Tenant Occupancy'!OW$5:OW23}),0,2)&lt;&gt;""""),2,FALSE),IF(OV5=TODAY(),""Today"",)))))"),"")</f>
        <v/>
      </c>
      <c r="OW8" s="3" t="str">
        <f>IFERROR(__xludf.DUMMYFUNCTION("IF(ISBLANK($A8),, IF((ARRAYFORMULA(SUM(COUNTIFS(OccupancyAddresses,$A8,OccupancyUnits, $B8, 'Tenant Occupancy'!OX$5:OX23,{""&gt;0"",""Occupied"",""Late""}))))&gt;1,""Multiple Bookings"", IF(SUMIFS( 'Tenant Occupancy'!OX$5:OX23,OccupancyUnits,$B8,OccupancyAddres"&amp;"ses,$A8)&gt;0,SUMIFS('Tenant Occupancy'!OX$5:OX23,OccupancyUnits,$B8,OccupancyAddresses,$A8),IFERROR(VLOOKUP($A8&amp;"" ""&amp;$B8, FILTER(ARRAYFORMULA({OccupancyAddresses&amp;"" ""&amp; OccupancyUnits,'Tenant Occupancy'!OX$5:OX23}),INDEX(ARRAYFORMULA({OccupancyAddresses&amp;"""&amp;" ""&amp; OccupancyUnits,'Tenant Occupancy'!OX$5:OX23}),0,2)&lt;&gt;""""),2,FALSE),IF(OW5=TODAY(),""Today"",)))))"),"")</f>
        <v/>
      </c>
      <c r="OX8" s="3" t="str">
        <f>IFERROR(__xludf.DUMMYFUNCTION("IF(ISBLANK($A8),, IF((ARRAYFORMULA(SUM(COUNTIFS(OccupancyAddresses,$A8,OccupancyUnits, $B8, 'Tenant Occupancy'!OY$5:OY23,{""&gt;0"",""Occupied"",""Late""}))))&gt;1,""Multiple Bookings"", IF(SUMIFS( 'Tenant Occupancy'!OY$5:OY23,OccupancyUnits,$B8,OccupancyAddres"&amp;"ses,$A8)&gt;0,SUMIFS('Tenant Occupancy'!OY$5:OY23,OccupancyUnits,$B8,OccupancyAddresses,$A8),IFERROR(VLOOKUP($A8&amp;"" ""&amp;$B8, FILTER(ARRAYFORMULA({OccupancyAddresses&amp;"" ""&amp; OccupancyUnits,'Tenant Occupancy'!OY$5:OY23}),INDEX(ARRAYFORMULA({OccupancyAddresses&amp;"""&amp;" ""&amp; OccupancyUnits,'Tenant Occupancy'!OY$5:OY23}),0,2)&lt;&gt;""""),2,FALSE),IF(OX5=TODAY(),""Today"",)))))"),"")</f>
        <v/>
      </c>
      <c r="OY8" s="3" t="str">
        <f>IFERROR(__xludf.DUMMYFUNCTION("IF(ISBLANK($A8),, IF((ARRAYFORMULA(SUM(COUNTIFS(OccupancyAddresses,$A8,OccupancyUnits, $B8, 'Tenant Occupancy'!OZ$5:OZ23,{""&gt;0"",""Occupied"",""Late""}))))&gt;1,""Multiple Bookings"", IF(SUMIFS( 'Tenant Occupancy'!OZ$5:OZ23,OccupancyUnits,$B8,OccupancyAddres"&amp;"ses,$A8)&gt;0,SUMIFS('Tenant Occupancy'!OZ$5:OZ23,OccupancyUnits,$B8,OccupancyAddresses,$A8),IFERROR(VLOOKUP($A8&amp;"" ""&amp;$B8, FILTER(ARRAYFORMULA({OccupancyAddresses&amp;"" ""&amp; OccupancyUnits,'Tenant Occupancy'!OZ$5:OZ23}),INDEX(ARRAYFORMULA({OccupancyAddresses&amp;"""&amp;" ""&amp; OccupancyUnits,'Tenant Occupancy'!OZ$5:OZ23}),0,2)&lt;&gt;""""),2,FALSE),IF(OY5=TODAY(),""Today"",)))))"),"")</f>
        <v/>
      </c>
      <c r="OZ8" s="3" t="str">
        <f>IFERROR(__xludf.DUMMYFUNCTION("IF(ISBLANK($A8),, IF((ARRAYFORMULA(SUM(COUNTIFS(OccupancyAddresses,$A8,OccupancyUnits, $B8, 'Tenant Occupancy'!PA$5:PA23,{""&gt;0"",""Occupied"",""Late""}))))&gt;1,""Multiple Bookings"", IF(SUMIFS( 'Tenant Occupancy'!PA$5:PA23,OccupancyUnits,$B8,OccupancyAddres"&amp;"ses,$A8)&gt;0,SUMIFS('Tenant Occupancy'!PA$5:PA23,OccupancyUnits,$B8,OccupancyAddresses,$A8),IFERROR(VLOOKUP($A8&amp;"" ""&amp;$B8, FILTER(ARRAYFORMULA({OccupancyAddresses&amp;"" ""&amp; OccupancyUnits,'Tenant Occupancy'!PA$5:PA23}),INDEX(ARRAYFORMULA({OccupancyAddresses&amp;"""&amp;" ""&amp; OccupancyUnits,'Tenant Occupancy'!PA$5:PA23}),0,2)&lt;&gt;""""),2,FALSE),IF(OZ5=TODAY(),""Today"",)))))"),"")</f>
        <v/>
      </c>
      <c r="PA8" s="3" t="str">
        <f>IFERROR(__xludf.DUMMYFUNCTION("IF(ISBLANK($A8),, IF((ARRAYFORMULA(SUM(COUNTIFS(OccupancyAddresses,$A8,OccupancyUnits, $B8, 'Tenant Occupancy'!PB$5:PB23,{""&gt;0"",""Occupied"",""Late""}))))&gt;1,""Multiple Bookings"", IF(SUMIFS( 'Tenant Occupancy'!PB$5:PB23,OccupancyUnits,$B8,OccupancyAddres"&amp;"ses,$A8)&gt;0,SUMIFS('Tenant Occupancy'!PB$5:PB23,OccupancyUnits,$B8,OccupancyAddresses,$A8),IFERROR(VLOOKUP($A8&amp;"" ""&amp;$B8, FILTER(ARRAYFORMULA({OccupancyAddresses&amp;"" ""&amp; OccupancyUnits,'Tenant Occupancy'!PB$5:PB23}),INDEX(ARRAYFORMULA({OccupancyAddresses&amp;"""&amp;" ""&amp; OccupancyUnits,'Tenant Occupancy'!PB$5:PB23}),0,2)&lt;&gt;""""),2,FALSE),IF(PA5=TODAY(),""Today"",)))))"),"")</f>
        <v/>
      </c>
      <c r="PB8" s="3" t="str">
        <f>IFERROR(__xludf.DUMMYFUNCTION("IF(ISBLANK($A8),, IF((ARRAYFORMULA(SUM(COUNTIFS(OccupancyAddresses,$A8,OccupancyUnits, $B8, 'Tenant Occupancy'!PC$5:PC23,{""&gt;0"",""Occupied"",""Late""}))))&gt;1,""Multiple Bookings"", IF(SUMIFS( 'Tenant Occupancy'!PC$5:PC23,OccupancyUnits,$B8,OccupancyAddres"&amp;"ses,$A8)&gt;0,SUMIFS('Tenant Occupancy'!PC$5:PC23,OccupancyUnits,$B8,OccupancyAddresses,$A8),IFERROR(VLOOKUP($A8&amp;"" ""&amp;$B8, FILTER(ARRAYFORMULA({OccupancyAddresses&amp;"" ""&amp; OccupancyUnits,'Tenant Occupancy'!PC$5:PC23}),INDEX(ARRAYFORMULA({OccupancyAddresses&amp;"""&amp;" ""&amp; OccupancyUnits,'Tenant Occupancy'!PC$5:PC23}),0,2)&lt;&gt;""""),2,FALSE),IF(PB5=TODAY(),""Today"",)))))"),"")</f>
        <v/>
      </c>
      <c r="PC8" s="3" t="str">
        <f>IFERROR(__xludf.DUMMYFUNCTION("IF(ISBLANK($A8),, IF((ARRAYFORMULA(SUM(COUNTIFS(OccupancyAddresses,$A8,OccupancyUnits, $B8, 'Tenant Occupancy'!PD$5:PD23,{""&gt;0"",""Occupied"",""Late""}))))&gt;1,""Multiple Bookings"", IF(SUMIFS( 'Tenant Occupancy'!PD$5:PD23,OccupancyUnits,$B8,OccupancyAddres"&amp;"ses,$A8)&gt;0,SUMIFS('Tenant Occupancy'!PD$5:PD23,OccupancyUnits,$B8,OccupancyAddresses,$A8),IFERROR(VLOOKUP($A8&amp;"" ""&amp;$B8, FILTER(ARRAYFORMULA({OccupancyAddresses&amp;"" ""&amp; OccupancyUnits,'Tenant Occupancy'!PD$5:PD23}),INDEX(ARRAYFORMULA({OccupancyAddresses&amp;"""&amp;" ""&amp; OccupancyUnits,'Tenant Occupancy'!PD$5:PD23}),0,2)&lt;&gt;""""),2,FALSE),IF(PC5=TODAY(),""Today"",)))))"),"")</f>
        <v/>
      </c>
      <c r="PD8" s="3" t="str">
        <f>IFERROR(__xludf.DUMMYFUNCTION("IF(ISBLANK($A8),, IF((ARRAYFORMULA(SUM(COUNTIFS(OccupancyAddresses,$A8,OccupancyUnits, $B8, 'Tenant Occupancy'!PE$5:PE23,{""&gt;0"",""Occupied"",""Late""}))))&gt;1,""Multiple Bookings"", IF(SUMIFS( 'Tenant Occupancy'!PE$5:PE23,OccupancyUnits,$B8,OccupancyAddres"&amp;"ses,$A8)&gt;0,SUMIFS('Tenant Occupancy'!PE$5:PE23,OccupancyUnits,$B8,OccupancyAddresses,$A8),IFERROR(VLOOKUP($A8&amp;"" ""&amp;$B8, FILTER(ARRAYFORMULA({OccupancyAddresses&amp;"" ""&amp; OccupancyUnits,'Tenant Occupancy'!PE$5:PE23}),INDEX(ARRAYFORMULA({OccupancyAddresses&amp;"""&amp;" ""&amp; OccupancyUnits,'Tenant Occupancy'!PE$5:PE23}),0,2)&lt;&gt;""""),2,FALSE),IF(PD5=TODAY(),""Today"",)))))"),"")</f>
        <v/>
      </c>
      <c r="PE8" s="3" t="str">
        <f>IFERROR(__xludf.DUMMYFUNCTION("IF(ISBLANK($A8),, IF((ARRAYFORMULA(SUM(COUNTIFS(OccupancyAddresses,$A8,OccupancyUnits, $B8, 'Tenant Occupancy'!PF$5:PF23,{""&gt;0"",""Occupied"",""Late""}))))&gt;1,""Multiple Bookings"", IF(SUMIFS( 'Tenant Occupancy'!PF$5:PF23,OccupancyUnits,$B8,OccupancyAddres"&amp;"ses,$A8)&gt;0,SUMIFS('Tenant Occupancy'!PF$5:PF23,OccupancyUnits,$B8,OccupancyAddresses,$A8),IFERROR(VLOOKUP($A8&amp;"" ""&amp;$B8, FILTER(ARRAYFORMULA({OccupancyAddresses&amp;"" ""&amp; OccupancyUnits,'Tenant Occupancy'!PF$5:PF23}),INDEX(ARRAYFORMULA({OccupancyAddresses&amp;"""&amp;" ""&amp; OccupancyUnits,'Tenant Occupancy'!PF$5:PF23}),0,2)&lt;&gt;""""),2,FALSE),IF(PE5=TODAY(),""Today"",)))))"),"")</f>
        <v/>
      </c>
      <c r="PF8" s="3" t="str">
        <f>IFERROR(__xludf.DUMMYFUNCTION("IF(ISBLANK($A8),, IF((ARRAYFORMULA(SUM(COUNTIFS(OccupancyAddresses,$A8,OccupancyUnits, $B8, 'Tenant Occupancy'!PG$5:PG23,{""&gt;0"",""Occupied"",""Late""}))))&gt;1,""Multiple Bookings"", IF(SUMIFS( 'Tenant Occupancy'!PG$5:PG23,OccupancyUnits,$B8,OccupancyAddres"&amp;"ses,$A8)&gt;0,SUMIFS('Tenant Occupancy'!PG$5:PG23,OccupancyUnits,$B8,OccupancyAddresses,$A8),IFERROR(VLOOKUP($A8&amp;"" ""&amp;$B8, FILTER(ARRAYFORMULA({OccupancyAddresses&amp;"" ""&amp; OccupancyUnits,'Tenant Occupancy'!PG$5:PG23}),INDEX(ARRAYFORMULA({OccupancyAddresses&amp;"""&amp;" ""&amp; OccupancyUnits,'Tenant Occupancy'!PG$5:PG23}),0,2)&lt;&gt;""""),2,FALSE),IF(PF5=TODAY(),""Today"",)))))"),"")</f>
        <v/>
      </c>
      <c r="PG8" s="3" t="str">
        <f>IFERROR(__xludf.DUMMYFUNCTION("IF(ISBLANK($A8),, IF((ARRAYFORMULA(SUM(COUNTIFS(OccupancyAddresses,$A8,OccupancyUnits, $B8, 'Tenant Occupancy'!PH$5:PH23,{""&gt;0"",""Occupied"",""Late""}))))&gt;1,""Multiple Bookings"", IF(SUMIFS( 'Tenant Occupancy'!PH$5:PH23,OccupancyUnits,$B8,OccupancyAddres"&amp;"ses,$A8)&gt;0,SUMIFS('Tenant Occupancy'!PH$5:PH23,OccupancyUnits,$B8,OccupancyAddresses,$A8),IFERROR(VLOOKUP($A8&amp;"" ""&amp;$B8, FILTER(ARRAYFORMULA({OccupancyAddresses&amp;"" ""&amp; OccupancyUnits,'Tenant Occupancy'!PH$5:PH23}),INDEX(ARRAYFORMULA({OccupancyAddresses&amp;"""&amp;" ""&amp; OccupancyUnits,'Tenant Occupancy'!PH$5:PH23}),0,2)&lt;&gt;""""),2,FALSE),IF(PG5=TODAY(),""Today"",)))))"),"")</f>
        <v/>
      </c>
      <c r="PH8" s="3" t="str">
        <f>IFERROR(__xludf.DUMMYFUNCTION("IF(ISBLANK($A8),, IF((ARRAYFORMULA(SUM(COUNTIFS(OccupancyAddresses,$A8,OccupancyUnits, $B8, 'Tenant Occupancy'!PI$5:PI23,{""&gt;0"",""Occupied"",""Late""}))))&gt;1,""Multiple Bookings"", IF(SUMIFS( 'Tenant Occupancy'!PI$5:PI23,OccupancyUnits,$B8,OccupancyAddres"&amp;"ses,$A8)&gt;0,SUMIFS('Tenant Occupancy'!PI$5:PI23,OccupancyUnits,$B8,OccupancyAddresses,$A8),IFERROR(VLOOKUP($A8&amp;"" ""&amp;$B8, FILTER(ARRAYFORMULA({OccupancyAddresses&amp;"" ""&amp; OccupancyUnits,'Tenant Occupancy'!PI$5:PI23}),INDEX(ARRAYFORMULA({OccupancyAddresses&amp;"""&amp;" ""&amp; OccupancyUnits,'Tenant Occupancy'!PI$5:PI23}),0,2)&lt;&gt;""""),2,FALSE),IF(PH5=TODAY(),""Today"",)))))"),"")</f>
        <v/>
      </c>
      <c r="PI8" s="3" t="str">
        <f>IFERROR(__xludf.DUMMYFUNCTION("IF(ISBLANK($A8),, IF((ARRAYFORMULA(SUM(COUNTIFS(OccupancyAddresses,$A8,OccupancyUnits, $B8, 'Tenant Occupancy'!PJ$5:PJ23,{""&gt;0"",""Occupied"",""Late""}))))&gt;1,""Multiple Bookings"", IF(SUMIFS( 'Tenant Occupancy'!PJ$5:PJ23,OccupancyUnits,$B8,OccupancyAddres"&amp;"ses,$A8)&gt;0,SUMIFS('Tenant Occupancy'!PJ$5:PJ23,OccupancyUnits,$B8,OccupancyAddresses,$A8),IFERROR(VLOOKUP($A8&amp;"" ""&amp;$B8, FILTER(ARRAYFORMULA({OccupancyAddresses&amp;"" ""&amp; OccupancyUnits,'Tenant Occupancy'!PJ$5:PJ23}),INDEX(ARRAYFORMULA({OccupancyAddresses&amp;"""&amp;" ""&amp; OccupancyUnits,'Tenant Occupancy'!PJ$5:PJ23}),0,2)&lt;&gt;""""),2,FALSE),IF(PI5=TODAY(),""Today"",)))))"),"")</f>
        <v/>
      </c>
      <c r="PJ8" s="3" t="str">
        <f>IFERROR(__xludf.DUMMYFUNCTION("IF(ISBLANK($A8),, IF((ARRAYFORMULA(SUM(COUNTIFS(OccupancyAddresses,$A8,OccupancyUnits, $B8, 'Tenant Occupancy'!PK$5:PK23,{""&gt;0"",""Occupied"",""Late""}))))&gt;1,""Multiple Bookings"", IF(SUMIFS( 'Tenant Occupancy'!PK$5:PK23,OccupancyUnits,$B8,OccupancyAddres"&amp;"ses,$A8)&gt;0,SUMIFS('Tenant Occupancy'!PK$5:PK23,OccupancyUnits,$B8,OccupancyAddresses,$A8),IFERROR(VLOOKUP($A8&amp;"" ""&amp;$B8, FILTER(ARRAYFORMULA({OccupancyAddresses&amp;"" ""&amp; OccupancyUnits,'Tenant Occupancy'!PK$5:PK23}),INDEX(ARRAYFORMULA({OccupancyAddresses&amp;"""&amp;" ""&amp; OccupancyUnits,'Tenant Occupancy'!PK$5:PK23}),0,2)&lt;&gt;""""),2,FALSE),IF(PJ5=TODAY(),""Today"",)))))"),"")</f>
        <v/>
      </c>
      <c r="PK8" s="3" t="str">
        <f>IFERROR(__xludf.DUMMYFUNCTION("IF(ISBLANK($A8),, IF((ARRAYFORMULA(SUM(COUNTIFS(OccupancyAddresses,$A8,OccupancyUnits, $B8, 'Tenant Occupancy'!PL$5:PL23,{""&gt;0"",""Occupied"",""Late""}))))&gt;1,""Multiple Bookings"", IF(SUMIFS( 'Tenant Occupancy'!PL$5:PL23,OccupancyUnits,$B8,OccupancyAddres"&amp;"ses,$A8)&gt;0,SUMIFS('Tenant Occupancy'!PL$5:PL23,OccupancyUnits,$B8,OccupancyAddresses,$A8),IFERROR(VLOOKUP($A8&amp;"" ""&amp;$B8, FILTER(ARRAYFORMULA({OccupancyAddresses&amp;"" ""&amp; OccupancyUnits,'Tenant Occupancy'!PL$5:PL23}),INDEX(ARRAYFORMULA({OccupancyAddresses&amp;"""&amp;" ""&amp; OccupancyUnits,'Tenant Occupancy'!PL$5:PL23}),0,2)&lt;&gt;""""),2,FALSE),IF(PK5=TODAY(),""Today"",)))))"),"")</f>
        <v/>
      </c>
      <c r="PL8" s="3" t="str">
        <f>IFERROR(__xludf.DUMMYFUNCTION("IF(ISBLANK($A8),, IF((ARRAYFORMULA(SUM(COUNTIFS(OccupancyAddresses,$A8,OccupancyUnits, $B8, 'Tenant Occupancy'!PM$5:PM23,{""&gt;0"",""Occupied"",""Late""}))))&gt;1,""Multiple Bookings"", IF(SUMIFS( 'Tenant Occupancy'!PM$5:PM23,OccupancyUnits,$B8,OccupancyAddres"&amp;"ses,$A8)&gt;0,SUMIFS('Tenant Occupancy'!PM$5:PM23,OccupancyUnits,$B8,OccupancyAddresses,$A8),IFERROR(VLOOKUP($A8&amp;"" ""&amp;$B8, FILTER(ARRAYFORMULA({OccupancyAddresses&amp;"" ""&amp; OccupancyUnits,'Tenant Occupancy'!PM$5:PM23}),INDEX(ARRAYFORMULA({OccupancyAddresses&amp;"""&amp;" ""&amp; OccupancyUnits,'Tenant Occupancy'!PM$5:PM23}),0,2)&lt;&gt;""""),2,FALSE),IF(PL5=TODAY(),""Today"",)))))"),"")</f>
        <v/>
      </c>
      <c r="PM8" s="3" t="str">
        <f>IFERROR(__xludf.DUMMYFUNCTION("IF(ISBLANK($A8),, IF((ARRAYFORMULA(SUM(COUNTIFS(OccupancyAddresses,$A8,OccupancyUnits, $B8, 'Tenant Occupancy'!PN$5:PN23,{""&gt;0"",""Occupied"",""Late""}))))&gt;1,""Multiple Bookings"", IF(SUMIFS( 'Tenant Occupancy'!PN$5:PN23,OccupancyUnits,$B8,OccupancyAddres"&amp;"ses,$A8)&gt;0,SUMIFS('Tenant Occupancy'!PN$5:PN23,OccupancyUnits,$B8,OccupancyAddresses,$A8),IFERROR(VLOOKUP($A8&amp;"" ""&amp;$B8, FILTER(ARRAYFORMULA({OccupancyAddresses&amp;"" ""&amp; OccupancyUnits,'Tenant Occupancy'!PN$5:PN23}),INDEX(ARRAYFORMULA({OccupancyAddresses&amp;"""&amp;" ""&amp; OccupancyUnits,'Tenant Occupancy'!PN$5:PN23}),0,2)&lt;&gt;""""),2,FALSE),IF(PM5=TODAY(),""Today"",)))))"),"")</f>
        <v/>
      </c>
      <c r="PN8" s="3" t="str">
        <f>IFERROR(__xludf.DUMMYFUNCTION("IF(ISBLANK($A8),, IF((ARRAYFORMULA(SUM(COUNTIFS(OccupancyAddresses,$A8,OccupancyUnits, $B8, 'Tenant Occupancy'!PO$5:PO23,{""&gt;0"",""Occupied"",""Late""}))))&gt;1,""Multiple Bookings"", IF(SUMIFS( 'Tenant Occupancy'!PO$5:PO23,OccupancyUnits,$B8,OccupancyAddres"&amp;"ses,$A8)&gt;0,SUMIFS('Tenant Occupancy'!PO$5:PO23,OccupancyUnits,$B8,OccupancyAddresses,$A8),IFERROR(VLOOKUP($A8&amp;"" ""&amp;$B8, FILTER(ARRAYFORMULA({OccupancyAddresses&amp;"" ""&amp; OccupancyUnits,'Tenant Occupancy'!PO$5:PO23}),INDEX(ARRAYFORMULA({OccupancyAddresses&amp;"""&amp;" ""&amp; OccupancyUnits,'Tenant Occupancy'!PO$5:PO23}),0,2)&lt;&gt;""""),2,FALSE),IF(PN5=TODAY(),""Today"",)))))"),"")</f>
        <v/>
      </c>
      <c r="PO8" s="3" t="str">
        <f>IFERROR(__xludf.DUMMYFUNCTION("IF(ISBLANK($A8),, IF((ARRAYFORMULA(SUM(COUNTIFS(OccupancyAddresses,$A8,OccupancyUnits, $B8, 'Tenant Occupancy'!PP$5:PP23,{""&gt;0"",""Occupied"",""Late""}))))&gt;1,""Multiple Bookings"", IF(SUMIFS( 'Tenant Occupancy'!PP$5:PP23,OccupancyUnits,$B8,OccupancyAddres"&amp;"ses,$A8)&gt;0,SUMIFS('Tenant Occupancy'!PP$5:PP23,OccupancyUnits,$B8,OccupancyAddresses,$A8),IFERROR(VLOOKUP($A8&amp;"" ""&amp;$B8, FILTER(ARRAYFORMULA({OccupancyAddresses&amp;"" ""&amp; OccupancyUnits,'Tenant Occupancy'!PP$5:PP23}),INDEX(ARRAYFORMULA({OccupancyAddresses&amp;"""&amp;" ""&amp; OccupancyUnits,'Tenant Occupancy'!PP$5:PP23}),0,2)&lt;&gt;""""),2,FALSE),IF(PO5=TODAY(),""Today"",)))))"),"")</f>
        <v/>
      </c>
      <c r="PP8" s="3" t="str">
        <f>IFERROR(__xludf.DUMMYFUNCTION("IF(ISBLANK($A8),, IF((ARRAYFORMULA(SUM(COUNTIFS(OccupancyAddresses,$A8,OccupancyUnits, $B8, 'Tenant Occupancy'!PQ$5:PQ23,{""&gt;0"",""Occupied"",""Late""}))))&gt;1,""Multiple Bookings"", IF(SUMIFS( 'Tenant Occupancy'!PQ$5:PQ23,OccupancyUnits,$B8,OccupancyAddres"&amp;"ses,$A8)&gt;0,SUMIFS('Tenant Occupancy'!PQ$5:PQ23,OccupancyUnits,$B8,OccupancyAddresses,$A8),IFERROR(VLOOKUP($A8&amp;"" ""&amp;$B8, FILTER(ARRAYFORMULA({OccupancyAddresses&amp;"" ""&amp; OccupancyUnits,'Tenant Occupancy'!PQ$5:PQ23}),INDEX(ARRAYFORMULA({OccupancyAddresses&amp;"""&amp;" ""&amp; OccupancyUnits,'Tenant Occupancy'!PQ$5:PQ23}),0,2)&lt;&gt;""""),2,FALSE),IF(PP5=TODAY(),""Today"",)))))"),"")</f>
        <v/>
      </c>
      <c r="PQ8" s="3" t="str">
        <f>IFERROR(__xludf.DUMMYFUNCTION("IF(ISBLANK($A8),, IF((ARRAYFORMULA(SUM(COUNTIFS(OccupancyAddresses,$A8,OccupancyUnits, $B8, 'Tenant Occupancy'!PR$5:PR23,{""&gt;0"",""Occupied"",""Late""}))))&gt;1,""Multiple Bookings"", IF(SUMIFS( 'Tenant Occupancy'!PR$5:PR23,OccupancyUnits,$B8,OccupancyAddres"&amp;"ses,$A8)&gt;0,SUMIFS('Tenant Occupancy'!PR$5:PR23,OccupancyUnits,$B8,OccupancyAddresses,$A8),IFERROR(VLOOKUP($A8&amp;"" ""&amp;$B8, FILTER(ARRAYFORMULA({OccupancyAddresses&amp;"" ""&amp; OccupancyUnits,'Tenant Occupancy'!PR$5:PR23}),INDEX(ARRAYFORMULA({OccupancyAddresses&amp;"""&amp;" ""&amp; OccupancyUnits,'Tenant Occupancy'!PR$5:PR23}),0,2)&lt;&gt;""""),2,FALSE),IF(PQ5=TODAY(),""Today"",)))))"),"")</f>
        <v/>
      </c>
      <c r="PR8" s="3" t="str">
        <f>IFERROR(__xludf.DUMMYFUNCTION("IF(ISBLANK($A8),, IF((ARRAYFORMULA(SUM(COUNTIFS(OccupancyAddresses,$A8,OccupancyUnits, $B8, 'Tenant Occupancy'!PS$5:PS23,{""&gt;0"",""Occupied"",""Late""}))))&gt;1,""Multiple Bookings"", IF(SUMIFS( 'Tenant Occupancy'!PS$5:PS23,OccupancyUnits,$B8,OccupancyAddres"&amp;"ses,$A8)&gt;0,SUMIFS('Tenant Occupancy'!PS$5:PS23,OccupancyUnits,$B8,OccupancyAddresses,$A8),IFERROR(VLOOKUP($A8&amp;"" ""&amp;$B8, FILTER(ARRAYFORMULA({OccupancyAddresses&amp;"" ""&amp; OccupancyUnits,'Tenant Occupancy'!PS$5:PS23}),INDEX(ARRAYFORMULA({OccupancyAddresses&amp;"""&amp;" ""&amp; OccupancyUnits,'Tenant Occupancy'!PS$5:PS23}),0,2)&lt;&gt;""""),2,FALSE),IF(PR5=TODAY(),""Today"",)))))"),"")</f>
        <v/>
      </c>
      <c r="PS8" s="3" t="str">
        <f>IFERROR(__xludf.DUMMYFUNCTION("IF(ISBLANK($A8),, IF((ARRAYFORMULA(SUM(COUNTIFS(OccupancyAddresses,$A8,OccupancyUnits, $B8, 'Tenant Occupancy'!PT$5:PT23,{""&gt;0"",""Occupied"",""Late""}))))&gt;1,""Multiple Bookings"", IF(SUMIFS( 'Tenant Occupancy'!PT$5:PT23,OccupancyUnits,$B8,OccupancyAddres"&amp;"ses,$A8)&gt;0,SUMIFS('Tenant Occupancy'!PT$5:PT23,OccupancyUnits,$B8,OccupancyAddresses,$A8),IFERROR(VLOOKUP($A8&amp;"" ""&amp;$B8, FILTER(ARRAYFORMULA({OccupancyAddresses&amp;"" ""&amp; OccupancyUnits,'Tenant Occupancy'!PT$5:PT23}),INDEX(ARRAYFORMULA({OccupancyAddresses&amp;"""&amp;" ""&amp; OccupancyUnits,'Tenant Occupancy'!PT$5:PT23}),0,2)&lt;&gt;""""),2,FALSE),IF(PS5=TODAY(),""Today"",)))))"),"")</f>
        <v/>
      </c>
      <c r="PT8" s="3" t="str">
        <f>IFERROR(__xludf.DUMMYFUNCTION("IF(ISBLANK($A8),, IF((ARRAYFORMULA(SUM(COUNTIFS(OccupancyAddresses,$A8,OccupancyUnits, $B8, 'Tenant Occupancy'!PU$5:PU23,{""&gt;0"",""Occupied"",""Late""}))))&gt;1,""Multiple Bookings"", IF(SUMIFS( 'Tenant Occupancy'!PU$5:PU23,OccupancyUnits,$B8,OccupancyAddres"&amp;"ses,$A8)&gt;0,SUMIFS('Tenant Occupancy'!PU$5:PU23,OccupancyUnits,$B8,OccupancyAddresses,$A8),IFERROR(VLOOKUP($A8&amp;"" ""&amp;$B8, FILTER(ARRAYFORMULA({OccupancyAddresses&amp;"" ""&amp; OccupancyUnits,'Tenant Occupancy'!PU$5:PU23}),INDEX(ARRAYFORMULA({OccupancyAddresses&amp;"""&amp;" ""&amp; OccupancyUnits,'Tenant Occupancy'!PU$5:PU23}),0,2)&lt;&gt;""""),2,FALSE),IF(PT5=TODAY(),""Today"",)))))"),"")</f>
        <v/>
      </c>
      <c r="PU8" s="3" t="str">
        <f>IFERROR(__xludf.DUMMYFUNCTION("IF(ISBLANK($A8),, IF((ARRAYFORMULA(SUM(COUNTIFS(OccupancyAddresses,$A8,OccupancyUnits, $B8, 'Tenant Occupancy'!PV$5:PV23,{""&gt;0"",""Occupied"",""Late""}))))&gt;1,""Multiple Bookings"", IF(SUMIFS( 'Tenant Occupancy'!PV$5:PV23,OccupancyUnits,$B8,OccupancyAddres"&amp;"ses,$A8)&gt;0,SUMIFS('Tenant Occupancy'!PV$5:PV23,OccupancyUnits,$B8,OccupancyAddresses,$A8),IFERROR(VLOOKUP($A8&amp;"" ""&amp;$B8, FILTER(ARRAYFORMULA({OccupancyAddresses&amp;"" ""&amp; OccupancyUnits,'Tenant Occupancy'!PV$5:PV23}),INDEX(ARRAYFORMULA({OccupancyAddresses&amp;"""&amp;" ""&amp; OccupancyUnits,'Tenant Occupancy'!PV$5:PV23}),0,2)&lt;&gt;""""),2,FALSE),IF(PU5=TODAY(),""Today"",)))))"),"")</f>
        <v/>
      </c>
      <c r="PV8" s="3" t="str">
        <f>IFERROR(__xludf.DUMMYFUNCTION("IF(ISBLANK($A8),, IF((ARRAYFORMULA(SUM(COUNTIFS(OccupancyAddresses,$A8,OccupancyUnits, $B8, 'Tenant Occupancy'!PW$5:PW23,{""&gt;0"",""Occupied"",""Late""}))))&gt;1,""Multiple Bookings"", IF(SUMIFS( 'Tenant Occupancy'!PW$5:PW23,OccupancyUnits,$B8,OccupancyAddres"&amp;"ses,$A8)&gt;0,SUMIFS('Tenant Occupancy'!PW$5:PW23,OccupancyUnits,$B8,OccupancyAddresses,$A8),IFERROR(VLOOKUP($A8&amp;"" ""&amp;$B8, FILTER(ARRAYFORMULA({OccupancyAddresses&amp;"" ""&amp; OccupancyUnits,'Tenant Occupancy'!PW$5:PW23}),INDEX(ARRAYFORMULA({OccupancyAddresses&amp;"""&amp;" ""&amp; OccupancyUnits,'Tenant Occupancy'!PW$5:PW23}),0,2)&lt;&gt;""""),2,FALSE),IF(PV5=TODAY(),""Today"",)))))"),"")</f>
        <v/>
      </c>
      <c r="PW8" s="3" t="str">
        <f>IFERROR(__xludf.DUMMYFUNCTION("IF(ISBLANK($A8),, IF((ARRAYFORMULA(SUM(COUNTIFS(OccupancyAddresses,$A8,OccupancyUnits, $B8, 'Tenant Occupancy'!PX$5:PX23,{""&gt;0"",""Occupied"",""Late""}))))&gt;1,""Multiple Bookings"", IF(SUMIFS( 'Tenant Occupancy'!PX$5:PX23,OccupancyUnits,$B8,OccupancyAddres"&amp;"ses,$A8)&gt;0,SUMIFS('Tenant Occupancy'!PX$5:PX23,OccupancyUnits,$B8,OccupancyAddresses,$A8),IFERROR(VLOOKUP($A8&amp;"" ""&amp;$B8, FILTER(ARRAYFORMULA({OccupancyAddresses&amp;"" ""&amp; OccupancyUnits,'Tenant Occupancy'!PX$5:PX23}),INDEX(ARRAYFORMULA({OccupancyAddresses&amp;"""&amp;" ""&amp; OccupancyUnits,'Tenant Occupancy'!PX$5:PX23}),0,2)&lt;&gt;""""),2,FALSE),IF(PW5=TODAY(),""Today"",)))))"),"")</f>
        <v/>
      </c>
      <c r="PX8" s="3" t="str">
        <f>IFERROR(__xludf.DUMMYFUNCTION("IF(ISBLANK($A8),, IF((ARRAYFORMULA(SUM(COUNTIFS(OccupancyAddresses,$A8,OccupancyUnits, $B8, 'Tenant Occupancy'!PY$5:PY23,{""&gt;0"",""Occupied"",""Late""}))))&gt;1,""Multiple Bookings"", IF(SUMIFS( 'Tenant Occupancy'!PY$5:PY23,OccupancyUnits,$B8,OccupancyAddres"&amp;"ses,$A8)&gt;0,SUMIFS('Tenant Occupancy'!PY$5:PY23,OccupancyUnits,$B8,OccupancyAddresses,$A8),IFERROR(VLOOKUP($A8&amp;"" ""&amp;$B8, FILTER(ARRAYFORMULA({OccupancyAddresses&amp;"" ""&amp; OccupancyUnits,'Tenant Occupancy'!PY$5:PY23}),INDEX(ARRAYFORMULA({OccupancyAddresses&amp;"""&amp;" ""&amp; OccupancyUnits,'Tenant Occupancy'!PY$5:PY23}),0,2)&lt;&gt;""""),2,FALSE),IF(PX5=TODAY(),""Today"",)))))"),"")</f>
        <v/>
      </c>
      <c r="PY8" s="3" t="str">
        <f>IFERROR(__xludf.DUMMYFUNCTION("IF(ISBLANK($A8),, IF((ARRAYFORMULA(SUM(COUNTIFS(OccupancyAddresses,$A8,OccupancyUnits, $B8, 'Tenant Occupancy'!PZ$5:PZ23,{""&gt;0"",""Occupied"",""Late""}))))&gt;1,""Multiple Bookings"", IF(SUMIFS( 'Tenant Occupancy'!PZ$5:PZ23,OccupancyUnits,$B8,OccupancyAddres"&amp;"ses,$A8)&gt;0,SUMIFS('Tenant Occupancy'!PZ$5:PZ23,OccupancyUnits,$B8,OccupancyAddresses,$A8),IFERROR(VLOOKUP($A8&amp;"" ""&amp;$B8, FILTER(ARRAYFORMULA({OccupancyAddresses&amp;"" ""&amp; OccupancyUnits,'Tenant Occupancy'!PZ$5:PZ23}),INDEX(ARRAYFORMULA({OccupancyAddresses&amp;"""&amp;" ""&amp; OccupancyUnits,'Tenant Occupancy'!PZ$5:PZ23}),0,2)&lt;&gt;""""),2,FALSE),IF(PY5=TODAY(),""Today"",)))))"),"")</f>
        <v/>
      </c>
      <c r="PZ8" s="3" t="str">
        <f>IFERROR(__xludf.DUMMYFUNCTION("IF(ISBLANK($A8),, IF((ARRAYFORMULA(SUM(COUNTIFS(OccupancyAddresses,$A8,OccupancyUnits, $B8, 'Tenant Occupancy'!QA$5:QA23,{""&gt;0"",""Occupied"",""Late""}))))&gt;1,""Multiple Bookings"", IF(SUMIFS( 'Tenant Occupancy'!QA$5:QA23,OccupancyUnits,$B8,OccupancyAddres"&amp;"ses,$A8)&gt;0,SUMIFS('Tenant Occupancy'!QA$5:QA23,OccupancyUnits,$B8,OccupancyAddresses,$A8),IFERROR(VLOOKUP($A8&amp;"" ""&amp;$B8, FILTER(ARRAYFORMULA({OccupancyAddresses&amp;"" ""&amp; OccupancyUnits,'Tenant Occupancy'!QA$5:QA23}),INDEX(ARRAYFORMULA({OccupancyAddresses&amp;"""&amp;" ""&amp; OccupancyUnits,'Tenant Occupancy'!QA$5:QA23}),0,2)&lt;&gt;""""),2,FALSE),IF(PZ5=TODAY(),""Today"",)))))"),"")</f>
        <v/>
      </c>
      <c r="QA8" s="3" t="str">
        <f>IFERROR(__xludf.DUMMYFUNCTION("IF(ISBLANK($A8),, IF((ARRAYFORMULA(SUM(COUNTIFS(OccupancyAddresses,$A8,OccupancyUnits, $B8, 'Tenant Occupancy'!QB$5:QB23,{""&gt;0"",""Occupied"",""Late""}))))&gt;1,""Multiple Bookings"", IF(SUMIFS( 'Tenant Occupancy'!QB$5:QB23,OccupancyUnits,$B8,OccupancyAddres"&amp;"ses,$A8)&gt;0,SUMIFS('Tenant Occupancy'!QB$5:QB23,OccupancyUnits,$B8,OccupancyAddresses,$A8),IFERROR(VLOOKUP($A8&amp;"" ""&amp;$B8, FILTER(ARRAYFORMULA({OccupancyAddresses&amp;"" ""&amp; OccupancyUnits,'Tenant Occupancy'!QB$5:QB23}),INDEX(ARRAYFORMULA({OccupancyAddresses&amp;"""&amp;" ""&amp; OccupancyUnits,'Tenant Occupancy'!QB$5:QB23}),0,2)&lt;&gt;""""),2,FALSE),IF(QA5=TODAY(),""Today"",)))))"),"")</f>
        <v/>
      </c>
      <c r="QB8" s="3" t="str">
        <f>IFERROR(__xludf.DUMMYFUNCTION("IF(ISBLANK($A8),, IF((ARRAYFORMULA(SUM(COUNTIFS(OccupancyAddresses,$A8,OccupancyUnits, $B8, 'Tenant Occupancy'!QC$5:QC23,{""&gt;0"",""Occupied"",""Late""}))))&gt;1,""Multiple Bookings"", IF(SUMIFS( 'Tenant Occupancy'!QC$5:QC23,OccupancyUnits,$B8,OccupancyAddres"&amp;"ses,$A8)&gt;0,SUMIFS('Tenant Occupancy'!QC$5:QC23,OccupancyUnits,$B8,OccupancyAddresses,$A8),IFERROR(VLOOKUP($A8&amp;"" ""&amp;$B8, FILTER(ARRAYFORMULA({OccupancyAddresses&amp;"" ""&amp; OccupancyUnits,'Tenant Occupancy'!QC$5:QC23}),INDEX(ARRAYFORMULA({OccupancyAddresses&amp;"""&amp;" ""&amp; OccupancyUnits,'Tenant Occupancy'!QC$5:QC23}),0,2)&lt;&gt;""""),2,FALSE),IF(QB5=TODAY(),""Today"",)))))"),"")</f>
        <v/>
      </c>
      <c r="QC8" s="3" t="str">
        <f>IFERROR(__xludf.DUMMYFUNCTION("IF(ISBLANK($A8),, IF((ARRAYFORMULA(SUM(COUNTIFS(OccupancyAddresses,$A8,OccupancyUnits, $B8, 'Tenant Occupancy'!QD$5:QD23,{""&gt;0"",""Occupied"",""Late""}))))&gt;1,""Multiple Bookings"", IF(SUMIFS( 'Tenant Occupancy'!QD$5:QD23,OccupancyUnits,$B8,OccupancyAddres"&amp;"ses,$A8)&gt;0,SUMIFS('Tenant Occupancy'!QD$5:QD23,OccupancyUnits,$B8,OccupancyAddresses,$A8),IFERROR(VLOOKUP($A8&amp;"" ""&amp;$B8, FILTER(ARRAYFORMULA({OccupancyAddresses&amp;"" ""&amp; OccupancyUnits,'Tenant Occupancy'!QD$5:QD23}),INDEX(ARRAYFORMULA({OccupancyAddresses&amp;"""&amp;" ""&amp; OccupancyUnits,'Tenant Occupancy'!QD$5:QD23}),0,2)&lt;&gt;""""),2,FALSE),IF(QC5=TODAY(),""Today"",)))))"),"")</f>
        <v/>
      </c>
      <c r="QD8" s="3" t="str">
        <f>IFERROR(__xludf.DUMMYFUNCTION("IF(ISBLANK($A8),, IF((ARRAYFORMULA(SUM(COUNTIFS(OccupancyAddresses,$A8,OccupancyUnits, $B8, 'Tenant Occupancy'!QE$5:QE23,{""&gt;0"",""Occupied"",""Late""}))))&gt;1,""Multiple Bookings"", IF(SUMIFS( 'Tenant Occupancy'!QE$5:QE23,OccupancyUnits,$B8,OccupancyAddres"&amp;"ses,$A8)&gt;0,SUMIFS('Tenant Occupancy'!QE$5:QE23,OccupancyUnits,$B8,OccupancyAddresses,$A8),IFERROR(VLOOKUP($A8&amp;"" ""&amp;$B8, FILTER(ARRAYFORMULA({OccupancyAddresses&amp;"" ""&amp; OccupancyUnits,'Tenant Occupancy'!QE$5:QE23}),INDEX(ARRAYFORMULA({OccupancyAddresses&amp;"""&amp;" ""&amp; OccupancyUnits,'Tenant Occupancy'!QE$5:QE23}),0,2)&lt;&gt;""""),2,FALSE),IF(QD5=TODAY(),""Today"",)))))"),"")</f>
        <v/>
      </c>
      <c r="QE8" s="3" t="str">
        <f>IFERROR(__xludf.DUMMYFUNCTION("IF(ISBLANK($A8),, IF((ARRAYFORMULA(SUM(COUNTIFS(OccupancyAddresses,$A8,OccupancyUnits, $B8, 'Tenant Occupancy'!QF$5:QF23,{""&gt;0"",""Occupied"",""Late""}))))&gt;1,""Multiple Bookings"", IF(SUMIFS( 'Tenant Occupancy'!QF$5:QF23,OccupancyUnits,$B8,OccupancyAddres"&amp;"ses,$A8)&gt;0,SUMIFS('Tenant Occupancy'!QF$5:QF23,OccupancyUnits,$B8,OccupancyAddresses,$A8),IFERROR(VLOOKUP($A8&amp;"" ""&amp;$B8, FILTER(ARRAYFORMULA({OccupancyAddresses&amp;"" ""&amp; OccupancyUnits,'Tenant Occupancy'!QF$5:QF23}),INDEX(ARRAYFORMULA({OccupancyAddresses&amp;"""&amp;" ""&amp; OccupancyUnits,'Tenant Occupancy'!QF$5:QF23}),0,2)&lt;&gt;""""),2,FALSE),IF(QE5=TODAY(),""Today"",)))))"),"")</f>
        <v/>
      </c>
      <c r="QF8" s="3" t="str">
        <f>IFERROR(__xludf.DUMMYFUNCTION("IF(ISBLANK($A8),, IF((ARRAYFORMULA(SUM(COUNTIFS(OccupancyAddresses,$A8,OccupancyUnits, $B8, 'Tenant Occupancy'!QG$5:QG23,{""&gt;0"",""Occupied"",""Late""}))))&gt;1,""Multiple Bookings"", IF(SUMIFS( 'Tenant Occupancy'!QG$5:QG23,OccupancyUnits,$B8,OccupancyAddres"&amp;"ses,$A8)&gt;0,SUMIFS('Tenant Occupancy'!QG$5:QG23,OccupancyUnits,$B8,OccupancyAddresses,$A8),IFERROR(VLOOKUP($A8&amp;"" ""&amp;$B8, FILTER(ARRAYFORMULA({OccupancyAddresses&amp;"" ""&amp; OccupancyUnits,'Tenant Occupancy'!QG$5:QG23}),INDEX(ARRAYFORMULA({OccupancyAddresses&amp;"""&amp;" ""&amp; OccupancyUnits,'Tenant Occupancy'!QG$5:QG23}),0,2)&lt;&gt;""""),2,FALSE),IF(QF5=TODAY(),""Today"",)))))"),"")</f>
        <v/>
      </c>
      <c r="QG8" s="3" t="str">
        <f>IFERROR(__xludf.DUMMYFUNCTION("IF(ISBLANK($A8),, IF((ARRAYFORMULA(SUM(COUNTIFS(OccupancyAddresses,$A8,OccupancyUnits, $B8, 'Tenant Occupancy'!QH$5:QH23,{""&gt;0"",""Occupied"",""Late""}))))&gt;1,""Multiple Bookings"", IF(SUMIFS( 'Tenant Occupancy'!QH$5:QH23,OccupancyUnits,$B8,OccupancyAddres"&amp;"ses,$A8)&gt;0,SUMIFS('Tenant Occupancy'!QH$5:QH23,OccupancyUnits,$B8,OccupancyAddresses,$A8),IFERROR(VLOOKUP($A8&amp;"" ""&amp;$B8, FILTER(ARRAYFORMULA({OccupancyAddresses&amp;"" ""&amp; OccupancyUnits,'Tenant Occupancy'!QH$5:QH23}),INDEX(ARRAYFORMULA({OccupancyAddresses&amp;"""&amp;" ""&amp; OccupancyUnits,'Tenant Occupancy'!QH$5:QH23}),0,2)&lt;&gt;""""),2,FALSE),IF(QG5=TODAY(),""Today"",)))))"),"")</f>
        <v/>
      </c>
      <c r="QH8" s="3" t="str">
        <f>IFERROR(__xludf.DUMMYFUNCTION("IF(ISBLANK($A8),, IF((ARRAYFORMULA(SUM(COUNTIFS(OccupancyAddresses,$A8,OccupancyUnits, $B8, 'Tenant Occupancy'!QI$5:QI23,{""&gt;0"",""Occupied"",""Late""}))))&gt;1,""Multiple Bookings"", IF(SUMIFS( 'Tenant Occupancy'!QI$5:QI23,OccupancyUnits,$B8,OccupancyAddres"&amp;"ses,$A8)&gt;0,SUMIFS('Tenant Occupancy'!QI$5:QI23,OccupancyUnits,$B8,OccupancyAddresses,$A8),IFERROR(VLOOKUP($A8&amp;"" ""&amp;$B8, FILTER(ARRAYFORMULA({OccupancyAddresses&amp;"" ""&amp; OccupancyUnits,'Tenant Occupancy'!QI$5:QI23}),INDEX(ARRAYFORMULA({OccupancyAddresses&amp;"""&amp;" ""&amp; OccupancyUnits,'Tenant Occupancy'!QI$5:QI23}),0,2)&lt;&gt;""""),2,FALSE),IF(QH5=TODAY(),""Today"",)))))"),"")</f>
        <v/>
      </c>
      <c r="QI8" s="3" t="str">
        <f>IFERROR(__xludf.DUMMYFUNCTION("IF(ISBLANK($A8),, IF((ARRAYFORMULA(SUM(COUNTIFS(OccupancyAddresses,$A8,OccupancyUnits, $B8, 'Tenant Occupancy'!QJ$5:QJ23,{""&gt;0"",""Occupied"",""Late""}))))&gt;1,""Multiple Bookings"", IF(SUMIFS( 'Tenant Occupancy'!QJ$5:QJ23,OccupancyUnits,$B8,OccupancyAddres"&amp;"ses,$A8)&gt;0,SUMIFS('Tenant Occupancy'!QJ$5:QJ23,OccupancyUnits,$B8,OccupancyAddresses,$A8),IFERROR(VLOOKUP($A8&amp;"" ""&amp;$B8, FILTER(ARRAYFORMULA({OccupancyAddresses&amp;"" ""&amp; OccupancyUnits,'Tenant Occupancy'!QJ$5:QJ23}),INDEX(ARRAYFORMULA({OccupancyAddresses&amp;"""&amp;" ""&amp; OccupancyUnits,'Tenant Occupancy'!QJ$5:QJ23}),0,2)&lt;&gt;""""),2,FALSE),IF(QI5=TODAY(),""Today"",)))))"),"")</f>
        <v/>
      </c>
      <c r="QJ8" s="3" t="str">
        <f>IFERROR(__xludf.DUMMYFUNCTION("IF(ISBLANK($A8),, IF((ARRAYFORMULA(SUM(COUNTIFS(OccupancyAddresses,$A8,OccupancyUnits, $B8, 'Tenant Occupancy'!QK$5:QK23,{""&gt;0"",""Occupied"",""Late""}))))&gt;1,""Multiple Bookings"", IF(SUMIFS( 'Tenant Occupancy'!QK$5:QK23,OccupancyUnits,$B8,OccupancyAddres"&amp;"ses,$A8)&gt;0,SUMIFS('Tenant Occupancy'!QK$5:QK23,OccupancyUnits,$B8,OccupancyAddresses,$A8),IFERROR(VLOOKUP($A8&amp;"" ""&amp;$B8, FILTER(ARRAYFORMULA({OccupancyAddresses&amp;"" ""&amp; OccupancyUnits,'Tenant Occupancy'!QK$5:QK23}),INDEX(ARRAYFORMULA({OccupancyAddresses&amp;"""&amp;" ""&amp; OccupancyUnits,'Tenant Occupancy'!QK$5:QK23}),0,2)&lt;&gt;""""),2,FALSE),IF(QJ5=TODAY(),""Today"",)))))"),"")</f>
        <v/>
      </c>
      <c r="QK8" s="3" t="str">
        <f>IFERROR(__xludf.DUMMYFUNCTION("IF(ISBLANK($A8),, IF((ARRAYFORMULA(SUM(COUNTIFS(OccupancyAddresses,$A8,OccupancyUnits, $B8, 'Tenant Occupancy'!QL$5:QL23,{""&gt;0"",""Occupied"",""Late""}))))&gt;1,""Multiple Bookings"", IF(SUMIFS( 'Tenant Occupancy'!QL$5:QL23,OccupancyUnits,$B8,OccupancyAddres"&amp;"ses,$A8)&gt;0,SUMIFS('Tenant Occupancy'!QL$5:QL23,OccupancyUnits,$B8,OccupancyAddresses,$A8),IFERROR(VLOOKUP($A8&amp;"" ""&amp;$B8, FILTER(ARRAYFORMULA({OccupancyAddresses&amp;"" ""&amp; OccupancyUnits,'Tenant Occupancy'!QL$5:QL23}),INDEX(ARRAYFORMULA({OccupancyAddresses&amp;"""&amp;" ""&amp; OccupancyUnits,'Tenant Occupancy'!QL$5:QL23}),0,2)&lt;&gt;""""),2,FALSE),IF(QK5=TODAY(),""Today"",)))))"),"")</f>
        <v/>
      </c>
      <c r="QL8" s="3" t="str">
        <f>IFERROR(__xludf.DUMMYFUNCTION("IF(ISBLANK($A8),, IF((ARRAYFORMULA(SUM(COUNTIFS(OccupancyAddresses,$A8,OccupancyUnits, $B8, 'Tenant Occupancy'!QM$5:QM23,{""&gt;0"",""Occupied"",""Late""}))))&gt;1,""Multiple Bookings"", IF(SUMIFS( 'Tenant Occupancy'!QM$5:QM23,OccupancyUnits,$B8,OccupancyAddres"&amp;"ses,$A8)&gt;0,SUMIFS('Tenant Occupancy'!QM$5:QM23,OccupancyUnits,$B8,OccupancyAddresses,$A8),IFERROR(VLOOKUP($A8&amp;"" ""&amp;$B8, FILTER(ARRAYFORMULA({OccupancyAddresses&amp;"" ""&amp; OccupancyUnits,'Tenant Occupancy'!QM$5:QM23}),INDEX(ARRAYFORMULA({OccupancyAddresses&amp;"""&amp;" ""&amp; OccupancyUnits,'Tenant Occupancy'!QM$5:QM23}),0,2)&lt;&gt;""""),2,FALSE),IF(QL5=TODAY(),""Today"",)))))"),"")</f>
        <v/>
      </c>
      <c r="QM8" s="3" t="str">
        <f>IFERROR(__xludf.DUMMYFUNCTION("IF(ISBLANK($A8),, IF((ARRAYFORMULA(SUM(COUNTIFS(OccupancyAddresses,$A8,OccupancyUnits, $B8, 'Tenant Occupancy'!QN$5:QN23,{""&gt;0"",""Occupied"",""Late""}))))&gt;1,""Multiple Bookings"", IF(SUMIFS( 'Tenant Occupancy'!QN$5:QN23,OccupancyUnits,$B8,OccupancyAddres"&amp;"ses,$A8)&gt;0,SUMIFS('Tenant Occupancy'!QN$5:QN23,OccupancyUnits,$B8,OccupancyAddresses,$A8),IFERROR(VLOOKUP($A8&amp;"" ""&amp;$B8, FILTER(ARRAYFORMULA({OccupancyAddresses&amp;"" ""&amp; OccupancyUnits,'Tenant Occupancy'!QN$5:QN23}),INDEX(ARRAYFORMULA({OccupancyAddresses&amp;"""&amp;" ""&amp; OccupancyUnits,'Tenant Occupancy'!QN$5:QN23}),0,2)&lt;&gt;""""),2,FALSE),IF(QM5=TODAY(),""Today"",)))))"),"")</f>
        <v/>
      </c>
      <c r="QN8" s="3" t="str">
        <f>IFERROR(__xludf.DUMMYFUNCTION("IF(ISBLANK($A8),, IF((ARRAYFORMULA(SUM(COUNTIFS(OccupancyAddresses,$A8,OccupancyUnits, $B8, 'Tenant Occupancy'!QO$5:QO23,{""&gt;0"",""Occupied"",""Late""}))))&gt;1,""Multiple Bookings"", IF(SUMIFS( 'Tenant Occupancy'!QO$5:QO23,OccupancyUnits,$B8,OccupancyAddres"&amp;"ses,$A8)&gt;0,SUMIFS('Tenant Occupancy'!QO$5:QO23,OccupancyUnits,$B8,OccupancyAddresses,$A8),IFERROR(VLOOKUP($A8&amp;"" ""&amp;$B8, FILTER(ARRAYFORMULA({OccupancyAddresses&amp;"" ""&amp; OccupancyUnits,'Tenant Occupancy'!QO$5:QO23}),INDEX(ARRAYFORMULA({OccupancyAddresses&amp;"""&amp;" ""&amp; OccupancyUnits,'Tenant Occupancy'!QO$5:QO23}),0,2)&lt;&gt;""""),2,FALSE),IF(QN5=TODAY(),""Today"",)))))"),"")</f>
        <v/>
      </c>
      <c r="QO8" s="3" t="str">
        <f>IFERROR(__xludf.DUMMYFUNCTION("IF(ISBLANK($A8),, IF((ARRAYFORMULA(SUM(COUNTIFS(OccupancyAddresses,$A8,OccupancyUnits, $B8, 'Tenant Occupancy'!QP$5:QP23,{""&gt;0"",""Occupied"",""Late""}))))&gt;1,""Multiple Bookings"", IF(SUMIFS( 'Tenant Occupancy'!QP$5:QP23,OccupancyUnits,$B8,OccupancyAddres"&amp;"ses,$A8)&gt;0,SUMIFS('Tenant Occupancy'!QP$5:QP23,OccupancyUnits,$B8,OccupancyAddresses,$A8),IFERROR(VLOOKUP($A8&amp;"" ""&amp;$B8, FILTER(ARRAYFORMULA({OccupancyAddresses&amp;"" ""&amp; OccupancyUnits,'Tenant Occupancy'!QP$5:QP23}),INDEX(ARRAYFORMULA({OccupancyAddresses&amp;"""&amp;" ""&amp; OccupancyUnits,'Tenant Occupancy'!QP$5:QP23}),0,2)&lt;&gt;""""),2,FALSE),IF(QO5=TODAY(),""Today"",)))))"),"")</f>
        <v/>
      </c>
      <c r="QP8" s="3" t="str">
        <f>IFERROR(__xludf.DUMMYFUNCTION("IF(ISBLANK($A8),, IF((ARRAYFORMULA(SUM(COUNTIFS(OccupancyAddresses,$A8,OccupancyUnits, $B8, 'Tenant Occupancy'!QQ$5:QQ23,{""&gt;0"",""Occupied"",""Late""}))))&gt;1,""Multiple Bookings"", IF(SUMIFS( 'Tenant Occupancy'!QQ$5:QQ23,OccupancyUnits,$B8,OccupancyAddres"&amp;"ses,$A8)&gt;0,SUMIFS('Tenant Occupancy'!QQ$5:QQ23,OccupancyUnits,$B8,OccupancyAddresses,$A8),IFERROR(VLOOKUP($A8&amp;"" ""&amp;$B8, FILTER(ARRAYFORMULA({OccupancyAddresses&amp;"" ""&amp; OccupancyUnits,'Tenant Occupancy'!QQ$5:QQ23}),INDEX(ARRAYFORMULA({OccupancyAddresses&amp;"""&amp;" ""&amp; OccupancyUnits,'Tenant Occupancy'!QQ$5:QQ23}),0,2)&lt;&gt;""""),2,FALSE),IF(QP5=TODAY(),""Today"",)))))"),"")</f>
        <v/>
      </c>
      <c r="QQ8" s="3" t="str">
        <f>IFERROR(__xludf.DUMMYFUNCTION("IF(ISBLANK($A8),, IF((ARRAYFORMULA(SUM(COUNTIFS(OccupancyAddresses,$A8,OccupancyUnits, $B8, 'Tenant Occupancy'!QR$5:QR23,{""&gt;0"",""Occupied"",""Late""}))))&gt;1,""Multiple Bookings"", IF(SUMIFS( 'Tenant Occupancy'!QR$5:QR23,OccupancyUnits,$B8,OccupancyAddres"&amp;"ses,$A8)&gt;0,SUMIFS('Tenant Occupancy'!QR$5:QR23,OccupancyUnits,$B8,OccupancyAddresses,$A8),IFERROR(VLOOKUP($A8&amp;"" ""&amp;$B8, FILTER(ARRAYFORMULA({OccupancyAddresses&amp;"" ""&amp; OccupancyUnits,'Tenant Occupancy'!QR$5:QR23}),INDEX(ARRAYFORMULA({OccupancyAddresses&amp;"""&amp;" ""&amp; OccupancyUnits,'Tenant Occupancy'!QR$5:QR23}),0,2)&lt;&gt;""""),2,FALSE),IF(QQ5=TODAY(),""Today"",)))))"),"")</f>
        <v/>
      </c>
      <c r="QR8" s="3" t="str">
        <f>IFERROR(__xludf.DUMMYFUNCTION("IF(ISBLANK($A8),, IF((ARRAYFORMULA(SUM(COUNTIFS(OccupancyAddresses,$A8,OccupancyUnits, $B8, 'Tenant Occupancy'!QS$5:QS23,{""&gt;0"",""Occupied"",""Late""}))))&gt;1,""Multiple Bookings"", IF(SUMIFS( 'Tenant Occupancy'!QS$5:QS23,OccupancyUnits,$B8,OccupancyAddres"&amp;"ses,$A8)&gt;0,SUMIFS('Tenant Occupancy'!QS$5:QS23,OccupancyUnits,$B8,OccupancyAddresses,$A8),IFERROR(VLOOKUP($A8&amp;"" ""&amp;$B8, FILTER(ARRAYFORMULA({OccupancyAddresses&amp;"" ""&amp; OccupancyUnits,'Tenant Occupancy'!QS$5:QS23}),INDEX(ARRAYFORMULA({OccupancyAddresses&amp;"""&amp;" ""&amp; OccupancyUnits,'Tenant Occupancy'!QS$5:QS23}),0,2)&lt;&gt;""""),2,FALSE),IF(QR5=TODAY(),""Today"",)))))"),"")</f>
        <v/>
      </c>
      <c r="QS8" s="3" t="str">
        <f>IFERROR(__xludf.DUMMYFUNCTION("IF(ISBLANK($A8),, IF((ARRAYFORMULA(SUM(COUNTIFS(OccupancyAddresses,$A8,OccupancyUnits, $B8, 'Tenant Occupancy'!QT$5:QT23,{""&gt;0"",""Occupied"",""Late""}))))&gt;1,""Multiple Bookings"", IF(SUMIFS( 'Tenant Occupancy'!QT$5:QT23,OccupancyUnits,$B8,OccupancyAddres"&amp;"ses,$A8)&gt;0,SUMIFS('Tenant Occupancy'!QT$5:QT23,OccupancyUnits,$B8,OccupancyAddresses,$A8),IFERROR(VLOOKUP($A8&amp;"" ""&amp;$B8, FILTER(ARRAYFORMULA({OccupancyAddresses&amp;"" ""&amp; OccupancyUnits,'Tenant Occupancy'!QT$5:QT23}),INDEX(ARRAYFORMULA({OccupancyAddresses&amp;"""&amp;" ""&amp; OccupancyUnits,'Tenant Occupancy'!QT$5:QT23}),0,2)&lt;&gt;""""),2,FALSE),IF(QS5=TODAY(),""Today"",)))))"),"")</f>
        <v/>
      </c>
      <c r="QT8" s="3" t="str">
        <f>IFERROR(__xludf.DUMMYFUNCTION("IF(ISBLANK($A8),, IF((ARRAYFORMULA(SUM(COUNTIFS(OccupancyAddresses,$A8,OccupancyUnits, $B8, 'Tenant Occupancy'!QU$5:QU23,{""&gt;0"",""Occupied"",""Late""}))))&gt;1,""Multiple Bookings"", IF(SUMIFS( 'Tenant Occupancy'!QU$5:QU23,OccupancyUnits,$B8,OccupancyAddres"&amp;"ses,$A8)&gt;0,SUMIFS('Tenant Occupancy'!QU$5:QU23,OccupancyUnits,$B8,OccupancyAddresses,$A8),IFERROR(VLOOKUP($A8&amp;"" ""&amp;$B8, FILTER(ARRAYFORMULA({OccupancyAddresses&amp;"" ""&amp; OccupancyUnits,'Tenant Occupancy'!QU$5:QU23}),INDEX(ARRAYFORMULA({OccupancyAddresses&amp;"""&amp;" ""&amp; OccupancyUnits,'Tenant Occupancy'!QU$5:QU23}),0,2)&lt;&gt;""""),2,FALSE),IF(QT5=TODAY(),""Today"",)))))"),"")</f>
        <v/>
      </c>
      <c r="QU8" s="3" t="str">
        <f>IFERROR(__xludf.DUMMYFUNCTION("IF(ISBLANK($A8),, IF((ARRAYFORMULA(SUM(COUNTIFS(OccupancyAddresses,$A8,OccupancyUnits, $B8, 'Tenant Occupancy'!QV$5:QV23,{""&gt;0"",""Occupied"",""Late""}))))&gt;1,""Multiple Bookings"", IF(SUMIFS( 'Tenant Occupancy'!QV$5:QV23,OccupancyUnits,$B8,OccupancyAddres"&amp;"ses,$A8)&gt;0,SUMIFS('Tenant Occupancy'!QV$5:QV23,OccupancyUnits,$B8,OccupancyAddresses,$A8),IFERROR(VLOOKUP($A8&amp;"" ""&amp;$B8, FILTER(ARRAYFORMULA({OccupancyAddresses&amp;"" ""&amp; OccupancyUnits,'Tenant Occupancy'!QV$5:QV23}),INDEX(ARRAYFORMULA({OccupancyAddresses&amp;"""&amp;" ""&amp; OccupancyUnits,'Tenant Occupancy'!QV$5:QV23}),0,2)&lt;&gt;""""),2,FALSE),IF(QU5=TODAY(),""Today"",)))))"),"")</f>
        <v/>
      </c>
      <c r="QV8" s="3" t="str">
        <f>IFERROR(__xludf.DUMMYFUNCTION("IF(ISBLANK($A8),, IF((ARRAYFORMULA(SUM(COUNTIFS(OccupancyAddresses,$A8,OccupancyUnits, $B8, 'Tenant Occupancy'!QW$5:QW23,{""&gt;0"",""Occupied"",""Late""}))))&gt;1,""Multiple Bookings"", IF(SUMIFS( 'Tenant Occupancy'!QW$5:QW23,OccupancyUnits,$B8,OccupancyAddres"&amp;"ses,$A8)&gt;0,SUMIFS('Tenant Occupancy'!QW$5:QW23,OccupancyUnits,$B8,OccupancyAddresses,$A8),IFERROR(VLOOKUP($A8&amp;"" ""&amp;$B8, FILTER(ARRAYFORMULA({OccupancyAddresses&amp;"" ""&amp; OccupancyUnits,'Tenant Occupancy'!QW$5:QW23}),INDEX(ARRAYFORMULA({OccupancyAddresses&amp;"""&amp;" ""&amp; OccupancyUnits,'Tenant Occupancy'!QW$5:QW23}),0,2)&lt;&gt;""""),2,FALSE),IF(QV5=TODAY(),""Today"",)))))"),"")</f>
        <v/>
      </c>
      <c r="QW8" s="3" t="str">
        <f>IFERROR(__xludf.DUMMYFUNCTION("IF(ISBLANK($A8),, IF((ARRAYFORMULA(SUM(COUNTIFS(OccupancyAddresses,$A8,OccupancyUnits, $B8, 'Tenant Occupancy'!QX$5:QX23,{""&gt;0"",""Occupied"",""Late""}))))&gt;1,""Multiple Bookings"", IF(SUMIFS( 'Tenant Occupancy'!QX$5:QX23,OccupancyUnits,$B8,OccupancyAddres"&amp;"ses,$A8)&gt;0,SUMIFS('Tenant Occupancy'!QX$5:QX23,OccupancyUnits,$B8,OccupancyAddresses,$A8),IFERROR(VLOOKUP($A8&amp;"" ""&amp;$B8, FILTER(ARRAYFORMULA({OccupancyAddresses&amp;"" ""&amp; OccupancyUnits,'Tenant Occupancy'!QX$5:QX23}),INDEX(ARRAYFORMULA({OccupancyAddresses&amp;"""&amp;" ""&amp; OccupancyUnits,'Tenant Occupancy'!QX$5:QX23}),0,2)&lt;&gt;""""),2,FALSE),IF(QW5=TODAY(),""Today"",)))))"),"")</f>
        <v/>
      </c>
      <c r="QX8" s="3" t="str">
        <f>IFERROR(__xludf.DUMMYFUNCTION("IF(ISBLANK($A8),, IF((ARRAYFORMULA(SUM(COUNTIFS(OccupancyAddresses,$A8,OccupancyUnits, $B8, 'Tenant Occupancy'!QY$5:QY23,{""&gt;0"",""Occupied"",""Late""}))))&gt;1,""Multiple Bookings"", IF(SUMIFS( 'Tenant Occupancy'!QY$5:QY23,OccupancyUnits,$B8,OccupancyAddres"&amp;"ses,$A8)&gt;0,SUMIFS('Tenant Occupancy'!QY$5:QY23,OccupancyUnits,$B8,OccupancyAddresses,$A8),IFERROR(VLOOKUP($A8&amp;"" ""&amp;$B8, FILTER(ARRAYFORMULA({OccupancyAddresses&amp;"" ""&amp; OccupancyUnits,'Tenant Occupancy'!QY$5:QY23}),INDEX(ARRAYFORMULA({OccupancyAddresses&amp;"""&amp;" ""&amp; OccupancyUnits,'Tenant Occupancy'!QY$5:QY23}),0,2)&lt;&gt;""""),2,FALSE),IF(QX5=TODAY(),""Today"",)))))"),"")</f>
        <v/>
      </c>
      <c r="QY8" s="3" t="str">
        <f>IFERROR(__xludf.DUMMYFUNCTION("IF(ISBLANK($A8),, IF((ARRAYFORMULA(SUM(COUNTIFS(OccupancyAddresses,$A8,OccupancyUnits, $B8, 'Tenant Occupancy'!QZ$5:QZ23,{""&gt;0"",""Occupied"",""Late""}))))&gt;1,""Multiple Bookings"", IF(SUMIFS( 'Tenant Occupancy'!QZ$5:QZ23,OccupancyUnits,$B8,OccupancyAddres"&amp;"ses,$A8)&gt;0,SUMIFS('Tenant Occupancy'!QZ$5:QZ23,OccupancyUnits,$B8,OccupancyAddresses,$A8),IFERROR(VLOOKUP($A8&amp;"" ""&amp;$B8, FILTER(ARRAYFORMULA({OccupancyAddresses&amp;"" ""&amp; OccupancyUnits,'Tenant Occupancy'!QZ$5:QZ23}),INDEX(ARRAYFORMULA({OccupancyAddresses&amp;"""&amp;" ""&amp; OccupancyUnits,'Tenant Occupancy'!QZ$5:QZ23}),0,2)&lt;&gt;""""),2,FALSE),IF(QY5=TODAY(),""Today"",)))))"),"")</f>
        <v/>
      </c>
      <c r="QZ8" s="3" t="str">
        <f>IFERROR(__xludf.DUMMYFUNCTION("IF(ISBLANK($A8),, IF((ARRAYFORMULA(SUM(COUNTIFS(OccupancyAddresses,$A8,OccupancyUnits, $B8, 'Tenant Occupancy'!RA$5:RA23,{""&gt;0"",""Occupied"",""Late""}))))&gt;1,""Multiple Bookings"", IF(SUMIFS( 'Tenant Occupancy'!RA$5:RA23,OccupancyUnits,$B8,OccupancyAddres"&amp;"ses,$A8)&gt;0,SUMIFS('Tenant Occupancy'!RA$5:RA23,OccupancyUnits,$B8,OccupancyAddresses,$A8),IFERROR(VLOOKUP($A8&amp;"" ""&amp;$B8, FILTER(ARRAYFORMULA({OccupancyAddresses&amp;"" ""&amp; OccupancyUnits,'Tenant Occupancy'!RA$5:RA23}),INDEX(ARRAYFORMULA({OccupancyAddresses&amp;"""&amp;" ""&amp; OccupancyUnits,'Tenant Occupancy'!RA$5:RA23}),0,2)&lt;&gt;""""),2,FALSE),IF(QZ5=TODAY(),""Today"",)))))"),"")</f>
        <v/>
      </c>
      <c r="RA8" s="3" t="str">
        <f>IFERROR(__xludf.DUMMYFUNCTION("IF(ISBLANK($A8),, IF((ARRAYFORMULA(SUM(COUNTIFS(OccupancyAddresses,$A8,OccupancyUnits, $B8, 'Tenant Occupancy'!RB$5:RB23,{""&gt;0"",""Occupied"",""Late""}))))&gt;1,""Multiple Bookings"", IF(SUMIFS( 'Tenant Occupancy'!RB$5:RB23,OccupancyUnits,$B8,OccupancyAddres"&amp;"ses,$A8)&gt;0,SUMIFS('Tenant Occupancy'!RB$5:RB23,OccupancyUnits,$B8,OccupancyAddresses,$A8),IFERROR(VLOOKUP($A8&amp;"" ""&amp;$B8, FILTER(ARRAYFORMULA({OccupancyAddresses&amp;"" ""&amp; OccupancyUnits,'Tenant Occupancy'!RB$5:RB23}),INDEX(ARRAYFORMULA({OccupancyAddresses&amp;"""&amp;" ""&amp; OccupancyUnits,'Tenant Occupancy'!RB$5:RB23}),0,2)&lt;&gt;""""),2,FALSE),IF(RA5=TODAY(),""Today"",)))))"),"")</f>
        <v/>
      </c>
      <c r="RB8" s="3" t="str">
        <f>IFERROR(__xludf.DUMMYFUNCTION("IF(ISBLANK($A8),, IF((ARRAYFORMULA(SUM(COUNTIFS(OccupancyAddresses,$A8,OccupancyUnits, $B8, 'Tenant Occupancy'!RC$5:RC23,{""&gt;0"",""Occupied"",""Late""}))))&gt;1,""Multiple Bookings"", IF(SUMIFS( 'Tenant Occupancy'!RC$5:RC23,OccupancyUnits,$B8,OccupancyAddres"&amp;"ses,$A8)&gt;0,SUMIFS('Tenant Occupancy'!RC$5:RC23,OccupancyUnits,$B8,OccupancyAddresses,$A8),IFERROR(VLOOKUP($A8&amp;"" ""&amp;$B8, FILTER(ARRAYFORMULA({OccupancyAddresses&amp;"" ""&amp; OccupancyUnits,'Tenant Occupancy'!RC$5:RC23}),INDEX(ARRAYFORMULA({OccupancyAddresses&amp;"""&amp;" ""&amp; OccupancyUnits,'Tenant Occupancy'!RC$5:RC23}),0,2)&lt;&gt;""""),2,FALSE),IF(RB5=TODAY(),""Today"",)))))"),"")</f>
        <v/>
      </c>
      <c r="RC8" s="3" t="str">
        <f>IFERROR(__xludf.DUMMYFUNCTION("IF(ISBLANK($A8),, IF((ARRAYFORMULA(SUM(COUNTIFS(OccupancyAddresses,$A8,OccupancyUnits, $B8, 'Tenant Occupancy'!RD$5:RD23,{""&gt;0"",""Occupied"",""Late""}))))&gt;1,""Multiple Bookings"", IF(SUMIFS( 'Tenant Occupancy'!RD$5:RD23,OccupancyUnits,$B8,OccupancyAddres"&amp;"ses,$A8)&gt;0,SUMIFS('Tenant Occupancy'!RD$5:RD23,OccupancyUnits,$B8,OccupancyAddresses,$A8),IFERROR(VLOOKUP($A8&amp;"" ""&amp;$B8, FILTER(ARRAYFORMULA({OccupancyAddresses&amp;"" ""&amp; OccupancyUnits,'Tenant Occupancy'!RD$5:RD23}),INDEX(ARRAYFORMULA({OccupancyAddresses&amp;"""&amp;" ""&amp; OccupancyUnits,'Tenant Occupancy'!RD$5:RD23}),0,2)&lt;&gt;""""),2,FALSE),IF(RC5=TODAY(),""Today"",)))))"),"")</f>
        <v/>
      </c>
      <c r="RD8" s="3" t="str">
        <f>IFERROR(__xludf.DUMMYFUNCTION("IF(ISBLANK($A8),, IF((ARRAYFORMULA(SUM(COUNTIFS(OccupancyAddresses,$A8,OccupancyUnits, $B8, 'Tenant Occupancy'!RE$5:RE23,{""&gt;0"",""Occupied"",""Late""}))))&gt;1,""Multiple Bookings"", IF(SUMIFS( 'Tenant Occupancy'!RE$5:RE23,OccupancyUnits,$B8,OccupancyAddres"&amp;"ses,$A8)&gt;0,SUMIFS('Tenant Occupancy'!RE$5:RE23,OccupancyUnits,$B8,OccupancyAddresses,$A8),IFERROR(VLOOKUP($A8&amp;"" ""&amp;$B8, FILTER(ARRAYFORMULA({OccupancyAddresses&amp;"" ""&amp; OccupancyUnits,'Tenant Occupancy'!RE$5:RE23}),INDEX(ARRAYFORMULA({OccupancyAddresses&amp;"""&amp;" ""&amp; OccupancyUnits,'Tenant Occupancy'!RE$5:RE23}),0,2)&lt;&gt;""""),2,FALSE),IF(RD5=TODAY(),""Today"",)))))"),"")</f>
        <v/>
      </c>
      <c r="RE8" s="3" t="str">
        <f>IFERROR(__xludf.DUMMYFUNCTION("IF(ISBLANK($A8),, IF((ARRAYFORMULA(SUM(COUNTIFS(OccupancyAddresses,$A8,OccupancyUnits, $B8, 'Tenant Occupancy'!RF$5:RF23,{""&gt;0"",""Occupied"",""Late""}))))&gt;1,""Multiple Bookings"", IF(SUMIFS( 'Tenant Occupancy'!RF$5:RF23,OccupancyUnits,$B8,OccupancyAddres"&amp;"ses,$A8)&gt;0,SUMIFS('Tenant Occupancy'!RF$5:RF23,OccupancyUnits,$B8,OccupancyAddresses,$A8),IFERROR(VLOOKUP($A8&amp;"" ""&amp;$B8, FILTER(ARRAYFORMULA({OccupancyAddresses&amp;"" ""&amp; OccupancyUnits,'Tenant Occupancy'!RF$5:RF23}),INDEX(ARRAYFORMULA({OccupancyAddresses&amp;"""&amp;" ""&amp; OccupancyUnits,'Tenant Occupancy'!RF$5:RF23}),0,2)&lt;&gt;""""),2,FALSE),IF(RE5=TODAY(),""Today"",)))))"),"")</f>
        <v/>
      </c>
      <c r="RF8" s="3" t="str">
        <f>IFERROR(__xludf.DUMMYFUNCTION("IF(ISBLANK($A8),, IF((ARRAYFORMULA(SUM(COUNTIFS(OccupancyAddresses,$A8,OccupancyUnits, $B8, 'Tenant Occupancy'!RG$5:RG23,{""&gt;0"",""Occupied"",""Late""}))))&gt;1,""Multiple Bookings"", IF(SUMIFS( 'Tenant Occupancy'!RG$5:RG23,OccupancyUnits,$B8,OccupancyAddres"&amp;"ses,$A8)&gt;0,SUMIFS('Tenant Occupancy'!RG$5:RG23,OccupancyUnits,$B8,OccupancyAddresses,$A8),IFERROR(VLOOKUP($A8&amp;"" ""&amp;$B8, FILTER(ARRAYFORMULA({OccupancyAddresses&amp;"" ""&amp; OccupancyUnits,'Tenant Occupancy'!RG$5:RG23}),INDEX(ARRAYFORMULA({OccupancyAddresses&amp;"""&amp;" ""&amp; OccupancyUnits,'Tenant Occupancy'!RG$5:RG23}),0,2)&lt;&gt;""""),2,FALSE),IF(RF5=TODAY(),""Today"",)))))"),"")</f>
        <v/>
      </c>
      <c r="RG8" s="3" t="str">
        <f>IFERROR(__xludf.DUMMYFUNCTION("IF(ISBLANK($A8),, IF((ARRAYFORMULA(SUM(COUNTIFS(OccupancyAddresses,$A8,OccupancyUnits, $B8, 'Tenant Occupancy'!RH$5:RH23,{""&gt;0"",""Occupied"",""Late""}))))&gt;1,""Multiple Bookings"", IF(SUMIFS( 'Tenant Occupancy'!RH$5:RH23,OccupancyUnits,$B8,OccupancyAddres"&amp;"ses,$A8)&gt;0,SUMIFS('Tenant Occupancy'!RH$5:RH23,OccupancyUnits,$B8,OccupancyAddresses,$A8),IFERROR(VLOOKUP($A8&amp;"" ""&amp;$B8, FILTER(ARRAYFORMULA({OccupancyAddresses&amp;"" ""&amp; OccupancyUnits,'Tenant Occupancy'!RH$5:RH23}),INDEX(ARRAYFORMULA({OccupancyAddresses&amp;"""&amp;" ""&amp; OccupancyUnits,'Tenant Occupancy'!RH$5:RH23}),0,2)&lt;&gt;""""),2,FALSE),IF(RG5=TODAY(),""Today"",)))))"),"")</f>
        <v/>
      </c>
      <c r="RH8" s="3" t="str">
        <f>IFERROR(__xludf.DUMMYFUNCTION("IF(ISBLANK($A8),, IF((ARRAYFORMULA(SUM(COUNTIFS(OccupancyAddresses,$A8,OccupancyUnits, $B8, 'Tenant Occupancy'!RI$5:RI23,{""&gt;0"",""Occupied"",""Late""}))))&gt;1,""Multiple Bookings"", IF(SUMIFS( 'Tenant Occupancy'!RI$5:RI23,OccupancyUnits,$B8,OccupancyAddres"&amp;"ses,$A8)&gt;0,SUMIFS('Tenant Occupancy'!RI$5:RI23,OccupancyUnits,$B8,OccupancyAddresses,$A8),IFERROR(VLOOKUP($A8&amp;"" ""&amp;$B8, FILTER(ARRAYFORMULA({OccupancyAddresses&amp;"" ""&amp; OccupancyUnits,'Tenant Occupancy'!RI$5:RI23}),INDEX(ARRAYFORMULA({OccupancyAddresses&amp;"""&amp;" ""&amp; OccupancyUnits,'Tenant Occupancy'!RI$5:RI23}),0,2)&lt;&gt;""""),2,FALSE),IF(RH5=TODAY(),""Today"",)))))"),"")</f>
        <v/>
      </c>
      <c r="RI8" s="3" t="str">
        <f>IFERROR(__xludf.DUMMYFUNCTION("IF(ISBLANK($A8),, IF((ARRAYFORMULA(SUM(COUNTIFS(OccupancyAddresses,$A8,OccupancyUnits, $B8, 'Tenant Occupancy'!RJ$5:RJ23,{""&gt;0"",""Occupied"",""Late""}))))&gt;1,""Multiple Bookings"", IF(SUMIFS( 'Tenant Occupancy'!RJ$5:RJ23,OccupancyUnits,$B8,OccupancyAddres"&amp;"ses,$A8)&gt;0,SUMIFS('Tenant Occupancy'!RJ$5:RJ23,OccupancyUnits,$B8,OccupancyAddresses,$A8),IFERROR(VLOOKUP($A8&amp;"" ""&amp;$B8, FILTER(ARRAYFORMULA({OccupancyAddresses&amp;"" ""&amp; OccupancyUnits,'Tenant Occupancy'!RJ$5:RJ23}),INDEX(ARRAYFORMULA({OccupancyAddresses&amp;"""&amp;" ""&amp; OccupancyUnits,'Tenant Occupancy'!RJ$5:RJ23}),0,2)&lt;&gt;""""),2,FALSE),IF(RI5=TODAY(),""Today"",)))))"),"")</f>
        <v/>
      </c>
      <c r="RJ8" s="3" t="str">
        <f>IFERROR(__xludf.DUMMYFUNCTION("IF(ISBLANK($A8),, IF((ARRAYFORMULA(SUM(COUNTIFS(OccupancyAddresses,$A8,OccupancyUnits, $B8, 'Tenant Occupancy'!RK$5:RK23,{""&gt;0"",""Occupied"",""Late""}))))&gt;1,""Multiple Bookings"", IF(SUMIFS( 'Tenant Occupancy'!RK$5:RK23,OccupancyUnits,$B8,OccupancyAddres"&amp;"ses,$A8)&gt;0,SUMIFS('Tenant Occupancy'!RK$5:RK23,OccupancyUnits,$B8,OccupancyAddresses,$A8),IFERROR(VLOOKUP($A8&amp;"" ""&amp;$B8, FILTER(ARRAYFORMULA({OccupancyAddresses&amp;"" ""&amp; OccupancyUnits,'Tenant Occupancy'!RK$5:RK23}),INDEX(ARRAYFORMULA({OccupancyAddresses&amp;"""&amp;" ""&amp; OccupancyUnits,'Tenant Occupancy'!RK$5:RK23}),0,2)&lt;&gt;""""),2,FALSE),IF(RJ5=TODAY(),""Today"",)))))"),"")</f>
        <v/>
      </c>
      <c r="RK8" s="3" t="str">
        <f>IFERROR(__xludf.DUMMYFUNCTION("IF(ISBLANK($A8),, IF((ARRAYFORMULA(SUM(COUNTIFS(OccupancyAddresses,$A8,OccupancyUnits, $B8, 'Tenant Occupancy'!RL$5:RL23,{""&gt;0"",""Occupied"",""Late""}))))&gt;1,""Multiple Bookings"", IF(SUMIFS( 'Tenant Occupancy'!RL$5:RL23,OccupancyUnits,$B8,OccupancyAddres"&amp;"ses,$A8)&gt;0,SUMIFS('Tenant Occupancy'!RL$5:RL23,OccupancyUnits,$B8,OccupancyAddresses,$A8),IFERROR(VLOOKUP($A8&amp;"" ""&amp;$B8, FILTER(ARRAYFORMULA({OccupancyAddresses&amp;"" ""&amp; OccupancyUnits,'Tenant Occupancy'!RL$5:RL23}),INDEX(ARRAYFORMULA({OccupancyAddresses&amp;"""&amp;" ""&amp; OccupancyUnits,'Tenant Occupancy'!RL$5:RL23}),0,2)&lt;&gt;""""),2,FALSE),IF(RK5=TODAY(),""Today"",)))))"),"")</f>
        <v/>
      </c>
      <c r="RL8" s="3" t="str">
        <f>IFERROR(__xludf.DUMMYFUNCTION("IF(ISBLANK($A8),, IF((ARRAYFORMULA(SUM(COUNTIFS(OccupancyAddresses,$A8,OccupancyUnits, $B8, 'Tenant Occupancy'!RM$5:RM23,{""&gt;0"",""Occupied"",""Late""}))))&gt;1,""Multiple Bookings"", IF(SUMIFS( 'Tenant Occupancy'!RM$5:RM23,OccupancyUnits,$B8,OccupancyAddres"&amp;"ses,$A8)&gt;0,SUMIFS('Tenant Occupancy'!RM$5:RM23,OccupancyUnits,$B8,OccupancyAddresses,$A8),IFERROR(VLOOKUP($A8&amp;"" ""&amp;$B8, FILTER(ARRAYFORMULA({OccupancyAddresses&amp;"" ""&amp; OccupancyUnits,'Tenant Occupancy'!RM$5:RM23}),INDEX(ARRAYFORMULA({OccupancyAddresses&amp;"""&amp;" ""&amp; OccupancyUnits,'Tenant Occupancy'!RM$5:RM23}),0,2)&lt;&gt;""""),2,FALSE),IF(RL5=TODAY(),""Today"",)))))"),"")</f>
        <v/>
      </c>
      <c r="RM8" s="3" t="str">
        <f>IFERROR(__xludf.DUMMYFUNCTION("IF(ISBLANK($A8),, IF((ARRAYFORMULA(SUM(COUNTIFS(OccupancyAddresses,$A8,OccupancyUnits, $B8, 'Tenant Occupancy'!RN$5:RN23,{""&gt;0"",""Occupied"",""Late""}))))&gt;1,""Multiple Bookings"", IF(SUMIFS( 'Tenant Occupancy'!RN$5:RN23,OccupancyUnits,$B8,OccupancyAddres"&amp;"ses,$A8)&gt;0,SUMIFS('Tenant Occupancy'!RN$5:RN23,OccupancyUnits,$B8,OccupancyAddresses,$A8),IFERROR(VLOOKUP($A8&amp;"" ""&amp;$B8, FILTER(ARRAYFORMULA({OccupancyAddresses&amp;"" ""&amp; OccupancyUnits,'Tenant Occupancy'!RN$5:RN23}),INDEX(ARRAYFORMULA({OccupancyAddresses&amp;"""&amp;" ""&amp; OccupancyUnits,'Tenant Occupancy'!RN$5:RN23}),0,2)&lt;&gt;""""),2,FALSE),IF(RM5=TODAY(),""Today"",)))))"),"")</f>
        <v/>
      </c>
      <c r="RN8" s="3" t="str">
        <f>IFERROR(__xludf.DUMMYFUNCTION("IF(ISBLANK($A8),, IF((ARRAYFORMULA(SUM(COUNTIFS(OccupancyAddresses,$A8,OccupancyUnits, $B8, 'Tenant Occupancy'!RO$5:RO23,{""&gt;0"",""Occupied"",""Late""}))))&gt;1,""Multiple Bookings"", IF(SUMIFS( 'Tenant Occupancy'!RO$5:RO23,OccupancyUnits,$B8,OccupancyAddres"&amp;"ses,$A8)&gt;0,SUMIFS('Tenant Occupancy'!RO$5:RO23,OccupancyUnits,$B8,OccupancyAddresses,$A8),IFERROR(VLOOKUP($A8&amp;"" ""&amp;$B8, FILTER(ARRAYFORMULA({OccupancyAddresses&amp;"" ""&amp; OccupancyUnits,'Tenant Occupancy'!RO$5:RO23}),INDEX(ARRAYFORMULA({OccupancyAddresses&amp;"""&amp;" ""&amp; OccupancyUnits,'Tenant Occupancy'!RO$5:RO23}),0,2)&lt;&gt;""""),2,FALSE),IF(RN5=TODAY(),""Today"",)))))"),"")</f>
        <v/>
      </c>
      <c r="RO8" s="3" t="str">
        <f>IFERROR(__xludf.DUMMYFUNCTION("IF(ISBLANK($A8),, IF((ARRAYFORMULA(SUM(COUNTIFS(OccupancyAddresses,$A8,OccupancyUnits, $B8, 'Tenant Occupancy'!RP$5:RP23,{""&gt;0"",""Occupied"",""Late""}))))&gt;1,""Multiple Bookings"", IF(SUMIFS( 'Tenant Occupancy'!RP$5:RP23,OccupancyUnits,$B8,OccupancyAddres"&amp;"ses,$A8)&gt;0,SUMIFS('Tenant Occupancy'!RP$5:RP23,OccupancyUnits,$B8,OccupancyAddresses,$A8),IFERROR(VLOOKUP($A8&amp;"" ""&amp;$B8, FILTER(ARRAYFORMULA({OccupancyAddresses&amp;"" ""&amp; OccupancyUnits,'Tenant Occupancy'!RP$5:RP23}),INDEX(ARRAYFORMULA({OccupancyAddresses&amp;"""&amp;" ""&amp; OccupancyUnits,'Tenant Occupancy'!RP$5:RP23}),0,2)&lt;&gt;""""),2,FALSE),IF(RO5=TODAY(),""Today"",)))))"),"")</f>
        <v/>
      </c>
      <c r="RP8" s="3" t="str">
        <f>IFERROR(__xludf.DUMMYFUNCTION("IF(ISBLANK($A8),, IF((ARRAYFORMULA(SUM(COUNTIFS(OccupancyAddresses,$A8,OccupancyUnits, $B8, 'Tenant Occupancy'!RQ$5:RQ23,{""&gt;0"",""Occupied"",""Late""}))))&gt;1,""Multiple Bookings"", IF(SUMIFS( 'Tenant Occupancy'!RQ$5:RQ23,OccupancyUnits,$B8,OccupancyAddres"&amp;"ses,$A8)&gt;0,SUMIFS('Tenant Occupancy'!RQ$5:RQ23,OccupancyUnits,$B8,OccupancyAddresses,$A8),IFERROR(VLOOKUP($A8&amp;"" ""&amp;$B8, FILTER(ARRAYFORMULA({OccupancyAddresses&amp;"" ""&amp; OccupancyUnits,'Tenant Occupancy'!RQ$5:RQ23}),INDEX(ARRAYFORMULA({OccupancyAddresses&amp;"""&amp;" ""&amp; OccupancyUnits,'Tenant Occupancy'!RQ$5:RQ23}),0,2)&lt;&gt;""""),2,FALSE),IF(RP5=TODAY(),""Today"",)))))"),"")</f>
        <v/>
      </c>
      <c r="RQ8" s="3" t="str">
        <f>IFERROR(__xludf.DUMMYFUNCTION("IF(ISBLANK($A8),, IF((ARRAYFORMULA(SUM(COUNTIFS(OccupancyAddresses,$A8,OccupancyUnits, $B8, 'Tenant Occupancy'!RR$5:RR23,{""&gt;0"",""Occupied"",""Late""}))))&gt;1,""Multiple Bookings"", IF(SUMIFS( 'Tenant Occupancy'!RR$5:RR23,OccupancyUnits,$B8,OccupancyAddres"&amp;"ses,$A8)&gt;0,SUMIFS('Tenant Occupancy'!RR$5:RR23,OccupancyUnits,$B8,OccupancyAddresses,$A8),IFERROR(VLOOKUP($A8&amp;"" ""&amp;$B8, FILTER(ARRAYFORMULA({OccupancyAddresses&amp;"" ""&amp; OccupancyUnits,'Tenant Occupancy'!RR$5:RR23}),INDEX(ARRAYFORMULA({OccupancyAddresses&amp;"""&amp;" ""&amp; OccupancyUnits,'Tenant Occupancy'!RR$5:RR23}),0,2)&lt;&gt;""""),2,FALSE),IF(RQ5=TODAY(),""Today"",)))))"),"")</f>
        <v/>
      </c>
      <c r="RR8" s="3" t="str">
        <f>IFERROR(__xludf.DUMMYFUNCTION("IF(ISBLANK($A8),, IF((ARRAYFORMULA(SUM(COUNTIFS(OccupancyAddresses,$A8,OccupancyUnits, $B8, 'Tenant Occupancy'!RS$5:RS23,{""&gt;0"",""Occupied"",""Late""}))))&gt;1,""Multiple Bookings"", IF(SUMIFS( 'Tenant Occupancy'!RS$5:RS23,OccupancyUnits,$B8,OccupancyAddres"&amp;"ses,$A8)&gt;0,SUMIFS('Tenant Occupancy'!RS$5:RS23,OccupancyUnits,$B8,OccupancyAddresses,$A8),IFERROR(VLOOKUP($A8&amp;"" ""&amp;$B8, FILTER(ARRAYFORMULA({OccupancyAddresses&amp;"" ""&amp; OccupancyUnits,'Tenant Occupancy'!RS$5:RS23}),INDEX(ARRAYFORMULA({OccupancyAddresses&amp;"""&amp;" ""&amp; OccupancyUnits,'Tenant Occupancy'!RS$5:RS23}),0,2)&lt;&gt;""""),2,FALSE),IF(RR5=TODAY(),""Today"",)))))"),"")</f>
        <v/>
      </c>
      <c r="RS8" s="3" t="str">
        <f>IFERROR(__xludf.DUMMYFUNCTION("IF(ISBLANK($A8),, IF((ARRAYFORMULA(SUM(COUNTIFS(OccupancyAddresses,$A8,OccupancyUnits, $B8, 'Tenant Occupancy'!RT$5:RT23,{""&gt;0"",""Occupied"",""Late""}))))&gt;1,""Multiple Bookings"", IF(SUMIFS( 'Tenant Occupancy'!RT$5:RT23,OccupancyUnits,$B8,OccupancyAddres"&amp;"ses,$A8)&gt;0,SUMIFS('Tenant Occupancy'!RT$5:RT23,OccupancyUnits,$B8,OccupancyAddresses,$A8),IFERROR(VLOOKUP($A8&amp;"" ""&amp;$B8, FILTER(ARRAYFORMULA({OccupancyAddresses&amp;"" ""&amp; OccupancyUnits,'Tenant Occupancy'!RT$5:RT23}),INDEX(ARRAYFORMULA({OccupancyAddresses&amp;"""&amp;" ""&amp; OccupancyUnits,'Tenant Occupancy'!RT$5:RT23}),0,2)&lt;&gt;""""),2,FALSE),IF(RS5=TODAY(),""Today"",)))))"),"")</f>
        <v/>
      </c>
      <c r="RT8" s="3" t="str">
        <f>IFERROR(__xludf.DUMMYFUNCTION("IF(ISBLANK($A8),, IF((ARRAYFORMULA(SUM(COUNTIFS(OccupancyAddresses,$A8,OccupancyUnits, $B8, 'Tenant Occupancy'!RU$5:RU23,{""&gt;0"",""Occupied"",""Late""}))))&gt;1,""Multiple Bookings"", IF(SUMIFS( 'Tenant Occupancy'!RU$5:RU23,OccupancyUnits,$B8,OccupancyAddres"&amp;"ses,$A8)&gt;0,SUMIFS('Tenant Occupancy'!RU$5:RU23,OccupancyUnits,$B8,OccupancyAddresses,$A8),IFERROR(VLOOKUP($A8&amp;"" ""&amp;$B8, FILTER(ARRAYFORMULA({OccupancyAddresses&amp;"" ""&amp; OccupancyUnits,'Tenant Occupancy'!RU$5:RU23}),INDEX(ARRAYFORMULA({OccupancyAddresses&amp;"""&amp;" ""&amp; OccupancyUnits,'Tenant Occupancy'!RU$5:RU23}),0,2)&lt;&gt;""""),2,FALSE),IF(RT5=TODAY(),""Today"",)))))"),"")</f>
        <v/>
      </c>
      <c r="RU8" s="3" t="str">
        <f>IFERROR(__xludf.DUMMYFUNCTION("IF(ISBLANK($A8),, IF((ARRAYFORMULA(SUM(COUNTIFS(OccupancyAddresses,$A8,OccupancyUnits, $B8, 'Tenant Occupancy'!RV$5:RV23,{""&gt;0"",""Occupied"",""Late""}))))&gt;1,""Multiple Bookings"", IF(SUMIFS( 'Tenant Occupancy'!RV$5:RV23,OccupancyUnits,$B8,OccupancyAddres"&amp;"ses,$A8)&gt;0,SUMIFS('Tenant Occupancy'!RV$5:RV23,OccupancyUnits,$B8,OccupancyAddresses,$A8),IFERROR(VLOOKUP($A8&amp;"" ""&amp;$B8, FILTER(ARRAYFORMULA({OccupancyAddresses&amp;"" ""&amp; OccupancyUnits,'Tenant Occupancy'!RV$5:RV23}),INDEX(ARRAYFORMULA({OccupancyAddresses&amp;"""&amp;" ""&amp; OccupancyUnits,'Tenant Occupancy'!RV$5:RV23}),0,2)&lt;&gt;""""),2,FALSE),IF(RU5=TODAY(),""Today"",)))))"),"")</f>
        <v/>
      </c>
      <c r="RV8" s="3" t="str">
        <f>IFERROR(__xludf.DUMMYFUNCTION("IF(ISBLANK($A8),, IF((ARRAYFORMULA(SUM(COUNTIFS(OccupancyAddresses,$A8,OccupancyUnits, $B8, 'Tenant Occupancy'!RW$5:RW23,{""&gt;0"",""Occupied"",""Late""}))))&gt;1,""Multiple Bookings"", IF(SUMIFS( 'Tenant Occupancy'!RW$5:RW23,OccupancyUnits,$B8,OccupancyAddres"&amp;"ses,$A8)&gt;0,SUMIFS('Tenant Occupancy'!RW$5:RW23,OccupancyUnits,$B8,OccupancyAddresses,$A8),IFERROR(VLOOKUP($A8&amp;"" ""&amp;$B8, FILTER(ARRAYFORMULA({OccupancyAddresses&amp;"" ""&amp; OccupancyUnits,'Tenant Occupancy'!RW$5:RW23}),INDEX(ARRAYFORMULA({OccupancyAddresses&amp;"""&amp;" ""&amp; OccupancyUnits,'Tenant Occupancy'!RW$5:RW23}),0,2)&lt;&gt;""""),2,FALSE),IF(RV5=TODAY(),""Today"",)))))"),"")</f>
        <v/>
      </c>
      <c r="RW8" s="3" t="str">
        <f>IFERROR(__xludf.DUMMYFUNCTION("IF(ISBLANK($A8),, IF((ARRAYFORMULA(SUM(COUNTIFS(OccupancyAddresses,$A8,OccupancyUnits, $B8, 'Tenant Occupancy'!RX$5:RX23,{""&gt;0"",""Occupied"",""Late""}))))&gt;1,""Multiple Bookings"", IF(SUMIFS( 'Tenant Occupancy'!RX$5:RX23,OccupancyUnits,$B8,OccupancyAddres"&amp;"ses,$A8)&gt;0,SUMIFS('Tenant Occupancy'!RX$5:RX23,OccupancyUnits,$B8,OccupancyAddresses,$A8),IFERROR(VLOOKUP($A8&amp;"" ""&amp;$B8, FILTER(ARRAYFORMULA({OccupancyAddresses&amp;"" ""&amp; OccupancyUnits,'Tenant Occupancy'!RX$5:RX23}),INDEX(ARRAYFORMULA({OccupancyAddresses&amp;"""&amp;" ""&amp; OccupancyUnits,'Tenant Occupancy'!RX$5:RX23}),0,2)&lt;&gt;""""),2,FALSE),IF(RW5=TODAY(),""Today"",)))))"),"")</f>
        <v/>
      </c>
      <c r="RX8" s="3" t="str">
        <f>IFERROR(__xludf.DUMMYFUNCTION("IF(ISBLANK($A8),, IF((ARRAYFORMULA(SUM(COUNTIFS(OccupancyAddresses,$A8,OccupancyUnits, $B8, 'Tenant Occupancy'!RY$5:RY23,{""&gt;0"",""Occupied"",""Late""}))))&gt;1,""Multiple Bookings"", IF(SUMIFS( 'Tenant Occupancy'!RY$5:RY23,OccupancyUnits,$B8,OccupancyAddres"&amp;"ses,$A8)&gt;0,SUMIFS('Tenant Occupancy'!RY$5:RY23,OccupancyUnits,$B8,OccupancyAddresses,$A8),IFERROR(VLOOKUP($A8&amp;"" ""&amp;$B8, FILTER(ARRAYFORMULA({OccupancyAddresses&amp;"" ""&amp; OccupancyUnits,'Tenant Occupancy'!RY$5:RY23}),INDEX(ARRAYFORMULA({OccupancyAddresses&amp;"""&amp;" ""&amp; OccupancyUnits,'Tenant Occupancy'!RY$5:RY23}),0,2)&lt;&gt;""""),2,FALSE),IF(RX5=TODAY(),""Today"",)))))"),"")</f>
        <v/>
      </c>
      <c r="RY8" s="3" t="str">
        <f>IFERROR(__xludf.DUMMYFUNCTION("IF(ISBLANK($A8),, IF((ARRAYFORMULA(SUM(COUNTIFS(OccupancyAddresses,$A8,OccupancyUnits, $B8, 'Tenant Occupancy'!RZ$5:RZ23,{""&gt;0"",""Occupied"",""Late""}))))&gt;1,""Multiple Bookings"", IF(SUMIFS( 'Tenant Occupancy'!RZ$5:RZ23,OccupancyUnits,$B8,OccupancyAddres"&amp;"ses,$A8)&gt;0,SUMIFS('Tenant Occupancy'!RZ$5:RZ23,OccupancyUnits,$B8,OccupancyAddresses,$A8),IFERROR(VLOOKUP($A8&amp;"" ""&amp;$B8, FILTER(ARRAYFORMULA({OccupancyAddresses&amp;"" ""&amp; OccupancyUnits,'Tenant Occupancy'!RZ$5:RZ23}),INDEX(ARRAYFORMULA({OccupancyAddresses&amp;"""&amp;" ""&amp; OccupancyUnits,'Tenant Occupancy'!RZ$5:RZ23}),0,2)&lt;&gt;""""),2,FALSE),IF(RY5=TODAY(),""Today"",)))))"),"")</f>
        <v/>
      </c>
      <c r="RZ8" s="3" t="str">
        <f>IFERROR(__xludf.DUMMYFUNCTION("IF(ISBLANK($A8),, IF((ARRAYFORMULA(SUM(COUNTIFS(OccupancyAddresses,$A8,OccupancyUnits, $B8, 'Tenant Occupancy'!SA$5:SA23,{""&gt;0"",""Occupied"",""Late""}))))&gt;1,""Multiple Bookings"", IF(SUMIFS( 'Tenant Occupancy'!SA$5:SA23,OccupancyUnits,$B8,OccupancyAddres"&amp;"ses,$A8)&gt;0,SUMIFS('Tenant Occupancy'!SA$5:SA23,OccupancyUnits,$B8,OccupancyAddresses,$A8),IFERROR(VLOOKUP($A8&amp;"" ""&amp;$B8, FILTER(ARRAYFORMULA({OccupancyAddresses&amp;"" ""&amp; OccupancyUnits,'Tenant Occupancy'!SA$5:SA23}),INDEX(ARRAYFORMULA({OccupancyAddresses&amp;"""&amp;" ""&amp; OccupancyUnits,'Tenant Occupancy'!SA$5:SA23}),0,2)&lt;&gt;""""),2,FALSE),IF(RZ5=TODAY(),""Today"",)))))"),"")</f>
        <v/>
      </c>
      <c r="SA8" s="3" t="str">
        <f>IFERROR(__xludf.DUMMYFUNCTION("IF(ISBLANK($A8),, IF((ARRAYFORMULA(SUM(COUNTIFS(OccupancyAddresses,$A8,OccupancyUnits, $B8, 'Tenant Occupancy'!SB$5:SB23,{""&gt;0"",""Occupied"",""Late""}))))&gt;1,""Multiple Bookings"", IF(SUMIFS( 'Tenant Occupancy'!SB$5:SB23,OccupancyUnits,$B8,OccupancyAddres"&amp;"ses,$A8)&gt;0,SUMIFS('Tenant Occupancy'!SB$5:SB23,OccupancyUnits,$B8,OccupancyAddresses,$A8),IFERROR(VLOOKUP($A8&amp;"" ""&amp;$B8, FILTER(ARRAYFORMULA({OccupancyAddresses&amp;"" ""&amp; OccupancyUnits,'Tenant Occupancy'!SB$5:SB23}),INDEX(ARRAYFORMULA({OccupancyAddresses&amp;"""&amp;" ""&amp; OccupancyUnits,'Tenant Occupancy'!SB$5:SB23}),0,2)&lt;&gt;""""),2,FALSE),IF(SA5=TODAY(),""Today"",)))))"),"")</f>
        <v/>
      </c>
      <c r="SB8" s="3" t="str">
        <f>IFERROR(__xludf.DUMMYFUNCTION("IF(ISBLANK($A8),, IF((ARRAYFORMULA(SUM(COUNTIFS(OccupancyAddresses,$A8,OccupancyUnits, $B8, 'Tenant Occupancy'!SC$5:SC23,{""&gt;0"",""Occupied"",""Late""}))))&gt;1,""Multiple Bookings"", IF(SUMIFS( 'Tenant Occupancy'!SC$5:SC23,OccupancyUnits,$B8,OccupancyAddres"&amp;"ses,$A8)&gt;0,SUMIFS('Tenant Occupancy'!SC$5:SC23,OccupancyUnits,$B8,OccupancyAddresses,$A8),IFERROR(VLOOKUP($A8&amp;"" ""&amp;$B8, FILTER(ARRAYFORMULA({OccupancyAddresses&amp;"" ""&amp; OccupancyUnits,'Tenant Occupancy'!SC$5:SC23}),INDEX(ARRAYFORMULA({OccupancyAddresses&amp;"""&amp;" ""&amp; OccupancyUnits,'Tenant Occupancy'!SC$5:SC23}),0,2)&lt;&gt;""""),2,FALSE),IF(SB5=TODAY(),""Today"",)))))"),"")</f>
        <v/>
      </c>
      <c r="SC8" s="3" t="str">
        <f>IFERROR(__xludf.DUMMYFUNCTION("IF(ISBLANK($A8),, IF((ARRAYFORMULA(SUM(COUNTIFS(OccupancyAddresses,$A8,OccupancyUnits, $B8, 'Tenant Occupancy'!SD$5:SD23,{""&gt;0"",""Occupied"",""Late""}))))&gt;1,""Multiple Bookings"", IF(SUMIFS( 'Tenant Occupancy'!SD$5:SD23,OccupancyUnits,$B8,OccupancyAddres"&amp;"ses,$A8)&gt;0,SUMIFS('Tenant Occupancy'!SD$5:SD23,OccupancyUnits,$B8,OccupancyAddresses,$A8),IFERROR(VLOOKUP($A8&amp;"" ""&amp;$B8, FILTER(ARRAYFORMULA({OccupancyAddresses&amp;"" ""&amp; OccupancyUnits,'Tenant Occupancy'!SD$5:SD23}),INDEX(ARRAYFORMULA({OccupancyAddresses&amp;"""&amp;" ""&amp; OccupancyUnits,'Tenant Occupancy'!SD$5:SD23}),0,2)&lt;&gt;""""),2,FALSE),IF(SC5=TODAY(),""Today"",)))))"),"")</f>
        <v/>
      </c>
      <c r="SD8" s="3" t="str">
        <f>IFERROR(__xludf.DUMMYFUNCTION("IF(ISBLANK($A8),, IF((ARRAYFORMULA(SUM(COUNTIFS(OccupancyAddresses,$A8,OccupancyUnits, $B8, 'Tenant Occupancy'!SE$5:SE23,{""&gt;0"",""Occupied"",""Late""}))))&gt;1,""Multiple Bookings"", IF(SUMIFS( 'Tenant Occupancy'!SE$5:SE23,OccupancyUnits,$B8,OccupancyAddres"&amp;"ses,$A8)&gt;0,SUMIFS('Tenant Occupancy'!SE$5:SE23,OccupancyUnits,$B8,OccupancyAddresses,$A8),IFERROR(VLOOKUP($A8&amp;"" ""&amp;$B8, FILTER(ARRAYFORMULA({OccupancyAddresses&amp;"" ""&amp; OccupancyUnits,'Tenant Occupancy'!SE$5:SE23}),INDEX(ARRAYFORMULA({OccupancyAddresses&amp;"""&amp;" ""&amp; OccupancyUnits,'Tenant Occupancy'!SE$5:SE23}),0,2)&lt;&gt;""""),2,FALSE),IF(SD5=TODAY(),""Today"",)))))"),"")</f>
        <v/>
      </c>
      <c r="SE8" s="3" t="str">
        <f>IFERROR(__xludf.DUMMYFUNCTION("IF(ISBLANK($A8),, IF((ARRAYFORMULA(SUM(COUNTIFS(OccupancyAddresses,$A8,OccupancyUnits, $B8, 'Tenant Occupancy'!SF$5:SF23,{""&gt;0"",""Occupied"",""Late""}))))&gt;1,""Multiple Bookings"", IF(SUMIFS( 'Tenant Occupancy'!SF$5:SF23,OccupancyUnits,$B8,OccupancyAddres"&amp;"ses,$A8)&gt;0,SUMIFS('Tenant Occupancy'!SF$5:SF23,OccupancyUnits,$B8,OccupancyAddresses,$A8),IFERROR(VLOOKUP($A8&amp;"" ""&amp;$B8, FILTER(ARRAYFORMULA({OccupancyAddresses&amp;"" ""&amp; OccupancyUnits,'Tenant Occupancy'!SF$5:SF23}),INDEX(ARRAYFORMULA({OccupancyAddresses&amp;"""&amp;" ""&amp; OccupancyUnits,'Tenant Occupancy'!SF$5:SF23}),0,2)&lt;&gt;""""),2,FALSE),IF(SE5=TODAY(),""Today"",)))))"),"")</f>
        <v/>
      </c>
      <c r="SF8" s="3" t="str">
        <f>IFERROR(__xludf.DUMMYFUNCTION("IF(ISBLANK($A8),, IF((ARRAYFORMULA(SUM(COUNTIFS(OccupancyAddresses,$A8,OccupancyUnits, $B8, 'Tenant Occupancy'!SG$5:SG23,{""&gt;0"",""Occupied"",""Late""}))))&gt;1,""Multiple Bookings"", IF(SUMIFS( 'Tenant Occupancy'!SG$5:SG23,OccupancyUnits,$B8,OccupancyAddres"&amp;"ses,$A8)&gt;0,SUMIFS('Tenant Occupancy'!SG$5:SG23,OccupancyUnits,$B8,OccupancyAddresses,$A8),IFERROR(VLOOKUP($A8&amp;"" ""&amp;$B8, FILTER(ARRAYFORMULA({OccupancyAddresses&amp;"" ""&amp; OccupancyUnits,'Tenant Occupancy'!SG$5:SG23}),INDEX(ARRAYFORMULA({OccupancyAddresses&amp;"""&amp;" ""&amp; OccupancyUnits,'Tenant Occupancy'!SG$5:SG23}),0,2)&lt;&gt;""""),2,FALSE),IF(SF5=TODAY(),""Today"",)))))"),"")</f>
        <v/>
      </c>
      <c r="SG8" s="3" t="str">
        <f>IFERROR(__xludf.DUMMYFUNCTION("IF(ISBLANK($A8),, IF((ARRAYFORMULA(SUM(COUNTIFS(OccupancyAddresses,$A8,OccupancyUnits, $B8, 'Tenant Occupancy'!SH$5:SH23,{""&gt;0"",""Occupied"",""Late""}))))&gt;1,""Multiple Bookings"", IF(SUMIFS( 'Tenant Occupancy'!SH$5:SH23,OccupancyUnits,$B8,OccupancyAddres"&amp;"ses,$A8)&gt;0,SUMIFS('Tenant Occupancy'!SH$5:SH23,OccupancyUnits,$B8,OccupancyAddresses,$A8),IFERROR(VLOOKUP($A8&amp;"" ""&amp;$B8, FILTER(ARRAYFORMULA({OccupancyAddresses&amp;"" ""&amp; OccupancyUnits,'Tenant Occupancy'!SH$5:SH23}),INDEX(ARRAYFORMULA({OccupancyAddresses&amp;"""&amp;" ""&amp; OccupancyUnits,'Tenant Occupancy'!SH$5:SH23}),0,2)&lt;&gt;""""),2,FALSE),IF(SG5=TODAY(),""Today"",)))))"),"")</f>
        <v/>
      </c>
      <c r="SH8" s="3" t="str">
        <f>IFERROR(__xludf.DUMMYFUNCTION("IF(ISBLANK($A8),, IF((ARRAYFORMULA(SUM(COUNTIFS(OccupancyAddresses,$A8,OccupancyUnits, $B8, 'Tenant Occupancy'!SI$5:SI23,{""&gt;0"",""Occupied"",""Late""}))))&gt;1,""Multiple Bookings"", IF(SUMIFS( 'Tenant Occupancy'!SI$5:SI23,OccupancyUnits,$B8,OccupancyAddres"&amp;"ses,$A8)&gt;0,SUMIFS('Tenant Occupancy'!SI$5:SI23,OccupancyUnits,$B8,OccupancyAddresses,$A8),IFERROR(VLOOKUP($A8&amp;"" ""&amp;$B8, FILTER(ARRAYFORMULA({OccupancyAddresses&amp;"" ""&amp; OccupancyUnits,'Tenant Occupancy'!SI$5:SI23}),INDEX(ARRAYFORMULA({OccupancyAddresses&amp;"""&amp;" ""&amp; OccupancyUnits,'Tenant Occupancy'!SI$5:SI23}),0,2)&lt;&gt;""""),2,FALSE),IF(SH5=TODAY(),""Today"",)))))"),"")</f>
        <v/>
      </c>
      <c r="SI8" s="3" t="str">
        <f>IFERROR(__xludf.DUMMYFUNCTION("IF(ISBLANK($A8),, IF((ARRAYFORMULA(SUM(COUNTIFS(OccupancyAddresses,$A8,OccupancyUnits, $B8, 'Tenant Occupancy'!SJ$5:SJ23,{""&gt;0"",""Occupied"",""Late""}))))&gt;1,""Multiple Bookings"", IF(SUMIFS( 'Tenant Occupancy'!SJ$5:SJ23,OccupancyUnits,$B8,OccupancyAddres"&amp;"ses,$A8)&gt;0,SUMIFS('Tenant Occupancy'!SJ$5:SJ23,OccupancyUnits,$B8,OccupancyAddresses,$A8),IFERROR(VLOOKUP($A8&amp;"" ""&amp;$B8, FILTER(ARRAYFORMULA({OccupancyAddresses&amp;"" ""&amp; OccupancyUnits,'Tenant Occupancy'!SJ$5:SJ23}),INDEX(ARRAYFORMULA({OccupancyAddresses&amp;"""&amp;" ""&amp; OccupancyUnits,'Tenant Occupancy'!SJ$5:SJ23}),0,2)&lt;&gt;""""),2,FALSE),IF(SI5=TODAY(),""Today"",)))))"),"")</f>
        <v/>
      </c>
      <c r="SJ8" s="3" t="str">
        <f>IFERROR(__xludf.DUMMYFUNCTION("IF(ISBLANK($A8),, IF((ARRAYFORMULA(SUM(COUNTIFS(OccupancyAddresses,$A8,OccupancyUnits, $B8, 'Tenant Occupancy'!SK$5:SK23,{""&gt;0"",""Occupied"",""Late""}))))&gt;1,""Multiple Bookings"", IF(SUMIFS( 'Tenant Occupancy'!SK$5:SK23,OccupancyUnits,$B8,OccupancyAddres"&amp;"ses,$A8)&gt;0,SUMIFS('Tenant Occupancy'!SK$5:SK23,OccupancyUnits,$B8,OccupancyAddresses,$A8),IFERROR(VLOOKUP($A8&amp;"" ""&amp;$B8, FILTER(ARRAYFORMULA({OccupancyAddresses&amp;"" ""&amp; OccupancyUnits,'Tenant Occupancy'!SK$5:SK23}),INDEX(ARRAYFORMULA({OccupancyAddresses&amp;"""&amp;" ""&amp; OccupancyUnits,'Tenant Occupancy'!SK$5:SK23}),0,2)&lt;&gt;""""),2,FALSE),IF(SJ5=TODAY(),""Today"",)))))"),"")</f>
        <v/>
      </c>
      <c r="SK8" s="3" t="str">
        <f>IFERROR(__xludf.DUMMYFUNCTION("IF(ISBLANK($A8),, IF((ARRAYFORMULA(SUM(COUNTIFS(OccupancyAddresses,$A8,OccupancyUnits, $B8, 'Tenant Occupancy'!SL$5:SL23,{""&gt;0"",""Occupied"",""Late""}))))&gt;1,""Multiple Bookings"", IF(SUMIFS( 'Tenant Occupancy'!SL$5:SL23,OccupancyUnits,$B8,OccupancyAddres"&amp;"ses,$A8)&gt;0,SUMIFS('Tenant Occupancy'!SL$5:SL23,OccupancyUnits,$B8,OccupancyAddresses,$A8),IFERROR(VLOOKUP($A8&amp;"" ""&amp;$B8, FILTER(ARRAYFORMULA({OccupancyAddresses&amp;"" ""&amp; OccupancyUnits,'Tenant Occupancy'!SL$5:SL23}),INDEX(ARRAYFORMULA({OccupancyAddresses&amp;"""&amp;" ""&amp; OccupancyUnits,'Tenant Occupancy'!SL$5:SL23}),0,2)&lt;&gt;""""),2,FALSE),IF(SK5=TODAY(),""Today"",)))))"),"")</f>
        <v/>
      </c>
      <c r="SL8" s="3" t="str">
        <f>IFERROR(__xludf.DUMMYFUNCTION("IF(ISBLANK($A8),, IF((ARRAYFORMULA(SUM(COUNTIFS(OccupancyAddresses,$A8,OccupancyUnits, $B8, 'Tenant Occupancy'!SM$5:SM23,{""&gt;0"",""Occupied"",""Late""}))))&gt;1,""Multiple Bookings"", IF(SUMIFS( 'Tenant Occupancy'!SM$5:SM23,OccupancyUnits,$B8,OccupancyAddres"&amp;"ses,$A8)&gt;0,SUMIFS('Tenant Occupancy'!SM$5:SM23,OccupancyUnits,$B8,OccupancyAddresses,$A8),IFERROR(VLOOKUP($A8&amp;"" ""&amp;$B8, FILTER(ARRAYFORMULA({OccupancyAddresses&amp;"" ""&amp; OccupancyUnits,'Tenant Occupancy'!SM$5:SM23}),INDEX(ARRAYFORMULA({OccupancyAddresses&amp;"""&amp;" ""&amp; OccupancyUnits,'Tenant Occupancy'!SM$5:SM23}),0,2)&lt;&gt;""""),2,FALSE),IF(SL5=TODAY(),""Today"",)))))"),"")</f>
        <v/>
      </c>
      <c r="SM8" s="3" t="str">
        <f>IFERROR(__xludf.DUMMYFUNCTION("IF(ISBLANK($A8),, IF((ARRAYFORMULA(SUM(COUNTIFS(OccupancyAddresses,$A8,OccupancyUnits, $B8, 'Tenant Occupancy'!SN$5:SN23,{""&gt;0"",""Occupied"",""Late""}))))&gt;1,""Multiple Bookings"", IF(SUMIFS( 'Tenant Occupancy'!SN$5:SN23,OccupancyUnits,$B8,OccupancyAddres"&amp;"ses,$A8)&gt;0,SUMIFS('Tenant Occupancy'!SN$5:SN23,OccupancyUnits,$B8,OccupancyAddresses,$A8),IFERROR(VLOOKUP($A8&amp;"" ""&amp;$B8, FILTER(ARRAYFORMULA({OccupancyAddresses&amp;"" ""&amp; OccupancyUnits,'Tenant Occupancy'!SN$5:SN23}),INDEX(ARRAYFORMULA({OccupancyAddresses&amp;"""&amp;" ""&amp; OccupancyUnits,'Tenant Occupancy'!SN$5:SN23}),0,2)&lt;&gt;""""),2,FALSE),IF(SM5=TODAY(),""Today"",)))))"),"")</f>
        <v/>
      </c>
      <c r="SN8" s="3" t="str">
        <f>IFERROR(__xludf.DUMMYFUNCTION("IF(ISBLANK($A8),, IF((ARRAYFORMULA(SUM(COUNTIFS(OccupancyAddresses,$A8,OccupancyUnits, $B8, 'Tenant Occupancy'!SO$5:SO23,{""&gt;0"",""Occupied"",""Late""}))))&gt;1,""Multiple Bookings"", IF(SUMIFS( 'Tenant Occupancy'!SO$5:SO23,OccupancyUnits,$B8,OccupancyAddres"&amp;"ses,$A8)&gt;0,SUMIFS('Tenant Occupancy'!SO$5:SO23,OccupancyUnits,$B8,OccupancyAddresses,$A8),IFERROR(VLOOKUP($A8&amp;"" ""&amp;$B8, FILTER(ARRAYFORMULA({OccupancyAddresses&amp;"" ""&amp; OccupancyUnits,'Tenant Occupancy'!SO$5:SO23}),INDEX(ARRAYFORMULA({OccupancyAddresses&amp;"""&amp;" ""&amp; OccupancyUnits,'Tenant Occupancy'!SO$5:SO23}),0,2)&lt;&gt;""""),2,FALSE),IF(SN5=TODAY(),""Today"",)))))"),"")</f>
        <v/>
      </c>
      <c r="SO8" s="3" t="str">
        <f>IFERROR(__xludf.DUMMYFUNCTION("IF(ISBLANK($A8),, IF((ARRAYFORMULA(SUM(COUNTIFS(OccupancyAddresses,$A8,OccupancyUnits, $B8, 'Tenant Occupancy'!SP$5:SP23,{""&gt;0"",""Occupied"",""Late""}))))&gt;1,""Multiple Bookings"", IF(SUMIFS( 'Tenant Occupancy'!SP$5:SP23,OccupancyUnits,$B8,OccupancyAddres"&amp;"ses,$A8)&gt;0,SUMIFS('Tenant Occupancy'!SP$5:SP23,OccupancyUnits,$B8,OccupancyAddresses,$A8),IFERROR(VLOOKUP($A8&amp;"" ""&amp;$B8, FILTER(ARRAYFORMULA({OccupancyAddresses&amp;"" ""&amp; OccupancyUnits,'Tenant Occupancy'!SP$5:SP23}),INDEX(ARRAYFORMULA({OccupancyAddresses&amp;"""&amp;" ""&amp; OccupancyUnits,'Tenant Occupancy'!SP$5:SP23}),0,2)&lt;&gt;""""),2,FALSE),IF(SO5=TODAY(),""Today"",)))))"),"")</f>
        <v/>
      </c>
      <c r="SP8" s="3" t="str">
        <f>IFERROR(__xludf.DUMMYFUNCTION("IF(ISBLANK($A8),, IF((ARRAYFORMULA(SUM(COUNTIFS(OccupancyAddresses,$A8,OccupancyUnits, $B8, 'Tenant Occupancy'!SQ$5:SQ23,{""&gt;0"",""Occupied"",""Late""}))))&gt;1,""Multiple Bookings"", IF(SUMIFS( 'Tenant Occupancy'!SQ$5:SQ23,OccupancyUnits,$B8,OccupancyAddres"&amp;"ses,$A8)&gt;0,SUMIFS('Tenant Occupancy'!SQ$5:SQ23,OccupancyUnits,$B8,OccupancyAddresses,$A8),IFERROR(VLOOKUP($A8&amp;"" ""&amp;$B8, FILTER(ARRAYFORMULA({OccupancyAddresses&amp;"" ""&amp; OccupancyUnits,'Tenant Occupancy'!SQ$5:SQ23}),INDEX(ARRAYFORMULA({OccupancyAddresses&amp;"""&amp;" ""&amp; OccupancyUnits,'Tenant Occupancy'!SQ$5:SQ23}),0,2)&lt;&gt;""""),2,FALSE),IF(SP5=TODAY(),""Today"",)))))"),"")</f>
        <v/>
      </c>
      <c r="SQ8" s="3" t="str">
        <f>IFERROR(__xludf.DUMMYFUNCTION("IF(ISBLANK($A8),, IF((ARRAYFORMULA(SUM(COUNTIFS(OccupancyAddresses,$A8,OccupancyUnits, $B8, 'Tenant Occupancy'!SR$5:SR23,{""&gt;0"",""Occupied"",""Late""}))))&gt;1,""Multiple Bookings"", IF(SUMIFS( 'Tenant Occupancy'!SR$5:SR23,OccupancyUnits,$B8,OccupancyAddres"&amp;"ses,$A8)&gt;0,SUMIFS('Tenant Occupancy'!SR$5:SR23,OccupancyUnits,$B8,OccupancyAddresses,$A8),IFERROR(VLOOKUP($A8&amp;"" ""&amp;$B8, FILTER(ARRAYFORMULA({OccupancyAddresses&amp;"" ""&amp; OccupancyUnits,'Tenant Occupancy'!SR$5:SR23}),INDEX(ARRAYFORMULA({OccupancyAddresses&amp;"""&amp;" ""&amp; OccupancyUnits,'Tenant Occupancy'!SR$5:SR23}),0,2)&lt;&gt;""""),2,FALSE),IF(SQ5=TODAY(),""Today"",)))))"),"")</f>
        <v/>
      </c>
      <c r="SR8" s="3" t="str">
        <f>IFERROR(__xludf.DUMMYFUNCTION("IF(ISBLANK($A8),, IF((ARRAYFORMULA(SUM(COUNTIFS(OccupancyAddresses,$A8,OccupancyUnits, $B8, 'Tenant Occupancy'!SS$5:SS23,{""&gt;0"",""Occupied"",""Late""}))))&gt;1,""Multiple Bookings"", IF(SUMIFS( 'Tenant Occupancy'!SS$5:SS23,OccupancyUnits,$B8,OccupancyAddres"&amp;"ses,$A8)&gt;0,SUMIFS('Tenant Occupancy'!SS$5:SS23,OccupancyUnits,$B8,OccupancyAddresses,$A8),IFERROR(VLOOKUP($A8&amp;"" ""&amp;$B8, FILTER(ARRAYFORMULA({OccupancyAddresses&amp;"" ""&amp; OccupancyUnits,'Tenant Occupancy'!SS$5:SS23}),INDEX(ARRAYFORMULA({OccupancyAddresses&amp;"""&amp;" ""&amp; OccupancyUnits,'Tenant Occupancy'!SS$5:SS23}),0,2)&lt;&gt;""""),2,FALSE),IF(SR5=TODAY(),""Today"",)))))"),"")</f>
        <v/>
      </c>
      <c r="SS8" s="3" t="str">
        <f>IFERROR(__xludf.DUMMYFUNCTION("IF(ISBLANK($A8),, IF((ARRAYFORMULA(SUM(COUNTIFS(OccupancyAddresses,$A8,OccupancyUnits, $B8, 'Tenant Occupancy'!ST$5:ST23,{""&gt;0"",""Occupied"",""Late""}))))&gt;1,""Multiple Bookings"", IF(SUMIFS( 'Tenant Occupancy'!ST$5:ST23,OccupancyUnits,$B8,OccupancyAddres"&amp;"ses,$A8)&gt;0,SUMIFS('Tenant Occupancy'!ST$5:ST23,OccupancyUnits,$B8,OccupancyAddresses,$A8),IFERROR(VLOOKUP($A8&amp;"" ""&amp;$B8, FILTER(ARRAYFORMULA({OccupancyAddresses&amp;"" ""&amp; OccupancyUnits,'Tenant Occupancy'!ST$5:ST23}),INDEX(ARRAYFORMULA({OccupancyAddresses&amp;"""&amp;" ""&amp; OccupancyUnits,'Tenant Occupancy'!ST$5:ST23}),0,2)&lt;&gt;""""),2,FALSE),IF(SS5=TODAY(),""Today"",)))))"),"")</f>
        <v/>
      </c>
      <c r="ST8" s="3" t="str">
        <f>IFERROR(__xludf.DUMMYFUNCTION("IF(ISBLANK($A8),, IF((ARRAYFORMULA(SUM(COUNTIFS(OccupancyAddresses,$A8,OccupancyUnits, $B8, 'Tenant Occupancy'!SU$5:SU23,{""&gt;0"",""Occupied"",""Late""}))))&gt;1,""Multiple Bookings"", IF(SUMIFS( 'Tenant Occupancy'!SU$5:SU23,OccupancyUnits,$B8,OccupancyAddres"&amp;"ses,$A8)&gt;0,SUMIFS('Tenant Occupancy'!SU$5:SU23,OccupancyUnits,$B8,OccupancyAddresses,$A8),IFERROR(VLOOKUP($A8&amp;"" ""&amp;$B8, FILTER(ARRAYFORMULA({OccupancyAddresses&amp;"" ""&amp; OccupancyUnits,'Tenant Occupancy'!SU$5:SU23}),INDEX(ARRAYFORMULA({OccupancyAddresses&amp;"""&amp;" ""&amp; OccupancyUnits,'Tenant Occupancy'!SU$5:SU23}),0,2)&lt;&gt;""""),2,FALSE),IF(ST5=TODAY(),""Today"",)))))"),"")</f>
        <v/>
      </c>
      <c r="SU8" s="3" t="str">
        <f>IFERROR(__xludf.DUMMYFUNCTION("IF(ISBLANK($A8),, IF((ARRAYFORMULA(SUM(COUNTIFS(OccupancyAddresses,$A8,OccupancyUnits, $B8, 'Tenant Occupancy'!SV$5:SV23,{""&gt;0"",""Occupied"",""Late""}))))&gt;1,""Multiple Bookings"", IF(SUMIFS( 'Tenant Occupancy'!SV$5:SV23,OccupancyUnits,$B8,OccupancyAddres"&amp;"ses,$A8)&gt;0,SUMIFS('Tenant Occupancy'!SV$5:SV23,OccupancyUnits,$B8,OccupancyAddresses,$A8),IFERROR(VLOOKUP($A8&amp;"" ""&amp;$B8, FILTER(ARRAYFORMULA({OccupancyAddresses&amp;"" ""&amp; OccupancyUnits,'Tenant Occupancy'!SV$5:SV23}),INDEX(ARRAYFORMULA({OccupancyAddresses&amp;"""&amp;" ""&amp; OccupancyUnits,'Tenant Occupancy'!SV$5:SV23}),0,2)&lt;&gt;""""),2,FALSE),IF(SU5=TODAY(),""Today"",)))))"),"")</f>
        <v/>
      </c>
      <c r="SV8" s="3" t="str">
        <f>IFERROR(__xludf.DUMMYFUNCTION("IF(ISBLANK($A8),, IF((ARRAYFORMULA(SUM(COUNTIFS(OccupancyAddresses,$A8,OccupancyUnits, $B8, 'Tenant Occupancy'!SW$5:SW23,{""&gt;0"",""Occupied"",""Late""}))))&gt;1,""Multiple Bookings"", IF(SUMIFS( 'Tenant Occupancy'!SW$5:SW23,OccupancyUnits,$B8,OccupancyAddres"&amp;"ses,$A8)&gt;0,SUMIFS('Tenant Occupancy'!SW$5:SW23,OccupancyUnits,$B8,OccupancyAddresses,$A8),IFERROR(VLOOKUP($A8&amp;"" ""&amp;$B8, FILTER(ARRAYFORMULA({OccupancyAddresses&amp;"" ""&amp; OccupancyUnits,'Tenant Occupancy'!SW$5:SW23}),INDEX(ARRAYFORMULA({OccupancyAddresses&amp;"""&amp;" ""&amp; OccupancyUnits,'Tenant Occupancy'!SW$5:SW23}),0,2)&lt;&gt;""""),2,FALSE),IF(SV5=TODAY(),""Today"",)))))"),"")</f>
        <v/>
      </c>
      <c r="SW8" s="3" t="str">
        <f>IFERROR(__xludf.DUMMYFUNCTION("IF(ISBLANK($A8),, IF((ARRAYFORMULA(SUM(COUNTIFS(OccupancyAddresses,$A8,OccupancyUnits, $B8, 'Tenant Occupancy'!SX$5:SX23,{""&gt;0"",""Occupied"",""Late""}))))&gt;1,""Multiple Bookings"", IF(SUMIFS( 'Tenant Occupancy'!SX$5:SX23,OccupancyUnits,$B8,OccupancyAddres"&amp;"ses,$A8)&gt;0,SUMIFS('Tenant Occupancy'!SX$5:SX23,OccupancyUnits,$B8,OccupancyAddresses,$A8),IFERROR(VLOOKUP($A8&amp;"" ""&amp;$B8, FILTER(ARRAYFORMULA({OccupancyAddresses&amp;"" ""&amp; OccupancyUnits,'Tenant Occupancy'!SX$5:SX23}),INDEX(ARRAYFORMULA({OccupancyAddresses&amp;"""&amp;" ""&amp; OccupancyUnits,'Tenant Occupancy'!SX$5:SX23}),0,2)&lt;&gt;""""),2,FALSE),IF(SW5=TODAY(),""Today"",)))))"),"")</f>
        <v/>
      </c>
      <c r="SX8" s="3" t="str">
        <f>IFERROR(__xludf.DUMMYFUNCTION("IF(ISBLANK($A8),, IF((ARRAYFORMULA(SUM(COUNTIFS(OccupancyAddresses,$A8,OccupancyUnits, $B8, 'Tenant Occupancy'!SY$5:SY23,{""&gt;0"",""Occupied"",""Late""}))))&gt;1,""Multiple Bookings"", IF(SUMIFS( 'Tenant Occupancy'!SY$5:SY23,OccupancyUnits,$B8,OccupancyAddres"&amp;"ses,$A8)&gt;0,SUMIFS('Tenant Occupancy'!SY$5:SY23,OccupancyUnits,$B8,OccupancyAddresses,$A8),IFERROR(VLOOKUP($A8&amp;"" ""&amp;$B8, FILTER(ARRAYFORMULA({OccupancyAddresses&amp;"" ""&amp; OccupancyUnits,'Tenant Occupancy'!SY$5:SY23}),INDEX(ARRAYFORMULA({OccupancyAddresses&amp;"""&amp;" ""&amp; OccupancyUnits,'Tenant Occupancy'!SY$5:SY23}),0,2)&lt;&gt;""""),2,FALSE),IF(SX5=TODAY(),""Today"",)))))"),"")</f>
        <v/>
      </c>
      <c r="SY8" s="3" t="str">
        <f>IFERROR(__xludf.DUMMYFUNCTION("IF(ISBLANK($A8),, IF((ARRAYFORMULA(SUM(COUNTIFS(OccupancyAddresses,$A8,OccupancyUnits, $B8, 'Tenant Occupancy'!SZ$5:SZ23,{""&gt;0"",""Occupied"",""Late""}))))&gt;1,""Multiple Bookings"", IF(SUMIFS( 'Tenant Occupancy'!SZ$5:SZ23,OccupancyUnits,$B8,OccupancyAddres"&amp;"ses,$A8)&gt;0,SUMIFS('Tenant Occupancy'!SZ$5:SZ23,OccupancyUnits,$B8,OccupancyAddresses,$A8),IFERROR(VLOOKUP($A8&amp;"" ""&amp;$B8, FILTER(ARRAYFORMULA({OccupancyAddresses&amp;"" ""&amp; OccupancyUnits,'Tenant Occupancy'!SZ$5:SZ23}),INDEX(ARRAYFORMULA({OccupancyAddresses&amp;"""&amp;" ""&amp; OccupancyUnits,'Tenant Occupancy'!SZ$5:SZ23}),0,2)&lt;&gt;""""),2,FALSE),IF(SY5=TODAY(),""Today"",)))))"),"")</f>
        <v/>
      </c>
      <c r="SZ8" s="3" t="str">
        <f>IFERROR(__xludf.DUMMYFUNCTION("IF(ISBLANK($A8),, IF((ARRAYFORMULA(SUM(COUNTIFS(OccupancyAddresses,$A8,OccupancyUnits, $B8, 'Tenant Occupancy'!TA$5:TA23,{""&gt;0"",""Occupied"",""Late""}))))&gt;1,""Multiple Bookings"", IF(SUMIFS( 'Tenant Occupancy'!TA$5:TA23,OccupancyUnits,$B8,OccupancyAddres"&amp;"ses,$A8)&gt;0,SUMIFS('Tenant Occupancy'!TA$5:TA23,OccupancyUnits,$B8,OccupancyAddresses,$A8),IFERROR(VLOOKUP($A8&amp;"" ""&amp;$B8, FILTER(ARRAYFORMULA({OccupancyAddresses&amp;"" ""&amp; OccupancyUnits,'Tenant Occupancy'!TA$5:TA23}),INDEX(ARRAYFORMULA({OccupancyAddresses&amp;"""&amp;" ""&amp; OccupancyUnits,'Tenant Occupancy'!TA$5:TA23}),0,2)&lt;&gt;""""),2,FALSE),IF(SZ5=TODAY(),""Today"",)))))"),"")</f>
        <v/>
      </c>
      <c r="TA8" s="3" t="str">
        <f>IFERROR(__xludf.DUMMYFUNCTION("IF(ISBLANK($A8),, IF((ARRAYFORMULA(SUM(COUNTIFS(OccupancyAddresses,$A8,OccupancyUnits, $B8, 'Tenant Occupancy'!TB$5:TB23,{""&gt;0"",""Occupied"",""Late""}))))&gt;1,""Multiple Bookings"", IF(SUMIFS( 'Tenant Occupancy'!TB$5:TB23,OccupancyUnits,$B8,OccupancyAddres"&amp;"ses,$A8)&gt;0,SUMIFS('Tenant Occupancy'!TB$5:TB23,OccupancyUnits,$B8,OccupancyAddresses,$A8),IFERROR(VLOOKUP($A8&amp;"" ""&amp;$B8, FILTER(ARRAYFORMULA({OccupancyAddresses&amp;"" ""&amp; OccupancyUnits,'Tenant Occupancy'!TB$5:TB23}),INDEX(ARRAYFORMULA({OccupancyAddresses&amp;"""&amp;" ""&amp; OccupancyUnits,'Tenant Occupancy'!TB$5:TB23}),0,2)&lt;&gt;""""),2,FALSE),IF(TA5=TODAY(),""Today"",)))))"),"")</f>
        <v/>
      </c>
      <c r="TB8" s="3" t="str">
        <f>IFERROR(__xludf.DUMMYFUNCTION("IF(ISBLANK($A8),, IF((ARRAYFORMULA(SUM(COUNTIFS(OccupancyAddresses,$A8,OccupancyUnits, $B8, 'Tenant Occupancy'!TC$5:TC23,{""&gt;0"",""Occupied"",""Late""}))))&gt;1,""Multiple Bookings"", IF(SUMIFS( 'Tenant Occupancy'!TC$5:TC23,OccupancyUnits,$B8,OccupancyAddres"&amp;"ses,$A8)&gt;0,SUMIFS('Tenant Occupancy'!TC$5:TC23,OccupancyUnits,$B8,OccupancyAddresses,$A8),IFERROR(VLOOKUP($A8&amp;"" ""&amp;$B8, FILTER(ARRAYFORMULA({OccupancyAddresses&amp;"" ""&amp; OccupancyUnits,'Tenant Occupancy'!TC$5:TC23}),INDEX(ARRAYFORMULA({OccupancyAddresses&amp;"""&amp;" ""&amp; OccupancyUnits,'Tenant Occupancy'!TC$5:TC23}),0,2)&lt;&gt;""""),2,FALSE),IF(TB5=TODAY(),""Today"",)))))"),"")</f>
        <v/>
      </c>
      <c r="TC8" s="3" t="str">
        <f>IFERROR(__xludf.DUMMYFUNCTION("IF(ISBLANK($A8),, IF((ARRAYFORMULA(SUM(COUNTIFS(OccupancyAddresses,$A8,OccupancyUnits, $B8, 'Tenant Occupancy'!TD$5:TD23,{""&gt;0"",""Occupied"",""Late""}))))&gt;1,""Multiple Bookings"", IF(SUMIFS( 'Tenant Occupancy'!TD$5:TD23,OccupancyUnits,$B8,OccupancyAddres"&amp;"ses,$A8)&gt;0,SUMIFS('Tenant Occupancy'!TD$5:TD23,OccupancyUnits,$B8,OccupancyAddresses,$A8),IFERROR(VLOOKUP($A8&amp;"" ""&amp;$B8, FILTER(ARRAYFORMULA({OccupancyAddresses&amp;"" ""&amp; OccupancyUnits,'Tenant Occupancy'!TD$5:TD23}),INDEX(ARRAYFORMULA({OccupancyAddresses&amp;"""&amp;" ""&amp; OccupancyUnits,'Tenant Occupancy'!TD$5:TD23}),0,2)&lt;&gt;""""),2,FALSE),IF(TC5=TODAY(),""Today"",)))))"),"")</f>
        <v/>
      </c>
      <c r="TD8" s="3" t="str">
        <f>IFERROR(__xludf.DUMMYFUNCTION("IF(ISBLANK($A8),, IF((ARRAYFORMULA(SUM(COUNTIFS(OccupancyAddresses,$A8,OccupancyUnits, $B8, 'Tenant Occupancy'!TE$5:TE23,{""&gt;0"",""Occupied"",""Late""}))))&gt;1,""Multiple Bookings"", IF(SUMIFS( 'Tenant Occupancy'!TE$5:TE23,OccupancyUnits,$B8,OccupancyAddres"&amp;"ses,$A8)&gt;0,SUMIFS('Tenant Occupancy'!TE$5:TE23,OccupancyUnits,$B8,OccupancyAddresses,$A8),IFERROR(VLOOKUP($A8&amp;"" ""&amp;$B8, FILTER(ARRAYFORMULA({OccupancyAddresses&amp;"" ""&amp; OccupancyUnits,'Tenant Occupancy'!TE$5:TE23}),INDEX(ARRAYFORMULA({OccupancyAddresses&amp;"""&amp;" ""&amp; OccupancyUnits,'Tenant Occupancy'!TE$5:TE23}),0,2)&lt;&gt;""""),2,FALSE),IF(TD5=TODAY(),""Today"",)))))"),"")</f>
        <v/>
      </c>
      <c r="TE8" s="3" t="str">
        <f>IFERROR(__xludf.DUMMYFUNCTION("IF(ISBLANK($A8),, IF((ARRAYFORMULA(SUM(COUNTIFS(OccupancyAddresses,$A8,OccupancyUnits, $B8, 'Tenant Occupancy'!TF$5:TF23,{""&gt;0"",""Occupied"",""Late""}))))&gt;1,""Multiple Bookings"", IF(SUMIFS( 'Tenant Occupancy'!TF$5:TF23,OccupancyUnits,$B8,OccupancyAddres"&amp;"ses,$A8)&gt;0,SUMIFS('Tenant Occupancy'!TF$5:TF23,OccupancyUnits,$B8,OccupancyAddresses,$A8),IFERROR(VLOOKUP($A8&amp;"" ""&amp;$B8, FILTER(ARRAYFORMULA({OccupancyAddresses&amp;"" ""&amp; OccupancyUnits,'Tenant Occupancy'!TF$5:TF23}),INDEX(ARRAYFORMULA({OccupancyAddresses&amp;"""&amp;" ""&amp; OccupancyUnits,'Tenant Occupancy'!TF$5:TF23}),0,2)&lt;&gt;""""),2,FALSE),IF(TE5=TODAY(),""Today"",)))))"),"")</f>
        <v/>
      </c>
      <c r="TF8" s="3" t="str">
        <f>IFERROR(__xludf.DUMMYFUNCTION("IF(ISBLANK($A8),, IF((ARRAYFORMULA(SUM(COUNTIFS(OccupancyAddresses,$A8,OccupancyUnits, $B8, 'Tenant Occupancy'!TG$5:TG23,{""&gt;0"",""Occupied"",""Late""}))))&gt;1,""Multiple Bookings"", IF(SUMIFS( 'Tenant Occupancy'!TG$5:TG23,OccupancyUnits,$B8,OccupancyAddres"&amp;"ses,$A8)&gt;0,SUMIFS('Tenant Occupancy'!TG$5:TG23,OccupancyUnits,$B8,OccupancyAddresses,$A8),IFERROR(VLOOKUP($A8&amp;"" ""&amp;$B8, FILTER(ARRAYFORMULA({OccupancyAddresses&amp;"" ""&amp; OccupancyUnits,'Tenant Occupancy'!TG$5:TG23}),INDEX(ARRAYFORMULA({OccupancyAddresses&amp;"""&amp;" ""&amp; OccupancyUnits,'Tenant Occupancy'!TG$5:TG23}),0,2)&lt;&gt;""""),2,FALSE),IF(TF5=TODAY(),""Today"",)))))"),"")</f>
        <v/>
      </c>
      <c r="TG8" s="3" t="str">
        <f>IFERROR(__xludf.DUMMYFUNCTION("IF(ISBLANK($A8),, IF((ARRAYFORMULA(SUM(COUNTIFS(OccupancyAddresses,$A8,OccupancyUnits, $B8, 'Tenant Occupancy'!TH$5:TH23,{""&gt;0"",""Occupied"",""Late""}))))&gt;1,""Multiple Bookings"", IF(SUMIFS( 'Tenant Occupancy'!TH$5:TH23,OccupancyUnits,$B8,OccupancyAddres"&amp;"ses,$A8)&gt;0,SUMIFS('Tenant Occupancy'!TH$5:TH23,OccupancyUnits,$B8,OccupancyAddresses,$A8),IFERROR(VLOOKUP($A8&amp;"" ""&amp;$B8, FILTER(ARRAYFORMULA({OccupancyAddresses&amp;"" ""&amp; OccupancyUnits,'Tenant Occupancy'!TH$5:TH23}),INDEX(ARRAYFORMULA({OccupancyAddresses&amp;"""&amp;" ""&amp; OccupancyUnits,'Tenant Occupancy'!TH$5:TH23}),0,2)&lt;&gt;""""),2,FALSE),IF(TG5=TODAY(),""Today"",)))))"),"")</f>
        <v/>
      </c>
      <c r="TH8" s="3" t="str">
        <f>IFERROR(__xludf.DUMMYFUNCTION("IF(ISBLANK($A8),, IF((ARRAYFORMULA(SUM(COUNTIFS(OccupancyAddresses,$A8,OccupancyUnits, $B8, 'Tenant Occupancy'!TI$5:TI23,{""&gt;0"",""Occupied"",""Late""}))))&gt;1,""Multiple Bookings"", IF(SUMIFS( 'Tenant Occupancy'!TI$5:TI23,OccupancyUnits,$B8,OccupancyAddres"&amp;"ses,$A8)&gt;0,SUMIFS('Tenant Occupancy'!TI$5:TI23,OccupancyUnits,$B8,OccupancyAddresses,$A8),IFERROR(VLOOKUP($A8&amp;"" ""&amp;$B8, FILTER(ARRAYFORMULA({OccupancyAddresses&amp;"" ""&amp; OccupancyUnits,'Tenant Occupancy'!TI$5:TI23}),INDEX(ARRAYFORMULA({OccupancyAddresses&amp;"""&amp;" ""&amp; OccupancyUnits,'Tenant Occupancy'!TI$5:TI23}),0,2)&lt;&gt;""""),2,FALSE),IF(TH5=TODAY(),""Today"",)))))"),"")</f>
        <v/>
      </c>
      <c r="TI8" s="3" t="str">
        <f>IFERROR(__xludf.DUMMYFUNCTION("IF(ISBLANK($A8),, IF((ARRAYFORMULA(SUM(COUNTIFS(OccupancyAddresses,$A8,OccupancyUnits, $B8, 'Tenant Occupancy'!TJ$5:TJ23,{""&gt;0"",""Occupied"",""Late""}))))&gt;1,""Multiple Bookings"", IF(SUMIFS( 'Tenant Occupancy'!TJ$5:TJ23,OccupancyUnits,$B8,OccupancyAddres"&amp;"ses,$A8)&gt;0,SUMIFS('Tenant Occupancy'!TJ$5:TJ23,OccupancyUnits,$B8,OccupancyAddresses,$A8),IFERROR(VLOOKUP($A8&amp;"" ""&amp;$B8, FILTER(ARRAYFORMULA({OccupancyAddresses&amp;"" ""&amp; OccupancyUnits,'Tenant Occupancy'!TJ$5:TJ23}),INDEX(ARRAYFORMULA({OccupancyAddresses&amp;"""&amp;" ""&amp; OccupancyUnits,'Tenant Occupancy'!TJ$5:TJ23}),0,2)&lt;&gt;""""),2,FALSE),IF(TI5=TODAY(),""Today"",)))))"),"")</f>
        <v/>
      </c>
      <c r="TJ8" s="3" t="str">
        <f>IFERROR(__xludf.DUMMYFUNCTION("IF(ISBLANK($A8),, IF((ARRAYFORMULA(SUM(COUNTIFS(OccupancyAddresses,$A8,OccupancyUnits, $B8, 'Tenant Occupancy'!TK$5:TK23,{""&gt;0"",""Occupied"",""Late""}))))&gt;1,""Multiple Bookings"", IF(SUMIFS( 'Tenant Occupancy'!TK$5:TK23,OccupancyUnits,$B8,OccupancyAddres"&amp;"ses,$A8)&gt;0,SUMIFS('Tenant Occupancy'!TK$5:TK23,OccupancyUnits,$B8,OccupancyAddresses,$A8),IFERROR(VLOOKUP($A8&amp;"" ""&amp;$B8, FILTER(ARRAYFORMULA({OccupancyAddresses&amp;"" ""&amp; OccupancyUnits,'Tenant Occupancy'!TK$5:TK23}),INDEX(ARRAYFORMULA({OccupancyAddresses&amp;"""&amp;" ""&amp; OccupancyUnits,'Tenant Occupancy'!TK$5:TK23}),0,2)&lt;&gt;""""),2,FALSE),IF(TJ5=TODAY(),""Today"",)))))"),"")</f>
        <v/>
      </c>
      <c r="TK8" s="3" t="str">
        <f>IFERROR(__xludf.DUMMYFUNCTION("IF(ISBLANK($A8),, IF((ARRAYFORMULA(SUM(COUNTIFS(OccupancyAddresses,$A8,OccupancyUnits, $B8, 'Tenant Occupancy'!TL$5:TL23,{""&gt;0"",""Occupied"",""Late""}))))&gt;1,""Multiple Bookings"", IF(SUMIFS( 'Tenant Occupancy'!TL$5:TL23,OccupancyUnits,$B8,OccupancyAddres"&amp;"ses,$A8)&gt;0,SUMIFS('Tenant Occupancy'!TL$5:TL23,OccupancyUnits,$B8,OccupancyAddresses,$A8),IFERROR(VLOOKUP($A8&amp;"" ""&amp;$B8, FILTER(ARRAYFORMULA({OccupancyAddresses&amp;"" ""&amp; OccupancyUnits,'Tenant Occupancy'!TL$5:TL23}),INDEX(ARRAYFORMULA({OccupancyAddresses&amp;"""&amp;" ""&amp; OccupancyUnits,'Tenant Occupancy'!TL$5:TL23}),0,2)&lt;&gt;""""),2,FALSE),IF(TK5=TODAY(),""Today"",)))))"),"")</f>
        <v/>
      </c>
      <c r="TL8" s="3" t="str">
        <f>IFERROR(__xludf.DUMMYFUNCTION("IF(ISBLANK($A8),, IF((ARRAYFORMULA(SUM(COUNTIFS(OccupancyAddresses,$A8,OccupancyUnits, $B8, 'Tenant Occupancy'!TM$5:TM23,{""&gt;0"",""Occupied"",""Late""}))))&gt;1,""Multiple Bookings"", IF(SUMIFS( 'Tenant Occupancy'!TM$5:TM23,OccupancyUnits,$B8,OccupancyAddres"&amp;"ses,$A8)&gt;0,SUMIFS('Tenant Occupancy'!TM$5:TM23,OccupancyUnits,$B8,OccupancyAddresses,$A8),IFERROR(VLOOKUP($A8&amp;"" ""&amp;$B8, FILTER(ARRAYFORMULA({OccupancyAddresses&amp;"" ""&amp; OccupancyUnits,'Tenant Occupancy'!TM$5:TM23}),INDEX(ARRAYFORMULA({OccupancyAddresses&amp;"""&amp;" ""&amp; OccupancyUnits,'Tenant Occupancy'!TM$5:TM23}),0,2)&lt;&gt;""""),2,FALSE),IF(TL5=TODAY(),""Today"",)))))"),"")</f>
        <v/>
      </c>
      <c r="TM8" s="3" t="str">
        <f>IFERROR(__xludf.DUMMYFUNCTION("IF(ISBLANK($A8),, IF((ARRAYFORMULA(SUM(COUNTIFS(OccupancyAddresses,$A8,OccupancyUnits, $B8, 'Tenant Occupancy'!TN$5:TN23,{""&gt;0"",""Occupied"",""Late""}))))&gt;1,""Multiple Bookings"", IF(SUMIFS( 'Tenant Occupancy'!TN$5:TN23,OccupancyUnits,$B8,OccupancyAddres"&amp;"ses,$A8)&gt;0,SUMIFS('Tenant Occupancy'!TN$5:TN23,OccupancyUnits,$B8,OccupancyAddresses,$A8),IFERROR(VLOOKUP($A8&amp;"" ""&amp;$B8, FILTER(ARRAYFORMULA({OccupancyAddresses&amp;"" ""&amp; OccupancyUnits,'Tenant Occupancy'!TN$5:TN23}),INDEX(ARRAYFORMULA({OccupancyAddresses&amp;"""&amp;" ""&amp; OccupancyUnits,'Tenant Occupancy'!TN$5:TN23}),0,2)&lt;&gt;""""),2,FALSE),IF(TM5=TODAY(),""Today"",)))))"),"")</f>
        <v/>
      </c>
      <c r="TN8" s="3" t="str">
        <f>IFERROR(__xludf.DUMMYFUNCTION("IF(ISBLANK($A8),, IF((ARRAYFORMULA(SUM(COUNTIFS(OccupancyAddresses,$A8,OccupancyUnits, $B8, 'Tenant Occupancy'!TO$5:TO23,{""&gt;0"",""Occupied"",""Late""}))))&gt;1,""Multiple Bookings"", IF(SUMIFS( 'Tenant Occupancy'!TO$5:TO23,OccupancyUnits,$B8,OccupancyAddres"&amp;"ses,$A8)&gt;0,SUMIFS('Tenant Occupancy'!TO$5:TO23,OccupancyUnits,$B8,OccupancyAddresses,$A8),IFERROR(VLOOKUP($A8&amp;"" ""&amp;$B8, FILTER(ARRAYFORMULA({OccupancyAddresses&amp;"" ""&amp; OccupancyUnits,'Tenant Occupancy'!TO$5:TO23}),INDEX(ARRAYFORMULA({OccupancyAddresses&amp;"""&amp;" ""&amp; OccupancyUnits,'Tenant Occupancy'!TO$5:TO23}),0,2)&lt;&gt;""""),2,FALSE),IF(TN5=TODAY(),""Today"",)))))"),"")</f>
        <v/>
      </c>
      <c r="TO8" s="3" t="str">
        <f>IFERROR(__xludf.DUMMYFUNCTION("IF(ISBLANK($A8),, IF((ARRAYFORMULA(SUM(COUNTIFS(OccupancyAddresses,$A8,OccupancyUnits, $B8, 'Tenant Occupancy'!TP$5:TP23,{""&gt;0"",""Occupied"",""Late""}))))&gt;1,""Multiple Bookings"", IF(SUMIFS( 'Tenant Occupancy'!TP$5:TP23,OccupancyUnits,$B8,OccupancyAddres"&amp;"ses,$A8)&gt;0,SUMIFS('Tenant Occupancy'!TP$5:TP23,OccupancyUnits,$B8,OccupancyAddresses,$A8),IFERROR(VLOOKUP($A8&amp;"" ""&amp;$B8, FILTER(ARRAYFORMULA({OccupancyAddresses&amp;"" ""&amp; OccupancyUnits,'Tenant Occupancy'!TP$5:TP23}),INDEX(ARRAYFORMULA({OccupancyAddresses&amp;"""&amp;" ""&amp; OccupancyUnits,'Tenant Occupancy'!TP$5:TP23}),0,2)&lt;&gt;""""),2,FALSE),IF(TO5=TODAY(),""Today"",)))))"),"")</f>
        <v/>
      </c>
      <c r="TP8" s="3" t="str">
        <f>IFERROR(__xludf.DUMMYFUNCTION("IF(ISBLANK($A8),, IF((ARRAYFORMULA(SUM(COUNTIFS(OccupancyAddresses,$A8,OccupancyUnits, $B8, 'Tenant Occupancy'!TQ$5:TQ23,{""&gt;0"",""Occupied"",""Late""}))))&gt;1,""Multiple Bookings"", IF(SUMIFS( 'Tenant Occupancy'!TQ$5:TQ23,OccupancyUnits,$B8,OccupancyAddres"&amp;"ses,$A8)&gt;0,SUMIFS('Tenant Occupancy'!TQ$5:TQ23,OccupancyUnits,$B8,OccupancyAddresses,$A8),IFERROR(VLOOKUP($A8&amp;"" ""&amp;$B8, FILTER(ARRAYFORMULA({OccupancyAddresses&amp;"" ""&amp; OccupancyUnits,'Tenant Occupancy'!TQ$5:TQ23}),INDEX(ARRAYFORMULA({OccupancyAddresses&amp;"""&amp;" ""&amp; OccupancyUnits,'Tenant Occupancy'!TQ$5:TQ23}),0,2)&lt;&gt;""""),2,FALSE),IF(TP5=TODAY(),""Today"",)))))"),"")</f>
        <v/>
      </c>
      <c r="TQ8" s="3" t="str">
        <f>IFERROR(__xludf.DUMMYFUNCTION("IF(ISBLANK($A8),, IF((ARRAYFORMULA(SUM(COUNTIFS(OccupancyAddresses,$A8,OccupancyUnits, $B8, 'Tenant Occupancy'!TR$5:TR23,{""&gt;0"",""Occupied"",""Late""}))))&gt;1,""Multiple Bookings"", IF(SUMIFS( 'Tenant Occupancy'!TR$5:TR23,OccupancyUnits,$B8,OccupancyAddres"&amp;"ses,$A8)&gt;0,SUMIFS('Tenant Occupancy'!TR$5:TR23,OccupancyUnits,$B8,OccupancyAddresses,$A8),IFERROR(VLOOKUP($A8&amp;"" ""&amp;$B8, FILTER(ARRAYFORMULA({OccupancyAddresses&amp;"" ""&amp; OccupancyUnits,'Tenant Occupancy'!TR$5:TR23}),INDEX(ARRAYFORMULA({OccupancyAddresses&amp;"""&amp;" ""&amp; OccupancyUnits,'Tenant Occupancy'!TR$5:TR23}),0,2)&lt;&gt;""""),2,FALSE),IF(TQ5=TODAY(),""Today"",)))))"),"")</f>
        <v/>
      </c>
      <c r="TR8" s="3" t="str">
        <f>IFERROR(__xludf.DUMMYFUNCTION("IF(ISBLANK($A8),, IF((ARRAYFORMULA(SUM(COUNTIFS(OccupancyAddresses,$A8,OccupancyUnits, $B8, 'Tenant Occupancy'!TS$5:TS23,{""&gt;0"",""Occupied"",""Late""}))))&gt;1,""Multiple Bookings"", IF(SUMIFS( 'Tenant Occupancy'!TS$5:TS23,OccupancyUnits,$B8,OccupancyAddres"&amp;"ses,$A8)&gt;0,SUMIFS('Tenant Occupancy'!TS$5:TS23,OccupancyUnits,$B8,OccupancyAddresses,$A8),IFERROR(VLOOKUP($A8&amp;"" ""&amp;$B8, FILTER(ARRAYFORMULA({OccupancyAddresses&amp;"" ""&amp; OccupancyUnits,'Tenant Occupancy'!TS$5:TS23}),INDEX(ARRAYFORMULA({OccupancyAddresses&amp;"""&amp;" ""&amp; OccupancyUnits,'Tenant Occupancy'!TS$5:TS23}),0,2)&lt;&gt;""""),2,FALSE),IF(TR5=TODAY(),""Today"",)))))"),"")</f>
        <v/>
      </c>
      <c r="TS8" s="3" t="str">
        <f>IFERROR(__xludf.DUMMYFUNCTION("IF(ISBLANK($A8),, IF((ARRAYFORMULA(SUM(COUNTIFS(OccupancyAddresses,$A8,OccupancyUnits, $B8, 'Tenant Occupancy'!TT$5:TT23,{""&gt;0"",""Occupied"",""Late""}))))&gt;1,""Multiple Bookings"", IF(SUMIFS( 'Tenant Occupancy'!TT$5:TT23,OccupancyUnits,$B8,OccupancyAddres"&amp;"ses,$A8)&gt;0,SUMIFS('Tenant Occupancy'!TT$5:TT23,OccupancyUnits,$B8,OccupancyAddresses,$A8),IFERROR(VLOOKUP($A8&amp;"" ""&amp;$B8, FILTER(ARRAYFORMULA({OccupancyAddresses&amp;"" ""&amp; OccupancyUnits,'Tenant Occupancy'!TT$5:TT23}),INDEX(ARRAYFORMULA({OccupancyAddresses&amp;"""&amp;" ""&amp; OccupancyUnits,'Tenant Occupancy'!TT$5:TT23}),0,2)&lt;&gt;""""),2,FALSE),IF(TS5=TODAY(),""Today"",)))))"),"")</f>
        <v/>
      </c>
      <c r="TT8" s="3" t="str">
        <f>IFERROR(__xludf.DUMMYFUNCTION("IF(ISBLANK($A8),, IF((ARRAYFORMULA(SUM(COUNTIFS(OccupancyAddresses,$A8,OccupancyUnits, $B8, 'Tenant Occupancy'!TU$5:TU23,{""&gt;0"",""Occupied"",""Late""}))))&gt;1,""Multiple Bookings"", IF(SUMIFS( 'Tenant Occupancy'!TU$5:TU23,OccupancyUnits,$B8,OccupancyAddres"&amp;"ses,$A8)&gt;0,SUMIFS('Tenant Occupancy'!TU$5:TU23,OccupancyUnits,$B8,OccupancyAddresses,$A8),IFERROR(VLOOKUP($A8&amp;"" ""&amp;$B8, FILTER(ARRAYFORMULA({OccupancyAddresses&amp;"" ""&amp; OccupancyUnits,'Tenant Occupancy'!TU$5:TU23}),INDEX(ARRAYFORMULA({OccupancyAddresses&amp;"""&amp;" ""&amp; OccupancyUnits,'Tenant Occupancy'!TU$5:TU23}),0,2)&lt;&gt;""""),2,FALSE),IF(TT5=TODAY(),""Today"",)))))"),"")</f>
        <v/>
      </c>
      <c r="TU8" s="3" t="str">
        <f>IFERROR(__xludf.DUMMYFUNCTION("IF(ISBLANK($A8),, IF((ARRAYFORMULA(SUM(COUNTIFS(OccupancyAddresses,$A8,OccupancyUnits, $B8, 'Tenant Occupancy'!TV$5:TV23,{""&gt;0"",""Occupied"",""Late""}))))&gt;1,""Multiple Bookings"", IF(SUMIFS( 'Tenant Occupancy'!TV$5:TV23,OccupancyUnits,$B8,OccupancyAddres"&amp;"ses,$A8)&gt;0,SUMIFS('Tenant Occupancy'!TV$5:TV23,OccupancyUnits,$B8,OccupancyAddresses,$A8),IFERROR(VLOOKUP($A8&amp;"" ""&amp;$B8, FILTER(ARRAYFORMULA({OccupancyAddresses&amp;"" ""&amp; OccupancyUnits,'Tenant Occupancy'!TV$5:TV23}),INDEX(ARRAYFORMULA({OccupancyAddresses&amp;"""&amp;" ""&amp; OccupancyUnits,'Tenant Occupancy'!TV$5:TV23}),0,2)&lt;&gt;""""),2,FALSE),IF(TU5=TODAY(),""Today"",)))))"),"")</f>
        <v/>
      </c>
      <c r="TV8" s="3" t="str">
        <f>IFERROR(__xludf.DUMMYFUNCTION("IF(ISBLANK($A8),, IF((ARRAYFORMULA(SUM(COUNTIFS(OccupancyAddresses,$A8,OccupancyUnits, $B8, 'Tenant Occupancy'!TW$5:TW23,{""&gt;0"",""Occupied"",""Late""}))))&gt;1,""Multiple Bookings"", IF(SUMIFS( 'Tenant Occupancy'!TW$5:TW23,OccupancyUnits,$B8,OccupancyAddres"&amp;"ses,$A8)&gt;0,SUMIFS('Tenant Occupancy'!TW$5:TW23,OccupancyUnits,$B8,OccupancyAddresses,$A8),IFERROR(VLOOKUP($A8&amp;"" ""&amp;$B8, FILTER(ARRAYFORMULA({OccupancyAddresses&amp;"" ""&amp; OccupancyUnits,'Tenant Occupancy'!TW$5:TW23}),INDEX(ARRAYFORMULA({OccupancyAddresses&amp;"""&amp;" ""&amp; OccupancyUnits,'Tenant Occupancy'!TW$5:TW23}),0,2)&lt;&gt;""""),2,FALSE),IF(TV5=TODAY(),""Today"",)))))"),"")</f>
        <v/>
      </c>
      <c r="TW8" s="3" t="str">
        <f>IFERROR(__xludf.DUMMYFUNCTION("IF(ISBLANK($A8),, IF((ARRAYFORMULA(SUM(COUNTIFS(OccupancyAddresses,$A8,OccupancyUnits, $B8, 'Tenant Occupancy'!TX$5:TX23,{""&gt;0"",""Occupied"",""Late""}))))&gt;1,""Multiple Bookings"", IF(SUMIFS( 'Tenant Occupancy'!TX$5:TX23,OccupancyUnits,$B8,OccupancyAddres"&amp;"ses,$A8)&gt;0,SUMIFS('Tenant Occupancy'!TX$5:TX23,OccupancyUnits,$B8,OccupancyAddresses,$A8),IFERROR(VLOOKUP($A8&amp;"" ""&amp;$B8, FILTER(ARRAYFORMULA({OccupancyAddresses&amp;"" ""&amp; OccupancyUnits,'Tenant Occupancy'!TX$5:TX23}),INDEX(ARRAYFORMULA({OccupancyAddresses&amp;"""&amp;" ""&amp; OccupancyUnits,'Tenant Occupancy'!TX$5:TX23}),0,2)&lt;&gt;""""),2,FALSE),IF(TW5=TODAY(),""Today"",)))))"),"")</f>
        <v/>
      </c>
      <c r="TX8" s="3" t="str">
        <f>IFERROR(__xludf.DUMMYFUNCTION("IF(ISBLANK($A8),, IF((ARRAYFORMULA(SUM(COUNTIFS(OccupancyAddresses,$A8,OccupancyUnits, $B8, 'Tenant Occupancy'!TY$5:TY23,{""&gt;0"",""Occupied"",""Late""}))))&gt;1,""Multiple Bookings"", IF(SUMIFS( 'Tenant Occupancy'!TY$5:TY23,OccupancyUnits,$B8,OccupancyAddres"&amp;"ses,$A8)&gt;0,SUMIFS('Tenant Occupancy'!TY$5:TY23,OccupancyUnits,$B8,OccupancyAddresses,$A8),IFERROR(VLOOKUP($A8&amp;"" ""&amp;$B8, FILTER(ARRAYFORMULA({OccupancyAddresses&amp;"" ""&amp; OccupancyUnits,'Tenant Occupancy'!TY$5:TY23}),INDEX(ARRAYFORMULA({OccupancyAddresses&amp;"""&amp;" ""&amp; OccupancyUnits,'Tenant Occupancy'!TY$5:TY23}),0,2)&lt;&gt;""""),2,FALSE),IF(TX5=TODAY(),""Today"",)))))"),"")</f>
        <v/>
      </c>
      <c r="TY8" s="3" t="str">
        <f>IFERROR(__xludf.DUMMYFUNCTION("IF(ISBLANK($A8),, IF((ARRAYFORMULA(SUM(COUNTIFS(OccupancyAddresses,$A8,OccupancyUnits, $B8, 'Tenant Occupancy'!TZ$5:TZ23,{""&gt;0"",""Occupied"",""Late""}))))&gt;1,""Multiple Bookings"", IF(SUMIFS( 'Tenant Occupancy'!TZ$5:TZ23,OccupancyUnits,$B8,OccupancyAddres"&amp;"ses,$A8)&gt;0,SUMIFS('Tenant Occupancy'!TZ$5:TZ23,OccupancyUnits,$B8,OccupancyAddresses,$A8),IFERROR(VLOOKUP($A8&amp;"" ""&amp;$B8, FILTER(ARRAYFORMULA({OccupancyAddresses&amp;"" ""&amp; OccupancyUnits,'Tenant Occupancy'!TZ$5:TZ23}),INDEX(ARRAYFORMULA({OccupancyAddresses&amp;"""&amp;" ""&amp; OccupancyUnits,'Tenant Occupancy'!TZ$5:TZ23}),0,2)&lt;&gt;""""),2,FALSE),IF(TY5=TODAY(),""Today"",)))))"),"")</f>
        <v/>
      </c>
      <c r="TZ8" s="3" t="str">
        <f>IFERROR(__xludf.DUMMYFUNCTION("IF(ISBLANK($A8),, IF((ARRAYFORMULA(SUM(COUNTIFS(OccupancyAddresses,$A8,OccupancyUnits, $B8, 'Tenant Occupancy'!UA$5:UA23,{""&gt;0"",""Occupied"",""Late""}))))&gt;1,""Multiple Bookings"", IF(SUMIFS( 'Tenant Occupancy'!UA$5:UA23,OccupancyUnits,$B8,OccupancyAddres"&amp;"ses,$A8)&gt;0,SUMIFS('Tenant Occupancy'!UA$5:UA23,OccupancyUnits,$B8,OccupancyAddresses,$A8),IFERROR(VLOOKUP($A8&amp;"" ""&amp;$B8, FILTER(ARRAYFORMULA({OccupancyAddresses&amp;"" ""&amp; OccupancyUnits,'Tenant Occupancy'!UA$5:UA23}),INDEX(ARRAYFORMULA({OccupancyAddresses&amp;"""&amp;" ""&amp; OccupancyUnits,'Tenant Occupancy'!UA$5:UA23}),0,2)&lt;&gt;""""),2,FALSE),IF(TZ5=TODAY(),""Today"",)))))"),"")</f>
        <v/>
      </c>
      <c r="UA8" s="3" t="str">
        <f>IFERROR(__xludf.DUMMYFUNCTION("IF(ISBLANK($A8),, IF((ARRAYFORMULA(SUM(COUNTIFS(OccupancyAddresses,$A8,OccupancyUnits, $B8, 'Tenant Occupancy'!UB$5:UB23,{""&gt;0"",""Occupied"",""Late""}))))&gt;1,""Multiple Bookings"", IF(SUMIFS( 'Tenant Occupancy'!UB$5:UB23,OccupancyUnits,$B8,OccupancyAddres"&amp;"ses,$A8)&gt;0,SUMIFS('Tenant Occupancy'!UB$5:UB23,OccupancyUnits,$B8,OccupancyAddresses,$A8),IFERROR(VLOOKUP($A8&amp;"" ""&amp;$B8, FILTER(ARRAYFORMULA({OccupancyAddresses&amp;"" ""&amp; OccupancyUnits,'Tenant Occupancy'!UB$5:UB23}),INDEX(ARRAYFORMULA({OccupancyAddresses&amp;"""&amp;" ""&amp; OccupancyUnits,'Tenant Occupancy'!UB$5:UB23}),0,2)&lt;&gt;""""),2,FALSE),IF(UA5=TODAY(),""Today"",)))))"),"")</f>
        <v/>
      </c>
      <c r="UB8" s="3" t="str">
        <f>IFERROR(__xludf.DUMMYFUNCTION("IF(ISBLANK($A8),, IF((ARRAYFORMULA(SUM(COUNTIFS(OccupancyAddresses,$A8,OccupancyUnits, $B8, 'Tenant Occupancy'!UC$5:UC23,{""&gt;0"",""Occupied"",""Late""}))))&gt;1,""Multiple Bookings"", IF(SUMIFS( 'Tenant Occupancy'!UC$5:UC23,OccupancyUnits,$B8,OccupancyAddres"&amp;"ses,$A8)&gt;0,SUMIFS('Tenant Occupancy'!UC$5:UC23,OccupancyUnits,$B8,OccupancyAddresses,$A8),IFERROR(VLOOKUP($A8&amp;"" ""&amp;$B8, FILTER(ARRAYFORMULA({OccupancyAddresses&amp;"" ""&amp; OccupancyUnits,'Tenant Occupancy'!UC$5:UC23}),INDEX(ARRAYFORMULA({OccupancyAddresses&amp;"""&amp;" ""&amp; OccupancyUnits,'Tenant Occupancy'!UC$5:UC23}),0,2)&lt;&gt;""""),2,FALSE),IF(UB5=TODAY(),""Today"",)))))"),"")</f>
        <v/>
      </c>
      <c r="UC8" s="3" t="str">
        <f>IFERROR(__xludf.DUMMYFUNCTION("IF(ISBLANK($A8),, IF((ARRAYFORMULA(SUM(COUNTIFS(OccupancyAddresses,$A8,OccupancyUnits, $B8, 'Tenant Occupancy'!UD$5:UD23,{""&gt;0"",""Occupied"",""Late""}))))&gt;1,""Multiple Bookings"", IF(SUMIFS( 'Tenant Occupancy'!UD$5:UD23,OccupancyUnits,$B8,OccupancyAddres"&amp;"ses,$A8)&gt;0,SUMIFS('Tenant Occupancy'!UD$5:UD23,OccupancyUnits,$B8,OccupancyAddresses,$A8),IFERROR(VLOOKUP($A8&amp;"" ""&amp;$B8, FILTER(ARRAYFORMULA({OccupancyAddresses&amp;"" ""&amp; OccupancyUnits,'Tenant Occupancy'!UD$5:UD23}),INDEX(ARRAYFORMULA({OccupancyAddresses&amp;"""&amp;" ""&amp; OccupancyUnits,'Tenant Occupancy'!UD$5:UD23}),0,2)&lt;&gt;""""),2,FALSE),IF(UC5=TODAY(),""Today"",)))))"),"")</f>
        <v/>
      </c>
      <c r="UD8" s="3" t="str">
        <f>IFERROR(__xludf.DUMMYFUNCTION("IF(ISBLANK($A8),, IF((ARRAYFORMULA(SUM(COUNTIFS(OccupancyAddresses,$A8,OccupancyUnits, $B8, 'Tenant Occupancy'!UE$5:UE23,{""&gt;0"",""Occupied"",""Late""}))))&gt;1,""Multiple Bookings"", IF(SUMIFS( 'Tenant Occupancy'!UE$5:UE23,OccupancyUnits,$B8,OccupancyAddres"&amp;"ses,$A8)&gt;0,SUMIFS('Tenant Occupancy'!UE$5:UE23,OccupancyUnits,$B8,OccupancyAddresses,$A8),IFERROR(VLOOKUP($A8&amp;"" ""&amp;$B8, FILTER(ARRAYFORMULA({OccupancyAddresses&amp;"" ""&amp; OccupancyUnits,'Tenant Occupancy'!UE$5:UE23}),INDEX(ARRAYFORMULA({OccupancyAddresses&amp;"""&amp;" ""&amp; OccupancyUnits,'Tenant Occupancy'!UE$5:UE23}),0,2)&lt;&gt;""""),2,FALSE),IF(UD5=TODAY(),""Today"",)))))"),"")</f>
        <v/>
      </c>
      <c r="UE8" s="3" t="str">
        <f>IFERROR(__xludf.DUMMYFUNCTION("IF(ISBLANK($A8),, IF((ARRAYFORMULA(SUM(COUNTIFS(OccupancyAddresses,$A8,OccupancyUnits, $B8, 'Tenant Occupancy'!UF$5:UF23,{""&gt;0"",""Occupied"",""Late""}))))&gt;1,""Multiple Bookings"", IF(SUMIFS( 'Tenant Occupancy'!UF$5:UF23,OccupancyUnits,$B8,OccupancyAddres"&amp;"ses,$A8)&gt;0,SUMIFS('Tenant Occupancy'!UF$5:UF23,OccupancyUnits,$B8,OccupancyAddresses,$A8),IFERROR(VLOOKUP($A8&amp;"" ""&amp;$B8, FILTER(ARRAYFORMULA({OccupancyAddresses&amp;"" ""&amp; OccupancyUnits,'Tenant Occupancy'!UF$5:UF23}),INDEX(ARRAYFORMULA({OccupancyAddresses&amp;"""&amp;" ""&amp; OccupancyUnits,'Tenant Occupancy'!UF$5:UF23}),0,2)&lt;&gt;""""),2,FALSE),IF(UE5=TODAY(),""Today"",)))))"),"")</f>
        <v/>
      </c>
      <c r="UF8" s="3" t="str">
        <f>IFERROR(__xludf.DUMMYFUNCTION("IF(ISBLANK($A8),, IF((ARRAYFORMULA(SUM(COUNTIFS(OccupancyAddresses,$A8,OccupancyUnits, $B8, 'Tenant Occupancy'!UG$5:UG23,{""&gt;0"",""Occupied"",""Late""}))))&gt;1,""Multiple Bookings"", IF(SUMIFS( 'Tenant Occupancy'!UG$5:UG23,OccupancyUnits,$B8,OccupancyAddres"&amp;"ses,$A8)&gt;0,SUMIFS('Tenant Occupancy'!UG$5:UG23,OccupancyUnits,$B8,OccupancyAddresses,$A8),IFERROR(VLOOKUP($A8&amp;"" ""&amp;$B8, FILTER(ARRAYFORMULA({OccupancyAddresses&amp;"" ""&amp; OccupancyUnits,'Tenant Occupancy'!UG$5:UG23}),INDEX(ARRAYFORMULA({OccupancyAddresses&amp;"""&amp;" ""&amp; OccupancyUnits,'Tenant Occupancy'!UG$5:UG23}),0,2)&lt;&gt;""""),2,FALSE),IF(UF5=TODAY(),""Today"",)))))"),"")</f>
        <v/>
      </c>
      <c r="UG8" s="3" t="str">
        <f>IFERROR(__xludf.DUMMYFUNCTION("IF(ISBLANK($A8),, IF((ARRAYFORMULA(SUM(COUNTIFS(OccupancyAddresses,$A8,OccupancyUnits, $B8, 'Tenant Occupancy'!UH$5:UH23,{""&gt;0"",""Occupied"",""Late""}))))&gt;1,""Multiple Bookings"", IF(SUMIFS( 'Tenant Occupancy'!UH$5:UH23,OccupancyUnits,$B8,OccupancyAddres"&amp;"ses,$A8)&gt;0,SUMIFS('Tenant Occupancy'!UH$5:UH23,OccupancyUnits,$B8,OccupancyAddresses,$A8),IFERROR(VLOOKUP($A8&amp;"" ""&amp;$B8, FILTER(ARRAYFORMULA({OccupancyAddresses&amp;"" ""&amp; OccupancyUnits,'Tenant Occupancy'!UH$5:UH23}),INDEX(ARRAYFORMULA({OccupancyAddresses&amp;"""&amp;" ""&amp; OccupancyUnits,'Tenant Occupancy'!UH$5:UH23}),0,2)&lt;&gt;""""),2,FALSE),IF(UG5=TODAY(),""Today"",)))))"),"")</f>
        <v/>
      </c>
      <c r="UH8" s="3" t="str">
        <f>IFERROR(__xludf.DUMMYFUNCTION("IF(ISBLANK($A8),, IF((ARRAYFORMULA(SUM(COUNTIFS(OccupancyAddresses,$A8,OccupancyUnits, $B8, 'Tenant Occupancy'!UI$5:UI23,{""&gt;0"",""Occupied"",""Late""}))))&gt;1,""Multiple Bookings"", IF(SUMIFS( 'Tenant Occupancy'!UI$5:UI23,OccupancyUnits,$B8,OccupancyAddres"&amp;"ses,$A8)&gt;0,SUMIFS('Tenant Occupancy'!UI$5:UI23,OccupancyUnits,$B8,OccupancyAddresses,$A8),IFERROR(VLOOKUP($A8&amp;"" ""&amp;$B8, FILTER(ARRAYFORMULA({OccupancyAddresses&amp;"" ""&amp; OccupancyUnits,'Tenant Occupancy'!UI$5:UI23}),INDEX(ARRAYFORMULA({OccupancyAddresses&amp;"""&amp;" ""&amp; OccupancyUnits,'Tenant Occupancy'!UI$5:UI23}),0,2)&lt;&gt;""""),2,FALSE),IF(UH5=TODAY(),""Today"",)))))"),"")</f>
        <v/>
      </c>
      <c r="UI8" s="3" t="str">
        <f>IFERROR(__xludf.DUMMYFUNCTION("IF(ISBLANK($A8),, IF((ARRAYFORMULA(SUM(COUNTIFS(OccupancyAddresses,$A8,OccupancyUnits, $B8, 'Tenant Occupancy'!UJ$5:UJ23,{""&gt;0"",""Occupied"",""Late""}))))&gt;1,""Multiple Bookings"", IF(SUMIFS( 'Tenant Occupancy'!UJ$5:UJ23,OccupancyUnits,$B8,OccupancyAddres"&amp;"ses,$A8)&gt;0,SUMIFS('Tenant Occupancy'!UJ$5:UJ23,OccupancyUnits,$B8,OccupancyAddresses,$A8),IFERROR(VLOOKUP($A8&amp;"" ""&amp;$B8, FILTER(ARRAYFORMULA({OccupancyAddresses&amp;"" ""&amp; OccupancyUnits,'Tenant Occupancy'!UJ$5:UJ23}),INDEX(ARRAYFORMULA({OccupancyAddresses&amp;"""&amp;" ""&amp; OccupancyUnits,'Tenant Occupancy'!UJ$5:UJ23}),0,2)&lt;&gt;""""),2,FALSE),IF(UI5=TODAY(),""Today"",)))))"),"")</f>
        <v/>
      </c>
      <c r="UJ8" s="3" t="str">
        <f>IFERROR(__xludf.DUMMYFUNCTION("IF(ISBLANK($A8),, IF((ARRAYFORMULA(SUM(COUNTIFS(OccupancyAddresses,$A8,OccupancyUnits, $B8, 'Tenant Occupancy'!UK$5:UK23,{""&gt;0"",""Occupied"",""Late""}))))&gt;1,""Multiple Bookings"", IF(SUMIFS( 'Tenant Occupancy'!UK$5:UK23,OccupancyUnits,$B8,OccupancyAddres"&amp;"ses,$A8)&gt;0,SUMIFS('Tenant Occupancy'!UK$5:UK23,OccupancyUnits,$B8,OccupancyAddresses,$A8),IFERROR(VLOOKUP($A8&amp;"" ""&amp;$B8, FILTER(ARRAYFORMULA({OccupancyAddresses&amp;"" ""&amp; OccupancyUnits,'Tenant Occupancy'!UK$5:UK23}),INDEX(ARRAYFORMULA({OccupancyAddresses&amp;"""&amp;" ""&amp; OccupancyUnits,'Tenant Occupancy'!UK$5:UK23}),0,2)&lt;&gt;""""),2,FALSE),IF(UJ5=TODAY(),""Today"",)))))"),"")</f>
        <v/>
      </c>
      <c r="UK8" s="3" t="str">
        <f>IFERROR(__xludf.DUMMYFUNCTION("IF(ISBLANK($A8),, IF((ARRAYFORMULA(SUM(COUNTIFS(OccupancyAddresses,$A8,OccupancyUnits, $B8, 'Tenant Occupancy'!UL$5:UL23,{""&gt;0"",""Occupied"",""Late""}))))&gt;1,""Multiple Bookings"", IF(SUMIFS( 'Tenant Occupancy'!UL$5:UL23,OccupancyUnits,$B8,OccupancyAddres"&amp;"ses,$A8)&gt;0,SUMIFS('Tenant Occupancy'!UL$5:UL23,OccupancyUnits,$B8,OccupancyAddresses,$A8),IFERROR(VLOOKUP($A8&amp;"" ""&amp;$B8, FILTER(ARRAYFORMULA({OccupancyAddresses&amp;"" ""&amp; OccupancyUnits,'Tenant Occupancy'!UL$5:UL23}),INDEX(ARRAYFORMULA({OccupancyAddresses&amp;"""&amp;" ""&amp; OccupancyUnits,'Tenant Occupancy'!UL$5:UL23}),0,2)&lt;&gt;""""),2,FALSE),IF(UK5=TODAY(),""Today"",)))))"),"")</f>
        <v/>
      </c>
      <c r="UL8" s="3" t="str">
        <f>IFERROR(__xludf.DUMMYFUNCTION("IF(ISBLANK($A8),, IF((ARRAYFORMULA(SUM(COUNTIFS(OccupancyAddresses,$A8,OccupancyUnits, $B8, 'Tenant Occupancy'!UM$5:UM23,{""&gt;0"",""Occupied"",""Late""}))))&gt;1,""Multiple Bookings"", IF(SUMIFS( 'Tenant Occupancy'!UM$5:UM23,OccupancyUnits,$B8,OccupancyAddres"&amp;"ses,$A8)&gt;0,SUMIFS('Tenant Occupancy'!UM$5:UM23,OccupancyUnits,$B8,OccupancyAddresses,$A8),IFERROR(VLOOKUP($A8&amp;"" ""&amp;$B8, FILTER(ARRAYFORMULA({OccupancyAddresses&amp;"" ""&amp; OccupancyUnits,'Tenant Occupancy'!UM$5:UM23}),INDEX(ARRAYFORMULA({OccupancyAddresses&amp;"""&amp;" ""&amp; OccupancyUnits,'Tenant Occupancy'!UM$5:UM23}),0,2)&lt;&gt;""""),2,FALSE),IF(UL5=TODAY(),""Today"",)))))"),"")</f>
        <v/>
      </c>
      <c r="UM8" s="3" t="str">
        <f>IFERROR(__xludf.DUMMYFUNCTION("IF(ISBLANK($A8),, IF((ARRAYFORMULA(SUM(COUNTIFS(OccupancyAddresses,$A8,OccupancyUnits, $B8, 'Tenant Occupancy'!UN$5:UN23,{""&gt;0"",""Occupied"",""Late""}))))&gt;1,""Multiple Bookings"", IF(SUMIFS( 'Tenant Occupancy'!UN$5:UN23,OccupancyUnits,$B8,OccupancyAddres"&amp;"ses,$A8)&gt;0,SUMIFS('Tenant Occupancy'!UN$5:UN23,OccupancyUnits,$B8,OccupancyAddresses,$A8),IFERROR(VLOOKUP($A8&amp;"" ""&amp;$B8, FILTER(ARRAYFORMULA({OccupancyAddresses&amp;"" ""&amp; OccupancyUnits,'Tenant Occupancy'!UN$5:UN23}),INDEX(ARRAYFORMULA({OccupancyAddresses&amp;"""&amp;" ""&amp; OccupancyUnits,'Tenant Occupancy'!UN$5:UN23}),0,2)&lt;&gt;""""),2,FALSE),IF(UM5=TODAY(),""Today"",)))))"),"")</f>
        <v/>
      </c>
      <c r="UN8" s="3" t="str">
        <f>IFERROR(__xludf.DUMMYFUNCTION("IF(ISBLANK($A8),, IF((ARRAYFORMULA(SUM(COUNTIFS(OccupancyAddresses,$A8,OccupancyUnits, $B8, 'Tenant Occupancy'!UO$5:UO23,{""&gt;0"",""Occupied"",""Late""}))))&gt;1,""Multiple Bookings"", IF(SUMIFS( 'Tenant Occupancy'!UO$5:UO23,OccupancyUnits,$B8,OccupancyAddres"&amp;"ses,$A8)&gt;0,SUMIFS('Tenant Occupancy'!UO$5:UO23,OccupancyUnits,$B8,OccupancyAddresses,$A8),IFERROR(VLOOKUP($A8&amp;"" ""&amp;$B8, FILTER(ARRAYFORMULA({OccupancyAddresses&amp;"" ""&amp; OccupancyUnits,'Tenant Occupancy'!UO$5:UO23}),INDEX(ARRAYFORMULA({OccupancyAddresses&amp;"""&amp;" ""&amp; OccupancyUnits,'Tenant Occupancy'!UO$5:UO23}),0,2)&lt;&gt;""""),2,FALSE),IF(UN5=TODAY(),""Today"",)))))"),"")</f>
        <v/>
      </c>
      <c r="UO8" s="3" t="str">
        <f>IFERROR(__xludf.DUMMYFUNCTION("IF(ISBLANK($A8),, IF((ARRAYFORMULA(SUM(COUNTIFS(OccupancyAddresses,$A8,OccupancyUnits, $B8, 'Tenant Occupancy'!UP$5:UP23,{""&gt;0"",""Occupied"",""Late""}))))&gt;1,""Multiple Bookings"", IF(SUMIFS( 'Tenant Occupancy'!UP$5:UP23,OccupancyUnits,$B8,OccupancyAddres"&amp;"ses,$A8)&gt;0,SUMIFS('Tenant Occupancy'!UP$5:UP23,OccupancyUnits,$B8,OccupancyAddresses,$A8),IFERROR(VLOOKUP($A8&amp;"" ""&amp;$B8, FILTER(ARRAYFORMULA({OccupancyAddresses&amp;"" ""&amp; OccupancyUnits,'Tenant Occupancy'!UP$5:UP23}),INDEX(ARRAYFORMULA({OccupancyAddresses&amp;"""&amp;" ""&amp; OccupancyUnits,'Tenant Occupancy'!UP$5:UP23}),0,2)&lt;&gt;""""),2,FALSE),IF(UO5=TODAY(),""Today"",)))))"),"")</f>
        <v/>
      </c>
      <c r="UP8" s="3" t="str">
        <f>IFERROR(__xludf.DUMMYFUNCTION("IF(ISBLANK($A8),, IF((ARRAYFORMULA(SUM(COUNTIFS(OccupancyAddresses,$A8,OccupancyUnits, $B8, 'Tenant Occupancy'!UQ$5:UQ23,{""&gt;0"",""Occupied"",""Late""}))))&gt;1,""Multiple Bookings"", IF(SUMIFS( 'Tenant Occupancy'!UQ$5:UQ23,OccupancyUnits,$B8,OccupancyAddres"&amp;"ses,$A8)&gt;0,SUMIFS('Tenant Occupancy'!UQ$5:UQ23,OccupancyUnits,$B8,OccupancyAddresses,$A8),IFERROR(VLOOKUP($A8&amp;"" ""&amp;$B8, FILTER(ARRAYFORMULA({OccupancyAddresses&amp;"" ""&amp; OccupancyUnits,'Tenant Occupancy'!UQ$5:UQ23}),INDEX(ARRAYFORMULA({OccupancyAddresses&amp;"""&amp;" ""&amp; OccupancyUnits,'Tenant Occupancy'!UQ$5:UQ23}),0,2)&lt;&gt;""""),2,FALSE),IF(UP5=TODAY(),""Today"",)))))"),"")</f>
        <v/>
      </c>
      <c r="UQ8" s="3" t="str">
        <f>IFERROR(__xludf.DUMMYFUNCTION("IF(ISBLANK($A8),, IF((ARRAYFORMULA(SUM(COUNTIFS(OccupancyAddresses,$A8,OccupancyUnits, $B8, 'Tenant Occupancy'!UR$5:UR23,{""&gt;0"",""Occupied"",""Late""}))))&gt;1,""Multiple Bookings"", IF(SUMIFS( 'Tenant Occupancy'!UR$5:UR23,OccupancyUnits,$B8,OccupancyAddres"&amp;"ses,$A8)&gt;0,SUMIFS('Tenant Occupancy'!UR$5:UR23,OccupancyUnits,$B8,OccupancyAddresses,$A8),IFERROR(VLOOKUP($A8&amp;"" ""&amp;$B8, FILTER(ARRAYFORMULA({OccupancyAddresses&amp;"" ""&amp; OccupancyUnits,'Tenant Occupancy'!UR$5:UR23}),INDEX(ARRAYFORMULA({OccupancyAddresses&amp;"""&amp;" ""&amp; OccupancyUnits,'Tenant Occupancy'!UR$5:UR23}),0,2)&lt;&gt;""""),2,FALSE),IF(UQ5=TODAY(),""Today"",)))))"),"")</f>
        <v/>
      </c>
      <c r="UR8" s="3" t="str">
        <f>IFERROR(__xludf.DUMMYFUNCTION("IF(ISBLANK($A8),, IF((ARRAYFORMULA(SUM(COUNTIFS(OccupancyAddresses,$A8,OccupancyUnits, $B8, 'Tenant Occupancy'!US$5:US23,{""&gt;0"",""Occupied"",""Late""}))))&gt;1,""Multiple Bookings"", IF(SUMIFS( 'Tenant Occupancy'!US$5:US23,OccupancyUnits,$B8,OccupancyAddres"&amp;"ses,$A8)&gt;0,SUMIFS('Tenant Occupancy'!US$5:US23,OccupancyUnits,$B8,OccupancyAddresses,$A8),IFERROR(VLOOKUP($A8&amp;"" ""&amp;$B8, FILTER(ARRAYFORMULA({OccupancyAddresses&amp;"" ""&amp; OccupancyUnits,'Tenant Occupancy'!US$5:US23}),INDEX(ARRAYFORMULA({OccupancyAddresses&amp;"""&amp;" ""&amp; OccupancyUnits,'Tenant Occupancy'!US$5:US23}),0,2)&lt;&gt;""""),2,FALSE),IF(UR5=TODAY(),""Today"",)))))"),"")</f>
        <v/>
      </c>
      <c r="US8" s="3" t="str">
        <f>IFERROR(__xludf.DUMMYFUNCTION("IF(ISBLANK($A8),, IF((ARRAYFORMULA(SUM(COUNTIFS(OccupancyAddresses,$A8,OccupancyUnits, $B8, 'Tenant Occupancy'!UT$5:UT23,{""&gt;0"",""Occupied"",""Late""}))))&gt;1,""Multiple Bookings"", IF(SUMIFS( 'Tenant Occupancy'!UT$5:UT23,OccupancyUnits,$B8,OccupancyAddres"&amp;"ses,$A8)&gt;0,SUMIFS('Tenant Occupancy'!UT$5:UT23,OccupancyUnits,$B8,OccupancyAddresses,$A8),IFERROR(VLOOKUP($A8&amp;"" ""&amp;$B8, FILTER(ARRAYFORMULA({OccupancyAddresses&amp;"" ""&amp; OccupancyUnits,'Tenant Occupancy'!UT$5:UT23}),INDEX(ARRAYFORMULA({OccupancyAddresses&amp;"""&amp;" ""&amp; OccupancyUnits,'Tenant Occupancy'!UT$5:UT23}),0,2)&lt;&gt;""""),2,FALSE),IF(US5=TODAY(),""Today"",)))))"),"")</f>
        <v/>
      </c>
      <c r="UT8" s="3" t="str">
        <f>IFERROR(__xludf.DUMMYFUNCTION("IF(ISBLANK($A8),, IF((ARRAYFORMULA(SUM(COUNTIFS(OccupancyAddresses,$A8,OccupancyUnits, $B8, 'Tenant Occupancy'!UU$5:UU23,{""&gt;0"",""Occupied"",""Late""}))))&gt;1,""Multiple Bookings"", IF(SUMIFS( 'Tenant Occupancy'!UU$5:UU23,OccupancyUnits,$B8,OccupancyAddres"&amp;"ses,$A8)&gt;0,SUMIFS('Tenant Occupancy'!UU$5:UU23,OccupancyUnits,$B8,OccupancyAddresses,$A8),IFERROR(VLOOKUP($A8&amp;"" ""&amp;$B8, FILTER(ARRAYFORMULA({OccupancyAddresses&amp;"" ""&amp; OccupancyUnits,'Tenant Occupancy'!UU$5:UU23}),INDEX(ARRAYFORMULA({OccupancyAddresses&amp;"""&amp;" ""&amp; OccupancyUnits,'Tenant Occupancy'!UU$5:UU23}),0,2)&lt;&gt;""""),2,FALSE),IF(UT5=TODAY(),""Today"",)))))"),"")</f>
        <v/>
      </c>
      <c r="UU8" s="3" t="str">
        <f>IFERROR(__xludf.DUMMYFUNCTION("IF(ISBLANK($A8),, IF((ARRAYFORMULA(SUM(COUNTIFS(OccupancyAddresses,$A8,OccupancyUnits, $B8, 'Tenant Occupancy'!UV$5:UV23,{""&gt;0"",""Occupied"",""Late""}))))&gt;1,""Multiple Bookings"", IF(SUMIFS( 'Tenant Occupancy'!UV$5:UV23,OccupancyUnits,$B8,OccupancyAddres"&amp;"ses,$A8)&gt;0,SUMIFS('Tenant Occupancy'!UV$5:UV23,OccupancyUnits,$B8,OccupancyAddresses,$A8),IFERROR(VLOOKUP($A8&amp;"" ""&amp;$B8, FILTER(ARRAYFORMULA({OccupancyAddresses&amp;"" ""&amp; OccupancyUnits,'Tenant Occupancy'!UV$5:UV23}),INDEX(ARRAYFORMULA({OccupancyAddresses&amp;"""&amp;" ""&amp; OccupancyUnits,'Tenant Occupancy'!UV$5:UV23}),0,2)&lt;&gt;""""),2,FALSE),IF(UU5=TODAY(),""Today"",)))))"),"")</f>
        <v/>
      </c>
      <c r="UV8" s="3" t="str">
        <f>IFERROR(__xludf.DUMMYFUNCTION("IF(ISBLANK($A8),, IF((ARRAYFORMULA(SUM(COUNTIFS(OccupancyAddresses,$A8,OccupancyUnits, $B8, 'Tenant Occupancy'!UW$5:UW23,{""&gt;0"",""Occupied"",""Late""}))))&gt;1,""Multiple Bookings"", IF(SUMIFS( 'Tenant Occupancy'!UW$5:UW23,OccupancyUnits,$B8,OccupancyAddres"&amp;"ses,$A8)&gt;0,SUMIFS('Tenant Occupancy'!UW$5:UW23,OccupancyUnits,$B8,OccupancyAddresses,$A8),IFERROR(VLOOKUP($A8&amp;"" ""&amp;$B8, FILTER(ARRAYFORMULA({OccupancyAddresses&amp;"" ""&amp; OccupancyUnits,'Tenant Occupancy'!UW$5:UW23}),INDEX(ARRAYFORMULA({OccupancyAddresses&amp;"""&amp;" ""&amp; OccupancyUnits,'Tenant Occupancy'!UW$5:UW23}),0,2)&lt;&gt;""""),2,FALSE),IF(UV5=TODAY(),""Today"",)))))"),"")</f>
        <v/>
      </c>
      <c r="UW8" s="3" t="str">
        <f>IFERROR(__xludf.DUMMYFUNCTION("IF(ISBLANK($A8),, IF((ARRAYFORMULA(SUM(COUNTIFS(OccupancyAddresses,$A8,OccupancyUnits, $B8, 'Tenant Occupancy'!UX$5:UX23,{""&gt;0"",""Occupied"",""Late""}))))&gt;1,""Multiple Bookings"", IF(SUMIFS( 'Tenant Occupancy'!UX$5:UX23,OccupancyUnits,$B8,OccupancyAddres"&amp;"ses,$A8)&gt;0,SUMIFS('Tenant Occupancy'!UX$5:UX23,OccupancyUnits,$B8,OccupancyAddresses,$A8),IFERROR(VLOOKUP($A8&amp;"" ""&amp;$B8, FILTER(ARRAYFORMULA({OccupancyAddresses&amp;"" ""&amp; OccupancyUnits,'Tenant Occupancy'!UX$5:UX23}),INDEX(ARRAYFORMULA({OccupancyAddresses&amp;"""&amp;" ""&amp; OccupancyUnits,'Tenant Occupancy'!UX$5:UX23}),0,2)&lt;&gt;""""),2,FALSE),IF(UW5=TODAY(),""Today"",)))))"),"")</f>
        <v/>
      </c>
      <c r="UX8" s="3" t="str">
        <f>IFERROR(__xludf.DUMMYFUNCTION("IF(ISBLANK($A8),, IF((ARRAYFORMULA(SUM(COUNTIFS(OccupancyAddresses,$A8,OccupancyUnits, $B8, 'Tenant Occupancy'!UY$5:UY23,{""&gt;0"",""Occupied"",""Late""}))))&gt;1,""Multiple Bookings"", IF(SUMIFS( 'Tenant Occupancy'!UY$5:UY23,OccupancyUnits,$B8,OccupancyAddres"&amp;"ses,$A8)&gt;0,SUMIFS('Tenant Occupancy'!UY$5:UY23,OccupancyUnits,$B8,OccupancyAddresses,$A8),IFERROR(VLOOKUP($A8&amp;"" ""&amp;$B8, FILTER(ARRAYFORMULA({OccupancyAddresses&amp;"" ""&amp; OccupancyUnits,'Tenant Occupancy'!UY$5:UY23}),INDEX(ARRAYFORMULA({OccupancyAddresses&amp;"""&amp;" ""&amp; OccupancyUnits,'Tenant Occupancy'!UY$5:UY23}),0,2)&lt;&gt;""""),2,FALSE),IF(UX5=TODAY(),""Today"",)))))"),"")</f>
        <v/>
      </c>
      <c r="UY8" s="3" t="str">
        <f>IFERROR(__xludf.DUMMYFUNCTION("IF(ISBLANK($A8),, IF((ARRAYFORMULA(SUM(COUNTIFS(OccupancyAddresses,$A8,OccupancyUnits, $B8, 'Tenant Occupancy'!UZ$5:UZ23,{""&gt;0"",""Occupied"",""Late""}))))&gt;1,""Multiple Bookings"", IF(SUMIFS( 'Tenant Occupancy'!UZ$5:UZ23,OccupancyUnits,$B8,OccupancyAddres"&amp;"ses,$A8)&gt;0,SUMIFS('Tenant Occupancy'!UZ$5:UZ23,OccupancyUnits,$B8,OccupancyAddresses,$A8),IFERROR(VLOOKUP($A8&amp;"" ""&amp;$B8, FILTER(ARRAYFORMULA({OccupancyAddresses&amp;"" ""&amp; OccupancyUnits,'Tenant Occupancy'!UZ$5:UZ23}),INDEX(ARRAYFORMULA({OccupancyAddresses&amp;"""&amp;" ""&amp; OccupancyUnits,'Tenant Occupancy'!UZ$5:UZ23}),0,2)&lt;&gt;""""),2,FALSE),IF(UY5=TODAY(),""Today"",)))))"),"")</f>
        <v/>
      </c>
      <c r="UZ8" s="3" t="str">
        <f>IFERROR(__xludf.DUMMYFUNCTION("IF(ISBLANK($A8),, IF((ARRAYFORMULA(SUM(COUNTIFS(OccupancyAddresses,$A8,OccupancyUnits, $B8, 'Tenant Occupancy'!VA$5:VA23,{""&gt;0"",""Occupied"",""Late""}))))&gt;1,""Multiple Bookings"", IF(SUMIFS( 'Tenant Occupancy'!VA$5:VA23,OccupancyUnits,$B8,OccupancyAddres"&amp;"ses,$A8)&gt;0,SUMIFS('Tenant Occupancy'!VA$5:VA23,OccupancyUnits,$B8,OccupancyAddresses,$A8),IFERROR(VLOOKUP($A8&amp;"" ""&amp;$B8, FILTER(ARRAYFORMULA({OccupancyAddresses&amp;"" ""&amp; OccupancyUnits,'Tenant Occupancy'!VA$5:VA23}),INDEX(ARRAYFORMULA({OccupancyAddresses&amp;"""&amp;" ""&amp; OccupancyUnits,'Tenant Occupancy'!VA$5:VA23}),0,2)&lt;&gt;""""),2,FALSE),IF(UZ5=TODAY(),""Today"",)))))"),"")</f>
        <v/>
      </c>
      <c r="VA8" s="3" t="str">
        <f>IFERROR(__xludf.DUMMYFUNCTION("IF(ISBLANK($A8),, IF((ARRAYFORMULA(SUM(COUNTIFS(OccupancyAddresses,$A8,OccupancyUnits, $B8, 'Tenant Occupancy'!VB$5:VB23,{""&gt;0"",""Occupied"",""Late""}))))&gt;1,""Multiple Bookings"", IF(SUMIFS( 'Tenant Occupancy'!VB$5:VB23,OccupancyUnits,$B8,OccupancyAddres"&amp;"ses,$A8)&gt;0,SUMIFS('Tenant Occupancy'!VB$5:VB23,OccupancyUnits,$B8,OccupancyAddresses,$A8),IFERROR(VLOOKUP($A8&amp;"" ""&amp;$B8, FILTER(ARRAYFORMULA({OccupancyAddresses&amp;"" ""&amp; OccupancyUnits,'Tenant Occupancy'!VB$5:VB23}),INDEX(ARRAYFORMULA({OccupancyAddresses&amp;"""&amp;" ""&amp; OccupancyUnits,'Tenant Occupancy'!VB$5:VB23}),0,2)&lt;&gt;""""),2,FALSE),IF(VA5=TODAY(),""Today"",)))))"),"")</f>
        <v/>
      </c>
      <c r="VB8" s="3" t="str">
        <f>IFERROR(__xludf.DUMMYFUNCTION("IF(ISBLANK($A8),, IF((ARRAYFORMULA(SUM(COUNTIFS(OccupancyAddresses,$A8,OccupancyUnits, $B8, 'Tenant Occupancy'!VC$5:VC23,{""&gt;0"",""Occupied"",""Late""}))))&gt;1,""Multiple Bookings"", IF(SUMIFS( 'Tenant Occupancy'!VC$5:VC23,OccupancyUnits,$B8,OccupancyAddres"&amp;"ses,$A8)&gt;0,SUMIFS('Tenant Occupancy'!VC$5:VC23,OccupancyUnits,$B8,OccupancyAddresses,$A8),IFERROR(VLOOKUP($A8&amp;"" ""&amp;$B8, FILTER(ARRAYFORMULA({OccupancyAddresses&amp;"" ""&amp; OccupancyUnits,'Tenant Occupancy'!VC$5:VC23}),INDEX(ARRAYFORMULA({OccupancyAddresses&amp;"""&amp;" ""&amp; OccupancyUnits,'Tenant Occupancy'!VC$5:VC23}),0,2)&lt;&gt;""""),2,FALSE),IF(VB5=TODAY(),""Today"",)))))"),"")</f>
        <v/>
      </c>
      <c r="VC8" s="3" t="str">
        <f>IFERROR(__xludf.DUMMYFUNCTION("IF(ISBLANK($A8),, IF((ARRAYFORMULA(SUM(COUNTIFS(OccupancyAddresses,$A8,OccupancyUnits, $B8, 'Tenant Occupancy'!VD$5:VD23,{""&gt;0"",""Occupied"",""Late""}))))&gt;1,""Multiple Bookings"", IF(SUMIFS( 'Tenant Occupancy'!VD$5:VD23,OccupancyUnits,$B8,OccupancyAddres"&amp;"ses,$A8)&gt;0,SUMIFS('Tenant Occupancy'!VD$5:VD23,OccupancyUnits,$B8,OccupancyAddresses,$A8),IFERROR(VLOOKUP($A8&amp;"" ""&amp;$B8, FILTER(ARRAYFORMULA({OccupancyAddresses&amp;"" ""&amp; OccupancyUnits,'Tenant Occupancy'!VD$5:VD23}),INDEX(ARRAYFORMULA({OccupancyAddresses&amp;"""&amp;" ""&amp; OccupancyUnits,'Tenant Occupancy'!VD$5:VD23}),0,2)&lt;&gt;""""),2,FALSE),IF(VC5=TODAY(),""Today"",)))))"),"")</f>
        <v/>
      </c>
      <c r="VD8" s="3" t="str">
        <f>IFERROR(__xludf.DUMMYFUNCTION("IF(ISBLANK($A8),, IF((ARRAYFORMULA(SUM(COUNTIFS(OccupancyAddresses,$A8,OccupancyUnits, $B8, 'Tenant Occupancy'!VE$5:VE23,{""&gt;0"",""Occupied"",""Late""}))))&gt;1,""Multiple Bookings"", IF(SUMIFS( 'Tenant Occupancy'!VE$5:VE23,OccupancyUnits,$B8,OccupancyAddres"&amp;"ses,$A8)&gt;0,SUMIFS('Tenant Occupancy'!VE$5:VE23,OccupancyUnits,$B8,OccupancyAddresses,$A8),IFERROR(VLOOKUP($A8&amp;"" ""&amp;$B8, FILTER(ARRAYFORMULA({OccupancyAddresses&amp;"" ""&amp; OccupancyUnits,'Tenant Occupancy'!VE$5:VE23}),INDEX(ARRAYFORMULA({OccupancyAddresses&amp;"""&amp;" ""&amp; OccupancyUnits,'Tenant Occupancy'!VE$5:VE23}),0,2)&lt;&gt;""""),2,FALSE),IF(VD5=TODAY(),""Today"",)))))"),"")</f>
        <v/>
      </c>
      <c r="VE8" s="3" t="str">
        <f>IFERROR(__xludf.DUMMYFUNCTION("IF(ISBLANK($A8),, IF((ARRAYFORMULA(SUM(COUNTIFS(OccupancyAddresses,$A8,OccupancyUnits, $B8, 'Tenant Occupancy'!VF$5:VF23,{""&gt;0"",""Occupied"",""Late""}))))&gt;1,""Multiple Bookings"", IF(SUMIFS( 'Tenant Occupancy'!VF$5:VF23,OccupancyUnits,$B8,OccupancyAddres"&amp;"ses,$A8)&gt;0,SUMIFS('Tenant Occupancy'!VF$5:VF23,OccupancyUnits,$B8,OccupancyAddresses,$A8),IFERROR(VLOOKUP($A8&amp;"" ""&amp;$B8, FILTER(ARRAYFORMULA({OccupancyAddresses&amp;"" ""&amp; OccupancyUnits,'Tenant Occupancy'!VF$5:VF23}),INDEX(ARRAYFORMULA({OccupancyAddresses&amp;"""&amp;" ""&amp; OccupancyUnits,'Tenant Occupancy'!VF$5:VF23}),0,2)&lt;&gt;""""),2,FALSE),IF(VE5=TODAY(),""Today"",)))))"),"")</f>
        <v/>
      </c>
      <c r="VF8" s="3" t="str">
        <f>IFERROR(__xludf.DUMMYFUNCTION("IF(ISBLANK($A8),, IF((ARRAYFORMULA(SUM(COUNTIFS(OccupancyAddresses,$A8,OccupancyUnits, $B8, 'Tenant Occupancy'!VG$5:VG23,{""&gt;0"",""Occupied"",""Late""}))))&gt;1,""Multiple Bookings"", IF(SUMIFS( 'Tenant Occupancy'!VG$5:VG23,OccupancyUnits,$B8,OccupancyAddres"&amp;"ses,$A8)&gt;0,SUMIFS('Tenant Occupancy'!VG$5:VG23,OccupancyUnits,$B8,OccupancyAddresses,$A8),IFERROR(VLOOKUP($A8&amp;"" ""&amp;$B8, FILTER(ARRAYFORMULA({OccupancyAddresses&amp;"" ""&amp; OccupancyUnits,'Tenant Occupancy'!VG$5:VG23}),INDEX(ARRAYFORMULA({OccupancyAddresses&amp;"""&amp;" ""&amp; OccupancyUnits,'Tenant Occupancy'!VG$5:VG23}),0,2)&lt;&gt;""""),2,FALSE),IF(VF5=TODAY(),""Today"",)))))"),"")</f>
        <v/>
      </c>
      <c r="VG8" s="3" t="str">
        <f>IFERROR(__xludf.DUMMYFUNCTION("IF(ISBLANK($A8),, IF((ARRAYFORMULA(SUM(COUNTIFS(OccupancyAddresses,$A8,OccupancyUnits, $B8, 'Tenant Occupancy'!VH$5:VH23,{""&gt;0"",""Occupied"",""Late""}))))&gt;1,""Multiple Bookings"", IF(SUMIFS( 'Tenant Occupancy'!VH$5:VH23,OccupancyUnits,$B8,OccupancyAddres"&amp;"ses,$A8)&gt;0,SUMIFS('Tenant Occupancy'!VH$5:VH23,OccupancyUnits,$B8,OccupancyAddresses,$A8),IFERROR(VLOOKUP($A8&amp;"" ""&amp;$B8, FILTER(ARRAYFORMULA({OccupancyAddresses&amp;"" ""&amp; OccupancyUnits,'Tenant Occupancy'!VH$5:VH23}),INDEX(ARRAYFORMULA({OccupancyAddresses&amp;"""&amp;" ""&amp; OccupancyUnits,'Tenant Occupancy'!VH$5:VH23}),0,2)&lt;&gt;""""),2,FALSE),IF(VG5=TODAY(),""Today"",)))))"),"")</f>
        <v/>
      </c>
      <c r="VH8" s="3" t="str">
        <f>IFERROR(__xludf.DUMMYFUNCTION("IF(ISBLANK($A8),, IF((ARRAYFORMULA(SUM(COUNTIFS(OccupancyAddresses,$A8,OccupancyUnits, $B8, 'Tenant Occupancy'!VI$5:VI23,{""&gt;0"",""Occupied"",""Late""}))))&gt;1,""Multiple Bookings"", IF(SUMIFS( 'Tenant Occupancy'!VI$5:VI23,OccupancyUnits,$B8,OccupancyAddres"&amp;"ses,$A8)&gt;0,SUMIFS('Tenant Occupancy'!VI$5:VI23,OccupancyUnits,$B8,OccupancyAddresses,$A8),IFERROR(VLOOKUP($A8&amp;"" ""&amp;$B8, FILTER(ARRAYFORMULA({OccupancyAddresses&amp;"" ""&amp; OccupancyUnits,'Tenant Occupancy'!VI$5:VI23}),INDEX(ARRAYFORMULA({OccupancyAddresses&amp;"""&amp;" ""&amp; OccupancyUnits,'Tenant Occupancy'!VI$5:VI23}),0,2)&lt;&gt;""""),2,FALSE),IF(VH5=TODAY(),""Today"",)))))"),"")</f>
        <v/>
      </c>
      <c r="VI8" s="3" t="str">
        <f>IFERROR(__xludf.DUMMYFUNCTION("IF(ISBLANK($A8),, IF((ARRAYFORMULA(SUM(COUNTIFS(OccupancyAddresses,$A8,OccupancyUnits, $B8, 'Tenant Occupancy'!VJ$5:VJ23,{""&gt;0"",""Occupied"",""Late""}))))&gt;1,""Multiple Bookings"", IF(SUMIFS( 'Tenant Occupancy'!VJ$5:VJ23,OccupancyUnits,$B8,OccupancyAddres"&amp;"ses,$A8)&gt;0,SUMIFS('Tenant Occupancy'!VJ$5:VJ23,OccupancyUnits,$B8,OccupancyAddresses,$A8),IFERROR(VLOOKUP($A8&amp;"" ""&amp;$B8, FILTER(ARRAYFORMULA({OccupancyAddresses&amp;"" ""&amp; OccupancyUnits,'Tenant Occupancy'!VJ$5:VJ23}),INDEX(ARRAYFORMULA({OccupancyAddresses&amp;"""&amp;" ""&amp; OccupancyUnits,'Tenant Occupancy'!VJ$5:VJ23}),0,2)&lt;&gt;""""),2,FALSE),IF(VI5=TODAY(),""Today"",)))))"),"")</f>
        <v/>
      </c>
      <c r="VJ8" s="3" t="str">
        <f>IFERROR(__xludf.DUMMYFUNCTION("IF(ISBLANK($A8),, IF((ARRAYFORMULA(SUM(COUNTIFS(OccupancyAddresses,$A8,OccupancyUnits, $B8, 'Tenant Occupancy'!VK$5:VK23,{""&gt;0"",""Occupied"",""Late""}))))&gt;1,""Multiple Bookings"", IF(SUMIFS( 'Tenant Occupancy'!VK$5:VK23,OccupancyUnits,$B8,OccupancyAddres"&amp;"ses,$A8)&gt;0,SUMIFS('Tenant Occupancy'!VK$5:VK23,OccupancyUnits,$B8,OccupancyAddresses,$A8),IFERROR(VLOOKUP($A8&amp;"" ""&amp;$B8, FILTER(ARRAYFORMULA({OccupancyAddresses&amp;"" ""&amp; OccupancyUnits,'Tenant Occupancy'!VK$5:VK23}),INDEX(ARRAYFORMULA({OccupancyAddresses&amp;"""&amp;" ""&amp; OccupancyUnits,'Tenant Occupancy'!VK$5:VK23}),0,2)&lt;&gt;""""),2,FALSE),IF(VJ5=TODAY(),""Today"",)))))"),"")</f>
        <v/>
      </c>
      <c r="VK8" s="3" t="str">
        <f>IFERROR(__xludf.DUMMYFUNCTION("IF(ISBLANK($A8),, IF((ARRAYFORMULA(SUM(COUNTIFS(OccupancyAddresses,$A8,OccupancyUnits, $B8, 'Tenant Occupancy'!VL$5:VL23,{""&gt;0"",""Occupied"",""Late""}))))&gt;1,""Multiple Bookings"", IF(SUMIFS( 'Tenant Occupancy'!VL$5:VL23,OccupancyUnits,$B8,OccupancyAddres"&amp;"ses,$A8)&gt;0,SUMIFS('Tenant Occupancy'!VL$5:VL23,OccupancyUnits,$B8,OccupancyAddresses,$A8),IFERROR(VLOOKUP($A8&amp;"" ""&amp;$B8, FILTER(ARRAYFORMULA({OccupancyAddresses&amp;"" ""&amp; OccupancyUnits,'Tenant Occupancy'!VL$5:VL23}),INDEX(ARRAYFORMULA({OccupancyAddresses&amp;"""&amp;" ""&amp; OccupancyUnits,'Tenant Occupancy'!VL$5:VL23}),0,2)&lt;&gt;""""),2,FALSE),IF(VK5=TODAY(),""Today"",)))))"),"")</f>
        <v/>
      </c>
      <c r="VL8" s="3" t="str">
        <f>IFERROR(__xludf.DUMMYFUNCTION("IF(ISBLANK($A8),, IF((ARRAYFORMULA(SUM(COUNTIFS(OccupancyAddresses,$A8,OccupancyUnits, $B8, 'Tenant Occupancy'!VM$5:VM23,{""&gt;0"",""Occupied"",""Late""}))))&gt;1,""Multiple Bookings"", IF(SUMIFS( 'Tenant Occupancy'!VM$5:VM23,OccupancyUnits,$B8,OccupancyAddres"&amp;"ses,$A8)&gt;0,SUMIFS('Tenant Occupancy'!VM$5:VM23,OccupancyUnits,$B8,OccupancyAddresses,$A8),IFERROR(VLOOKUP($A8&amp;"" ""&amp;$B8, FILTER(ARRAYFORMULA({OccupancyAddresses&amp;"" ""&amp; OccupancyUnits,'Tenant Occupancy'!VM$5:VM23}),INDEX(ARRAYFORMULA({OccupancyAddresses&amp;"""&amp;" ""&amp; OccupancyUnits,'Tenant Occupancy'!VM$5:VM23}),0,2)&lt;&gt;""""),2,FALSE),IF(VL5=TODAY(),""Today"",)))))"),"")</f>
        <v/>
      </c>
      <c r="VM8" s="3" t="str">
        <f>IFERROR(__xludf.DUMMYFUNCTION("IF(ISBLANK($A8),, IF((ARRAYFORMULA(SUM(COUNTIFS(OccupancyAddresses,$A8,OccupancyUnits, $B8, 'Tenant Occupancy'!VN$5:VN23,{""&gt;0"",""Occupied"",""Late""}))))&gt;1,""Multiple Bookings"", IF(SUMIFS( 'Tenant Occupancy'!VN$5:VN23,OccupancyUnits,$B8,OccupancyAddres"&amp;"ses,$A8)&gt;0,SUMIFS('Tenant Occupancy'!VN$5:VN23,OccupancyUnits,$B8,OccupancyAddresses,$A8),IFERROR(VLOOKUP($A8&amp;"" ""&amp;$B8, FILTER(ARRAYFORMULA({OccupancyAddresses&amp;"" ""&amp; OccupancyUnits,'Tenant Occupancy'!VN$5:VN23}),INDEX(ARRAYFORMULA({OccupancyAddresses&amp;"""&amp;" ""&amp; OccupancyUnits,'Tenant Occupancy'!VN$5:VN23}),0,2)&lt;&gt;""""),2,FALSE),IF(VM5=TODAY(),""Today"",)))))"),"")</f>
        <v/>
      </c>
      <c r="VN8" s="3" t="str">
        <f>IFERROR(__xludf.DUMMYFUNCTION("IF(ISBLANK($A8),, IF((ARRAYFORMULA(SUM(COUNTIFS(OccupancyAddresses,$A8,OccupancyUnits, $B8, 'Tenant Occupancy'!VO$5:VO23,{""&gt;0"",""Occupied"",""Late""}))))&gt;1,""Multiple Bookings"", IF(SUMIFS( 'Tenant Occupancy'!VO$5:VO23,OccupancyUnits,$B8,OccupancyAddres"&amp;"ses,$A8)&gt;0,SUMIFS('Tenant Occupancy'!VO$5:VO23,OccupancyUnits,$B8,OccupancyAddresses,$A8),IFERROR(VLOOKUP($A8&amp;"" ""&amp;$B8, FILTER(ARRAYFORMULA({OccupancyAddresses&amp;"" ""&amp; OccupancyUnits,'Tenant Occupancy'!VO$5:VO23}),INDEX(ARRAYFORMULA({OccupancyAddresses&amp;"""&amp;" ""&amp; OccupancyUnits,'Tenant Occupancy'!VO$5:VO23}),0,2)&lt;&gt;""""),2,FALSE),IF(VN5=TODAY(),""Today"",)))))"),"")</f>
        <v/>
      </c>
      <c r="VO8" s="3" t="str">
        <f>IFERROR(__xludf.DUMMYFUNCTION("IF(ISBLANK($A8),, IF((ARRAYFORMULA(SUM(COUNTIFS(OccupancyAddresses,$A8,OccupancyUnits, $B8, 'Tenant Occupancy'!VP$5:VP23,{""&gt;0"",""Occupied"",""Late""}))))&gt;1,""Multiple Bookings"", IF(SUMIFS( 'Tenant Occupancy'!VP$5:VP23,OccupancyUnits,$B8,OccupancyAddres"&amp;"ses,$A8)&gt;0,SUMIFS('Tenant Occupancy'!VP$5:VP23,OccupancyUnits,$B8,OccupancyAddresses,$A8),IFERROR(VLOOKUP($A8&amp;"" ""&amp;$B8, FILTER(ARRAYFORMULA({OccupancyAddresses&amp;"" ""&amp; OccupancyUnits,'Tenant Occupancy'!VP$5:VP23}),INDEX(ARRAYFORMULA({OccupancyAddresses&amp;"""&amp;" ""&amp; OccupancyUnits,'Tenant Occupancy'!VP$5:VP23}),0,2)&lt;&gt;""""),2,FALSE),IF(VO5=TODAY(),""Today"",)))))"),"")</f>
        <v/>
      </c>
      <c r="VP8" s="3" t="str">
        <f>IFERROR(__xludf.DUMMYFUNCTION("IF(ISBLANK($A8),, IF((ARRAYFORMULA(SUM(COUNTIFS(OccupancyAddresses,$A8,OccupancyUnits, $B8, 'Tenant Occupancy'!VQ$5:VQ23,{""&gt;0"",""Occupied"",""Late""}))))&gt;1,""Multiple Bookings"", IF(SUMIFS( 'Tenant Occupancy'!VQ$5:VQ23,OccupancyUnits,$B8,OccupancyAddres"&amp;"ses,$A8)&gt;0,SUMIFS('Tenant Occupancy'!VQ$5:VQ23,OccupancyUnits,$B8,OccupancyAddresses,$A8),IFERROR(VLOOKUP($A8&amp;"" ""&amp;$B8, FILTER(ARRAYFORMULA({OccupancyAddresses&amp;"" ""&amp; OccupancyUnits,'Tenant Occupancy'!VQ$5:VQ23}),INDEX(ARRAYFORMULA({OccupancyAddresses&amp;"""&amp;" ""&amp; OccupancyUnits,'Tenant Occupancy'!VQ$5:VQ23}),0,2)&lt;&gt;""""),2,FALSE),IF(VP5=TODAY(),""Today"",)))))"),"")</f>
        <v/>
      </c>
      <c r="VQ8" s="3" t="str">
        <f>IFERROR(__xludf.DUMMYFUNCTION("IF(ISBLANK($A8),, IF((ARRAYFORMULA(SUM(COUNTIFS(OccupancyAddresses,$A8,OccupancyUnits, $B8, 'Tenant Occupancy'!VR$5:VR23,{""&gt;0"",""Occupied"",""Late""}))))&gt;1,""Multiple Bookings"", IF(SUMIFS( 'Tenant Occupancy'!VR$5:VR23,OccupancyUnits,$B8,OccupancyAddres"&amp;"ses,$A8)&gt;0,SUMIFS('Tenant Occupancy'!VR$5:VR23,OccupancyUnits,$B8,OccupancyAddresses,$A8),IFERROR(VLOOKUP($A8&amp;"" ""&amp;$B8, FILTER(ARRAYFORMULA({OccupancyAddresses&amp;"" ""&amp; OccupancyUnits,'Tenant Occupancy'!VR$5:VR23}),INDEX(ARRAYFORMULA({OccupancyAddresses&amp;"""&amp;" ""&amp; OccupancyUnits,'Tenant Occupancy'!VR$5:VR23}),0,2)&lt;&gt;""""),2,FALSE),IF(VQ5=TODAY(),""Today"",)))))"),"")</f>
        <v/>
      </c>
      <c r="VR8" s="3" t="str">
        <f>IFERROR(__xludf.DUMMYFUNCTION("IF(ISBLANK($A8),, IF((ARRAYFORMULA(SUM(COUNTIFS(OccupancyAddresses,$A8,OccupancyUnits, $B8, 'Tenant Occupancy'!VS$5:VS23,{""&gt;0"",""Occupied"",""Late""}))))&gt;1,""Multiple Bookings"", IF(SUMIFS( 'Tenant Occupancy'!VS$5:VS23,OccupancyUnits,$B8,OccupancyAddres"&amp;"ses,$A8)&gt;0,SUMIFS('Tenant Occupancy'!VS$5:VS23,OccupancyUnits,$B8,OccupancyAddresses,$A8),IFERROR(VLOOKUP($A8&amp;"" ""&amp;$B8, FILTER(ARRAYFORMULA({OccupancyAddresses&amp;"" ""&amp; OccupancyUnits,'Tenant Occupancy'!VS$5:VS23}),INDEX(ARRAYFORMULA({OccupancyAddresses&amp;"""&amp;" ""&amp; OccupancyUnits,'Tenant Occupancy'!VS$5:VS23}),0,2)&lt;&gt;""""),2,FALSE),IF(VR5=TODAY(),""Today"",)))))"),"")</f>
        <v/>
      </c>
      <c r="VS8" s="3" t="str">
        <f>IFERROR(__xludf.DUMMYFUNCTION("IF(ISBLANK($A8),, IF((ARRAYFORMULA(SUM(COUNTIFS(OccupancyAddresses,$A8,OccupancyUnits, $B8, 'Tenant Occupancy'!VT$5:VT23,{""&gt;0"",""Occupied"",""Late""}))))&gt;1,""Multiple Bookings"", IF(SUMIFS( 'Tenant Occupancy'!VT$5:VT23,OccupancyUnits,$B8,OccupancyAddres"&amp;"ses,$A8)&gt;0,SUMIFS('Tenant Occupancy'!VT$5:VT23,OccupancyUnits,$B8,OccupancyAddresses,$A8),IFERROR(VLOOKUP($A8&amp;"" ""&amp;$B8, FILTER(ARRAYFORMULA({OccupancyAddresses&amp;"" ""&amp; OccupancyUnits,'Tenant Occupancy'!VT$5:VT23}),INDEX(ARRAYFORMULA({OccupancyAddresses&amp;"""&amp;" ""&amp; OccupancyUnits,'Tenant Occupancy'!VT$5:VT23}),0,2)&lt;&gt;""""),2,FALSE),IF(VS5=TODAY(),""Today"",)))))"),"")</f>
        <v/>
      </c>
      <c r="VT8" s="3" t="str">
        <f>IFERROR(__xludf.DUMMYFUNCTION("IF(ISBLANK($A8),, IF((ARRAYFORMULA(SUM(COUNTIFS(OccupancyAddresses,$A8,OccupancyUnits, $B8, 'Tenant Occupancy'!VU$5:VU23,{""&gt;0"",""Occupied"",""Late""}))))&gt;1,""Multiple Bookings"", IF(SUMIFS( 'Tenant Occupancy'!VU$5:VU23,OccupancyUnits,$B8,OccupancyAddres"&amp;"ses,$A8)&gt;0,SUMIFS('Tenant Occupancy'!VU$5:VU23,OccupancyUnits,$B8,OccupancyAddresses,$A8),IFERROR(VLOOKUP($A8&amp;"" ""&amp;$B8, FILTER(ARRAYFORMULA({OccupancyAddresses&amp;"" ""&amp; OccupancyUnits,'Tenant Occupancy'!VU$5:VU23}),INDEX(ARRAYFORMULA({OccupancyAddresses&amp;"""&amp;" ""&amp; OccupancyUnits,'Tenant Occupancy'!VU$5:VU23}),0,2)&lt;&gt;""""),2,FALSE),IF(VT5=TODAY(),""Today"",)))))"),"")</f>
        <v/>
      </c>
      <c r="VU8" s="3" t="str">
        <f>IFERROR(__xludf.DUMMYFUNCTION("IF(ISBLANK($A8),, IF((ARRAYFORMULA(SUM(COUNTIFS(OccupancyAddresses,$A8,OccupancyUnits, $B8, 'Tenant Occupancy'!VV$5:VV23,{""&gt;0"",""Occupied"",""Late""}))))&gt;1,""Multiple Bookings"", IF(SUMIFS( 'Tenant Occupancy'!VV$5:VV23,OccupancyUnits,$B8,OccupancyAddres"&amp;"ses,$A8)&gt;0,SUMIFS('Tenant Occupancy'!VV$5:VV23,OccupancyUnits,$B8,OccupancyAddresses,$A8),IFERROR(VLOOKUP($A8&amp;"" ""&amp;$B8, FILTER(ARRAYFORMULA({OccupancyAddresses&amp;"" ""&amp; OccupancyUnits,'Tenant Occupancy'!VV$5:VV23}),INDEX(ARRAYFORMULA({OccupancyAddresses&amp;"""&amp;" ""&amp; OccupancyUnits,'Tenant Occupancy'!VV$5:VV23}),0,2)&lt;&gt;""""),2,FALSE),IF(VU5=TODAY(),""Today"",)))))"),"")</f>
        <v/>
      </c>
      <c r="VV8" s="3" t="str">
        <f>IFERROR(__xludf.DUMMYFUNCTION("IF(ISBLANK($A8),, IF((ARRAYFORMULA(SUM(COUNTIFS(OccupancyAddresses,$A8,OccupancyUnits, $B8, 'Tenant Occupancy'!VW$5:VW23,{""&gt;0"",""Occupied"",""Late""}))))&gt;1,""Multiple Bookings"", IF(SUMIFS( 'Tenant Occupancy'!VW$5:VW23,OccupancyUnits,$B8,OccupancyAddres"&amp;"ses,$A8)&gt;0,SUMIFS('Tenant Occupancy'!VW$5:VW23,OccupancyUnits,$B8,OccupancyAddresses,$A8),IFERROR(VLOOKUP($A8&amp;"" ""&amp;$B8, FILTER(ARRAYFORMULA({OccupancyAddresses&amp;"" ""&amp; OccupancyUnits,'Tenant Occupancy'!VW$5:VW23}),INDEX(ARRAYFORMULA({OccupancyAddresses&amp;"""&amp;" ""&amp; OccupancyUnits,'Tenant Occupancy'!VW$5:VW23}),0,2)&lt;&gt;""""),2,FALSE),IF(VV5=TODAY(),""Today"",)))))"),"")</f>
        <v/>
      </c>
      <c r="VW8" s="3" t="str">
        <f>IFERROR(__xludf.DUMMYFUNCTION("IF(ISBLANK($A8),, IF((ARRAYFORMULA(SUM(COUNTIFS(OccupancyAddresses,$A8,OccupancyUnits, $B8, 'Tenant Occupancy'!VX$5:VX23,{""&gt;0"",""Occupied"",""Late""}))))&gt;1,""Multiple Bookings"", IF(SUMIFS( 'Tenant Occupancy'!VX$5:VX23,OccupancyUnits,$B8,OccupancyAddres"&amp;"ses,$A8)&gt;0,SUMIFS('Tenant Occupancy'!VX$5:VX23,OccupancyUnits,$B8,OccupancyAddresses,$A8),IFERROR(VLOOKUP($A8&amp;"" ""&amp;$B8, FILTER(ARRAYFORMULA({OccupancyAddresses&amp;"" ""&amp; OccupancyUnits,'Tenant Occupancy'!VX$5:VX23}),INDEX(ARRAYFORMULA({OccupancyAddresses&amp;"""&amp;" ""&amp; OccupancyUnits,'Tenant Occupancy'!VX$5:VX23}),0,2)&lt;&gt;""""),2,FALSE),IF(VW5=TODAY(),""Today"",)))))"),"")</f>
        <v/>
      </c>
      <c r="VX8" s="3" t="str">
        <f>IFERROR(__xludf.DUMMYFUNCTION("IF(ISBLANK($A8),, IF((ARRAYFORMULA(SUM(COUNTIFS(OccupancyAddresses,$A8,OccupancyUnits, $B8, 'Tenant Occupancy'!VY$5:VY23,{""&gt;0"",""Occupied"",""Late""}))))&gt;1,""Multiple Bookings"", IF(SUMIFS( 'Tenant Occupancy'!VY$5:VY23,OccupancyUnits,$B8,OccupancyAddres"&amp;"ses,$A8)&gt;0,SUMIFS('Tenant Occupancy'!VY$5:VY23,OccupancyUnits,$B8,OccupancyAddresses,$A8),IFERROR(VLOOKUP($A8&amp;"" ""&amp;$B8, FILTER(ARRAYFORMULA({OccupancyAddresses&amp;"" ""&amp; OccupancyUnits,'Tenant Occupancy'!VY$5:VY23}),INDEX(ARRAYFORMULA({OccupancyAddresses&amp;"""&amp;" ""&amp; OccupancyUnits,'Tenant Occupancy'!VY$5:VY23}),0,2)&lt;&gt;""""),2,FALSE),IF(VX5=TODAY(),""Today"",)))))"),"")</f>
        <v/>
      </c>
      <c r="VY8" s="3" t="str">
        <f>IFERROR(__xludf.DUMMYFUNCTION("IF(ISBLANK($A8),, IF((ARRAYFORMULA(SUM(COUNTIFS(OccupancyAddresses,$A8,OccupancyUnits, $B8, 'Tenant Occupancy'!VZ$5:VZ23,{""&gt;0"",""Occupied"",""Late""}))))&gt;1,""Multiple Bookings"", IF(SUMIFS( 'Tenant Occupancy'!VZ$5:VZ23,OccupancyUnits,$B8,OccupancyAddres"&amp;"ses,$A8)&gt;0,SUMIFS('Tenant Occupancy'!VZ$5:VZ23,OccupancyUnits,$B8,OccupancyAddresses,$A8),IFERROR(VLOOKUP($A8&amp;"" ""&amp;$B8, FILTER(ARRAYFORMULA({OccupancyAddresses&amp;"" ""&amp; OccupancyUnits,'Tenant Occupancy'!VZ$5:VZ23}),INDEX(ARRAYFORMULA({OccupancyAddresses&amp;"""&amp;" ""&amp; OccupancyUnits,'Tenant Occupancy'!VZ$5:VZ23}),0,2)&lt;&gt;""""),2,FALSE),IF(VY5=TODAY(),""Today"",)))))"),"")</f>
        <v/>
      </c>
      <c r="VZ8" s="3" t="str">
        <f>IFERROR(__xludf.DUMMYFUNCTION("IF(ISBLANK($A8),, IF((ARRAYFORMULA(SUM(COUNTIFS(OccupancyAddresses,$A8,OccupancyUnits, $B8, 'Tenant Occupancy'!WA$5:WA23,{""&gt;0"",""Occupied"",""Late""}))))&gt;1,""Multiple Bookings"", IF(SUMIFS( 'Tenant Occupancy'!WA$5:WA23,OccupancyUnits,$B8,OccupancyAddres"&amp;"ses,$A8)&gt;0,SUMIFS('Tenant Occupancy'!WA$5:WA23,OccupancyUnits,$B8,OccupancyAddresses,$A8),IFERROR(VLOOKUP($A8&amp;"" ""&amp;$B8, FILTER(ARRAYFORMULA({OccupancyAddresses&amp;"" ""&amp; OccupancyUnits,'Tenant Occupancy'!WA$5:WA23}),INDEX(ARRAYFORMULA({OccupancyAddresses&amp;"""&amp;" ""&amp; OccupancyUnits,'Tenant Occupancy'!WA$5:WA23}),0,2)&lt;&gt;""""),2,FALSE),IF(VZ5=TODAY(),""Today"",)))))"),"")</f>
        <v/>
      </c>
      <c r="WA8" s="3" t="str">
        <f>IFERROR(__xludf.DUMMYFUNCTION("IF(ISBLANK($A8),, IF((ARRAYFORMULA(SUM(COUNTIFS(OccupancyAddresses,$A8,OccupancyUnits, $B8, 'Tenant Occupancy'!WB$5:WB23,{""&gt;0"",""Occupied"",""Late""}))))&gt;1,""Multiple Bookings"", IF(SUMIFS( 'Tenant Occupancy'!WB$5:WB23,OccupancyUnits,$B8,OccupancyAddres"&amp;"ses,$A8)&gt;0,SUMIFS('Tenant Occupancy'!WB$5:WB23,OccupancyUnits,$B8,OccupancyAddresses,$A8),IFERROR(VLOOKUP($A8&amp;"" ""&amp;$B8, FILTER(ARRAYFORMULA({OccupancyAddresses&amp;"" ""&amp; OccupancyUnits,'Tenant Occupancy'!WB$5:WB23}),INDEX(ARRAYFORMULA({OccupancyAddresses&amp;"""&amp;" ""&amp; OccupancyUnits,'Tenant Occupancy'!WB$5:WB23}),0,2)&lt;&gt;""""),2,FALSE),IF(WA5=TODAY(),""Today"",)))))"),"")</f>
        <v/>
      </c>
      <c r="WB8" s="3" t="str">
        <f>IFERROR(__xludf.DUMMYFUNCTION("IF(ISBLANK($A8),, IF((ARRAYFORMULA(SUM(COUNTIFS(OccupancyAddresses,$A8,OccupancyUnits, $B8, 'Tenant Occupancy'!WC$5:WC23,{""&gt;0"",""Occupied"",""Late""}))))&gt;1,""Multiple Bookings"", IF(SUMIFS( 'Tenant Occupancy'!WC$5:WC23,OccupancyUnits,$B8,OccupancyAddres"&amp;"ses,$A8)&gt;0,SUMIFS('Tenant Occupancy'!WC$5:WC23,OccupancyUnits,$B8,OccupancyAddresses,$A8),IFERROR(VLOOKUP($A8&amp;"" ""&amp;$B8, FILTER(ARRAYFORMULA({OccupancyAddresses&amp;"" ""&amp; OccupancyUnits,'Tenant Occupancy'!WC$5:WC23}),INDEX(ARRAYFORMULA({OccupancyAddresses&amp;"""&amp;" ""&amp; OccupancyUnits,'Tenant Occupancy'!WC$5:WC23}),0,2)&lt;&gt;""""),2,FALSE),IF(WB5=TODAY(),""Today"",)))))"),"")</f>
        <v/>
      </c>
      <c r="WC8" s="3" t="str">
        <f>IFERROR(__xludf.DUMMYFUNCTION("IF(ISBLANK($A8),, IF((ARRAYFORMULA(SUM(COUNTIFS(OccupancyAddresses,$A8,OccupancyUnits, $B8, 'Tenant Occupancy'!WD$5:WD23,{""&gt;0"",""Occupied"",""Late""}))))&gt;1,""Multiple Bookings"", IF(SUMIFS( 'Tenant Occupancy'!WD$5:WD23,OccupancyUnits,$B8,OccupancyAddres"&amp;"ses,$A8)&gt;0,SUMIFS('Tenant Occupancy'!WD$5:WD23,OccupancyUnits,$B8,OccupancyAddresses,$A8),IFERROR(VLOOKUP($A8&amp;"" ""&amp;$B8, FILTER(ARRAYFORMULA({OccupancyAddresses&amp;"" ""&amp; OccupancyUnits,'Tenant Occupancy'!WD$5:WD23}),INDEX(ARRAYFORMULA({OccupancyAddresses&amp;"""&amp;" ""&amp; OccupancyUnits,'Tenant Occupancy'!WD$5:WD23}),0,2)&lt;&gt;""""),2,FALSE),IF(WC5=TODAY(),""Today"",)))))"),"")</f>
        <v/>
      </c>
      <c r="WD8" s="3" t="str">
        <f>IFERROR(__xludf.DUMMYFUNCTION("IF(ISBLANK($A8),, IF((ARRAYFORMULA(SUM(COUNTIFS(OccupancyAddresses,$A8,OccupancyUnits, $B8, 'Tenant Occupancy'!WE$5:WE23,{""&gt;0"",""Occupied"",""Late""}))))&gt;1,""Multiple Bookings"", IF(SUMIFS( 'Tenant Occupancy'!WE$5:WE23,OccupancyUnits,$B8,OccupancyAddres"&amp;"ses,$A8)&gt;0,SUMIFS('Tenant Occupancy'!WE$5:WE23,OccupancyUnits,$B8,OccupancyAddresses,$A8),IFERROR(VLOOKUP($A8&amp;"" ""&amp;$B8, FILTER(ARRAYFORMULA({OccupancyAddresses&amp;"" ""&amp; OccupancyUnits,'Tenant Occupancy'!WE$5:WE23}),INDEX(ARRAYFORMULA({OccupancyAddresses&amp;"""&amp;" ""&amp; OccupancyUnits,'Tenant Occupancy'!WE$5:WE23}),0,2)&lt;&gt;""""),2,FALSE),IF(WD5=TODAY(),""Today"",)))))"),"")</f>
        <v/>
      </c>
      <c r="WE8" s="3" t="str">
        <f>IFERROR(__xludf.DUMMYFUNCTION("IF(ISBLANK($A8),, IF((ARRAYFORMULA(SUM(COUNTIFS(OccupancyAddresses,$A8,OccupancyUnits, $B8, 'Tenant Occupancy'!WF$5:WF23,{""&gt;0"",""Occupied"",""Late""}))))&gt;1,""Multiple Bookings"", IF(SUMIFS( 'Tenant Occupancy'!WF$5:WF23,OccupancyUnits,$B8,OccupancyAddres"&amp;"ses,$A8)&gt;0,SUMIFS('Tenant Occupancy'!WF$5:WF23,OccupancyUnits,$B8,OccupancyAddresses,$A8),IFERROR(VLOOKUP($A8&amp;"" ""&amp;$B8, FILTER(ARRAYFORMULA({OccupancyAddresses&amp;"" ""&amp; OccupancyUnits,'Tenant Occupancy'!WF$5:WF23}),INDEX(ARRAYFORMULA({OccupancyAddresses&amp;"""&amp;" ""&amp; OccupancyUnits,'Tenant Occupancy'!WF$5:WF23}),0,2)&lt;&gt;""""),2,FALSE),IF(WE5=TODAY(),""Today"",)))))"),"")</f>
        <v/>
      </c>
      <c r="WF8" s="3" t="str">
        <f>IFERROR(__xludf.DUMMYFUNCTION("IF(ISBLANK($A8),, IF((ARRAYFORMULA(SUM(COUNTIFS(OccupancyAddresses,$A8,OccupancyUnits, $B8, 'Tenant Occupancy'!WG$5:WG23,{""&gt;0"",""Occupied"",""Late""}))))&gt;1,""Multiple Bookings"", IF(SUMIFS( 'Tenant Occupancy'!WG$5:WG23,OccupancyUnits,$B8,OccupancyAddres"&amp;"ses,$A8)&gt;0,SUMIFS('Tenant Occupancy'!WG$5:WG23,OccupancyUnits,$B8,OccupancyAddresses,$A8),IFERROR(VLOOKUP($A8&amp;"" ""&amp;$B8, FILTER(ARRAYFORMULA({OccupancyAddresses&amp;"" ""&amp; OccupancyUnits,'Tenant Occupancy'!WG$5:WG23}),INDEX(ARRAYFORMULA({OccupancyAddresses&amp;"""&amp;" ""&amp; OccupancyUnits,'Tenant Occupancy'!WG$5:WG23}),0,2)&lt;&gt;""""),2,FALSE),IF(WF5=TODAY(),""Today"",)))))"),"")</f>
        <v/>
      </c>
      <c r="WG8" s="3" t="str">
        <f>IFERROR(__xludf.DUMMYFUNCTION("IF(ISBLANK($A8),, IF((ARRAYFORMULA(SUM(COUNTIFS(OccupancyAddresses,$A8,OccupancyUnits, $B8, 'Tenant Occupancy'!WH$5:WH23,{""&gt;0"",""Occupied"",""Late""}))))&gt;1,""Multiple Bookings"", IF(SUMIFS( 'Tenant Occupancy'!WH$5:WH23,OccupancyUnits,$B8,OccupancyAddres"&amp;"ses,$A8)&gt;0,SUMIFS('Tenant Occupancy'!WH$5:WH23,OccupancyUnits,$B8,OccupancyAddresses,$A8),IFERROR(VLOOKUP($A8&amp;"" ""&amp;$B8, FILTER(ARRAYFORMULA({OccupancyAddresses&amp;"" ""&amp; OccupancyUnits,'Tenant Occupancy'!WH$5:WH23}),INDEX(ARRAYFORMULA({OccupancyAddresses&amp;"""&amp;" ""&amp; OccupancyUnits,'Tenant Occupancy'!WH$5:WH23}),0,2)&lt;&gt;""""),2,FALSE),IF(WG5=TODAY(),""Today"",)))))"),"")</f>
        <v/>
      </c>
      <c r="WH8" s="3" t="str">
        <f>IFERROR(__xludf.DUMMYFUNCTION("IF(ISBLANK($A8),, IF((ARRAYFORMULA(SUM(COUNTIFS(OccupancyAddresses,$A8,OccupancyUnits, $B8, 'Tenant Occupancy'!WI$5:WI23,{""&gt;0"",""Occupied"",""Late""}))))&gt;1,""Multiple Bookings"", IF(SUMIFS( 'Tenant Occupancy'!WI$5:WI23,OccupancyUnits,$B8,OccupancyAddres"&amp;"ses,$A8)&gt;0,SUMIFS('Tenant Occupancy'!WI$5:WI23,OccupancyUnits,$B8,OccupancyAddresses,$A8),IFERROR(VLOOKUP($A8&amp;"" ""&amp;$B8, FILTER(ARRAYFORMULA({OccupancyAddresses&amp;"" ""&amp; OccupancyUnits,'Tenant Occupancy'!WI$5:WI23}),INDEX(ARRAYFORMULA({OccupancyAddresses&amp;"""&amp;" ""&amp; OccupancyUnits,'Tenant Occupancy'!WI$5:WI23}),0,2)&lt;&gt;""""),2,FALSE),IF(WH5=TODAY(),""Today"",)))))"),"")</f>
        <v/>
      </c>
      <c r="WI8" s="3" t="str">
        <f>IFERROR(__xludf.DUMMYFUNCTION("IF(ISBLANK($A8),, IF((ARRAYFORMULA(SUM(COUNTIFS(OccupancyAddresses,$A8,OccupancyUnits, $B8, 'Tenant Occupancy'!WJ$5:WJ23,{""&gt;0"",""Occupied"",""Late""}))))&gt;1,""Multiple Bookings"", IF(SUMIFS( 'Tenant Occupancy'!WJ$5:WJ23,OccupancyUnits,$B8,OccupancyAddres"&amp;"ses,$A8)&gt;0,SUMIFS('Tenant Occupancy'!WJ$5:WJ23,OccupancyUnits,$B8,OccupancyAddresses,$A8),IFERROR(VLOOKUP($A8&amp;"" ""&amp;$B8, FILTER(ARRAYFORMULA({OccupancyAddresses&amp;"" ""&amp; OccupancyUnits,'Tenant Occupancy'!WJ$5:WJ23}),INDEX(ARRAYFORMULA({OccupancyAddresses&amp;"""&amp;" ""&amp; OccupancyUnits,'Tenant Occupancy'!WJ$5:WJ23}),0,2)&lt;&gt;""""),2,FALSE),IF(WI5=TODAY(),""Today"",)))))"),"")</f>
        <v/>
      </c>
      <c r="WJ8" s="3" t="str">
        <f>IFERROR(__xludf.DUMMYFUNCTION("IF(ISBLANK($A8),, IF((ARRAYFORMULA(SUM(COUNTIFS(OccupancyAddresses,$A8,OccupancyUnits, $B8, 'Tenant Occupancy'!WK$5:WK23,{""&gt;0"",""Occupied"",""Late""}))))&gt;1,""Multiple Bookings"", IF(SUMIFS( 'Tenant Occupancy'!WK$5:WK23,OccupancyUnits,$B8,OccupancyAddres"&amp;"ses,$A8)&gt;0,SUMIFS('Tenant Occupancy'!WK$5:WK23,OccupancyUnits,$B8,OccupancyAddresses,$A8),IFERROR(VLOOKUP($A8&amp;"" ""&amp;$B8, FILTER(ARRAYFORMULA({OccupancyAddresses&amp;"" ""&amp; OccupancyUnits,'Tenant Occupancy'!WK$5:WK23}),INDEX(ARRAYFORMULA({OccupancyAddresses&amp;"""&amp;" ""&amp; OccupancyUnits,'Tenant Occupancy'!WK$5:WK23}),0,2)&lt;&gt;""""),2,FALSE),IF(WJ5=TODAY(),""Today"",)))))"),"")</f>
        <v/>
      </c>
      <c r="WK8" s="3" t="str">
        <f>IFERROR(__xludf.DUMMYFUNCTION("IF(ISBLANK($A8),, IF((ARRAYFORMULA(SUM(COUNTIFS(OccupancyAddresses,$A8,OccupancyUnits, $B8, 'Tenant Occupancy'!WL$5:WL23,{""&gt;0"",""Occupied"",""Late""}))))&gt;1,""Multiple Bookings"", IF(SUMIFS( 'Tenant Occupancy'!WL$5:WL23,OccupancyUnits,$B8,OccupancyAddres"&amp;"ses,$A8)&gt;0,SUMIFS('Tenant Occupancy'!WL$5:WL23,OccupancyUnits,$B8,OccupancyAddresses,$A8),IFERROR(VLOOKUP($A8&amp;"" ""&amp;$B8, FILTER(ARRAYFORMULA({OccupancyAddresses&amp;"" ""&amp; OccupancyUnits,'Tenant Occupancy'!WL$5:WL23}),INDEX(ARRAYFORMULA({OccupancyAddresses&amp;"""&amp;" ""&amp; OccupancyUnits,'Tenant Occupancy'!WL$5:WL23}),0,2)&lt;&gt;""""),2,FALSE),IF(WK5=TODAY(),""Today"",)))))"),"")</f>
        <v/>
      </c>
      <c r="WL8" s="3" t="str">
        <f>IFERROR(__xludf.DUMMYFUNCTION("IF(ISBLANK($A8),, IF((ARRAYFORMULA(SUM(COUNTIFS(OccupancyAddresses,$A8,OccupancyUnits, $B8, 'Tenant Occupancy'!WM$5:WM23,{""&gt;0"",""Occupied"",""Late""}))))&gt;1,""Multiple Bookings"", IF(SUMIFS( 'Tenant Occupancy'!WM$5:WM23,OccupancyUnits,$B8,OccupancyAddres"&amp;"ses,$A8)&gt;0,SUMIFS('Tenant Occupancy'!WM$5:WM23,OccupancyUnits,$B8,OccupancyAddresses,$A8),IFERROR(VLOOKUP($A8&amp;"" ""&amp;$B8, FILTER(ARRAYFORMULA({OccupancyAddresses&amp;"" ""&amp; OccupancyUnits,'Tenant Occupancy'!WM$5:WM23}),INDEX(ARRAYFORMULA({OccupancyAddresses&amp;"""&amp;" ""&amp; OccupancyUnits,'Tenant Occupancy'!WM$5:WM23}),0,2)&lt;&gt;""""),2,FALSE),IF(WL5=TODAY(),""Today"",)))))"),"")</f>
        <v/>
      </c>
      <c r="WM8" s="3" t="str">
        <f>IFERROR(__xludf.DUMMYFUNCTION("IF(ISBLANK($A8),, IF((ARRAYFORMULA(SUM(COUNTIFS(OccupancyAddresses,$A8,OccupancyUnits, $B8, 'Tenant Occupancy'!WN$5:WN23,{""&gt;0"",""Occupied"",""Late""}))))&gt;1,""Multiple Bookings"", IF(SUMIFS( 'Tenant Occupancy'!WN$5:WN23,OccupancyUnits,$B8,OccupancyAddres"&amp;"ses,$A8)&gt;0,SUMIFS('Tenant Occupancy'!WN$5:WN23,OccupancyUnits,$B8,OccupancyAddresses,$A8),IFERROR(VLOOKUP($A8&amp;"" ""&amp;$B8, FILTER(ARRAYFORMULA({OccupancyAddresses&amp;"" ""&amp; OccupancyUnits,'Tenant Occupancy'!WN$5:WN23}),INDEX(ARRAYFORMULA({OccupancyAddresses&amp;"""&amp;" ""&amp; OccupancyUnits,'Tenant Occupancy'!WN$5:WN23}),0,2)&lt;&gt;""""),2,FALSE),IF(WM5=TODAY(),""Today"",)))))"),"")</f>
        <v/>
      </c>
      <c r="WN8" s="3" t="str">
        <f>IFERROR(__xludf.DUMMYFUNCTION("IF(ISBLANK($A8),, IF((ARRAYFORMULA(SUM(COUNTIFS(OccupancyAddresses,$A8,OccupancyUnits, $B8, 'Tenant Occupancy'!WO$5:WO23,{""&gt;0"",""Occupied"",""Late""}))))&gt;1,""Multiple Bookings"", IF(SUMIFS( 'Tenant Occupancy'!WO$5:WO23,OccupancyUnits,$B8,OccupancyAddres"&amp;"ses,$A8)&gt;0,SUMIFS('Tenant Occupancy'!WO$5:WO23,OccupancyUnits,$B8,OccupancyAddresses,$A8),IFERROR(VLOOKUP($A8&amp;"" ""&amp;$B8, FILTER(ARRAYFORMULA({OccupancyAddresses&amp;"" ""&amp; OccupancyUnits,'Tenant Occupancy'!WO$5:WO23}),INDEX(ARRAYFORMULA({OccupancyAddresses&amp;"""&amp;" ""&amp; OccupancyUnits,'Tenant Occupancy'!WO$5:WO23}),0,2)&lt;&gt;""""),2,FALSE),IF(WN5=TODAY(),""Today"",)))))"),"")</f>
        <v/>
      </c>
      <c r="WO8" s="3" t="str">
        <f>IFERROR(__xludf.DUMMYFUNCTION("IF(ISBLANK($A8),, IF((ARRAYFORMULA(SUM(COUNTIFS(OccupancyAddresses,$A8,OccupancyUnits, $B8, 'Tenant Occupancy'!WP$5:WP23,{""&gt;0"",""Occupied"",""Late""}))))&gt;1,""Multiple Bookings"", IF(SUMIFS( 'Tenant Occupancy'!WP$5:WP23,OccupancyUnits,$B8,OccupancyAddres"&amp;"ses,$A8)&gt;0,SUMIFS('Tenant Occupancy'!WP$5:WP23,OccupancyUnits,$B8,OccupancyAddresses,$A8),IFERROR(VLOOKUP($A8&amp;"" ""&amp;$B8, FILTER(ARRAYFORMULA({OccupancyAddresses&amp;"" ""&amp; OccupancyUnits,'Tenant Occupancy'!WP$5:WP23}),INDEX(ARRAYFORMULA({OccupancyAddresses&amp;"""&amp;" ""&amp; OccupancyUnits,'Tenant Occupancy'!WP$5:WP23}),0,2)&lt;&gt;""""),2,FALSE),IF(WO5=TODAY(),""Today"",)))))"),"")</f>
        <v/>
      </c>
      <c r="WP8" s="3" t="str">
        <f>IFERROR(__xludf.DUMMYFUNCTION("IF(ISBLANK($A8),, IF((ARRAYFORMULA(SUM(COUNTIFS(OccupancyAddresses,$A8,OccupancyUnits, $B8, 'Tenant Occupancy'!WQ$5:WQ23,{""&gt;0"",""Occupied"",""Late""}))))&gt;1,""Multiple Bookings"", IF(SUMIFS( 'Tenant Occupancy'!WQ$5:WQ23,OccupancyUnits,$B8,OccupancyAddres"&amp;"ses,$A8)&gt;0,SUMIFS('Tenant Occupancy'!WQ$5:WQ23,OccupancyUnits,$B8,OccupancyAddresses,$A8),IFERROR(VLOOKUP($A8&amp;"" ""&amp;$B8, FILTER(ARRAYFORMULA({OccupancyAddresses&amp;"" ""&amp; OccupancyUnits,'Tenant Occupancy'!WQ$5:WQ23}),INDEX(ARRAYFORMULA({OccupancyAddresses&amp;"""&amp;" ""&amp; OccupancyUnits,'Tenant Occupancy'!WQ$5:WQ23}),0,2)&lt;&gt;""""),2,FALSE),IF(WP5=TODAY(),""Today"",)))))"),"")</f>
        <v/>
      </c>
      <c r="WQ8" s="3" t="str">
        <f>IFERROR(__xludf.DUMMYFUNCTION("IF(ISBLANK($A8),, IF((ARRAYFORMULA(SUM(COUNTIFS(OccupancyAddresses,$A8,OccupancyUnits, $B8, 'Tenant Occupancy'!WR$5:WR23,{""&gt;0"",""Occupied"",""Late""}))))&gt;1,""Multiple Bookings"", IF(SUMIFS( 'Tenant Occupancy'!WR$5:WR23,OccupancyUnits,$B8,OccupancyAddres"&amp;"ses,$A8)&gt;0,SUMIFS('Tenant Occupancy'!WR$5:WR23,OccupancyUnits,$B8,OccupancyAddresses,$A8),IFERROR(VLOOKUP($A8&amp;"" ""&amp;$B8, FILTER(ARRAYFORMULA({OccupancyAddresses&amp;"" ""&amp; OccupancyUnits,'Tenant Occupancy'!WR$5:WR23}),INDEX(ARRAYFORMULA({OccupancyAddresses&amp;"""&amp;" ""&amp; OccupancyUnits,'Tenant Occupancy'!WR$5:WR23}),0,2)&lt;&gt;""""),2,FALSE),IF(WQ5=TODAY(),""Today"",)))))"),"")</f>
        <v/>
      </c>
      <c r="WR8" s="3" t="str">
        <f>IFERROR(__xludf.DUMMYFUNCTION("IF(ISBLANK($A8),, IF((ARRAYFORMULA(SUM(COUNTIFS(OccupancyAddresses,$A8,OccupancyUnits, $B8, 'Tenant Occupancy'!WS$5:WS23,{""&gt;0"",""Occupied"",""Late""}))))&gt;1,""Multiple Bookings"", IF(SUMIFS( 'Tenant Occupancy'!WS$5:WS23,OccupancyUnits,$B8,OccupancyAddres"&amp;"ses,$A8)&gt;0,SUMIFS('Tenant Occupancy'!WS$5:WS23,OccupancyUnits,$B8,OccupancyAddresses,$A8),IFERROR(VLOOKUP($A8&amp;"" ""&amp;$B8, FILTER(ARRAYFORMULA({OccupancyAddresses&amp;"" ""&amp; OccupancyUnits,'Tenant Occupancy'!WS$5:WS23}),INDEX(ARRAYFORMULA({OccupancyAddresses&amp;"""&amp;" ""&amp; OccupancyUnits,'Tenant Occupancy'!WS$5:WS23}),0,2)&lt;&gt;""""),2,FALSE),IF(WR5=TODAY(),""Today"",)))))"),"")</f>
        <v/>
      </c>
      <c r="WS8" s="3" t="str">
        <f>IFERROR(__xludf.DUMMYFUNCTION("IF(ISBLANK($A8),, IF((ARRAYFORMULA(SUM(COUNTIFS(OccupancyAddresses,$A8,OccupancyUnits, $B8, 'Tenant Occupancy'!WT$5:WT23,{""&gt;0"",""Occupied"",""Late""}))))&gt;1,""Multiple Bookings"", IF(SUMIFS( 'Tenant Occupancy'!WT$5:WT23,OccupancyUnits,$B8,OccupancyAddres"&amp;"ses,$A8)&gt;0,SUMIFS('Tenant Occupancy'!WT$5:WT23,OccupancyUnits,$B8,OccupancyAddresses,$A8),IFERROR(VLOOKUP($A8&amp;"" ""&amp;$B8, FILTER(ARRAYFORMULA({OccupancyAddresses&amp;"" ""&amp; OccupancyUnits,'Tenant Occupancy'!WT$5:WT23}),INDEX(ARRAYFORMULA({OccupancyAddresses&amp;"""&amp;" ""&amp; OccupancyUnits,'Tenant Occupancy'!WT$5:WT23}),0,2)&lt;&gt;""""),2,FALSE),IF(WS5=TODAY(),""Today"",)))))"),"")</f>
        <v/>
      </c>
      <c r="WT8" s="3" t="str">
        <f>IFERROR(__xludf.DUMMYFUNCTION("IF(ISBLANK($A8),, IF((ARRAYFORMULA(SUM(COUNTIFS(OccupancyAddresses,$A8,OccupancyUnits, $B8, 'Tenant Occupancy'!WU$5:WU23,{""&gt;0"",""Occupied"",""Late""}))))&gt;1,""Multiple Bookings"", IF(SUMIFS( 'Tenant Occupancy'!WU$5:WU23,OccupancyUnits,$B8,OccupancyAddres"&amp;"ses,$A8)&gt;0,SUMIFS('Tenant Occupancy'!WU$5:WU23,OccupancyUnits,$B8,OccupancyAddresses,$A8),IFERROR(VLOOKUP($A8&amp;"" ""&amp;$B8, FILTER(ARRAYFORMULA({OccupancyAddresses&amp;"" ""&amp; OccupancyUnits,'Tenant Occupancy'!WU$5:WU23}),INDEX(ARRAYFORMULA({OccupancyAddresses&amp;"""&amp;" ""&amp; OccupancyUnits,'Tenant Occupancy'!WU$5:WU23}),0,2)&lt;&gt;""""),2,FALSE),IF(WT5=TODAY(),""Today"",)))))"),"")</f>
        <v/>
      </c>
      <c r="WU8" s="3" t="str">
        <f>IFERROR(__xludf.DUMMYFUNCTION("IF(ISBLANK($A8),, IF((ARRAYFORMULA(SUM(COUNTIFS(OccupancyAddresses,$A8,OccupancyUnits, $B8, 'Tenant Occupancy'!WV$5:WV23,{""&gt;0"",""Occupied"",""Late""}))))&gt;1,""Multiple Bookings"", IF(SUMIFS( 'Tenant Occupancy'!WV$5:WV23,OccupancyUnits,$B8,OccupancyAddres"&amp;"ses,$A8)&gt;0,SUMIFS('Tenant Occupancy'!WV$5:WV23,OccupancyUnits,$B8,OccupancyAddresses,$A8),IFERROR(VLOOKUP($A8&amp;"" ""&amp;$B8, FILTER(ARRAYFORMULA({OccupancyAddresses&amp;"" ""&amp; OccupancyUnits,'Tenant Occupancy'!WV$5:WV23}),INDEX(ARRAYFORMULA({OccupancyAddresses&amp;"""&amp;" ""&amp; OccupancyUnits,'Tenant Occupancy'!WV$5:WV23}),0,2)&lt;&gt;""""),2,FALSE),IF(WU5=TODAY(),""Today"",)))))"),"")</f>
        <v/>
      </c>
      <c r="WV8" s="3" t="str">
        <f>IFERROR(__xludf.DUMMYFUNCTION("IF(ISBLANK($A8),, IF((ARRAYFORMULA(SUM(COUNTIFS(OccupancyAddresses,$A8,OccupancyUnits, $B8, 'Tenant Occupancy'!WW$5:WW23,{""&gt;0"",""Occupied"",""Late""}))))&gt;1,""Multiple Bookings"", IF(SUMIFS( 'Tenant Occupancy'!WW$5:WW23,OccupancyUnits,$B8,OccupancyAddres"&amp;"ses,$A8)&gt;0,SUMIFS('Tenant Occupancy'!WW$5:WW23,OccupancyUnits,$B8,OccupancyAddresses,$A8),IFERROR(VLOOKUP($A8&amp;"" ""&amp;$B8, FILTER(ARRAYFORMULA({OccupancyAddresses&amp;"" ""&amp; OccupancyUnits,'Tenant Occupancy'!WW$5:WW23}),INDEX(ARRAYFORMULA({OccupancyAddresses&amp;"""&amp;" ""&amp; OccupancyUnits,'Tenant Occupancy'!WW$5:WW23}),0,2)&lt;&gt;""""),2,FALSE),IF(WV5=TODAY(),""Today"",)))))"),"")</f>
        <v/>
      </c>
      <c r="WW8" s="3" t="str">
        <f>IFERROR(__xludf.DUMMYFUNCTION("IF(ISBLANK($A8),, IF((ARRAYFORMULA(SUM(COUNTIFS(OccupancyAddresses,$A8,OccupancyUnits, $B8, 'Tenant Occupancy'!WX$5:WX23,{""&gt;0"",""Occupied"",""Late""}))))&gt;1,""Multiple Bookings"", IF(SUMIFS( 'Tenant Occupancy'!WX$5:WX23,OccupancyUnits,$B8,OccupancyAddres"&amp;"ses,$A8)&gt;0,SUMIFS('Tenant Occupancy'!WX$5:WX23,OccupancyUnits,$B8,OccupancyAddresses,$A8),IFERROR(VLOOKUP($A8&amp;"" ""&amp;$B8, FILTER(ARRAYFORMULA({OccupancyAddresses&amp;"" ""&amp; OccupancyUnits,'Tenant Occupancy'!WX$5:WX23}),INDEX(ARRAYFORMULA({OccupancyAddresses&amp;"""&amp;" ""&amp; OccupancyUnits,'Tenant Occupancy'!WX$5:WX23}),0,2)&lt;&gt;""""),2,FALSE),IF(WW5=TODAY(),""Today"",)))))"),"")</f>
        <v/>
      </c>
      <c r="WX8" s="3" t="str">
        <f>IFERROR(__xludf.DUMMYFUNCTION("IF(ISBLANK($A8),, IF((ARRAYFORMULA(SUM(COUNTIFS(OccupancyAddresses,$A8,OccupancyUnits, $B8, 'Tenant Occupancy'!WY$5:WY23,{""&gt;0"",""Occupied"",""Late""}))))&gt;1,""Multiple Bookings"", IF(SUMIFS( 'Tenant Occupancy'!WY$5:WY23,OccupancyUnits,$B8,OccupancyAddres"&amp;"ses,$A8)&gt;0,SUMIFS('Tenant Occupancy'!WY$5:WY23,OccupancyUnits,$B8,OccupancyAddresses,$A8),IFERROR(VLOOKUP($A8&amp;"" ""&amp;$B8, FILTER(ARRAYFORMULA({OccupancyAddresses&amp;"" ""&amp; OccupancyUnits,'Tenant Occupancy'!WY$5:WY23}),INDEX(ARRAYFORMULA({OccupancyAddresses&amp;"""&amp;" ""&amp; OccupancyUnits,'Tenant Occupancy'!WY$5:WY23}),0,2)&lt;&gt;""""),2,FALSE),IF(WX5=TODAY(),""Today"",)))))"),"")</f>
        <v/>
      </c>
      <c r="WY8" s="3" t="str">
        <f>IFERROR(__xludf.DUMMYFUNCTION("IF(ISBLANK($A8),, IF((ARRAYFORMULA(SUM(COUNTIFS(OccupancyAddresses,$A8,OccupancyUnits, $B8, 'Tenant Occupancy'!WZ$5:WZ23,{""&gt;0"",""Occupied"",""Late""}))))&gt;1,""Multiple Bookings"", IF(SUMIFS( 'Tenant Occupancy'!WZ$5:WZ23,OccupancyUnits,$B8,OccupancyAddres"&amp;"ses,$A8)&gt;0,SUMIFS('Tenant Occupancy'!WZ$5:WZ23,OccupancyUnits,$B8,OccupancyAddresses,$A8),IFERROR(VLOOKUP($A8&amp;"" ""&amp;$B8, FILTER(ARRAYFORMULA({OccupancyAddresses&amp;"" ""&amp; OccupancyUnits,'Tenant Occupancy'!WZ$5:WZ23}),INDEX(ARRAYFORMULA({OccupancyAddresses&amp;"""&amp;" ""&amp; OccupancyUnits,'Tenant Occupancy'!WZ$5:WZ23}),0,2)&lt;&gt;""""),2,FALSE),IF(WY5=TODAY(),""Today"",)))))"),"")</f>
        <v/>
      </c>
      <c r="WZ8" s="3" t="str">
        <f>IFERROR(__xludf.DUMMYFUNCTION("IF(ISBLANK($A8),, IF((ARRAYFORMULA(SUM(COUNTIFS(OccupancyAddresses,$A8,OccupancyUnits, $B8, 'Tenant Occupancy'!XA$5:XA23,{""&gt;0"",""Occupied"",""Late""}))))&gt;1,""Multiple Bookings"", IF(SUMIFS( 'Tenant Occupancy'!XA$5:XA23,OccupancyUnits,$B8,OccupancyAddres"&amp;"ses,$A8)&gt;0,SUMIFS('Tenant Occupancy'!XA$5:XA23,OccupancyUnits,$B8,OccupancyAddresses,$A8),IFERROR(VLOOKUP($A8&amp;"" ""&amp;$B8, FILTER(ARRAYFORMULA({OccupancyAddresses&amp;"" ""&amp; OccupancyUnits,'Tenant Occupancy'!XA$5:XA23}),INDEX(ARRAYFORMULA({OccupancyAddresses&amp;"""&amp;" ""&amp; OccupancyUnits,'Tenant Occupancy'!XA$5:XA23}),0,2)&lt;&gt;""""),2,FALSE),IF(WZ5=TODAY(),""Today"",)))))"),"")</f>
        <v/>
      </c>
      <c r="XA8" s="3" t="str">
        <f>IFERROR(__xludf.DUMMYFUNCTION("IF(ISBLANK($A8),, IF((ARRAYFORMULA(SUM(COUNTIFS(OccupancyAddresses,$A8,OccupancyUnits, $B8, 'Tenant Occupancy'!XB$5:XB23,{""&gt;0"",""Occupied"",""Late""}))))&gt;1,""Multiple Bookings"", IF(SUMIFS( 'Tenant Occupancy'!XB$5:XB23,OccupancyUnits,$B8,OccupancyAddres"&amp;"ses,$A8)&gt;0,SUMIFS('Tenant Occupancy'!XB$5:XB23,OccupancyUnits,$B8,OccupancyAddresses,$A8),IFERROR(VLOOKUP($A8&amp;"" ""&amp;$B8, FILTER(ARRAYFORMULA({OccupancyAddresses&amp;"" ""&amp; OccupancyUnits,'Tenant Occupancy'!XB$5:XB23}),INDEX(ARRAYFORMULA({OccupancyAddresses&amp;"""&amp;" ""&amp; OccupancyUnits,'Tenant Occupancy'!XB$5:XB23}),0,2)&lt;&gt;""""),2,FALSE),IF(XA5=TODAY(),""Today"",)))))"),"")</f>
        <v/>
      </c>
      <c r="XB8" s="3" t="str">
        <f>IFERROR(__xludf.DUMMYFUNCTION("IF(ISBLANK($A8),, IF((ARRAYFORMULA(SUM(COUNTIFS(OccupancyAddresses,$A8,OccupancyUnits, $B8, 'Tenant Occupancy'!XC$5:XC23,{""&gt;0"",""Occupied"",""Late""}))))&gt;1,""Multiple Bookings"", IF(SUMIFS( 'Tenant Occupancy'!XC$5:XC23,OccupancyUnits,$B8,OccupancyAddres"&amp;"ses,$A8)&gt;0,SUMIFS('Tenant Occupancy'!XC$5:XC23,OccupancyUnits,$B8,OccupancyAddresses,$A8),IFERROR(VLOOKUP($A8&amp;"" ""&amp;$B8, FILTER(ARRAYFORMULA({OccupancyAddresses&amp;"" ""&amp; OccupancyUnits,'Tenant Occupancy'!XC$5:XC23}),INDEX(ARRAYFORMULA({OccupancyAddresses&amp;"""&amp;" ""&amp; OccupancyUnits,'Tenant Occupancy'!XC$5:XC23}),0,2)&lt;&gt;""""),2,FALSE),IF(XB5=TODAY(),""Today"",)))))"),"")</f>
        <v/>
      </c>
      <c r="XC8" s="3" t="str">
        <f>IFERROR(__xludf.DUMMYFUNCTION("IF(ISBLANK($A8),, IF((ARRAYFORMULA(SUM(COUNTIFS(OccupancyAddresses,$A8,OccupancyUnits, $B8, 'Tenant Occupancy'!XD$5:XD23,{""&gt;0"",""Occupied"",""Late""}))))&gt;1,""Multiple Bookings"", IF(SUMIFS( 'Tenant Occupancy'!XD$5:XD23,OccupancyUnits,$B8,OccupancyAddres"&amp;"ses,$A8)&gt;0,SUMIFS('Tenant Occupancy'!XD$5:XD23,OccupancyUnits,$B8,OccupancyAddresses,$A8),IFERROR(VLOOKUP($A8&amp;"" ""&amp;$B8, FILTER(ARRAYFORMULA({OccupancyAddresses&amp;"" ""&amp; OccupancyUnits,'Tenant Occupancy'!XD$5:XD23}),INDEX(ARRAYFORMULA({OccupancyAddresses&amp;"""&amp;" ""&amp; OccupancyUnits,'Tenant Occupancy'!XD$5:XD23}),0,2)&lt;&gt;""""),2,FALSE),IF(XC5=TODAY(),""Today"",)))))"),"")</f>
        <v/>
      </c>
      <c r="XD8" s="3" t="str">
        <f>IFERROR(__xludf.DUMMYFUNCTION("IF(ISBLANK($A8),, IF((ARRAYFORMULA(SUM(COUNTIFS(OccupancyAddresses,$A8,OccupancyUnits, $B8, 'Tenant Occupancy'!XE$5:XE23,{""&gt;0"",""Occupied"",""Late""}))))&gt;1,""Multiple Bookings"", IF(SUMIFS( 'Tenant Occupancy'!XE$5:XE23,OccupancyUnits,$B8,OccupancyAddres"&amp;"ses,$A8)&gt;0,SUMIFS('Tenant Occupancy'!XE$5:XE23,OccupancyUnits,$B8,OccupancyAddresses,$A8),IFERROR(VLOOKUP($A8&amp;"" ""&amp;$B8, FILTER(ARRAYFORMULA({OccupancyAddresses&amp;"" ""&amp; OccupancyUnits,'Tenant Occupancy'!XE$5:XE23}),INDEX(ARRAYFORMULA({OccupancyAddresses&amp;"""&amp;" ""&amp; OccupancyUnits,'Tenant Occupancy'!XE$5:XE23}),0,2)&lt;&gt;""""),2,FALSE),IF(XD5=TODAY(),""Today"",)))))"),"")</f>
        <v/>
      </c>
      <c r="XE8" s="3" t="str">
        <f>IFERROR(__xludf.DUMMYFUNCTION("IF(ISBLANK($A8),, IF((ARRAYFORMULA(SUM(COUNTIFS(OccupancyAddresses,$A8,OccupancyUnits, $B8, 'Tenant Occupancy'!XF$5:XF23,{""&gt;0"",""Occupied"",""Late""}))))&gt;1,""Multiple Bookings"", IF(SUMIFS( 'Tenant Occupancy'!XF$5:XF23,OccupancyUnits,$B8,OccupancyAddres"&amp;"ses,$A8)&gt;0,SUMIFS('Tenant Occupancy'!XF$5:XF23,OccupancyUnits,$B8,OccupancyAddresses,$A8),IFERROR(VLOOKUP($A8&amp;"" ""&amp;$B8, FILTER(ARRAYFORMULA({OccupancyAddresses&amp;"" ""&amp; OccupancyUnits,'Tenant Occupancy'!XF$5:XF23}),INDEX(ARRAYFORMULA({OccupancyAddresses&amp;"""&amp;" ""&amp; OccupancyUnits,'Tenant Occupancy'!XF$5:XF23}),0,2)&lt;&gt;""""),2,FALSE),IF(XE5=TODAY(),""Today"",)))))"),"")</f>
        <v/>
      </c>
      <c r="XF8" s="3" t="str">
        <f>IFERROR(__xludf.DUMMYFUNCTION("IF(ISBLANK($A8),, IF((ARRAYFORMULA(SUM(COUNTIFS(OccupancyAddresses,$A8,OccupancyUnits, $B8, 'Tenant Occupancy'!XG$5:XG23,{""&gt;0"",""Occupied"",""Late""}))))&gt;1,""Multiple Bookings"", IF(SUMIFS( 'Tenant Occupancy'!XG$5:XG23,OccupancyUnits,$B8,OccupancyAddres"&amp;"ses,$A8)&gt;0,SUMIFS('Tenant Occupancy'!XG$5:XG23,OccupancyUnits,$B8,OccupancyAddresses,$A8),IFERROR(VLOOKUP($A8&amp;"" ""&amp;$B8, FILTER(ARRAYFORMULA({OccupancyAddresses&amp;"" ""&amp; OccupancyUnits,'Tenant Occupancy'!XG$5:XG23}),INDEX(ARRAYFORMULA({OccupancyAddresses&amp;"""&amp;" ""&amp; OccupancyUnits,'Tenant Occupancy'!XG$5:XG23}),0,2)&lt;&gt;""""),2,FALSE),IF(XF5=TODAY(),""Today"",)))))"),"")</f>
        <v/>
      </c>
      <c r="XG8" s="3" t="str">
        <f>IFERROR(__xludf.DUMMYFUNCTION("IF(ISBLANK($A8),, IF((ARRAYFORMULA(SUM(COUNTIFS(OccupancyAddresses,$A8,OccupancyUnits, $B8, 'Tenant Occupancy'!XH$5:XH23,{""&gt;0"",""Occupied"",""Late""}))))&gt;1,""Multiple Bookings"", IF(SUMIFS( 'Tenant Occupancy'!XH$5:XH23,OccupancyUnits,$B8,OccupancyAddres"&amp;"ses,$A8)&gt;0,SUMIFS('Tenant Occupancy'!XH$5:XH23,OccupancyUnits,$B8,OccupancyAddresses,$A8),IFERROR(VLOOKUP($A8&amp;"" ""&amp;$B8, FILTER(ARRAYFORMULA({OccupancyAddresses&amp;"" ""&amp; OccupancyUnits,'Tenant Occupancy'!XH$5:XH23}),INDEX(ARRAYFORMULA({OccupancyAddresses&amp;"""&amp;" ""&amp; OccupancyUnits,'Tenant Occupancy'!XH$5:XH23}),0,2)&lt;&gt;""""),2,FALSE),IF(XG5=TODAY(),""Today"",)))))"),"")</f>
        <v/>
      </c>
      <c r="XH8" s="3" t="str">
        <f>IFERROR(__xludf.DUMMYFUNCTION("IF(ISBLANK($A8),, IF((ARRAYFORMULA(SUM(COUNTIFS(OccupancyAddresses,$A8,OccupancyUnits, $B8, 'Tenant Occupancy'!XI$5:XI23,{""&gt;0"",""Occupied"",""Late""}))))&gt;1,""Multiple Bookings"", IF(SUMIFS( 'Tenant Occupancy'!XI$5:XI23,OccupancyUnits,$B8,OccupancyAddres"&amp;"ses,$A8)&gt;0,SUMIFS('Tenant Occupancy'!XI$5:XI23,OccupancyUnits,$B8,OccupancyAddresses,$A8),IFERROR(VLOOKUP($A8&amp;"" ""&amp;$B8, FILTER(ARRAYFORMULA({OccupancyAddresses&amp;"" ""&amp; OccupancyUnits,'Tenant Occupancy'!XI$5:XI23}),INDEX(ARRAYFORMULA({OccupancyAddresses&amp;"""&amp;" ""&amp; OccupancyUnits,'Tenant Occupancy'!XI$5:XI23}),0,2)&lt;&gt;""""),2,FALSE),IF(XH5=TODAY(),""Today"",)))))"),"")</f>
        <v/>
      </c>
      <c r="XI8" s="3" t="str">
        <f>IFERROR(__xludf.DUMMYFUNCTION("IF(ISBLANK($A8),, IF((ARRAYFORMULA(SUM(COUNTIFS(OccupancyAddresses,$A8,OccupancyUnits, $B8, 'Tenant Occupancy'!XJ$5:XJ23,{""&gt;0"",""Occupied"",""Late""}))))&gt;1,""Multiple Bookings"", IF(SUMIFS( 'Tenant Occupancy'!XJ$5:XJ23,OccupancyUnits,$B8,OccupancyAddres"&amp;"ses,$A8)&gt;0,SUMIFS('Tenant Occupancy'!XJ$5:XJ23,OccupancyUnits,$B8,OccupancyAddresses,$A8),IFERROR(VLOOKUP($A8&amp;"" ""&amp;$B8, FILTER(ARRAYFORMULA({OccupancyAddresses&amp;"" ""&amp; OccupancyUnits,'Tenant Occupancy'!XJ$5:XJ23}),INDEX(ARRAYFORMULA({OccupancyAddresses&amp;"""&amp;" ""&amp; OccupancyUnits,'Tenant Occupancy'!XJ$5:XJ23}),0,2)&lt;&gt;""""),2,FALSE),IF(XI5=TODAY(),""Today"",)))))"),"")</f>
        <v/>
      </c>
      <c r="XJ8" s="3" t="str">
        <f>IFERROR(__xludf.DUMMYFUNCTION("IF(ISBLANK($A8),, IF((ARRAYFORMULA(SUM(COUNTIFS(OccupancyAddresses,$A8,OccupancyUnits, $B8, 'Tenant Occupancy'!XK$5:XK23,{""&gt;0"",""Occupied"",""Late""}))))&gt;1,""Multiple Bookings"", IF(SUMIFS( 'Tenant Occupancy'!XK$5:XK23,OccupancyUnits,$B8,OccupancyAddres"&amp;"ses,$A8)&gt;0,SUMIFS('Tenant Occupancy'!XK$5:XK23,OccupancyUnits,$B8,OccupancyAddresses,$A8),IFERROR(VLOOKUP($A8&amp;"" ""&amp;$B8, FILTER(ARRAYFORMULA({OccupancyAddresses&amp;"" ""&amp; OccupancyUnits,'Tenant Occupancy'!XK$5:XK23}),INDEX(ARRAYFORMULA({OccupancyAddresses&amp;"""&amp;" ""&amp; OccupancyUnits,'Tenant Occupancy'!XK$5:XK23}),0,2)&lt;&gt;""""),2,FALSE),IF(XJ5=TODAY(),""Today"",)))))"),"")</f>
        <v/>
      </c>
      <c r="XK8" s="3" t="str">
        <f>IFERROR(__xludf.DUMMYFUNCTION("IF(ISBLANK($A8),, IF((ARRAYFORMULA(SUM(COUNTIFS(OccupancyAddresses,$A8,OccupancyUnits, $B8, 'Tenant Occupancy'!XL$5:XL23,{""&gt;0"",""Occupied"",""Late""}))))&gt;1,""Multiple Bookings"", IF(SUMIFS( 'Tenant Occupancy'!XL$5:XL23,OccupancyUnits,$B8,OccupancyAddres"&amp;"ses,$A8)&gt;0,SUMIFS('Tenant Occupancy'!XL$5:XL23,OccupancyUnits,$B8,OccupancyAddresses,$A8),IFERROR(VLOOKUP($A8&amp;"" ""&amp;$B8, FILTER(ARRAYFORMULA({OccupancyAddresses&amp;"" ""&amp; OccupancyUnits,'Tenant Occupancy'!XL$5:XL23}),INDEX(ARRAYFORMULA({OccupancyAddresses&amp;"""&amp;" ""&amp; OccupancyUnits,'Tenant Occupancy'!XL$5:XL23}),0,2)&lt;&gt;""""),2,FALSE),IF(XK5=TODAY(),""Today"",)))))"),"")</f>
        <v/>
      </c>
      <c r="XL8" s="3" t="str">
        <f>IFERROR(__xludf.DUMMYFUNCTION("IF(ISBLANK($A8),, IF((ARRAYFORMULA(SUM(COUNTIFS(OccupancyAddresses,$A8,OccupancyUnits, $B8, 'Tenant Occupancy'!XM$5:XM23,{""&gt;0"",""Occupied"",""Late""}))))&gt;1,""Multiple Bookings"", IF(SUMIFS( 'Tenant Occupancy'!XM$5:XM23,OccupancyUnits,$B8,OccupancyAddres"&amp;"ses,$A8)&gt;0,SUMIFS('Tenant Occupancy'!XM$5:XM23,OccupancyUnits,$B8,OccupancyAddresses,$A8),IFERROR(VLOOKUP($A8&amp;"" ""&amp;$B8, FILTER(ARRAYFORMULA({OccupancyAddresses&amp;"" ""&amp; OccupancyUnits,'Tenant Occupancy'!XM$5:XM23}),INDEX(ARRAYFORMULA({OccupancyAddresses&amp;"""&amp;" ""&amp; OccupancyUnits,'Tenant Occupancy'!XM$5:XM23}),0,2)&lt;&gt;""""),2,FALSE),IF(XL5=TODAY(),""Today"",)))))"),"")</f>
        <v/>
      </c>
      <c r="XM8" s="3" t="str">
        <f>IFERROR(__xludf.DUMMYFUNCTION("IF(ISBLANK($A8),, IF((ARRAYFORMULA(SUM(COUNTIFS(OccupancyAddresses,$A8,OccupancyUnits, $B8, 'Tenant Occupancy'!XN$5:XN23,{""&gt;0"",""Occupied"",""Late""}))))&gt;1,""Multiple Bookings"", IF(SUMIFS( 'Tenant Occupancy'!XN$5:XN23,OccupancyUnits,$B8,OccupancyAddres"&amp;"ses,$A8)&gt;0,SUMIFS('Tenant Occupancy'!XN$5:XN23,OccupancyUnits,$B8,OccupancyAddresses,$A8),IFERROR(VLOOKUP($A8&amp;"" ""&amp;$B8, FILTER(ARRAYFORMULA({OccupancyAddresses&amp;"" ""&amp; OccupancyUnits,'Tenant Occupancy'!XN$5:XN23}),INDEX(ARRAYFORMULA({OccupancyAddresses&amp;"""&amp;" ""&amp; OccupancyUnits,'Tenant Occupancy'!XN$5:XN23}),0,2)&lt;&gt;""""),2,FALSE),IF(XM5=TODAY(),""Today"",)))))"),"")</f>
        <v/>
      </c>
      <c r="XN8" s="3" t="str">
        <f>IFERROR(__xludf.DUMMYFUNCTION("IF(ISBLANK($A8),, IF((ARRAYFORMULA(SUM(COUNTIFS(OccupancyAddresses,$A8,OccupancyUnits, $B8, 'Tenant Occupancy'!XO$5:XO23,{""&gt;0"",""Occupied"",""Late""}))))&gt;1,""Multiple Bookings"", IF(SUMIFS( 'Tenant Occupancy'!XO$5:XO23,OccupancyUnits,$B8,OccupancyAddres"&amp;"ses,$A8)&gt;0,SUMIFS('Tenant Occupancy'!XO$5:XO23,OccupancyUnits,$B8,OccupancyAddresses,$A8),IFERROR(VLOOKUP($A8&amp;"" ""&amp;$B8, FILTER(ARRAYFORMULA({OccupancyAddresses&amp;"" ""&amp; OccupancyUnits,'Tenant Occupancy'!XO$5:XO23}),INDEX(ARRAYFORMULA({OccupancyAddresses&amp;"""&amp;" ""&amp; OccupancyUnits,'Tenant Occupancy'!XO$5:XO23}),0,2)&lt;&gt;""""),2,FALSE),IF(XN5=TODAY(),""Today"",)))))"),"")</f>
        <v/>
      </c>
      <c r="XO8" s="3" t="str">
        <f>IFERROR(__xludf.DUMMYFUNCTION("IF(ISBLANK($A8),, IF((ARRAYFORMULA(SUM(COUNTIFS(OccupancyAddresses,$A8,OccupancyUnits, $B8, 'Tenant Occupancy'!XP$5:XP23,{""&gt;0"",""Occupied"",""Late""}))))&gt;1,""Multiple Bookings"", IF(SUMIFS( 'Tenant Occupancy'!XP$5:XP23,OccupancyUnits,$B8,OccupancyAddres"&amp;"ses,$A8)&gt;0,SUMIFS('Tenant Occupancy'!XP$5:XP23,OccupancyUnits,$B8,OccupancyAddresses,$A8),IFERROR(VLOOKUP($A8&amp;"" ""&amp;$B8, FILTER(ARRAYFORMULA({OccupancyAddresses&amp;"" ""&amp; OccupancyUnits,'Tenant Occupancy'!XP$5:XP23}),INDEX(ARRAYFORMULA({OccupancyAddresses&amp;"""&amp;" ""&amp; OccupancyUnits,'Tenant Occupancy'!XP$5:XP23}),0,2)&lt;&gt;""""),2,FALSE),IF(XO5=TODAY(),""Today"",)))))"),"")</f>
        <v/>
      </c>
      <c r="XP8" s="3" t="str">
        <f>IFERROR(__xludf.DUMMYFUNCTION("IF(ISBLANK($A8),, IF((ARRAYFORMULA(SUM(COUNTIFS(OccupancyAddresses,$A8,OccupancyUnits, $B8, 'Tenant Occupancy'!XQ$5:XQ23,{""&gt;0"",""Occupied"",""Late""}))))&gt;1,""Multiple Bookings"", IF(SUMIFS( 'Tenant Occupancy'!XQ$5:XQ23,OccupancyUnits,$B8,OccupancyAddres"&amp;"ses,$A8)&gt;0,SUMIFS('Tenant Occupancy'!XQ$5:XQ23,OccupancyUnits,$B8,OccupancyAddresses,$A8),IFERROR(VLOOKUP($A8&amp;"" ""&amp;$B8, FILTER(ARRAYFORMULA({OccupancyAddresses&amp;"" ""&amp; OccupancyUnits,'Tenant Occupancy'!XQ$5:XQ23}),INDEX(ARRAYFORMULA({OccupancyAddresses&amp;"""&amp;" ""&amp; OccupancyUnits,'Tenant Occupancy'!XQ$5:XQ23}),0,2)&lt;&gt;""""),2,FALSE),IF(XP5=TODAY(),""Today"",)))))"),"")</f>
        <v/>
      </c>
      <c r="XQ8" s="3" t="str">
        <f>IFERROR(__xludf.DUMMYFUNCTION("IF(ISBLANK($A8),, IF((ARRAYFORMULA(SUM(COUNTIFS(OccupancyAddresses,$A8,OccupancyUnits, $B8, 'Tenant Occupancy'!XR$5:XR23,{""&gt;0"",""Occupied"",""Late""}))))&gt;1,""Multiple Bookings"", IF(SUMIFS( 'Tenant Occupancy'!XR$5:XR23,OccupancyUnits,$B8,OccupancyAddres"&amp;"ses,$A8)&gt;0,SUMIFS('Tenant Occupancy'!XR$5:XR23,OccupancyUnits,$B8,OccupancyAddresses,$A8),IFERROR(VLOOKUP($A8&amp;"" ""&amp;$B8, FILTER(ARRAYFORMULA({OccupancyAddresses&amp;"" ""&amp; OccupancyUnits,'Tenant Occupancy'!XR$5:XR23}),INDEX(ARRAYFORMULA({OccupancyAddresses&amp;"""&amp;" ""&amp; OccupancyUnits,'Tenant Occupancy'!XR$5:XR23}),0,2)&lt;&gt;""""),2,FALSE),IF(XQ5=TODAY(),""Today"",)))))"),"")</f>
        <v/>
      </c>
      <c r="XR8" s="3" t="str">
        <f>IFERROR(__xludf.DUMMYFUNCTION("IF(ISBLANK($A8),, IF((ARRAYFORMULA(SUM(COUNTIFS(OccupancyAddresses,$A8,OccupancyUnits, $B8, 'Tenant Occupancy'!XS$5:XS23,{""&gt;0"",""Occupied"",""Late""}))))&gt;1,""Multiple Bookings"", IF(SUMIFS( 'Tenant Occupancy'!XS$5:XS23,OccupancyUnits,$B8,OccupancyAddres"&amp;"ses,$A8)&gt;0,SUMIFS('Tenant Occupancy'!XS$5:XS23,OccupancyUnits,$B8,OccupancyAddresses,$A8),IFERROR(VLOOKUP($A8&amp;"" ""&amp;$B8, FILTER(ARRAYFORMULA({OccupancyAddresses&amp;"" ""&amp; OccupancyUnits,'Tenant Occupancy'!XS$5:XS23}),INDEX(ARRAYFORMULA({OccupancyAddresses&amp;"""&amp;" ""&amp; OccupancyUnits,'Tenant Occupancy'!XS$5:XS23}),0,2)&lt;&gt;""""),2,FALSE),IF(XR5=TODAY(),""Today"",)))))"),"")</f>
        <v/>
      </c>
      <c r="XS8" s="3" t="str">
        <f>IFERROR(__xludf.DUMMYFUNCTION("IF(ISBLANK($A8),, IF((ARRAYFORMULA(SUM(COUNTIFS(OccupancyAddresses,$A8,OccupancyUnits, $B8, 'Tenant Occupancy'!XT$5:XT23,{""&gt;0"",""Occupied"",""Late""}))))&gt;1,""Multiple Bookings"", IF(SUMIFS( 'Tenant Occupancy'!XT$5:XT23,OccupancyUnits,$B8,OccupancyAddres"&amp;"ses,$A8)&gt;0,SUMIFS('Tenant Occupancy'!XT$5:XT23,OccupancyUnits,$B8,OccupancyAddresses,$A8),IFERROR(VLOOKUP($A8&amp;"" ""&amp;$B8, FILTER(ARRAYFORMULA({OccupancyAddresses&amp;"" ""&amp; OccupancyUnits,'Tenant Occupancy'!XT$5:XT23}),INDEX(ARRAYFORMULA({OccupancyAddresses&amp;"""&amp;" ""&amp; OccupancyUnits,'Tenant Occupancy'!XT$5:XT23}),0,2)&lt;&gt;""""),2,FALSE),IF(XS5=TODAY(),""Today"",)))))"),"")</f>
        <v/>
      </c>
      <c r="XT8" s="3" t="str">
        <f>IFERROR(__xludf.DUMMYFUNCTION("IF(ISBLANK($A8),, IF((ARRAYFORMULA(SUM(COUNTIFS(OccupancyAddresses,$A8,OccupancyUnits, $B8, 'Tenant Occupancy'!XU$5:XU23,{""&gt;0"",""Occupied"",""Late""}))))&gt;1,""Multiple Bookings"", IF(SUMIFS( 'Tenant Occupancy'!XU$5:XU23,OccupancyUnits,$B8,OccupancyAddres"&amp;"ses,$A8)&gt;0,SUMIFS('Tenant Occupancy'!XU$5:XU23,OccupancyUnits,$B8,OccupancyAddresses,$A8),IFERROR(VLOOKUP($A8&amp;"" ""&amp;$B8, FILTER(ARRAYFORMULA({OccupancyAddresses&amp;"" ""&amp; OccupancyUnits,'Tenant Occupancy'!XU$5:XU23}),INDEX(ARRAYFORMULA({OccupancyAddresses&amp;"""&amp;" ""&amp; OccupancyUnits,'Tenant Occupancy'!XU$5:XU23}),0,2)&lt;&gt;""""),2,FALSE),IF(XT5=TODAY(),""Today"",)))))"),"")</f>
        <v/>
      </c>
      <c r="XU8" s="3" t="str">
        <f>IFERROR(__xludf.DUMMYFUNCTION("IF(ISBLANK($A8),, IF((ARRAYFORMULA(SUM(COUNTIFS(OccupancyAddresses,$A8,OccupancyUnits, $B8, 'Tenant Occupancy'!XV$5:XV23,{""&gt;0"",""Occupied"",""Late""}))))&gt;1,""Multiple Bookings"", IF(SUMIFS( 'Tenant Occupancy'!XV$5:XV23,OccupancyUnits,$B8,OccupancyAddres"&amp;"ses,$A8)&gt;0,SUMIFS('Tenant Occupancy'!XV$5:XV23,OccupancyUnits,$B8,OccupancyAddresses,$A8),IFERROR(VLOOKUP($A8&amp;"" ""&amp;$B8, FILTER(ARRAYFORMULA({OccupancyAddresses&amp;"" ""&amp; OccupancyUnits,'Tenant Occupancy'!XV$5:XV23}),INDEX(ARRAYFORMULA({OccupancyAddresses&amp;"""&amp;" ""&amp; OccupancyUnits,'Tenant Occupancy'!XV$5:XV23}),0,2)&lt;&gt;""""),2,FALSE),IF(XU5=TODAY(),""Today"",)))))"),"")</f>
        <v/>
      </c>
      <c r="XV8" s="3" t="str">
        <f>IFERROR(__xludf.DUMMYFUNCTION("IF(ISBLANK($A8),, IF((ARRAYFORMULA(SUM(COUNTIFS(OccupancyAddresses,$A8,OccupancyUnits, $B8, 'Tenant Occupancy'!XW$5:XW23,{""&gt;0"",""Occupied"",""Late""}))))&gt;1,""Multiple Bookings"", IF(SUMIFS( 'Tenant Occupancy'!XW$5:XW23,OccupancyUnits,$B8,OccupancyAddres"&amp;"ses,$A8)&gt;0,SUMIFS('Tenant Occupancy'!XW$5:XW23,OccupancyUnits,$B8,OccupancyAddresses,$A8),IFERROR(VLOOKUP($A8&amp;"" ""&amp;$B8, FILTER(ARRAYFORMULA({OccupancyAddresses&amp;"" ""&amp; OccupancyUnits,'Tenant Occupancy'!XW$5:XW23}),INDEX(ARRAYFORMULA({OccupancyAddresses&amp;"""&amp;" ""&amp; OccupancyUnits,'Tenant Occupancy'!XW$5:XW23}),0,2)&lt;&gt;""""),2,FALSE),IF(XV5=TODAY(),""Today"",)))))"),"")</f>
        <v/>
      </c>
      <c r="XW8" s="3" t="str">
        <f>IFERROR(__xludf.DUMMYFUNCTION("IF(ISBLANK($A8),, IF((ARRAYFORMULA(SUM(COUNTIFS(OccupancyAddresses,$A8,OccupancyUnits, $B8, 'Tenant Occupancy'!XX$5:XX23,{""&gt;0"",""Occupied"",""Late""}))))&gt;1,""Multiple Bookings"", IF(SUMIFS( 'Tenant Occupancy'!XX$5:XX23,OccupancyUnits,$B8,OccupancyAddres"&amp;"ses,$A8)&gt;0,SUMIFS('Tenant Occupancy'!XX$5:XX23,OccupancyUnits,$B8,OccupancyAddresses,$A8),IFERROR(VLOOKUP($A8&amp;"" ""&amp;$B8, FILTER(ARRAYFORMULA({OccupancyAddresses&amp;"" ""&amp; OccupancyUnits,'Tenant Occupancy'!XX$5:XX23}),INDEX(ARRAYFORMULA({OccupancyAddresses&amp;"""&amp;" ""&amp; OccupancyUnits,'Tenant Occupancy'!XX$5:XX23}),0,2)&lt;&gt;""""),2,FALSE),IF(XW5=TODAY(),""Today"",)))))"),"")</f>
        <v/>
      </c>
      <c r="XX8" s="3" t="str">
        <f>IFERROR(__xludf.DUMMYFUNCTION("IF(ISBLANK($A8),, IF((ARRAYFORMULA(SUM(COUNTIFS(OccupancyAddresses,$A8,OccupancyUnits, $B8, 'Tenant Occupancy'!XY$5:XY23,{""&gt;0"",""Occupied"",""Late""}))))&gt;1,""Multiple Bookings"", IF(SUMIFS( 'Tenant Occupancy'!XY$5:XY23,OccupancyUnits,$B8,OccupancyAddres"&amp;"ses,$A8)&gt;0,SUMIFS('Tenant Occupancy'!XY$5:XY23,OccupancyUnits,$B8,OccupancyAddresses,$A8),IFERROR(VLOOKUP($A8&amp;"" ""&amp;$B8, FILTER(ARRAYFORMULA({OccupancyAddresses&amp;"" ""&amp; OccupancyUnits,'Tenant Occupancy'!XY$5:XY23}),INDEX(ARRAYFORMULA({OccupancyAddresses&amp;"""&amp;" ""&amp; OccupancyUnits,'Tenant Occupancy'!XY$5:XY23}),0,2)&lt;&gt;""""),2,FALSE),IF(XX5=TODAY(),""Today"",)))))"),"")</f>
        <v/>
      </c>
      <c r="XY8" s="3" t="str">
        <f>IFERROR(__xludf.DUMMYFUNCTION("IF(ISBLANK($A8),, IF((ARRAYFORMULA(SUM(COUNTIFS(OccupancyAddresses,$A8,OccupancyUnits, $B8, 'Tenant Occupancy'!XZ$5:XZ23,{""&gt;0"",""Occupied"",""Late""}))))&gt;1,""Multiple Bookings"", IF(SUMIFS( 'Tenant Occupancy'!XZ$5:XZ23,OccupancyUnits,$B8,OccupancyAddres"&amp;"ses,$A8)&gt;0,SUMIFS('Tenant Occupancy'!XZ$5:XZ23,OccupancyUnits,$B8,OccupancyAddresses,$A8),IFERROR(VLOOKUP($A8&amp;"" ""&amp;$B8, FILTER(ARRAYFORMULA({OccupancyAddresses&amp;"" ""&amp; OccupancyUnits,'Tenant Occupancy'!XZ$5:XZ23}),INDEX(ARRAYFORMULA({OccupancyAddresses&amp;"""&amp;" ""&amp; OccupancyUnits,'Tenant Occupancy'!XZ$5:XZ23}),0,2)&lt;&gt;""""),2,FALSE),IF(XY5=TODAY(),""Today"",)))))"),"")</f>
        <v/>
      </c>
      <c r="XZ8" s="3" t="str">
        <f>IFERROR(__xludf.DUMMYFUNCTION("IF(ISBLANK($A8),, IF((ARRAYFORMULA(SUM(COUNTIFS(OccupancyAddresses,$A8,OccupancyUnits, $B8, 'Tenant Occupancy'!YA$5:YA23,{""&gt;0"",""Occupied"",""Late""}))))&gt;1,""Multiple Bookings"", IF(SUMIFS( 'Tenant Occupancy'!YA$5:YA23,OccupancyUnits,$B8,OccupancyAddres"&amp;"ses,$A8)&gt;0,SUMIFS('Tenant Occupancy'!YA$5:YA23,OccupancyUnits,$B8,OccupancyAddresses,$A8),IFERROR(VLOOKUP($A8&amp;"" ""&amp;$B8, FILTER(ARRAYFORMULA({OccupancyAddresses&amp;"" ""&amp; OccupancyUnits,'Tenant Occupancy'!YA$5:YA23}),INDEX(ARRAYFORMULA({OccupancyAddresses&amp;"""&amp;" ""&amp; OccupancyUnits,'Tenant Occupancy'!YA$5:YA23}),0,2)&lt;&gt;""""),2,FALSE),IF(XZ5=TODAY(),""Today"",)))))"),"")</f>
        <v/>
      </c>
      <c r="YA8" s="3" t="str">
        <f>IFERROR(__xludf.DUMMYFUNCTION("IF(ISBLANK($A8),, IF((ARRAYFORMULA(SUM(COUNTIFS(OccupancyAddresses,$A8,OccupancyUnits, $B8, 'Tenant Occupancy'!YB$5:YB23,{""&gt;0"",""Occupied"",""Late""}))))&gt;1,""Multiple Bookings"", IF(SUMIFS( 'Tenant Occupancy'!YB$5:YB23,OccupancyUnits,$B8,OccupancyAddres"&amp;"ses,$A8)&gt;0,SUMIFS('Tenant Occupancy'!YB$5:YB23,OccupancyUnits,$B8,OccupancyAddresses,$A8),IFERROR(VLOOKUP($A8&amp;"" ""&amp;$B8, FILTER(ARRAYFORMULA({OccupancyAddresses&amp;"" ""&amp; OccupancyUnits,'Tenant Occupancy'!YB$5:YB23}),INDEX(ARRAYFORMULA({OccupancyAddresses&amp;"""&amp;" ""&amp; OccupancyUnits,'Tenant Occupancy'!YB$5:YB23}),0,2)&lt;&gt;""""),2,FALSE),IF(YA5=TODAY(),""Today"",)))))"),"")</f>
        <v/>
      </c>
      <c r="YB8" s="3" t="str">
        <f>IFERROR(__xludf.DUMMYFUNCTION("IF(ISBLANK($A8),, IF((ARRAYFORMULA(SUM(COUNTIFS(OccupancyAddresses,$A8,OccupancyUnits, $B8, 'Tenant Occupancy'!YC$5:YC23,{""&gt;0"",""Occupied"",""Late""}))))&gt;1,""Multiple Bookings"", IF(SUMIFS( 'Tenant Occupancy'!YC$5:YC23,OccupancyUnits,$B8,OccupancyAddres"&amp;"ses,$A8)&gt;0,SUMIFS('Tenant Occupancy'!YC$5:YC23,OccupancyUnits,$B8,OccupancyAddresses,$A8),IFERROR(VLOOKUP($A8&amp;"" ""&amp;$B8, FILTER(ARRAYFORMULA({OccupancyAddresses&amp;"" ""&amp; OccupancyUnits,'Tenant Occupancy'!YC$5:YC23}),INDEX(ARRAYFORMULA({OccupancyAddresses&amp;"""&amp;" ""&amp; OccupancyUnits,'Tenant Occupancy'!YC$5:YC23}),0,2)&lt;&gt;""""),2,FALSE),IF(YB5=TODAY(),""Today"",)))))"),"")</f>
        <v/>
      </c>
      <c r="YC8" s="3" t="str">
        <f>IFERROR(__xludf.DUMMYFUNCTION("IF(ISBLANK($A8),, IF((ARRAYFORMULA(SUM(COUNTIFS(OccupancyAddresses,$A8,OccupancyUnits, $B8, 'Tenant Occupancy'!YD$5:YD23,{""&gt;0"",""Occupied"",""Late""}))))&gt;1,""Multiple Bookings"", IF(SUMIFS( 'Tenant Occupancy'!YD$5:YD23,OccupancyUnits,$B8,OccupancyAddres"&amp;"ses,$A8)&gt;0,SUMIFS('Tenant Occupancy'!YD$5:YD23,OccupancyUnits,$B8,OccupancyAddresses,$A8),IFERROR(VLOOKUP($A8&amp;"" ""&amp;$B8, FILTER(ARRAYFORMULA({OccupancyAddresses&amp;"" ""&amp; OccupancyUnits,'Tenant Occupancy'!YD$5:YD23}),INDEX(ARRAYFORMULA({OccupancyAddresses&amp;"""&amp;" ""&amp; OccupancyUnits,'Tenant Occupancy'!YD$5:YD23}),0,2)&lt;&gt;""""),2,FALSE),IF(YC5=TODAY(),""Today"",)))))"),"")</f>
        <v/>
      </c>
      <c r="YD8" s="3" t="str">
        <f>IFERROR(__xludf.DUMMYFUNCTION("IF(ISBLANK($A8),, IF((ARRAYFORMULA(SUM(COUNTIFS(OccupancyAddresses,$A8,OccupancyUnits, $B8, 'Tenant Occupancy'!YE$5:YE23,{""&gt;0"",""Occupied"",""Late""}))))&gt;1,""Multiple Bookings"", IF(SUMIFS( 'Tenant Occupancy'!YE$5:YE23,OccupancyUnits,$B8,OccupancyAddres"&amp;"ses,$A8)&gt;0,SUMIFS('Tenant Occupancy'!YE$5:YE23,OccupancyUnits,$B8,OccupancyAddresses,$A8),IFERROR(VLOOKUP($A8&amp;"" ""&amp;$B8, FILTER(ARRAYFORMULA({OccupancyAddresses&amp;"" ""&amp; OccupancyUnits,'Tenant Occupancy'!YE$5:YE23}),INDEX(ARRAYFORMULA({OccupancyAddresses&amp;"""&amp;" ""&amp; OccupancyUnits,'Tenant Occupancy'!YE$5:YE23}),0,2)&lt;&gt;""""),2,FALSE),IF(YD5=TODAY(),""Today"",)))))"),"")</f>
        <v/>
      </c>
      <c r="YE8" s="3" t="str">
        <f>IFERROR(__xludf.DUMMYFUNCTION("IF(ISBLANK($A8),, IF((ARRAYFORMULA(SUM(COUNTIFS(OccupancyAddresses,$A8,OccupancyUnits, $B8, 'Tenant Occupancy'!YF$5:YF23,{""&gt;0"",""Occupied"",""Late""}))))&gt;1,""Multiple Bookings"", IF(SUMIFS( 'Tenant Occupancy'!YF$5:YF23,OccupancyUnits,$B8,OccupancyAddres"&amp;"ses,$A8)&gt;0,SUMIFS('Tenant Occupancy'!YF$5:YF23,OccupancyUnits,$B8,OccupancyAddresses,$A8),IFERROR(VLOOKUP($A8&amp;"" ""&amp;$B8, FILTER(ARRAYFORMULA({OccupancyAddresses&amp;"" ""&amp; OccupancyUnits,'Tenant Occupancy'!YF$5:YF23}),INDEX(ARRAYFORMULA({OccupancyAddresses&amp;"""&amp;" ""&amp; OccupancyUnits,'Tenant Occupancy'!YF$5:YF23}),0,2)&lt;&gt;""""),2,FALSE),IF(YE5=TODAY(),""Today"",)))))"),"")</f>
        <v/>
      </c>
      <c r="YF8" s="3" t="str">
        <f>IFERROR(__xludf.DUMMYFUNCTION("IF(ISBLANK($A8),, IF((ARRAYFORMULA(SUM(COUNTIFS(OccupancyAddresses,$A8,OccupancyUnits, $B8, 'Tenant Occupancy'!YG$5:YG23,{""&gt;0"",""Occupied"",""Late""}))))&gt;1,""Multiple Bookings"", IF(SUMIFS( 'Tenant Occupancy'!YG$5:YG23,OccupancyUnits,$B8,OccupancyAddres"&amp;"ses,$A8)&gt;0,SUMIFS('Tenant Occupancy'!YG$5:YG23,OccupancyUnits,$B8,OccupancyAddresses,$A8),IFERROR(VLOOKUP($A8&amp;"" ""&amp;$B8, FILTER(ARRAYFORMULA({OccupancyAddresses&amp;"" ""&amp; OccupancyUnits,'Tenant Occupancy'!YG$5:YG23}),INDEX(ARRAYFORMULA({OccupancyAddresses&amp;"""&amp;" ""&amp; OccupancyUnits,'Tenant Occupancy'!YG$5:YG23}),0,2)&lt;&gt;""""),2,FALSE),IF(YF5=TODAY(),""Today"",)))))"),"")</f>
        <v/>
      </c>
      <c r="YG8" s="3" t="str">
        <f>IFERROR(__xludf.DUMMYFUNCTION("IF(ISBLANK($A8),, IF((ARRAYFORMULA(SUM(COUNTIFS(OccupancyAddresses,$A8,OccupancyUnits, $B8, 'Tenant Occupancy'!YH$5:YH23,{""&gt;0"",""Occupied"",""Late""}))))&gt;1,""Multiple Bookings"", IF(SUMIFS( 'Tenant Occupancy'!YH$5:YH23,OccupancyUnits,$B8,OccupancyAddres"&amp;"ses,$A8)&gt;0,SUMIFS('Tenant Occupancy'!YH$5:YH23,OccupancyUnits,$B8,OccupancyAddresses,$A8),IFERROR(VLOOKUP($A8&amp;"" ""&amp;$B8, FILTER(ARRAYFORMULA({OccupancyAddresses&amp;"" ""&amp; OccupancyUnits,'Tenant Occupancy'!YH$5:YH23}),INDEX(ARRAYFORMULA({OccupancyAddresses&amp;"""&amp;" ""&amp; OccupancyUnits,'Tenant Occupancy'!YH$5:YH23}),0,2)&lt;&gt;""""),2,FALSE),IF(YG5=TODAY(),""Today"",)))))"),"")</f>
        <v/>
      </c>
      <c r="YH8" s="3" t="str">
        <f>IFERROR(__xludf.DUMMYFUNCTION("IF(ISBLANK($A8),, IF((ARRAYFORMULA(SUM(COUNTIFS(OccupancyAddresses,$A8,OccupancyUnits, $B8, 'Tenant Occupancy'!YI$5:YI23,{""&gt;0"",""Occupied"",""Late""}))))&gt;1,""Multiple Bookings"", IF(SUMIFS( 'Tenant Occupancy'!YI$5:YI23,OccupancyUnits,$B8,OccupancyAddres"&amp;"ses,$A8)&gt;0,SUMIFS('Tenant Occupancy'!YI$5:YI23,OccupancyUnits,$B8,OccupancyAddresses,$A8),IFERROR(VLOOKUP($A8&amp;"" ""&amp;$B8, FILTER(ARRAYFORMULA({OccupancyAddresses&amp;"" ""&amp; OccupancyUnits,'Tenant Occupancy'!YI$5:YI23}),INDEX(ARRAYFORMULA({OccupancyAddresses&amp;"""&amp;" ""&amp; OccupancyUnits,'Tenant Occupancy'!YI$5:YI23}),0,2)&lt;&gt;""""),2,FALSE),IF(YH5=TODAY(),""Today"",)))))"),"")</f>
        <v/>
      </c>
      <c r="YI8" s="3" t="str">
        <f>IFERROR(__xludf.DUMMYFUNCTION("IF(ISBLANK($A8),, IF((ARRAYFORMULA(SUM(COUNTIFS(OccupancyAddresses,$A8,OccupancyUnits, $B8, 'Tenant Occupancy'!YJ$5:YJ23,{""&gt;0"",""Occupied"",""Late""}))))&gt;1,""Multiple Bookings"", IF(SUMIFS( 'Tenant Occupancy'!YJ$5:YJ23,OccupancyUnits,$B8,OccupancyAddres"&amp;"ses,$A8)&gt;0,SUMIFS('Tenant Occupancy'!YJ$5:YJ23,OccupancyUnits,$B8,OccupancyAddresses,$A8),IFERROR(VLOOKUP($A8&amp;"" ""&amp;$B8, FILTER(ARRAYFORMULA({OccupancyAddresses&amp;"" ""&amp; OccupancyUnits,'Tenant Occupancy'!YJ$5:YJ23}),INDEX(ARRAYFORMULA({OccupancyAddresses&amp;"""&amp;" ""&amp; OccupancyUnits,'Tenant Occupancy'!YJ$5:YJ23}),0,2)&lt;&gt;""""),2,FALSE),IF(YI5=TODAY(),""Today"",)))))"),"")</f>
        <v/>
      </c>
      <c r="YJ8" s="3" t="str">
        <f>IFERROR(__xludf.DUMMYFUNCTION("IF(ISBLANK($A8),, IF((ARRAYFORMULA(SUM(COUNTIFS(OccupancyAddresses,$A8,OccupancyUnits, $B8, 'Tenant Occupancy'!YK$5:YK23,{""&gt;0"",""Occupied"",""Late""}))))&gt;1,""Multiple Bookings"", IF(SUMIFS( 'Tenant Occupancy'!YK$5:YK23,OccupancyUnits,$B8,OccupancyAddres"&amp;"ses,$A8)&gt;0,SUMIFS('Tenant Occupancy'!YK$5:YK23,OccupancyUnits,$B8,OccupancyAddresses,$A8),IFERROR(VLOOKUP($A8&amp;"" ""&amp;$B8, FILTER(ARRAYFORMULA({OccupancyAddresses&amp;"" ""&amp; OccupancyUnits,'Tenant Occupancy'!YK$5:YK23}),INDEX(ARRAYFORMULA({OccupancyAddresses&amp;"""&amp;" ""&amp; OccupancyUnits,'Tenant Occupancy'!YK$5:YK23}),0,2)&lt;&gt;""""),2,FALSE),IF(YJ5=TODAY(),""Today"",)))))"),"")</f>
        <v/>
      </c>
      <c r="YK8" s="3" t="str">
        <f>IFERROR(__xludf.DUMMYFUNCTION("IF(ISBLANK($A8),, IF((ARRAYFORMULA(SUM(COUNTIFS(OccupancyAddresses,$A8,OccupancyUnits, $B8, 'Tenant Occupancy'!YL$5:YL23,{""&gt;0"",""Occupied"",""Late""}))))&gt;1,""Multiple Bookings"", IF(SUMIFS( 'Tenant Occupancy'!YL$5:YL23,OccupancyUnits,$B8,OccupancyAddres"&amp;"ses,$A8)&gt;0,SUMIFS('Tenant Occupancy'!YL$5:YL23,OccupancyUnits,$B8,OccupancyAddresses,$A8),IFERROR(VLOOKUP($A8&amp;"" ""&amp;$B8, FILTER(ARRAYFORMULA({OccupancyAddresses&amp;"" ""&amp; OccupancyUnits,'Tenant Occupancy'!YL$5:YL23}),INDEX(ARRAYFORMULA({OccupancyAddresses&amp;"""&amp;" ""&amp; OccupancyUnits,'Tenant Occupancy'!YL$5:YL23}),0,2)&lt;&gt;""""),2,FALSE),IF(YK5=TODAY(),""Today"",)))))"),"")</f>
        <v/>
      </c>
      <c r="YL8" s="3" t="str">
        <f>IFERROR(__xludf.DUMMYFUNCTION("IF(ISBLANK($A8),, IF((ARRAYFORMULA(SUM(COUNTIFS(OccupancyAddresses,$A8,OccupancyUnits, $B8, 'Tenant Occupancy'!YM$5:YM23,{""&gt;0"",""Occupied"",""Late""}))))&gt;1,""Multiple Bookings"", IF(SUMIFS( 'Tenant Occupancy'!YM$5:YM23,OccupancyUnits,$B8,OccupancyAddres"&amp;"ses,$A8)&gt;0,SUMIFS('Tenant Occupancy'!YM$5:YM23,OccupancyUnits,$B8,OccupancyAddresses,$A8),IFERROR(VLOOKUP($A8&amp;"" ""&amp;$B8, FILTER(ARRAYFORMULA({OccupancyAddresses&amp;"" ""&amp; OccupancyUnits,'Tenant Occupancy'!YM$5:YM23}),INDEX(ARRAYFORMULA({OccupancyAddresses&amp;"""&amp;" ""&amp; OccupancyUnits,'Tenant Occupancy'!YM$5:YM23}),0,2)&lt;&gt;""""),2,FALSE),IF(YL5=TODAY(),""Today"",)))))"),"")</f>
        <v/>
      </c>
      <c r="YM8" s="3" t="str">
        <f>IFERROR(__xludf.DUMMYFUNCTION("IF(ISBLANK($A8),, IF((ARRAYFORMULA(SUM(COUNTIFS(OccupancyAddresses,$A8,OccupancyUnits, $B8, 'Tenant Occupancy'!YN$5:YN23,{""&gt;0"",""Occupied"",""Late""}))))&gt;1,""Multiple Bookings"", IF(SUMIFS( 'Tenant Occupancy'!YN$5:YN23,OccupancyUnits,$B8,OccupancyAddres"&amp;"ses,$A8)&gt;0,SUMIFS('Tenant Occupancy'!YN$5:YN23,OccupancyUnits,$B8,OccupancyAddresses,$A8),IFERROR(VLOOKUP($A8&amp;"" ""&amp;$B8, FILTER(ARRAYFORMULA({OccupancyAddresses&amp;"" ""&amp; OccupancyUnits,'Tenant Occupancy'!YN$5:YN23}),INDEX(ARRAYFORMULA({OccupancyAddresses&amp;"""&amp;" ""&amp; OccupancyUnits,'Tenant Occupancy'!YN$5:YN23}),0,2)&lt;&gt;""""),2,FALSE),IF(YM5=TODAY(),""Today"",)))))"),"")</f>
        <v/>
      </c>
      <c r="YN8" s="3" t="str">
        <f>IFERROR(__xludf.DUMMYFUNCTION("IF(ISBLANK($A8),, IF((ARRAYFORMULA(SUM(COUNTIFS(OccupancyAddresses,$A8,OccupancyUnits, $B8, 'Tenant Occupancy'!YO$5:YO23,{""&gt;0"",""Occupied"",""Late""}))))&gt;1,""Multiple Bookings"", IF(SUMIFS( 'Tenant Occupancy'!YO$5:YO23,OccupancyUnits,$B8,OccupancyAddres"&amp;"ses,$A8)&gt;0,SUMIFS('Tenant Occupancy'!YO$5:YO23,OccupancyUnits,$B8,OccupancyAddresses,$A8),IFERROR(VLOOKUP($A8&amp;"" ""&amp;$B8, FILTER(ARRAYFORMULA({OccupancyAddresses&amp;"" ""&amp; OccupancyUnits,'Tenant Occupancy'!YO$5:YO23}),INDEX(ARRAYFORMULA({OccupancyAddresses&amp;"""&amp;" ""&amp; OccupancyUnits,'Tenant Occupancy'!YO$5:YO23}),0,2)&lt;&gt;""""),2,FALSE),IF(YN5=TODAY(),""Today"",)))))"),"")</f>
        <v/>
      </c>
      <c r="YO8" s="3" t="str">
        <f>IFERROR(__xludf.DUMMYFUNCTION("IF(ISBLANK($A8),, IF((ARRAYFORMULA(SUM(COUNTIFS(OccupancyAddresses,$A8,OccupancyUnits, $B8, 'Tenant Occupancy'!YP$5:YP23,{""&gt;0"",""Occupied"",""Late""}))))&gt;1,""Multiple Bookings"", IF(SUMIFS( 'Tenant Occupancy'!YP$5:YP23,OccupancyUnits,$B8,OccupancyAddres"&amp;"ses,$A8)&gt;0,SUMIFS('Tenant Occupancy'!YP$5:YP23,OccupancyUnits,$B8,OccupancyAddresses,$A8),IFERROR(VLOOKUP($A8&amp;"" ""&amp;$B8, FILTER(ARRAYFORMULA({OccupancyAddresses&amp;"" ""&amp; OccupancyUnits,'Tenant Occupancy'!YP$5:YP23}),INDEX(ARRAYFORMULA({OccupancyAddresses&amp;"""&amp;" ""&amp; OccupancyUnits,'Tenant Occupancy'!YP$5:YP23}),0,2)&lt;&gt;""""),2,FALSE),IF(YO5=TODAY(),""Today"",)))))"),"")</f>
        <v/>
      </c>
      <c r="YP8" s="3" t="str">
        <f>IFERROR(__xludf.DUMMYFUNCTION("IF(ISBLANK($A8),, IF((ARRAYFORMULA(SUM(COUNTIFS(OccupancyAddresses,$A8,OccupancyUnits, $B8, 'Tenant Occupancy'!YQ$5:YQ23,{""&gt;0"",""Occupied"",""Late""}))))&gt;1,""Multiple Bookings"", IF(SUMIFS( 'Tenant Occupancy'!YQ$5:YQ23,OccupancyUnits,$B8,OccupancyAddres"&amp;"ses,$A8)&gt;0,SUMIFS('Tenant Occupancy'!YQ$5:YQ23,OccupancyUnits,$B8,OccupancyAddresses,$A8),IFERROR(VLOOKUP($A8&amp;"" ""&amp;$B8, FILTER(ARRAYFORMULA({OccupancyAddresses&amp;"" ""&amp; OccupancyUnits,'Tenant Occupancy'!YQ$5:YQ23}),INDEX(ARRAYFORMULA({OccupancyAddresses&amp;"""&amp;" ""&amp; OccupancyUnits,'Tenant Occupancy'!YQ$5:YQ23}),0,2)&lt;&gt;""""),2,FALSE),IF(YP5=TODAY(),""Today"",)))))"),"")</f>
        <v/>
      </c>
      <c r="YQ8" s="3" t="str">
        <f>IFERROR(__xludf.DUMMYFUNCTION("IF(ISBLANK($A8),, IF((ARRAYFORMULA(SUM(COUNTIFS(OccupancyAddresses,$A8,OccupancyUnits, $B8, 'Tenant Occupancy'!YR$5:YR23,{""&gt;0"",""Occupied"",""Late""}))))&gt;1,""Multiple Bookings"", IF(SUMIFS( 'Tenant Occupancy'!YR$5:YR23,OccupancyUnits,$B8,OccupancyAddres"&amp;"ses,$A8)&gt;0,SUMIFS('Tenant Occupancy'!YR$5:YR23,OccupancyUnits,$B8,OccupancyAddresses,$A8),IFERROR(VLOOKUP($A8&amp;"" ""&amp;$B8, FILTER(ARRAYFORMULA({OccupancyAddresses&amp;"" ""&amp; OccupancyUnits,'Tenant Occupancy'!YR$5:YR23}),INDEX(ARRAYFORMULA({OccupancyAddresses&amp;"""&amp;" ""&amp; OccupancyUnits,'Tenant Occupancy'!YR$5:YR23}),0,2)&lt;&gt;""""),2,FALSE),IF(YQ5=TODAY(),""Today"",)))))"),"")</f>
        <v/>
      </c>
      <c r="YR8" s="3" t="str">
        <f>IFERROR(__xludf.DUMMYFUNCTION("IF(ISBLANK($A8),, IF((ARRAYFORMULA(SUM(COUNTIFS(OccupancyAddresses,$A8,OccupancyUnits, $B8, 'Tenant Occupancy'!YS$5:YS23,{""&gt;0"",""Occupied"",""Late""}))))&gt;1,""Multiple Bookings"", IF(SUMIFS( 'Tenant Occupancy'!YS$5:YS23,OccupancyUnits,$B8,OccupancyAddres"&amp;"ses,$A8)&gt;0,SUMIFS('Tenant Occupancy'!YS$5:YS23,OccupancyUnits,$B8,OccupancyAddresses,$A8),IFERROR(VLOOKUP($A8&amp;"" ""&amp;$B8, FILTER(ARRAYFORMULA({OccupancyAddresses&amp;"" ""&amp; OccupancyUnits,'Tenant Occupancy'!YS$5:YS23}),INDEX(ARRAYFORMULA({OccupancyAddresses&amp;"""&amp;" ""&amp; OccupancyUnits,'Tenant Occupancy'!YS$5:YS23}),0,2)&lt;&gt;""""),2,FALSE),IF(YR5=TODAY(),""Today"",)))))"),"")</f>
        <v/>
      </c>
      <c r="YS8" s="3" t="str">
        <f>IFERROR(__xludf.DUMMYFUNCTION("IF(ISBLANK($A8),, IF((ARRAYFORMULA(SUM(COUNTIFS(OccupancyAddresses,$A8,OccupancyUnits, $B8, 'Tenant Occupancy'!YT$5:YT23,{""&gt;0"",""Occupied"",""Late""}))))&gt;1,""Multiple Bookings"", IF(SUMIFS( 'Tenant Occupancy'!YT$5:YT23,OccupancyUnits,$B8,OccupancyAddres"&amp;"ses,$A8)&gt;0,SUMIFS('Tenant Occupancy'!YT$5:YT23,OccupancyUnits,$B8,OccupancyAddresses,$A8),IFERROR(VLOOKUP($A8&amp;"" ""&amp;$B8, FILTER(ARRAYFORMULA({OccupancyAddresses&amp;"" ""&amp; OccupancyUnits,'Tenant Occupancy'!YT$5:YT23}),INDEX(ARRAYFORMULA({OccupancyAddresses&amp;"""&amp;" ""&amp; OccupancyUnits,'Tenant Occupancy'!YT$5:YT23}),0,2)&lt;&gt;""""),2,FALSE),IF(YS5=TODAY(),""Today"",)))))"),"")</f>
        <v/>
      </c>
      <c r="YT8" s="3" t="str">
        <f>IFERROR(__xludf.DUMMYFUNCTION("IF(ISBLANK($A8),, IF((ARRAYFORMULA(SUM(COUNTIFS(OccupancyAddresses,$A8,OccupancyUnits, $B8, 'Tenant Occupancy'!YU$5:YU23,{""&gt;0"",""Occupied"",""Late""}))))&gt;1,""Multiple Bookings"", IF(SUMIFS( 'Tenant Occupancy'!YU$5:YU23,OccupancyUnits,$B8,OccupancyAddres"&amp;"ses,$A8)&gt;0,SUMIFS('Tenant Occupancy'!YU$5:YU23,OccupancyUnits,$B8,OccupancyAddresses,$A8),IFERROR(VLOOKUP($A8&amp;"" ""&amp;$B8, FILTER(ARRAYFORMULA({OccupancyAddresses&amp;"" ""&amp; OccupancyUnits,'Tenant Occupancy'!YU$5:YU23}),INDEX(ARRAYFORMULA({OccupancyAddresses&amp;"""&amp;" ""&amp; OccupancyUnits,'Tenant Occupancy'!YU$5:YU23}),0,2)&lt;&gt;""""),2,FALSE),IF(YT5=TODAY(),""Today"",)))))"),"")</f>
        <v/>
      </c>
      <c r="YU8" s="3" t="str">
        <f>IFERROR(__xludf.DUMMYFUNCTION("IF(ISBLANK($A8),, IF((ARRAYFORMULA(SUM(COUNTIFS(OccupancyAddresses,$A8,OccupancyUnits, $B8, 'Tenant Occupancy'!YV$5:YV23,{""&gt;0"",""Occupied"",""Late""}))))&gt;1,""Multiple Bookings"", IF(SUMIFS( 'Tenant Occupancy'!YV$5:YV23,OccupancyUnits,$B8,OccupancyAddres"&amp;"ses,$A8)&gt;0,SUMIFS('Tenant Occupancy'!YV$5:YV23,OccupancyUnits,$B8,OccupancyAddresses,$A8),IFERROR(VLOOKUP($A8&amp;"" ""&amp;$B8, FILTER(ARRAYFORMULA({OccupancyAddresses&amp;"" ""&amp; OccupancyUnits,'Tenant Occupancy'!YV$5:YV23}),INDEX(ARRAYFORMULA({OccupancyAddresses&amp;"""&amp;" ""&amp; OccupancyUnits,'Tenant Occupancy'!YV$5:YV23}),0,2)&lt;&gt;""""),2,FALSE),IF(YU5=TODAY(),""Today"",)))))"),"")</f>
        <v/>
      </c>
      <c r="YV8" s="3" t="str">
        <f>IFERROR(__xludf.DUMMYFUNCTION("IF(ISBLANK($A8),, IF((ARRAYFORMULA(SUM(COUNTIFS(OccupancyAddresses,$A8,OccupancyUnits, $B8, 'Tenant Occupancy'!YW$5:YW23,{""&gt;0"",""Occupied"",""Late""}))))&gt;1,""Multiple Bookings"", IF(SUMIFS( 'Tenant Occupancy'!YW$5:YW23,OccupancyUnits,$B8,OccupancyAddres"&amp;"ses,$A8)&gt;0,SUMIFS('Tenant Occupancy'!YW$5:YW23,OccupancyUnits,$B8,OccupancyAddresses,$A8),IFERROR(VLOOKUP($A8&amp;"" ""&amp;$B8, FILTER(ARRAYFORMULA({OccupancyAddresses&amp;"" ""&amp; OccupancyUnits,'Tenant Occupancy'!YW$5:YW23}),INDEX(ARRAYFORMULA({OccupancyAddresses&amp;"""&amp;" ""&amp; OccupancyUnits,'Tenant Occupancy'!YW$5:YW23}),0,2)&lt;&gt;""""),2,FALSE),IF(YV5=TODAY(),""Today"",)))))"),"")</f>
        <v/>
      </c>
      <c r="YW8" s="3" t="str">
        <f>IFERROR(__xludf.DUMMYFUNCTION("IF(ISBLANK($A8),, IF((ARRAYFORMULA(SUM(COUNTIFS(OccupancyAddresses,$A8,OccupancyUnits, $B8, 'Tenant Occupancy'!YX$5:YX23,{""&gt;0"",""Occupied"",""Late""}))))&gt;1,""Multiple Bookings"", IF(SUMIFS( 'Tenant Occupancy'!YX$5:YX23,OccupancyUnits,$B8,OccupancyAddres"&amp;"ses,$A8)&gt;0,SUMIFS('Tenant Occupancy'!YX$5:YX23,OccupancyUnits,$B8,OccupancyAddresses,$A8),IFERROR(VLOOKUP($A8&amp;"" ""&amp;$B8, FILTER(ARRAYFORMULA({OccupancyAddresses&amp;"" ""&amp; OccupancyUnits,'Tenant Occupancy'!YX$5:YX23}),INDEX(ARRAYFORMULA({OccupancyAddresses&amp;"""&amp;" ""&amp; OccupancyUnits,'Tenant Occupancy'!YX$5:YX23}),0,2)&lt;&gt;""""),2,FALSE),IF(YW5=TODAY(),""Today"",)))))"),"")</f>
        <v/>
      </c>
      <c r="YX8" s="3" t="str">
        <f>IFERROR(__xludf.DUMMYFUNCTION("IF(ISBLANK($A8),, IF((ARRAYFORMULA(SUM(COUNTIFS(OccupancyAddresses,$A8,OccupancyUnits, $B8, 'Tenant Occupancy'!YY$5:YY23,{""&gt;0"",""Occupied"",""Late""}))))&gt;1,""Multiple Bookings"", IF(SUMIFS( 'Tenant Occupancy'!YY$5:YY23,OccupancyUnits,$B8,OccupancyAddres"&amp;"ses,$A8)&gt;0,SUMIFS('Tenant Occupancy'!YY$5:YY23,OccupancyUnits,$B8,OccupancyAddresses,$A8),IFERROR(VLOOKUP($A8&amp;"" ""&amp;$B8, FILTER(ARRAYFORMULA({OccupancyAddresses&amp;"" ""&amp; OccupancyUnits,'Tenant Occupancy'!YY$5:YY23}),INDEX(ARRAYFORMULA({OccupancyAddresses&amp;"""&amp;" ""&amp; OccupancyUnits,'Tenant Occupancy'!YY$5:YY23}),0,2)&lt;&gt;""""),2,FALSE),IF(YX5=TODAY(),""Today"",)))))"),"")</f>
        <v/>
      </c>
      <c r="YY8" s="3" t="str">
        <f>IFERROR(__xludf.DUMMYFUNCTION("IF(ISBLANK($A8),, IF((ARRAYFORMULA(SUM(COUNTIFS(OccupancyAddresses,$A8,OccupancyUnits, $B8, 'Tenant Occupancy'!YZ$5:YZ23,{""&gt;0"",""Occupied"",""Late""}))))&gt;1,""Multiple Bookings"", IF(SUMIFS( 'Tenant Occupancy'!YZ$5:YZ23,OccupancyUnits,$B8,OccupancyAddres"&amp;"ses,$A8)&gt;0,SUMIFS('Tenant Occupancy'!YZ$5:YZ23,OccupancyUnits,$B8,OccupancyAddresses,$A8),IFERROR(VLOOKUP($A8&amp;"" ""&amp;$B8, FILTER(ARRAYFORMULA({OccupancyAddresses&amp;"" ""&amp; OccupancyUnits,'Tenant Occupancy'!YZ$5:YZ23}),INDEX(ARRAYFORMULA({OccupancyAddresses&amp;"""&amp;" ""&amp; OccupancyUnits,'Tenant Occupancy'!YZ$5:YZ23}),0,2)&lt;&gt;""""),2,FALSE),IF(YY5=TODAY(),""Today"",)))))"),"")</f>
        <v/>
      </c>
      <c r="YZ8" s="3" t="str">
        <f>IFERROR(__xludf.DUMMYFUNCTION("IF(ISBLANK($A8),, IF((ARRAYFORMULA(SUM(COUNTIFS(OccupancyAddresses,$A8,OccupancyUnits, $B8, 'Tenant Occupancy'!ZA$5:ZA23,{""&gt;0"",""Occupied"",""Late""}))))&gt;1,""Multiple Bookings"", IF(SUMIFS( 'Tenant Occupancy'!ZA$5:ZA23,OccupancyUnits,$B8,OccupancyAddres"&amp;"ses,$A8)&gt;0,SUMIFS('Tenant Occupancy'!ZA$5:ZA23,OccupancyUnits,$B8,OccupancyAddresses,$A8),IFERROR(VLOOKUP($A8&amp;"" ""&amp;$B8, FILTER(ARRAYFORMULA({OccupancyAddresses&amp;"" ""&amp; OccupancyUnits,'Tenant Occupancy'!ZA$5:ZA23}),INDEX(ARRAYFORMULA({OccupancyAddresses&amp;"""&amp;" ""&amp; OccupancyUnits,'Tenant Occupancy'!ZA$5:ZA23}),0,2)&lt;&gt;""""),2,FALSE),IF(YZ5=TODAY(),""Today"",)))))"),"")</f>
        <v/>
      </c>
      <c r="ZA8" s="3" t="str">
        <f>IFERROR(__xludf.DUMMYFUNCTION("IF(ISBLANK($A8),, IF((ARRAYFORMULA(SUM(COUNTIFS(OccupancyAddresses,$A8,OccupancyUnits, $B8, 'Tenant Occupancy'!ZB$5:ZB23,{""&gt;0"",""Occupied"",""Late""}))))&gt;1,""Multiple Bookings"", IF(SUMIFS( 'Tenant Occupancy'!ZB$5:ZB23,OccupancyUnits,$B8,OccupancyAddres"&amp;"ses,$A8)&gt;0,SUMIFS('Tenant Occupancy'!ZB$5:ZB23,OccupancyUnits,$B8,OccupancyAddresses,$A8),IFERROR(VLOOKUP($A8&amp;"" ""&amp;$B8, FILTER(ARRAYFORMULA({OccupancyAddresses&amp;"" ""&amp; OccupancyUnits,'Tenant Occupancy'!ZB$5:ZB23}),INDEX(ARRAYFORMULA({OccupancyAddresses&amp;"""&amp;" ""&amp; OccupancyUnits,'Tenant Occupancy'!ZB$5:ZB23}),0,2)&lt;&gt;""""),2,FALSE),IF(ZA5=TODAY(),""Today"",)))))"),"")</f>
        <v/>
      </c>
      <c r="ZB8" s="3" t="str">
        <f>IFERROR(__xludf.DUMMYFUNCTION("IF(ISBLANK($A8),, IF((ARRAYFORMULA(SUM(COUNTIFS(OccupancyAddresses,$A8,OccupancyUnits, $B8, 'Tenant Occupancy'!ZC$5:ZC23,{""&gt;0"",""Occupied"",""Late""}))))&gt;1,""Multiple Bookings"", IF(SUMIFS( 'Tenant Occupancy'!ZC$5:ZC23,OccupancyUnits,$B8,OccupancyAddres"&amp;"ses,$A8)&gt;0,SUMIFS('Tenant Occupancy'!ZC$5:ZC23,OccupancyUnits,$B8,OccupancyAddresses,$A8),IFERROR(VLOOKUP($A8&amp;"" ""&amp;$B8, FILTER(ARRAYFORMULA({OccupancyAddresses&amp;"" ""&amp; OccupancyUnits,'Tenant Occupancy'!ZC$5:ZC23}),INDEX(ARRAYFORMULA({OccupancyAddresses&amp;"""&amp;" ""&amp; OccupancyUnits,'Tenant Occupancy'!ZC$5:ZC23}),0,2)&lt;&gt;""""),2,FALSE),IF(ZB5=TODAY(),""Today"",)))))"),"")</f>
        <v/>
      </c>
      <c r="ZC8" s="3" t="str">
        <f>IFERROR(__xludf.DUMMYFUNCTION("IF(ISBLANK($A8),, IF((ARRAYFORMULA(SUM(COUNTIFS(OccupancyAddresses,$A8,OccupancyUnits, $B8, 'Tenant Occupancy'!ZD$5:ZD23,{""&gt;0"",""Occupied"",""Late""}))))&gt;1,""Multiple Bookings"", IF(SUMIFS( 'Tenant Occupancy'!ZD$5:ZD23,OccupancyUnits,$B8,OccupancyAddres"&amp;"ses,$A8)&gt;0,SUMIFS('Tenant Occupancy'!ZD$5:ZD23,OccupancyUnits,$B8,OccupancyAddresses,$A8),IFERROR(VLOOKUP($A8&amp;"" ""&amp;$B8, FILTER(ARRAYFORMULA({OccupancyAddresses&amp;"" ""&amp; OccupancyUnits,'Tenant Occupancy'!ZD$5:ZD23}),INDEX(ARRAYFORMULA({OccupancyAddresses&amp;"""&amp;" ""&amp; OccupancyUnits,'Tenant Occupancy'!ZD$5:ZD23}),0,2)&lt;&gt;""""),2,FALSE),IF(ZC5=TODAY(),""Today"",)))))"),"")</f>
        <v/>
      </c>
      <c r="ZD8" s="3" t="str">
        <f>IFERROR(__xludf.DUMMYFUNCTION("IF(ISBLANK($A8),, IF((ARRAYFORMULA(SUM(COUNTIFS(OccupancyAddresses,$A8,OccupancyUnits, $B8, 'Tenant Occupancy'!ZE$5:ZE23,{""&gt;0"",""Occupied"",""Late""}))))&gt;1,""Multiple Bookings"", IF(SUMIFS( 'Tenant Occupancy'!ZE$5:ZE23,OccupancyUnits,$B8,OccupancyAddres"&amp;"ses,$A8)&gt;0,SUMIFS('Tenant Occupancy'!ZE$5:ZE23,OccupancyUnits,$B8,OccupancyAddresses,$A8),IFERROR(VLOOKUP($A8&amp;"" ""&amp;$B8, FILTER(ARRAYFORMULA({OccupancyAddresses&amp;"" ""&amp; OccupancyUnits,'Tenant Occupancy'!ZE$5:ZE23}),INDEX(ARRAYFORMULA({OccupancyAddresses&amp;"""&amp;" ""&amp; OccupancyUnits,'Tenant Occupancy'!ZE$5:ZE23}),0,2)&lt;&gt;""""),2,FALSE),IF(ZD5=TODAY(),""Today"",)))))"),"")</f>
        <v/>
      </c>
      <c r="ZE8" s="3" t="str">
        <f>IFERROR(__xludf.DUMMYFUNCTION("IF(ISBLANK($A8),, IF((ARRAYFORMULA(SUM(COUNTIFS(OccupancyAddresses,$A8,OccupancyUnits, $B8, 'Tenant Occupancy'!ZF$5:ZF23,{""&gt;0"",""Occupied"",""Late""}))))&gt;1,""Multiple Bookings"", IF(SUMIFS( 'Tenant Occupancy'!ZF$5:ZF23,OccupancyUnits,$B8,OccupancyAddres"&amp;"ses,$A8)&gt;0,SUMIFS('Tenant Occupancy'!ZF$5:ZF23,OccupancyUnits,$B8,OccupancyAddresses,$A8),IFERROR(VLOOKUP($A8&amp;"" ""&amp;$B8, FILTER(ARRAYFORMULA({OccupancyAddresses&amp;"" ""&amp; OccupancyUnits,'Tenant Occupancy'!ZF$5:ZF23}),INDEX(ARRAYFORMULA({OccupancyAddresses&amp;"""&amp;" ""&amp; OccupancyUnits,'Tenant Occupancy'!ZF$5:ZF23}),0,2)&lt;&gt;""""),2,FALSE),IF(ZE5=TODAY(),""Today"",)))))"),"")</f>
        <v/>
      </c>
      <c r="ZF8" s="3" t="str">
        <f>IFERROR(__xludf.DUMMYFUNCTION("IF(ISBLANK($A8),, IF((ARRAYFORMULA(SUM(COUNTIFS(OccupancyAddresses,$A8,OccupancyUnits, $B8, 'Tenant Occupancy'!ZG$5:ZG23,{""&gt;0"",""Occupied"",""Late""}))))&gt;1,""Multiple Bookings"", IF(SUMIFS( 'Tenant Occupancy'!ZG$5:ZG23,OccupancyUnits,$B8,OccupancyAddres"&amp;"ses,$A8)&gt;0,SUMIFS('Tenant Occupancy'!ZG$5:ZG23,OccupancyUnits,$B8,OccupancyAddresses,$A8),IFERROR(VLOOKUP($A8&amp;"" ""&amp;$B8, FILTER(ARRAYFORMULA({OccupancyAddresses&amp;"" ""&amp; OccupancyUnits,'Tenant Occupancy'!ZG$5:ZG23}),INDEX(ARRAYFORMULA({OccupancyAddresses&amp;"""&amp;" ""&amp; OccupancyUnits,'Tenant Occupancy'!ZG$5:ZG23}),0,2)&lt;&gt;""""),2,FALSE),IF(ZF5=TODAY(),""Today"",)))))"),"")</f>
        <v/>
      </c>
      <c r="ZG8" s="3" t="str">
        <f>IFERROR(__xludf.DUMMYFUNCTION("IF(ISBLANK($A8),, IF((ARRAYFORMULA(SUM(COUNTIFS(OccupancyAddresses,$A8,OccupancyUnits, $B8, 'Tenant Occupancy'!ZH$5:ZH23,{""&gt;0"",""Occupied"",""Late""}))))&gt;1,""Multiple Bookings"", IF(SUMIFS( 'Tenant Occupancy'!ZH$5:ZH23,OccupancyUnits,$B8,OccupancyAddres"&amp;"ses,$A8)&gt;0,SUMIFS('Tenant Occupancy'!ZH$5:ZH23,OccupancyUnits,$B8,OccupancyAddresses,$A8),IFERROR(VLOOKUP($A8&amp;"" ""&amp;$B8, FILTER(ARRAYFORMULA({OccupancyAddresses&amp;"" ""&amp; OccupancyUnits,'Tenant Occupancy'!ZH$5:ZH23}),INDEX(ARRAYFORMULA({OccupancyAddresses&amp;"""&amp;" ""&amp; OccupancyUnits,'Tenant Occupancy'!ZH$5:ZH23}),0,2)&lt;&gt;""""),2,FALSE),IF(ZG5=TODAY(),""Today"",)))))"),"")</f>
        <v/>
      </c>
      <c r="ZH8" s="3" t="str">
        <f>IFERROR(__xludf.DUMMYFUNCTION("IF(ISBLANK($A8),, IF((ARRAYFORMULA(SUM(COUNTIFS(OccupancyAddresses,$A8,OccupancyUnits, $B8, 'Tenant Occupancy'!ZI$5:ZI23,{""&gt;0"",""Occupied"",""Late""}))))&gt;1,""Multiple Bookings"", IF(SUMIFS( 'Tenant Occupancy'!ZI$5:ZI23,OccupancyUnits,$B8,OccupancyAddres"&amp;"ses,$A8)&gt;0,SUMIFS('Tenant Occupancy'!ZI$5:ZI23,OccupancyUnits,$B8,OccupancyAddresses,$A8),IFERROR(VLOOKUP($A8&amp;"" ""&amp;$B8, FILTER(ARRAYFORMULA({OccupancyAddresses&amp;"" ""&amp; OccupancyUnits,'Tenant Occupancy'!ZI$5:ZI23}),INDEX(ARRAYFORMULA({OccupancyAddresses&amp;"""&amp;" ""&amp; OccupancyUnits,'Tenant Occupancy'!ZI$5:ZI23}),0,2)&lt;&gt;""""),2,FALSE),IF(ZH5=TODAY(),""Today"",)))))"),"")</f>
        <v/>
      </c>
      <c r="ZI8" s="3" t="str">
        <f>IFERROR(__xludf.DUMMYFUNCTION("IF(ISBLANK($A8),, IF((ARRAYFORMULA(SUM(COUNTIFS(OccupancyAddresses,$A8,OccupancyUnits, $B8, 'Tenant Occupancy'!ZJ$5:ZJ23,{""&gt;0"",""Occupied"",""Late""}))))&gt;1,""Multiple Bookings"", IF(SUMIFS( 'Tenant Occupancy'!ZJ$5:ZJ23,OccupancyUnits,$B8,OccupancyAddres"&amp;"ses,$A8)&gt;0,SUMIFS('Tenant Occupancy'!ZJ$5:ZJ23,OccupancyUnits,$B8,OccupancyAddresses,$A8),IFERROR(VLOOKUP($A8&amp;"" ""&amp;$B8, FILTER(ARRAYFORMULA({OccupancyAddresses&amp;"" ""&amp; OccupancyUnits,'Tenant Occupancy'!ZJ$5:ZJ23}),INDEX(ARRAYFORMULA({OccupancyAddresses&amp;"""&amp;" ""&amp; OccupancyUnits,'Tenant Occupancy'!ZJ$5:ZJ23}),0,2)&lt;&gt;""""),2,FALSE),IF(ZI5=TODAY(),""Today"",)))))"),"")</f>
        <v/>
      </c>
      <c r="ZJ8" s="3" t="str">
        <f>IFERROR(__xludf.DUMMYFUNCTION("IF(ISBLANK($A8),, IF((ARRAYFORMULA(SUM(COUNTIFS(OccupancyAddresses,$A8,OccupancyUnits, $B8, 'Tenant Occupancy'!ZK$5:ZK23,{""&gt;0"",""Occupied"",""Late""}))))&gt;1,""Multiple Bookings"", IF(SUMIFS( 'Tenant Occupancy'!ZK$5:ZK23,OccupancyUnits,$B8,OccupancyAddres"&amp;"ses,$A8)&gt;0,SUMIFS('Tenant Occupancy'!ZK$5:ZK23,OccupancyUnits,$B8,OccupancyAddresses,$A8),IFERROR(VLOOKUP($A8&amp;"" ""&amp;$B8, FILTER(ARRAYFORMULA({OccupancyAddresses&amp;"" ""&amp; OccupancyUnits,'Tenant Occupancy'!ZK$5:ZK23}),INDEX(ARRAYFORMULA({OccupancyAddresses&amp;"""&amp;" ""&amp; OccupancyUnits,'Tenant Occupancy'!ZK$5:ZK23}),0,2)&lt;&gt;""""),2,FALSE),IF(ZJ5=TODAY(),""Today"",)))))"),"")</f>
        <v/>
      </c>
      <c r="ZK8" s="3" t="str">
        <f>IFERROR(__xludf.DUMMYFUNCTION("IF(ISBLANK($A8),, IF((ARRAYFORMULA(SUM(COUNTIFS(OccupancyAddresses,$A8,OccupancyUnits, $B8, 'Tenant Occupancy'!ZL$5:ZL23,{""&gt;0"",""Occupied"",""Late""}))))&gt;1,""Multiple Bookings"", IF(SUMIFS( 'Tenant Occupancy'!ZL$5:ZL23,OccupancyUnits,$B8,OccupancyAddres"&amp;"ses,$A8)&gt;0,SUMIFS('Tenant Occupancy'!ZL$5:ZL23,OccupancyUnits,$B8,OccupancyAddresses,$A8),IFERROR(VLOOKUP($A8&amp;"" ""&amp;$B8, FILTER(ARRAYFORMULA({OccupancyAddresses&amp;"" ""&amp; OccupancyUnits,'Tenant Occupancy'!ZL$5:ZL23}),INDEX(ARRAYFORMULA({OccupancyAddresses&amp;"""&amp;" ""&amp; OccupancyUnits,'Tenant Occupancy'!ZL$5:ZL23}),0,2)&lt;&gt;""""),2,FALSE),IF(ZK5=TODAY(),""Today"",)))))"),"")</f>
        <v/>
      </c>
      <c r="ZL8" s="3" t="str">
        <f>IFERROR(__xludf.DUMMYFUNCTION("IF(ISBLANK($A8),, IF((ARRAYFORMULA(SUM(COUNTIFS(OccupancyAddresses,$A8,OccupancyUnits, $B8, 'Tenant Occupancy'!ZM$5:ZM23,{""&gt;0"",""Occupied"",""Late""}))))&gt;1,""Multiple Bookings"", IF(SUMIFS( 'Tenant Occupancy'!ZM$5:ZM23,OccupancyUnits,$B8,OccupancyAddres"&amp;"ses,$A8)&gt;0,SUMIFS('Tenant Occupancy'!ZM$5:ZM23,OccupancyUnits,$B8,OccupancyAddresses,$A8),IFERROR(VLOOKUP($A8&amp;"" ""&amp;$B8, FILTER(ARRAYFORMULA({OccupancyAddresses&amp;"" ""&amp; OccupancyUnits,'Tenant Occupancy'!ZM$5:ZM23}),INDEX(ARRAYFORMULA({OccupancyAddresses&amp;"""&amp;" ""&amp; OccupancyUnits,'Tenant Occupancy'!ZM$5:ZM23}),0,2)&lt;&gt;""""),2,FALSE),IF(ZL5=TODAY(),""Today"",)))))"),"")</f>
        <v/>
      </c>
      <c r="ZM8" s="3" t="str">
        <f>IFERROR(__xludf.DUMMYFUNCTION("IF(ISBLANK($A8),, IF((ARRAYFORMULA(SUM(COUNTIFS(OccupancyAddresses,$A8,OccupancyUnits, $B8, 'Tenant Occupancy'!ZN$5:ZN23,{""&gt;0"",""Occupied"",""Late""}))))&gt;1,""Multiple Bookings"", IF(SUMIFS( 'Tenant Occupancy'!ZN$5:ZN23,OccupancyUnits,$B8,OccupancyAddres"&amp;"ses,$A8)&gt;0,SUMIFS('Tenant Occupancy'!ZN$5:ZN23,OccupancyUnits,$B8,OccupancyAddresses,$A8),IFERROR(VLOOKUP($A8&amp;"" ""&amp;$B8, FILTER(ARRAYFORMULA({OccupancyAddresses&amp;"" ""&amp; OccupancyUnits,'Tenant Occupancy'!ZN$5:ZN23}),INDEX(ARRAYFORMULA({OccupancyAddresses&amp;"""&amp;" ""&amp; OccupancyUnits,'Tenant Occupancy'!ZN$5:ZN23}),0,2)&lt;&gt;""""),2,FALSE),IF(ZM5=TODAY(),""Today"",)))))"),"")</f>
        <v/>
      </c>
      <c r="ZN8" s="3" t="str">
        <f>IFERROR(__xludf.DUMMYFUNCTION("IF(ISBLANK($A8),, IF((ARRAYFORMULA(SUM(COUNTIFS(OccupancyAddresses,$A8,OccupancyUnits, $B8, 'Tenant Occupancy'!ZO$5:ZO23,{""&gt;0"",""Occupied"",""Late""}))))&gt;1,""Multiple Bookings"", IF(SUMIFS( 'Tenant Occupancy'!ZO$5:ZO23,OccupancyUnits,$B8,OccupancyAddres"&amp;"ses,$A8)&gt;0,SUMIFS('Tenant Occupancy'!ZO$5:ZO23,OccupancyUnits,$B8,OccupancyAddresses,$A8),IFERROR(VLOOKUP($A8&amp;"" ""&amp;$B8, FILTER(ARRAYFORMULA({OccupancyAddresses&amp;"" ""&amp; OccupancyUnits,'Tenant Occupancy'!ZO$5:ZO23}),INDEX(ARRAYFORMULA({OccupancyAddresses&amp;"""&amp;" ""&amp; OccupancyUnits,'Tenant Occupancy'!ZO$5:ZO23}),0,2)&lt;&gt;""""),2,FALSE),IF(ZN5=TODAY(),""Today"",)))))"),"")</f>
        <v/>
      </c>
      <c r="ZO8" s="3" t="str">
        <f>IFERROR(__xludf.DUMMYFUNCTION("IF(ISBLANK($A8),, IF((ARRAYFORMULA(SUM(COUNTIFS(OccupancyAddresses,$A8,OccupancyUnits, $B8, 'Tenant Occupancy'!ZP$5:ZP23,{""&gt;0"",""Occupied"",""Late""}))))&gt;1,""Multiple Bookings"", IF(SUMIFS( 'Tenant Occupancy'!ZP$5:ZP23,OccupancyUnits,$B8,OccupancyAddres"&amp;"ses,$A8)&gt;0,SUMIFS('Tenant Occupancy'!ZP$5:ZP23,OccupancyUnits,$B8,OccupancyAddresses,$A8),IFERROR(VLOOKUP($A8&amp;"" ""&amp;$B8, FILTER(ARRAYFORMULA({OccupancyAddresses&amp;"" ""&amp; OccupancyUnits,'Tenant Occupancy'!ZP$5:ZP23}),INDEX(ARRAYFORMULA({OccupancyAddresses&amp;"""&amp;" ""&amp; OccupancyUnits,'Tenant Occupancy'!ZP$5:ZP23}),0,2)&lt;&gt;""""),2,FALSE),IF(ZO5=TODAY(),""Today"",)))))"),"")</f>
        <v/>
      </c>
      <c r="ZP8" s="3" t="str">
        <f>IFERROR(__xludf.DUMMYFUNCTION("IF(ISBLANK($A8),, IF((ARRAYFORMULA(SUM(COUNTIFS(OccupancyAddresses,$A8,OccupancyUnits, $B8, 'Tenant Occupancy'!ZQ$5:ZQ23,{""&gt;0"",""Occupied"",""Late""}))))&gt;1,""Multiple Bookings"", IF(SUMIFS( 'Tenant Occupancy'!ZQ$5:ZQ23,OccupancyUnits,$B8,OccupancyAddres"&amp;"ses,$A8)&gt;0,SUMIFS('Tenant Occupancy'!ZQ$5:ZQ23,OccupancyUnits,$B8,OccupancyAddresses,$A8),IFERROR(VLOOKUP($A8&amp;"" ""&amp;$B8, FILTER(ARRAYFORMULA({OccupancyAddresses&amp;"" ""&amp; OccupancyUnits,'Tenant Occupancy'!ZQ$5:ZQ23}),INDEX(ARRAYFORMULA({OccupancyAddresses&amp;"""&amp;" ""&amp; OccupancyUnits,'Tenant Occupancy'!ZQ$5:ZQ23}),0,2)&lt;&gt;""""),2,FALSE),IF(ZP5=TODAY(),""Today"",)))))"),"")</f>
        <v/>
      </c>
      <c r="ZQ8" s="3" t="str">
        <f>IFERROR(__xludf.DUMMYFUNCTION("IF(ISBLANK($A8),, IF((ARRAYFORMULA(SUM(COUNTIFS(OccupancyAddresses,$A8,OccupancyUnits, $B8, 'Tenant Occupancy'!ZR$5:ZR23,{""&gt;0"",""Occupied"",""Late""}))))&gt;1,""Multiple Bookings"", IF(SUMIFS( 'Tenant Occupancy'!ZR$5:ZR23,OccupancyUnits,$B8,OccupancyAddres"&amp;"ses,$A8)&gt;0,SUMIFS('Tenant Occupancy'!ZR$5:ZR23,OccupancyUnits,$B8,OccupancyAddresses,$A8),IFERROR(VLOOKUP($A8&amp;"" ""&amp;$B8, FILTER(ARRAYFORMULA({OccupancyAddresses&amp;"" ""&amp; OccupancyUnits,'Tenant Occupancy'!ZR$5:ZR23}),INDEX(ARRAYFORMULA({OccupancyAddresses&amp;"""&amp;" ""&amp; OccupancyUnits,'Tenant Occupancy'!ZR$5:ZR23}),0,2)&lt;&gt;""""),2,FALSE),IF(ZQ5=TODAY(),""Today"",)))))"),"")</f>
        <v/>
      </c>
      <c r="ZR8" s="3" t="str">
        <f>IFERROR(__xludf.DUMMYFUNCTION("IF(ISBLANK($A8),, IF((ARRAYFORMULA(SUM(COUNTIFS(OccupancyAddresses,$A8,OccupancyUnits, $B8, 'Tenant Occupancy'!ZS$5:ZS23,{""&gt;0"",""Occupied"",""Late""}))))&gt;1,""Multiple Bookings"", IF(SUMIFS( 'Tenant Occupancy'!ZS$5:ZS23,OccupancyUnits,$B8,OccupancyAddres"&amp;"ses,$A8)&gt;0,SUMIFS('Tenant Occupancy'!ZS$5:ZS23,OccupancyUnits,$B8,OccupancyAddresses,$A8),IFERROR(VLOOKUP($A8&amp;"" ""&amp;$B8, FILTER(ARRAYFORMULA({OccupancyAddresses&amp;"" ""&amp; OccupancyUnits,'Tenant Occupancy'!ZS$5:ZS23}),INDEX(ARRAYFORMULA({OccupancyAddresses&amp;"""&amp;" ""&amp; OccupancyUnits,'Tenant Occupancy'!ZS$5:ZS23}),0,2)&lt;&gt;""""),2,FALSE),IF(ZR5=TODAY(),""Today"",)))))"),"")</f>
        <v/>
      </c>
      <c r="ZS8" s="3" t="str">
        <f>IFERROR(__xludf.DUMMYFUNCTION("IF(ISBLANK($A8),, IF((ARRAYFORMULA(SUM(COUNTIFS(OccupancyAddresses,$A8,OccupancyUnits, $B8, 'Tenant Occupancy'!ZT$5:ZT23,{""&gt;0"",""Occupied"",""Late""}))))&gt;1,""Multiple Bookings"", IF(SUMIFS( 'Tenant Occupancy'!ZT$5:ZT23,OccupancyUnits,$B8,OccupancyAddres"&amp;"ses,$A8)&gt;0,SUMIFS('Tenant Occupancy'!ZT$5:ZT23,OccupancyUnits,$B8,OccupancyAddresses,$A8),IFERROR(VLOOKUP($A8&amp;"" ""&amp;$B8, FILTER(ARRAYFORMULA({OccupancyAddresses&amp;"" ""&amp; OccupancyUnits,'Tenant Occupancy'!ZT$5:ZT23}),INDEX(ARRAYFORMULA({OccupancyAddresses&amp;"""&amp;" ""&amp; OccupancyUnits,'Tenant Occupancy'!ZT$5:ZT23}),0,2)&lt;&gt;""""),2,FALSE),IF(ZS5=TODAY(),""Today"",)))))"),"")</f>
        <v/>
      </c>
      <c r="ZT8" s="3" t="str">
        <f>IFERROR(__xludf.DUMMYFUNCTION("IF(ISBLANK($A8),, IF((ARRAYFORMULA(SUM(COUNTIFS(OccupancyAddresses,$A8,OccupancyUnits, $B8, 'Tenant Occupancy'!ZU$5:ZU23,{""&gt;0"",""Occupied"",""Late""}))))&gt;1,""Multiple Bookings"", IF(SUMIFS( 'Tenant Occupancy'!ZU$5:ZU23,OccupancyUnits,$B8,OccupancyAddres"&amp;"ses,$A8)&gt;0,SUMIFS('Tenant Occupancy'!ZU$5:ZU23,OccupancyUnits,$B8,OccupancyAddresses,$A8),IFERROR(VLOOKUP($A8&amp;"" ""&amp;$B8, FILTER(ARRAYFORMULA({OccupancyAddresses&amp;"" ""&amp; OccupancyUnits,'Tenant Occupancy'!ZU$5:ZU23}),INDEX(ARRAYFORMULA({OccupancyAddresses&amp;"""&amp;" ""&amp; OccupancyUnits,'Tenant Occupancy'!ZU$5:ZU23}),0,2)&lt;&gt;""""),2,FALSE),IF(ZT5=TODAY(),""Today"",)))))"),"")</f>
        <v/>
      </c>
      <c r="ZU8" s="3" t="str">
        <f>IFERROR(__xludf.DUMMYFUNCTION("IF(ISBLANK($A8),, IF((ARRAYFORMULA(SUM(COUNTIFS(OccupancyAddresses,$A8,OccupancyUnits, $B8, 'Tenant Occupancy'!ZV$5:ZV23,{""&gt;0"",""Occupied"",""Late""}))))&gt;1,""Multiple Bookings"", IF(SUMIFS( 'Tenant Occupancy'!ZV$5:ZV23,OccupancyUnits,$B8,OccupancyAddres"&amp;"ses,$A8)&gt;0,SUMIFS('Tenant Occupancy'!ZV$5:ZV23,OccupancyUnits,$B8,OccupancyAddresses,$A8),IFERROR(VLOOKUP($A8&amp;"" ""&amp;$B8, FILTER(ARRAYFORMULA({OccupancyAddresses&amp;"" ""&amp; OccupancyUnits,'Tenant Occupancy'!ZV$5:ZV23}),INDEX(ARRAYFORMULA({OccupancyAddresses&amp;"""&amp;" ""&amp; OccupancyUnits,'Tenant Occupancy'!ZV$5:ZV23}),0,2)&lt;&gt;""""),2,FALSE),IF(ZU5=TODAY(),""Today"",)))))"),"")</f>
        <v/>
      </c>
      <c r="ZV8" s="3" t="str">
        <f>IFERROR(__xludf.DUMMYFUNCTION("IF(ISBLANK($A8),, IF((ARRAYFORMULA(SUM(COUNTIFS(OccupancyAddresses,$A8,OccupancyUnits, $B8, 'Tenant Occupancy'!ZW$5:ZW23,{""&gt;0"",""Occupied"",""Late""}))))&gt;1,""Multiple Bookings"", IF(SUMIFS( 'Tenant Occupancy'!ZW$5:ZW23,OccupancyUnits,$B8,OccupancyAddres"&amp;"ses,$A8)&gt;0,SUMIFS('Tenant Occupancy'!ZW$5:ZW23,OccupancyUnits,$B8,OccupancyAddresses,$A8),IFERROR(VLOOKUP($A8&amp;"" ""&amp;$B8, FILTER(ARRAYFORMULA({OccupancyAddresses&amp;"" ""&amp; OccupancyUnits,'Tenant Occupancy'!ZW$5:ZW23}),INDEX(ARRAYFORMULA({OccupancyAddresses&amp;"""&amp;" ""&amp; OccupancyUnits,'Tenant Occupancy'!ZW$5:ZW23}),0,2)&lt;&gt;""""),2,FALSE),IF(ZV5=TODAY(),""Today"",)))))"),"")</f>
        <v/>
      </c>
      <c r="ZW8" s="3" t="str">
        <f>IFERROR(__xludf.DUMMYFUNCTION("IF(ISBLANK($A8),, IF((ARRAYFORMULA(SUM(COUNTIFS(OccupancyAddresses,$A8,OccupancyUnits, $B8, 'Tenant Occupancy'!ZX$5:ZX23,{""&gt;0"",""Occupied"",""Late""}))))&gt;1,""Multiple Bookings"", IF(SUMIFS( 'Tenant Occupancy'!ZX$5:ZX23,OccupancyUnits,$B8,OccupancyAddres"&amp;"ses,$A8)&gt;0,SUMIFS('Tenant Occupancy'!ZX$5:ZX23,OccupancyUnits,$B8,OccupancyAddresses,$A8),IFERROR(VLOOKUP($A8&amp;"" ""&amp;$B8, FILTER(ARRAYFORMULA({OccupancyAddresses&amp;"" ""&amp; OccupancyUnits,'Tenant Occupancy'!ZX$5:ZX23}),INDEX(ARRAYFORMULA({OccupancyAddresses&amp;"""&amp;" ""&amp; OccupancyUnits,'Tenant Occupancy'!ZX$5:ZX23}),0,2)&lt;&gt;""""),2,FALSE),IF(ZW5=TODAY(),""Today"",)))))"),"")</f>
        <v/>
      </c>
      <c r="ZX8" s="3" t="str">
        <f>IFERROR(__xludf.DUMMYFUNCTION("IF(ISBLANK($A8),, IF((ARRAYFORMULA(SUM(COUNTIFS(OccupancyAddresses,$A8,OccupancyUnits, $B8, 'Tenant Occupancy'!ZY$5:ZY23,{""&gt;0"",""Occupied"",""Late""}))))&gt;1,""Multiple Bookings"", IF(SUMIFS( 'Tenant Occupancy'!ZY$5:ZY23,OccupancyUnits,$B8,OccupancyAddres"&amp;"ses,$A8)&gt;0,SUMIFS('Tenant Occupancy'!ZY$5:ZY23,OccupancyUnits,$B8,OccupancyAddresses,$A8),IFERROR(VLOOKUP($A8&amp;"" ""&amp;$B8, FILTER(ARRAYFORMULA({OccupancyAddresses&amp;"" ""&amp; OccupancyUnits,'Tenant Occupancy'!ZY$5:ZY23}),INDEX(ARRAYFORMULA({OccupancyAddresses&amp;"""&amp;" ""&amp; OccupancyUnits,'Tenant Occupancy'!ZY$5:ZY23}),0,2)&lt;&gt;""""),2,FALSE),IF(ZX5=TODAY(),""Today"",)))))"),"")</f>
        <v/>
      </c>
      <c r="ZY8" s="3" t="str">
        <f>IFERROR(__xludf.DUMMYFUNCTION("IF(ISBLANK($A8),, IF((ARRAYFORMULA(SUM(COUNTIFS(OccupancyAddresses,$A8,OccupancyUnits, $B8, 'Tenant Occupancy'!ZZ$5:ZZ23,{""&gt;0"",""Occupied"",""Late""}))))&gt;1,""Multiple Bookings"", IF(SUMIFS( 'Tenant Occupancy'!ZZ$5:ZZ23,OccupancyUnits,$B8,OccupancyAddres"&amp;"ses,$A8)&gt;0,SUMIFS('Tenant Occupancy'!ZZ$5:ZZ23,OccupancyUnits,$B8,OccupancyAddresses,$A8),IFERROR(VLOOKUP($A8&amp;"" ""&amp;$B8, FILTER(ARRAYFORMULA({OccupancyAddresses&amp;"" ""&amp; OccupancyUnits,'Tenant Occupancy'!ZZ$5:ZZ23}),INDEX(ARRAYFORMULA({OccupancyAddresses&amp;"""&amp;" ""&amp; OccupancyUnits,'Tenant Occupancy'!ZZ$5:ZZ23}),0,2)&lt;&gt;""""),2,FALSE),IF(ZY5=TODAY(),""Today"",)))))"),"")</f>
        <v/>
      </c>
      <c r="ZZ8" s="3" t="str">
        <f>IFERROR(__xludf.DUMMYFUNCTION("IF(ISBLANK($A8),, IF((ARRAYFORMULA(SUM(COUNTIFS(OccupancyAddresses,$A8,OccupancyUnits, $B8, 'Tenant Occupancy'!AAA$5:AAA23,{""&gt;0"",""Occupied"",""Late""}))))&gt;1,""Multiple Bookings"", IF(SUMIFS( 'Tenant Occupancy'!AAA$5:AAA23,OccupancyUnits,$B8,OccupancyAd"&amp;"dresses,$A8)&gt;0,SUMIFS('Tenant Occupancy'!AAA$5:AAA23,OccupancyUnits,$B8,OccupancyAddresses,$A8),IFERROR(VLOOKUP($A8&amp;"" ""&amp;$B8, FILTER(ARRAYFORMULA({OccupancyAddresses&amp;"" ""&amp; OccupancyUnits,'Tenant Occupancy'!AAA$5:AAA23}),INDEX(ARRAYFORMULA({OccupancyAddr"&amp;"esses&amp;"" ""&amp; OccupancyUnits,'Tenant Occupancy'!AAA$5:AAA23}),0,2)&lt;&gt;""""),2,FALSE),IF(ZZ5=TODAY(),""Today"",)))))"),"")</f>
        <v/>
      </c>
      <c r="AAA8" s="3" t="str">
        <f>IFERROR(__xludf.DUMMYFUNCTION("IF(ISBLANK($A8),, IF((ARRAYFORMULA(SUM(COUNTIFS(OccupancyAddresses,$A8,OccupancyUnits, $B8, 'Tenant Occupancy'!AAB$5:AAB23,{""&gt;0"",""Occupied"",""Late""}))))&gt;1,""Multiple Bookings"", IF(SUMIFS( 'Tenant Occupancy'!AAB$5:AAB23,OccupancyUnits,$B8,OccupancyAd"&amp;"dresses,$A8)&gt;0,SUMIFS('Tenant Occupancy'!AAB$5:AAB23,OccupancyUnits,$B8,OccupancyAddresses,$A8),IFERROR(VLOOKUP($A8&amp;"" ""&amp;$B8, FILTER(ARRAYFORMULA({OccupancyAddresses&amp;"" ""&amp; OccupancyUnits,'Tenant Occupancy'!AAB$5:AAB23}),INDEX(ARRAYFORMULA({OccupancyAddr"&amp;"esses&amp;"" ""&amp; OccupancyUnits,'Tenant Occupancy'!AAB$5:AAB23}),0,2)&lt;&gt;""""),2,FALSE),IF(AAA5=TODAY(),""Today"",)))))"),"")</f>
        <v/>
      </c>
      <c r="AAB8" s="3" t="str">
        <f>IFERROR(__xludf.DUMMYFUNCTION("IF(ISBLANK($A8),, IF((ARRAYFORMULA(SUM(COUNTIFS(OccupancyAddresses,$A8,OccupancyUnits, $B8, 'Tenant Occupancy'!AAC$5:AAC23,{""&gt;0"",""Occupied"",""Late""}))))&gt;1,""Multiple Bookings"", IF(SUMIFS( 'Tenant Occupancy'!AAC$5:AAC23,OccupancyUnits,$B8,OccupancyAd"&amp;"dresses,$A8)&gt;0,SUMIFS('Tenant Occupancy'!AAC$5:AAC23,OccupancyUnits,$B8,OccupancyAddresses,$A8),IFERROR(VLOOKUP($A8&amp;"" ""&amp;$B8, FILTER(ARRAYFORMULA({OccupancyAddresses&amp;"" ""&amp; OccupancyUnits,'Tenant Occupancy'!AAC$5:AAC23}),INDEX(ARRAYFORMULA({OccupancyAddr"&amp;"esses&amp;"" ""&amp; OccupancyUnits,'Tenant Occupancy'!AAC$5:AAC23}),0,2)&lt;&gt;""""),2,FALSE),IF(AAB5=TODAY(),""Today"",)))))"),"")</f>
        <v/>
      </c>
      <c r="AAC8" s="3" t="str">
        <f>IFERROR(__xludf.DUMMYFUNCTION("IF(ISBLANK($A8),, IF((ARRAYFORMULA(SUM(COUNTIFS(OccupancyAddresses,$A8,OccupancyUnits, $B8, 'Tenant Occupancy'!AAD$5:AAD23,{""&gt;0"",""Occupied"",""Late""}))))&gt;1,""Multiple Bookings"", IF(SUMIFS( 'Tenant Occupancy'!AAD$5:AAD23,OccupancyUnits,$B8,OccupancyAd"&amp;"dresses,$A8)&gt;0,SUMIFS('Tenant Occupancy'!AAD$5:AAD23,OccupancyUnits,$B8,OccupancyAddresses,$A8),IFERROR(VLOOKUP($A8&amp;"" ""&amp;$B8, FILTER(ARRAYFORMULA({OccupancyAddresses&amp;"" ""&amp; OccupancyUnits,'Tenant Occupancy'!AAD$5:AAD23}),INDEX(ARRAYFORMULA({OccupancyAddr"&amp;"esses&amp;"" ""&amp; OccupancyUnits,'Tenant Occupancy'!AAD$5:AAD23}),0,2)&lt;&gt;""""),2,FALSE),IF(AAC5=TODAY(),""Today"",)))))"),"")</f>
        <v/>
      </c>
      <c r="AAD8" s="3" t="str">
        <f>IFERROR(__xludf.DUMMYFUNCTION("IF(ISBLANK($A8),, IF((ARRAYFORMULA(SUM(COUNTIFS(OccupancyAddresses,$A8,OccupancyUnits, $B8, 'Tenant Occupancy'!AAE$5:AAE23,{""&gt;0"",""Occupied"",""Late""}))))&gt;1,""Multiple Bookings"", IF(SUMIFS( 'Tenant Occupancy'!AAE$5:AAE23,OccupancyUnits,$B8,OccupancyAd"&amp;"dresses,$A8)&gt;0,SUMIFS('Tenant Occupancy'!AAE$5:AAE23,OccupancyUnits,$B8,OccupancyAddresses,$A8),IFERROR(VLOOKUP($A8&amp;"" ""&amp;$B8, FILTER(ARRAYFORMULA({OccupancyAddresses&amp;"" ""&amp; OccupancyUnits,'Tenant Occupancy'!AAE$5:AAE23}),INDEX(ARRAYFORMULA({OccupancyAddr"&amp;"esses&amp;"" ""&amp; OccupancyUnits,'Tenant Occupancy'!AAE$5:AAE23}),0,2)&lt;&gt;""""),2,FALSE),IF(AAD5=TODAY(),""Today"",)))))"),"")</f>
        <v/>
      </c>
      <c r="AAE8" s="3" t="str">
        <f>IFERROR(__xludf.DUMMYFUNCTION("IF(ISBLANK($A8),, IF((ARRAYFORMULA(SUM(COUNTIFS(OccupancyAddresses,$A8,OccupancyUnits, $B8, 'Tenant Occupancy'!AAF$5:AAF23,{""&gt;0"",""Occupied"",""Late""}))))&gt;1,""Multiple Bookings"", IF(SUMIFS( 'Tenant Occupancy'!AAF$5:AAF23,OccupancyUnits,$B8,OccupancyAd"&amp;"dresses,$A8)&gt;0,SUMIFS('Tenant Occupancy'!AAF$5:AAF23,OccupancyUnits,$B8,OccupancyAddresses,$A8),IFERROR(VLOOKUP($A8&amp;"" ""&amp;$B8, FILTER(ARRAYFORMULA({OccupancyAddresses&amp;"" ""&amp; OccupancyUnits,'Tenant Occupancy'!AAF$5:AAF23}),INDEX(ARRAYFORMULA({OccupancyAddr"&amp;"esses&amp;"" ""&amp; OccupancyUnits,'Tenant Occupancy'!AAF$5:AAF23}),0,2)&lt;&gt;""""),2,FALSE),IF(AAE5=TODAY(),""Today"",)))))"),"")</f>
        <v/>
      </c>
      <c r="AAF8" s="3" t="str">
        <f>IFERROR(__xludf.DUMMYFUNCTION("IF(ISBLANK($A8),, IF((ARRAYFORMULA(SUM(COUNTIFS(OccupancyAddresses,$A8,OccupancyUnits, $B8, 'Tenant Occupancy'!AAG$5:AAG23,{""&gt;0"",""Occupied"",""Late""}))))&gt;1,""Multiple Bookings"", IF(SUMIFS( 'Tenant Occupancy'!AAG$5:AAG23,OccupancyUnits,$B8,OccupancyAd"&amp;"dresses,$A8)&gt;0,SUMIFS('Tenant Occupancy'!AAG$5:AAG23,OccupancyUnits,$B8,OccupancyAddresses,$A8),IFERROR(VLOOKUP($A8&amp;"" ""&amp;$B8, FILTER(ARRAYFORMULA({OccupancyAddresses&amp;"" ""&amp; OccupancyUnits,'Tenant Occupancy'!AAG$5:AAG23}),INDEX(ARRAYFORMULA({OccupancyAddr"&amp;"esses&amp;"" ""&amp; OccupancyUnits,'Tenant Occupancy'!AAG$5:AAG23}),0,2)&lt;&gt;""""),2,FALSE),IF(AAF5=TODAY(),""Today"",)))))"),"")</f>
        <v/>
      </c>
      <c r="AAG8" s="3" t="str">
        <f>IFERROR(__xludf.DUMMYFUNCTION("IF(ISBLANK($A8),, IF((ARRAYFORMULA(SUM(COUNTIFS(OccupancyAddresses,$A8,OccupancyUnits, $B8, 'Tenant Occupancy'!AAH$5:AAH23,{""&gt;0"",""Occupied"",""Late""}))))&gt;1,""Multiple Bookings"", IF(SUMIFS( 'Tenant Occupancy'!AAH$5:AAH23,OccupancyUnits,$B8,OccupancyAd"&amp;"dresses,$A8)&gt;0,SUMIFS('Tenant Occupancy'!AAH$5:AAH23,OccupancyUnits,$B8,OccupancyAddresses,$A8),IFERROR(VLOOKUP($A8&amp;"" ""&amp;$B8, FILTER(ARRAYFORMULA({OccupancyAddresses&amp;"" ""&amp; OccupancyUnits,'Tenant Occupancy'!AAH$5:AAH23}),INDEX(ARRAYFORMULA({OccupancyAddr"&amp;"esses&amp;"" ""&amp; OccupancyUnits,'Tenant Occupancy'!AAH$5:AAH23}),0,2)&lt;&gt;""""),2,FALSE),IF(AAG5=TODAY(),""Today"",)))))"),"")</f>
        <v/>
      </c>
      <c r="AAH8" s="3" t="str">
        <f>IFERROR(__xludf.DUMMYFUNCTION("IF(ISBLANK($A8),, IF((ARRAYFORMULA(SUM(COUNTIFS(OccupancyAddresses,$A8,OccupancyUnits, $B8, 'Tenant Occupancy'!AAI$5:AAI23,{""&gt;0"",""Occupied"",""Late""}))))&gt;1,""Multiple Bookings"", IF(SUMIFS( 'Tenant Occupancy'!AAI$5:AAI23,OccupancyUnits,$B8,OccupancyAd"&amp;"dresses,$A8)&gt;0,SUMIFS('Tenant Occupancy'!AAI$5:AAI23,OccupancyUnits,$B8,OccupancyAddresses,$A8),IFERROR(VLOOKUP($A8&amp;"" ""&amp;$B8, FILTER(ARRAYFORMULA({OccupancyAddresses&amp;"" ""&amp; OccupancyUnits,'Tenant Occupancy'!AAI$5:AAI23}),INDEX(ARRAYFORMULA({OccupancyAddr"&amp;"esses&amp;"" ""&amp; OccupancyUnits,'Tenant Occupancy'!AAI$5:AAI23}),0,2)&lt;&gt;""""),2,FALSE),IF(AAH5=TODAY(),""Today"",)))))"),"")</f>
        <v/>
      </c>
      <c r="AAI8" s="3" t="str">
        <f>IFERROR(__xludf.DUMMYFUNCTION("IF(ISBLANK($A8),, IF((ARRAYFORMULA(SUM(COUNTIFS(OccupancyAddresses,$A8,OccupancyUnits, $B8, 'Tenant Occupancy'!AAJ$5:AAJ23,{""&gt;0"",""Occupied"",""Late""}))))&gt;1,""Multiple Bookings"", IF(SUMIFS( 'Tenant Occupancy'!AAJ$5:AAJ23,OccupancyUnits,$B8,OccupancyAd"&amp;"dresses,$A8)&gt;0,SUMIFS('Tenant Occupancy'!AAJ$5:AAJ23,OccupancyUnits,$B8,OccupancyAddresses,$A8),IFERROR(VLOOKUP($A8&amp;"" ""&amp;$B8, FILTER(ARRAYFORMULA({OccupancyAddresses&amp;"" ""&amp; OccupancyUnits,'Tenant Occupancy'!AAJ$5:AAJ23}),INDEX(ARRAYFORMULA({OccupancyAddr"&amp;"esses&amp;"" ""&amp; OccupancyUnits,'Tenant Occupancy'!AAJ$5:AAJ23}),0,2)&lt;&gt;""""),2,FALSE),IF(AAI5=TODAY(),""Today"",)))))"),"")</f>
        <v/>
      </c>
      <c r="AAJ8" s="3" t="str">
        <f>IFERROR(__xludf.DUMMYFUNCTION("IF(ISBLANK($A8),, IF((ARRAYFORMULA(SUM(COUNTIFS(OccupancyAddresses,$A8,OccupancyUnits, $B8, 'Tenant Occupancy'!AAK$5:AAK23,{""&gt;0"",""Occupied"",""Late""}))))&gt;1,""Multiple Bookings"", IF(SUMIFS( 'Tenant Occupancy'!AAK$5:AAK23,OccupancyUnits,$B8,OccupancyAd"&amp;"dresses,$A8)&gt;0,SUMIFS('Tenant Occupancy'!AAK$5:AAK23,OccupancyUnits,$B8,OccupancyAddresses,$A8),IFERROR(VLOOKUP($A8&amp;"" ""&amp;$B8, FILTER(ARRAYFORMULA({OccupancyAddresses&amp;"" ""&amp; OccupancyUnits,'Tenant Occupancy'!AAK$5:AAK23}),INDEX(ARRAYFORMULA({OccupancyAddr"&amp;"esses&amp;"" ""&amp; OccupancyUnits,'Tenant Occupancy'!AAK$5:AAK23}),0,2)&lt;&gt;""""),2,FALSE),IF(AAJ5=TODAY(),""Today"",)))))"),"")</f>
        <v/>
      </c>
      <c r="AAK8" s="3" t="str">
        <f>IFERROR(__xludf.DUMMYFUNCTION("IF(ISBLANK($A8),, IF((ARRAYFORMULA(SUM(COUNTIFS(OccupancyAddresses,$A8,OccupancyUnits, $B8, 'Tenant Occupancy'!AAL$5:AAL23,{""&gt;0"",""Occupied"",""Late""}))))&gt;1,""Multiple Bookings"", IF(SUMIFS( 'Tenant Occupancy'!AAL$5:AAL23,OccupancyUnits,$B8,OccupancyAd"&amp;"dresses,$A8)&gt;0,SUMIFS('Tenant Occupancy'!AAL$5:AAL23,OccupancyUnits,$B8,OccupancyAddresses,$A8),IFERROR(VLOOKUP($A8&amp;"" ""&amp;$B8, FILTER(ARRAYFORMULA({OccupancyAddresses&amp;"" ""&amp; OccupancyUnits,'Tenant Occupancy'!AAL$5:AAL23}),INDEX(ARRAYFORMULA({OccupancyAddr"&amp;"esses&amp;"" ""&amp; OccupancyUnits,'Tenant Occupancy'!AAL$5:AAL23}),0,2)&lt;&gt;""""),2,FALSE),IF(AAK5=TODAY(),""Today"",)))))"),"")</f>
        <v/>
      </c>
      <c r="AAL8" s="3" t="str">
        <f>IFERROR(__xludf.DUMMYFUNCTION("IF(ISBLANK($A8),, IF((ARRAYFORMULA(SUM(COUNTIFS(OccupancyAddresses,$A8,OccupancyUnits, $B8, 'Tenant Occupancy'!AAM$5:AAM23,{""&gt;0"",""Occupied"",""Late""}))))&gt;1,""Multiple Bookings"", IF(SUMIFS( 'Tenant Occupancy'!AAM$5:AAM23,OccupancyUnits,$B8,OccupancyAd"&amp;"dresses,$A8)&gt;0,SUMIFS('Tenant Occupancy'!AAM$5:AAM23,OccupancyUnits,$B8,OccupancyAddresses,$A8),IFERROR(VLOOKUP($A8&amp;"" ""&amp;$B8, FILTER(ARRAYFORMULA({OccupancyAddresses&amp;"" ""&amp; OccupancyUnits,'Tenant Occupancy'!AAM$5:AAM23}),INDEX(ARRAYFORMULA({OccupancyAddr"&amp;"esses&amp;"" ""&amp; OccupancyUnits,'Tenant Occupancy'!AAM$5:AAM23}),0,2)&lt;&gt;""""),2,FALSE),IF(AAL5=TODAY(),""Today"",)))))"),"")</f>
        <v/>
      </c>
      <c r="AAM8" s="3" t="str">
        <f>IFERROR(__xludf.DUMMYFUNCTION("IF(ISBLANK($A8),, IF((ARRAYFORMULA(SUM(COUNTIFS(OccupancyAddresses,$A8,OccupancyUnits, $B8, 'Tenant Occupancy'!AAN$5:AAN23,{""&gt;0"",""Occupied"",""Late""}))))&gt;1,""Multiple Bookings"", IF(SUMIFS( 'Tenant Occupancy'!AAN$5:AAN23,OccupancyUnits,$B8,OccupancyAd"&amp;"dresses,$A8)&gt;0,SUMIFS('Tenant Occupancy'!AAN$5:AAN23,OccupancyUnits,$B8,OccupancyAddresses,$A8),IFERROR(VLOOKUP($A8&amp;"" ""&amp;$B8, FILTER(ARRAYFORMULA({OccupancyAddresses&amp;"" ""&amp; OccupancyUnits,'Tenant Occupancy'!AAN$5:AAN23}),INDEX(ARRAYFORMULA({OccupancyAddr"&amp;"esses&amp;"" ""&amp; OccupancyUnits,'Tenant Occupancy'!AAN$5:AAN23}),0,2)&lt;&gt;""""),2,FALSE),IF(AAM5=TODAY(),""Today"",)))))"),"")</f>
        <v/>
      </c>
      <c r="AAN8" s="3" t="str">
        <f>IFERROR(__xludf.DUMMYFUNCTION("IF(ISBLANK($A8),, IF((ARRAYFORMULA(SUM(COUNTIFS(OccupancyAddresses,$A8,OccupancyUnits, $B8, 'Tenant Occupancy'!AAO$5:AAO23,{""&gt;0"",""Occupied"",""Late""}))))&gt;1,""Multiple Bookings"", IF(SUMIFS( 'Tenant Occupancy'!AAO$5:AAO23,OccupancyUnits,$B8,OccupancyAd"&amp;"dresses,$A8)&gt;0,SUMIFS('Tenant Occupancy'!AAO$5:AAO23,OccupancyUnits,$B8,OccupancyAddresses,$A8),IFERROR(VLOOKUP($A8&amp;"" ""&amp;$B8, FILTER(ARRAYFORMULA({OccupancyAddresses&amp;"" ""&amp; OccupancyUnits,'Tenant Occupancy'!AAO$5:AAO23}),INDEX(ARRAYFORMULA({OccupancyAddr"&amp;"esses&amp;"" ""&amp; OccupancyUnits,'Tenant Occupancy'!AAO$5:AAO23}),0,2)&lt;&gt;""""),2,FALSE),IF(AAN5=TODAY(),""Today"",)))))"),"")</f>
        <v/>
      </c>
      <c r="AAO8" s="3" t="str">
        <f>IFERROR(__xludf.DUMMYFUNCTION("IF(ISBLANK($A8),, IF((ARRAYFORMULA(SUM(COUNTIFS(OccupancyAddresses,$A8,OccupancyUnits, $B8, 'Tenant Occupancy'!AAP$5:AAP23,{""&gt;0"",""Occupied"",""Late""}))))&gt;1,""Multiple Bookings"", IF(SUMIFS( 'Tenant Occupancy'!AAP$5:AAP23,OccupancyUnits,$B8,OccupancyAd"&amp;"dresses,$A8)&gt;0,SUMIFS('Tenant Occupancy'!AAP$5:AAP23,OccupancyUnits,$B8,OccupancyAddresses,$A8),IFERROR(VLOOKUP($A8&amp;"" ""&amp;$B8, FILTER(ARRAYFORMULA({OccupancyAddresses&amp;"" ""&amp; OccupancyUnits,'Tenant Occupancy'!AAP$5:AAP23}),INDEX(ARRAYFORMULA({OccupancyAddr"&amp;"esses&amp;"" ""&amp; OccupancyUnits,'Tenant Occupancy'!AAP$5:AAP23}),0,2)&lt;&gt;""""),2,FALSE),IF(AAO5=TODAY(),""Today"",)))))"),"")</f>
        <v/>
      </c>
      <c r="AAP8" s="3" t="str">
        <f>IFERROR(__xludf.DUMMYFUNCTION("IF(ISBLANK($A8),, IF((ARRAYFORMULA(SUM(COUNTIFS(OccupancyAddresses,$A8,OccupancyUnits, $B8, 'Tenant Occupancy'!AAQ$5:AAQ23,{""&gt;0"",""Occupied"",""Late""}))))&gt;1,""Multiple Bookings"", IF(SUMIFS( 'Tenant Occupancy'!AAQ$5:AAQ23,OccupancyUnits,$B8,OccupancyAd"&amp;"dresses,$A8)&gt;0,SUMIFS('Tenant Occupancy'!AAQ$5:AAQ23,OccupancyUnits,$B8,OccupancyAddresses,$A8),IFERROR(VLOOKUP($A8&amp;"" ""&amp;$B8, FILTER(ARRAYFORMULA({OccupancyAddresses&amp;"" ""&amp; OccupancyUnits,'Tenant Occupancy'!AAQ$5:AAQ23}),INDEX(ARRAYFORMULA({OccupancyAddr"&amp;"esses&amp;"" ""&amp; OccupancyUnits,'Tenant Occupancy'!AAQ$5:AAQ23}),0,2)&lt;&gt;""""),2,FALSE),IF(AAP5=TODAY(),""Today"",)))))"),"")</f>
        <v/>
      </c>
      <c r="AAQ8" s="3" t="str">
        <f>IFERROR(__xludf.DUMMYFUNCTION("IF(ISBLANK($A8),, IF((ARRAYFORMULA(SUM(COUNTIFS(OccupancyAddresses,$A8,OccupancyUnits, $B8, 'Tenant Occupancy'!AAR$5:AAR23,{""&gt;0"",""Occupied"",""Late""}))))&gt;1,""Multiple Bookings"", IF(SUMIFS( 'Tenant Occupancy'!AAR$5:AAR23,OccupancyUnits,$B8,OccupancyAd"&amp;"dresses,$A8)&gt;0,SUMIFS('Tenant Occupancy'!AAR$5:AAR23,OccupancyUnits,$B8,OccupancyAddresses,$A8),IFERROR(VLOOKUP($A8&amp;"" ""&amp;$B8, FILTER(ARRAYFORMULA({OccupancyAddresses&amp;"" ""&amp; OccupancyUnits,'Tenant Occupancy'!AAR$5:AAR23}),INDEX(ARRAYFORMULA({OccupancyAddr"&amp;"esses&amp;"" ""&amp; OccupancyUnits,'Tenant Occupancy'!AAR$5:AAR23}),0,2)&lt;&gt;""""),2,FALSE),IF(AAQ5=TODAY(),""Today"",)))))"),"")</f>
        <v/>
      </c>
      <c r="AAR8" s="3" t="str">
        <f>IFERROR(__xludf.DUMMYFUNCTION("IF(ISBLANK($A8),, IF((ARRAYFORMULA(SUM(COUNTIFS(OccupancyAddresses,$A8,OccupancyUnits, $B8, 'Tenant Occupancy'!AAS$5:AAS23,{""&gt;0"",""Occupied"",""Late""}))))&gt;1,""Multiple Bookings"", IF(SUMIFS( 'Tenant Occupancy'!AAS$5:AAS23,OccupancyUnits,$B8,OccupancyAd"&amp;"dresses,$A8)&gt;0,SUMIFS('Tenant Occupancy'!AAS$5:AAS23,OccupancyUnits,$B8,OccupancyAddresses,$A8),IFERROR(VLOOKUP($A8&amp;"" ""&amp;$B8, FILTER(ARRAYFORMULA({OccupancyAddresses&amp;"" ""&amp; OccupancyUnits,'Tenant Occupancy'!AAS$5:AAS23}),INDEX(ARRAYFORMULA({OccupancyAddr"&amp;"esses&amp;"" ""&amp; OccupancyUnits,'Tenant Occupancy'!AAS$5:AAS23}),0,2)&lt;&gt;""""),2,FALSE),IF(AAR5=TODAY(),""Today"",)))))"),"")</f>
        <v/>
      </c>
      <c r="AAS8" s="3" t="str">
        <f>IFERROR(__xludf.DUMMYFUNCTION("IF(ISBLANK($A8),, IF((ARRAYFORMULA(SUM(COUNTIFS(OccupancyAddresses,$A8,OccupancyUnits, $B8, 'Tenant Occupancy'!AAT$5:AAT23,{""&gt;0"",""Occupied"",""Late""}))))&gt;1,""Multiple Bookings"", IF(SUMIFS( 'Tenant Occupancy'!AAT$5:AAT23,OccupancyUnits,$B8,OccupancyAd"&amp;"dresses,$A8)&gt;0,SUMIFS('Tenant Occupancy'!AAT$5:AAT23,OccupancyUnits,$B8,OccupancyAddresses,$A8),IFERROR(VLOOKUP($A8&amp;"" ""&amp;$B8, FILTER(ARRAYFORMULA({OccupancyAddresses&amp;"" ""&amp; OccupancyUnits,'Tenant Occupancy'!AAT$5:AAT23}),INDEX(ARRAYFORMULA({OccupancyAddr"&amp;"esses&amp;"" ""&amp; OccupancyUnits,'Tenant Occupancy'!AAT$5:AAT23}),0,2)&lt;&gt;""""),2,FALSE),IF(AAS5=TODAY(),""Today"",)))))"),"")</f>
        <v/>
      </c>
      <c r="AAT8" s="3" t="str">
        <f>IFERROR(__xludf.DUMMYFUNCTION("IF(ISBLANK($A8),, IF((ARRAYFORMULA(SUM(COUNTIFS(OccupancyAddresses,$A8,OccupancyUnits, $B8, 'Tenant Occupancy'!AAU$5:AAU23,{""&gt;0"",""Occupied"",""Late""}))))&gt;1,""Multiple Bookings"", IF(SUMIFS( 'Tenant Occupancy'!AAU$5:AAU23,OccupancyUnits,$B8,OccupancyAd"&amp;"dresses,$A8)&gt;0,SUMIFS('Tenant Occupancy'!AAU$5:AAU23,OccupancyUnits,$B8,OccupancyAddresses,$A8),IFERROR(VLOOKUP($A8&amp;"" ""&amp;$B8, FILTER(ARRAYFORMULA({OccupancyAddresses&amp;"" ""&amp; OccupancyUnits,'Tenant Occupancy'!AAU$5:AAU23}),INDEX(ARRAYFORMULA({OccupancyAddr"&amp;"esses&amp;"" ""&amp; OccupancyUnits,'Tenant Occupancy'!AAU$5:AAU23}),0,2)&lt;&gt;""""),2,FALSE),IF(AAT5=TODAY(),""Today"",)))))"),"")</f>
        <v/>
      </c>
      <c r="AAU8" s="3" t="str">
        <f>IFERROR(__xludf.DUMMYFUNCTION("IF(ISBLANK($A8),, IF((ARRAYFORMULA(SUM(COUNTIFS(OccupancyAddresses,$A8,OccupancyUnits, $B8, 'Tenant Occupancy'!AAV$5:AAV23,{""&gt;0"",""Occupied"",""Late""}))))&gt;1,""Multiple Bookings"", IF(SUMIFS( 'Tenant Occupancy'!AAV$5:AAV23,OccupancyUnits,$B8,OccupancyAd"&amp;"dresses,$A8)&gt;0,SUMIFS('Tenant Occupancy'!AAV$5:AAV23,OccupancyUnits,$B8,OccupancyAddresses,$A8),IFERROR(VLOOKUP($A8&amp;"" ""&amp;$B8, FILTER(ARRAYFORMULA({OccupancyAddresses&amp;"" ""&amp; OccupancyUnits,'Tenant Occupancy'!AAV$5:AAV23}),INDEX(ARRAYFORMULA({OccupancyAddr"&amp;"esses&amp;"" ""&amp; OccupancyUnits,'Tenant Occupancy'!AAV$5:AAV23}),0,2)&lt;&gt;""""),2,FALSE),IF(AAU5=TODAY(),""Today"",)))))"),"")</f>
        <v/>
      </c>
      <c r="AAV8" s="3" t="str">
        <f>IFERROR(__xludf.DUMMYFUNCTION("IF(ISBLANK($A8),, IF((ARRAYFORMULA(SUM(COUNTIFS(OccupancyAddresses,$A8,OccupancyUnits, $B8, 'Tenant Occupancy'!AAW$5:AAW23,{""&gt;0"",""Occupied"",""Late""}))))&gt;1,""Multiple Bookings"", IF(SUMIFS( 'Tenant Occupancy'!AAW$5:AAW23,OccupancyUnits,$B8,OccupancyAd"&amp;"dresses,$A8)&gt;0,SUMIFS('Tenant Occupancy'!AAW$5:AAW23,OccupancyUnits,$B8,OccupancyAddresses,$A8),IFERROR(VLOOKUP($A8&amp;"" ""&amp;$B8, FILTER(ARRAYFORMULA({OccupancyAddresses&amp;"" ""&amp; OccupancyUnits,'Tenant Occupancy'!AAW$5:AAW23}),INDEX(ARRAYFORMULA({OccupancyAddr"&amp;"esses&amp;"" ""&amp; OccupancyUnits,'Tenant Occupancy'!AAW$5:AAW23}),0,2)&lt;&gt;""""),2,FALSE),IF(AAV5=TODAY(),""Today"",)))))"),"")</f>
        <v/>
      </c>
      <c r="AAW8" s="3" t="str">
        <f>IFERROR(__xludf.DUMMYFUNCTION("IF(ISBLANK($A8),, IF((ARRAYFORMULA(SUM(COUNTIFS(OccupancyAddresses,$A8,OccupancyUnits, $B8, 'Tenant Occupancy'!AAX$5:AAX23,{""&gt;0"",""Occupied"",""Late""}))))&gt;1,""Multiple Bookings"", IF(SUMIFS( 'Tenant Occupancy'!AAX$5:AAX23,OccupancyUnits,$B8,OccupancyAd"&amp;"dresses,$A8)&gt;0,SUMIFS('Tenant Occupancy'!AAX$5:AAX23,OccupancyUnits,$B8,OccupancyAddresses,$A8),IFERROR(VLOOKUP($A8&amp;"" ""&amp;$B8, FILTER(ARRAYFORMULA({OccupancyAddresses&amp;"" ""&amp; OccupancyUnits,'Tenant Occupancy'!AAX$5:AAX23}),INDEX(ARRAYFORMULA({OccupancyAddr"&amp;"esses&amp;"" ""&amp; OccupancyUnits,'Tenant Occupancy'!AAX$5:AAX23}),0,2)&lt;&gt;""""),2,FALSE),IF(AAW5=TODAY(),""Today"",)))))"),"")</f>
        <v/>
      </c>
      <c r="AAX8" s="3" t="str">
        <f>IFERROR(__xludf.DUMMYFUNCTION("IF(ISBLANK($A8),, IF((ARRAYFORMULA(SUM(COUNTIFS(OccupancyAddresses,$A8,OccupancyUnits, $B8, 'Tenant Occupancy'!AAY$5:AAY23,{""&gt;0"",""Occupied"",""Late""}))))&gt;1,""Multiple Bookings"", IF(SUMIFS( 'Tenant Occupancy'!AAY$5:AAY23,OccupancyUnits,$B8,OccupancyAd"&amp;"dresses,$A8)&gt;0,SUMIFS('Tenant Occupancy'!AAY$5:AAY23,OccupancyUnits,$B8,OccupancyAddresses,$A8),IFERROR(VLOOKUP($A8&amp;"" ""&amp;$B8, FILTER(ARRAYFORMULA({OccupancyAddresses&amp;"" ""&amp; OccupancyUnits,'Tenant Occupancy'!AAY$5:AAY23}),INDEX(ARRAYFORMULA({OccupancyAddr"&amp;"esses&amp;"" ""&amp; OccupancyUnits,'Tenant Occupancy'!AAY$5:AAY23}),0,2)&lt;&gt;""""),2,FALSE),IF(AAX5=TODAY(),""Today"",)))))"),"")</f>
        <v/>
      </c>
      <c r="AAY8" s="3" t="str">
        <f>IFERROR(__xludf.DUMMYFUNCTION("IF(ISBLANK($A8),, IF((ARRAYFORMULA(SUM(COUNTIFS(OccupancyAddresses,$A8,OccupancyUnits, $B8, 'Tenant Occupancy'!AAZ$5:AAZ23,{""&gt;0"",""Occupied"",""Late""}))))&gt;1,""Multiple Bookings"", IF(SUMIFS( 'Tenant Occupancy'!AAZ$5:AAZ23,OccupancyUnits,$B8,OccupancyAd"&amp;"dresses,$A8)&gt;0,SUMIFS('Tenant Occupancy'!AAZ$5:AAZ23,OccupancyUnits,$B8,OccupancyAddresses,$A8),IFERROR(VLOOKUP($A8&amp;"" ""&amp;$B8, FILTER(ARRAYFORMULA({OccupancyAddresses&amp;"" ""&amp; OccupancyUnits,'Tenant Occupancy'!AAZ$5:AAZ23}),INDEX(ARRAYFORMULA({OccupancyAddr"&amp;"esses&amp;"" ""&amp; OccupancyUnits,'Tenant Occupancy'!AAZ$5:AAZ23}),0,2)&lt;&gt;""""),2,FALSE),IF(AAY5=TODAY(),""Today"",)))))"),"")</f>
        <v/>
      </c>
      <c r="AAZ8" s="3" t="str">
        <f>IFERROR(__xludf.DUMMYFUNCTION("IF(ISBLANK($A8),, IF((ARRAYFORMULA(SUM(COUNTIFS(OccupancyAddresses,$A8,OccupancyUnits, $B8, 'Tenant Occupancy'!ABA$5:ABA23,{""&gt;0"",""Occupied"",""Late""}))))&gt;1,""Multiple Bookings"", IF(SUMIFS( 'Tenant Occupancy'!ABA$5:ABA23,OccupancyUnits,$B8,OccupancyAd"&amp;"dresses,$A8)&gt;0,SUMIFS('Tenant Occupancy'!ABA$5:ABA23,OccupancyUnits,$B8,OccupancyAddresses,$A8),IFERROR(VLOOKUP($A8&amp;"" ""&amp;$B8, FILTER(ARRAYFORMULA({OccupancyAddresses&amp;"" ""&amp; OccupancyUnits,'Tenant Occupancy'!ABA$5:ABA23}),INDEX(ARRAYFORMULA({OccupancyAddr"&amp;"esses&amp;"" ""&amp; OccupancyUnits,'Tenant Occupancy'!ABA$5:ABA23}),0,2)&lt;&gt;""""),2,FALSE),IF(AAZ5=TODAY(),""Today"",)))))"),"")</f>
        <v/>
      </c>
      <c r="ABA8" s="3" t="str">
        <f>IFERROR(__xludf.DUMMYFUNCTION("IF(ISBLANK($A8),, IF((ARRAYFORMULA(SUM(COUNTIFS(OccupancyAddresses,$A8,OccupancyUnits, $B8, 'Tenant Occupancy'!ABB$5:ABB23,{""&gt;0"",""Occupied"",""Late""}))))&gt;1,""Multiple Bookings"", IF(SUMIFS( 'Tenant Occupancy'!ABB$5:ABB23,OccupancyUnits,$B8,OccupancyAd"&amp;"dresses,$A8)&gt;0,SUMIFS('Tenant Occupancy'!ABB$5:ABB23,OccupancyUnits,$B8,OccupancyAddresses,$A8),IFERROR(VLOOKUP($A8&amp;"" ""&amp;$B8, FILTER(ARRAYFORMULA({OccupancyAddresses&amp;"" ""&amp; OccupancyUnits,'Tenant Occupancy'!ABB$5:ABB23}),INDEX(ARRAYFORMULA({OccupancyAddr"&amp;"esses&amp;"" ""&amp; OccupancyUnits,'Tenant Occupancy'!ABB$5:ABB23}),0,2)&lt;&gt;""""),2,FALSE),IF(ABA5=TODAY(),""Today"",)))))"),"")</f>
        <v/>
      </c>
      <c r="ABB8" s="3" t="str">
        <f>IFERROR(__xludf.DUMMYFUNCTION("IF(ISBLANK($A8),, IF((ARRAYFORMULA(SUM(COUNTIFS(OccupancyAddresses,$A8,OccupancyUnits, $B8, 'Tenant Occupancy'!ABC$5:ABC23,{""&gt;0"",""Occupied"",""Late""}))))&gt;1,""Multiple Bookings"", IF(SUMIFS( 'Tenant Occupancy'!ABC$5:ABC23,OccupancyUnits,$B8,OccupancyAd"&amp;"dresses,$A8)&gt;0,SUMIFS('Tenant Occupancy'!ABC$5:ABC23,OccupancyUnits,$B8,OccupancyAddresses,$A8),IFERROR(VLOOKUP($A8&amp;"" ""&amp;$B8, FILTER(ARRAYFORMULA({OccupancyAddresses&amp;"" ""&amp; OccupancyUnits,'Tenant Occupancy'!ABC$5:ABC23}),INDEX(ARRAYFORMULA({OccupancyAddr"&amp;"esses&amp;"" ""&amp; OccupancyUnits,'Tenant Occupancy'!ABC$5:ABC23}),0,2)&lt;&gt;""""),2,FALSE),IF(ABB5=TODAY(),""Today"",)))))"),"")</f>
        <v/>
      </c>
      <c r="ABC8" s="3" t="str">
        <f>IFERROR(__xludf.DUMMYFUNCTION("IF(ISBLANK($A8),, IF((ARRAYFORMULA(SUM(COUNTIFS(OccupancyAddresses,$A8,OccupancyUnits, $B8, 'Tenant Occupancy'!ABD$5:ABD23,{""&gt;0"",""Occupied"",""Late""}))))&gt;1,""Multiple Bookings"", IF(SUMIFS( 'Tenant Occupancy'!ABD$5:ABD23,OccupancyUnits,$B8,OccupancyAd"&amp;"dresses,$A8)&gt;0,SUMIFS('Tenant Occupancy'!ABD$5:ABD23,OccupancyUnits,$B8,OccupancyAddresses,$A8),IFERROR(VLOOKUP($A8&amp;"" ""&amp;$B8, FILTER(ARRAYFORMULA({OccupancyAddresses&amp;"" ""&amp; OccupancyUnits,'Tenant Occupancy'!ABD$5:ABD23}),INDEX(ARRAYFORMULA({OccupancyAddr"&amp;"esses&amp;"" ""&amp; OccupancyUnits,'Tenant Occupancy'!ABD$5:ABD23}),0,2)&lt;&gt;""""),2,FALSE),IF(ABC5=TODAY(),""Today"",)))))"),"")</f>
        <v/>
      </c>
      <c r="ABD8" s="3" t="str">
        <f>IFERROR(__xludf.DUMMYFUNCTION("IF(ISBLANK($A8),, IF((ARRAYFORMULA(SUM(COUNTIFS(OccupancyAddresses,$A8,OccupancyUnits, $B8, 'Tenant Occupancy'!ABE$5:ABE23,{""&gt;0"",""Occupied"",""Late""}))))&gt;1,""Multiple Bookings"", IF(SUMIFS( 'Tenant Occupancy'!ABE$5:ABE23,OccupancyUnits,$B8,OccupancyAd"&amp;"dresses,$A8)&gt;0,SUMIFS('Tenant Occupancy'!ABE$5:ABE23,OccupancyUnits,$B8,OccupancyAddresses,$A8),IFERROR(VLOOKUP($A8&amp;"" ""&amp;$B8, FILTER(ARRAYFORMULA({OccupancyAddresses&amp;"" ""&amp; OccupancyUnits,'Tenant Occupancy'!ABE$5:ABE23}),INDEX(ARRAYFORMULA({OccupancyAddr"&amp;"esses&amp;"" ""&amp; OccupancyUnits,'Tenant Occupancy'!ABE$5:ABE23}),0,2)&lt;&gt;""""),2,FALSE),IF(ABD5=TODAY(),""Today"",)))))"),"")</f>
        <v/>
      </c>
      <c r="ABE8" s="3" t="str">
        <f>IFERROR(__xludf.DUMMYFUNCTION("IF(ISBLANK($A8),, IF((ARRAYFORMULA(SUM(COUNTIFS(OccupancyAddresses,$A8,OccupancyUnits, $B8, 'Tenant Occupancy'!ABF$5:ABF23,{""&gt;0"",""Occupied"",""Late""}))))&gt;1,""Multiple Bookings"", IF(SUMIFS( 'Tenant Occupancy'!ABF$5:ABF23,OccupancyUnits,$B8,OccupancyAd"&amp;"dresses,$A8)&gt;0,SUMIFS('Tenant Occupancy'!ABF$5:ABF23,OccupancyUnits,$B8,OccupancyAddresses,$A8),IFERROR(VLOOKUP($A8&amp;"" ""&amp;$B8, FILTER(ARRAYFORMULA({OccupancyAddresses&amp;"" ""&amp; OccupancyUnits,'Tenant Occupancy'!ABF$5:ABF23}),INDEX(ARRAYFORMULA({OccupancyAddr"&amp;"esses&amp;"" ""&amp; OccupancyUnits,'Tenant Occupancy'!ABF$5:ABF23}),0,2)&lt;&gt;""""),2,FALSE),IF(ABE5=TODAY(),""Today"",)))))"),"")</f>
        <v/>
      </c>
      <c r="ABF8" s="3" t="str">
        <f>IFERROR(__xludf.DUMMYFUNCTION("IF(ISBLANK($A8),, IF((ARRAYFORMULA(SUM(COUNTIFS(OccupancyAddresses,$A8,OccupancyUnits, $B8, 'Tenant Occupancy'!ABG$5:ABG23,{""&gt;0"",""Occupied"",""Late""}))))&gt;1,""Multiple Bookings"", IF(SUMIFS( 'Tenant Occupancy'!ABG$5:ABG23,OccupancyUnits,$B8,OccupancyAd"&amp;"dresses,$A8)&gt;0,SUMIFS('Tenant Occupancy'!ABG$5:ABG23,OccupancyUnits,$B8,OccupancyAddresses,$A8),IFERROR(VLOOKUP($A8&amp;"" ""&amp;$B8, FILTER(ARRAYFORMULA({OccupancyAddresses&amp;"" ""&amp; OccupancyUnits,'Tenant Occupancy'!ABG$5:ABG23}),INDEX(ARRAYFORMULA({OccupancyAddr"&amp;"esses&amp;"" ""&amp; OccupancyUnits,'Tenant Occupancy'!ABG$5:ABG23}),0,2)&lt;&gt;""""),2,FALSE),IF(ABF5=TODAY(),""Today"",)))))"),"")</f>
        <v/>
      </c>
    </row>
    <row r="9" ht="39.0" customHeight="1">
      <c r="A9" s="10"/>
      <c r="B9" s="10"/>
      <c r="C9" s="11"/>
      <c r="D9" s="11"/>
      <c r="E9" s="1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18"/>
      <c r="IZ9" s="3" t="str">
        <f>IFERROR(__xludf.DUMMYFUNCTION("IF(ISBLANK($A9),, IF((ARRAYFORMULA(SUM(COUNTIFS(OccupancyAddresses,$A9,OccupancyUnits, $B9, 'Tenant Occupancy'!JA$5:JA23,{""&gt;0"",""Occupied"",""Late""}))))&gt;1,""Multiple Bookings"", IF(SUMIFS( 'Tenant Occupancy'!JA$5:JA23,OccupancyUnits,$B9,OccupancyAddres"&amp;"ses,$A9)&gt;0,SUMIFS('Tenant Occupancy'!JA$5:JA23,OccupancyUnits,$B9,OccupancyAddresses,$A9),IFERROR(VLOOKUP($A9&amp;"" ""&amp;$B9, FILTER(ARRAYFORMULA({OccupancyAddresses&amp;"" ""&amp; OccupancyUnits,'Tenant Occupancy'!JA$5:JA23}),INDEX(ARRAYFORMULA({OccupancyAddresses&amp;"""&amp;" ""&amp; OccupancyUnits,'Tenant Occupancy'!JA$5:JA23}),0,2)&lt;&gt;""""),2,FALSE),IF(IZ6=TODAY(),""Today"",)))))"),"")</f>
        <v/>
      </c>
      <c r="JA9" s="3" t="str">
        <f>IFERROR(__xludf.DUMMYFUNCTION("IF(ISBLANK($A9),, IF((ARRAYFORMULA(SUM(COUNTIFS(OccupancyAddresses,$A9,OccupancyUnits, $B9, 'Tenant Occupancy'!JB$5:JB23,{""&gt;0"",""Occupied"",""Late""}))))&gt;1,""Multiple Bookings"", IF(SUMIFS( 'Tenant Occupancy'!JB$5:JB23,OccupancyUnits,$B9,OccupancyAddres"&amp;"ses,$A9)&gt;0,SUMIFS('Tenant Occupancy'!JB$5:JB23,OccupancyUnits,$B9,OccupancyAddresses,$A9),IFERROR(VLOOKUP($A9&amp;"" ""&amp;$B9, FILTER(ARRAYFORMULA({OccupancyAddresses&amp;"" ""&amp; OccupancyUnits,'Tenant Occupancy'!JB$5:JB23}),INDEX(ARRAYFORMULA({OccupancyAddresses&amp;"""&amp;" ""&amp; OccupancyUnits,'Tenant Occupancy'!JB$5:JB23}),0,2)&lt;&gt;""""),2,FALSE),IF(JA6=TODAY(),""Today"",)))))"),"")</f>
        <v/>
      </c>
      <c r="JB9" s="3" t="str">
        <f>IFERROR(__xludf.DUMMYFUNCTION("IF(ISBLANK($A9),, IF((ARRAYFORMULA(SUM(COUNTIFS(OccupancyAddresses,$A9,OccupancyUnits, $B9, 'Tenant Occupancy'!JC$5:JC23,{""&gt;0"",""Occupied"",""Late""}))))&gt;1,""Multiple Bookings"", IF(SUMIFS( 'Tenant Occupancy'!JC$5:JC23,OccupancyUnits,$B9,OccupancyAddres"&amp;"ses,$A9)&gt;0,SUMIFS('Tenant Occupancy'!JC$5:JC23,OccupancyUnits,$B9,OccupancyAddresses,$A9),IFERROR(VLOOKUP($A9&amp;"" ""&amp;$B9, FILTER(ARRAYFORMULA({OccupancyAddresses&amp;"" ""&amp; OccupancyUnits,'Tenant Occupancy'!JC$5:JC23}),INDEX(ARRAYFORMULA({OccupancyAddresses&amp;"""&amp;" ""&amp; OccupancyUnits,'Tenant Occupancy'!JC$5:JC23}),0,2)&lt;&gt;""""),2,FALSE),IF(JB6=TODAY(),""Today"",)))))"),"")</f>
        <v/>
      </c>
      <c r="JC9" s="3" t="str">
        <f>IFERROR(__xludf.DUMMYFUNCTION("IF(ISBLANK($A9),, IF((ARRAYFORMULA(SUM(COUNTIFS(OccupancyAddresses,$A9,OccupancyUnits, $B9, 'Tenant Occupancy'!JD$5:JD23,{""&gt;0"",""Occupied"",""Late""}))))&gt;1,""Multiple Bookings"", IF(SUMIFS( 'Tenant Occupancy'!JD$5:JD23,OccupancyUnits,$B9,OccupancyAddres"&amp;"ses,$A9)&gt;0,SUMIFS('Tenant Occupancy'!JD$5:JD23,OccupancyUnits,$B9,OccupancyAddresses,$A9),IFERROR(VLOOKUP($A9&amp;"" ""&amp;$B9, FILTER(ARRAYFORMULA({OccupancyAddresses&amp;"" ""&amp; OccupancyUnits,'Tenant Occupancy'!JD$5:JD23}),INDEX(ARRAYFORMULA({OccupancyAddresses&amp;"""&amp;" ""&amp; OccupancyUnits,'Tenant Occupancy'!JD$5:JD23}),0,2)&lt;&gt;""""),2,FALSE),IF(JC6=TODAY(),""Today"",)))))"),"")</f>
        <v/>
      </c>
      <c r="JD9" s="3" t="str">
        <f>IFERROR(__xludf.DUMMYFUNCTION("IF(ISBLANK($A9),, IF((ARRAYFORMULA(SUM(COUNTIFS(OccupancyAddresses,$A9,OccupancyUnits, $B9, 'Tenant Occupancy'!JE$5:JE23,{""&gt;0"",""Occupied"",""Late""}))))&gt;1,""Multiple Bookings"", IF(SUMIFS( 'Tenant Occupancy'!JE$5:JE23,OccupancyUnits,$B9,OccupancyAddres"&amp;"ses,$A9)&gt;0,SUMIFS('Tenant Occupancy'!JE$5:JE23,OccupancyUnits,$B9,OccupancyAddresses,$A9),IFERROR(VLOOKUP($A9&amp;"" ""&amp;$B9, FILTER(ARRAYFORMULA({OccupancyAddresses&amp;"" ""&amp; OccupancyUnits,'Tenant Occupancy'!JE$5:JE23}),INDEX(ARRAYFORMULA({OccupancyAddresses&amp;"""&amp;" ""&amp; OccupancyUnits,'Tenant Occupancy'!JE$5:JE23}),0,2)&lt;&gt;""""),2,FALSE),IF(JD6=TODAY(),""Today"",)))))"),"")</f>
        <v/>
      </c>
      <c r="JE9" s="3" t="str">
        <f>IFERROR(__xludf.DUMMYFUNCTION("IF(ISBLANK($A9),, IF((ARRAYFORMULA(SUM(COUNTIFS(OccupancyAddresses,$A9,OccupancyUnits, $B9, 'Tenant Occupancy'!JF$5:JF23,{""&gt;0"",""Occupied"",""Late""}))))&gt;1,""Multiple Bookings"", IF(SUMIFS( 'Tenant Occupancy'!JF$5:JF23,OccupancyUnits,$B9,OccupancyAddres"&amp;"ses,$A9)&gt;0,SUMIFS('Tenant Occupancy'!JF$5:JF23,OccupancyUnits,$B9,OccupancyAddresses,$A9),IFERROR(VLOOKUP($A9&amp;"" ""&amp;$B9, FILTER(ARRAYFORMULA({OccupancyAddresses&amp;"" ""&amp; OccupancyUnits,'Tenant Occupancy'!JF$5:JF23}),INDEX(ARRAYFORMULA({OccupancyAddresses&amp;"""&amp;" ""&amp; OccupancyUnits,'Tenant Occupancy'!JF$5:JF23}),0,2)&lt;&gt;""""),2,FALSE),IF(JE6=TODAY(),""Today"",)))))"),"")</f>
        <v/>
      </c>
      <c r="JF9" s="3" t="str">
        <f>IFERROR(__xludf.DUMMYFUNCTION("IF(ISBLANK($A9),, IF((ARRAYFORMULA(SUM(COUNTIFS(OccupancyAddresses,$A9,OccupancyUnits, $B9, 'Tenant Occupancy'!JG$5:JG23,{""&gt;0"",""Occupied"",""Late""}))))&gt;1,""Multiple Bookings"", IF(SUMIFS( 'Tenant Occupancy'!JG$5:JG23,OccupancyUnits,$B9,OccupancyAddres"&amp;"ses,$A9)&gt;0,SUMIFS('Tenant Occupancy'!JG$5:JG23,OccupancyUnits,$B9,OccupancyAddresses,$A9),IFERROR(VLOOKUP($A9&amp;"" ""&amp;$B9, FILTER(ARRAYFORMULA({OccupancyAddresses&amp;"" ""&amp; OccupancyUnits,'Tenant Occupancy'!JG$5:JG23}),INDEX(ARRAYFORMULA({OccupancyAddresses&amp;"""&amp;" ""&amp; OccupancyUnits,'Tenant Occupancy'!JG$5:JG23}),0,2)&lt;&gt;""""),2,FALSE),IF(JF6=TODAY(),""Today"",)))))"),"")</f>
        <v/>
      </c>
      <c r="JG9" s="3" t="str">
        <f>IFERROR(__xludf.DUMMYFUNCTION("IF(ISBLANK($A9),, IF((ARRAYFORMULA(SUM(COUNTIFS(OccupancyAddresses,$A9,OccupancyUnits, $B9, 'Tenant Occupancy'!JH$5:JH23,{""&gt;0"",""Occupied"",""Late""}))))&gt;1,""Multiple Bookings"", IF(SUMIFS( 'Tenant Occupancy'!JH$5:JH23,OccupancyUnits,$B9,OccupancyAddres"&amp;"ses,$A9)&gt;0,SUMIFS('Tenant Occupancy'!JH$5:JH23,OccupancyUnits,$B9,OccupancyAddresses,$A9),IFERROR(VLOOKUP($A9&amp;"" ""&amp;$B9, FILTER(ARRAYFORMULA({OccupancyAddresses&amp;"" ""&amp; OccupancyUnits,'Tenant Occupancy'!JH$5:JH23}),INDEX(ARRAYFORMULA({OccupancyAddresses&amp;"""&amp;" ""&amp; OccupancyUnits,'Tenant Occupancy'!JH$5:JH23}),0,2)&lt;&gt;""""),2,FALSE),IF(JG6=TODAY(),""Today"",)))))"),"")</f>
        <v/>
      </c>
      <c r="JH9" s="3" t="str">
        <f>IFERROR(__xludf.DUMMYFUNCTION("IF(ISBLANK($A9),, IF((ARRAYFORMULA(SUM(COUNTIFS(OccupancyAddresses,$A9,OccupancyUnits, $B9, 'Tenant Occupancy'!JI$5:JI23,{""&gt;0"",""Occupied"",""Late""}))))&gt;1,""Multiple Bookings"", IF(SUMIFS( 'Tenant Occupancy'!JI$5:JI23,OccupancyUnits,$B9,OccupancyAddres"&amp;"ses,$A9)&gt;0,SUMIFS('Tenant Occupancy'!JI$5:JI23,OccupancyUnits,$B9,OccupancyAddresses,$A9),IFERROR(VLOOKUP($A9&amp;"" ""&amp;$B9, FILTER(ARRAYFORMULA({OccupancyAddresses&amp;"" ""&amp; OccupancyUnits,'Tenant Occupancy'!JI$5:JI23}),INDEX(ARRAYFORMULA({OccupancyAddresses&amp;"""&amp;" ""&amp; OccupancyUnits,'Tenant Occupancy'!JI$5:JI23}),0,2)&lt;&gt;""""),2,FALSE),IF(JH6=TODAY(),""Today"",)))))"),"")</f>
        <v/>
      </c>
      <c r="JI9" s="3" t="str">
        <f>IFERROR(__xludf.DUMMYFUNCTION("IF(ISBLANK($A9),, IF((ARRAYFORMULA(SUM(COUNTIFS(OccupancyAddresses,$A9,OccupancyUnits, $B9, 'Tenant Occupancy'!JJ$5:JJ23,{""&gt;0"",""Occupied"",""Late""}))))&gt;1,""Multiple Bookings"", IF(SUMIFS( 'Tenant Occupancy'!JJ$5:JJ23,OccupancyUnits,$B9,OccupancyAddres"&amp;"ses,$A9)&gt;0,SUMIFS('Tenant Occupancy'!JJ$5:JJ23,OccupancyUnits,$B9,OccupancyAddresses,$A9),IFERROR(VLOOKUP($A9&amp;"" ""&amp;$B9, FILTER(ARRAYFORMULA({OccupancyAddresses&amp;"" ""&amp; OccupancyUnits,'Tenant Occupancy'!JJ$5:JJ23}),INDEX(ARRAYFORMULA({OccupancyAddresses&amp;"""&amp;" ""&amp; OccupancyUnits,'Tenant Occupancy'!JJ$5:JJ23}),0,2)&lt;&gt;""""),2,FALSE),IF(JI6=TODAY(),""Today"",)))))"),"")</f>
        <v/>
      </c>
      <c r="JJ9" s="3" t="str">
        <f>IFERROR(__xludf.DUMMYFUNCTION("IF(ISBLANK($A9),, IF((ARRAYFORMULA(SUM(COUNTIFS(OccupancyAddresses,$A9,OccupancyUnits, $B9, 'Tenant Occupancy'!JK$5:JK23,{""&gt;0"",""Occupied"",""Late""}))))&gt;1,""Multiple Bookings"", IF(SUMIFS( 'Tenant Occupancy'!JK$5:JK23,OccupancyUnits,$B9,OccupancyAddres"&amp;"ses,$A9)&gt;0,SUMIFS('Tenant Occupancy'!JK$5:JK23,OccupancyUnits,$B9,OccupancyAddresses,$A9),IFERROR(VLOOKUP($A9&amp;"" ""&amp;$B9, FILTER(ARRAYFORMULA({OccupancyAddresses&amp;"" ""&amp; OccupancyUnits,'Tenant Occupancy'!JK$5:JK23}),INDEX(ARRAYFORMULA({OccupancyAddresses&amp;"""&amp;" ""&amp; OccupancyUnits,'Tenant Occupancy'!JK$5:JK23}),0,2)&lt;&gt;""""),2,FALSE),IF(JJ6=TODAY(),""Today"",)))))"),"")</f>
        <v/>
      </c>
      <c r="JK9" s="3" t="str">
        <f>IFERROR(__xludf.DUMMYFUNCTION("IF(ISBLANK($A9),, IF((ARRAYFORMULA(SUM(COUNTIFS(OccupancyAddresses,$A9,OccupancyUnits, $B9, 'Tenant Occupancy'!JL$5:JL23,{""&gt;0"",""Occupied"",""Late""}))))&gt;1,""Multiple Bookings"", IF(SUMIFS( 'Tenant Occupancy'!JL$5:JL23,OccupancyUnits,$B9,OccupancyAddres"&amp;"ses,$A9)&gt;0,SUMIFS('Tenant Occupancy'!JL$5:JL23,OccupancyUnits,$B9,OccupancyAddresses,$A9),IFERROR(VLOOKUP($A9&amp;"" ""&amp;$B9, FILTER(ARRAYFORMULA({OccupancyAddresses&amp;"" ""&amp; OccupancyUnits,'Tenant Occupancy'!JL$5:JL23}),INDEX(ARRAYFORMULA({OccupancyAddresses&amp;"""&amp;" ""&amp; OccupancyUnits,'Tenant Occupancy'!JL$5:JL23}),0,2)&lt;&gt;""""),2,FALSE),IF(JK6=TODAY(),""Today"",)))))"),"")</f>
        <v/>
      </c>
      <c r="JL9" s="3" t="str">
        <f>IFERROR(__xludf.DUMMYFUNCTION("IF(ISBLANK($A9),, IF((ARRAYFORMULA(SUM(COUNTIFS(OccupancyAddresses,$A9,OccupancyUnits, $B9, 'Tenant Occupancy'!JM$5:JM23,{""&gt;0"",""Occupied"",""Late""}))))&gt;1,""Multiple Bookings"", IF(SUMIFS( 'Tenant Occupancy'!JM$5:JM23,OccupancyUnits,$B9,OccupancyAddres"&amp;"ses,$A9)&gt;0,SUMIFS('Tenant Occupancy'!JM$5:JM23,OccupancyUnits,$B9,OccupancyAddresses,$A9),IFERROR(VLOOKUP($A9&amp;"" ""&amp;$B9, FILTER(ARRAYFORMULA({OccupancyAddresses&amp;"" ""&amp; OccupancyUnits,'Tenant Occupancy'!JM$5:JM23}),INDEX(ARRAYFORMULA({OccupancyAddresses&amp;"""&amp;" ""&amp; OccupancyUnits,'Tenant Occupancy'!JM$5:JM23}),0,2)&lt;&gt;""""),2,FALSE),IF(JL6=TODAY(),""Today"",)))))"),"")</f>
        <v/>
      </c>
      <c r="JM9" s="3" t="str">
        <f>IFERROR(__xludf.DUMMYFUNCTION("IF(ISBLANK($A9),, IF((ARRAYFORMULA(SUM(COUNTIFS(OccupancyAddresses,$A9,OccupancyUnits, $B9, 'Tenant Occupancy'!JN$5:JN23,{""&gt;0"",""Occupied"",""Late""}))))&gt;1,""Multiple Bookings"", IF(SUMIFS( 'Tenant Occupancy'!JN$5:JN23,OccupancyUnits,$B9,OccupancyAddres"&amp;"ses,$A9)&gt;0,SUMIFS('Tenant Occupancy'!JN$5:JN23,OccupancyUnits,$B9,OccupancyAddresses,$A9),IFERROR(VLOOKUP($A9&amp;"" ""&amp;$B9, FILTER(ARRAYFORMULA({OccupancyAddresses&amp;"" ""&amp; OccupancyUnits,'Tenant Occupancy'!JN$5:JN23}),INDEX(ARRAYFORMULA({OccupancyAddresses&amp;"""&amp;" ""&amp; OccupancyUnits,'Tenant Occupancy'!JN$5:JN23}),0,2)&lt;&gt;""""),2,FALSE),IF(JM6=TODAY(),""Today"",)))))"),"")</f>
        <v/>
      </c>
      <c r="JN9" s="3" t="str">
        <f>IFERROR(__xludf.DUMMYFUNCTION("IF(ISBLANK($A9),, IF((ARRAYFORMULA(SUM(COUNTIFS(OccupancyAddresses,$A9,OccupancyUnits, $B9, 'Tenant Occupancy'!JO$5:JO23,{""&gt;0"",""Occupied"",""Late""}))))&gt;1,""Multiple Bookings"", IF(SUMIFS( 'Tenant Occupancy'!JO$5:JO23,OccupancyUnits,$B9,OccupancyAddres"&amp;"ses,$A9)&gt;0,SUMIFS('Tenant Occupancy'!JO$5:JO23,OccupancyUnits,$B9,OccupancyAddresses,$A9),IFERROR(VLOOKUP($A9&amp;"" ""&amp;$B9, FILTER(ARRAYFORMULA({OccupancyAddresses&amp;"" ""&amp; OccupancyUnits,'Tenant Occupancy'!JO$5:JO23}),INDEX(ARRAYFORMULA({OccupancyAddresses&amp;"""&amp;" ""&amp; OccupancyUnits,'Tenant Occupancy'!JO$5:JO23}),0,2)&lt;&gt;""""),2,FALSE),IF(JN6=TODAY(),""Today"",)))))"),"")</f>
        <v/>
      </c>
      <c r="JO9" s="3" t="str">
        <f>IFERROR(__xludf.DUMMYFUNCTION("IF(ISBLANK($A9),, IF((ARRAYFORMULA(SUM(COUNTIFS(OccupancyAddresses,$A9,OccupancyUnits, $B9, 'Tenant Occupancy'!JP$5:JP23,{""&gt;0"",""Occupied"",""Late""}))))&gt;1,""Multiple Bookings"", IF(SUMIFS( 'Tenant Occupancy'!JP$5:JP23,OccupancyUnits,$B9,OccupancyAddres"&amp;"ses,$A9)&gt;0,SUMIFS('Tenant Occupancy'!JP$5:JP23,OccupancyUnits,$B9,OccupancyAddresses,$A9),IFERROR(VLOOKUP($A9&amp;"" ""&amp;$B9, FILTER(ARRAYFORMULA({OccupancyAddresses&amp;"" ""&amp; OccupancyUnits,'Tenant Occupancy'!JP$5:JP23}),INDEX(ARRAYFORMULA({OccupancyAddresses&amp;"""&amp;" ""&amp; OccupancyUnits,'Tenant Occupancy'!JP$5:JP23}),0,2)&lt;&gt;""""),2,FALSE),IF(JO6=TODAY(),""Today"",)))))"),"")</f>
        <v/>
      </c>
      <c r="JP9" s="3" t="str">
        <f>IFERROR(__xludf.DUMMYFUNCTION("IF(ISBLANK($A9),, IF((ARRAYFORMULA(SUM(COUNTIFS(OccupancyAddresses,$A9,OccupancyUnits, $B9, 'Tenant Occupancy'!JQ$5:JQ23,{""&gt;0"",""Occupied"",""Late""}))))&gt;1,""Multiple Bookings"", IF(SUMIFS( 'Tenant Occupancy'!JQ$5:JQ23,OccupancyUnits,$B9,OccupancyAddres"&amp;"ses,$A9)&gt;0,SUMIFS('Tenant Occupancy'!JQ$5:JQ23,OccupancyUnits,$B9,OccupancyAddresses,$A9),IFERROR(VLOOKUP($A9&amp;"" ""&amp;$B9, FILTER(ARRAYFORMULA({OccupancyAddresses&amp;"" ""&amp; OccupancyUnits,'Tenant Occupancy'!JQ$5:JQ23}),INDEX(ARRAYFORMULA({OccupancyAddresses&amp;"""&amp;" ""&amp; OccupancyUnits,'Tenant Occupancy'!JQ$5:JQ23}),0,2)&lt;&gt;""""),2,FALSE),IF(JP6=TODAY(),""Today"",)))))"),"")</f>
        <v/>
      </c>
      <c r="JQ9" s="3" t="str">
        <f>IFERROR(__xludf.DUMMYFUNCTION("IF(ISBLANK($A9),, IF((ARRAYFORMULA(SUM(COUNTIFS(OccupancyAddresses,$A9,OccupancyUnits, $B9, 'Tenant Occupancy'!JR$5:JR23,{""&gt;0"",""Occupied"",""Late""}))))&gt;1,""Multiple Bookings"", IF(SUMIFS( 'Tenant Occupancy'!JR$5:JR23,OccupancyUnits,$B9,OccupancyAddres"&amp;"ses,$A9)&gt;0,SUMIFS('Tenant Occupancy'!JR$5:JR23,OccupancyUnits,$B9,OccupancyAddresses,$A9),IFERROR(VLOOKUP($A9&amp;"" ""&amp;$B9, FILTER(ARRAYFORMULA({OccupancyAddresses&amp;"" ""&amp; OccupancyUnits,'Tenant Occupancy'!JR$5:JR23}),INDEX(ARRAYFORMULA({OccupancyAddresses&amp;"""&amp;" ""&amp; OccupancyUnits,'Tenant Occupancy'!JR$5:JR23}),0,2)&lt;&gt;""""),2,FALSE),IF(JQ6=TODAY(),""Today"",)))))"),"")</f>
        <v/>
      </c>
      <c r="JR9" s="3" t="str">
        <f>IFERROR(__xludf.DUMMYFUNCTION("IF(ISBLANK($A9),, IF((ARRAYFORMULA(SUM(COUNTIFS(OccupancyAddresses,$A9,OccupancyUnits, $B9, 'Tenant Occupancy'!JS$5:JS23,{""&gt;0"",""Occupied"",""Late""}))))&gt;1,""Multiple Bookings"", IF(SUMIFS( 'Tenant Occupancy'!JS$5:JS23,OccupancyUnits,$B9,OccupancyAddres"&amp;"ses,$A9)&gt;0,SUMIFS('Tenant Occupancy'!JS$5:JS23,OccupancyUnits,$B9,OccupancyAddresses,$A9),IFERROR(VLOOKUP($A9&amp;"" ""&amp;$B9, FILTER(ARRAYFORMULA({OccupancyAddresses&amp;"" ""&amp; OccupancyUnits,'Tenant Occupancy'!JS$5:JS23}),INDEX(ARRAYFORMULA({OccupancyAddresses&amp;"""&amp;" ""&amp; OccupancyUnits,'Tenant Occupancy'!JS$5:JS23}),0,2)&lt;&gt;""""),2,FALSE),IF(JR6=TODAY(),""Today"",)))))"),"")</f>
        <v/>
      </c>
      <c r="JS9" s="3" t="str">
        <f>IFERROR(__xludf.DUMMYFUNCTION("IF(ISBLANK($A9),, IF((ARRAYFORMULA(SUM(COUNTIFS(OccupancyAddresses,$A9,OccupancyUnits, $B9, 'Tenant Occupancy'!JT$5:JT23,{""&gt;0"",""Occupied"",""Late""}))))&gt;1,""Multiple Bookings"", IF(SUMIFS( 'Tenant Occupancy'!JT$5:JT23,OccupancyUnits,$B9,OccupancyAddres"&amp;"ses,$A9)&gt;0,SUMIFS('Tenant Occupancy'!JT$5:JT23,OccupancyUnits,$B9,OccupancyAddresses,$A9),IFERROR(VLOOKUP($A9&amp;"" ""&amp;$B9, FILTER(ARRAYFORMULA({OccupancyAddresses&amp;"" ""&amp; OccupancyUnits,'Tenant Occupancy'!JT$5:JT23}),INDEX(ARRAYFORMULA({OccupancyAddresses&amp;"""&amp;" ""&amp; OccupancyUnits,'Tenant Occupancy'!JT$5:JT23}),0,2)&lt;&gt;""""),2,FALSE),IF(JS6=TODAY(),""Today"",)))))"),"")</f>
        <v/>
      </c>
      <c r="JT9" s="3" t="str">
        <f>IFERROR(__xludf.DUMMYFUNCTION("IF(ISBLANK($A9),, IF((ARRAYFORMULA(SUM(COUNTIFS(OccupancyAddresses,$A9,OccupancyUnits, $B9, 'Tenant Occupancy'!JU$5:JU23,{""&gt;0"",""Occupied"",""Late""}))))&gt;1,""Multiple Bookings"", IF(SUMIFS( 'Tenant Occupancy'!JU$5:JU23,OccupancyUnits,$B9,OccupancyAddres"&amp;"ses,$A9)&gt;0,SUMIFS('Tenant Occupancy'!JU$5:JU23,OccupancyUnits,$B9,OccupancyAddresses,$A9),IFERROR(VLOOKUP($A9&amp;"" ""&amp;$B9, FILTER(ARRAYFORMULA({OccupancyAddresses&amp;"" ""&amp; OccupancyUnits,'Tenant Occupancy'!JU$5:JU23}),INDEX(ARRAYFORMULA({OccupancyAddresses&amp;"""&amp;" ""&amp; OccupancyUnits,'Tenant Occupancy'!JU$5:JU23}),0,2)&lt;&gt;""""),2,FALSE),IF(JT6=TODAY(),""Today"",)))))"),"")</f>
        <v/>
      </c>
      <c r="JU9" s="3" t="str">
        <f>IFERROR(__xludf.DUMMYFUNCTION("IF(ISBLANK($A9),, IF((ARRAYFORMULA(SUM(COUNTIFS(OccupancyAddresses,$A9,OccupancyUnits, $B9, 'Tenant Occupancy'!JV$5:JV23,{""&gt;0"",""Occupied"",""Late""}))))&gt;1,""Multiple Bookings"", IF(SUMIFS( 'Tenant Occupancy'!JV$5:JV23,OccupancyUnits,$B9,OccupancyAddres"&amp;"ses,$A9)&gt;0,SUMIFS('Tenant Occupancy'!JV$5:JV23,OccupancyUnits,$B9,OccupancyAddresses,$A9),IFERROR(VLOOKUP($A9&amp;"" ""&amp;$B9, FILTER(ARRAYFORMULA({OccupancyAddresses&amp;"" ""&amp; OccupancyUnits,'Tenant Occupancy'!JV$5:JV23}),INDEX(ARRAYFORMULA({OccupancyAddresses&amp;"""&amp;" ""&amp; OccupancyUnits,'Tenant Occupancy'!JV$5:JV23}),0,2)&lt;&gt;""""),2,FALSE),IF(JU6=TODAY(),""Today"",)))))"),"")</f>
        <v/>
      </c>
      <c r="JV9" s="3" t="str">
        <f>IFERROR(__xludf.DUMMYFUNCTION("IF(ISBLANK($A9),, IF((ARRAYFORMULA(SUM(COUNTIFS(OccupancyAddresses,$A9,OccupancyUnits, $B9, 'Tenant Occupancy'!JW$5:JW23,{""&gt;0"",""Occupied"",""Late""}))))&gt;1,""Multiple Bookings"", IF(SUMIFS( 'Tenant Occupancy'!JW$5:JW23,OccupancyUnits,$B9,OccupancyAddres"&amp;"ses,$A9)&gt;0,SUMIFS('Tenant Occupancy'!JW$5:JW23,OccupancyUnits,$B9,OccupancyAddresses,$A9),IFERROR(VLOOKUP($A9&amp;"" ""&amp;$B9, FILTER(ARRAYFORMULA({OccupancyAddresses&amp;"" ""&amp; OccupancyUnits,'Tenant Occupancy'!JW$5:JW23}),INDEX(ARRAYFORMULA({OccupancyAddresses&amp;"""&amp;" ""&amp; OccupancyUnits,'Tenant Occupancy'!JW$5:JW23}),0,2)&lt;&gt;""""),2,FALSE),IF(JV6=TODAY(),""Today"",)))))"),"")</f>
        <v/>
      </c>
      <c r="JW9" s="3" t="str">
        <f>IFERROR(__xludf.DUMMYFUNCTION("IF(ISBLANK($A9),, IF((ARRAYFORMULA(SUM(COUNTIFS(OccupancyAddresses,$A9,OccupancyUnits, $B9, 'Tenant Occupancy'!JX$5:JX23,{""&gt;0"",""Occupied"",""Late""}))))&gt;1,""Multiple Bookings"", IF(SUMIFS( 'Tenant Occupancy'!JX$5:JX23,OccupancyUnits,$B9,OccupancyAddres"&amp;"ses,$A9)&gt;0,SUMIFS('Tenant Occupancy'!JX$5:JX23,OccupancyUnits,$B9,OccupancyAddresses,$A9),IFERROR(VLOOKUP($A9&amp;"" ""&amp;$B9, FILTER(ARRAYFORMULA({OccupancyAddresses&amp;"" ""&amp; OccupancyUnits,'Tenant Occupancy'!JX$5:JX23}),INDEX(ARRAYFORMULA({OccupancyAddresses&amp;"""&amp;" ""&amp; OccupancyUnits,'Tenant Occupancy'!JX$5:JX23}),0,2)&lt;&gt;""""),2,FALSE),IF(JW6=TODAY(),""Today"",)))))"),"")</f>
        <v/>
      </c>
      <c r="JX9" s="3" t="str">
        <f>IFERROR(__xludf.DUMMYFUNCTION("IF(ISBLANK($A9),, IF((ARRAYFORMULA(SUM(COUNTIFS(OccupancyAddresses,$A9,OccupancyUnits, $B9, 'Tenant Occupancy'!JY$5:JY23,{""&gt;0"",""Occupied"",""Late""}))))&gt;1,""Multiple Bookings"", IF(SUMIFS( 'Tenant Occupancy'!JY$5:JY23,OccupancyUnits,$B9,OccupancyAddres"&amp;"ses,$A9)&gt;0,SUMIFS('Tenant Occupancy'!JY$5:JY23,OccupancyUnits,$B9,OccupancyAddresses,$A9),IFERROR(VLOOKUP($A9&amp;"" ""&amp;$B9, FILTER(ARRAYFORMULA({OccupancyAddresses&amp;"" ""&amp; OccupancyUnits,'Tenant Occupancy'!JY$5:JY23}),INDEX(ARRAYFORMULA({OccupancyAddresses&amp;"""&amp;" ""&amp; OccupancyUnits,'Tenant Occupancy'!JY$5:JY23}),0,2)&lt;&gt;""""),2,FALSE),IF(JX6=TODAY(),""Today"",)))))"),"")</f>
        <v/>
      </c>
      <c r="JY9" s="3" t="str">
        <f>IFERROR(__xludf.DUMMYFUNCTION("IF(ISBLANK($A9),, IF((ARRAYFORMULA(SUM(COUNTIFS(OccupancyAddresses,$A9,OccupancyUnits, $B9, 'Tenant Occupancy'!JZ$5:JZ23,{""&gt;0"",""Occupied"",""Late""}))))&gt;1,""Multiple Bookings"", IF(SUMIFS( 'Tenant Occupancy'!JZ$5:JZ23,OccupancyUnits,$B9,OccupancyAddres"&amp;"ses,$A9)&gt;0,SUMIFS('Tenant Occupancy'!JZ$5:JZ23,OccupancyUnits,$B9,OccupancyAddresses,$A9),IFERROR(VLOOKUP($A9&amp;"" ""&amp;$B9, FILTER(ARRAYFORMULA({OccupancyAddresses&amp;"" ""&amp; OccupancyUnits,'Tenant Occupancy'!JZ$5:JZ23}),INDEX(ARRAYFORMULA({OccupancyAddresses&amp;"""&amp;" ""&amp; OccupancyUnits,'Tenant Occupancy'!JZ$5:JZ23}),0,2)&lt;&gt;""""),2,FALSE),IF(JY6=TODAY(),""Today"",)))))"),"")</f>
        <v/>
      </c>
      <c r="JZ9" s="3" t="str">
        <f>IFERROR(__xludf.DUMMYFUNCTION("IF(ISBLANK($A9),, IF((ARRAYFORMULA(SUM(COUNTIFS(OccupancyAddresses,$A9,OccupancyUnits, $B9, 'Tenant Occupancy'!KA$5:KA23,{""&gt;0"",""Occupied"",""Late""}))))&gt;1,""Multiple Bookings"", IF(SUMIFS( 'Tenant Occupancy'!KA$5:KA23,OccupancyUnits,$B9,OccupancyAddres"&amp;"ses,$A9)&gt;0,SUMIFS('Tenant Occupancy'!KA$5:KA23,OccupancyUnits,$B9,OccupancyAddresses,$A9),IFERROR(VLOOKUP($A9&amp;"" ""&amp;$B9, FILTER(ARRAYFORMULA({OccupancyAddresses&amp;"" ""&amp; OccupancyUnits,'Tenant Occupancy'!KA$5:KA23}),INDEX(ARRAYFORMULA({OccupancyAddresses&amp;"""&amp;" ""&amp; OccupancyUnits,'Tenant Occupancy'!KA$5:KA23}),0,2)&lt;&gt;""""),2,FALSE),IF(JZ6=TODAY(),""Today"",)))))"),"")</f>
        <v/>
      </c>
      <c r="KA9" s="3" t="str">
        <f>IFERROR(__xludf.DUMMYFUNCTION("IF(ISBLANK($A9),, IF((ARRAYFORMULA(SUM(COUNTIFS(OccupancyAddresses,$A9,OccupancyUnits, $B9, 'Tenant Occupancy'!KB$5:KB23,{""&gt;0"",""Occupied"",""Late""}))))&gt;1,""Multiple Bookings"", IF(SUMIFS( 'Tenant Occupancy'!KB$5:KB23,OccupancyUnits,$B9,OccupancyAddres"&amp;"ses,$A9)&gt;0,SUMIFS('Tenant Occupancy'!KB$5:KB23,OccupancyUnits,$B9,OccupancyAddresses,$A9),IFERROR(VLOOKUP($A9&amp;"" ""&amp;$B9, FILTER(ARRAYFORMULA({OccupancyAddresses&amp;"" ""&amp; OccupancyUnits,'Tenant Occupancy'!KB$5:KB23}),INDEX(ARRAYFORMULA({OccupancyAddresses&amp;"""&amp;" ""&amp; OccupancyUnits,'Tenant Occupancy'!KB$5:KB23}),0,2)&lt;&gt;""""),2,FALSE),IF(KA6=TODAY(),""Today"",)))))"),"")</f>
        <v/>
      </c>
      <c r="KB9" s="3" t="str">
        <f>IFERROR(__xludf.DUMMYFUNCTION("IF(ISBLANK($A9),, IF((ARRAYFORMULA(SUM(COUNTIFS(OccupancyAddresses,$A9,OccupancyUnits, $B9, 'Tenant Occupancy'!KC$5:KC23,{""&gt;0"",""Occupied"",""Late""}))))&gt;1,""Multiple Bookings"", IF(SUMIFS( 'Tenant Occupancy'!KC$5:KC23,OccupancyUnits,$B9,OccupancyAddres"&amp;"ses,$A9)&gt;0,SUMIFS('Tenant Occupancy'!KC$5:KC23,OccupancyUnits,$B9,OccupancyAddresses,$A9),IFERROR(VLOOKUP($A9&amp;"" ""&amp;$B9, FILTER(ARRAYFORMULA({OccupancyAddresses&amp;"" ""&amp; OccupancyUnits,'Tenant Occupancy'!KC$5:KC23}),INDEX(ARRAYFORMULA({OccupancyAddresses&amp;"""&amp;" ""&amp; OccupancyUnits,'Tenant Occupancy'!KC$5:KC23}),0,2)&lt;&gt;""""),2,FALSE),IF(KB6=TODAY(),""Today"",)))))"),"")</f>
        <v/>
      </c>
      <c r="KC9" s="3" t="str">
        <f>IFERROR(__xludf.DUMMYFUNCTION("IF(ISBLANK($A9),, IF((ARRAYFORMULA(SUM(COUNTIFS(OccupancyAddresses,$A9,OccupancyUnits, $B9, 'Tenant Occupancy'!KD$5:KD23,{""&gt;0"",""Occupied"",""Late""}))))&gt;1,""Multiple Bookings"", IF(SUMIFS( 'Tenant Occupancy'!KD$5:KD23,OccupancyUnits,$B9,OccupancyAddres"&amp;"ses,$A9)&gt;0,SUMIFS('Tenant Occupancy'!KD$5:KD23,OccupancyUnits,$B9,OccupancyAddresses,$A9),IFERROR(VLOOKUP($A9&amp;"" ""&amp;$B9, FILTER(ARRAYFORMULA({OccupancyAddresses&amp;"" ""&amp; OccupancyUnits,'Tenant Occupancy'!KD$5:KD23}),INDEX(ARRAYFORMULA({OccupancyAddresses&amp;"""&amp;" ""&amp; OccupancyUnits,'Tenant Occupancy'!KD$5:KD23}),0,2)&lt;&gt;""""),2,FALSE),IF(KC6=TODAY(),""Today"",)))))"),"")</f>
        <v/>
      </c>
      <c r="KD9" s="3" t="str">
        <f>IFERROR(__xludf.DUMMYFUNCTION("IF(ISBLANK($A9),, IF((ARRAYFORMULA(SUM(COUNTIFS(OccupancyAddresses,$A9,OccupancyUnits, $B9, 'Tenant Occupancy'!KE$5:KE23,{""&gt;0"",""Occupied"",""Late""}))))&gt;1,""Multiple Bookings"", IF(SUMIFS( 'Tenant Occupancy'!KE$5:KE23,OccupancyUnits,$B9,OccupancyAddres"&amp;"ses,$A9)&gt;0,SUMIFS('Tenant Occupancy'!KE$5:KE23,OccupancyUnits,$B9,OccupancyAddresses,$A9),IFERROR(VLOOKUP($A9&amp;"" ""&amp;$B9, FILTER(ARRAYFORMULA({OccupancyAddresses&amp;"" ""&amp; OccupancyUnits,'Tenant Occupancy'!KE$5:KE23}),INDEX(ARRAYFORMULA({OccupancyAddresses&amp;"""&amp;" ""&amp; OccupancyUnits,'Tenant Occupancy'!KE$5:KE23}),0,2)&lt;&gt;""""),2,FALSE),IF(KD6=TODAY(),""Today"",)))))"),"")</f>
        <v/>
      </c>
      <c r="KE9" s="3" t="str">
        <f>IFERROR(__xludf.DUMMYFUNCTION("IF(ISBLANK($A9),, IF((ARRAYFORMULA(SUM(COUNTIFS(OccupancyAddresses,$A9,OccupancyUnits, $B9, 'Tenant Occupancy'!KF$5:KF23,{""&gt;0"",""Occupied"",""Late""}))))&gt;1,""Multiple Bookings"", IF(SUMIFS( 'Tenant Occupancy'!KF$5:KF23,OccupancyUnits,$B9,OccupancyAddres"&amp;"ses,$A9)&gt;0,SUMIFS('Tenant Occupancy'!KF$5:KF23,OccupancyUnits,$B9,OccupancyAddresses,$A9),IFERROR(VLOOKUP($A9&amp;"" ""&amp;$B9, FILTER(ARRAYFORMULA({OccupancyAddresses&amp;"" ""&amp; OccupancyUnits,'Tenant Occupancy'!KF$5:KF23}),INDEX(ARRAYFORMULA({OccupancyAddresses&amp;"""&amp;" ""&amp; OccupancyUnits,'Tenant Occupancy'!KF$5:KF23}),0,2)&lt;&gt;""""),2,FALSE),IF(KE6=TODAY(),""Today"",)))))"),"")</f>
        <v/>
      </c>
      <c r="KF9" s="3" t="str">
        <f>IFERROR(__xludf.DUMMYFUNCTION("IF(ISBLANK($A9),, IF((ARRAYFORMULA(SUM(COUNTIFS(OccupancyAddresses,$A9,OccupancyUnits, $B9, 'Tenant Occupancy'!KG$5:KG23,{""&gt;0"",""Occupied"",""Late""}))))&gt;1,""Multiple Bookings"", IF(SUMIFS( 'Tenant Occupancy'!KG$5:KG23,OccupancyUnits,$B9,OccupancyAddres"&amp;"ses,$A9)&gt;0,SUMIFS('Tenant Occupancy'!KG$5:KG23,OccupancyUnits,$B9,OccupancyAddresses,$A9),IFERROR(VLOOKUP($A9&amp;"" ""&amp;$B9, FILTER(ARRAYFORMULA({OccupancyAddresses&amp;"" ""&amp; OccupancyUnits,'Tenant Occupancy'!KG$5:KG23}),INDEX(ARRAYFORMULA({OccupancyAddresses&amp;"""&amp;" ""&amp; OccupancyUnits,'Tenant Occupancy'!KG$5:KG23}),0,2)&lt;&gt;""""),2,FALSE),IF(KF6=TODAY(),""Today"",)))))"),"")</f>
        <v/>
      </c>
      <c r="KG9" s="3" t="str">
        <f>IFERROR(__xludf.DUMMYFUNCTION("IF(ISBLANK($A9),, IF((ARRAYFORMULA(SUM(COUNTIFS(OccupancyAddresses,$A9,OccupancyUnits, $B9, 'Tenant Occupancy'!KH$5:KH23,{""&gt;0"",""Occupied"",""Late""}))))&gt;1,""Multiple Bookings"", IF(SUMIFS( 'Tenant Occupancy'!KH$5:KH23,OccupancyUnits,$B9,OccupancyAddres"&amp;"ses,$A9)&gt;0,SUMIFS('Tenant Occupancy'!KH$5:KH23,OccupancyUnits,$B9,OccupancyAddresses,$A9),IFERROR(VLOOKUP($A9&amp;"" ""&amp;$B9, FILTER(ARRAYFORMULA({OccupancyAddresses&amp;"" ""&amp; OccupancyUnits,'Tenant Occupancy'!KH$5:KH23}),INDEX(ARRAYFORMULA({OccupancyAddresses&amp;"""&amp;" ""&amp; OccupancyUnits,'Tenant Occupancy'!KH$5:KH23}),0,2)&lt;&gt;""""),2,FALSE),IF(KG6=TODAY(),""Today"",)))))"),"")</f>
        <v/>
      </c>
      <c r="KH9" s="3" t="str">
        <f>IFERROR(__xludf.DUMMYFUNCTION("IF(ISBLANK($A9),, IF((ARRAYFORMULA(SUM(COUNTIFS(OccupancyAddresses,$A9,OccupancyUnits, $B9, 'Tenant Occupancy'!KI$5:KI23,{""&gt;0"",""Occupied"",""Late""}))))&gt;1,""Multiple Bookings"", IF(SUMIFS( 'Tenant Occupancy'!KI$5:KI23,OccupancyUnits,$B9,OccupancyAddres"&amp;"ses,$A9)&gt;0,SUMIFS('Tenant Occupancy'!KI$5:KI23,OccupancyUnits,$B9,OccupancyAddresses,$A9),IFERROR(VLOOKUP($A9&amp;"" ""&amp;$B9, FILTER(ARRAYFORMULA({OccupancyAddresses&amp;"" ""&amp; OccupancyUnits,'Tenant Occupancy'!KI$5:KI23}),INDEX(ARRAYFORMULA({OccupancyAddresses&amp;"""&amp;" ""&amp; OccupancyUnits,'Tenant Occupancy'!KI$5:KI23}),0,2)&lt;&gt;""""),2,FALSE),IF(KH6=TODAY(),""Today"",)))))"),"")</f>
        <v/>
      </c>
      <c r="KI9" s="3" t="str">
        <f>IFERROR(__xludf.DUMMYFUNCTION("IF(ISBLANK($A9),, IF((ARRAYFORMULA(SUM(COUNTIFS(OccupancyAddresses,$A9,OccupancyUnits, $B9, 'Tenant Occupancy'!KJ$5:KJ23,{""&gt;0"",""Occupied"",""Late""}))))&gt;1,""Multiple Bookings"", IF(SUMIFS( 'Tenant Occupancy'!KJ$5:KJ23,OccupancyUnits,$B9,OccupancyAddres"&amp;"ses,$A9)&gt;0,SUMIFS('Tenant Occupancy'!KJ$5:KJ23,OccupancyUnits,$B9,OccupancyAddresses,$A9),IFERROR(VLOOKUP($A9&amp;"" ""&amp;$B9, FILTER(ARRAYFORMULA({OccupancyAddresses&amp;"" ""&amp; OccupancyUnits,'Tenant Occupancy'!KJ$5:KJ23}),INDEX(ARRAYFORMULA({OccupancyAddresses&amp;"""&amp;" ""&amp; OccupancyUnits,'Tenant Occupancy'!KJ$5:KJ23}),0,2)&lt;&gt;""""),2,FALSE),IF(KI6=TODAY(),""Today"",)))))"),"")</f>
        <v/>
      </c>
      <c r="KJ9" s="3" t="str">
        <f>IFERROR(__xludf.DUMMYFUNCTION("IF(ISBLANK($A9),, IF((ARRAYFORMULA(SUM(COUNTIFS(OccupancyAddresses,$A9,OccupancyUnits, $B9, 'Tenant Occupancy'!KK$5:KK23,{""&gt;0"",""Occupied"",""Late""}))))&gt;1,""Multiple Bookings"", IF(SUMIFS( 'Tenant Occupancy'!KK$5:KK23,OccupancyUnits,$B9,OccupancyAddres"&amp;"ses,$A9)&gt;0,SUMIFS('Tenant Occupancy'!KK$5:KK23,OccupancyUnits,$B9,OccupancyAddresses,$A9),IFERROR(VLOOKUP($A9&amp;"" ""&amp;$B9, FILTER(ARRAYFORMULA({OccupancyAddresses&amp;"" ""&amp; OccupancyUnits,'Tenant Occupancy'!KK$5:KK23}),INDEX(ARRAYFORMULA({OccupancyAddresses&amp;"""&amp;" ""&amp; OccupancyUnits,'Tenant Occupancy'!KK$5:KK23}),0,2)&lt;&gt;""""),2,FALSE),IF(KJ6=TODAY(),""Today"",)))))"),"")</f>
        <v/>
      </c>
      <c r="KK9" s="3" t="str">
        <f>IFERROR(__xludf.DUMMYFUNCTION("IF(ISBLANK($A9),, IF((ARRAYFORMULA(SUM(COUNTIFS(OccupancyAddresses,$A9,OccupancyUnits, $B9, 'Tenant Occupancy'!KL$5:KL23,{""&gt;0"",""Occupied"",""Late""}))))&gt;1,""Multiple Bookings"", IF(SUMIFS( 'Tenant Occupancy'!KL$5:KL23,OccupancyUnits,$B9,OccupancyAddres"&amp;"ses,$A9)&gt;0,SUMIFS('Tenant Occupancy'!KL$5:KL23,OccupancyUnits,$B9,OccupancyAddresses,$A9),IFERROR(VLOOKUP($A9&amp;"" ""&amp;$B9, FILTER(ARRAYFORMULA({OccupancyAddresses&amp;"" ""&amp; OccupancyUnits,'Tenant Occupancy'!KL$5:KL23}),INDEX(ARRAYFORMULA({OccupancyAddresses&amp;"""&amp;" ""&amp; OccupancyUnits,'Tenant Occupancy'!KL$5:KL23}),0,2)&lt;&gt;""""),2,FALSE),IF(KK6=TODAY(),""Today"",)))))"),"")</f>
        <v/>
      </c>
      <c r="KL9" s="3" t="str">
        <f>IFERROR(__xludf.DUMMYFUNCTION("IF(ISBLANK($A9),, IF((ARRAYFORMULA(SUM(COUNTIFS(OccupancyAddresses,$A9,OccupancyUnits, $B9, 'Tenant Occupancy'!KM$5:KM23,{""&gt;0"",""Occupied"",""Late""}))))&gt;1,""Multiple Bookings"", IF(SUMIFS( 'Tenant Occupancy'!KM$5:KM23,OccupancyUnits,$B9,OccupancyAddres"&amp;"ses,$A9)&gt;0,SUMIFS('Tenant Occupancy'!KM$5:KM23,OccupancyUnits,$B9,OccupancyAddresses,$A9),IFERROR(VLOOKUP($A9&amp;"" ""&amp;$B9, FILTER(ARRAYFORMULA({OccupancyAddresses&amp;"" ""&amp; OccupancyUnits,'Tenant Occupancy'!KM$5:KM23}),INDEX(ARRAYFORMULA({OccupancyAddresses&amp;"""&amp;" ""&amp; OccupancyUnits,'Tenant Occupancy'!KM$5:KM23}),0,2)&lt;&gt;""""),2,FALSE),IF(KL6=TODAY(),""Today"",)))))"),"")</f>
        <v/>
      </c>
      <c r="KM9" s="3" t="str">
        <f>IFERROR(__xludf.DUMMYFUNCTION("IF(ISBLANK($A9),, IF((ARRAYFORMULA(SUM(COUNTIFS(OccupancyAddresses,$A9,OccupancyUnits, $B9, 'Tenant Occupancy'!KN$5:KN23,{""&gt;0"",""Occupied"",""Late""}))))&gt;1,""Multiple Bookings"", IF(SUMIFS( 'Tenant Occupancy'!KN$5:KN23,OccupancyUnits,$B9,OccupancyAddres"&amp;"ses,$A9)&gt;0,SUMIFS('Tenant Occupancy'!KN$5:KN23,OccupancyUnits,$B9,OccupancyAddresses,$A9),IFERROR(VLOOKUP($A9&amp;"" ""&amp;$B9, FILTER(ARRAYFORMULA({OccupancyAddresses&amp;"" ""&amp; OccupancyUnits,'Tenant Occupancy'!KN$5:KN23}),INDEX(ARRAYFORMULA({OccupancyAddresses&amp;"""&amp;" ""&amp; OccupancyUnits,'Tenant Occupancy'!KN$5:KN23}),0,2)&lt;&gt;""""),2,FALSE),IF(KM6=TODAY(),""Today"",)))))"),"")</f>
        <v/>
      </c>
      <c r="KN9" s="3" t="str">
        <f>IFERROR(__xludf.DUMMYFUNCTION("IF(ISBLANK($A9),, IF((ARRAYFORMULA(SUM(COUNTIFS(OccupancyAddresses,$A9,OccupancyUnits, $B9, 'Tenant Occupancy'!KO$5:KO23,{""&gt;0"",""Occupied"",""Late""}))))&gt;1,""Multiple Bookings"", IF(SUMIFS( 'Tenant Occupancy'!KO$5:KO23,OccupancyUnits,$B9,OccupancyAddres"&amp;"ses,$A9)&gt;0,SUMIFS('Tenant Occupancy'!KO$5:KO23,OccupancyUnits,$B9,OccupancyAddresses,$A9),IFERROR(VLOOKUP($A9&amp;"" ""&amp;$B9, FILTER(ARRAYFORMULA({OccupancyAddresses&amp;"" ""&amp; OccupancyUnits,'Tenant Occupancy'!KO$5:KO23}),INDEX(ARRAYFORMULA({OccupancyAddresses&amp;"""&amp;" ""&amp; OccupancyUnits,'Tenant Occupancy'!KO$5:KO23}),0,2)&lt;&gt;""""),2,FALSE),IF(KN6=TODAY(),""Today"",)))))"),"")</f>
        <v/>
      </c>
      <c r="KO9" s="3" t="str">
        <f>IFERROR(__xludf.DUMMYFUNCTION("IF(ISBLANK($A9),, IF((ARRAYFORMULA(SUM(COUNTIFS(OccupancyAddresses,$A9,OccupancyUnits, $B9, 'Tenant Occupancy'!KP$5:KP23,{""&gt;0"",""Occupied"",""Late""}))))&gt;1,""Multiple Bookings"", IF(SUMIFS( 'Tenant Occupancy'!KP$5:KP23,OccupancyUnits,$B9,OccupancyAddres"&amp;"ses,$A9)&gt;0,SUMIFS('Tenant Occupancy'!KP$5:KP23,OccupancyUnits,$B9,OccupancyAddresses,$A9),IFERROR(VLOOKUP($A9&amp;"" ""&amp;$B9, FILTER(ARRAYFORMULA({OccupancyAddresses&amp;"" ""&amp; OccupancyUnits,'Tenant Occupancy'!KP$5:KP23}),INDEX(ARRAYFORMULA({OccupancyAddresses&amp;"""&amp;" ""&amp; OccupancyUnits,'Tenant Occupancy'!KP$5:KP23}),0,2)&lt;&gt;""""),2,FALSE),IF(KO6=TODAY(),""Today"",)))))"),"")</f>
        <v/>
      </c>
      <c r="KP9" s="3" t="str">
        <f>IFERROR(__xludf.DUMMYFUNCTION("IF(ISBLANK($A9),, IF((ARRAYFORMULA(SUM(COUNTIFS(OccupancyAddresses,$A9,OccupancyUnits, $B9, 'Tenant Occupancy'!KQ$5:KQ23,{""&gt;0"",""Occupied"",""Late""}))))&gt;1,""Multiple Bookings"", IF(SUMIFS( 'Tenant Occupancy'!KQ$5:KQ23,OccupancyUnits,$B9,OccupancyAddres"&amp;"ses,$A9)&gt;0,SUMIFS('Tenant Occupancy'!KQ$5:KQ23,OccupancyUnits,$B9,OccupancyAddresses,$A9),IFERROR(VLOOKUP($A9&amp;"" ""&amp;$B9, FILTER(ARRAYFORMULA({OccupancyAddresses&amp;"" ""&amp; OccupancyUnits,'Tenant Occupancy'!KQ$5:KQ23}),INDEX(ARRAYFORMULA({OccupancyAddresses&amp;"""&amp;" ""&amp; OccupancyUnits,'Tenant Occupancy'!KQ$5:KQ23}),0,2)&lt;&gt;""""),2,FALSE),IF(KP6=TODAY(),""Today"",)))))"),"")</f>
        <v/>
      </c>
      <c r="KQ9" s="3" t="str">
        <f>IFERROR(__xludf.DUMMYFUNCTION("IF(ISBLANK($A9),, IF((ARRAYFORMULA(SUM(COUNTIFS(OccupancyAddresses,$A9,OccupancyUnits, $B9, 'Tenant Occupancy'!KR$5:KR23,{""&gt;0"",""Occupied"",""Late""}))))&gt;1,""Multiple Bookings"", IF(SUMIFS( 'Tenant Occupancy'!KR$5:KR23,OccupancyUnits,$B9,OccupancyAddres"&amp;"ses,$A9)&gt;0,SUMIFS('Tenant Occupancy'!KR$5:KR23,OccupancyUnits,$B9,OccupancyAddresses,$A9),IFERROR(VLOOKUP($A9&amp;"" ""&amp;$B9, FILTER(ARRAYFORMULA({OccupancyAddresses&amp;"" ""&amp; OccupancyUnits,'Tenant Occupancy'!KR$5:KR23}),INDEX(ARRAYFORMULA({OccupancyAddresses&amp;"""&amp;" ""&amp; OccupancyUnits,'Tenant Occupancy'!KR$5:KR23}),0,2)&lt;&gt;""""),2,FALSE),IF(KQ6=TODAY(),""Today"",)))))"),"")</f>
        <v/>
      </c>
      <c r="KR9" s="3" t="str">
        <f>IFERROR(__xludf.DUMMYFUNCTION("IF(ISBLANK($A9),, IF((ARRAYFORMULA(SUM(COUNTIFS(OccupancyAddresses,$A9,OccupancyUnits, $B9, 'Tenant Occupancy'!KS$5:KS23,{""&gt;0"",""Occupied"",""Late""}))))&gt;1,""Multiple Bookings"", IF(SUMIFS( 'Tenant Occupancy'!KS$5:KS23,OccupancyUnits,$B9,OccupancyAddres"&amp;"ses,$A9)&gt;0,SUMIFS('Tenant Occupancy'!KS$5:KS23,OccupancyUnits,$B9,OccupancyAddresses,$A9),IFERROR(VLOOKUP($A9&amp;"" ""&amp;$B9, FILTER(ARRAYFORMULA({OccupancyAddresses&amp;"" ""&amp; OccupancyUnits,'Tenant Occupancy'!KS$5:KS23}),INDEX(ARRAYFORMULA({OccupancyAddresses&amp;"""&amp;" ""&amp; OccupancyUnits,'Tenant Occupancy'!KS$5:KS23}),0,2)&lt;&gt;""""),2,FALSE),IF(KR6=TODAY(),""Today"",)))))"),"")</f>
        <v/>
      </c>
      <c r="KS9" s="3" t="str">
        <f>IFERROR(__xludf.DUMMYFUNCTION("IF(ISBLANK($A9),, IF((ARRAYFORMULA(SUM(COUNTIFS(OccupancyAddresses,$A9,OccupancyUnits, $B9, 'Tenant Occupancy'!KT$5:KT23,{""&gt;0"",""Occupied"",""Late""}))))&gt;1,""Multiple Bookings"", IF(SUMIFS( 'Tenant Occupancy'!KT$5:KT23,OccupancyUnits,$B9,OccupancyAddres"&amp;"ses,$A9)&gt;0,SUMIFS('Tenant Occupancy'!KT$5:KT23,OccupancyUnits,$B9,OccupancyAddresses,$A9),IFERROR(VLOOKUP($A9&amp;"" ""&amp;$B9, FILTER(ARRAYFORMULA({OccupancyAddresses&amp;"" ""&amp; OccupancyUnits,'Tenant Occupancy'!KT$5:KT23}),INDEX(ARRAYFORMULA({OccupancyAddresses&amp;"""&amp;" ""&amp; OccupancyUnits,'Tenant Occupancy'!KT$5:KT23}),0,2)&lt;&gt;""""),2,FALSE),IF(KS6=TODAY(),""Today"",)))))"),"")</f>
        <v/>
      </c>
      <c r="KT9" s="3" t="str">
        <f>IFERROR(__xludf.DUMMYFUNCTION("IF(ISBLANK($A9),, IF((ARRAYFORMULA(SUM(COUNTIFS(OccupancyAddresses,$A9,OccupancyUnits, $B9, 'Tenant Occupancy'!KU$5:KU23,{""&gt;0"",""Occupied"",""Late""}))))&gt;1,""Multiple Bookings"", IF(SUMIFS( 'Tenant Occupancy'!KU$5:KU23,OccupancyUnits,$B9,OccupancyAddres"&amp;"ses,$A9)&gt;0,SUMIFS('Tenant Occupancy'!KU$5:KU23,OccupancyUnits,$B9,OccupancyAddresses,$A9),IFERROR(VLOOKUP($A9&amp;"" ""&amp;$B9, FILTER(ARRAYFORMULA({OccupancyAddresses&amp;"" ""&amp; OccupancyUnits,'Tenant Occupancy'!KU$5:KU23}),INDEX(ARRAYFORMULA({OccupancyAddresses&amp;"""&amp;" ""&amp; OccupancyUnits,'Tenant Occupancy'!KU$5:KU23}),0,2)&lt;&gt;""""),2,FALSE),IF(KT6=TODAY(),""Today"",)))))"),"")</f>
        <v/>
      </c>
      <c r="KU9" s="3" t="str">
        <f>IFERROR(__xludf.DUMMYFUNCTION("IF(ISBLANK($A9),, IF((ARRAYFORMULA(SUM(COUNTIFS(OccupancyAddresses,$A9,OccupancyUnits, $B9, 'Tenant Occupancy'!KV$5:KV23,{""&gt;0"",""Occupied"",""Late""}))))&gt;1,""Multiple Bookings"", IF(SUMIFS( 'Tenant Occupancy'!KV$5:KV23,OccupancyUnits,$B9,OccupancyAddres"&amp;"ses,$A9)&gt;0,SUMIFS('Tenant Occupancy'!KV$5:KV23,OccupancyUnits,$B9,OccupancyAddresses,$A9),IFERROR(VLOOKUP($A9&amp;"" ""&amp;$B9, FILTER(ARRAYFORMULA({OccupancyAddresses&amp;"" ""&amp; OccupancyUnits,'Tenant Occupancy'!KV$5:KV23}),INDEX(ARRAYFORMULA({OccupancyAddresses&amp;"""&amp;" ""&amp; OccupancyUnits,'Tenant Occupancy'!KV$5:KV23}),0,2)&lt;&gt;""""),2,FALSE),IF(KU6=TODAY(),""Today"",)))))"),"")</f>
        <v/>
      </c>
      <c r="KV9" s="3" t="str">
        <f>IFERROR(__xludf.DUMMYFUNCTION("IF(ISBLANK($A9),, IF((ARRAYFORMULA(SUM(COUNTIFS(OccupancyAddresses,$A9,OccupancyUnits, $B9, 'Tenant Occupancy'!KW$5:KW23,{""&gt;0"",""Occupied"",""Late""}))))&gt;1,""Multiple Bookings"", IF(SUMIFS( 'Tenant Occupancy'!KW$5:KW23,OccupancyUnits,$B9,OccupancyAddres"&amp;"ses,$A9)&gt;0,SUMIFS('Tenant Occupancy'!KW$5:KW23,OccupancyUnits,$B9,OccupancyAddresses,$A9),IFERROR(VLOOKUP($A9&amp;"" ""&amp;$B9, FILTER(ARRAYFORMULA({OccupancyAddresses&amp;"" ""&amp; OccupancyUnits,'Tenant Occupancy'!KW$5:KW23}),INDEX(ARRAYFORMULA({OccupancyAddresses&amp;"""&amp;" ""&amp; OccupancyUnits,'Tenant Occupancy'!KW$5:KW23}),0,2)&lt;&gt;""""),2,FALSE),IF(KV6=TODAY(),""Today"",)))))"),"")</f>
        <v/>
      </c>
      <c r="KW9" s="3" t="str">
        <f>IFERROR(__xludf.DUMMYFUNCTION("IF(ISBLANK($A9),, IF((ARRAYFORMULA(SUM(COUNTIFS(OccupancyAddresses,$A9,OccupancyUnits, $B9, 'Tenant Occupancy'!KX$5:KX23,{""&gt;0"",""Occupied"",""Late""}))))&gt;1,""Multiple Bookings"", IF(SUMIFS( 'Tenant Occupancy'!KX$5:KX23,OccupancyUnits,$B9,OccupancyAddres"&amp;"ses,$A9)&gt;0,SUMIFS('Tenant Occupancy'!KX$5:KX23,OccupancyUnits,$B9,OccupancyAddresses,$A9),IFERROR(VLOOKUP($A9&amp;"" ""&amp;$B9, FILTER(ARRAYFORMULA({OccupancyAddresses&amp;"" ""&amp; OccupancyUnits,'Tenant Occupancy'!KX$5:KX23}),INDEX(ARRAYFORMULA({OccupancyAddresses&amp;"""&amp;" ""&amp; OccupancyUnits,'Tenant Occupancy'!KX$5:KX23}),0,2)&lt;&gt;""""),2,FALSE),IF(KW6=TODAY(),""Today"",)))))"),"")</f>
        <v/>
      </c>
      <c r="KX9" s="3" t="str">
        <f>IFERROR(__xludf.DUMMYFUNCTION("IF(ISBLANK($A9),, IF((ARRAYFORMULA(SUM(COUNTIFS(OccupancyAddresses,$A9,OccupancyUnits, $B9, 'Tenant Occupancy'!KY$5:KY23,{""&gt;0"",""Occupied"",""Late""}))))&gt;1,""Multiple Bookings"", IF(SUMIFS( 'Tenant Occupancy'!KY$5:KY23,OccupancyUnits,$B9,OccupancyAddres"&amp;"ses,$A9)&gt;0,SUMIFS('Tenant Occupancy'!KY$5:KY23,OccupancyUnits,$B9,OccupancyAddresses,$A9),IFERROR(VLOOKUP($A9&amp;"" ""&amp;$B9, FILTER(ARRAYFORMULA({OccupancyAddresses&amp;"" ""&amp; OccupancyUnits,'Tenant Occupancy'!KY$5:KY23}),INDEX(ARRAYFORMULA({OccupancyAddresses&amp;"""&amp;" ""&amp; OccupancyUnits,'Tenant Occupancy'!KY$5:KY23}),0,2)&lt;&gt;""""),2,FALSE),IF(KX6=TODAY(),""Today"",)))))"),"")</f>
        <v/>
      </c>
      <c r="KY9" s="3" t="str">
        <f>IFERROR(__xludf.DUMMYFUNCTION("IF(ISBLANK($A9),, IF((ARRAYFORMULA(SUM(COUNTIFS(OccupancyAddresses,$A9,OccupancyUnits, $B9, 'Tenant Occupancy'!KZ$5:KZ23,{""&gt;0"",""Occupied"",""Late""}))))&gt;1,""Multiple Bookings"", IF(SUMIFS( 'Tenant Occupancy'!KZ$5:KZ23,OccupancyUnits,$B9,OccupancyAddres"&amp;"ses,$A9)&gt;0,SUMIFS('Tenant Occupancy'!KZ$5:KZ23,OccupancyUnits,$B9,OccupancyAddresses,$A9),IFERROR(VLOOKUP($A9&amp;"" ""&amp;$B9, FILTER(ARRAYFORMULA({OccupancyAddresses&amp;"" ""&amp; OccupancyUnits,'Tenant Occupancy'!KZ$5:KZ23}),INDEX(ARRAYFORMULA({OccupancyAddresses&amp;"""&amp;" ""&amp; OccupancyUnits,'Tenant Occupancy'!KZ$5:KZ23}),0,2)&lt;&gt;""""),2,FALSE),IF(KY6=TODAY(),""Today"",)))))"),"")</f>
        <v/>
      </c>
      <c r="KZ9" s="3" t="str">
        <f>IFERROR(__xludf.DUMMYFUNCTION("IF(ISBLANK($A9),, IF((ARRAYFORMULA(SUM(COUNTIFS(OccupancyAddresses,$A9,OccupancyUnits, $B9, 'Tenant Occupancy'!LA$5:LA23,{""&gt;0"",""Occupied"",""Late""}))))&gt;1,""Multiple Bookings"", IF(SUMIFS( 'Tenant Occupancy'!LA$5:LA23,OccupancyUnits,$B9,OccupancyAddres"&amp;"ses,$A9)&gt;0,SUMIFS('Tenant Occupancy'!LA$5:LA23,OccupancyUnits,$B9,OccupancyAddresses,$A9),IFERROR(VLOOKUP($A9&amp;"" ""&amp;$B9, FILTER(ARRAYFORMULA({OccupancyAddresses&amp;"" ""&amp; OccupancyUnits,'Tenant Occupancy'!LA$5:LA23}),INDEX(ARRAYFORMULA({OccupancyAddresses&amp;"""&amp;" ""&amp; OccupancyUnits,'Tenant Occupancy'!LA$5:LA23}),0,2)&lt;&gt;""""),2,FALSE),IF(KZ6=TODAY(),""Today"",)))))"),"")</f>
        <v/>
      </c>
      <c r="LA9" s="3" t="str">
        <f>IFERROR(__xludf.DUMMYFUNCTION("IF(ISBLANK($A9),, IF((ARRAYFORMULA(SUM(COUNTIFS(OccupancyAddresses,$A9,OccupancyUnits, $B9, 'Tenant Occupancy'!LB$5:LB23,{""&gt;0"",""Occupied"",""Late""}))))&gt;1,""Multiple Bookings"", IF(SUMIFS( 'Tenant Occupancy'!LB$5:LB23,OccupancyUnits,$B9,OccupancyAddres"&amp;"ses,$A9)&gt;0,SUMIFS('Tenant Occupancy'!LB$5:LB23,OccupancyUnits,$B9,OccupancyAddresses,$A9),IFERROR(VLOOKUP($A9&amp;"" ""&amp;$B9, FILTER(ARRAYFORMULA({OccupancyAddresses&amp;"" ""&amp; OccupancyUnits,'Tenant Occupancy'!LB$5:LB23}),INDEX(ARRAYFORMULA({OccupancyAddresses&amp;"""&amp;" ""&amp; OccupancyUnits,'Tenant Occupancy'!LB$5:LB23}),0,2)&lt;&gt;""""),2,FALSE),IF(LA6=TODAY(),""Today"",)))))"),"")</f>
        <v/>
      </c>
      <c r="LB9" s="3" t="str">
        <f>IFERROR(__xludf.DUMMYFUNCTION("IF(ISBLANK($A9),, IF((ARRAYFORMULA(SUM(COUNTIFS(OccupancyAddresses,$A9,OccupancyUnits, $B9, 'Tenant Occupancy'!LC$5:LC23,{""&gt;0"",""Occupied"",""Late""}))))&gt;1,""Multiple Bookings"", IF(SUMIFS( 'Tenant Occupancy'!LC$5:LC23,OccupancyUnits,$B9,OccupancyAddres"&amp;"ses,$A9)&gt;0,SUMIFS('Tenant Occupancy'!LC$5:LC23,OccupancyUnits,$B9,OccupancyAddresses,$A9),IFERROR(VLOOKUP($A9&amp;"" ""&amp;$B9, FILTER(ARRAYFORMULA({OccupancyAddresses&amp;"" ""&amp; OccupancyUnits,'Tenant Occupancy'!LC$5:LC23}),INDEX(ARRAYFORMULA({OccupancyAddresses&amp;"""&amp;" ""&amp; OccupancyUnits,'Tenant Occupancy'!LC$5:LC23}),0,2)&lt;&gt;""""),2,FALSE),IF(LB6=TODAY(),""Today"",)))))"),"")</f>
        <v/>
      </c>
      <c r="LC9" s="3" t="str">
        <f>IFERROR(__xludf.DUMMYFUNCTION("IF(ISBLANK($A9),, IF((ARRAYFORMULA(SUM(COUNTIFS(OccupancyAddresses,$A9,OccupancyUnits, $B9, 'Tenant Occupancy'!LD$5:LD23,{""&gt;0"",""Occupied"",""Late""}))))&gt;1,""Multiple Bookings"", IF(SUMIFS( 'Tenant Occupancy'!LD$5:LD23,OccupancyUnits,$B9,OccupancyAddres"&amp;"ses,$A9)&gt;0,SUMIFS('Tenant Occupancy'!LD$5:LD23,OccupancyUnits,$B9,OccupancyAddresses,$A9),IFERROR(VLOOKUP($A9&amp;"" ""&amp;$B9, FILTER(ARRAYFORMULA({OccupancyAddresses&amp;"" ""&amp; OccupancyUnits,'Tenant Occupancy'!LD$5:LD23}),INDEX(ARRAYFORMULA({OccupancyAddresses&amp;"""&amp;" ""&amp; OccupancyUnits,'Tenant Occupancy'!LD$5:LD23}),0,2)&lt;&gt;""""),2,FALSE),IF(LC6=TODAY(),""Today"",)))))"),"")</f>
        <v/>
      </c>
      <c r="LD9" s="3" t="str">
        <f>IFERROR(__xludf.DUMMYFUNCTION("IF(ISBLANK($A9),, IF((ARRAYFORMULA(SUM(COUNTIFS(OccupancyAddresses,$A9,OccupancyUnits, $B9, 'Tenant Occupancy'!LE$5:LE23,{""&gt;0"",""Occupied"",""Late""}))))&gt;1,""Multiple Bookings"", IF(SUMIFS( 'Tenant Occupancy'!LE$5:LE23,OccupancyUnits,$B9,OccupancyAddres"&amp;"ses,$A9)&gt;0,SUMIFS('Tenant Occupancy'!LE$5:LE23,OccupancyUnits,$B9,OccupancyAddresses,$A9),IFERROR(VLOOKUP($A9&amp;"" ""&amp;$B9, FILTER(ARRAYFORMULA({OccupancyAddresses&amp;"" ""&amp; OccupancyUnits,'Tenant Occupancy'!LE$5:LE23}),INDEX(ARRAYFORMULA({OccupancyAddresses&amp;"""&amp;" ""&amp; OccupancyUnits,'Tenant Occupancy'!LE$5:LE23}),0,2)&lt;&gt;""""),2,FALSE),IF(LD6=TODAY(),""Today"",)))))"),"")</f>
        <v/>
      </c>
      <c r="LE9" s="3" t="str">
        <f>IFERROR(__xludf.DUMMYFUNCTION("IF(ISBLANK($A9),, IF((ARRAYFORMULA(SUM(COUNTIFS(OccupancyAddresses,$A9,OccupancyUnits, $B9, 'Tenant Occupancy'!LF$5:LF23,{""&gt;0"",""Occupied"",""Late""}))))&gt;1,""Multiple Bookings"", IF(SUMIFS( 'Tenant Occupancy'!LF$5:LF23,OccupancyUnits,$B9,OccupancyAddres"&amp;"ses,$A9)&gt;0,SUMIFS('Tenant Occupancy'!LF$5:LF23,OccupancyUnits,$B9,OccupancyAddresses,$A9),IFERROR(VLOOKUP($A9&amp;"" ""&amp;$B9, FILTER(ARRAYFORMULA({OccupancyAddresses&amp;"" ""&amp; OccupancyUnits,'Tenant Occupancy'!LF$5:LF23}),INDEX(ARRAYFORMULA({OccupancyAddresses&amp;"""&amp;" ""&amp; OccupancyUnits,'Tenant Occupancy'!LF$5:LF23}),0,2)&lt;&gt;""""),2,FALSE),IF(LE6=TODAY(),""Today"",)))))"),"")</f>
        <v/>
      </c>
      <c r="LF9" s="3" t="str">
        <f>IFERROR(__xludf.DUMMYFUNCTION("IF(ISBLANK($A9),, IF((ARRAYFORMULA(SUM(COUNTIFS(OccupancyAddresses,$A9,OccupancyUnits, $B9, 'Tenant Occupancy'!LG$5:LG23,{""&gt;0"",""Occupied"",""Late""}))))&gt;1,""Multiple Bookings"", IF(SUMIFS( 'Tenant Occupancy'!LG$5:LG23,OccupancyUnits,$B9,OccupancyAddres"&amp;"ses,$A9)&gt;0,SUMIFS('Tenant Occupancy'!LG$5:LG23,OccupancyUnits,$B9,OccupancyAddresses,$A9),IFERROR(VLOOKUP($A9&amp;"" ""&amp;$B9, FILTER(ARRAYFORMULA({OccupancyAddresses&amp;"" ""&amp; OccupancyUnits,'Tenant Occupancy'!LG$5:LG23}),INDEX(ARRAYFORMULA({OccupancyAddresses&amp;"""&amp;" ""&amp; OccupancyUnits,'Tenant Occupancy'!LG$5:LG23}),0,2)&lt;&gt;""""),2,FALSE),IF(LF6=TODAY(),""Today"",)))))"),"")</f>
        <v/>
      </c>
      <c r="LG9" s="3" t="str">
        <f>IFERROR(__xludf.DUMMYFUNCTION("IF(ISBLANK($A9),, IF((ARRAYFORMULA(SUM(COUNTIFS(OccupancyAddresses,$A9,OccupancyUnits, $B9, 'Tenant Occupancy'!LH$5:LH23,{""&gt;0"",""Occupied"",""Late""}))))&gt;1,""Multiple Bookings"", IF(SUMIFS( 'Tenant Occupancy'!LH$5:LH23,OccupancyUnits,$B9,OccupancyAddres"&amp;"ses,$A9)&gt;0,SUMIFS('Tenant Occupancy'!LH$5:LH23,OccupancyUnits,$B9,OccupancyAddresses,$A9),IFERROR(VLOOKUP($A9&amp;"" ""&amp;$B9, FILTER(ARRAYFORMULA({OccupancyAddresses&amp;"" ""&amp; OccupancyUnits,'Tenant Occupancy'!LH$5:LH23}),INDEX(ARRAYFORMULA({OccupancyAddresses&amp;"""&amp;" ""&amp; OccupancyUnits,'Tenant Occupancy'!LH$5:LH23}),0,2)&lt;&gt;""""),2,FALSE),IF(LG6=TODAY(),""Today"",)))))"),"")</f>
        <v/>
      </c>
      <c r="LH9" s="3" t="str">
        <f>IFERROR(__xludf.DUMMYFUNCTION("IF(ISBLANK($A9),, IF((ARRAYFORMULA(SUM(COUNTIFS(OccupancyAddresses,$A9,OccupancyUnits, $B9, 'Tenant Occupancy'!LI$5:LI23,{""&gt;0"",""Occupied"",""Late""}))))&gt;1,""Multiple Bookings"", IF(SUMIFS( 'Tenant Occupancy'!LI$5:LI23,OccupancyUnits,$B9,OccupancyAddres"&amp;"ses,$A9)&gt;0,SUMIFS('Tenant Occupancy'!LI$5:LI23,OccupancyUnits,$B9,OccupancyAddresses,$A9),IFERROR(VLOOKUP($A9&amp;"" ""&amp;$B9, FILTER(ARRAYFORMULA({OccupancyAddresses&amp;"" ""&amp; OccupancyUnits,'Tenant Occupancy'!LI$5:LI23}),INDEX(ARRAYFORMULA({OccupancyAddresses&amp;"""&amp;" ""&amp; OccupancyUnits,'Tenant Occupancy'!LI$5:LI23}),0,2)&lt;&gt;""""),2,FALSE),IF(LH6=TODAY(),""Today"",)))))"),"")</f>
        <v/>
      </c>
      <c r="LI9" s="3" t="str">
        <f>IFERROR(__xludf.DUMMYFUNCTION("IF(ISBLANK($A9),, IF((ARRAYFORMULA(SUM(COUNTIFS(OccupancyAddresses,$A9,OccupancyUnits, $B9, 'Tenant Occupancy'!LJ$5:LJ23,{""&gt;0"",""Occupied"",""Late""}))))&gt;1,""Multiple Bookings"", IF(SUMIFS( 'Tenant Occupancy'!LJ$5:LJ23,OccupancyUnits,$B9,OccupancyAddres"&amp;"ses,$A9)&gt;0,SUMIFS('Tenant Occupancy'!LJ$5:LJ23,OccupancyUnits,$B9,OccupancyAddresses,$A9),IFERROR(VLOOKUP($A9&amp;"" ""&amp;$B9, FILTER(ARRAYFORMULA({OccupancyAddresses&amp;"" ""&amp; OccupancyUnits,'Tenant Occupancy'!LJ$5:LJ23}),INDEX(ARRAYFORMULA({OccupancyAddresses&amp;"""&amp;" ""&amp; OccupancyUnits,'Tenant Occupancy'!LJ$5:LJ23}),0,2)&lt;&gt;""""),2,FALSE),IF(LI6=TODAY(),""Today"",)))))"),"")</f>
        <v/>
      </c>
      <c r="LJ9" s="3" t="str">
        <f>IFERROR(__xludf.DUMMYFUNCTION("IF(ISBLANK($A9),, IF((ARRAYFORMULA(SUM(COUNTIFS(OccupancyAddresses,$A9,OccupancyUnits, $B9, 'Tenant Occupancy'!LK$5:LK23,{""&gt;0"",""Occupied"",""Late""}))))&gt;1,""Multiple Bookings"", IF(SUMIFS( 'Tenant Occupancy'!LK$5:LK23,OccupancyUnits,$B9,OccupancyAddres"&amp;"ses,$A9)&gt;0,SUMIFS('Tenant Occupancy'!LK$5:LK23,OccupancyUnits,$B9,OccupancyAddresses,$A9),IFERROR(VLOOKUP($A9&amp;"" ""&amp;$B9, FILTER(ARRAYFORMULA({OccupancyAddresses&amp;"" ""&amp; OccupancyUnits,'Tenant Occupancy'!LK$5:LK23}),INDEX(ARRAYFORMULA({OccupancyAddresses&amp;"""&amp;" ""&amp; OccupancyUnits,'Tenant Occupancy'!LK$5:LK23}),0,2)&lt;&gt;""""),2,FALSE),IF(LJ6=TODAY(),""Today"",)))))"),"")</f>
        <v/>
      </c>
      <c r="LK9" s="3" t="str">
        <f>IFERROR(__xludf.DUMMYFUNCTION("IF(ISBLANK($A9),, IF((ARRAYFORMULA(SUM(COUNTIFS(OccupancyAddresses,$A9,OccupancyUnits, $B9, 'Tenant Occupancy'!LL$5:LL23,{""&gt;0"",""Occupied"",""Late""}))))&gt;1,""Multiple Bookings"", IF(SUMIFS( 'Tenant Occupancy'!LL$5:LL23,OccupancyUnits,$B9,OccupancyAddres"&amp;"ses,$A9)&gt;0,SUMIFS('Tenant Occupancy'!LL$5:LL23,OccupancyUnits,$B9,OccupancyAddresses,$A9),IFERROR(VLOOKUP($A9&amp;"" ""&amp;$B9, FILTER(ARRAYFORMULA({OccupancyAddresses&amp;"" ""&amp; OccupancyUnits,'Tenant Occupancy'!LL$5:LL23}),INDEX(ARRAYFORMULA({OccupancyAddresses&amp;"""&amp;" ""&amp; OccupancyUnits,'Tenant Occupancy'!LL$5:LL23}),0,2)&lt;&gt;""""),2,FALSE),IF(LK6=TODAY(),""Today"",)))))"),"")</f>
        <v/>
      </c>
      <c r="LL9" s="3" t="str">
        <f>IFERROR(__xludf.DUMMYFUNCTION("IF(ISBLANK($A9),, IF((ARRAYFORMULA(SUM(COUNTIFS(OccupancyAddresses,$A9,OccupancyUnits, $B9, 'Tenant Occupancy'!LM$5:LM23,{""&gt;0"",""Occupied"",""Late""}))))&gt;1,""Multiple Bookings"", IF(SUMIFS( 'Tenant Occupancy'!LM$5:LM23,OccupancyUnits,$B9,OccupancyAddres"&amp;"ses,$A9)&gt;0,SUMIFS('Tenant Occupancy'!LM$5:LM23,OccupancyUnits,$B9,OccupancyAddresses,$A9),IFERROR(VLOOKUP($A9&amp;"" ""&amp;$B9, FILTER(ARRAYFORMULA({OccupancyAddresses&amp;"" ""&amp; OccupancyUnits,'Tenant Occupancy'!LM$5:LM23}),INDEX(ARRAYFORMULA({OccupancyAddresses&amp;"""&amp;" ""&amp; OccupancyUnits,'Tenant Occupancy'!LM$5:LM23}),0,2)&lt;&gt;""""),2,FALSE),IF(LL6=TODAY(),""Today"",)))))"),"")</f>
        <v/>
      </c>
      <c r="LM9" s="3" t="str">
        <f>IFERROR(__xludf.DUMMYFUNCTION("IF(ISBLANK($A9),, IF((ARRAYFORMULA(SUM(COUNTIFS(OccupancyAddresses,$A9,OccupancyUnits, $B9, 'Tenant Occupancy'!LN$5:LN23,{""&gt;0"",""Occupied"",""Late""}))))&gt;1,""Multiple Bookings"", IF(SUMIFS( 'Tenant Occupancy'!LN$5:LN23,OccupancyUnits,$B9,OccupancyAddres"&amp;"ses,$A9)&gt;0,SUMIFS('Tenant Occupancy'!LN$5:LN23,OccupancyUnits,$B9,OccupancyAddresses,$A9),IFERROR(VLOOKUP($A9&amp;"" ""&amp;$B9, FILTER(ARRAYFORMULA({OccupancyAddresses&amp;"" ""&amp; OccupancyUnits,'Tenant Occupancy'!LN$5:LN23}),INDEX(ARRAYFORMULA({OccupancyAddresses&amp;"""&amp;" ""&amp; OccupancyUnits,'Tenant Occupancy'!LN$5:LN23}),0,2)&lt;&gt;""""),2,FALSE),IF(LM6=TODAY(),""Today"",)))))"),"")</f>
        <v/>
      </c>
      <c r="LN9" s="3" t="str">
        <f>IFERROR(__xludf.DUMMYFUNCTION("IF(ISBLANK($A9),, IF((ARRAYFORMULA(SUM(COUNTIFS(OccupancyAddresses,$A9,OccupancyUnits, $B9, 'Tenant Occupancy'!LO$5:LO23,{""&gt;0"",""Occupied"",""Late""}))))&gt;1,""Multiple Bookings"", IF(SUMIFS( 'Tenant Occupancy'!LO$5:LO23,OccupancyUnits,$B9,OccupancyAddres"&amp;"ses,$A9)&gt;0,SUMIFS('Tenant Occupancy'!LO$5:LO23,OccupancyUnits,$B9,OccupancyAddresses,$A9),IFERROR(VLOOKUP($A9&amp;"" ""&amp;$B9, FILTER(ARRAYFORMULA({OccupancyAddresses&amp;"" ""&amp; OccupancyUnits,'Tenant Occupancy'!LO$5:LO23}),INDEX(ARRAYFORMULA({OccupancyAddresses&amp;"""&amp;" ""&amp; OccupancyUnits,'Tenant Occupancy'!LO$5:LO23}),0,2)&lt;&gt;""""),2,FALSE),IF(LN6=TODAY(),""Today"",)))))"),"")</f>
        <v/>
      </c>
      <c r="LO9" s="3" t="str">
        <f>IFERROR(__xludf.DUMMYFUNCTION("IF(ISBLANK($A9),, IF((ARRAYFORMULA(SUM(COUNTIFS(OccupancyAddresses,$A9,OccupancyUnits, $B9, 'Tenant Occupancy'!LP$5:LP23,{""&gt;0"",""Occupied"",""Late""}))))&gt;1,""Multiple Bookings"", IF(SUMIFS( 'Tenant Occupancy'!LP$5:LP23,OccupancyUnits,$B9,OccupancyAddres"&amp;"ses,$A9)&gt;0,SUMIFS('Tenant Occupancy'!LP$5:LP23,OccupancyUnits,$B9,OccupancyAddresses,$A9),IFERROR(VLOOKUP($A9&amp;"" ""&amp;$B9, FILTER(ARRAYFORMULA({OccupancyAddresses&amp;"" ""&amp; OccupancyUnits,'Tenant Occupancy'!LP$5:LP23}),INDEX(ARRAYFORMULA({OccupancyAddresses&amp;"""&amp;" ""&amp; OccupancyUnits,'Tenant Occupancy'!LP$5:LP23}),0,2)&lt;&gt;""""),2,FALSE),IF(LO6=TODAY(),""Today"",)))))"),"")</f>
        <v/>
      </c>
      <c r="LP9" s="3" t="str">
        <f>IFERROR(__xludf.DUMMYFUNCTION("IF(ISBLANK($A9),, IF((ARRAYFORMULA(SUM(COUNTIFS(OccupancyAddresses,$A9,OccupancyUnits, $B9, 'Tenant Occupancy'!LQ$5:LQ23,{""&gt;0"",""Occupied"",""Late""}))))&gt;1,""Multiple Bookings"", IF(SUMIFS( 'Tenant Occupancy'!LQ$5:LQ23,OccupancyUnits,$B9,OccupancyAddres"&amp;"ses,$A9)&gt;0,SUMIFS('Tenant Occupancy'!LQ$5:LQ23,OccupancyUnits,$B9,OccupancyAddresses,$A9),IFERROR(VLOOKUP($A9&amp;"" ""&amp;$B9, FILTER(ARRAYFORMULA({OccupancyAddresses&amp;"" ""&amp; OccupancyUnits,'Tenant Occupancy'!LQ$5:LQ23}),INDEX(ARRAYFORMULA({OccupancyAddresses&amp;"""&amp;" ""&amp; OccupancyUnits,'Tenant Occupancy'!LQ$5:LQ23}),0,2)&lt;&gt;""""),2,FALSE),IF(LP6=TODAY(),""Today"",)))))"),"")</f>
        <v/>
      </c>
      <c r="LQ9" s="3" t="str">
        <f>IFERROR(__xludf.DUMMYFUNCTION("IF(ISBLANK($A9),, IF((ARRAYFORMULA(SUM(COUNTIFS(OccupancyAddresses,$A9,OccupancyUnits, $B9, 'Tenant Occupancy'!LR$5:LR23,{""&gt;0"",""Occupied"",""Late""}))))&gt;1,""Multiple Bookings"", IF(SUMIFS( 'Tenant Occupancy'!LR$5:LR23,OccupancyUnits,$B9,OccupancyAddres"&amp;"ses,$A9)&gt;0,SUMIFS('Tenant Occupancy'!LR$5:LR23,OccupancyUnits,$B9,OccupancyAddresses,$A9),IFERROR(VLOOKUP($A9&amp;"" ""&amp;$B9, FILTER(ARRAYFORMULA({OccupancyAddresses&amp;"" ""&amp; OccupancyUnits,'Tenant Occupancy'!LR$5:LR23}),INDEX(ARRAYFORMULA({OccupancyAddresses&amp;"""&amp;" ""&amp; OccupancyUnits,'Tenant Occupancy'!LR$5:LR23}),0,2)&lt;&gt;""""),2,FALSE),IF(LQ6=TODAY(),""Today"",)))))"),"")</f>
        <v/>
      </c>
      <c r="LR9" s="3" t="str">
        <f>IFERROR(__xludf.DUMMYFUNCTION("IF(ISBLANK($A9),, IF((ARRAYFORMULA(SUM(COUNTIFS(OccupancyAddresses,$A9,OccupancyUnits, $B9, 'Tenant Occupancy'!LS$5:LS23,{""&gt;0"",""Occupied"",""Late""}))))&gt;1,""Multiple Bookings"", IF(SUMIFS( 'Tenant Occupancy'!LS$5:LS23,OccupancyUnits,$B9,OccupancyAddres"&amp;"ses,$A9)&gt;0,SUMIFS('Tenant Occupancy'!LS$5:LS23,OccupancyUnits,$B9,OccupancyAddresses,$A9),IFERROR(VLOOKUP($A9&amp;"" ""&amp;$B9, FILTER(ARRAYFORMULA({OccupancyAddresses&amp;"" ""&amp; OccupancyUnits,'Tenant Occupancy'!LS$5:LS23}),INDEX(ARRAYFORMULA({OccupancyAddresses&amp;"""&amp;" ""&amp; OccupancyUnits,'Tenant Occupancy'!LS$5:LS23}),0,2)&lt;&gt;""""),2,FALSE),IF(LR6=TODAY(),""Today"",)))))"),"")</f>
        <v/>
      </c>
      <c r="LS9" s="3" t="str">
        <f>IFERROR(__xludf.DUMMYFUNCTION("IF(ISBLANK($A9),, IF((ARRAYFORMULA(SUM(COUNTIFS(OccupancyAddresses,$A9,OccupancyUnits, $B9, 'Tenant Occupancy'!LT$5:LT23,{""&gt;0"",""Occupied"",""Late""}))))&gt;1,""Multiple Bookings"", IF(SUMIFS( 'Tenant Occupancy'!LT$5:LT23,OccupancyUnits,$B9,OccupancyAddres"&amp;"ses,$A9)&gt;0,SUMIFS('Tenant Occupancy'!LT$5:LT23,OccupancyUnits,$B9,OccupancyAddresses,$A9),IFERROR(VLOOKUP($A9&amp;"" ""&amp;$B9, FILTER(ARRAYFORMULA({OccupancyAddresses&amp;"" ""&amp; OccupancyUnits,'Tenant Occupancy'!LT$5:LT23}),INDEX(ARRAYFORMULA({OccupancyAddresses&amp;"""&amp;" ""&amp; OccupancyUnits,'Tenant Occupancy'!LT$5:LT23}),0,2)&lt;&gt;""""),2,FALSE),IF(LS6=TODAY(),""Today"",)))))"),"")</f>
        <v/>
      </c>
      <c r="LT9" s="3" t="str">
        <f>IFERROR(__xludf.DUMMYFUNCTION("IF(ISBLANK($A9),, IF((ARRAYFORMULA(SUM(COUNTIFS(OccupancyAddresses,$A9,OccupancyUnits, $B9, 'Tenant Occupancy'!LU$5:LU23,{""&gt;0"",""Occupied"",""Late""}))))&gt;1,""Multiple Bookings"", IF(SUMIFS( 'Tenant Occupancy'!LU$5:LU23,OccupancyUnits,$B9,OccupancyAddres"&amp;"ses,$A9)&gt;0,SUMIFS('Tenant Occupancy'!LU$5:LU23,OccupancyUnits,$B9,OccupancyAddresses,$A9),IFERROR(VLOOKUP($A9&amp;"" ""&amp;$B9, FILTER(ARRAYFORMULA({OccupancyAddresses&amp;"" ""&amp; OccupancyUnits,'Tenant Occupancy'!LU$5:LU23}),INDEX(ARRAYFORMULA({OccupancyAddresses&amp;"""&amp;" ""&amp; OccupancyUnits,'Tenant Occupancy'!LU$5:LU23}),0,2)&lt;&gt;""""),2,FALSE),IF(LT6=TODAY(),""Today"",)))))"),"")</f>
        <v/>
      </c>
      <c r="LU9" s="3" t="str">
        <f>IFERROR(__xludf.DUMMYFUNCTION("IF(ISBLANK($A9),, IF((ARRAYFORMULA(SUM(COUNTIFS(OccupancyAddresses,$A9,OccupancyUnits, $B9, 'Tenant Occupancy'!LV$5:LV23,{""&gt;0"",""Occupied"",""Late""}))))&gt;1,""Multiple Bookings"", IF(SUMIFS( 'Tenant Occupancy'!LV$5:LV23,OccupancyUnits,$B9,OccupancyAddres"&amp;"ses,$A9)&gt;0,SUMIFS('Tenant Occupancy'!LV$5:LV23,OccupancyUnits,$B9,OccupancyAddresses,$A9),IFERROR(VLOOKUP($A9&amp;"" ""&amp;$B9, FILTER(ARRAYFORMULA({OccupancyAddresses&amp;"" ""&amp; OccupancyUnits,'Tenant Occupancy'!LV$5:LV23}),INDEX(ARRAYFORMULA({OccupancyAddresses&amp;"""&amp;" ""&amp; OccupancyUnits,'Tenant Occupancy'!LV$5:LV23}),0,2)&lt;&gt;""""),2,FALSE),IF(LU6=TODAY(),""Today"",)))))"),"")</f>
        <v/>
      </c>
      <c r="LV9" s="3" t="str">
        <f>IFERROR(__xludf.DUMMYFUNCTION("IF(ISBLANK($A9),, IF((ARRAYFORMULA(SUM(COUNTIFS(OccupancyAddresses,$A9,OccupancyUnits, $B9, 'Tenant Occupancy'!LW$5:LW23,{""&gt;0"",""Occupied"",""Late""}))))&gt;1,""Multiple Bookings"", IF(SUMIFS( 'Tenant Occupancy'!LW$5:LW23,OccupancyUnits,$B9,OccupancyAddres"&amp;"ses,$A9)&gt;0,SUMIFS('Tenant Occupancy'!LW$5:LW23,OccupancyUnits,$B9,OccupancyAddresses,$A9),IFERROR(VLOOKUP($A9&amp;"" ""&amp;$B9, FILTER(ARRAYFORMULA({OccupancyAddresses&amp;"" ""&amp; OccupancyUnits,'Tenant Occupancy'!LW$5:LW23}),INDEX(ARRAYFORMULA({OccupancyAddresses&amp;"""&amp;" ""&amp; OccupancyUnits,'Tenant Occupancy'!LW$5:LW23}),0,2)&lt;&gt;""""),2,FALSE),IF(LV6=TODAY(),""Today"",)))))"),"")</f>
        <v/>
      </c>
      <c r="LW9" s="3" t="str">
        <f>IFERROR(__xludf.DUMMYFUNCTION("IF(ISBLANK($A9),, IF((ARRAYFORMULA(SUM(COUNTIFS(OccupancyAddresses,$A9,OccupancyUnits, $B9, 'Tenant Occupancy'!LX$5:LX23,{""&gt;0"",""Occupied"",""Late""}))))&gt;1,""Multiple Bookings"", IF(SUMIFS( 'Tenant Occupancy'!LX$5:LX23,OccupancyUnits,$B9,OccupancyAddres"&amp;"ses,$A9)&gt;0,SUMIFS('Tenant Occupancy'!LX$5:LX23,OccupancyUnits,$B9,OccupancyAddresses,$A9),IFERROR(VLOOKUP($A9&amp;"" ""&amp;$B9, FILTER(ARRAYFORMULA({OccupancyAddresses&amp;"" ""&amp; OccupancyUnits,'Tenant Occupancy'!LX$5:LX23}),INDEX(ARRAYFORMULA({OccupancyAddresses&amp;"""&amp;" ""&amp; OccupancyUnits,'Tenant Occupancy'!LX$5:LX23}),0,2)&lt;&gt;""""),2,FALSE),IF(LW6=TODAY(),""Today"",)))))"),"")</f>
        <v/>
      </c>
      <c r="LX9" s="3" t="str">
        <f>IFERROR(__xludf.DUMMYFUNCTION("IF(ISBLANK($A9),, IF((ARRAYFORMULA(SUM(COUNTIFS(OccupancyAddresses,$A9,OccupancyUnits, $B9, 'Tenant Occupancy'!LY$5:LY23,{""&gt;0"",""Occupied"",""Late""}))))&gt;1,""Multiple Bookings"", IF(SUMIFS( 'Tenant Occupancy'!LY$5:LY23,OccupancyUnits,$B9,OccupancyAddres"&amp;"ses,$A9)&gt;0,SUMIFS('Tenant Occupancy'!LY$5:LY23,OccupancyUnits,$B9,OccupancyAddresses,$A9),IFERROR(VLOOKUP($A9&amp;"" ""&amp;$B9, FILTER(ARRAYFORMULA({OccupancyAddresses&amp;"" ""&amp; OccupancyUnits,'Tenant Occupancy'!LY$5:LY23}),INDEX(ARRAYFORMULA({OccupancyAddresses&amp;"""&amp;" ""&amp; OccupancyUnits,'Tenant Occupancy'!LY$5:LY23}),0,2)&lt;&gt;""""),2,FALSE),IF(LX6=TODAY(),""Today"",)))))"),"")</f>
        <v/>
      </c>
      <c r="LY9" s="3" t="str">
        <f>IFERROR(__xludf.DUMMYFUNCTION("IF(ISBLANK($A9),, IF((ARRAYFORMULA(SUM(COUNTIFS(OccupancyAddresses,$A9,OccupancyUnits, $B9, 'Tenant Occupancy'!LZ$5:LZ23,{""&gt;0"",""Occupied"",""Late""}))))&gt;1,""Multiple Bookings"", IF(SUMIFS( 'Tenant Occupancy'!LZ$5:LZ23,OccupancyUnits,$B9,OccupancyAddres"&amp;"ses,$A9)&gt;0,SUMIFS('Tenant Occupancy'!LZ$5:LZ23,OccupancyUnits,$B9,OccupancyAddresses,$A9),IFERROR(VLOOKUP($A9&amp;"" ""&amp;$B9, FILTER(ARRAYFORMULA({OccupancyAddresses&amp;"" ""&amp; OccupancyUnits,'Tenant Occupancy'!LZ$5:LZ23}),INDEX(ARRAYFORMULA({OccupancyAddresses&amp;"""&amp;" ""&amp; OccupancyUnits,'Tenant Occupancy'!LZ$5:LZ23}),0,2)&lt;&gt;""""),2,FALSE),IF(LY6=TODAY(),""Today"",)))))"),"")</f>
        <v/>
      </c>
      <c r="LZ9" s="3" t="str">
        <f>IFERROR(__xludf.DUMMYFUNCTION("IF(ISBLANK($A9),, IF((ARRAYFORMULA(SUM(COUNTIFS(OccupancyAddresses,$A9,OccupancyUnits, $B9, 'Tenant Occupancy'!MA$5:MA23,{""&gt;0"",""Occupied"",""Late""}))))&gt;1,""Multiple Bookings"", IF(SUMIFS( 'Tenant Occupancy'!MA$5:MA23,OccupancyUnits,$B9,OccupancyAddres"&amp;"ses,$A9)&gt;0,SUMIFS('Tenant Occupancy'!MA$5:MA23,OccupancyUnits,$B9,OccupancyAddresses,$A9),IFERROR(VLOOKUP($A9&amp;"" ""&amp;$B9, FILTER(ARRAYFORMULA({OccupancyAddresses&amp;"" ""&amp; OccupancyUnits,'Tenant Occupancy'!MA$5:MA23}),INDEX(ARRAYFORMULA({OccupancyAddresses&amp;"""&amp;" ""&amp; OccupancyUnits,'Tenant Occupancy'!MA$5:MA23}),0,2)&lt;&gt;""""),2,FALSE),IF(LZ6=TODAY(),""Today"",)))))"),"")</f>
        <v/>
      </c>
      <c r="MA9" s="3" t="str">
        <f>IFERROR(__xludf.DUMMYFUNCTION("IF(ISBLANK($A9),, IF((ARRAYFORMULA(SUM(COUNTIFS(OccupancyAddresses,$A9,OccupancyUnits, $B9, 'Tenant Occupancy'!MB$5:MB23,{""&gt;0"",""Occupied"",""Late""}))))&gt;1,""Multiple Bookings"", IF(SUMIFS( 'Tenant Occupancy'!MB$5:MB23,OccupancyUnits,$B9,OccupancyAddres"&amp;"ses,$A9)&gt;0,SUMIFS('Tenant Occupancy'!MB$5:MB23,OccupancyUnits,$B9,OccupancyAddresses,$A9),IFERROR(VLOOKUP($A9&amp;"" ""&amp;$B9, FILTER(ARRAYFORMULA({OccupancyAddresses&amp;"" ""&amp; OccupancyUnits,'Tenant Occupancy'!MB$5:MB23}),INDEX(ARRAYFORMULA({OccupancyAddresses&amp;"""&amp;" ""&amp; OccupancyUnits,'Tenant Occupancy'!MB$5:MB23}),0,2)&lt;&gt;""""),2,FALSE),IF(MA6=TODAY(),""Today"",)))))"),"")</f>
        <v/>
      </c>
      <c r="MB9" s="3" t="str">
        <f>IFERROR(__xludf.DUMMYFUNCTION("IF(ISBLANK($A9),, IF((ARRAYFORMULA(SUM(COUNTIFS(OccupancyAddresses,$A9,OccupancyUnits, $B9, 'Tenant Occupancy'!MC$5:MC23,{""&gt;0"",""Occupied"",""Late""}))))&gt;1,""Multiple Bookings"", IF(SUMIFS( 'Tenant Occupancy'!MC$5:MC23,OccupancyUnits,$B9,OccupancyAddres"&amp;"ses,$A9)&gt;0,SUMIFS('Tenant Occupancy'!MC$5:MC23,OccupancyUnits,$B9,OccupancyAddresses,$A9),IFERROR(VLOOKUP($A9&amp;"" ""&amp;$B9, FILTER(ARRAYFORMULA({OccupancyAddresses&amp;"" ""&amp; OccupancyUnits,'Tenant Occupancy'!MC$5:MC23}),INDEX(ARRAYFORMULA({OccupancyAddresses&amp;"""&amp;" ""&amp; OccupancyUnits,'Tenant Occupancy'!MC$5:MC23}),0,2)&lt;&gt;""""),2,FALSE),IF(MB6=TODAY(),""Today"",)))))"),"")</f>
        <v/>
      </c>
      <c r="MC9" s="3" t="str">
        <f>IFERROR(__xludf.DUMMYFUNCTION("IF(ISBLANK($A9),, IF((ARRAYFORMULA(SUM(COUNTIFS(OccupancyAddresses,$A9,OccupancyUnits, $B9, 'Tenant Occupancy'!MD$5:MD23,{""&gt;0"",""Occupied"",""Late""}))))&gt;1,""Multiple Bookings"", IF(SUMIFS( 'Tenant Occupancy'!MD$5:MD23,OccupancyUnits,$B9,OccupancyAddres"&amp;"ses,$A9)&gt;0,SUMIFS('Tenant Occupancy'!MD$5:MD23,OccupancyUnits,$B9,OccupancyAddresses,$A9),IFERROR(VLOOKUP($A9&amp;"" ""&amp;$B9, FILTER(ARRAYFORMULA({OccupancyAddresses&amp;"" ""&amp; OccupancyUnits,'Tenant Occupancy'!MD$5:MD23}),INDEX(ARRAYFORMULA({OccupancyAddresses&amp;"""&amp;" ""&amp; OccupancyUnits,'Tenant Occupancy'!MD$5:MD23}),0,2)&lt;&gt;""""),2,FALSE),IF(MC6=TODAY(),""Today"",)))))"),"")</f>
        <v/>
      </c>
      <c r="MD9" s="3" t="str">
        <f>IFERROR(__xludf.DUMMYFUNCTION("IF(ISBLANK($A9),, IF((ARRAYFORMULA(SUM(COUNTIFS(OccupancyAddresses,$A9,OccupancyUnits, $B9, 'Tenant Occupancy'!ME$5:ME23,{""&gt;0"",""Occupied"",""Late""}))))&gt;1,""Multiple Bookings"", IF(SUMIFS( 'Tenant Occupancy'!ME$5:ME23,OccupancyUnits,$B9,OccupancyAddres"&amp;"ses,$A9)&gt;0,SUMIFS('Tenant Occupancy'!ME$5:ME23,OccupancyUnits,$B9,OccupancyAddresses,$A9),IFERROR(VLOOKUP($A9&amp;"" ""&amp;$B9, FILTER(ARRAYFORMULA({OccupancyAddresses&amp;"" ""&amp; OccupancyUnits,'Tenant Occupancy'!ME$5:ME23}),INDEX(ARRAYFORMULA({OccupancyAddresses&amp;"""&amp;" ""&amp; OccupancyUnits,'Tenant Occupancy'!ME$5:ME23}),0,2)&lt;&gt;""""),2,FALSE),IF(MD6=TODAY(),""Today"",)))))"),"")</f>
        <v/>
      </c>
      <c r="ME9" s="3" t="str">
        <f>IFERROR(__xludf.DUMMYFUNCTION("IF(ISBLANK($A9),, IF((ARRAYFORMULA(SUM(COUNTIFS(OccupancyAddresses,$A9,OccupancyUnits, $B9, 'Tenant Occupancy'!MF$5:MF23,{""&gt;0"",""Occupied"",""Late""}))))&gt;1,""Multiple Bookings"", IF(SUMIFS( 'Tenant Occupancy'!MF$5:MF23,OccupancyUnits,$B9,OccupancyAddres"&amp;"ses,$A9)&gt;0,SUMIFS('Tenant Occupancy'!MF$5:MF23,OccupancyUnits,$B9,OccupancyAddresses,$A9),IFERROR(VLOOKUP($A9&amp;"" ""&amp;$B9, FILTER(ARRAYFORMULA({OccupancyAddresses&amp;"" ""&amp; OccupancyUnits,'Tenant Occupancy'!MF$5:MF23}),INDEX(ARRAYFORMULA({OccupancyAddresses&amp;"""&amp;" ""&amp; OccupancyUnits,'Tenant Occupancy'!MF$5:MF23}),0,2)&lt;&gt;""""),2,FALSE),IF(ME6=TODAY(),""Today"",)))))"),"")</f>
        <v/>
      </c>
      <c r="MF9" s="3" t="str">
        <f>IFERROR(__xludf.DUMMYFUNCTION("IF(ISBLANK($A9),, IF((ARRAYFORMULA(SUM(COUNTIFS(OccupancyAddresses,$A9,OccupancyUnits, $B9, 'Tenant Occupancy'!MG$5:MG23,{""&gt;0"",""Occupied"",""Late""}))))&gt;1,""Multiple Bookings"", IF(SUMIFS( 'Tenant Occupancy'!MG$5:MG23,OccupancyUnits,$B9,OccupancyAddres"&amp;"ses,$A9)&gt;0,SUMIFS('Tenant Occupancy'!MG$5:MG23,OccupancyUnits,$B9,OccupancyAddresses,$A9),IFERROR(VLOOKUP($A9&amp;"" ""&amp;$B9, FILTER(ARRAYFORMULA({OccupancyAddresses&amp;"" ""&amp; OccupancyUnits,'Tenant Occupancy'!MG$5:MG23}),INDEX(ARRAYFORMULA({OccupancyAddresses&amp;"""&amp;" ""&amp; OccupancyUnits,'Tenant Occupancy'!MG$5:MG23}),0,2)&lt;&gt;""""),2,FALSE),IF(MF6=TODAY(),""Today"",)))))"),"")</f>
        <v/>
      </c>
      <c r="MG9" s="3" t="str">
        <f>IFERROR(__xludf.DUMMYFUNCTION("IF(ISBLANK($A9),, IF((ARRAYFORMULA(SUM(COUNTIFS(OccupancyAddresses,$A9,OccupancyUnits, $B9, 'Tenant Occupancy'!MH$5:MH23,{""&gt;0"",""Occupied"",""Late""}))))&gt;1,""Multiple Bookings"", IF(SUMIFS( 'Tenant Occupancy'!MH$5:MH23,OccupancyUnits,$B9,OccupancyAddres"&amp;"ses,$A9)&gt;0,SUMIFS('Tenant Occupancy'!MH$5:MH23,OccupancyUnits,$B9,OccupancyAddresses,$A9),IFERROR(VLOOKUP($A9&amp;"" ""&amp;$B9, FILTER(ARRAYFORMULA({OccupancyAddresses&amp;"" ""&amp; OccupancyUnits,'Tenant Occupancy'!MH$5:MH23}),INDEX(ARRAYFORMULA({OccupancyAddresses&amp;"""&amp;" ""&amp; OccupancyUnits,'Tenant Occupancy'!MH$5:MH23}),0,2)&lt;&gt;""""),2,FALSE),IF(MG6=TODAY(),""Today"",)))))"),"")</f>
        <v/>
      </c>
      <c r="MH9" s="3" t="str">
        <f>IFERROR(__xludf.DUMMYFUNCTION("IF(ISBLANK($A9),, IF((ARRAYFORMULA(SUM(COUNTIFS(OccupancyAddresses,$A9,OccupancyUnits, $B9, 'Tenant Occupancy'!MI$5:MI23,{""&gt;0"",""Occupied"",""Late""}))))&gt;1,""Multiple Bookings"", IF(SUMIFS( 'Tenant Occupancy'!MI$5:MI23,OccupancyUnits,$B9,OccupancyAddres"&amp;"ses,$A9)&gt;0,SUMIFS('Tenant Occupancy'!MI$5:MI23,OccupancyUnits,$B9,OccupancyAddresses,$A9),IFERROR(VLOOKUP($A9&amp;"" ""&amp;$B9, FILTER(ARRAYFORMULA({OccupancyAddresses&amp;"" ""&amp; OccupancyUnits,'Tenant Occupancy'!MI$5:MI23}),INDEX(ARRAYFORMULA({OccupancyAddresses&amp;"""&amp;" ""&amp; OccupancyUnits,'Tenant Occupancy'!MI$5:MI23}),0,2)&lt;&gt;""""),2,FALSE),IF(MH6=TODAY(),""Today"",)))))"),"")</f>
        <v/>
      </c>
      <c r="MI9" s="3" t="str">
        <f>IFERROR(__xludf.DUMMYFUNCTION("IF(ISBLANK($A9),, IF((ARRAYFORMULA(SUM(COUNTIFS(OccupancyAddresses,$A9,OccupancyUnits, $B9, 'Tenant Occupancy'!MJ$5:MJ23,{""&gt;0"",""Occupied"",""Late""}))))&gt;1,""Multiple Bookings"", IF(SUMIFS( 'Tenant Occupancy'!MJ$5:MJ23,OccupancyUnits,$B9,OccupancyAddres"&amp;"ses,$A9)&gt;0,SUMIFS('Tenant Occupancy'!MJ$5:MJ23,OccupancyUnits,$B9,OccupancyAddresses,$A9),IFERROR(VLOOKUP($A9&amp;"" ""&amp;$B9, FILTER(ARRAYFORMULA({OccupancyAddresses&amp;"" ""&amp; OccupancyUnits,'Tenant Occupancy'!MJ$5:MJ23}),INDEX(ARRAYFORMULA({OccupancyAddresses&amp;"""&amp;" ""&amp; OccupancyUnits,'Tenant Occupancy'!MJ$5:MJ23}),0,2)&lt;&gt;""""),2,FALSE),IF(MI6=TODAY(),""Today"",)))))"),"")</f>
        <v/>
      </c>
      <c r="MJ9" s="3" t="str">
        <f>IFERROR(__xludf.DUMMYFUNCTION("IF(ISBLANK($A9),, IF((ARRAYFORMULA(SUM(COUNTIFS(OccupancyAddresses,$A9,OccupancyUnits, $B9, 'Tenant Occupancy'!MK$5:MK23,{""&gt;0"",""Occupied"",""Late""}))))&gt;1,""Multiple Bookings"", IF(SUMIFS( 'Tenant Occupancy'!MK$5:MK23,OccupancyUnits,$B9,OccupancyAddres"&amp;"ses,$A9)&gt;0,SUMIFS('Tenant Occupancy'!MK$5:MK23,OccupancyUnits,$B9,OccupancyAddresses,$A9),IFERROR(VLOOKUP($A9&amp;"" ""&amp;$B9, FILTER(ARRAYFORMULA({OccupancyAddresses&amp;"" ""&amp; OccupancyUnits,'Tenant Occupancy'!MK$5:MK23}),INDEX(ARRAYFORMULA({OccupancyAddresses&amp;"""&amp;" ""&amp; OccupancyUnits,'Tenant Occupancy'!MK$5:MK23}),0,2)&lt;&gt;""""),2,FALSE),IF(MJ6=TODAY(),""Today"",)))))"),"")</f>
        <v/>
      </c>
      <c r="MK9" s="3" t="str">
        <f>IFERROR(__xludf.DUMMYFUNCTION("IF(ISBLANK($A9),, IF((ARRAYFORMULA(SUM(COUNTIFS(OccupancyAddresses,$A9,OccupancyUnits, $B9, 'Tenant Occupancy'!ML$5:ML23,{""&gt;0"",""Occupied"",""Late""}))))&gt;1,""Multiple Bookings"", IF(SUMIFS( 'Tenant Occupancy'!ML$5:ML23,OccupancyUnits,$B9,OccupancyAddres"&amp;"ses,$A9)&gt;0,SUMIFS('Tenant Occupancy'!ML$5:ML23,OccupancyUnits,$B9,OccupancyAddresses,$A9),IFERROR(VLOOKUP($A9&amp;"" ""&amp;$B9, FILTER(ARRAYFORMULA({OccupancyAddresses&amp;"" ""&amp; OccupancyUnits,'Tenant Occupancy'!ML$5:ML23}),INDEX(ARRAYFORMULA({OccupancyAddresses&amp;"""&amp;" ""&amp; OccupancyUnits,'Tenant Occupancy'!ML$5:ML23}),0,2)&lt;&gt;""""),2,FALSE),IF(MK6=TODAY(),""Today"",)))))"),"")</f>
        <v/>
      </c>
      <c r="ML9" s="3" t="str">
        <f>IFERROR(__xludf.DUMMYFUNCTION("IF(ISBLANK($A9),, IF((ARRAYFORMULA(SUM(COUNTIFS(OccupancyAddresses,$A9,OccupancyUnits, $B9, 'Tenant Occupancy'!MM$5:MM23,{""&gt;0"",""Occupied"",""Late""}))))&gt;1,""Multiple Bookings"", IF(SUMIFS( 'Tenant Occupancy'!MM$5:MM23,OccupancyUnits,$B9,OccupancyAddres"&amp;"ses,$A9)&gt;0,SUMIFS('Tenant Occupancy'!MM$5:MM23,OccupancyUnits,$B9,OccupancyAddresses,$A9),IFERROR(VLOOKUP($A9&amp;"" ""&amp;$B9, FILTER(ARRAYFORMULA({OccupancyAddresses&amp;"" ""&amp; OccupancyUnits,'Tenant Occupancy'!MM$5:MM23}),INDEX(ARRAYFORMULA({OccupancyAddresses&amp;"""&amp;" ""&amp; OccupancyUnits,'Tenant Occupancy'!MM$5:MM23}),0,2)&lt;&gt;""""),2,FALSE),IF(ML6=TODAY(),""Today"",)))))"),"")</f>
        <v/>
      </c>
      <c r="MM9" s="3" t="str">
        <f>IFERROR(__xludf.DUMMYFUNCTION("IF(ISBLANK($A9),, IF((ARRAYFORMULA(SUM(COUNTIFS(OccupancyAddresses,$A9,OccupancyUnits, $B9, 'Tenant Occupancy'!MN$5:MN23,{""&gt;0"",""Occupied"",""Late""}))))&gt;1,""Multiple Bookings"", IF(SUMIFS( 'Tenant Occupancy'!MN$5:MN23,OccupancyUnits,$B9,OccupancyAddres"&amp;"ses,$A9)&gt;0,SUMIFS('Tenant Occupancy'!MN$5:MN23,OccupancyUnits,$B9,OccupancyAddresses,$A9),IFERROR(VLOOKUP($A9&amp;"" ""&amp;$B9, FILTER(ARRAYFORMULA({OccupancyAddresses&amp;"" ""&amp; OccupancyUnits,'Tenant Occupancy'!MN$5:MN23}),INDEX(ARRAYFORMULA({OccupancyAddresses&amp;"""&amp;" ""&amp; OccupancyUnits,'Tenant Occupancy'!MN$5:MN23}),0,2)&lt;&gt;""""),2,FALSE),IF(MM6=TODAY(),""Today"",)))))"),"")</f>
        <v/>
      </c>
      <c r="MN9" s="3" t="str">
        <f>IFERROR(__xludf.DUMMYFUNCTION("IF(ISBLANK($A9),, IF((ARRAYFORMULA(SUM(COUNTIFS(OccupancyAddresses,$A9,OccupancyUnits, $B9, 'Tenant Occupancy'!MO$5:MO23,{""&gt;0"",""Occupied"",""Late""}))))&gt;1,""Multiple Bookings"", IF(SUMIFS( 'Tenant Occupancy'!MO$5:MO23,OccupancyUnits,$B9,OccupancyAddres"&amp;"ses,$A9)&gt;0,SUMIFS('Tenant Occupancy'!MO$5:MO23,OccupancyUnits,$B9,OccupancyAddresses,$A9),IFERROR(VLOOKUP($A9&amp;"" ""&amp;$B9, FILTER(ARRAYFORMULA({OccupancyAddresses&amp;"" ""&amp; OccupancyUnits,'Tenant Occupancy'!MO$5:MO23}),INDEX(ARRAYFORMULA({OccupancyAddresses&amp;"""&amp;" ""&amp; OccupancyUnits,'Tenant Occupancy'!MO$5:MO23}),0,2)&lt;&gt;""""),2,FALSE),IF(MN6=TODAY(),""Today"",)))))"),"")</f>
        <v/>
      </c>
      <c r="MO9" s="3" t="str">
        <f>IFERROR(__xludf.DUMMYFUNCTION("IF(ISBLANK($A9),, IF((ARRAYFORMULA(SUM(COUNTIFS(OccupancyAddresses,$A9,OccupancyUnits, $B9, 'Tenant Occupancy'!MP$5:MP23,{""&gt;0"",""Occupied"",""Late""}))))&gt;1,""Multiple Bookings"", IF(SUMIFS( 'Tenant Occupancy'!MP$5:MP23,OccupancyUnits,$B9,OccupancyAddres"&amp;"ses,$A9)&gt;0,SUMIFS('Tenant Occupancy'!MP$5:MP23,OccupancyUnits,$B9,OccupancyAddresses,$A9),IFERROR(VLOOKUP($A9&amp;"" ""&amp;$B9, FILTER(ARRAYFORMULA({OccupancyAddresses&amp;"" ""&amp; OccupancyUnits,'Tenant Occupancy'!MP$5:MP23}),INDEX(ARRAYFORMULA({OccupancyAddresses&amp;"""&amp;" ""&amp; OccupancyUnits,'Tenant Occupancy'!MP$5:MP23}),0,2)&lt;&gt;""""),2,FALSE),IF(MO6=TODAY(),""Today"",)))))"),"")</f>
        <v/>
      </c>
      <c r="MP9" s="3" t="str">
        <f>IFERROR(__xludf.DUMMYFUNCTION("IF(ISBLANK($A9),, IF((ARRAYFORMULA(SUM(COUNTIFS(OccupancyAddresses,$A9,OccupancyUnits, $B9, 'Tenant Occupancy'!MQ$5:MQ23,{""&gt;0"",""Occupied"",""Late""}))))&gt;1,""Multiple Bookings"", IF(SUMIFS( 'Tenant Occupancy'!MQ$5:MQ23,OccupancyUnits,$B9,OccupancyAddres"&amp;"ses,$A9)&gt;0,SUMIFS('Tenant Occupancy'!MQ$5:MQ23,OccupancyUnits,$B9,OccupancyAddresses,$A9),IFERROR(VLOOKUP($A9&amp;"" ""&amp;$B9, FILTER(ARRAYFORMULA({OccupancyAddresses&amp;"" ""&amp; OccupancyUnits,'Tenant Occupancy'!MQ$5:MQ23}),INDEX(ARRAYFORMULA({OccupancyAddresses&amp;"""&amp;" ""&amp; OccupancyUnits,'Tenant Occupancy'!MQ$5:MQ23}),0,2)&lt;&gt;""""),2,FALSE),IF(MP6=TODAY(),""Today"",)))))"),"")</f>
        <v/>
      </c>
      <c r="MQ9" s="3" t="str">
        <f>IFERROR(__xludf.DUMMYFUNCTION("IF(ISBLANK($A9),, IF((ARRAYFORMULA(SUM(COUNTIFS(OccupancyAddresses,$A9,OccupancyUnits, $B9, 'Tenant Occupancy'!MR$5:MR23,{""&gt;0"",""Occupied"",""Late""}))))&gt;1,""Multiple Bookings"", IF(SUMIFS( 'Tenant Occupancy'!MR$5:MR23,OccupancyUnits,$B9,OccupancyAddres"&amp;"ses,$A9)&gt;0,SUMIFS('Tenant Occupancy'!MR$5:MR23,OccupancyUnits,$B9,OccupancyAddresses,$A9),IFERROR(VLOOKUP($A9&amp;"" ""&amp;$B9, FILTER(ARRAYFORMULA({OccupancyAddresses&amp;"" ""&amp; OccupancyUnits,'Tenant Occupancy'!MR$5:MR23}),INDEX(ARRAYFORMULA({OccupancyAddresses&amp;"""&amp;" ""&amp; OccupancyUnits,'Tenant Occupancy'!MR$5:MR23}),0,2)&lt;&gt;""""),2,FALSE),IF(MQ6=TODAY(),""Today"",)))))"),"")</f>
        <v/>
      </c>
      <c r="MR9" s="3" t="str">
        <f>IFERROR(__xludf.DUMMYFUNCTION("IF(ISBLANK($A9),, IF((ARRAYFORMULA(SUM(COUNTIFS(OccupancyAddresses,$A9,OccupancyUnits, $B9, 'Tenant Occupancy'!MS$5:MS23,{""&gt;0"",""Occupied"",""Late""}))))&gt;1,""Multiple Bookings"", IF(SUMIFS( 'Tenant Occupancy'!MS$5:MS23,OccupancyUnits,$B9,OccupancyAddres"&amp;"ses,$A9)&gt;0,SUMIFS('Tenant Occupancy'!MS$5:MS23,OccupancyUnits,$B9,OccupancyAddresses,$A9),IFERROR(VLOOKUP($A9&amp;"" ""&amp;$B9, FILTER(ARRAYFORMULA({OccupancyAddresses&amp;"" ""&amp; OccupancyUnits,'Tenant Occupancy'!MS$5:MS23}),INDEX(ARRAYFORMULA({OccupancyAddresses&amp;"""&amp;" ""&amp; OccupancyUnits,'Tenant Occupancy'!MS$5:MS23}),0,2)&lt;&gt;""""),2,FALSE),IF(MR6=TODAY(),""Today"",)))))"),"")</f>
        <v/>
      </c>
      <c r="MS9" s="3" t="str">
        <f>IFERROR(__xludf.DUMMYFUNCTION("IF(ISBLANK($A9),, IF((ARRAYFORMULA(SUM(COUNTIFS(OccupancyAddresses,$A9,OccupancyUnits, $B9, 'Tenant Occupancy'!MT$5:MT23,{""&gt;0"",""Occupied"",""Late""}))))&gt;1,""Multiple Bookings"", IF(SUMIFS( 'Tenant Occupancy'!MT$5:MT23,OccupancyUnits,$B9,OccupancyAddres"&amp;"ses,$A9)&gt;0,SUMIFS('Tenant Occupancy'!MT$5:MT23,OccupancyUnits,$B9,OccupancyAddresses,$A9),IFERROR(VLOOKUP($A9&amp;"" ""&amp;$B9, FILTER(ARRAYFORMULA({OccupancyAddresses&amp;"" ""&amp; OccupancyUnits,'Tenant Occupancy'!MT$5:MT23}),INDEX(ARRAYFORMULA({OccupancyAddresses&amp;"""&amp;" ""&amp; OccupancyUnits,'Tenant Occupancy'!MT$5:MT23}),0,2)&lt;&gt;""""),2,FALSE),IF(MS6=TODAY(),""Today"",)))))"),"")</f>
        <v/>
      </c>
      <c r="MT9" s="3" t="str">
        <f>IFERROR(__xludf.DUMMYFUNCTION("IF(ISBLANK($A9),, IF((ARRAYFORMULA(SUM(COUNTIFS(OccupancyAddresses,$A9,OccupancyUnits, $B9, 'Tenant Occupancy'!MU$5:MU23,{""&gt;0"",""Occupied"",""Late""}))))&gt;1,""Multiple Bookings"", IF(SUMIFS( 'Tenant Occupancy'!MU$5:MU23,OccupancyUnits,$B9,OccupancyAddres"&amp;"ses,$A9)&gt;0,SUMIFS('Tenant Occupancy'!MU$5:MU23,OccupancyUnits,$B9,OccupancyAddresses,$A9),IFERROR(VLOOKUP($A9&amp;"" ""&amp;$B9, FILTER(ARRAYFORMULA({OccupancyAddresses&amp;"" ""&amp; OccupancyUnits,'Tenant Occupancy'!MU$5:MU23}),INDEX(ARRAYFORMULA({OccupancyAddresses&amp;"""&amp;" ""&amp; OccupancyUnits,'Tenant Occupancy'!MU$5:MU23}),0,2)&lt;&gt;""""),2,FALSE),IF(MT6=TODAY(),""Today"",)))))"),"")</f>
        <v/>
      </c>
      <c r="MU9" s="3" t="str">
        <f>IFERROR(__xludf.DUMMYFUNCTION("IF(ISBLANK($A9),, IF((ARRAYFORMULA(SUM(COUNTIFS(OccupancyAddresses,$A9,OccupancyUnits, $B9, 'Tenant Occupancy'!MV$5:MV23,{""&gt;0"",""Occupied"",""Late""}))))&gt;1,""Multiple Bookings"", IF(SUMIFS( 'Tenant Occupancy'!MV$5:MV23,OccupancyUnits,$B9,OccupancyAddres"&amp;"ses,$A9)&gt;0,SUMIFS('Tenant Occupancy'!MV$5:MV23,OccupancyUnits,$B9,OccupancyAddresses,$A9),IFERROR(VLOOKUP($A9&amp;"" ""&amp;$B9, FILTER(ARRAYFORMULA({OccupancyAddresses&amp;"" ""&amp; OccupancyUnits,'Tenant Occupancy'!MV$5:MV23}),INDEX(ARRAYFORMULA({OccupancyAddresses&amp;"""&amp;" ""&amp; OccupancyUnits,'Tenant Occupancy'!MV$5:MV23}),0,2)&lt;&gt;""""),2,FALSE),IF(MU6=TODAY(),""Today"",)))))"),"")</f>
        <v/>
      </c>
      <c r="MV9" s="3" t="str">
        <f>IFERROR(__xludf.DUMMYFUNCTION("IF(ISBLANK($A9),, IF((ARRAYFORMULA(SUM(COUNTIFS(OccupancyAddresses,$A9,OccupancyUnits, $B9, 'Tenant Occupancy'!MW$5:MW23,{""&gt;0"",""Occupied"",""Late""}))))&gt;1,""Multiple Bookings"", IF(SUMIFS( 'Tenant Occupancy'!MW$5:MW23,OccupancyUnits,$B9,OccupancyAddres"&amp;"ses,$A9)&gt;0,SUMIFS('Tenant Occupancy'!MW$5:MW23,OccupancyUnits,$B9,OccupancyAddresses,$A9),IFERROR(VLOOKUP($A9&amp;"" ""&amp;$B9, FILTER(ARRAYFORMULA({OccupancyAddresses&amp;"" ""&amp; OccupancyUnits,'Tenant Occupancy'!MW$5:MW23}),INDEX(ARRAYFORMULA({OccupancyAddresses&amp;"""&amp;" ""&amp; OccupancyUnits,'Tenant Occupancy'!MW$5:MW23}),0,2)&lt;&gt;""""),2,FALSE),IF(MV6=TODAY(),""Today"",)))))"),"")</f>
        <v/>
      </c>
      <c r="MW9" s="3" t="str">
        <f>IFERROR(__xludf.DUMMYFUNCTION("IF(ISBLANK($A9),, IF((ARRAYFORMULA(SUM(COUNTIFS(OccupancyAddresses,$A9,OccupancyUnits, $B9, 'Tenant Occupancy'!MX$5:MX23,{""&gt;0"",""Occupied"",""Late""}))))&gt;1,""Multiple Bookings"", IF(SUMIFS( 'Tenant Occupancy'!MX$5:MX23,OccupancyUnits,$B9,OccupancyAddres"&amp;"ses,$A9)&gt;0,SUMIFS('Tenant Occupancy'!MX$5:MX23,OccupancyUnits,$B9,OccupancyAddresses,$A9),IFERROR(VLOOKUP($A9&amp;"" ""&amp;$B9, FILTER(ARRAYFORMULA({OccupancyAddresses&amp;"" ""&amp; OccupancyUnits,'Tenant Occupancy'!MX$5:MX23}),INDEX(ARRAYFORMULA({OccupancyAddresses&amp;"""&amp;" ""&amp; OccupancyUnits,'Tenant Occupancy'!MX$5:MX23}),0,2)&lt;&gt;""""),2,FALSE),IF(MW6=TODAY(),""Today"",)))))"),"")</f>
        <v/>
      </c>
      <c r="MX9" s="3" t="str">
        <f>IFERROR(__xludf.DUMMYFUNCTION("IF(ISBLANK($A9),, IF((ARRAYFORMULA(SUM(COUNTIFS(OccupancyAddresses,$A9,OccupancyUnits, $B9, 'Tenant Occupancy'!MY$5:MY23,{""&gt;0"",""Occupied"",""Late""}))))&gt;1,""Multiple Bookings"", IF(SUMIFS( 'Tenant Occupancy'!MY$5:MY23,OccupancyUnits,$B9,OccupancyAddres"&amp;"ses,$A9)&gt;0,SUMIFS('Tenant Occupancy'!MY$5:MY23,OccupancyUnits,$B9,OccupancyAddresses,$A9),IFERROR(VLOOKUP($A9&amp;"" ""&amp;$B9, FILTER(ARRAYFORMULA({OccupancyAddresses&amp;"" ""&amp; OccupancyUnits,'Tenant Occupancy'!MY$5:MY23}),INDEX(ARRAYFORMULA({OccupancyAddresses&amp;"""&amp;" ""&amp; OccupancyUnits,'Tenant Occupancy'!MY$5:MY23}),0,2)&lt;&gt;""""),2,FALSE),IF(MX6=TODAY(),""Today"",)))))"),"")</f>
        <v/>
      </c>
      <c r="MY9" s="3" t="str">
        <f>IFERROR(__xludf.DUMMYFUNCTION("IF(ISBLANK($A9),, IF((ARRAYFORMULA(SUM(COUNTIFS(OccupancyAddresses,$A9,OccupancyUnits, $B9, 'Tenant Occupancy'!MZ$5:MZ23,{""&gt;0"",""Occupied"",""Late""}))))&gt;1,""Multiple Bookings"", IF(SUMIFS( 'Tenant Occupancy'!MZ$5:MZ23,OccupancyUnits,$B9,OccupancyAddres"&amp;"ses,$A9)&gt;0,SUMIFS('Tenant Occupancy'!MZ$5:MZ23,OccupancyUnits,$B9,OccupancyAddresses,$A9),IFERROR(VLOOKUP($A9&amp;"" ""&amp;$B9, FILTER(ARRAYFORMULA({OccupancyAddresses&amp;"" ""&amp; OccupancyUnits,'Tenant Occupancy'!MZ$5:MZ23}),INDEX(ARRAYFORMULA({OccupancyAddresses&amp;"""&amp;" ""&amp; OccupancyUnits,'Tenant Occupancy'!MZ$5:MZ23}),0,2)&lt;&gt;""""),2,FALSE),IF(MY6=TODAY(),""Today"",)))))"),"")</f>
        <v/>
      </c>
      <c r="MZ9" s="3" t="str">
        <f>IFERROR(__xludf.DUMMYFUNCTION("IF(ISBLANK($A9),, IF((ARRAYFORMULA(SUM(COUNTIFS(OccupancyAddresses,$A9,OccupancyUnits, $B9, 'Tenant Occupancy'!NA$5:NA23,{""&gt;0"",""Occupied"",""Late""}))))&gt;1,""Multiple Bookings"", IF(SUMIFS( 'Tenant Occupancy'!NA$5:NA23,OccupancyUnits,$B9,OccupancyAddres"&amp;"ses,$A9)&gt;0,SUMIFS('Tenant Occupancy'!NA$5:NA23,OccupancyUnits,$B9,OccupancyAddresses,$A9),IFERROR(VLOOKUP($A9&amp;"" ""&amp;$B9, FILTER(ARRAYFORMULA({OccupancyAddresses&amp;"" ""&amp; OccupancyUnits,'Tenant Occupancy'!NA$5:NA23}),INDEX(ARRAYFORMULA({OccupancyAddresses&amp;"""&amp;" ""&amp; OccupancyUnits,'Tenant Occupancy'!NA$5:NA23}),0,2)&lt;&gt;""""),2,FALSE),IF(MZ6=TODAY(),""Today"",)))))"),"")</f>
        <v/>
      </c>
      <c r="NA9" s="3" t="str">
        <f>IFERROR(__xludf.DUMMYFUNCTION("IF(ISBLANK($A9),, IF((ARRAYFORMULA(SUM(COUNTIFS(OccupancyAddresses,$A9,OccupancyUnits, $B9, 'Tenant Occupancy'!NB$5:NB23,{""&gt;0"",""Occupied"",""Late""}))))&gt;1,""Multiple Bookings"", IF(SUMIFS( 'Tenant Occupancy'!NB$5:NB23,OccupancyUnits,$B9,OccupancyAddres"&amp;"ses,$A9)&gt;0,SUMIFS('Tenant Occupancy'!NB$5:NB23,OccupancyUnits,$B9,OccupancyAddresses,$A9),IFERROR(VLOOKUP($A9&amp;"" ""&amp;$B9, FILTER(ARRAYFORMULA({OccupancyAddresses&amp;"" ""&amp; OccupancyUnits,'Tenant Occupancy'!NB$5:NB23}),INDEX(ARRAYFORMULA({OccupancyAddresses&amp;"""&amp;" ""&amp; OccupancyUnits,'Tenant Occupancy'!NB$5:NB23}),0,2)&lt;&gt;""""),2,FALSE),IF(NA6=TODAY(),""Today"",)))))"),"")</f>
        <v/>
      </c>
      <c r="NB9" s="3" t="str">
        <f>IFERROR(__xludf.DUMMYFUNCTION("IF(ISBLANK($A9),, IF((ARRAYFORMULA(SUM(COUNTIFS(OccupancyAddresses,$A9,OccupancyUnits, $B9, 'Tenant Occupancy'!NC$5:NC23,{""&gt;0"",""Occupied"",""Late""}))))&gt;1,""Multiple Bookings"", IF(SUMIFS( 'Tenant Occupancy'!NC$5:NC23,OccupancyUnits,$B9,OccupancyAddres"&amp;"ses,$A9)&gt;0,SUMIFS('Tenant Occupancy'!NC$5:NC23,OccupancyUnits,$B9,OccupancyAddresses,$A9),IFERROR(VLOOKUP($A9&amp;"" ""&amp;$B9, FILTER(ARRAYFORMULA({OccupancyAddresses&amp;"" ""&amp; OccupancyUnits,'Tenant Occupancy'!NC$5:NC23}),INDEX(ARRAYFORMULA({OccupancyAddresses&amp;"""&amp;" ""&amp; OccupancyUnits,'Tenant Occupancy'!NC$5:NC23}),0,2)&lt;&gt;""""),2,FALSE),IF(NB6=TODAY(),""Today"",)))))"),"")</f>
        <v/>
      </c>
      <c r="NC9" s="3" t="str">
        <f>IFERROR(__xludf.DUMMYFUNCTION("IF(ISBLANK($A9),, IF((ARRAYFORMULA(SUM(COUNTIFS(OccupancyAddresses,$A9,OccupancyUnits, $B9, 'Tenant Occupancy'!ND$5:ND23,{""&gt;0"",""Occupied"",""Late""}))))&gt;1,""Multiple Bookings"", IF(SUMIFS( 'Tenant Occupancy'!ND$5:ND23,OccupancyUnits,$B9,OccupancyAddres"&amp;"ses,$A9)&gt;0,SUMIFS('Tenant Occupancy'!ND$5:ND23,OccupancyUnits,$B9,OccupancyAddresses,$A9),IFERROR(VLOOKUP($A9&amp;"" ""&amp;$B9, FILTER(ARRAYFORMULA({OccupancyAddresses&amp;"" ""&amp; OccupancyUnits,'Tenant Occupancy'!ND$5:ND23}),INDEX(ARRAYFORMULA({OccupancyAddresses&amp;"""&amp;" ""&amp; OccupancyUnits,'Tenant Occupancy'!ND$5:ND23}),0,2)&lt;&gt;""""),2,FALSE),IF(NC6=TODAY(),""Today"",)))))"),"")</f>
        <v/>
      </c>
      <c r="ND9" s="3" t="str">
        <f>IFERROR(__xludf.DUMMYFUNCTION("IF(ISBLANK($A9),, IF((ARRAYFORMULA(SUM(COUNTIFS(OccupancyAddresses,$A9,OccupancyUnits, $B9, 'Tenant Occupancy'!NE$5:NE23,{""&gt;0"",""Occupied"",""Late""}))))&gt;1,""Multiple Bookings"", IF(SUMIFS( 'Tenant Occupancy'!NE$5:NE23,OccupancyUnits,$B9,OccupancyAddres"&amp;"ses,$A9)&gt;0,SUMIFS('Tenant Occupancy'!NE$5:NE23,OccupancyUnits,$B9,OccupancyAddresses,$A9),IFERROR(VLOOKUP($A9&amp;"" ""&amp;$B9, FILTER(ARRAYFORMULA({OccupancyAddresses&amp;"" ""&amp; OccupancyUnits,'Tenant Occupancy'!NE$5:NE23}),INDEX(ARRAYFORMULA({OccupancyAddresses&amp;"""&amp;" ""&amp; OccupancyUnits,'Tenant Occupancy'!NE$5:NE23}),0,2)&lt;&gt;""""),2,FALSE),IF(ND6=TODAY(),""Today"",)))))"),"")</f>
        <v/>
      </c>
      <c r="NE9" s="3" t="str">
        <f>IFERROR(__xludf.DUMMYFUNCTION("IF(ISBLANK($A9),, IF((ARRAYFORMULA(SUM(COUNTIFS(OccupancyAddresses,$A9,OccupancyUnits, $B9, 'Tenant Occupancy'!NF$5:NF23,{""&gt;0"",""Occupied"",""Late""}))))&gt;1,""Multiple Bookings"", IF(SUMIFS( 'Tenant Occupancy'!NF$5:NF23,OccupancyUnits,$B9,OccupancyAddres"&amp;"ses,$A9)&gt;0,SUMIFS('Tenant Occupancy'!NF$5:NF23,OccupancyUnits,$B9,OccupancyAddresses,$A9),IFERROR(VLOOKUP($A9&amp;"" ""&amp;$B9, FILTER(ARRAYFORMULA({OccupancyAddresses&amp;"" ""&amp; OccupancyUnits,'Tenant Occupancy'!NF$5:NF23}),INDEX(ARRAYFORMULA({OccupancyAddresses&amp;"""&amp;" ""&amp; OccupancyUnits,'Tenant Occupancy'!NF$5:NF23}),0,2)&lt;&gt;""""),2,FALSE),IF(NE6=TODAY(),""Today"",)))))"),"")</f>
        <v/>
      </c>
      <c r="NF9" s="3" t="str">
        <f>IFERROR(__xludf.DUMMYFUNCTION("IF(ISBLANK($A9),, IF((ARRAYFORMULA(SUM(COUNTIFS(OccupancyAddresses,$A9,OccupancyUnits, $B9, 'Tenant Occupancy'!NG$5:NG23,{""&gt;0"",""Occupied"",""Late""}))))&gt;1,""Multiple Bookings"", IF(SUMIFS( 'Tenant Occupancy'!NG$5:NG23,OccupancyUnits,$B9,OccupancyAddres"&amp;"ses,$A9)&gt;0,SUMIFS('Tenant Occupancy'!NG$5:NG23,OccupancyUnits,$B9,OccupancyAddresses,$A9),IFERROR(VLOOKUP($A9&amp;"" ""&amp;$B9, FILTER(ARRAYFORMULA({OccupancyAddresses&amp;"" ""&amp; OccupancyUnits,'Tenant Occupancy'!NG$5:NG23}),INDEX(ARRAYFORMULA({OccupancyAddresses&amp;"""&amp;" ""&amp; OccupancyUnits,'Tenant Occupancy'!NG$5:NG23}),0,2)&lt;&gt;""""),2,FALSE),IF(NF6=TODAY(),""Today"",)))))"),"")</f>
        <v/>
      </c>
      <c r="NG9" s="3" t="str">
        <f>IFERROR(__xludf.DUMMYFUNCTION("IF(ISBLANK($A9),, IF((ARRAYFORMULA(SUM(COUNTIFS(OccupancyAddresses,$A9,OccupancyUnits, $B9, 'Tenant Occupancy'!NH$5:NH23,{""&gt;0"",""Occupied"",""Late""}))))&gt;1,""Multiple Bookings"", IF(SUMIFS( 'Tenant Occupancy'!NH$5:NH23,OccupancyUnits,$B9,OccupancyAddres"&amp;"ses,$A9)&gt;0,SUMIFS('Tenant Occupancy'!NH$5:NH23,OccupancyUnits,$B9,OccupancyAddresses,$A9),IFERROR(VLOOKUP($A9&amp;"" ""&amp;$B9, FILTER(ARRAYFORMULA({OccupancyAddresses&amp;"" ""&amp; OccupancyUnits,'Tenant Occupancy'!NH$5:NH23}),INDEX(ARRAYFORMULA({OccupancyAddresses&amp;"""&amp;" ""&amp; OccupancyUnits,'Tenant Occupancy'!NH$5:NH23}),0,2)&lt;&gt;""""),2,FALSE),IF(NG6=TODAY(),""Today"",)))))"),"")</f>
        <v/>
      </c>
      <c r="NH9" s="3" t="str">
        <f>IFERROR(__xludf.DUMMYFUNCTION("IF(ISBLANK($A9),, IF((ARRAYFORMULA(SUM(COUNTIFS(OccupancyAddresses,$A9,OccupancyUnits, $B9, 'Tenant Occupancy'!NI$5:NI23,{""&gt;0"",""Occupied"",""Late""}))))&gt;1,""Multiple Bookings"", IF(SUMIFS( 'Tenant Occupancy'!NI$5:NI23,OccupancyUnits,$B9,OccupancyAddres"&amp;"ses,$A9)&gt;0,SUMIFS('Tenant Occupancy'!NI$5:NI23,OccupancyUnits,$B9,OccupancyAddresses,$A9),IFERROR(VLOOKUP($A9&amp;"" ""&amp;$B9, FILTER(ARRAYFORMULA({OccupancyAddresses&amp;"" ""&amp; OccupancyUnits,'Tenant Occupancy'!NI$5:NI23}),INDEX(ARRAYFORMULA({OccupancyAddresses&amp;"""&amp;" ""&amp; OccupancyUnits,'Tenant Occupancy'!NI$5:NI23}),0,2)&lt;&gt;""""),2,FALSE),IF(NH6=TODAY(),""Today"",)))))"),"")</f>
        <v/>
      </c>
      <c r="NI9" s="3" t="str">
        <f>IFERROR(__xludf.DUMMYFUNCTION("IF(ISBLANK($A9),, IF((ARRAYFORMULA(SUM(COUNTIFS(OccupancyAddresses,$A9,OccupancyUnits, $B9, 'Tenant Occupancy'!NJ$5:NJ23,{""&gt;0"",""Occupied"",""Late""}))))&gt;1,""Multiple Bookings"", IF(SUMIFS( 'Tenant Occupancy'!NJ$5:NJ23,OccupancyUnits,$B9,OccupancyAddres"&amp;"ses,$A9)&gt;0,SUMIFS('Tenant Occupancy'!NJ$5:NJ23,OccupancyUnits,$B9,OccupancyAddresses,$A9),IFERROR(VLOOKUP($A9&amp;"" ""&amp;$B9, FILTER(ARRAYFORMULA({OccupancyAddresses&amp;"" ""&amp; OccupancyUnits,'Tenant Occupancy'!NJ$5:NJ23}),INDEX(ARRAYFORMULA({OccupancyAddresses&amp;"""&amp;" ""&amp; OccupancyUnits,'Tenant Occupancy'!NJ$5:NJ23}),0,2)&lt;&gt;""""),2,FALSE),IF(NI6=TODAY(),""Today"",)))))"),"")</f>
        <v/>
      </c>
      <c r="NJ9" s="3" t="str">
        <f>IFERROR(__xludf.DUMMYFUNCTION("IF(ISBLANK($A9),, IF((ARRAYFORMULA(SUM(COUNTIFS(OccupancyAddresses,$A9,OccupancyUnits, $B9, 'Tenant Occupancy'!NK$5:NK23,{""&gt;0"",""Occupied"",""Late""}))))&gt;1,""Multiple Bookings"", IF(SUMIFS( 'Tenant Occupancy'!NK$5:NK23,OccupancyUnits,$B9,OccupancyAddres"&amp;"ses,$A9)&gt;0,SUMIFS('Tenant Occupancy'!NK$5:NK23,OccupancyUnits,$B9,OccupancyAddresses,$A9),IFERROR(VLOOKUP($A9&amp;"" ""&amp;$B9, FILTER(ARRAYFORMULA({OccupancyAddresses&amp;"" ""&amp; OccupancyUnits,'Tenant Occupancy'!NK$5:NK23}),INDEX(ARRAYFORMULA({OccupancyAddresses&amp;"""&amp;" ""&amp; OccupancyUnits,'Tenant Occupancy'!NK$5:NK23}),0,2)&lt;&gt;""""),2,FALSE),IF(NJ6=TODAY(),""Today"",)))))"),"")</f>
        <v/>
      </c>
      <c r="NK9" s="3" t="str">
        <f>IFERROR(__xludf.DUMMYFUNCTION("IF(ISBLANK($A9),, IF((ARRAYFORMULA(SUM(COUNTIFS(OccupancyAddresses,$A9,OccupancyUnits, $B9, 'Tenant Occupancy'!NL$5:NL23,{""&gt;0"",""Occupied"",""Late""}))))&gt;1,""Multiple Bookings"", IF(SUMIFS( 'Tenant Occupancy'!NL$5:NL23,OccupancyUnits,$B9,OccupancyAddres"&amp;"ses,$A9)&gt;0,SUMIFS('Tenant Occupancy'!NL$5:NL23,OccupancyUnits,$B9,OccupancyAddresses,$A9),IFERROR(VLOOKUP($A9&amp;"" ""&amp;$B9, FILTER(ARRAYFORMULA({OccupancyAddresses&amp;"" ""&amp; OccupancyUnits,'Tenant Occupancy'!NL$5:NL23}),INDEX(ARRAYFORMULA({OccupancyAddresses&amp;"""&amp;" ""&amp; OccupancyUnits,'Tenant Occupancy'!NL$5:NL23}),0,2)&lt;&gt;""""),2,FALSE),IF(NK6=TODAY(),""Today"",)))))"),"")</f>
        <v/>
      </c>
      <c r="NL9" s="3" t="str">
        <f>IFERROR(__xludf.DUMMYFUNCTION("IF(ISBLANK($A9),, IF((ARRAYFORMULA(SUM(COUNTIFS(OccupancyAddresses,$A9,OccupancyUnits, $B9, 'Tenant Occupancy'!NM$5:NM23,{""&gt;0"",""Occupied"",""Late""}))))&gt;1,""Multiple Bookings"", IF(SUMIFS( 'Tenant Occupancy'!NM$5:NM23,OccupancyUnits,$B9,OccupancyAddres"&amp;"ses,$A9)&gt;0,SUMIFS('Tenant Occupancy'!NM$5:NM23,OccupancyUnits,$B9,OccupancyAddresses,$A9),IFERROR(VLOOKUP($A9&amp;"" ""&amp;$B9, FILTER(ARRAYFORMULA({OccupancyAddresses&amp;"" ""&amp; OccupancyUnits,'Tenant Occupancy'!NM$5:NM23}),INDEX(ARRAYFORMULA({OccupancyAddresses&amp;"""&amp;" ""&amp; OccupancyUnits,'Tenant Occupancy'!NM$5:NM23}),0,2)&lt;&gt;""""),2,FALSE),IF(NL6=TODAY(),""Today"",)))))"),"")</f>
        <v/>
      </c>
      <c r="NM9" s="3" t="str">
        <f>IFERROR(__xludf.DUMMYFUNCTION("IF(ISBLANK($A9),, IF((ARRAYFORMULA(SUM(COUNTIFS(OccupancyAddresses,$A9,OccupancyUnits, $B9, 'Tenant Occupancy'!NN$5:NN23,{""&gt;0"",""Occupied"",""Late""}))))&gt;1,""Multiple Bookings"", IF(SUMIFS( 'Tenant Occupancy'!NN$5:NN23,OccupancyUnits,$B9,OccupancyAddres"&amp;"ses,$A9)&gt;0,SUMIFS('Tenant Occupancy'!NN$5:NN23,OccupancyUnits,$B9,OccupancyAddresses,$A9),IFERROR(VLOOKUP($A9&amp;"" ""&amp;$B9, FILTER(ARRAYFORMULA({OccupancyAddresses&amp;"" ""&amp; OccupancyUnits,'Tenant Occupancy'!NN$5:NN23}),INDEX(ARRAYFORMULA({OccupancyAddresses&amp;"""&amp;" ""&amp; OccupancyUnits,'Tenant Occupancy'!NN$5:NN23}),0,2)&lt;&gt;""""),2,FALSE),IF(NM6=TODAY(),""Today"",)))))"),"")</f>
        <v/>
      </c>
      <c r="NN9" s="3" t="str">
        <f>IFERROR(__xludf.DUMMYFUNCTION("IF(ISBLANK($A9),, IF((ARRAYFORMULA(SUM(COUNTIFS(OccupancyAddresses,$A9,OccupancyUnits, $B9, 'Tenant Occupancy'!NO$5:NO23,{""&gt;0"",""Occupied"",""Late""}))))&gt;1,""Multiple Bookings"", IF(SUMIFS( 'Tenant Occupancy'!NO$5:NO23,OccupancyUnits,$B9,OccupancyAddres"&amp;"ses,$A9)&gt;0,SUMIFS('Tenant Occupancy'!NO$5:NO23,OccupancyUnits,$B9,OccupancyAddresses,$A9),IFERROR(VLOOKUP($A9&amp;"" ""&amp;$B9, FILTER(ARRAYFORMULA({OccupancyAddresses&amp;"" ""&amp; OccupancyUnits,'Tenant Occupancy'!NO$5:NO23}),INDEX(ARRAYFORMULA({OccupancyAddresses&amp;"""&amp;" ""&amp; OccupancyUnits,'Tenant Occupancy'!NO$5:NO23}),0,2)&lt;&gt;""""),2,FALSE),IF(NN6=TODAY(),""Today"",)))))"),"")</f>
        <v/>
      </c>
      <c r="NO9" s="3" t="str">
        <f>IFERROR(__xludf.DUMMYFUNCTION("IF(ISBLANK($A9),, IF((ARRAYFORMULA(SUM(COUNTIFS(OccupancyAddresses,$A9,OccupancyUnits, $B9, 'Tenant Occupancy'!NP$5:NP23,{""&gt;0"",""Occupied"",""Late""}))))&gt;1,""Multiple Bookings"", IF(SUMIFS( 'Tenant Occupancy'!NP$5:NP23,OccupancyUnits,$B9,OccupancyAddres"&amp;"ses,$A9)&gt;0,SUMIFS('Tenant Occupancy'!NP$5:NP23,OccupancyUnits,$B9,OccupancyAddresses,$A9),IFERROR(VLOOKUP($A9&amp;"" ""&amp;$B9, FILTER(ARRAYFORMULA({OccupancyAddresses&amp;"" ""&amp; OccupancyUnits,'Tenant Occupancy'!NP$5:NP23}),INDEX(ARRAYFORMULA({OccupancyAddresses&amp;"""&amp;" ""&amp; OccupancyUnits,'Tenant Occupancy'!NP$5:NP23}),0,2)&lt;&gt;""""),2,FALSE),IF(NO6=TODAY(),""Today"",)))))"),"")</f>
        <v/>
      </c>
      <c r="NP9" s="3" t="str">
        <f>IFERROR(__xludf.DUMMYFUNCTION("IF(ISBLANK($A9),, IF((ARRAYFORMULA(SUM(COUNTIFS(OccupancyAddresses,$A9,OccupancyUnits, $B9, 'Tenant Occupancy'!NQ$5:NQ23,{""&gt;0"",""Occupied"",""Late""}))))&gt;1,""Multiple Bookings"", IF(SUMIFS( 'Tenant Occupancy'!NQ$5:NQ23,OccupancyUnits,$B9,OccupancyAddres"&amp;"ses,$A9)&gt;0,SUMIFS('Tenant Occupancy'!NQ$5:NQ23,OccupancyUnits,$B9,OccupancyAddresses,$A9),IFERROR(VLOOKUP($A9&amp;"" ""&amp;$B9, FILTER(ARRAYFORMULA({OccupancyAddresses&amp;"" ""&amp; OccupancyUnits,'Tenant Occupancy'!NQ$5:NQ23}),INDEX(ARRAYFORMULA({OccupancyAddresses&amp;"""&amp;" ""&amp; OccupancyUnits,'Tenant Occupancy'!NQ$5:NQ23}),0,2)&lt;&gt;""""),2,FALSE),IF(NP6=TODAY(),""Today"",)))))"),"")</f>
        <v/>
      </c>
      <c r="NQ9" s="3" t="str">
        <f>IFERROR(__xludf.DUMMYFUNCTION("IF(ISBLANK($A9),, IF((ARRAYFORMULA(SUM(COUNTIFS(OccupancyAddresses,$A9,OccupancyUnits, $B9, 'Tenant Occupancy'!NR$5:NR23,{""&gt;0"",""Occupied"",""Late""}))))&gt;1,""Multiple Bookings"", IF(SUMIFS( 'Tenant Occupancy'!NR$5:NR23,OccupancyUnits,$B9,OccupancyAddres"&amp;"ses,$A9)&gt;0,SUMIFS('Tenant Occupancy'!NR$5:NR23,OccupancyUnits,$B9,OccupancyAddresses,$A9),IFERROR(VLOOKUP($A9&amp;"" ""&amp;$B9, FILTER(ARRAYFORMULA({OccupancyAddresses&amp;"" ""&amp; OccupancyUnits,'Tenant Occupancy'!NR$5:NR23}),INDEX(ARRAYFORMULA({OccupancyAddresses&amp;"""&amp;" ""&amp; OccupancyUnits,'Tenant Occupancy'!NR$5:NR23}),0,2)&lt;&gt;""""),2,FALSE),IF(NQ6=TODAY(),""Today"",)))))"),"")</f>
        <v/>
      </c>
      <c r="NR9" s="3" t="str">
        <f>IFERROR(__xludf.DUMMYFUNCTION("IF(ISBLANK($A9),, IF((ARRAYFORMULA(SUM(COUNTIFS(OccupancyAddresses,$A9,OccupancyUnits, $B9, 'Tenant Occupancy'!NS$5:NS23,{""&gt;0"",""Occupied"",""Late""}))))&gt;1,""Multiple Bookings"", IF(SUMIFS( 'Tenant Occupancy'!NS$5:NS23,OccupancyUnits,$B9,OccupancyAddres"&amp;"ses,$A9)&gt;0,SUMIFS('Tenant Occupancy'!NS$5:NS23,OccupancyUnits,$B9,OccupancyAddresses,$A9),IFERROR(VLOOKUP($A9&amp;"" ""&amp;$B9, FILTER(ARRAYFORMULA({OccupancyAddresses&amp;"" ""&amp; OccupancyUnits,'Tenant Occupancy'!NS$5:NS23}),INDEX(ARRAYFORMULA({OccupancyAddresses&amp;"""&amp;" ""&amp; OccupancyUnits,'Tenant Occupancy'!NS$5:NS23}),0,2)&lt;&gt;""""),2,FALSE),IF(NR6=TODAY(),""Today"",)))))"),"")</f>
        <v/>
      </c>
      <c r="NS9" s="3" t="str">
        <f>IFERROR(__xludf.DUMMYFUNCTION("IF(ISBLANK($A9),, IF((ARRAYFORMULA(SUM(COUNTIFS(OccupancyAddresses,$A9,OccupancyUnits, $B9, 'Tenant Occupancy'!NT$5:NT23,{""&gt;0"",""Occupied"",""Late""}))))&gt;1,""Multiple Bookings"", IF(SUMIFS( 'Tenant Occupancy'!NT$5:NT23,OccupancyUnits,$B9,OccupancyAddres"&amp;"ses,$A9)&gt;0,SUMIFS('Tenant Occupancy'!NT$5:NT23,OccupancyUnits,$B9,OccupancyAddresses,$A9),IFERROR(VLOOKUP($A9&amp;"" ""&amp;$B9, FILTER(ARRAYFORMULA({OccupancyAddresses&amp;"" ""&amp; OccupancyUnits,'Tenant Occupancy'!NT$5:NT23}),INDEX(ARRAYFORMULA({OccupancyAddresses&amp;"""&amp;" ""&amp; OccupancyUnits,'Tenant Occupancy'!NT$5:NT23}),0,2)&lt;&gt;""""),2,FALSE),IF(NS6=TODAY(),""Today"",)))))"),"")</f>
        <v/>
      </c>
      <c r="NT9" s="3" t="str">
        <f>IFERROR(__xludf.DUMMYFUNCTION("IF(ISBLANK($A9),, IF((ARRAYFORMULA(SUM(COUNTIFS(OccupancyAddresses,$A9,OccupancyUnits, $B9, 'Tenant Occupancy'!NU$5:NU23,{""&gt;0"",""Occupied"",""Late""}))))&gt;1,""Multiple Bookings"", IF(SUMIFS( 'Tenant Occupancy'!NU$5:NU23,OccupancyUnits,$B9,OccupancyAddres"&amp;"ses,$A9)&gt;0,SUMIFS('Tenant Occupancy'!NU$5:NU23,OccupancyUnits,$B9,OccupancyAddresses,$A9),IFERROR(VLOOKUP($A9&amp;"" ""&amp;$B9, FILTER(ARRAYFORMULA({OccupancyAddresses&amp;"" ""&amp; OccupancyUnits,'Tenant Occupancy'!NU$5:NU23}),INDEX(ARRAYFORMULA({OccupancyAddresses&amp;"""&amp;" ""&amp; OccupancyUnits,'Tenant Occupancy'!NU$5:NU23}),0,2)&lt;&gt;""""),2,FALSE),IF(NT6=TODAY(),""Today"",)))))"),"")</f>
        <v/>
      </c>
      <c r="NU9" s="3" t="str">
        <f>IFERROR(__xludf.DUMMYFUNCTION("IF(ISBLANK($A9),, IF((ARRAYFORMULA(SUM(COUNTIFS(OccupancyAddresses,$A9,OccupancyUnits, $B9, 'Tenant Occupancy'!NV$5:NV23,{""&gt;0"",""Occupied"",""Late""}))))&gt;1,""Multiple Bookings"", IF(SUMIFS( 'Tenant Occupancy'!NV$5:NV23,OccupancyUnits,$B9,OccupancyAddres"&amp;"ses,$A9)&gt;0,SUMIFS('Tenant Occupancy'!NV$5:NV23,OccupancyUnits,$B9,OccupancyAddresses,$A9),IFERROR(VLOOKUP($A9&amp;"" ""&amp;$B9, FILTER(ARRAYFORMULA({OccupancyAddresses&amp;"" ""&amp; OccupancyUnits,'Tenant Occupancy'!NV$5:NV23}),INDEX(ARRAYFORMULA({OccupancyAddresses&amp;"""&amp;" ""&amp; OccupancyUnits,'Tenant Occupancy'!NV$5:NV23}),0,2)&lt;&gt;""""),2,FALSE),IF(NU6=TODAY(),""Today"",)))))"),"")</f>
        <v/>
      </c>
      <c r="NV9" s="3" t="str">
        <f>IFERROR(__xludf.DUMMYFUNCTION("IF(ISBLANK($A9),, IF((ARRAYFORMULA(SUM(COUNTIFS(OccupancyAddresses,$A9,OccupancyUnits, $B9, 'Tenant Occupancy'!NW$5:NW23,{""&gt;0"",""Occupied"",""Late""}))))&gt;1,""Multiple Bookings"", IF(SUMIFS( 'Tenant Occupancy'!NW$5:NW23,OccupancyUnits,$B9,OccupancyAddres"&amp;"ses,$A9)&gt;0,SUMIFS('Tenant Occupancy'!NW$5:NW23,OccupancyUnits,$B9,OccupancyAddresses,$A9),IFERROR(VLOOKUP($A9&amp;"" ""&amp;$B9, FILTER(ARRAYFORMULA({OccupancyAddresses&amp;"" ""&amp; OccupancyUnits,'Tenant Occupancy'!NW$5:NW23}),INDEX(ARRAYFORMULA({OccupancyAddresses&amp;"""&amp;" ""&amp; OccupancyUnits,'Tenant Occupancy'!NW$5:NW23}),0,2)&lt;&gt;""""),2,FALSE),IF(NV6=TODAY(),""Today"",)))))"),"")</f>
        <v/>
      </c>
      <c r="NW9" s="3" t="str">
        <f>IFERROR(__xludf.DUMMYFUNCTION("IF(ISBLANK($A9),, IF((ARRAYFORMULA(SUM(COUNTIFS(OccupancyAddresses,$A9,OccupancyUnits, $B9, 'Tenant Occupancy'!NX$5:NX23,{""&gt;0"",""Occupied"",""Late""}))))&gt;1,""Multiple Bookings"", IF(SUMIFS( 'Tenant Occupancy'!NX$5:NX23,OccupancyUnits,$B9,OccupancyAddres"&amp;"ses,$A9)&gt;0,SUMIFS('Tenant Occupancy'!NX$5:NX23,OccupancyUnits,$B9,OccupancyAddresses,$A9),IFERROR(VLOOKUP($A9&amp;"" ""&amp;$B9, FILTER(ARRAYFORMULA({OccupancyAddresses&amp;"" ""&amp; OccupancyUnits,'Tenant Occupancy'!NX$5:NX23}),INDEX(ARRAYFORMULA({OccupancyAddresses&amp;"""&amp;" ""&amp; OccupancyUnits,'Tenant Occupancy'!NX$5:NX23}),0,2)&lt;&gt;""""),2,FALSE),IF(NW6=TODAY(),""Today"",)))))"),"")</f>
        <v/>
      </c>
      <c r="NX9" s="3" t="str">
        <f>IFERROR(__xludf.DUMMYFUNCTION("IF(ISBLANK($A9),, IF((ARRAYFORMULA(SUM(COUNTIFS(OccupancyAddresses,$A9,OccupancyUnits, $B9, 'Tenant Occupancy'!NY$5:NY23,{""&gt;0"",""Occupied"",""Late""}))))&gt;1,""Multiple Bookings"", IF(SUMIFS( 'Tenant Occupancy'!NY$5:NY23,OccupancyUnits,$B9,OccupancyAddres"&amp;"ses,$A9)&gt;0,SUMIFS('Tenant Occupancy'!NY$5:NY23,OccupancyUnits,$B9,OccupancyAddresses,$A9),IFERROR(VLOOKUP($A9&amp;"" ""&amp;$B9, FILTER(ARRAYFORMULA({OccupancyAddresses&amp;"" ""&amp; OccupancyUnits,'Tenant Occupancy'!NY$5:NY23}),INDEX(ARRAYFORMULA({OccupancyAddresses&amp;"""&amp;" ""&amp; OccupancyUnits,'Tenant Occupancy'!NY$5:NY23}),0,2)&lt;&gt;""""),2,FALSE),IF(NX6=TODAY(),""Today"",)))))"),"")</f>
        <v/>
      </c>
      <c r="NY9" s="3" t="str">
        <f>IFERROR(__xludf.DUMMYFUNCTION("IF(ISBLANK($A9),, IF((ARRAYFORMULA(SUM(COUNTIFS(OccupancyAddresses,$A9,OccupancyUnits, $B9, 'Tenant Occupancy'!NZ$5:NZ23,{""&gt;0"",""Occupied"",""Late""}))))&gt;1,""Multiple Bookings"", IF(SUMIFS( 'Tenant Occupancy'!NZ$5:NZ23,OccupancyUnits,$B9,OccupancyAddres"&amp;"ses,$A9)&gt;0,SUMIFS('Tenant Occupancy'!NZ$5:NZ23,OccupancyUnits,$B9,OccupancyAddresses,$A9),IFERROR(VLOOKUP($A9&amp;"" ""&amp;$B9, FILTER(ARRAYFORMULA({OccupancyAddresses&amp;"" ""&amp; OccupancyUnits,'Tenant Occupancy'!NZ$5:NZ23}),INDEX(ARRAYFORMULA({OccupancyAddresses&amp;"""&amp;" ""&amp; OccupancyUnits,'Tenant Occupancy'!NZ$5:NZ23}),0,2)&lt;&gt;""""),2,FALSE),IF(NY6=TODAY(),""Today"",)))))"),"")</f>
        <v/>
      </c>
      <c r="NZ9" s="3" t="str">
        <f>IFERROR(__xludf.DUMMYFUNCTION("IF(ISBLANK($A9),, IF((ARRAYFORMULA(SUM(COUNTIFS(OccupancyAddresses,$A9,OccupancyUnits, $B9, 'Tenant Occupancy'!OA$5:OA23,{""&gt;0"",""Occupied"",""Late""}))))&gt;1,""Multiple Bookings"", IF(SUMIFS( 'Tenant Occupancy'!OA$5:OA23,OccupancyUnits,$B9,OccupancyAddres"&amp;"ses,$A9)&gt;0,SUMIFS('Tenant Occupancy'!OA$5:OA23,OccupancyUnits,$B9,OccupancyAddresses,$A9),IFERROR(VLOOKUP($A9&amp;"" ""&amp;$B9, FILTER(ARRAYFORMULA({OccupancyAddresses&amp;"" ""&amp; OccupancyUnits,'Tenant Occupancy'!OA$5:OA23}),INDEX(ARRAYFORMULA({OccupancyAddresses&amp;"""&amp;" ""&amp; OccupancyUnits,'Tenant Occupancy'!OA$5:OA23}),0,2)&lt;&gt;""""),2,FALSE),IF(NZ6=TODAY(),""Today"",)))))"),"")</f>
        <v/>
      </c>
      <c r="OA9" s="3" t="str">
        <f>IFERROR(__xludf.DUMMYFUNCTION("IF(ISBLANK($A9),, IF((ARRAYFORMULA(SUM(COUNTIFS(OccupancyAddresses,$A9,OccupancyUnits, $B9, 'Tenant Occupancy'!OB$5:OB23,{""&gt;0"",""Occupied"",""Late""}))))&gt;1,""Multiple Bookings"", IF(SUMIFS( 'Tenant Occupancy'!OB$5:OB23,OccupancyUnits,$B9,OccupancyAddres"&amp;"ses,$A9)&gt;0,SUMIFS('Tenant Occupancy'!OB$5:OB23,OccupancyUnits,$B9,OccupancyAddresses,$A9),IFERROR(VLOOKUP($A9&amp;"" ""&amp;$B9, FILTER(ARRAYFORMULA({OccupancyAddresses&amp;"" ""&amp; OccupancyUnits,'Tenant Occupancy'!OB$5:OB23}),INDEX(ARRAYFORMULA({OccupancyAddresses&amp;"""&amp;" ""&amp; OccupancyUnits,'Tenant Occupancy'!OB$5:OB23}),0,2)&lt;&gt;""""),2,FALSE),IF(OA6=TODAY(),""Today"",)))))"),"")</f>
        <v/>
      </c>
      <c r="OB9" s="3" t="str">
        <f>IFERROR(__xludf.DUMMYFUNCTION("IF(ISBLANK($A9),, IF((ARRAYFORMULA(SUM(COUNTIFS(OccupancyAddresses,$A9,OccupancyUnits, $B9, 'Tenant Occupancy'!OC$5:OC23,{""&gt;0"",""Occupied"",""Late""}))))&gt;1,""Multiple Bookings"", IF(SUMIFS( 'Tenant Occupancy'!OC$5:OC23,OccupancyUnits,$B9,OccupancyAddres"&amp;"ses,$A9)&gt;0,SUMIFS('Tenant Occupancy'!OC$5:OC23,OccupancyUnits,$B9,OccupancyAddresses,$A9),IFERROR(VLOOKUP($A9&amp;"" ""&amp;$B9, FILTER(ARRAYFORMULA({OccupancyAddresses&amp;"" ""&amp; OccupancyUnits,'Tenant Occupancy'!OC$5:OC23}),INDEX(ARRAYFORMULA({OccupancyAddresses&amp;"""&amp;" ""&amp; OccupancyUnits,'Tenant Occupancy'!OC$5:OC23}),0,2)&lt;&gt;""""),2,FALSE),IF(OB6=TODAY(),""Today"",)))))"),"")</f>
        <v/>
      </c>
      <c r="OC9" s="3" t="str">
        <f>IFERROR(__xludf.DUMMYFUNCTION("IF(ISBLANK($A9),, IF((ARRAYFORMULA(SUM(COUNTIFS(OccupancyAddresses,$A9,OccupancyUnits, $B9, 'Tenant Occupancy'!OD$5:OD23,{""&gt;0"",""Occupied"",""Late""}))))&gt;1,""Multiple Bookings"", IF(SUMIFS( 'Tenant Occupancy'!OD$5:OD23,OccupancyUnits,$B9,OccupancyAddres"&amp;"ses,$A9)&gt;0,SUMIFS('Tenant Occupancy'!OD$5:OD23,OccupancyUnits,$B9,OccupancyAddresses,$A9),IFERROR(VLOOKUP($A9&amp;"" ""&amp;$B9, FILTER(ARRAYFORMULA({OccupancyAddresses&amp;"" ""&amp; OccupancyUnits,'Tenant Occupancy'!OD$5:OD23}),INDEX(ARRAYFORMULA({OccupancyAddresses&amp;"""&amp;" ""&amp; OccupancyUnits,'Tenant Occupancy'!OD$5:OD23}),0,2)&lt;&gt;""""),2,FALSE),IF(OC6=TODAY(),""Today"",)))))"),"")</f>
        <v/>
      </c>
      <c r="OD9" s="3" t="str">
        <f>IFERROR(__xludf.DUMMYFUNCTION("IF(ISBLANK($A9),, IF((ARRAYFORMULA(SUM(COUNTIFS(OccupancyAddresses,$A9,OccupancyUnits, $B9, 'Tenant Occupancy'!OE$5:OE23,{""&gt;0"",""Occupied"",""Late""}))))&gt;1,""Multiple Bookings"", IF(SUMIFS( 'Tenant Occupancy'!OE$5:OE23,OccupancyUnits,$B9,OccupancyAddres"&amp;"ses,$A9)&gt;0,SUMIFS('Tenant Occupancy'!OE$5:OE23,OccupancyUnits,$B9,OccupancyAddresses,$A9),IFERROR(VLOOKUP($A9&amp;"" ""&amp;$B9, FILTER(ARRAYFORMULA({OccupancyAddresses&amp;"" ""&amp; OccupancyUnits,'Tenant Occupancy'!OE$5:OE23}),INDEX(ARRAYFORMULA({OccupancyAddresses&amp;"""&amp;" ""&amp; OccupancyUnits,'Tenant Occupancy'!OE$5:OE23}),0,2)&lt;&gt;""""),2,FALSE),IF(OD6=TODAY(),""Today"",)))))"),"")</f>
        <v/>
      </c>
      <c r="OE9" s="3" t="str">
        <f>IFERROR(__xludf.DUMMYFUNCTION("IF(ISBLANK($A9),, IF((ARRAYFORMULA(SUM(COUNTIFS(OccupancyAddresses,$A9,OccupancyUnits, $B9, 'Tenant Occupancy'!OF$5:OF23,{""&gt;0"",""Occupied"",""Late""}))))&gt;1,""Multiple Bookings"", IF(SUMIFS( 'Tenant Occupancy'!OF$5:OF23,OccupancyUnits,$B9,OccupancyAddres"&amp;"ses,$A9)&gt;0,SUMIFS('Tenant Occupancy'!OF$5:OF23,OccupancyUnits,$B9,OccupancyAddresses,$A9),IFERROR(VLOOKUP($A9&amp;"" ""&amp;$B9, FILTER(ARRAYFORMULA({OccupancyAddresses&amp;"" ""&amp; OccupancyUnits,'Tenant Occupancy'!OF$5:OF23}),INDEX(ARRAYFORMULA({OccupancyAddresses&amp;"""&amp;" ""&amp; OccupancyUnits,'Tenant Occupancy'!OF$5:OF23}),0,2)&lt;&gt;""""),2,FALSE),IF(OE6=TODAY(),""Today"",)))))"),"")</f>
        <v/>
      </c>
      <c r="OF9" s="3" t="str">
        <f>IFERROR(__xludf.DUMMYFUNCTION("IF(ISBLANK($A9),, IF((ARRAYFORMULA(SUM(COUNTIFS(OccupancyAddresses,$A9,OccupancyUnits, $B9, 'Tenant Occupancy'!OG$5:OG23,{""&gt;0"",""Occupied"",""Late""}))))&gt;1,""Multiple Bookings"", IF(SUMIFS( 'Tenant Occupancy'!OG$5:OG23,OccupancyUnits,$B9,OccupancyAddres"&amp;"ses,$A9)&gt;0,SUMIFS('Tenant Occupancy'!OG$5:OG23,OccupancyUnits,$B9,OccupancyAddresses,$A9),IFERROR(VLOOKUP($A9&amp;"" ""&amp;$B9, FILTER(ARRAYFORMULA({OccupancyAddresses&amp;"" ""&amp; OccupancyUnits,'Tenant Occupancy'!OG$5:OG23}),INDEX(ARRAYFORMULA({OccupancyAddresses&amp;"""&amp;" ""&amp; OccupancyUnits,'Tenant Occupancy'!OG$5:OG23}),0,2)&lt;&gt;""""),2,FALSE),IF(OF6=TODAY(),""Today"",)))))"),"")</f>
        <v/>
      </c>
      <c r="OG9" s="3" t="str">
        <f>IFERROR(__xludf.DUMMYFUNCTION("IF(ISBLANK($A9),, IF((ARRAYFORMULA(SUM(COUNTIFS(OccupancyAddresses,$A9,OccupancyUnits, $B9, 'Tenant Occupancy'!OH$5:OH23,{""&gt;0"",""Occupied"",""Late""}))))&gt;1,""Multiple Bookings"", IF(SUMIFS( 'Tenant Occupancy'!OH$5:OH23,OccupancyUnits,$B9,OccupancyAddres"&amp;"ses,$A9)&gt;0,SUMIFS('Tenant Occupancy'!OH$5:OH23,OccupancyUnits,$B9,OccupancyAddresses,$A9),IFERROR(VLOOKUP($A9&amp;"" ""&amp;$B9, FILTER(ARRAYFORMULA({OccupancyAddresses&amp;"" ""&amp; OccupancyUnits,'Tenant Occupancy'!OH$5:OH23}),INDEX(ARRAYFORMULA({OccupancyAddresses&amp;"""&amp;" ""&amp; OccupancyUnits,'Tenant Occupancy'!OH$5:OH23}),0,2)&lt;&gt;""""),2,FALSE),IF(OG6=TODAY(),""Today"",)))))"),"")</f>
        <v/>
      </c>
      <c r="OH9" s="3" t="str">
        <f>IFERROR(__xludf.DUMMYFUNCTION("IF(ISBLANK($A9),, IF((ARRAYFORMULA(SUM(COUNTIFS(OccupancyAddresses,$A9,OccupancyUnits, $B9, 'Tenant Occupancy'!OI$5:OI23,{""&gt;0"",""Occupied"",""Late""}))))&gt;1,""Multiple Bookings"", IF(SUMIFS( 'Tenant Occupancy'!OI$5:OI23,OccupancyUnits,$B9,OccupancyAddres"&amp;"ses,$A9)&gt;0,SUMIFS('Tenant Occupancy'!OI$5:OI23,OccupancyUnits,$B9,OccupancyAddresses,$A9),IFERROR(VLOOKUP($A9&amp;"" ""&amp;$B9, FILTER(ARRAYFORMULA({OccupancyAddresses&amp;"" ""&amp; OccupancyUnits,'Tenant Occupancy'!OI$5:OI23}),INDEX(ARRAYFORMULA({OccupancyAddresses&amp;"""&amp;" ""&amp; OccupancyUnits,'Tenant Occupancy'!OI$5:OI23}),0,2)&lt;&gt;""""),2,FALSE),IF(OH6=TODAY(),""Today"",)))))"),"")</f>
        <v/>
      </c>
      <c r="OI9" s="3" t="str">
        <f>IFERROR(__xludf.DUMMYFUNCTION("IF(ISBLANK($A9),, IF((ARRAYFORMULA(SUM(COUNTIFS(OccupancyAddresses,$A9,OccupancyUnits, $B9, 'Tenant Occupancy'!OJ$5:OJ23,{""&gt;0"",""Occupied"",""Late""}))))&gt;1,""Multiple Bookings"", IF(SUMIFS( 'Tenant Occupancy'!OJ$5:OJ23,OccupancyUnits,$B9,OccupancyAddres"&amp;"ses,$A9)&gt;0,SUMIFS('Tenant Occupancy'!OJ$5:OJ23,OccupancyUnits,$B9,OccupancyAddresses,$A9),IFERROR(VLOOKUP($A9&amp;"" ""&amp;$B9, FILTER(ARRAYFORMULA({OccupancyAddresses&amp;"" ""&amp; OccupancyUnits,'Tenant Occupancy'!OJ$5:OJ23}),INDEX(ARRAYFORMULA({OccupancyAddresses&amp;"""&amp;" ""&amp; OccupancyUnits,'Tenant Occupancy'!OJ$5:OJ23}),0,2)&lt;&gt;""""),2,FALSE),IF(OI6=TODAY(),""Today"",)))))"),"")</f>
        <v/>
      </c>
      <c r="OJ9" s="3" t="str">
        <f>IFERROR(__xludf.DUMMYFUNCTION("IF(ISBLANK($A9),, IF((ARRAYFORMULA(SUM(COUNTIFS(OccupancyAddresses,$A9,OccupancyUnits, $B9, 'Tenant Occupancy'!OK$5:OK23,{""&gt;0"",""Occupied"",""Late""}))))&gt;1,""Multiple Bookings"", IF(SUMIFS( 'Tenant Occupancy'!OK$5:OK23,OccupancyUnits,$B9,OccupancyAddres"&amp;"ses,$A9)&gt;0,SUMIFS('Tenant Occupancy'!OK$5:OK23,OccupancyUnits,$B9,OccupancyAddresses,$A9),IFERROR(VLOOKUP($A9&amp;"" ""&amp;$B9, FILTER(ARRAYFORMULA({OccupancyAddresses&amp;"" ""&amp; OccupancyUnits,'Tenant Occupancy'!OK$5:OK23}),INDEX(ARRAYFORMULA({OccupancyAddresses&amp;"""&amp;" ""&amp; OccupancyUnits,'Tenant Occupancy'!OK$5:OK23}),0,2)&lt;&gt;""""),2,FALSE),IF(OJ6=TODAY(),""Today"",)))))"),"")</f>
        <v/>
      </c>
      <c r="OK9" s="3" t="str">
        <f>IFERROR(__xludf.DUMMYFUNCTION("IF(ISBLANK($A9),, IF((ARRAYFORMULA(SUM(COUNTIFS(OccupancyAddresses,$A9,OccupancyUnits, $B9, 'Tenant Occupancy'!OL$5:OL23,{""&gt;0"",""Occupied"",""Late""}))))&gt;1,""Multiple Bookings"", IF(SUMIFS( 'Tenant Occupancy'!OL$5:OL23,OccupancyUnits,$B9,OccupancyAddres"&amp;"ses,$A9)&gt;0,SUMIFS('Tenant Occupancy'!OL$5:OL23,OccupancyUnits,$B9,OccupancyAddresses,$A9),IFERROR(VLOOKUP($A9&amp;"" ""&amp;$B9, FILTER(ARRAYFORMULA({OccupancyAddresses&amp;"" ""&amp; OccupancyUnits,'Tenant Occupancy'!OL$5:OL23}),INDEX(ARRAYFORMULA({OccupancyAddresses&amp;"""&amp;" ""&amp; OccupancyUnits,'Tenant Occupancy'!OL$5:OL23}),0,2)&lt;&gt;""""),2,FALSE),IF(OK6=TODAY(),""Today"",)))))"),"")</f>
        <v/>
      </c>
      <c r="OL9" s="3" t="str">
        <f>IFERROR(__xludf.DUMMYFUNCTION("IF(ISBLANK($A9),, IF((ARRAYFORMULA(SUM(COUNTIFS(OccupancyAddresses,$A9,OccupancyUnits, $B9, 'Tenant Occupancy'!OM$5:OM23,{""&gt;0"",""Occupied"",""Late""}))))&gt;1,""Multiple Bookings"", IF(SUMIFS( 'Tenant Occupancy'!OM$5:OM23,OccupancyUnits,$B9,OccupancyAddres"&amp;"ses,$A9)&gt;0,SUMIFS('Tenant Occupancy'!OM$5:OM23,OccupancyUnits,$B9,OccupancyAddresses,$A9),IFERROR(VLOOKUP($A9&amp;"" ""&amp;$B9, FILTER(ARRAYFORMULA({OccupancyAddresses&amp;"" ""&amp; OccupancyUnits,'Tenant Occupancy'!OM$5:OM23}),INDEX(ARRAYFORMULA({OccupancyAddresses&amp;"""&amp;" ""&amp; OccupancyUnits,'Tenant Occupancy'!OM$5:OM23}),0,2)&lt;&gt;""""),2,FALSE),IF(OL6=TODAY(),""Today"",)))))"),"")</f>
        <v/>
      </c>
      <c r="OM9" s="3" t="str">
        <f>IFERROR(__xludf.DUMMYFUNCTION("IF(ISBLANK($A9),, IF((ARRAYFORMULA(SUM(COUNTIFS(OccupancyAddresses,$A9,OccupancyUnits, $B9, 'Tenant Occupancy'!ON$5:ON23,{""&gt;0"",""Occupied"",""Late""}))))&gt;1,""Multiple Bookings"", IF(SUMIFS( 'Tenant Occupancy'!ON$5:ON23,OccupancyUnits,$B9,OccupancyAddres"&amp;"ses,$A9)&gt;0,SUMIFS('Tenant Occupancy'!ON$5:ON23,OccupancyUnits,$B9,OccupancyAddresses,$A9),IFERROR(VLOOKUP($A9&amp;"" ""&amp;$B9, FILTER(ARRAYFORMULA({OccupancyAddresses&amp;"" ""&amp; OccupancyUnits,'Tenant Occupancy'!ON$5:ON23}),INDEX(ARRAYFORMULA({OccupancyAddresses&amp;"""&amp;" ""&amp; OccupancyUnits,'Tenant Occupancy'!ON$5:ON23}),0,2)&lt;&gt;""""),2,FALSE),IF(OM6=TODAY(),""Today"",)))))"),"")</f>
        <v/>
      </c>
      <c r="ON9" s="3" t="str">
        <f>IFERROR(__xludf.DUMMYFUNCTION("IF(ISBLANK($A9),, IF((ARRAYFORMULA(SUM(COUNTIFS(OccupancyAddresses,$A9,OccupancyUnits, $B9, 'Tenant Occupancy'!OO$5:OO23,{""&gt;0"",""Occupied"",""Late""}))))&gt;1,""Multiple Bookings"", IF(SUMIFS( 'Tenant Occupancy'!OO$5:OO23,OccupancyUnits,$B9,OccupancyAddres"&amp;"ses,$A9)&gt;0,SUMIFS('Tenant Occupancy'!OO$5:OO23,OccupancyUnits,$B9,OccupancyAddresses,$A9),IFERROR(VLOOKUP($A9&amp;"" ""&amp;$B9, FILTER(ARRAYFORMULA({OccupancyAddresses&amp;"" ""&amp; OccupancyUnits,'Tenant Occupancy'!OO$5:OO23}),INDEX(ARRAYFORMULA({OccupancyAddresses&amp;"""&amp;" ""&amp; OccupancyUnits,'Tenant Occupancy'!OO$5:OO23}),0,2)&lt;&gt;""""),2,FALSE),IF(ON6=TODAY(),""Today"",)))))"),"")</f>
        <v/>
      </c>
      <c r="OO9" s="3" t="str">
        <f>IFERROR(__xludf.DUMMYFUNCTION("IF(ISBLANK($A9),, IF((ARRAYFORMULA(SUM(COUNTIFS(OccupancyAddresses,$A9,OccupancyUnits, $B9, 'Tenant Occupancy'!OP$5:OP23,{""&gt;0"",""Occupied"",""Late""}))))&gt;1,""Multiple Bookings"", IF(SUMIFS( 'Tenant Occupancy'!OP$5:OP23,OccupancyUnits,$B9,OccupancyAddres"&amp;"ses,$A9)&gt;0,SUMIFS('Tenant Occupancy'!OP$5:OP23,OccupancyUnits,$B9,OccupancyAddresses,$A9),IFERROR(VLOOKUP($A9&amp;"" ""&amp;$B9, FILTER(ARRAYFORMULA({OccupancyAddresses&amp;"" ""&amp; OccupancyUnits,'Tenant Occupancy'!OP$5:OP23}),INDEX(ARRAYFORMULA({OccupancyAddresses&amp;"""&amp;" ""&amp; OccupancyUnits,'Tenant Occupancy'!OP$5:OP23}),0,2)&lt;&gt;""""),2,FALSE),IF(OO6=TODAY(),""Today"",)))))"),"")</f>
        <v/>
      </c>
      <c r="OP9" s="3" t="str">
        <f>IFERROR(__xludf.DUMMYFUNCTION("IF(ISBLANK($A9),, IF((ARRAYFORMULA(SUM(COUNTIFS(OccupancyAddresses,$A9,OccupancyUnits, $B9, 'Tenant Occupancy'!OQ$5:OQ23,{""&gt;0"",""Occupied"",""Late""}))))&gt;1,""Multiple Bookings"", IF(SUMIFS( 'Tenant Occupancy'!OQ$5:OQ23,OccupancyUnits,$B9,OccupancyAddres"&amp;"ses,$A9)&gt;0,SUMIFS('Tenant Occupancy'!OQ$5:OQ23,OccupancyUnits,$B9,OccupancyAddresses,$A9),IFERROR(VLOOKUP($A9&amp;"" ""&amp;$B9, FILTER(ARRAYFORMULA({OccupancyAddresses&amp;"" ""&amp; OccupancyUnits,'Tenant Occupancy'!OQ$5:OQ23}),INDEX(ARRAYFORMULA({OccupancyAddresses&amp;"""&amp;" ""&amp; OccupancyUnits,'Tenant Occupancy'!OQ$5:OQ23}),0,2)&lt;&gt;""""),2,FALSE),IF(OP6=TODAY(),""Today"",)))))"),"")</f>
        <v/>
      </c>
      <c r="OQ9" s="3" t="str">
        <f>IFERROR(__xludf.DUMMYFUNCTION("IF(ISBLANK($A9),, IF((ARRAYFORMULA(SUM(COUNTIFS(OccupancyAddresses,$A9,OccupancyUnits, $B9, 'Tenant Occupancy'!OR$5:OR23,{""&gt;0"",""Occupied"",""Late""}))))&gt;1,""Multiple Bookings"", IF(SUMIFS( 'Tenant Occupancy'!OR$5:OR23,OccupancyUnits,$B9,OccupancyAddres"&amp;"ses,$A9)&gt;0,SUMIFS('Tenant Occupancy'!OR$5:OR23,OccupancyUnits,$B9,OccupancyAddresses,$A9),IFERROR(VLOOKUP($A9&amp;"" ""&amp;$B9, FILTER(ARRAYFORMULA({OccupancyAddresses&amp;"" ""&amp; OccupancyUnits,'Tenant Occupancy'!OR$5:OR23}),INDEX(ARRAYFORMULA({OccupancyAddresses&amp;"""&amp;" ""&amp; OccupancyUnits,'Tenant Occupancy'!OR$5:OR23}),0,2)&lt;&gt;""""),2,FALSE),IF(OQ6=TODAY(),""Today"",)))))"),"")</f>
        <v/>
      </c>
      <c r="OR9" s="3" t="str">
        <f>IFERROR(__xludf.DUMMYFUNCTION("IF(ISBLANK($A9),, IF((ARRAYFORMULA(SUM(COUNTIFS(OccupancyAddresses,$A9,OccupancyUnits, $B9, 'Tenant Occupancy'!OS$5:OS23,{""&gt;0"",""Occupied"",""Late""}))))&gt;1,""Multiple Bookings"", IF(SUMIFS( 'Tenant Occupancy'!OS$5:OS23,OccupancyUnits,$B9,OccupancyAddres"&amp;"ses,$A9)&gt;0,SUMIFS('Tenant Occupancy'!OS$5:OS23,OccupancyUnits,$B9,OccupancyAddresses,$A9),IFERROR(VLOOKUP($A9&amp;"" ""&amp;$B9, FILTER(ARRAYFORMULA({OccupancyAddresses&amp;"" ""&amp; OccupancyUnits,'Tenant Occupancy'!OS$5:OS23}),INDEX(ARRAYFORMULA({OccupancyAddresses&amp;"""&amp;" ""&amp; OccupancyUnits,'Tenant Occupancy'!OS$5:OS23}),0,2)&lt;&gt;""""),2,FALSE),IF(OR6=TODAY(),""Today"",)))))"),"")</f>
        <v/>
      </c>
      <c r="OS9" s="3" t="str">
        <f>IFERROR(__xludf.DUMMYFUNCTION("IF(ISBLANK($A9),, IF((ARRAYFORMULA(SUM(COUNTIFS(OccupancyAddresses,$A9,OccupancyUnits, $B9, 'Tenant Occupancy'!OT$5:OT23,{""&gt;0"",""Occupied"",""Late""}))))&gt;1,""Multiple Bookings"", IF(SUMIFS( 'Tenant Occupancy'!OT$5:OT23,OccupancyUnits,$B9,OccupancyAddres"&amp;"ses,$A9)&gt;0,SUMIFS('Tenant Occupancy'!OT$5:OT23,OccupancyUnits,$B9,OccupancyAddresses,$A9),IFERROR(VLOOKUP($A9&amp;"" ""&amp;$B9, FILTER(ARRAYFORMULA({OccupancyAddresses&amp;"" ""&amp; OccupancyUnits,'Tenant Occupancy'!OT$5:OT23}),INDEX(ARRAYFORMULA({OccupancyAddresses&amp;"""&amp;" ""&amp; OccupancyUnits,'Tenant Occupancy'!OT$5:OT23}),0,2)&lt;&gt;""""),2,FALSE),IF(OS6=TODAY(),""Today"",)))))"),"")</f>
        <v/>
      </c>
      <c r="OT9" s="3" t="str">
        <f>IFERROR(__xludf.DUMMYFUNCTION("IF(ISBLANK($A9),, IF((ARRAYFORMULA(SUM(COUNTIFS(OccupancyAddresses,$A9,OccupancyUnits, $B9, 'Tenant Occupancy'!OU$5:OU23,{""&gt;0"",""Occupied"",""Late""}))))&gt;1,""Multiple Bookings"", IF(SUMIFS( 'Tenant Occupancy'!OU$5:OU23,OccupancyUnits,$B9,OccupancyAddres"&amp;"ses,$A9)&gt;0,SUMIFS('Tenant Occupancy'!OU$5:OU23,OccupancyUnits,$B9,OccupancyAddresses,$A9),IFERROR(VLOOKUP($A9&amp;"" ""&amp;$B9, FILTER(ARRAYFORMULA({OccupancyAddresses&amp;"" ""&amp; OccupancyUnits,'Tenant Occupancy'!OU$5:OU23}),INDEX(ARRAYFORMULA({OccupancyAddresses&amp;"""&amp;" ""&amp; OccupancyUnits,'Tenant Occupancy'!OU$5:OU23}),0,2)&lt;&gt;""""),2,FALSE),IF(OT6=TODAY(),""Today"",)))))"),"")</f>
        <v/>
      </c>
      <c r="OU9" s="3" t="str">
        <f>IFERROR(__xludf.DUMMYFUNCTION("IF(ISBLANK($A9),, IF((ARRAYFORMULA(SUM(COUNTIFS(OccupancyAddresses,$A9,OccupancyUnits, $B9, 'Tenant Occupancy'!OV$5:OV23,{""&gt;0"",""Occupied"",""Late""}))))&gt;1,""Multiple Bookings"", IF(SUMIFS( 'Tenant Occupancy'!OV$5:OV23,OccupancyUnits,$B9,OccupancyAddres"&amp;"ses,$A9)&gt;0,SUMIFS('Tenant Occupancy'!OV$5:OV23,OccupancyUnits,$B9,OccupancyAddresses,$A9),IFERROR(VLOOKUP($A9&amp;"" ""&amp;$B9, FILTER(ARRAYFORMULA({OccupancyAddresses&amp;"" ""&amp; OccupancyUnits,'Tenant Occupancy'!OV$5:OV23}),INDEX(ARRAYFORMULA({OccupancyAddresses&amp;"""&amp;" ""&amp; OccupancyUnits,'Tenant Occupancy'!OV$5:OV23}),0,2)&lt;&gt;""""),2,FALSE),IF(OU6=TODAY(),""Today"",)))))"),"")</f>
        <v/>
      </c>
      <c r="OV9" s="3" t="str">
        <f>IFERROR(__xludf.DUMMYFUNCTION("IF(ISBLANK($A9),, IF((ARRAYFORMULA(SUM(COUNTIFS(OccupancyAddresses,$A9,OccupancyUnits, $B9, 'Tenant Occupancy'!OW$5:OW23,{""&gt;0"",""Occupied"",""Late""}))))&gt;1,""Multiple Bookings"", IF(SUMIFS( 'Tenant Occupancy'!OW$5:OW23,OccupancyUnits,$B9,OccupancyAddres"&amp;"ses,$A9)&gt;0,SUMIFS('Tenant Occupancy'!OW$5:OW23,OccupancyUnits,$B9,OccupancyAddresses,$A9),IFERROR(VLOOKUP($A9&amp;"" ""&amp;$B9, FILTER(ARRAYFORMULA({OccupancyAddresses&amp;"" ""&amp; OccupancyUnits,'Tenant Occupancy'!OW$5:OW23}),INDEX(ARRAYFORMULA({OccupancyAddresses&amp;"""&amp;" ""&amp; OccupancyUnits,'Tenant Occupancy'!OW$5:OW23}),0,2)&lt;&gt;""""),2,FALSE),IF(OV6=TODAY(),""Today"",)))))"),"")</f>
        <v/>
      </c>
      <c r="OW9" s="3" t="str">
        <f>IFERROR(__xludf.DUMMYFUNCTION("IF(ISBLANK($A9),, IF((ARRAYFORMULA(SUM(COUNTIFS(OccupancyAddresses,$A9,OccupancyUnits, $B9, 'Tenant Occupancy'!OX$5:OX23,{""&gt;0"",""Occupied"",""Late""}))))&gt;1,""Multiple Bookings"", IF(SUMIFS( 'Tenant Occupancy'!OX$5:OX23,OccupancyUnits,$B9,OccupancyAddres"&amp;"ses,$A9)&gt;0,SUMIFS('Tenant Occupancy'!OX$5:OX23,OccupancyUnits,$B9,OccupancyAddresses,$A9),IFERROR(VLOOKUP($A9&amp;"" ""&amp;$B9, FILTER(ARRAYFORMULA({OccupancyAddresses&amp;"" ""&amp; OccupancyUnits,'Tenant Occupancy'!OX$5:OX23}),INDEX(ARRAYFORMULA({OccupancyAddresses&amp;"""&amp;" ""&amp; OccupancyUnits,'Tenant Occupancy'!OX$5:OX23}),0,2)&lt;&gt;""""),2,FALSE),IF(OW6=TODAY(),""Today"",)))))"),"")</f>
        <v/>
      </c>
      <c r="OX9" s="3" t="str">
        <f>IFERROR(__xludf.DUMMYFUNCTION("IF(ISBLANK($A9),, IF((ARRAYFORMULA(SUM(COUNTIFS(OccupancyAddresses,$A9,OccupancyUnits, $B9, 'Tenant Occupancy'!OY$5:OY23,{""&gt;0"",""Occupied"",""Late""}))))&gt;1,""Multiple Bookings"", IF(SUMIFS( 'Tenant Occupancy'!OY$5:OY23,OccupancyUnits,$B9,OccupancyAddres"&amp;"ses,$A9)&gt;0,SUMIFS('Tenant Occupancy'!OY$5:OY23,OccupancyUnits,$B9,OccupancyAddresses,$A9),IFERROR(VLOOKUP($A9&amp;"" ""&amp;$B9, FILTER(ARRAYFORMULA({OccupancyAddresses&amp;"" ""&amp; OccupancyUnits,'Tenant Occupancy'!OY$5:OY23}),INDEX(ARRAYFORMULA({OccupancyAddresses&amp;"""&amp;" ""&amp; OccupancyUnits,'Tenant Occupancy'!OY$5:OY23}),0,2)&lt;&gt;""""),2,FALSE),IF(OX6=TODAY(),""Today"",)))))"),"")</f>
        <v/>
      </c>
      <c r="OY9" s="3" t="str">
        <f>IFERROR(__xludf.DUMMYFUNCTION("IF(ISBLANK($A9),, IF((ARRAYFORMULA(SUM(COUNTIFS(OccupancyAddresses,$A9,OccupancyUnits, $B9, 'Tenant Occupancy'!OZ$5:OZ23,{""&gt;0"",""Occupied"",""Late""}))))&gt;1,""Multiple Bookings"", IF(SUMIFS( 'Tenant Occupancy'!OZ$5:OZ23,OccupancyUnits,$B9,OccupancyAddres"&amp;"ses,$A9)&gt;0,SUMIFS('Tenant Occupancy'!OZ$5:OZ23,OccupancyUnits,$B9,OccupancyAddresses,$A9),IFERROR(VLOOKUP($A9&amp;"" ""&amp;$B9, FILTER(ARRAYFORMULA({OccupancyAddresses&amp;"" ""&amp; OccupancyUnits,'Tenant Occupancy'!OZ$5:OZ23}),INDEX(ARRAYFORMULA({OccupancyAddresses&amp;"""&amp;" ""&amp; OccupancyUnits,'Tenant Occupancy'!OZ$5:OZ23}),0,2)&lt;&gt;""""),2,FALSE),IF(OY6=TODAY(),""Today"",)))))"),"")</f>
        <v/>
      </c>
      <c r="OZ9" s="3" t="str">
        <f>IFERROR(__xludf.DUMMYFUNCTION("IF(ISBLANK($A9),, IF((ARRAYFORMULA(SUM(COUNTIFS(OccupancyAddresses,$A9,OccupancyUnits, $B9, 'Tenant Occupancy'!PA$5:PA23,{""&gt;0"",""Occupied"",""Late""}))))&gt;1,""Multiple Bookings"", IF(SUMIFS( 'Tenant Occupancy'!PA$5:PA23,OccupancyUnits,$B9,OccupancyAddres"&amp;"ses,$A9)&gt;0,SUMIFS('Tenant Occupancy'!PA$5:PA23,OccupancyUnits,$B9,OccupancyAddresses,$A9),IFERROR(VLOOKUP($A9&amp;"" ""&amp;$B9, FILTER(ARRAYFORMULA({OccupancyAddresses&amp;"" ""&amp; OccupancyUnits,'Tenant Occupancy'!PA$5:PA23}),INDEX(ARRAYFORMULA({OccupancyAddresses&amp;"""&amp;" ""&amp; OccupancyUnits,'Tenant Occupancy'!PA$5:PA23}),0,2)&lt;&gt;""""),2,FALSE),IF(OZ6=TODAY(),""Today"",)))))"),"")</f>
        <v/>
      </c>
      <c r="PA9" s="3" t="str">
        <f>IFERROR(__xludf.DUMMYFUNCTION("IF(ISBLANK($A9),, IF((ARRAYFORMULA(SUM(COUNTIFS(OccupancyAddresses,$A9,OccupancyUnits, $B9, 'Tenant Occupancy'!PB$5:PB23,{""&gt;0"",""Occupied"",""Late""}))))&gt;1,""Multiple Bookings"", IF(SUMIFS( 'Tenant Occupancy'!PB$5:PB23,OccupancyUnits,$B9,OccupancyAddres"&amp;"ses,$A9)&gt;0,SUMIFS('Tenant Occupancy'!PB$5:PB23,OccupancyUnits,$B9,OccupancyAddresses,$A9),IFERROR(VLOOKUP($A9&amp;"" ""&amp;$B9, FILTER(ARRAYFORMULA({OccupancyAddresses&amp;"" ""&amp; OccupancyUnits,'Tenant Occupancy'!PB$5:PB23}),INDEX(ARRAYFORMULA({OccupancyAddresses&amp;"""&amp;" ""&amp; OccupancyUnits,'Tenant Occupancy'!PB$5:PB23}),0,2)&lt;&gt;""""),2,FALSE),IF(PA6=TODAY(),""Today"",)))))"),"")</f>
        <v/>
      </c>
      <c r="PB9" s="3" t="str">
        <f>IFERROR(__xludf.DUMMYFUNCTION("IF(ISBLANK($A9),, IF((ARRAYFORMULA(SUM(COUNTIFS(OccupancyAddresses,$A9,OccupancyUnits, $B9, 'Tenant Occupancy'!PC$5:PC23,{""&gt;0"",""Occupied"",""Late""}))))&gt;1,""Multiple Bookings"", IF(SUMIFS( 'Tenant Occupancy'!PC$5:PC23,OccupancyUnits,$B9,OccupancyAddres"&amp;"ses,$A9)&gt;0,SUMIFS('Tenant Occupancy'!PC$5:PC23,OccupancyUnits,$B9,OccupancyAddresses,$A9),IFERROR(VLOOKUP($A9&amp;"" ""&amp;$B9, FILTER(ARRAYFORMULA({OccupancyAddresses&amp;"" ""&amp; OccupancyUnits,'Tenant Occupancy'!PC$5:PC23}),INDEX(ARRAYFORMULA({OccupancyAddresses&amp;"""&amp;" ""&amp; OccupancyUnits,'Tenant Occupancy'!PC$5:PC23}),0,2)&lt;&gt;""""),2,FALSE),IF(PB6=TODAY(),""Today"",)))))"),"")</f>
        <v/>
      </c>
      <c r="PC9" s="3" t="str">
        <f>IFERROR(__xludf.DUMMYFUNCTION("IF(ISBLANK($A9),, IF((ARRAYFORMULA(SUM(COUNTIFS(OccupancyAddresses,$A9,OccupancyUnits, $B9, 'Tenant Occupancy'!PD$5:PD23,{""&gt;0"",""Occupied"",""Late""}))))&gt;1,""Multiple Bookings"", IF(SUMIFS( 'Tenant Occupancy'!PD$5:PD23,OccupancyUnits,$B9,OccupancyAddres"&amp;"ses,$A9)&gt;0,SUMIFS('Tenant Occupancy'!PD$5:PD23,OccupancyUnits,$B9,OccupancyAddresses,$A9),IFERROR(VLOOKUP($A9&amp;"" ""&amp;$B9, FILTER(ARRAYFORMULA({OccupancyAddresses&amp;"" ""&amp; OccupancyUnits,'Tenant Occupancy'!PD$5:PD23}),INDEX(ARRAYFORMULA({OccupancyAddresses&amp;"""&amp;" ""&amp; OccupancyUnits,'Tenant Occupancy'!PD$5:PD23}),0,2)&lt;&gt;""""),2,FALSE),IF(PC6=TODAY(),""Today"",)))))"),"")</f>
        <v/>
      </c>
      <c r="PD9" s="3" t="str">
        <f>IFERROR(__xludf.DUMMYFUNCTION("IF(ISBLANK($A9),, IF((ARRAYFORMULA(SUM(COUNTIFS(OccupancyAddresses,$A9,OccupancyUnits, $B9, 'Tenant Occupancy'!PE$5:PE23,{""&gt;0"",""Occupied"",""Late""}))))&gt;1,""Multiple Bookings"", IF(SUMIFS( 'Tenant Occupancy'!PE$5:PE23,OccupancyUnits,$B9,OccupancyAddres"&amp;"ses,$A9)&gt;0,SUMIFS('Tenant Occupancy'!PE$5:PE23,OccupancyUnits,$B9,OccupancyAddresses,$A9),IFERROR(VLOOKUP($A9&amp;"" ""&amp;$B9, FILTER(ARRAYFORMULA({OccupancyAddresses&amp;"" ""&amp; OccupancyUnits,'Tenant Occupancy'!PE$5:PE23}),INDEX(ARRAYFORMULA({OccupancyAddresses&amp;"""&amp;" ""&amp; OccupancyUnits,'Tenant Occupancy'!PE$5:PE23}),0,2)&lt;&gt;""""),2,FALSE),IF(PD6=TODAY(),""Today"",)))))"),"")</f>
        <v/>
      </c>
      <c r="PE9" s="3" t="str">
        <f>IFERROR(__xludf.DUMMYFUNCTION("IF(ISBLANK($A9),, IF((ARRAYFORMULA(SUM(COUNTIFS(OccupancyAddresses,$A9,OccupancyUnits, $B9, 'Tenant Occupancy'!PF$5:PF23,{""&gt;0"",""Occupied"",""Late""}))))&gt;1,""Multiple Bookings"", IF(SUMIFS( 'Tenant Occupancy'!PF$5:PF23,OccupancyUnits,$B9,OccupancyAddres"&amp;"ses,$A9)&gt;0,SUMIFS('Tenant Occupancy'!PF$5:PF23,OccupancyUnits,$B9,OccupancyAddresses,$A9),IFERROR(VLOOKUP($A9&amp;"" ""&amp;$B9, FILTER(ARRAYFORMULA({OccupancyAddresses&amp;"" ""&amp; OccupancyUnits,'Tenant Occupancy'!PF$5:PF23}),INDEX(ARRAYFORMULA({OccupancyAddresses&amp;"""&amp;" ""&amp; OccupancyUnits,'Tenant Occupancy'!PF$5:PF23}),0,2)&lt;&gt;""""),2,FALSE),IF(PE6=TODAY(),""Today"",)))))"),"")</f>
        <v/>
      </c>
      <c r="PF9" s="3" t="str">
        <f>IFERROR(__xludf.DUMMYFUNCTION("IF(ISBLANK($A9),, IF((ARRAYFORMULA(SUM(COUNTIFS(OccupancyAddresses,$A9,OccupancyUnits, $B9, 'Tenant Occupancy'!PG$5:PG23,{""&gt;0"",""Occupied"",""Late""}))))&gt;1,""Multiple Bookings"", IF(SUMIFS( 'Tenant Occupancy'!PG$5:PG23,OccupancyUnits,$B9,OccupancyAddres"&amp;"ses,$A9)&gt;0,SUMIFS('Tenant Occupancy'!PG$5:PG23,OccupancyUnits,$B9,OccupancyAddresses,$A9),IFERROR(VLOOKUP($A9&amp;"" ""&amp;$B9, FILTER(ARRAYFORMULA({OccupancyAddresses&amp;"" ""&amp; OccupancyUnits,'Tenant Occupancy'!PG$5:PG23}),INDEX(ARRAYFORMULA({OccupancyAddresses&amp;"""&amp;" ""&amp; OccupancyUnits,'Tenant Occupancy'!PG$5:PG23}),0,2)&lt;&gt;""""),2,FALSE),IF(PF6=TODAY(),""Today"",)))))"),"")</f>
        <v/>
      </c>
      <c r="PG9" s="3" t="str">
        <f>IFERROR(__xludf.DUMMYFUNCTION("IF(ISBLANK($A9),, IF((ARRAYFORMULA(SUM(COUNTIFS(OccupancyAddresses,$A9,OccupancyUnits, $B9, 'Tenant Occupancy'!PH$5:PH23,{""&gt;0"",""Occupied"",""Late""}))))&gt;1,""Multiple Bookings"", IF(SUMIFS( 'Tenant Occupancy'!PH$5:PH23,OccupancyUnits,$B9,OccupancyAddres"&amp;"ses,$A9)&gt;0,SUMIFS('Tenant Occupancy'!PH$5:PH23,OccupancyUnits,$B9,OccupancyAddresses,$A9),IFERROR(VLOOKUP($A9&amp;"" ""&amp;$B9, FILTER(ARRAYFORMULA({OccupancyAddresses&amp;"" ""&amp; OccupancyUnits,'Tenant Occupancy'!PH$5:PH23}),INDEX(ARRAYFORMULA({OccupancyAddresses&amp;"""&amp;" ""&amp; OccupancyUnits,'Tenant Occupancy'!PH$5:PH23}),0,2)&lt;&gt;""""),2,FALSE),IF(PG6=TODAY(),""Today"",)))))"),"")</f>
        <v/>
      </c>
      <c r="PH9" s="3" t="str">
        <f>IFERROR(__xludf.DUMMYFUNCTION("IF(ISBLANK($A9),, IF((ARRAYFORMULA(SUM(COUNTIFS(OccupancyAddresses,$A9,OccupancyUnits, $B9, 'Tenant Occupancy'!PI$5:PI23,{""&gt;0"",""Occupied"",""Late""}))))&gt;1,""Multiple Bookings"", IF(SUMIFS( 'Tenant Occupancy'!PI$5:PI23,OccupancyUnits,$B9,OccupancyAddres"&amp;"ses,$A9)&gt;0,SUMIFS('Tenant Occupancy'!PI$5:PI23,OccupancyUnits,$B9,OccupancyAddresses,$A9),IFERROR(VLOOKUP($A9&amp;"" ""&amp;$B9, FILTER(ARRAYFORMULA({OccupancyAddresses&amp;"" ""&amp; OccupancyUnits,'Tenant Occupancy'!PI$5:PI23}),INDEX(ARRAYFORMULA({OccupancyAddresses&amp;"""&amp;" ""&amp; OccupancyUnits,'Tenant Occupancy'!PI$5:PI23}),0,2)&lt;&gt;""""),2,FALSE),IF(PH6=TODAY(),""Today"",)))))"),"")</f>
        <v/>
      </c>
      <c r="PI9" s="3" t="str">
        <f>IFERROR(__xludf.DUMMYFUNCTION("IF(ISBLANK($A9),, IF((ARRAYFORMULA(SUM(COUNTIFS(OccupancyAddresses,$A9,OccupancyUnits, $B9, 'Tenant Occupancy'!PJ$5:PJ23,{""&gt;0"",""Occupied"",""Late""}))))&gt;1,""Multiple Bookings"", IF(SUMIFS( 'Tenant Occupancy'!PJ$5:PJ23,OccupancyUnits,$B9,OccupancyAddres"&amp;"ses,$A9)&gt;0,SUMIFS('Tenant Occupancy'!PJ$5:PJ23,OccupancyUnits,$B9,OccupancyAddresses,$A9),IFERROR(VLOOKUP($A9&amp;"" ""&amp;$B9, FILTER(ARRAYFORMULA({OccupancyAddresses&amp;"" ""&amp; OccupancyUnits,'Tenant Occupancy'!PJ$5:PJ23}),INDEX(ARRAYFORMULA({OccupancyAddresses&amp;"""&amp;" ""&amp; OccupancyUnits,'Tenant Occupancy'!PJ$5:PJ23}),0,2)&lt;&gt;""""),2,FALSE),IF(PI6=TODAY(),""Today"",)))))"),"")</f>
        <v/>
      </c>
      <c r="PJ9" s="3" t="str">
        <f>IFERROR(__xludf.DUMMYFUNCTION("IF(ISBLANK($A9),, IF((ARRAYFORMULA(SUM(COUNTIFS(OccupancyAddresses,$A9,OccupancyUnits, $B9, 'Tenant Occupancy'!PK$5:PK23,{""&gt;0"",""Occupied"",""Late""}))))&gt;1,""Multiple Bookings"", IF(SUMIFS( 'Tenant Occupancy'!PK$5:PK23,OccupancyUnits,$B9,OccupancyAddres"&amp;"ses,$A9)&gt;0,SUMIFS('Tenant Occupancy'!PK$5:PK23,OccupancyUnits,$B9,OccupancyAddresses,$A9),IFERROR(VLOOKUP($A9&amp;"" ""&amp;$B9, FILTER(ARRAYFORMULA({OccupancyAddresses&amp;"" ""&amp; OccupancyUnits,'Tenant Occupancy'!PK$5:PK23}),INDEX(ARRAYFORMULA({OccupancyAddresses&amp;"""&amp;" ""&amp; OccupancyUnits,'Tenant Occupancy'!PK$5:PK23}),0,2)&lt;&gt;""""),2,FALSE),IF(PJ6=TODAY(),""Today"",)))))"),"")</f>
        <v/>
      </c>
      <c r="PK9" s="3" t="str">
        <f>IFERROR(__xludf.DUMMYFUNCTION("IF(ISBLANK($A9),, IF((ARRAYFORMULA(SUM(COUNTIFS(OccupancyAddresses,$A9,OccupancyUnits, $B9, 'Tenant Occupancy'!PL$5:PL23,{""&gt;0"",""Occupied"",""Late""}))))&gt;1,""Multiple Bookings"", IF(SUMIFS( 'Tenant Occupancy'!PL$5:PL23,OccupancyUnits,$B9,OccupancyAddres"&amp;"ses,$A9)&gt;0,SUMIFS('Tenant Occupancy'!PL$5:PL23,OccupancyUnits,$B9,OccupancyAddresses,$A9),IFERROR(VLOOKUP($A9&amp;"" ""&amp;$B9, FILTER(ARRAYFORMULA({OccupancyAddresses&amp;"" ""&amp; OccupancyUnits,'Tenant Occupancy'!PL$5:PL23}),INDEX(ARRAYFORMULA({OccupancyAddresses&amp;"""&amp;" ""&amp; OccupancyUnits,'Tenant Occupancy'!PL$5:PL23}),0,2)&lt;&gt;""""),2,FALSE),IF(PK6=TODAY(),""Today"",)))))"),"")</f>
        <v/>
      </c>
      <c r="PL9" s="3" t="str">
        <f>IFERROR(__xludf.DUMMYFUNCTION("IF(ISBLANK($A9),, IF((ARRAYFORMULA(SUM(COUNTIFS(OccupancyAddresses,$A9,OccupancyUnits, $B9, 'Tenant Occupancy'!PM$5:PM23,{""&gt;0"",""Occupied"",""Late""}))))&gt;1,""Multiple Bookings"", IF(SUMIFS( 'Tenant Occupancy'!PM$5:PM23,OccupancyUnits,$B9,OccupancyAddres"&amp;"ses,$A9)&gt;0,SUMIFS('Tenant Occupancy'!PM$5:PM23,OccupancyUnits,$B9,OccupancyAddresses,$A9),IFERROR(VLOOKUP($A9&amp;"" ""&amp;$B9, FILTER(ARRAYFORMULA({OccupancyAddresses&amp;"" ""&amp; OccupancyUnits,'Tenant Occupancy'!PM$5:PM23}),INDEX(ARRAYFORMULA({OccupancyAddresses&amp;"""&amp;" ""&amp; OccupancyUnits,'Tenant Occupancy'!PM$5:PM23}),0,2)&lt;&gt;""""),2,FALSE),IF(PL6=TODAY(),""Today"",)))))"),"")</f>
        <v/>
      </c>
      <c r="PM9" s="3" t="str">
        <f>IFERROR(__xludf.DUMMYFUNCTION("IF(ISBLANK($A9),, IF((ARRAYFORMULA(SUM(COUNTIFS(OccupancyAddresses,$A9,OccupancyUnits, $B9, 'Tenant Occupancy'!PN$5:PN23,{""&gt;0"",""Occupied"",""Late""}))))&gt;1,""Multiple Bookings"", IF(SUMIFS( 'Tenant Occupancy'!PN$5:PN23,OccupancyUnits,$B9,OccupancyAddres"&amp;"ses,$A9)&gt;0,SUMIFS('Tenant Occupancy'!PN$5:PN23,OccupancyUnits,$B9,OccupancyAddresses,$A9),IFERROR(VLOOKUP($A9&amp;"" ""&amp;$B9, FILTER(ARRAYFORMULA({OccupancyAddresses&amp;"" ""&amp; OccupancyUnits,'Tenant Occupancy'!PN$5:PN23}),INDEX(ARRAYFORMULA({OccupancyAddresses&amp;"""&amp;" ""&amp; OccupancyUnits,'Tenant Occupancy'!PN$5:PN23}),0,2)&lt;&gt;""""),2,FALSE),IF(PM6=TODAY(),""Today"",)))))"),"")</f>
        <v/>
      </c>
      <c r="PN9" s="3" t="str">
        <f>IFERROR(__xludf.DUMMYFUNCTION("IF(ISBLANK($A9),, IF((ARRAYFORMULA(SUM(COUNTIFS(OccupancyAddresses,$A9,OccupancyUnits, $B9, 'Tenant Occupancy'!PO$5:PO23,{""&gt;0"",""Occupied"",""Late""}))))&gt;1,""Multiple Bookings"", IF(SUMIFS( 'Tenant Occupancy'!PO$5:PO23,OccupancyUnits,$B9,OccupancyAddres"&amp;"ses,$A9)&gt;0,SUMIFS('Tenant Occupancy'!PO$5:PO23,OccupancyUnits,$B9,OccupancyAddresses,$A9),IFERROR(VLOOKUP($A9&amp;"" ""&amp;$B9, FILTER(ARRAYFORMULA({OccupancyAddresses&amp;"" ""&amp; OccupancyUnits,'Tenant Occupancy'!PO$5:PO23}),INDEX(ARRAYFORMULA({OccupancyAddresses&amp;"""&amp;" ""&amp; OccupancyUnits,'Tenant Occupancy'!PO$5:PO23}),0,2)&lt;&gt;""""),2,FALSE),IF(PN6=TODAY(),""Today"",)))))"),"")</f>
        <v/>
      </c>
      <c r="PO9" s="3" t="str">
        <f>IFERROR(__xludf.DUMMYFUNCTION("IF(ISBLANK($A9),, IF((ARRAYFORMULA(SUM(COUNTIFS(OccupancyAddresses,$A9,OccupancyUnits, $B9, 'Tenant Occupancy'!PP$5:PP23,{""&gt;0"",""Occupied"",""Late""}))))&gt;1,""Multiple Bookings"", IF(SUMIFS( 'Tenant Occupancy'!PP$5:PP23,OccupancyUnits,$B9,OccupancyAddres"&amp;"ses,$A9)&gt;0,SUMIFS('Tenant Occupancy'!PP$5:PP23,OccupancyUnits,$B9,OccupancyAddresses,$A9),IFERROR(VLOOKUP($A9&amp;"" ""&amp;$B9, FILTER(ARRAYFORMULA({OccupancyAddresses&amp;"" ""&amp; OccupancyUnits,'Tenant Occupancy'!PP$5:PP23}),INDEX(ARRAYFORMULA({OccupancyAddresses&amp;"""&amp;" ""&amp; OccupancyUnits,'Tenant Occupancy'!PP$5:PP23}),0,2)&lt;&gt;""""),2,FALSE),IF(PO6=TODAY(),""Today"",)))))"),"")</f>
        <v/>
      </c>
      <c r="PP9" s="3" t="str">
        <f>IFERROR(__xludf.DUMMYFUNCTION("IF(ISBLANK($A9),, IF((ARRAYFORMULA(SUM(COUNTIFS(OccupancyAddresses,$A9,OccupancyUnits, $B9, 'Tenant Occupancy'!PQ$5:PQ23,{""&gt;0"",""Occupied"",""Late""}))))&gt;1,""Multiple Bookings"", IF(SUMIFS( 'Tenant Occupancy'!PQ$5:PQ23,OccupancyUnits,$B9,OccupancyAddres"&amp;"ses,$A9)&gt;0,SUMIFS('Tenant Occupancy'!PQ$5:PQ23,OccupancyUnits,$B9,OccupancyAddresses,$A9),IFERROR(VLOOKUP($A9&amp;"" ""&amp;$B9, FILTER(ARRAYFORMULA({OccupancyAddresses&amp;"" ""&amp; OccupancyUnits,'Tenant Occupancy'!PQ$5:PQ23}),INDEX(ARRAYFORMULA({OccupancyAddresses&amp;"""&amp;" ""&amp; OccupancyUnits,'Tenant Occupancy'!PQ$5:PQ23}),0,2)&lt;&gt;""""),2,FALSE),IF(PP6=TODAY(),""Today"",)))))"),"")</f>
        <v/>
      </c>
      <c r="PQ9" s="3" t="str">
        <f>IFERROR(__xludf.DUMMYFUNCTION("IF(ISBLANK($A9),, IF((ARRAYFORMULA(SUM(COUNTIFS(OccupancyAddresses,$A9,OccupancyUnits, $B9, 'Tenant Occupancy'!PR$5:PR23,{""&gt;0"",""Occupied"",""Late""}))))&gt;1,""Multiple Bookings"", IF(SUMIFS( 'Tenant Occupancy'!PR$5:PR23,OccupancyUnits,$B9,OccupancyAddres"&amp;"ses,$A9)&gt;0,SUMIFS('Tenant Occupancy'!PR$5:PR23,OccupancyUnits,$B9,OccupancyAddresses,$A9),IFERROR(VLOOKUP($A9&amp;"" ""&amp;$B9, FILTER(ARRAYFORMULA({OccupancyAddresses&amp;"" ""&amp; OccupancyUnits,'Tenant Occupancy'!PR$5:PR23}),INDEX(ARRAYFORMULA({OccupancyAddresses&amp;"""&amp;" ""&amp; OccupancyUnits,'Tenant Occupancy'!PR$5:PR23}),0,2)&lt;&gt;""""),2,FALSE),IF(PQ6=TODAY(),""Today"",)))))"),"")</f>
        <v/>
      </c>
      <c r="PR9" s="3" t="str">
        <f>IFERROR(__xludf.DUMMYFUNCTION("IF(ISBLANK($A9),, IF((ARRAYFORMULA(SUM(COUNTIFS(OccupancyAddresses,$A9,OccupancyUnits, $B9, 'Tenant Occupancy'!PS$5:PS23,{""&gt;0"",""Occupied"",""Late""}))))&gt;1,""Multiple Bookings"", IF(SUMIFS( 'Tenant Occupancy'!PS$5:PS23,OccupancyUnits,$B9,OccupancyAddres"&amp;"ses,$A9)&gt;0,SUMIFS('Tenant Occupancy'!PS$5:PS23,OccupancyUnits,$B9,OccupancyAddresses,$A9),IFERROR(VLOOKUP($A9&amp;"" ""&amp;$B9, FILTER(ARRAYFORMULA({OccupancyAddresses&amp;"" ""&amp; OccupancyUnits,'Tenant Occupancy'!PS$5:PS23}),INDEX(ARRAYFORMULA({OccupancyAddresses&amp;"""&amp;" ""&amp; OccupancyUnits,'Tenant Occupancy'!PS$5:PS23}),0,2)&lt;&gt;""""),2,FALSE),IF(PR6=TODAY(),""Today"",)))))"),"")</f>
        <v/>
      </c>
      <c r="PS9" s="3" t="str">
        <f>IFERROR(__xludf.DUMMYFUNCTION("IF(ISBLANK($A9),, IF((ARRAYFORMULA(SUM(COUNTIFS(OccupancyAddresses,$A9,OccupancyUnits, $B9, 'Tenant Occupancy'!PT$5:PT23,{""&gt;0"",""Occupied"",""Late""}))))&gt;1,""Multiple Bookings"", IF(SUMIFS( 'Tenant Occupancy'!PT$5:PT23,OccupancyUnits,$B9,OccupancyAddres"&amp;"ses,$A9)&gt;0,SUMIFS('Tenant Occupancy'!PT$5:PT23,OccupancyUnits,$B9,OccupancyAddresses,$A9),IFERROR(VLOOKUP($A9&amp;"" ""&amp;$B9, FILTER(ARRAYFORMULA({OccupancyAddresses&amp;"" ""&amp; OccupancyUnits,'Tenant Occupancy'!PT$5:PT23}),INDEX(ARRAYFORMULA({OccupancyAddresses&amp;"""&amp;" ""&amp; OccupancyUnits,'Tenant Occupancy'!PT$5:PT23}),0,2)&lt;&gt;""""),2,FALSE),IF(PS6=TODAY(),""Today"",)))))"),"")</f>
        <v/>
      </c>
      <c r="PT9" s="3" t="str">
        <f>IFERROR(__xludf.DUMMYFUNCTION("IF(ISBLANK($A9),, IF((ARRAYFORMULA(SUM(COUNTIFS(OccupancyAddresses,$A9,OccupancyUnits, $B9, 'Tenant Occupancy'!PU$5:PU23,{""&gt;0"",""Occupied"",""Late""}))))&gt;1,""Multiple Bookings"", IF(SUMIFS( 'Tenant Occupancy'!PU$5:PU23,OccupancyUnits,$B9,OccupancyAddres"&amp;"ses,$A9)&gt;0,SUMIFS('Tenant Occupancy'!PU$5:PU23,OccupancyUnits,$B9,OccupancyAddresses,$A9),IFERROR(VLOOKUP($A9&amp;"" ""&amp;$B9, FILTER(ARRAYFORMULA({OccupancyAddresses&amp;"" ""&amp; OccupancyUnits,'Tenant Occupancy'!PU$5:PU23}),INDEX(ARRAYFORMULA({OccupancyAddresses&amp;"""&amp;" ""&amp; OccupancyUnits,'Tenant Occupancy'!PU$5:PU23}),0,2)&lt;&gt;""""),2,FALSE),IF(PT6=TODAY(),""Today"",)))))"),"")</f>
        <v/>
      </c>
      <c r="PU9" s="3" t="str">
        <f>IFERROR(__xludf.DUMMYFUNCTION("IF(ISBLANK($A9),, IF((ARRAYFORMULA(SUM(COUNTIFS(OccupancyAddresses,$A9,OccupancyUnits, $B9, 'Tenant Occupancy'!PV$5:PV23,{""&gt;0"",""Occupied"",""Late""}))))&gt;1,""Multiple Bookings"", IF(SUMIFS( 'Tenant Occupancy'!PV$5:PV23,OccupancyUnits,$B9,OccupancyAddres"&amp;"ses,$A9)&gt;0,SUMIFS('Tenant Occupancy'!PV$5:PV23,OccupancyUnits,$B9,OccupancyAddresses,$A9),IFERROR(VLOOKUP($A9&amp;"" ""&amp;$B9, FILTER(ARRAYFORMULA({OccupancyAddresses&amp;"" ""&amp; OccupancyUnits,'Tenant Occupancy'!PV$5:PV23}),INDEX(ARRAYFORMULA({OccupancyAddresses&amp;"""&amp;" ""&amp; OccupancyUnits,'Tenant Occupancy'!PV$5:PV23}),0,2)&lt;&gt;""""),2,FALSE),IF(PU6=TODAY(),""Today"",)))))"),"")</f>
        <v/>
      </c>
      <c r="PV9" s="3" t="str">
        <f>IFERROR(__xludf.DUMMYFUNCTION("IF(ISBLANK($A9),, IF((ARRAYFORMULA(SUM(COUNTIFS(OccupancyAddresses,$A9,OccupancyUnits, $B9, 'Tenant Occupancy'!PW$5:PW23,{""&gt;0"",""Occupied"",""Late""}))))&gt;1,""Multiple Bookings"", IF(SUMIFS( 'Tenant Occupancy'!PW$5:PW23,OccupancyUnits,$B9,OccupancyAddres"&amp;"ses,$A9)&gt;0,SUMIFS('Tenant Occupancy'!PW$5:PW23,OccupancyUnits,$B9,OccupancyAddresses,$A9),IFERROR(VLOOKUP($A9&amp;"" ""&amp;$B9, FILTER(ARRAYFORMULA({OccupancyAddresses&amp;"" ""&amp; OccupancyUnits,'Tenant Occupancy'!PW$5:PW23}),INDEX(ARRAYFORMULA({OccupancyAddresses&amp;"""&amp;" ""&amp; OccupancyUnits,'Tenant Occupancy'!PW$5:PW23}),0,2)&lt;&gt;""""),2,FALSE),IF(PV6=TODAY(),""Today"",)))))"),"")</f>
        <v/>
      </c>
      <c r="PW9" s="3" t="str">
        <f>IFERROR(__xludf.DUMMYFUNCTION("IF(ISBLANK($A9),, IF((ARRAYFORMULA(SUM(COUNTIFS(OccupancyAddresses,$A9,OccupancyUnits, $B9, 'Tenant Occupancy'!PX$5:PX23,{""&gt;0"",""Occupied"",""Late""}))))&gt;1,""Multiple Bookings"", IF(SUMIFS( 'Tenant Occupancy'!PX$5:PX23,OccupancyUnits,$B9,OccupancyAddres"&amp;"ses,$A9)&gt;0,SUMIFS('Tenant Occupancy'!PX$5:PX23,OccupancyUnits,$B9,OccupancyAddresses,$A9),IFERROR(VLOOKUP($A9&amp;"" ""&amp;$B9, FILTER(ARRAYFORMULA({OccupancyAddresses&amp;"" ""&amp; OccupancyUnits,'Tenant Occupancy'!PX$5:PX23}),INDEX(ARRAYFORMULA({OccupancyAddresses&amp;"""&amp;" ""&amp; OccupancyUnits,'Tenant Occupancy'!PX$5:PX23}),0,2)&lt;&gt;""""),2,FALSE),IF(PW6=TODAY(),""Today"",)))))"),"")</f>
        <v/>
      </c>
      <c r="PX9" s="3" t="str">
        <f>IFERROR(__xludf.DUMMYFUNCTION("IF(ISBLANK($A9),, IF((ARRAYFORMULA(SUM(COUNTIFS(OccupancyAddresses,$A9,OccupancyUnits, $B9, 'Tenant Occupancy'!PY$5:PY23,{""&gt;0"",""Occupied"",""Late""}))))&gt;1,""Multiple Bookings"", IF(SUMIFS( 'Tenant Occupancy'!PY$5:PY23,OccupancyUnits,$B9,OccupancyAddres"&amp;"ses,$A9)&gt;0,SUMIFS('Tenant Occupancy'!PY$5:PY23,OccupancyUnits,$B9,OccupancyAddresses,$A9),IFERROR(VLOOKUP($A9&amp;"" ""&amp;$B9, FILTER(ARRAYFORMULA({OccupancyAddresses&amp;"" ""&amp; OccupancyUnits,'Tenant Occupancy'!PY$5:PY23}),INDEX(ARRAYFORMULA({OccupancyAddresses&amp;"""&amp;" ""&amp; OccupancyUnits,'Tenant Occupancy'!PY$5:PY23}),0,2)&lt;&gt;""""),2,FALSE),IF(PX6=TODAY(),""Today"",)))))"),"")</f>
        <v/>
      </c>
      <c r="PY9" s="3" t="str">
        <f>IFERROR(__xludf.DUMMYFUNCTION("IF(ISBLANK($A9),, IF((ARRAYFORMULA(SUM(COUNTIFS(OccupancyAddresses,$A9,OccupancyUnits, $B9, 'Tenant Occupancy'!PZ$5:PZ23,{""&gt;0"",""Occupied"",""Late""}))))&gt;1,""Multiple Bookings"", IF(SUMIFS( 'Tenant Occupancy'!PZ$5:PZ23,OccupancyUnits,$B9,OccupancyAddres"&amp;"ses,$A9)&gt;0,SUMIFS('Tenant Occupancy'!PZ$5:PZ23,OccupancyUnits,$B9,OccupancyAddresses,$A9),IFERROR(VLOOKUP($A9&amp;"" ""&amp;$B9, FILTER(ARRAYFORMULA({OccupancyAddresses&amp;"" ""&amp; OccupancyUnits,'Tenant Occupancy'!PZ$5:PZ23}),INDEX(ARRAYFORMULA({OccupancyAddresses&amp;"""&amp;" ""&amp; OccupancyUnits,'Tenant Occupancy'!PZ$5:PZ23}),0,2)&lt;&gt;""""),2,FALSE),IF(PY6=TODAY(),""Today"",)))))"),"")</f>
        <v/>
      </c>
      <c r="PZ9" s="3" t="str">
        <f>IFERROR(__xludf.DUMMYFUNCTION("IF(ISBLANK($A9),, IF((ARRAYFORMULA(SUM(COUNTIFS(OccupancyAddresses,$A9,OccupancyUnits, $B9, 'Tenant Occupancy'!QA$5:QA23,{""&gt;0"",""Occupied"",""Late""}))))&gt;1,""Multiple Bookings"", IF(SUMIFS( 'Tenant Occupancy'!QA$5:QA23,OccupancyUnits,$B9,OccupancyAddres"&amp;"ses,$A9)&gt;0,SUMIFS('Tenant Occupancy'!QA$5:QA23,OccupancyUnits,$B9,OccupancyAddresses,$A9),IFERROR(VLOOKUP($A9&amp;"" ""&amp;$B9, FILTER(ARRAYFORMULA({OccupancyAddresses&amp;"" ""&amp; OccupancyUnits,'Tenant Occupancy'!QA$5:QA23}),INDEX(ARRAYFORMULA({OccupancyAddresses&amp;"""&amp;" ""&amp; OccupancyUnits,'Tenant Occupancy'!QA$5:QA23}),0,2)&lt;&gt;""""),2,FALSE),IF(PZ6=TODAY(),""Today"",)))))"),"")</f>
        <v/>
      </c>
      <c r="QA9" s="3" t="str">
        <f>IFERROR(__xludf.DUMMYFUNCTION("IF(ISBLANK($A9),, IF((ARRAYFORMULA(SUM(COUNTIFS(OccupancyAddresses,$A9,OccupancyUnits, $B9, 'Tenant Occupancy'!QB$5:QB23,{""&gt;0"",""Occupied"",""Late""}))))&gt;1,""Multiple Bookings"", IF(SUMIFS( 'Tenant Occupancy'!QB$5:QB23,OccupancyUnits,$B9,OccupancyAddres"&amp;"ses,$A9)&gt;0,SUMIFS('Tenant Occupancy'!QB$5:QB23,OccupancyUnits,$B9,OccupancyAddresses,$A9),IFERROR(VLOOKUP($A9&amp;"" ""&amp;$B9, FILTER(ARRAYFORMULA({OccupancyAddresses&amp;"" ""&amp; OccupancyUnits,'Tenant Occupancy'!QB$5:QB23}),INDEX(ARRAYFORMULA({OccupancyAddresses&amp;"""&amp;" ""&amp; OccupancyUnits,'Tenant Occupancy'!QB$5:QB23}),0,2)&lt;&gt;""""),2,FALSE),IF(QA6=TODAY(),""Today"",)))))"),"")</f>
        <v/>
      </c>
      <c r="QB9" s="3" t="str">
        <f>IFERROR(__xludf.DUMMYFUNCTION("IF(ISBLANK($A9),, IF((ARRAYFORMULA(SUM(COUNTIFS(OccupancyAddresses,$A9,OccupancyUnits, $B9, 'Tenant Occupancy'!QC$5:QC23,{""&gt;0"",""Occupied"",""Late""}))))&gt;1,""Multiple Bookings"", IF(SUMIFS( 'Tenant Occupancy'!QC$5:QC23,OccupancyUnits,$B9,OccupancyAddres"&amp;"ses,$A9)&gt;0,SUMIFS('Tenant Occupancy'!QC$5:QC23,OccupancyUnits,$B9,OccupancyAddresses,$A9),IFERROR(VLOOKUP($A9&amp;"" ""&amp;$B9, FILTER(ARRAYFORMULA({OccupancyAddresses&amp;"" ""&amp; OccupancyUnits,'Tenant Occupancy'!QC$5:QC23}),INDEX(ARRAYFORMULA({OccupancyAddresses&amp;"""&amp;" ""&amp; OccupancyUnits,'Tenant Occupancy'!QC$5:QC23}),0,2)&lt;&gt;""""),2,FALSE),IF(QB6=TODAY(),""Today"",)))))"),"")</f>
        <v/>
      </c>
      <c r="QC9" s="3" t="str">
        <f>IFERROR(__xludf.DUMMYFUNCTION("IF(ISBLANK($A9),, IF((ARRAYFORMULA(SUM(COUNTIFS(OccupancyAddresses,$A9,OccupancyUnits, $B9, 'Tenant Occupancy'!QD$5:QD23,{""&gt;0"",""Occupied"",""Late""}))))&gt;1,""Multiple Bookings"", IF(SUMIFS( 'Tenant Occupancy'!QD$5:QD23,OccupancyUnits,$B9,OccupancyAddres"&amp;"ses,$A9)&gt;0,SUMIFS('Tenant Occupancy'!QD$5:QD23,OccupancyUnits,$B9,OccupancyAddresses,$A9),IFERROR(VLOOKUP($A9&amp;"" ""&amp;$B9, FILTER(ARRAYFORMULA({OccupancyAddresses&amp;"" ""&amp; OccupancyUnits,'Tenant Occupancy'!QD$5:QD23}),INDEX(ARRAYFORMULA({OccupancyAddresses&amp;"""&amp;" ""&amp; OccupancyUnits,'Tenant Occupancy'!QD$5:QD23}),0,2)&lt;&gt;""""),2,FALSE),IF(QC6=TODAY(),""Today"",)))))"),"")</f>
        <v/>
      </c>
      <c r="QD9" s="3" t="str">
        <f>IFERROR(__xludf.DUMMYFUNCTION("IF(ISBLANK($A9),, IF((ARRAYFORMULA(SUM(COUNTIFS(OccupancyAddresses,$A9,OccupancyUnits, $B9, 'Tenant Occupancy'!QE$5:QE23,{""&gt;0"",""Occupied"",""Late""}))))&gt;1,""Multiple Bookings"", IF(SUMIFS( 'Tenant Occupancy'!QE$5:QE23,OccupancyUnits,$B9,OccupancyAddres"&amp;"ses,$A9)&gt;0,SUMIFS('Tenant Occupancy'!QE$5:QE23,OccupancyUnits,$B9,OccupancyAddresses,$A9),IFERROR(VLOOKUP($A9&amp;"" ""&amp;$B9, FILTER(ARRAYFORMULA({OccupancyAddresses&amp;"" ""&amp; OccupancyUnits,'Tenant Occupancy'!QE$5:QE23}),INDEX(ARRAYFORMULA({OccupancyAddresses&amp;"""&amp;" ""&amp; OccupancyUnits,'Tenant Occupancy'!QE$5:QE23}),0,2)&lt;&gt;""""),2,FALSE),IF(QD6=TODAY(),""Today"",)))))"),"")</f>
        <v/>
      </c>
      <c r="QE9" s="3" t="str">
        <f>IFERROR(__xludf.DUMMYFUNCTION("IF(ISBLANK($A9),, IF((ARRAYFORMULA(SUM(COUNTIFS(OccupancyAddresses,$A9,OccupancyUnits, $B9, 'Tenant Occupancy'!QF$5:QF23,{""&gt;0"",""Occupied"",""Late""}))))&gt;1,""Multiple Bookings"", IF(SUMIFS( 'Tenant Occupancy'!QF$5:QF23,OccupancyUnits,$B9,OccupancyAddres"&amp;"ses,$A9)&gt;0,SUMIFS('Tenant Occupancy'!QF$5:QF23,OccupancyUnits,$B9,OccupancyAddresses,$A9),IFERROR(VLOOKUP($A9&amp;"" ""&amp;$B9, FILTER(ARRAYFORMULA({OccupancyAddresses&amp;"" ""&amp; OccupancyUnits,'Tenant Occupancy'!QF$5:QF23}),INDEX(ARRAYFORMULA({OccupancyAddresses&amp;"""&amp;" ""&amp; OccupancyUnits,'Tenant Occupancy'!QF$5:QF23}),0,2)&lt;&gt;""""),2,FALSE),IF(QE6=TODAY(),""Today"",)))))"),"")</f>
        <v/>
      </c>
      <c r="QF9" s="3" t="str">
        <f>IFERROR(__xludf.DUMMYFUNCTION("IF(ISBLANK($A9),, IF((ARRAYFORMULA(SUM(COUNTIFS(OccupancyAddresses,$A9,OccupancyUnits, $B9, 'Tenant Occupancy'!QG$5:QG23,{""&gt;0"",""Occupied"",""Late""}))))&gt;1,""Multiple Bookings"", IF(SUMIFS( 'Tenant Occupancy'!QG$5:QG23,OccupancyUnits,$B9,OccupancyAddres"&amp;"ses,$A9)&gt;0,SUMIFS('Tenant Occupancy'!QG$5:QG23,OccupancyUnits,$B9,OccupancyAddresses,$A9),IFERROR(VLOOKUP($A9&amp;"" ""&amp;$B9, FILTER(ARRAYFORMULA({OccupancyAddresses&amp;"" ""&amp; OccupancyUnits,'Tenant Occupancy'!QG$5:QG23}),INDEX(ARRAYFORMULA({OccupancyAddresses&amp;"""&amp;" ""&amp; OccupancyUnits,'Tenant Occupancy'!QG$5:QG23}),0,2)&lt;&gt;""""),2,FALSE),IF(QF6=TODAY(),""Today"",)))))"),"")</f>
        <v/>
      </c>
      <c r="QG9" s="3" t="str">
        <f>IFERROR(__xludf.DUMMYFUNCTION("IF(ISBLANK($A9),, IF((ARRAYFORMULA(SUM(COUNTIFS(OccupancyAddresses,$A9,OccupancyUnits, $B9, 'Tenant Occupancy'!QH$5:QH23,{""&gt;0"",""Occupied"",""Late""}))))&gt;1,""Multiple Bookings"", IF(SUMIFS( 'Tenant Occupancy'!QH$5:QH23,OccupancyUnits,$B9,OccupancyAddres"&amp;"ses,$A9)&gt;0,SUMIFS('Tenant Occupancy'!QH$5:QH23,OccupancyUnits,$B9,OccupancyAddresses,$A9),IFERROR(VLOOKUP($A9&amp;"" ""&amp;$B9, FILTER(ARRAYFORMULA({OccupancyAddresses&amp;"" ""&amp; OccupancyUnits,'Tenant Occupancy'!QH$5:QH23}),INDEX(ARRAYFORMULA({OccupancyAddresses&amp;"""&amp;" ""&amp; OccupancyUnits,'Tenant Occupancy'!QH$5:QH23}),0,2)&lt;&gt;""""),2,FALSE),IF(QG6=TODAY(),""Today"",)))))"),"")</f>
        <v/>
      </c>
      <c r="QH9" s="3" t="str">
        <f>IFERROR(__xludf.DUMMYFUNCTION("IF(ISBLANK($A9),, IF((ARRAYFORMULA(SUM(COUNTIFS(OccupancyAddresses,$A9,OccupancyUnits, $B9, 'Tenant Occupancy'!QI$5:QI23,{""&gt;0"",""Occupied"",""Late""}))))&gt;1,""Multiple Bookings"", IF(SUMIFS( 'Tenant Occupancy'!QI$5:QI23,OccupancyUnits,$B9,OccupancyAddres"&amp;"ses,$A9)&gt;0,SUMIFS('Tenant Occupancy'!QI$5:QI23,OccupancyUnits,$B9,OccupancyAddresses,$A9),IFERROR(VLOOKUP($A9&amp;"" ""&amp;$B9, FILTER(ARRAYFORMULA({OccupancyAddresses&amp;"" ""&amp; OccupancyUnits,'Tenant Occupancy'!QI$5:QI23}),INDEX(ARRAYFORMULA({OccupancyAddresses&amp;"""&amp;" ""&amp; OccupancyUnits,'Tenant Occupancy'!QI$5:QI23}),0,2)&lt;&gt;""""),2,FALSE),IF(QH6=TODAY(),""Today"",)))))"),"")</f>
        <v/>
      </c>
      <c r="QI9" s="3" t="str">
        <f>IFERROR(__xludf.DUMMYFUNCTION("IF(ISBLANK($A9),, IF((ARRAYFORMULA(SUM(COUNTIFS(OccupancyAddresses,$A9,OccupancyUnits, $B9, 'Tenant Occupancy'!QJ$5:QJ23,{""&gt;0"",""Occupied"",""Late""}))))&gt;1,""Multiple Bookings"", IF(SUMIFS( 'Tenant Occupancy'!QJ$5:QJ23,OccupancyUnits,$B9,OccupancyAddres"&amp;"ses,$A9)&gt;0,SUMIFS('Tenant Occupancy'!QJ$5:QJ23,OccupancyUnits,$B9,OccupancyAddresses,$A9),IFERROR(VLOOKUP($A9&amp;"" ""&amp;$B9, FILTER(ARRAYFORMULA({OccupancyAddresses&amp;"" ""&amp; OccupancyUnits,'Tenant Occupancy'!QJ$5:QJ23}),INDEX(ARRAYFORMULA({OccupancyAddresses&amp;"""&amp;" ""&amp; OccupancyUnits,'Tenant Occupancy'!QJ$5:QJ23}),0,2)&lt;&gt;""""),2,FALSE),IF(QI6=TODAY(),""Today"",)))))"),"")</f>
        <v/>
      </c>
      <c r="QJ9" s="3" t="str">
        <f>IFERROR(__xludf.DUMMYFUNCTION("IF(ISBLANK($A9),, IF((ARRAYFORMULA(SUM(COUNTIFS(OccupancyAddresses,$A9,OccupancyUnits, $B9, 'Tenant Occupancy'!QK$5:QK23,{""&gt;0"",""Occupied"",""Late""}))))&gt;1,""Multiple Bookings"", IF(SUMIFS( 'Tenant Occupancy'!QK$5:QK23,OccupancyUnits,$B9,OccupancyAddres"&amp;"ses,$A9)&gt;0,SUMIFS('Tenant Occupancy'!QK$5:QK23,OccupancyUnits,$B9,OccupancyAddresses,$A9),IFERROR(VLOOKUP($A9&amp;"" ""&amp;$B9, FILTER(ARRAYFORMULA({OccupancyAddresses&amp;"" ""&amp; OccupancyUnits,'Tenant Occupancy'!QK$5:QK23}),INDEX(ARRAYFORMULA({OccupancyAddresses&amp;"""&amp;" ""&amp; OccupancyUnits,'Tenant Occupancy'!QK$5:QK23}),0,2)&lt;&gt;""""),2,FALSE),IF(QJ6=TODAY(),""Today"",)))))"),"")</f>
        <v/>
      </c>
      <c r="QK9" s="3" t="str">
        <f>IFERROR(__xludf.DUMMYFUNCTION("IF(ISBLANK($A9),, IF((ARRAYFORMULA(SUM(COUNTIFS(OccupancyAddresses,$A9,OccupancyUnits, $B9, 'Tenant Occupancy'!QL$5:QL23,{""&gt;0"",""Occupied"",""Late""}))))&gt;1,""Multiple Bookings"", IF(SUMIFS( 'Tenant Occupancy'!QL$5:QL23,OccupancyUnits,$B9,OccupancyAddres"&amp;"ses,$A9)&gt;0,SUMIFS('Tenant Occupancy'!QL$5:QL23,OccupancyUnits,$B9,OccupancyAddresses,$A9),IFERROR(VLOOKUP($A9&amp;"" ""&amp;$B9, FILTER(ARRAYFORMULA({OccupancyAddresses&amp;"" ""&amp; OccupancyUnits,'Tenant Occupancy'!QL$5:QL23}),INDEX(ARRAYFORMULA({OccupancyAddresses&amp;"""&amp;" ""&amp; OccupancyUnits,'Tenant Occupancy'!QL$5:QL23}),0,2)&lt;&gt;""""),2,FALSE),IF(QK6=TODAY(),""Today"",)))))"),"")</f>
        <v/>
      </c>
      <c r="QL9" s="3" t="str">
        <f>IFERROR(__xludf.DUMMYFUNCTION("IF(ISBLANK($A9),, IF((ARRAYFORMULA(SUM(COUNTIFS(OccupancyAddresses,$A9,OccupancyUnits, $B9, 'Tenant Occupancy'!QM$5:QM23,{""&gt;0"",""Occupied"",""Late""}))))&gt;1,""Multiple Bookings"", IF(SUMIFS( 'Tenant Occupancy'!QM$5:QM23,OccupancyUnits,$B9,OccupancyAddres"&amp;"ses,$A9)&gt;0,SUMIFS('Tenant Occupancy'!QM$5:QM23,OccupancyUnits,$B9,OccupancyAddresses,$A9),IFERROR(VLOOKUP($A9&amp;"" ""&amp;$B9, FILTER(ARRAYFORMULA({OccupancyAddresses&amp;"" ""&amp; OccupancyUnits,'Tenant Occupancy'!QM$5:QM23}),INDEX(ARRAYFORMULA({OccupancyAddresses&amp;"""&amp;" ""&amp; OccupancyUnits,'Tenant Occupancy'!QM$5:QM23}),0,2)&lt;&gt;""""),2,FALSE),IF(QL6=TODAY(),""Today"",)))))"),"")</f>
        <v/>
      </c>
      <c r="QM9" s="3" t="str">
        <f>IFERROR(__xludf.DUMMYFUNCTION("IF(ISBLANK($A9),, IF((ARRAYFORMULA(SUM(COUNTIFS(OccupancyAddresses,$A9,OccupancyUnits, $B9, 'Tenant Occupancy'!QN$5:QN23,{""&gt;0"",""Occupied"",""Late""}))))&gt;1,""Multiple Bookings"", IF(SUMIFS( 'Tenant Occupancy'!QN$5:QN23,OccupancyUnits,$B9,OccupancyAddres"&amp;"ses,$A9)&gt;0,SUMIFS('Tenant Occupancy'!QN$5:QN23,OccupancyUnits,$B9,OccupancyAddresses,$A9),IFERROR(VLOOKUP($A9&amp;"" ""&amp;$B9, FILTER(ARRAYFORMULA({OccupancyAddresses&amp;"" ""&amp; OccupancyUnits,'Tenant Occupancy'!QN$5:QN23}),INDEX(ARRAYFORMULA({OccupancyAddresses&amp;"""&amp;" ""&amp; OccupancyUnits,'Tenant Occupancy'!QN$5:QN23}),0,2)&lt;&gt;""""),2,FALSE),IF(QM6=TODAY(),""Today"",)))))"),"")</f>
        <v/>
      </c>
      <c r="QN9" s="3" t="str">
        <f>IFERROR(__xludf.DUMMYFUNCTION("IF(ISBLANK($A9),, IF((ARRAYFORMULA(SUM(COUNTIFS(OccupancyAddresses,$A9,OccupancyUnits, $B9, 'Tenant Occupancy'!QO$5:QO23,{""&gt;0"",""Occupied"",""Late""}))))&gt;1,""Multiple Bookings"", IF(SUMIFS( 'Tenant Occupancy'!QO$5:QO23,OccupancyUnits,$B9,OccupancyAddres"&amp;"ses,$A9)&gt;0,SUMIFS('Tenant Occupancy'!QO$5:QO23,OccupancyUnits,$B9,OccupancyAddresses,$A9),IFERROR(VLOOKUP($A9&amp;"" ""&amp;$B9, FILTER(ARRAYFORMULA({OccupancyAddresses&amp;"" ""&amp; OccupancyUnits,'Tenant Occupancy'!QO$5:QO23}),INDEX(ARRAYFORMULA({OccupancyAddresses&amp;"""&amp;" ""&amp; OccupancyUnits,'Tenant Occupancy'!QO$5:QO23}),0,2)&lt;&gt;""""),2,FALSE),IF(QN6=TODAY(),""Today"",)))))"),"")</f>
        <v/>
      </c>
      <c r="QO9" s="3" t="str">
        <f>IFERROR(__xludf.DUMMYFUNCTION("IF(ISBLANK($A9),, IF((ARRAYFORMULA(SUM(COUNTIFS(OccupancyAddresses,$A9,OccupancyUnits, $B9, 'Tenant Occupancy'!QP$5:QP23,{""&gt;0"",""Occupied"",""Late""}))))&gt;1,""Multiple Bookings"", IF(SUMIFS( 'Tenant Occupancy'!QP$5:QP23,OccupancyUnits,$B9,OccupancyAddres"&amp;"ses,$A9)&gt;0,SUMIFS('Tenant Occupancy'!QP$5:QP23,OccupancyUnits,$B9,OccupancyAddresses,$A9),IFERROR(VLOOKUP($A9&amp;"" ""&amp;$B9, FILTER(ARRAYFORMULA({OccupancyAddresses&amp;"" ""&amp; OccupancyUnits,'Tenant Occupancy'!QP$5:QP23}),INDEX(ARRAYFORMULA({OccupancyAddresses&amp;"""&amp;" ""&amp; OccupancyUnits,'Tenant Occupancy'!QP$5:QP23}),0,2)&lt;&gt;""""),2,FALSE),IF(QO6=TODAY(),""Today"",)))))"),"")</f>
        <v/>
      </c>
      <c r="QP9" s="3" t="str">
        <f>IFERROR(__xludf.DUMMYFUNCTION("IF(ISBLANK($A9),, IF((ARRAYFORMULA(SUM(COUNTIFS(OccupancyAddresses,$A9,OccupancyUnits, $B9, 'Tenant Occupancy'!QQ$5:QQ23,{""&gt;0"",""Occupied"",""Late""}))))&gt;1,""Multiple Bookings"", IF(SUMIFS( 'Tenant Occupancy'!QQ$5:QQ23,OccupancyUnits,$B9,OccupancyAddres"&amp;"ses,$A9)&gt;0,SUMIFS('Tenant Occupancy'!QQ$5:QQ23,OccupancyUnits,$B9,OccupancyAddresses,$A9),IFERROR(VLOOKUP($A9&amp;"" ""&amp;$B9, FILTER(ARRAYFORMULA({OccupancyAddresses&amp;"" ""&amp; OccupancyUnits,'Tenant Occupancy'!QQ$5:QQ23}),INDEX(ARRAYFORMULA({OccupancyAddresses&amp;"""&amp;" ""&amp; OccupancyUnits,'Tenant Occupancy'!QQ$5:QQ23}),0,2)&lt;&gt;""""),2,FALSE),IF(QP6=TODAY(),""Today"",)))))"),"")</f>
        <v/>
      </c>
      <c r="QQ9" s="3" t="str">
        <f>IFERROR(__xludf.DUMMYFUNCTION("IF(ISBLANK($A9),, IF((ARRAYFORMULA(SUM(COUNTIFS(OccupancyAddresses,$A9,OccupancyUnits, $B9, 'Tenant Occupancy'!QR$5:QR23,{""&gt;0"",""Occupied"",""Late""}))))&gt;1,""Multiple Bookings"", IF(SUMIFS( 'Tenant Occupancy'!QR$5:QR23,OccupancyUnits,$B9,OccupancyAddres"&amp;"ses,$A9)&gt;0,SUMIFS('Tenant Occupancy'!QR$5:QR23,OccupancyUnits,$B9,OccupancyAddresses,$A9),IFERROR(VLOOKUP($A9&amp;"" ""&amp;$B9, FILTER(ARRAYFORMULA({OccupancyAddresses&amp;"" ""&amp; OccupancyUnits,'Tenant Occupancy'!QR$5:QR23}),INDEX(ARRAYFORMULA({OccupancyAddresses&amp;"""&amp;" ""&amp; OccupancyUnits,'Tenant Occupancy'!QR$5:QR23}),0,2)&lt;&gt;""""),2,FALSE),IF(QQ6=TODAY(),""Today"",)))))"),"")</f>
        <v/>
      </c>
      <c r="QR9" s="3" t="str">
        <f>IFERROR(__xludf.DUMMYFUNCTION("IF(ISBLANK($A9),, IF((ARRAYFORMULA(SUM(COUNTIFS(OccupancyAddresses,$A9,OccupancyUnits, $B9, 'Tenant Occupancy'!QS$5:QS23,{""&gt;0"",""Occupied"",""Late""}))))&gt;1,""Multiple Bookings"", IF(SUMIFS( 'Tenant Occupancy'!QS$5:QS23,OccupancyUnits,$B9,OccupancyAddres"&amp;"ses,$A9)&gt;0,SUMIFS('Tenant Occupancy'!QS$5:QS23,OccupancyUnits,$B9,OccupancyAddresses,$A9),IFERROR(VLOOKUP($A9&amp;"" ""&amp;$B9, FILTER(ARRAYFORMULA({OccupancyAddresses&amp;"" ""&amp; OccupancyUnits,'Tenant Occupancy'!QS$5:QS23}),INDEX(ARRAYFORMULA({OccupancyAddresses&amp;"""&amp;" ""&amp; OccupancyUnits,'Tenant Occupancy'!QS$5:QS23}),0,2)&lt;&gt;""""),2,FALSE),IF(QR6=TODAY(),""Today"",)))))"),"")</f>
        <v/>
      </c>
      <c r="QS9" s="3" t="str">
        <f>IFERROR(__xludf.DUMMYFUNCTION("IF(ISBLANK($A9),, IF((ARRAYFORMULA(SUM(COUNTIFS(OccupancyAddresses,$A9,OccupancyUnits, $B9, 'Tenant Occupancy'!QT$5:QT23,{""&gt;0"",""Occupied"",""Late""}))))&gt;1,""Multiple Bookings"", IF(SUMIFS( 'Tenant Occupancy'!QT$5:QT23,OccupancyUnits,$B9,OccupancyAddres"&amp;"ses,$A9)&gt;0,SUMIFS('Tenant Occupancy'!QT$5:QT23,OccupancyUnits,$B9,OccupancyAddresses,$A9),IFERROR(VLOOKUP($A9&amp;"" ""&amp;$B9, FILTER(ARRAYFORMULA({OccupancyAddresses&amp;"" ""&amp; OccupancyUnits,'Tenant Occupancy'!QT$5:QT23}),INDEX(ARRAYFORMULA({OccupancyAddresses&amp;"""&amp;" ""&amp; OccupancyUnits,'Tenant Occupancy'!QT$5:QT23}),0,2)&lt;&gt;""""),2,FALSE),IF(QS6=TODAY(),""Today"",)))))"),"")</f>
        <v/>
      </c>
      <c r="QT9" s="3" t="str">
        <f>IFERROR(__xludf.DUMMYFUNCTION("IF(ISBLANK($A9),, IF((ARRAYFORMULA(SUM(COUNTIFS(OccupancyAddresses,$A9,OccupancyUnits, $B9, 'Tenant Occupancy'!QU$5:QU23,{""&gt;0"",""Occupied"",""Late""}))))&gt;1,""Multiple Bookings"", IF(SUMIFS( 'Tenant Occupancy'!QU$5:QU23,OccupancyUnits,$B9,OccupancyAddres"&amp;"ses,$A9)&gt;0,SUMIFS('Tenant Occupancy'!QU$5:QU23,OccupancyUnits,$B9,OccupancyAddresses,$A9),IFERROR(VLOOKUP($A9&amp;"" ""&amp;$B9, FILTER(ARRAYFORMULA({OccupancyAddresses&amp;"" ""&amp; OccupancyUnits,'Tenant Occupancy'!QU$5:QU23}),INDEX(ARRAYFORMULA({OccupancyAddresses&amp;"""&amp;" ""&amp; OccupancyUnits,'Tenant Occupancy'!QU$5:QU23}),0,2)&lt;&gt;""""),2,FALSE),IF(QT6=TODAY(),""Today"",)))))"),"")</f>
        <v/>
      </c>
      <c r="QU9" s="3" t="str">
        <f>IFERROR(__xludf.DUMMYFUNCTION("IF(ISBLANK($A9),, IF((ARRAYFORMULA(SUM(COUNTIFS(OccupancyAddresses,$A9,OccupancyUnits, $B9, 'Tenant Occupancy'!QV$5:QV23,{""&gt;0"",""Occupied"",""Late""}))))&gt;1,""Multiple Bookings"", IF(SUMIFS( 'Tenant Occupancy'!QV$5:QV23,OccupancyUnits,$B9,OccupancyAddres"&amp;"ses,$A9)&gt;0,SUMIFS('Tenant Occupancy'!QV$5:QV23,OccupancyUnits,$B9,OccupancyAddresses,$A9),IFERROR(VLOOKUP($A9&amp;"" ""&amp;$B9, FILTER(ARRAYFORMULA({OccupancyAddresses&amp;"" ""&amp; OccupancyUnits,'Tenant Occupancy'!QV$5:QV23}),INDEX(ARRAYFORMULA({OccupancyAddresses&amp;"""&amp;" ""&amp; OccupancyUnits,'Tenant Occupancy'!QV$5:QV23}),0,2)&lt;&gt;""""),2,FALSE),IF(QU6=TODAY(),""Today"",)))))"),"")</f>
        <v/>
      </c>
      <c r="QV9" s="3" t="str">
        <f>IFERROR(__xludf.DUMMYFUNCTION("IF(ISBLANK($A9),, IF((ARRAYFORMULA(SUM(COUNTIFS(OccupancyAddresses,$A9,OccupancyUnits, $B9, 'Tenant Occupancy'!QW$5:QW23,{""&gt;0"",""Occupied"",""Late""}))))&gt;1,""Multiple Bookings"", IF(SUMIFS( 'Tenant Occupancy'!QW$5:QW23,OccupancyUnits,$B9,OccupancyAddres"&amp;"ses,$A9)&gt;0,SUMIFS('Tenant Occupancy'!QW$5:QW23,OccupancyUnits,$B9,OccupancyAddresses,$A9),IFERROR(VLOOKUP($A9&amp;"" ""&amp;$B9, FILTER(ARRAYFORMULA({OccupancyAddresses&amp;"" ""&amp; OccupancyUnits,'Tenant Occupancy'!QW$5:QW23}),INDEX(ARRAYFORMULA({OccupancyAddresses&amp;"""&amp;" ""&amp; OccupancyUnits,'Tenant Occupancy'!QW$5:QW23}),0,2)&lt;&gt;""""),2,FALSE),IF(QV6=TODAY(),""Today"",)))))"),"")</f>
        <v/>
      </c>
      <c r="QW9" s="3" t="str">
        <f>IFERROR(__xludf.DUMMYFUNCTION("IF(ISBLANK($A9),, IF((ARRAYFORMULA(SUM(COUNTIFS(OccupancyAddresses,$A9,OccupancyUnits, $B9, 'Tenant Occupancy'!QX$5:QX23,{""&gt;0"",""Occupied"",""Late""}))))&gt;1,""Multiple Bookings"", IF(SUMIFS( 'Tenant Occupancy'!QX$5:QX23,OccupancyUnits,$B9,OccupancyAddres"&amp;"ses,$A9)&gt;0,SUMIFS('Tenant Occupancy'!QX$5:QX23,OccupancyUnits,$B9,OccupancyAddresses,$A9),IFERROR(VLOOKUP($A9&amp;"" ""&amp;$B9, FILTER(ARRAYFORMULA({OccupancyAddresses&amp;"" ""&amp; OccupancyUnits,'Tenant Occupancy'!QX$5:QX23}),INDEX(ARRAYFORMULA({OccupancyAddresses&amp;"""&amp;" ""&amp; OccupancyUnits,'Tenant Occupancy'!QX$5:QX23}),0,2)&lt;&gt;""""),2,FALSE),IF(QW6=TODAY(),""Today"",)))))"),"")</f>
        <v/>
      </c>
      <c r="QX9" s="3" t="str">
        <f>IFERROR(__xludf.DUMMYFUNCTION("IF(ISBLANK($A9),, IF((ARRAYFORMULA(SUM(COUNTIFS(OccupancyAddresses,$A9,OccupancyUnits, $B9, 'Tenant Occupancy'!QY$5:QY23,{""&gt;0"",""Occupied"",""Late""}))))&gt;1,""Multiple Bookings"", IF(SUMIFS( 'Tenant Occupancy'!QY$5:QY23,OccupancyUnits,$B9,OccupancyAddres"&amp;"ses,$A9)&gt;0,SUMIFS('Tenant Occupancy'!QY$5:QY23,OccupancyUnits,$B9,OccupancyAddresses,$A9),IFERROR(VLOOKUP($A9&amp;"" ""&amp;$B9, FILTER(ARRAYFORMULA({OccupancyAddresses&amp;"" ""&amp; OccupancyUnits,'Tenant Occupancy'!QY$5:QY23}),INDEX(ARRAYFORMULA({OccupancyAddresses&amp;"""&amp;" ""&amp; OccupancyUnits,'Tenant Occupancy'!QY$5:QY23}),0,2)&lt;&gt;""""),2,FALSE),IF(QX6=TODAY(),""Today"",)))))"),"")</f>
        <v/>
      </c>
      <c r="QY9" s="3" t="str">
        <f>IFERROR(__xludf.DUMMYFUNCTION("IF(ISBLANK($A9),, IF((ARRAYFORMULA(SUM(COUNTIFS(OccupancyAddresses,$A9,OccupancyUnits, $B9, 'Tenant Occupancy'!QZ$5:QZ23,{""&gt;0"",""Occupied"",""Late""}))))&gt;1,""Multiple Bookings"", IF(SUMIFS( 'Tenant Occupancy'!QZ$5:QZ23,OccupancyUnits,$B9,OccupancyAddres"&amp;"ses,$A9)&gt;0,SUMIFS('Tenant Occupancy'!QZ$5:QZ23,OccupancyUnits,$B9,OccupancyAddresses,$A9),IFERROR(VLOOKUP($A9&amp;"" ""&amp;$B9, FILTER(ARRAYFORMULA({OccupancyAddresses&amp;"" ""&amp; OccupancyUnits,'Tenant Occupancy'!QZ$5:QZ23}),INDEX(ARRAYFORMULA({OccupancyAddresses&amp;"""&amp;" ""&amp; OccupancyUnits,'Tenant Occupancy'!QZ$5:QZ23}),0,2)&lt;&gt;""""),2,FALSE),IF(QY6=TODAY(),""Today"",)))))"),"")</f>
        <v/>
      </c>
      <c r="QZ9" s="3" t="str">
        <f>IFERROR(__xludf.DUMMYFUNCTION("IF(ISBLANK($A9),, IF((ARRAYFORMULA(SUM(COUNTIFS(OccupancyAddresses,$A9,OccupancyUnits, $B9, 'Tenant Occupancy'!RA$5:RA23,{""&gt;0"",""Occupied"",""Late""}))))&gt;1,""Multiple Bookings"", IF(SUMIFS( 'Tenant Occupancy'!RA$5:RA23,OccupancyUnits,$B9,OccupancyAddres"&amp;"ses,$A9)&gt;0,SUMIFS('Tenant Occupancy'!RA$5:RA23,OccupancyUnits,$B9,OccupancyAddresses,$A9),IFERROR(VLOOKUP($A9&amp;"" ""&amp;$B9, FILTER(ARRAYFORMULA({OccupancyAddresses&amp;"" ""&amp; OccupancyUnits,'Tenant Occupancy'!RA$5:RA23}),INDEX(ARRAYFORMULA({OccupancyAddresses&amp;"""&amp;" ""&amp; OccupancyUnits,'Tenant Occupancy'!RA$5:RA23}),0,2)&lt;&gt;""""),2,FALSE),IF(QZ6=TODAY(),""Today"",)))))"),"")</f>
        <v/>
      </c>
      <c r="RA9" s="3" t="str">
        <f>IFERROR(__xludf.DUMMYFUNCTION("IF(ISBLANK($A9),, IF((ARRAYFORMULA(SUM(COUNTIFS(OccupancyAddresses,$A9,OccupancyUnits, $B9, 'Tenant Occupancy'!RB$5:RB23,{""&gt;0"",""Occupied"",""Late""}))))&gt;1,""Multiple Bookings"", IF(SUMIFS( 'Tenant Occupancy'!RB$5:RB23,OccupancyUnits,$B9,OccupancyAddres"&amp;"ses,$A9)&gt;0,SUMIFS('Tenant Occupancy'!RB$5:RB23,OccupancyUnits,$B9,OccupancyAddresses,$A9),IFERROR(VLOOKUP($A9&amp;"" ""&amp;$B9, FILTER(ARRAYFORMULA({OccupancyAddresses&amp;"" ""&amp; OccupancyUnits,'Tenant Occupancy'!RB$5:RB23}),INDEX(ARRAYFORMULA({OccupancyAddresses&amp;"""&amp;" ""&amp; OccupancyUnits,'Tenant Occupancy'!RB$5:RB23}),0,2)&lt;&gt;""""),2,FALSE),IF(RA6=TODAY(),""Today"",)))))"),"")</f>
        <v/>
      </c>
      <c r="RB9" s="3" t="str">
        <f>IFERROR(__xludf.DUMMYFUNCTION("IF(ISBLANK($A9),, IF((ARRAYFORMULA(SUM(COUNTIFS(OccupancyAddresses,$A9,OccupancyUnits, $B9, 'Tenant Occupancy'!RC$5:RC23,{""&gt;0"",""Occupied"",""Late""}))))&gt;1,""Multiple Bookings"", IF(SUMIFS( 'Tenant Occupancy'!RC$5:RC23,OccupancyUnits,$B9,OccupancyAddres"&amp;"ses,$A9)&gt;0,SUMIFS('Tenant Occupancy'!RC$5:RC23,OccupancyUnits,$B9,OccupancyAddresses,$A9),IFERROR(VLOOKUP($A9&amp;"" ""&amp;$B9, FILTER(ARRAYFORMULA({OccupancyAddresses&amp;"" ""&amp; OccupancyUnits,'Tenant Occupancy'!RC$5:RC23}),INDEX(ARRAYFORMULA({OccupancyAddresses&amp;"""&amp;" ""&amp; OccupancyUnits,'Tenant Occupancy'!RC$5:RC23}),0,2)&lt;&gt;""""),2,FALSE),IF(RB6=TODAY(),""Today"",)))))"),"")</f>
        <v/>
      </c>
      <c r="RC9" s="3" t="str">
        <f>IFERROR(__xludf.DUMMYFUNCTION("IF(ISBLANK($A9),, IF((ARRAYFORMULA(SUM(COUNTIFS(OccupancyAddresses,$A9,OccupancyUnits, $B9, 'Tenant Occupancy'!RD$5:RD23,{""&gt;0"",""Occupied"",""Late""}))))&gt;1,""Multiple Bookings"", IF(SUMIFS( 'Tenant Occupancy'!RD$5:RD23,OccupancyUnits,$B9,OccupancyAddres"&amp;"ses,$A9)&gt;0,SUMIFS('Tenant Occupancy'!RD$5:RD23,OccupancyUnits,$B9,OccupancyAddresses,$A9),IFERROR(VLOOKUP($A9&amp;"" ""&amp;$B9, FILTER(ARRAYFORMULA({OccupancyAddresses&amp;"" ""&amp; OccupancyUnits,'Tenant Occupancy'!RD$5:RD23}),INDEX(ARRAYFORMULA({OccupancyAddresses&amp;"""&amp;" ""&amp; OccupancyUnits,'Tenant Occupancy'!RD$5:RD23}),0,2)&lt;&gt;""""),2,FALSE),IF(RC6=TODAY(),""Today"",)))))"),"")</f>
        <v/>
      </c>
      <c r="RD9" s="3" t="str">
        <f>IFERROR(__xludf.DUMMYFUNCTION("IF(ISBLANK($A9),, IF((ARRAYFORMULA(SUM(COUNTIFS(OccupancyAddresses,$A9,OccupancyUnits, $B9, 'Tenant Occupancy'!RE$5:RE23,{""&gt;0"",""Occupied"",""Late""}))))&gt;1,""Multiple Bookings"", IF(SUMIFS( 'Tenant Occupancy'!RE$5:RE23,OccupancyUnits,$B9,OccupancyAddres"&amp;"ses,$A9)&gt;0,SUMIFS('Tenant Occupancy'!RE$5:RE23,OccupancyUnits,$B9,OccupancyAddresses,$A9),IFERROR(VLOOKUP($A9&amp;"" ""&amp;$B9, FILTER(ARRAYFORMULA({OccupancyAddresses&amp;"" ""&amp; OccupancyUnits,'Tenant Occupancy'!RE$5:RE23}),INDEX(ARRAYFORMULA({OccupancyAddresses&amp;"""&amp;" ""&amp; OccupancyUnits,'Tenant Occupancy'!RE$5:RE23}),0,2)&lt;&gt;""""),2,FALSE),IF(RD6=TODAY(),""Today"",)))))"),"")</f>
        <v/>
      </c>
      <c r="RE9" s="3" t="str">
        <f>IFERROR(__xludf.DUMMYFUNCTION("IF(ISBLANK($A9),, IF((ARRAYFORMULA(SUM(COUNTIFS(OccupancyAddresses,$A9,OccupancyUnits, $B9, 'Tenant Occupancy'!RF$5:RF23,{""&gt;0"",""Occupied"",""Late""}))))&gt;1,""Multiple Bookings"", IF(SUMIFS( 'Tenant Occupancy'!RF$5:RF23,OccupancyUnits,$B9,OccupancyAddres"&amp;"ses,$A9)&gt;0,SUMIFS('Tenant Occupancy'!RF$5:RF23,OccupancyUnits,$B9,OccupancyAddresses,$A9),IFERROR(VLOOKUP($A9&amp;"" ""&amp;$B9, FILTER(ARRAYFORMULA({OccupancyAddresses&amp;"" ""&amp; OccupancyUnits,'Tenant Occupancy'!RF$5:RF23}),INDEX(ARRAYFORMULA({OccupancyAddresses&amp;"""&amp;" ""&amp; OccupancyUnits,'Tenant Occupancy'!RF$5:RF23}),0,2)&lt;&gt;""""),2,FALSE),IF(RE6=TODAY(),""Today"",)))))"),"")</f>
        <v/>
      </c>
      <c r="RF9" s="3" t="str">
        <f>IFERROR(__xludf.DUMMYFUNCTION("IF(ISBLANK($A9),, IF((ARRAYFORMULA(SUM(COUNTIFS(OccupancyAddresses,$A9,OccupancyUnits, $B9, 'Tenant Occupancy'!RG$5:RG23,{""&gt;0"",""Occupied"",""Late""}))))&gt;1,""Multiple Bookings"", IF(SUMIFS( 'Tenant Occupancy'!RG$5:RG23,OccupancyUnits,$B9,OccupancyAddres"&amp;"ses,$A9)&gt;0,SUMIFS('Tenant Occupancy'!RG$5:RG23,OccupancyUnits,$B9,OccupancyAddresses,$A9),IFERROR(VLOOKUP($A9&amp;"" ""&amp;$B9, FILTER(ARRAYFORMULA({OccupancyAddresses&amp;"" ""&amp; OccupancyUnits,'Tenant Occupancy'!RG$5:RG23}),INDEX(ARRAYFORMULA({OccupancyAddresses&amp;"""&amp;" ""&amp; OccupancyUnits,'Tenant Occupancy'!RG$5:RG23}),0,2)&lt;&gt;""""),2,FALSE),IF(RF6=TODAY(),""Today"",)))))"),"")</f>
        <v/>
      </c>
      <c r="RG9" s="3" t="str">
        <f>IFERROR(__xludf.DUMMYFUNCTION("IF(ISBLANK($A9),, IF((ARRAYFORMULA(SUM(COUNTIFS(OccupancyAddresses,$A9,OccupancyUnits, $B9, 'Tenant Occupancy'!RH$5:RH23,{""&gt;0"",""Occupied"",""Late""}))))&gt;1,""Multiple Bookings"", IF(SUMIFS( 'Tenant Occupancy'!RH$5:RH23,OccupancyUnits,$B9,OccupancyAddres"&amp;"ses,$A9)&gt;0,SUMIFS('Tenant Occupancy'!RH$5:RH23,OccupancyUnits,$B9,OccupancyAddresses,$A9),IFERROR(VLOOKUP($A9&amp;"" ""&amp;$B9, FILTER(ARRAYFORMULA({OccupancyAddresses&amp;"" ""&amp; OccupancyUnits,'Tenant Occupancy'!RH$5:RH23}),INDEX(ARRAYFORMULA({OccupancyAddresses&amp;"""&amp;" ""&amp; OccupancyUnits,'Tenant Occupancy'!RH$5:RH23}),0,2)&lt;&gt;""""),2,FALSE),IF(RG6=TODAY(),""Today"",)))))"),"")</f>
        <v/>
      </c>
      <c r="RH9" s="3" t="str">
        <f>IFERROR(__xludf.DUMMYFUNCTION("IF(ISBLANK($A9),, IF((ARRAYFORMULA(SUM(COUNTIFS(OccupancyAddresses,$A9,OccupancyUnits, $B9, 'Tenant Occupancy'!RI$5:RI23,{""&gt;0"",""Occupied"",""Late""}))))&gt;1,""Multiple Bookings"", IF(SUMIFS( 'Tenant Occupancy'!RI$5:RI23,OccupancyUnits,$B9,OccupancyAddres"&amp;"ses,$A9)&gt;0,SUMIFS('Tenant Occupancy'!RI$5:RI23,OccupancyUnits,$B9,OccupancyAddresses,$A9),IFERROR(VLOOKUP($A9&amp;"" ""&amp;$B9, FILTER(ARRAYFORMULA({OccupancyAddresses&amp;"" ""&amp; OccupancyUnits,'Tenant Occupancy'!RI$5:RI23}),INDEX(ARRAYFORMULA({OccupancyAddresses&amp;"""&amp;" ""&amp; OccupancyUnits,'Tenant Occupancy'!RI$5:RI23}),0,2)&lt;&gt;""""),2,FALSE),IF(RH6=TODAY(),""Today"",)))))"),"")</f>
        <v/>
      </c>
      <c r="RI9" s="3" t="str">
        <f>IFERROR(__xludf.DUMMYFUNCTION("IF(ISBLANK($A9),, IF((ARRAYFORMULA(SUM(COUNTIFS(OccupancyAddresses,$A9,OccupancyUnits, $B9, 'Tenant Occupancy'!RJ$5:RJ23,{""&gt;0"",""Occupied"",""Late""}))))&gt;1,""Multiple Bookings"", IF(SUMIFS( 'Tenant Occupancy'!RJ$5:RJ23,OccupancyUnits,$B9,OccupancyAddres"&amp;"ses,$A9)&gt;0,SUMIFS('Tenant Occupancy'!RJ$5:RJ23,OccupancyUnits,$B9,OccupancyAddresses,$A9),IFERROR(VLOOKUP($A9&amp;"" ""&amp;$B9, FILTER(ARRAYFORMULA({OccupancyAddresses&amp;"" ""&amp; OccupancyUnits,'Tenant Occupancy'!RJ$5:RJ23}),INDEX(ARRAYFORMULA({OccupancyAddresses&amp;"""&amp;" ""&amp; OccupancyUnits,'Tenant Occupancy'!RJ$5:RJ23}),0,2)&lt;&gt;""""),2,FALSE),IF(RI6=TODAY(),""Today"",)))))"),"")</f>
        <v/>
      </c>
      <c r="RJ9" s="3" t="str">
        <f>IFERROR(__xludf.DUMMYFUNCTION("IF(ISBLANK($A9),, IF((ARRAYFORMULA(SUM(COUNTIFS(OccupancyAddresses,$A9,OccupancyUnits, $B9, 'Tenant Occupancy'!RK$5:RK23,{""&gt;0"",""Occupied"",""Late""}))))&gt;1,""Multiple Bookings"", IF(SUMIFS( 'Tenant Occupancy'!RK$5:RK23,OccupancyUnits,$B9,OccupancyAddres"&amp;"ses,$A9)&gt;0,SUMIFS('Tenant Occupancy'!RK$5:RK23,OccupancyUnits,$B9,OccupancyAddresses,$A9),IFERROR(VLOOKUP($A9&amp;"" ""&amp;$B9, FILTER(ARRAYFORMULA({OccupancyAddresses&amp;"" ""&amp; OccupancyUnits,'Tenant Occupancy'!RK$5:RK23}),INDEX(ARRAYFORMULA({OccupancyAddresses&amp;"""&amp;" ""&amp; OccupancyUnits,'Tenant Occupancy'!RK$5:RK23}),0,2)&lt;&gt;""""),2,FALSE),IF(RJ6=TODAY(),""Today"",)))))"),"")</f>
        <v/>
      </c>
      <c r="RK9" s="3" t="str">
        <f>IFERROR(__xludf.DUMMYFUNCTION("IF(ISBLANK($A9),, IF((ARRAYFORMULA(SUM(COUNTIFS(OccupancyAddresses,$A9,OccupancyUnits, $B9, 'Tenant Occupancy'!RL$5:RL23,{""&gt;0"",""Occupied"",""Late""}))))&gt;1,""Multiple Bookings"", IF(SUMIFS( 'Tenant Occupancy'!RL$5:RL23,OccupancyUnits,$B9,OccupancyAddres"&amp;"ses,$A9)&gt;0,SUMIFS('Tenant Occupancy'!RL$5:RL23,OccupancyUnits,$B9,OccupancyAddresses,$A9),IFERROR(VLOOKUP($A9&amp;"" ""&amp;$B9, FILTER(ARRAYFORMULA({OccupancyAddresses&amp;"" ""&amp; OccupancyUnits,'Tenant Occupancy'!RL$5:RL23}),INDEX(ARRAYFORMULA({OccupancyAddresses&amp;"""&amp;" ""&amp; OccupancyUnits,'Tenant Occupancy'!RL$5:RL23}),0,2)&lt;&gt;""""),2,FALSE),IF(RK6=TODAY(),""Today"",)))))"),"")</f>
        <v/>
      </c>
      <c r="RL9" s="3" t="str">
        <f>IFERROR(__xludf.DUMMYFUNCTION("IF(ISBLANK($A9),, IF((ARRAYFORMULA(SUM(COUNTIFS(OccupancyAddresses,$A9,OccupancyUnits, $B9, 'Tenant Occupancy'!RM$5:RM23,{""&gt;0"",""Occupied"",""Late""}))))&gt;1,""Multiple Bookings"", IF(SUMIFS( 'Tenant Occupancy'!RM$5:RM23,OccupancyUnits,$B9,OccupancyAddres"&amp;"ses,$A9)&gt;0,SUMIFS('Tenant Occupancy'!RM$5:RM23,OccupancyUnits,$B9,OccupancyAddresses,$A9),IFERROR(VLOOKUP($A9&amp;"" ""&amp;$B9, FILTER(ARRAYFORMULA({OccupancyAddresses&amp;"" ""&amp; OccupancyUnits,'Tenant Occupancy'!RM$5:RM23}),INDEX(ARRAYFORMULA({OccupancyAddresses&amp;"""&amp;" ""&amp; OccupancyUnits,'Tenant Occupancy'!RM$5:RM23}),0,2)&lt;&gt;""""),2,FALSE),IF(RL6=TODAY(),""Today"",)))))"),"")</f>
        <v/>
      </c>
      <c r="RM9" s="3" t="str">
        <f>IFERROR(__xludf.DUMMYFUNCTION("IF(ISBLANK($A9),, IF((ARRAYFORMULA(SUM(COUNTIFS(OccupancyAddresses,$A9,OccupancyUnits, $B9, 'Tenant Occupancy'!RN$5:RN23,{""&gt;0"",""Occupied"",""Late""}))))&gt;1,""Multiple Bookings"", IF(SUMIFS( 'Tenant Occupancy'!RN$5:RN23,OccupancyUnits,$B9,OccupancyAddres"&amp;"ses,$A9)&gt;0,SUMIFS('Tenant Occupancy'!RN$5:RN23,OccupancyUnits,$B9,OccupancyAddresses,$A9),IFERROR(VLOOKUP($A9&amp;"" ""&amp;$B9, FILTER(ARRAYFORMULA({OccupancyAddresses&amp;"" ""&amp; OccupancyUnits,'Tenant Occupancy'!RN$5:RN23}),INDEX(ARRAYFORMULA({OccupancyAddresses&amp;"""&amp;" ""&amp; OccupancyUnits,'Tenant Occupancy'!RN$5:RN23}),0,2)&lt;&gt;""""),2,FALSE),IF(RM6=TODAY(),""Today"",)))))"),"")</f>
        <v/>
      </c>
      <c r="RN9" s="3" t="str">
        <f>IFERROR(__xludf.DUMMYFUNCTION("IF(ISBLANK($A9),, IF((ARRAYFORMULA(SUM(COUNTIFS(OccupancyAddresses,$A9,OccupancyUnits, $B9, 'Tenant Occupancy'!RO$5:RO23,{""&gt;0"",""Occupied"",""Late""}))))&gt;1,""Multiple Bookings"", IF(SUMIFS( 'Tenant Occupancy'!RO$5:RO23,OccupancyUnits,$B9,OccupancyAddres"&amp;"ses,$A9)&gt;0,SUMIFS('Tenant Occupancy'!RO$5:RO23,OccupancyUnits,$B9,OccupancyAddresses,$A9),IFERROR(VLOOKUP($A9&amp;"" ""&amp;$B9, FILTER(ARRAYFORMULA({OccupancyAddresses&amp;"" ""&amp; OccupancyUnits,'Tenant Occupancy'!RO$5:RO23}),INDEX(ARRAYFORMULA({OccupancyAddresses&amp;"""&amp;" ""&amp; OccupancyUnits,'Tenant Occupancy'!RO$5:RO23}),0,2)&lt;&gt;""""),2,FALSE),IF(RN6=TODAY(),""Today"",)))))"),"")</f>
        <v/>
      </c>
      <c r="RO9" s="3" t="str">
        <f>IFERROR(__xludf.DUMMYFUNCTION("IF(ISBLANK($A9),, IF((ARRAYFORMULA(SUM(COUNTIFS(OccupancyAddresses,$A9,OccupancyUnits, $B9, 'Tenant Occupancy'!RP$5:RP23,{""&gt;0"",""Occupied"",""Late""}))))&gt;1,""Multiple Bookings"", IF(SUMIFS( 'Tenant Occupancy'!RP$5:RP23,OccupancyUnits,$B9,OccupancyAddres"&amp;"ses,$A9)&gt;0,SUMIFS('Tenant Occupancy'!RP$5:RP23,OccupancyUnits,$B9,OccupancyAddresses,$A9),IFERROR(VLOOKUP($A9&amp;"" ""&amp;$B9, FILTER(ARRAYFORMULA({OccupancyAddresses&amp;"" ""&amp; OccupancyUnits,'Tenant Occupancy'!RP$5:RP23}),INDEX(ARRAYFORMULA({OccupancyAddresses&amp;"""&amp;" ""&amp; OccupancyUnits,'Tenant Occupancy'!RP$5:RP23}),0,2)&lt;&gt;""""),2,FALSE),IF(RO6=TODAY(),""Today"",)))))"),"")</f>
        <v/>
      </c>
      <c r="RP9" s="3" t="str">
        <f>IFERROR(__xludf.DUMMYFUNCTION("IF(ISBLANK($A9),, IF((ARRAYFORMULA(SUM(COUNTIFS(OccupancyAddresses,$A9,OccupancyUnits, $B9, 'Tenant Occupancy'!RQ$5:RQ23,{""&gt;0"",""Occupied"",""Late""}))))&gt;1,""Multiple Bookings"", IF(SUMIFS( 'Tenant Occupancy'!RQ$5:RQ23,OccupancyUnits,$B9,OccupancyAddres"&amp;"ses,$A9)&gt;0,SUMIFS('Tenant Occupancy'!RQ$5:RQ23,OccupancyUnits,$B9,OccupancyAddresses,$A9),IFERROR(VLOOKUP($A9&amp;"" ""&amp;$B9, FILTER(ARRAYFORMULA({OccupancyAddresses&amp;"" ""&amp; OccupancyUnits,'Tenant Occupancy'!RQ$5:RQ23}),INDEX(ARRAYFORMULA({OccupancyAddresses&amp;"""&amp;" ""&amp; OccupancyUnits,'Tenant Occupancy'!RQ$5:RQ23}),0,2)&lt;&gt;""""),2,FALSE),IF(RP6=TODAY(),""Today"",)))))"),"")</f>
        <v/>
      </c>
      <c r="RQ9" s="3" t="str">
        <f>IFERROR(__xludf.DUMMYFUNCTION("IF(ISBLANK($A9),, IF((ARRAYFORMULA(SUM(COUNTIFS(OccupancyAddresses,$A9,OccupancyUnits, $B9, 'Tenant Occupancy'!RR$5:RR23,{""&gt;0"",""Occupied"",""Late""}))))&gt;1,""Multiple Bookings"", IF(SUMIFS( 'Tenant Occupancy'!RR$5:RR23,OccupancyUnits,$B9,OccupancyAddres"&amp;"ses,$A9)&gt;0,SUMIFS('Tenant Occupancy'!RR$5:RR23,OccupancyUnits,$B9,OccupancyAddresses,$A9),IFERROR(VLOOKUP($A9&amp;"" ""&amp;$B9, FILTER(ARRAYFORMULA({OccupancyAddresses&amp;"" ""&amp; OccupancyUnits,'Tenant Occupancy'!RR$5:RR23}),INDEX(ARRAYFORMULA({OccupancyAddresses&amp;"""&amp;" ""&amp; OccupancyUnits,'Tenant Occupancy'!RR$5:RR23}),0,2)&lt;&gt;""""),2,FALSE),IF(RQ6=TODAY(),""Today"",)))))"),"")</f>
        <v/>
      </c>
      <c r="RR9" s="3" t="str">
        <f>IFERROR(__xludf.DUMMYFUNCTION("IF(ISBLANK($A9),, IF((ARRAYFORMULA(SUM(COUNTIFS(OccupancyAddresses,$A9,OccupancyUnits, $B9, 'Tenant Occupancy'!RS$5:RS23,{""&gt;0"",""Occupied"",""Late""}))))&gt;1,""Multiple Bookings"", IF(SUMIFS( 'Tenant Occupancy'!RS$5:RS23,OccupancyUnits,$B9,OccupancyAddres"&amp;"ses,$A9)&gt;0,SUMIFS('Tenant Occupancy'!RS$5:RS23,OccupancyUnits,$B9,OccupancyAddresses,$A9),IFERROR(VLOOKUP($A9&amp;"" ""&amp;$B9, FILTER(ARRAYFORMULA({OccupancyAddresses&amp;"" ""&amp; OccupancyUnits,'Tenant Occupancy'!RS$5:RS23}),INDEX(ARRAYFORMULA({OccupancyAddresses&amp;"""&amp;" ""&amp; OccupancyUnits,'Tenant Occupancy'!RS$5:RS23}),0,2)&lt;&gt;""""),2,FALSE),IF(RR6=TODAY(),""Today"",)))))"),"")</f>
        <v/>
      </c>
      <c r="RS9" s="3" t="str">
        <f>IFERROR(__xludf.DUMMYFUNCTION("IF(ISBLANK($A9),, IF((ARRAYFORMULA(SUM(COUNTIFS(OccupancyAddresses,$A9,OccupancyUnits, $B9, 'Tenant Occupancy'!RT$5:RT23,{""&gt;0"",""Occupied"",""Late""}))))&gt;1,""Multiple Bookings"", IF(SUMIFS( 'Tenant Occupancy'!RT$5:RT23,OccupancyUnits,$B9,OccupancyAddres"&amp;"ses,$A9)&gt;0,SUMIFS('Tenant Occupancy'!RT$5:RT23,OccupancyUnits,$B9,OccupancyAddresses,$A9),IFERROR(VLOOKUP($A9&amp;"" ""&amp;$B9, FILTER(ARRAYFORMULA({OccupancyAddresses&amp;"" ""&amp; OccupancyUnits,'Tenant Occupancy'!RT$5:RT23}),INDEX(ARRAYFORMULA({OccupancyAddresses&amp;"""&amp;" ""&amp; OccupancyUnits,'Tenant Occupancy'!RT$5:RT23}),0,2)&lt;&gt;""""),2,FALSE),IF(RS6=TODAY(),""Today"",)))))"),"")</f>
        <v/>
      </c>
      <c r="RT9" s="3" t="str">
        <f>IFERROR(__xludf.DUMMYFUNCTION("IF(ISBLANK($A9),, IF((ARRAYFORMULA(SUM(COUNTIFS(OccupancyAddresses,$A9,OccupancyUnits, $B9, 'Tenant Occupancy'!RU$5:RU23,{""&gt;0"",""Occupied"",""Late""}))))&gt;1,""Multiple Bookings"", IF(SUMIFS( 'Tenant Occupancy'!RU$5:RU23,OccupancyUnits,$B9,OccupancyAddres"&amp;"ses,$A9)&gt;0,SUMIFS('Tenant Occupancy'!RU$5:RU23,OccupancyUnits,$B9,OccupancyAddresses,$A9),IFERROR(VLOOKUP($A9&amp;"" ""&amp;$B9, FILTER(ARRAYFORMULA({OccupancyAddresses&amp;"" ""&amp; OccupancyUnits,'Tenant Occupancy'!RU$5:RU23}),INDEX(ARRAYFORMULA({OccupancyAddresses&amp;"""&amp;" ""&amp; OccupancyUnits,'Tenant Occupancy'!RU$5:RU23}),0,2)&lt;&gt;""""),2,FALSE),IF(RT6=TODAY(),""Today"",)))))"),"")</f>
        <v/>
      </c>
      <c r="RU9" s="3" t="str">
        <f>IFERROR(__xludf.DUMMYFUNCTION("IF(ISBLANK($A9),, IF((ARRAYFORMULA(SUM(COUNTIFS(OccupancyAddresses,$A9,OccupancyUnits, $B9, 'Tenant Occupancy'!RV$5:RV23,{""&gt;0"",""Occupied"",""Late""}))))&gt;1,""Multiple Bookings"", IF(SUMIFS( 'Tenant Occupancy'!RV$5:RV23,OccupancyUnits,$B9,OccupancyAddres"&amp;"ses,$A9)&gt;0,SUMIFS('Tenant Occupancy'!RV$5:RV23,OccupancyUnits,$B9,OccupancyAddresses,$A9),IFERROR(VLOOKUP($A9&amp;"" ""&amp;$B9, FILTER(ARRAYFORMULA({OccupancyAddresses&amp;"" ""&amp; OccupancyUnits,'Tenant Occupancy'!RV$5:RV23}),INDEX(ARRAYFORMULA({OccupancyAddresses&amp;"""&amp;" ""&amp; OccupancyUnits,'Tenant Occupancy'!RV$5:RV23}),0,2)&lt;&gt;""""),2,FALSE),IF(RU6=TODAY(),""Today"",)))))"),"")</f>
        <v/>
      </c>
      <c r="RV9" s="3" t="str">
        <f>IFERROR(__xludf.DUMMYFUNCTION("IF(ISBLANK($A9),, IF((ARRAYFORMULA(SUM(COUNTIFS(OccupancyAddresses,$A9,OccupancyUnits, $B9, 'Tenant Occupancy'!RW$5:RW23,{""&gt;0"",""Occupied"",""Late""}))))&gt;1,""Multiple Bookings"", IF(SUMIFS( 'Tenant Occupancy'!RW$5:RW23,OccupancyUnits,$B9,OccupancyAddres"&amp;"ses,$A9)&gt;0,SUMIFS('Tenant Occupancy'!RW$5:RW23,OccupancyUnits,$B9,OccupancyAddresses,$A9),IFERROR(VLOOKUP($A9&amp;"" ""&amp;$B9, FILTER(ARRAYFORMULA({OccupancyAddresses&amp;"" ""&amp; OccupancyUnits,'Tenant Occupancy'!RW$5:RW23}),INDEX(ARRAYFORMULA({OccupancyAddresses&amp;"""&amp;" ""&amp; OccupancyUnits,'Tenant Occupancy'!RW$5:RW23}),0,2)&lt;&gt;""""),2,FALSE),IF(RV6=TODAY(),""Today"",)))))"),"")</f>
        <v/>
      </c>
      <c r="RW9" s="3" t="str">
        <f>IFERROR(__xludf.DUMMYFUNCTION("IF(ISBLANK($A9),, IF((ARRAYFORMULA(SUM(COUNTIFS(OccupancyAddresses,$A9,OccupancyUnits, $B9, 'Tenant Occupancy'!RX$5:RX23,{""&gt;0"",""Occupied"",""Late""}))))&gt;1,""Multiple Bookings"", IF(SUMIFS( 'Tenant Occupancy'!RX$5:RX23,OccupancyUnits,$B9,OccupancyAddres"&amp;"ses,$A9)&gt;0,SUMIFS('Tenant Occupancy'!RX$5:RX23,OccupancyUnits,$B9,OccupancyAddresses,$A9),IFERROR(VLOOKUP($A9&amp;"" ""&amp;$B9, FILTER(ARRAYFORMULA({OccupancyAddresses&amp;"" ""&amp; OccupancyUnits,'Tenant Occupancy'!RX$5:RX23}),INDEX(ARRAYFORMULA({OccupancyAddresses&amp;"""&amp;" ""&amp; OccupancyUnits,'Tenant Occupancy'!RX$5:RX23}),0,2)&lt;&gt;""""),2,FALSE),IF(RW6=TODAY(),""Today"",)))))"),"")</f>
        <v/>
      </c>
      <c r="RX9" s="3" t="str">
        <f>IFERROR(__xludf.DUMMYFUNCTION("IF(ISBLANK($A9),, IF((ARRAYFORMULA(SUM(COUNTIFS(OccupancyAddresses,$A9,OccupancyUnits, $B9, 'Tenant Occupancy'!RY$5:RY23,{""&gt;0"",""Occupied"",""Late""}))))&gt;1,""Multiple Bookings"", IF(SUMIFS( 'Tenant Occupancy'!RY$5:RY23,OccupancyUnits,$B9,OccupancyAddres"&amp;"ses,$A9)&gt;0,SUMIFS('Tenant Occupancy'!RY$5:RY23,OccupancyUnits,$B9,OccupancyAddresses,$A9),IFERROR(VLOOKUP($A9&amp;"" ""&amp;$B9, FILTER(ARRAYFORMULA({OccupancyAddresses&amp;"" ""&amp; OccupancyUnits,'Tenant Occupancy'!RY$5:RY23}),INDEX(ARRAYFORMULA({OccupancyAddresses&amp;"""&amp;" ""&amp; OccupancyUnits,'Tenant Occupancy'!RY$5:RY23}),0,2)&lt;&gt;""""),2,FALSE),IF(RX6=TODAY(),""Today"",)))))"),"")</f>
        <v/>
      </c>
      <c r="RY9" s="3" t="str">
        <f>IFERROR(__xludf.DUMMYFUNCTION("IF(ISBLANK($A9),, IF((ARRAYFORMULA(SUM(COUNTIFS(OccupancyAddresses,$A9,OccupancyUnits, $B9, 'Tenant Occupancy'!RZ$5:RZ23,{""&gt;0"",""Occupied"",""Late""}))))&gt;1,""Multiple Bookings"", IF(SUMIFS( 'Tenant Occupancy'!RZ$5:RZ23,OccupancyUnits,$B9,OccupancyAddres"&amp;"ses,$A9)&gt;0,SUMIFS('Tenant Occupancy'!RZ$5:RZ23,OccupancyUnits,$B9,OccupancyAddresses,$A9),IFERROR(VLOOKUP($A9&amp;"" ""&amp;$B9, FILTER(ARRAYFORMULA({OccupancyAddresses&amp;"" ""&amp; OccupancyUnits,'Tenant Occupancy'!RZ$5:RZ23}),INDEX(ARRAYFORMULA({OccupancyAddresses&amp;"""&amp;" ""&amp; OccupancyUnits,'Tenant Occupancy'!RZ$5:RZ23}),0,2)&lt;&gt;""""),2,FALSE),IF(RY6=TODAY(),""Today"",)))))"),"")</f>
        <v/>
      </c>
      <c r="RZ9" s="3" t="str">
        <f>IFERROR(__xludf.DUMMYFUNCTION("IF(ISBLANK($A9),, IF((ARRAYFORMULA(SUM(COUNTIFS(OccupancyAddresses,$A9,OccupancyUnits, $B9, 'Tenant Occupancy'!SA$5:SA23,{""&gt;0"",""Occupied"",""Late""}))))&gt;1,""Multiple Bookings"", IF(SUMIFS( 'Tenant Occupancy'!SA$5:SA23,OccupancyUnits,$B9,OccupancyAddres"&amp;"ses,$A9)&gt;0,SUMIFS('Tenant Occupancy'!SA$5:SA23,OccupancyUnits,$B9,OccupancyAddresses,$A9),IFERROR(VLOOKUP($A9&amp;"" ""&amp;$B9, FILTER(ARRAYFORMULA({OccupancyAddresses&amp;"" ""&amp; OccupancyUnits,'Tenant Occupancy'!SA$5:SA23}),INDEX(ARRAYFORMULA({OccupancyAddresses&amp;"""&amp;" ""&amp; OccupancyUnits,'Tenant Occupancy'!SA$5:SA23}),0,2)&lt;&gt;""""),2,FALSE),IF(RZ6=TODAY(),""Today"",)))))"),"")</f>
        <v/>
      </c>
      <c r="SA9" s="3" t="str">
        <f>IFERROR(__xludf.DUMMYFUNCTION("IF(ISBLANK($A9),, IF((ARRAYFORMULA(SUM(COUNTIFS(OccupancyAddresses,$A9,OccupancyUnits, $B9, 'Tenant Occupancy'!SB$5:SB23,{""&gt;0"",""Occupied"",""Late""}))))&gt;1,""Multiple Bookings"", IF(SUMIFS( 'Tenant Occupancy'!SB$5:SB23,OccupancyUnits,$B9,OccupancyAddres"&amp;"ses,$A9)&gt;0,SUMIFS('Tenant Occupancy'!SB$5:SB23,OccupancyUnits,$B9,OccupancyAddresses,$A9),IFERROR(VLOOKUP($A9&amp;"" ""&amp;$B9, FILTER(ARRAYFORMULA({OccupancyAddresses&amp;"" ""&amp; OccupancyUnits,'Tenant Occupancy'!SB$5:SB23}),INDEX(ARRAYFORMULA({OccupancyAddresses&amp;"""&amp;" ""&amp; OccupancyUnits,'Tenant Occupancy'!SB$5:SB23}),0,2)&lt;&gt;""""),2,FALSE),IF(SA6=TODAY(),""Today"",)))))"),"")</f>
        <v/>
      </c>
      <c r="SB9" s="3" t="str">
        <f>IFERROR(__xludf.DUMMYFUNCTION("IF(ISBLANK($A9),, IF((ARRAYFORMULA(SUM(COUNTIFS(OccupancyAddresses,$A9,OccupancyUnits, $B9, 'Tenant Occupancy'!SC$5:SC23,{""&gt;0"",""Occupied"",""Late""}))))&gt;1,""Multiple Bookings"", IF(SUMIFS( 'Tenant Occupancy'!SC$5:SC23,OccupancyUnits,$B9,OccupancyAddres"&amp;"ses,$A9)&gt;0,SUMIFS('Tenant Occupancy'!SC$5:SC23,OccupancyUnits,$B9,OccupancyAddresses,$A9),IFERROR(VLOOKUP($A9&amp;"" ""&amp;$B9, FILTER(ARRAYFORMULA({OccupancyAddresses&amp;"" ""&amp; OccupancyUnits,'Tenant Occupancy'!SC$5:SC23}),INDEX(ARRAYFORMULA({OccupancyAddresses&amp;"""&amp;" ""&amp; OccupancyUnits,'Tenant Occupancy'!SC$5:SC23}),0,2)&lt;&gt;""""),2,FALSE),IF(SB6=TODAY(),""Today"",)))))"),"")</f>
        <v/>
      </c>
      <c r="SC9" s="3" t="str">
        <f>IFERROR(__xludf.DUMMYFUNCTION("IF(ISBLANK($A9),, IF((ARRAYFORMULA(SUM(COUNTIFS(OccupancyAddresses,$A9,OccupancyUnits, $B9, 'Tenant Occupancy'!SD$5:SD23,{""&gt;0"",""Occupied"",""Late""}))))&gt;1,""Multiple Bookings"", IF(SUMIFS( 'Tenant Occupancy'!SD$5:SD23,OccupancyUnits,$B9,OccupancyAddres"&amp;"ses,$A9)&gt;0,SUMIFS('Tenant Occupancy'!SD$5:SD23,OccupancyUnits,$B9,OccupancyAddresses,$A9),IFERROR(VLOOKUP($A9&amp;"" ""&amp;$B9, FILTER(ARRAYFORMULA({OccupancyAddresses&amp;"" ""&amp; OccupancyUnits,'Tenant Occupancy'!SD$5:SD23}),INDEX(ARRAYFORMULA({OccupancyAddresses&amp;"""&amp;" ""&amp; OccupancyUnits,'Tenant Occupancy'!SD$5:SD23}),0,2)&lt;&gt;""""),2,FALSE),IF(SC6=TODAY(),""Today"",)))))"),"")</f>
        <v/>
      </c>
      <c r="SD9" s="3" t="str">
        <f>IFERROR(__xludf.DUMMYFUNCTION("IF(ISBLANK($A9),, IF((ARRAYFORMULA(SUM(COUNTIFS(OccupancyAddresses,$A9,OccupancyUnits, $B9, 'Tenant Occupancy'!SE$5:SE23,{""&gt;0"",""Occupied"",""Late""}))))&gt;1,""Multiple Bookings"", IF(SUMIFS( 'Tenant Occupancy'!SE$5:SE23,OccupancyUnits,$B9,OccupancyAddres"&amp;"ses,$A9)&gt;0,SUMIFS('Tenant Occupancy'!SE$5:SE23,OccupancyUnits,$B9,OccupancyAddresses,$A9),IFERROR(VLOOKUP($A9&amp;"" ""&amp;$B9, FILTER(ARRAYFORMULA({OccupancyAddresses&amp;"" ""&amp; OccupancyUnits,'Tenant Occupancy'!SE$5:SE23}),INDEX(ARRAYFORMULA({OccupancyAddresses&amp;"""&amp;" ""&amp; OccupancyUnits,'Tenant Occupancy'!SE$5:SE23}),0,2)&lt;&gt;""""),2,FALSE),IF(SD6=TODAY(),""Today"",)))))"),"")</f>
        <v/>
      </c>
      <c r="SE9" s="3" t="str">
        <f>IFERROR(__xludf.DUMMYFUNCTION("IF(ISBLANK($A9),, IF((ARRAYFORMULA(SUM(COUNTIFS(OccupancyAddresses,$A9,OccupancyUnits, $B9, 'Tenant Occupancy'!SF$5:SF23,{""&gt;0"",""Occupied"",""Late""}))))&gt;1,""Multiple Bookings"", IF(SUMIFS( 'Tenant Occupancy'!SF$5:SF23,OccupancyUnits,$B9,OccupancyAddres"&amp;"ses,$A9)&gt;0,SUMIFS('Tenant Occupancy'!SF$5:SF23,OccupancyUnits,$B9,OccupancyAddresses,$A9),IFERROR(VLOOKUP($A9&amp;"" ""&amp;$B9, FILTER(ARRAYFORMULA({OccupancyAddresses&amp;"" ""&amp; OccupancyUnits,'Tenant Occupancy'!SF$5:SF23}),INDEX(ARRAYFORMULA({OccupancyAddresses&amp;"""&amp;" ""&amp; OccupancyUnits,'Tenant Occupancy'!SF$5:SF23}),0,2)&lt;&gt;""""),2,FALSE),IF(SE6=TODAY(),""Today"",)))))"),"")</f>
        <v/>
      </c>
      <c r="SF9" s="3" t="str">
        <f>IFERROR(__xludf.DUMMYFUNCTION("IF(ISBLANK($A9),, IF((ARRAYFORMULA(SUM(COUNTIFS(OccupancyAddresses,$A9,OccupancyUnits, $B9, 'Tenant Occupancy'!SG$5:SG23,{""&gt;0"",""Occupied"",""Late""}))))&gt;1,""Multiple Bookings"", IF(SUMIFS( 'Tenant Occupancy'!SG$5:SG23,OccupancyUnits,$B9,OccupancyAddres"&amp;"ses,$A9)&gt;0,SUMIFS('Tenant Occupancy'!SG$5:SG23,OccupancyUnits,$B9,OccupancyAddresses,$A9),IFERROR(VLOOKUP($A9&amp;"" ""&amp;$B9, FILTER(ARRAYFORMULA({OccupancyAddresses&amp;"" ""&amp; OccupancyUnits,'Tenant Occupancy'!SG$5:SG23}),INDEX(ARRAYFORMULA({OccupancyAddresses&amp;"""&amp;" ""&amp; OccupancyUnits,'Tenant Occupancy'!SG$5:SG23}),0,2)&lt;&gt;""""),2,FALSE),IF(SF6=TODAY(),""Today"",)))))"),"")</f>
        <v/>
      </c>
      <c r="SG9" s="3" t="str">
        <f>IFERROR(__xludf.DUMMYFUNCTION("IF(ISBLANK($A9),, IF((ARRAYFORMULA(SUM(COUNTIFS(OccupancyAddresses,$A9,OccupancyUnits, $B9, 'Tenant Occupancy'!SH$5:SH23,{""&gt;0"",""Occupied"",""Late""}))))&gt;1,""Multiple Bookings"", IF(SUMIFS( 'Tenant Occupancy'!SH$5:SH23,OccupancyUnits,$B9,OccupancyAddres"&amp;"ses,$A9)&gt;0,SUMIFS('Tenant Occupancy'!SH$5:SH23,OccupancyUnits,$B9,OccupancyAddresses,$A9),IFERROR(VLOOKUP($A9&amp;"" ""&amp;$B9, FILTER(ARRAYFORMULA({OccupancyAddresses&amp;"" ""&amp; OccupancyUnits,'Tenant Occupancy'!SH$5:SH23}),INDEX(ARRAYFORMULA({OccupancyAddresses&amp;"""&amp;" ""&amp; OccupancyUnits,'Tenant Occupancy'!SH$5:SH23}),0,2)&lt;&gt;""""),2,FALSE),IF(SG6=TODAY(),""Today"",)))))"),"")</f>
        <v/>
      </c>
      <c r="SH9" s="3" t="str">
        <f>IFERROR(__xludf.DUMMYFUNCTION("IF(ISBLANK($A9),, IF((ARRAYFORMULA(SUM(COUNTIFS(OccupancyAddresses,$A9,OccupancyUnits, $B9, 'Tenant Occupancy'!SI$5:SI23,{""&gt;0"",""Occupied"",""Late""}))))&gt;1,""Multiple Bookings"", IF(SUMIFS( 'Tenant Occupancy'!SI$5:SI23,OccupancyUnits,$B9,OccupancyAddres"&amp;"ses,$A9)&gt;0,SUMIFS('Tenant Occupancy'!SI$5:SI23,OccupancyUnits,$B9,OccupancyAddresses,$A9),IFERROR(VLOOKUP($A9&amp;"" ""&amp;$B9, FILTER(ARRAYFORMULA({OccupancyAddresses&amp;"" ""&amp; OccupancyUnits,'Tenant Occupancy'!SI$5:SI23}),INDEX(ARRAYFORMULA({OccupancyAddresses&amp;"""&amp;" ""&amp; OccupancyUnits,'Tenant Occupancy'!SI$5:SI23}),0,2)&lt;&gt;""""),2,FALSE),IF(SH6=TODAY(),""Today"",)))))"),"")</f>
        <v/>
      </c>
      <c r="SI9" s="3" t="str">
        <f>IFERROR(__xludf.DUMMYFUNCTION("IF(ISBLANK($A9),, IF((ARRAYFORMULA(SUM(COUNTIFS(OccupancyAddresses,$A9,OccupancyUnits, $B9, 'Tenant Occupancy'!SJ$5:SJ23,{""&gt;0"",""Occupied"",""Late""}))))&gt;1,""Multiple Bookings"", IF(SUMIFS( 'Tenant Occupancy'!SJ$5:SJ23,OccupancyUnits,$B9,OccupancyAddres"&amp;"ses,$A9)&gt;0,SUMIFS('Tenant Occupancy'!SJ$5:SJ23,OccupancyUnits,$B9,OccupancyAddresses,$A9),IFERROR(VLOOKUP($A9&amp;"" ""&amp;$B9, FILTER(ARRAYFORMULA({OccupancyAddresses&amp;"" ""&amp; OccupancyUnits,'Tenant Occupancy'!SJ$5:SJ23}),INDEX(ARRAYFORMULA({OccupancyAddresses&amp;"""&amp;" ""&amp; OccupancyUnits,'Tenant Occupancy'!SJ$5:SJ23}),0,2)&lt;&gt;""""),2,FALSE),IF(SI6=TODAY(),""Today"",)))))"),"")</f>
        <v/>
      </c>
      <c r="SJ9" s="3" t="str">
        <f>IFERROR(__xludf.DUMMYFUNCTION("IF(ISBLANK($A9),, IF((ARRAYFORMULA(SUM(COUNTIFS(OccupancyAddresses,$A9,OccupancyUnits, $B9, 'Tenant Occupancy'!SK$5:SK23,{""&gt;0"",""Occupied"",""Late""}))))&gt;1,""Multiple Bookings"", IF(SUMIFS( 'Tenant Occupancy'!SK$5:SK23,OccupancyUnits,$B9,OccupancyAddres"&amp;"ses,$A9)&gt;0,SUMIFS('Tenant Occupancy'!SK$5:SK23,OccupancyUnits,$B9,OccupancyAddresses,$A9),IFERROR(VLOOKUP($A9&amp;"" ""&amp;$B9, FILTER(ARRAYFORMULA({OccupancyAddresses&amp;"" ""&amp; OccupancyUnits,'Tenant Occupancy'!SK$5:SK23}),INDEX(ARRAYFORMULA({OccupancyAddresses&amp;"""&amp;" ""&amp; OccupancyUnits,'Tenant Occupancy'!SK$5:SK23}),0,2)&lt;&gt;""""),2,FALSE),IF(SJ6=TODAY(),""Today"",)))))"),"")</f>
        <v/>
      </c>
      <c r="SK9" s="3" t="str">
        <f>IFERROR(__xludf.DUMMYFUNCTION("IF(ISBLANK($A9),, IF((ARRAYFORMULA(SUM(COUNTIFS(OccupancyAddresses,$A9,OccupancyUnits, $B9, 'Tenant Occupancy'!SL$5:SL23,{""&gt;0"",""Occupied"",""Late""}))))&gt;1,""Multiple Bookings"", IF(SUMIFS( 'Tenant Occupancy'!SL$5:SL23,OccupancyUnits,$B9,OccupancyAddres"&amp;"ses,$A9)&gt;0,SUMIFS('Tenant Occupancy'!SL$5:SL23,OccupancyUnits,$B9,OccupancyAddresses,$A9),IFERROR(VLOOKUP($A9&amp;"" ""&amp;$B9, FILTER(ARRAYFORMULA({OccupancyAddresses&amp;"" ""&amp; OccupancyUnits,'Tenant Occupancy'!SL$5:SL23}),INDEX(ARRAYFORMULA({OccupancyAddresses&amp;"""&amp;" ""&amp; OccupancyUnits,'Tenant Occupancy'!SL$5:SL23}),0,2)&lt;&gt;""""),2,FALSE),IF(SK6=TODAY(),""Today"",)))))"),"")</f>
        <v/>
      </c>
      <c r="SL9" s="3" t="str">
        <f>IFERROR(__xludf.DUMMYFUNCTION("IF(ISBLANK($A9),, IF((ARRAYFORMULA(SUM(COUNTIFS(OccupancyAddresses,$A9,OccupancyUnits, $B9, 'Tenant Occupancy'!SM$5:SM23,{""&gt;0"",""Occupied"",""Late""}))))&gt;1,""Multiple Bookings"", IF(SUMIFS( 'Tenant Occupancy'!SM$5:SM23,OccupancyUnits,$B9,OccupancyAddres"&amp;"ses,$A9)&gt;0,SUMIFS('Tenant Occupancy'!SM$5:SM23,OccupancyUnits,$B9,OccupancyAddresses,$A9),IFERROR(VLOOKUP($A9&amp;"" ""&amp;$B9, FILTER(ARRAYFORMULA({OccupancyAddresses&amp;"" ""&amp; OccupancyUnits,'Tenant Occupancy'!SM$5:SM23}),INDEX(ARRAYFORMULA({OccupancyAddresses&amp;"""&amp;" ""&amp; OccupancyUnits,'Tenant Occupancy'!SM$5:SM23}),0,2)&lt;&gt;""""),2,FALSE),IF(SL6=TODAY(),""Today"",)))))"),"")</f>
        <v/>
      </c>
      <c r="SM9" s="3" t="str">
        <f>IFERROR(__xludf.DUMMYFUNCTION("IF(ISBLANK($A9),, IF((ARRAYFORMULA(SUM(COUNTIFS(OccupancyAddresses,$A9,OccupancyUnits, $B9, 'Tenant Occupancy'!SN$5:SN23,{""&gt;0"",""Occupied"",""Late""}))))&gt;1,""Multiple Bookings"", IF(SUMIFS( 'Tenant Occupancy'!SN$5:SN23,OccupancyUnits,$B9,OccupancyAddres"&amp;"ses,$A9)&gt;0,SUMIFS('Tenant Occupancy'!SN$5:SN23,OccupancyUnits,$B9,OccupancyAddresses,$A9),IFERROR(VLOOKUP($A9&amp;"" ""&amp;$B9, FILTER(ARRAYFORMULA({OccupancyAddresses&amp;"" ""&amp; OccupancyUnits,'Tenant Occupancy'!SN$5:SN23}),INDEX(ARRAYFORMULA({OccupancyAddresses&amp;"""&amp;" ""&amp; OccupancyUnits,'Tenant Occupancy'!SN$5:SN23}),0,2)&lt;&gt;""""),2,FALSE),IF(SM6=TODAY(),""Today"",)))))"),"")</f>
        <v/>
      </c>
      <c r="SN9" s="3" t="str">
        <f>IFERROR(__xludf.DUMMYFUNCTION("IF(ISBLANK($A9),, IF((ARRAYFORMULA(SUM(COUNTIFS(OccupancyAddresses,$A9,OccupancyUnits, $B9, 'Tenant Occupancy'!SO$5:SO23,{""&gt;0"",""Occupied"",""Late""}))))&gt;1,""Multiple Bookings"", IF(SUMIFS( 'Tenant Occupancy'!SO$5:SO23,OccupancyUnits,$B9,OccupancyAddres"&amp;"ses,$A9)&gt;0,SUMIFS('Tenant Occupancy'!SO$5:SO23,OccupancyUnits,$B9,OccupancyAddresses,$A9),IFERROR(VLOOKUP($A9&amp;"" ""&amp;$B9, FILTER(ARRAYFORMULA({OccupancyAddresses&amp;"" ""&amp; OccupancyUnits,'Tenant Occupancy'!SO$5:SO23}),INDEX(ARRAYFORMULA({OccupancyAddresses&amp;"""&amp;" ""&amp; OccupancyUnits,'Tenant Occupancy'!SO$5:SO23}),0,2)&lt;&gt;""""),2,FALSE),IF(SN6=TODAY(),""Today"",)))))"),"")</f>
        <v/>
      </c>
      <c r="SO9" s="3" t="str">
        <f>IFERROR(__xludf.DUMMYFUNCTION("IF(ISBLANK($A9),, IF((ARRAYFORMULA(SUM(COUNTIFS(OccupancyAddresses,$A9,OccupancyUnits, $B9, 'Tenant Occupancy'!SP$5:SP23,{""&gt;0"",""Occupied"",""Late""}))))&gt;1,""Multiple Bookings"", IF(SUMIFS( 'Tenant Occupancy'!SP$5:SP23,OccupancyUnits,$B9,OccupancyAddres"&amp;"ses,$A9)&gt;0,SUMIFS('Tenant Occupancy'!SP$5:SP23,OccupancyUnits,$B9,OccupancyAddresses,$A9),IFERROR(VLOOKUP($A9&amp;"" ""&amp;$B9, FILTER(ARRAYFORMULA({OccupancyAddresses&amp;"" ""&amp; OccupancyUnits,'Tenant Occupancy'!SP$5:SP23}),INDEX(ARRAYFORMULA({OccupancyAddresses&amp;"""&amp;" ""&amp; OccupancyUnits,'Tenant Occupancy'!SP$5:SP23}),0,2)&lt;&gt;""""),2,FALSE),IF(SO6=TODAY(),""Today"",)))))"),"")</f>
        <v/>
      </c>
      <c r="SP9" s="3" t="str">
        <f>IFERROR(__xludf.DUMMYFUNCTION("IF(ISBLANK($A9),, IF((ARRAYFORMULA(SUM(COUNTIFS(OccupancyAddresses,$A9,OccupancyUnits, $B9, 'Tenant Occupancy'!SQ$5:SQ23,{""&gt;0"",""Occupied"",""Late""}))))&gt;1,""Multiple Bookings"", IF(SUMIFS( 'Tenant Occupancy'!SQ$5:SQ23,OccupancyUnits,$B9,OccupancyAddres"&amp;"ses,$A9)&gt;0,SUMIFS('Tenant Occupancy'!SQ$5:SQ23,OccupancyUnits,$B9,OccupancyAddresses,$A9),IFERROR(VLOOKUP($A9&amp;"" ""&amp;$B9, FILTER(ARRAYFORMULA({OccupancyAddresses&amp;"" ""&amp; OccupancyUnits,'Tenant Occupancy'!SQ$5:SQ23}),INDEX(ARRAYFORMULA({OccupancyAddresses&amp;"""&amp;" ""&amp; OccupancyUnits,'Tenant Occupancy'!SQ$5:SQ23}),0,2)&lt;&gt;""""),2,FALSE),IF(SP6=TODAY(),""Today"",)))))"),"")</f>
        <v/>
      </c>
      <c r="SQ9" s="3" t="str">
        <f>IFERROR(__xludf.DUMMYFUNCTION("IF(ISBLANK($A9),, IF((ARRAYFORMULA(SUM(COUNTIFS(OccupancyAddresses,$A9,OccupancyUnits, $B9, 'Tenant Occupancy'!SR$5:SR23,{""&gt;0"",""Occupied"",""Late""}))))&gt;1,""Multiple Bookings"", IF(SUMIFS( 'Tenant Occupancy'!SR$5:SR23,OccupancyUnits,$B9,OccupancyAddres"&amp;"ses,$A9)&gt;0,SUMIFS('Tenant Occupancy'!SR$5:SR23,OccupancyUnits,$B9,OccupancyAddresses,$A9),IFERROR(VLOOKUP($A9&amp;"" ""&amp;$B9, FILTER(ARRAYFORMULA({OccupancyAddresses&amp;"" ""&amp; OccupancyUnits,'Tenant Occupancy'!SR$5:SR23}),INDEX(ARRAYFORMULA({OccupancyAddresses&amp;"""&amp;" ""&amp; OccupancyUnits,'Tenant Occupancy'!SR$5:SR23}),0,2)&lt;&gt;""""),2,FALSE),IF(SQ6=TODAY(),""Today"",)))))"),"")</f>
        <v/>
      </c>
      <c r="SR9" s="3" t="str">
        <f>IFERROR(__xludf.DUMMYFUNCTION("IF(ISBLANK($A9),, IF((ARRAYFORMULA(SUM(COUNTIFS(OccupancyAddresses,$A9,OccupancyUnits, $B9, 'Tenant Occupancy'!SS$5:SS23,{""&gt;0"",""Occupied"",""Late""}))))&gt;1,""Multiple Bookings"", IF(SUMIFS( 'Tenant Occupancy'!SS$5:SS23,OccupancyUnits,$B9,OccupancyAddres"&amp;"ses,$A9)&gt;0,SUMIFS('Tenant Occupancy'!SS$5:SS23,OccupancyUnits,$B9,OccupancyAddresses,$A9),IFERROR(VLOOKUP($A9&amp;"" ""&amp;$B9, FILTER(ARRAYFORMULA({OccupancyAddresses&amp;"" ""&amp; OccupancyUnits,'Tenant Occupancy'!SS$5:SS23}),INDEX(ARRAYFORMULA({OccupancyAddresses&amp;"""&amp;" ""&amp; OccupancyUnits,'Tenant Occupancy'!SS$5:SS23}),0,2)&lt;&gt;""""),2,FALSE),IF(SR6=TODAY(),""Today"",)))))"),"")</f>
        <v/>
      </c>
      <c r="SS9" s="3" t="str">
        <f>IFERROR(__xludf.DUMMYFUNCTION("IF(ISBLANK($A9),, IF((ARRAYFORMULA(SUM(COUNTIFS(OccupancyAddresses,$A9,OccupancyUnits, $B9, 'Tenant Occupancy'!ST$5:ST23,{""&gt;0"",""Occupied"",""Late""}))))&gt;1,""Multiple Bookings"", IF(SUMIFS( 'Tenant Occupancy'!ST$5:ST23,OccupancyUnits,$B9,OccupancyAddres"&amp;"ses,$A9)&gt;0,SUMIFS('Tenant Occupancy'!ST$5:ST23,OccupancyUnits,$B9,OccupancyAddresses,$A9),IFERROR(VLOOKUP($A9&amp;"" ""&amp;$B9, FILTER(ARRAYFORMULA({OccupancyAddresses&amp;"" ""&amp; OccupancyUnits,'Tenant Occupancy'!ST$5:ST23}),INDEX(ARRAYFORMULA({OccupancyAddresses&amp;"""&amp;" ""&amp; OccupancyUnits,'Tenant Occupancy'!ST$5:ST23}),0,2)&lt;&gt;""""),2,FALSE),IF(SS6=TODAY(),""Today"",)))))"),"")</f>
        <v/>
      </c>
      <c r="ST9" s="3" t="str">
        <f>IFERROR(__xludf.DUMMYFUNCTION("IF(ISBLANK($A9),, IF((ARRAYFORMULA(SUM(COUNTIFS(OccupancyAddresses,$A9,OccupancyUnits, $B9, 'Tenant Occupancy'!SU$5:SU23,{""&gt;0"",""Occupied"",""Late""}))))&gt;1,""Multiple Bookings"", IF(SUMIFS( 'Tenant Occupancy'!SU$5:SU23,OccupancyUnits,$B9,OccupancyAddres"&amp;"ses,$A9)&gt;0,SUMIFS('Tenant Occupancy'!SU$5:SU23,OccupancyUnits,$B9,OccupancyAddresses,$A9),IFERROR(VLOOKUP($A9&amp;"" ""&amp;$B9, FILTER(ARRAYFORMULA({OccupancyAddresses&amp;"" ""&amp; OccupancyUnits,'Tenant Occupancy'!SU$5:SU23}),INDEX(ARRAYFORMULA({OccupancyAddresses&amp;"""&amp;" ""&amp; OccupancyUnits,'Tenant Occupancy'!SU$5:SU23}),0,2)&lt;&gt;""""),2,FALSE),IF(ST6=TODAY(),""Today"",)))))"),"")</f>
        <v/>
      </c>
      <c r="SU9" s="3" t="str">
        <f>IFERROR(__xludf.DUMMYFUNCTION("IF(ISBLANK($A9),, IF((ARRAYFORMULA(SUM(COUNTIFS(OccupancyAddresses,$A9,OccupancyUnits, $B9, 'Tenant Occupancy'!SV$5:SV23,{""&gt;0"",""Occupied"",""Late""}))))&gt;1,""Multiple Bookings"", IF(SUMIFS( 'Tenant Occupancy'!SV$5:SV23,OccupancyUnits,$B9,OccupancyAddres"&amp;"ses,$A9)&gt;0,SUMIFS('Tenant Occupancy'!SV$5:SV23,OccupancyUnits,$B9,OccupancyAddresses,$A9),IFERROR(VLOOKUP($A9&amp;"" ""&amp;$B9, FILTER(ARRAYFORMULA({OccupancyAddresses&amp;"" ""&amp; OccupancyUnits,'Tenant Occupancy'!SV$5:SV23}),INDEX(ARRAYFORMULA({OccupancyAddresses&amp;"""&amp;" ""&amp; OccupancyUnits,'Tenant Occupancy'!SV$5:SV23}),0,2)&lt;&gt;""""),2,FALSE),IF(SU6=TODAY(),""Today"",)))))"),"")</f>
        <v/>
      </c>
      <c r="SV9" s="3" t="str">
        <f>IFERROR(__xludf.DUMMYFUNCTION("IF(ISBLANK($A9),, IF((ARRAYFORMULA(SUM(COUNTIFS(OccupancyAddresses,$A9,OccupancyUnits, $B9, 'Tenant Occupancy'!SW$5:SW23,{""&gt;0"",""Occupied"",""Late""}))))&gt;1,""Multiple Bookings"", IF(SUMIFS( 'Tenant Occupancy'!SW$5:SW23,OccupancyUnits,$B9,OccupancyAddres"&amp;"ses,$A9)&gt;0,SUMIFS('Tenant Occupancy'!SW$5:SW23,OccupancyUnits,$B9,OccupancyAddresses,$A9),IFERROR(VLOOKUP($A9&amp;"" ""&amp;$B9, FILTER(ARRAYFORMULA({OccupancyAddresses&amp;"" ""&amp; OccupancyUnits,'Tenant Occupancy'!SW$5:SW23}),INDEX(ARRAYFORMULA({OccupancyAddresses&amp;"""&amp;" ""&amp; OccupancyUnits,'Tenant Occupancy'!SW$5:SW23}),0,2)&lt;&gt;""""),2,FALSE),IF(SV6=TODAY(),""Today"",)))))"),"")</f>
        <v/>
      </c>
      <c r="SW9" s="3" t="str">
        <f>IFERROR(__xludf.DUMMYFUNCTION("IF(ISBLANK($A9),, IF((ARRAYFORMULA(SUM(COUNTIFS(OccupancyAddresses,$A9,OccupancyUnits, $B9, 'Tenant Occupancy'!SX$5:SX23,{""&gt;0"",""Occupied"",""Late""}))))&gt;1,""Multiple Bookings"", IF(SUMIFS( 'Tenant Occupancy'!SX$5:SX23,OccupancyUnits,$B9,OccupancyAddres"&amp;"ses,$A9)&gt;0,SUMIFS('Tenant Occupancy'!SX$5:SX23,OccupancyUnits,$B9,OccupancyAddresses,$A9),IFERROR(VLOOKUP($A9&amp;"" ""&amp;$B9, FILTER(ARRAYFORMULA({OccupancyAddresses&amp;"" ""&amp; OccupancyUnits,'Tenant Occupancy'!SX$5:SX23}),INDEX(ARRAYFORMULA({OccupancyAddresses&amp;"""&amp;" ""&amp; OccupancyUnits,'Tenant Occupancy'!SX$5:SX23}),0,2)&lt;&gt;""""),2,FALSE),IF(SW6=TODAY(),""Today"",)))))"),"")</f>
        <v/>
      </c>
      <c r="SX9" s="3" t="str">
        <f>IFERROR(__xludf.DUMMYFUNCTION("IF(ISBLANK($A9),, IF((ARRAYFORMULA(SUM(COUNTIFS(OccupancyAddresses,$A9,OccupancyUnits, $B9, 'Tenant Occupancy'!SY$5:SY23,{""&gt;0"",""Occupied"",""Late""}))))&gt;1,""Multiple Bookings"", IF(SUMIFS( 'Tenant Occupancy'!SY$5:SY23,OccupancyUnits,$B9,OccupancyAddres"&amp;"ses,$A9)&gt;0,SUMIFS('Tenant Occupancy'!SY$5:SY23,OccupancyUnits,$B9,OccupancyAddresses,$A9),IFERROR(VLOOKUP($A9&amp;"" ""&amp;$B9, FILTER(ARRAYFORMULA({OccupancyAddresses&amp;"" ""&amp; OccupancyUnits,'Tenant Occupancy'!SY$5:SY23}),INDEX(ARRAYFORMULA({OccupancyAddresses&amp;"""&amp;" ""&amp; OccupancyUnits,'Tenant Occupancy'!SY$5:SY23}),0,2)&lt;&gt;""""),2,FALSE),IF(SX6=TODAY(),""Today"",)))))"),"")</f>
        <v/>
      </c>
      <c r="SY9" s="3" t="str">
        <f>IFERROR(__xludf.DUMMYFUNCTION("IF(ISBLANK($A9),, IF((ARRAYFORMULA(SUM(COUNTIFS(OccupancyAddresses,$A9,OccupancyUnits, $B9, 'Tenant Occupancy'!SZ$5:SZ23,{""&gt;0"",""Occupied"",""Late""}))))&gt;1,""Multiple Bookings"", IF(SUMIFS( 'Tenant Occupancy'!SZ$5:SZ23,OccupancyUnits,$B9,OccupancyAddres"&amp;"ses,$A9)&gt;0,SUMIFS('Tenant Occupancy'!SZ$5:SZ23,OccupancyUnits,$B9,OccupancyAddresses,$A9),IFERROR(VLOOKUP($A9&amp;"" ""&amp;$B9, FILTER(ARRAYFORMULA({OccupancyAddresses&amp;"" ""&amp; OccupancyUnits,'Tenant Occupancy'!SZ$5:SZ23}),INDEX(ARRAYFORMULA({OccupancyAddresses&amp;"""&amp;" ""&amp; OccupancyUnits,'Tenant Occupancy'!SZ$5:SZ23}),0,2)&lt;&gt;""""),2,FALSE),IF(SY6=TODAY(),""Today"",)))))"),"")</f>
        <v/>
      </c>
      <c r="SZ9" s="3" t="str">
        <f>IFERROR(__xludf.DUMMYFUNCTION("IF(ISBLANK($A9),, IF((ARRAYFORMULA(SUM(COUNTIFS(OccupancyAddresses,$A9,OccupancyUnits, $B9, 'Tenant Occupancy'!TA$5:TA23,{""&gt;0"",""Occupied"",""Late""}))))&gt;1,""Multiple Bookings"", IF(SUMIFS( 'Tenant Occupancy'!TA$5:TA23,OccupancyUnits,$B9,OccupancyAddres"&amp;"ses,$A9)&gt;0,SUMIFS('Tenant Occupancy'!TA$5:TA23,OccupancyUnits,$B9,OccupancyAddresses,$A9),IFERROR(VLOOKUP($A9&amp;"" ""&amp;$B9, FILTER(ARRAYFORMULA({OccupancyAddresses&amp;"" ""&amp; OccupancyUnits,'Tenant Occupancy'!TA$5:TA23}),INDEX(ARRAYFORMULA({OccupancyAddresses&amp;"""&amp;" ""&amp; OccupancyUnits,'Tenant Occupancy'!TA$5:TA23}),0,2)&lt;&gt;""""),2,FALSE),IF(SZ6=TODAY(),""Today"",)))))"),"")</f>
        <v/>
      </c>
      <c r="TA9" s="3" t="str">
        <f>IFERROR(__xludf.DUMMYFUNCTION("IF(ISBLANK($A9),, IF((ARRAYFORMULA(SUM(COUNTIFS(OccupancyAddresses,$A9,OccupancyUnits, $B9, 'Tenant Occupancy'!TB$5:TB23,{""&gt;0"",""Occupied"",""Late""}))))&gt;1,""Multiple Bookings"", IF(SUMIFS( 'Tenant Occupancy'!TB$5:TB23,OccupancyUnits,$B9,OccupancyAddres"&amp;"ses,$A9)&gt;0,SUMIFS('Tenant Occupancy'!TB$5:TB23,OccupancyUnits,$B9,OccupancyAddresses,$A9),IFERROR(VLOOKUP($A9&amp;"" ""&amp;$B9, FILTER(ARRAYFORMULA({OccupancyAddresses&amp;"" ""&amp; OccupancyUnits,'Tenant Occupancy'!TB$5:TB23}),INDEX(ARRAYFORMULA({OccupancyAddresses&amp;"""&amp;" ""&amp; OccupancyUnits,'Tenant Occupancy'!TB$5:TB23}),0,2)&lt;&gt;""""),2,FALSE),IF(TA6=TODAY(),""Today"",)))))"),"")</f>
        <v/>
      </c>
      <c r="TB9" s="3" t="str">
        <f>IFERROR(__xludf.DUMMYFUNCTION("IF(ISBLANK($A9),, IF((ARRAYFORMULA(SUM(COUNTIFS(OccupancyAddresses,$A9,OccupancyUnits, $B9, 'Tenant Occupancy'!TC$5:TC23,{""&gt;0"",""Occupied"",""Late""}))))&gt;1,""Multiple Bookings"", IF(SUMIFS( 'Tenant Occupancy'!TC$5:TC23,OccupancyUnits,$B9,OccupancyAddres"&amp;"ses,$A9)&gt;0,SUMIFS('Tenant Occupancy'!TC$5:TC23,OccupancyUnits,$B9,OccupancyAddresses,$A9),IFERROR(VLOOKUP($A9&amp;"" ""&amp;$B9, FILTER(ARRAYFORMULA({OccupancyAddresses&amp;"" ""&amp; OccupancyUnits,'Tenant Occupancy'!TC$5:TC23}),INDEX(ARRAYFORMULA({OccupancyAddresses&amp;"""&amp;" ""&amp; OccupancyUnits,'Tenant Occupancy'!TC$5:TC23}),0,2)&lt;&gt;""""),2,FALSE),IF(TB6=TODAY(),""Today"",)))))"),"")</f>
        <v/>
      </c>
      <c r="TC9" s="3" t="str">
        <f>IFERROR(__xludf.DUMMYFUNCTION("IF(ISBLANK($A9),, IF((ARRAYFORMULA(SUM(COUNTIFS(OccupancyAddresses,$A9,OccupancyUnits, $B9, 'Tenant Occupancy'!TD$5:TD23,{""&gt;0"",""Occupied"",""Late""}))))&gt;1,""Multiple Bookings"", IF(SUMIFS( 'Tenant Occupancy'!TD$5:TD23,OccupancyUnits,$B9,OccupancyAddres"&amp;"ses,$A9)&gt;0,SUMIFS('Tenant Occupancy'!TD$5:TD23,OccupancyUnits,$B9,OccupancyAddresses,$A9),IFERROR(VLOOKUP($A9&amp;"" ""&amp;$B9, FILTER(ARRAYFORMULA({OccupancyAddresses&amp;"" ""&amp; OccupancyUnits,'Tenant Occupancy'!TD$5:TD23}),INDEX(ARRAYFORMULA({OccupancyAddresses&amp;"""&amp;" ""&amp; OccupancyUnits,'Tenant Occupancy'!TD$5:TD23}),0,2)&lt;&gt;""""),2,FALSE),IF(TC6=TODAY(),""Today"",)))))"),"")</f>
        <v/>
      </c>
      <c r="TD9" s="3" t="str">
        <f>IFERROR(__xludf.DUMMYFUNCTION("IF(ISBLANK($A9),, IF((ARRAYFORMULA(SUM(COUNTIFS(OccupancyAddresses,$A9,OccupancyUnits, $B9, 'Tenant Occupancy'!TE$5:TE23,{""&gt;0"",""Occupied"",""Late""}))))&gt;1,""Multiple Bookings"", IF(SUMIFS( 'Tenant Occupancy'!TE$5:TE23,OccupancyUnits,$B9,OccupancyAddres"&amp;"ses,$A9)&gt;0,SUMIFS('Tenant Occupancy'!TE$5:TE23,OccupancyUnits,$B9,OccupancyAddresses,$A9),IFERROR(VLOOKUP($A9&amp;"" ""&amp;$B9, FILTER(ARRAYFORMULA({OccupancyAddresses&amp;"" ""&amp; OccupancyUnits,'Tenant Occupancy'!TE$5:TE23}),INDEX(ARRAYFORMULA({OccupancyAddresses&amp;"""&amp;" ""&amp; OccupancyUnits,'Tenant Occupancy'!TE$5:TE23}),0,2)&lt;&gt;""""),2,FALSE),IF(TD6=TODAY(),""Today"",)))))"),"")</f>
        <v/>
      </c>
      <c r="TE9" s="3" t="str">
        <f>IFERROR(__xludf.DUMMYFUNCTION("IF(ISBLANK($A9),, IF((ARRAYFORMULA(SUM(COUNTIFS(OccupancyAddresses,$A9,OccupancyUnits, $B9, 'Tenant Occupancy'!TF$5:TF23,{""&gt;0"",""Occupied"",""Late""}))))&gt;1,""Multiple Bookings"", IF(SUMIFS( 'Tenant Occupancy'!TF$5:TF23,OccupancyUnits,$B9,OccupancyAddres"&amp;"ses,$A9)&gt;0,SUMIFS('Tenant Occupancy'!TF$5:TF23,OccupancyUnits,$B9,OccupancyAddresses,$A9),IFERROR(VLOOKUP($A9&amp;"" ""&amp;$B9, FILTER(ARRAYFORMULA({OccupancyAddresses&amp;"" ""&amp; OccupancyUnits,'Tenant Occupancy'!TF$5:TF23}),INDEX(ARRAYFORMULA({OccupancyAddresses&amp;"""&amp;" ""&amp; OccupancyUnits,'Tenant Occupancy'!TF$5:TF23}),0,2)&lt;&gt;""""),2,FALSE),IF(TE6=TODAY(),""Today"",)))))"),"")</f>
        <v/>
      </c>
      <c r="TF9" s="3" t="str">
        <f>IFERROR(__xludf.DUMMYFUNCTION("IF(ISBLANK($A9),, IF((ARRAYFORMULA(SUM(COUNTIFS(OccupancyAddresses,$A9,OccupancyUnits, $B9, 'Tenant Occupancy'!TG$5:TG23,{""&gt;0"",""Occupied"",""Late""}))))&gt;1,""Multiple Bookings"", IF(SUMIFS( 'Tenant Occupancy'!TG$5:TG23,OccupancyUnits,$B9,OccupancyAddres"&amp;"ses,$A9)&gt;0,SUMIFS('Tenant Occupancy'!TG$5:TG23,OccupancyUnits,$B9,OccupancyAddresses,$A9),IFERROR(VLOOKUP($A9&amp;"" ""&amp;$B9, FILTER(ARRAYFORMULA({OccupancyAddresses&amp;"" ""&amp; OccupancyUnits,'Tenant Occupancy'!TG$5:TG23}),INDEX(ARRAYFORMULA({OccupancyAddresses&amp;"""&amp;" ""&amp; OccupancyUnits,'Tenant Occupancy'!TG$5:TG23}),0,2)&lt;&gt;""""),2,FALSE),IF(TF6=TODAY(),""Today"",)))))"),"")</f>
        <v/>
      </c>
      <c r="TG9" s="3" t="str">
        <f>IFERROR(__xludf.DUMMYFUNCTION("IF(ISBLANK($A9),, IF((ARRAYFORMULA(SUM(COUNTIFS(OccupancyAddresses,$A9,OccupancyUnits, $B9, 'Tenant Occupancy'!TH$5:TH23,{""&gt;0"",""Occupied"",""Late""}))))&gt;1,""Multiple Bookings"", IF(SUMIFS( 'Tenant Occupancy'!TH$5:TH23,OccupancyUnits,$B9,OccupancyAddres"&amp;"ses,$A9)&gt;0,SUMIFS('Tenant Occupancy'!TH$5:TH23,OccupancyUnits,$B9,OccupancyAddresses,$A9),IFERROR(VLOOKUP($A9&amp;"" ""&amp;$B9, FILTER(ARRAYFORMULA({OccupancyAddresses&amp;"" ""&amp; OccupancyUnits,'Tenant Occupancy'!TH$5:TH23}),INDEX(ARRAYFORMULA({OccupancyAddresses&amp;"""&amp;" ""&amp; OccupancyUnits,'Tenant Occupancy'!TH$5:TH23}),0,2)&lt;&gt;""""),2,FALSE),IF(TG6=TODAY(),""Today"",)))))"),"")</f>
        <v/>
      </c>
      <c r="TH9" s="3" t="str">
        <f>IFERROR(__xludf.DUMMYFUNCTION("IF(ISBLANK($A9),, IF((ARRAYFORMULA(SUM(COUNTIFS(OccupancyAddresses,$A9,OccupancyUnits, $B9, 'Tenant Occupancy'!TI$5:TI23,{""&gt;0"",""Occupied"",""Late""}))))&gt;1,""Multiple Bookings"", IF(SUMIFS( 'Tenant Occupancy'!TI$5:TI23,OccupancyUnits,$B9,OccupancyAddres"&amp;"ses,$A9)&gt;0,SUMIFS('Tenant Occupancy'!TI$5:TI23,OccupancyUnits,$B9,OccupancyAddresses,$A9),IFERROR(VLOOKUP($A9&amp;"" ""&amp;$B9, FILTER(ARRAYFORMULA({OccupancyAddresses&amp;"" ""&amp; OccupancyUnits,'Tenant Occupancy'!TI$5:TI23}),INDEX(ARRAYFORMULA({OccupancyAddresses&amp;"""&amp;" ""&amp; OccupancyUnits,'Tenant Occupancy'!TI$5:TI23}),0,2)&lt;&gt;""""),2,FALSE),IF(TH6=TODAY(),""Today"",)))))"),"")</f>
        <v/>
      </c>
      <c r="TI9" s="3" t="str">
        <f>IFERROR(__xludf.DUMMYFUNCTION("IF(ISBLANK($A9),, IF((ARRAYFORMULA(SUM(COUNTIFS(OccupancyAddresses,$A9,OccupancyUnits, $B9, 'Tenant Occupancy'!TJ$5:TJ23,{""&gt;0"",""Occupied"",""Late""}))))&gt;1,""Multiple Bookings"", IF(SUMIFS( 'Tenant Occupancy'!TJ$5:TJ23,OccupancyUnits,$B9,OccupancyAddres"&amp;"ses,$A9)&gt;0,SUMIFS('Tenant Occupancy'!TJ$5:TJ23,OccupancyUnits,$B9,OccupancyAddresses,$A9),IFERROR(VLOOKUP($A9&amp;"" ""&amp;$B9, FILTER(ARRAYFORMULA({OccupancyAddresses&amp;"" ""&amp; OccupancyUnits,'Tenant Occupancy'!TJ$5:TJ23}),INDEX(ARRAYFORMULA({OccupancyAddresses&amp;"""&amp;" ""&amp; OccupancyUnits,'Tenant Occupancy'!TJ$5:TJ23}),0,2)&lt;&gt;""""),2,FALSE),IF(TI6=TODAY(),""Today"",)))))"),"")</f>
        <v/>
      </c>
      <c r="TJ9" s="3" t="str">
        <f>IFERROR(__xludf.DUMMYFUNCTION("IF(ISBLANK($A9),, IF((ARRAYFORMULA(SUM(COUNTIFS(OccupancyAddresses,$A9,OccupancyUnits, $B9, 'Tenant Occupancy'!TK$5:TK23,{""&gt;0"",""Occupied"",""Late""}))))&gt;1,""Multiple Bookings"", IF(SUMIFS( 'Tenant Occupancy'!TK$5:TK23,OccupancyUnits,$B9,OccupancyAddres"&amp;"ses,$A9)&gt;0,SUMIFS('Tenant Occupancy'!TK$5:TK23,OccupancyUnits,$B9,OccupancyAddresses,$A9),IFERROR(VLOOKUP($A9&amp;"" ""&amp;$B9, FILTER(ARRAYFORMULA({OccupancyAddresses&amp;"" ""&amp; OccupancyUnits,'Tenant Occupancy'!TK$5:TK23}),INDEX(ARRAYFORMULA({OccupancyAddresses&amp;"""&amp;" ""&amp; OccupancyUnits,'Tenant Occupancy'!TK$5:TK23}),0,2)&lt;&gt;""""),2,FALSE),IF(TJ6=TODAY(),""Today"",)))))"),"")</f>
        <v/>
      </c>
      <c r="TK9" s="3" t="str">
        <f>IFERROR(__xludf.DUMMYFUNCTION("IF(ISBLANK($A9),, IF((ARRAYFORMULA(SUM(COUNTIFS(OccupancyAddresses,$A9,OccupancyUnits, $B9, 'Tenant Occupancy'!TL$5:TL23,{""&gt;0"",""Occupied"",""Late""}))))&gt;1,""Multiple Bookings"", IF(SUMIFS( 'Tenant Occupancy'!TL$5:TL23,OccupancyUnits,$B9,OccupancyAddres"&amp;"ses,$A9)&gt;0,SUMIFS('Tenant Occupancy'!TL$5:TL23,OccupancyUnits,$B9,OccupancyAddresses,$A9),IFERROR(VLOOKUP($A9&amp;"" ""&amp;$B9, FILTER(ARRAYFORMULA({OccupancyAddresses&amp;"" ""&amp; OccupancyUnits,'Tenant Occupancy'!TL$5:TL23}),INDEX(ARRAYFORMULA({OccupancyAddresses&amp;"""&amp;" ""&amp; OccupancyUnits,'Tenant Occupancy'!TL$5:TL23}),0,2)&lt;&gt;""""),2,FALSE),IF(TK6=TODAY(),""Today"",)))))"),"")</f>
        <v/>
      </c>
      <c r="TL9" s="3" t="str">
        <f>IFERROR(__xludf.DUMMYFUNCTION("IF(ISBLANK($A9),, IF((ARRAYFORMULA(SUM(COUNTIFS(OccupancyAddresses,$A9,OccupancyUnits, $B9, 'Tenant Occupancy'!TM$5:TM23,{""&gt;0"",""Occupied"",""Late""}))))&gt;1,""Multiple Bookings"", IF(SUMIFS( 'Tenant Occupancy'!TM$5:TM23,OccupancyUnits,$B9,OccupancyAddres"&amp;"ses,$A9)&gt;0,SUMIFS('Tenant Occupancy'!TM$5:TM23,OccupancyUnits,$B9,OccupancyAddresses,$A9),IFERROR(VLOOKUP($A9&amp;"" ""&amp;$B9, FILTER(ARRAYFORMULA({OccupancyAddresses&amp;"" ""&amp; OccupancyUnits,'Tenant Occupancy'!TM$5:TM23}),INDEX(ARRAYFORMULA({OccupancyAddresses&amp;"""&amp;" ""&amp; OccupancyUnits,'Tenant Occupancy'!TM$5:TM23}),0,2)&lt;&gt;""""),2,FALSE),IF(TL6=TODAY(),""Today"",)))))"),"")</f>
        <v/>
      </c>
      <c r="TM9" s="3" t="str">
        <f>IFERROR(__xludf.DUMMYFUNCTION("IF(ISBLANK($A9),, IF((ARRAYFORMULA(SUM(COUNTIFS(OccupancyAddresses,$A9,OccupancyUnits, $B9, 'Tenant Occupancy'!TN$5:TN23,{""&gt;0"",""Occupied"",""Late""}))))&gt;1,""Multiple Bookings"", IF(SUMIFS( 'Tenant Occupancy'!TN$5:TN23,OccupancyUnits,$B9,OccupancyAddres"&amp;"ses,$A9)&gt;0,SUMIFS('Tenant Occupancy'!TN$5:TN23,OccupancyUnits,$B9,OccupancyAddresses,$A9),IFERROR(VLOOKUP($A9&amp;"" ""&amp;$B9, FILTER(ARRAYFORMULA({OccupancyAddresses&amp;"" ""&amp; OccupancyUnits,'Tenant Occupancy'!TN$5:TN23}),INDEX(ARRAYFORMULA({OccupancyAddresses&amp;"""&amp;" ""&amp; OccupancyUnits,'Tenant Occupancy'!TN$5:TN23}),0,2)&lt;&gt;""""),2,FALSE),IF(TM6=TODAY(),""Today"",)))))"),"")</f>
        <v/>
      </c>
      <c r="TN9" s="3" t="str">
        <f>IFERROR(__xludf.DUMMYFUNCTION("IF(ISBLANK($A9),, IF((ARRAYFORMULA(SUM(COUNTIFS(OccupancyAddresses,$A9,OccupancyUnits, $B9, 'Tenant Occupancy'!TO$5:TO23,{""&gt;0"",""Occupied"",""Late""}))))&gt;1,""Multiple Bookings"", IF(SUMIFS( 'Tenant Occupancy'!TO$5:TO23,OccupancyUnits,$B9,OccupancyAddres"&amp;"ses,$A9)&gt;0,SUMIFS('Tenant Occupancy'!TO$5:TO23,OccupancyUnits,$B9,OccupancyAddresses,$A9),IFERROR(VLOOKUP($A9&amp;"" ""&amp;$B9, FILTER(ARRAYFORMULA({OccupancyAddresses&amp;"" ""&amp; OccupancyUnits,'Tenant Occupancy'!TO$5:TO23}),INDEX(ARRAYFORMULA({OccupancyAddresses&amp;"""&amp;" ""&amp; OccupancyUnits,'Tenant Occupancy'!TO$5:TO23}),0,2)&lt;&gt;""""),2,FALSE),IF(TN6=TODAY(),""Today"",)))))"),"")</f>
        <v/>
      </c>
      <c r="TO9" s="3" t="str">
        <f>IFERROR(__xludf.DUMMYFUNCTION("IF(ISBLANK($A9),, IF((ARRAYFORMULA(SUM(COUNTIFS(OccupancyAddresses,$A9,OccupancyUnits, $B9, 'Tenant Occupancy'!TP$5:TP23,{""&gt;0"",""Occupied"",""Late""}))))&gt;1,""Multiple Bookings"", IF(SUMIFS( 'Tenant Occupancy'!TP$5:TP23,OccupancyUnits,$B9,OccupancyAddres"&amp;"ses,$A9)&gt;0,SUMIFS('Tenant Occupancy'!TP$5:TP23,OccupancyUnits,$B9,OccupancyAddresses,$A9),IFERROR(VLOOKUP($A9&amp;"" ""&amp;$B9, FILTER(ARRAYFORMULA({OccupancyAddresses&amp;"" ""&amp; OccupancyUnits,'Tenant Occupancy'!TP$5:TP23}),INDEX(ARRAYFORMULA({OccupancyAddresses&amp;"""&amp;" ""&amp; OccupancyUnits,'Tenant Occupancy'!TP$5:TP23}),0,2)&lt;&gt;""""),2,FALSE),IF(TO6=TODAY(),""Today"",)))))"),"")</f>
        <v/>
      </c>
      <c r="TP9" s="3" t="str">
        <f>IFERROR(__xludf.DUMMYFUNCTION("IF(ISBLANK($A9),, IF((ARRAYFORMULA(SUM(COUNTIFS(OccupancyAddresses,$A9,OccupancyUnits, $B9, 'Tenant Occupancy'!TQ$5:TQ23,{""&gt;0"",""Occupied"",""Late""}))))&gt;1,""Multiple Bookings"", IF(SUMIFS( 'Tenant Occupancy'!TQ$5:TQ23,OccupancyUnits,$B9,OccupancyAddres"&amp;"ses,$A9)&gt;0,SUMIFS('Tenant Occupancy'!TQ$5:TQ23,OccupancyUnits,$B9,OccupancyAddresses,$A9),IFERROR(VLOOKUP($A9&amp;"" ""&amp;$B9, FILTER(ARRAYFORMULA({OccupancyAddresses&amp;"" ""&amp; OccupancyUnits,'Tenant Occupancy'!TQ$5:TQ23}),INDEX(ARRAYFORMULA({OccupancyAddresses&amp;"""&amp;" ""&amp; OccupancyUnits,'Tenant Occupancy'!TQ$5:TQ23}),0,2)&lt;&gt;""""),2,FALSE),IF(TP6=TODAY(),""Today"",)))))"),"")</f>
        <v/>
      </c>
      <c r="TQ9" s="3" t="str">
        <f>IFERROR(__xludf.DUMMYFUNCTION("IF(ISBLANK($A9),, IF((ARRAYFORMULA(SUM(COUNTIFS(OccupancyAddresses,$A9,OccupancyUnits, $B9, 'Tenant Occupancy'!TR$5:TR23,{""&gt;0"",""Occupied"",""Late""}))))&gt;1,""Multiple Bookings"", IF(SUMIFS( 'Tenant Occupancy'!TR$5:TR23,OccupancyUnits,$B9,OccupancyAddres"&amp;"ses,$A9)&gt;0,SUMIFS('Tenant Occupancy'!TR$5:TR23,OccupancyUnits,$B9,OccupancyAddresses,$A9),IFERROR(VLOOKUP($A9&amp;"" ""&amp;$B9, FILTER(ARRAYFORMULA({OccupancyAddresses&amp;"" ""&amp; OccupancyUnits,'Tenant Occupancy'!TR$5:TR23}),INDEX(ARRAYFORMULA({OccupancyAddresses&amp;"""&amp;" ""&amp; OccupancyUnits,'Tenant Occupancy'!TR$5:TR23}),0,2)&lt;&gt;""""),2,FALSE),IF(TQ6=TODAY(),""Today"",)))))"),"")</f>
        <v/>
      </c>
      <c r="TR9" s="3" t="str">
        <f>IFERROR(__xludf.DUMMYFUNCTION("IF(ISBLANK($A9),, IF((ARRAYFORMULA(SUM(COUNTIFS(OccupancyAddresses,$A9,OccupancyUnits, $B9, 'Tenant Occupancy'!TS$5:TS23,{""&gt;0"",""Occupied"",""Late""}))))&gt;1,""Multiple Bookings"", IF(SUMIFS( 'Tenant Occupancy'!TS$5:TS23,OccupancyUnits,$B9,OccupancyAddres"&amp;"ses,$A9)&gt;0,SUMIFS('Tenant Occupancy'!TS$5:TS23,OccupancyUnits,$B9,OccupancyAddresses,$A9),IFERROR(VLOOKUP($A9&amp;"" ""&amp;$B9, FILTER(ARRAYFORMULA({OccupancyAddresses&amp;"" ""&amp; OccupancyUnits,'Tenant Occupancy'!TS$5:TS23}),INDEX(ARRAYFORMULA({OccupancyAddresses&amp;"""&amp;" ""&amp; OccupancyUnits,'Tenant Occupancy'!TS$5:TS23}),0,2)&lt;&gt;""""),2,FALSE),IF(TR6=TODAY(),""Today"",)))))"),"")</f>
        <v/>
      </c>
      <c r="TS9" s="3" t="str">
        <f>IFERROR(__xludf.DUMMYFUNCTION("IF(ISBLANK($A9),, IF((ARRAYFORMULA(SUM(COUNTIFS(OccupancyAddresses,$A9,OccupancyUnits, $B9, 'Tenant Occupancy'!TT$5:TT23,{""&gt;0"",""Occupied"",""Late""}))))&gt;1,""Multiple Bookings"", IF(SUMIFS( 'Tenant Occupancy'!TT$5:TT23,OccupancyUnits,$B9,OccupancyAddres"&amp;"ses,$A9)&gt;0,SUMIFS('Tenant Occupancy'!TT$5:TT23,OccupancyUnits,$B9,OccupancyAddresses,$A9),IFERROR(VLOOKUP($A9&amp;"" ""&amp;$B9, FILTER(ARRAYFORMULA({OccupancyAddresses&amp;"" ""&amp; OccupancyUnits,'Tenant Occupancy'!TT$5:TT23}),INDEX(ARRAYFORMULA({OccupancyAddresses&amp;"""&amp;" ""&amp; OccupancyUnits,'Tenant Occupancy'!TT$5:TT23}),0,2)&lt;&gt;""""),2,FALSE),IF(TS6=TODAY(),""Today"",)))))"),"")</f>
        <v/>
      </c>
      <c r="TT9" s="3" t="str">
        <f>IFERROR(__xludf.DUMMYFUNCTION("IF(ISBLANK($A9),, IF((ARRAYFORMULA(SUM(COUNTIFS(OccupancyAddresses,$A9,OccupancyUnits, $B9, 'Tenant Occupancy'!TU$5:TU23,{""&gt;0"",""Occupied"",""Late""}))))&gt;1,""Multiple Bookings"", IF(SUMIFS( 'Tenant Occupancy'!TU$5:TU23,OccupancyUnits,$B9,OccupancyAddres"&amp;"ses,$A9)&gt;0,SUMIFS('Tenant Occupancy'!TU$5:TU23,OccupancyUnits,$B9,OccupancyAddresses,$A9),IFERROR(VLOOKUP($A9&amp;"" ""&amp;$B9, FILTER(ARRAYFORMULA({OccupancyAddresses&amp;"" ""&amp; OccupancyUnits,'Tenant Occupancy'!TU$5:TU23}),INDEX(ARRAYFORMULA({OccupancyAddresses&amp;"""&amp;" ""&amp; OccupancyUnits,'Tenant Occupancy'!TU$5:TU23}),0,2)&lt;&gt;""""),2,FALSE),IF(TT6=TODAY(),""Today"",)))))"),"")</f>
        <v/>
      </c>
      <c r="TU9" s="3" t="str">
        <f>IFERROR(__xludf.DUMMYFUNCTION("IF(ISBLANK($A9),, IF((ARRAYFORMULA(SUM(COUNTIFS(OccupancyAddresses,$A9,OccupancyUnits, $B9, 'Tenant Occupancy'!TV$5:TV23,{""&gt;0"",""Occupied"",""Late""}))))&gt;1,""Multiple Bookings"", IF(SUMIFS( 'Tenant Occupancy'!TV$5:TV23,OccupancyUnits,$B9,OccupancyAddres"&amp;"ses,$A9)&gt;0,SUMIFS('Tenant Occupancy'!TV$5:TV23,OccupancyUnits,$B9,OccupancyAddresses,$A9),IFERROR(VLOOKUP($A9&amp;"" ""&amp;$B9, FILTER(ARRAYFORMULA({OccupancyAddresses&amp;"" ""&amp; OccupancyUnits,'Tenant Occupancy'!TV$5:TV23}),INDEX(ARRAYFORMULA({OccupancyAddresses&amp;"""&amp;" ""&amp; OccupancyUnits,'Tenant Occupancy'!TV$5:TV23}),0,2)&lt;&gt;""""),2,FALSE),IF(TU6=TODAY(),""Today"",)))))"),"")</f>
        <v/>
      </c>
      <c r="TV9" s="3" t="str">
        <f>IFERROR(__xludf.DUMMYFUNCTION("IF(ISBLANK($A9),, IF((ARRAYFORMULA(SUM(COUNTIFS(OccupancyAddresses,$A9,OccupancyUnits, $B9, 'Tenant Occupancy'!TW$5:TW23,{""&gt;0"",""Occupied"",""Late""}))))&gt;1,""Multiple Bookings"", IF(SUMIFS( 'Tenant Occupancy'!TW$5:TW23,OccupancyUnits,$B9,OccupancyAddres"&amp;"ses,$A9)&gt;0,SUMIFS('Tenant Occupancy'!TW$5:TW23,OccupancyUnits,$B9,OccupancyAddresses,$A9),IFERROR(VLOOKUP($A9&amp;"" ""&amp;$B9, FILTER(ARRAYFORMULA({OccupancyAddresses&amp;"" ""&amp; OccupancyUnits,'Tenant Occupancy'!TW$5:TW23}),INDEX(ARRAYFORMULA({OccupancyAddresses&amp;"""&amp;" ""&amp; OccupancyUnits,'Tenant Occupancy'!TW$5:TW23}),0,2)&lt;&gt;""""),2,FALSE),IF(TV6=TODAY(),""Today"",)))))"),"")</f>
        <v/>
      </c>
      <c r="TW9" s="3" t="str">
        <f>IFERROR(__xludf.DUMMYFUNCTION("IF(ISBLANK($A9),, IF((ARRAYFORMULA(SUM(COUNTIFS(OccupancyAddresses,$A9,OccupancyUnits, $B9, 'Tenant Occupancy'!TX$5:TX23,{""&gt;0"",""Occupied"",""Late""}))))&gt;1,""Multiple Bookings"", IF(SUMIFS( 'Tenant Occupancy'!TX$5:TX23,OccupancyUnits,$B9,OccupancyAddres"&amp;"ses,$A9)&gt;0,SUMIFS('Tenant Occupancy'!TX$5:TX23,OccupancyUnits,$B9,OccupancyAddresses,$A9),IFERROR(VLOOKUP($A9&amp;"" ""&amp;$B9, FILTER(ARRAYFORMULA({OccupancyAddresses&amp;"" ""&amp; OccupancyUnits,'Tenant Occupancy'!TX$5:TX23}),INDEX(ARRAYFORMULA({OccupancyAddresses&amp;"""&amp;" ""&amp; OccupancyUnits,'Tenant Occupancy'!TX$5:TX23}),0,2)&lt;&gt;""""),2,FALSE),IF(TW6=TODAY(),""Today"",)))))"),"")</f>
        <v/>
      </c>
      <c r="TX9" s="3" t="str">
        <f>IFERROR(__xludf.DUMMYFUNCTION("IF(ISBLANK($A9),, IF((ARRAYFORMULA(SUM(COUNTIFS(OccupancyAddresses,$A9,OccupancyUnits, $B9, 'Tenant Occupancy'!TY$5:TY23,{""&gt;0"",""Occupied"",""Late""}))))&gt;1,""Multiple Bookings"", IF(SUMIFS( 'Tenant Occupancy'!TY$5:TY23,OccupancyUnits,$B9,OccupancyAddres"&amp;"ses,$A9)&gt;0,SUMIFS('Tenant Occupancy'!TY$5:TY23,OccupancyUnits,$B9,OccupancyAddresses,$A9),IFERROR(VLOOKUP($A9&amp;"" ""&amp;$B9, FILTER(ARRAYFORMULA({OccupancyAddresses&amp;"" ""&amp; OccupancyUnits,'Tenant Occupancy'!TY$5:TY23}),INDEX(ARRAYFORMULA({OccupancyAddresses&amp;"""&amp;" ""&amp; OccupancyUnits,'Tenant Occupancy'!TY$5:TY23}),0,2)&lt;&gt;""""),2,FALSE),IF(TX6=TODAY(),""Today"",)))))"),"")</f>
        <v/>
      </c>
      <c r="TY9" s="3" t="str">
        <f>IFERROR(__xludf.DUMMYFUNCTION("IF(ISBLANK($A9),, IF((ARRAYFORMULA(SUM(COUNTIFS(OccupancyAddresses,$A9,OccupancyUnits, $B9, 'Tenant Occupancy'!TZ$5:TZ23,{""&gt;0"",""Occupied"",""Late""}))))&gt;1,""Multiple Bookings"", IF(SUMIFS( 'Tenant Occupancy'!TZ$5:TZ23,OccupancyUnits,$B9,OccupancyAddres"&amp;"ses,$A9)&gt;0,SUMIFS('Tenant Occupancy'!TZ$5:TZ23,OccupancyUnits,$B9,OccupancyAddresses,$A9),IFERROR(VLOOKUP($A9&amp;"" ""&amp;$B9, FILTER(ARRAYFORMULA({OccupancyAddresses&amp;"" ""&amp; OccupancyUnits,'Tenant Occupancy'!TZ$5:TZ23}),INDEX(ARRAYFORMULA({OccupancyAddresses&amp;"""&amp;" ""&amp; OccupancyUnits,'Tenant Occupancy'!TZ$5:TZ23}),0,2)&lt;&gt;""""),2,FALSE),IF(TY6=TODAY(),""Today"",)))))"),"")</f>
        <v/>
      </c>
      <c r="TZ9" s="3" t="str">
        <f>IFERROR(__xludf.DUMMYFUNCTION("IF(ISBLANK($A9),, IF((ARRAYFORMULA(SUM(COUNTIFS(OccupancyAddresses,$A9,OccupancyUnits, $B9, 'Tenant Occupancy'!UA$5:UA23,{""&gt;0"",""Occupied"",""Late""}))))&gt;1,""Multiple Bookings"", IF(SUMIFS( 'Tenant Occupancy'!UA$5:UA23,OccupancyUnits,$B9,OccupancyAddres"&amp;"ses,$A9)&gt;0,SUMIFS('Tenant Occupancy'!UA$5:UA23,OccupancyUnits,$B9,OccupancyAddresses,$A9),IFERROR(VLOOKUP($A9&amp;"" ""&amp;$B9, FILTER(ARRAYFORMULA({OccupancyAddresses&amp;"" ""&amp; OccupancyUnits,'Tenant Occupancy'!UA$5:UA23}),INDEX(ARRAYFORMULA({OccupancyAddresses&amp;"""&amp;" ""&amp; OccupancyUnits,'Tenant Occupancy'!UA$5:UA23}),0,2)&lt;&gt;""""),2,FALSE),IF(TZ6=TODAY(),""Today"",)))))"),"")</f>
        <v/>
      </c>
      <c r="UA9" s="3" t="str">
        <f>IFERROR(__xludf.DUMMYFUNCTION("IF(ISBLANK($A9),, IF((ARRAYFORMULA(SUM(COUNTIFS(OccupancyAddresses,$A9,OccupancyUnits, $B9, 'Tenant Occupancy'!UB$5:UB23,{""&gt;0"",""Occupied"",""Late""}))))&gt;1,""Multiple Bookings"", IF(SUMIFS( 'Tenant Occupancy'!UB$5:UB23,OccupancyUnits,$B9,OccupancyAddres"&amp;"ses,$A9)&gt;0,SUMIFS('Tenant Occupancy'!UB$5:UB23,OccupancyUnits,$B9,OccupancyAddresses,$A9),IFERROR(VLOOKUP($A9&amp;"" ""&amp;$B9, FILTER(ARRAYFORMULA({OccupancyAddresses&amp;"" ""&amp; OccupancyUnits,'Tenant Occupancy'!UB$5:UB23}),INDEX(ARRAYFORMULA({OccupancyAddresses&amp;"""&amp;" ""&amp; OccupancyUnits,'Tenant Occupancy'!UB$5:UB23}),0,2)&lt;&gt;""""),2,FALSE),IF(UA6=TODAY(),""Today"",)))))"),"")</f>
        <v/>
      </c>
      <c r="UB9" s="3" t="str">
        <f>IFERROR(__xludf.DUMMYFUNCTION("IF(ISBLANK($A9),, IF((ARRAYFORMULA(SUM(COUNTIFS(OccupancyAddresses,$A9,OccupancyUnits, $B9, 'Tenant Occupancy'!UC$5:UC23,{""&gt;0"",""Occupied"",""Late""}))))&gt;1,""Multiple Bookings"", IF(SUMIFS( 'Tenant Occupancy'!UC$5:UC23,OccupancyUnits,$B9,OccupancyAddres"&amp;"ses,$A9)&gt;0,SUMIFS('Tenant Occupancy'!UC$5:UC23,OccupancyUnits,$B9,OccupancyAddresses,$A9),IFERROR(VLOOKUP($A9&amp;"" ""&amp;$B9, FILTER(ARRAYFORMULA({OccupancyAddresses&amp;"" ""&amp; OccupancyUnits,'Tenant Occupancy'!UC$5:UC23}),INDEX(ARRAYFORMULA({OccupancyAddresses&amp;"""&amp;" ""&amp; OccupancyUnits,'Tenant Occupancy'!UC$5:UC23}),0,2)&lt;&gt;""""),2,FALSE),IF(UB6=TODAY(),""Today"",)))))"),"")</f>
        <v/>
      </c>
      <c r="UC9" s="3" t="str">
        <f>IFERROR(__xludf.DUMMYFUNCTION("IF(ISBLANK($A9),, IF((ARRAYFORMULA(SUM(COUNTIFS(OccupancyAddresses,$A9,OccupancyUnits, $B9, 'Tenant Occupancy'!UD$5:UD23,{""&gt;0"",""Occupied"",""Late""}))))&gt;1,""Multiple Bookings"", IF(SUMIFS( 'Tenant Occupancy'!UD$5:UD23,OccupancyUnits,$B9,OccupancyAddres"&amp;"ses,$A9)&gt;0,SUMIFS('Tenant Occupancy'!UD$5:UD23,OccupancyUnits,$B9,OccupancyAddresses,$A9),IFERROR(VLOOKUP($A9&amp;"" ""&amp;$B9, FILTER(ARRAYFORMULA({OccupancyAddresses&amp;"" ""&amp; OccupancyUnits,'Tenant Occupancy'!UD$5:UD23}),INDEX(ARRAYFORMULA({OccupancyAddresses&amp;"""&amp;" ""&amp; OccupancyUnits,'Tenant Occupancy'!UD$5:UD23}),0,2)&lt;&gt;""""),2,FALSE),IF(UC6=TODAY(),""Today"",)))))"),"")</f>
        <v/>
      </c>
      <c r="UD9" s="3" t="str">
        <f>IFERROR(__xludf.DUMMYFUNCTION("IF(ISBLANK($A9),, IF((ARRAYFORMULA(SUM(COUNTIFS(OccupancyAddresses,$A9,OccupancyUnits, $B9, 'Tenant Occupancy'!UE$5:UE23,{""&gt;0"",""Occupied"",""Late""}))))&gt;1,""Multiple Bookings"", IF(SUMIFS( 'Tenant Occupancy'!UE$5:UE23,OccupancyUnits,$B9,OccupancyAddres"&amp;"ses,$A9)&gt;0,SUMIFS('Tenant Occupancy'!UE$5:UE23,OccupancyUnits,$B9,OccupancyAddresses,$A9),IFERROR(VLOOKUP($A9&amp;"" ""&amp;$B9, FILTER(ARRAYFORMULA({OccupancyAddresses&amp;"" ""&amp; OccupancyUnits,'Tenant Occupancy'!UE$5:UE23}),INDEX(ARRAYFORMULA({OccupancyAddresses&amp;"""&amp;" ""&amp; OccupancyUnits,'Tenant Occupancy'!UE$5:UE23}),0,2)&lt;&gt;""""),2,FALSE),IF(UD6=TODAY(),""Today"",)))))"),"")</f>
        <v/>
      </c>
      <c r="UE9" s="3" t="str">
        <f>IFERROR(__xludf.DUMMYFUNCTION("IF(ISBLANK($A9),, IF((ARRAYFORMULA(SUM(COUNTIFS(OccupancyAddresses,$A9,OccupancyUnits, $B9, 'Tenant Occupancy'!UF$5:UF23,{""&gt;0"",""Occupied"",""Late""}))))&gt;1,""Multiple Bookings"", IF(SUMIFS( 'Tenant Occupancy'!UF$5:UF23,OccupancyUnits,$B9,OccupancyAddres"&amp;"ses,$A9)&gt;0,SUMIFS('Tenant Occupancy'!UF$5:UF23,OccupancyUnits,$B9,OccupancyAddresses,$A9),IFERROR(VLOOKUP($A9&amp;"" ""&amp;$B9, FILTER(ARRAYFORMULA({OccupancyAddresses&amp;"" ""&amp; OccupancyUnits,'Tenant Occupancy'!UF$5:UF23}),INDEX(ARRAYFORMULA({OccupancyAddresses&amp;"""&amp;" ""&amp; OccupancyUnits,'Tenant Occupancy'!UF$5:UF23}),0,2)&lt;&gt;""""),2,FALSE),IF(UE6=TODAY(),""Today"",)))))"),"")</f>
        <v/>
      </c>
      <c r="UF9" s="3" t="str">
        <f>IFERROR(__xludf.DUMMYFUNCTION("IF(ISBLANK($A9),, IF((ARRAYFORMULA(SUM(COUNTIFS(OccupancyAddresses,$A9,OccupancyUnits, $B9, 'Tenant Occupancy'!UG$5:UG23,{""&gt;0"",""Occupied"",""Late""}))))&gt;1,""Multiple Bookings"", IF(SUMIFS( 'Tenant Occupancy'!UG$5:UG23,OccupancyUnits,$B9,OccupancyAddres"&amp;"ses,$A9)&gt;0,SUMIFS('Tenant Occupancy'!UG$5:UG23,OccupancyUnits,$B9,OccupancyAddresses,$A9),IFERROR(VLOOKUP($A9&amp;"" ""&amp;$B9, FILTER(ARRAYFORMULA({OccupancyAddresses&amp;"" ""&amp; OccupancyUnits,'Tenant Occupancy'!UG$5:UG23}),INDEX(ARRAYFORMULA({OccupancyAddresses&amp;"""&amp;" ""&amp; OccupancyUnits,'Tenant Occupancy'!UG$5:UG23}),0,2)&lt;&gt;""""),2,FALSE),IF(UF6=TODAY(),""Today"",)))))"),"")</f>
        <v/>
      </c>
      <c r="UG9" s="3" t="str">
        <f>IFERROR(__xludf.DUMMYFUNCTION("IF(ISBLANK($A9),, IF((ARRAYFORMULA(SUM(COUNTIFS(OccupancyAddresses,$A9,OccupancyUnits, $B9, 'Tenant Occupancy'!UH$5:UH23,{""&gt;0"",""Occupied"",""Late""}))))&gt;1,""Multiple Bookings"", IF(SUMIFS( 'Tenant Occupancy'!UH$5:UH23,OccupancyUnits,$B9,OccupancyAddres"&amp;"ses,$A9)&gt;0,SUMIFS('Tenant Occupancy'!UH$5:UH23,OccupancyUnits,$B9,OccupancyAddresses,$A9),IFERROR(VLOOKUP($A9&amp;"" ""&amp;$B9, FILTER(ARRAYFORMULA({OccupancyAddresses&amp;"" ""&amp; OccupancyUnits,'Tenant Occupancy'!UH$5:UH23}),INDEX(ARRAYFORMULA({OccupancyAddresses&amp;"""&amp;" ""&amp; OccupancyUnits,'Tenant Occupancy'!UH$5:UH23}),0,2)&lt;&gt;""""),2,FALSE),IF(UG6=TODAY(),""Today"",)))))"),"")</f>
        <v/>
      </c>
      <c r="UH9" s="3" t="str">
        <f>IFERROR(__xludf.DUMMYFUNCTION("IF(ISBLANK($A9),, IF((ARRAYFORMULA(SUM(COUNTIFS(OccupancyAddresses,$A9,OccupancyUnits, $B9, 'Tenant Occupancy'!UI$5:UI23,{""&gt;0"",""Occupied"",""Late""}))))&gt;1,""Multiple Bookings"", IF(SUMIFS( 'Tenant Occupancy'!UI$5:UI23,OccupancyUnits,$B9,OccupancyAddres"&amp;"ses,$A9)&gt;0,SUMIFS('Tenant Occupancy'!UI$5:UI23,OccupancyUnits,$B9,OccupancyAddresses,$A9),IFERROR(VLOOKUP($A9&amp;"" ""&amp;$B9, FILTER(ARRAYFORMULA({OccupancyAddresses&amp;"" ""&amp; OccupancyUnits,'Tenant Occupancy'!UI$5:UI23}),INDEX(ARRAYFORMULA({OccupancyAddresses&amp;"""&amp;" ""&amp; OccupancyUnits,'Tenant Occupancy'!UI$5:UI23}),0,2)&lt;&gt;""""),2,FALSE),IF(UH6=TODAY(),""Today"",)))))"),"")</f>
        <v/>
      </c>
      <c r="UI9" s="3" t="str">
        <f>IFERROR(__xludf.DUMMYFUNCTION("IF(ISBLANK($A9),, IF((ARRAYFORMULA(SUM(COUNTIFS(OccupancyAddresses,$A9,OccupancyUnits, $B9, 'Tenant Occupancy'!UJ$5:UJ23,{""&gt;0"",""Occupied"",""Late""}))))&gt;1,""Multiple Bookings"", IF(SUMIFS( 'Tenant Occupancy'!UJ$5:UJ23,OccupancyUnits,$B9,OccupancyAddres"&amp;"ses,$A9)&gt;0,SUMIFS('Tenant Occupancy'!UJ$5:UJ23,OccupancyUnits,$B9,OccupancyAddresses,$A9),IFERROR(VLOOKUP($A9&amp;"" ""&amp;$B9, FILTER(ARRAYFORMULA({OccupancyAddresses&amp;"" ""&amp; OccupancyUnits,'Tenant Occupancy'!UJ$5:UJ23}),INDEX(ARRAYFORMULA({OccupancyAddresses&amp;"""&amp;" ""&amp; OccupancyUnits,'Tenant Occupancy'!UJ$5:UJ23}),0,2)&lt;&gt;""""),2,FALSE),IF(UI6=TODAY(),""Today"",)))))"),"")</f>
        <v/>
      </c>
      <c r="UJ9" s="3" t="str">
        <f>IFERROR(__xludf.DUMMYFUNCTION("IF(ISBLANK($A9),, IF((ARRAYFORMULA(SUM(COUNTIFS(OccupancyAddresses,$A9,OccupancyUnits, $B9, 'Tenant Occupancy'!UK$5:UK23,{""&gt;0"",""Occupied"",""Late""}))))&gt;1,""Multiple Bookings"", IF(SUMIFS( 'Tenant Occupancy'!UK$5:UK23,OccupancyUnits,$B9,OccupancyAddres"&amp;"ses,$A9)&gt;0,SUMIFS('Tenant Occupancy'!UK$5:UK23,OccupancyUnits,$B9,OccupancyAddresses,$A9),IFERROR(VLOOKUP($A9&amp;"" ""&amp;$B9, FILTER(ARRAYFORMULA({OccupancyAddresses&amp;"" ""&amp; OccupancyUnits,'Tenant Occupancy'!UK$5:UK23}),INDEX(ARRAYFORMULA({OccupancyAddresses&amp;"""&amp;" ""&amp; OccupancyUnits,'Tenant Occupancy'!UK$5:UK23}),0,2)&lt;&gt;""""),2,FALSE),IF(UJ6=TODAY(),""Today"",)))))"),"")</f>
        <v/>
      </c>
      <c r="UK9" s="3" t="str">
        <f>IFERROR(__xludf.DUMMYFUNCTION("IF(ISBLANK($A9),, IF((ARRAYFORMULA(SUM(COUNTIFS(OccupancyAddresses,$A9,OccupancyUnits, $B9, 'Tenant Occupancy'!UL$5:UL23,{""&gt;0"",""Occupied"",""Late""}))))&gt;1,""Multiple Bookings"", IF(SUMIFS( 'Tenant Occupancy'!UL$5:UL23,OccupancyUnits,$B9,OccupancyAddres"&amp;"ses,$A9)&gt;0,SUMIFS('Tenant Occupancy'!UL$5:UL23,OccupancyUnits,$B9,OccupancyAddresses,$A9),IFERROR(VLOOKUP($A9&amp;"" ""&amp;$B9, FILTER(ARRAYFORMULA({OccupancyAddresses&amp;"" ""&amp; OccupancyUnits,'Tenant Occupancy'!UL$5:UL23}),INDEX(ARRAYFORMULA({OccupancyAddresses&amp;"""&amp;" ""&amp; OccupancyUnits,'Tenant Occupancy'!UL$5:UL23}),0,2)&lt;&gt;""""),2,FALSE),IF(UK6=TODAY(),""Today"",)))))"),"")</f>
        <v/>
      </c>
      <c r="UL9" s="3" t="str">
        <f>IFERROR(__xludf.DUMMYFUNCTION("IF(ISBLANK($A9),, IF((ARRAYFORMULA(SUM(COUNTIFS(OccupancyAddresses,$A9,OccupancyUnits, $B9, 'Tenant Occupancy'!UM$5:UM23,{""&gt;0"",""Occupied"",""Late""}))))&gt;1,""Multiple Bookings"", IF(SUMIFS( 'Tenant Occupancy'!UM$5:UM23,OccupancyUnits,$B9,OccupancyAddres"&amp;"ses,$A9)&gt;0,SUMIFS('Tenant Occupancy'!UM$5:UM23,OccupancyUnits,$B9,OccupancyAddresses,$A9),IFERROR(VLOOKUP($A9&amp;"" ""&amp;$B9, FILTER(ARRAYFORMULA({OccupancyAddresses&amp;"" ""&amp; OccupancyUnits,'Tenant Occupancy'!UM$5:UM23}),INDEX(ARRAYFORMULA({OccupancyAddresses&amp;"""&amp;" ""&amp; OccupancyUnits,'Tenant Occupancy'!UM$5:UM23}),0,2)&lt;&gt;""""),2,FALSE),IF(UL6=TODAY(),""Today"",)))))"),"")</f>
        <v/>
      </c>
      <c r="UM9" s="3" t="str">
        <f>IFERROR(__xludf.DUMMYFUNCTION("IF(ISBLANK($A9),, IF((ARRAYFORMULA(SUM(COUNTIFS(OccupancyAddresses,$A9,OccupancyUnits, $B9, 'Tenant Occupancy'!UN$5:UN23,{""&gt;0"",""Occupied"",""Late""}))))&gt;1,""Multiple Bookings"", IF(SUMIFS( 'Tenant Occupancy'!UN$5:UN23,OccupancyUnits,$B9,OccupancyAddres"&amp;"ses,$A9)&gt;0,SUMIFS('Tenant Occupancy'!UN$5:UN23,OccupancyUnits,$B9,OccupancyAddresses,$A9),IFERROR(VLOOKUP($A9&amp;"" ""&amp;$B9, FILTER(ARRAYFORMULA({OccupancyAddresses&amp;"" ""&amp; OccupancyUnits,'Tenant Occupancy'!UN$5:UN23}),INDEX(ARRAYFORMULA({OccupancyAddresses&amp;"""&amp;" ""&amp; OccupancyUnits,'Tenant Occupancy'!UN$5:UN23}),0,2)&lt;&gt;""""),2,FALSE),IF(UM6=TODAY(),""Today"",)))))"),"")</f>
        <v/>
      </c>
      <c r="UN9" s="3" t="str">
        <f>IFERROR(__xludf.DUMMYFUNCTION("IF(ISBLANK($A9),, IF((ARRAYFORMULA(SUM(COUNTIFS(OccupancyAddresses,$A9,OccupancyUnits, $B9, 'Tenant Occupancy'!UO$5:UO23,{""&gt;0"",""Occupied"",""Late""}))))&gt;1,""Multiple Bookings"", IF(SUMIFS( 'Tenant Occupancy'!UO$5:UO23,OccupancyUnits,$B9,OccupancyAddres"&amp;"ses,$A9)&gt;0,SUMIFS('Tenant Occupancy'!UO$5:UO23,OccupancyUnits,$B9,OccupancyAddresses,$A9),IFERROR(VLOOKUP($A9&amp;"" ""&amp;$B9, FILTER(ARRAYFORMULA({OccupancyAddresses&amp;"" ""&amp; OccupancyUnits,'Tenant Occupancy'!UO$5:UO23}),INDEX(ARRAYFORMULA({OccupancyAddresses&amp;"""&amp;" ""&amp; OccupancyUnits,'Tenant Occupancy'!UO$5:UO23}),0,2)&lt;&gt;""""),2,FALSE),IF(UN6=TODAY(),""Today"",)))))"),"")</f>
        <v/>
      </c>
      <c r="UO9" s="3" t="str">
        <f>IFERROR(__xludf.DUMMYFUNCTION("IF(ISBLANK($A9),, IF((ARRAYFORMULA(SUM(COUNTIFS(OccupancyAddresses,$A9,OccupancyUnits, $B9, 'Tenant Occupancy'!UP$5:UP23,{""&gt;0"",""Occupied"",""Late""}))))&gt;1,""Multiple Bookings"", IF(SUMIFS( 'Tenant Occupancy'!UP$5:UP23,OccupancyUnits,$B9,OccupancyAddres"&amp;"ses,$A9)&gt;0,SUMIFS('Tenant Occupancy'!UP$5:UP23,OccupancyUnits,$B9,OccupancyAddresses,$A9),IFERROR(VLOOKUP($A9&amp;"" ""&amp;$B9, FILTER(ARRAYFORMULA({OccupancyAddresses&amp;"" ""&amp; OccupancyUnits,'Tenant Occupancy'!UP$5:UP23}),INDEX(ARRAYFORMULA({OccupancyAddresses&amp;"""&amp;" ""&amp; OccupancyUnits,'Tenant Occupancy'!UP$5:UP23}),0,2)&lt;&gt;""""),2,FALSE),IF(UO6=TODAY(),""Today"",)))))"),"")</f>
        <v/>
      </c>
      <c r="UP9" s="3" t="str">
        <f>IFERROR(__xludf.DUMMYFUNCTION("IF(ISBLANK($A9),, IF((ARRAYFORMULA(SUM(COUNTIFS(OccupancyAddresses,$A9,OccupancyUnits, $B9, 'Tenant Occupancy'!UQ$5:UQ23,{""&gt;0"",""Occupied"",""Late""}))))&gt;1,""Multiple Bookings"", IF(SUMIFS( 'Tenant Occupancy'!UQ$5:UQ23,OccupancyUnits,$B9,OccupancyAddres"&amp;"ses,$A9)&gt;0,SUMIFS('Tenant Occupancy'!UQ$5:UQ23,OccupancyUnits,$B9,OccupancyAddresses,$A9),IFERROR(VLOOKUP($A9&amp;"" ""&amp;$B9, FILTER(ARRAYFORMULA({OccupancyAddresses&amp;"" ""&amp; OccupancyUnits,'Tenant Occupancy'!UQ$5:UQ23}),INDEX(ARRAYFORMULA({OccupancyAddresses&amp;"""&amp;" ""&amp; OccupancyUnits,'Tenant Occupancy'!UQ$5:UQ23}),0,2)&lt;&gt;""""),2,FALSE),IF(UP6=TODAY(),""Today"",)))))"),"")</f>
        <v/>
      </c>
      <c r="UQ9" s="3" t="str">
        <f>IFERROR(__xludf.DUMMYFUNCTION("IF(ISBLANK($A9),, IF((ARRAYFORMULA(SUM(COUNTIFS(OccupancyAddresses,$A9,OccupancyUnits, $B9, 'Tenant Occupancy'!UR$5:UR23,{""&gt;0"",""Occupied"",""Late""}))))&gt;1,""Multiple Bookings"", IF(SUMIFS( 'Tenant Occupancy'!UR$5:UR23,OccupancyUnits,$B9,OccupancyAddres"&amp;"ses,$A9)&gt;0,SUMIFS('Tenant Occupancy'!UR$5:UR23,OccupancyUnits,$B9,OccupancyAddresses,$A9),IFERROR(VLOOKUP($A9&amp;"" ""&amp;$B9, FILTER(ARRAYFORMULA({OccupancyAddresses&amp;"" ""&amp; OccupancyUnits,'Tenant Occupancy'!UR$5:UR23}),INDEX(ARRAYFORMULA({OccupancyAddresses&amp;"""&amp;" ""&amp; OccupancyUnits,'Tenant Occupancy'!UR$5:UR23}),0,2)&lt;&gt;""""),2,FALSE),IF(UQ6=TODAY(),""Today"",)))))"),"")</f>
        <v/>
      </c>
      <c r="UR9" s="3" t="str">
        <f>IFERROR(__xludf.DUMMYFUNCTION("IF(ISBLANK($A9),, IF((ARRAYFORMULA(SUM(COUNTIFS(OccupancyAddresses,$A9,OccupancyUnits, $B9, 'Tenant Occupancy'!US$5:US23,{""&gt;0"",""Occupied"",""Late""}))))&gt;1,""Multiple Bookings"", IF(SUMIFS( 'Tenant Occupancy'!US$5:US23,OccupancyUnits,$B9,OccupancyAddres"&amp;"ses,$A9)&gt;0,SUMIFS('Tenant Occupancy'!US$5:US23,OccupancyUnits,$B9,OccupancyAddresses,$A9),IFERROR(VLOOKUP($A9&amp;"" ""&amp;$B9, FILTER(ARRAYFORMULA({OccupancyAddresses&amp;"" ""&amp; OccupancyUnits,'Tenant Occupancy'!US$5:US23}),INDEX(ARRAYFORMULA({OccupancyAddresses&amp;"""&amp;" ""&amp; OccupancyUnits,'Tenant Occupancy'!US$5:US23}),0,2)&lt;&gt;""""),2,FALSE),IF(UR6=TODAY(),""Today"",)))))"),"")</f>
        <v/>
      </c>
      <c r="US9" s="3" t="str">
        <f>IFERROR(__xludf.DUMMYFUNCTION("IF(ISBLANK($A9),, IF((ARRAYFORMULA(SUM(COUNTIFS(OccupancyAddresses,$A9,OccupancyUnits, $B9, 'Tenant Occupancy'!UT$5:UT23,{""&gt;0"",""Occupied"",""Late""}))))&gt;1,""Multiple Bookings"", IF(SUMIFS( 'Tenant Occupancy'!UT$5:UT23,OccupancyUnits,$B9,OccupancyAddres"&amp;"ses,$A9)&gt;0,SUMIFS('Tenant Occupancy'!UT$5:UT23,OccupancyUnits,$B9,OccupancyAddresses,$A9),IFERROR(VLOOKUP($A9&amp;"" ""&amp;$B9, FILTER(ARRAYFORMULA({OccupancyAddresses&amp;"" ""&amp; OccupancyUnits,'Tenant Occupancy'!UT$5:UT23}),INDEX(ARRAYFORMULA({OccupancyAddresses&amp;"""&amp;" ""&amp; OccupancyUnits,'Tenant Occupancy'!UT$5:UT23}),0,2)&lt;&gt;""""),2,FALSE),IF(US6=TODAY(),""Today"",)))))"),"")</f>
        <v/>
      </c>
      <c r="UT9" s="3" t="str">
        <f>IFERROR(__xludf.DUMMYFUNCTION("IF(ISBLANK($A9),, IF((ARRAYFORMULA(SUM(COUNTIFS(OccupancyAddresses,$A9,OccupancyUnits, $B9, 'Tenant Occupancy'!UU$5:UU23,{""&gt;0"",""Occupied"",""Late""}))))&gt;1,""Multiple Bookings"", IF(SUMIFS( 'Tenant Occupancy'!UU$5:UU23,OccupancyUnits,$B9,OccupancyAddres"&amp;"ses,$A9)&gt;0,SUMIFS('Tenant Occupancy'!UU$5:UU23,OccupancyUnits,$B9,OccupancyAddresses,$A9),IFERROR(VLOOKUP($A9&amp;"" ""&amp;$B9, FILTER(ARRAYFORMULA({OccupancyAddresses&amp;"" ""&amp; OccupancyUnits,'Tenant Occupancy'!UU$5:UU23}),INDEX(ARRAYFORMULA({OccupancyAddresses&amp;"""&amp;" ""&amp; OccupancyUnits,'Tenant Occupancy'!UU$5:UU23}),0,2)&lt;&gt;""""),2,FALSE),IF(UT6=TODAY(),""Today"",)))))"),"")</f>
        <v/>
      </c>
      <c r="UU9" s="3" t="str">
        <f>IFERROR(__xludf.DUMMYFUNCTION("IF(ISBLANK($A9),, IF((ARRAYFORMULA(SUM(COUNTIFS(OccupancyAddresses,$A9,OccupancyUnits, $B9, 'Tenant Occupancy'!UV$5:UV23,{""&gt;0"",""Occupied"",""Late""}))))&gt;1,""Multiple Bookings"", IF(SUMIFS( 'Tenant Occupancy'!UV$5:UV23,OccupancyUnits,$B9,OccupancyAddres"&amp;"ses,$A9)&gt;0,SUMIFS('Tenant Occupancy'!UV$5:UV23,OccupancyUnits,$B9,OccupancyAddresses,$A9),IFERROR(VLOOKUP($A9&amp;"" ""&amp;$B9, FILTER(ARRAYFORMULA({OccupancyAddresses&amp;"" ""&amp; OccupancyUnits,'Tenant Occupancy'!UV$5:UV23}),INDEX(ARRAYFORMULA({OccupancyAddresses&amp;"""&amp;" ""&amp; OccupancyUnits,'Tenant Occupancy'!UV$5:UV23}),0,2)&lt;&gt;""""),2,FALSE),IF(UU6=TODAY(),""Today"",)))))"),"")</f>
        <v/>
      </c>
      <c r="UV9" s="3" t="str">
        <f>IFERROR(__xludf.DUMMYFUNCTION("IF(ISBLANK($A9),, IF((ARRAYFORMULA(SUM(COUNTIFS(OccupancyAddresses,$A9,OccupancyUnits, $B9, 'Tenant Occupancy'!UW$5:UW23,{""&gt;0"",""Occupied"",""Late""}))))&gt;1,""Multiple Bookings"", IF(SUMIFS( 'Tenant Occupancy'!UW$5:UW23,OccupancyUnits,$B9,OccupancyAddres"&amp;"ses,$A9)&gt;0,SUMIFS('Tenant Occupancy'!UW$5:UW23,OccupancyUnits,$B9,OccupancyAddresses,$A9),IFERROR(VLOOKUP($A9&amp;"" ""&amp;$B9, FILTER(ARRAYFORMULA({OccupancyAddresses&amp;"" ""&amp; OccupancyUnits,'Tenant Occupancy'!UW$5:UW23}),INDEX(ARRAYFORMULA({OccupancyAddresses&amp;"""&amp;" ""&amp; OccupancyUnits,'Tenant Occupancy'!UW$5:UW23}),0,2)&lt;&gt;""""),2,FALSE),IF(UV6=TODAY(),""Today"",)))))"),"")</f>
        <v/>
      </c>
      <c r="UW9" s="3" t="str">
        <f>IFERROR(__xludf.DUMMYFUNCTION("IF(ISBLANK($A9),, IF((ARRAYFORMULA(SUM(COUNTIFS(OccupancyAddresses,$A9,OccupancyUnits, $B9, 'Tenant Occupancy'!UX$5:UX23,{""&gt;0"",""Occupied"",""Late""}))))&gt;1,""Multiple Bookings"", IF(SUMIFS( 'Tenant Occupancy'!UX$5:UX23,OccupancyUnits,$B9,OccupancyAddres"&amp;"ses,$A9)&gt;0,SUMIFS('Tenant Occupancy'!UX$5:UX23,OccupancyUnits,$B9,OccupancyAddresses,$A9),IFERROR(VLOOKUP($A9&amp;"" ""&amp;$B9, FILTER(ARRAYFORMULA({OccupancyAddresses&amp;"" ""&amp; OccupancyUnits,'Tenant Occupancy'!UX$5:UX23}),INDEX(ARRAYFORMULA({OccupancyAddresses&amp;"""&amp;" ""&amp; OccupancyUnits,'Tenant Occupancy'!UX$5:UX23}),0,2)&lt;&gt;""""),2,FALSE),IF(UW6=TODAY(),""Today"",)))))"),"")</f>
        <v/>
      </c>
      <c r="UX9" s="3" t="str">
        <f>IFERROR(__xludf.DUMMYFUNCTION("IF(ISBLANK($A9),, IF((ARRAYFORMULA(SUM(COUNTIFS(OccupancyAddresses,$A9,OccupancyUnits, $B9, 'Tenant Occupancy'!UY$5:UY23,{""&gt;0"",""Occupied"",""Late""}))))&gt;1,""Multiple Bookings"", IF(SUMIFS( 'Tenant Occupancy'!UY$5:UY23,OccupancyUnits,$B9,OccupancyAddres"&amp;"ses,$A9)&gt;0,SUMIFS('Tenant Occupancy'!UY$5:UY23,OccupancyUnits,$B9,OccupancyAddresses,$A9),IFERROR(VLOOKUP($A9&amp;"" ""&amp;$B9, FILTER(ARRAYFORMULA({OccupancyAddresses&amp;"" ""&amp; OccupancyUnits,'Tenant Occupancy'!UY$5:UY23}),INDEX(ARRAYFORMULA({OccupancyAddresses&amp;"""&amp;" ""&amp; OccupancyUnits,'Tenant Occupancy'!UY$5:UY23}),0,2)&lt;&gt;""""),2,FALSE),IF(UX6=TODAY(),""Today"",)))))"),"")</f>
        <v/>
      </c>
      <c r="UY9" s="3" t="str">
        <f>IFERROR(__xludf.DUMMYFUNCTION("IF(ISBLANK($A9),, IF((ARRAYFORMULA(SUM(COUNTIFS(OccupancyAddresses,$A9,OccupancyUnits, $B9, 'Tenant Occupancy'!UZ$5:UZ23,{""&gt;0"",""Occupied"",""Late""}))))&gt;1,""Multiple Bookings"", IF(SUMIFS( 'Tenant Occupancy'!UZ$5:UZ23,OccupancyUnits,$B9,OccupancyAddres"&amp;"ses,$A9)&gt;0,SUMIFS('Tenant Occupancy'!UZ$5:UZ23,OccupancyUnits,$B9,OccupancyAddresses,$A9),IFERROR(VLOOKUP($A9&amp;"" ""&amp;$B9, FILTER(ARRAYFORMULA({OccupancyAddresses&amp;"" ""&amp; OccupancyUnits,'Tenant Occupancy'!UZ$5:UZ23}),INDEX(ARRAYFORMULA({OccupancyAddresses&amp;"""&amp;" ""&amp; OccupancyUnits,'Tenant Occupancy'!UZ$5:UZ23}),0,2)&lt;&gt;""""),2,FALSE),IF(UY6=TODAY(),""Today"",)))))"),"")</f>
        <v/>
      </c>
      <c r="UZ9" s="3" t="str">
        <f>IFERROR(__xludf.DUMMYFUNCTION("IF(ISBLANK($A9),, IF((ARRAYFORMULA(SUM(COUNTIFS(OccupancyAddresses,$A9,OccupancyUnits, $B9, 'Tenant Occupancy'!VA$5:VA23,{""&gt;0"",""Occupied"",""Late""}))))&gt;1,""Multiple Bookings"", IF(SUMIFS( 'Tenant Occupancy'!VA$5:VA23,OccupancyUnits,$B9,OccupancyAddres"&amp;"ses,$A9)&gt;0,SUMIFS('Tenant Occupancy'!VA$5:VA23,OccupancyUnits,$B9,OccupancyAddresses,$A9),IFERROR(VLOOKUP($A9&amp;"" ""&amp;$B9, FILTER(ARRAYFORMULA({OccupancyAddresses&amp;"" ""&amp; OccupancyUnits,'Tenant Occupancy'!VA$5:VA23}),INDEX(ARRAYFORMULA({OccupancyAddresses&amp;"""&amp;" ""&amp; OccupancyUnits,'Tenant Occupancy'!VA$5:VA23}),0,2)&lt;&gt;""""),2,FALSE),IF(UZ6=TODAY(),""Today"",)))))"),"")</f>
        <v/>
      </c>
      <c r="VA9" s="3" t="str">
        <f>IFERROR(__xludf.DUMMYFUNCTION("IF(ISBLANK($A9),, IF((ARRAYFORMULA(SUM(COUNTIFS(OccupancyAddresses,$A9,OccupancyUnits, $B9, 'Tenant Occupancy'!VB$5:VB23,{""&gt;0"",""Occupied"",""Late""}))))&gt;1,""Multiple Bookings"", IF(SUMIFS( 'Tenant Occupancy'!VB$5:VB23,OccupancyUnits,$B9,OccupancyAddres"&amp;"ses,$A9)&gt;0,SUMIFS('Tenant Occupancy'!VB$5:VB23,OccupancyUnits,$B9,OccupancyAddresses,$A9),IFERROR(VLOOKUP($A9&amp;"" ""&amp;$B9, FILTER(ARRAYFORMULA({OccupancyAddresses&amp;"" ""&amp; OccupancyUnits,'Tenant Occupancy'!VB$5:VB23}),INDEX(ARRAYFORMULA({OccupancyAddresses&amp;"""&amp;" ""&amp; OccupancyUnits,'Tenant Occupancy'!VB$5:VB23}),0,2)&lt;&gt;""""),2,FALSE),IF(VA6=TODAY(),""Today"",)))))"),"")</f>
        <v/>
      </c>
      <c r="VB9" s="3" t="str">
        <f>IFERROR(__xludf.DUMMYFUNCTION("IF(ISBLANK($A9),, IF((ARRAYFORMULA(SUM(COUNTIFS(OccupancyAddresses,$A9,OccupancyUnits, $B9, 'Tenant Occupancy'!VC$5:VC23,{""&gt;0"",""Occupied"",""Late""}))))&gt;1,""Multiple Bookings"", IF(SUMIFS( 'Tenant Occupancy'!VC$5:VC23,OccupancyUnits,$B9,OccupancyAddres"&amp;"ses,$A9)&gt;0,SUMIFS('Tenant Occupancy'!VC$5:VC23,OccupancyUnits,$B9,OccupancyAddresses,$A9),IFERROR(VLOOKUP($A9&amp;"" ""&amp;$B9, FILTER(ARRAYFORMULA({OccupancyAddresses&amp;"" ""&amp; OccupancyUnits,'Tenant Occupancy'!VC$5:VC23}),INDEX(ARRAYFORMULA({OccupancyAddresses&amp;"""&amp;" ""&amp; OccupancyUnits,'Tenant Occupancy'!VC$5:VC23}),0,2)&lt;&gt;""""),2,FALSE),IF(VB6=TODAY(),""Today"",)))))"),"")</f>
        <v/>
      </c>
      <c r="VC9" s="3" t="str">
        <f>IFERROR(__xludf.DUMMYFUNCTION("IF(ISBLANK($A9),, IF((ARRAYFORMULA(SUM(COUNTIFS(OccupancyAddresses,$A9,OccupancyUnits, $B9, 'Tenant Occupancy'!VD$5:VD23,{""&gt;0"",""Occupied"",""Late""}))))&gt;1,""Multiple Bookings"", IF(SUMIFS( 'Tenant Occupancy'!VD$5:VD23,OccupancyUnits,$B9,OccupancyAddres"&amp;"ses,$A9)&gt;0,SUMIFS('Tenant Occupancy'!VD$5:VD23,OccupancyUnits,$B9,OccupancyAddresses,$A9),IFERROR(VLOOKUP($A9&amp;"" ""&amp;$B9, FILTER(ARRAYFORMULA({OccupancyAddresses&amp;"" ""&amp; OccupancyUnits,'Tenant Occupancy'!VD$5:VD23}),INDEX(ARRAYFORMULA({OccupancyAddresses&amp;"""&amp;" ""&amp; OccupancyUnits,'Tenant Occupancy'!VD$5:VD23}),0,2)&lt;&gt;""""),2,FALSE),IF(VC6=TODAY(),""Today"",)))))"),"")</f>
        <v/>
      </c>
      <c r="VD9" s="3" t="str">
        <f>IFERROR(__xludf.DUMMYFUNCTION("IF(ISBLANK($A9),, IF((ARRAYFORMULA(SUM(COUNTIFS(OccupancyAddresses,$A9,OccupancyUnits, $B9, 'Tenant Occupancy'!VE$5:VE23,{""&gt;0"",""Occupied"",""Late""}))))&gt;1,""Multiple Bookings"", IF(SUMIFS( 'Tenant Occupancy'!VE$5:VE23,OccupancyUnits,$B9,OccupancyAddres"&amp;"ses,$A9)&gt;0,SUMIFS('Tenant Occupancy'!VE$5:VE23,OccupancyUnits,$B9,OccupancyAddresses,$A9),IFERROR(VLOOKUP($A9&amp;"" ""&amp;$B9, FILTER(ARRAYFORMULA({OccupancyAddresses&amp;"" ""&amp; OccupancyUnits,'Tenant Occupancy'!VE$5:VE23}),INDEX(ARRAYFORMULA({OccupancyAddresses&amp;"""&amp;" ""&amp; OccupancyUnits,'Tenant Occupancy'!VE$5:VE23}),0,2)&lt;&gt;""""),2,FALSE),IF(VD6=TODAY(),""Today"",)))))"),"")</f>
        <v/>
      </c>
      <c r="VE9" s="3" t="str">
        <f>IFERROR(__xludf.DUMMYFUNCTION("IF(ISBLANK($A9),, IF((ARRAYFORMULA(SUM(COUNTIFS(OccupancyAddresses,$A9,OccupancyUnits, $B9, 'Tenant Occupancy'!VF$5:VF23,{""&gt;0"",""Occupied"",""Late""}))))&gt;1,""Multiple Bookings"", IF(SUMIFS( 'Tenant Occupancy'!VF$5:VF23,OccupancyUnits,$B9,OccupancyAddres"&amp;"ses,$A9)&gt;0,SUMIFS('Tenant Occupancy'!VF$5:VF23,OccupancyUnits,$B9,OccupancyAddresses,$A9),IFERROR(VLOOKUP($A9&amp;"" ""&amp;$B9, FILTER(ARRAYFORMULA({OccupancyAddresses&amp;"" ""&amp; OccupancyUnits,'Tenant Occupancy'!VF$5:VF23}),INDEX(ARRAYFORMULA({OccupancyAddresses&amp;"""&amp;" ""&amp; OccupancyUnits,'Tenant Occupancy'!VF$5:VF23}),0,2)&lt;&gt;""""),2,FALSE),IF(VE6=TODAY(),""Today"",)))))"),"")</f>
        <v/>
      </c>
      <c r="VF9" s="3" t="str">
        <f>IFERROR(__xludf.DUMMYFUNCTION("IF(ISBLANK($A9),, IF((ARRAYFORMULA(SUM(COUNTIFS(OccupancyAddresses,$A9,OccupancyUnits, $B9, 'Tenant Occupancy'!VG$5:VG23,{""&gt;0"",""Occupied"",""Late""}))))&gt;1,""Multiple Bookings"", IF(SUMIFS( 'Tenant Occupancy'!VG$5:VG23,OccupancyUnits,$B9,OccupancyAddres"&amp;"ses,$A9)&gt;0,SUMIFS('Tenant Occupancy'!VG$5:VG23,OccupancyUnits,$B9,OccupancyAddresses,$A9),IFERROR(VLOOKUP($A9&amp;"" ""&amp;$B9, FILTER(ARRAYFORMULA({OccupancyAddresses&amp;"" ""&amp; OccupancyUnits,'Tenant Occupancy'!VG$5:VG23}),INDEX(ARRAYFORMULA({OccupancyAddresses&amp;"""&amp;" ""&amp; OccupancyUnits,'Tenant Occupancy'!VG$5:VG23}),0,2)&lt;&gt;""""),2,FALSE),IF(VF6=TODAY(),""Today"",)))))"),"")</f>
        <v/>
      </c>
      <c r="VG9" s="3" t="str">
        <f>IFERROR(__xludf.DUMMYFUNCTION("IF(ISBLANK($A9),, IF((ARRAYFORMULA(SUM(COUNTIFS(OccupancyAddresses,$A9,OccupancyUnits, $B9, 'Tenant Occupancy'!VH$5:VH23,{""&gt;0"",""Occupied"",""Late""}))))&gt;1,""Multiple Bookings"", IF(SUMIFS( 'Tenant Occupancy'!VH$5:VH23,OccupancyUnits,$B9,OccupancyAddres"&amp;"ses,$A9)&gt;0,SUMIFS('Tenant Occupancy'!VH$5:VH23,OccupancyUnits,$B9,OccupancyAddresses,$A9),IFERROR(VLOOKUP($A9&amp;"" ""&amp;$B9, FILTER(ARRAYFORMULA({OccupancyAddresses&amp;"" ""&amp; OccupancyUnits,'Tenant Occupancy'!VH$5:VH23}),INDEX(ARRAYFORMULA({OccupancyAddresses&amp;"""&amp;" ""&amp; OccupancyUnits,'Tenant Occupancy'!VH$5:VH23}),0,2)&lt;&gt;""""),2,FALSE),IF(VG6=TODAY(),""Today"",)))))"),"")</f>
        <v/>
      </c>
      <c r="VH9" s="3" t="str">
        <f>IFERROR(__xludf.DUMMYFUNCTION("IF(ISBLANK($A9),, IF((ARRAYFORMULA(SUM(COUNTIFS(OccupancyAddresses,$A9,OccupancyUnits, $B9, 'Tenant Occupancy'!VI$5:VI23,{""&gt;0"",""Occupied"",""Late""}))))&gt;1,""Multiple Bookings"", IF(SUMIFS( 'Tenant Occupancy'!VI$5:VI23,OccupancyUnits,$B9,OccupancyAddres"&amp;"ses,$A9)&gt;0,SUMIFS('Tenant Occupancy'!VI$5:VI23,OccupancyUnits,$B9,OccupancyAddresses,$A9),IFERROR(VLOOKUP($A9&amp;"" ""&amp;$B9, FILTER(ARRAYFORMULA({OccupancyAddresses&amp;"" ""&amp; OccupancyUnits,'Tenant Occupancy'!VI$5:VI23}),INDEX(ARRAYFORMULA({OccupancyAddresses&amp;"""&amp;" ""&amp; OccupancyUnits,'Tenant Occupancy'!VI$5:VI23}),0,2)&lt;&gt;""""),2,FALSE),IF(VH6=TODAY(),""Today"",)))))"),"")</f>
        <v/>
      </c>
      <c r="VI9" s="3" t="str">
        <f>IFERROR(__xludf.DUMMYFUNCTION("IF(ISBLANK($A9),, IF((ARRAYFORMULA(SUM(COUNTIFS(OccupancyAddresses,$A9,OccupancyUnits, $B9, 'Tenant Occupancy'!VJ$5:VJ23,{""&gt;0"",""Occupied"",""Late""}))))&gt;1,""Multiple Bookings"", IF(SUMIFS( 'Tenant Occupancy'!VJ$5:VJ23,OccupancyUnits,$B9,OccupancyAddres"&amp;"ses,$A9)&gt;0,SUMIFS('Tenant Occupancy'!VJ$5:VJ23,OccupancyUnits,$B9,OccupancyAddresses,$A9),IFERROR(VLOOKUP($A9&amp;"" ""&amp;$B9, FILTER(ARRAYFORMULA({OccupancyAddresses&amp;"" ""&amp; OccupancyUnits,'Tenant Occupancy'!VJ$5:VJ23}),INDEX(ARRAYFORMULA({OccupancyAddresses&amp;"""&amp;" ""&amp; OccupancyUnits,'Tenant Occupancy'!VJ$5:VJ23}),0,2)&lt;&gt;""""),2,FALSE),IF(VI6=TODAY(),""Today"",)))))"),"")</f>
        <v/>
      </c>
      <c r="VJ9" s="3" t="str">
        <f>IFERROR(__xludf.DUMMYFUNCTION("IF(ISBLANK($A9),, IF((ARRAYFORMULA(SUM(COUNTIFS(OccupancyAddresses,$A9,OccupancyUnits, $B9, 'Tenant Occupancy'!VK$5:VK23,{""&gt;0"",""Occupied"",""Late""}))))&gt;1,""Multiple Bookings"", IF(SUMIFS( 'Tenant Occupancy'!VK$5:VK23,OccupancyUnits,$B9,OccupancyAddres"&amp;"ses,$A9)&gt;0,SUMIFS('Tenant Occupancy'!VK$5:VK23,OccupancyUnits,$B9,OccupancyAddresses,$A9),IFERROR(VLOOKUP($A9&amp;"" ""&amp;$B9, FILTER(ARRAYFORMULA({OccupancyAddresses&amp;"" ""&amp; OccupancyUnits,'Tenant Occupancy'!VK$5:VK23}),INDEX(ARRAYFORMULA({OccupancyAddresses&amp;"""&amp;" ""&amp; OccupancyUnits,'Tenant Occupancy'!VK$5:VK23}),0,2)&lt;&gt;""""),2,FALSE),IF(VJ6=TODAY(),""Today"",)))))"),"")</f>
        <v/>
      </c>
      <c r="VK9" s="3" t="str">
        <f>IFERROR(__xludf.DUMMYFUNCTION("IF(ISBLANK($A9),, IF((ARRAYFORMULA(SUM(COUNTIFS(OccupancyAddresses,$A9,OccupancyUnits, $B9, 'Tenant Occupancy'!VL$5:VL23,{""&gt;0"",""Occupied"",""Late""}))))&gt;1,""Multiple Bookings"", IF(SUMIFS( 'Tenant Occupancy'!VL$5:VL23,OccupancyUnits,$B9,OccupancyAddres"&amp;"ses,$A9)&gt;0,SUMIFS('Tenant Occupancy'!VL$5:VL23,OccupancyUnits,$B9,OccupancyAddresses,$A9),IFERROR(VLOOKUP($A9&amp;"" ""&amp;$B9, FILTER(ARRAYFORMULA({OccupancyAddresses&amp;"" ""&amp; OccupancyUnits,'Tenant Occupancy'!VL$5:VL23}),INDEX(ARRAYFORMULA({OccupancyAddresses&amp;"""&amp;" ""&amp; OccupancyUnits,'Tenant Occupancy'!VL$5:VL23}),0,2)&lt;&gt;""""),2,FALSE),IF(VK6=TODAY(),""Today"",)))))"),"")</f>
        <v/>
      </c>
      <c r="VL9" s="3" t="str">
        <f>IFERROR(__xludf.DUMMYFUNCTION("IF(ISBLANK($A9),, IF((ARRAYFORMULA(SUM(COUNTIFS(OccupancyAddresses,$A9,OccupancyUnits, $B9, 'Tenant Occupancy'!VM$5:VM23,{""&gt;0"",""Occupied"",""Late""}))))&gt;1,""Multiple Bookings"", IF(SUMIFS( 'Tenant Occupancy'!VM$5:VM23,OccupancyUnits,$B9,OccupancyAddres"&amp;"ses,$A9)&gt;0,SUMIFS('Tenant Occupancy'!VM$5:VM23,OccupancyUnits,$B9,OccupancyAddresses,$A9),IFERROR(VLOOKUP($A9&amp;"" ""&amp;$B9, FILTER(ARRAYFORMULA({OccupancyAddresses&amp;"" ""&amp; OccupancyUnits,'Tenant Occupancy'!VM$5:VM23}),INDEX(ARRAYFORMULA({OccupancyAddresses&amp;"""&amp;" ""&amp; OccupancyUnits,'Tenant Occupancy'!VM$5:VM23}),0,2)&lt;&gt;""""),2,FALSE),IF(VL6=TODAY(),""Today"",)))))"),"")</f>
        <v/>
      </c>
      <c r="VM9" s="3" t="str">
        <f>IFERROR(__xludf.DUMMYFUNCTION("IF(ISBLANK($A9),, IF((ARRAYFORMULA(SUM(COUNTIFS(OccupancyAddresses,$A9,OccupancyUnits, $B9, 'Tenant Occupancy'!VN$5:VN23,{""&gt;0"",""Occupied"",""Late""}))))&gt;1,""Multiple Bookings"", IF(SUMIFS( 'Tenant Occupancy'!VN$5:VN23,OccupancyUnits,$B9,OccupancyAddres"&amp;"ses,$A9)&gt;0,SUMIFS('Tenant Occupancy'!VN$5:VN23,OccupancyUnits,$B9,OccupancyAddresses,$A9),IFERROR(VLOOKUP($A9&amp;"" ""&amp;$B9, FILTER(ARRAYFORMULA({OccupancyAddresses&amp;"" ""&amp; OccupancyUnits,'Tenant Occupancy'!VN$5:VN23}),INDEX(ARRAYFORMULA({OccupancyAddresses&amp;"""&amp;" ""&amp; OccupancyUnits,'Tenant Occupancy'!VN$5:VN23}),0,2)&lt;&gt;""""),2,FALSE),IF(VM6=TODAY(),""Today"",)))))"),"")</f>
        <v/>
      </c>
      <c r="VN9" s="3" t="str">
        <f>IFERROR(__xludf.DUMMYFUNCTION("IF(ISBLANK($A9),, IF((ARRAYFORMULA(SUM(COUNTIFS(OccupancyAddresses,$A9,OccupancyUnits, $B9, 'Tenant Occupancy'!VO$5:VO23,{""&gt;0"",""Occupied"",""Late""}))))&gt;1,""Multiple Bookings"", IF(SUMIFS( 'Tenant Occupancy'!VO$5:VO23,OccupancyUnits,$B9,OccupancyAddres"&amp;"ses,$A9)&gt;0,SUMIFS('Tenant Occupancy'!VO$5:VO23,OccupancyUnits,$B9,OccupancyAddresses,$A9),IFERROR(VLOOKUP($A9&amp;"" ""&amp;$B9, FILTER(ARRAYFORMULA({OccupancyAddresses&amp;"" ""&amp; OccupancyUnits,'Tenant Occupancy'!VO$5:VO23}),INDEX(ARRAYFORMULA({OccupancyAddresses&amp;"""&amp;" ""&amp; OccupancyUnits,'Tenant Occupancy'!VO$5:VO23}),0,2)&lt;&gt;""""),2,FALSE),IF(VN6=TODAY(),""Today"",)))))"),"")</f>
        <v/>
      </c>
      <c r="VO9" s="3" t="str">
        <f>IFERROR(__xludf.DUMMYFUNCTION("IF(ISBLANK($A9),, IF((ARRAYFORMULA(SUM(COUNTIFS(OccupancyAddresses,$A9,OccupancyUnits, $B9, 'Tenant Occupancy'!VP$5:VP23,{""&gt;0"",""Occupied"",""Late""}))))&gt;1,""Multiple Bookings"", IF(SUMIFS( 'Tenant Occupancy'!VP$5:VP23,OccupancyUnits,$B9,OccupancyAddres"&amp;"ses,$A9)&gt;0,SUMIFS('Tenant Occupancy'!VP$5:VP23,OccupancyUnits,$B9,OccupancyAddresses,$A9),IFERROR(VLOOKUP($A9&amp;"" ""&amp;$B9, FILTER(ARRAYFORMULA({OccupancyAddresses&amp;"" ""&amp; OccupancyUnits,'Tenant Occupancy'!VP$5:VP23}),INDEX(ARRAYFORMULA({OccupancyAddresses&amp;"""&amp;" ""&amp; OccupancyUnits,'Tenant Occupancy'!VP$5:VP23}),0,2)&lt;&gt;""""),2,FALSE),IF(VO6=TODAY(),""Today"",)))))"),"")</f>
        <v/>
      </c>
      <c r="VP9" s="3" t="str">
        <f>IFERROR(__xludf.DUMMYFUNCTION("IF(ISBLANK($A9),, IF((ARRAYFORMULA(SUM(COUNTIFS(OccupancyAddresses,$A9,OccupancyUnits, $B9, 'Tenant Occupancy'!VQ$5:VQ23,{""&gt;0"",""Occupied"",""Late""}))))&gt;1,""Multiple Bookings"", IF(SUMIFS( 'Tenant Occupancy'!VQ$5:VQ23,OccupancyUnits,$B9,OccupancyAddres"&amp;"ses,$A9)&gt;0,SUMIFS('Tenant Occupancy'!VQ$5:VQ23,OccupancyUnits,$B9,OccupancyAddresses,$A9),IFERROR(VLOOKUP($A9&amp;"" ""&amp;$B9, FILTER(ARRAYFORMULA({OccupancyAddresses&amp;"" ""&amp; OccupancyUnits,'Tenant Occupancy'!VQ$5:VQ23}),INDEX(ARRAYFORMULA({OccupancyAddresses&amp;"""&amp;" ""&amp; OccupancyUnits,'Tenant Occupancy'!VQ$5:VQ23}),0,2)&lt;&gt;""""),2,FALSE),IF(VP6=TODAY(),""Today"",)))))"),"")</f>
        <v/>
      </c>
      <c r="VQ9" s="3" t="str">
        <f>IFERROR(__xludf.DUMMYFUNCTION("IF(ISBLANK($A9),, IF((ARRAYFORMULA(SUM(COUNTIFS(OccupancyAddresses,$A9,OccupancyUnits, $B9, 'Tenant Occupancy'!VR$5:VR23,{""&gt;0"",""Occupied"",""Late""}))))&gt;1,""Multiple Bookings"", IF(SUMIFS( 'Tenant Occupancy'!VR$5:VR23,OccupancyUnits,$B9,OccupancyAddres"&amp;"ses,$A9)&gt;0,SUMIFS('Tenant Occupancy'!VR$5:VR23,OccupancyUnits,$B9,OccupancyAddresses,$A9),IFERROR(VLOOKUP($A9&amp;"" ""&amp;$B9, FILTER(ARRAYFORMULA({OccupancyAddresses&amp;"" ""&amp; OccupancyUnits,'Tenant Occupancy'!VR$5:VR23}),INDEX(ARRAYFORMULA({OccupancyAddresses&amp;"""&amp;" ""&amp; OccupancyUnits,'Tenant Occupancy'!VR$5:VR23}),0,2)&lt;&gt;""""),2,FALSE),IF(VQ6=TODAY(),""Today"",)))))"),"")</f>
        <v/>
      </c>
      <c r="VR9" s="3" t="str">
        <f>IFERROR(__xludf.DUMMYFUNCTION("IF(ISBLANK($A9),, IF((ARRAYFORMULA(SUM(COUNTIFS(OccupancyAddresses,$A9,OccupancyUnits, $B9, 'Tenant Occupancy'!VS$5:VS23,{""&gt;0"",""Occupied"",""Late""}))))&gt;1,""Multiple Bookings"", IF(SUMIFS( 'Tenant Occupancy'!VS$5:VS23,OccupancyUnits,$B9,OccupancyAddres"&amp;"ses,$A9)&gt;0,SUMIFS('Tenant Occupancy'!VS$5:VS23,OccupancyUnits,$B9,OccupancyAddresses,$A9),IFERROR(VLOOKUP($A9&amp;"" ""&amp;$B9, FILTER(ARRAYFORMULA({OccupancyAddresses&amp;"" ""&amp; OccupancyUnits,'Tenant Occupancy'!VS$5:VS23}),INDEX(ARRAYFORMULA({OccupancyAddresses&amp;"""&amp;" ""&amp; OccupancyUnits,'Tenant Occupancy'!VS$5:VS23}),0,2)&lt;&gt;""""),2,FALSE),IF(VR6=TODAY(),""Today"",)))))"),"")</f>
        <v/>
      </c>
      <c r="VS9" s="3" t="str">
        <f>IFERROR(__xludf.DUMMYFUNCTION("IF(ISBLANK($A9),, IF((ARRAYFORMULA(SUM(COUNTIFS(OccupancyAddresses,$A9,OccupancyUnits, $B9, 'Tenant Occupancy'!VT$5:VT23,{""&gt;0"",""Occupied"",""Late""}))))&gt;1,""Multiple Bookings"", IF(SUMIFS( 'Tenant Occupancy'!VT$5:VT23,OccupancyUnits,$B9,OccupancyAddres"&amp;"ses,$A9)&gt;0,SUMIFS('Tenant Occupancy'!VT$5:VT23,OccupancyUnits,$B9,OccupancyAddresses,$A9),IFERROR(VLOOKUP($A9&amp;"" ""&amp;$B9, FILTER(ARRAYFORMULA({OccupancyAddresses&amp;"" ""&amp; OccupancyUnits,'Tenant Occupancy'!VT$5:VT23}),INDEX(ARRAYFORMULA({OccupancyAddresses&amp;"""&amp;" ""&amp; OccupancyUnits,'Tenant Occupancy'!VT$5:VT23}),0,2)&lt;&gt;""""),2,FALSE),IF(VS6=TODAY(),""Today"",)))))"),"")</f>
        <v/>
      </c>
      <c r="VT9" s="3" t="str">
        <f>IFERROR(__xludf.DUMMYFUNCTION("IF(ISBLANK($A9),, IF((ARRAYFORMULA(SUM(COUNTIFS(OccupancyAddresses,$A9,OccupancyUnits, $B9, 'Tenant Occupancy'!VU$5:VU23,{""&gt;0"",""Occupied"",""Late""}))))&gt;1,""Multiple Bookings"", IF(SUMIFS( 'Tenant Occupancy'!VU$5:VU23,OccupancyUnits,$B9,OccupancyAddres"&amp;"ses,$A9)&gt;0,SUMIFS('Tenant Occupancy'!VU$5:VU23,OccupancyUnits,$B9,OccupancyAddresses,$A9),IFERROR(VLOOKUP($A9&amp;"" ""&amp;$B9, FILTER(ARRAYFORMULA({OccupancyAddresses&amp;"" ""&amp; OccupancyUnits,'Tenant Occupancy'!VU$5:VU23}),INDEX(ARRAYFORMULA({OccupancyAddresses&amp;"""&amp;" ""&amp; OccupancyUnits,'Tenant Occupancy'!VU$5:VU23}),0,2)&lt;&gt;""""),2,FALSE),IF(VT6=TODAY(),""Today"",)))))"),"")</f>
        <v/>
      </c>
      <c r="VU9" s="3" t="str">
        <f>IFERROR(__xludf.DUMMYFUNCTION("IF(ISBLANK($A9),, IF((ARRAYFORMULA(SUM(COUNTIFS(OccupancyAddresses,$A9,OccupancyUnits, $B9, 'Tenant Occupancy'!VV$5:VV23,{""&gt;0"",""Occupied"",""Late""}))))&gt;1,""Multiple Bookings"", IF(SUMIFS( 'Tenant Occupancy'!VV$5:VV23,OccupancyUnits,$B9,OccupancyAddres"&amp;"ses,$A9)&gt;0,SUMIFS('Tenant Occupancy'!VV$5:VV23,OccupancyUnits,$B9,OccupancyAddresses,$A9),IFERROR(VLOOKUP($A9&amp;"" ""&amp;$B9, FILTER(ARRAYFORMULA({OccupancyAddresses&amp;"" ""&amp; OccupancyUnits,'Tenant Occupancy'!VV$5:VV23}),INDEX(ARRAYFORMULA({OccupancyAddresses&amp;"""&amp;" ""&amp; OccupancyUnits,'Tenant Occupancy'!VV$5:VV23}),0,2)&lt;&gt;""""),2,FALSE),IF(VU6=TODAY(),""Today"",)))))"),"")</f>
        <v/>
      </c>
      <c r="VV9" s="3" t="str">
        <f>IFERROR(__xludf.DUMMYFUNCTION("IF(ISBLANK($A9),, IF((ARRAYFORMULA(SUM(COUNTIFS(OccupancyAddresses,$A9,OccupancyUnits, $B9, 'Tenant Occupancy'!VW$5:VW23,{""&gt;0"",""Occupied"",""Late""}))))&gt;1,""Multiple Bookings"", IF(SUMIFS( 'Tenant Occupancy'!VW$5:VW23,OccupancyUnits,$B9,OccupancyAddres"&amp;"ses,$A9)&gt;0,SUMIFS('Tenant Occupancy'!VW$5:VW23,OccupancyUnits,$B9,OccupancyAddresses,$A9),IFERROR(VLOOKUP($A9&amp;"" ""&amp;$B9, FILTER(ARRAYFORMULA({OccupancyAddresses&amp;"" ""&amp; OccupancyUnits,'Tenant Occupancy'!VW$5:VW23}),INDEX(ARRAYFORMULA({OccupancyAddresses&amp;"""&amp;" ""&amp; OccupancyUnits,'Tenant Occupancy'!VW$5:VW23}),0,2)&lt;&gt;""""),2,FALSE),IF(VV6=TODAY(),""Today"",)))))"),"")</f>
        <v/>
      </c>
      <c r="VW9" s="3" t="str">
        <f>IFERROR(__xludf.DUMMYFUNCTION("IF(ISBLANK($A9),, IF((ARRAYFORMULA(SUM(COUNTIFS(OccupancyAddresses,$A9,OccupancyUnits, $B9, 'Tenant Occupancy'!VX$5:VX23,{""&gt;0"",""Occupied"",""Late""}))))&gt;1,""Multiple Bookings"", IF(SUMIFS( 'Tenant Occupancy'!VX$5:VX23,OccupancyUnits,$B9,OccupancyAddres"&amp;"ses,$A9)&gt;0,SUMIFS('Tenant Occupancy'!VX$5:VX23,OccupancyUnits,$B9,OccupancyAddresses,$A9),IFERROR(VLOOKUP($A9&amp;"" ""&amp;$B9, FILTER(ARRAYFORMULA({OccupancyAddresses&amp;"" ""&amp; OccupancyUnits,'Tenant Occupancy'!VX$5:VX23}),INDEX(ARRAYFORMULA({OccupancyAddresses&amp;"""&amp;" ""&amp; OccupancyUnits,'Tenant Occupancy'!VX$5:VX23}),0,2)&lt;&gt;""""),2,FALSE),IF(VW6=TODAY(),""Today"",)))))"),"")</f>
        <v/>
      </c>
      <c r="VX9" s="3" t="str">
        <f>IFERROR(__xludf.DUMMYFUNCTION("IF(ISBLANK($A9),, IF((ARRAYFORMULA(SUM(COUNTIFS(OccupancyAddresses,$A9,OccupancyUnits, $B9, 'Tenant Occupancy'!VY$5:VY23,{""&gt;0"",""Occupied"",""Late""}))))&gt;1,""Multiple Bookings"", IF(SUMIFS( 'Tenant Occupancy'!VY$5:VY23,OccupancyUnits,$B9,OccupancyAddres"&amp;"ses,$A9)&gt;0,SUMIFS('Tenant Occupancy'!VY$5:VY23,OccupancyUnits,$B9,OccupancyAddresses,$A9),IFERROR(VLOOKUP($A9&amp;"" ""&amp;$B9, FILTER(ARRAYFORMULA({OccupancyAddresses&amp;"" ""&amp; OccupancyUnits,'Tenant Occupancy'!VY$5:VY23}),INDEX(ARRAYFORMULA({OccupancyAddresses&amp;"""&amp;" ""&amp; OccupancyUnits,'Tenant Occupancy'!VY$5:VY23}),0,2)&lt;&gt;""""),2,FALSE),IF(VX6=TODAY(),""Today"",)))))"),"")</f>
        <v/>
      </c>
      <c r="VY9" s="3" t="str">
        <f>IFERROR(__xludf.DUMMYFUNCTION("IF(ISBLANK($A9),, IF((ARRAYFORMULA(SUM(COUNTIFS(OccupancyAddresses,$A9,OccupancyUnits, $B9, 'Tenant Occupancy'!VZ$5:VZ23,{""&gt;0"",""Occupied"",""Late""}))))&gt;1,""Multiple Bookings"", IF(SUMIFS( 'Tenant Occupancy'!VZ$5:VZ23,OccupancyUnits,$B9,OccupancyAddres"&amp;"ses,$A9)&gt;0,SUMIFS('Tenant Occupancy'!VZ$5:VZ23,OccupancyUnits,$B9,OccupancyAddresses,$A9),IFERROR(VLOOKUP($A9&amp;"" ""&amp;$B9, FILTER(ARRAYFORMULA({OccupancyAddresses&amp;"" ""&amp; OccupancyUnits,'Tenant Occupancy'!VZ$5:VZ23}),INDEX(ARRAYFORMULA({OccupancyAddresses&amp;"""&amp;" ""&amp; OccupancyUnits,'Tenant Occupancy'!VZ$5:VZ23}),0,2)&lt;&gt;""""),2,FALSE),IF(VY6=TODAY(),""Today"",)))))"),"")</f>
        <v/>
      </c>
      <c r="VZ9" s="3" t="str">
        <f>IFERROR(__xludf.DUMMYFUNCTION("IF(ISBLANK($A9),, IF((ARRAYFORMULA(SUM(COUNTIFS(OccupancyAddresses,$A9,OccupancyUnits, $B9, 'Tenant Occupancy'!WA$5:WA23,{""&gt;0"",""Occupied"",""Late""}))))&gt;1,""Multiple Bookings"", IF(SUMIFS( 'Tenant Occupancy'!WA$5:WA23,OccupancyUnits,$B9,OccupancyAddres"&amp;"ses,$A9)&gt;0,SUMIFS('Tenant Occupancy'!WA$5:WA23,OccupancyUnits,$B9,OccupancyAddresses,$A9),IFERROR(VLOOKUP($A9&amp;"" ""&amp;$B9, FILTER(ARRAYFORMULA({OccupancyAddresses&amp;"" ""&amp; OccupancyUnits,'Tenant Occupancy'!WA$5:WA23}),INDEX(ARRAYFORMULA({OccupancyAddresses&amp;"""&amp;" ""&amp; OccupancyUnits,'Tenant Occupancy'!WA$5:WA23}),0,2)&lt;&gt;""""),2,FALSE),IF(VZ6=TODAY(),""Today"",)))))"),"")</f>
        <v/>
      </c>
      <c r="WA9" s="3" t="str">
        <f>IFERROR(__xludf.DUMMYFUNCTION("IF(ISBLANK($A9),, IF((ARRAYFORMULA(SUM(COUNTIFS(OccupancyAddresses,$A9,OccupancyUnits, $B9, 'Tenant Occupancy'!WB$5:WB23,{""&gt;0"",""Occupied"",""Late""}))))&gt;1,""Multiple Bookings"", IF(SUMIFS( 'Tenant Occupancy'!WB$5:WB23,OccupancyUnits,$B9,OccupancyAddres"&amp;"ses,$A9)&gt;0,SUMIFS('Tenant Occupancy'!WB$5:WB23,OccupancyUnits,$B9,OccupancyAddresses,$A9),IFERROR(VLOOKUP($A9&amp;"" ""&amp;$B9, FILTER(ARRAYFORMULA({OccupancyAddresses&amp;"" ""&amp; OccupancyUnits,'Tenant Occupancy'!WB$5:WB23}),INDEX(ARRAYFORMULA({OccupancyAddresses&amp;"""&amp;" ""&amp; OccupancyUnits,'Tenant Occupancy'!WB$5:WB23}),0,2)&lt;&gt;""""),2,FALSE),IF(WA6=TODAY(),""Today"",)))))"),"")</f>
        <v/>
      </c>
      <c r="WB9" s="3" t="str">
        <f>IFERROR(__xludf.DUMMYFUNCTION("IF(ISBLANK($A9),, IF((ARRAYFORMULA(SUM(COUNTIFS(OccupancyAddresses,$A9,OccupancyUnits, $B9, 'Tenant Occupancy'!WC$5:WC23,{""&gt;0"",""Occupied"",""Late""}))))&gt;1,""Multiple Bookings"", IF(SUMIFS( 'Tenant Occupancy'!WC$5:WC23,OccupancyUnits,$B9,OccupancyAddres"&amp;"ses,$A9)&gt;0,SUMIFS('Tenant Occupancy'!WC$5:WC23,OccupancyUnits,$B9,OccupancyAddresses,$A9),IFERROR(VLOOKUP($A9&amp;"" ""&amp;$B9, FILTER(ARRAYFORMULA({OccupancyAddresses&amp;"" ""&amp; OccupancyUnits,'Tenant Occupancy'!WC$5:WC23}),INDEX(ARRAYFORMULA({OccupancyAddresses&amp;"""&amp;" ""&amp; OccupancyUnits,'Tenant Occupancy'!WC$5:WC23}),0,2)&lt;&gt;""""),2,FALSE),IF(WB6=TODAY(),""Today"",)))))"),"")</f>
        <v/>
      </c>
      <c r="WC9" s="3" t="str">
        <f>IFERROR(__xludf.DUMMYFUNCTION("IF(ISBLANK($A9),, IF((ARRAYFORMULA(SUM(COUNTIFS(OccupancyAddresses,$A9,OccupancyUnits, $B9, 'Tenant Occupancy'!WD$5:WD23,{""&gt;0"",""Occupied"",""Late""}))))&gt;1,""Multiple Bookings"", IF(SUMIFS( 'Tenant Occupancy'!WD$5:WD23,OccupancyUnits,$B9,OccupancyAddres"&amp;"ses,$A9)&gt;0,SUMIFS('Tenant Occupancy'!WD$5:WD23,OccupancyUnits,$B9,OccupancyAddresses,$A9),IFERROR(VLOOKUP($A9&amp;"" ""&amp;$B9, FILTER(ARRAYFORMULA({OccupancyAddresses&amp;"" ""&amp; OccupancyUnits,'Tenant Occupancy'!WD$5:WD23}),INDEX(ARRAYFORMULA({OccupancyAddresses&amp;"""&amp;" ""&amp; OccupancyUnits,'Tenant Occupancy'!WD$5:WD23}),0,2)&lt;&gt;""""),2,FALSE),IF(WC6=TODAY(),""Today"",)))))"),"")</f>
        <v/>
      </c>
      <c r="WD9" s="3" t="str">
        <f>IFERROR(__xludf.DUMMYFUNCTION("IF(ISBLANK($A9),, IF((ARRAYFORMULA(SUM(COUNTIFS(OccupancyAddresses,$A9,OccupancyUnits, $B9, 'Tenant Occupancy'!WE$5:WE23,{""&gt;0"",""Occupied"",""Late""}))))&gt;1,""Multiple Bookings"", IF(SUMIFS( 'Tenant Occupancy'!WE$5:WE23,OccupancyUnits,$B9,OccupancyAddres"&amp;"ses,$A9)&gt;0,SUMIFS('Tenant Occupancy'!WE$5:WE23,OccupancyUnits,$B9,OccupancyAddresses,$A9),IFERROR(VLOOKUP($A9&amp;"" ""&amp;$B9, FILTER(ARRAYFORMULA({OccupancyAddresses&amp;"" ""&amp; OccupancyUnits,'Tenant Occupancy'!WE$5:WE23}),INDEX(ARRAYFORMULA({OccupancyAddresses&amp;"""&amp;" ""&amp; OccupancyUnits,'Tenant Occupancy'!WE$5:WE23}),0,2)&lt;&gt;""""),2,FALSE),IF(WD6=TODAY(),""Today"",)))))"),"")</f>
        <v/>
      </c>
      <c r="WE9" s="3" t="str">
        <f>IFERROR(__xludf.DUMMYFUNCTION("IF(ISBLANK($A9),, IF((ARRAYFORMULA(SUM(COUNTIFS(OccupancyAddresses,$A9,OccupancyUnits, $B9, 'Tenant Occupancy'!WF$5:WF23,{""&gt;0"",""Occupied"",""Late""}))))&gt;1,""Multiple Bookings"", IF(SUMIFS( 'Tenant Occupancy'!WF$5:WF23,OccupancyUnits,$B9,OccupancyAddres"&amp;"ses,$A9)&gt;0,SUMIFS('Tenant Occupancy'!WF$5:WF23,OccupancyUnits,$B9,OccupancyAddresses,$A9),IFERROR(VLOOKUP($A9&amp;"" ""&amp;$B9, FILTER(ARRAYFORMULA({OccupancyAddresses&amp;"" ""&amp; OccupancyUnits,'Tenant Occupancy'!WF$5:WF23}),INDEX(ARRAYFORMULA({OccupancyAddresses&amp;"""&amp;" ""&amp; OccupancyUnits,'Tenant Occupancy'!WF$5:WF23}),0,2)&lt;&gt;""""),2,FALSE),IF(WE6=TODAY(),""Today"",)))))"),"")</f>
        <v/>
      </c>
      <c r="WF9" s="3" t="str">
        <f>IFERROR(__xludf.DUMMYFUNCTION("IF(ISBLANK($A9),, IF((ARRAYFORMULA(SUM(COUNTIFS(OccupancyAddresses,$A9,OccupancyUnits, $B9, 'Tenant Occupancy'!WG$5:WG23,{""&gt;0"",""Occupied"",""Late""}))))&gt;1,""Multiple Bookings"", IF(SUMIFS( 'Tenant Occupancy'!WG$5:WG23,OccupancyUnits,$B9,OccupancyAddres"&amp;"ses,$A9)&gt;0,SUMIFS('Tenant Occupancy'!WG$5:WG23,OccupancyUnits,$B9,OccupancyAddresses,$A9),IFERROR(VLOOKUP($A9&amp;"" ""&amp;$B9, FILTER(ARRAYFORMULA({OccupancyAddresses&amp;"" ""&amp; OccupancyUnits,'Tenant Occupancy'!WG$5:WG23}),INDEX(ARRAYFORMULA({OccupancyAddresses&amp;"""&amp;" ""&amp; OccupancyUnits,'Tenant Occupancy'!WG$5:WG23}),0,2)&lt;&gt;""""),2,FALSE),IF(WF6=TODAY(),""Today"",)))))"),"")</f>
        <v/>
      </c>
      <c r="WG9" s="3" t="str">
        <f>IFERROR(__xludf.DUMMYFUNCTION("IF(ISBLANK($A9),, IF((ARRAYFORMULA(SUM(COUNTIFS(OccupancyAddresses,$A9,OccupancyUnits, $B9, 'Tenant Occupancy'!WH$5:WH23,{""&gt;0"",""Occupied"",""Late""}))))&gt;1,""Multiple Bookings"", IF(SUMIFS( 'Tenant Occupancy'!WH$5:WH23,OccupancyUnits,$B9,OccupancyAddres"&amp;"ses,$A9)&gt;0,SUMIFS('Tenant Occupancy'!WH$5:WH23,OccupancyUnits,$B9,OccupancyAddresses,$A9),IFERROR(VLOOKUP($A9&amp;"" ""&amp;$B9, FILTER(ARRAYFORMULA({OccupancyAddresses&amp;"" ""&amp; OccupancyUnits,'Tenant Occupancy'!WH$5:WH23}),INDEX(ARRAYFORMULA({OccupancyAddresses&amp;"""&amp;" ""&amp; OccupancyUnits,'Tenant Occupancy'!WH$5:WH23}),0,2)&lt;&gt;""""),2,FALSE),IF(WG6=TODAY(),""Today"",)))))"),"")</f>
        <v/>
      </c>
      <c r="WH9" s="3" t="str">
        <f>IFERROR(__xludf.DUMMYFUNCTION("IF(ISBLANK($A9),, IF((ARRAYFORMULA(SUM(COUNTIFS(OccupancyAddresses,$A9,OccupancyUnits, $B9, 'Tenant Occupancy'!WI$5:WI23,{""&gt;0"",""Occupied"",""Late""}))))&gt;1,""Multiple Bookings"", IF(SUMIFS( 'Tenant Occupancy'!WI$5:WI23,OccupancyUnits,$B9,OccupancyAddres"&amp;"ses,$A9)&gt;0,SUMIFS('Tenant Occupancy'!WI$5:WI23,OccupancyUnits,$B9,OccupancyAddresses,$A9),IFERROR(VLOOKUP($A9&amp;"" ""&amp;$B9, FILTER(ARRAYFORMULA({OccupancyAddresses&amp;"" ""&amp; OccupancyUnits,'Tenant Occupancy'!WI$5:WI23}),INDEX(ARRAYFORMULA({OccupancyAddresses&amp;"""&amp;" ""&amp; OccupancyUnits,'Tenant Occupancy'!WI$5:WI23}),0,2)&lt;&gt;""""),2,FALSE),IF(WH6=TODAY(),""Today"",)))))"),"")</f>
        <v/>
      </c>
      <c r="WI9" s="3" t="str">
        <f>IFERROR(__xludf.DUMMYFUNCTION("IF(ISBLANK($A9),, IF((ARRAYFORMULA(SUM(COUNTIFS(OccupancyAddresses,$A9,OccupancyUnits, $B9, 'Tenant Occupancy'!WJ$5:WJ23,{""&gt;0"",""Occupied"",""Late""}))))&gt;1,""Multiple Bookings"", IF(SUMIFS( 'Tenant Occupancy'!WJ$5:WJ23,OccupancyUnits,$B9,OccupancyAddres"&amp;"ses,$A9)&gt;0,SUMIFS('Tenant Occupancy'!WJ$5:WJ23,OccupancyUnits,$B9,OccupancyAddresses,$A9),IFERROR(VLOOKUP($A9&amp;"" ""&amp;$B9, FILTER(ARRAYFORMULA({OccupancyAddresses&amp;"" ""&amp; OccupancyUnits,'Tenant Occupancy'!WJ$5:WJ23}),INDEX(ARRAYFORMULA({OccupancyAddresses&amp;"""&amp;" ""&amp; OccupancyUnits,'Tenant Occupancy'!WJ$5:WJ23}),0,2)&lt;&gt;""""),2,FALSE),IF(WI6=TODAY(),""Today"",)))))"),"")</f>
        <v/>
      </c>
      <c r="WJ9" s="3" t="str">
        <f>IFERROR(__xludf.DUMMYFUNCTION("IF(ISBLANK($A9),, IF((ARRAYFORMULA(SUM(COUNTIFS(OccupancyAddresses,$A9,OccupancyUnits, $B9, 'Tenant Occupancy'!WK$5:WK23,{""&gt;0"",""Occupied"",""Late""}))))&gt;1,""Multiple Bookings"", IF(SUMIFS( 'Tenant Occupancy'!WK$5:WK23,OccupancyUnits,$B9,OccupancyAddres"&amp;"ses,$A9)&gt;0,SUMIFS('Tenant Occupancy'!WK$5:WK23,OccupancyUnits,$B9,OccupancyAddresses,$A9),IFERROR(VLOOKUP($A9&amp;"" ""&amp;$B9, FILTER(ARRAYFORMULA({OccupancyAddresses&amp;"" ""&amp; OccupancyUnits,'Tenant Occupancy'!WK$5:WK23}),INDEX(ARRAYFORMULA({OccupancyAddresses&amp;"""&amp;" ""&amp; OccupancyUnits,'Tenant Occupancy'!WK$5:WK23}),0,2)&lt;&gt;""""),2,FALSE),IF(WJ6=TODAY(),""Today"",)))))"),"")</f>
        <v/>
      </c>
      <c r="WK9" s="3" t="str">
        <f>IFERROR(__xludf.DUMMYFUNCTION("IF(ISBLANK($A9),, IF((ARRAYFORMULA(SUM(COUNTIFS(OccupancyAddresses,$A9,OccupancyUnits, $B9, 'Tenant Occupancy'!WL$5:WL23,{""&gt;0"",""Occupied"",""Late""}))))&gt;1,""Multiple Bookings"", IF(SUMIFS( 'Tenant Occupancy'!WL$5:WL23,OccupancyUnits,$B9,OccupancyAddres"&amp;"ses,$A9)&gt;0,SUMIFS('Tenant Occupancy'!WL$5:WL23,OccupancyUnits,$B9,OccupancyAddresses,$A9),IFERROR(VLOOKUP($A9&amp;"" ""&amp;$B9, FILTER(ARRAYFORMULA({OccupancyAddresses&amp;"" ""&amp; OccupancyUnits,'Tenant Occupancy'!WL$5:WL23}),INDEX(ARRAYFORMULA({OccupancyAddresses&amp;"""&amp;" ""&amp; OccupancyUnits,'Tenant Occupancy'!WL$5:WL23}),0,2)&lt;&gt;""""),2,FALSE),IF(WK6=TODAY(),""Today"",)))))"),"")</f>
        <v/>
      </c>
      <c r="WL9" s="3" t="str">
        <f>IFERROR(__xludf.DUMMYFUNCTION("IF(ISBLANK($A9),, IF((ARRAYFORMULA(SUM(COUNTIFS(OccupancyAddresses,$A9,OccupancyUnits, $B9, 'Tenant Occupancy'!WM$5:WM23,{""&gt;0"",""Occupied"",""Late""}))))&gt;1,""Multiple Bookings"", IF(SUMIFS( 'Tenant Occupancy'!WM$5:WM23,OccupancyUnits,$B9,OccupancyAddres"&amp;"ses,$A9)&gt;0,SUMIFS('Tenant Occupancy'!WM$5:WM23,OccupancyUnits,$B9,OccupancyAddresses,$A9),IFERROR(VLOOKUP($A9&amp;"" ""&amp;$B9, FILTER(ARRAYFORMULA({OccupancyAddresses&amp;"" ""&amp; OccupancyUnits,'Tenant Occupancy'!WM$5:WM23}),INDEX(ARRAYFORMULA({OccupancyAddresses&amp;"""&amp;" ""&amp; OccupancyUnits,'Tenant Occupancy'!WM$5:WM23}),0,2)&lt;&gt;""""),2,FALSE),IF(WL6=TODAY(),""Today"",)))))"),"")</f>
        <v/>
      </c>
      <c r="WM9" s="3" t="str">
        <f>IFERROR(__xludf.DUMMYFUNCTION("IF(ISBLANK($A9),, IF((ARRAYFORMULA(SUM(COUNTIFS(OccupancyAddresses,$A9,OccupancyUnits, $B9, 'Tenant Occupancy'!WN$5:WN23,{""&gt;0"",""Occupied"",""Late""}))))&gt;1,""Multiple Bookings"", IF(SUMIFS( 'Tenant Occupancy'!WN$5:WN23,OccupancyUnits,$B9,OccupancyAddres"&amp;"ses,$A9)&gt;0,SUMIFS('Tenant Occupancy'!WN$5:WN23,OccupancyUnits,$B9,OccupancyAddresses,$A9),IFERROR(VLOOKUP($A9&amp;"" ""&amp;$B9, FILTER(ARRAYFORMULA({OccupancyAddresses&amp;"" ""&amp; OccupancyUnits,'Tenant Occupancy'!WN$5:WN23}),INDEX(ARRAYFORMULA({OccupancyAddresses&amp;"""&amp;" ""&amp; OccupancyUnits,'Tenant Occupancy'!WN$5:WN23}),0,2)&lt;&gt;""""),2,FALSE),IF(WM6=TODAY(),""Today"",)))))"),"")</f>
        <v/>
      </c>
      <c r="WN9" s="3" t="str">
        <f>IFERROR(__xludf.DUMMYFUNCTION("IF(ISBLANK($A9),, IF((ARRAYFORMULA(SUM(COUNTIFS(OccupancyAddresses,$A9,OccupancyUnits, $B9, 'Tenant Occupancy'!WO$5:WO23,{""&gt;0"",""Occupied"",""Late""}))))&gt;1,""Multiple Bookings"", IF(SUMIFS( 'Tenant Occupancy'!WO$5:WO23,OccupancyUnits,$B9,OccupancyAddres"&amp;"ses,$A9)&gt;0,SUMIFS('Tenant Occupancy'!WO$5:WO23,OccupancyUnits,$B9,OccupancyAddresses,$A9),IFERROR(VLOOKUP($A9&amp;"" ""&amp;$B9, FILTER(ARRAYFORMULA({OccupancyAddresses&amp;"" ""&amp; OccupancyUnits,'Tenant Occupancy'!WO$5:WO23}),INDEX(ARRAYFORMULA({OccupancyAddresses&amp;"""&amp;" ""&amp; OccupancyUnits,'Tenant Occupancy'!WO$5:WO23}),0,2)&lt;&gt;""""),2,FALSE),IF(WN6=TODAY(),""Today"",)))))"),"")</f>
        <v/>
      </c>
      <c r="WO9" s="3" t="str">
        <f>IFERROR(__xludf.DUMMYFUNCTION("IF(ISBLANK($A9),, IF((ARRAYFORMULA(SUM(COUNTIFS(OccupancyAddresses,$A9,OccupancyUnits, $B9, 'Tenant Occupancy'!WP$5:WP23,{""&gt;0"",""Occupied"",""Late""}))))&gt;1,""Multiple Bookings"", IF(SUMIFS( 'Tenant Occupancy'!WP$5:WP23,OccupancyUnits,$B9,OccupancyAddres"&amp;"ses,$A9)&gt;0,SUMIFS('Tenant Occupancy'!WP$5:WP23,OccupancyUnits,$B9,OccupancyAddresses,$A9),IFERROR(VLOOKUP($A9&amp;"" ""&amp;$B9, FILTER(ARRAYFORMULA({OccupancyAddresses&amp;"" ""&amp; OccupancyUnits,'Tenant Occupancy'!WP$5:WP23}),INDEX(ARRAYFORMULA({OccupancyAddresses&amp;"""&amp;" ""&amp; OccupancyUnits,'Tenant Occupancy'!WP$5:WP23}),0,2)&lt;&gt;""""),2,FALSE),IF(WO6=TODAY(),""Today"",)))))"),"")</f>
        <v/>
      </c>
      <c r="WP9" s="3" t="str">
        <f>IFERROR(__xludf.DUMMYFUNCTION("IF(ISBLANK($A9),, IF((ARRAYFORMULA(SUM(COUNTIFS(OccupancyAddresses,$A9,OccupancyUnits, $B9, 'Tenant Occupancy'!WQ$5:WQ23,{""&gt;0"",""Occupied"",""Late""}))))&gt;1,""Multiple Bookings"", IF(SUMIFS( 'Tenant Occupancy'!WQ$5:WQ23,OccupancyUnits,$B9,OccupancyAddres"&amp;"ses,$A9)&gt;0,SUMIFS('Tenant Occupancy'!WQ$5:WQ23,OccupancyUnits,$B9,OccupancyAddresses,$A9),IFERROR(VLOOKUP($A9&amp;"" ""&amp;$B9, FILTER(ARRAYFORMULA({OccupancyAddresses&amp;"" ""&amp; OccupancyUnits,'Tenant Occupancy'!WQ$5:WQ23}),INDEX(ARRAYFORMULA({OccupancyAddresses&amp;"""&amp;" ""&amp; OccupancyUnits,'Tenant Occupancy'!WQ$5:WQ23}),0,2)&lt;&gt;""""),2,FALSE),IF(WP6=TODAY(),""Today"",)))))"),"")</f>
        <v/>
      </c>
      <c r="WQ9" s="3" t="str">
        <f>IFERROR(__xludf.DUMMYFUNCTION("IF(ISBLANK($A9),, IF((ARRAYFORMULA(SUM(COUNTIFS(OccupancyAddresses,$A9,OccupancyUnits, $B9, 'Tenant Occupancy'!WR$5:WR23,{""&gt;0"",""Occupied"",""Late""}))))&gt;1,""Multiple Bookings"", IF(SUMIFS( 'Tenant Occupancy'!WR$5:WR23,OccupancyUnits,$B9,OccupancyAddres"&amp;"ses,$A9)&gt;0,SUMIFS('Tenant Occupancy'!WR$5:WR23,OccupancyUnits,$B9,OccupancyAddresses,$A9),IFERROR(VLOOKUP($A9&amp;"" ""&amp;$B9, FILTER(ARRAYFORMULA({OccupancyAddresses&amp;"" ""&amp; OccupancyUnits,'Tenant Occupancy'!WR$5:WR23}),INDEX(ARRAYFORMULA({OccupancyAddresses&amp;"""&amp;" ""&amp; OccupancyUnits,'Tenant Occupancy'!WR$5:WR23}),0,2)&lt;&gt;""""),2,FALSE),IF(WQ6=TODAY(),""Today"",)))))"),"")</f>
        <v/>
      </c>
      <c r="WR9" s="3" t="str">
        <f>IFERROR(__xludf.DUMMYFUNCTION("IF(ISBLANK($A9),, IF((ARRAYFORMULA(SUM(COUNTIFS(OccupancyAddresses,$A9,OccupancyUnits, $B9, 'Tenant Occupancy'!WS$5:WS23,{""&gt;0"",""Occupied"",""Late""}))))&gt;1,""Multiple Bookings"", IF(SUMIFS( 'Tenant Occupancy'!WS$5:WS23,OccupancyUnits,$B9,OccupancyAddres"&amp;"ses,$A9)&gt;0,SUMIFS('Tenant Occupancy'!WS$5:WS23,OccupancyUnits,$B9,OccupancyAddresses,$A9),IFERROR(VLOOKUP($A9&amp;"" ""&amp;$B9, FILTER(ARRAYFORMULA({OccupancyAddresses&amp;"" ""&amp; OccupancyUnits,'Tenant Occupancy'!WS$5:WS23}),INDEX(ARRAYFORMULA({OccupancyAddresses&amp;"""&amp;" ""&amp; OccupancyUnits,'Tenant Occupancy'!WS$5:WS23}),0,2)&lt;&gt;""""),2,FALSE),IF(WR6=TODAY(),""Today"",)))))"),"")</f>
        <v/>
      </c>
      <c r="WS9" s="3" t="str">
        <f>IFERROR(__xludf.DUMMYFUNCTION("IF(ISBLANK($A9),, IF((ARRAYFORMULA(SUM(COUNTIFS(OccupancyAddresses,$A9,OccupancyUnits, $B9, 'Tenant Occupancy'!WT$5:WT23,{""&gt;0"",""Occupied"",""Late""}))))&gt;1,""Multiple Bookings"", IF(SUMIFS( 'Tenant Occupancy'!WT$5:WT23,OccupancyUnits,$B9,OccupancyAddres"&amp;"ses,$A9)&gt;0,SUMIFS('Tenant Occupancy'!WT$5:WT23,OccupancyUnits,$B9,OccupancyAddresses,$A9),IFERROR(VLOOKUP($A9&amp;"" ""&amp;$B9, FILTER(ARRAYFORMULA({OccupancyAddresses&amp;"" ""&amp; OccupancyUnits,'Tenant Occupancy'!WT$5:WT23}),INDEX(ARRAYFORMULA({OccupancyAddresses&amp;"""&amp;" ""&amp; OccupancyUnits,'Tenant Occupancy'!WT$5:WT23}),0,2)&lt;&gt;""""),2,FALSE),IF(WS6=TODAY(),""Today"",)))))"),"")</f>
        <v/>
      </c>
      <c r="WT9" s="3" t="str">
        <f>IFERROR(__xludf.DUMMYFUNCTION("IF(ISBLANK($A9),, IF((ARRAYFORMULA(SUM(COUNTIFS(OccupancyAddresses,$A9,OccupancyUnits, $B9, 'Tenant Occupancy'!WU$5:WU23,{""&gt;0"",""Occupied"",""Late""}))))&gt;1,""Multiple Bookings"", IF(SUMIFS( 'Tenant Occupancy'!WU$5:WU23,OccupancyUnits,$B9,OccupancyAddres"&amp;"ses,$A9)&gt;0,SUMIFS('Tenant Occupancy'!WU$5:WU23,OccupancyUnits,$B9,OccupancyAddresses,$A9),IFERROR(VLOOKUP($A9&amp;"" ""&amp;$B9, FILTER(ARRAYFORMULA({OccupancyAddresses&amp;"" ""&amp; OccupancyUnits,'Tenant Occupancy'!WU$5:WU23}),INDEX(ARRAYFORMULA({OccupancyAddresses&amp;"""&amp;" ""&amp; OccupancyUnits,'Tenant Occupancy'!WU$5:WU23}),0,2)&lt;&gt;""""),2,FALSE),IF(WT6=TODAY(),""Today"",)))))"),"")</f>
        <v/>
      </c>
      <c r="WU9" s="3" t="str">
        <f>IFERROR(__xludf.DUMMYFUNCTION("IF(ISBLANK($A9),, IF((ARRAYFORMULA(SUM(COUNTIFS(OccupancyAddresses,$A9,OccupancyUnits, $B9, 'Tenant Occupancy'!WV$5:WV23,{""&gt;0"",""Occupied"",""Late""}))))&gt;1,""Multiple Bookings"", IF(SUMIFS( 'Tenant Occupancy'!WV$5:WV23,OccupancyUnits,$B9,OccupancyAddres"&amp;"ses,$A9)&gt;0,SUMIFS('Tenant Occupancy'!WV$5:WV23,OccupancyUnits,$B9,OccupancyAddresses,$A9),IFERROR(VLOOKUP($A9&amp;"" ""&amp;$B9, FILTER(ARRAYFORMULA({OccupancyAddresses&amp;"" ""&amp; OccupancyUnits,'Tenant Occupancy'!WV$5:WV23}),INDEX(ARRAYFORMULA({OccupancyAddresses&amp;"""&amp;" ""&amp; OccupancyUnits,'Tenant Occupancy'!WV$5:WV23}),0,2)&lt;&gt;""""),2,FALSE),IF(WU6=TODAY(),""Today"",)))))"),"")</f>
        <v/>
      </c>
      <c r="WV9" s="3" t="str">
        <f>IFERROR(__xludf.DUMMYFUNCTION("IF(ISBLANK($A9),, IF((ARRAYFORMULA(SUM(COUNTIFS(OccupancyAddresses,$A9,OccupancyUnits, $B9, 'Tenant Occupancy'!WW$5:WW23,{""&gt;0"",""Occupied"",""Late""}))))&gt;1,""Multiple Bookings"", IF(SUMIFS( 'Tenant Occupancy'!WW$5:WW23,OccupancyUnits,$B9,OccupancyAddres"&amp;"ses,$A9)&gt;0,SUMIFS('Tenant Occupancy'!WW$5:WW23,OccupancyUnits,$B9,OccupancyAddresses,$A9),IFERROR(VLOOKUP($A9&amp;"" ""&amp;$B9, FILTER(ARRAYFORMULA({OccupancyAddresses&amp;"" ""&amp; OccupancyUnits,'Tenant Occupancy'!WW$5:WW23}),INDEX(ARRAYFORMULA({OccupancyAddresses&amp;"""&amp;" ""&amp; OccupancyUnits,'Tenant Occupancy'!WW$5:WW23}),0,2)&lt;&gt;""""),2,FALSE),IF(WV6=TODAY(),""Today"",)))))"),"")</f>
        <v/>
      </c>
      <c r="WW9" s="3" t="str">
        <f>IFERROR(__xludf.DUMMYFUNCTION("IF(ISBLANK($A9),, IF((ARRAYFORMULA(SUM(COUNTIFS(OccupancyAddresses,$A9,OccupancyUnits, $B9, 'Tenant Occupancy'!WX$5:WX23,{""&gt;0"",""Occupied"",""Late""}))))&gt;1,""Multiple Bookings"", IF(SUMIFS( 'Tenant Occupancy'!WX$5:WX23,OccupancyUnits,$B9,OccupancyAddres"&amp;"ses,$A9)&gt;0,SUMIFS('Tenant Occupancy'!WX$5:WX23,OccupancyUnits,$B9,OccupancyAddresses,$A9),IFERROR(VLOOKUP($A9&amp;"" ""&amp;$B9, FILTER(ARRAYFORMULA({OccupancyAddresses&amp;"" ""&amp; OccupancyUnits,'Tenant Occupancy'!WX$5:WX23}),INDEX(ARRAYFORMULA({OccupancyAddresses&amp;"""&amp;" ""&amp; OccupancyUnits,'Tenant Occupancy'!WX$5:WX23}),0,2)&lt;&gt;""""),2,FALSE),IF(WW6=TODAY(),""Today"",)))))"),"")</f>
        <v/>
      </c>
      <c r="WX9" s="3" t="str">
        <f>IFERROR(__xludf.DUMMYFUNCTION("IF(ISBLANK($A9),, IF((ARRAYFORMULA(SUM(COUNTIFS(OccupancyAddresses,$A9,OccupancyUnits, $B9, 'Tenant Occupancy'!WY$5:WY23,{""&gt;0"",""Occupied"",""Late""}))))&gt;1,""Multiple Bookings"", IF(SUMIFS( 'Tenant Occupancy'!WY$5:WY23,OccupancyUnits,$B9,OccupancyAddres"&amp;"ses,$A9)&gt;0,SUMIFS('Tenant Occupancy'!WY$5:WY23,OccupancyUnits,$B9,OccupancyAddresses,$A9),IFERROR(VLOOKUP($A9&amp;"" ""&amp;$B9, FILTER(ARRAYFORMULA({OccupancyAddresses&amp;"" ""&amp; OccupancyUnits,'Tenant Occupancy'!WY$5:WY23}),INDEX(ARRAYFORMULA({OccupancyAddresses&amp;"""&amp;" ""&amp; OccupancyUnits,'Tenant Occupancy'!WY$5:WY23}),0,2)&lt;&gt;""""),2,FALSE),IF(WX6=TODAY(),""Today"",)))))"),"")</f>
        <v/>
      </c>
      <c r="WY9" s="3" t="str">
        <f>IFERROR(__xludf.DUMMYFUNCTION("IF(ISBLANK($A9),, IF((ARRAYFORMULA(SUM(COUNTIFS(OccupancyAddresses,$A9,OccupancyUnits, $B9, 'Tenant Occupancy'!WZ$5:WZ23,{""&gt;0"",""Occupied"",""Late""}))))&gt;1,""Multiple Bookings"", IF(SUMIFS( 'Tenant Occupancy'!WZ$5:WZ23,OccupancyUnits,$B9,OccupancyAddres"&amp;"ses,$A9)&gt;0,SUMIFS('Tenant Occupancy'!WZ$5:WZ23,OccupancyUnits,$B9,OccupancyAddresses,$A9),IFERROR(VLOOKUP($A9&amp;"" ""&amp;$B9, FILTER(ARRAYFORMULA({OccupancyAddresses&amp;"" ""&amp; OccupancyUnits,'Tenant Occupancy'!WZ$5:WZ23}),INDEX(ARRAYFORMULA({OccupancyAddresses&amp;"""&amp;" ""&amp; OccupancyUnits,'Tenant Occupancy'!WZ$5:WZ23}),0,2)&lt;&gt;""""),2,FALSE),IF(WY6=TODAY(),""Today"",)))))"),"")</f>
        <v/>
      </c>
      <c r="WZ9" s="3" t="str">
        <f>IFERROR(__xludf.DUMMYFUNCTION("IF(ISBLANK($A9),, IF((ARRAYFORMULA(SUM(COUNTIFS(OccupancyAddresses,$A9,OccupancyUnits, $B9, 'Tenant Occupancy'!XA$5:XA23,{""&gt;0"",""Occupied"",""Late""}))))&gt;1,""Multiple Bookings"", IF(SUMIFS( 'Tenant Occupancy'!XA$5:XA23,OccupancyUnits,$B9,OccupancyAddres"&amp;"ses,$A9)&gt;0,SUMIFS('Tenant Occupancy'!XA$5:XA23,OccupancyUnits,$B9,OccupancyAddresses,$A9),IFERROR(VLOOKUP($A9&amp;"" ""&amp;$B9, FILTER(ARRAYFORMULA({OccupancyAddresses&amp;"" ""&amp; OccupancyUnits,'Tenant Occupancy'!XA$5:XA23}),INDEX(ARRAYFORMULA({OccupancyAddresses&amp;"""&amp;" ""&amp; OccupancyUnits,'Tenant Occupancy'!XA$5:XA23}),0,2)&lt;&gt;""""),2,FALSE),IF(WZ6=TODAY(),""Today"",)))))"),"")</f>
        <v/>
      </c>
      <c r="XA9" s="3" t="str">
        <f>IFERROR(__xludf.DUMMYFUNCTION("IF(ISBLANK($A9),, IF((ARRAYFORMULA(SUM(COUNTIFS(OccupancyAddresses,$A9,OccupancyUnits, $B9, 'Tenant Occupancy'!XB$5:XB23,{""&gt;0"",""Occupied"",""Late""}))))&gt;1,""Multiple Bookings"", IF(SUMIFS( 'Tenant Occupancy'!XB$5:XB23,OccupancyUnits,$B9,OccupancyAddres"&amp;"ses,$A9)&gt;0,SUMIFS('Tenant Occupancy'!XB$5:XB23,OccupancyUnits,$B9,OccupancyAddresses,$A9),IFERROR(VLOOKUP($A9&amp;"" ""&amp;$B9, FILTER(ARRAYFORMULA({OccupancyAddresses&amp;"" ""&amp; OccupancyUnits,'Tenant Occupancy'!XB$5:XB23}),INDEX(ARRAYFORMULA({OccupancyAddresses&amp;"""&amp;" ""&amp; OccupancyUnits,'Tenant Occupancy'!XB$5:XB23}),0,2)&lt;&gt;""""),2,FALSE),IF(XA6=TODAY(),""Today"",)))))"),"")</f>
        <v/>
      </c>
      <c r="XB9" s="3" t="str">
        <f>IFERROR(__xludf.DUMMYFUNCTION("IF(ISBLANK($A9),, IF((ARRAYFORMULA(SUM(COUNTIFS(OccupancyAddresses,$A9,OccupancyUnits, $B9, 'Tenant Occupancy'!XC$5:XC23,{""&gt;0"",""Occupied"",""Late""}))))&gt;1,""Multiple Bookings"", IF(SUMIFS( 'Tenant Occupancy'!XC$5:XC23,OccupancyUnits,$B9,OccupancyAddres"&amp;"ses,$A9)&gt;0,SUMIFS('Tenant Occupancy'!XC$5:XC23,OccupancyUnits,$B9,OccupancyAddresses,$A9),IFERROR(VLOOKUP($A9&amp;"" ""&amp;$B9, FILTER(ARRAYFORMULA({OccupancyAddresses&amp;"" ""&amp; OccupancyUnits,'Tenant Occupancy'!XC$5:XC23}),INDEX(ARRAYFORMULA({OccupancyAddresses&amp;"""&amp;" ""&amp; OccupancyUnits,'Tenant Occupancy'!XC$5:XC23}),0,2)&lt;&gt;""""),2,FALSE),IF(XB6=TODAY(),""Today"",)))))"),"")</f>
        <v/>
      </c>
      <c r="XC9" s="3" t="str">
        <f>IFERROR(__xludf.DUMMYFUNCTION("IF(ISBLANK($A9),, IF((ARRAYFORMULA(SUM(COUNTIFS(OccupancyAddresses,$A9,OccupancyUnits, $B9, 'Tenant Occupancy'!XD$5:XD23,{""&gt;0"",""Occupied"",""Late""}))))&gt;1,""Multiple Bookings"", IF(SUMIFS( 'Tenant Occupancy'!XD$5:XD23,OccupancyUnits,$B9,OccupancyAddres"&amp;"ses,$A9)&gt;0,SUMIFS('Tenant Occupancy'!XD$5:XD23,OccupancyUnits,$B9,OccupancyAddresses,$A9),IFERROR(VLOOKUP($A9&amp;"" ""&amp;$B9, FILTER(ARRAYFORMULA({OccupancyAddresses&amp;"" ""&amp; OccupancyUnits,'Tenant Occupancy'!XD$5:XD23}),INDEX(ARRAYFORMULA({OccupancyAddresses&amp;"""&amp;" ""&amp; OccupancyUnits,'Tenant Occupancy'!XD$5:XD23}),0,2)&lt;&gt;""""),2,FALSE),IF(XC6=TODAY(),""Today"",)))))"),"")</f>
        <v/>
      </c>
      <c r="XD9" s="3" t="str">
        <f>IFERROR(__xludf.DUMMYFUNCTION("IF(ISBLANK($A9),, IF((ARRAYFORMULA(SUM(COUNTIFS(OccupancyAddresses,$A9,OccupancyUnits, $B9, 'Tenant Occupancy'!XE$5:XE23,{""&gt;0"",""Occupied"",""Late""}))))&gt;1,""Multiple Bookings"", IF(SUMIFS( 'Tenant Occupancy'!XE$5:XE23,OccupancyUnits,$B9,OccupancyAddres"&amp;"ses,$A9)&gt;0,SUMIFS('Tenant Occupancy'!XE$5:XE23,OccupancyUnits,$B9,OccupancyAddresses,$A9),IFERROR(VLOOKUP($A9&amp;"" ""&amp;$B9, FILTER(ARRAYFORMULA({OccupancyAddresses&amp;"" ""&amp; OccupancyUnits,'Tenant Occupancy'!XE$5:XE23}),INDEX(ARRAYFORMULA({OccupancyAddresses&amp;"""&amp;" ""&amp; OccupancyUnits,'Tenant Occupancy'!XE$5:XE23}),0,2)&lt;&gt;""""),2,FALSE),IF(XD6=TODAY(),""Today"",)))))"),"")</f>
        <v/>
      </c>
      <c r="XE9" s="3" t="str">
        <f>IFERROR(__xludf.DUMMYFUNCTION("IF(ISBLANK($A9),, IF((ARRAYFORMULA(SUM(COUNTIFS(OccupancyAddresses,$A9,OccupancyUnits, $B9, 'Tenant Occupancy'!XF$5:XF23,{""&gt;0"",""Occupied"",""Late""}))))&gt;1,""Multiple Bookings"", IF(SUMIFS( 'Tenant Occupancy'!XF$5:XF23,OccupancyUnits,$B9,OccupancyAddres"&amp;"ses,$A9)&gt;0,SUMIFS('Tenant Occupancy'!XF$5:XF23,OccupancyUnits,$B9,OccupancyAddresses,$A9),IFERROR(VLOOKUP($A9&amp;"" ""&amp;$B9, FILTER(ARRAYFORMULA({OccupancyAddresses&amp;"" ""&amp; OccupancyUnits,'Tenant Occupancy'!XF$5:XF23}),INDEX(ARRAYFORMULA({OccupancyAddresses&amp;"""&amp;" ""&amp; OccupancyUnits,'Tenant Occupancy'!XF$5:XF23}),0,2)&lt;&gt;""""),2,FALSE),IF(XE6=TODAY(),""Today"",)))))"),"")</f>
        <v/>
      </c>
      <c r="XF9" s="3" t="str">
        <f>IFERROR(__xludf.DUMMYFUNCTION("IF(ISBLANK($A9),, IF((ARRAYFORMULA(SUM(COUNTIFS(OccupancyAddresses,$A9,OccupancyUnits, $B9, 'Tenant Occupancy'!XG$5:XG23,{""&gt;0"",""Occupied"",""Late""}))))&gt;1,""Multiple Bookings"", IF(SUMIFS( 'Tenant Occupancy'!XG$5:XG23,OccupancyUnits,$B9,OccupancyAddres"&amp;"ses,$A9)&gt;0,SUMIFS('Tenant Occupancy'!XG$5:XG23,OccupancyUnits,$B9,OccupancyAddresses,$A9),IFERROR(VLOOKUP($A9&amp;"" ""&amp;$B9, FILTER(ARRAYFORMULA({OccupancyAddresses&amp;"" ""&amp; OccupancyUnits,'Tenant Occupancy'!XG$5:XG23}),INDEX(ARRAYFORMULA({OccupancyAddresses&amp;"""&amp;" ""&amp; OccupancyUnits,'Tenant Occupancy'!XG$5:XG23}),0,2)&lt;&gt;""""),2,FALSE),IF(XF6=TODAY(),""Today"",)))))"),"")</f>
        <v/>
      </c>
      <c r="XG9" s="3" t="str">
        <f>IFERROR(__xludf.DUMMYFUNCTION("IF(ISBLANK($A9),, IF((ARRAYFORMULA(SUM(COUNTIFS(OccupancyAddresses,$A9,OccupancyUnits, $B9, 'Tenant Occupancy'!XH$5:XH23,{""&gt;0"",""Occupied"",""Late""}))))&gt;1,""Multiple Bookings"", IF(SUMIFS( 'Tenant Occupancy'!XH$5:XH23,OccupancyUnits,$B9,OccupancyAddres"&amp;"ses,$A9)&gt;0,SUMIFS('Tenant Occupancy'!XH$5:XH23,OccupancyUnits,$B9,OccupancyAddresses,$A9),IFERROR(VLOOKUP($A9&amp;"" ""&amp;$B9, FILTER(ARRAYFORMULA({OccupancyAddresses&amp;"" ""&amp; OccupancyUnits,'Tenant Occupancy'!XH$5:XH23}),INDEX(ARRAYFORMULA({OccupancyAddresses&amp;"""&amp;" ""&amp; OccupancyUnits,'Tenant Occupancy'!XH$5:XH23}),0,2)&lt;&gt;""""),2,FALSE),IF(XG6=TODAY(),""Today"",)))))"),"")</f>
        <v/>
      </c>
      <c r="XH9" s="3" t="str">
        <f>IFERROR(__xludf.DUMMYFUNCTION("IF(ISBLANK($A9),, IF((ARRAYFORMULA(SUM(COUNTIFS(OccupancyAddresses,$A9,OccupancyUnits, $B9, 'Tenant Occupancy'!XI$5:XI23,{""&gt;0"",""Occupied"",""Late""}))))&gt;1,""Multiple Bookings"", IF(SUMIFS( 'Tenant Occupancy'!XI$5:XI23,OccupancyUnits,$B9,OccupancyAddres"&amp;"ses,$A9)&gt;0,SUMIFS('Tenant Occupancy'!XI$5:XI23,OccupancyUnits,$B9,OccupancyAddresses,$A9),IFERROR(VLOOKUP($A9&amp;"" ""&amp;$B9, FILTER(ARRAYFORMULA({OccupancyAddresses&amp;"" ""&amp; OccupancyUnits,'Tenant Occupancy'!XI$5:XI23}),INDEX(ARRAYFORMULA({OccupancyAddresses&amp;"""&amp;" ""&amp; OccupancyUnits,'Tenant Occupancy'!XI$5:XI23}),0,2)&lt;&gt;""""),2,FALSE),IF(XH6=TODAY(),""Today"",)))))"),"")</f>
        <v/>
      </c>
      <c r="XI9" s="3" t="str">
        <f>IFERROR(__xludf.DUMMYFUNCTION("IF(ISBLANK($A9),, IF((ARRAYFORMULA(SUM(COUNTIFS(OccupancyAddresses,$A9,OccupancyUnits, $B9, 'Tenant Occupancy'!XJ$5:XJ23,{""&gt;0"",""Occupied"",""Late""}))))&gt;1,""Multiple Bookings"", IF(SUMIFS( 'Tenant Occupancy'!XJ$5:XJ23,OccupancyUnits,$B9,OccupancyAddres"&amp;"ses,$A9)&gt;0,SUMIFS('Tenant Occupancy'!XJ$5:XJ23,OccupancyUnits,$B9,OccupancyAddresses,$A9),IFERROR(VLOOKUP($A9&amp;"" ""&amp;$B9, FILTER(ARRAYFORMULA({OccupancyAddresses&amp;"" ""&amp; OccupancyUnits,'Tenant Occupancy'!XJ$5:XJ23}),INDEX(ARRAYFORMULA({OccupancyAddresses&amp;"""&amp;" ""&amp; OccupancyUnits,'Tenant Occupancy'!XJ$5:XJ23}),0,2)&lt;&gt;""""),2,FALSE),IF(XI6=TODAY(),""Today"",)))))"),"")</f>
        <v/>
      </c>
      <c r="XJ9" s="3" t="str">
        <f>IFERROR(__xludf.DUMMYFUNCTION("IF(ISBLANK($A9),, IF((ARRAYFORMULA(SUM(COUNTIFS(OccupancyAddresses,$A9,OccupancyUnits, $B9, 'Tenant Occupancy'!XK$5:XK23,{""&gt;0"",""Occupied"",""Late""}))))&gt;1,""Multiple Bookings"", IF(SUMIFS( 'Tenant Occupancy'!XK$5:XK23,OccupancyUnits,$B9,OccupancyAddres"&amp;"ses,$A9)&gt;0,SUMIFS('Tenant Occupancy'!XK$5:XK23,OccupancyUnits,$B9,OccupancyAddresses,$A9),IFERROR(VLOOKUP($A9&amp;"" ""&amp;$B9, FILTER(ARRAYFORMULA({OccupancyAddresses&amp;"" ""&amp; OccupancyUnits,'Tenant Occupancy'!XK$5:XK23}),INDEX(ARRAYFORMULA({OccupancyAddresses&amp;"""&amp;" ""&amp; OccupancyUnits,'Tenant Occupancy'!XK$5:XK23}),0,2)&lt;&gt;""""),2,FALSE),IF(XJ6=TODAY(),""Today"",)))))"),"")</f>
        <v/>
      </c>
      <c r="XK9" s="3" t="str">
        <f>IFERROR(__xludf.DUMMYFUNCTION("IF(ISBLANK($A9),, IF((ARRAYFORMULA(SUM(COUNTIFS(OccupancyAddresses,$A9,OccupancyUnits, $B9, 'Tenant Occupancy'!XL$5:XL23,{""&gt;0"",""Occupied"",""Late""}))))&gt;1,""Multiple Bookings"", IF(SUMIFS( 'Tenant Occupancy'!XL$5:XL23,OccupancyUnits,$B9,OccupancyAddres"&amp;"ses,$A9)&gt;0,SUMIFS('Tenant Occupancy'!XL$5:XL23,OccupancyUnits,$B9,OccupancyAddresses,$A9),IFERROR(VLOOKUP($A9&amp;"" ""&amp;$B9, FILTER(ARRAYFORMULA({OccupancyAddresses&amp;"" ""&amp; OccupancyUnits,'Tenant Occupancy'!XL$5:XL23}),INDEX(ARRAYFORMULA({OccupancyAddresses&amp;"""&amp;" ""&amp; OccupancyUnits,'Tenant Occupancy'!XL$5:XL23}),0,2)&lt;&gt;""""),2,FALSE),IF(XK6=TODAY(),""Today"",)))))"),"")</f>
        <v/>
      </c>
      <c r="XL9" s="3" t="str">
        <f>IFERROR(__xludf.DUMMYFUNCTION("IF(ISBLANK($A9),, IF((ARRAYFORMULA(SUM(COUNTIFS(OccupancyAddresses,$A9,OccupancyUnits, $B9, 'Tenant Occupancy'!XM$5:XM23,{""&gt;0"",""Occupied"",""Late""}))))&gt;1,""Multiple Bookings"", IF(SUMIFS( 'Tenant Occupancy'!XM$5:XM23,OccupancyUnits,$B9,OccupancyAddres"&amp;"ses,$A9)&gt;0,SUMIFS('Tenant Occupancy'!XM$5:XM23,OccupancyUnits,$B9,OccupancyAddresses,$A9),IFERROR(VLOOKUP($A9&amp;"" ""&amp;$B9, FILTER(ARRAYFORMULA({OccupancyAddresses&amp;"" ""&amp; OccupancyUnits,'Tenant Occupancy'!XM$5:XM23}),INDEX(ARRAYFORMULA({OccupancyAddresses&amp;"""&amp;" ""&amp; OccupancyUnits,'Tenant Occupancy'!XM$5:XM23}),0,2)&lt;&gt;""""),2,FALSE),IF(XL6=TODAY(),""Today"",)))))"),"")</f>
        <v/>
      </c>
      <c r="XM9" s="3" t="str">
        <f>IFERROR(__xludf.DUMMYFUNCTION("IF(ISBLANK($A9),, IF((ARRAYFORMULA(SUM(COUNTIFS(OccupancyAddresses,$A9,OccupancyUnits, $B9, 'Tenant Occupancy'!XN$5:XN23,{""&gt;0"",""Occupied"",""Late""}))))&gt;1,""Multiple Bookings"", IF(SUMIFS( 'Tenant Occupancy'!XN$5:XN23,OccupancyUnits,$B9,OccupancyAddres"&amp;"ses,$A9)&gt;0,SUMIFS('Tenant Occupancy'!XN$5:XN23,OccupancyUnits,$B9,OccupancyAddresses,$A9),IFERROR(VLOOKUP($A9&amp;"" ""&amp;$B9, FILTER(ARRAYFORMULA({OccupancyAddresses&amp;"" ""&amp; OccupancyUnits,'Tenant Occupancy'!XN$5:XN23}),INDEX(ARRAYFORMULA({OccupancyAddresses&amp;"""&amp;" ""&amp; OccupancyUnits,'Tenant Occupancy'!XN$5:XN23}),0,2)&lt;&gt;""""),2,FALSE),IF(XM6=TODAY(),""Today"",)))))"),"")</f>
        <v/>
      </c>
      <c r="XN9" s="3" t="str">
        <f>IFERROR(__xludf.DUMMYFUNCTION("IF(ISBLANK($A9),, IF((ARRAYFORMULA(SUM(COUNTIFS(OccupancyAddresses,$A9,OccupancyUnits, $B9, 'Tenant Occupancy'!XO$5:XO23,{""&gt;0"",""Occupied"",""Late""}))))&gt;1,""Multiple Bookings"", IF(SUMIFS( 'Tenant Occupancy'!XO$5:XO23,OccupancyUnits,$B9,OccupancyAddres"&amp;"ses,$A9)&gt;0,SUMIFS('Tenant Occupancy'!XO$5:XO23,OccupancyUnits,$B9,OccupancyAddresses,$A9),IFERROR(VLOOKUP($A9&amp;"" ""&amp;$B9, FILTER(ARRAYFORMULA({OccupancyAddresses&amp;"" ""&amp; OccupancyUnits,'Tenant Occupancy'!XO$5:XO23}),INDEX(ARRAYFORMULA({OccupancyAddresses&amp;"""&amp;" ""&amp; OccupancyUnits,'Tenant Occupancy'!XO$5:XO23}),0,2)&lt;&gt;""""),2,FALSE),IF(XN6=TODAY(),""Today"",)))))"),"")</f>
        <v/>
      </c>
      <c r="XO9" s="3" t="str">
        <f>IFERROR(__xludf.DUMMYFUNCTION("IF(ISBLANK($A9),, IF((ARRAYFORMULA(SUM(COUNTIFS(OccupancyAddresses,$A9,OccupancyUnits, $B9, 'Tenant Occupancy'!XP$5:XP23,{""&gt;0"",""Occupied"",""Late""}))))&gt;1,""Multiple Bookings"", IF(SUMIFS( 'Tenant Occupancy'!XP$5:XP23,OccupancyUnits,$B9,OccupancyAddres"&amp;"ses,$A9)&gt;0,SUMIFS('Tenant Occupancy'!XP$5:XP23,OccupancyUnits,$B9,OccupancyAddresses,$A9),IFERROR(VLOOKUP($A9&amp;"" ""&amp;$B9, FILTER(ARRAYFORMULA({OccupancyAddresses&amp;"" ""&amp; OccupancyUnits,'Tenant Occupancy'!XP$5:XP23}),INDEX(ARRAYFORMULA({OccupancyAddresses&amp;"""&amp;" ""&amp; OccupancyUnits,'Tenant Occupancy'!XP$5:XP23}),0,2)&lt;&gt;""""),2,FALSE),IF(XO6=TODAY(),""Today"",)))))"),"")</f>
        <v/>
      </c>
      <c r="XP9" s="3" t="str">
        <f>IFERROR(__xludf.DUMMYFUNCTION("IF(ISBLANK($A9),, IF((ARRAYFORMULA(SUM(COUNTIFS(OccupancyAddresses,$A9,OccupancyUnits, $B9, 'Tenant Occupancy'!XQ$5:XQ23,{""&gt;0"",""Occupied"",""Late""}))))&gt;1,""Multiple Bookings"", IF(SUMIFS( 'Tenant Occupancy'!XQ$5:XQ23,OccupancyUnits,$B9,OccupancyAddres"&amp;"ses,$A9)&gt;0,SUMIFS('Tenant Occupancy'!XQ$5:XQ23,OccupancyUnits,$B9,OccupancyAddresses,$A9),IFERROR(VLOOKUP($A9&amp;"" ""&amp;$B9, FILTER(ARRAYFORMULA({OccupancyAddresses&amp;"" ""&amp; OccupancyUnits,'Tenant Occupancy'!XQ$5:XQ23}),INDEX(ARRAYFORMULA({OccupancyAddresses&amp;"""&amp;" ""&amp; OccupancyUnits,'Tenant Occupancy'!XQ$5:XQ23}),0,2)&lt;&gt;""""),2,FALSE),IF(XP6=TODAY(),""Today"",)))))"),"")</f>
        <v/>
      </c>
      <c r="XQ9" s="3" t="str">
        <f>IFERROR(__xludf.DUMMYFUNCTION("IF(ISBLANK($A9),, IF((ARRAYFORMULA(SUM(COUNTIFS(OccupancyAddresses,$A9,OccupancyUnits, $B9, 'Tenant Occupancy'!XR$5:XR23,{""&gt;0"",""Occupied"",""Late""}))))&gt;1,""Multiple Bookings"", IF(SUMIFS( 'Tenant Occupancy'!XR$5:XR23,OccupancyUnits,$B9,OccupancyAddres"&amp;"ses,$A9)&gt;0,SUMIFS('Tenant Occupancy'!XR$5:XR23,OccupancyUnits,$B9,OccupancyAddresses,$A9),IFERROR(VLOOKUP($A9&amp;"" ""&amp;$B9, FILTER(ARRAYFORMULA({OccupancyAddresses&amp;"" ""&amp; OccupancyUnits,'Tenant Occupancy'!XR$5:XR23}),INDEX(ARRAYFORMULA({OccupancyAddresses&amp;"""&amp;" ""&amp; OccupancyUnits,'Tenant Occupancy'!XR$5:XR23}),0,2)&lt;&gt;""""),2,FALSE),IF(XQ6=TODAY(),""Today"",)))))"),"")</f>
        <v/>
      </c>
      <c r="XR9" s="3" t="str">
        <f>IFERROR(__xludf.DUMMYFUNCTION("IF(ISBLANK($A9),, IF((ARRAYFORMULA(SUM(COUNTIFS(OccupancyAddresses,$A9,OccupancyUnits, $B9, 'Tenant Occupancy'!XS$5:XS23,{""&gt;0"",""Occupied"",""Late""}))))&gt;1,""Multiple Bookings"", IF(SUMIFS( 'Tenant Occupancy'!XS$5:XS23,OccupancyUnits,$B9,OccupancyAddres"&amp;"ses,$A9)&gt;0,SUMIFS('Tenant Occupancy'!XS$5:XS23,OccupancyUnits,$B9,OccupancyAddresses,$A9),IFERROR(VLOOKUP($A9&amp;"" ""&amp;$B9, FILTER(ARRAYFORMULA({OccupancyAddresses&amp;"" ""&amp; OccupancyUnits,'Tenant Occupancy'!XS$5:XS23}),INDEX(ARRAYFORMULA({OccupancyAddresses&amp;"""&amp;" ""&amp; OccupancyUnits,'Tenant Occupancy'!XS$5:XS23}),0,2)&lt;&gt;""""),2,FALSE),IF(XR6=TODAY(),""Today"",)))))"),"")</f>
        <v/>
      </c>
      <c r="XS9" s="3" t="str">
        <f>IFERROR(__xludf.DUMMYFUNCTION("IF(ISBLANK($A9),, IF((ARRAYFORMULA(SUM(COUNTIFS(OccupancyAddresses,$A9,OccupancyUnits, $B9, 'Tenant Occupancy'!XT$5:XT23,{""&gt;0"",""Occupied"",""Late""}))))&gt;1,""Multiple Bookings"", IF(SUMIFS( 'Tenant Occupancy'!XT$5:XT23,OccupancyUnits,$B9,OccupancyAddres"&amp;"ses,$A9)&gt;0,SUMIFS('Tenant Occupancy'!XT$5:XT23,OccupancyUnits,$B9,OccupancyAddresses,$A9),IFERROR(VLOOKUP($A9&amp;"" ""&amp;$B9, FILTER(ARRAYFORMULA({OccupancyAddresses&amp;"" ""&amp; OccupancyUnits,'Tenant Occupancy'!XT$5:XT23}),INDEX(ARRAYFORMULA({OccupancyAddresses&amp;"""&amp;" ""&amp; OccupancyUnits,'Tenant Occupancy'!XT$5:XT23}),0,2)&lt;&gt;""""),2,FALSE),IF(XS6=TODAY(),""Today"",)))))"),"")</f>
        <v/>
      </c>
      <c r="XT9" s="3" t="str">
        <f>IFERROR(__xludf.DUMMYFUNCTION("IF(ISBLANK($A9),, IF((ARRAYFORMULA(SUM(COUNTIFS(OccupancyAddresses,$A9,OccupancyUnits, $B9, 'Tenant Occupancy'!XU$5:XU23,{""&gt;0"",""Occupied"",""Late""}))))&gt;1,""Multiple Bookings"", IF(SUMIFS( 'Tenant Occupancy'!XU$5:XU23,OccupancyUnits,$B9,OccupancyAddres"&amp;"ses,$A9)&gt;0,SUMIFS('Tenant Occupancy'!XU$5:XU23,OccupancyUnits,$B9,OccupancyAddresses,$A9),IFERROR(VLOOKUP($A9&amp;"" ""&amp;$B9, FILTER(ARRAYFORMULA({OccupancyAddresses&amp;"" ""&amp; OccupancyUnits,'Tenant Occupancy'!XU$5:XU23}),INDEX(ARRAYFORMULA({OccupancyAddresses&amp;"""&amp;" ""&amp; OccupancyUnits,'Tenant Occupancy'!XU$5:XU23}),0,2)&lt;&gt;""""),2,FALSE),IF(XT6=TODAY(),""Today"",)))))"),"")</f>
        <v/>
      </c>
      <c r="XU9" s="3" t="str">
        <f>IFERROR(__xludf.DUMMYFUNCTION("IF(ISBLANK($A9),, IF((ARRAYFORMULA(SUM(COUNTIFS(OccupancyAddresses,$A9,OccupancyUnits, $B9, 'Tenant Occupancy'!XV$5:XV23,{""&gt;0"",""Occupied"",""Late""}))))&gt;1,""Multiple Bookings"", IF(SUMIFS( 'Tenant Occupancy'!XV$5:XV23,OccupancyUnits,$B9,OccupancyAddres"&amp;"ses,$A9)&gt;0,SUMIFS('Tenant Occupancy'!XV$5:XV23,OccupancyUnits,$B9,OccupancyAddresses,$A9),IFERROR(VLOOKUP($A9&amp;"" ""&amp;$B9, FILTER(ARRAYFORMULA({OccupancyAddresses&amp;"" ""&amp; OccupancyUnits,'Tenant Occupancy'!XV$5:XV23}),INDEX(ARRAYFORMULA({OccupancyAddresses&amp;"""&amp;" ""&amp; OccupancyUnits,'Tenant Occupancy'!XV$5:XV23}),0,2)&lt;&gt;""""),2,FALSE),IF(XU6=TODAY(),""Today"",)))))"),"")</f>
        <v/>
      </c>
      <c r="XV9" s="3" t="str">
        <f>IFERROR(__xludf.DUMMYFUNCTION("IF(ISBLANK($A9),, IF((ARRAYFORMULA(SUM(COUNTIFS(OccupancyAddresses,$A9,OccupancyUnits, $B9, 'Tenant Occupancy'!XW$5:XW23,{""&gt;0"",""Occupied"",""Late""}))))&gt;1,""Multiple Bookings"", IF(SUMIFS( 'Tenant Occupancy'!XW$5:XW23,OccupancyUnits,$B9,OccupancyAddres"&amp;"ses,$A9)&gt;0,SUMIFS('Tenant Occupancy'!XW$5:XW23,OccupancyUnits,$B9,OccupancyAddresses,$A9),IFERROR(VLOOKUP($A9&amp;"" ""&amp;$B9, FILTER(ARRAYFORMULA({OccupancyAddresses&amp;"" ""&amp; OccupancyUnits,'Tenant Occupancy'!XW$5:XW23}),INDEX(ARRAYFORMULA({OccupancyAddresses&amp;"""&amp;" ""&amp; OccupancyUnits,'Tenant Occupancy'!XW$5:XW23}),0,2)&lt;&gt;""""),2,FALSE),IF(XV6=TODAY(),""Today"",)))))"),"")</f>
        <v/>
      </c>
      <c r="XW9" s="3" t="str">
        <f>IFERROR(__xludf.DUMMYFUNCTION("IF(ISBLANK($A9),, IF((ARRAYFORMULA(SUM(COUNTIFS(OccupancyAddresses,$A9,OccupancyUnits, $B9, 'Tenant Occupancy'!XX$5:XX23,{""&gt;0"",""Occupied"",""Late""}))))&gt;1,""Multiple Bookings"", IF(SUMIFS( 'Tenant Occupancy'!XX$5:XX23,OccupancyUnits,$B9,OccupancyAddres"&amp;"ses,$A9)&gt;0,SUMIFS('Tenant Occupancy'!XX$5:XX23,OccupancyUnits,$B9,OccupancyAddresses,$A9),IFERROR(VLOOKUP($A9&amp;"" ""&amp;$B9, FILTER(ARRAYFORMULA({OccupancyAddresses&amp;"" ""&amp; OccupancyUnits,'Tenant Occupancy'!XX$5:XX23}),INDEX(ARRAYFORMULA({OccupancyAddresses&amp;"""&amp;" ""&amp; OccupancyUnits,'Tenant Occupancy'!XX$5:XX23}),0,2)&lt;&gt;""""),2,FALSE),IF(XW6=TODAY(),""Today"",)))))"),"")</f>
        <v/>
      </c>
      <c r="XX9" s="3" t="str">
        <f>IFERROR(__xludf.DUMMYFUNCTION("IF(ISBLANK($A9),, IF((ARRAYFORMULA(SUM(COUNTIFS(OccupancyAddresses,$A9,OccupancyUnits, $B9, 'Tenant Occupancy'!XY$5:XY23,{""&gt;0"",""Occupied"",""Late""}))))&gt;1,""Multiple Bookings"", IF(SUMIFS( 'Tenant Occupancy'!XY$5:XY23,OccupancyUnits,$B9,OccupancyAddres"&amp;"ses,$A9)&gt;0,SUMIFS('Tenant Occupancy'!XY$5:XY23,OccupancyUnits,$B9,OccupancyAddresses,$A9),IFERROR(VLOOKUP($A9&amp;"" ""&amp;$B9, FILTER(ARRAYFORMULA({OccupancyAddresses&amp;"" ""&amp; OccupancyUnits,'Tenant Occupancy'!XY$5:XY23}),INDEX(ARRAYFORMULA({OccupancyAddresses&amp;"""&amp;" ""&amp; OccupancyUnits,'Tenant Occupancy'!XY$5:XY23}),0,2)&lt;&gt;""""),2,FALSE),IF(XX6=TODAY(),""Today"",)))))"),"")</f>
        <v/>
      </c>
      <c r="XY9" s="3" t="str">
        <f>IFERROR(__xludf.DUMMYFUNCTION("IF(ISBLANK($A9),, IF((ARRAYFORMULA(SUM(COUNTIFS(OccupancyAddresses,$A9,OccupancyUnits, $B9, 'Tenant Occupancy'!XZ$5:XZ23,{""&gt;0"",""Occupied"",""Late""}))))&gt;1,""Multiple Bookings"", IF(SUMIFS( 'Tenant Occupancy'!XZ$5:XZ23,OccupancyUnits,$B9,OccupancyAddres"&amp;"ses,$A9)&gt;0,SUMIFS('Tenant Occupancy'!XZ$5:XZ23,OccupancyUnits,$B9,OccupancyAddresses,$A9),IFERROR(VLOOKUP($A9&amp;"" ""&amp;$B9, FILTER(ARRAYFORMULA({OccupancyAddresses&amp;"" ""&amp; OccupancyUnits,'Tenant Occupancy'!XZ$5:XZ23}),INDEX(ARRAYFORMULA({OccupancyAddresses&amp;"""&amp;" ""&amp; OccupancyUnits,'Tenant Occupancy'!XZ$5:XZ23}),0,2)&lt;&gt;""""),2,FALSE),IF(XY6=TODAY(),""Today"",)))))"),"")</f>
        <v/>
      </c>
      <c r="XZ9" s="3" t="str">
        <f>IFERROR(__xludf.DUMMYFUNCTION("IF(ISBLANK($A9),, IF((ARRAYFORMULA(SUM(COUNTIFS(OccupancyAddresses,$A9,OccupancyUnits, $B9, 'Tenant Occupancy'!YA$5:YA23,{""&gt;0"",""Occupied"",""Late""}))))&gt;1,""Multiple Bookings"", IF(SUMIFS( 'Tenant Occupancy'!YA$5:YA23,OccupancyUnits,$B9,OccupancyAddres"&amp;"ses,$A9)&gt;0,SUMIFS('Tenant Occupancy'!YA$5:YA23,OccupancyUnits,$B9,OccupancyAddresses,$A9),IFERROR(VLOOKUP($A9&amp;"" ""&amp;$B9, FILTER(ARRAYFORMULA({OccupancyAddresses&amp;"" ""&amp; OccupancyUnits,'Tenant Occupancy'!YA$5:YA23}),INDEX(ARRAYFORMULA({OccupancyAddresses&amp;"""&amp;" ""&amp; OccupancyUnits,'Tenant Occupancy'!YA$5:YA23}),0,2)&lt;&gt;""""),2,FALSE),IF(XZ6=TODAY(),""Today"",)))))"),"")</f>
        <v/>
      </c>
      <c r="YA9" s="3" t="str">
        <f>IFERROR(__xludf.DUMMYFUNCTION("IF(ISBLANK($A9),, IF((ARRAYFORMULA(SUM(COUNTIFS(OccupancyAddresses,$A9,OccupancyUnits, $B9, 'Tenant Occupancy'!YB$5:YB23,{""&gt;0"",""Occupied"",""Late""}))))&gt;1,""Multiple Bookings"", IF(SUMIFS( 'Tenant Occupancy'!YB$5:YB23,OccupancyUnits,$B9,OccupancyAddres"&amp;"ses,$A9)&gt;0,SUMIFS('Tenant Occupancy'!YB$5:YB23,OccupancyUnits,$B9,OccupancyAddresses,$A9),IFERROR(VLOOKUP($A9&amp;"" ""&amp;$B9, FILTER(ARRAYFORMULA({OccupancyAddresses&amp;"" ""&amp; OccupancyUnits,'Tenant Occupancy'!YB$5:YB23}),INDEX(ARRAYFORMULA({OccupancyAddresses&amp;"""&amp;" ""&amp; OccupancyUnits,'Tenant Occupancy'!YB$5:YB23}),0,2)&lt;&gt;""""),2,FALSE),IF(YA6=TODAY(),""Today"",)))))"),"")</f>
        <v/>
      </c>
      <c r="YB9" s="3" t="str">
        <f>IFERROR(__xludf.DUMMYFUNCTION("IF(ISBLANK($A9),, IF((ARRAYFORMULA(SUM(COUNTIFS(OccupancyAddresses,$A9,OccupancyUnits, $B9, 'Tenant Occupancy'!YC$5:YC23,{""&gt;0"",""Occupied"",""Late""}))))&gt;1,""Multiple Bookings"", IF(SUMIFS( 'Tenant Occupancy'!YC$5:YC23,OccupancyUnits,$B9,OccupancyAddres"&amp;"ses,$A9)&gt;0,SUMIFS('Tenant Occupancy'!YC$5:YC23,OccupancyUnits,$B9,OccupancyAddresses,$A9),IFERROR(VLOOKUP($A9&amp;"" ""&amp;$B9, FILTER(ARRAYFORMULA({OccupancyAddresses&amp;"" ""&amp; OccupancyUnits,'Tenant Occupancy'!YC$5:YC23}),INDEX(ARRAYFORMULA({OccupancyAddresses&amp;"""&amp;" ""&amp; OccupancyUnits,'Tenant Occupancy'!YC$5:YC23}),0,2)&lt;&gt;""""),2,FALSE),IF(YB6=TODAY(),""Today"",)))))"),"")</f>
        <v/>
      </c>
      <c r="YC9" s="3" t="str">
        <f>IFERROR(__xludf.DUMMYFUNCTION("IF(ISBLANK($A9),, IF((ARRAYFORMULA(SUM(COUNTIFS(OccupancyAddresses,$A9,OccupancyUnits, $B9, 'Tenant Occupancy'!YD$5:YD23,{""&gt;0"",""Occupied"",""Late""}))))&gt;1,""Multiple Bookings"", IF(SUMIFS( 'Tenant Occupancy'!YD$5:YD23,OccupancyUnits,$B9,OccupancyAddres"&amp;"ses,$A9)&gt;0,SUMIFS('Tenant Occupancy'!YD$5:YD23,OccupancyUnits,$B9,OccupancyAddresses,$A9),IFERROR(VLOOKUP($A9&amp;"" ""&amp;$B9, FILTER(ARRAYFORMULA({OccupancyAddresses&amp;"" ""&amp; OccupancyUnits,'Tenant Occupancy'!YD$5:YD23}),INDEX(ARRAYFORMULA({OccupancyAddresses&amp;"""&amp;" ""&amp; OccupancyUnits,'Tenant Occupancy'!YD$5:YD23}),0,2)&lt;&gt;""""),2,FALSE),IF(YC6=TODAY(),""Today"",)))))"),"")</f>
        <v/>
      </c>
      <c r="YD9" s="3" t="str">
        <f>IFERROR(__xludf.DUMMYFUNCTION("IF(ISBLANK($A9),, IF((ARRAYFORMULA(SUM(COUNTIFS(OccupancyAddresses,$A9,OccupancyUnits, $B9, 'Tenant Occupancy'!YE$5:YE23,{""&gt;0"",""Occupied"",""Late""}))))&gt;1,""Multiple Bookings"", IF(SUMIFS( 'Tenant Occupancy'!YE$5:YE23,OccupancyUnits,$B9,OccupancyAddres"&amp;"ses,$A9)&gt;0,SUMIFS('Tenant Occupancy'!YE$5:YE23,OccupancyUnits,$B9,OccupancyAddresses,$A9),IFERROR(VLOOKUP($A9&amp;"" ""&amp;$B9, FILTER(ARRAYFORMULA({OccupancyAddresses&amp;"" ""&amp; OccupancyUnits,'Tenant Occupancy'!YE$5:YE23}),INDEX(ARRAYFORMULA({OccupancyAddresses&amp;"""&amp;" ""&amp; OccupancyUnits,'Tenant Occupancy'!YE$5:YE23}),0,2)&lt;&gt;""""),2,FALSE),IF(YD6=TODAY(),""Today"",)))))"),"")</f>
        <v/>
      </c>
      <c r="YE9" s="3" t="str">
        <f>IFERROR(__xludf.DUMMYFUNCTION("IF(ISBLANK($A9),, IF((ARRAYFORMULA(SUM(COUNTIFS(OccupancyAddresses,$A9,OccupancyUnits, $B9, 'Tenant Occupancy'!YF$5:YF23,{""&gt;0"",""Occupied"",""Late""}))))&gt;1,""Multiple Bookings"", IF(SUMIFS( 'Tenant Occupancy'!YF$5:YF23,OccupancyUnits,$B9,OccupancyAddres"&amp;"ses,$A9)&gt;0,SUMIFS('Tenant Occupancy'!YF$5:YF23,OccupancyUnits,$B9,OccupancyAddresses,$A9),IFERROR(VLOOKUP($A9&amp;"" ""&amp;$B9, FILTER(ARRAYFORMULA({OccupancyAddresses&amp;"" ""&amp; OccupancyUnits,'Tenant Occupancy'!YF$5:YF23}),INDEX(ARRAYFORMULA({OccupancyAddresses&amp;"""&amp;" ""&amp; OccupancyUnits,'Tenant Occupancy'!YF$5:YF23}),0,2)&lt;&gt;""""),2,FALSE),IF(YE6=TODAY(),""Today"",)))))"),"")</f>
        <v/>
      </c>
      <c r="YF9" s="3" t="str">
        <f>IFERROR(__xludf.DUMMYFUNCTION("IF(ISBLANK($A9),, IF((ARRAYFORMULA(SUM(COUNTIFS(OccupancyAddresses,$A9,OccupancyUnits, $B9, 'Tenant Occupancy'!YG$5:YG23,{""&gt;0"",""Occupied"",""Late""}))))&gt;1,""Multiple Bookings"", IF(SUMIFS( 'Tenant Occupancy'!YG$5:YG23,OccupancyUnits,$B9,OccupancyAddres"&amp;"ses,$A9)&gt;0,SUMIFS('Tenant Occupancy'!YG$5:YG23,OccupancyUnits,$B9,OccupancyAddresses,$A9),IFERROR(VLOOKUP($A9&amp;"" ""&amp;$B9, FILTER(ARRAYFORMULA({OccupancyAddresses&amp;"" ""&amp; OccupancyUnits,'Tenant Occupancy'!YG$5:YG23}),INDEX(ARRAYFORMULA({OccupancyAddresses&amp;"""&amp;" ""&amp; OccupancyUnits,'Tenant Occupancy'!YG$5:YG23}),0,2)&lt;&gt;""""),2,FALSE),IF(YF6=TODAY(),""Today"",)))))"),"")</f>
        <v/>
      </c>
      <c r="YG9" s="3" t="str">
        <f>IFERROR(__xludf.DUMMYFUNCTION("IF(ISBLANK($A9),, IF((ARRAYFORMULA(SUM(COUNTIFS(OccupancyAddresses,$A9,OccupancyUnits, $B9, 'Tenant Occupancy'!YH$5:YH23,{""&gt;0"",""Occupied"",""Late""}))))&gt;1,""Multiple Bookings"", IF(SUMIFS( 'Tenant Occupancy'!YH$5:YH23,OccupancyUnits,$B9,OccupancyAddres"&amp;"ses,$A9)&gt;0,SUMIFS('Tenant Occupancy'!YH$5:YH23,OccupancyUnits,$B9,OccupancyAddresses,$A9),IFERROR(VLOOKUP($A9&amp;"" ""&amp;$B9, FILTER(ARRAYFORMULA({OccupancyAddresses&amp;"" ""&amp; OccupancyUnits,'Tenant Occupancy'!YH$5:YH23}),INDEX(ARRAYFORMULA({OccupancyAddresses&amp;"""&amp;" ""&amp; OccupancyUnits,'Tenant Occupancy'!YH$5:YH23}),0,2)&lt;&gt;""""),2,FALSE),IF(YG6=TODAY(),""Today"",)))))"),"")</f>
        <v/>
      </c>
      <c r="YH9" s="3" t="str">
        <f>IFERROR(__xludf.DUMMYFUNCTION("IF(ISBLANK($A9),, IF((ARRAYFORMULA(SUM(COUNTIFS(OccupancyAddresses,$A9,OccupancyUnits, $B9, 'Tenant Occupancy'!YI$5:YI23,{""&gt;0"",""Occupied"",""Late""}))))&gt;1,""Multiple Bookings"", IF(SUMIFS( 'Tenant Occupancy'!YI$5:YI23,OccupancyUnits,$B9,OccupancyAddres"&amp;"ses,$A9)&gt;0,SUMIFS('Tenant Occupancy'!YI$5:YI23,OccupancyUnits,$B9,OccupancyAddresses,$A9),IFERROR(VLOOKUP($A9&amp;"" ""&amp;$B9, FILTER(ARRAYFORMULA({OccupancyAddresses&amp;"" ""&amp; OccupancyUnits,'Tenant Occupancy'!YI$5:YI23}),INDEX(ARRAYFORMULA({OccupancyAddresses&amp;"""&amp;" ""&amp; OccupancyUnits,'Tenant Occupancy'!YI$5:YI23}),0,2)&lt;&gt;""""),2,FALSE),IF(YH6=TODAY(),""Today"",)))))"),"")</f>
        <v/>
      </c>
      <c r="YI9" s="3" t="str">
        <f>IFERROR(__xludf.DUMMYFUNCTION("IF(ISBLANK($A9),, IF((ARRAYFORMULA(SUM(COUNTIFS(OccupancyAddresses,$A9,OccupancyUnits, $B9, 'Tenant Occupancy'!YJ$5:YJ23,{""&gt;0"",""Occupied"",""Late""}))))&gt;1,""Multiple Bookings"", IF(SUMIFS( 'Tenant Occupancy'!YJ$5:YJ23,OccupancyUnits,$B9,OccupancyAddres"&amp;"ses,$A9)&gt;0,SUMIFS('Tenant Occupancy'!YJ$5:YJ23,OccupancyUnits,$B9,OccupancyAddresses,$A9),IFERROR(VLOOKUP($A9&amp;"" ""&amp;$B9, FILTER(ARRAYFORMULA({OccupancyAddresses&amp;"" ""&amp; OccupancyUnits,'Tenant Occupancy'!YJ$5:YJ23}),INDEX(ARRAYFORMULA({OccupancyAddresses&amp;"""&amp;" ""&amp; OccupancyUnits,'Tenant Occupancy'!YJ$5:YJ23}),0,2)&lt;&gt;""""),2,FALSE),IF(YI6=TODAY(),""Today"",)))))"),"")</f>
        <v/>
      </c>
      <c r="YJ9" s="3" t="str">
        <f>IFERROR(__xludf.DUMMYFUNCTION("IF(ISBLANK($A9),, IF((ARRAYFORMULA(SUM(COUNTIFS(OccupancyAddresses,$A9,OccupancyUnits, $B9, 'Tenant Occupancy'!YK$5:YK23,{""&gt;0"",""Occupied"",""Late""}))))&gt;1,""Multiple Bookings"", IF(SUMIFS( 'Tenant Occupancy'!YK$5:YK23,OccupancyUnits,$B9,OccupancyAddres"&amp;"ses,$A9)&gt;0,SUMIFS('Tenant Occupancy'!YK$5:YK23,OccupancyUnits,$B9,OccupancyAddresses,$A9),IFERROR(VLOOKUP($A9&amp;"" ""&amp;$B9, FILTER(ARRAYFORMULA({OccupancyAddresses&amp;"" ""&amp; OccupancyUnits,'Tenant Occupancy'!YK$5:YK23}),INDEX(ARRAYFORMULA({OccupancyAddresses&amp;"""&amp;" ""&amp; OccupancyUnits,'Tenant Occupancy'!YK$5:YK23}),0,2)&lt;&gt;""""),2,FALSE),IF(YJ6=TODAY(),""Today"",)))))"),"")</f>
        <v/>
      </c>
      <c r="YK9" s="3" t="str">
        <f>IFERROR(__xludf.DUMMYFUNCTION("IF(ISBLANK($A9),, IF((ARRAYFORMULA(SUM(COUNTIFS(OccupancyAddresses,$A9,OccupancyUnits, $B9, 'Tenant Occupancy'!YL$5:YL23,{""&gt;0"",""Occupied"",""Late""}))))&gt;1,""Multiple Bookings"", IF(SUMIFS( 'Tenant Occupancy'!YL$5:YL23,OccupancyUnits,$B9,OccupancyAddres"&amp;"ses,$A9)&gt;0,SUMIFS('Tenant Occupancy'!YL$5:YL23,OccupancyUnits,$B9,OccupancyAddresses,$A9),IFERROR(VLOOKUP($A9&amp;"" ""&amp;$B9, FILTER(ARRAYFORMULA({OccupancyAddresses&amp;"" ""&amp; OccupancyUnits,'Tenant Occupancy'!YL$5:YL23}),INDEX(ARRAYFORMULA({OccupancyAddresses&amp;"""&amp;" ""&amp; OccupancyUnits,'Tenant Occupancy'!YL$5:YL23}),0,2)&lt;&gt;""""),2,FALSE),IF(YK6=TODAY(),""Today"",)))))"),"")</f>
        <v/>
      </c>
      <c r="YL9" s="3" t="str">
        <f>IFERROR(__xludf.DUMMYFUNCTION("IF(ISBLANK($A9),, IF((ARRAYFORMULA(SUM(COUNTIFS(OccupancyAddresses,$A9,OccupancyUnits, $B9, 'Tenant Occupancy'!YM$5:YM23,{""&gt;0"",""Occupied"",""Late""}))))&gt;1,""Multiple Bookings"", IF(SUMIFS( 'Tenant Occupancy'!YM$5:YM23,OccupancyUnits,$B9,OccupancyAddres"&amp;"ses,$A9)&gt;0,SUMIFS('Tenant Occupancy'!YM$5:YM23,OccupancyUnits,$B9,OccupancyAddresses,$A9),IFERROR(VLOOKUP($A9&amp;"" ""&amp;$B9, FILTER(ARRAYFORMULA({OccupancyAddresses&amp;"" ""&amp; OccupancyUnits,'Tenant Occupancy'!YM$5:YM23}),INDEX(ARRAYFORMULA({OccupancyAddresses&amp;"""&amp;" ""&amp; OccupancyUnits,'Tenant Occupancy'!YM$5:YM23}),0,2)&lt;&gt;""""),2,FALSE),IF(YL6=TODAY(),""Today"",)))))"),"")</f>
        <v/>
      </c>
      <c r="YM9" s="3" t="str">
        <f>IFERROR(__xludf.DUMMYFUNCTION("IF(ISBLANK($A9),, IF((ARRAYFORMULA(SUM(COUNTIFS(OccupancyAddresses,$A9,OccupancyUnits, $B9, 'Tenant Occupancy'!YN$5:YN23,{""&gt;0"",""Occupied"",""Late""}))))&gt;1,""Multiple Bookings"", IF(SUMIFS( 'Tenant Occupancy'!YN$5:YN23,OccupancyUnits,$B9,OccupancyAddres"&amp;"ses,$A9)&gt;0,SUMIFS('Tenant Occupancy'!YN$5:YN23,OccupancyUnits,$B9,OccupancyAddresses,$A9),IFERROR(VLOOKUP($A9&amp;"" ""&amp;$B9, FILTER(ARRAYFORMULA({OccupancyAddresses&amp;"" ""&amp; OccupancyUnits,'Tenant Occupancy'!YN$5:YN23}),INDEX(ARRAYFORMULA({OccupancyAddresses&amp;"""&amp;" ""&amp; OccupancyUnits,'Tenant Occupancy'!YN$5:YN23}),0,2)&lt;&gt;""""),2,FALSE),IF(YM6=TODAY(),""Today"",)))))"),"")</f>
        <v/>
      </c>
      <c r="YN9" s="3" t="str">
        <f>IFERROR(__xludf.DUMMYFUNCTION("IF(ISBLANK($A9),, IF((ARRAYFORMULA(SUM(COUNTIFS(OccupancyAddresses,$A9,OccupancyUnits, $B9, 'Tenant Occupancy'!YO$5:YO23,{""&gt;0"",""Occupied"",""Late""}))))&gt;1,""Multiple Bookings"", IF(SUMIFS( 'Tenant Occupancy'!YO$5:YO23,OccupancyUnits,$B9,OccupancyAddres"&amp;"ses,$A9)&gt;0,SUMIFS('Tenant Occupancy'!YO$5:YO23,OccupancyUnits,$B9,OccupancyAddresses,$A9),IFERROR(VLOOKUP($A9&amp;"" ""&amp;$B9, FILTER(ARRAYFORMULA({OccupancyAddresses&amp;"" ""&amp; OccupancyUnits,'Tenant Occupancy'!YO$5:YO23}),INDEX(ARRAYFORMULA({OccupancyAddresses&amp;"""&amp;" ""&amp; OccupancyUnits,'Tenant Occupancy'!YO$5:YO23}),0,2)&lt;&gt;""""),2,FALSE),IF(YN6=TODAY(),""Today"",)))))"),"")</f>
        <v/>
      </c>
      <c r="YO9" s="3" t="str">
        <f>IFERROR(__xludf.DUMMYFUNCTION("IF(ISBLANK($A9),, IF((ARRAYFORMULA(SUM(COUNTIFS(OccupancyAddresses,$A9,OccupancyUnits, $B9, 'Tenant Occupancy'!YP$5:YP23,{""&gt;0"",""Occupied"",""Late""}))))&gt;1,""Multiple Bookings"", IF(SUMIFS( 'Tenant Occupancy'!YP$5:YP23,OccupancyUnits,$B9,OccupancyAddres"&amp;"ses,$A9)&gt;0,SUMIFS('Tenant Occupancy'!YP$5:YP23,OccupancyUnits,$B9,OccupancyAddresses,$A9),IFERROR(VLOOKUP($A9&amp;"" ""&amp;$B9, FILTER(ARRAYFORMULA({OccupancyAddresses&amp;"" ""&amp; OccupancyUnits,'Tenant Occupancy'!YP$5:YP23}),INDEX(ARRAYFORMULA({OccupancyAddresses&amp;"""&amp;" ""&amp; OccupancyUnits,'Tenant Occupancy'!YP$5:YP23}),0,2)&lt;&gt;""""),2,FALSE),IF(YO6=TODAY(),""Today"",)))))"),"")</f>
        <v/>
      </c>
      <c r="YP9" s="3" t="str">
        <f>IFERROR(__xludf.DUMMYFUNCTION("IF(ISBLANK($A9),, IF((ARRAYFORMULA(SUM(COUNTIFS(OccupancyAddresses,$A9,OccupancyUnits, $B9, 'Tenant Occupancy'!YQ$5:YQ23,{""&gt;0"",""Occupied"",""Late""}))))&gt;1,""Multiple Bookings"", IF(SUMIFS( 'Tenant Occupancy'!YQ$5:YQ23,OccupancyUnits,$B9,OccupancyAddres"&amp;"ses,$A9)&gt;0,SUMIFS('Tenant Occupancy'!YQ$5:YQ23,OccupancyUnits,$B9,OccupancyAddresses,$A9),IFERROR(VLOOKUP($A9&amp;"" ""&amp;$B9, FILTER(ARRAYFORMULA({OccupancyAddresses&amp;"" ""&amp; OccupancyUnits,'Tenant Occupancy'!YQ$5:YQ23}),INDEX(ARRAYFORMULA({OccupancyAddresses&amp;"""&amp;" ""&amp; OccupancyUnits,'Tenant Occupancy'!YQ$5:YQ23}),0,2)&lt;&gt;""""),2,FALSE),IF(YP6=TODAY(),""Today"",)))))"),"")</f>
        <v/>
      </c>
      <c r="YQ9" s="3" t="str">
        <f>IFERROR(__xludf.DUMMYFUNCTION("IF(ISBLANK($A9),, IF((ARRAYFORMULA(SUM(COUNTIFS(OccupancyAddresses,$A9,OccupancyUnits, $B9, 'Tenant Occupancy'!YR$5:YR23,{""&gt;0"",""Occupied"",""Late""}))))&gt;1,""Multiple Bookings"", IF(SUMIFS( 'Tenant Occupancy'!YR$5:YR23,OccupancyUnits,$B9,OccupancyAddres"&amp;"ses,$A9)&gt;0,SUMIFS('Tenant Occupancy'!YR$5:YR23,OccupancyUnits,$B9,OccupancyAddresses,$A9),IFERROR(VLOOKUP($A9&amp;"" ""&amp;$B9, FILTER(ARRAYFORMULA({OccupancyAddresses&amp;"" ""&amp; OccupancyUnits,'Tenant Occupancy'!YR$5:YR23}),INDEX(ARRAYFORMULA({OccupancyAddresses&amp;"""&amp;" ""&amp; OccupancyUnits,'Tenant Occupancy'!YR$5:YR23}),0,2)&lt;&gt;""""),2,FALSE),IF(YQ6=TODAY(),""Today"",)))))"),"")</f>
        <v/>
      </c>
      <c r="YR9" s="3" t="str">
        <f>IFERROR(__xludf.DUMMYFUNCTION("IF(ISBLANK($A9),, IF((ARRAYFORMULA(SUM(COUNTIFS(OccupancyAddresses,$A9,OccupancyUnits, $B9, 'Tenant Occupancy'!YS$5:YS23,{""&gt;0"",""Occupied"",""Late""}))))&gt;1,""Multiple Bookings"", IF(SUMIFS( 'Tenant Occupancy'!YS$5:YS23,OccupancyUnits,$B9,OccupancyAddres"&amp;"ses,$A9)&gt;0,SUMIFS('Tenant Occupancy'!YS$5:YS23,OccupancyUnits,$B9,OccupancyAddresses,$A9),IFERROR(VLOOKUP($A9&amp;"" ""&amp;$B9, FILTER(ARRAYFORMULA({OccupancyAddresses&amp;"" ""&amp; OccupancyUnits,'Tenant Occupancy'!YS$5:YS23}),INDEX(ARRAYFORMULA({OccupancyAddresses&amp;"""&amp;" ""&amp; OccupancyUnits,'Tenant Occupancy'!YS$5:YS23}),0,2)&lt;&gt;""""),2,FALSE),IF(YR6=TODAY(),""Today"",)))))"),"")</f>
        <v/>
      </c>
      <c r="YS9" s="3" t="str">
        <f>IFERROR(__xludf.DUMMYFUNCTION("IF(ISBLANK($A9),, IF((ARRAYFORMULA(SUM(COUNTIFS(OccupancyAddresses,$A9,OccupancyUnits, $B9, 'Tenant Occupancy'!YT$5:YT23,{""&gt;0"",""Occupied"",""Late""}))))&gt;1,""Multiple Bookings"", IF(SUMIFS( 'Tenant Occupancy'!YT$5:YT23,OccupancyUnits,$B9,OccupancyAddres"&amp;"ses,$A9)&gt;0,SUMIFS('Tenant Occupancy'!YT$5:YT23,OccupancyUnits,$B9,OccupancyAddresses,$A9),IFERROR(VLOOKUP($A9&amp;"" ""&amp;$B9, FILTER(ARRAYFORMULA({OccupancyAddresses&amp;"" ""&amp; OccupancyUnits,'Tenant Occupancy'!YT$5:YT23}),INDEX(ARRAYFORMULA({OccupancyAddresses&amp;"""&amp;" ""&amp; OccupancyUnits,'Tenant Occupancy'!YT$5:YT23}),0,2)&lt;&gt;""""),2,FALSE),IF(YS6=TODAY(),""Today"",)))))"),"")</f>
        <v/>
      </c>
      <c r="YT9" s="3" t="str">
        <f>IFERROR(__xludf.DUMMYFUNCTION("IF(ISBLANK($A9),, IF((ARRAYFORMULA(SUM(COUNTIFS(OccupancyAddresses,$A9,OccupancyUnits, $B9, 'Tenant Occupancy'!YU$5:YU23,{""&gt;0"",""Occupied"",""Late""}))))&gt;1,""Multiple Bookings"", IF(SUMIFS( 'Tenant Occupancy'!YU$5:YU23,OccupancyUnits,$B9,OccupancyAddres"&amp;"ses,$A9)&gt;0,SUMIFS('Tenant Occupancy'!YU$5:YU23,OccupancyUnits,$B9,OccupancyAddresses,$A9),IFERROR(VLOOKUP($A9&amp;"" ""&amp;$B9, FILTER(ARRAYFORMULA({OccupancyAddresses&amp;"" ""&amp; OccupancyUnits,'Tenant Occupancy'!YU$5:YU23}),INDEX(ARRAYFORMULA({OccupancyAddresses&amp;"""&amp;" ""&amp; OccupancyUnits,'Tenant Occupancy'!YU$5:YU23}),0,2)&lt;&gt;""""),2,FALSE),IF(YT6=TODAY(),""Today"",)))))"),"")</f>
        <v/>
      </c>
      <c r="YU9" s="3" t="str">
        <f>IFERROR(__xludf.DUMMYFUNCTION("IF(ISBLANK($A9),, IF((ARRAYFORMULA(SUM(COUNTIFS(OccupancyAddresses,$A9,OccupancyUnits, $B9, 'Tenant Occupancy'!YV$5:YV23,{""&gt;0"",""Occupied"",""Late""}))))&gt;1,""Multiple Bookings"", IF(SUMIFS( 'Tenant Occupancy'!YV$5:YV23,OccupancyUnits,$B9,OccupancyAddres"&amp;"ses,$A9)&gt;0,SUMIFS('Tenant Occupancy'!YV$5:YV23,OccupancyUnits,$B9,OccupancyAddresses,$A9),IFERROR(VLOOKUP($A9&amp;"" ""&amp;$B9, FILTER(ARRAYFORMULA({OccupancyAddresses&amp;"" ""&amp; OccupancyUnits,'Tenant Occupancy'!YV$5:YV23}),INDEX(ARRAYFORMULA({OccupancyAddresses&amp;"""&amp;" ""&amp; OccupancyUnits,'Tenant Occupancy'!YV$5:YV23}),0,2)&lt;&gt;""""),2,FALSE),IF(YU6=TODAY(),""Today"",)))))"),"")</f>
        <v/>
      </c>
      <c r="YV9" s="3" t="str">
        <f>IFERROR(__xludf.DUMMYFUNCTION("IF(ISBLANK($A9),, IF((ARRAYFORMULA(SUM(COUNTIFS(OccupancyAddresses,$A9,OccupancyUnits, $B9, 'Tenant Occupancy'!YW$5:YW23,{""&gt;0"",""Occupied"",""Late""}))))&gt;1,""Multiple Bookings"", IF(SUMIFS( 'Tenant Occupancy'!YW$5:YW23,OccupancyUnits,$B9,OccupancyAddres"&amp;"ses,$A9)&gt;0,SUMIFS('Tenant Occupancy'!YW$5:YW23,OccupancyUnits,$B9,OccupancyAddresses,$A9),IFERROR(VLOOKUP($A9&amp;"" ""&amp;$B9, FILTER(ARRAYFORMULA({OccupancyAddresses&amp;"" ""&amp; OccupancyUnits,'Tenant Occupancy'!YW$5:YW23}),INDEX(ARRAYFORMULA({OccupancyAddresses&amp;"""&amp;" ""&amp; OccupancyUnits,'Tenant Occupancy'!YW$5:YW23}),0,2)&lt;&gt;""""),2,FALSE),IF(YV6=TODAY(),""Today"",)))))"),"")</f>
        <v/>
      </c>
      <c r="YW9" s="3" t="str">
        <f>IFERROR(__xludf.DUMMYFUNCTION("IF(ISBLANK($A9),, IF((ARRAYFORMULA(SUM(COUNTIFS(OccupancyAddresses,$A9,OccupancyUnits, $B9, 'Tenant Occupancy'!YX$5:YX23,{""&gt;0"",""Occupied"",""Late""}))))&gt;1,""Multiple Bookings"", IF(SUMIFS( 'Tenant Occupancy'!YX$5:YX23,OccupancyUnits,$B9,OccupancyAddres"&amp;"ses,$A9)&gt;0,SUMIFS('Tenant Occupancy'!YX$5:YX23,OccupancyUnits,$B9,OccupancyAddresses,$A9),IFERROR(VLOOKUP($A9&amp;"" ""&amp;$B9, FILTER(ARRAYFORMULA({OccupancyAddresses&amp;"" ""&amp; OccupancyUnits,'Tenant Occupancy'!YX$5:YX23}),INDEX(ARRAYFORMULA({OccupancyAddresses&amp;"""&amp;" ""&amp; OccupancyUnits,'Tenant Occupancy'!YX$5:YX23}),0,2)&lt;&gt;""""),2,FALSE),IF(YW6=TODAY(),""Today"",)))))"),"")</f>
        <v/>
      </c>
      <c r="YX9" s="3" t="str">
        <f>IFERROR(__xludf.DUMMYFUNCTION("IF(ISBLANK($A9),, IF((ARRAYFORMULA(SUM(COUNTIFS(OccupancyAddresses,$A9,OccupancyUnits, $B9, 'Tenant Occupancy'!YY$5:YY23,{""&gt;0"",""Occupied"",""Late""}))))&gt;1,""Multiple Bookings"", IF(SUMIFS( 'Tenant Occupancy'!YY$5:YY23,OccupancyUnits,$B9,OccupancyAddres"&amp;"ses,$A9)&gt;0,SUMIFS('Tenant Occupancy'!YY$5:YY23,OccupancyUnits,$B9,OccupancyAddresses,$A9),IFERROR(VLOOKUP($A9&amp;"" ""&amp;$B9, FILTER(ARRAYFORMULA({OccupancyAddresses&amp;"" ""&amp; OccupancyUnits,'Tenant Occupancy'!YY$5:YY23}),INDEX(ARRAYFORMULA({OccupancyAddresses&amp;"""&amp;" ""&amp; OccupancyUnits,'Tenant Occupancy'!YY$5:YY23}),0,2)&lt;&gt;""""),2,FALSE),IF(YX6=TODAY(),""Today"",)))))"),"")</f>
        <v/>
      </c>
      <c r="YY9" s="3" t="str">
        <f>IFERROR(__xludf.DUMMYFUNCTION("IF(ISBLANK($A9),, IF((ARRAYFORMULA(SUM(COUNTIFS(OccupancyAddresses,$A9,OccupancyUnits, $B9, 'Tenant Occupancy'!YZ$5:YZ23,{""&gt;0"",""Occupied"",""Late""}))))&gt;1,""Multiple Bookings"", IF(SUMIFS( 'Tenant Occupancy'!YZ$5:YZ23,OccupancyUnits,$B9,OccupancyAddres"&amp;"ses,$A9)&gt;0,SUMIFS('Tenant Occupancy'!YZ$5:YZ23,OccupancyUnits,$B9,OccupancyAddresses,$A9),IFERROR(VLOOKUP($A9&amp;"" ""&amp;$B9, FILTER(ARRAYFORMULA({OccupancyAddresses&amp;"" ""&amp; OccupancyUnits,'Tenant Occupancy'!YZ$5:YZ23}),INDEX(ARRAYFORMULA({OccupancyAddresses&amp;"""&amp;" ""&amp; OccupancyUnits,'Tenant Occupancy'!YZ$5:YZ23}),0,2)&lt;&gt;""""),2,FALSE),IF(YY6=TODAY(),""Today"",)))))"),"")</f>
        <v/>
      </c>
      <c r="YZ9" s="3" t="str">
        <f>IFERROR(__xludf.DUMMYFUNCTION("IF(ISBLANK($A9),, IF((ARRAYFORMULA(SUM(COUNTIFS(OccupancyAddresses,$A9,OccupancyUnits, $B9, 'Tenant Occupancy'!ZA$5:ZA23,{""&gt;0"",""Occupied"",""Late""}))))&gt;1,""Multiple Bookings"", IF(SUMIFS( 'Tenant Occupancy'!ZA$5:ZA23,OccupancyUnits,$B9,OccupancyAddres"&amp;"ses,$A9)&gt;0,SUMIFS('Tenant Occupancy'!ZA$5:ZA23,OccupancyUnits,$B9,OccupancyAddresses,$A9),IFERROR(VLOOKUP($A9&amp;"" ""&amp;$B9, FILTER(ARRAYFORMULA({OccupancyAddresses&amp;"" ""&amp; OccupancyUnits,'Tenant Occupancy'!ZA$5:ZA23}),INDEX(ARRAYFORMULA({OccupancyAddresses&amp;"""&amp;" ""&amp; OccupancyUnits,'Tenant Occupancy'!ZA$5:ZA23}),0,2)&lt;&gt;""""),2,FALSE),IF(YZ6=TODAY(),""Today"",)))))"),"")</f>
        <v/>
      </c>
      <c r="ZA9" s="3" t="str">
        <f>IFERROR(__xludf.DUMMYFUNCTION("IF(ISBLANK($A9),, IF((ARRAYFORMULA(SUM(COUNTIFS(OccupancyAddresses,$A9,OccupancyUnits, $B9, 'Tenant Occupancy'!ZB$5:ZB23,{""&gt;0"",""Occupied"",""Late""}))))&gt;1,""Multiple Bookings"", IF(SUMIFS( 'Tenant Occupancy'!ZB$5:ZB23,OccupancyUnits,$B9,OccupancyAddres"&amp;"ses,$A9)&gt;0,SUMIFS('Tenant Occupancy'!ZB$5:ZB23,OccupancyUnits,$B9,OccupancyAddresses,$A9),IFERROR(VLOOKUP($A9&amp;"" ""&amp;$B9, FILTER(ARRAYFORMULA({OccupancyAddresses&amp;"" ""&amp; OccupancyUnits,'Tenant Occupancy'!ZB$5:ZB23}),INDEX(ARRAYFORMULA({OccupancyAddresses&amp;"""&amp;" ""&amp; OccupancyUnits,'Tenant Occupancy'!ZB$5:ZB23}),0,2)&lt;&gt;""""),2,FALSE),IF(ZA6=TODAY(),""Today"",)))))"),"")</f>
        <v/>
      </c>
      <c r="ZB9" s="3" t="str">
        <f>IFERROR(__xludf.DUMMYFUNCTION("IF(ISBLANK($A9),, IF((ARRAYFORMULA(SUM(COUNTIFS(OccupancyAddresses,$A9,OccupancyUnits, $B9, 'Tenant Occupancy'!ZC$5:ZC23,{""&gt;0"",""Occupied"",""Late""}))))&gt;1,""Multiple Bookings"", IF(SUMIFS( 'Tenant Occupancy'!ZC$5:ZC23,OccupancyUnits,$B9,OccupancyAddres"&amp;"ses,$A9)&gt;0,SUMIFS('Tenant Occupancy'!ZC$5:ZC23,OccupancyUnits,$B9,OccupancyAddresses,$A9),IFERROR(VLOOKUP($A9&amp;"" ""&amp;$B9, FILTER(ARRAYFORMULA({OccupancyAddresses&amp;"" ""&amp; OccupancyUnits,'Tenant Occupancy'!ZC$5:ZC23}),INDEX(ARRAYFORMULA({OccupancyAddresses&amp;"""&amp;" ""&amp; OccupancyUnits,'Tenant Occupancy'!ZC$5:ZC23}),0,2)&lt;&gt;""""),2,FALSE),IF(ZB6=TODAY(),""Today"",)))))"),"")</f>
        <v/>
      </c>
      <c r="ZC9" s="3" t="str">
        <f>IFERROR(__xludf.DUMMYFUNCTION("IF(ISBLANK($A9),, IF((ARRAYFORMULA(SUM(COUNTIFS(OccupancyAddresses,$A9,OccupancyUnits, $B9, 'Tenant Occupancy'!ZD$5:ZD23,{""&gt;0"",""Occupied"",""Late""}))))&gt;1,""Multiple Bookings"", IF(SUMIFS( 'Tenant Occupancy'!ZD$5:ZD23,OccupancyUnits,$B9,OccupancyAddres"&amp;"ses,$A9)&gt;0,SUMIFS('Tenant Occupancy'!ZD$5:ZD23,OccupancyUnits,$B9,OccupancyAddresses,$A9),IFERROR(VLOOKUP($A9&amp;"" ""&amp;$B9, FILTER(ARRAYFORMULA({OccupancyAddresses&amp;"" ""&amp; OccupancyUnits,'Tenant Occupancy'!ZD$5:ZD23}),INDEX(ARRAYFORMULA({OccupancyAddresses&amp;"""&amp;" ""&amp; OccupancyUnits,'Tenant Occupancy'!ZD$5:ZD23}),0,2)&lt;&gt;""""),2,FALSE),IF(ZC6=TODAY(),""Today"",)))))"),"")</f>
        <v/>
      </c>
      <c r="ZD9" s="3" t="str">
        <f>IFERROR(__xludf.DUMMYFUNCTION("IF(ISBLANK($A9),, IF((ARRAYFORMULA(SUM(COUNTIFS(OccupancyAddresses,$A9,OccupancyUnits, $B9, 'Tenant Occupancy'!ZE$5:ZE23,{""&gt;0"",""Occupied"",""Late""}))))&gt;1,""Multiple Bookings"", IF(SUMIFS( 'Tenant Occupancy'!ZE$5:ZE23,OccupancyUnits,$B9,OccupancyAddres"&amp;"ses,$A9)&gt;0,SUMIFS('Tenant Occupancy'!ZE$5:ZE23,OccupancyUnits,$B9,OccupancyAddresses,$A9),IFERROR(VLOOKUP($A9&amp;"" ""&amp;$B9, FILTER(ARRAYFORMULA({OccupancyAddresses&amp;"" ""&amp; OccupancyUnits,'Tenant Occupancy'!ZE$5:ZE23}),INDEX(ARRAYFORMULA({OccupancyAddresses&amp;"""&amp;" ""&amp; OccupancyUnits,'Tenant Occupancy'!ZE$5:ZE23}),0,2)&lt;&gt;""""),2,FALSE),IF(ZD6=TODAY(),""Today"",)))))"),"")</f>
        <v/>
      </c>
      <c r="ZE9" s="3" t="str">
        <f>IFERROR(__xludf.DUMMYFUNCTION("IF(ISBLANK($A9),, IF((ARRAYFORMULA(SUM(COUNTIFS(OccupancyAddresses,$A9,OccupancyUnits, $B9, 'Tenant Occupancy'!ZF$5:ZF23,{""&gt;0"",""Occupied"",""Late""}))))&gt;1,""Multiple Bookings"", IF(SUMIFS( 'Tenant Occupancy'!ZF$5:ZF23,OccupancyUnits,$B9,OccupancyAddres"&amp;"ses,$A9)&gt;0,SUMIFS('Tenant Occupancy'!ZF$5:ZF23,OccupancyUnits,$B9,OccupancyAddresses,$A9),IFERROR(VLOOKUP($A9&amp;"" ""&amp;$B9, FILTER(ARRAYFORMULA({OccupancyAddresses&amp;"" ""&amp; OccupancyUnits,'Tenant Occupancy'!ZF$5:ZF23}),INDEX(ARRAYFORMULA({OccupancyAddresses&amp;"""&amp;" ""&amp; OccupancyUnits,'Tenant Occupancy'!ZF$5:ZF23}),0,2)&lt;&gt;""""),2,FALSE),IF(ZE6=TODAY(),""Today"",)))))"),"")</f>
        <v/>
      </c>
      <c r="ZF9" s="3" t="str">
        <f>IFERROR(__xludf.DUMMYFUNCTION("IF(ISBLANK($A9),, IF((ARRAYFORMULA(SUM(COUNTIFS(OccupancyAddresses,$A9,OccupancyUnits, $B9, 'Tenant Occupancy'!ZG$5:ZG23,{""&gt;0"",""Occupied"",""Late""}))))&gt;1,""Multiple Bookings"", IF(SUMIFS( 'Tenant Occupancy'!ZG$5:ZG23,OccupancyUnits,$B9,OccupancyAddres"&amp;"ses,$A9)&gt;0,SUMIFS('Tenant Occupancy'!ZG$5:ZG23,OccupancyUnits,$B9,OccupancyAddresses,$A9),IFERROR(VLOOKUP($A9&amp;"" ""&amp;$B9, FILTER(ARRAYFORMULA({OccupancyAddresses&amp;"" ""&amp; OccupancyUnits,'Tenant Occupancy'!ZG$5:ZG23}),INDEX(ARRAYFORMULA({OccupancyAddresses&amp;"""&amp;" ""&amp; OccupancyUnits,'Tenant Occupancy'!ZG$5:ZG23}),0,2)&lt;&gt;""""),2,FALSE),IF(ZF6=TODAY(),""Today"",)))))"),"")</f>
        <v/>
      </c>
      <c r="ZG9" s="3" t="str">
        <f>IFERROR(__xludf.DUMMYFUNCTION("IF(ISBLANK($A9),, IF((ARRAYFORMULA(SUM(COUNTIFS(OccupancyAddresses,$A9,OccupancyUnits, $B9, 'Tenant Occupancy'!ZH$5:ZH23,{""&gt;0"",""Occupied"",""Late""}))))&gt;1,""Multiple Bookings"", IF(SUMIFS( 'Tenant Occupancy'!ZH$5:ZH23,OccupancyUnits,$B9,OccupancyAddres"&amp;"ses,$A9)&gt;0,SUMIFS('Tenant Occupancy'!ZH$5:ZH23,OccupancyUnits,$B9,OccupancyAddresses,$A9),IFERROR(VLOOKUP($A9&amp;"" ""&amp;$B9, FILTER(ARRAYFORMULA({OccupancyAddresses&amp;"" ""&amp; OccupancyUnits,'Tenant Occupancy'!ZH$5:ZH23}),INDEX(ARRAYFORMULA({OccupancyAddresses&amp;"""&amp;" ""&amp; OccupancyUnits,'Tenant Occupancy'!ZH$5:ZH23}),0,2)&lt;&gt;""""),2,FALSE),IF(ZG6=TODAY(),""Today"",)))))"),"")</f>
        <v/>
      </c>
      <c r="ZH9" s="3" t="str">
        <f>IFERROR(__xludf.DUMMYFUNCTION("IF(ISBLANK($A9),, IF((ARRAYFORMULA(SUM(COUNTIFS(OccupancyAddresses,$A9,OccupancyUnits, $B9, 'Tenant Occupancy'!ZI$5:ZI23,{""&gt;0"",""Occupied"",""Late""}))))&gt;1,""Multiple Bookings"", IF(SUMIFS( 'Tenant Occupancy'!ZI$5:ZI23,OccupancyUnits,$B9,OccupancyAddres"&amp;"ses,$A9)&gt;0,SUMIFS('Tenant Occupancy'!ZI$5:ZI23,OccupancyUnits,$B9,OccupancyAddresses,$A9),IFERROR(VLOOKUP($A9&amp;"" ""&amp;$B9, FILTER(ARRAYFORMULA({OccupancyAddresses&amp;"" ""&amp; OccupancyUnits,'Tenant Occupancy'!ZI$5:ZI23}),INDEX(ARRAYFORMULA({OccupancyAddresses&amp;"""&amp;" ""&amp; OccupancyUnits,'Tenant Occupancy'!ZI$5:ZI23}),0,2)&lt;&gt;""""),2,FALSE),IF(ZH6=TODAY(),""Today"",)))))"),"")</f>
        <v/>
      </c>
      <c r="ZI9" s="3" t="str">
        <f>IFERROR(__xludf.DUMMYFUNCTION("IF(ISBLANK($A9),, IF((ARRAYFORMULA(SUM(COUNTIFS(OccupancyAddresses,$A9,OccupancyUnits, $B9, 'Tenant Occupancy'!ZJ$5:ZJ23,{""&gt;0"",""Occupied"",""Late""}))))&gt;1,""Multiple Bookings"", IF(SUMIFS( 'Tenant Occupancy'!ZJ$5:ZJ23,OccupancyUnits,$B9,OccupancyAddres"&amp;"ses,$A9)&gt;0,SUMIFS('Tenant Occupancy'!ZJ$5:ZJ23,OccupancyUnits,$B9,OccupancyAddresses,$A9),IFERROR(VLOOKUP($A9&amp;"" ""&amp;$B9, FILTER(ARRAYFORMULA({OccupancyAddresses&amp;"" ""&amp; OccupancyUnits,'Tenant Occupancy'!ZJ$5:ZJ23}),INDEX(ARRAYFORMULA({OccupancyAddresses&amp;"""&amp;" ""&amp; OccupancyUnits,'Tenant Occupancy'!ZJ$5:ZJ23}),0,2)&lt;&gt;""""),2,FALSE),IF(ZI6=TODAY(),""Today"",)))))"),"")</f>
        <v/>
      </c>
      <c r="ZJ9" s="3" t="str">
        <f>IFERROR(__xludf.DUMMYFUNCTION("IF(ISBLANK($A9),, IF((ARRAYFORMULA(SUM(COUNTIFS(OccupancyAddresses,$A9,OccupancyUnits, $B9, 'Tenant Occupancy'!ZK$5:ZK23,{""&gt;0"",""Occupied"",""Late""}))))&gt;1,""Multiple Bookings"", IF(SUMIFS( 'Tenant Occupancy'!ZK$5:ZK23,OccupancyUnits,$B9,OccupancyAddres"&amp;"ses,$A9)&gt;0,SUMIFS('Tenant Occupancy'!ZK$5:ZK23,OccupancyUnits,$B9,OccupancyAddresses,$A9),IFERROR(VLOOKUP($A9&amp;"" ""&amp;$B9, FILTER(ARRAYFORMULA({OccupancyAddresses&amp;"" ""&amp; OccupancyUnits,'Tenant Occupancy'!ZK$5:ZK23}),INDEX(ARRAYFORMULA({OccupancyAddresses&amp;"""&amp;" ""&amp; OccupancyUnits,'Tenant Occupancy'!ZK$5:ZK23}),0,2)&lt;&gt;""""),2,FALSE),IF(ZJ6=TODAY(),""Today"",)))))"),"")</f>
        <v/>
      </c>
      <c r="ZK9" s="3" t="str">
        <f>IFERROR(__xludf.DUMMYFUNCTION("IF(ISBLANK($A9),, IF((ARRAYFORMULA(SUM(COUNTIFS(OccupancyAddresses,$A9,OccupancyUnits, $B9, 'Tenant Occupancy'!ZL$5:ZL23,{""&gt;0"",""Occupied"",""Late""}))))&gt;1,""Multiple Bookings"", IF(SUMIFS( 'Tenant Occupancy'!ZL$5:ZL23,OccupancyUnits,$B9,OccupancyAddres"&amp;"ses,$A9)&gt;0,SUMIFS('Tenant Occupancy'!ZL$5:ZL23,OccupancyUnits,$B9,OccupancyAddresses,$A9),IFERROR(VLOOKUP($A9&amp;"" ""&amp;$B9, FILTER(ARRAYFORMULA({OccupancyAddresses&amp;"" ""&amp; OccupancyUnits,'Tenant Occupancy'!ZL$5:ZL23}),INDEX(ARRAYFORMULA({OccupancyAddresses&amp;"""&amp;" ""&amp; OccupancyUnits,'Tenant Occupancy'!ZL$5:ZL23}),0,2)&lt;&gt;""""),2,FALSE),IF(ZK6=TODAY(),""Today"",)))))"),"")</f>
        <v/>
      </c>
      <c r="ZL9" s="3" t="str">
        <f>IFERROR(__xludf.DUMMYFUNCTION("IF(ISBLANK($A9),, IF((ARRAYFORMULA(SUM(COUNTIFS(OccupancyAddresses,$A9,OccupancyUnits, $B9, 'Tenant Occupancy'!ZM$5:ZM23,{""&gt;0"",""Occupied"",""Late""}))))&gt;1,""Multiple Bookings"", IF(SUMIFS( 'Tenant Occupancy'!ZM$5:ZM23,OccupancyUnits,$B9,OccupancyAddres"&amp;"ses,$A9)&gt;0,SUMIFS('Tenant Occupancy'!ZM$5:ZM23,OccupancyUnits,$B9,OccupancyAddresses,$A9),IFERROR(VLOOKUP($A9&amp;"" ""&amp;$B9, FILTER(ARRAYFORMULA({OccupancyAddresses&amp;"" ""&amp; OccupancyUnits,'Tenant Occupancy'!ZM$5:ZM23}),INDEX(ARRAYFORMULA({OccupancyAddresses&amp;"""&amp;" ""&amp; OccupancyUnits,'Tenant Occupancy'!ZM$5:ZM23}),0,2)&lt;&gt;""""),2,FALSE),IF(ZL6=TODAY(),""Today"",)))))"),"")</f>
        <v/>
      </c>
      <c r="ZM9" s="3" t="str">
        <f>IFERROR(__xludf.DUMMYFUNCTION("IF(ISBLANK($A9),, IF((ARRAYFORMULA(SUM(COUNTIFS(OccupancyAddresses,$A9,OccupancyUnits, $B9, 'Tenant Occupancy'!ZN$5:ZN23,{""&gt;0"",""Occupied"",""Late""}))))&gt;1,""Multiple Bookings"", IF(SUMIFS( 'Tenant Occupancy'!ZN$5:ZN23,OccupancyUnits,$B9,OccupancyAddres"&amp;"ses,$A9)&gt;0,SUMIFS('Tenant Occupancy'!ZN$5:ZN23,OccupancyUnits,$B9,OccupancyAddresses,$A9),IFERROR(VLOOKUP($A9&amp;"" ""&amp;$B9, FILTER(ARRAYFORMULA({OccupancyAddresses&amp;"" ""&amp; OccupancyUnits,'Tenant Occupancy'!ZN$5:ZN23}),INDEX(ARRAYFORMULA({OccupancyAddresses&amp;"""&amp;" ""&amp; OccupancyUnits,'Tenant Occupancy'!ZN$5:ZN23}),0,2)&lt;&gt;""""),2,FALSE),IF(ZM6=TODAY(),""Today"",)))))"),"")</f>
        <v/>
      </c>
      <c r="ZN9" s="3" t="str">
        <f>IFERROR(__xludf.DUMMYFUNCTION("IF(ISBLANK($A9),, IF((ARRAYFORMULA(SUM(COUNTIFS(OccupancyAddresses,$A9,OccupancyUnits, $B9, 'Tenant Occupancy'!ZO$5:ZO23,{""&gt;0"",""Occupied"",""Late""}))))&gt;1,""Multiple Bookings"", IF(SUMIFS( 'Tenant Occupancy'!ZO$5:ZO23,OccupancyUnits,$B9,OccupancyAddres"&amp;"ses,$A9)&gt;0,SUMIFS('Tenant Occupancy'!ZO$5:ZO23,OccupancyUnits,$B9,OccupancyAddresses,$A9),IFERROR(VLOOKUP($A9&amp;"" ""&amp;$B9, FILTER(ARRAYFORMULA({OccupancyAddresses&amp;"" ""&amp; OccupancyUnits,'Tenant Occupancy'!ZO$5:ZO23}),INDEX(ARRAYFORMULA({OccupancyAddresses&amp;"""&amp;" ""&amp; OccupancyUnits,'Tenant Occupancy'!ZO$5:ZO23}),0,2)&lt;&gt;""""),2,FALSE),IF(ZN6=TODAY(),""Today"",)))))"),"")</f>
        <v/>
      </c>
      <c r="ZO9" s="3" t="str">
        <f>IFERROR(__xludf.DUMMYFUNCTION("IF(ISBLANK($A9),, IF((ARRAYFORMULA(SUM(COUNTIFS(OccupancyAddresses,$A9,OccupancyUnits, $B9, 'Tenant Occupancy'!ZP$5:ZP23,{""&gt;0"",""Occupied"",""Late""}))))&gt;1,""Multiple Bookings"", IF(SUMIFS( 'Tenant Occupancy'!ZP$5:ZP23,OccupancyUnits,$B9,OccupancyAddres"&amp;"ses,$A9)&gt;0,SUMIFS('Tenant Occupancy'!ZP$5:ZP23,OccupancyUnits,$B9,OccupancyAddresses,$A9),IFERROR(VLOOKUP($A9&amp;"" ""&amp;$B9, FILTER(ARRAYFORMULA({OccupancyAddresses&amp;"" ""&amp; OccupancyUnits,'Tenant Occupancy'!ZP$5:ZP23}),INDEX(ARRAYFORMULA({OccupancyAddresses&amp;"""&amp;" ""&amp; OccupancyUnits,'Tenant Occupancy'!ZP$5:ZP23}),0,2)&lt;&gt;""""),2,FALSE),IF(ZO6=TODAY(),""Today"",)))))"),"")</f>
        <v/>
      </c>
      <c r="ZP9" s="3" t="str">
        <f>IFERROR(__xludf.DUMMYFUNCTION("IF(ISBLANK($A9),, IF((ARRAYFORMULA(SUM(COUNTIFS(OccupancyAddresses,$A9,OccupancyUnits, $B9, 'Tenant Occupancy'!ZQ$5:ZQ23,{""&gt;0"",""Occupied"",""Late""}))))&gt;1,""Multiple Bookings"", IF(SUMIFS( 'Tenant Occupancy'!ZQ$5:ZQ23,OccupancyUnits,$B9,OccupancyAddres"&amp;"ses,$A9)&gt;0,SUMIFS('Tenant Occupancy'!ZQ$5:ZQ23,OccupancyUnits,$B9,OccupancyAddresses,$A9),IFERROR(VLOOKUP($A9&amp;"" ""&amp;$B9, FILTER(ARRAYFORMULA({OccupancyAddresses&amp;"" ""&amp; OccupancyUnits,'Tenant Occupancy'!ZQ$5:ZQ23}),INDEX(ARRAYFORMULA({OccupancyAddresses&amp;"""&amp;" ""&amp; OccupancyUnits,'Tenant Occupancy'!ZQ$5:ZQ23}),0,2)&lt;&gt;""""),2,FALSE),IF(ZP6=TODAY(),""Today"",)))))"),"")</f>
        <v/>
      </c>
      <c r="ZQ9" s="3" t="str">
        <f>IFERROR(__xludf.DUMMYFUNCTION("IF(ISBLANK($A9),, IF((ARRAYFORMULA(SUM(COUNTIFS(OccupancyAddresses,$A9,OccupancyUnits, $B9, 'Tenant Occupancy'!ZR$5:ZR23,{""&gt;0"",""Occupied"",""Late""}))))&gt;1,""Multiple Bookings"", IF(SUMIFS( 'Tenant Occupancy'!ZR$5:ZR23,OccupancyUnits,$B9,OccupancyAddres"&amp;"ses,$A9)&gt;0,SUMIFS('Tenant Occupancy'!ZR$5:ZR23,OccupancyUnits,$B9,OccupancyAddresses,$A9),IFERROR(VLOOKUP($A9&amp;"" ""&amp;$B9, FILTER(ARRAYFORMULA({OccupancyAddresses&amp;"" ""&amp; OccupancyUnits,'Tenant Occupancy'!ZR$5:ZR23}),INDEX(ARRAYFORMULA({OccupancyAddresses&amp;"""&amp;" ""&amp; OccupancyUnits,'Tenant Occupancy'!ZR$5:ZR23}),0,2)&lt;&gt;""""),2,FALSE),IF(ZQ6=TODAY(),""Today"",)))))"),"")</f>
        <v/>
      </c>
      <c r="ZR9" s="3" t="str">
        <f>IFERROR(__xludf.DUMMYFUNCTION("IF(ISBLANK($A9),, IF((ARRAYFORMULA(SUM(COUNTIFS(OccupancyAddresses,$A9,OccupancyUnits, $B9, 'Tenant Occupancy'!ZS$5:ZS23,{""&gt;0"",""Occupied"",""Late""}))))&gt;1,""Multiple Bookings"", IF(SUMIFS( 'Tenant Occupancy'!ZS$5:ZS23,OccupancyUnits,$B9,OccupancyAddres"&amp;"ses,$A9)&gt;0,SUMIFS('Tenant Occupancy'!ZS$5:ZS23,OccupancyUnits,$B9,OccupancyAddresses,$A9),IFERROR(VLOOKUP($A9&amp;"" ""&amp;$B9, FILTER(ARRAYFORMULA({OccupancyAddresses&amp;"" ""&amp; OccupancyUnits,'Tenant Occupancy'!ZS$5:ZS23}),INDEX(ARRAYFORMULA({OccupancyAddresses&amp;"""&amp;" ""&amp; OccupancyUnits,'Tenant Occupancy'!ZS$5:ZS23}),0,2)&lt;&gt;""""),2,FALSE),IF(ZR6=TODAY(),""Today"",)))))"),"")</f>
        <v/>
      </c>
      <c r="ZS9" s="3" t="str">
        <f>IFERROR(__xludf.DUMMYFUNCTION("IF(ISBLANK($A9),, IF((ARRAYFORMULA(SUM(COUNTIFS(OccupancyAddresses,$A9,OccupancyUnits, $B9, 'Tenant Occupancy'!ZT$5:ZT23,{""&gt;0"",""Occupied"",""Late""}))))&gt;1,""Multiple Bookings"", IF(SUMIFS( 'Tenant Occupancy'!ZT$5:ZT23,OccupancyUnits,$B9,OccupancyAddres"&amp;"ses,$A9)&gt;0,SUMIFS('Tenant Occupancy'!ZT$5:ZT23,OccupancyUnits,$B9,OccupancyAddresses,$A9),IFERROR(VLOOKUP($A9&amp;"" ""&amp;$B9, FILTER(ARRAYFORMULA({OccupancyAddresses&amp;"" ""&amp; OccupancyUnits,'Tenant Occupancy'!ZT$5:ZT23}),INDEX(ARRAYFORMULA({OccupancyAddresses&amp;"""&amp;" ""&amp; OccupancyUnits,'Tenant Occupancy'!ZT$5:ZT23}),0,2)&lt;&gt;""""),2,FALSE),IF(ZS6=TODAY(),""Today"",)))))"),"")</f>
        <v/>
      </c>
      <c r="ZT9" s="3" t="str">
        <f>IFERROR(__xludf.DUMMYFUNCTION("IF(ISBLANK($A9),, IF((ARRAYFORMULA(SUM(COUNTIFS(OccupancyAddresses,$A9,OccupancyUnits, $B9, 'Tenant Occupancy'!ZU$5:ZU23,{""&gt;0"",""Occupied"",""Late""}))))&gt;1,""Multiple Bookings"", IF(SUMIFS( 'Tenant Occupancy'!ZU$5:ZU23,OccupancyUnits,$B9,OccupancyAddres"&amp;"ses,$A9)&gt;0,SUMIFS('Tenant Occupancy'!ZU$5:ZU23,OccupancyUnits,$B9,OccupancyAddresses,$A9),IFERROR(VLOOKUP($A9&amp;"" ""&amp;$B9, FILTER(ARRAYFORMULA({OccupancyAddresses&amp;"" ""&amp; OccupancyUnits,'Tenant Occupancy'!ZU$5:ZU23}),INDEX(ARRAYFORMULA({OccupancyAddresses&amp;"""&amp;" ""&amp; OccupancyUnits,'Tenant Occupancy'!ZU$5:ZU23}),0,2)&lt;&gt;""""),2,FALSE),IF(ZT6=TODAY(),""Today"",)))))"),"")</f>
        <v/>
      </c>
      <c r="ZU9" s="3" t="str">
        <f>IFERROR(__xludf.DUMMYFUNCTION("IF(ISBLANK($A9),, IF((ARRAYFORMULA(SUM(COUNTIFS(OccupancyAddresses,$A9,OccupancyUnits, $B9, 'Tenant Occupancy'!ZV$5:ZV23,{""&gt;0"",""Occupied"",""Late""}))))&gt;1,""Multiple Bookings"", IF(SUMIFS( 'Tenant Occupancy'!ZV$5:ZV23,OccupancyUnits,$B9,OccupancyAddres"&amp;"ses,$A9)&gt;0,SUMIFS('Tenant Occupancy'!ZV$5:ZV23,OccupancyUnits,$B9,OccupancyAddresses,$A9),IFERROR(VLOOKUP($A9&amp;"" ""&amp;$B9, FILTER(ARRAYFORMULA({OccupancyAddresses&amp;"" ""&amp; OccupancyUnits,'Tenant Occupancy'!ZV$5:ZV23}),INDEX(ARRAYFORMULA({OccupancyAddresses&amp;"""&amp;" ""&amp; OccupancyUnits,'Tenant Occupancy'!ZV$5:ZV23}),0,2)&lt;&gt;""""),2,FALSE),IF(ZU6=TODAY(),""Today"",)))))"),"")</f>
        <v/>
      </c>
      <c r="ZV9" s="3" t="str">
        <f>IFERROR(__xludf.DUMMYFUNCTION("IF(ISBLANK($A9),, IF((ARRAYFORMULA(SUM(COUNTIFS(OccupancyAddresses,$A9,OccupancyUnits, $B9, 'Tenant Occupancy'!ZW$5:ZW23,{""&gt;0"",""Occupied"",""Late""}))))&gt;1,""Multiple Bookings"", IF(SUMIFS( 'Tenant Occupancy'!ZW$5:ZW23,OccupancyUnits,$B9,OccupancyAddres"&amp;"ses,$A9)&gt;0,SUMIFS('Tenant Occupancy'!ZW$5:ZW23,OccupancyUnits,$B9,OccupancyAddresses,$A9),IFERROR(VLOOKUP($A9&amp;"" ""&amp;$B9, FILTER(ARRAYFORMULA({OccupancyAddresses&amp;"" ""&amp; OccupancyUnits,'Tenant Occupancy'!ZW$5:ZW23}),INDEX(ARRAYFORMULA({OccupancyAddresses&amp;"""&amp;" ""&amp; OccupancyUnits,'Tenant Occupancy'!ZW$5:ZW23}),0,2)&lt;&gt;""""),2,FALSE),IF(ZV6=TODAY(),""Today"",)))))"),"")</f>
        <v/>
      </c>
      <c r="ZW9" s="3" t="str">
        <f>IFERROR(__xludf.DUMMYFUNCTION("IF(ISBLANK($A9),, IF((ARRAYFORMULA(SUM(COUNTIFS(OccupancyAddresses,$A9,OccupancyUnits, $B9, 'Tenant Occupancy'!ZX$5:ZX23,{""&gt;0"",""Occupied"",""Late""}))))&gt;1,""Multiple Bookings"", IF(SUMIFS( 'Tenant Occupancy'!ZX$5:ZX23,OccupancyUnits,$B9,OccupancyAddres"&amp;"ses,$A9)&gt;0,SUMIFS('Tenant Occupancy'!ZX$5:ZX23,OccupancyUnits,$B9,OccupancyAddresses,$A9),IFERROR(VLOOKUP($A9&amp;"" ""&amp;$B9, FILTER(ARRAYFORMULA({OccupancyAddresses&amp;"" ""&amp; OccupancyUnits,'Tenant Occupancy'!ZX$5:ZX23}),INDEX(ARRAYFORMULA({OccupancyAddresses&amp;"""&amp;" ""&amp; OccupancyUnits,'Tenant Occupancy'!ZX$5:ZX23}),0,2)&lt;&gt;""""),2,FALSE),IF(ZW6=TODAY(),""Today"",)))))"),"")</f>
        <v/>
      </c>
      <c r="ZX9" s="3" t="str">
        <f>IFERROR(__xludf.DUMMYFUNCTION("IF(ISBLANK($A9),, IF((ARRAYFORMULA(SUM(COUNTIFS(OccupancyAddresses,$A9,OccupancyUnits, $B9, 'Tenant Occupancy'!ZY$5:ZY23,{""&gt;0"",""Occupied"",""Late""}))))&gt;1,""Multiple Bookings"", IF(SUMIFS( 'Tenant Occupancy'!ZY$5:ZY23,OccupancyUnits,$B9,OccupancyAddres"&amp;"ses,$A9)&gt;0,SUMIFS('Tenant Occupancy'!ZY$5:ZY23,OccupancyUnits,$B9,OccupancyAddresses,$A9),IFERROR(VLOOKUP($A9&amp;"" ""&amp;$B9, FILTER(ARRAYFORMULA({OccupancyAddresses&amp;"" ""&amp; OccupancyUnits,'Tenant Occupancy'!ZY$5:ZY23}),INDEX(ARRAYFORMULA({OccupancyAddresses&amp;"""&amp;" ""&amp; OccupancyUnits,'Tenant Occupancy'!ZY$5:ZY23}),0,2)&lt;&gt;""""),2,FALSE),IF(ZX6=TODAY(),""Today"",)))))"),"")</f>
        <v/>
      </c>
      <c r="ZY9" s="3" t="str">
        <f>IFERROR(__xludf.DUMMYFUNCTION("IF(ISBLANK($A9),, IF((ARRAYFORMULA(SUM(COUNTIFS(OccupancyAddresses,$A9,OccupancyUnits, $B9, 'Tenant Occupancy'!ZZ$5:ZZ23,{""&gt;0"",""Occupied"",""Late""}))))&gt;1,""Multiple Bookings"", IF(SUMIFS( 'Tenant Occupancy'!ZZ$5:ZZ23,OccupancyUnits,$B9,OccupancyAddres"&amp;"ses,$A9)&gt;0,SUMIFS('Tenant Occupancy'!ZZ$5:ZZ23,OccupancyUnits,$B9,OccupancyAddresses,$A9),IFERROR(VLOOKUP($A9&amp;"" ""&amp;$B9, FILTER(ARRAYFORMULA({OccupancyAddresses&amp;"" ""&amp; OccupancyUnits,'Tenant Occupancy'!ZZ$5:ZZ23}),INDEX(ARRAYFORMULA({OccupancyAddresses&amp;"""&amp;" ""&amp; OccupancyUnits,'Tenant Occupancy'!ZZ$5:ZZ23}),0,2)&lt;&gt;""""),2,FALSE),IF(ZY6=TODAY(),""Today"",)))))"),"")</f>
        <v/>
      </c>
      <c r="ZZ9" s="3" t="str">
        <f>IFERROR(__xludf.DUMMYFUNCTION("IF(ISBLANK($A9),, IF((ARRAYFORMULA(SUM(COUNTIFS(OccupancyAddresses,$A9,OccupancyUnits, $B9, 'Tenant Occupancy'!AAA$5:AAA23,{""&gt;0"",""Occupied"",""Late""}))))&gt;1,""Multiple Bookings"", IF(SUMIFS( 'Tenant Occupancy'!AAA$5:AAA23,OccupancyUnits,$B9,OccupancyAd"&amp;"dresses,$A9)&gt;0,SUMIFS('Tenant Occupancy'!AAA$5:AAA23,OccupancyUnits,$B9,OccupancyAddresses,$A9),IFERROR(VLOOKUP($A9&amp;"" ""&amp;$B9, FILTER(ARRAYFORMULA({OccupancyAddresses&amp;"" ""&amp; OccupancyUnits,'Tenant Occupancy'!AAA$5:AAA23}),INDEX(ARRAYFORMULA({OccupancyAddr"&amp;"esses&amp;"" ""&amp; OccupancyUnits,'Tenant Occupancy'!AAA$5:AAA23}),0,2)&lt;&gt;""""),2,FALSE),IF(ZZ6=TODAY(),""Today"",)))))"),"")</f>
        <v/>
      </c>
      <c r="AAA9" s="3" t="str">
        <f>IFERROR(__xludf.DUMMYFUNCTION("IF(ISBLANK($A9),, IF((ARRAYFORMULA(SUM(COUNTIFS(OccupancyAddresses,$A9,OccupancyUnits, $B9, 'Tenant Occupancy'!AAB$5:AAB23,{""&gt;0"",""Occupied"",""Late""}))))&gt;1,""Multiple Bookings"", IF(SUMIFS( 'Tenant Occupancy'!AAB$5:AAB23,OccupancyUnits,$B9,OccupancyAd"&amp;"dresses,$A9)&gt;0,SUMIFS('Tenant Occupancy'!AAB$5:AAB23,OccupancyUnits,$B9,OccupancyAddresses,$A9),IFERROR(VLOOKUP($A9&amp;"" ""&amp;$B9, FILTER(ARRAYFORMULA({OccupancyAddresses&amp;"" ""&amp; OccupancyUnits,'Tenant Occupancy'!AAB$5:AAB23}),INDEX(ARRAYFORMULA({OccupancyAddr"&amp;"esses&amp;"" ""&amp; OccupancyUnits,'Tenant Occupancy'!AAB$5:AAB23}),0,2)&lt;&gt;""""),2,FALSE),IF(AAA6=TODAY(),""Today"",)))))"),"")</f>
        <v/>
      </c>
      <c r="AAB9" s="3" t="str">
        <f>IFERROR(__xludf.DUMMYFUNCTION("IF(ISBLANK($A9),, IF((ARRAYFORMULA(SUM(COUNTIFS(OccupancyAddresses,$A9,OccupancyUnits, $B9, 'Tenant Occupancy'!AAC$5:AAC23,{""&gt;0"",""Occupied"",""Late""}))))&gt;1,""Multiple Bookings"", IF(SUMIFS( 'Tenant Occupancy'!AAC$5:AAC23,OccupancyUnits,$B9,OccupancyAd"&amp;"dresses,$A9)&gt;0,SUMIFS('Tenant Occupancy'!AAC$5:AAC23,OccupancyUnits,$B9,OccupancyAddresses,$A9),IFERROR(VLOOKUP($A9&amp;"" ""&amp;$B9, FILTER(ARRAYFORMULA({OccupancyAddresses&amp;"" ""&amp; OccupancyUnits,'Tenant Occupancy'!AAC$5:AAC23}),INDEX(ARRAYFORMULA({OccupancyAddr"&amp;"esses&amp;"" ""&amp; OccupancyUnits,'Tenant Occupancy'!AAC$5:AAC23}),0,2)&lt;&gt;""""),2,FALSE),IF(AAB6=TODAY(),""Today"",)))))"),"")</f>
        <v/>
      </c>
      <c r="AAC9" s="3" t="str">
        <f>IFERROR(__xludf.DUMMYFUNCTION("IF(ISBLANK($A9),, IF((ARRAYFORMULA(SUM(COUNTIFS(OccupancyAddresses,$A9,OccupancyUnits, $B9, 'Tenant Occupancy'!AAD$5:AAD23,{""&gt;0"",""Occupied"",""Late""}))))&gt;1,""Multiple Bookings"", IF(SUMIFS( 'Tenant Occupancy'!AAD$5:AAD23,OccupancyUnits,$B9,OccupancyAd"&amp;"dresses,$A9)&gt;0,SUMIFS('Tenant Occupancy'!AAD$5:AAD23,OccupancyUnits,$B9,OccupancyAddresses,$A9),IFERROR(VLOOKUP($A9&amp;"" ""&amp;$B9, FILTER(ARRAYFORMULA({OccupancyAddresses&amp;"" ""&amp; OccupancyUnits,'Tenant Occupancy'!AAD$5:AAD23}),INDEX(ARRAYFORMULA({OccupancyAddr"&amp;"esses&amp;"" ""&amp; OccupancyUnits,'Tenant Occupancy'!AAD$5:AAD23}),0,2)&lt;&gt;""""),2,FALSE),IF(AAC6=TODAY(),""Today"",)))))"),"")</f>
        <v/>
      </c>
      <c r="AAD9" s="3" t="str">
        <f>IFERROR(__xludf.DUMMYFUNCTION("IF(ISBLANK($A9),, IF((ARRAYFORMULA(SUM(COUNTIFS(OccupancyAddresses,$A9,OccupancyUnits, $B9, 'Tenant Occupancy'!AAE$5:AAE23,{""&gt;0"",""Occupied"",""Late""}))))&gt;1,""Multiple Bookings"", IF(SUMIFS( 'Tenant Occupancy'!AAE$5:AAE23,OccupancyUnits,$B9,OccupancyAd"&amp;"dresses,$A9)&gt;0,SUMIFS('Tenant Occupancy'!AAE$5:AAE23,OccupancyUnits,$B9,OccupancyAddresses,$A9),IFERROR(VLOOKUP($A9&amp;"" ""&amp;$B9, FILTER(ARRAYFORMULA({OccupancyAddresses&amp;"" ""&amp; OccupancyUnits,'Tenant Occupancy'!AAE$5:AAE23}),INDEX(ARRAYFORMULA({OccupancyAddr"&amp;"esses&amp;"" ""&amp; OccupancyUnits,'Tenant Occupancy'!AAE$5:AAE23}),0,2)&lt;&gt;""""),2,FALSE),IF(AAD6=TODAY(),""Today"",)))))"),"")</f>
        <v/>
      </c>
      <c r="AAE9" s="3" t="str">
        <f>IFERROR(__xludf.DUMMYFUNCTION("IF(ISBLANK($A9),, IF((ARRAYFORMULA(SUM(COUNTIFS(OccupancyAddresses,$A9,OccupancyUnits, $B9, 'Tenant Occupancy'!AAF$5:AAF23,{""&gt;0"",""Occupied"",""Late""}))))&gt;1,""Multiple Bookings"", IF(SUMIFS( 'Tenant Occupancy'!AAF$5:AAF23,OccupancyUnits,$B9,OccupancyAd"&amp;"dresses,$A9)&gt;0,SUMIFS('Tenant Occupancy'!AAF$5:AAF23,OccupancyUnits,$B9,OccupancyAddresses,$A9),IFERROR(VLOOKUP($A9&amp;"" ""&amp;$B9, FILTER(ARRAYFORMULA({OccupancyAddresses&amp;"" ""&amp; OccupancyUnits,'Tenant Occupancy'!AAF$5:AAF23}),INDEX(ARRAYFORMULA({OccupancyAddr"&amp;"esses&amp;"" ""&amp; OccupancyUnits,'Tenant Occupancy'!AAF$5:AAF23}),0,2)&lt;&gt;""""),2,FALSE),IF(AAE6=TODAY(),""Today"",)))))"),"")</f>
        <v/>
      </c>
      <c r="AAF9" s="3" t="str">
        <f>IFERROR(__xludf.DUMMYFUNCTION("IF(ISBLANK($A9),, IF((ARRAYFORMULA(SUM(COUNTIFS(OccupancyAddresses,$A9,OccupancyUnits, $B9, 'Tenant Occupancy'!AAG$5:AAG23,{""&gt;0"",""Occupied"",""Late""}))))&gt;1,""Multiple Bookings"", IF(SUMIFS( 'Tenant Occupancy'!AAG$5:AAG23,OccupancyUnits,$B9,OccupancyAd"&amp;"dresses,$A9)&gt;0,SUMIFS('Tenant Occupancy'!AAG$5:AAG23,OccupancyUnits,$B9,OccupancyAddresses,$A9),IFERROR(VLOOKUP($A9&amp;"" ""&amp;$B9, FILTER(ARRAYFORMULA({OccupancyAddresses&amp;"" ""&amp; OccupancyUnits,'Tenant Occupancy'!AAG$5:AAG23}),INDEX(ARRAYFORMULA({OccupancyAddr"&amp;"esses&amp;"" ""&amp; OccupancyUnits,'Tenant Occupancy'!AAG$5:AAG23}),0,2)&lt;&gt;""""),2,FALSE),IF(AAF6=TODAY(),""Today"",)))))"),"")</f>
        <v/>
      </c>
      <c r="AAG9" s="3" t="str">
        <f>IFERROR(__xludf.DUMMYFUNCTION("IF(ISBLANK($A9),, IF((ARRAYFORMULA(SUM(COUNTIFS(OccupancyAddresses,$A9,OccupancyUnits, $B9, 'Tenant Occupancy'!AAH$5:AAH23,{""&gt;0"",""Occupied"",""Late""}))))&gt;1,""Multiple Bookings"", IF(SUMIFS( 'Tenant Occupancy'!AAH$5:AAH23,OccupancyUnits,$B9,OccupancyAd"&amp;"dresses,$A9)&gt;0,SUMIFS('Tenant Occupancy'!AAH$5:AAH23,OccupancyUnits,$B9,OccupancyAddresses,$A9),IFERROR(VLOOKUP($A9&amp;"" ""&amp;$B9, FILTER(ARRAYFORMULA({OccupancyAddresses&amp;"" ""&amp; OccupancyUnits,'Tenant Occupancy'!AAH$5:AAH23}),INDEX(ARRAYFORMULA({OccupancyAddr"&amp;"esses&amp;"" ""&amp; OccupancyUnits,'Tenant Occupancy'!AAH$5:AAH23}),0,2)&lt;&gt;""""),2,FALSE),IF(AAG6=TODAY(),""Today"",)))))"),"")</f>
        <v/>
      </c>
      <c r="AAH9" s="3" t="str">
        <f>IFERROR(__xludf.DUMMYFUNCTION("IF(ISBLANK($A9),, IF((ARRAYFORMULA(SUM(COUNTIFS(OccupancyAddresses,$A9,OccupancyUnits, $B9, 'Tenant Occupancy'!AAI$5:AAI23,{""&gt;0"",""Occupied"",""Late""}))))&gt;1,""Multiple Bookings"", IF(SUMIFS( 'Tenant Occupancy'!AAI$5:AAI23,OccupancyUnits,$B9,OccupancyAd"&amp;"dresses,$A9)&gt;0,SUMIFS('Tenant Occupancy'!AAI$5:AAI23,OccupancyUnits,$B9,OccupancyAddresses,$A9),IFERROR(VLOOKUP($A9&amp;"" ""&amp;$B9, FILTER(ARRAYFORMULA({OccupancyAddresses&amp;"" ""&amp; OccupancyUnits,'Tenant Occupancy'!AAI$5:AAI23}),INDEX(ARRAYFORMULA({OccupancyAddr"&amp;"esses&amp;"" ""&amp; OccupancyUnits,'Tenant Occupancy'!AAI$5:AAI23}),0,2)&lt;&gt;""""),2,FALSE),IF(AAH6=TODAY(),""Today"",)))))"),"")</f>
        <v/>
      </c>
      <c r="AAI9" s="3" t="str">
        <f>IFERROR(__xludf.DUMMYFUNCTION("IF(ISBLANK($A9),, IF((ARRAYFORMULA(SUM(COUNTIFS(OccupancyAddresses,$A9,OccupancyUnits, $B9, 'Tenant Occupancy'!AAJ$5:AAJ23,{""&gt;0"",""Occupied"",""Late""}))))&gt;1,""Multiple Bookings"", IF(SUMIFS( 'Tenant Occupancy'!AAJ$5:AAJ23,OccupancyUnits,$B9,OccupancyAd"&amp;"dresses,$A9)&gt;0,SUMIFS('Tenant Occupancy'!AAJ$5:AAJ23,OccupancyUnits,$B9,OccupancyAddresses,$A9),IFERROR(VLOOKUP($A9&amp;"" ""&amp;$B9, FILTER(ARRAYFORMULA({OccupancyAddresses&amp;"" ""&amp; OccupancyUnits,'Tenant Occupancy'!AAJ$5:AAJ23}),INDEX(ARRAYFORMULA({OccupancyAddr"&amp;"esses&amp;"" ""&amp; OccupancyUnits,'Tenant Occupancy'!AAJ$5:AAJ23}),0,2)&lt;&gt;""""),2,FALSE),IF(AAI6=TODAY(),""Today"",)))))"),"")</f>
        <v/>
      </c>
      <c r="AAJ9" s="3" t="str">
        <f>IFERROR(__xludf.DUMMYFUNCTION("IF(ISBLANK($A9),, IF((ARRAYFORMULA(SUM(COUNTIFS(OccupancyAddresses,$A9,OccupancyUnits, $B9, 'Tenant Occupancy'!AAK$5:AAK23,{""&gt;0"",""Occupied"",""Late""}))))&gt;1,""Multiple Bookings"", IF(SUMIFS( 'Tenant Occupancy'!AAK$5:AAK23,OccupancyUnits,$B9,OccupancyAd"&amp;"dresses,$A9)&gt;0,SUMIFS('Tenant Occupancy'!AAK$5:AAK23,OccupancyUnits,$B9,OccupancyAddresses,$A9),IFERROR(VLOOKUP($A9&amp;"" ""&amp;$B9, FILTER(ARRAYFORMULA({OccupancyAddresses&amp;"" ""&amp; OccupancyUnits,'Tenant Occupancy'!AAK$5:AAK23}),INDEX(ARRAYFORMULA({OccupancyAddr"&amp;"esses&amp;"" ""&amp; OccupancyUnits,'Tenant Occupancy'!AAK$5:AAK23}),0,2)&lt;&gt;""""),2,FALSE),IF(AAJ6=TODAY(),""Today"",)))))"),"")</f>
        <v/>
      </c>
      <c r="AAK9" s="3" t="str">
        <f>IFERROR(__xludf.DUMMYFUNCTION("IF(ISBLANK($A9),, IF((ARRAYFORMULA(SUM(COUNTIFS(OccupancyAddresses,$A9,OccupancyUnits, $B9, 'Tenant Occupancy'!AAL$5:AAL23,{""&gt;0"",""Occupied"",""Late""}))))&gt;1,""Multiple Bookings"", IF(SUMIFS( 'Tenant Occupancy'!AAL$5:AAL23,OccupancyUnits,$B9,OccupancyAd"&amp;"dresses,$A9)&gt;0,SUMIFS('Tenant Occupancy'!AAL$5:AAL23,OccupancyUnits,$B9,OccupancyAddresses,$A9),IFERROR(VLOOKUP($A9&amp;"" ""&amp;$B9, FILTER(ARRAYFORMULA({OccupancyAddresses&amp;"" ""&amp; OccupancyUnits,'Tenant Occupancy'!AAL$5:AAL23}),INDEX(ARRAYFORMULA({OccupancyAddr"&amp;"esses&amp;"" ""&amp; OccupancyUnits,'Tenant Occupancy'!AAL$5:AAL23}),0,2)&lt;&gt;""""),2,FALSE),IF(AAK6=TODAY(),""Today"",)))))"),"")</f>
        <v/>
      </c>
      <c r="AAL9" s="3" t="str">
        <f>IFERROR(__xludf.DUMMYFUNCTION("IF(ISBLANK($A9),, IF((ARRAYFORMULA(SUM(COUNTIFS(OccupancyAddresses,$A9,OccupancyUnits, $B9, 'Tenant Occupancy'!AAM$5:AAM23,{""&gt;0"",""Occupied"",""Late""}))))&gt;1,""Multiple Bookings"", IF(SUMIFS( 'Tenant Occupancy'!AAM$5:AAM23,OccupancyUnits,$B9,OccupancyAd"&amp;"dresses,$A9)&gt;0,SUMIFS('Tenant Occupancy'!AAM$5:AAM23,OccupancyUnits,$B9,OccupancyAddresses,$A9),IFERROR(VLOOKUP($A9&amp;"" ""&amp;$B9, FILTER(ARRAYFORMULA({OccupancyAddresses&amp;"" ""&amp; OccupancyUnits,'Tenant Occupancy'!AAM$5:AAM23}),INDEX(ARRAYFORMULA({OccupancyAddr"&amp;"esses&amp;"" ""&amp; OccupancyUnits,'Tenant Occupancy'!AAM$5:AAM23}),0,2)&lt;&gt;""""),2,FALSE),IF(AAL6=TODAY(),""Today"",)))))"),"")</f>
        <v/>
      </c>
      <c r="AAM9" s="3" t="str">
        <f>IFERROR(__xludf.DUMMYFUNCTION("IF(ISBLANK($A9),, IF((ARRAYFORMULA(SUM(COUNTIFS(OccupancyAddresses,$A9,OccupancyUnits, $B9, 'Tenant Occupancy'!AAN$5:AAN23,{""&gt;0"",""Occupied"",""Late""}))))&gt;1,""Multiple Bookings"", IF(SUMIFS( 'Tenant Occupancy'!AAN$5:AAN23,OccupancyUnits,$B9,OccupancyAd"&amp;"dresses,$A9)&gt;0,SUMIFS('Tenant Occupancy'!AAN$5:AAN23,OccupancyUnits,$B9,OccupancyAddresses,$A9),IFERROR(VLOOKUP($A9&amp;"" ""&amp;$B9, FILTER(ARRAYFORMULA({OccupancyAddresses&amp;"" ""&amp; OccupancyUnits,'Tenant Occupancy'!AAN$5:AAN23}),INDEX(ARRAYFORMULA({OccupancyAddr"&amp;"esses&amp;"" ""&amp; OccupancyUnits,'Tenant Occupancy'!AAN$5:AAN23}),0,2)&lt;&gt;""""),2,FALSE),IF(AAM6=TODAY(),""Today"",)))))"),"")</f>
        <v/>
      </c>
      <c r="AAN9" s="3" t="str">
        <f>IFERROR(__xludf.DUMMYFUNCTION("IF(ISBLANK($A9),, IF((ARRAYFORMULA(SUM(COUNTIFS(OccupancyAddresses,$A9,OccupancyUnits, $B9, 'Tenant Occupancy'!AAO$5:AAO23,{""&gt;0"",""Occupied"",""Late""}))))&gt;1,""Multiple Bookings"", IF(SUMIFS( 'Tenant Occupancy'!AAO$5:AAO23,OccupancyUnits,$B9,OccupancyAd"&amp;"dresses,$A9)&gt;0,SUMIFS('Tenant Occupancy'!AAO$5:AAO23,OccupancyUnits,$B9,OccupancyAddresses,$A9),IFERROR(VLOOKUP($A9&amp;"" ""&amp;$B9, FILTER(ARRAYFORMULA({OccupancyAddresses&amp;"" ""&amp; OccupancyUnits,'Tenant Occupancy'!AAO$5:AAO23}),INDEX(ARRAYFORMULA({OccupancyAddr"&amp;"esses&amp;"" ""&amp; OccupancyUnits,'Tenant Occupancy'!AAO$5:AAO23}),0,2)&lt;&gt;""""),2,FALSE),IF(AAN6=TODAY(),""Today"",)))))"),"")</f>
        <v/>
      </c>
      <c r="AAO9" s="3" t="str">
        <f>IFERROR(__xludf.DUMMYFUNCTION("IF(ISBLANK($A9),, IF((ARRAYFORMULA(SUM(COUNTIFS(OccupancyAddresses,$A9,OccupancyUnits, $B9, 'Tenant Occupancy'!AAP$5:AAP23,{""&gt;0"",""Occupied"",""Late""}))))&gt;1,""Multiple Bookings"", IF(SUMIFS( 'Tenant Occupancy'!AAP$5:AAP23,OccupancyUnits,$B9,OccupancyAd"&amp;"dresses,$A9)&gt;0,SUMIFS('Tenant Occupancy'!AAP$5:AAP23,OccupancyUnits,$B9,OccupancyAddresses,$A9),IFERROR(VLOOKUP($A9&amp;"" ""&amp;$B9, FILTER(ARRAYFORMULA({OccupancyAddresses&amp;"" ""&amp; OccupancyUnits,'Tenant Occupancy'!AAP$5:AAP23}),INDEX(ARRAYFORMULA({OccupancyAddr"&amp;"esses&amp;"" ""&amp; OccupancyUnits,'Tenant Occupancy'!AAP$5:AAP23}),0,2)&lt;&gt;""""),2,FALSE),IF(AAO6=TODAY(),""Today"",)))))"),"")</f>
        <v/>
      </c>
      <c r="AAP9" s="3" t="str">
        <f>IFERROR(__xludf.DUMMYFUNCTION("IF(ISBLANK($A9),, IF((ARRAYFORMULA(SUM(COUNTIFS(OccupancyAddresses,$A9,OccupancyUnits, $B9, 'Tenant Occupancy'!AAQ$5:AAQ23,{""&gt;0"",""Occupied"",""Late""}))))&gt;1,""Multiple Bookings"", IF(SUMIFS( 'Tenant Occupancy'!AAQ$5:AAQ23,OccupancyUnits,$B9,OccupancyAd"&amp;"dresses,$A9)&gt;0,SUMIFS('Tenant Occupancy'!AAQ$5:AAQ23,OccupancyUnits,$B9,OccupancyAddresses,$A9),IFERROR(VLOOKUP($A9&amp;"" ""&amp;$B9, FILTER(ARRAYFORMULA({OccupancyAddresses&amp;"" ""&amp; OccupancyUnits,'Tenant Occupancy'!AAQ$5:AAQ23}),INDEX(ARRAYFORMULA({OccupancyAddr"&amp;"esses&amp;"" ""&amp; OccupancyUnits,'Tenant Occupancy'!AAQ$5:AAQ23}),0,2)&lt;&gt;""""),2,FALSE),IF(AAP6=TODAY(),""Today"",)))))"),"")</f>
        <v/>
      </c>
      <c r="AAQ9" s="3" t="str">
        <f>IFERROR(__xludf.DUMMYFUNCTION("IF(ISBLANK($A9),, IF((ARRAYFORMULA(SUM(COUNTIFS(OccupancyAddresses,$A9,OccupancyUnits, $B9, 'Tenant Occupancy'!AAR$5:AAR23,{""&gt;0"",""Occupied"",""Late""}))))&gt;1,""Multiple Bookings"", IF(SUMIFS( 'Tenant Occupancy'!AAR$5:AAR23,OccupancyUnits,$B9,OccupancyAd"&amp;"dresses,$A9)&gt;0,SUMIFS('Tenant Occupancy'!AAR$5:AAR23,OccupancyUnits,$B9,OccupancyAddresses,$A9),IFERROR(VLOOKUP($A9&amp;"" ""&amp;$B9, FILTER(ARRAYFORMULA({OccupancyAddresses&amp;"" ""&amp; OccupancyUnits,'Tenant Occupancy'!AAR$5:AAR23}),INDEX(ARRAYFORMULA({OccupancyAddr"&amp;"esses&amp;"" ""&amp; OccupancyUnits,'Tenant Occupancy'!AAR$5:AAR23}),0,2)&lt;&gt;""""),2,FALSE),IF(AAQ6=TODAY(),""Today"",)))))"),"")</f>
        <v/>
      </c>
      <c r="AAR9" s="3" t="str">
        <f>IFERROR(__xludf.DUMMYFUNCTION("IF(ISBLANK($A9),, IF((ARRAYFORMULA(SUM(COUNTIFS(OccupancyAddresses,$A9,OccupancyUnits, $B9, 'Tenant Occupancy'!AAS$5:AAS23,{""&gt;0"",""Occupied"",""Late""}))))&gt;1,""Multiple Bookings"", IF(SUMIFS( 'Tenant Occupancy'!AAS$5:AAS23,OccupancyUnits,$B9,OccupancyAd"&amp;"dresses,$A9)&gt;0,SUMIFS('Tenant Occupancy'!AAS$5:AAS23,OccupancyUnits,$B9,OccupancyAddresses,$A9),IFERROR(VLOOKUP($A9&amp;"" ""&amp;$B9, FILTER(ARRAYFORMULA({OccupancyAddresses&amp;"" ""&amp; OccupancyUnits,'Tenant Occupancy'!AAS$5:AAS23}),INDEX(ARRAYFORMULA({OccupancyAddr"&amp;"esses&amp;"" ""&amp; OccupancyUnits,'Tenant Occupancy'!AAS$5:AAS23}),0,2)&lt;&gt;""""),2,FALSE),IF(AAR6=TODAY(),""Today"",)))))"),"")</f>
        <v/>
      </c>
      <c r="AAS9" s="3" t="str">
        <f>IFERROR(__xludf.DUMMYFUNCTION("IF(ISBLANK($A9),, IF((ARRAYFORMULA(SUM(COUNTIFS(OccupancyAddresses,$A9,OccupancyUnits, $B9, 'Tenant Occupancy'!AAT$5:AAT23,{""&gt;0"",""Occupied"",""Late""}))))&gt;1,""Multiple Bookings"", IF(SUMIFS( 'Tenant Occupancy'!AAT$5:AAT23,OccupancyUnits,$B9,OccupancyAd"&amp;"dresses,$A9)&gt;0,SUMIFS('Tenant Occupancy'!AAT$5:AAT23,OccupancyUnits,$B9,OccupancyAddresses,$A9),IFERROR(VLOOKUP($A9&amp;"" ""&amp;$B9, FILTER(ARRAYFORMULA({OccupancyAddresses&amp;"" ""&amp; OccupancyUnits,'Tenant Occupancy'!AAT$5:AAT23}),INDEX(ARRAYFORMULA({OccupancyAddr"&amp;"esses&amp;"" ""&amp; OccupancyUnits,'Tenant Occupancy'!AAT$5:AAT23}),0,2)&lt;&gt;""""),2,FALSE),IF(AAS6=TODAY(),""Today"",)))))"),"")</f>
        <v/>
      </c>
      <c r="AAT9" s="3" t="str">
        <f>IFERROR(__xludf.DUMMYFUNCTION("IF(ISBLANK($A9),, IF((ARRAYFORMULA(SUM(COUNTIFS(OccupancyAddresses,$A9,OccupancyUnits, $B9, 'Tenant Occupancy'!AAU$5:AAU23,{""&gt;0"",""Occupied"",""Late""}))))&gt;1,""Multiple Bookings"", IF(SUMIFS( 'Tenant Occupancy'!AAU$5:AAU23,OccupancyUnits,$B9,OccupancyAd"&amp;"dresses,$A9)&gt;0,SUMIFS('Tenant Occupancy'!AAU$5:AAU23,OccupancyUnits,$B9,OccupancyAddresses,$A9),IFERROR(VLOOKUP($A9&amp;"" ""&amp;$B9, FILTER(ARRAYFORMULA({OccupancyAddresses&amp;"" ""&amp; OccupancyUnits,'Tenant Occupancy'!AAU$5:AAU23}),INDEX(ARRAYFORMULA({OccupancyAddr"&amp;"esses&amp;"" ""&amp; OccupancyUnits,'Tenant Occupancy'!AAU$5:AAU23}),0,2)&lt;&gt;""""),2,FALSE),IF(AAT6=TODAY(),""Today"",)))))"),"")</f>
        <v/>
      </c>
      <c r="AAU9" s="3" t="str">
        <f>IFERROR(__xludf.DUMMYFUNCTION("IF(ISBLANK($A9),, IF((ARRAYFORMULA(SUM(COUNTIFS(OccupancyAddresses,$A9,OccupancyUnits, $B9, 'Tenant Occupancy'!AAV$5:AAV23,{""&gt;0"",""Occupied"",""Late""}))))&gt;1,""Multiple Bookings"", IF(SUMIFS( 'Tenant Occupancy'!AAV$5:AAV23,OccupancyUnits,$B9,OccupancyAd"&amp;"dresses,$A9)&gt;0,SUMIFS('Tenant Occupancy'!AAV$5:AAV23,OccupancyUnits,$B9,OccupancyAddresses,$A9),IFERROR(VLOOKUP($A9&amp;"" ""&amp;$B9, FILTER(ARRAYFORMULA({OccupancyAddresses&amp;"" ""&amp; OccupancyUnits,'Tenant Occupancy'!AAV$5:AAV23}),INDEX(ARRAYFORMULA({OccupancyAddr"&amp;"esses&amp;"" ""&amp; OccupancyUnits,'Tenant Occupancy'!AAV$5:AAV23}),0,2)&lt;&gt;""""),2,FALSE),IF(AAU6=TODAY(),""Today"",)))))"),"")</f>
        <v/>
      </c>
      <c r="AAV9" s="3" t="str">
        <f>IFERROR(__xludf.DUMMYFUNCTION("IF(ISBLANK($A9),, IF((ARRAYFORMULA(SUM(COUNTIFS(OccupancyAddresses,$A9,OccupancyUnits, $B9, 'Tenant Occupancy'!AAW$5:AAW23,{""&gt;0"",""Occupied"",""Late""}))))&gt;1,""Multiple Bookings"", IF(SUMIFS( 'Tenant Occupancy'!AAW$5:AAW23,OccupancyUnits,$B9,OccupancyAd"&amp;"dresses,$A9)&gt;0,SUMIFS('Tenant Occupancy'!AAW$5:AAW23,OccupancyUnits,$B9,OccupancyAddresses,$A9),IFERROR(VLOOKUP($A9&amp;"" ""&amp;$B9, FILTER(ARRAYFORMULA({OccupancyAddresses&amp;"" ""&amp; OccupancyUnits,'Tenant Occupancy'!AAW$5:AAW23}),INDEX(ARRAYFORMULA({OccupancyAddr"&amp;"esses&amp;"" ""&amp; OccupancyUnits,'Tenant Occupancy'!AAW$5:AAW23}),0,2)&lt;&gt;""""),2,FALSE),IF(AAV6=TODAY(),""Today"",)))))"),"")</f>
        <v/>
      </c>
      <c r="AAW9" s="3" t="str">
        <f>IFERROR(__xludf.DUMMYFUNCTION("IF(ISBLANK($A9),, IF((ARRAYFORMULA(SUM(COUNTIFS(OccupancyAddresses,$A9,OccupancyUnits, $B9, 'Tenant Occupancy'!AAX$5:AAX23,{""&gt;0"",""Occupied"",""Late""}))))&gt;1,""Multiple Bookings"", IF(SUMIFS( 'Tenant Occupancy'!AAX$5:AAX23,OccupancyUnits,$B9,OccupancyAd"&amp;"dresses,$A9)&gt;0,SUMIFS('Tenant Occupancy'!AAX$5:AAX23,OccupancyUnits,$B9,OccupancyAddresses,$A9),IFERROR(VLOOKUP($A9&amp;"" ""&amp;$B9, FILTER(ARRAYFORMULA({OccupancyAddresses&amp;"" ""&amp; OccupancyUnits,'Tenant Occupancy'!AAX$5:AAX23}),INDEX(ARRAYFORMULA({OccupancyAddr"&amp;"esses&amp;"" ""&amp; OccupancyUnits,'Tenant Occupancy'!AAX$5:AAX23}),0,2)&lt;&gt;""""),2,FALSE),IF(AAW6=TODAY(),""Today"",)))))"),"")</f>
        <v/>
      </c>
      <c r="AAX9" s="3" t="str">
        <f>IFERROR(__xludf.DUMMYFUNCTION("IF(ISBLANK($A9),, IF((ARRAYFORMULA(SUM(COUNTIFS(OccupancyAddresses,$A9,OccupancyUnits, $B9, 'Tenant Occupancy'!AAY$5:AAY23,{""&gt;0"",""Occupied"",""Late""}))))&gt;1,""Multiple Bookings"", IF(SUMIFS( 'Tenant Occupancy'!AAY$5:AAY23,OccupancyUnits,$B9,OccupancyAd"&amp;"dresses,$A9)&gt;0,SUMIFS('Tenant Occupancy'!AAY$5:AAY23,OccupancyUnits,$B9,OccupancyAddresses,$A9),IFERROR(VLOOKUP($A9&amp;"" ""&amp;$B9, FILTER(ARRAYFORMULA({OccupancyAddresses&amp;"" ""&amp; OccupancyUnits,'Tenant Occupancy'!AAY$5:AAY23}),INDEX(ARRAYFORMULA({OccupancyAddr"&amp;"esses&amp;"" ""&amp; OccupancyUnits,'Tenant Occupancy'!AAY$5:AAY23}),0,2)&lt;&gt;""""),2,FALSE),IF(AAX6=TODAY(),""Today"",)))))"),"")</f>
        <v/>
      </c>
      <c r="AAY9" s="3" t="str">
        <f>IFERROR(__xludf.DUMMYFUNCTION("IF(ISBLANK($A9),, IF((ARRAYFORMULA(SUM(COUNTIFS(OccupancyAddresses,$A9,OccupancyUnits, $B9, 'Tenant Occupancy'!AAZ$5:AAZ23,{""&gt;0"",""Occupied"",""Late""}))))&gt;1,""Multiple Bookings"", IF(SUMIFS( 'Tenant Occupancy'!AAZ$5:AAZ23,OccupancyUnits,$B9,OccupancyAd"&amp;"dresses,$A9)&gt;0,SUMIFS('Tenant Occupancy'!AAZ$5:AAZ23,OccupancyUnits,$B9,OccupancyAddresses,$A9),IFERROR(VLOOKUP($A9&amp;"" ""&amp;$B9, FILTER(ARRAYFORMULA({OccupancyAddresses&amp;"" ""&amp; OccupancyUnits,'Tenant Occupancy'!AAZ$5:AAZ23}),INDEX(ARRAYFORMULA({OccupancyAddr"&amp;"esses&amp;"" ""&amp; OccupancyUnits,'Tenant Occupancy'!AAZ$5:AAZ23}),0,2)&lt;&gt;""""),2,FALSE),IF(AAY6=TODAY(),""Today"",)))))"),"")</f>
        <v/>
      </c>
      <c r="AAZ9" s="3" t="str">
        <f>IFERROR(__xludf.DUMMYFUNCTION("IF(ISBLANK($A9),, IF((ARRAYFORMULA(SUM(COUNTIFS(OccupancyAddresses,$A9,OccupancyUnits, $B9, 'Tenant Occupancy'!ABA$5:ABA23,{""&gt;0"",""Occupied"",""Late""}))))&gt;1,""Multiple Bookings"", IF(SUMIFS( 'Tenant Occupancy'!ABA$5:ABA23,OccupancyUnits,$B9,OccupancyAd"&amp;"dresses,$A9)&gt;0,SUMIFS('Tenant Occupancy'!ABA$5:ABA23,OccupancyUnits,$B9,OccupancyAddresses,$A9),IFERROR(VLOOKUP($A9&amp;"" ""&amp;$B9, FILTER(ARRAYFORMULA({OccupancyAddresses&amp;"" ""&amp; OccupancyUnits,'Tenant Occupancy'!ABA$5:ABA23}),INDEX(ARRAYFORMULA({OccupancyAddr"&amp;"esses&amp;"" ""&amp; OccupancyUnits,'Tenant Occupancy'!ABA$5:ABA23}),0,2)&lt;&gt;""""),2,FALSE),IF(AAZ6=TODAY(),""Today"",)))))"),"")</f>
        <v/>
      </c>
      <c r="ABA9" s="3" t="str">
        <f>IFERROR(__xludf.DUMMYFUNCTION("IF(ISBLANK($A9),, IF((ARRAYFORMULA(SUM(COUNTIFS(OccupancyAddresses,$A9,OccupancyUnits, $B9, 'Tenant Occupancy'!ABB$5:ABB23,{""&gt;0"",""Occupied"",""Late""}))))&gt;1,""Multiple Bookings"", IF(SUMIFS( 'Tenant Occupancy'!ABB$5:ABB23,OccupancyUnits,$B9,OccupancyAd"&amp;"dresses,$A9)&gt;0,SUMIFS('Tenant Occupancy'!ABB$5:ABB23,OccupancyUnits,$B9,OccupancyAddresses,$A9),IFERROR(VLOOKUP($A9&amp;"" ""&amp;$B9, FILTER(ARRAYFORMULA({OccupancyAddresses&amp;"" ""&amp; OccupancyUnits,'Tenant Occupancy'!ABB$5:ABB23}),INDEX(ARRAYFORMULA({OccupancyAddr"&amp;"esses&amp;"" ""&amp; OccupancyUnits,'Tenant Occupancy'!ABB$5:ABB23}),0,2)&lt;&gt;""""),2,FALSE),IF(ABA6=TODAY(),""Today"",)))))"),"")</f>
        <v/>
      </c>
      <c r="ABB9" s="3" t="str">
        <f>IFERROR(__xludf.DUMMYFUNCTION("IF(ISBLANK($A9),, IF((ARRAYFORMULA(SUM(COUNTIFS(OccupancyAddresses,$A9,OccupancyUnits, $B9, 'Tenant Occupancy'!ABC$5:ABC23,{""&gt;0"",""Occupied"",""Late""}))))&gt;1,""Multiple Bookings"", IF(SUMIFS( 'Tenant Occupancy'!ABC$5:ABC23,OccupancyUnits,$B9,OccupancyAd"&amp;"dresses,$A9)&gt;0,SUMIFS('Tenant Occupancy'!ABC$5:ABC23,OccupancyUnits,$B9,OccupancyAddresses,$A9),IFERROR(VLOOKUP($A9&amp;"" ""&amp;$B9, FILTER(ARRAYFORMULA({OccupancyAddresses&amp;"" ""&amp; OccupancyUnits,'Tenant Occupancy'!ABC$5:ABC23}),INDEX(ARRAYFORMULA({OccupancyAddr"&amp;"esses&amp;"" ""&amp; OccupancyUnits,'Tenant Occupancy'!ABC$5:ABC23}),0,2)&lt;&gt;""""),2,FALSE),IF(ABB6=TODAY(),""Today"",)))))"),"")</f>
        <v/>
      </c>
      <c r="ABC9" s="3" t="str">
        <f>IFERROR(__xludf.DUMMYFUNCTION("IF(ISBLANK($A9),, IF((ARRAYFORMULA(SUM(COUNTIFS(OccupancyAddresses,$A9,OccupancyUnits, $B9, 'Tenant Occupancy'!ABD$5:ABD23,{""&gt;0"",""Occupied"",""Late""}))))&gt;1,""Multiple Bookings"", IF(SUMIFS( 'Tenant Occupancy'!ABD$5:ABD23,OccupancyUnits,$B9,OccupancyAd"&amp;"dresses,$A9)&gt;0,SUMIFS('Tenant Occupancy'!ABD$5:ABD23,OccupancyUnits,$B9,OccupancyAddresses,$A9),IFERROR(VLOOKUP($A9&amp;"" ""&amp;$B9, FILTER(ARRAYFORMULA({OccupancyAddresses&amp;"" ""&amp; OccupancyUnits,'Tenant Occupancy'!ABD$5:ABD23}),INDEX(ARRAYFORMULA({OccupancyAddr"&amp;"esses&amp;"" ""&amp; OccupancyUnits,'Tenant Occupancy'!ABD$5:ABD23}),0,2)&lt;&gt;""""),2,FALSE),IF(ABC6=TODAY(),""Today"",)))))"),"")</f>
        <v/>
      </c>
      <c r="ABD9" s="3" t="str">
        <f>IFERROR(__xludf.DUMMYFUNCTION("IF(ISBLANK($A9),, IF((ARRAYFORMULA(SUM(COUNTIFS(OccupancyAddresses,$A9,OccupancyUnits, $B9, 'Tenant Occupancy'!ABE$5:ABE23,{""&gt;0"",""Occupied"",""Late""}))))&gt;1,""Multiple Bookings"", IF(SUMIFS( 'Tenant Occupancy'!ABE$5:ABE23,OccupancyUnits,$B9,OccupancyAd"&amp;"dresses,$A9)&gt;0,SUMIFS('Tenant Occupancy'!ABE$5:ABE23,OccupancyUnits,$B9,OccupancyAddresses,$A9),IFERROR(VLOOKUP($A9&amp;"" ""&amp;$B9, FILTER(ARRAYFORMULA({OccupancyAddresses&amp;"" ""&amp; OccupancyUnits,'Tenant Occupancy'!ABE$5:ABE23}),INDEX(ARRAYFORMULA({OccupancyAddr"&amp;"esses&amp;"" ""&amp; OccupancyUnits,'Tenant Occupancy'!ABE$5:ABE23}),0,2)&lt;&gt;""""),2,FALSE),IF(ABD6=TODAY(),""Today"",)))))"),"")</f>
        <v/>
      </c>
      <c r="ABE9" s="3" t="str">
        <f>IFERROR(__xludf.DUMMYFUNCTION("IF(ISBLANK($A9),, IF((ARRAYFORMULA(SUM(COUNTIFS(OccupancyAddresses,$A9,OccupancyUnits, $B9, 'Tenant Occupancy'!ABF$5:ABF23,{""&gt;0"",""Occupied"",""Late""}))))&gt;1,""Multiple Bookings"", IF(SUMIFS( 'Tenant Occupancy'!ABF$5:ABF23,OccupancyUnits,$B9,OccupancyAd"&amp;"dresses,$A9)&gt;0,SUMIFS('Tenant Occupancy'!ABF$5:ABF23,OccupancyUnits,$B9,OccupancyAddresses,$A9),IFERROR(VLOOKUP($A9&amp;"" ""&amp;$B9, FILTER(ARRAYFORMULA({OccupancyAddresses&amp;"" ""&amp; OccupancyUnits,'Tenant Occupancy'!ABF$5:ABF23}),INDEX(ARRAYFORMULA({OccupancyAddr"&amp;"esses&amp;"" ""&amp; OccupancyUnits,'Tenant Occupancy'!ABF$5:ABF23}),0,2)&lt;&gt;""""),2,FALSE),IF(ABE6=TODAY(),""Today"",)))))"),"")</f>
        <v/>
      </c>
      <c r="ABF9" s="3" t="str">
        <f>IFERROR(__xludf.DUMMYFUNCTION("IF(ISBLANK($A9),, IF((ARRAYFORMULA(SUM(COUNTIFS(OccupancyAddresses,$A9,OccupancyUnits, $B9, 'Tenant Occupancy'!ABG$5:ABG23,{""&gt;0"",""Occupied"",""Late""}))))&gt;1,""Multiple Bookings"", IF(SUMIFS( 'Tenant Occupancy'!ABG$5:ABG23,OccupancyUnits,$B9,OccupancyAd"&amp;"dresses,$A9)&gt;0,SUMIFS('Tenant Occupancy'!ABG$5:ABG23,OccupancyUnits,$B9,OccupancyAddresses,$A9),IFERROR(VLOOKUP($A9&amp;"" ""&amp;$B9, FILTER(ARRAYFORMULA({OccupancyAddresses&amp;"" ""&amp; OccupancyUnits,'Tenant Occupancy'!ABG$5:ABG23}),INDEX(ARRAYFORMULA({OccupancyAddr"&amp;"esses&amp;"" ""&amp; OccupancyUnits,'Tenant Occupancy'!ABG$5:ABG23}),0,2)&lt;&gt;""""),2,FALSE),IF(ABF6=TODAY(),""Today"",)))))"),"")</f>
        <v/>
      </c>
      <c r="ABG9" s="3"/>
      <c r="ABH9" s="3"/>
      <c r="ABI9" s="3"/>
      <c r="ABJ9" s="3"/>
      <c r="ABK9" s="3"/>
    </row>
    <row r="10" ht="39.0" customHeight="1">
      <c r="A10" s="10"/>
      <c r="B10" s="10"/>
      <c r="C10" s="11"/>
      <c r="D10" s="11"/>
      <c r="E10" s="1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18"/>
      <c r="IZ10" s="3" t="str">
        <f>IFERROR(__xludf.DUMMYFUNCTION("IF(ISBLANK($A10),, IF((ARRAYFORMULA(SUM(COUNTIFS(OccupancyAddresses,$A10,OccupancyUnits, $B10, 'Tenant Occupancy'!JA$5:JA23,{""&gt;0"",""Occupied"",""Late""}))))&gt;1,""Multiple Bookings"", IF(SUMIFS( 'Tenant Occupancy'!JA$5:JA23,OccupancyUnits,$B10,OccupancyAd"&amp;"dresses,$A10)&gt;0,SUMIFS('Tenant Occupancy'!JA$5:JA23,OccupancyUnits,$B10,OccupancyAddresses,$A10),IFERROR(VLOOKUP($A10&amp;"" ""&amp;$B10, FILTER(ARRAYFORMULA({OccupancyAddresses&amp;"" ""&amp; OccupancyUnits,'Tenant Occupancy'!JA$5:JA23}),INDEX(ARRAYFORMULA({OccupancyAdd"&amp;"resses&amp;"" ""&amp; OccupancyUnits,'Tenant Occupancy'!JA$5:JA23}),0,2)&lt;&gt;""""),2,FALSE),IF(IZ7=TODAY(),""Today"",)))))"),"")</f>
        <v/>
      </c>
      <c r="JA10" s="3" t="str">
        <f>IFERROR(__xludf.DUMMYFUNCTION("IF(ISBLANK($A10),, IF((ARRAYFORMULA(SUM(COUNTIFS(OccupancyAddresses,$A10,OccupancyUnits, $B10, 'Tenant Occupancy'!JB$5:JB23,{""&gt;0"",""Occupied"",""Late""}))))&gt;1,""Multiple Bookings"", IF(SUMIFS( 'Tenant Occupancy'!JB$5:JB23,OccupancyUnits,$B10,OccupancyAd"&amp;"dresses,$A10)&gt;0,SUMIFS('Tenant Occupancy'!JB$5:JB23,OccupancyUnits,$B10,OccupancyAddresses,$A10),IFERROR(VLOOKUP($A10&amp;"" ""&amp;$B10, FILTER(ARRAYFORMULA({OccupancyAddresses&amp;"" ""&amp; OccupancyUnits,'Tenant Occupancy'!JB$5:JB23}),INDEX(ARRAYFORMULA({OccupancyAdd"&amp;"resses&amp;"" ""&amp; OccupancyUnits,'Tenant Occupancy'!JB$5:JB23}),0,2)&lt;&gt;""""),2,FALSE),IF(JA7=TODAY(),""Today"",)))))"),"")</f>
        <v/>
      </c>
      <c r="JB10" s="3" t="str">
        <f>IFERROR(__xludf.DUMMYFUNCTION("IF(ISBLANK($A10),, IF((ARRAYFORMULA(SUM(COUNTIFS(OccupancyAddresses,$A10,OccupancyUnits, $B10, 'Tenant Occupancy'!JC$5:JC23,{""&gt;0"",""Occupied"",""Late""}))))&gt;1,""Multiple Bookings"", IF(SUMIFS( 'Tenant Occupancy'!JC$5:JC23,OccupancyUnits,$B10,OccupancyAd"&amp;"dresses,$A10)&gt;0,SUMIFS('Tenant Occupancy'!JC$5:JC23,OccupancyUnits,$B10,OccupancyAddresses,$A10),IFERROR(VLOOKUP($A10&amp;"" ""&amp;$B10, FILTER(ARRAYFORMULA({OccupancyAddresses&amp;"" ""&amp; OccupancyUnits,'Tenant Occupancy'!JC$5:JC23}),INDEX(ARRAYFORMULA({OccupancyAdd"&amp;"resses&amp;"" ""&amp; OccupancyUnits,'Tenant Occupancy'!JC$5:JC23}),0,2)&lt;&gt;""""),2,FALSE),IF(JB7=TODAY(),""Today"",)))))"),"")</f>
        <v/>
      </c>
      <c r="JC10" s="3" t="str">
        <f>IFERROR(__xludf.DUMMYFUNCTION("IF(ISBLANK($A10),, IF((ARRAYFORMULA(SUM(COUNTIFS(OccupancyAddresses,$A10,OccupancyUnits, $B10, 'Tenant Occupancy'!JD$5:JD23,{""&gt;0"",""Occupied"",""Late""}))))&gt;1,""Multiple Bookings"", IF(SUMIFS( 'Tenant Occupancy'!JD$5:JD23,OccupancyUnits,$B10,OccupancyAd"&amp;"dresses,$A10)&gt;0,SUMIFS('Tenant Occupancy'!JD$5:JD23,OccupancyUnits,$B10,OccupancyAddresses,$A10),IFERROR(VLOOKUP($A10&amp;"" ""&amp;$B10, FILTER(ARRAYFORMULA({OccupancyAddresses&amp;"" ""&amp; OccupancyUnits,'Tenant Occupancy'!JD$5:JD23}),INDEX(ARRAYFORMULA({OccupancyAdd"&amp;"resses&amp;"" ""&amp; OccupancyUnits,'Tenant Occupancy'!JD$5:JD23}),0,2)&lt;&gt;""""),2,FALSE),IF(JC7=TODAY(),""Today"",)))))"),"")</f>
        <v/>
      </c>
      <c r="JD10" s="3" t="str">
        <f>IFERROR(__xludf.DUMMYFUNCTION("IF(ISBLANK($A10),, IF((ARRAYFORMULA(SUM(COUNTIFS(OccupancyAddresses,$A10,OccupancyUnits, $B10, 'Tenant Occupancy'!JE$5:JE23,{""&gt;0"",""Occupied"",""Late""}))))&gt;1,""Multiple Bookings"", IF(SUMIFS( 'Tenant Occupancy'!JE$5:JE23,OccupancyUnits,$B10,OccupancyAd"&amp;"dresses,$A10)&gt;0,SUMIFS('Tenant Occupancy'!JE$5:JE23,OccupancyUnits,$B10,OccupancyAddresses,$A10),IFERROR(VLOOKUP($A10&amp;"" ""&amp;$B10, FILTER(ARRAYFORMULA({OccupancyAddresses&amp;"" ""&amp; OccupancyUnits,'Tenant Occupancy'!JE$5:JE23}),INDEX(ARRAYFORMULA({OccupancyAdd"&amp;"resses&amp;"" ""&amp; OccupancyUnits,'Tenant Occupancy'!JE$5:JE23}),0,2)&lt;&gt;""""),2,FALSE),IF(JD7=TODAY(),""Today"",)))))"),"")</f>
        <v/>
      </c>
      <c r="JE10" s="3" t="str">
        <f>IFERROR(__xludf.DUMMYFUNCTION("IF(ISBLANK($A10),, IF((ARRAYFORMULA(SUM(COUNTIFS(OccupancyAddresses,$A10,OccupancyUnits, $B10, 'Tenant Occupancy'!JF$5:JF23,{""&gt;0"",""Occupied"",""Late""}))))&gt;1,""Multiple Bookings"", IF(SUMIFS( 'Tenant Occupancy'!JF$5:JF23,OccupancyUnits,$B10,OccupancyAd"&amp;"dresses,$A10)&gt;0,SUMIFS('Tenant Occupancy'!JF$5:JF23,OccupancyUnits,$B10,OccupancyAddresses,$A10),IFERROR(VLOOKUP($A10&amp;"" ""&amp;$B10, FILTER(ARRAYFORMULA({OccupancyAddresses&amp;"" ""&amp; OccupancyUnits,'Tenant Occupancy'!JF$5:JF23}),INDEX(ARRAYFORMULA({OccupancyAdd"&amp;"resses&amp;"" ""&amp; OccupancyUnits,'Tenant Occupancy'!JF$5:JF23}),0,2)&lt;&gt;""""),2,FALSE),IF(JE7=TODAY(),""Today"",)))))"),"")</f>
        <v/>
      </c>
      <c r="JF10" s="3" t="str">
        <f>IFERROR(__xludf.DUMMYFUNCTION("IF(ISBLANK($A10),, IF((ARRAYFORMULA(SUM(COUNTIFS(OccupancyAddresses,$A10,OccupancyUnits, $B10, 'Tenant Occupancy'!JG$5:JG23,{""&gt;0"",""Occupied"",""Late""}))))&gt;1,""Multiple Bookings"", IF(SUMIFS( 'Tenant Occupancy'!JG$5:JG23,OccupancyUnits,$B10,OccupancyAd"&amp;"dresses,$A10)&gt;0,SUMIFS('Tenant Occupancy'!JG$5:JG23,OccupancyUnits,$B10,OccupancyAddresses,$A10),IFERROR(VLOOKUP($A10&amp;"" ""&amp;$B10, FILTER(ARRAYFORMULA({OccupancyAddresses&amp;"" ""&amp; OccupancyUnits,'Tenant Occupancy'!JG$5:JG23}),INDEX(ARRAYFORMULA({OccupancyAdd"&amp;"resses&amp;"" ""&amp; OccupancyUnits,'Tenant Occupancy'!JG$5:JG23}),0,2)&lt;&gt;""""),2,FALSE),IF(JF7=TODAY(),""Today"",)))))"),"")</f>
        <v/>
      </c>
      <c r="JG10" s="3" t="str">
        <f>IFERROR(__xludf.DUMMYFUNCTION("IF(ISBLANK($A10),, IF((ARRAYFORMULA(SUM(COUNTIFS(OccupancyAddresses,$A10,OccupancyUnits, $B10, 'Tenant Occupancy'!JH$5:JH23,{""&gt;0"",""Occupied"",""Late""}))))&gt;1,""Multiple Bookings"", IF(SUMIFS( 'Tenant Occupancy'!JH$5:JH23,OccupancyUnits,$B10,OccupancyAd"&amp;"dresses,$A10)&gt;0,SUMIFS('Tenant Occupancy'!JH$5:JH23,OccupancyUnits,$B10,OccupancyAddresses,$A10),IFERROR(VLOOKUP($A10&amp;"" ""&amp;$B10, FILTER(ARRAYFORMULA({OccupancyAddresses&amp;"" ""&amp; OccupancyUnits,'Tenant Occupancy'!JH$5:JH23}),INDEX(ARRAYFORMULA({OccupancyAdd"&amp;"resses&amp;"" ""&amp; OccupancyUnits,'Tenant Occupancy'!JH$5:JH23}),0,2)&lt;&gt;""""),2,FALSE),IF(JG7=TODAY(),""Today"",)))))"),"")</f>
        <v/>
      </c>
      <c r="JH10" s="3" t="str">
        <f>IFERROR(__xludf.DUMMYFUNCTION("IF(ISBLANK($A10),, IF((ARRAYFORMULA(SUM(COUNTIFS(OccupancyAddresses,$A10,OccupancyUnits, $B10, 'Tenant Occupancy'!JI$5:JI23,{""&gt;0"",""Occupied"",""Late""}))))&gt;1,""Multiple Bookings"", IF(SUMIFS( 'Tenant Occupancy'!JI$5:JI23,OccupancyUnits,$B10,OccupancyAd"&amp;"dresses,$A10)&gt;0,SUMIFS('Tenant Occupancy'!JI$5:JI23,OccupancyUnits,$B10,OccupancyAddresses,$A10),IFERROR(VLOOKUP($A10&amp;"" ""&amp;$B10, FILTER(ARRAYFORMULA({OccupancyAddresses&amp;"" ""&amp; OccupancyUnits,'Tenant Occupancy'!JI$5:JI23}),INDEX(ARRAYFORMULA({OccupancyAdd"&amp;"resses&amp;"" ""&amp; OccupancyUnits,'Tenant Occupancy'!JI$5:JI23}),0,2)&lt;&gt;""""),2,FALSE),IF(JH7=TODAY(),""Today"",)))))"),"")</f>
        <v/>
      </c>
      <c r="JI10" s="3" t="str">
        <f>IFERROR(__xludf.DUMMYFUNCTION("IF(ISBLANK($A10),, IF((ARRAYFORMULA(SUM(COUNTIFS(OccupancyAddresses,$A10,OccupancyUnits, $B10, 'Tenant Occupancy'!JJ$5:JJ23,{""&gt;0"",""Occupied"",""Late""}))))&gt;1,""Multiple Bookings"", IF(SUMIFS( 'Tenant Occupancy'!JJ$5:JJ23,OccupancyUnits,$B10,OccupancyAd"&amp;"dresses,$A10)&gt;0,SUMIFS('Tenant Occupancy'!JJ$5:JJ23,OccupancyUnits,$B10,OccupancyAddresses,$A10),IFERROR(VLOOKUP($A10&amp;"" ""&amp;$B10, FILTER(ARRAYFORMULA({OccupancyAddresses&amp;"" ""&amp; OccupancyUnits,'Tenant Occupancy'!JJ$5:JJ23}),INDEX(ARRAYFORMULA({OccupancyAdd"&amp;"resses&amp;"" ""&amp; OccupancyUnits,'Tenant Occupancy'!JJ$5:JJ23}),0,2)&lt;&gt;""""),2,FALSE),IF(JI7=TODAY(),""Today"",)))))"),"")</f>
        <v/>
      </c>
      <c r="JJ10" s="3" t="str">
        <f>IFERROR(__xludf.DUMMYFUNCTION("IF(ISBLANK($A10),, IF((ARRAYFORMULA(SUM(COUNTIFS(OccupancyAddresses,$A10,OccupancyUnits, $B10, 'Tenant Occupancy'!JK$5:JK23,{""&gt;0"",""Occupied"",""Late""}))))&gt;1,""Multiple Bookings"", IF(SUMIFS( 'Tenant Occupancy'!JK$5:JK23,OccupancyUnits,$B10,OccupancyAd"&amp;"dresses,$A10)&gt;0,SUMIFS('Tenant Occupancy'!JK$5:JK23,OccupancyUnits,$B10,OccupancyAddresses,$A10),IFERROR(VLOOKUP($A10&amp;"" ""&amp;$B10, FILTER(ARRAYFORMULA({OccupancyAddresses&amp;"" ""&amp; OccupancyUnits,'Tenant Occupancy'!JK$5:JK23}),INDEX(ARRAYFORMULA({OccupancyAdd"&amp;"resses&amp;"" ""&amp; OccupancyUnits,'Tenant Occupancy'!JK$5:JK23}),0,2)&lt;&gt;""""),2,FALSE),IF(JJ7=TODAY(),""Today"",)))))"),"")</f>
        <v/>
      </c>
      <c r="JK10" s="3" t="str">
        <f>IFERROR(__xludf.DUMMYFUNCTION("IF(ISBLANK($A10),, IF((ARRAYFORMULA(SUM(COUNTIFS(OccupancyAddresses,$A10,OccupancyUnits, $B10, 'Tenant Occupancy'!JL$5:JL23,{""&gt;0"",""Occupied"",""Late""}))))&gt;1,""Multiple Bookings"", IF(SUMIFS( 'Tenant Occupancy'!JL$5:JL23,OccupancyUnits,$B10,OccupancyAd"&amp;"dresses,$A10)&gt;0,SUMIFS('Tenant Occupancy'!JL$5:JL23,OccupancyUnits,$B10,OccupancyAddresses,$A10),IFERROR(VLOOKUP($A10&amp;"" ""&amp;$B10, FILTER(ARRAYFORMULA({OccupancyAddresses&amp;"" ""&amp; OccupancyUnits,'Tenant Occupancy'!JL$5:JL23}),INDEX(ARRAYFORMULA({OccupancyAdd"&amp;"resses&amp;"" ""&amp; OccupancyUnits,'Tenant Occupancy'!JL$5:JL23}),0,2)&lt;&gt;""""),2,FALSE),IF(JK7=TODAY(),""Today"",)))))"),"")</f>
        <v/>
      </c>
      <c r="JL10" s="3" t="str">
        <f>IFERROR(__xludf.DUMMYFUNCTION("IF(ISBLANK($A10),, IF((ARRAYFORMULA(SUM(COUNTIFS(OccupancyAddresses,$A10,OccupancyUnits, $B10, 'Tenant Occupancy'!JM$5:JM23,{""&gt;0"",""Occupied"",""Late""}))))&gt;1,""Multiple Bookings"", IF(SUMIFS( 'Tenant Occupancy'!JM$5:JM23,OccupancyUnits,$B10,OccupancyAd"&amp;"dresses,$A10)&gt;0,SUMIFS('Tenant Occupancy'!JM$5:JM23,OccupancyUnits,$B10,OccupancyAddresses,$A10),IFERROR(VLOOKUP($A10&amp;"" ""&amp;$B10, FILTER(ARRAYFORMULA({OccupancyAddresses&amp;"" ""&amp; OccupancyUnits,'Tenant Occupancy'!JM$5:JM23}),INDEX(ARRAYFORMULA({OccupancyAdd"&amp;"resses&amp;"" ""&amp; OccupancyUnits,'Tenant Occupancy'!JM$5:JM23}),0,2)&lt;&gt;""""),2,FALSE),IF(JL7=TODAY(),""Today"",)))))"),"")</f>
        <v/>
      </c>
      <c r="JM10" s="3" t="str">
        <f>IFERROR(__xludf.DUMMYFUNCTION("IF(ISBLANK($A10),, IF((ARRAYFORMULA(SUM(COUNTIFS(OccupancyAddresses,$A10,OccupancyUnits, $B10, 'Tenant Occupancy'!JN$5:JN23,{""&gt;0"",""Occupied"",""Late""}))))&gt;1,""Multiple Bookings"", IF(SUMIFS( 'Tenant Occupancy'!JN$5:JN23,OccupancyUnits,$B10,OccupancyAd"&amp;"dresses,$A10)&gt;0,SUMIFS('Tenant Occupancy'!JN$5:JN23,OccupancyUnits,$B10,OccupancyAddresses,$A10),IFERROR(VLOOKUP($A10&amp;"" ""&amp;$B10, FILTER(ARRAYFORMULA({OccupancyAddresses&amp;"" ""&amp; OccupancyUnits,'Tenant Occupancy'!JN$5:JN23}),INDEX(ARRAYFORMULA({OccupancyAdd"&amp;"resses&amp;"" ""&amp; OccupancyUnits,'Tenant Occupancy'!JN$5:JN23}),0,2)&lt;&gt;""""),2,FALSE),IF(JM7=TODAY(),""Today"",)))))"),"")</f>
        <v/>
      </c>
      <c r="JN10" s="3" t="str">
        <f>IFERROR(__xludf.DUMMYFUNCTION("IF(ISBLANK($A10),, IF((ARRAYFORMULA(SUM(COUNTIFS(OccupancyAddresses,$A10,OccupancyUnits, $B10, 'Tenant Occupancy'!JO$5:JO23,{""&gt;0"",""Occupied"",""Late""}))))&gt;1,""Multiple Bookings"", IF(SUMIFS( 'Tenant Occupancy'!JO$5:JO23,OccupancyUnits,$B10,OccupancyAd"&amp;"dresses,$A10)&gt;0,SUMIFS('Tenant Occupancy'!JO$5:JO23,OccupancyUnits,$B10,OccupancyAddresses,$A10),IFERROR(VLOOKUP($A10&amp;"" ""&amp;$B10, FILTER(ARRAYFORMULA({OccupancyAddresses&amp;"" ""&amp; OccupancyUnits,'Tenant Occupancy'!JO$5:JO23}),INDEX(ARRAYFORMULA({OccupancyAdd"&amp;"resses&amp;"" ""&amp; OccupancyUnits,'Tenant Occupancy'!JO$5:JO23}),0,2)&lt;&gt;""""),2,FALSE),IF(JN7=TODAY(),""Today"",)))))"),"")</f>
        <v/>
      </c>
      <c r="JO10" s="3" t="str">
        <f>IFERROR(__xludf.DUMMYFUNCTION("IF(ISBLANK($A10),, IF((ARRAYFORMULA(SUM(COUNTIFS(OccupancyAddresses,$A10,OccupancyUnits, $B10, 'Tenant Occupancy'!JP$5:JP23,{""&gt;0"",""Occupied"",""Late""}))))&gt;1,""Multiple Bookings"", IF(SUMIFS( 'Tenant Occupancy'!JP$5:JP23,OccupancyUnits,$B10,OccupancyAd"&amp;"dresses,$A10)&gt;0,SUMIFS('Tenant Occupancy'!JP$5:JP23,OccupancyUnits,$B10,OccupancyAddresses,$A10),IFERROR(VLOOKUP($A10&amp;"" ""&amp;$B10, FILTER(ARRAYFORMULA({OccupancyAddresses&amp;"" ""&amp; OccupancyUnits,'Tenant Occupancy'!JP$5:JP23}),INDEX(ARRAYFORMULA({OccupancyAdd"&amp;"resses&amp;"" ""&amp; OccupancyUnits,'Tenant Occupancy'!JP$5:JP23}),0,2)&lt;&gt;""""),2,FALSE),IF(JO7=TODAY(),""Today"",)))))"),"")</f>
        <v/>
      </c>
      <c r="JP10" s="3" t="str">
        <f>IFERROR(__xludf.DUMMYFUNCTION("IF(ISBLANK($A10),, IF((ARRAYFORMULA(SUM(COUNTIFS(OccupancyAddresses,$A10,OccupancyUnits, $B10, 'Tenant Occupancy'!JQ$5:JQ23,{""&gt;0"",""Occupied"",""Late""}))))&gt;1,""Multiple Bookings"", IF(SUMIFS( 'Tenant Occupancy'!JQ$5:JQ23,OccupancyUnits,$B10,OccupancyAd"&amp;"dresses,$A10)&gt;0,SUMIFS('Tenant Occupancy'!JQ$5:JQ23,OccupancyUnits,$B10,OccupancyAddresses,$A10),IFERROR(VLOOKUP($A10&amp;"" ""&amp;$B10, FILTER(ARRAYFORMULA({OccupancyAddresses&amp;"" ""&amp; OccupancyUnits,'Tenant Occupancy'!JQ$5:JQ23}),INDEX(ARRAYFORMULA({OccupancyAdd"&amp;"resses&amp;"" ""&amp; OccupancyUnits,'Tenant Occupancy'!JQ$5:JQ23}),0,2)&lt;&gt;""""),2,FALSE),IF(JP7=TODAY(),""Today"",)))))"),"")</f>
        <v/>
      </c>
      <c r="JQ10" s="3" t="str">
        <f>IFERROR(__xludf.DUMMYFUNCTION("IF(ISBLANK($A10),, IF((ARRAYFORMULA(SUM(COUNTIFS(OccupancyAddresses,$A10,OccupancyUnits, $B10, 'Tenant Occupancy'!JR$5:JR23,{""&gt;0"",""Occupied"",""Late""}))))&gt;1,""Multiple Bookings"", IF(SUMIFS( 'Tenant Occupancy'!JR$5:JR23,OccupancyUnits,$B10,OccupancyAd"&amp;"dresses,$A10)&gt;0,SUMIFS('Tenant Occupancy'!JR$5:JR23,OccupancyUnits,$B10,OccupancyAddresses,$A10),IFERROR(VLOOKUP($A10&amp;"" ""&amp;$B10, FILTER(ARRAYFORMULA({OccupancyAddresses&amp;"" ""&amp; OccupancyUnits,'Tenant Occupancy'!JR$5:JR23}),INDEX(ARRAYFORMULA({OccupancyAdd"&amp;"resses&amp;"" ""&amp; OccupancyUnits,'Tenant Occupancy'!JR$5:JR23}),0,2)&lt;&gt;""""),2,FALSE),IF(JQ7=TODAY(),""Today"",)))))"),"")</f>
        <v/>
      </c>
      <c r="JR10" s="3" t="str">
        <f>IFERROR(__xludf.DUMMYFUNCTION("IF(ISBLANK($A10),, IF((ARRAYFORMULA(SUM(COUNTIFS(OccupancyAddresses,$A10,OccupancyUnits, $B10, 'Tenant Occupancy'!JS$5:JS23,{""&gt;0"",""Occupied"",""Late""}))))&gt;1,""Multiple Bookings"", IF(SUMIFS( 'Tenant Occupancy'!JS$5:JS23,OccupancyUnits,$B10,OccupancyAd"&amp;"dresses,$A10)&gt;0,SUMIFS('Tenant Occupancy'!JS$5:JS23,OccupancyUnits,$B10,OccupancyAddresses,$A10),IFERROR(VLOOKUP($A10&amp;"" ""&amp;$B10, FILTER(ARRAYFORMULA({OccupancyAddresses&amp;"" ""&amp; OccupancyUnits,'Tenant Occupancy'!JS$5:JS23}),INDEX(ARRAYFORMULA({OccupancyAdd"&amp;"resses&amp;"" ""&amp; OccupancyUnits,'Tenant Occupancy'!JS$5:JS23}),0,2)&lt;&gt;""""),2,FALSE),IF(JR7=TODAY(),""Today"",)))))"),"")</f>
        <v/>
      </c>
      <c r="JS10" s="3" t="str">
        <f>IFERROR(__xludf.DUMMYFUNCTION("IF(ISBLANK($A10),, IF((ARRAYFORMULA(SUM(COUNTIFS(OccupancyAddresses,$A10,OccupancyUnits, $B10, 'Tenant Occupancy'!JT$5:JT23,{""&gt;0"",""Occupied"",""Late""}))))&gt;1,""Multiple Bookings"", IF(SUMIFS( 'Tenant Occupancy'!JT$5:JT23,OccupancyUnits,$B10,OccupancyAd"&amp;"dresses,$A10)&gt;0,SUMIFS('Tenant Occupancy'!JT$5:JT23,OccupancyUnits,$B10,OccupancyAddresses,$A10),IFERROR(VLOOKUP($A10&amp;"" ""&amp;$B10, FILTER(ARRAYFORMULA({OccupancyAddresses&amp;"" ""&amp; OccupancyUnits,'Tenant Occupancy'!JT$5:JT23}),INDEX(ARRAYFORMULA({OccupancyAdd"&amp;"resses&amp;"" ""&amp; OccupancyUnits,'Tenant Occupancy'!JT$5:JT23}),0,2)&lt;&gt;""""),2,FALSE),IF(JS7=TODAY(),""Today"",)))))"),"")</f>
        <v/>
      </c>
      <c r="JT10" s="3" t="str">
        <f>IFERROR(__xludf.DUMMYFUNCTION("IF(ISBLANK($A10),, IF((ARRAYFORMULA(SUM(COUNTIFS(OccupancyAddresses,$A10,OccupancyUnits, $B10, 'Tenant Occupancy'!JU$5:JU23,{""&gt;0"",""Occupied"",""Late""}))))&gt;1,""Multiple Bookings"", IF(SUMIFS( 'Tenant Occupancy'!JU$5:JU23,OccupancyUnits,$B10,OccupancyAd"&amp;"dresses,$A10)&gt;0,SUMIFS('Tenant Occupancy'!JU$5:JU23,OccupancyUnits,$B10,OccupancyAddresses,$A10),IFERROR(VLOOKUP($A10&amp;"" ""&amp;$B10, FILTER(ARRAYFORMULA({OccupancyAddresses&amp;"" ""&amp; OccupancyUnits,'Tenant Occupancy'!JU$5:JU23}),INDEX(ARRAYFORMULA({OccupancyAdd"&amp;"resses&amp;"" ""&amp; OccupancyUnits,'Tenant Occupancy'!JU$5:JU23}),0,2)&lt;&gt;""""),2,FALSE),IF(JT7=TODAY(),""Today"",)))))"),"")</f>
        <v/>
      </c>
      <c r="JU10" s="3" t="str">
        <f>IFERROR(__xludf.DUMMYFUNCTION("IF(ISBLANK($A10),, IF((ARRAYFORMULA(SUM(COUNTIFS(OccupancyAddresses,$A10,OccupancyUnits, $B10, 'Tenant Occupancy'!JV$5:JV23,{""&gt;0"",""Occupied"",""Late""}))))&gt;1,""Multiple Bookings"", IF(SUMIFS( 'Tenant Occupancy'!JV$5:JV23,OccupancyUnits,$B10,OccupancyAd"&amp;"dresses,$A10)&gt;0,SUMIFS('Tenant Occupancy'!JV$5:JV23,OccupancyUnits,$B10,OccupancyAddresses,$A10),IFERROR(VLOOKUP($A10&amp;"" ""&amp;$B10, FILTER(ARRAYFORMULA({OccupancyAddresses&amp;"" ""&amp; OccupancyUnits,'Tenant Occupancy'!JV$5:JV23}),INDEX(ARRAYFORMULA({OccupancyAdd"&amp;"resses&amp;"" ""&amp; OccupancyUnits,'Tenant Occupancy'!JV$5:JV23}),0,2)&lt;&gt;""""),2,FALSE),IF(JU7=TODAY(),""Today"",)))))"),"")</f>
        <v/>
      </c>
      <c r="JV10" s="3" t="str">
        <f>IFERROR(__xludf.DUMMYFUNCTION("IF(ISBLANK($A10),, IF((ARRAYFORMULA(SUM(COUNTIFS(OccupancyAddresses,$A10,OccupancyUnits, $B10, 'Tenant Occupancy'!JW$5:JW23,{""&gt;0"",""Occupied"",""Late""}))))&gt;1,""Multiple Bookings"", IF(SUMIFS( 'Tenant Occupancy'!JW$5:JW23,OccupancyUnits,$B10,OccupancyAd"&amp;"dresses,$A10)&gt;0,SUMIFS('Tenant Occupancy'!JW$5:JW23,OccupancyUnits,$B10,OccupancyAddresses,$A10),IFERROR(VLOOKUP($A10&amp;"" ""&amp;$B10, FILTER(ARRAYFORMULA({OccupancyAddresses&amp;"" ""&amp; OccupancyUnits,'Tenant Occupancy'!JW$5:JW23}),INDEX(ARRAYFORMULA({OccupancyAdd"&amp;"resses&amp;"" ""&amp; OccupancyUnits,'Tenant Occupancy'!JW$5:JW23}),0,2)&lt;&gt;""""),2,FALSE),IF(JV7=TODAY(),""Today"",)))))"),"")</f>
        <v/>
      </c>
      <c r="JW10" s="3" t="str">
        <f>IFERROR(__xludf.DUMMYFUNCTION("IF(ISBLANK($A10),, IF((ARRAYFORMULA(SUM(COUNTIFS(OccupancyAddresses,$A10,OccupancyUnits, $B10, 'Tenant Occupancy'!JX$5:JX23,{""&gt;0"",""Occupied"",""Late""}))))&gt;1,""Multiple Bookings"", IF(SUMIFS( 'Tenant Occupancy'!JX$5:JX23,OccupancyUnits,$B10,OccupancyAd"&amp;"dresses,$A10)&gt;0,SUMIFS('Tenant Occupancy'!JX$5:JX23,OccupancyUnits,$B10,OccupancyAddresses,$A10),IFERROR(VLOOKUP($A10&amp;"" ""&amp;$B10, FILTER(ARRAYFORMULA({OccupancyAddresses&amp;"" ""&amp; OccupancyUnits,'Tenant Occupancy'!JX$5:JX23}),INDEX(ARRAYFORMULA({OccupancyAdd"&amp;"resses&amp;"" ""&amp; OccupancyUnits,'Tenant Occupancy'!JX$5:JX23}),0,2)&lt;&gt;""""),2,FALSE),IF(JW7=TODAY(),""Today"",)))))"),"")</f>
        <v/>
      </c>
      <c r="JX10" s="3" t="str">
        <f>IFERROR(__xludf.DUMMYFUNCTION("IF(ISBLANK($A10),, IF((ARRAYFORMULA(SUM(COUNTIFS(OccupancyAddresses,$A10,OccupancyUnits, $B10, 'Tenant Occupancy'!JY$5:JY23,{""&gt;0"",""Occupied"",""Late""}))))&gt;1,""Multiple Bookings"", IF(SUMIFS( 'Tenant Occupancy'!JY$5:JY23,OccupancyUnits,$B10,OccupancyAd"&amp;"dresses,$A10)&gt;0,SUMIFS('Tenant Occupancy'!JY$5:JY23,OccupancyUnits,$B10,OccupancyAddresses,$A10),IFERROR(VLOOKUP($A10&amp;"" ""&amp;$B10, FILTER(ARRAYFORMULA({OccupancyAddresses&amp;"" ""&amp; OccupancyUnits,'Tenant Occupancy'!JY$5:JY23}),INDEX(ARRAYFORMULA({OccupancyAdd"&amp;"resses&amp;"" ""&amp; OccupancyUnits,'Tenant Occupancy'!JY$5:JY23}),0,2)&lt;&gt;""""),2,FALSE),IF(JX7=TODAY(),""Today"",)))))"),"")</f>
        <v/>
      </c>
      <c r="JY10" s="3" t="str">
        <f>IFERROR(__xludf.DUMMYFUNCTION("IF(ISBLANK($A10),, IF((ARRAYFORMULA(SUM(COUNTIFS(OccupancyAddresses,$A10,OccupancyUnits, $B10, 'Tenant Occupancy'!JZ$5:JZ23,{""&gt;0"",""Occupied"",""Late""}))))&gt;1,""Multiple Bookings"", IF(SUMIFS( 'Tenant Occupancy'!JZ$5:JZ23,OccupancyUnits,$B10,OccupancyAd"&amp;"dresses,$A10)&gt;0,SUMIFS('Tenant Occupancy'!JZ$5:JZ23,OccupancyUnits,$B10,OccupancyAddresses,$A10),IFERROR(VLOOKUP($A10&amp;"" ""&amp;$B10, FILTER(ARRAYFORMULA({OccupancyAddresses&amp;"" ""&amp; OccupancyUnits,'Tenant Occupancy'!JZ$5:JZ23}),INDEX(ARRAYFORMULA({OccupancyAdd"&amp;"resses&amp;"" ""&amp; OccupancyUnits,'Tenant Occupancy'!JZ$5:JZ23}),0,2)&lt;&gt;""""),2,FALSE),IF(JY7=TODAY(),""Today"",)))))"),"")</f>
        <v/>
      </c>
      <c r="JZ10" s="3" t="str">
        <f>IFERROR(__xludf.DUMMYFUNCTION("IF(ISBLANK($A10),, IF((ARRAYFORMULA(SUM(COUNTIFS(OccupancyAddresses,$A10,OccupancyUnits, $B10, 'Tenant Occupancy'!KA$5:KA23,{""&gt;0"",""Occupied"",""Late""}))))&gt;1,""Multiple Bookings"", IF(SUMIFS( 'Tenant Occupancy'!KA$5:KA23,OccupancyUnits,$B10,OccupancyAd"&amp;"dresses,$A10)&gt;0,SUMIFS('Tenant Occupancy'!KA$5:KA23,OccupancyUnits,$B10,OccupancyAddresses,$A10),IFERROR(VLOOKUP($A10&amp;"" ""&amp;$B10, FILTER(ARRAYFORMULA({OccupancyAddresses&amp;"" ""&amp; OccupancyUnits,'Tenant Occupancy'!KA$5:KA23}),INDEX(ARRAYFORMULA({OccupancyAdd"&amp;"resses&amp;"" ""&amp; OccupancyUnits,'Tenant Occupancy'!KA$5:KA23}),0,2)&lt;&gt;""""),2,FALSE),IF(JZ7=TODAY(),""Today"",)))))"),"")</f>
        <v/>
      </c>
      <c r="KA10" s="3" t="str">
        <f>IFERROR(__xludf.DUMMYFUNCTION("IF(ISBLANK($A10),, IF((ARRAYFORMULA(SUM(COUNTIFS(OccupancyAddresses,$A10,OccupancyUnits, $B10, 'Tenant Occupancy'!KB$5:KB23,{""&gt;0"",""Occupied"",""Late""}))))&gt;1,""Multiple Bookings"", IF(SUMIFS( 'Tenant Occupancy'!KB$5:KB23,OccupancyUnits,$B10,OccupancyAd"&amp;"dresses,$A10)&gt;0,SUMIFS('Tenant Occupancy'!KB$5:KB23,OccupancyUnits,$B10,OccupancyAddresses,$A10),IFERROR(VLOOKUP($A10&amp;"" ""&amp;$B10, FILTER(ARRAYFORMULA({OccupancyAddresses&amp;"" ""&amp; OccupancyUnits,'Tenant Occupancy'!KB$5:KB23}),INDEX(ARRAYFORMULA({OccupancyAdd"&amp;"resses&amp;"" ""&amp; OccupancyUnits,'Tenant Occupancy'!KB$5:KB23}),0,2)&lt;&gt;""""),2,FALSE),IF(KA7=TODAY(),""Today"",)))))"),"")</f>
        <v/>
      </c>
      <c r="KB10" s="3" t="str">
        <f>IFERROR(__xludf.DUMMYFUNCTION("IF(ISBLANK($A10),, IF((ARRAYFORMULA(SUM(COUNTIFS(OccupancyAddresses,$A10,OccupancyUnits, $B10, 'Tenant Occupancy'!KC$5:KC23,{""&gt;0"",""Occupied"",""Late""}))))&gt;1,""Multiple Bookings"", IF(SUMIFS( 'Tenant Occupancy'!KC$5:KC23,OccupancyUnits,$B10,OccupancyAd"&amp;"dresses,$A10)&gt;0,SUMIFS('Tenant Occupancy'!KC$5:KC23,OccupancyUnits,$B10,OccupancyAddresses,$A10),IFERROR(VLOOKUP($A10&amp;"" ""&amp;$B10, FILTER(ARRAYFORMULA({OccupancyAddresses&amp;"" ""&amp; OccupancyUnits,'Tenant Occupancy'!KC$5:KC23}),INDEX(ARRAYFORMULA({OccupancyAdd"&amp;"resses&amp;"" ""&amp; OccupancyUnits,'Tenant Occupancy'!KC$5:KC23}),0,2)&lt;&gt;""""),2,FALSE),IF(KB7=TODAY(),""Today"",)))))"),"")</f>
        <v/>
      </c>
      <c r="KC10" s="3" t="str">
        <f>IFERROR(__xludf.DUMMYFUNCTION("IF(ISBLANK($A10),, IF((ARRAYFORMULA(SUM(COUNTIFS(OccupancyAddresses,$A10,OccupancyUnits, $B10, 'Tenant Occupancy'!KD$5:KD23,{""&gt;0"",""Occupied"",""Late""}))))&gt;1,""Multiple Bookings"", IF(SUMIFS( 'Tenant Occupancy'!KD$5:KD23,OccupancyUnits,$B10,OccupancyAd"&amp;"dresses,$A10)&gt;0,SUMIFS('Tenant Occupancy'!KD$5:KD23,OccupancyUnits,$B10,OccupancyAddresses,$A10),IFERROR(VLOOKUP($A10&amp;"" ""&amp;$B10, FILTER(ARRAYFORMULA({OccupancyAddresses&amp;"" ""&amp; OccupancyUnits,'Tenant Occupancy'!KD$5:KD23}),INDEX(ARRAYFORMULA({OccupancyAdd"&amp;"resses&amp;"" ""&amp; OccupancyUnits,'Tenant Occupancy'!KD$5:KD23}),0,2)&lt;&gt;""""),2,FALSE),IF(KC7=TODAY(),""Today"",)))))"),"")</f>
        <v/>
      </c>
      <c r="KD10" s="3" t="str">
        <f>IFERROR(__xludf.DUMMYFUNCTION("IF(ISBLANK($A10),, IF((ARRAYFORMULA(SUM(COUNTIFS(OccupancyAddresses,$A10,OccupancyUnits, $B10, 'Tenant Occupancy'!KE$5:KE23,{""&gt;0"",""Occupied"",""Late""}))))&gt;1,""Multiple Bookings"", IF(SUMIFS( 'Tenant Occupancy'!KE$5:KE23,OccupancyUnits,$B10,OccupancyAd"&amp;"dresses,$A10)&gt;0,SUMIFS('Tenant Occupancy'!KE$5:KE23,OccupancyUnits,$B10,OccupancyAddresses,$A10),IFERROR(VLOOKUP($A10&amp;"" ""&amp;$B10, FILTER(ARRAYFORMULA({OccupancyAddresses&amp;"" ""&amp; OccupancyUnits,'Tenant Occupancy'!KE$5:KE23}),INDEX(ARRAYFORMULA({OccupancyAdd"&amp;"resses&amp;"" ""&amp; OccupancyUnits,'Tenant Occupancy'!KE$5:KE23}),0,2)&lt;&gt;""""),2,FALSE),IF(KD7=TODAY(),""Today"",)))))"),"")</f>
        <v/>
      </c>
      <c r="KE10" s="3" t="str">
        <f>IFERROR(__xludf.DUMMYFUNCTION("IF(ISBLANK($A10),, IF((ARRAYFORMULA(SUM(COUNTIFS(OccupancyAddresses,$A10,OccupancyUnits, $B10, 'Tenant Occupancy'!KF$5:KF23,{""&gt;0"",""Occupied"",""Late""}))))&gt;1,""Multiple Bookings"", IF(SUMIFS( 'Tenant Occupancy'!KF$5:KF23,OccupancyUnits,$B10,OccupancyAd"&amp;"dresses,$A10)&gt;0,SUMIFS('Tenant Occupancy'!KF$5:KF23,OccupancyUnits,$B10,OccupancyAddresses,$A10),IFERROR(VLOOKUP($A10&amp;"" ""&amp;$B10, FILTER(ARRAYFORMULA({OccupancyAddresses&amp;"" ""&amp; OccupancyUnits,'Tenant Occupancy'!KF$5:KF23}),INDEX(ARRAYFORMULA({OccupancyAdd"&amp;"resses&amp;"" ""&amp; OccupancyUnits,'Tenant Occupancy'!KF$5:KF23}),0,2)&lt;&gt;""""),2,FALSE),IF(KE7=TODAY(),""Today"",)))))"),"")</f>
        <v/>
      </c>
      <c r="KF10" s="3" t="str">
        <f>IFERROR(__xludf.DUMMYFUNCTION("IF(ISBLANK($A10),, IF((ARRAYFORMULA(SUM(COUNTIFS(OccupancyAddresses,$A10,OccupancyUnits, $B10, 'Tenant Occupancy'!KG$5:KG23,{""&gt;0"",""Occupied"",""Late""}))))&gt;1,""Multiple Bookings"", IF(SUMIFS( 'Tenant Occupancy'!KG$5:KG23,OccupancyUnits,$B10,OccupancyAd"&amp;"dresses,$A10)&gt;0,SUMIFS('Tenant Occupancy'!KG$5:KG23,OccupancyUnits,$B10,OccupancyAddresses,$A10),IFERROR(VLOOKUP($A10&amp;"" ""&amp;$B10, FILTER(ARRAYFORMULA({OccupancyAddresses&amp;"" ""&amp; OccupancyUnits,'Tenant Occupancy'!KG$5:KG23}),INDEX(ARRAYFORMULA({OccupancyAdd"&amp;"resses&amp;"" ""&amp; OccupancyUnits,'Tenant Occupancy'!KG$5:KG23}),0,2)&lt;&gt;""""),2,FALSE),IF(KF7=TODAY(),""Today"",)))))"),"")</f>
        <v/>
      </c>
      <c r="KG10" s="3" t="str">
        <f>IFERROR(__xludf.DUMMYFUNCTION("IF(ISBLANK($A10),, IF((ARRAYFORMULA(SUM(COUNTIFS(OccupancyAddresses,$A10,OccupancyUnits, $B10, 'Tenant Occupancy'!KH$5:KH23,{""&gt;0"",""Occupied"",""Late""}))))&gt;1,""Multiple Bookings"", IF(SUMIFS( 'Tenant Occupancy'!KH$5:KH23,OccupancyUnits,$B10,OccupancyAd"&amp;"dresses,$A10)&gt;0,SUMIFS('Tenant Occupancy'!KH$5:KH23,OccupancyUnits,$B10,OccupancyAddresses,$A10),IFERROR(VLOOKUP($A10&amp;"" ""&amp;$B10, FILTER(ARRAYFORMULA({OccupancyAddresses&amp;"" ""&amp; OccupancyUnits,'Tenant Occupancy'!KH$5:KH23}),INDEX(ARRAYFORMULA({OccupancyAdd"&amp;"resses&amp;"" ""&amp; OccupancyUnits,'Tenant Occupancy'!KH$5:KH23}),0,2)&lt;&gt;""""),2,FALSE),IF(KG7=TODAY(),""Today"",)))))"),"")</f>
        <v/>
      </c>
      <c r="KH10" s="3" t="str">
        <f>IFERROR(__xludf.DUMMYFUNCTION("IF(ISBLANK($A10),, IF((ARRAYFORMULA(SUM(COUNTIFS(OccupancyAddresses,$A10,OccupancyUnits, $B10, 'Tenant Occupancy'!KI$5:KI23,{""&gt;0"",""Occupied"",""Late""}))))&gt;1,""Multiple Bookings"", IF(SUMIFS( 'Tenant Occupancy'!KI$5:KI23,OccupancyUnits,$B10,OccupancyAd"&amp;"dresses,$A10)&gt;0,SUMIFS('Tenant Occupancy'!KI$5:KI23,OccupancyUnits,$B10,OccupancyAddresses,$A10),IFERROR(VLOOKUP($A10&amp;"" ""&amp;$B10, FILTER(ARRAYFORMULA({OccupancyAddresses&amp;"" ""&amp; OccupancyUnits,'Tenant Occupancy'!KI$5:KI23}),INDEX(ARRAYFORMULA({OccupancyAdd"&amp;"resses&amp;"" ""&amp; OccupancyUnits,'Tenant Occupancy'!KI$5:KI23}),0,2)&lt;&gt;""""),2,FALSE),IF(KH7=TODAY(),""Today"",)))))"),"")</f>
        <v/>
      </c>
      <c r="KI10" s="3" t="str">
        <f>IFERROR(__xludf.DUMMYFUNCTION("IF(ISBLANK($A10),, IF((ARRAYFORMULA(SUM(COUNTIFS(OccupancyAddresses,$A10,OccupancyUnits, $B10, 'Tenant Occupancy'!KJ$5:KJ23,{""&gt;0"",""Occupied"",""Late""}))))&gt;1,""Multiple Bookings"", IF(SUMIFS( 'Tenant Occupancy'!KJ$5:KJ23,OccupancyUnits,$B10,OccupancyAd"&amp;"dresses,$A10)&gt;0,SUMIFS('Tenant Occupancy'!KJ$5:KJ23,OccupancyUnits,$B10,OccupancyAddresses,$A10),IFERROR(VLOOKUP($A10&amp;"" ""&amp;$B10, FILTER(ARRAYFORMULA({OccupancyAddresses&amp;"" ""&amp; OccupancyUnits,'Tenant Occupancy'!KJ$5:KJ23}),INDEX(ARRAYFORMULA({OccupancyAdd"&amp;"resses&amp;"" ""&amp; OccupancyUnits,'Tenant Occupancy'!KJ$5:KJ23}),0,2)&lt;&gt;""""),2,FALSE),IF(KI7=TODAY(),""Today"",)))))"),"")</f>
        <v/>
      </c>
      <c r="KJ10" s="3" t="str">
        <f>IFERROR(__xludf.DUMMYFUNCTION("IF(ISBLANK($A10),, IF((ARRAYFORMULA(SUM(COUNTIFS(OccupancyAddresses,$A10,OccupancyUnits, $B10, 'Tenant Occupancy'!KK$5:KK23,{""&gt;0"",""Occupied"",""Late""}))))&gt;1,""Multiple Bookings"", IF(SUMIFS( 'Tenant Occupancy'!KK$5:KK23,OccupancyUnits,$B10,OccupancyAd"&amp;"dresses,$A10)&gt;0,SUMIFS('Tenant Occupancy'!KK$5:KK23,OccupancyUnits,$B10,OccupancyAddresses,$A10),IFERROR(VLOOKUP($A10&amp;"" ""&amp;$B10, FILTER(ARRAYFORMULA({OccupancyAddresses&amp;"" ""&amp; OccupancyUnits,'Tenant Occupancy'!KK$5:KK23}),INDEX(ARRAYFORMULA({OccupancyAdd"&amp;"resses&amp;"" ""&amp; OccupancyUnits,'Tenant Occupancy'!KK$5:KK23}),0,2)&lt;&gt;""""),2,FALSE),IF(KJ7=TODAY(),""Today"",)))))"),"")</f>
        <v/>
      </c>
      <c r="KK10" s="3" t="str">
        <f>IFERROR(__xludf.DUMMYFUNCTION("IF(ISBLANK($A10),, IF((ARRAYFORMULA(SUM(COUNTIFS(OccupancyAddresses,$A10,OccupancyUnits, $B10, 'Tenant Occupancy'!KL$5:KL23,{""&gt;0"",""Occupied"",""Late""}))))&gt;1,""Multiple Bookings"", IF(SUMIFS( 'Tenant Occupancy'!KL$5:KL23,OccupancyUnits,$B10,OccupancyAd"&amp;"dresses,$A10)&gt;0,SUMIFS('Tenant Occupancy'!KL$5:KL23,OccupancyUnits,$B10,OccupancyAddresses,$A10),IFERROR(VLOOKUP($A10&amp;"" ""&amp;$B10, FILTER(ARRAYFORMULA({OccupancyAddresses&amp;"" ""&amp; OccupancyUnits,'Tenant Occupancy'!KL$5:KL23}),INDEX(ARRAYFORMULA({OccupancyAdd"&amp;"resses&amp;"" ""&amp; OccupancyUnits,'Tenant Occupancy'!KL$5:KL23}),0,2)&lt;&gt;""""),2,FALSE),IF(KK7=TODAY(),""Today"",)))))"),"")</f>
        <v/>
      </c>
      <c r="KL10" s="3" t="str">
        <f>IFERROR(__xludf.DUMMYFUNCTION("IF(ISBLANK($A10),, IF((ARRAYFORMULA(SUM(COUNTIFS(OccupancyAddresses,$A10,OccupancyUnits, $B10, 'Tenant Occupancy'!KM$5:KM23,{""&gt;0"",""Occupied"",""Late""}))))&gt;1,""Multiple Bookings"", IF(SUMIFS( 'Tenant Occupancy'!KM$5:KM23,OccupancyUnits,$B10,OccupancyAd"&amp;"dresses,$A10)&gt;0,SUMIFS('Tenant Occupancy'!KM$5:KM23,OccupancyUnits,$B10,OccupancyAddresses,$A10),IFERROR(VLOOKUP($A10&amp;"" ""&amp;$B10, FILTER(ARRAYFORMULA({OccupancyAddresses&amp;"" ""&amp; OccupancyUnits,'Tenant Occupancy'!KM$5:KM23}),INDEX(ARRAYFORMULA({OccupancyAdd"&amp;"resses&amp;"" ""&amp; OccupancyUnits,'Tenant Occupancy'!KM$5:KM23}),0,2)&lt;&gt;""""),2,FALSE),IF(KL7=TODAY(),""Today"",)))))"),"")</f>
        <v/>
      </c>
      <c r="KM10" s="3" t="str">
        <f>IFERROR(__xludf.DUMMYFUNCTION("IF(ISBLANK($A10),, IF((ARRAYFORMULA(SUM(COUNTIFS(OccupancyAddresses,$A10,OccupancyUnits, $B10, 'Tenant Occupancy'!KN$5:KN23,{""&gt;0"",""Occupied"",""Late""}))))&gt;1,""Multiple Bookings"", IF(SUMIFS( 'Tenant Occupancy'!KN$5:KN23,OccupancyUnits,$B10,OccupancyAd"&amp;"dresses,$A10)&gt;0,SUMIFS('Tenant Occupancy'!KN$5:KN23,OccupancyUnits,$B10,OccupancyAddresses,$A10),IFERROR(VLOOKUP($A10&amp;"" ""&amp;$B10, FILTER(ARRAYFORMULA({OccupancyAddresses&amp;"" ""&amp; OccupancyUnits,'Tenant Occupancy'!KN$5:KN23}),INDEX(ARRAYFORMULA({OccupancyAdd"&amp;"resses&amp;"" ""&amp; OccupancyUnits,'Tenant Occupancy'!KN$5:KN23}),0,2)&lt;&gt;""""),2,FALSE),IF(KM7=TODAY(),""Today"",)))))"),"")</f>
        <v/>
      </c>
      <c r="KN10" s="3" t="str">
        <f>IFERROR(__xludf.DUMMYFUNCTION("IF(ISBLANK($A10),, IF((ARRAYFORMULA(SUM(COUNTIFS(OccupancyAddresses,$A10,OccupancyUnits, $B10, 'Tenant Occupancy'!KO$5:KO23,{""&gt;0"",""Occupied"",""Late""}))))&gt;1,""Multiple Bookings"", IF(SUMIFS( 'Tenant Occupancy'!KO$5:KO23,OccupancyUnits,$B10,OccupancyAd"&amp;"dresses,$A10)&gt;0,SUMIFS('Tenant Occupancy'!KO$5:KO23,OccupancyUnits,$B10,OccupancyAddresses,$A10),IFERROR(VLOOKUP($A10&amp;"" ""&amp;$B10, FILTER(ARRAYFORMULA({OccupancyAddresses&amp;"" ""&amp; OccupancyUnits,'Tenant Occupancy'!KO$5:KO23}),INDEX(ARRAYFORMULA({OccupancyAdd"&amp;"resses&amp;"" ""&amp; OccupancyUnits,'Tenant Occupancy'!KO$5:KO23}),0,2)&lt;&gt;""""),2,FALSE),IF(KN7=TODAY(),""Today"",)))))"),"")</f>
        <v/>
      </c>
      <c r="KO10" s="3" t="str">
        <f>IFERROR(__xludf.DUMMYFUNCTION("IF(ISBLANK($A10),, IF((ARRAYFORMULA(SUM(COUNTIFS(OccupancyAddresses,$A10,OccupancyUnits, $B10, 'Tenant Occupancy'!KP$5:KP23,{""&gt;0"",""Occupied"",""Late""}))))&gt;1,""Multiple Bookings"", IF(SUMIFS( 'Tenant Occupancy'!KP$5:KP23,OccupancyUnits,$B10,OccupancyAd"&amp;"dresses,$A10)&gt;0,SUMIFS('Tenant Occupancy'!KP$5:KP23,OccupancyUnits,$B10,OccupancyAddresses,$A10),IFERROR(VLOOKUP($A10&amp;"" ""&amp;$B10, FILTER(ARRAYFORMULA({OccupancyAddresses&amp;"" ""&amp; OccupancyUnits,'Tenant Occupancy'!KP$5:KP23}),INDEX(ARRAYFORMULA({OccupancyAdd"&amp;"resses&amp;"" ""&amp; OccupancyUnits,'Tenant Occupancy'!KP$5:KP23}),0,2)&lt;&gt;""""),2,FALSE),IF(KO7=TODAY(),""Today"",)))))"),"")</f>
        <v/>
      </c>
      <c r="KP10" s="3" t="str">
        <f>IFERROR(__xludf.DUMMYFUNCTION("IF(ISBLANK($A10),, IF((ARRAYFORMULA(SUM(COUNTIFS(OccupancyAddresses,$A10,OccupancyUnits, $B10, 'Tenant Occupancy'!KQ$5:KQ23,{""&gt;0"",""Occupied"",""Late""}))))&gt;1,""Multiple Bookings"", IF(SUMIFS( 'Tenant Occupancy'!KQ$5:KQ23,OccupancyUnits,$B10,OccupancyAd"&amp;"dresses,$A10)&gt;0,SUMIFS('Tenant Occupancy'!KQ$5:KQ23,OccupancyUnits,$B10,OccupancyAddresses,$A10),IFERROR(VLOOKUP($A10&amp;"" ""&amp;$B10, FILTER(ARRAYFORMULA({OccupancyAddresses&amp;"" ""&amp; OccupancyUnits,'Tenant Occupancy'!KQ$5:KQ23}),INDEX(ARRAYFORMULA({OccupancyAdd"&amp;"resses&amp;"" ""&amp; OccupancyUnits,'Tenant Occupancy'!KQ$5:KQ23}),0,2)&lt;&gt;""""),2,FALSE),IF(KP7=TODAY(),""Today"",)))))"),"")</f>
        <v/>
      </c>
      <c r="KQ10" s="3" t="str">
        <f>IFERROR(__xludf.DUMMYFUNCTION("IF(ISBLANK($A10),, IF((ARRAYFORMULA(SUM(COUNTIFS(OccupancyAddresses,$A10,OccupancyUnits, $B10, 'Tenant Occupancy'!KR$5:KR23,{""&gt;0"",""Occupied"",""Late""}))))&gt;1,""Multiple Bookings"", IF(SUMIFS( 'Tenant Occupancy'!KR$5:KR23,OccupancyUnits,$B10,OccupancyAd"&amp;"dresses,$A10)&gt;0,SUMIFS('Tenant Occupancy'!KR$5:KR23,OccupancyUnits,$B10,OccupancyAddresses,$A10),IFERROR(VLOOKUP($A10&amp;"" ""&amp;$B10, FILTER(ARRAYFORMULA({OccupancyAddresses&amp;"" ""&amp; OccupancyUnits,'Tenant Occupancy'!KR$5:KR23}),INDEX(ARRAYFORMULA({OccupancyAdd"&amp;"resses&amp;"" ""&amp; OccupancyUnits,'Tenant Occupancy'!KR$5:KR23}),0,2)&lt;&gt;""""),2,FALSE),IF(KQ7=TODAY(),""Today"",)))))"),"")</f>
        <v/>
      </c>
      <c r="KR10" s="3" t="str">
        <f>IFERROR(__xludf.DUMMYFUNCTION("IF(ISBLANK($A10),, IF((ARRAYFORMULA(SUM(COUNTIFS(OccupancyAddresses,$A10,OccupancyUnits, $B10, 'Tenant Occupancy'!KS$5:KS23,{""&gt;0"",""Occupied"",""Late""}))))&gt;1,""Multiple Bookings"", IF(SUMIFS( 'Tenant Occupancy'!KS$5:KS23,OccupancyUnits,$B10,OccupancyAd"&amp;"dresses,$A10)&gt;0,SUMIFS('Tenant Occupancy'!KS$5:KS23,OccupancyUnits,$B10,OccupancyAddresses,$A10),IFERROR(VLOOKUP($A10&amp;"" ""&amp;$B10, FILTER(ARRAYFORMULA({OccupancyAddresses&amp;"" ""&amp; OccupancyUnits,'Tenant Occupancy'!KS$5:KS23}),INDEX(ARRAYFORMULA({OccupancyAdd"&amp;"resses&amp;"" ""&amp; OccupancyUnits,'Tenant Occupancy'!KS$5:KS23}),0,2)&lt;&gt;""""),2,FALSE),IF(KR7=TODAY(),""Today"",)))))"),"")</f>
        <v/>
      </c>
      <c r="KS10" s="3" t="str">
        <f>IFERROR(__xludf.DUMMYFUNCTION("IF(ISBLANK($A10),, IF((ARRAYFORMULA(SUM(COUNTIFS(OccupancyAddresses,$A10,OccupancyUnits, $B10, 'Tenant Occupancy'!KT$5:KT23,{""&gt;0"",""Occupied"",""Late""}))))&gt;1,""Multiple Bookings"", IF(SUMIFS( 'Tenant Occupancy'!KT$5:KT23,OccupancyUnits,$B10,OccupancyAd"&amp;"dresses,$A10)&gt;0,SUMIFS('Tenant Occupancy'!KT$5:KT23,OccupancyUnits,$B10,OccupancyAddresses,$A10),IFERROR(VLOOKUP($A10&amp;"" ""&amp;$B10, FILTER(ARRAYFORMULA({OccupancyAddresses&amp;"" ""&amp; OccupancyUnits,'Tenant Occupancy'!KT$5:KT23}),INDEX(ARRAYFORMULA({OccupancyAdd"&amp;"resses&amp;"" ""&amp; OccupancyUnits,'Tenant Occupancy'!KT$5:KT23}),0,2)&lt;&gt;""""),2,FALSE),IF(KS7=TODAY(),""Today"",)))))"),"")</f>
        <v/>
      </c>
      <c r="KT10" s="3" t="str">
        <f>IFERROR(__xludf.DUMMYFUNCTION("IF(ISBLANK($A10),, IF((ARRAYFORMULA(SUM(COUNTIFS(OccupancyAddresses,$A10,OccupancyUnits, $B10, 'Tenant Occupancy'!KU$5:KU23,{""&gt;0"",""Occupied"",""Late""}))))&gt;1,""Multiple Bookings"", IF(SUMIFS( 'Tenant Occupancy'!KU$5:KU23,OccupancyUnits,$B10,OccupancyAd"&amp;"dresses,$A10)&gt;0,SUMIFS('Tenant Occupancy'!KU$5:KU23,OccupancyUnits,$B10,OccupancyAddresses,$A10),IFERROR(VLOOKUP($A10&amp;"" ""&amp;$B10, FILTER(ARRAYFORMULA({OccupancyAddresses&amp;"" ""&amp; OccupancyUnits,'Tenant Occupancy'!KU$5:KU23}),INDEX(ARRAYFORMULA({OccupancyAdd"&amp;"resses&amp;"" ""&amp; OccupancyUnits,'Tenant Occupancy'!KU$5:KU23}),0,2)&lt;&gt;""""),2,FALSE),IF(KT7=TODAY(),""Today"",)))))"),"")</f>
        <v/>
      </c>
      <c r="KU10" s="3" t="str">
        <f>IFERROR(__xludf.DUMMYFUNCTION("IF(ISBLANK($A10),, IF((ARRAYFORMULA(SUM(COUNTIFS(OccupancyAddresses,$A10,OccupancyUnits, $B10, 'Tenant Occupancy'!KV$5:KV23,{""&gt;0"",""Occupied"",""Late""}))))&gt;1,""Multiple Bookings"", IF(SUMIFS( 'Tenant Occupancy'!KV$5:KV23,OccupancyUnits,$B10,OccupancyAd"&amp;"dresses,$A10)&gt;0,SUMIFS('Tenant Occupancy'!KV$5:KV23,OccupancyUnits,$B10,OccupancyAddresses,$A10),IFERROR(VLOOKUP($A10&amp;"" ""&amp;$B10, FILTER(ARRAYFORMULA({OccupancyAddresses&amp;"" ""&amp; OccupancyUnits,'Tenant Occupancy'!KV$5:KV23}),INDEX(ARRAYFORMULA({OccupancyAdd"&amp;"resses&amp;"" ""&amp; OccupancyUnits,'Tenant Occupancy'!KV$5:KV23}),0,2)&lt;&gt;""""),2,FALSE),IF(KU7=TODAY(),""Today"",)))))"),"")</f>
        <v/>
      </c>
      <c r="KV10" s="3" t="str">
        <f>IFERROR(__xludf.DUMMYFUNCTION("IF(ISBLANK($A10),, IF((ARRAYFORMULA(SUM(COUNTIFS(OccupancyAddresses,$A10,OccupancyUnits, $B10, 'Tenant Occupancy'!KW$5:KW23,{""&gt;0"",""Occupied"",""Late""}))))&gt;1,""Multiple Bookings"", IF(SUMIFS( 'Tenant Occupancy'!KW$5:KW23,OccupancyUnits,$B10,OccupancyAd"&amp;"dresses,$A10)&gt;0,SUMIFS('Tenant Occupancy'!KW$5:KW23,OccupancyUnits,$B10,OccupancyAddresses,$A10),IFERROR(VLOOKUP($A10&amp;"" ""&amp;$B10, FILTER(ARRAYFORMULA({OccupancyAddresses&amp;"" ""&amp; OccupancyUnits,'Tenant Occupancy'!KW$5:KW23}),INDEX(ARRAYFORMULA({OccupancyAdd"&amp;"resses&amp;"" ""&amp; OccupancyUnits,'Tenant Occupancy'!KW$5:KW23}),0,2)&lt;&gt;""""),2,FALSE),IF(KV7=TODAY(),""Today"",)))))"),"")</f>
        <v/>
      </c>
      <c r="KW10" s="3" t="str">
        <f>IFERROR(__xludf.DUMMYFUNCTION("IF(ISBLANK($A10),, IF((ARRAYFORMULA(SUM(COUNTIFS(OccupancyAddresses,$A10,OccupancyUnits, $B10, 'Tenant Occupancy'!KX$5:KX23,{""&gt;0"",""Occupied"",""Late""}))))&gt;1,""Multiple Bookings"", IF(SUMIFS( 'Tenant Occupancy'!KX$5:KX23,OccupancyUnits,$B10,OccupancyAd"&amp;"dresses,$A10)&gt;0,SUMIFS('Tenant Occupancy'!KX$5:KX23,OccupancyUnits,$B10,OccupancyAddresses,$A10),IFERROR(VLOOKUP($A10&amp;"" ""&amp;$B10, FILTER(ARRAYFORMULA({OccupancyAddresses&amp;"" ""&amp; OccupancyUnits,'Tenant Occupancy'!KX$5:KX23}),INDEX(ARRAYFORMULA({OccupancyAdd"&amp;"resses&amp;"" ""&amp; OccupancyUnits,'Tenant Occupancy'!KX$5:KX23}),0,2)&lt;&gt;""""),2,FALSE),IF(KW7=TODAY(),""Today"",)))))"),"")</f>
        <v/>
      </c>
      <c r="KX10" s="3" t="str">
        <f>IFERROR(__xludf.DUMMYFUNCTION("IF(ISBLANK($A10),, IF((ARRAYFORMULA(SUM(COUNTIFS(OccupancyAddresses,$A10,OccupancyUnits, $B10, 'Tenant Occupancy'!KY$5:KY23,{""&gt;0"",""Occupied"",""Late""}))))&gt;1,""Multiple Bookings"", IF(SUMIFS( 'Tenant Occupancy'!KY$5:KY23,OccupancyUnits,$B10,OccupancyAd"&amp;"dresses,$A10)&gt;0,SUMIFS('Tenant Occupancy'!KY$5:KY23,OccupancyUnits,$B10,OccupancyAddresses,$A10),IFERROR(VLOOKUP($A10&amp;"" ""&amp;$B10, FILTER(ARRAYFORMULA({OccupancyAddresses&amp;"" ""&amp; OccupancyUnits,'Tenant Occupancy'!KY$5:KY23}),INDEX(ARRAYFORMULA({OccupancyAdd"&amp;"resses&amp;"" ""&amp; OccupancyUnits,'Tenant Occupancy'!KY$5:KY23}),0,2)&lt;&gt;""""),2,FALSE),IF(KX7=TODAY(),""Today"",)))))"),"")</f>
        <v/>
      </c>
      <c r="KY10" s="3" t="str">
        <f>IFERROR(__xludf.DUMMYFUNCTION("IF(ISBLANK($A10),, IF((ARRAYFORMULA(SUM(COUNTIFS(OccupancyAddresses,$A10,OccupancyUnits, $B10, 'Tenant Occupancy'!KZ$5:KZ23,{""&gt;0"",""Occupied"",""Late""}))))&gt;1,""Multiple Bookings"", IF(SUMIFS( 'Tenant Occupancy'!KZ$5:KZ23,OccupancyUnits,$B10,OccupancyAd"&amp;"dresses,$A10)&gt;0,SUMIFS('Tenant Occupancy'!KZ$5:KZ23,OccupancyUnits,$B10,OccupancyAddresses,$A10),IFERROR(VLOOKUP($A10&amp;"" ""&amp;$B10, FILTER(ARRAYFORMULA({OccupancyAddresses&amp;"" ""&amp; OccupancyUnits,'Tenant Occupancy'!KZ$5:KZ23}),INDEX(ARRAYFORMULA({OccupancyAdd"&amp;"resses&amp;"" ""&amp; OccupancyUnits,'Tenant Occupancy'!KZ$5:KZ23}),0,2)&lt;&gt;""""),2,FALSE),IF(KY7=TODAY(),""Today"",)))))"),"")</f>
        <v/>
      </c>
      <c r="KZ10" s="3" t="str">
        <f>IFERROR(__xludf.DUMMYFUNCTION("IF(ISBLANK($A10),, IF((ARRAYFORMULA(SUM(COUNTIFS(OccupancyAddresses,$A10,OccupancyUnits, $B10, 'Tenant Occupancy'!LA$5:LA23,{""&gt;0"",""Occupied"",""Late""}))))&gt;1,""Multiple Bookings"", IF(SUMIFS( 'Tenant Occupancy'!LA$5:LA23,OccupancyUnits,$B10,OccupancyAd"&amp;"dresses,$A10)&gt;0,SUMIFS('Tenant Occupancy'!LA$5:LA23,OccupancyUnits,$B10,OccupancyAddresses,$A10),IFERROR(VLOOKUP($A10&amp;"" ""&amp;$B10, FILTER(ARRAYFORMULA({OccupancyAddresses&amp;"" ""&amp; OccupancyUnits,'Tenant Occupancy'!LA$5:LA23}),INDEX(ARRAYFORMULA({OccupancyAdd"&amp;"resses&amp;"" ""&amp; OccupancyUnits,'Tenant Occupancy'!LA$5:LA23}),0,2)&lt;&gt;""""),2,FALSE),IF(KZ7=TODAY(),""Today"",)))))"),"")</f>
        <v/>
      </c>
      <c r="LA10" s="3" t="str">
        <f>IFERROR(__xludf.DUMMYFUNCTION("IF(ISBLANK($A10),, IF((ARRAYFORMULA(SUM(COUNTIFS(OccupancyAddresses,$A10,OccupancyUnits, $B10, 'Tenant Occupancy'!LB$5:LB23,{""&gt;0"",""Occupied"",""Late""}))))&gt;1,""Multiple Bookings"", IF(SUMIFS( 'Tenant Occupancy'!LB$5:LB23,OccupancyUnits,$B10,OccupancyAd"&amp;"dresses,$A10)&gt;0,SUMIFS('Tenant Occupancy'!LB$5:LB23,OccupancyUnits,$B10,OccupancyAddresses,$A10),IFERROR(VLOOKUP($A10&amp;"" ""&amp;$B10, FILTER(ARRAYFORMULA({OccupancyAddresses&amp;"" ""&amp; OccupancyUnits,'Tenant Occupancy'!LB$5:LB23}),INDEX(ARRAYFORMULA({OccupancyAdd"&amp;"resses&amp;"" ""&amp; OccupancyUnits,'Tenant Occupancy'!LB$5:LB23}),0,2)&lt;&gt;""""),2,FALSE),IF(LA7=TODAY(),""Today"",)))))"),"")</f>
        <v/>
      </c>
      <c r="LB10" s="3" t="str">
        <f>IFERROR(__xludf.DUMMYFUNCTION("IF(ISBLANK($A10),, IF((ARRAYFORMULA(SUM(COUNTIFS(OccupancyAddresses,$A10,OccupancyUnits, $B10, 'Tenant Occupancy'!LC$5:LC23,{""&gt;0"",""Occupied"",""Late""}))))&gt;1,""Multiple Bookings"", IF(SUMIFS( 'Tenant Occupancy'!LC$5:LC23,OccupancyUnits,$B10,OccupancyAd"&amp;"dresses,$A10)&gt;0,SUMIFS('Tenant Occupancy'!LC$5:LC23,OccupancyUnits,$B10,OccupancyAddresses,$A10),IFERROR(VLOOKUP($A10&amp;"" ""&amp;$B10, FILTER(ARRAYFORMULA({OccupancyAddresses&amp;"" ""&amp; OccupancyUnits,'Tenant Occupancy'!LC$5:LC23}),INDEX(ARRAYFORMULA({OccupancyAdd"&amp;"resses&amp;"" ""&amp; OccupancyUnits,'Tenant Occupancy'!LC$5:LC23}),0,2)&lt;&gt;""""),2,FALSE),IF(LB7=TODAY(),""Today"",)))))"),"")</f>
        <v/>
      </c>
      <c r="LC10" s="3" t="str">
        <f>IFERROR(__xludf.DUMMYFUNCTION("IF(ISBLANK($A10),, IF((ARRAYFORMULA(SUM(COUNTIFS(OccupancyAddresses,$A10,OccupancyUnits, $B10, 'Tenant Occupancy'!LD$5:LD23,{""&gt;0"",""Occupied"",""Late""}))))&gt;1,""Multiple Bookings"", IF(SUMIFS( 'Tenant Occupancy'!LD$5:LD23,OccupancyUnits,$B10,OccupancyAd"&amp;"dresses,$A10)&gt;0,SUMIFS('Tenant Occupancy'!LD$5:LD23,OccupancyUnits,$B10,OccupancyAddresses,$A10),IFERROR(VLOOKUP($A10&amp;"" ""&amp;$B10, FILTER(ARRAYFORMULA({OccupancyAddresses&amp;"" ""&amp; OccupancyUnits,'Tenant Occupancy'!LD$5:LD23}),INDEX(ARRAYFORMULA({OccupancyAdd"&amp;"resses&amp;"" ""&amp; OccupancyUnits,'Tenant Occupancy'!LD$5:LD23}),0,2)&lt;&gt;""""),2,FALSE),IF(LC7=TODAY(),""Today"",)))))"),"")</f>
        <v/>
      </c>
      <c r="LD10" s="3" t="str">
        <f>IFERROR(__xludf.DUMMYFUNCTION("IF(ISBLANK($A10),, IF((ARRAYFORMULA(SUM(COUNTIFS(OccupancyAddresses,$A10,OccupancyUnits, $B10, 'Tenant Occupancy'!LE$5:LE23,{""&gt;0"",""Occupied"",""Late""}))))&gt;1,""Multiple Bookings"", IF(SUMIFS( 'Tenant Occupancy'!LE$5:LE23,OccupancyUnits,$B10,OccupancyAd"&amp;"dresses,$A10)&gt;0,SUMIFS('Tenant Occupancy'!LE$5:LE23,OccupancyUnits,$B10,OccupancyAddresses,$A10),IFERROR(VLOOKUP($A10&amp;"" ""&amp;$B10, FILTER(ARRAYFORMULA({OccupancyAddresses&amp;"" ""&amp; OccupancyUnits,'Tenant Occupancy'!LE$5:LE23}),INDEX(ARRAYFORMULA({OccupancyAdd"&amp;"resses&amp;"" ""&amp; OccupancyUnits,'Tenant Occupancy'!LE$5:LE23}),0,2)&lt;&gt;""""),2,FALSE),IF(LD7=TODAY(),""Today"",)))))"),"")</f>
        <v/>
      </c>
      <c r="LE10" s="3" t="str">
        <f>IFERROR(__xludf.DUMMYFUNCTION("IF(ISBLANK($A10),, IF((ARRAYFORMULA(SUM(COUNTIFS(OccupancyAddresses,$A10,OccupancyUnits, $B10, 'Tenant Occupancy'!LF$5:LF23,{""&gt;0"",""Occupied"",""Late""}))))&gt;1,""Multiple Bookings"", IF(SUMIFS( 'Tenant Occupancy'!LF$5:LF23,OccupancyUnits,$B10,OccupancyAd"&amp;"dresses,$A10)&gt;0,SUMIFS('Tenant Occupancy'!LF$5:LF23,OccupancyUnits,$B10,OccupancyAddresses,$A10),IFERROR(VLOOKUP($A10&amp;"" ""&amp;$B10, FILTER(ARRAYFORMULA({OccupancyAddresses&amp;"" ""&amp; OccupancyUnits,'Tenant Occupancy'!LF$5:LF23}),INDEX(ARRAYFORMULA({OccupancyAdd"&amp;"resses&amp;"" ""&amp; OccupancyUnits,'Tenant Occupancy'!LF$5:LF23}),0,2)&lt;&gt;""""),2,FALSE),IF(LE7=TODAY(),""Today"",)))))"),"")</f>
        <v/>
      </c>
      <c r="LF10" s="3" t="str">
        <f>IFERROR(__xludf.DUMMYFUNCTION("IF(ISBLANK($A10),, IF((ARRAYFORMULA(SUM(COUNTIFS(OccupancyAddresses,$A10,OccupancyUnits, $B10, 'Tenant Occupancy'!LG$5:LG23,{""&gt;0"",""Occupied"",""Late""}))))&gt;1,""Multiple Bookings"", IF(SUMIFS( 'Tenant Occupancy'!LG$5:LG23,OccupancyUnits,$B10,OccupancyAd"&amp;"dresses,$A10)&gt;0,SUMIFS('Tenant Occupancy'!LG$5:LG23,OccupancyUnits,$B10,OccupancyAddresses,$A10),IFERROR(VLOOKUP($A10&amp;"" ""&amp;$B10, FILTER(ARRAYFORMULA({OccupancyAddresses&amp;"" ""&amp; OccupancyUnits,'Tenant Occupancy'!LG$5:LG23}),INDEX(ARRAYFORMULA({OccupancyAdd"&amp;"resses&amp;"" ""&amp; OccupancyUnits,'Tenant Occupancy'!LG$5:LG23}),0,2)&lt;&gt;""""),2,FALSE),IF(LF7=TODAY(),""Today"",)))))"),"")</f>
        <v/>
      </c>
      <c r="LG10" s="3" t="str">
        <f>IFERROR(__xludf.DUMMYFUNCTION("IF(ISBLANK($A10),, IF((ARRAYFORMULA(SUM(COUNTIFS(OccupancyAddresses,$A10,OccupancyUnits, $B10, 'Tenant Occupancy'!LH$5:LH23,{""&gt;0"",""Occupied"",""Late""}))))&gt;1,""Multiple Bookings"", IF(SUMIFS( 'Tenant Occupancy'!LH$5:LH23,OccupancyUnits,$B10,OccupancyAd"&amp;"dresses,$A10)&gt;0,SUMIFS('Tenant Occupancy'!LH$5:LH23,OccupancyUnits,$B10,OccupancyAddresses,$A10),IFERROR(VLOOKUP($A10&amp;"" ""&amp;$B10, FILTER(ARRAYFORMULA({OccupancyAddresses&amp;"" ""&amp; OccupancyUnits,'Tenant Occupancy'!LH$5:LH23}),INDEX(ARRAYFORMULA({OccupancyAdd"&amp;"resses&amp;"" ""&amp; OccupancyUnits,'Tenant Occupancy'!LH$5:LH23}),0,2)&lt;&gt;""""),2,FALSE),IF(LG7=TODAY(),""Today"",)))))"),"")</f>
        <v/>
      </c>
      <c r="LH10" s="3" t="str">
        <f>IFERROR(__xludf.DUMMYFUNCTION("IF(ISBLANK($A10),, IF((ARRAYFORMULA(SUM(COUNTIFS(OccupancyAddresses,$A10,OccupancyUnits, $B10, 'Tenant Occupancy'!LI$5:LI23,{""&gt;0"",""Occupied"",""Late""}))))&gt;1,""Multiple Bookings"", IF(SUMIFS( 'Tenant Occupancy'!LI$5:LI23,OccupancyUnits,$B10,OccupancyAd"&amp;"dresses,$A10)&gt;0,SUMIFS('Tenant Occupancy'!LI$5:LI23,OccupancyUnits,$B10,OccupancyAddresses,$A10),IFERROR(VLOOKUP($A10&amp;"" ""&amp;$B10, FILTER(ARRAYFORMULA({OccupancyAddresses&amp;"" ""&amp; OccupancyUnits,'Tenant Occupancy'!LI$5:LI23}),INDEX(ARRAYFORMULA({OccupancyAdd"&amp;"resses&amp;"" ""&amp; OccupancyUnits,'Tenant Occupancy'!LI$5:LI23}),0,2)&lt;&gt;""""),2,FALSE),IF(LH7=TODAY(),""Today"",)))))"),"")</f>
        <v/>
      </c>
      <c r="LI10" s="3" t="str">
        <f>IFERROR(__xludf.DUMMYFUNCTION("IF(ISBLANK($A10),, IF((ARRAYFORMULA(SUM(COUNTIFS(OccupancyAddresses,$A10,OccupancyUnits, $B10, 'Tenant Occupancy'!LJ$5:LJ23,{""&gt;0"",""Occupied"",""Late""}))))&gt;1,""Multiple Bookings"", IF(SUMIFS( 'Tenant Occupancy'!LJ$5:LJ23,OccupancyUnits,$B10,OccupancyAd"&amp;"dresses,$A10)&gt;0,SUMIFS('Tenant Occupancy'!LJ$5:LJ23,OccupancyUnits,$B10,OccupancyAddresses,$A10),IFERROR(VLOOKUP($A10&amp;"" ""&amp;$B10, FILTER(ARRAYFORMULA({OccupancyAddresses&amp;"" ""&amp; OccupancyUnits,'Tenant Occupancy'!LJ$5:LJ23}),INDEX(ARRAYFORMULA({OccupancyAdd"&amp;"resses&amp;"" ""&amp; OccupancyUnits,'Tenant Occupancy'!LJ$5:LJ23}),0,2)&lt;&gt;""""),2,FALSE),IF(LI7=TODAY(),""Today"",)))))"),"")</f>
        <v/>
      </c>
      <c r="LJ10" s="3" t="str">
        <f>IFERROR(__xludf.DUMMYFUNCTION("IF(ISBLANK($A10),, IF((ARRAYFORMULA(SUM(COUNTIFS(OccupancyAddresses,$A10,OccupancyUnits, $B10, 'Tenant Occupancy'!LK$5:LK23,{""&gt;0"",""Occupied"",""Late""}))))&gt;1,""Multiple Bookings"", IF(SUMIFS( 'Tenant Occupancy'!LK$5:LK23,OccupancyUnits,$B10,OccupancyAd"&amp;"dresses,$A10)&gt;0,SUMIFS('Tenant Occupancy'!LK$5:LK23,OccupancyUnits,$B10,OccupancyAddresses,$A10),IFERROR(VLOOKUP($A10&amp;"" ""&amp;$B10, FILTER(ARRAYFORMULA({OccupancyAddresses&amp;"" ""&amp; OccupancyUnits,'Tenant Occupancy'!LK$5:LK23}),INDEX(ARRAYFORMULA({OccupancyAdd"&amp;"resses&amp;"" ""&amp; OccupancyUnits,'Tenant Occupancy'!LK$5:LK23}),0,2)&lt;&gt;""""),2,FALSE),IF(LJ7=TODAY(),""Today"",)))))"),"")</f>
        <v/>
      </c>
      <c r="LK10" s="3" t="str">
        <f>IFERROR(__xludf.DUMMYFUNCTION("IF(ISBLANK($A10),, IF((ARRAYFORMULA(SUM(COUNTIFS(OccupancyAddresses,$A10,OccupancyUnits, $B10, 'Tenant Occupancy'!LL$5:LL23,{""&gt;0"",""Occupied"",""Late""}))))&gt;1,""Multiple Bookings"", IF(SUMIFS( 'Tenant Occupancy'!LL$5:LL23,OccupancyUnits,$B10,OccupancyAd"&amp;"dresses,$A10)&gt;0,SUMIFS('Tenant Occupancy'!LL$5:LL23,OccupancyUnits,$B10,OccupancyAddresses,$A10),IFERROR(VLOOKUP($A10&amp;"" ""&amp;$B10, FILTER(ARRAYFORMULA({OccupancyAddresses&amp;"" ""&amp; OccupancyUnits,'Tenant Occupancy'!LL$5:LL23}),INDEX(ARRAYFORMULA({OccupancyAdd"&amp;"resses&amp;"" ""&amp; OccupancyUnits,'Tenant Occupancy'!LL$5:LL23}),0,2)&lt;&gt;""""),2,FALSE),IF(LK7=TODAY(),""Today"",)))))"),"")</f>
        <v/>
      </c>
      <c r="LL10" s="3" t="str">
        <f>IFERROR(__xludf.DUMMYFUNCTION("IF(ISBLANK($A10),, IF((ARRAYFORMULA(SUM(COUNTIFS(OccupancyAddresses,$A10,OccupancyUnits, $B10, 'Tenant Occupancy'!LM$5:LM23,{""&gt;0"",""Occupied"",""Late""}))))&gt;1,""Multiple Bookings"", IF(SUMIFS( 'Tenant Occupancy'!LM$5:LM23,OccupancyUnits,$B10,OccupancyAd"&amp;"dresses,$A10)&gt;0,SUMIFS('Tenant Occupancy'!LM$5:LM23,OccupancyUnits,$B10,OccupancyAddresses,$A10),IFERROR(VLOOKUP($A10&amp;"" ""&amp;$B10, FILTER(ARRAYFORMULA({OccupancyAddresses&amp;"" ""&amp; OccupancyUnits,'Tenant Occupancy'!LM$5:LM23}),INDEX(ARRAYFORMULA({OccupancyAdd"&amp;"resses&amp;"" ""&amp; OccupancyUnits,'Tenant Occupancy'!LM$5:LM23}),0,2)&lt;&gt;""""),2,FALSE),IF(LL7=TODAY(),""Today"",)))))"),"")</f>
        <v/>
      </c>
      <c r="LM10" s="3" t="str">
        <f>IFERROR(__xludf.DUMMYFUNCTION("IF(ISBLANK($A10),, IF((ARRAYFORMULA(SUM(COUNTIFS(OccupancyAddresses,$A10,OccupancyUnits, $B10, 'Tenant Occupancy'!LN$5:LN23,{""&gt;0"",""Occupied"",""Late""}))))&gt;1,""Multiple Bookings"", IF(SUMIFS( 'Tenant Occupancy'!LN$5:LN23,OccupancyUnits,$B10,OccupancyAd"&amp;"dresses,$A10)&gt;0,SUMIFS('Tenant Occupancy'!LN$5:LN23,OccupancyUnits,$B10,OccupancyAddresses,$A10),IFERROR(VLOOKUP($A10&amp;"" ""&amp;$B10, FILTER(ARRAYFORMULA({OccupancyAddresses&amp;"" ""&amp; OccupancyUnits,'Tenant Occupancy'!LN$5:LN23}),INDEX(ARRAYFORMULA({OccupancyAdd"&amp;"resses&amp;"" ""&amp; OccupancyUnits,'Tenant Occupancy'!LN$5:LN23}),0,2)&lt;&gt;""""),2,FALSE),IF(LM7=TODAY(),""Today"",)))))"),"")</f>
        <v/>
      </c>
      <c r="LN10" s="3" t="str">
        <f>IFERROR(__xludf.DUMMYFUNCTION("IF(ISBLANK($A10),, IF((ARRAYFORMULA(SUM(COUNTIFS(OccupancyAddresses,$A10,OccupancyUnits, $B10, 'Tenant Occupancy'!LO$5:LO23,{""&gt;0"",""Occupied"",""Late""}))))&gt;1,""Multiple Bookings"", IF(SUMIFS( 'Tenant Occupancy'!LO$5:LO23,OccupancyUnits,$B10,OccupancyAd"&amp;"dresses,$A10)&gt;0,SUMIFS('Tenant Occupancy'!LO$5:LO23,OccupancyUnits,$B10,OccupancyAddresses,$A10),IFERROR(VLOOKUP($A10&amp;"" ""&amp;$B10, FILTER(ARRAYFORMULA({OccupancyAddresses&amp;"" ""&amp; OccupancyUnits,'Tenant Occupancy'!LO$5:LO23}),INDEX(ARRAYFORMULA({OccupancyAdd"&amp;"resses&amp;"" ""&amp; OccupancyUnits,'Tenant Occupancy'!LO$5:LO23}),0,2)&lt;&gt;""""),2,FALSE),IF(LN7=TODAY(),""Today"",)))))"),"")</f>
        <v/>
      </c>
      <c r="LO10" s="3" t="str">
        <f>IFERROR(__xludf.DUMMYFUNCTION("IF(ISBLANK($A10),, IF((ARRAYFORMULA(SUM(COUNTIFS(OccupancyAddresses,$A10,OccupancyUnits, $B10, 'Tenant Occupancy'!LP$5:LP23,{""&gt;0"",""Occupied"",""Late""}))))&gt;1,""Multiple Bookings"", IF(SUMIFS( 'Tenant Occupancy'!LP$5:LP23,OccupancyUnits,$B10,OccupancyAd"&amp;"dresses,$A10)&gt;0,SUMIFS('Tenant Occupancy'!LP$5:LP23,OccupancyUnits,$B10,OccupancyAddresses,$A10),IFERROR(VLOOKUP($A10&amp;"" ""&amp;$B10, FILTER(ARRAYFORMULA({OccupancyAddresses&amp;"" ""&amp; OccupancyUnits,'Tenant Occupancy'!LP$5:LP23}),INDEX(ARRAYFORMULA({OccupancyAdd"&amp;"resses&amp;"" ""&amp; OccupancyUnits,'Tenant Occupancy'!LP$5:LP23}),0,2)&lt;&gt;""""),2,FALSE),IF(LO7=TODAY(),""Today"",)))))"),"")</f>
        <v/>
      </c>
      <c r="LP10" s="3" t="str">
        <f>IFERROR(__xludf.DUMMYFUNCTION("IF(ISBLANK($A10),, IF((ARRAYFORMULA(SUM(COUNTIFS(OccupancyAddresses,$A10,OccupancyUnits, $B10, 'Tenant Occupancy'!LQ$5:LQ23,{""&gt;0"",""Occupied"",""Late""}))))&gt;1,""Multiple Bookings"", IF(SUMIFS( 'Tenant Occupancy'!LQ$5:LQ23,OccupancyUnits,$B10,OccupancyAd"&amp;"dresses,$A10)&gt;0,SUMIFS('Tenant Occupancy'!LQ$5:LQ23,OccupancyUnits,$B10,OccupancyAddresses,$A10),IFERROR(VLOOKUP($A10&amp;"" ""&amp;$B10, FILTER(ARRAYFORMULA({OccupancyAddresses&amp;"" ""&amp; OccupancyUnits,'Tenant Occupancy'!LQ$5:LQ23}),INDEX(ARRAYFORMULA({OccupancyAdd"&amp;"resses&amp;"" ""&amp; OccupancyUnits,'Tenant Occupancy'!LQ$5:LQ23}),0,2)&lt;&gt;""""),2,FALSE),IF(LP7=TODAY(),""Today"",)))))"),"")</f>
        <v/>
      </c>
      <c r="LQ10" s="3" t="str">
        <f>IFERROR(__xludf.DUMMYFUNCTION("IF(ISBLANK($A10),, IF((ARRAYFORMULA(SUM(COUNTIFS(OccupancyAddresses,$A10,OccupancyUnits, $B10, 'Tenant Occupancy'!LR$5:LR23,{""&gt;0"",""Occupied"",""Late""}))))&gt;1,""Multiple Bookings"", IF(SUMIFS( 'Tenant Occupancy'!LR$5:LR23,OccupancyUnits,$B10,OccupancyAd"&amp;"dresses,$A10)&gt;0,SUMIFS('Tenant Occupancy'!LR$5:LR23,OccupancyUnits,$B10,OccupancyAddresses,$A10),IFERROR(VLOOKUP($A10&amp;"" ""&amp;$B10, FILTER(ARRAYFORMULA({OccupancyAddresses&amp;"" ""&amp; OccupancyUnits,'Tenant Occupancy'!LR$5:LR23}),INDEX(ARRAYFORMULA({OccupancyAdd"&amp;"resses&amp;"" ""&amp; OccupancyUnits,'Tenant Occupancy'!LR$5:LR23}),0,2)&lt;&gt;""""),2,FALSE),IF(LQ7=TODAY(),""Today"",)))))"),"")</f>
        <v/>
      </c>
      <c r="LR10" s="3" t="str">
        <f>IFERROR(__xludf.DUMMYFUNCTION("IF(ISBLANK($A10),, IF((ARRAYFORMULA(SUM(COUNTIFS(OccupancyAddresses,$A10,OccupancyUnits, $B10, 'Tenant Occupancy'!LS$5:LS23,{""&gt;0"",""Occupied"",""Late""}))))&gt;1,""Multiple Bookings"", IF(SUMIFS( 'Tenant Occupancy'!LS$5:LS23,OccupancyUnits,$B10,OccupancyAd"&amp;"dresses,$A10)&gt;0,SUMIFS('Tenant Occupancy'!LS$5:LS23,OccupancyUnits,$B10,OccupancyAddresses,$A10),IFERROR(VLOOKUP($A10&amp;"" ""&amp;$B10, FILTER(ARRAYFORMULA({OccupancyAddresses&amp;"" ""&amp; OccupancyUnits,'Tenant Occupancy'!LS$5:LS23}),INDEX(ARRAYFORMULA({OccupancyAdd"&amp;"resses&amp;"" ""&amp; OccupancyUnits,'Tenant Occupancy'!LS$5:LS23}),0,2)&lt;&gt;""""),2,FALSE),IF(LR7=TODAY(),""Today"",)))))"),"")</f>
        <v/>
      </c>
      <c r="LS10" s="3" t="str">
        <f>IFERROR(__xludf.DUMMYFUNCTION("IF(ISBLANK($A10),, IF((ARRAYFORMULA(SUM(COUNTIFS(OccupancyAddresses,$A10,OccupancyUnits, $B10, 'Tenant Occupancy'!LT$5:LT23,{""&gt;0"",""Occupied"",""Late""}))))&gt;1,""Multiple Bookings"", IF(SUMIFS( 'Tenant Occupancy'!LT$5:LT23,OccupancyUnits,$B10,OccupancyAd"&amp;"dresses,$A10)&gt;0,SUMIFS('Tenant Occupancy'!LT$5:LT23,OccupancyUnits,$B10,OccupancyAddresses,$A10),IFERROR(VLOOKUP($A10&amp;"" ""&amp;$B10, FILTER(ARRAYFORMULA({OccupancyAddresses&amp;"" ""&amp; OccupancyUnits,'Tenant Occupancy'!LT$5:LT23}),INDEX(ARRAYFORMULA({OccupancyAdd"&amp;"resses&amp;"" ""&amp; OccupancyUnits,'Tenant Occupancy'!LT$5:LT23}),0,2)&lt;&gt;""""),2,FALSE),IF(LS7=TODAY(),""Today"",)))))"),"")</f>
        <v/>
      </c>
      <c r="LT10" s="3" t="str">
        <f>IFERROR(__xludf.DUMMYFUNCTION("IF(ISBLANK($A10),, IF((ARRAYFORMULA(SUM(COUNTIFS(OccupancyAddresses,$A10,OccupancyUnits, $B10, 'Tenant Occupancy'!LU$5:LU23,{""&gt;0"",""Occupied"",""Late""}))))&gt;1,""Multiple Bookings"", IF(SUMIFS( 'Tenant Occupancy'!LU$5:LU23,OccupancyUnits,$B10,OccupancyAd"&amp;"dresses,$A10)&gt;0,SUMIFS('Tenant Occupancy'!LU$5:LU23,OccupancyUnits,$B10,OccupancyAddresses,$A10),IFERROR(VLOOKUP($A10&amp;"" ""&amp;$B10, FILTER(ARRAYFORMULA({OccupancyAddresses&amp;"" ""&amp; OccupancyUnits,'Tenant Occupancy'!LU$5:LU23}),INDEX(ARRAYFORMULA({OccupancyAdd"&amp;"resses&amp;"" ""&amp; OccupancyUnits,'Tenant Occupancy'!LU$5:LU23}),0,2)&lt;&gt;""""),2,FALSE),IF(LT7=TODAY(),""Today"",)))))"),"")</f>
        <v/>
      </c>
      <c r="LU10" s="3" t="str">
        <f>IFERROR(__xludf.DUMMYFUNCTION("IF(ISBLANK($A10),, IF((ARRAYFORMULA(SUM(COUNTIFS(OccupancyAddresses,$A10,OccupancyUnits, $B10, 'Tenant Occupancy'!LV$5:LV23,{""&gt;0"",""Occupied"",""Late""}))))&gt;1,""Multiple Bookings"", IF(SUMIFS( 'Tenant Occupancy'!LV$5:LV23,OccupancyUnits,$B10,OccupancyAd"&amp;"dresses,$A10)&gt;0,SUMIFS('Tenant Occupancy'!LV$5:LV23,OccupancyUnits,$B10,OccupancyAddresses,$A10),IFERROR(VLOOKUP($A10&amp;"" ""&amp;$B10, FILTER(ARRAYFORMULA({OccupancyAddresses&amp;"" ""&amp; OccupancyUnits,'Tenant Occupancy'!LV$5:LV23}),INDEX(ARRAYFORMULA({OccupancyAdd"&amp;"resses&amp;"" ""&amp; OccupancyUnits,'Tenant Occupancy'!LV$5:LV23}),0,2)&lt;&gt;""""),2,FALSE),IF(LU7=TODAY(),""Today"",)))))"),"")</f>
        <v/>
      </c>
      <c r="LV10" s="3" t="str">
        <f>IFERROR(__xludf.DUMMYFUNCTION("IF(ISBLANK($A10),, IF((ARRAYFORMULA(SUM(COUNTIFS(OccupancyAddresses,$A10,OccupancyUnits, $B10, 'Tenant Occupancy'!LW$5:LW23,{""&gt;0"",""Occupied"",""Late""}))))&gt;1,""Multiple Bookings"", IF(SUMIFS( 'Tenant Occupancy'!LW$5:LW23,OccupancyUnits,$B10,OccupancyAd"&amp;"dresses,$A10)&gt;0,SUMIFS('Tenant Occupancy'!LW$5:LW23,OccupancyUnits,$B10,OccupancyAddresses,$A10),IFERROR(VLOOKUP($A10&amp;"" ""&amp;$B10, FILTER(ARRAYFORMULA({OccupancyAddresses&amp;"" ""&amp; OccupancyUnits,'Tenant Occupancy'!LW$5:LW23}),INDEX(ARRAYFORMULA({OccupancyAdd"&amp;"resses&amp;"" ""&amp; OccupancyUnits,'Tenant Occupancy'!LW$5:LW23}),0,2)&lt;&gt;""""),2,FALSE),IF(LV7=TODAY(),""Today"",)))))"),"")</f>
        <v/>
      </c>
      <c r="LW10" s="3" t="str">
        <f>IFERROR(__xludf.DUMMYFUNCTION("IF(ISBLANK($A10),, IF((ARRAYFORMULA(SUM(COUNTIFS(OccupancyAddresses,$A10,OccupancyUnits, $B10, 'Tenant Occupancy'!LX$5:LX23,{""&gt;0"",""Occupied"",""Late""}))))&gt;1,""Multiple Bookings"", IF(SUMIFS( 'Tenant Occupancy'!LX$5:LX23,OccupancyUnits,$B10,OccupancyAd"&amp;"dresses,$A10)&gt;0,SUMIFS('Tenant Occupancy'!LX$5:LX23,OccupancyUnits,$B10,OccupancyAddresses,$A10),IFERROR(VLOOKUP($A10&amp;"" ""&amp;$B10, FILTER(ARRAYFORMULA({OccupancyAddresses&amp;"" ""&amp; OccupancyUnits,'Tenant Occupancy'!LX$5:LX23}),INDEX(ARRAYFORMULA({OccupancyAdd"&amp;"resses&amp;"" ""&amp; OccupancyUnits,'Tenant Occupancy'!LX$5:LX23}),0,2)&lt;&gt;""""),2,FALSE),IF(LW7=TODAY(),""Today"",)))))"),"")</f>
        <v/>
      </c>
      <c r="LX10" s="3" t="str">
        <f>IFERROR(__xludf.DUMMYFUNCTION("IF(ISBLANK($A10),, IF((ARRAYFORMULA(SUM(COUNTIFS(OccupancyAddresses,$A10,OccupancyUnits, $B10, 'Tenant Occupancy'!LY$5:LY23,{""&gt;0"",""Occupied"",""Late""}))))&gt;1,""Multiple Bookings"", IF(SUMIFS( 'Tenant Occupancy'!LY$5:LY23,OccupancyUnits,$B10,OccupancyAd"&amp;"dresses,$A10)&gt;0,SUMIFS('Tenant Occupancy'!LY$5:LY23,OccupancyUnits,$B10,OccupancyAddresses,$A10),IFERROR(VLOOKUP($A10&amp;"" ""&amp;$B10, FILTER(ARRAYFORMULA({OccupancyAddresses&amp;"" ""&amp; OccupancyUnits,'Tenant Occupancy'!LY$5:LY23}),INDEX(ARRAYFORMULA({OccupancyAdd"&amp;"resses&amp;"" ""&amp; OccupancyUnits,'Tenant Occupancy'!LY$5:LY23}),0,2)&lt;&gt;""""),2,FALSE),IF(LX7=TODAY(),""Today"",)))))"),"")</f>
        <v/>
      </c>
      <c r="LY10" s="3" t="str">
        <f>IFERROR(__xludf.DUMMYFUNCTION("IF(ISBLANK($A10),, IF((ARRAYFORMULA(SUM(COUNTIFS(OccupancyAddresses,$A10,OccupancyUnits, $B10, 'Tenant Occupancy'!LZ$5:LZ23,{""&gt;0"",""Occupied"",""Late""}))))&gt;1,""Multiple Bookings"", IF(SUMIFS( 'Tenant Occupancy'!LZ$5:LZ23,OccupancyUnits,$B10,OccupancyAd"&amp;"dresses,$A10)&gt;0,SUMIFS('Tenant Occupancy'!LZ$5:LZ23,OccupancyUnits,$B10,OccupancyAddresses,$A10),IFERROR(VLOOKUP($A10&amp;"" ""&amp;$B10, FILTER(ARRAYFORMULA({OccupancyAddresses&amp;"" ""&amp; OccupancyUnits,'Tenant Occupancy'!LZ$5:LZ23}),INDEX(ARRAYFORMULA({OccupancyAdd"&amp;"resses&amp;"" ""&amp; OccupancyUnits,'Tenant Occupancy'!LZ$5:LZ23}),0,2)&lt;&gt;""""),2,FALSE),IF(LY7=TODAY(),""Today"",)))))"),"")</f>
        <v/>
      </c>
      <c r="LZ10" s="3" t="str">
        <f>IFERROR(__xludf.DUMMYFUNCTION("IF(ISBLANK($A10),, IF((ARRAYFORMULA(SUM(COUNTIFS(OccupancyAddresses,$A10,OccupancyUnits, $B10, 'Tenant Occupancy'!MA$5:MA23,{""&gt;0"",""Occupied"",""Late""}))))&gt;1,""Multiple Bookings"", IF(SUMIFS( 'Tenant Occupancy'!MA$5:MA23,OccupancyUnits,$B10,OccupancyAd"&amp;"dresses,$A10)&gt;0,SUMIFS('Tenant Occupancy'!MA$5:MA23,OccupancyUnits,$B10,OccupancyAddresses,$A10),IFERROR(VLOOKUP($A10&amp;"" ""&amp;$B10, FILTER(ARRAYFORMULA({OccupancyAddresses&amp;"" ""&amp; OccupancyUnits,'Tenant Occupancy'!MA$5:MA23}),INDEX(ARRAYFORMULA({OccupancyAdd"&amp;"resses&amp;"" ""&amp; OccupancyUnits,'Tenant Occupancy'!MA$5:MA23}),0,2)&lt;&gt;""""),2,FALSE),IF(LZ7=TODAY(),""Today"",)))))"),"")</f>
        <v/>
      </c>
      <c r="MA10" s="3" t="str">
        <f>IFERROR(__xludf.DUMMYFUNCTION("IF(ISBLANK($A10),, IF((ARRAYFORMULA(SUM(COUNTIFS(OccupancyAddresses,$A10,OccupancyUnits, $B10, 'Tenant Occupancy'!MB$5:MB23,{""&gt;0"",""Occupied"",""Late""}))))&gt;1,""Multiple Bookings"", IF(SUMIFS( 'Tenant Occupancy'!MB$5:MB23,OccupancyUnits,$B10,OccupancyAd"&amp;"dresses,$A10)&gt;0,SUMIFS('Tenant Occupancy'!MB$5:MB23,OccupancyUnits,$B10,OccupancyAddresses,$A10),IFERROR(VLOOKUP($A10&amp;"" ""&amp;$B10, FILTER(ARRAYFORMULA({OccupancyAddresses&amp;"" ""&amp; OccupancyUnits,'Tenant Occupancy'!MB$5:MB23}),INDEX(ARRAYFORMULA({OccupancyAdd"&amp;"resses&amp;"" ""&amp; OccupancyUnits,'Tenant Occupancy'!MB$5:MB23}),0,2)&lt;&gt;""""),2,FALSE),IF(MA7=TODAY(),""Today"",)))))"),"")</f>
        <v/>
      </c>
      <c r="MB10" s="3" t="str">
        <f>IFERROR(__xludf.DUMMYFUNCTION("IF(ISBLANK($A10),, IF((ARRAYFORMULA(SUM(COUNTIFS(OccupancyAddresses,$A10,OccupancyUnits, $B10, 'Tenant Occupancy'!MC$5:MC23,{""&gt;0"",""Occupied"",""Late""}))))&gt;1,""Multiple Bookings"", IF(SUMIFS( 'Tenant Occupancy'!MC$5:MC23,OccupancyUnits,$B10,OccupancyAd"&amp;"dresses,$A10)&gt;0,SUMIFS('Tenant Occupancy'!MC$5:MC23,OccupancyUnits,$B10,OccupancyAddresses,$A10),IFERROR(VLOOKUP($A10&amp;"" ""&amp;$B10, FILTER(ARRAYFORMULA({OccupancyAddresses&amp;"" ""&amp; OccupancyUnits,'Tenant Occupancy'!MC$5:MC23}),INDEX(ARRAYFORMULA({OccupancyAdd"&amp;"resses&amp;"" ""&amp; OccupancyUnits,'Tenant Occupancy'!MC$5:MC23}),0,2)&lt;&gt;""""),2,FALSE),IF(MB7=TODAY(),""Today"",)))))"),"")</f>
        <v/>
      </c>
      <c r="MC10" s="3" t="str">
        <f>IFERROR(__xludf.DUMMYFUNCTION("IF(ISBLANK($A10),, IF((ARRAYFORMULA(SUM(COUNTIFS(OccupancyAddresses,$A10,OccupancyUnits, $B10, 'Tenant Occupancy'!MD$5:MD23,{""&gt;0"",""Occupied"",""Late""}))))&gt;1,""Multiple Bookings"", IF(SUMIFS( 'Tenant Occupancy'!MD$5:MD23,OccupancyUnits,$B10,OccupancyAd"&amp;"dresses,$A10)&gt;0,SUMIFS('Tenant Occupancy'!MD$5:MD23,OccupancyUnits,$B10,OccupancyAddresses,$A10),IFERROR(VLOOKUP($A10&amp;"" ""&amp;$B10, FILTER(ARRAYFORMULA({OccupancyAddresses&amp;"" ""&amp; OccupancyUnits,'Tenant Occupancy'!MD$5:MD23}),INDEX(ARRAYFORMULA({OccupancyAdd"&amp;"resses&amp;"" ""&amp; OccupancyUnits,'Tenant Occupancy'!MD$5:MD23}),0,2)&lt;&gt;""""),2,FALSE),IF(MC7=TODAY(),""Today"",)))))"),"")</f>
        <v/>
      </c>
      <c r="MD10" s="3" t="str">
        <f>IFERROR(__xludf.DUMMYFUNCTION("IF(ISBLANK($A10),, IF((ARRAYFORMULA(SUM(COUNTIFS(OccupancyAddresses,$A10,OccupancyUnits, $B10, 'Tenant Occupancy'!ME$5:ME23,{""&gt;0"",""Occupied"",""Late""}))))&gt;1,""Multiple Bookings"", IF(SUMIFS( 'Tenant Occupancy'!ME$5:ME23,OccupancyUnits,$B10,OccupancyAd"&amp;"dresses,$A10)&gt;0,SUMIFS('Tenant Occupancy'!ME$5:ME23,OccupancyUnits,$B10,OccupancyAddresses,$A10),IFERROR(VLOOKUP($A10&amp;"" ""&amp;$B10, FILTER(ARRAYFORMULA({OccupancyAddresses&amp;"" ""&amp; OccupancyUnits,'Tenant Occupancy'!ME$5:ME23}),INDEX(ARRAYFORMULA({OccupancyAdd"&amp;"resses&amp;"" ""&amp; OccupancyUnits,'Tenant Occupancy'!ME$5:ME23}),0,2)&lt;&gt;""""),2,FALSE),IF(MD7=TODAY(),""Today"",)))))"),"")</f>
        <v/>
      </c>
      <c r="ME10" s="3" t="str">
        <f>IFERROR(__xludf.DUMMYFUNCTION("IF(ISBLANK($A10),, IF((ARRAYFORMULA(SUM(COUNTIFS(OccupancyAddresses,$A10,OccupancyUnits, $B10, 'Tenant Occupancy'!MF$5:MF23,{""&gt;0"",""Occupied"",""Late""}))))&gt;1,""Multiple Bookings"", IF(SUMIFS( 'Tenant Occupancy'!MF$5:MF23,OccupancyUnits,$B10,OccupancyAd"&amp;"dresses,$A10)&gt;0,SUMIFS('Tenant Occupancy'!MF$5:MF23,OccupancyUnits,$B10,OccupancyAddresses,$A10),IFERROR(VLOOKUP($A10&amp;"" ""&amp;$B10, FILTER(ARRAYFORMULA({OccupancyAddresses&amp;"" ""&amp; OccupancyUnits,'Tenant Occupancy'!MF$5:MF23}),INDEX(ARRAYFORMULA({OccupancyAdd"&amp;"resses&amp;"" ""&amp; OccupancyUnits,'Tenant Occupancy'!MF$5:MF23}),0,2)&lt;&gt;""""),2,FALSE),IF(ME7=TODAY(),""Today"",)))))"),"")</f>
        <v/>
      </c>
      <c r="MF10" s="3" t="str">
        <f>IFERROR(__xludf.DUMMYFUNCTION("IF(ISBLANK($A10),, IF((ARRAYFORMULA(SUM(COUNTIFS(OccupancyAddresses,$A10,OccupancyUnits, $B10, 'Tenant Occupancy'!MG$5:MG23,{""&gt;0"",""Occupied"",""Late""}))))&gt;1,""Multiple Bookings"", IF(SUMIFS( 'Tenant Occupancy'!MG$5:MG23,OccupancyUnits,$B10,OccupancyAd"&amp;"dresses,$A10)&gt;0,SUMIFS('Tenant Occupancy'!MG$5:MG23,OccupancyUnits,$B10,OccupancyAddresses,$A10),IFERROR(VLOOKUP($A10&amp;"" ""&amp;$B10, FILTER(ARRAYFORMULA({OccupancyAddresses&amp;"" ""&amp; OccupancyUnits,'Tenant Occupancy'!MG$5:MG23}),INDEX(ARRAYFORMULA({OccupancyAdd"&amp;"resses&amp;"" ""&amp; OccupancyUnits,'Tenant Occupancy'!MG$5:MG23}),0,2)&lt;&gt;""""),2,FALSE),IF(MF7=TODAY(),""Today"",)))))"),"")</f>
        <v/>
      </c>
      <c r="MG10" s="3" t="str">
        <f>IFERROR(__xludf.DUMMYFUNCTION("IF(ISBLANK($A10),, IF((ARRAYFORMULA(SUM(COUNTIFS(OccupancyAddresses,$A10,OccupancyUnits, $B10, 'Tenant Occupancy'!MH$5:MH23,{""&gt;0"",""Occupied"",""Late""}))))&gt;1,""Multiple Bookings"", IF(SUMIFS( 'Tenant Occupancy'!MH$5:MH23,OccupancyUnits,$B10,OccupancyAd"&amp;"dresses,$A10)&gt;0,SUMIFS('Tenant Occupancy'!MH$5:MH23,OccupancyUnits,$B10,OccupancyAddresses,$A10),IFERROR(VLOOKUP($A10&amp;"" ""&amp;$B10, FILTER(ARRAYFORMULA({OccupancyAddresses&amp;"" ""&amp; OccupancyUnits,'Tenant Occupancy'!MH$5:MH23}),INDEX(ARRAYFORMULA({OccupancyAdd"&amp;"resses&amp;"" ""&amp; OccupancyUnits,'Tenant Occupancy'!MH$5:MH23}),0,2)&lt;&gt;""""),2,FALSE),IF(MG7=TODAY(),""Today"",)))))"),"")</f>
        <v/>
      </c>
      <c r="MH10" s="3" t="str">
        <f>IFERROR(__xludf.DUMMYFUNCTION("IF(ISBLANK($A10),, IF((ARRAYFORMULA(SUM(COUNTIFS(OccupancyAddresses,$A10,OccupancyUnits, $B10, 'Tenant Occupancy'!MI$5:MI23,{""&gt;0"",""Occupied"",""Late""}))))&gt;1,""Multiple Bookings"", IF(SUMIFS( 'Tenant Occupancy'!MI$5:MI23,OccupancyUnits,$B10,OccupancyAd"&amp;"dresses,$A10)&gt;0,SUMIFS('Tenant Occupancy'!MI$5:MI23,OccupancyUnits,$B10,OccupancyAddresses,$A10),IFERROR(VLOOKUP($A10&amp;"" ""&amp;$B10, FILTER(ARRAYFORMULA({OccupancyAddresses&amp;"" ""&amp; OccupancyUnits,'Tenant Occupancy'!MI$5:MI23}),INDEX(ARRAYFORMULA({OccupancyAdd"&amp;"resses&amp;"" ""&amp; OccupancyUnits,'Tenant Occupancy'!MI$5:MI23}),0,2)&lt;&gt;""""),2,FALSE),IF(MH7=TODAY(),""Today"",)))))"),"")</f>
        <v/>
      </c>
      <c r="MI10" s="3" t="str">
        <f>IFERROR(__xludf.DUMMYFUNCTION("IF(ISBLANK($A10),, IF((ARRAYFORMULA(SUM(COUNTIFS(OccupancyAddresses,$A10,OccupancyUnits, $B10, 'Tenant Occupancy'!MJ$5:MJ23,{""&gt;0"",""Occupied"",""Late""}))))&gt;1,""Multiple Bookings"", IF(SUMIFS( 'Tenant Occupancy'!MJ$5:MJ23,OccupancyUnits,$B10,OccupancyAd"&amp;"dresses,$A10)&gt;0,SUMIFS('Tenant Occupancy'!MJ$5:MJ23,OccupancyUnits,$B10,OccupancyAddresses,$A10),IFERROR(VLOOKUP($A10&amp;"" ""&amp;$B10, FILTER(ARRAYFORMULA({OccupancyAddresses&amp;"" ""&amp; OccupancyUnits,'Tenant Occupancy'!MJ$5:MJ23}),INDEX(ARRAYFORMULA({OccupancyAdd"&amp;"resses&amp;"" ""&amp; OccupancyUnits,'Tenant Occupancy'!MJ$5:MJ23}),0,2)&lt;&gt;""""),2,FALSE),IF(MI7=TODAY(),""Today"",)))))"),"")</f>
        <v/>
      </c>
      <c r="MJ10" s="3" t="str">
        <f>IFERROR(__xludf.DUMMYFUNCTION("IF(ISBLANK($A10),, IF((ARRAYFORMULA(SUM(COUNTIFS(OccupancyAddresses,$A10,OccupancyUnits, $B10, 'Tenant Occupancy'!MK$5:MK23,{""&gt;0"",""Occupied"",""Late""}))))&gt;1,""Multiple Bookings"", IF(SUMIFS( 'Tenant Occupancy'!MK$5:MK23,OccupancyUnits,$B10,OccupancyAd"&amp;"dresses,$A10)&gt;0,SUMIFS('Tenant Occupancy'!MK$5:MK23,OccupancyUnits,$B10,OccupancyAddresses,$A10),IFERROR(VLOOKUP($A10&amp;"" ""&amp;$B10, FILTER(ARRAYFORMULA({OccupancyAddresses&amp;"" ""&amp; OccupancyUnits,'Tenant Occupancy'!MK$5:MK23}),INDEX(ARRAYFORMULA({OccupancyAdd"&amp;"resses&amp;"" ""&amp; OccupancyUnits,'Tenant Occupancy'!MK$5:MK23}),0,2)&lt;&gt;""""),2,FALSE),IF(MJ7=TODAY(),""Today"",)))))"),"")</f>
        <v/>
      </c>
      <c r="MK10" s="3" t="str">
        <f>IFERROR(__xludf.DUMMYFUNCTION("IF(ISBLANK($A10),, IF((ARRAYFORMULA(SUM(COUNTIFS(OccupancyAddresses,$A10,OccupancyUnits, $B10, 'Tenant Occupancy'!ML$5:ML23,{""&gt;0"",""Occupied"",""Late""}))))&gt;1,""Multiple Bookings"", IF(SUMIFS( 'Tenant Occupancy'!ML$5:ML23,OccupancyUnits,$B10,OccupancyAd"&amp;"dresses,$A10)&gt;0,SUMIFS('Tenant Occupancy'!ML$5:ML23,OccupancyUnits,$B10,OccupancyAddresses,$A10),IFERROR(VLOOKUP($A10&amp;"" ""&amp;$B10, FILTER(ARRAYFORMULA({OccupancyAddresses&amp;"" ""&amp; OccupancyUnits,'Tenant Occupancy'!ML$5:ML23}),INDEX(ARRAYFORMULA({OccupancyAdd"&amp;"resses&amp;"" ""&amp; OccupancyUnits,'Tenant Occupancy'!ML$5:ML23}),0,2)&lt;&gt;""""),2,FALSE),IF(MK7=TODAY(),""Today"",)))))"),"")</f>
        <v/>
      </c>
      <c r="ML10" s="3" t="str">
        <f>IFERROR(__xludf.DUMMYFUNCTION("IF(ISBLANK($A10),, IF((ARRAYFORMULA(SUM(COUNTIFS(OccupancyAddresses,$A10,OccupancyUnits, $B10, 'Tenant Occupancy'!MM$5:MM23,{""&gt;0"",""Occupied"",""Late""}))))&gt;1,""Multiple Bookings"", IF(SUMIFS( 'Tenant Occupancy'!MM$5:MM23,OccupancyUnits,$B10,OccupancyAd"&amp;"dresses,$A10)&gt;0,SUMIFS('Tenant Occupancy'!MM$5:MM23,OccupancyUnits,$B10,OccupancyAddresses,$A10),IFERROR(VLOOKUP($A10&amp;"" ""&amp;$B10, FILTER(ARRAYFORMULA({OccupancyAddresses&amp;"" ""&amp; OccupancyUnits,'Tenant Occupancy'!MM$5:MM23}),INDEX(ARRAYFORMULA({OccupancyAdd"&amp;"resses&amp;"" ""&amp; OccupancyUnits,'Tenant Occupancy'!MM$5:MM23}),0,2)&lt;&gt;""""),2,FALSE),IF(ML7=TODAY(),""Today"",)))))"),"")</f>
        <v/>
      </c>
      <c r="MM10" s="3" t="str">
        <f>IFERROR(__xludf.DUMMYFUNCTION("IF(ISBLANK($A10),, IF((ARRAYFORMULA(SUM(COUNTIFS(OccupancyAddresses,$A10,OccupancyUnits, $B10, 'Tenant Occupancy'!MN$5:MN23,{""&gt;0"",""Occupied"",""Late""}))))&gt;1,""Multiple Bookings"", IF(SUMIFS( 'Tenant Occupancy'!MN$5:MN23,OccupancyUnits,$B10,OccupancyAd"&amp;"dresses,$A10)&gt;0,SUMIFS('Tenant Occupancy'!MN$5:MN23,OccupancyUnits,$B10,OccupancyAddresses,$A10),IFERROR(VLOOKUP($A10&amp;"" ""&amp;$B10, FILTER(ARRAYFORMULA({OccupancyAddresses&amp;"" ""&amp; OccupancyUnits,'Tenant Occupancy'!MN$5:MN23}),INDEX(ARRAYFORMULA({OccupancyAdd"&amp;"resses&amp;"" ""&amp; OccupancyUnits,'Tenant Occupancy'!MN$5:MN23}),0,2)&lt;&gt;""""),2,FALSE),IF(MM7=TODAY(),""Today"",)))))"),"")</f>
        <v/>
      </c>
      <c r="MN10" s="3" t="str">
        <f>IFERROR(__xludf.DUMMYFUNCTION("IF(ISBLANK($A10),, IF((ARRAYFORMULA(SUM(COUNTIFS(OccupancyAddresses,$A10,OccupancyUnits, $B10, 'Tenant Occupancy'!MO$5:MO23,{""&gt;0"",""Occupied"",""Late""}))))&gt;1,""Multiple Bookings"", IF(SUMIFS( 'Tenant Occupancy'!MO$5:MO23,OccupancyUnits,$B10,OccupancyAd"&amp;"dresses,$A10)&gt;0,SUMIFS('Tenant Occupancy'!MO$5:MO23,OccupancyUnits,$B10,OccupancyAddresses,$A10),IFERROR(VLOOKUP($A10&amp;"" ""&amp;$B10, FILTER(ARRAYFORMULA({OccupancyAddresses&amp;"" ""&amp; OccupancyUnits,'Tenant Occupancy'!MO$5:MO23}),INDEX(ARRAYFORMULA({OccupancyAdd"&amp;"resses&amp;"" ""&amp; OccupancyUnits,'Tenant Occupancy'!MO$5:MO23}),0,2)&lt;&gt;""""),2,FALSE),IF(MN7=TODAY(),""Today"",)))))"),"")</f>
        <v/>
      </c>
      <c r="MO10" s="3" t="str">
        <f>IFERROR(__xludf.DUMMYFUNCTION("IF(ISBLANK($A10),, IF((ARRAYFORMULA(SUM(COUNTIFS(OccupancyAddresses,$A10,OccupancyUnits, $B10, 'Tenant Occupancy'!MP$5:MP23,{""&gt;0"",""Occupied"",""Late""}))))&gt;1,""Multiple Bookings"", IF(SUMIFS( 'Tenant Occupancy'!MP$5:MP23,OccupancyUnits,$B10,OccupancyAd"&amp;"dresses,$A10)&gt;0,SUMIFS('Tenant Occupancy'!MP$5:MP23,OccupancyUnits,$B10,OccupancyAddresses,$A10),IFERROR(VLOOKUP($A10&amp;"" ""&amp;$B10, FILTER(ARRAYFORMULA({OccupancyAddresses&amp;"" ""&amp; OccupancyUnits,'Tenant Occupancy'!MP$5:MP23}),INDEX(ARRAYFORMULA({OccupancyAdd"&amp;"resses&amp;"" ""&amp; OccupancyUnits,'Tenant Occupancy'!MP$5:MP23}),0,2)&lt;&gt;""""),2,FALSE),IF(MO7=TODAY(),""Today"",)))))"),"")</f>
        <v/>
      </c>
      <c r="MP10" s="3" t="str">
        <f>IFERROR(__xludf.DUMMYFUNCTION("IF(ISBLANK($A10),, IF((ARRAYFORMULA(SUM(COUNTIFS(OccupancyAddresses,$A10,OccupancyUnits, $B10, 'Tenant Occupancy'!MQ$5:MQ23,{""&gt;0"",""Occupied"",""Late""}))))&gt;1,""Multiple Bookings"", IF(SUMIFS( 'Tenant Occupancy'!MQ$5:MQ23,OccupancyUnits,$B10,OccupancyAd"&amp;"dresses,$A10)&gt;0,SUMIFS('Tenant Occupancy'!MQ$5:MQ23,OccupancyUnits,$B10,OccupancyAddresses,$A10),IFERROR(VLOOKUP($A10&amp;"" ""&amp;$B10, FILTER(ARRAYFORMULA({OccupancyAddresses&amp;"" ""&amp; OccupancyUnits,'Tenant Occupancy'!MQ$5:MQ23}),INDEX(ARRAYFORMULA({OccupancyAdd"&amp;"resses&amp;"" ""&amp; OccupancyUnits,'Tenant Occupancy'!MQ$5:MQ23}),0,2)&lt;&gt;""""),2,FALSE),IF(MP7=TODAY(),""Today"",)))))"),"")</f>
        <v/>
      </c>
      <c r="MQ10" s="3" t="str">
        <f>IFERROR(__xludf.DUMMYFUNCTION("IF(ISBLANK($A10),, IF((ARRAYFORMULA(SUM(COUNTIFS(OccupancyAddresses,$A10,OccupancyUnits, $B10, 'Tenant Occupancy'!MR$5:MR23,{""&gt;0"",""Occupied"",""Late""}))))&gt;1,""Multiple Bookings"", IF(SUMIFS( 'Tenant Occupancy'!MR$5:MR23,OccupancyUnits,$B10,OccupancyAd"&amp;"dresses,$A10)&gt;0,SUMIFS('Tenant Occupancy'!MR$5:MR23,OccupancyUnits,$B10,OccupancyAddresses,$A10),IFERROR(VLOOKUP($A10&amp;"" ""&amp;$B10, FILTER(ARRAYFORMULA({OccupancyAddresses&amp;"" ""&amp; OccupancyUnits,'Tenant Occupancy'!MR$5:MR23}),INDEX(ARRAYFORMULA({OccupancyAdd"&amp;"resses&amp;"" ""&amp; OccupancyUnits,'Tenant Occupancy'!MR$5:MR23}),0,2)&lt;&gt;""""),2,FALSE),IF(MQ7=TODAY(),""Today"",)))))"),"")</f>
        <v/>
      </c>
      <c r="MR10" s="3" t="str">
        <f>IFERROR(__xludf.DUMMYFUNCTION("IF(ISBLANK($A10),, IF((ARRAYFORMULA(SUM(COUNTIFS(OccupancyAddresses,$A10,OccupancyUnits, $B10, 'Tenant Occupancy'!MS$5:MS23,{""&gt;0"",""Occupied"",""Late""}))))&gt;1,""Multiple Bookings"", IF(SUMIFS( 'Tenant Occupancy'!MS$5:MS23,OccupancyUnits,$B10,OccupancyAd"&amp;"dresses,$A10)&gt;0,SUMIFS('Tenant Occupancy'!MS$5:MS23,OccupancyUnits,$B10,OccupancyAddresses,$A10),IFERROR(VLOOKUP($A10&amp;"" ""&amp;$B10, FILTER(ARRAYFORMULA({OccupancyAddresses&amp;"" ""&amp; OccupancyUnits,'Tenant Occupancy'!MS$5:MS23}),INDEX(ARRAYFORMULA({OccupancyAdd"&amp;"resses&amp;"" ""&amp; OccupancyUnits,'Tenant Occupancy'!MS$5:MS23}),0,2)&lt;&gt;""""),2,FALSE),IF(MR7=TODAY(),""Today"",)))))"),"")</f>
        <v/>
      </c>
      <c r="MS10" s="3" t="str">
        <f>IFERROR(__xludf.DUMMYFUNCTION("IF(ISBLANK($A10),, IF((ARRAYFORMULA(SUM(COUNTIFS(OccupancyAddresses,$A10,OccupancyUnits, $B10, 'Tenant Occupancy'!MT$5:MT23,{""&gt;0"",""Occupied"",""Late""}))))&gt;1,""Multiple Bookings"", IF(SUMIFS( 'Tenant Occupancy'!MT$5:MT23,OccupancyUnits,$B10,OccupancyAd"&amp;"dresses,$A10)&gt;0,SUMIFS('Tenant Occupancy'!MT$5:MT23,OccupancyUnits,$B10,OccupancyAddresses,$A10),IFERROR(VLOOKUP($A10&amp;"" ""&amp;$B10, FILTER(ARRAYFORMULA({OccupancyAddresses&amp;"" ""&amp; OccupancyUnits,'Tenant Occupancy'!MT$5:MT23}),INDEX(ARRAYFORMULA({OccupancyAdd"&amp;"resses&amp;"" ""&amp; OccupancyUnits,'Tenant Occupancy'!MT$5:MT23}),0,2)&lt;&gt;""""),2,FALSE),IF(MS7=TODAY(),""Today"",)))))"),"")</f>
        <v/>
      </c>
      <c r="MT10" s="3" t="str">
        <f>IFERROR(__xludf.DUMMYFUNCTION("IF(ISBLANK($A10),, IF((ARRAYFORMULA(SUM(COUNTIFS(OccupancyAddresses,$A10,OccupancyUnits, $B10, 'Tenant Occupancy'!MU$5:MU23,{""&gt;0"",""Occupied"",""Late""}))))&gt;1,""Multiple Bookings"", IF(SUMIFS( 'Tenant Occupancy'!MU$5:MU23,OccupancyUnits,$B10,OccupancyAd"&amp;"dresses,$A10)&gt;0,SUMIFS('Tenant Occupancy'!MU$5:MU23,OccupancyUnits,$B10,OccupancyAddresses,$A10),IFERROR(VLOOKUP($A10&amp;"" ""&amp;$B10, FILTER(ARRAYFORMULA({OccupancyAddresses&amp;"" ""&amp; OccupancyUnits,'Tenant Occupancy'!MU$5:MU23}),INDEX(ARRAYFORMULA({OccupancyAdd"&amp;"resses&amp;"" ""&amp; OccupancyUnits,'Tenant Occupancy'!MU$5:MU23}),0,2)&lt;&gt;""""),2,FALSE),IF(MT7=TODAY(),""Today"",)))))"),"")</f>
        <v/>
      </c>
      <c r="MU10" s="3" t="str">
        <f>IFERROR(__xludf.DUMMYFUNCTION("IF(ISBLANK($A10),, IF((ARRAYFORMULA(SUM(COUNTIFS(OccupancyAddresses,$A10,OccupancyUnits, $B10, 'Tenant Occupancy'!MV$5:MV23,{""&gt;0"",""Occupied"",""Late""}))))&gt;1,""Multiple Bookings"", IF(SUMIFS( 'Tenant Occupancy'!MV$5:MV23,OccupancyUnits,$B10,OccupancyAd"&amp;"dresses,$A10)&gt;0,SUMIFS('Tenant Occupancy'!MV$5:MV23,OccupancyUnits,$B10,OccupancyAddresses,$A10),IFERROR(VLOOKUP($A10&amp;"" ""&amp;$B10, FILTER(ARRAYFORMULA({OccupancyAddresses&amp;"" ""&amp; OccupancyUnits,'Tenant Occupancy'!MV$5:MV23}),INDEX(ARRAYFORMULA({OccupancyAdd"&amp;"resses&amp;"" ""&amp; OccupancyUnits,'Tenant Occupancy'!MV$5:MV23}),0,2)&lt;&gt;""""),2,FALSE),IF(MU7=TODAY(),""Today"",)))))"),"")</f>
        <v/>
      </c>
      <c r="MV10" s="3" t="str">
        <f>IFERROR(__xludf.DUMMYFUNCTION("IF(ISBLANK($A10),, IF((ARRAYFORMULA(SUM(COUNTIFS(OccupancyAddresses,$A10,OccupancyUnits, $B10, 'Tenant Occupancy'!MW$5:MW23,{""&gt;0"",""Occupied"",""Late""}))))&gt;1,""Multiple Bookings"", IF(SUMIFS( 'Tenant Occupancy'!MW$5:MW23,OccupancyUnits,$B10,OccupancyAd"&amp;"dresses,$A10)&gt;0,SUMIFS('Tenant Occupancy'!MW$5:MW23,OccupancyUnits,$B10,OccupancyAddresses,$A10),IFERROR(VLOOKUP($A10&amp;"" ""&amp;$B10, FILTER(ARRAYFORMULA({OccupancyAddresses&amp;"" ""&amp; OccupancyUnits,'Tenant Occupancy'!MW$5:MW23}),INDEX(ARRAYFORMULA({OccupancyAdd"&amp;"resses&amp;"" ""&amp; OccupancyUnits,'Tenant Occupancy'!MW$5:MW23}),0,2)&lt;&gt;""""),2,FALSE),IF(MV7=TODAY(),""Today"",)))))"),"")</f>
        <v/>
      </c>
      <c r="MW10" s="3" t="str">
        <f>IFERROR(__xludf.DUMMYFUNCTION("IF(ISBLANK($A10),, IF((ARRAYFORMULA(SUM(COUNTIFS(OccupancyAddresses,$A10,OccupancyUnits, $B10, 'Tenant Occupancy'!MX$5:MX23,{""&gt;0"",""Occupied"",""Late""}))))&gt;1,""Multiple Bookings"", IF(SUMIFS( 'Tenant Occupancy'!MX$5:MX23,OccupancyUnits,$B10,OccupancyAd"&amp;"dresses,$A10)&gt;0,SUMIFS('Tenant Occupancy'!MX$5:MX23,OccupancyUnits,$B10,OccupancyAddresses,$A10),IFERROR(VLOOKUP($A10&amp;"" ""&amp;$B10, FILTER(ARRAYFORMULA({OccupancyAddresses&amp;"" ""&amp; OccupancyUnits,'Tenant Occupancy'!MX$5:MX23}),INDEX(ARRAYFORMULA({OccupancyAdd"&amp;"resses&amp;"" ""&amp; OccupancyUnits,'Tenant Occupancy'!MX$5:MX23}),0,2)&lt;&gt;""""),2,FALSE),IF(MW7=TODAY(),""Today"",)))))"),"")</f>
        <v/>
      </c>
      <c r="MX10" s="3" t="str">
        <f>IFERROR(__xludf.DUMMYFUNCTION("IF(ISBLANK($A10),, IF((ARRAYFORMULA(SUM(COUNTIFS(OccupancyAddresses,$A10,OccupancyUnits, $B10, 'Tenant Occupancy'!MY$5:MY23,{""&gt;0"",""Occupied"",""Late""}))))&gt;1,""Multiple Bookings"", IF(SUMIFS( 'Tenant Occupancy'!MY$5:MY23,OccupancyUnits,$B10,OccupancyAd"&amp;"dresses,$A10)&gt;0,SUMIFS('Tenant Occupancy'!MY$5:MY23,OccupancyUnits,$B10,OccupancyAddresses,$A10),IFERROR(VLOOKUP($A10&amp;"" ""&amp;$B10, FILTER(ARRAYFORMULA({OccupancyAddresses&amp;"" ""&amp; OccupancyUnits,'Tenant Occupancy'!MY$5:MY23}),INDEX(ARRAYFORMULA({OccupancyAdd"&amp;"resses&amp;"" ""&amp; OccupancyUnits,'Tenant Occupancy'!MY$5:MY23}),0,2)&lt;&gt;""""),2,FALSE),IF(MX7=TODAY(),""Today"",)))))"),"")</f>
        <v/>
      </c>
      <c r="MY10" s="3" t="str">
        <f>IFERROR(__xludf.DUMMYFUNCTION("IF(ISBLANK($A10),, IF((ARRAYFORMULA(SUM(COUNTIFS(OccupancyAddresses,$A10,OccupancyUnits, $B10, 'Tenant Occupancy'!MZ$5:MZ23,{""&gt;0"",""Occupied"",""Late""}))))&gt;1,""Multiple Bookings"", IF(SUMIFS( 'Tenant Occupancy'!MZ$5:MZ23,OccupancyUnits,$B10,OccupancyAd"&amp;"dresses,$A10)&gt;0,SUMIFS('Tenant Occupancy'!MZ$5:MZ23,OccupancyUnits,$B10,OccupancyAddresses,$A10),IFERROR(VLOOKUP($A10&amp;"" ""&amp;$B10, FILTER(ARRAYFORMULA({OccupancyAddresses&amp;"" ""&amp; OccupancyUnits,'Tenant Occupancy'!MZ$5:MZ23}),INDEX(ARRAYFORMULA({OccupancyAdd"&amp;"resses&amp;"" ""&amp; OccupancyUnits,'Tenant Occupancy'!MZ$5:MZ23}),0,2)&lt;&gt;""""),2,FALSE),IF(MY7=TODAY(),""Today"",)))))"),"")</f>
        <v/>
      </c>
      <c r="MZ10" s="3" t="str">
        <f>IFERROR(__xludf.DUMMYFUNCTION("IF(ISBLANK($A10),, IF((ARRAYFORMULA(SUM(COUNTIFS(OccupancyAddresses,$A10,OccupancyUnits, $B10, 'Tenant Occupancy'!NA$5:NA23,{""&gt;0"",""Occupied"",""Late""}))))&gt;1,""Multiple Bookings"", IF(SUMIFS( 'Tenant Occupancy'!NA$5:NA23,OccupancyUnits,$B10,OccupancyAd"&amp;"dresses,$A10)&gt;0,SUMIFS('Tenant Occupancy'!NA$5:NA23,OccupancyUnits,$B10,OccupancyAddresses,$A10),IFERROR(VLOOKUP($A10&amp;"" ""&amp;$B10, FILTER(ARRAYFORMULA({OccupancyAddresses&amp;"" ""&amp; OccupancyUnits,'Tenant Occupancy'!NA$5:NA23}),INDEX(ARRAYFORMULA({OccupancyAdd"&amp;"resses&amp;"" ""&amp; OccupancyUnits,'Tenant Occupancy'!NA$5:NA23}),0,2)&lt;&gt;""""),2,FALSE),IF(MZ7=TODAY(),""Today"",)))))"),"")</f>
        <v/>
      </c>
      <c r="NA10" s="3" t="str">
        <f>IFERROR(__xludf.DUMMYFUNCTION("IF(ISBLANK($A10),, IF((ARRAYFORMULA(SUM(COUNTIFS(OccupancyAddresses,$A10,OccupancyUnits, $B10, 'Tenant Occupancy'!NB$5:NB23,{""&gt;0"",""Occupied"",""Late""}))))&gt;1,""Multiple Bookings"", IF(SUMIFS( 'Tenant Occupancy'!NB$5:NB23,OccupancyUnits,$B10,OccupancyAd"&amp;"dresses,$A10)&gt;0,SUMIFS('Tenant Occupancy'!NB$5:NB23,OccupancyUnits,$B10,OccupancyAddresses,$A10),IFERROR(VLOOKUP($A10&amp;"" ""&amp;$B10, FILTER(ARRAYFORMULA({OccupancyAddresses&amp;"" ""&amp; OccupancyUnits,'Tenant Occupancy'!NB$5:NB23}),INDEX(ARRAYFORMULA({OccupancyAdd"&amp;"resses&amp;"" ""&amp; OccupancyUnits,'Tenant Occupancy'!NB$5:NB23}),0,2)&lt;&gt;""""),2,FALSE),IF(NA7=TODAY(),""Today"",)))))"),"")</f>
        <v/>
      </c>
      <c r="NB10" s="3" t="str">
        <f>IFERROR(__xludf.DUMMYFUNCTION("IF(ISBLANK($A10),, IF((ARRAYFORMULA(SUM(COUNTIFS(OccupancyAddresses,$A10,OccupancyUnits, $B10, 'Tenant Occupancy'!NC$5:NC23,{""&gt;0"",""Occupied"",""Late""}))))&gt;1,""Multiple Bookings"", IF(SUMIFS( 'Tenant Occupancy'!NC$5:NC23,OccupancyUnits,$B10,OccupancyAd"&amp;"dresses,$A10)&gt;0,SUMIFS('Tenant Occupancy'!NC$5:NC23,OccupancyUnits,$B10,OccupancyAddresses,$A10),IFERROR(VLOOKUP($A10&amp;"" ""&amp;$B10, FILTER(ARRAYFORMULA({OccupancyAddresses&amp;"" ""&amp; OccupancyUnits,'Tenant Occupancy'!NC$5:NC23}),INDEX(ARRAYFORMULA({OccupancyAdd"&amp;"resses&amp;"" ""&amp; OccupancyUnits,'Tenant Occupancy'!NC$5:NC23}),0,2)&lt;&gt;""""),2,FALSE),IF(NB7=TODAY(),""Today"",)))))"),"")</f>
        <v/>
      </c>
      <c r="NC10" s="3" t="str">
        <f>IFERROR(__xludf.DUMMYFUNCTION("IF(ISBLANK($A10),, IF((ARRAYFORMULA(SUM(COUNTIFS(OccupancyAddresses,$A10,OccupancyUnits, $B10, 'Tenant Occupancy'!ND$5:ND23,{""&gt;0"",""Occupied"",""Late""}))))&gt;1,""Multiple Bookings"", IF(SUMIFS( 'Tenant Occupancy'!ND$5:ND23,OccupancyUnits,$B10,OccupancyAd"&amp;"dresses,$A10)&gt;0,SUMIFS('Tenant Occupancy'!ND$5:ND23,OccupancyUnits,$B10,OccupancyAddresses,$A10),IFERROR(VLOOKUP($A10&amp;"" ""&amp;$B10, FILTER(ARRAYFORMULA({OccupancyAddresses&amp;"" ""&amp; OccupancyUnits,'Tenant Occupancy'!ND$5:ND23}),INDEX(ARRAYFORMULA({OccupancyAdd"&amp;"resses&amp;"" ""&amp; OccupancyUnits,'Tenant Occupancy'!ND$5:ND23}),0,2)&lt;&gt;""""),2,FALSE),IF(NC7=TODAY(),""Today"",)))))"),"")</f>
        <v/>
      </c>
      <c r="ND10" s="3" t="str">
        <f>IFERROR(__xludf.DUMMYFUNCTION("IF(ISBLANK($A10),, IF((ARRAYFORMULA(SUM(COUNTIFS(OccupancyAddresses,$A10,OccupancyUnits, $B10, 'Tenant Occupancy'!NE$5:NE23,{""&gt;0"",""Occupied"",""Late""}))))&gt;1,""Multiple Bookings"", IF(SUMIFS( 'Tenant Occupancy'!NE$5:NE23,OccupancyUnits,$B10,OccupancyAd"&amp;"dresses,$A10)&gt;0,SUMIFS('Tenant Occupancy'!NE$5:NE23,OccupancyUnits,$B10,OccupancyAddresses,$A10),IFERROR(VLOOKUP($A10&amp;"" ""&amp;$B10, FILTER(ARRAYFORMULA({OccupancyAddresses&amp;"" ""&amp; OccupancyUnits,'Tenant Occupancy'!NE$5:NE23}),INDEX(ARRAYFORMULA({OccupancyAdd"&amp;"resses&amp;"" ""&amp; OccupancyUnits,'Tenant Occupancy'!NE$5:NE23}),0,2)&lt;&gt;""""),2,FALSE),IF(ND7=TODAY(),""Today"",)))))"),"")</f>
        <v/>
      </c>
      <c r="NE10" s="3" t="str">
        <f>IFERROR(__xludf.DUMMYFUNCTION("IF(ISBLANK($A10),, IF((ARRAYFORMULA(SUM(COUNTIFS(OccupancyAddresses,$A10,OccupancyUnits, $B10, 'Tenant Occupancy'!NF$5:NF23,{""&gt;0"",""Occupied"",""Late""}))))&gt;1,""Multiple Bookings"", IF(SUMIFS( 'Tenant Occupancy'!NF$5:NF23,OccupancyUnits,$B10,OccupancyAd"&amp;"dresses,$A10)&gt;0,SUMIFS('Tenant Occupancy'!NF$5:NF23,OccupancyUnits,$B10,OccupancyAddresses,$A10),IFERROR(VLOOKUP($A10&amp;"" ""&amp;$B10, FILTER(ARRAYFORMULA({OccupancyAddresses&amp;"" ""&amp; OccupancyUnits,'Tenant Occupancy'!NF$5:NF23}),INDEX(ARRAYFORMULA({OccupancyAdd"&amp;"resses&amp;"" ""&amp; OccupancyUnits,'Tenant Occupancy'!NF$5:NF23}),0,2)&lt;&gt;""""),2,FALSE),IF(NE7=TODAY(),""Today"",)))))"),"")</f>
        <v/>
      </c>
      <c r="NF10" s="3" t="str">
        <f>IFERROR(__xludf.DUMMYFUNCTION("IF(ISBLANK($A10),, IF((ARRAYFORMULA(SUM(COUNTIFS(OccupancyAddresses,$A10,OccupancyUnits, $B10, 'Tenant Occupancy'!NG$5:NG23,{""&gt;0"",""Occupied"",""Late""}))))&gt;1,""Multiple Bookings"", IF(SUMIFS( 'Tenant Occupancy'!NG$5:NG23,OccupancyUnits,$B10,OccupancyAd"&amp;"dresses,$A10)&gt;0,SUMIFS('Tenant Occupancy'!NG$5:NG23,OccupancyUnits,$B10,OccupancyAddresses,$A10),IFERROR(VLOOKUP($A10&amp;"" ""&amp;$B10, FILTER(ARRAYFORMULA({OccupancyAddresses&amp;"" ""&amp; OccupancyUnits,'Tenant Occupancy'!NG$5:NG23}),INDEX(ARRAYFORMULA({OccupancyAdd"&amp;"resses&amp;"" ""&amp; OccupancyUnits,'Tenant Occupancy'!NG$5:NG23}),0,2)&lt;&gt;""""),2,FALSE),IF(NF7=TODAY(),""Today"",)))))"),"")</f>
        <v/>
      </c>
      <c r="NG10" s="3" t="str">
        <f>IFERROR(__xludf.DUMMYFUNCTION("IF(ISBLANK($A10),, IF((ARRAYFORMULA(SUM(COUNTIFS(OccupancyAddresses,$A10,OccupancyUnits, $B10, 'Tenant Occupancy'!NH$5:NH23,{""&gt;0"",""Occupied"",""Late""}))))&gt;1,""Multiple Bookings"", IF(SUMIFS( 'Tenant Occupancy'!NH$5:NH23,OccupancyUnits,$B10,OccupancyAd"&amp;"dresses,$A10)&gt;0,SUMIFS('Tenant Occupancy'!NH$5:NH23,OccupancyUnits,$B10,OccupancyAddresses,$A10),IFERROR(VLOOKUP($A10&amp;"" ""&amp;$B10, FILTER(ARRAYFORMULA({OccupancyAddresses&amp;"" ""&amp; OccupancyUnits,'Tenant Occupancy'!NH$5:NH23}),INDEX(ARRAYFORMULA({OccupancyAdd"&amp;"resses&amp;"" ""&amp; OccupancyUnits,'Tenant Occupancy'!NH$5:NH23}),0,2)&lt;&gt;""""),2,FALSE),IF(NG7=TODAY(),""Today"",)))))"),"")</f>
        <v/>
      </c>
      <c r="NH10" s="3" t="str">
        <f>IFERROR(__xludf.DUMMYFUNCTION("IF(ISBLANK($A10),, IF((ARRAYFORMULA(SUM(COUNTIFS(OccupancyAddresses,$A10,OccupancyUnits, $B10, 'Tenant Occupancy'!NI$5:NI23,{""&gt;0"",""Occupied"",""Late""}))))&gt;1,""Multiple Bookings"", IF(SUMIFS( 'Tenant Occupancy'!NI$5:NI23,OccupancyUnits,$B10,OccupancyAd"&amp;"dresses,$A10)&gt;0,SUMIFS('Tenant Occupancy'!NI$5:NI23,OccupancyUnits,$B10,OccupancyAddresses,$A10),IFERROR(VLOOKUP($A10&amp;"" ""&amp;$B10, FILTER(ARRAYFORMULA({OccupancyAddresses&amp;"" ""&amp; OccupancyUnits,'Tenant Occupancy'!NI$5:NI23}),INDEX(ARRAYFORMULA({OccupancyAdd"&amp;"resses&amp;"" ""&amp; OccupancyUnits,'Tenant Occupancy'!NI$5:NI23}),0,2)&lt;&gt;""""),2,FALSE),IF(NH7=TODAY(),""Today"",)))))"),"")</f>
        <v/>
      </c>
      <c r="NI10" s="3" t="str">
        <f>IFERROR(__xludf.DUMMYFUNCTION("IF(ISBLANK($A10),, IF((ARRAYFORMULA(SUM(COUNTIFS(OccupancyAddresses,$A10,OccupancyUnits, $B10, 'Tenant Occupancy'!NJ$5:NJ23,{""&gt;0"",""Occupied"",""Late""}))))&gt;1,""Multiple Bookings"", IF(SUMIFS( 'Tenant Occupancy'!NJ$5:NJ23,OccupancyUnits,$B10,OccupancyAd"&amp;"dresses,$A10)&gt;0,SUMIFS('Tenant Occupancy'!NJ$5:NJ23,OccupancyUnits,$B10,OccupancyAddresses,$A10),IFERROR(VLOOKUP($A10&amp;"" ""&amp;$B10, FILTER(ARRAYFORMULA({OccupancyAddresses&amp;"" ""&amp; OccupancyUnits,'Tenant Occupancy'!NJ$5:NJ23}),INDEX(ARRAYFORMULA({OccupancyAdd"&amp;"resses&amp;"" ""&amp; OccupancyUnits,'Tenant Occupancy'!NJ$5:NJ23}),0,2)&lt;&gt;""""),2,FALSE),IF(NI7=TODAY(),""Today"",)))))"),"")</f>
        <v/>
      </c>
      <c r="NJ10" s="3" t="str">
        <f>IFERROR(__xludf.DUMMYFUNCTION("IF(ISBLANK($A10),, IF((ARRAYFORMULA(SUM(COUNTIFS(OccupancyAddresses,$A10,OccupancyUnits, $B10, 'Tenant Occupancy'!NK$5:NK23,{""&gt;0"",""Occupied"",""Late""}))))&gt;1,""Multiple Bookings"", IF(SUMIFS( 'Tenant Occupancy'!NK$5:NK23,OccupancyUnits,$B10,OccupancyAd"&amp;"dresses,$A10)&gt;0,SUMIFS('Tenant Occupancy'!NK$5:NK23,OccupancyUnits,$B10,OccupancyAddresses,$A10),IFERROR(VLOOKUP($A10&amp;"" ""&amp;$B10, FILTER(ARRAYFORMULA({OccupancyAddresses&amp;"" ""&amp; OccupancyUnits,'Tenant Occupancy'!NK$5:NK23}),INDEX(ARRAYFORMULA({OccupancyAdd"&amp;"resses&amp;"" ""&amp; OccupancyUnits,'Tenant Occupancy'!NK$5:NK23}),0,2)&lt;&gt;""""),2,FALSE),IF(NJ7=TODAY(),""Today"",)))))"),"")</f>
        <v/>
      </c>
      <c r="NK10" s="3" t="str">
        <f>IFERROR(__xludf.DUMMYFUNCTION("IF(ISBLANK($A10),, IF((ARRAYFORMULA(SUM(COUNTIFS(OccupancyAddresses,$A10,OccupancyUnits, $B10, 'Tenant Occupancy'!NL$5:NL23,{""&gt;0"",""Occupied"",""Late""}))))&gt;1,""Multiple Bookings"", IF(SUMIFS( 'Tenant Occupancy'!NL$5:NL23,OccupancyUnits,$B10,OccupancyAd"&amp;"dresses,$A10)&gt;0,SUMIFS('Tenant Occupancy'!NL$5:NL23,OccupancyUnits,$B10,OccupancyAddresses,$A10),IFERROR(VLOOKUP($A10&amp;"" ""&amp;$B10, FILTER(ARRAYFORMULA({OccupancyAddresses&amp;"" ""&amp; OccupancyUnits,'Tenant Occupancy'!NL$5:NL23}),INDEX(ARRAYFORMULA({OccupancyAdd"&amp;"resses&amp;"" ""&amp; OccupancyUnits,'Tenant Occupancy'!NL$5:NL23}),0,2)&lt;&gt;""""),2,FALSE),IF(NK7=TODAY(),""Today"",)))))"),"")</f>
        <v/>
      </c>
      <c r="NL10" s="3" t="str">
        <f>IFERROR(__xludf.DUMMYFUNCTION("IF(ISBLANK($A10),, IF((ARRAYFORMULA(SUM(COUNTIFS(OccupancyAddresses,$A10,OccupancyUnits, $B10, 'Tenant Occupancy'!NM$5:NM23,{""&gt;0"",""Occupied"",""Late""}))))&gt;1,""Multiple Bookings"", IF(SUMIFS( 'Tenant Occupancy'!NM$5:NM23,OccupancyUnits,$B10,OccupancyAd"&amp;"dresses,$A10)&gt;0,SUMIFS('Tenant Occupancy'!NM$5:NM23,OccupancyUnits,$B10,OccupancyAddresses,$A10),IFERROR(VLOOKUP($A10&amp;"" ""&amp;$B10, FILTER(ARRAYFORMULA({OccupancyAddresses&amp;"" ""&amp; OccupancyUnits,'Tenant Occupancy'!NM$5:NM23}),INDEX(ARRAYFORMULA({OccupancyAdd"&amp;"resses&amp;"" ""&amp; OccupancyUnits,'Tenant Occupancy'!NM$5:NM23}),0,2)&lt;&gt;""""),2,FALSE),IF(NL7=TODAY(),""Today"",)))))"),"")</f>
        <v/>
      </c>
      <c r="NM10" s="3" t="str">
        <f>IFERROR(__xludf.DUMMYFUNCTION("IF(ISBLANK($A10),, IF((ARRAYFORMULA(SUM(COUNTIFS(OccupancyAddresses,$A10,OccupancyUnits, $B10, 'Tenant Occupancy'!NN$5:NN23,{""&gt;0"",""Occupied"",""Late""}))))&gt;1,""Multiple Bookings"", IF(SUMIFS( 'Tenant Occupancy'!NN$5:NN23,OccupancyUnits,$B10,OccupancyAd"&amp;"dresses,$A10)&gt;0,SUMIFS('Tenant Occupancy'!NN$5:NN23,OccupancyUnits,$B10,OccupancyAddresses,$A10),IFERROR(VLOOKUP($A10&amp;"" ""&amp;$B10, FILTER(ARRAYFORMULA({OccupancyAddresses&amp;"" ""&amp; OccupancyUnits,'Tenant Occupancy'!NN$5:NN23}),INDEX(ARRAYFORMULA({OccupancyAdd"&amp;"resses&amp;"" ""&amp; OccupancyUnits,'Tenant Occupancy'!NN$5:NN23}),0,2)&lt;&gt;""""),2,FALSE),IF(NM7=TODAY(),""Today"",)))))"),"")</f>
        <v/>
      </c>
      <c r="NN10" s="3" t="str">
        <f>IFERROR(__xludf.DUMMYFUNCTION("IF(ISBLANK($A10),, IF((ARRAYFORMULA(SUM(COUNTIFS(OccupancyAddresses,$A10,OccupancyUnits, $B10, 'Tenant Occupancy'!NO$5:NO23,{""&gt;0"",""Occupied"",""Late""}))))&gt;1,""Multiple Bookings"", IF(SUMIFS( 'Tenant Occupancy'!NO$5:NO23,OccupancyUnits,$B10,OccupancyAd"&amp;"dresses,$A10)&gt;0,SUMIFS('Tenant Occupancy'!NO$5:NO23,OccupancyUnits,$B10,OccupancyAddresses,$A10),IFERROR(VLOOKUP($A10&amp;"" ""&amp;$B10, FILTER(ARRAYFORMULA({OccupancyAddresses&amp;"" ""&amp; OccupancyUnits,'Tenant Occupancy'!NO$5:NO23}),INDEX(ARRAYFORMULA({OccupancyAdd"&amp;"resses&amp;"" ""&amp; OccupancyUnits,'Tenant Occupancy'!NO$5:NO23}),0,2)&lt;&gt;""""),2,FALSE),IF(NN7=TODAY(),""Today"",)))))"),"")</f>
        <v/>
      </c>
      <c r="NO10" s="3" t="str">
        <f>IFERROR(__xludf.DUMMYFUNCTION("IF(ISBLANK($A10),, IF((ARRAYFORMULA(SUM(COUNTIFS(OccupancyAddresses,$A10,OccupancyUnits, $B10, 'Tenant Occupancy'!NP$5:NP23,{""&gt;0"",""Occupied"",""Late""}))))&gt;1,""Multiple Bookings"", IF(SUMIFS( 'Tenant Occupancy'!NP$5:NP23,OccupancyUnits,$B10,OccupancyAd"&amp;"dresses,$A10)&gt;0,SUMIFS('Tenant Occupancy'!NP$5:NP23,OccupancyUnits,$B10,OccupancyAddresses,$A10),IFERROR(VLOOKUP($A10&amp;"" ""&amp;$B10, FILTER(ARRAYFORMULA({OccupancyAddresses&amp;"" ""&amp; OccupancyUnits,'Tenant Occupancy'!NP$5:NP23}),INDEX(ARRAYFORMULA({OccupancyAdd"&amp;"resses&amp;"" ""&amp; OccupancyUnits,'Tenant Occupancy'!NP$5:NP23}),0,2)&lt;&gt;""""),2,FALSE),IF(NO7=TODAY(),""Today"",)))))"),"")</f>
        <v/>
      </c>
      <c r="NP10" s="3" t="str">
        <f>IFERROR(__xludf.DUMMYFUNCTION("IF(ISBLANK($A10),, IF((ARRAYFORMULA(SUM(COUNTIFS(OccupancyAddresses,$A10,OccupancyUnits, $B10, 'Tenant Occupancy'!NQ$5:NQ23,{""&gt;0"",""Occupied"",""Late""}))))&gt;1,""Multiple Bookings"", IF(SUMIFS( 'Tenant Occupancy'!NQ$5:NQ23,OccupancyUnits,$B10,OccupancyAd"&amp;"dresses,$A10)&gt;0,SUMIFS('Tenant Occupancy'!NQ$5:NQ23,OccupancyUnits,$B10,OccupancyAddresses,$A10),IFERROR(VLOOKUP($A10&amp;"" ""&amp;$B10, FILTER(ARRAYFORMULA({OccupancyAddresses&amp;"" ""&amp; OccupancyUnits,'Tenant Occupancy'!NQ$5:NQ23}),INDEX(ARRAYFORMULA({OccupancyAdd"&amp;"resses&amp;"" ""&amp; OccupancyUnits,'Tenant Occupancy'!NQ$5:NQ23}),0,2)&lt;&gt;""""),2,FALSE),IF(NP7=TODAY(),""Today"",)))))"),"")</f>
        <v/>
      </c>
      <c r="NQ10" s="3" t="str">
        <f>IFERROR(__xludf.DUMMYFUNCTION("IF(ISBLANK($A10),, IF((ARRAYFORMULA(SUM(COUNTIFS(OccupancyAddresses,$A10,OccupancyUnits, $B10, 'Tenant Occupancy'!NR$5:NR23,{""&gt;0"",""Occupied"",""Late""}))))&gt;1,""Multiple Bookings"", IF(SUMIFS( 'Tenant Occupancy'!NR$5:NR23,OccupancyUnits,$B10,OccupancyAd"&amp;"dresses,$A10)&gt;0,SUMIFS('Tenant Occupancy'!NR$5:NR23,OccupancyUnits,$B10,OccupancyAddresses,$A10),IFERROR(VLOOKUP($A10&amp;"" ""&amp;$B10, FILTER(ARRAYFORMULA({OccupancyAddresses&amp;"" ""&amp; OccupancyUnits,'Tenant Occupancy'!NR$5:NR23}),INDEX(ARRAYFORMULA({OccupancyAdd"&amp;"resses&amp;"" ""&amp; OccupancyUnits,'Tenant Occupancy'!NR$5:NR23}),0,2)&lt;&gt;""""),2,FALSE),IF(NQ7=TODAY(),""Today"",)))))"),"")</f>
        <v/>
      </c>
      <c r="NR10" s="3" t="str">
        <f>IFERROR(__xludf.DUMMYFUNCTION("IF(ISBLANK($A10),, IF((ARRAYFORMULA(SUM(COUNTIFS(OccupancyAddresses,$A10,OccupancyUnits, $B10, 'Tenant Occupancy'!NS$5:NS23,{""&gt;0"",""Occupied"",""Late""}))))&gt;1,""Multiple Bookings"", IF(SUMIFS( 'Tenant Occupancy'!NS$5:NS23,OccupancyUnits,$B10,OccupancyAd"&amp;"dresses,$A10)&gt;0,SUMIFS('Tenant Occupancy'!NS$5:NS23,OccupancyUnits,$B10,OccupancyAddresses,$A10),IFERROR(VLOOKUP($A10&amp;"" ""&amp;$B10, FILTER(ARRAYFORMULA({OccupancyAddresses&amp;"" ""&amp; OccupancyUnits,'Tenant Occupancy'!NS$5:NS23}),INDEX(ARRAYFORMULA({OccupancyAdd"&amp;"resses&amp;"" ""&amp; OccupancyUnits,'Tenant Occupancy'!NS$5:NS23}),0,2)&lt;&gt;""""),2,FALSE),IF(NR7=TODAY(),""Today"",)))))"),"")</f>
        <v/>
      </c>
      <c r="NS10" s="3" t="str">
        <f>IFERROR(__xludf.DUMMYFUNCTION("IF(ISBLANK($A10),, IF((ARRAYFORMULA(SUM(COUNTIFS(OccupancyAddresses,$A10,OccupancyUnits, $B10, 'Tenant Occupancy'!NT$5:NT23,{""&gt;0"",""Occupied"",""Late""}))))&gt;1,""Multiple Bookings"", IF(SUMIFS( 'Tenant Occupancy'!NT$5:NT23,OccupancyUnits,$B10,OccupancyAd"&amp;"dresses,$A10)&gt;0,SUMIFS('Tenant Occupancy'!NT$5:NT23,OccupancyUnits,$B10,OccupancyAddresses,$A10),IFERROR(VLOOKUP($A10&amp;"" ""&amp;$B10, FILTER(ARRAYFORMULA({OccupancyAddresses&amp;"" ""&amp; OccupancyUnits,'Tenant Occupancy'!NT$5:NT23}),INDEX(ARRAYFORMULA({OccupancyAdd"&amp;"resses&amp;"" ""&amp; OccupancyUnits,'Tenant Occupancy'!NT$5:NT23}),0,2)&lt;&gt;""""),2,FALSE),IF(NS7=TODAY(),""Today"",)))))"),"")</f>
        <v/>
      </c>
      <c r="NT10" s="3" t="str">
        <f>IFERROR(__xludf.DUMMYFUNCTION("IF(ISBLANK($A10),, IF((ARRAYFORMULA(SUM(COUNTIFS(OccupancyAddresses,$A10,OccupancyUnits, $B10, 'Tenant Occupancy'!NU$5:NU23,{""&gt;0"",""Occupied"",""Late""}))))&gt;1,""Multiple Bookings"", IF(SUMIFS( 'Tenant Occupancy'!NU$5:NU23,OccupancyUnits,$B10,OccupancyAd"&amp;"dresses,$A10)&gt;0,SUMIFS('Tenant Occupancy'!NU$5:NU23,OccupancyUnits,$B10,OccupancyAddresses,$A10),IFERROR(VLOOKUP($A10&amp;"" ""&amp;$B10, FILTER(ARRAYFORMULA({OccupancyAddresses&amp;"" ""&amp; OccupancyUnits,'Tenant Occupancy'!NU$5:NU23}),INDEX(ARRAYFORMULA({OccupancyAdd"&amp;"resses&amp;"" ""&amp; OccupancyUnits,'Tenant Occupancy'!NU$5:NU23}),0,2)&lt;&gt;""""),2,FALSE),IF(NT7=TODAY(),""Today"",)))))"),"")</f>
        <v/>
      </c>
      <c r="NU10" s="3" t="str">
        <f>IFERROR(__xludf.DUMMYFUNCTION("IF(ISBLANK($A10),, IF((ARRAYFORMULA(SUM(COUNTIFS(OccupancyAddresses,$A10,OccupancyUnits, $B10, 'Tenant Occupancy'!NV$5:NV23,{""&gt;0"",""Occupied"",""Late""}))))&gt;1,""Multiple Bookings"", IF(SUMIFS( 'Tenant Occupancy'!NV$5:NV23,OccupancyUnits,$B10,OccupancyAd"&amp;"dresses,$A10)&gt;0,SUMIFS('Tenant Occupancy'!NV$5:NV23,OccupancyUnits,$B10,OccupancyAddresses,$A10),IFERROR(VLOOKUP($A10&amp;"" ""&amp;$B10, FILTER(ARRAYFORMULA({OccupancyAddresses&amp;"" ""&amp; OccupancyUnits,'Tenant Occupancy'!NV$5:NV23}),INDEX(ARRAYFORMULA({OccupancyAdd"&amp;"resses&amp;"" ""&amp; OccupancyUnits,'Tenant Occupancy'!NV$5:NV23}),0,2)&lt;&gt;""""),2,FALSE),IF(NU7=TODAY(),""Today"",)))))"),"")</f>
        <v/>
      </c>
      <c r="NV10" s="3" t="str">
        <f>IFERROR(__xludf.DUMMYFUNCTION("IF(ISBLANK($A10),, IF((ARRAYFORMULA(SUM(COUNTIFS(OccupancyAddresses,$A10,OccupancyUnits, $B10, 'Tenant Occupancy'!NW$5:NW23,{""&gt;0"",""Occupied"",""Late""}))))&gt;1,""Multiple Bookings"", IF(SUMIFS( 'Tenant Occupancy'!NW$5:NW23,OccupancyUnits,$B10,OccupancyAd"&amp;"dresses,$A10)&gt;0,SUMIFS('Tenant Occupancy'!NW$5:NW23,OccupancyUnits,$B10,OccupancyAddresses,$A10),IFERROR(VLOOKUP($A10&amp;"" ""&amp;$B10, FILTER(ARRAYFORMULA({OccupancyAddresses&amp;"" ""&amp; OccupancyUnits,'Tenant Occupancy'!NW$5:NW23}),INDEX(ARRAYFORMULA({OccupancyAdd"&amp;"resses&amp;"" ""&amp; OccupancyUnits,'Tenant Occupancy'!NW$5:NW23}),0,2)&lt;&gt;""""),2,FALSE),IF(NV7=TODAY(),""Today"",)))))"),"")</f>
        <v/>
      </c>
      <c r="NW10" s="3" t="str">
        <f>IFERROR(__xludf.DUMMYFUNCTION("IF(ISBLANK($A10),, IF((ARRAYFORMULA(SUM(COUNTIFS(OccupancyAddresses,$A10,OccupancyUnits, $B10, 'Tenant Occupancy'!NX$5:NX23,{""&gt;0"",""Occupied"",""Late""}))))&gt;1,""Multiple Bookings"", IF(SUMIFS( 'Tenant Occupancy'!NX$5:NX23,OccupancyUnits,$B10,OccupancyAd"&amp;"dresses,$A10)&gt;0,SUMIFS('Tenant Occupancy'!NX$5:NX23,OccupancyUnits,$B10,OccupancyAddresses,$A10),IFERROR(VLOOKUP($A10&amp;"" ""&amp;$B10, FILTER(ARRAYFORMULA({OccupancyAddresses&amp;"" ""&amp; OccupancyUnits,'Tenant Occupancy'!NX$5:NX23}),INDEX(ARRAYFORMULA({OccupancyAdd"&amp;"resses&amp;"" ""&amp; OccupancyUnits,'Tenant Occupancy'!NX$5:NX23}),0,2)&lt;&gt;""""),2,FALSE),IF(NW7=TODAY(),""Today"",)))))"),"")</f>
        <v/>
      </c>
      <c r="NX10" s="3" t="str">
        <f>IFERROR(__xludf.DUMMYFUNCTION("IF(ISBLANK($A10),, IF((ARRAYFORMULA(SUM(COUNTIFS(OccupancyAddresses,$A10,OccupancyUnits, $B10, 'Tenant Occupancy'!NY$5:NY23,{""&gt;0"",""Occupied"",""Late""}))))&gt;1,""Multiple Bookings"", IF(SUMIFS( 'Tenant Occupancy'!NY$5:NY23,OccupancyUnits,$B10,OccupancyAd"&amp;"dresses,$A10)&gt;0,SUMIFS('Tenant Occupancy'!NY$5:NY23,OccupancyUnits,$B10,OccupancyAddresses,$A10),IFERROR(VLOOKUP($A10&amp;"" ""&amp;$B10, FILTER(ARRAYFORMULA({OccupancyAddresses&amp;"" ""&amp; OccupancyUnits,'Tenant Occupancy'!NY$5:NY23}),INDEX(ARRAYFORMULA({OccupancyAdd"&amp;"resses&amp;"" ""&amp; OccupancyUnits,'Tenant Occupancy'!NY$5:NY23}),0,2)&lt;&gt;""""),2,FALSE),IF(NX7=TODAY(),""Today"",)))))"),"")</f>
        <v/>
      </c>
      <c r="NY10" s="3" t="str">
        <f>IFERROR(__xludf.DUMMYFUNCTION("IF(ISBLANK($A10),, IF((ARRAYFORMULA(SUM(COUNTIFS(OccupancyAddresses,$A10,OccupancyUnits, $B10, 'Tenant Occupancy'!NZ$5:NZ23,{""&gt;0"",""Occupied"",""Late""}))))&gt;1,""Multiple Bookings"", IF(SUMIFS( 'Tenant Occupancy'!NZ$5:NZ23,OccupancyUnits,$B10,OccupancyAd"&amp;"dresses,$A10)&gt;0,SUMIFS('Tenant Occupancy'!NZ$5:NZ23,OccupancyUnits,$B10,OccupancyAddresses,$A10),IFERROR(VLOOKUP($A10&amp;"" ""&amp;$B10, FILTER(ARRAYFORMULA({OccupancyAddresses&amp;"" ""&amp; OccupancyUnits,'Tenant Occupancy'!NZ$5:NZ23}),INDEX(ARRAYFORMULA({OccupancyAdd"&amp;"resses&amp;"" ""&amp; OccupancyUnits,'Tenant Occupancy'!NZ$5:NZ23}),0,2)&lt;&gt;""""),2,FALSE),IF(NY7=TODAY(),""Today"",)))))"),"")</f>
        <v/>
      </c>
      <c r="NZ10" s="3" t="str">
        <f>IFERROR(__xludf.DUMMYFUNCTION("IF(ISBLANK($A10),, IF((ARRAYFORMULA(SUM(COUNTIFS(OccupancyAddresses,$A10,OccupancyUnits, $B10, 'Tenant Occupancy'!OA$5:OA23,{""&gt;0"",""Occupied"",""Late""}))))&gt;1,""Multiple Bookings"", IF(SUMIFS( 'Tenant Occupancy'!OA$5:OA23,OccupancyUnits,$B10,OccupancyAd"&amp;"dresses,$A10)&gt;0,SUMIFS('Tenant Occupancy'!OA$5:OA23,OccupancyUnits,$B10,OccupancyAddresses,$A10),IFERROR(VLOOKUP($A10&amp;"" ""&amp;$B10, FILTER(ARRAYFORMULA({OccupancyAddresses&amp;"" ""&amp; OccupancyUnits,'Tenant Occupancy'!OA$5:OA23}),INDEX(ARRAYFORMULA({OccupancyAdd"&amp;"resses&amp;"" ""&amp; OccupancyUnits,'Tenant Occupancy'!OA$5:OA23}),0,2)&lt;&gt;""""),2,FALSE),IF(NZ7=TODAY(),""Today"",)))))"),"")</f>
        <v/>
      </c>
      <c r="OA10" s="3" t="str">
        <f>IFERROR(__xludf.DUMMYFUNCTION("IF(ISBLANK($A10),, IF((ARRAYFORMULA(SUM(COUNTIFS(OccupancyAddresses,$A10,OccupancyUnits, $B10, 'Tenant Occupancy'!OB$5:OB23,{""&gt;0"",""Occupied"",""Late""}))))&gt;1,""Multiple Bookings"", IF(SUMIFS( 'Tenant Occupancy'!OB$5:OB23,OccupancyUnits,$B10,OccupancyAd"&amp;"dresses,$A10)&gt;0,SUMIFS('Tenant Occupancy'!OB$5:OB23,OccupancyUnits,$B10,OccupancyAddresses,$A10),IFERROR(VLOOKUP($A10&amp;"" ""&amp;$B10, FILTER(ARRAYFORMULA({OccupancyAddresses&amp;"" ""&amp; OccupancyUnits,'Tenant Occupancy'!OB$5:OB23}),INDEX(ARRAYFORMULA({OccupancyAdd"&amp;"resses&amp;"" ""&amp; OccupancyUnits,'Tenant Occupancy'!OB$5:OB23}),0,2)&lt;&gt;""""),2,FALSE),IF(OA7=TODAY(),""Today"",)))))"),"")</f>
        <v/>
      </c>
      <c r="OB10" s="3" t="str">
        <f>IFERROR(__xludf.DUMMYFUNCTION("IF(ISBLANK($A10),, IF((ARRAYFORMULA(SUM(COUNTIFS(OccupancyAddresses,$A10,OccupancyUnits, $B10, 'Tenant Occupancy'!OC$5:OC23,{""&gt;0"",""Occupied"",""Late""}))))&gt;1,""Multiple Bookings"", IF(SUMIFS( 'Tenant Occupancy'!OC$5:OC23,OccupancyUnits,$B10,OccupancyAd"&amp;"dresses,$A10)&gt;0,SUMIFS('Tenant Occupancy'!OC$5:OC23,OccupancyUnits,$B10,OccupancyAddresses,$A10),IFERROR(VLOOKUP($A10&amp;"" ""&amp;$B10, FILTER(ARRAYFORMULA({OccupancyAddresses&amp;"" ""&amp; OccupancyUnits,'Tenant Occupancy'!OC$5:OC23}),INDEX(ARRAYFORMULA({OccupancyAdd"&amp;"resses&amp;"" ""&amp; OccupancyUnits,'Tenant Occupancy'!OC$5:OC23}),0,2)&lt;&gt;""""),2,FALSE),IF(OB7=TODAY(),""Today"",)))))"),"")</f>
        <v/>
      </c>
      <c r="OC10" s="3" t="str">
        <f>IFERROR(__xludf.DUMMYFUNCTION("IF(ISBLANK($A10),, IF((ARRAYFORMULA(SUM(COUNTIFS(OccupancyAddresses,$A10,OccupancyUnits, $B10, 'Tenant Occupancy'!OD$5:OD23,{""&gt;0"",""Occupied"",""Late""}))))&gt;1,""Multiple Bookings"", IF(SUMIFS( 'Tenant Occupancy'!OD$5:OD23,OccupancyUnits,$B10,OccupancyAd"&amp;"dresses,$A10)&gt;0,SUMIFS('Tenant Occupancy'!OD$5:OD23,OccupancyUnits,$B10,OccupancyAddresses,$A10),IFERROR(VLOOKUP($A10&amp;"" ""&amp;$B10, FILTER(ARRAYFORMULA({OccupancyAddresses&amp;"" ""&amp; OccupancyUnits,'Tenant Occupancy'!OD$5:OD23}),INDEX(ARRAYFORMULA({OccupancyAdd"&amp;"resses&amp;"" ""&amp; OccupancyUnits,'Tenant Occupancy'!OD$5:OD23}),0,2)&lt;&gt;""""),2,FALSE),IF(OC7=TODAY(),""Today"",)))))"),"")</f>
        <v/>
      </c>
      <c r="OD10" s="3" t="str">
        <f>IFERROR(__xludf.DUMMYFUNCTION("IF(ISBLANK($A10),, IF((ARRAYFORMULA(SUM(COUNTIFS(OccupancyAddresses,$A10,OccupancyUnits, $B10, 'Tenant Occupancy'!OE$5:OE23,{""&gt;0"",""Occupied"",""Late""}))))&gt;1,""Multiple Bookings"", IF(SUMIFS( 'Tenant Occupancy'!OE$5:OE23,OccupancyUnits,$B10,OccupancyAd"&amp;"dresses,$A10)&gt;0,SUMIFS('Tenant Occupancy'!OE$5:OE23,OccupancyUnits,$B10,OccupancyAddresses,$A10),IFERROR(VLOOKUP($A10&amp;"" ""&amp;$B10, FILTER(ARRAYFORMULA({OccupancyAddresses&amp;"" ""&amp; OccupancyUnits,'Tenant Occupancy'!OE$5:OE23}),INDEX(ARRAYFORMULA({OccupancyAdd"&amp;"resses&amp;"" ""&amp; OccupancyUnits,'Tenant Occupancy'!OE$5:OE23}),0,2)&lt;&gt;""""),2,FALSE),IF(OD7=TODAY(),""Today"",)))))"),"")</f>
        <v/>
      </c>
      <c r="OE10" s="3" t="str">
        <f>IFERROR(__xludf.DUMMYFUNCTION("IF(ISBLANK($A10),, IF((ARRAYFORMULA(SUM(COUNTIFS(OccupancyAddresses,$A10,OccupancyUnits, $B10, 'Tenant Occupancy'!OF$5:OF23,{""&gt;0"",""Occupied"",""Late""}))))&gt;1,""Multiple Bookings"", IF(SUMIFS( 'Tenant Occupancy'!OF$5:OF23,OccupancyUnits,$B10,OccupancyAd"&amp;"dresses,$A10)&gt;0,SUMIFS('Tenant Occupancy'!OF$5:OF23,OccupancyUnits,$B10,OccupancyAddresses,$A10),IFERROR(VLOOKUP($A10&amp;"" ""&amp;$B10, FILTER(ARRAYFORMULA({OccupancyAddresses&amp;"" ""&amp; OccupancyUnits,'Tenant Occupancy'!OF$5:OF23}),INDEX(ARRAYFORMULA({OccupancyAdd"&amp;"resses&amp;"" ""&amp; OccupancyUnits,'Tenant Occupancy'!OF$5:OF23}),0,2)&lt;&gt;""""),2,FALSE),IF(OE7=TODAY(),""Today"",)))))"),"")</f>
        <v/>
      </c>
      <c r="OF10" s="3" t="str">
        <f>IFERROR(__xludf.DUMMYFUNCTION("IF(ISBLANK($A10),, IF((ARRAYFORMULA(SUM(COUNTIFS(OccupancyAddresses,$A10,OccupancyUnits, $B10, 'Tenant Occupancy'!OG$5:OG23,{""&gt;0"",""Occupied"",""Late""}))))&gt;1,""Multiple Bookings"", IF(SUMIFS( 'Tenant Occupancy'!OG$5:OG23,OccupancyUnits,$B10,OccupancyAd"&amp;"dresses,$A10)&gt;0,SUMIFS('Tenant Occupancy'!OG$5:OG23,OccupancyUnits,$B10,OccupancyAddresses,$A10),IFERROR(VLOOKUP($A10&amp;"" ""&amp;$B10, FILTER(ARRAYFORMULA({OccupancyAddresses&amp;"" ""&amp; OccupancyUnits,'Tenant Occupancy'!OG$5:OG23}),INDEX(ARRAYFORMULA({OccupancyAdd"&amp;"resses&amp;"" ""&amp; OccupancyUnits,'Tenant Occupancy'!OG$5:OG23}),0,2)&lt;&gt;""""),2,FALSE),IF(OF7=TODAY(),""Today"",)))))"),"")</f>
        <v/>
      </c>
      <c r="OG10" s="3" t="str">
        <f>IFERROR(__xludf.DUMMYFUNCTION("IF(ISBLANK($A10),, IF((ARRAYFORMULA(SUM(COUNTIFS(OccupancyAddresses,$A10,OccupancyUnits, $B10, 'Tenant Occupancy'!OH$5:OH23,{""&gt;0"",""Occupied"",""Late""}))))&gt;1,""Multiple Bookings"", IF(SUMIFS( 'Tenant Occupancy'!OH$5:OH23,OccupancyUnits,$B10,OccupancyAd"&amp;"dresses,$A10)&gt;0,SUMIFS('Tenant Occupancy'!OH$5:OH23,OccupancyUnits,$B10,OccupancyAddresses,$A10),IFERROR(VLOOKUP($A10&amp;"" ""&amp;$B10, FILTER(ARRAYFORMULA({OccupancyAddresses&amp;"" ""&amp; OccupancyUnits,'Tenant Occupancy'!OH$5:OH23}),INDEX(ARRAYFORMULA({OccupancyAdd"&amp;"resses&amp;"" ""&amp; OccupancyUnits,'Tenant Occupancy'!OH$5:OH23}),0,2)&lt;&gt;""""),2,FALSE),IF(OG7=TODAY(),""Today"",)))))"),"")</f>
        <v/>
      </c>
      <c r="OH10" s="3" t="str">
        <f>IFERROR(__xludf.DUMMYFUNCTION("IF(ISBLANK($A10),, IF((ARRAYFORMULA(SUM(COUNTIFS(OccupancyAddresses,$A10,OccupancyUnits, $B10, 'Tenant Occupancy'!OI$5:OI23,{""&gt;0"",""Occupied"",""Late""}))))&gt;1,""Multiple Bookings"", IF(SUMIFS( 'Tenant Occupancy'!OI$5:OI23,OccupancyUnits,$B10,OccupancyAd"&amp;"dresses,$A10)&gt;0,SUMIFS('Tenant Occupancy'!OI$5:OI23,OccupancyUnits,$B10,OccupancyAddresses,$A10),IFERROR(VLOOKUP($A10&amp;"" ""&amp;$B10, FILTER(ARRAYFORMULA({OccupancyAddresses&amp;"" ""&amp; OccupancyUnits,'Tenant Occupancy'!OI$5:OI23}),INDEX(ARRAYFORMULA({OccupancyAdd"&amp;"resses&amp;"" ""&amp; OccupancyUnits,'Tenant Occupancy'!OI$5:OI23}),0,2)&lt;&gt;""""),2,FALSE),IF(OH7=TODAY(),""Today"",)))))"),"")</f>
        <v/>
      </c>
      <c r="OI10" s="3" t="str">
        <f>IFERROR(__xludf.DUMMYFUNCTION("IF(ISBLANK($A10),, IF((ARRAYFORMULA(SUM(COUNTIFS(OccupancyAddresses,$A10,OccupancyUnits, $B10, 'Tenant Occupancy'!OJ$5:OJ23,{""&gt;0"",""Occupied"",""Late""}))))&gt;1,""Multiple Bookings"", IF(SUMIFS( 'Tenant Occupancy'!OJ$5:OJ23,OccupancyUnits,$B10,OccupancyAd"&amp;"dresses,$A10)&gt;0,SUMIFS('Tenant Occupancy'!OJ$5:OJ23,OccupancyUnits,$B10,OccupancyAddresses,$A10),IFERROR(VLOOKUP($A10&amp;"" ""&amp;$B10, FILTER(ARRAYFORMULA({OccupancyAddresses&amp;"" ""&amp; OccupancyUnits,'Tenant Occupancy'!OJ$5:OJ23}),INDEX(ARRAYFORMULA({OccupancyAdd"&amp;"resses&amp;"" ""&amp; OccupancyUnits,'Tenant Occupancy'!OJ$5:OJ23}),0,2)&lt;&gt;""""),2,FALSE),IF(OI7=TODAY(),""Today"",)))))"),"")</f>
        <v/>
      </c>
      <c r="OJ10" s="3" t="str">
        <f>IFERROR(__xludf.DUMMYFUNCTION("IF(ISBLANK($A10),, IF((ARRAYFORMULA(SUM(COUNTIFS(OccupancyAddresses,$A10,OccupancyUnits, $B10, 'Tenant Occupancy'!OK$5:OK23,{""&gt;0"",""Occupied"",""Late""}))))&gt;1,""Multiple Bookings"", IF(SUMIFS( 'Tenant Occupancy'!OK$5:OK23,OccupancyUnits,$B10,OccupancyAd"&amp;"dresses,$A10)&gt;0,SUMIFS('Tenant Occupancy'!OK$5:OK23,OccupancyUnits,$B10,OccupancyAddresses,$A10),IFERROR(VLOOKUP($A10&amp;"" ""&amp;$B10, FILTER(ARRAYFORMULA({OccupancyAddresses&amp;"" ""&amp; OccupancyUnits,'Tenant Occupancy'!OK$5:OK23}),INDEX(ARRAYFORMULA({OccupancyAdd"&amp;"resses&amp;"" ""&amp; OccupancyUnits,'Tenant Occupancy'!OK$5:OK23}),0,2)&lt;&gt;""""),2,FALSE),IF(OJ7=TODAY(),""Today"",)))))"),"")</f>
        <v/>
      </c>
      <c r="OK10" s="3" t="str">
        <f>IFERROR(__xludf.DUMMYFUNCTION("IF(ISBLANK($A10),, IF((ARRAYFORMULA(SUM(COUNTIFS(OccupancyAddresses,$A10,OccupancyUnits, $B10, 'Tenant Occupancy'!OL$5:OL23,{""&gt;0"",""Occupied"",""Late""}))))&gt;1,""Multiple Bookings"", IF(SUMIFS( 'Tenant Occupancy'!OL$5:OL23,OccupancyUnits,$B10,OccupancyAd"&amp;"dresses,$A10)&gt;0,SUMIFS('Tenant Occupancy'!OL$5:OL23,OccupancyUnits,$B10,OccupancyAddresses,$A10),IFERROR(VLOOKUP($A10&amp;"" ""&amp;$B10, FILTER(ARRAYFORMULA({OccupancyAddresses&amp;"" ""&amp; OccupancyUnits,'Tenant Occupancy'!OL$5:OL23}),INDEX(ARRAYFORMULA({OccupancyAdd"&amp;"resses&amp;"" ""&amp; OccupancyUnits,'Tenant Occupancy'!OL$5:OL23}),0,2)&lt;&gt;""""),2,FALSE),IF(OK7=TODAY(),""Today"",)))))"),"")</f>
        <v/>
      </c>
      <c r="OL10" s="3" t="str">
        <f>IFERROR(__xludf.DUMMYFUNCTION("IF(ISBLANK($A10),, IF((ARRAYFORMULA(SUM(COUNTIFS(OccupancyAddresses,$A10,OccupancyUnits, $B10, 'Tenant Occupancy'!OM$5:OM23,{""&gt;0"",""Occupied"",""Late""}))))&gt;1,""Multiple Bookings"", IF(SUMIFS( 'Tenant Occupancy'!OM$5:OM23,OccupancyUnits,$B10,OccupancyAd"&amp;"dresses,$A10)&gt;0,SUMIFS('Tenant Occupancy'!OM$5:OM23,OccupancyUnits,$B10,OccupancyAddresses,$A10),IFERROR(VLOOKUP($A10&amp;"" ""&amp;$B10, FILTER(ARRAYFORMULA({OccupancyAddresses&amp;"" ""&amp; OccupancyUnits,'Tenant Occupancy'!OM$5:OM23}),INDEX(ARRAYFORMULA({OccupancyAdd"&amp;"resses&amp;"" ""&amp; OccupancyUnits,'Tenant Occupancy'!OM$5:OM23}),0,2)&lt;&gt;""""),2,FALSE),IF(OL7=TODAY(),""Today"",)))))"),"")</f>
        <v/>
      </c>
      <c r="OM10" s="3" t="str">
        <f>IFERROR(__xludf.DUMMYFUNCTION("IF(ISBLANK($A10),, IF((ARRAYFORMULA(SUM(COUNTIFS(OccupancyAddresses,$A10,OccupancyUnits, $B10, 'Tenant Occupancy'!ON$5:ON23,{""&gt;0"",""Occupied"",""Late""}))))&gt;1,""Multiple Bookings"", IF(SUMIFS( 'Tenant Occupancy'!ON$5:ON23,OccupancyUnits,$B10,OccupancyAd"&amp;"dresses,$A10)&gt;0,SUMIFS('Tenant Occupancy'!ON$5:ON23,OccupancyUnits,$B10,OccupancyAddresses,$A10),IFERROR(VLOOKUP($A10&amp;"" ""&amp;$B10, FILTER(ARRAYFORMULA({OccupancyAddresses&amp;"" ""&amp; OccupancyUnits,'Tenant Occupancy'!ON$5:ON23}),INDEX(ARRAYFORMULA({OccupancyAdd"&amp;"resses&amp;"" ""&amp; OccupancyUnits,'Tenant Occupancy'!ON$5:ON23}),0,2)&lt;&gt;""""),2,FALSE),IF(OM7=TODAY(),""Today"",)))))"),"")</f>
        <v/>
      </c>
      <c r="ON10" s="3" t="str">
        <f>IFERROR(__xludf.DUMMYFUNCTION("IF(ISBLANK($A10),, IF((ARRAYFORMULA(SUM(COUNTIFS(OccupancyAddresses,$A10,OccupancyUnits, $B10, 'Tenant Occupancy'!OO$5:OO23,{""&gt;0"",""Occupied"",""Late""}))))&gt;1,""Multiple Bookings"", IF(SUMIFS( 'Tenant Occupancy'!OO$5:OO23,OccupancyUnits,$B10,OccupancyAd"&amp;"dresses,$A10)&gt;0,SUMIFS('Tenant Occupancy'!OO$5:OO23,OccupancyUnits,$B10,OccupancyAddresses,$A10),IFERROR(VLOOKUP($A10&amp;"" ""&amp;$B10, FILTER(ARRAYFORMULA({OccupancyAddresses&amp;"" ""&amp; OccupancyUnits,'Tenant Occupancy'!OO$5:OO23}),INDEX(ARRAYFORMULA({OccupancyAdd"&amp;"resses&amp;"" ""&amp; OccupancyUnits,'Tenant Occupancy'!OO$5:OO23}),0,2)&lt;&gt;""""),2,FALSE),IF(ON7=TODAY(),""Today"",)))))"),"")</f>
        <v/>
      </c>
      <c r="OO10" s="3" t="str">
        <f>IFERROR(__xludf.DUMMYFUNCTION("IF(ISBLANK($A10),, IF((ARRAYFORMULA(SUM(COUNTIFS(OccupancyAddresses,$A10,OccupancyUnits, $B10, 'Tenant Occupancy'!OP$5:OP23,{""&gt;0"",""Occupied"",""Late""}))))&gt;1,""Multiple Bookings"", IF(SUMIFS( 'Tenant Occupancy'!OP$5:OP23,OccupancyUnits,$B10,OccupancyAd"&amp;"dresses,$A10)&gt;0,SUMIFS('Tenant Occupancy'!OP$5:OP23,OccupancyUnits,$B10,OccupancyAddresses,$A10),IFERROR(VLOOKUP($A10&amp;"" ""&amp;$B10, FILTER(ARRAYFORMULA({OccupancyAddresses&amp;"" ""&amp; OccupancyUnits,'Tenant Occupancy'!OP$5:OP23}),INDEX(ARRAYFORMULA({OccupancyAdd"&amp;"resses&amp;"" ""&amp; OccupancyUnits,'Tenant Occupancy'!OP$5:OP23}),0,2)&lt;&gt;""""),2,FALSE),IF(OO7=TODAY(),""Today"",)))))"),"")</f>
        <v/>
      </c>
      <c r="OP10" s="3" t="str">
        <f>IFERROR(__xludf.DUMMYFUNCTION("IF(ISBLANK($A10),, IF((ARRAYFORMULA(SUM(COUNTIFS(OccupancyAddresses,$A10,OccupancyUnits, $B10, 'Tenant Occupancy'!OQ$5:OQ23,{""&gt;0"",""Occupied"",""Late""}))))&gt;1,""Multiple Bookings"", IF(SUMIFS( 'Tenant Occupancy'!OQ$5:OQ23,OccupancyUnits,$B10,OccupancyAd"&amp;"dresses,$A10)&gt;0,SUMIFS('Tenant Occupancy'!OQ$5:OQ23,OccupancyUnits,$B10,OccupancyAddresses,$A10),IFERROR(VLOOKUP($A10&amp;"" ""&amp;$B10, FILTER(ARRAYFORMULA({OccupancyAddresses&amp;"" ""&amp; OccupancyUnits,'Tenant Occupancy'!OQ$5:OQ23}),INDEX(ARRAYFORMULA({OccupancyAdd"&amp;"resses&amp;"" ""&amp; OccupancyUnits,'Tenant Occupancy'!OQ$5:OQ23}),0,2)&lt;&gt;""""),2,FALSE),IF(OP7=TODAY(),""Today"",)))))"),"")</f>
        <v/>
      </c>
      <c r="OQ10" s="3" t="str">
        <f>IFERROR(__xludf.DUMMYFUNCTION("IF(ISBLANK($A10),, IF((ARRAYFORMULA(SUM(COUNTIFS(OccupancyAddresses,$A10,OccupancyUnits, $B10, 'Tenant Occupancy'!OR$5:OR23,{""&gt;0"",""Occupied"",""Late""}))))&gt;1,""Multiple Bookings"", IF(SUMIFS( 'Tenant Occupancy'!OR$5:OR23,OccupancyUnits,$B10,OccupancyAd"&amp;"dresses,$A10)&gt;0,SUMIFS('Tenant Occupancy'!OR$5:OR23,OccupancyUnits,$B10,OccupancyAddresses,$A10),IFERROR(VLOOKUP($A10&amp;"" ""&amp;$B10, FILTER(ARRAYFORMULA({OccupancyAddresses&amp;"" ""&amp; OccupancyUnits,'Tenant Occupancy'!OR$5:OR23}),INDEX(ARRAYFORMULA({OccupancyAdd"&amp;"resses&amp;"" ""&amp; OccupancyUnits,'Tenant Occupancy'!OR$5:OR23}),0,2)&lt;&gt;""""),2,FALSE),IF(OQ7=TODAY(),""Today"",)))))"),"")</f>
        <v/>
      </c>
      <c r="OR10" s="3" t="str">
        <f>IFERROR(__xludf.DUMMYFUNCTION("IF(ISBLANK($A10),, IF((ARRAYFORMULA(SUM(COUNTIFS(OccupancyAddresses,$A10,OccupancyUnits, $B10, 'Tenant Occupancy'!OS$5:OS23,{""&gt;0"",""Occupied"",""Late""}))))&gt;1,""Multiple Bookings"", IF(SUMIFS( 'Tenant Occupancy'!OS$5:OS23,OccupancyUnits,$B10,OccupancyAd"&amp;"dresses,$A10)&gt;0,SUMIFS('Tenant Occupancy'!OS$5:OS23,OccupancyUnits,$B10,OccupancyAddresses,$A10),IFERROR(VLOOKUP($A10&amp;"" ""&amp;$B10, FILTER(ARRAYFORMULA({OccupancyAddresses&amp;"" ""&amp; OccupancyUnits,'Tenant Occupancy'!OS$5:OS23}),INDEX(ARRAYFORMULA({OccupancyAdd"&amp;"resses&amp;"" ""&amp; OccupancyUnits,'Tenant Occupancy'!OS$5:OS23}),0,2)&lt;&gt;""""),2,FALSE),IF(OR7=TODAY(),""Today"",)))))"),"")</f>
        <v/>
      </c>
      <c r="OS10" s="3" t="str">
        <f>IFERROR(__xludf.DUMMYFUNCTION("IF(ISBLANK($A10),, IF((ARRAYFORMULA(SUM(COUNTIFS(OccupancyAddresses,$A10,OccupancyUnits, $B10, 'Tenant Occupancy'!OT$5:OT23,{""&gt;0"",""Occupied"",""Late""}))))&gt;1,""Multiple Bookings"", IF(SUMIFS( 'Tenant Occupancy'!OT$5:OT23,OccupancyUnits,$B10,OccupancyAd"&amp;"dresses,$A10)&gt;0,SUMIFS('Tenant Occupancy'!OT$5:OT23,OccupancyUnits,$B10,OccupancyAddresses,$A10),IFERROR(VLOOKUP($A10&amp;"" ""&amp;$B10, FILTER(ARRAYFORMULA({OccupancyAddresses&amp;"" ""&amp; OccupancyUnits,'Tenant Occupancy'!OT$5:OT23}),INDEX(ARRAYFORMULA({OccupancyAdd"&amp;"resses&amp;"" ""&amp; OccupancyUnits,'Tenant Occupancy'!OT$5:OT23}),0,2)&lt;&gt;""""),2,FALSE),IF(OS7=TODAY(),""Today"",)))))"),"")</f>
        <v/>
      </c>
      <c r="OT10" s="3" t="str">
        <f>IFERROR(__xludf.DUMMYFUNCTION("IF(ISBLANK($A10),, IF((ARRAYFORMULA(SUM(COUNTIFS(OccupancyAddresses,$A10,OccupancyUnits, $B10, 'Tenant Occupancy'!OU$5:OU23,{""&gt;0"",""Occupied"",""Late""}))))&gt;1,""Multiple Bookings"", IF(SUMIFS( 'Tenant Occupancy'!OU$5:OU23,OccupancyUnits,$B10,OccupancyAd"&amp;"dresses,$A10)&gt;0,SUMIFS('Tenant Occupancy'!OU$5:OU23,OccupancyUnits,$B10,OccupancyAddresses,$A10),IFERROR(VLOOKUP($A10&amp;"" ""&amp;$B10, FILTER(ARRAYFORMULA({OccupancyAddresses&amp;"" ""&amp; OccupancyUnits,'Tenant Occupancy'!OU$5:OU23}),INDEX(ARRAYFORMULA({OccupancyAdd"&amp;"resses&amp;"" ""&amp; OccupancyUnits,'Tenant Occupancy'!OU$5:OU23}),0,2)&lt;&gt;""""),2,FALSE),IF(OT7=TODAY(),""Today"",)))))"),"")</f>
        <v/>
      </c>
      <c r="OU10" s="3" t="str">
        <f>IFERROR(__xludf.DUMMYFUNCTION("IF(ISBLANK($A10),, IF((ARRAYFORMULA(SUM(COUNTIFS(OccupancyAddresses,$A10,OccupancyUnits, $B10, 'Tenant Occupancy'!OV$5:OV23,{""&gt;0"",""Occupied"",""Late""}))))&gt;1,""Multiple Bookings"", IF(SUMIFS( 'Tenant Occupancy'!OV$5:OV23,OccupancyUnits,$B10,OccupancyAd"&amp;"dresses,$A10)&gt;0,SUMIFS('Tenant Occupancy'!OV$5:OV23,OccupancyUnits,$B10,OccupancyAddresses,$A10),IFERROR(VLOOKUP($A10&amp;"" ""&amp;$B10, FILTER(ARRAYFORMULA({OccupancyAddresses&amp;"" ""&amp; OccupancyUnits,'Tenant Occupancy'!OV$5:OV23}),INDEX(ARRAYFORMULA({OccupancyAdd"&amp;"resses&amp;"" ""&amp; OccupancyUnits,'Tenant Occupancy'!OV$5:OV23}),0,2)&lt;&gt;""""),2,FALSE),IF(OU7=TODAY(),""Today"",)))))"),"")</f>
        <v/>
      </c>
      <c r="OV10" s="3" t="str">
        <f>IFERROR(__xludf.DUMMYFUNCTION("IF(ISBLANK($A10),, IF((ARRAYFORMULA(SUM(COUNTIFS(OccupancyAddresses,$A10,OccupancyUnits, $B10, 'Tenant Occupancy'!OW$5:OW23,{""&gt;0"",""Occupied"",""Late""}))))&gt;1,""Multiple Bookings"", IF(SUMIFS( 'Tenant Occupancy'!OW$5:OW23,OccupancyUnits,$B10,OccupancyAd"&amp;"dresses,$A10)&gt;0,SUMIFS('Tenant Occupancy'!OW$5:OW23,OccupancyUnits,$B10,OccupancyAddresses,$A10),IFERROR(VLOOKUP($A10&amp;"" ""&amp;$B10, FILTER(ARRAYFORMULA({OccupancyAddresses&amp;"" ""&amp; OccupancyUnits,'Tenant Occupancy'!OW$5:OW23}),INDEX(ARRAYFORMULA({OccupancyAdd"&amp;"resses&amp;"" ""&amp; OccupancyUnits,'Tenant Occupancy'!OW$5:OW23}),0,2)&lt;&gt;""""),2,FALSE),IF(OV7=TODAY(),""Today"",)))))"),"")</f>
        <v/>
      </c>
      <c r="OW10" s="3" t="str">
        <f>IFERROR(__xludf.DUMMYFUNCTION("IF(ISBLANK($A10),, IF((ARRAYFORMULA(SUM(COUNTIFS(OccupancyAddresses,$A10,OccupancyUnits, $B10, 'Tenant Occupancy'!OX$5:OX23,{""&gt;0"",""Occupied"",""Late""}))))&gt;1,""Multiple Bookings"", IF(SUMIFS( 'Tenant Occupancy'!OX$5:OX23,OccupancyUnits,$B10,OccupancyAd"&amp;"dresses,$A10)&gt;0,SUMIFS('Tenant Occupancy'!OX$5:OX23,OccupancyUnits,$B10,OccupancyAddresses,$A10),IFERROR(VLOOKUP($A10&amp;"" ""&amp;$B10, FILTER(ARRAYFORMULA({OccupancyAddresses&amp;"" ""&amp; OccupancyUnits,'Tenant Occupancy'!OX$5:OX23}),INDEX(ARRAYFORMULA({OccupancyAdd"&amp;"resses&amp;"" ""&amp; OccupancyUnits,'Tenant Occupancy'!OX$5:OX23}),0,2)&lt;&gt;""""),2,FALSE),IF(OW7=TODAY(),""Today"",)))))"),"")</f>
        <v/>
      </c>
      <c r="OX10" s="3" t="str">
        <f>IFERROR(__xludf.DUMMYFUNCTION("IF(ISBLANK($A10),, IF((ARRAYFORMULA(SUM(COUNTIFS(OccupancyAddresses,$A10,OccupancyUnits, $B10, 'Tenant Occupancy'!OY$5:OY23,{""&gt;0"",""Occupied"",""Late""}))))&gt;1,""Multiple Bookings"", IF(SUMIFS( 'Tenant Occupancy'!OY$5:OY23,OccupancyUnits,$B10,OccupancyAd"&amp;"dresses,$A10)&gt;0,SUMIFS('Tenant Occupancy'!OY$5:OY23,OccupancyUnits,$B10,OccupancyAddresses,$A10),IFERROR(VLOOKUP($A10&amp;"" ""&amp;$B10, FILTER(ARRAYFORMULA({OccupancyAddresses&amp;"" ""&amp; OccupancyUnits,'Tenant Occupancy'!OY$5:OY23}),INDEX(ARRAYFORMULA({OccupancyAdd"&amp;"resses&amp;"" ""&amp; OccupancyUnits,'Tenant Occupancy'!OY$5:OY23}),0,2)&lt;&gt;""""),2,FALSE),IF(OX7=TODAY(),""Today"",)))))"),"")</f>
        <v/>
      </c>
      <c r="OY10" s="3" t="str">
        <f>IFERROR(__xludf.DUMMYFUNCTION("IF(ISBLANK($A10),, IF((ARRAYFORMULA(SUM(COUNTIFS(OccupancyAddresses,$A10,OccupancyUnits, $B10, 'Tenant Occupancy'!OZ$5:OZ23,{""&gt;0"",""Occupied"",""Late""}))))&gt;1,""Multiple Bookings"", IF(SUMIFS( 'Tenant Occupancy'!OZ$5:OZ23,OccupancyUnits,$B10,OccupancyAd"&amp;"dresses,$A10)&gt;0,SUMIFS('Tenant Occupancy'!OZ$5:OZ23,OccupancyUnits,$B10,OccupancyAddresses,$A10),IFERROR(VLOOKUP($A10&amp;"" ""&amp;$B10, FILTER(ARRAYFORMULA({OccupancyAddresses&amp;"" ""&amp; OccupancyUnits,'Tenant Occupancy'!OZ$5:OZ23}),INDEX(ARRAYFORMULA({OccupancyAdd"&amp;"resses&amp;"" ""&amp; OccupancyUnits,'Tenant Occupancy'!OZ$5:OZ23}),0,2)&lt;&gt;""""),2,FALSE),IF(OY7=TODAY(),""Today"",)))))"),"")</f>
        <v/>
      </c>
      <c r="OZ10" s="3" t="str">
        <f>IFERROR(__xludf.DUMMYFUNCTION("IF(ISBLANK($A10),, IF((ARRAYFORMULA(SUM(COUNTIFS(OccupancyAddresses,$A10,OccupancyUnits, $B10, 'Tenant Occupancy'!PA$5:PA23,{""&gt;0"",""Occupied"",""Late""}))))&gt;1,""Multiple Bookings"", IF(SUMIFS( 'Tenant Occupancy'!PA$5:PA23,OccupancyUnits,$B10,OccupancyAd"&amp;"dresses,$A10)&gt;0,SUMIFS('Tenant Occupancy'!PA$5:PA23,OccupancyUnits,$B10,OccupancyAddresses,$A10),IFERROR(VLOOKUP($A10&amp;"" ""&amp;$B10, FILTER(ARRAYFORMULA({OccupancyAddresses&amp;"" ""&amp; OccupancyUnits,'Tenant Occupancy'!PA$5:PA23}),INDEX(ARRAYFORMULA({OccupancyAdd"&amp;"resses&amp;"" ""&amp; OccupancyUnits,'Tenant Occupancy'!PA$5:PA23}),0,2)&lt;&gt;""""),2,FALSE),IF(OZ7=TODAY(),""Today"",)))))"),"")</f>
        <v/>
      </c>
      <c r="PA10" s="3" t="str">
        <f>IFERROR(__xludf.DUMMYFUNCTION("IF(ISBLANK($A10),, IF((ARRAYFORMULA(SUM(COUNTIFS(OccupancyAddresses,$A10,OccupancyUnits, $B10, 'Tenant Occupancy'!PB$5:PB23,{""&gt;0"",""Occupied"",""Late""}))))&gt;1,""Multiple Bookings"", IF(SUMIFS( 'Tenant Occupancy'!PB$5:PB23,OccupancyUnits,$B10,OccupancyAd"&amp;"dresses,$A10)&gt;0,SUMIFS('Tenant Occupancy'!PB$5:PB23,OccupancyUnits,$B10,OccupancyAddresses,$A10),IFERROR(VLOOKUP($A10&amp;"" ""&amp;$B10, FILTER(ARRAYFORMULA({OccupancyAddresses&amp;"" ""&amp; OccupancyUnits,'Tenant Occupancy'!PB$5:PB23}),INDEX(ARRAYFORMULA({OccupancyAdd"&amp;"resses&amp;"" ""&amp; OccupancyUnits,'Tenant Occupancy'!PB$5:PB23}),0,2)&lt;&gt;""""),2,FALSE),IF(PA7=TODAY(),""Today"",)))))"),"")</f>
        <v/>
      </c>
      <c r="PB10" s="3" t="str">
        <f>IFERROR(__xludf.DUMMYFUNCTION("IF(ISBLANK($A10),, IF((ARRAYFORMULA(SUM(COUNTIFS(OccupancyAddresses,$A10,OccupancyUnits, $B10, 'Tenant Occupancy'!PC$5:PC23,{""&gt;0"",""Occupied"",""Late""}))))&gt;1,""Multiple Bookings"", IF(SUMIFS( 'Tenant Occupancy'!PC$5:PC23,OccupancyUnits,$B10,OccupancyAd"&amp;"dresses,$A10)&gt;0,SUMIFS('Tenant Occupancy'!PC$5:PC23,OccupancyUnits,$B10,OccupancyAddresses,$A10),IFERROR(VLOOKUP($A10&amp;"" ""&amp;$B10, FILTER(ARRAYFORMULA({OccupancyAddresses&amp;"" ""&amp; OccupancyUnits,'Tenant Occupancy'!PC$5:PC23}),INDEX(ARRAYFORMULA({OccupancyAdd"&amp;"resses&amp;"" ""&amp; OccupancyUnits,'Tenant Occupancy'!PC$5:PC23}),0,2)&lt;&gt;""""),2,FALSE),IF(PB7=TODAY(),""Today"",)))))"),"")</f>
        <v/>
      </c>
      <c r="PC10" s="3" t="str">
        <f>IFERROR(__xludf.DUMMYFUNCTION("IF(ISBLANK($A10),, IF((ARRAYFORMULA(SUM(COUNTIFS(OccupancyAddresses,$A10,OccupancyUnits, $B10, 'Tenant Occupancy'!PD$5:PD23,{""&gt;0"",""Occupied"",""Late""}))))&gt;1,""Multiple Bookings"", IF(SUMIFS( 'Tenant Occupancy'!PD$5:PD23,OccupancyUnits,$B10,OccupancyAd"&amp;"dresses,$A10)&gt;0,SUMIFS('Tenant Occupancy'!PD$5:PD23,OccupancyUnits,$B10,OccupancyAddresses,$A10),IFERROR(VLOOKUP($A10&amp;"" ""&amp;$B10, FILTER(ARRAYFORMULA({OccupancyAddresses&amp;"" ""&amp; OccupancyUnits,'Tenant Occupancy'!PD$5:PD23}),INDEX(ARRAYFORMULA({OccupancyAdd"&amp;"resses&amp;"" ""&amp; OccupancyUnits,'Tenant Occupancy'!PD$5:PD23}),0,2)&lt;&gt;""""),2,FALSE),IF(PC7=TODAY(),""Today"",)))))"),"")</f>
        <v/>
      </c>
      <c r="PD10" s="3" t="str">
        <f>IFERROR(__xludf.DUMMYFUNCTION("IF(ISBLANK($A10),, IF((ARRAYFORMULA(SUM(COUNTIFS(OccupancyAddresses,$A10,OccupancyUnits, $B10, 'Tenant Occupancy'!PE$5:PE23,{""&gt;0"",""Occupied"",""Late""}))))&gt;1,""Multiple Bookings"", IF(SUMIFS( 'Tenant Occupancy'!PE$5:PE23,OccupancyUnits,$B10,OccupancyAd"&amp;"dresses,$A10)&gt;0,SUMIFS('Tenant Occupancy'!PE$5:PE23,OccupancyUnits,$B10,OccupancyAddresses,$A10),IFERROR(VLOOKUP($A10&amp;"" ""&amp;$B10, FILTER(ARRAYFORMULA({OccupancyAddresses&amp;"" ""&amp; OccupancyUnits,'Tenant Occupancy'!PE$5:PE23}),INDEX(ARRAYFORMULA({OccupancyAdd"&amp;"resses&amp;"" ""&amp; OccupancyUnits,'Tenant Occupancy'!PE$5:PE23}),0,2)&lt;&gt;""""),2,FALSE),IF(PD7=TODAY(),""Today"",)))))"),"")</f>
        <v/>
      </c>
      <c r="PE10" s="3" t="str">
        <f>IFERROR(__xludf.DUMMYFUNCTION("IF(ISBLANK($A10),, IF((ARRAYFORMULA(SUM(COUNTIFS(OccupancyAddresses,$A10,OccupancyUnits, $B10, 'Tenant Occupancy'!PF$5:PF23,{""&gt;0"",""Occupied"",""Late""}))))&gt;1,""Multiple Bookings"", IF(SUMIFS( 'Tenant Occupancy'!PF$5:PF23,OccupancyUnits,$B10,OccupancyAd"&amp;"dresses,$A10)&gt;0,SUMIFS('Tenant Occupancy'!PF$5:PF23,OccupancyUnits,$B10,OccupancyAddresses,$A10),IFERROR(VLOOKUP($A10&amp;"" ""&amp;$B10, FILTER(ARRAYFORMULA({OccupancyAddresses&amp;"" ""&amp; OccupancyUnits,'Tenant Occupancy'!PF$5:PF23}),INDEX(ARRAYFORMULA({OccupancyAdd"&amp;"resses&amp;"" ""&amp; OccupancyUnits,'Tenant Occupancy'!PF$5:PF23}),0,2)&lt;&gt;""""),2,FALSE),IF(PE7=TODAY(),""Today"",)))))"),"")</f>
        <v/>
      </c>
      <c r="PF10" s="3" t="str">
        <f>IFERROR(__xludf.DUMMYFUNCTION("IF(ISBLANK($A10),, IF((ARRAYFORMULA(SUM(COUNTIFS(OccupancyAddresses,$A10,OccupancyUnits, $B10, 'Tenant Occupancy'!PG$5:PG23,{""&gt;0"",""Occupied"",""Late""}))))&gt;1,""Multiple Bookings"", IF(SUMIFS( 'Tenant Occupancy'!PG$5:PG23,OccupancyUnits,$B10,OccupancyAd"&amp;"dresses,$A10)&gt;0,SUMIFS('Tenant Occupancy'!PG$5:PG23,OccupancyUnits,$B10,OccupancyAddresses,$A10),IFERROR(VLOOKUP($A10&amp;"" ""&amp;$B10, FILTER(ARRAYFORMULA({OccupancyAddresses&amp;"" ""&amp; OccupancyUnits,'Tenant Occupancy'!PG$5:PG23}),INDEX(ARRAYFORMULA({OccupancyAdd"&amp;"resses&amp;"" ""&amp; OccupancyUnits,'Tenant Occupancy'!PG$5:PG23}),0,2)&lt;&gt;""""),2,FALSE),IF(PF7=TODAY(),""Today"",)))))"),"")</f>
        <v/>
      </c>
      <c r="PG10" s="3" t="str">
        <f>IFERROR(__xludf.DUMMYFUNCTION("IF(ISBLANK($A10),, IF((ARRAYFORMULA(SUM(COUNTIFS(OccupancyAddresses,$A10,OccupancyUnits, $B10, 'Tenant Occupancy'!PH$5:PH23,{""&gt;0"",""Occupied"",""Late""}))))&gt;1,""Multiple Bookings"", IF(SUMIFS( 'Tenant Occupancy'!PH$5:PH23,OccupancyUnits,$B10,OccupancyAd"&amp;"dresses,$A10)&gt;0,SUMIFS('Tenant Occupancy'!PH$5:PH23,OccupancyUnits,$B10,OccupancyAddresses,$A10),IFERROR(VLOOKUP($A10&amp;"" ""&amp;$B10, FILTER(ARRAYFORMULA({OccupancyAddresses&amp;"" ""&amp; OccupancyUnits,'Tenant Occupancy'!PH$5:PH23}),INDEX(ARRAYFORMULA({OccupancyAdd"&amp;"resses&amp;"" ""&amp; OccupancyUnits,'Tenant Occupancy'!PH$5:PH23}),0,2)&lt;&gt;""""),2,FALSE),IF(PG7=TODAY(),""Today"",)))))"),"")</f>
        <v/>
      </c>
      <c r="PH10" s="3" t="str">
        <f>IFERROR(__xludf.DUMMYFUNCTION("IF(ISBLANK($A10),, IF((ARRAYFORMULA(SUM(COUNTIFS(OccupancyAddresses,$A10,OccupancyUnits, $B10, 'Tenant Occupancy'!PI$5:PI23,{""&gt;0"",""Occupied"",""Late""}))))&gt;1,""Multiple Bookings"", IF(SUMIFS( 'Tenant Occupancy'!PI$5:PI23,OccupancyUnits,$B10,OccupancyAd"&amp;"dresses,$A10)&gt;0,SUMIFS('Tenant Occupancy'!PI$5:PI23,OccupancyUnits,$B10,OccupancyAddresses,$A10),IFERROR(VLOOKUP($A10&amp;"" ""&amp;$B10, FILTER(ARRAYFORMULA({OccupancyAddresses&amp;"" ""&amp; OccupancyUnits,'Tenant Occupancy'!PI$5:PI23}),INDEX(ARRAYFORMULA({OccupancyAdd"&amp;"resses&amp;"" ""&amp; OccupancyUnits,'Tenant Occupancy'!PI$5:PI23}),0,2)&lt;&gt;""""),2,FALSE),IF(PH7=TODAY(),""Today"",)))))"),"")</f>
        <v/>
      </c>
      <c r="PI10" s="3" t="str">
        <f>IFERROR(__xludf.DUMMYFUNCTION("IF(ISBLANK($A10),, IF((ARRAYFORMULA(SUM(COUNTIFS(OccupancyAddresses,$A10,OccupancyUnits, $B10, 'Tenant Occupancy'!PJ$5:PJ23,{""&gt;0"",""Occupied"",""Late""}))))&gt;1,""Multiple Bookings"", IF(SUMIFS( 'Tenant Occupancy'!PJ$5:PJ23,OccupancyUnits,$B10,OccupancyAd"&amp;"dresses,$A10)&gt;0,SUMIFS('Tenant Occupancy'!PJ$5:PJ23,OccupancyUnits,$B10,OccupancyAddresses,$A10),IFERROR(VLOOKUP($A10&amp;"" ""&amp;$B10, FILTER(ARRAYFORMULA({OccupancyAddresses&amp;"" ""&amp; OccupancyUnits,'Tenant Occupancy'!PJ$5:PJ23}),INDEX(ARRAYFORMULA({OccupancyAdd"&amp;"resses&amp;"" ""&amp; OccupancyUnits,'Tenant Occupancy'!PJ$5:PJ23}),0,2)&lt;&gt;""""),2,FALSE),IF(PI7=TODAY(),""Today"",)))))"),"")</f>
        <v/>
      </c>
      <c r="PJ10" s="3" t="str">
        <f>IFERROR(__xludf.DUMMYFUNCTION("IF(ISBLANK($A10),, IF((ARRAYFORMULA(SUM(COUNTIFS(OccupancyAddresses,$A10,OccupancyUnits, $B10, 'Tenant Occupancy'!PK$5:PK23,{""&gt;0"",""Occupied"",""Late""}))))&gt;1,""Multiple Bookings"", IF(SUMIFS( 'Tenant Occupancy'!PK$5:PK23,OccupancyUnits,$B10,OccupancyAd"&amp;"dresses,$A10)&gt;0,SUMIFS('Tenant Occupancy'!PK$5:PK23,OccupancyUnits,$B10,OccupancyAddresses,$A10),IFERROR(VLOOKUP($A10&amp;"" ""&amp;$B10, FILTER(ARRAYFORMULA({OccupancyAddresses&amp;"" ""&amp; OccupancyUnits,'Tenant Occupancy'!PK$5:PK23}),INDEX(ARRAYFORMULA({OccupancyAdd"&amp;"resses&amp;"" ""&amp; OccupancyUnits,'Tenant Occupancy'!PK$5:PK23}),0,2)&lt;&gt;""""),2,FALSE),IF(PJ7=TODAY(),""Today"",)))))"),"")</f>
        <v/>
      </c>
      <c r="PK10" s="3" t="str">
        <f>IFERROR(__xludf.DUMMYFUNCTION("IF(ISBLANK($A10),, IF((ARRAYFORMULA(SUM(COUNTIFS(OccupancyAddresses,$A10,OccupancyUnits, $B10, 'Tenant Occupancy'!PL$5:PL23,{""&gt;0"",""Occupied"",""Late""}))))&gt;1,""Multiple Bookings"", IF(SUMIFS( 'Tenant Occupancy'!PL$5:PL23,OccupancyUnits,$B10,OccupancyAd"&amp;"dresses,$A10)&gt;0,SUMIFS('Tenant Occupancy'!PL$5:PL23,OccupancyUnits,$B10,OccupancyAddresses,$A10),IFERROR(VLOOKUP($A10&amp;"" ""&amp;$B10, FILTER(ARRAYFORMULA({OccupancyAddresses&amp;"" ""&amp; OccupancyUnits,'Tenant Occupancy'!PL$5:PL23}),INDEX(ARRAYFORMULA({OccupancyAdd"&amp;"resses&amp;"" ""&amp; OccupancyUnits,'Tenant Occupancy'!PL$5:PL23}),0,2)&lt;&gt;""""),2,FALSE),IF(PK7=TODAY(),""Today"",)))))"),"")</f>
        <v/>
      </c>
      <c r="PL10" s="3" t="str">
        <f>IFERROR(__xludf.DUMMYFUNCTION("IF(ISBLANK($A10),, IF((ARRAYFORMULA(SUM(COUNTIFS(OccupancyAddresses,$A10,OccupancyUnits, $B10, 'Tenant Occupancy'!PM$5:PM23,{""&gt;0"",""Occupied"",""Late""}))))&gt;1,""Multiple Bookings"", IF(SUMIFS( 'Tenant Occupancy'!PM$5:PM23,OccupancyUnits,$B10,OccupancyAd"&amp;"dresses,$A10)&gt;0,SUMIFS('Tenant Occupancy'!PM$5:PM23,OccupancyUnits,$B10,OccupancyAddresses,$A10),IFERROR(VLOOKUP($A10&amp;"" ""&amp;$B10, FILTER(ARRAYFORMULA({OccupancyAddresses&amp;"" ""&amp; OccupancyUnits,'Tenant Occupancy'!PM$5:PM23}),INDEX(ARRAYFORMULA({OccupancyAdd"&amp;"resses&amp;"" ""&amp; OccupancyUnits,'Tenant Occupancy'!PM$5:PM23}),0,2)&lt;&gt;""""),2,FALSE),IF(PL7=TODAY(),""Today"",)))))"),"")</f>
        <v/>
      </c>
      <c r="PM10" s="3" t="str">
        <f>IFERROR(__xludf.DUMMYFUNCTION("IF(ISBLANK($A10),, IF((ARRAYFORMULA(SUM(COUNTIFS(OccupancyAddresses,$A10,OccupancyUnits, $B10, 'Tenant Occupancy'!PN$5:PN23,{""&gt;0"",""Occupied"",""Late""}))))&gt;1,""Multiple Bookings"", IF(SUMIFS( 'Tenant Occupancy'!PN$5:PN23,OccupancyUnits,$B10,OccupancyAd"&amp;"dresses,$A10)&gt;0,SUMIFS('Tenant Occupancy'!PN$5:PN23,OccupancyUnits,$B10,OccupancyAddresses,$A10),IFERROR(VLOOKUP($A10&amp;"" ""&amp;$B10, FILTER(ARRAYFORMULA({OccupancyAddresses&amp;"" ""&amp; OccupancyUnits,'Tenant Occupancy'!PN$5:PN23}),INDEX(ARRAYFORMULA({OccupancyAdd"&amp;"resses&amp;"" ""&amp; OccupancyUnits,'Tenant Occupancy'!PN$5:PN23}),0,2)&lt;&gt;""""),2,FALSE),IF(PM7=TODAY(),""Today"",)))))"),"")</f>
        <v/>
      </c>
      <c r="PN10" s="3" t="str">
        <f>IFERROR(__xludf.DUMMYFUNCTION("IF(ISBLANK($A10),, IF((ARRAYFORMULA(SUM(COUNTIFS(OccupancyAddresses,$A10,OccupancyUnits, $B10, 'Tenant Occupancy'!PO$5:PO23,{""&gt;0"",""Occupied"",""Late""}))))&gt;1,""Multiple Bookings"", IF(SUMIFS( 'Tenant Occupancy'!PO$5:PO23,OccupancyUnits,$B10,OccupancyAd"&amp;"dresses,$A10)&gt;0,SUMIFS('Tenant Occupancy'!PO$5:PO23,OccupancyUnits,$B10,OccupancyAddresses,$A10),IFERROR(VLOOKUP($A10&amp;"" ""&amp;$B10, FILTER(ARRAYFORMULA({OccupancyAddresses&amp;"" ""&amp; OccupancyUnits,'Tenant Occupancy'!PO$5:PO23}),INDEX(ARRAYFORMULA({OccupancyAdd"&amp;"resses&amp;"" ""&amp; OccupancyUnits,'Tenant Occupancy'!PO$5:PO23}),0,2)&lt;&gt;""""),2,FALSE),IF(PN7=TODAY(),""Today"",)))))"),"")</f>
        <v/>
      </c>
      <c r="PO10" s="3" t="str">
        <f>IFERROR(__xludf.DUMMYFUNCTION("IF(ISBLANK($A10),, IF((ARRAYFORMULA(SUM(COUNTIFS(OccupancyAddresses,$A10,OccupancyUnits, $B10, 'Tenant Occupancy'!PP$5:PP23,{""&gt;0"",""Occupied"",""Late""}))))&gt;1,""Multiple Bookings"", IF(SUMIFS( 'Tenant Occupancy'!PP$5:PP23,OccupancyUnits,$B10,OccupancyAd"&amp;"dresses,$A10)&gt;0,SUMIFS('Tenant Occupancy'!PP$5:PP23,OccupancyUnits,$B10,OccupancyAddresses,$A10),IFERROR(VLOOKUP($A10&amp;"" ""&amp;$B10, FILTER(ARRAYFORMULA({OccupancyAddresses&amp;"" ""&amp; OccupancyUnits,'Tenant Occupancy'!PP$5:PP23}),INDEX(ARRAYFORMULA({OccupancyAdd"&amp;"resses&amp;"" ""&amp; OccupancyUnits,'Tenant Occupancy'!PP$5:PP23}),0,2)&lt;&gt;""""),2,FALSE),IF(PO7=TODAY(),""Today"",)))))"),"")</f>
        <v/>
      </c>
      <c r="PP10" s="3" t="str">
        <f>IFERROR(__xludf.DUMMYFUNCTION("IF(ISBLANK($A10),, IF((ARRAYFORMULA(SUM(COUNTIFS(OccupancyAddresses,$A10,OccupancyUnits, $B10, 'Tenant Occupancy'!PQ$5:PQ23,{""&gt;0"",""Occupied"",""Late""}))))&gt;1,""Multiple Bookings"", IF(SUMIFS( 'Tenant Occupancy'!PQ$5:PQ23,OccupancyUnits,$B10,OccupancyAd"&amp;"dresses,$A10)&gt;0,SUMIFS('Tenant Occupancy'!PQ$5:PQ23,OccupancyUnits,$B10,OccupancyAddresses,$A10),IFERROR(VLOOKUP($A10&amp;"" ""&amp;$B10, FILTER(ARRAYFORMULA({OccupancyAddresses&amp;"" ""&amp; OccupancyUnits,'Tenant Occupancy'!PQ$5:PQ23}),INDEX(ARRAYFORMULA({OccupancyAdd"&amp;"resses&amp;"" ""&amp; OccupancyUnits,'Tenant Occupancy'!PQ$5:PQ23}),0,2)&lt;&gt;""""),2,FALSE),IF(PP7=TODAY(),""Today"",)))))"),"")</f>
        <v/>
      </c>
      <c r="PQ10" s="3" t="str">
        <f>IFERROR(__xludf.DUMMYFUNCTION("IF(ISBLANK($A10),, IF((ARRAYFORMULA(SUM(COUNTIFS(OccupancyAddresses,$A10,OccupancyUnits, $B10, 'Tenant Occupancy'!PR$5:PR23,{""&gt;0"",""Occupied"",""Late""}))))&gt;1,""Multiple Bookings"", IF(SUMIFS( 'Tenant Occupancy'!PR$5:PR23,OccupancyUnits,$B10,OccupancyAd"&amp;"dresses,$A10)&gt;0,SUMIFS('Tenant Occupancy'!PR$5:PR23,OccupancyUnits,$B10,OccupancyAddresses,$A10),IFERROR(VLOOKUP($A10&amp;"" ""&amp;$B10, FILTER(ARRAYFORMULA({OccupancyAddresses&amp;"" ""&amp; OccupancyUnits,'Tenant Occupancy'!PR$5:PR23}),INDEX(ARRAYFORMULA({OccupancyAdd"&amp;"resses&amp;"" ""&amp; OccupancyUnits,'Tenant Occupancy'!PR$5:PR23}),0,2)&lt;&gt;""""),2,FALSE),IF(PQ7=TODAY(),""Today"",)))))"),"")</f>
        <v/>
      </c>
      <c r="PR10" s="3" t="str">
        <f>IFERROR(__xludf.DUMMYFUNCTION("IF(ISBLANK($A10),, IF((ARRAYFORMULA(SUM(COUNTIFS(OccupancyAddresses,$A10,OccupancyUnits, $B10, 'Tenant Occupancy'!PS$5:PS23,{""&gt;0"",""Occupied"",""Late""}))))&gt;1,""Multiple Bookings"", IF(SUMIFS( 'Tenant Occupancy'!PS$5:PS23,OccupancyUnits,$B10,OccupancyAd"&amp;"dresses,$A10)&gt;0,SUMIFS('Tenant Occupancy'!PS$5:PS23,OccupancyUnits,$B10,OccupancyAddresses,$A10),IFERROR(VLOOKUP($A10&amp;"" ""&amp;$B10, FILTER(ARRAYFORMULA({OccupancyAddresses&amp;"" ""&amp; OccupancyUnits,'Tenant Occupancy'!PS$5:PS23}),INDEX(ARRAYFORMULA({OccupancyAdd"&amp;"resses&amp;"" ""&amp; OccupancyUnits,'Tenant Occupancy'!PS$5:PS23}),0,2)&lt;&gt;""""),2,FALSE),IF(PR7=TODAY(),""Today"",)))))"),"")</f>
        <v/>
      </c>
      <c r="PS10" s="3" t="str">
        <f>IFERROR(__xludf.DUMMYFUNCTION("IF(ISBLANK($A10),, IF((ARRAYFORMULA(SUM(COUNTIFS(OccupancyAddresses,$A10,OccupancyUnits, $B10, 'Tenant Occupancy'!PT$5:PT23,{""&gt;0"",""Occupied"",""Late""}))))&gt;1,""Multiple Bookings"", IF(SUMIFS( 'Tenant Occupancy'!PT$5:PT23,OccupancyUnits,$B10,OccupancyAd"&amp;"dresses,$A10)&gt;0,SUMIFS('Tenant Occupancy'!PT$5:PT23,OccupancyUnits,$B10,OccupancyAddresses,$A10),IFERROR(VLOOKUP($A10&amp;"" ""&amp;$B10, FILTER(ARRAYFORMULA({OccupancyAddresses&amp;"" ""&amp; OccupancyUnits,'Tenant Occupancy'!PT$5:PT23}),INDEX(ARRAYFORMULA({OccupancyAdd"&amp;"resses&amp;"" ""&amp; OccupancyUnits,'Tenant Occupancy'!PT$5:PT23}),0,2)&lt;&gt;""""),2,FALSE),IF(PS7=TODAY(),""Today"",)))))"),"")</f>
        <v/>
      </c>
      <c r="PT10" s="3" t="str">
        <f>IFERROR(__xludf.DUMMYFUNCTION("IF(ISBLANK($A10),, IF((ARRAYFORMULA(SUM(COUNTIFS(OccupancyAddresses,$A10,OccupancyUnits, $B10, 'Tenant Occupancy'!PU$5:PU23,{""&gt;0"",""Occupied"",""Late""}))))&gt;1,""Multiple Bookings"", IF(SUMIFS( 'Tenant Occupancy'!PU$5:PU23,OccupancyUnits,$B10,OccupancyAd"&amp;"dresses,$A10)&gt;0,SUMIFS('Tenant Occupancy'!PU$5:PU23,OccupancyUnits,$B10,OccupancyAddresses,$A10),IFERROR(VLOOKUP($A10&amp;"" ""&amp;$B10, FILTER(ARRAYFORMULA({OccupancyAddresses&amp;"" ""&amp; OccupancyUnits,'Tenant Occupancy'!PU$5:PU23}),INDEX(ARRAYFORMULA({OccupancyAdd"&amp;"resses&amp;"" ""&amp; OccupancyUnits,'Tenant Occupancy'!PU$5:PU23}),0,2)&lt;&gt;""""),2,FALSE),IF(PT7=TODAY(),""Today"",)))))"),"")</f>
        <v/>
      </c>
      <c r="PU10" s="3" t="str">
        <f>IFERROR(__xludf.DUMMYFUNCTION("IF(ISBLANK($A10),, IF((ARRAYFORMULA(SUM(COUNTIFS(OccupancyAddresses,$A10,OccupancyUnits, $B10, 'Tenant Occupancy'!PV$5:PV23,{""&gt;0"",""Occupied"",""Late""}))))&gt;1,""Multiple Bookings"", IF(SUMIFS( 'Tenant Occupancy'!PV$5:PV23,OccupancyUnits,$B10,OccupancyAd"&amp;"dresses,$A10)&gt;0,SUMIFS('Tenant Occupancy'!PV$5:PV23,OccupancyUnits,$B10,OccupancyAddresses,$A10),IFERROR(VLOOKUP($A10&amp;"" ""&amp;$B10, FILTER(ARRAYFORMULA({OccupancyAddresses&amp;"" ""&amp; OccupancyUnits,'Tenant Occupancy'!PV$5:PV23}),INDEX(ARRAYFORMULA({OccupancyAdd"&amp;"resses&amp;"" ""&amp; OccupancyUnits,'Tenant Occupancy'!PV$5:PV23}),0,2)&lt;&gt;""""),2,FALSE),IF(PU7=TODAY(),""Today"",)))))"),"")</f>
        <v/>
      </c>
      <c r="PV10" s="3" t="str">
        <f>IFERROR(__xludf.DUMMYFUNCTION("IF(ISBLANK($A10),, IF((ARRAYFORMULA(SUM(COUNTIFS(OccupancyAddresses,$A10,OccupancyUnits, $B10, 'Tenant Occupancy'!PW$5:PW23,{""&gt;0"",""Occupied"",""Late""}))))&gt;1,""Multiple Bookings"", IF(SUMIFS( 'Tenant Occupancy'!PW$5:PW23,OccupancyUnits,$B10,OccupancyAd"&amp;"dresses,$A10)&gt;0,SUMIFS('Tenant Occupancy'!PW$5:PW23,OccupancyUnits,$B10,OccupancyAddresses,$A10),IFERROR(VLOOKUP($A10&amp;"" ""&amp;$B10, FILTER(ARRAYFORMULA({OccupancyAddresses&amp;"" ""&amp; OccupancyUnits,'Tenant Occupancy'!PW$5:PW23}),INDEX(ARRAYFORMULA({OccupancyAdd"&amp;"resses&amp;"" ""&amp; OccupancyUnits,'Tenant Occupancy'!PW$5:PW23}),0,2)&lt;&gt;""""),2,FALSE),IF(PV7=TODAY(),""Today"",)))))"),"")</f>
        <v/>
      </c>
      <c r="PW10" s="3" t="str">
        <f>IFERROR(__xludf.DUMMYFUNCTION("IF(ISBLANK($A10),, IF((ARRAYFORMULA(SUM(COUNTIFS(OccupancyAddresses,$A10,OccupancyUnits, $B10, 'Tenant Occupancy'!PX$5:PX23,{""&gt;0"",""Occupied"",""Late""}))))&gt;1,""Multiple Bookings"", IF(SUMIFS( 'Tenant Occupancy'!PX$5:PX23,OccupancyUnits,$B10,OccupancyAd"&amp;"dresses,$A10)&gt;0,SUMIFS('Tenant Occupancy'!PX$5:PX23,OccupancyUnits,$B10,OccupancyAddresses,$A10),IFERROR(VLOOKUP($A10&amp;"" ""&amp;$B10, FILTER(ARRAYFORMULA({OccupancyAddresses&amp;"" ""&amp; OccupancyUnits,'Tenant Occupancy'!PX$5:PX23}),INDEX(ARRAYFORMULA({OccupancyAdd"&amp;"resses&amp;"" ""&amp; OccupancyUnits,'Tenant Occupancy'!PX$5:PX23}),0,2)&lt;&gt;""""),2,FALSE),IF(PW7=TODAY(),""Today"",)))))"),"")</f>
        <v/>
      </c>
      <c r="PX10" s="3" t="str">
        <f>IFERROR(__xludf.DUMMYFUNCTION("IF(ISBLANK($A10),, IF((ARRAYFORMULA(SUM(COUNTIFS(OccupancyAddresses,$A10,OccupancyUnits, $B10, 'Tenant Occupancy'!PY$5:PY23,{""&gt;0"",""Occupied"",""Late""}))))&gt;1,""Multiple Bookings"", IF(SUMIFS( 'Tenant Occupancy'!PY$5:PY23,OccupancyUnits,$B10,OccupancyAd"&amp;"dresses,$A10)&gt;0,SUMIFS('Tenant Occupancy'!PY$5:PY23,OccupancyUnits,$B10,OccupancyAddresses,$A10),IFERROR(VLOOKUP($A10&amp;"" ""&amp;$B10, FILTER(ARRAYFORMULA({OccupancyAddresses&amp;"" ""&amp; OccupancyUnits,'Tenant Occupancy'!PY$5:PY23}),INDEX(ARRAYFORMULA({OccupancyAdd"&amp;"resses&amp;"" ""&amp; OccupancyUnits,'Tenant Occupancy'!PY$5:PY23}),0,2)&lt;&gt;""""),2,FALSE),IF(PX7=TODAY(),""Today"",)))))"),"")</f>
        <v/>
      </c>
      <c r="PY10" s="3" t="str">
        <f>IFERROR(__xludf.DUMMYFUNCTION("IF(ISBLANK($A10),, IF((ARRAYFORMULA(SUM(COUNTIFS(OccupancyAddresses,$A10,OccupancyUnits, $B10, 'Tenant Occupancy'!PZ$5:PZ23,{""&gt;0"",""Occupied"",""Late""}))))&gt;1,""Multiple Bookings"", IF(SUMIFS( 'Tenant Occupancy'!PZ$5:PZ23,OccupancyUnits,$B10,OccupancyAd"&amp;"dresses,$A10)&gt;0,SUMIFS('Tenant Occupancy'!PZ$5:PZ23,OccupancyUnits,$B10,OccupancyAddresses,$A10),IFERROR(VLOOKUP($A10&amp;"" ""&amp;$B10, FILTER(ARRAYFORMULA({OccupancyAddresses&amp;"" ""&amp; OccupancyUnits,'Tenant Occupancy'!PZ$5:PZ23}),INDEX(ARRAYFORMULA({OccupancyAdd"&amp;"resses&amp;"" ""&amp; OccupancyUnits,'Tenant Occupancy'!PZ$5:PZ23}),0,2)&lt;&gt;""""),2,FALSE),IF(PY7=TODAY(),""Today"",)))))"),"")</f>
        <v/>
      </c>
      <c r="PZ10" s="3" t="str">
        <f>IFERROR(__xludf.DUMMYFUNCTION("IF(ISBLANK($A10),, IF((ARRAYFORMULA(SUM(COUNTIFS(OccupancyAddresses,$A10,OccupancyUnits, $B10, 'Tenant Occupancy'!QA$5:QA23,{""&gt;0"",""Occupied"",""Late""}))))&gt;1,""Multiple Bookings"", IF(SUMIFS( 'Tenant Occupancy'!QA$5:QA23,OccupancyUnits,$B10,OccupancyAd"&amp;"dresses,$A10)&gt;0,SUMIFS('Tenant Occupancy'!QA$5:QA23,OccupancyUnits,$B10,OccupancyAddresses,$A10),IFERROR(VLOOKUP($A10&amp;"" ""&amp;$B10, FILTER(ARRAYFORMULA({OccupancyAddresses&amp;"" ""&amp; OccupancyUnits,'Tenant Occupancy'!QA$5:QA23}),INDEX(ARRAYFORMULA({OccupancyAdd"&amp;"resses&amp;"" ""&amp; OccupancyUnits,'Tenant Occupancy'!QA$5:QA23}),0,2)&lt;&gt;""""),2,FALSE),IF(PZ7=TODAY(),""Today"",)))))"),"")</f>
        <v/>
      </c>
      <c r="QA10" s="3" t="str">
        <f>IFERROR(__xludf.DUMMYFUNCTION("IF(ISBLANK($A10),, IF((ARRAYFORMULA(SUM(COUNTIFS(OccupancyAddresses,$A10,OccupancyUnits, $B10, 'Tenant Occupancy'!QB$5:QB23,{""&gt;0"",""Occupied"",""Late""}))))&gt;1,""Multiple Bookings"", IF(SUMIFS( 'Tenant Occupancy'!QB$5:QB23,OccupancyUnits,$B10,OccupancyAd"&amp;"dresses,$A10)&gt;0,SUMIFS('Tenant Occupancy'!QB$5:QB23,OccupancyUnits,$B10,OccupancyAddresses,$A10),IFERROR(VLOOKUP($A10&amp;"" ""&amp;$B10, FILTER(ARRAYFORMULA({OccupancyAddresses&amp;"" ""&amp; OccupancyUnits,'Tenant Occupancy'!QB$5:QB23}),INDEX(ARRAYFORMULA({OccupancyAdd"&amp;"resses&amp;"" ""&amp; OccupancyUnits,'Tenant Occupancy'!QB$5:QB23}),0,2)&lt;&gt;""""),2,FALSE),IF(QA7=TODAY(),""Today"",)))))"),"")</f>
        <v/>
      </c>
      <c r="QB10" s="3" t="str">
        <f>IFERROR(__xludf.DUMMYFUNCTION("IF(ISBLANK($A10),, IF((ARRAYFORMULA(SUM(COUNTIFS(OccupancyAddresses,$A10,OccupancyUnits, $B10, 'Tenant Occupancy'!QC$5:QC23,{""&gt;0"",""Occupied"",""Late""}))))&gt;1,""Multiple Bookings"", IF(SUMIFS( 'Tenant Occupancy'!QC$5:QC23,OccupancyUnits,$B10,OccupancyAd"&amp;"dresses,$A10)&gt;0,SUMIFS('Tenant Occupancy'!QC$5:QC23,OccupancyUnits,$B10,OccupancyAddresses,$A10),IFERROR(VLOOKUP($A10&amp;"" ""&amp;$B10, FILTER(ARRAYFORMULA({OccupancyAddresses&amp;"" ""&amp; OccupancyUnits,'Tenant Occupancy'!QC$5:QC23}),INDEX(ARRAYFORMULA({OccupancyAdd"&amp;"resses&amp;"" ""&amp; OccupancyUnits,'Tenant Occupancy'!QC$5:QC23}),0,2)&lt;&gt;""""),2,FALSE),IF(QB7=TODAY(),""Today"",)))))"),"")</f>
        <v/>
      </c>
      <c r="QC10" s="3" t="str">
        <f>IFERROR(__xludf.DUMMYFUNCTION("IF(ISBLANK($A10),, IF((ARRAYFORMULA(SUM(COUNTIFS(OccupancyAddresses,$A10,OccupancyUnits, $B10, 'Tenant Occupancy'!QD$5:QD23,{""&gt;0"",""Occupied"",""Late""}))))&gt;1,""Multiple Bookings"", IF(SUMIFS( 'Tenant Occupancy'!QD$5:QD23,OccupancyUnits,$B10,OccupancyAd"&amp;"dresses,$A10)&gt;0,SUMIFS('Tenant Occupancy'!QD$5:QD23,OccupancyUnits,$B10,OccupancyAddresses,$A10),IFERROR(VLOOKUP($A10&amp;"" ""&amp;$B10, FILTER(ARRAYFORMULA({OccupancyAddresses&amp;"" ""&amp; OccupancyUnits,'Tenant Occupancy'!QD$5:QD23}),INDEX(ARRAYFORMULA({OccupancyAdd"&amp;"resses&amp;"" ""&amp; OccupancyUnits,'Tenant Occupancy'!QD$5:QD23}),0,2)&lt;&gt;""""),2,FALSE),IF(QC7=TODAY(),""Today"",)))))"),"")</f>
        <v/>
      </c>
      <c r="QD10" s="3" t="str">
        <f>IFERROR(__xludf.DUMMYFUNCTION("IF(ISBLANK($A10),, IF((ARRAYFORMULA(SUM(COUNTIFS(OccupancyAddresses,$A10,OccupancyUnits, $B10, 'Tenant Occupancy'!QE$5:QE23,{""&gt;0"",""Occupied"",""Late""}))))&gt;1,""Multiple Bookings"", IF(SUMIFS( 'Tenant Occupancy'!QE$5:QE23,OccupancyUnits,$B10,OccupancyAd"&amp;"dresses,$A10)&gt;0,SUMIFS('Tenant Occupancy'!QE$5:QE23,OccupancyUnits,$B10,OccupancyAddresses,$A10),IFERROR(VLOOKUP($A10&amp;"" ""&amp;$B10, FILTER(ARRAYFORMULA({OccupancyAddresses&amp;"" ""&amp; OccupancyUnits,'Tenant Occupancy'!QE$5:QE23}),INDEX(ARRAYFORMULA({OccupancyAdd"&amp;"resses&amp;"" ""&amp; OccupancyUnits,'Tenant Occupancy'!QE$5:QE23}),0,2)&lt;&gt;""""),2,FALSE),IF(QD7=TODAY(),""Today"",)))))"),"")</f>
        <v/>
      </c>
      <c r="QE10" s="3" t="str">
        <f>IFERROR(__xludf.DUMMYFUNCTION("IF(ISBLANK($A10),, IF((ARRAYFORMULA(SUM(COUNTIFS(OccupancyAddresses,$A10,OccupancyUnits, $B10, 'Tenant Occupancy'!QF$5:QF23,{""&gt;0"",""Occupied"",""Late""}))))&gt;1,""Multiple Bookings"", IF(SUMIFS( 'Tenant Occupancy'!QF$5:QF23,OccupancyUnits,$B10,OccupancyAd"&amp;"dresses,$A10)&gt;0,SUMIFS('Tenant Occupancy'!QF$5:QF23,OccupancyUnits,$B10,OccupancyAddresses,$A10),IFERROR(VLOOKUP($A10&amp;"" ""&amp;$B10, FILTER(ARRAYFORMULA({OccupancyAddresses&amp;"" ""&amp; OccupancyUnits,'Tenant Occupancy'!QF$5:QF23}),INDEX(ARRAYFORMULA({OccupancyAdd"&amp;"resses&amp;"" ""&amp; OccupancyUnits,'Tenant Occupancy'!QF$5:QF23}),0,2)&lt;&gt;""""),2,FALSE),IF(QE7=TODAY(),""Today"",)))))"),"")</f>
        <v/>
      </c>
      <c r="QF10" s="3" t="str">
        <f>IFERROR(__xludf.DUMMYFUNCTION("IF(ISBLANK($A10),, IF((ARRAYFORMULA(SUM(COUNTIFS(OccupancyAddresses,$A10,OccupancyUnits, $B10, 'Tenant Occupancy'!QG$5:QG23,{""&gt;0"",""Occupied"",""Late""}))))&gt;1,""Multiple Bookings"", IF(SUMIFS( 'Tenant Occupancy'!QG$5:QG23,OccupancyUnits,$B10,OccupancyAd"&amp;"dresses,$A10)&gt;0,SUMIFS('Tenant Occupancy'!QG$5:QG23,OccupancyUnits,$B10,OccupancyAddresses,$A10),IFERROR(VLOOKUP($A10&amp;"" ""&amp;$B10, FILTER(ARRAYFORMULA({OccupancyAddresses&amp;"" ""&amp; OccupancyUnits,'Tenant Occupancy'!QG$5:QG23}),INDEX(ARRAYFORMULA({OccupancyAdd"&amp;"resses&amp;"" ""&amp; OccupancyUnits,'Tenant Occupancy'!QG$5:QG23}),0,2)&lt;&gt;""""),2,FALSE),IF(QF7=TODAY(),""Today"",)))))"),"")</f>
        <v/>
      </c>
      <c r="QG10" s="3" t="str">
        <f>IFERROR(__xludf.DUMMYFUNCTION("IF(ISBLANK($A10),, IF((ARRAYFORMULA(SUM(COUNTIFS(OccupancyAddresses,$A10,OccupancyUnits, $B10, 'Tenant Occupancy'!QH$5:QH23,{""&gt;0"",""Occupied"",""Late""}))))&gt;1,""Multiple Bookings"", IF(SUMIFS( 'Tenant Occupancy'!QH$5:QH23,OccupancyUnits,$B10,OccupancyAd"&amp;"dresses,$A10)&gt;0,SUMIFS('Tenant Occupancy'!QH$5:QH23,OccupancyUnits,$B10,OccupancyAddresses,$A10),IFERROR(VLOOKUP($A10&amp;"" ""&amp;$B10, FILTER(ARRAYFORMULA({OccupancyAddresses&amp;"" ""&amp; OccupancyUnits,'Tenant Occupancy'!QH$5:QH23}),INDEX(ARRAYFORMULA({OccupancyAdd"&amp;"resses&amp;"" ""&amp; OccupancyUnits,'Tenant Occupancy'!QH$5:QH23}),0,2)&lt;&gt;""""),2,FALSE),IF(QG7=TODAY(),""Today"",)))))"),"")</f>
        <v/>
      </c>
      <c r="QH10" s="3" t="str">
        <f>IFERROR(__xludf.DUMMYFUNCTION("IF(ISBLANK($A10),, IF((ARRAYFORMULA(SUM(COUNTIFS(OccupancyAddresses,$A10,OccupancyUnits, $B10, 'Tenant Occupancy'!QI$5:QI23,{""&gt;0"",""Occupied"",""Late""}))))&gt;1,""Multiple Bookings"", IF(SUMIFS( 'Tenant Occupancy'!QI$5:QI23,OccupancyUnits,$B10,OccupancyAd"&amp;"dresses,$A10)&gt;0,SUMIFS('Tenant Occupancy'!QI$5:QI23,OccupancyUnits,$B10,OccupancyAddresses,$A10),IFERROR(VLOOKUP($A10&amp;"" ""&amp;$B10, FILTER(ARRAYFORMULA({OccupancyAddresses&amp;"" ""&amp; OccupancyUnits,'Tenant Occupancy'!QI$5:QI23}),INDEX(ARRAYFORMULA({OccupancyAdd"&amp;"resses&amp;"" ""&amp; OccupancyUnits,'Tenant Occupancy'!QI$5:QI23}),0,2)&lt;&gt;""""),2,FALSE),IF(QH7=TODAY(),""Today"",)))))"),"")</f>
        <v/>
      </c>
      <c r="QI10" s="3" t="str">
        <f>IFERROR(__xludf.DUMMYFUNCTION("IF(ISBLANK($A10),, IF((ARRAYFORMULA(SUM(COUNTIFS(OccupancyAddresses,$A10,OccupancyUnits, $B10, 'Tenant Occupancy'!QJ$5:QJ23,{""&gt;0"",""Occupied"",""Late""}))))&gt;1,""Multiple Bookings"", IF(SUMIFS( 'Tenant Occupancy'!QJ$5:QJ23,OccupancyUnits,$B10,OccupancyAd"&amp;"dresses,$A10)&gt;0,SUMIFS('Tenant Occupancy'!QJ$5:QJ23,OccupancyUnits,$B10,OccupancyAddresses,$A10),IFERROR(VLOOKUP($A10&amp;"" ""&amp;$B10, FILTER(ARRAYFORMULA({OccupancyAddresses&amp;"" ""&amp; OccupancyUnits,'Tenant Occupancy'!QJ$5:QJ23}),INDEX(ARRAYFORMULA({OccupancyAdd"&amp;"resses&amp;"" ""&amp; OccupancyUnits,'Tenant Occupancy'!QJ$5:QJ23}),0,2)&lt;&gt;""""),2,FALSE),IF(QI7=TODAY(),""Today"",)))))"),"")</f>
        <v/>
      </c>
      <c r="QJ10" s="3" t="str">
        <f>IFERROR(__xludf.DUMMYFUNCTION("IF(ISBLANK($A10),, IF((ARRAYFORMULA(SUM(COUNTIFS(OccupancyAddresses,$A10,OccupancyUnits, $B10, 'Tenant Occupancy'!QK$5:QK23,{""&gt;0"",""Occupied"",""Late""}))))&gt;1,""Multiple Bookings"", IF(SUMIFS( 'Tenant Occupancy'!QK$5:QK23,OccupancyUnits,$B10,OccupancyAd"&amp;"dresses,$A10)&gt;0,SUMIFS('Tenant Occupancy'!QK$5:QK23,OccupancyUnits,$B10,OccupancyAddresses,$A10),IFERROR(VLOOKUP($A10&amp;"" ""&amp;$B10, FILTER(ARRAYFORMULA({OccupancyAddresses&amp;"" ""&amp; OccupancyUnits,'Tenant Occupancy'!QK$5:QK23}),INDEX(ARRAYFORMULA({OccupancyAdd"&amp;"resses&amp;"" ""&amp; OccupancyUnits,'Tenant Occupancy'!QK$5:QK23}),0,2)&lt;&gt;""""),2,FALSE),IF(QJ7=TODAY(),""Today"",)))))"),"")</f>
        <v/>
      </c>
      <c r="QK10" s="3" t="str">
        <f>IFERROR(__xludf.DUMMYFUNCTION("IF(ISBLANK($A10),, IF((ARRAYFORMULA(SUM(COUNTIFS(OccupancyAddresses,$A10,OccupancyUnits, $B10, 'Tenant Occupancy'!QL$5:QL23,{""&gt;0"",""Occupied"",""Late""}))))&gt;1,""Multiple Bookings"", IF(SUMIFS( 'Tenant Occupancy'!QL$5:QL23,OccupancyUnits,$B10,OccupancyAd"&amp;"dresses,$A10)&gt;0,SUMIFS('Tenant Occupancy'!QL$5:QL23,OccupancyUnits,$B10,OccupancyAddresses,$A10),IFERROR(VLOOKUP($A10&amp;"" ""&amp;$B10, FILTER(ARRAYFORMULA({OccupancyAddresses&amp;"" ""&amp; OccupancyUnits,'Tenant Occupancy'!QL$5:QL23}),INDEX(ARRAYFORMULA({OccupancyAdd"&amp;"resses&amp;"" ""&amp; OccupancyUnits,'Tenant Occupancy'!QL$5:QL23}),0,2)&lt;&gt;""""),2,FALSE),IF(QK7=TODAY(),""Today"",)))))"),"")</f>
        <v/>
      </c>
      <c r="QL10" s="3" t="str">
        <f>IFERROR(__xludf.DUMMYFUNCTION("IF(ISBLANK($A10),, IF((ARRAYFORMULA(SUM(COUNTIFS(OccupancyAddresses,$A10,OccupancyUnits, $B10, 'Tenant Occupancy'!QM$5:QM23,{""&gt;0"",""Occupied"",""Late""}))))&gt;1,""Multiple Bookings"", IF(SUMIFS( 'Tenant Occupancy'!QM$5:QM23,OccupancyUnits,$B10,OccupancyAd"&amp;"dresses,$A10)&gt;0,SUMIFS('Tenant Occupancy'!QM$5:QM23,OccupancyUnits,$B10,OccupancyAddresses,$A10),IFERROR(VLOOKUP($A10&amp;"" ""&amp;$B10, FILTER(ARRAYFORMULA({OccupancyAddresses&amp;"" ""&amp; OccupancyUnits,'Tenant Occupancy'!QM$5:QM23}),INDEX(ARRAYFORMULA({OccupancyAdd"&amp;"resses&amp;"" ""&amp; OccupancyUnits,'Tenant Occupancy'!QM$5:QM23}),0,2)&lt;&gt;""""),2,FALSE),IF(QL7=TODAY(),""Today"",)))))"),"")</f>
        <v/>
      </c>
      <c r="QM10" s="3" t="str">
        <f>IFERROR(__xludf.DUMMYFUNCTION("IF(ISBLANK($A10),, IF((ARRAYFORMULA(SUM(COUNTIFS(OccupancyAddresses,$A10,OccupancyUnits, $B10, 'Tenant Occupancy'!QN$5:QN23,{""&gt;0"",""Occupied"",""Late""}))))&gt;1,""Multiple Bookings"", IF(SUMIFS( 'Tenant Occupancy'!QN$5:QN23,OccupancyUnits,$B10,OccupancyAd"&amp;"dresses,$A10)&gt;0,SUMIFS('Tenant Occupancy'!QN$5:QN23,OccupancyUnits,$B10,OccupancyAddresses,$A10),IFERROR(VLOOKUP($A10&amp;"" ""&amp;$B10, FILTER(ARRAYFORMULA({OccupancyAddresses&amp;"" ""&amp; OccupancyUnits,'Tenant Occupancy'!QN$5:QN23}),INDEX(ARRAYFORMULA({OccupancyAdd"&amp;"resses&amp;"" ""&amp; OccupancyUnits,'Tenant Occupancy'!QN$5:QN23}),0,2)&lt;&gt;""""),2,FALSE),IF(QM7=TODAY(),""Today"",)))))"),"")</f>
        <v/>
      </c>
      <c r="QN10" s="3" t="str">
        <f>IFERROR(__xludf.DUMMYFUNCTION("IF(ISBLANK($A10),, IF((ARRAYFORMULA(SUM(COUNTIFS(OccupancyAddresses,$A10,OccupancyUnits, $B10, 'Tenant Occupancy'!QO$5:QO23,{""&gt;0"",""Occupied"",""Late""}))))&gt;1,""Multiple Bookings"", IF(SUMIFS( 'Tenant Occupancy'!QO$5:QO23,OccupancyUnits,$B10,OccupancyAd"&amp;"dresses,$A10)&gt;0,SUMIFS('Tenant Occupancy'!QO$5:QO23,OccupancyUnits,$B10,OccupancyAddresses,$A10),IFERROR(VLOOKUP($A10&amp;"" ""&amp;$B10, FILTER(ARRAYFORMULA({OccupancyAddresses&amp;"" ""&amp; OccupancyUnits,'Tenant Occupancy'!QO$5:QO23}),INDEX(ARRAYFORMULA({OccupancyAdd"&amp;"resses&amp;"" ""&amp; OccupancyUnits,'Tenant Occupancy'!QO$5:QO23}),0,2)&lt;&gt;""""),2,FALSE),IF(QN7=TODAY(),""Today"",)))))"),"")</f>
        <v/>
      </c>
      <c r="QO10" s="3" t="str">
        <f>IFERROR(__xludf.DUMMYFUNCTION("IF(ISBLANK($A10),, IF((ARRAYFORMULA(SUM(COUNTIFS(OccupancyAddresses,$A10,OccupancyUnits, $B10, 'Tenant Occupancy'!QP$5:QP23,{""&gt;0"",""Occupied"",""Late""}))))&gt;1,""Multiple Bookings"", IF(SUMIFS( 'Tenant Occupancy'!QP$5:QP23,OccupancyUnits,$B10,OccupancyAd"&amp;"dresses,$A10)&gt;0,SUMIFS('Tenant Occupancy'!QP$5:QP23,OccupancyUnits,$B10,OccupancyAddresses,$A10),IFERROR(VLOOKUP($A10&amp;"" ""&amp;$B10, FILTER(ARRAYFORMULA({OccupancyAddresses&amp;"" ""&amp; OccupancyUnits,'Tenant Occupancy'!QP$5:QP23}),INDEX(ARRAYFORMULA({OccupancyAdd"&amp;"resses&amp;"" ""&amp; OccupancyUnits,'Tenant Occupancy'!QP$5:QP23}),0,2)&lt;&gt;""""),2,FALSE),IF(QO7=TODAY(),""Today"",)))))"),"")</f>
        <v/>
      </c>
      <c r="QP10" s="3" t="str">
        <f>IFERROR(__xludf.DUMMYFUNCTION("IF(ISBLANK($A10),, IF((ARRAYFORMULA(SUM(COUNTIFS(OccupancyAddresses,$A10,OccupancyUnits, $B10, 'Tenant Occupancy'!QQ$5:QQ23,{""&gt;0"",""Occupied"",""Late""}))))&gt;1,""Multiple Bookings"", IF(SUMIFS( 'Tenant Occupancy'!QQ$5:QQ23,OccupancyUnits,$B10,OccupancyAd"&amp;"dresses,$A10)&gt;0,SUMIFS('Tenant Occupancy'!QQ$5:QQ23,OccupancyUnits,$B10,OccupancyAddresses,$A10),IFERROR(VLOOKUP($A10&amp;"" ""&amp;$B10, FILTER(ARRAYFORMULA({OccupancyAddresses&amp;"" ""&amp; OccupancyUnits,'Tenant Occupancy'!QQ$5:QQ23}),INDEX(ARRAYFORMULA({OccupancyAdd"&amp;"resses&amp;"" ""&amp; OccupancyUnits,'Tenant Occupancy'!QQ$5:QQ23}),0,2)&lt;&gt;""""),2,FALSE),IF(QP7=TODAY(),""Today"",)))))"),"")</f>
        <v/>
      </c>
      <c r="QQ10" s="3" t="str">
        <f>IFERROR(__xludf.DUMMYFUNCTION("IF(ISBLANK($A10),, IF((ARRAYFORMULA(SUM(COUNTIFS(OccupancyAddresses,$A10,OccupancyUnits, $B10, 'Tenant Occupancy'!QR$5:QR23,{""&gt;0"",""Occupied"",""Late""}))))&gt;1,""Multiple Bookings"", IF(SUMIFS( 'Tenant Occupancy'!QR$5:QR23,OccupancyUnits,$B10,OccupancyAd"&amp;"dresses,$A10)&gt;0,SUMIFS('Tenant Occupancy'!QR$5:QR23,OccupancyUnits,$B10,OccupancyAddresses,$A10),IFERROR(VLOOKUP($A10&amp;"" ""&amp;$B10, FILTER(ARRAYFORMULA({OccupancyAddresses&amp;"" ""&amp; OccupancyUnits,'Tenant Occupancy'!QR$5:QR23}),INDEX(ARRAYFORMULA({OccupancyAdd"&amp;"resses&amp;"" ""&amp; OccupancyUnits,'Tenant Occupancy'!QR$5:QR23}),0,2)&lt;&gt;""""),2,FALSE),IF(QQ7=TODAY(),""Today"",)))))"),"")</f>
        <v/>
      </c>
      <c r="QR10" s="3" t="str">
        <f>IFERROR(__xludf.DUMMYFUNCTION("IF(ISBLANK($A10),, IF((ARRAYFORMULA(SUM(COUNTIFS(OccupancyAddresses,$A10,OccupancyUnits, $B10, 'Tenant Occupancy'!QS$5:QS23,{""&gt;0"",""Occupied"",""Late""}))))&gt;1,""Multiple Bookings"", IF(SUMIFS( 'Tenant Occupancy'!QS$5:QS23,OccupancyUnits,$B10,OccupancyAd"&amp;"dresses,$A10)&gt;0,SUMIFS('Tenant Occupancy'!QS$5:QS23,OccupancyUnits,$B10,OccupancyAddresses,$A10),IFERROR(VLOOKUP($A10&amp;"" ""&amp;$B10, FILTER(ARRAYFORMULA({OccupancyAddresses&amp;"" ""&amp; OccupancyUnits,'Tenant Occupancy'!QS$5:QS23}),INDEX(ARRAYFORMULA({OccupancyAdd"&amp;"resses&amp;"" ""&amp; OccupancyUnits,'Tenant Occupancy'!QS$5:QS23}),0,2)&lt;&gt;""""),2,FALSE),IF(QR7=TODAY(),""Today"",)))))"),"")</f>
        <v/>
      </c>
      <c r="QS10" s="3" t="str">
        <f>IFERROR(__xludf.DUMMYFUNCTION("IF(ISBLANK($A10),, IF((ARRAYFORMULA(SUM(COUNTIFS(OccupancyAddresses,$A10,OccupancyUnits, $B10, 'Tenant Occupancy'!QT$5:QT23,{""&gt;0"",""Occupied"",""Late""}))))&gt;1,""Multiple Bookings"", IF(SUMIFS( 'Tenant Occupancy'!QT$5:QT23,OccupancyUnits,$B10,OccupancyAd"&amp;"dresses,$A10)&gt;0,SUMIFS('Tenant Occupancy'!QT$5:QT23,OccupancyUnits,$B10,OccupancyAddresses,$A10),IFERROR(VLOOKUP($A10&amp;"" ""&amp;$B10, FILTER(ARRAYFORMULA({OccupancyAddresses&amp;"" ""&amp; OccupancyUnits,'Tenant Occupancy'!QT$5:QT23}),INDEX(ARRAYFORMULA({OccupancyAdd"&amp;"resses&amp;"" ""&amp; OccupancyUnits,'Tenant Occupancy'!QT$5:QT23}),0,2)&lt;&gt;""""),2,FALSE),IF(QS7=TODAY(),""Today"",)))))"),"")</f>
        <v/>
      </c>
      <c r="QT10" s="3" t="str">
        <f>IFERROR(__xludf.DUMMYFUNCTION("IF(ISBLANK($A10),, IF((ARRAYFORMULA(SUM(COUNTIFS(OccupancyAddresses,$A10,OccupancyUnits, $B10, 'Tenant Occupancy'!QU$5:QU23,{""&gt;0"",""Occupied"",""Late""}))))&gt;1,""Multiple Bookings"", IF(SUMIFS( 'Tenant Occupancy'!QU$5:QU23,OccupancyUnits,$B10,OccupancyAd"&amp;"dresses,$A10)&gt;0,SUMIFS('Tenant Occupancy'!QU$5:QU23,OccupancyUnits,$B10,OccupancyAddresses,$A10),IFERROR(VLOOKUP($A10&amp;"" ""&amp;$B10, FILTER(ARRAYFORMULA({OccupancyAddresses&amp;"" ""&amp; OccupancyUnits,'Tenant Occupancy'!QU$5:QU23}),INDEX(ARRAYFORMULA({OccupancyAdd"&amp;"resses&amp;"" ""&amp; OccupancyUnits,'Tenant Occupancy'!QU$5:QU23}),0,2)&lt;&gt;""""),2,FALSE),IF(QT7=TODAY(),""Today"",)))))"),"")</f>
        <v/>
      </c>
      <c r="QU10" s="3" t="str">
        <f>IFERROR(__xludf.DUMMYFUNCTION("IF(ISBLANK($A10),, IF((ARRAYFORMULA(SUM(COUNTIFS(OccupancyAddresses,$A10,OccupancyUnits, $B10, 'Tenant Occupancy'!QV$5:QV23,{""&gt;0"",""Occupied"",""Late""}))))&gt;1,""Multiple Bookings"", IF(SUMIFS( 'Tenant Occupancy'!QV$5:QV23,OccupancyUnits,$B10,OccupancyAd"&amp;"dresses,$A10)&gt;0,SUMIFS('Tenant Occupancy'!QV$5:QV23,OccupancyUnits,$B10,OccupancyAddresses,$A10),IFERROR(VLOOKUP($A10&amp;"" ""&amp;$B10, FILTER(ARRAYFORMULA({OccupancyAddresses&amp;"" ""&amp; OccupancyUnits,'Tenant Occupancy'!QV$5:QV23}),INDEX(ARRAYFORMULA({OccupancyAdd"&amp;"resses&amp;"" ""&amp; OccupancyUnits,'Tenant Occupancy'!QV$5:QV23}),0,2)&lt;&gt;""""),2,FALSE),IF(QU7=TODAY(),""Today"",)))))"),"")</f>
        <v/>
      </c>
      <c r="QV10" s="3" t="str">
        <f>IFERROR(__xludf.DUMMYFUNCTION("IF(ISBLANK($A10),, IF((ARRAYFORMULA(SUM(COUNTIFS(OccupancyAddresses,$A10,OccupancyUnits, $B10, 'Tenant Occupancy'!QW$5:QW23,{""&gt;0"",""Occupied"",""Late""}))))&gt;1,""Multiple Bookings"", IF(SUMIFS( 'Tenant Occupancy'!QW$5:QW23,OccupancyUnits,$B10,OccupancyAd"&amp;"dresses,$A10)&gt;0,SUMIFS('Tenant Occupancy'!QW$5:QW23,OccupancyUnits,$B10,OccupancyAddresses,$A10),IFERROR(VLOOKUP($A10&amp;"" ""&amp;$B10, FILTER(ARRAYFORMULA({OccupancyAddresses&amp;"" ""&amp; OccupancyUnits,'Tenant Occupancy'!QW$5:QW23}),INDEX(ARRAYFORMULA({OccupancyAdd"&amp;"resses&amp;"" ""&amp; OccupancyUnits,'Tenant Occupancy'!QW$5:QW23}),0,2)&lt;&gt;""""),2,FALSE),IF(QV7=TODAY(),""Today"",)))))"),"")</f>
        <v/>
      </c>
      <c r="QW10" s="3" t="str">
        <f>IFERROR(__xludf.DUMMYFUNCTION("IF(ISBLANK($A10),, IF((ARRAYFORMULA(SUM(COUNTIFS(OccupancyAddresses,$A10,OccupancyUnits, $B10, 'Tenant Occupancy'!QX$5:QX23,{""&gt;0"",""Occupied"",""Late""}))))&gt;1,""Multiple Bookings"", IF(SUMIFS( 'Tenant Occupancy'!QX$5:QX23,OccupancyUnits,$B10,OccupancyAd"&amp;"dresses,$A10)&gt;0,SUMIFS('Tenant Occupancy'!QX$5:QX23,OccupancyUnits,$B10,OccupancyAddresses,$A10),IFERROR(VLOOKUP($A10&amp;"" ""&amp;$B10, FILTER(ARRAYFORMULA({OccupancyAddresses&amp;"" ""&amp; OccupancyUnits,'Tenant Occupancy'!QX$5:QX23}),INDEX(ARRAYFORMULA({OccupancyAdd"&amp;"resses&amp;"" ""&amp; OccupancyUnits,'Tenant Occupancy'!QX$5:QX23}),0,2)&lt;&gt;""""),2,FALSE),IF(QW7=TODAY(),""Today"",)))))"),"")</f>
        <v/>
      </c>
      <c r="QX10" s="3" t="str">
        <f>IFERROR(__xludf.DUMMYFUNCTION("IF(ISBLANK($A10),, IF((ARRAYFORMULA(SUM(COUNTIFS(OccupancyAddresses,$A10,OccupancyUnits, $B10, 'Tenant Occupancy'!QY$5:QY23,{""&gt;0"",""Occupied"",""Late""}))))&gt;1,""Multiple Bookings"", IF(SUMIFS( 'Tenant Occupancy'!QY$5:QY23,OccupancyUnits,$B10,OccupancyAd"&amp;"dresses,$A10)&gt;0,SUMIFS('Tenant Occupancy'!QY$5:QY23,OccupancyUnits,$B10,OccupancyAddresses,$A10),IFERROR(VLOOKUP($A10&amp;"" ""&amp;$B10, FILTER(ARRAYFORMULA({OccupancyAddresses&amp;"" ""&amp; OccupancyUnits,'Tenant Occupancy'!QY$5:QY23}),INDEX(ARRAYFORMULA({OccupancyAdd"&amp;"resses&amp;"" ""&amp; OccupancyUnits,'Tenant Occupancy'!QY$5:QY23}),0,2)&lt;&gt;""""),2,FALSE),IF(QX7=TODAY(),""Today"",)))))"),"")</f>
        <v/>
      </c>
      <c r="QY10" s="3" t="str">
        <f>IFERROR(__xludf.DUMMYFUNCTION("IF(ISBLANK($A10),, IF((ARRAYFORMULA(SUM(COUNTIFS(OccupancyAddresses,$A10,OccupancyUnits, $B10, 'Tenant Occupancy'!QZ$5:QZ23,{""&gt;0"",""Occupied"",""Late""}))))&gt;1,""Multiple Bookings"", IF(SUMIFS( 'Tenant Occupancy'!QZ$5:QZ23,OccupancyUnits,$B10,OccupancyAd"&amp;"dresses,$A10)&gt;0,SUMIFS('Tenant Occupancy'!QZ$5:QZ23,OccupancyUnits,$B10,OccupancyAddresses,$A10),IFERROR(VLOOKUP($A10&amp;"" ""&amp;$B10, FILTER(ARRAYFORMULA({OccupancyAddresses&amp;"" ""&amp; OccupancyUnits,'Tenant Occupancy'!QZ$5:QZ23}),INDEX(ARRAYFORMULA({OccupancyAdd"&amp;"resses&amp;"" ""&amp; OccupancyUnits,'Tenant Occupancy'!QZ$5:QZ23}),0,2)&lt;&gt;""""),2,FALSE),IF(QY7=TODAY(),""Today"",)))))"),"")</f>
        <v/>
      </c>
      <c r="QZ10" s="3" t="str">
        <f>IFERROR(__xludf.DUMMYFUNCTION("IF(ISBLANK($A10),, IF((ARRAYFORMULA(SUM(COUNTIFS(OccupancyAddresses,$A10,OccupancyUnits, $B10, 'Tenant Occupancy'!RA$5:RA23,{""&gt;0"",""Occupied"",""Late""}))))&gt;1,""Multiple Bookings"", IF(SUMIFS( 'Tenant Occupancy'!RA$5:RA23,OccupancyUnits,$B10,OccupancyAd"&amp;"dresses,$A10)&gt;0,SUMIFS('Tenant Occupancy'!RA$5:RA23,OccupancyUnits,$B10,OccupancyAddresses,$A10),IFERROR(VLOOKUP($A10&amp;"" ""&amp;$B10, FILTER(ARRAYFORMULA({OccupancyAddresses&amp;"" ""&amp; OccupancyUnits,'Tenant Occupancy'!RA$5:RA23}),INDEX(ARRAYFORMULA({OccupancyAdd"&amp;"resses&amp;"" ""&amp; OccupancyUnits,'Tenant Occupancy'!RA$5:RA23}),0,2)&lt;&gt;""""),2,FALSE),IF(QZ7=TODAY(),""Today"",)))))"),"")</f>
        <v/>
      </c>
      <c r="RA10" s="3" t="str">
        <f>IFERROR(__xludf.DUMMYFUNCTION("IF(ISBLANK($A10),, IF((ARRAYFORMULA(SUM(COUNTIFS(OccupancyAddresses,$A10,OccupancyUnits, $B10, 'Tenant Occupancy'!RB$5:RB23,{""&gt;0"",""Occupied"",""Late""}))))&gt;1,""Multiple Bookings"", IF(SUMIFS( 'Tenant Occupancy'!RB$5:RB23,OccupancyUnits,$B10,OccupancyAd"&amp;"dresses,$A10)&gt;0,SUMIFS('Tenant Occupancy'!RB$5:RB23,OccupancyUnits,$B10,OccupancyAddresses,$A10),IFERROR(VLOOKUP($A10&amp;"" ""&amp;$B10, FILTER(ARRAYFORMULA({OccupancyAddresses&amp;"" ""&amp; OccupancyUnits,'Tenant Occupancy'!RB$5:RB23}),INDEX(ARRAYFORMULA({OccupancyAdd"&amp;"resses&amp;"" ""&amp; OccupancyUnits,'Tenant Occupancy'!RB$5:RB23}),0,2)&lt;&gt;""""),2,FALSE),IF(RA7=TODAY(),""Today"",)))))"),"")</f>
        <v/>
      </c>
      <c r="RB10" s="3" t="str">
        <f>IFERROR(__xludf.DUMMYFUNCTION("IF(ISBLANK($A10),, IF((ARRAYFORMULA(SUM(COUNTIFS(OccupancyAddresses,$A10,OccupancyUnits, $B10, 'Tenant Occupancy'!RC$5:RC23,{""&gt;0"",""Occupied"",""Late""}))))&gt;1,""Multiple Bookings"", IF(SUMIFS( 'Tenant Occupancy'!RC$5:RC23,OccupancyUnits,$B10,OccupancyAd"&amp;"dresses,$A10)&gt;0,SUMIFS('Tenant Occupancy'!RC$5:RC23,OccupancyUnits,$B10,OccupancyAddresses,$A10),IFERROR(VLOOKUP($A10&amp;"" ""&amp;$B10, FILTER(ARRAYFORMULA({OccupancyAddresses&amp;"" ""&amp; OccupancyUnits,'Tenant Occupancy'!RC$5:RC23}),INDEX(ARRAYFORMULA({OccupancyAdd"&amp;"resses&amp;"" ""&amp; OccupancyUnits,'Tenant Occupancy'!RC$5:RC23}),0,2)&lt;&gt;""""),2,FALSE),IF(RB7=TODAY(),""Today"",)))))"),"")</f>
        <v/>
      </c>
      <c r="RC10" s="3" t="str">
        <f>IFERROR(__xludf.DUMMYFUNCTION("IF(ISBLANK($A10),, IF((ARRAYFORMULA(SUM(COUNTIFS(OccupancyAddresses,$A10,OccupancyUnits, $B10, 'Tenant Occupancy'!RD$5:RD23,{""&gt;0"",""Occupied"",""Late""}))))&gt;1,""Multiple Bookings"", IF(SUMIFS( 'Tenant Occupancy'!RD$5:RD23,OccupancyUnits,$B10,OccupancyAd"&amp;"dresses,$A10)&gt;0,SUMIFS('Tenant Occupancy'!RD$5:RD23,OccupancyUnits,$B10,OccupancyAddresses,$A10),IFERROR(VLOOKUP($A10&amp;"" ""&amp;$B10, FILTER(ARRAYFORMULA({OccupancyAddresses&amp;"" ""&amp; OccupancyUnits,'Tenant Occupancy'!RD$5:RD23}),INDEX(ARRAYFORMULA({OccupancyAdd"&amp;"resses&amp;"" ""&amp; OccupancyUnits,'Tenant Occupancy'!RD$5:RD23}),0,2)&lt;&gt;""""),2,FALSE),IF(RC7=TODAY(),""Today"",)))))"),"")</f>
        <v/>
      </c>
      <c r="RD10" s="3" t="str">
        <f>IFERROR(__xludf.DUMMYFUNCTION("IF(ISBLANK($A10),, IF((ARRAYFORMULA(SUM(COUNTIFS(OccupancyAddresses,$A10,OccupancyUnits, $B10, 'Tenant Occupancy'!RE$5:RE23,{""&gt;0"",""Occupied"",""Late""}))))&gt;1,""Multiple Bookings"", IF(SUMIFS( 'Tenant Occupancy'!RE$5:RE23,OccupancyUnits,$B10,OccupancyAd"&amp;"dresses,$A10)&gt;0,SUMIFS('Tenant Occupancy'!RE$5:RE23,OccupancyUnits,$B10,OccupancyAddresses,$A10),IFERROR(VLOOKUP($A10&amp;"" ""&amp;$B10, FILTER(ARRAYFORMULA({OccupancyAddresses&amp;"" ""&amp; OccupancyUnits,'Tenant Occupancy'!RE$5:RE23}),INDEX(ARRAYFORMULA({OccupancyAdd"&amp;"resses&amp;"" ""&amp; OccupancyUnits,'Tenant Occupancy'!RE$5:RE23}),0,2)&lt;&gt;""""),2,FALSE),IF(RD7=TODAY(),""Today"",)))))"),"")</f>
        <v/>
      </c>
      <c r="RE10" s="3" t="str">
        <f>IFERROR(__xludf.DUMMYFUNCTION("IF(ISBLANK($A10),, IF((ARRAYFORMULA(SUM(COUNTIFS(OccupancyAddresses,$A10,OccupancyUnits, $B10, 'Tenant Occupancy'!RF$5:RF23,{""&gt;0"",""Occupied"",""Late""}))))&gt;1,""Multiple Bookings"", IF(SUMIFS( 'Tenant Occupancy'!RF$5:RF23,OccupancyUnits,$B10,OccupancyAd"&amp;"dresses,$A10)&gt;0,SUMIFS('Tenant Occupancy'!RF$5:RF23,OccupancyUnits,$B10,OccupancyAddresses,$A10),IFERROR(VLOOKUP($A10&amp;"" ""&amp;$B10, FILTER(ARRAYFORMULA({OccupancyAddresses&amp;"" ""&amp; OccupancyUnits,'Tenant Occupancy'!RF$5:RF23}),INDEX(ARRAYFORMULA({OccupancyAdd"&amp;"resses&amp;"" ""&amp; OccupancyUnits,'Tenant Occupancy'!RF$5:RF23}),0,2)&lt;&gt;""""),2,FALSE),IF(RE7=TODAY(),""Today"",)))))"),"")</f>
        <v/>
      </c>
      <c r="RF10" s="3" t="str">
        <f>IFERROR(__xludf.DUMMYFUNCTION("IF(ISBLANK($A10),, IF((ARRAYFORMULA(SUM(COUNTIFS(OccupancyAddresses,$A10,OccupancyUnits, $B10, 'Tenant Occupancy'!RG$5:RG23,{""&gt;0"",""Occupied"",""Late""}))))&gt;1,""Multiple Bookings"", IF(SUMIFS( 'Tenant Occupancy'!RG$5:RG23,OccupancyUnits,$B10,OccupancyAd"&amp;"dresses,$A10)&gt;0,SUMIFS('Tenant Occupancy'!RG$5:RG23,OccupancyUnits,$B10,OccupancyAddresses,$A10),IFERROR(VLOOKUP($A10&amp;"" ""&amp;$B10, FILTER(ARRAYFORMULA({OccupancyAddresses&amp;"" ""&amp; OccupancyUnits,'Tenant Occupancy'!RG$5:RG23}),INDEX(ARRAYFORMULA({OccupancyAdd"&amp;"resses&amp;"" ""&amp; OccupancyUnits,'Tenant Occupancy'!RG$5:RG23}),0,2)&lt;&gt;""""),2,FALSE),IF(RF7=TODAY(),""Today"",)))))"),"")</f>
        <v/>
      </c>
      <c r="RG10" s="3" t="str">
        <f>IFERROR(__xludf.DUMMYFUNCTION("IF(ISBLANK($A10),, IF((ARRAYFORMULA(SUM(COUNTIFS(OccupancyAddresses,$A10,OccupancyUnits, $B10, 'Tenant Occupancy'!RH$5:RH23,{""&gt;0"",""Occupied"",""Late""}))))&gt;1,""Multiple Bookings"", IF(SUMIFS( 'Tenant Occupancy'!RH$5:RH23,OccupancyUnits,$B10,OccupancyAd"&amp;"dresses,$A10)&gt;0,SUMIFS('Tenant Occupancy'!RH$5:RH23,OccupancyUnits,$B10,OccupancyAddresses,$A10),IFERROR(VLOOKUP($A10&amp;"" ""&amp;$B10, FILTER(ARRAYFORMULA({OccupancyAddresses&amp;"" ""&amp; OccupancyUnits,'Tenant Occupancy'!RH$5:RH23}),INDEX(ARRAYFORMULA({OccupancyAdd"&amp;"resses&amp;"" ""&amp; OccupancyUnits,'Tenant Occupancy'!RH$5:RH23}),0,2)&lt;&gt;""""),2,FALSE),IF(RG7=TODAY(),""Today"",)))))"),"")</f>
        <v/>
      </c>
      <c r="RH10" s="3" t="str">
        <f>IFERROR(__xludf.DUMMYFUNCTION("IF(ISBLANK($A10),, IF((ARRAYFORMULA(SUM(COUNTIFS(OccupancyAddresses,$A10,OccupancyUnits, $B10, 'Tenant Occupancy'!RI$5:RI23,{""&gt;0"",""Occupied"",""Late""}))))&gt;1,""Multiple Bookings"", IF(SUMIFS( 'Tenant Occupancy'!RI$5:RI23,OccupancyUnits,$B10,OccupancyAd"&amp;"dresses,$A10)&gt;0,SUMIFS('Tenant Occupancy'!RI$5:RI23,OccupancyUnits,$B10,OccupancyAddresses,$A10),IFERROR(VLOOKUP($A10&amp;"" ""&amp;$B10, FILTER(ARRAYFORMULA({OccupancyAddresses&amp;"" ""&amp; OccupancyUnits,'Tenant Occupancy'!RI$5:RI23}),INDEX(ARRAYFORMULA({OccupancyAdd"&amp;"resses&amp;"" ""&amp; OccupancyUnits,'Tenant Occupancy'!RI$5:RI23}),0,2)&lt;&gt;""""),2,FALSE),IF(RH7=TODAY(),""Today"",)))))"),"")</f>
        <v/>
      </c>
      <c r="RI10" s="3" t="str">
        <f>IFERROR(__xludf.DUMMYFUNCTION("IF(ISBLANK($A10),, IF((ARRAYFORMULA(SUM(COUNTIFS(OccupancyAddresses,$A10,OccupancyUnits, $B10, 'Tenant Occupancy'!RJ$5:RJ23,{""&gt;0"",""Occupied"",""Late""}))))&gt;1,""Multiple Bookings"", IF(SUMIFS( 'Tenant Occupancy'!RJ$5:RJ23,OccupancyUnits,$B10,OccupancyAd"&amp;"dresses,$A10)&gt;0,SUMIFS('Tenant Occupancy'!RJ$5:RJ23,OccupancyUnits,$B10,OccupancyAddresses,$A10),IFERROR(VLOOKUP($A10&amp;"" ""&amp;$B10, FILTER(ARRAYFORMULA({OccupancyAddresses&amp;"" ""&amp; OccupancyUnits,'Tenant Occupancy'!RJ$5:RJ23}),INDEX(ARRAYFORMULA({OccupancyAdd"&amp;"resses&amp;"" ""&amp; OccupancyUnits,'Tenant Occupancy'!RJ$5:RJ23}),0,2)&lt;&gt;""""),2,FALSE),IF(RI7=TODAY(),""Today"",)))))"),"")</f>
        <v/>
      </c>
      <c r="RJ10" s="3" t="str">
        <f>IFERROR(__xludf.DUMMYFUNCTION("IF(ISBLANK($A10),, IF((ARRAYFORMULA(SUM(COUNTIFS(OccupancyAddresses,$A10,OccupancyUnits, $B10, 'Tenant Occupancy'!RK$5:RK23,{""&gt;0"",""Occupied"",""Late""}))))&gt;1,""Multiple Bookings"", IF(SUMIFS( 'Tenant Occupancy'!RK$5:RK23,OccupancyUnits,$B10,OccupancyAd"&amp;"dresses,$A10)&gt;0,SUMIFS('Tenant Occupancy'!RK$5:RK23,OccupancyUnits,$B10,OccupancyAddresses,$A10),IFERROR(VLOOKUP($A10&amp;"" ""&amp;$B10, FILTER(ARRAYFORMULA({OccupancyAddresses&amp;"" ""&amp; OccupancyUnits,'Tenant Occupancy'!RK$5:RK23}),INDEX(ARRAYFORMULA({OccupancyAdd"&amp;"resses&amp;"" ""&amp; OccupancyUnits,'Tenant Occupancy'!RK$5:RK23}),0,2)&lt;&gt;""""),2,FALSE),IF(RJ7=TODAY(),""Today"",)))))"),"")</f>
        <v/>
      </c>
      <c r="RK10" s="3" t="str">
        <f>IFERROR(__xludf.DUMMYFUNCTION("IF(ISBLANK($A10),, IF((ARRAYFORMULA(SUM(COUNTIFS(OccupancyAddresses,$A10,OccupancyUnits, $B10, 'Tenant Occupancy'!RL$5:RL23,{""&gt;0"",""Occupied"",""Late""}))))&gt;1,""Multiple Bookings"", IF(SUMIFS( 'Tenant Occupancy'!RL$5:RL23,OccupancyUnits,$B10,OccupancyAd"&amp;"dresses,$A10)&gt;0,SUMIFS('Tenant Occupancy'!RL$5:RL23,OccupancyUnits,$B10,OccupancyAddresses,$A10),IFERROR(VLOOKUP($A10&amp;"" ""&amp;$B10, FILTER(ARRAYFORMULA({OccupancyAddresses&amp;"" ""&amp; OccupancyUnits,'Tenant Occupancy'!RL$5:RL23}),INDEX(ARRAYFORMULA({OccupancyAdd"&amp;"resses&amp;"" ""&amp; OccupancyUnits,'Tenant Occupancy'!RL$5:RL23}),0,2)&lt;&gt;""""),2,FALSE),IF(RK7=TODAY(),""Today"",)))))"),"")</f>
        <v/>
      </c>
      <c r="RL10" s="3" t="str">
        <f>IFERROR(__xludf.DUMMYFUNCTION("IF(ISBLANK($A10),, IF((ARRAYFORMULA(SUM(COUNTIFS(OccupancyAddresses,$A10,OccupancyUnits, $B10, 'Tenant Occupancy'!RM$5:RM23,{""&gt;0"",""Occupied"",""Late""}))))&gt;1,""Multiple Bookings"", IF(SUMIFS( 'Tenant Occupancy'!RM$5:RM23,OccupancyUnits,$B10,OccupancyAd"&amp;"dresses,$A10)&gt;0,SUMIFS('Tenant Occupancy'!RM$5:RM23,OccupancyUnits,$B10,OccupancyAddresses,$A10),IFERROR(VLOOKUP($A10&amp;"" ""&amp;$B10, FILTER(ARRAYFORMULA({OccupancyAddresses&amp;"" ""&amp; OccupancyUnits,'Tenant Occupancy'!RM$5:RM23}),INDEX(ARRAYFORMULA({OccupancyAdd"&amp;"resses&amp;"" ""&amp; OccupancyUnits,'Tenant Occupancy'!RM$5:RM23}),0,2)&lt;&gt;""""),2,FALSE),IF(RL7=TODAY(),""Today"",)))))"),"")</f>
        <v/>
      </c>
      <c r="RM10" s="3" t="str">
        <f>IFERROR(__xludf.DUMMYFUNCTION("IF(ISBLANK($A10),, IF((ARRAYFORMULA(SUM(COUNTIFS(OccupancyAddresses,$A10,OccupancyUnits, $B10, 'Tenant Occupancy'!RN$5:RN23,{""&gt;0"",""Occupied"",""Late""}))))&gt;1,""Multiple Bookings"", IF(SUMIFS( 'Tenant Occupancy'!RN$5:RN23,OccupancyUnits,$B10,OccupancyAd"&amp;"dresses,$A10)&gt;0,SUMIFS('Tenant Occupancy'!RN$5:RN23,OccupancyUnits,$B10,OccupancyAddresses,$A10),IFERROR(VLOOKUP($A10&amp;"" ""&amp;$B10, FILTER(ARRAYFORMULA({OccupancyAddresses&amp;"" ""&amp; OccupancyUnits,'Tenant Occupancy'!RN$5:RN23}),INDEX(ARRAYFORMULA({OccupancyAdd"&amp;"resses&amp;"" ""&amp; OccupancyUnits,'Tenant Occupancy'!RN$5:RN23}),0,2)&lt;&gt;""""),2,FALSE),IF(RM7=TODAY(),""Today"",)))))"),"")</f>
        <v/>
      </c>
      <c r="RN10" s="3" t="str">
        <f>IFERROR(__xludf.DUMMYFUNCTION("IF(ISBLANK($A10),, IF((ARRAYFORMULA(SUM(COUNTIFS(OccupancyAddresses,$A10,OccupancyUnits, $B10, 'Tenant Occupancy'!RO$5:RO23,{""&gt;0"",""Occupied"",""Late""}))))&gt;1,""Multiple Bookings"", IF(SUMIFS( 'Tenant Occupancy'!RO$5:RO23,OccupancyUnits,$B10,OccupancyAd"&amp;"dresses,$A10)&gt;0,SUMIFS('Tenant Occupancy'!RO$5:RO23,OccupancyUnits,$B10,OccupancyAddresses,$A10),IFERROR(VLOOKUP($A10&amp;"" ""&amp;$B10, FILTER(ARRAYFORMULA({OccupancyAddresses&amp;"" ""&amp; OccupancyUnits,'Tenant Occupancy'!RO$5:RO23}),INDEX(ARRAYFORMULA({OccupancyAdd"&amp;"resses&amp;"" ""&amp; OccupancyUnits,'Tenant Occupancy'!RO$5:RO23}),0,2)&lt;&gt;""""),2,FALSE),IF(RN7=TODAY(),""Today"",)))))"),"")</f>
        <v/>
      </c>
      <c r="RO10" s="3" t="str">
        <f>IFERROR(__xludf.DUMMYFUNCTION("IF(ISBLANK($A10),, IF((ARRAYFORMULA(SUM(COUNTIFS(OccupancyAddresses,$A10,OccupancyUnits, $B10, 'Tenant Occupancy'!RP$5:RP23,{""&gt;0"",""Occupied"",""Late""}))))&gt;1,""Multiple Bookings"", IF(SUMIFS( 'Tenant Occupancy'!RP$5:RP23,OccupancyUnits,$B10,OccupancyAd"&amp;"dresses,$A10)&gt;0,SUMIFS('Tenant Occupancy'!RP$5:RP23,OccupancyUnits,$B10,OccupancyAddresses,$A10),IFERROR(VLOOKUP($A10&amp;"" ""&amp;$B10, FILTER(ARRAYFORMULA({OccupancyAddresses&amp;"" ""&amp; OccupancyUnits,'Tenant Occupancy'!RP$5:RP23}),INDEX(ARRAYFORMULA({OccupancyAdd"&amp;"resses&amp;"" ""&amp; OccupancyUnits,'Tenant Occupancy'!RP$5:RP23}),0,2)&lt;&gt;""""),2,FALSE),IF(RO7=TODAY(),""Today"",)))))"),"")</f>
        <v/>
      </c>
      <c r="RP10" s="3" t="str">
        <f>IFERROR(__xludf.DUMMYFUNCTION("IF(ISBLANK($A10),, IF((ARRAYFORMULA(SUM(COUNTIFS(OccupancyAddresses,$A10,OccupancyUnits, $B10, 'Tenant Occupancy'!RQ$5:RQ23,{""&gt;0"",""Occupied"",""Late""}))))&gt;1,""Multiple Bookings"", IF(SUMIFS( 'Tenant Occupancy'!RQ$5:RQ23,OccupancyUnits,$B10,OccupancyAd"&amp;"dresses,$A10)&gt;0,SUMIFS('Tenant Occupancy'!RQ$5:RQ23,OccupancyUnits,$B10,OccupancyAddresses,$A10),IFERROR(VLOOKUP($A10&amp;"" ""&amp;$B10, FILTER(ARRAYFORMULA({OccupancyAddresses&amp;"" ""&amp; OccupancyUnits,'Tenant Occupancy'!RQ$5:RQ23}),INDEX(ARRAYFORMULA({OccupancyAdd"&amp;"resses&amp;"" ""&amp; OccupancyUnits,'Tenant Occupancy'!RQ$5:RQ23}),0,2)&lt;&gt;""""),2,FALSE),IF(RP7=TODAY(),""Today"",)))))"),"")</f>
        <v/>
      </c>
      <c r="RQ10" s="3" t="str">
        <f>IFERROR(__xludf.DUMMYFUNCTION("IF(ISBLANK($A10),, IF((ARRAYFORMULA(SUM(COUNTIFS(OccupancyAddresses,$A10,OccupancyUnits, $B10, 'Tenant Occupancy'!RR$5:RR23,{""&gt;0"",""Occupied"",""Late""}))))&gt;1,""Multiple Bookings"", IF(SUMIFS( 'Tenant Occupancy'!RR$5:RR23,OccupancyUnits,$B10,OccupancyAd"&amp;"dresses,$A10)&gt;0,SUMIFS('Tenant Occupancy'!RR$5:RR23,OccupancyUnits,$B10,OccupancyAddresses,$A10),IFERROR(VLOOKUP($A10&amp;"" ""&amp;$B10, FILTER(ARRAYFORMULA({OccupancyAddresses&amp;"" ""&amp; OccupancyUnits,'Tenant Occupancy'!RR$5:RR23}),INDEX(ARRAYFORMULA({OccupancyAdd"&amp;"resses&amp;"" ""&amp; OccupancyUnits,'Tenant Occupancy'!RR$5:RR23}),0,2)&lt;&gt;""""),2,FALSE),IF(RQ7=TODAY(),""Today"",)))))"),"")</f>
        <v/>
      </c>
      <c r="RR10" s="3" t="str">
        <f>IFERROR(__xludf.DUMMYFUNCTION("IF(ISBLANK($A10),, IF((ARRAYFORMULA(SUM(COUNTIFS(OccupancyAddresses,$A10,OccupancyUnits, $B10, 'Tenant Occupancy'!RS$5:RS23,{""&gt;0"",""Occupied"",""Late""}))))&gt;1,""Multiple Bookings"", IF(SUMIFS( 'Tenant Occupancy'!RS$5:RS23,OccupancyUnits,$B10,OccupancyAd"&amp;"dresses,$A10)&gt;0,SUMIFS('Tenant Occupancy'!RS$5:RS23,OccupancyUnits,$B10,OccupancyAddresses,$A10),IFERROR(VLOOKUP($A10&amp;"" ""&amp;$B10, FILTER(ARRAYFORMULA({OccupancyAddresses&amp;"" ""&amp; OccupancyUnits,'Tenant Occupancy'!RS$5:RS23}),INDEX(ARRAYFORMULA({OccupancyAdd"&amp;"resses&amp;"" ""&amp; OccupancyUnits,'Tenant Occupancy'!RS$5:RS23}),0,2)&lt;&gt;""""),2,FALSE),IF(RR7=TODAY(),""Today"",)))))"),"")</f>
        <v/>
      </c>
      <c r="RS10" s="3" t="str">
        <f>IFERROR(__xludf.DUMMYFUNCTION("IF(ISBLANK($A10),, IF((ARRAYFORMULA(SUM(COUNTIFS(OccupancyAddresses,$A10,OccupancyUnits, $B10, 'Tenant Occupancy'!RT$5:RT23,{""&gt;0"",""Occupied"",""Late""}))))&gt;1,""Multiple Bookings"", IF(SUMIFS( 'Tenant Occupancy'!RT$5:RT23,OccupancyUnits,$B10,OccupancyAd"&amp;"dresses,$A10)&gt;0,SUMIFS('Tenant Occupancy'!RT$5:RT23,OccupancyUnits,$B10,OccupancyAddresses,$A10),IFERROR(VLOOKUP($A10&amp;"" ""&amp;$B10, FILTER(ARRAYFORMULA({OccupancyAddresses&amp;"" ""&amp; OccupancyUnits,'Tenant Occupancy'!RT$5:RT23}),INDEX(ARRAYFORMULA({OccupancyAdd"&amp;"resses&amp;"" ""&amp; OccupancyUnits,'Tenant Occupancy'!RT$5:RT23}),0,2)&lt;&gt;""""),2,FALSE),IF(RS7=TODAY(),""Today"",)))))"),"")</f>
        <v/>
      </c>
      <c r="RT10" s="3" t="str">
        <f>IFERROR(__xludf.DUMMYFUNCTION("IF(ISBLANK($A10),, IF((ARRAYFORMULA(SUM(COUNTIFS(OccupancyAddresses,$A10,OccupancyUnits, $B10, 'Tenant Occupancy'!RU$5:RU23,{""&gt;0"",""Occupied"",""Late""}))))&gt;1,""Multiple Bookings"", IF(SUMIFS( 'Tenant Occupancy'!RU$5:RU23,OccupancyUnits,$B10,OccupancyAd"&amp;"dresses,$A10)&gt;0,SUMIFS('Tenant Occupancy'!RU$5:RU23,OccupancyUnits,$B10,OccupancyAddresses,$A10),IFERROR(VLOOKUP($A10&amp;"" ""&amp;$B10, FILTER(ARRAYFORMULA({OccupancyAddresses&amp;"" ""&amp; OccupancyUnits,'Tenant Occupancy'!RU$5:RU23}),INDEX(ARRAYFORMULA({OccupancyAdd"&amp;"resses&amp;"" ""&amp; OccupancyUnits,'Tenant Occupancy'!RU$5:RU23}),0,2)&lt;&gt;""""),2,FALSE),IF(RT7=TODAY(),""Today"",)))))"),"")</f>
        <v/>
      </c>
      <c r="RU10" s="3" t="str">
        <f>IFERROR(__xludf.DUMMYFUNCTION("IF(ISBLANK($A10),, IF((ARRAYFORMULA(SUM(COUNTIFS(OccupancyAddresses,$A10,OccupancyUnits, $B10, 'Tenant Occupancy'!RV$5:RV23,{""&gt;0"",""Occupied"",""Late""}))))&gt;1,""Multiple Bookings"", IF(SUMIFS( 'Tenant Occupancy'!RV$5:RV23,OccupancyUnits,$B10,OccupancyAd"&amp;"dresses,$A10)&gt;0,SUMIFS('Tenant Occupancy'!RV$5:RV23,OccupancyUnits,$B10,OccupancyAddresses,$A10),IFERROR(VLOOKUP($A10&amp;"" ""&amp;$B10, FILTER(ARRAYFORMULA({OccupancyAddresses&amp;"" ""&amp; OccupancyUnits,'Tenant Occupancy'!RV$5:RV23}),INDEX(ARRAYFORMULA({OccupancyAdd"&amp;"resses&amp;"" ""&amp; OccupancyUnits,'Tenant Occupancy'!RV$5:RV23}),0,2)&lt;&gt;""""),2,FALSE),IF(RU7=TODAY(),""Today"",)))))"),"")</f>
        <v/>
      </c>
      <c r="RV10" s="3" t="str">
        <f>IFERROR(__xludf.DUMMYFUNCTION("IF(ISBLANK($A10),, IF((ARRAYFORMULA(SUM(COUNTIFS(OccupancyAddresses,$A10,OccupancyUnits, $B10, 'Tenant Occupancy'!RW$5:RW23,{""&gt;0"",""Occupied"",""Late""}))))&gt;1,""Multiple Bookings"", IF(SUMIFS( 'Tenant Occupancy'!RW$5:RW23,OccupancyUnits,$B10,OccupancyAd"&amp;"dresses,$A10)&gt;0,SUMIFS('Tenant Occupancy'!RW$5:RW23,OccupancyUnits,$B10,OccupancyAddresses,$A10),IFERROR(VLOOKUP($A10&amp;"" ""&amp;$B10, FILTER(ARRAYFORMULA({OccupancyAddresses&amp;"" ""&amp; OccupancyUnits,'Tenant Occupancy'!RW$5:RW23}),INDEX(ARRAYFORMULA({OccupancyAdd"&amp;"resses&amp;"" ""&amp; OccupancyUnits,'Tenant Occupancy'!RW$5:RW23}),0,2)&lt;&gt;""""),2,FALSE),IF(RV7=TODAY(),""Today"",)))))"),"")</f>
        <v/>
      </c>
      <c r="RW10" s="3" t="str">
        <f>IFERROR(__xludf.DUMMYFUNCTION("IF(ISBLANK($A10),, IF((ARRAYFORMULA(SUM(COUNTIFS(OccupancyAddresses,$A10,OccupancyUnits, $B10, 'Tenant Occupancy'!RX$5:RX23,{""&gt;0"",""Occupied"",""Late""}))))&gt;1,""Multiple Bookings"", IF(SUMIFS( 'Tenant Occupancy'!RX$5:RX23,OccupancyUnits,$B10,OccupancyAd"&amp;"dresses,$A10)&gt;0,SUMIFS('Tenant Occupancy'!RX$5:RX23,OccupancyUnits,$B10,OccupancyAddresses,$A10),IFERROR(VLOOKUP($A10&amp;"" ""&amp;$B10, FILTER(ARRAYFORMULA({OccupancyAddresses&amp;"" ""&amp; OccupancyUnits,'Tenant Occupancy'!RX$5:RX23}),INDEX(ARRAYFORMULA({OccupancyAdd"&amp;"resses&amp;"" ""&amp; OccupancyUnits,'Tenant Occupancy'!RX$5:RX23}),0,2)&lt;&gt;""""),2,FALSE),IF(RW7=TODAY(),""Today"",)))))"),"")</f>
        <v/>
      </c>
      <c r="RX10" s="3" t="str">
        <f>IFERROR(__xludf.DUMMYFUNCTION("IF(ISBLANK($A10),, IF((ARRAYFORMULA(SUM(COUNTIFS(OccupancyAddresses,$A10,OccupancyUnits, $B10, 'Tenant Occupancy'!RY$5:RY23,{""&gt;0"",""Occupied"",""Late""}))))&gt;1,""Multiple Bookings"", IF(SUMIFS( 'Tenant Occupancy'!RY$5:RY23,OccupancyUnits,$B10,OccupancyAd"&amp;"dresses,$A10)&gt;0,SUMIFS('Tenant Occupancy'!RY$5:RY23,OccupancyUnits,$B10,OccupancyAddresses,$A10),IFERROR(VLOOKUP($A10&amp;"" ""&amp;$B10, FILTER(ARRAYFORMULA({OccupancyAddresses&amp;"" ""&amp; OccupancyUnits,'Tenant Occupancy'!RY$5:RY23}),INDEX(ARRAYFORMULA({OccupancyAdd"&amp;"resses&amp;"" ""&amp; OccupancyUnits,'Tenant Occupancy'!RY$5:RY23}),0,2)&lt;&gt;""""),2,FALSE),IF(RX7=TODAY(),""Today"",)))))"),"")</f>
        <v/>
      </c>
      <c r="RY10" s="3" t="str">
        <f>IFERROR(__xludf.DUMMYFUNCTION("IF(ISBLANK($A10),, IF((ARRAYFORMULA(SUM(COUNTIFS(OccupancyAddresses,$A10,OccupancyUnits, $B10, 'Tenant Occupancy'!RZ$5:RZ23,{""&gt;0"",""Occupied"",""Late""}))))&gt;1,""Multiple Bookings"", IF(SUMIFS( 'Tenant Occupancy'!RZ$5:RZ23,OccupancyUnits,$B10,OccupancyAd"&amp;"dresses,$A10)&gt;0,SUMIFS('Tenant Occupancy'!RZ$5:RZ23,OccupancyUnits,$B10,OccupancyAddresses,$A10),IFERROR(VLOOKUP($A10&amp;"" ""&amp;$B10, FILTER(ARRAYFORMULA({OccupancyAddresses&amp;"" ""&amp; OccupancyUnits,'Tenant Occupancy'!RZ$5:RZ23}),INDEX(ARRAYFORMULA({OccupancyAdd"&amp;"resses&amp;"" ""&amp; OccupancyUnits,'Tenant Occupancy'!RZ$5:RZ23}),0,2)&lt;&gt;""""),2,FALSE),IF(RY7=TODAY(),""Today"",)))))"),"")</f>
        <v/>
      </c>
      <c r="RZ10" s="3" t="str">
        <f>IFERROR(__xludf.DUMMYFUNCTION("IF(ISBLANK($A10),, IF((ARRAYFORMULA(SUM(COUNTIFS(OccupancyAddresses,$A10,OccupancyUnits, $B10, 'Tenant Occupancy'!SA$5:SA23,{""&gt;0"",""Occupied"",""Late""}))))&gt;1,""Multiple Bookings"", IF(SUMIFS( 'Tenant Occupancy'!SA$5:SA23,OccupancyUnits,$B10,OccupancyAd"&amp;"dresses,$A10)&gt;0,SUMIFS('Tenant Occupancy'!SA$5:SA23,OccupancyUnits,$B10,OccupancyAddresses,$A10),IFERROR(VLOOKUP($A10&amp;"" ""&amp;$B10, FILTER(ARRAYFORMULA({OccupancyAddresses&amp;"" ""&amp; OccupancyUnits,'Tenant Occupancy'!SA$5:SA23}),INDEX(ARRAYFORMULA({OccupancyAdd"&amp;"resses&amp;"" ""&amp; OccupancyUnits,'Tenant Occupancy'!SA$5:SA23}),0,2)&lt;&gt;""""),2,FALSE),IF(RZ7=TODAY(),""Today"",)))))"),"")</f>
        <v/>
      </c>
      <c r="SA10" s="3" t="str">
        <f>IFERROR(__xludf.DUMMYFUNCTION("IF(ISBLANK($A10),, IF((ARRAYFORMULA(SUM(COUNTIFS(OccupancyAddresses,$A10,OccupancyUnits, $B10, 'Tenant Occupancy'!SB$5:SB23,{""&gt;0"",""Occupied"",""Late""}))))&gt;1,""Multiple Bookings"", IF(SUMIFS( 'Tenant Occupancy'!SB$5:SB23,OccupancyUnits,$B10,OccupancyAd"&amp;"dresses,$A10)&gt;0,SUMIFS('Tenant Occupancy'!SB$5:SB23,OccupancyUnits,$B10,OccupancyAddresses,$A10),IFERROR(VLOOKUP($A10&amp;"" ""&amp;$B10, FILTER(ARRAYFORMULA({OccupancyAddresses&amp;"" ""&amp; OccupancyUnits,'Tenant Occupancy'!SB$5:SB23}),INDEX(ARRAYFORMULA({OccupancyAdd"&amp;"resses&amp;"" ""&amp; OccupancyUnits,'Tenant Occupancy'!SB$5:SB23}),0,2)&lt;&gt;""""),2,FALSE),IF(SA7=TODAY(),""Today"",)))))"),"")</f>
        <v/>
      </c>
      <c r="SB10" s="3" t="str">
        <f>IFERROR(__xludf.DUMMYFUNCTION("IF(ISBLANK($A10),, IF((ARRAYFORMULA(SUM(COUNTIFS(OccupancyAddresses,$A10,OccupancyUnits, $B10, 'Tenant Occupancy'!SC$5:SC23,{""&gt;0"",""Occupied"",""Late""}))))&gt;1,""Multiple Bookings"", IF(SUMIFS( 'Tenant Occupancy'!SC$5:SC23,OccupancyUnits,$B10,OccupancyAd"&amp;"dresses,$A10)&gt;0,SUMIFS('Tenant Occupancy'!SC$5:SC23,OccupancyUnits,$B10,OccupancyAddresses,$A10),IFERROR(VLOOKUP($A10&amp;"" ""&amp;$B10, FILTER(ARRAYFORMULA({OccupancyAddresses&amp;"" ""&amp; OccupancyUnits,'Tenant Occupancy'!SC$5:SC23}),INDEX(ARRAYFORMULA({OccupancyAdd"&amp;"resses&amp;"" ""&amp; OccupancyUnits,'Tenant Occupancy'!SC$5:SC23}),0,2)&lt;&gt;""""),2,FALSE),IF(SB7=TODAY(),""Today"",)))))"),"")</f>
        <v/>
      </c>
      <c r="SC10" s="3" t="str">
        <f>IFERROR(__xludf.DUMMYFUNCTION("IF(ISBLANK($A10),, IF((ARRAYFORMULA(SUM(COUNTIFS(OccupancyAddresses,$A10,OccupancyUnits, $B10, 'Tenant Occupancy'!SD$5:SD23,{""&gt;0"",""Occupied"",""Late""}))))&gt;1,""Multiple Bookings"", IF(SUMIFS( 'Tenant Occupancy'!SD$5:SD23,OccupancyUnits,$B10,OccupancyAd"&amp;"dresses,$A10)&gt;0,SUMIFS('Tenant Occupancy'!SD$5:SD23,OccupancyUnits,$B10,OccupancyAddresses,$A10),IFERROR(VLOOKUP($A10&amp;"" ""&amp;$B10, FILTER(ARRAYFORMULA({OccupancyAddresses&amp;"" ""&amp; OccupancyUnits,'Tenant Occupancy'!SD$5:SD23}),INDEX(ARRAYFORMULA({OccupancyAdd"&amp;"resses&amp;"" ""&amp; OccupancyUnits,'Tenant Occupancy'!SD$5:SD23}),0,2)&lt;&gt;""""),2,FALSE),IF(SC7=TODAY(),""Today"",)))))"),"")</f>
        <v/>
      </c>
      <c r="SD10" s="3" t="str">
        <f>IFERROR(__xludf.DUMMYFUNCTION("IF(ISBLANK($A10),, IF((ARRAYFORMULA(SUM(COUNTIFS(OccupancyAddresses,$A10,OccupancyUnits, $B10, 'Tenant Occupancy'!SE$5:SE23,{""&gt;0"",""Occupied"",""Late""}))))&gt;1,""Multiple Bookings"", IF(SUMIFS( 'Tenant Occupancy'!SE$5:SE23,OccupancyUnits,$B10,OccupancyAd"&amp;"dresses,$A10)&gt;0,SUMIFS('Tenant Occupancy'!SE$5:SE23,OccupancyUnits,$B10,OccupancyAddresses,$A10),IFERROR(VLOOKUP($A10&amp;"" ""&amp;$B10, FILTER(ARRAYFORMULA({OccupancyAddresses&amp;"" ""&amp; OccupancyUnits,'Tenant Occupancy'!SE$5:SE23}),INDEX(ARRAYFORMULA({OccupancyAdd"&amp;"resses&amp;"" ""&amp; OccupancyUnits,'Tenant Occupancy'!SE$5:SE23}),0,2)&lt;&gt;""""),2,FALSE),IF(SD7=TODAY(),""Today"",)))))"),"")</f>
        <v/>
      </c>
      <c r="SE10" s="3" t="str">
        <f>IFERROR(__xludf.DUMMYFUNCTION("IF(ISBLANK($A10),, IF((ARRAYFORMULA(SUM(COUNTIFS(OccupancyAddresses,$A10,OccupancyUnits, $B10, 'Tenant Occupancy'!SF$5:SF23,{""&gt;0"",""Occupied"",""Late""}))))&gt;1,""Multiple Bookings"", IF(SUMIFS( 'Tenant Occupancy'!SF$5:SF23,OccupancyUnits,$B10,OccupancyAd"&amp;"dresses,$A10)&gt;0,SUMIFS('Tenant Occupancy'!SF$5:SF23,OccupancyUnits,$B10,OccupancyAddresses,$A10),IFERROR(VLOOKUP($A10&amp;"" ""&amp;$B10, FILTER(ARRAYFORMULA({OccupancyAddresses&amp;"" ""&amp; OccupancyUnits,'Tenant Occupancy'!SF$5:SF23}),INDEX(ARRAYFORMULA({OccupancyAdd"&amp;"resses&amp;"" ""&amp; OccupancyUnits,'Tenant Occupancy'!SF$5:SF23}),0,2)&lt;&gt;""""),2,FALSE),IF(SE7=TODAY(),""Today"",)))))"),"")</f>
        <v/>
      </c>
      <c r="SF10" s="3" t="str">
        <f>IFERROR(__xludf.DUMMYFUNCTION("IF(ISBLANK($A10),, IF((ARRAYFORMULA(SUM(COUNTIFS(OccupancyAddresses,$A10,OccupancyUnits, $B10, 'Tenant Occupancy'!SG$5:SG23,{""&gt;0"",""Occupied"",""Late""}))))&gt;1,""Multiple Bookings"", IF(SUMIFS( 'Tenant Occupancy'!SG$5:SG23,OccupancyUnits,$B10,OccupancyAd"&amp;"dresses,$A10)&gt;0,SUMIFS('Tenant Occupancy'!SG$5:SG23,OccupancyUnits,$B10,OccupancyAddresses,$A10),IFERROR(VLOOKUP($A10&amp;"" ""&amp;$B10, FILTER(ARRAYFORMULA({OccupancyAddresses&amp;"" ""&amp; OccupancyUnits,'Tenant Occupancy'!SG$5:SG23}),INDEX(ARRAYFORMULA({OccupancyAdd"&amp;"resses&amp;"" ""&amp; OccupancyUnits,'Tenant Occupancy'!SG$5:SG23}),0,2)&lt;&gt;""""),2,FALSE),IF(SF7=TODAY(),""Today"",)))))"),"")</f>
        <v/>
      </c>
      <c r="SG10" s="3" t="str">
        <f>IFERROR(__xludf.DUMMYFUNCTION("IF(ISBLANK($A10),, IF((ARRAYFORMULA(SUM(COUNTIFS(OccupancyAddresses,$A10,OccupancyUnits, $B10, 'Tenant Occupancy'!SH$5:SH23,{""&gt;0"",""Occupied"",""Late""}))))&gt;1,""Multiple Bookings"", IF(SUMIFS( 'Tenant Occupancy'!SH$5:SH23,OccupancyUnits,$B10,OccupancyAd"&amp;"dresses,$A10)&gt;0,SUMIFS('Tenant Occupancy'!SH$5:SH23,OccupancyUnits,$B10,OccupancyAddresses,$A10),IFERROR(VLOOKUP($A10&amp;"" ""&amp;$B10, FILTER(ARRAYFORMULA({OccupancyAddresses&amp;"" ""&amp; OccupancyUnits,'Tenant Occupancy'!SH$5:SH23}),INDEX(ARRAYFORMULA({OccupancyAdd"&amp;"resses&amp;"" ""&amp; OccupancyUnits,'Tenant Occupancy'!SH$5:SH23}),0,2)&lt;&gt;""""),2,FALSE),IF(SG7=TODAY(),""Today"",)))))"),"")</f>
        <v/>
      </c>
      <c r="SH10" s="3" t="str">
        <f>IFERROR(__xludf.DUMMYFUNCTION("IF(ISBLANK($A10),, IF((ARRAYFORMULA(SUM(COUNTIFS(OccupancyAddresses,$A10,OccupancyUnits, $B10, 'Tenant Occupancy'!SI$5:SI23,{""&gt;0"",""Occupied"",""Late""}))))&gt;1,""Multiple Bookings"", IF(SUMIFS( 'Tenant Occupancy'!SI$5:SI23,OccupancyUnits,$B10,OccupancyAd"&amp;"dresses,$A10)&gt;0,SUMIFS('Tenant Occupancy'!SI$5:SI23,OccupancyUnits,$B10,OccupancyAddresses,$A10),IFERROR(VLOOKUP($A10&amp;"" ""&amp;$B10, FILTER(ARRAYFORMULA({OccupancyAddresses&amp;"" ""&amp; OccupancyUnits,'Tenant Occupancy'!SI$5:SI23}),INDEX(ARRAYFORMULA({OccupancyAdd"&amp;"resses&amp;"" ""&amp; OccupancyUnits,'Tenant Occupancy'!SI$5:SI23}),0,2)&lt;&gt;""""),2,FALSE),IF(SH7=TODAY(),""Today"",)))))"),"")</f>
        <v/>
      </c>
      <c r="SI10" s="3" t="str">
        <f>IFERROR(__xludf.DUMMYFUNCTION("IF(ISBLANK($A10),, IF((ARRAYFORMULA(SUM(COUNTIFS(OccupancyAddresses,$A10,OccupancyUnits, $B10, 'Tenant Occupancy'!SJ$5:SJ23,{""&gt;0"",""Occupied"",""Late""}))))&gt;1,""Multiple Bookings"", IF(SUMIFS( 'Tenant Occupancy'!SJ$5:SJ23,OccupancyUnits,$B10,OccupancyAd"&amp;"dresses,$A10)&gt;0,SUMIFS('Tenant Occupancy'!SJ$5:SJ23,OccupancyUnits,$B10,OccupancyAddresses,$A10),IFERROR(VLOOKUP($A10&amp;"" ""&amp;$B10, FILTER(ARRAYFORMULA({OccupancyAddresses&amp;"" ""&amp; OccupancyUnits,'Tenant Occupancy'!SJ$5:SJ23}),INDEX(ARRAYFORMULA({OccupancyAdd"&amp;"resses&amp;"" ""&amp; OccupancyUnits,'Tenant Occupancy'!SJ$5:SJ23}),0,2)&lt;&gt;""""),2,FALSE),IF(SI7=TODAY(),""Today"",)))))"),"")</f>
        <v/>
      </c>
      <c r="SJ10" s="3" t="str">
        <f>IFERROR(__xludf.DUMMYFUNCTION("IF(ISBLANK($A10),, IF((ARRAYFORMULA(SUM(COUNTIFS(OccupancyAddresses,$A10,OccupancyUnits, $B10, 'Tenant Occupancy'!SK$5:SK23,{""&gt;0"",""Occupied"",""Late""}))))&gt;1,""Multiple Bookings"", IF(SUMIFS( 'Tenant Occupancy'!SK$5:SK23,OccupancyUnits,$B10,OccupancyAd"&amp;"dresses,$A10)&gt;0,SUMIFS('Tenant Occupancy'!SK$5:SK23,OccupancyUnits,$B10,OccupancyAddresses,$A10),IFERROR(VLOOKUP($A10&amp;"" ""&amp;$B10, FILTER(ARRAYFORMULA({OccupancyAddresses&amp;"" ""&amp; OccupancyUnits,'Tenant Occupancy'!SK$5:SK23}),INDEX(ARRAYFORMULA({OccupancyAdd"&amp;"resses&amp;"" ""&amp; OccupancyUnits,'Tenant Occupancy'!SK$5:SK23}),0,2)&lt;&gt;""""),2,FALSE),IF(SJ7=TODAY(),""Today"",)))))"),"")</f>
        <v/>
      </c>
      <c r="SK10" s="3" t="str">
        <f>IFERROR(__xludf.DUMMYFUNCTION("IF(ISBLANK($A10),, IF((ARRAYFORMULA(SUM(COUNTIFS(OccupancyAddresses,$A10,OccupancyUnits, $B10, 'Tenant Occupancy'!SL$5:SL23,{""&gt;0"",""Occupied"",""Late""}))))&gt;1,""Multiple Bookings"", IF(SUMIFS( 'Tenant Occupancy'!SL$5:SL23,OccupancyUnits,$B10,OccupancyAd"&amp;"dresses,$A10)&gt;0,SUMIFS('Tenant Occupancy'!SL$5:SL23,OccupancyUnits,$B10,OccupancyAddresses,$A10),IFERROR(VLOOKUP($A10&amp;"" ""&amp;$B10, FILTER(ARRAYFORMULA({OccupancyAddresses&amp;"" ""&amp; OccupancyUnits,'Tenant Occupancy'!SL$5:SL23}),INDEX(ARRAYFORMULA({OccupancyAdd"&amp;"resses&amp;"" ""&amp; OccupancyUnits,'Tenant Occupancy'!SL$5:SL23}),0,2)&lt;&gt;""""),2,FALSE),IF(SK7=TODAY(),""Today"",)))))"),"")</f>
        <v/>
      </c>
      <c r="SL10" s="3" t="str">
        <f>IFERROR(__xludf.DUMMYFUNCTION("IF(ISBLANK($A10),, IF((ARRAYFORMULA(SUM(COUNTIFS(OccupancyAddresses,$A10,OccupancyUnits, $B10, 'Tenant Occupancy'!SM$5:SM23,{""&gt;0"",""Occupied"",""Late""}))))&gt;1,""Multiple Bookings"", IF(SUMIFS( 'Tenant Occupancy'!SM$5:SM23,OccupancyUnits,$B10,OccupancyAd"&amp;"dresses,$A10)&gt;0,SUMIFS('Tenant Occupancy'!SM$5:SM23,OccupancyUnits,$B10,OccupancyAddresses,$A10),IFERROR(VLOOKUP($A10&amp;"" ""&amp;$B10, FILTER(ARRAYFORMULA({OccupancyAddresses&amp;"" ""&amp; OccupancyUnits,'Tenant Occupancy'!SM$5:SM23}),INDEX(ARRAYFORMULA({OccupancyAdd"&amp;"resses&amp;"" ""&amp; OccupancyUnits,'Tenant Occupancy'!SM$5:SM23}),0,2)&lt;&gt;""""),2,FALSE),IF(SL7=TODAY(),""Today"",)))))"),"")</f>
        <v/>
      </c>
      <c r="SM10" s="3" t="str">
        <f>IFERROR(__xludf.DUMMYFUNCTION("IF(ISBLANK($A10),, IF((ARRAYFORMULA(SUM(COUNTIFS(OccupancyAddresses,$A10,OccupancyUnits, $B10, 'Tenant Occupancy'!SN$5:SN23,{""&gt;0"",""Occupied"",""Late""}))))&gt;1,""Multiple Bookings"", IF(SUMIFS( 'Tenant Occupancy'!SN$5:SN23,OccupancyUnits,$B10,OccupancyAd"&amp;"dresses,$A10)&gt;0,SUMIFS('Tenant Occupancy'!SN$5:SN23,OccupancyUnits,$B10,OccupancyAddresses,$A10),IFERROR(VLOOKUP($A10&amp;"" ""&amp;$B10, FILTER(ARRAYFORMULA({OccupancyAddresses&amp;"" ""&amp; OccupancyUnits,'Tenant Occupancy'!SN$5:SN23}),INDEX(ARRAYFORMULA({OccupancyAdd"&amp;"resses&amp;"" ""&amp; OccupancyUnits,'Tenant Occupancy'!SN$5:SN23}),0,2)&lt;&gt;""""),2,FALSE),IF(SM7=TODAY(),""Today"",)))))"),"")</f>
        <v/>
      </c>
      <c r="SN10" s="3" t="str">
        <f>IFERROR(__xludf.DUMMYFUNCTION("IF(ISBLANK($A10),, IF((ARRAYFORMULA(SUM(COUNTIFS(OccupancyAddresses,$A10,OccupancyUnits, $B10, 'Tenant Occupancy'!SO$5:SO23,{""&gt;0"",""Occupied"",""Late""}))))&gt;1,""Multiple Bookings"", IF(SUMIFS( 'Tenant Occupancy'!SO$5:SO23,OccupancyUnits,$B10,OccupancyAd"&amp;"dresses,$A10)&gt;0,SUMIFS('Tenant Occupancy'!SO$5:SO23,OccupancyUnits,$B10,OccupancyAddresses,$A10),IFERROR(VLOOKUP($A10&amp;"" ""&amp;$B10, FILTER(ARRAYFORMULA({OccupancyAddresses&amp;"" ""&amp; OccupancyUnits,'Tenant Occupancy'!SO$5:SO23}),INDEX(ARRAYFORMULA({OccupancyAdd"&amp;"resses&amp;"" ""&amp; OccupancyUnits,'Tenant Occupancy'!SO$5:SO23}),0,2)&lt;&gt;""""),2,FALSE),IF(SN7=TODAY(),""Today"",)))))"),"")</f>
        <v/>
      </c>
      <c r="SO10" s="3" t="str">
        <f>IFERROR(__xludf.DUMMYFUNCTION("IF(ISBLANK($A10),, IF((ARRAYFORMULA(SUM(COUNTIFS(OccupancyAddresses,$A10,OccupancyUnits, $B10, 'Tenant Occupancy'!SP$5:SP23,{""&gt;0"",""Occupied"",""Late""}))))&gt;1,""Multiple Bookings"", IF(SUMIFS( 'Tenant Occupancy'!SP$5:SP23,OccupancyUnits,$B10,OccupancyAd"&amp;"dresses,$A10)&gt;0,SUMIFS('Tenant Occupancy'!SP$5:SP23,OccupancyUnits,$B10,OccupancyAddresses,$A10),IFERROR(VLOOKUP($A10&amp;"" ""&amp;$B10, FILTER(ARRAYFORMULA({OccupancyAddresses&amp;"" ""&amp; OccupancyUnits,'Tenant Occupancy'!SP$5:SP23}),INDEX(ARRAYFORMULA({OccupancyAdd"&amp;"resses&amp;"" ""&amp; OccupancyUnits,'Tenant Occupancy'!SP$5:SP23}),0,2)&lt;&gt;""""),2,FALSE),IF(SO7=TODAY(),""Today"",)))))"),"")</f>
        <v/>
      </c>
      <c r="SP10" s="3" t="str">
        <f>IFERROR(__xludf.DUMMYFUNCTION("IF(ISBLANK($A10),, IF((ARRAYFORMULA(SUM(COUNTIFS(OccupancyAddresses,$A10,OccupancyUnits, $B10, 'Tenant Occupancy'!SQ$5:SQ23,{""&gt;0"",""Occupied"",""Late""}))))&gt;1,""Multiple Bookings"", IF(SUMIFS( 'Tenant Occupancy'!SQ$5:SQ23,OccupancyUnits,$B10,OccupancyAd"&amp;"dresses,$A10)&gt;0,SUMIFS('Tenant Occupancy'!SQ$5:SQ23,OccupancyUnits,$B10,OccupancyAddresses,$A10),IFERROR(VLOOKUP($A10&amp;"" ""&amp;$B10, FILTER(ARRAYFORMULA({OccupancyAddresses&amp;"" ""&amp; OccupancyUnits,'Tenant Occupancy'!SQ$5:SQ23}),INDEX(ARRAYFORMULA({OccupancyAdd"&amp;"resses&amp;"" ""&amp; OccupancyUnits,'Tenant Occupancy'!SQ$5:SQ23}),0,2)&lt;&gt;""""),2,FALSE),IF(SP7=TODAY(),""Today"",)))))"),"")</f>
        <v/>
      </c>
      <c r="SQ10" s="3" t="str">
        <f>IFERROR(__xludf.DUMMYFUNCTION("IF(ISBLANK($A10),, IF((ARRAYFORMULA(SUM(COUNTIFS(OccupancyAddresses,$A10,OccupancyUnits, $B10, 'Tenant Occupancy'!SR$5:SR23,{""&gt;0"",""Occupied"",""Late""}))))&gt;1,""Multiple Bookings"", IF(SUMIFS( 'Tenant Occupancy'!SR$5:SR23,OccupancyUnits,$B10,OccupancyAd"&amp;"dresses,$A10)&gt;0,SUMIFS('Tenant Occupancy'!SR$5:SR23,OccupancyUnits,$B10,OccupancyAddresses,$A10),IFERROR(VLOOKUP($A10&amp;"" ""&amp;$B10, FILTER(ARRAYFORMULA({OccupancyAddresses&amp;"" ""&amp; OccupancyUnits,'Tenant Occupancy'!SR$5:SR23}),INDEX(ARRAYFORMULA({OccupancyAdd"&amp;"resses&amp;"" ""&amp; OccupancyUnits,'Tenant Occupancy'!SR$5:SR23}),0,2)&lt;&gt;""""),2,FALSE),IF(SQ7=TODAY(),""Today"",)))))"),"")</f>
        <v/>
      </c>
      <c r="SR10" s="3" t="str">
        <f>IFERROR(__xludf.DUMMYFUNCTION("IF(ISBLANK($A10),, IF((ARRAYFORMULA(SUM(COUNTIFS(OccupancyAddresses,$A10,OccupancyUnits, $B10, 'Tenant Occupancy'!SS$5:SS23,{""&gt;0"",""Occupied"",""Late""}))))&gt;1,""Multiple Bookings"", IF(SUMIFS( 'Tenant Occupancy'!SS$5:SS23,OccupancyUnits,$B10,OccupancyAd"&amp;"dresses,$A10)&gt;0,SUMIFS('Tenant Occupancy'!SS$5:SS23,OccupancyUnits,$B10,OccupancyAddresses,$A10),IFERROR(VLOOKUP($A10&amp;"" ""&amp;$B10, FILTER(ARRAYFORMULA({OccupancyAddresses&amp;"" ""&amp; OccupancyUnits,'Tenant Occupancy'!SS$5:SS23}),INDEX(ARRAYFORMULA({OccupancyAdd"&amp;"resses&amp;"" ""&amp; OccupancyUnits,'Tenant Occupancy'!SS$5:SS23}),0,2)&lt;&gt;""""),2,FALSE),IF(SR7=TODAY(),""Today"",)))))"),"")</f>
        <v/>
      </c>
      <c r="SS10" s="3" t="str">
        <f>IFERROR(__xludf.DUMMYFUNCTION("IF(ISBLANK($A10),, IF((ARRAYFORMULA(SUM(COUNTIFS(OccupancyAddresses,$A10,OccupancyUnits, $B10, 'Tenant Occupancy'!ST$5:ST23,{""&gt;0"",""Occupied"",""Late""}))))&gt;1,""Multiple Bookings"", IF(SUMIFS( 'Tenant Occupancy'!ST$5:ST23,OccupancyUnits,$B10,OccupancyAd"&amp;"dresses,$A10)&gt;0,SUMIFS('Tenant Occupancy'!ST$5:ST23,OccupancyUnits,$B10,OccupancyAddresses,$A10),IFERROR(VLOOKUP($A10&amp;"" ""&amp;$B10, FILTER(ARRAYFORMULA({OccupancyAddresses&amp;"" ""&amp; OccupancyUnits,'Tenant Occupancy'!ST$5:ST23}),INDEX(ARRAYFORMULA({OccupancyAdd"&amp;"resses&amp;"" ""&amp; OccupancyUnits,'Tenant Occupancy'!ST$5:ST23}),0,2)&lt;&gt;""""),2,FALSE),IF(SS7=TODAY(),""Today"",)))))"),"")</f>
        <v/>
      </c>
      <c r="ST10" s="3" t="str">
        <f>IFERROR(__xludf.DUMMYFUNCTION("IF(ISBLANK($A10),, IF((ARRAYFORMULA(SUM(COUNTIFS(OccupancyAddresses,$A10,OccupancyUnits, $B10, 'Tenant Occupancy'!SU$5:SU23,{""&gt;0"",""Occupied"",""Late""}))))&gt;1,""Multiple Bookings"", IF(SUMIFS( 'Tenant Occupancy'!SU$5:SU23,OccupancyUnits,$B10,OccupancyAd"&amp;"dresses,$A10)&gt;0,SUMIFS('Tenant Occupancy'!SU$5:SU23,OccupancyUnits,$B10,OccupancyAddresses,$A10),IFERROR(VLOOKUP($A10&amp;"" ""&amp;$B10, FILTER(ARRAYFORMULA({OccupancyAddresses&amp;"" ""&amp; OccupancyUnits,'Tenant Occupancy'!SU$5:SU23}),INDEX(ARRAYFORMULA({OccupancyAdd"&amp;"resses&amp;"" ""&amp; OccupancyUnits,'Tenant Occupancy'!SU$5:SU23}),0,2)&lt;&gt;""""),2,FALSE),IF(ST7=TODAY(),""Today"",)))))"),"")</f>
        <v/>
      </c>
      <c r="SU10" s="3" t="str">
        <f>IFERROR(__xludf.DUMMYFUNCTION("IF(ISBLANK($A10),, IF((ARRAYFORMULA(SUM(COUNTIFS(OccupancyAddresses,$A10,OccupancyUnits, $B10, 'Tenant Occupancy'!SV$5:SV23,{""&gt;0"",""Occupied"",""Late""}))))&gt;1,""Multiple Bookings"", IF(SUMIFS( 'Tenant Occupancy'!SV$5:SV23,OccupancyUnits,$B10,OccupancyAd"&amp;"dresses,$A10)&gt;0,SUMIFS('Tenant Occupancy'!SV$5:SV23,OccupancyUnits,$B10,OccupancyAddresses,$A10),IFERROR(VLOOKUP($A10&amp;"" ""&amp;$B10, FILTER(ARRAYFORMULA({OccupancyAddresses&amp;"" ""&amp; OccupancyUnits,'Tenant Occupancy'!SV$5:SV23}),INDEX(ARRAYFORMULA({OccupancyAdd"&amp;"resses&amp;"" ""&amp; OccupancyUnits,'Tenant Occupancy'!SV$5:SV23}),0,2)&lt;&gt;""""),2,FALSE),IF(SU7=TODAY(),""Today"",)))))"),"")</f>
        <v/>
      </c>
      <c r="SV10" s="3" t="str">
        <f>IFERROR(__xludf.DUMMYFUNCTION("IF(ISBLANK($A10),, IF((ARRAYFORMULA(SUM(COUNTIFS(OccupancyAddresses,$A10,OccupancyUnits, $B10, 'Tenant Occupancy'!SW$5:SW23,{""&gt;0"",""Occupied"",""Late""}))))&gt;1,""Multiple Bookings"", IF(SUMIFS( 'Tenant Occupancy'!SW$5:SW23,OccupancyUnits,$B10,OccupancyAd"&amp;"dresses,$A10)&gt;0,SUMIFS('Tenant Occupancy'!SW$5:SW23,OccupancyUnits,$B10,OccupancyAddresses,$A10),IFERROR(VLOOKUP($A10&amp;"" ""&amp;$B10, FILTER(ARRAYFORMULA({OccupancyAddresses&amp;"" ""&amp; OccupancyUnits,'Tenant Occupancy'!SW$5:SW23}),INDEX(ARRAYFORMULA({OccupancyAdd"&amp;"resses&amp;"" ""&amp; OccupancyUnits,'Tenant Occupancy'!SW$5:SW23}),0,2)&lt;&gt;""""),2,FALSE),IF(SV7=TODAY(),""Today"",)))))"),"")</f>
        <v/>
      </c>
      <c r="SW10" s="3" t="str">
        <f>IFERROR(__xludf.DUMMYFUNCTION("IF(ISBLANK($A10),, IF((ARRAYFORMULA(SUM(COUNTIFS(OccupancyAddresses,$A10,OccupancyUnits, $B10, 'Tenant Occupancy'!SX$5:SX23,{""&gt;0"",""Occupied"",""Late""}))))&gt;1,""Multiple Bookings"", IF(SUMIFS( 'Tenant Occupancy'!SX$5:SX23,OccupancyUnits,$B10,OccupancyAd"&amp;"dresses,$A10)&gt;0,SUMIFS('Tenant Occupancy'!SX$5:SX23,OccupancyUnits,$B10,OccupancyAddresses,$A10),IFERROR(VLOOKUP($A10&amp;"" ""&amp;$B10, FILTER(ARRAYFORMULA({OccupancyAddresses&amp;"" ""&amp; OccupancyUnits,'Tenant Occupancy'!SX$5:SX23}),INDEX(ARRAYFORMULA({OccupancyAdd"&amp;"resses&amp;"" ""&amp; OccupancyUnits,'Tenant Occupancy'!SX$5:SX23}),0,2)&lt;&gt;""""),2,FALSE),IF(SW7=TODAY(),""Today"",)))))"),"")</f>
        <v/>
      </c>
      <c r="SX10" s="3" t="str">
        <f>IFERROR(__xludf.DUMMYFUNCTION("IF(ISBLANK($A10),, IF((ARRAYFORMULA(SUM(COUNTIFS(OccupancyAddresses,$A10,OccupancyUnits, $B10, 'Tenant Occupancy'!SY$5:SY23,{""&gt;0"",""Occupied"",""Late""}))))&gt;1,""Multiple Bookings"", IF(SUMIFS( 'Tenant Occupancy'!SY$5:SY23,OccupancyUnits,$B10,OccupancyAd"&amp;"dresses,$A10)&gt;0,SUMIFS('Tenant Occupancy'!SY$5:SY23,OccupancyUnits,$B10,OccupancyAddresses,$A10),IFERROR(VLOOKUP($A10&amp;"" ""&amp;$B10, FILTER(ARRAYFORMULA({OccupancyAddresses&amp;"" ""&amp; OccupancyUnits,'Tenant Occupancy'!SY$5:SY23}),INDEX(ARRAYFORMULA({OccupancyAdd"&amp;"resses&amp;"" ""&amp; OccupancyUnits,'Tenant Occupancy'!SY$5:SY23}),0,2)&lt;&gt;""""),2,FALSE),IF(SX7=TODAY(),""Today"",)))))"),"")</f>
        <v/>
      </c>
      <c r="SY10" s="3" t="str">
        <f>IFERROR(__xludf.DUMMYFUNCTION("IF(ISBLANK($A10),, IF((ARRAYFORMULA(SUM(COUNTIFS(OccupancyAddresses,$A10,OccupancyUnits, $B10, 'Tenant Occupancy'!SZ$5:SZ23,{""&gt;0"",""Occupied"",""Late""}))))&gt;1,""Multiple Bookings"", IF(SUMIFS( 'Tenant Occupancy'!SZ$5:SZ23,OccupancyUnits,$B10,OccupancyAd"&amp;"dresses,$A10)&gt;0,SUMIFS('Tenant Occupancy'!SZ$5:SZ23,OccupancyUnits,$B10,OccupancyAddresses,$A10),IFERROR(VLOOKUP($A10&amp;"" ""&amp;$B10, FILTER(ARRAYFORMULA({OccupancyAddresses&amp;"" ""&amp; OccupancyUnits,'Tenant Occupancy'!SZ$5:SZ23}),INDEX(ARRAYFORMULA({OccupancyAdd"&amp;"resses&amp;"" ""&amp; OccupancyUnits,'Tenant Occupancy'!SZ$5:SZ23}),0,2)&lt;&gt;""""),2,FALSE),IF(SY7=TODAY(),""Today"",)))))"),"")</f>
        <v/>
      </c>
      <c r="SZ10" s="3" t="str">
        <f>IFERROR(__xludf.DUMMYFUNCTION("IF(ISBLANK($A10),, IF((ARRAYFORMULA(SUM(COUNTIFS(OccupancyAddresses,$A10,OccupancyUnits, $B10, 'Tenant Occupancy'!TA$5:TA23,{""&gt;0"",""Occupied"",""Late""}))))&gt;1,""Multiple Bookings"", IF(SUMIFS( 'Tenant Occupancy'!TA$5:TA23,OccupancyUnits,$B10,OccupancyAd"&amp;"dresses,$A10)&gt;0,SUMIFS('Tenant Occupancy'!TA$5:TA23,OccupancyUnits,$B10,OccupancyAddresses,$A10),IFERROR(VLOOKUP($A10&amp;"" ""&amp;$B10, FILTER(ARRAYFORMULA({OccupancyAddresses&amp;"" ""&amp; OccupancyUnits,'Tenant Occupancy'!TA$5:TA23}),INDEX(ARRAYFORMULA({OccupancyAdd"&amp;"resses&amp;"" ""&amp; OccupancyUnits,'Tenant Occupancy'!TA$5:TA23}),0,2)&lt;&gt;""""),2,FALSE),IF(SZ7=TODAY(),""Today"",)))))"),"")</f>
        <v/>
      </c>
      <c r="TA10" s="3" t="str">
        <f>IFERROR(__xludf.DUMMYFUNCTION("IF(ISBLANK($A10),, IF((ARRAYFORMULA(SUM(COUNTIFS(OccupancyAddresses,$A10,OccupancyUnits, $B10, 'Tenant Occupancy'!TB$5:TB23,{""&gt;0"",""Occupied"",""Late""}))))&gt;1,""Multiple Bookings"", IF(SUMIFS( 'Tenant Occupancy'!TB$5:TB23,OccupancyUnits,$B10,OccupancyAd"&amp;"dresses,$A10)&gt;0,SUMIFS('Tenant Occupancy'!TB$5:TB23,OccupancyUnits,$B10,OccupancyAddresses,$A10),IFERROR(VLOOKUP($A10&amp;"" ""&amp;$B10, FILTER(ARRAYFORMULA({OccupancyAddresses&amp;"" ""&amp; OccupancyUnits,'Tenant Occupancy'!TB$5:TB23}),INDEX(ARRAYFORMULA({OccupancyAdd"&amp;"resses&amp;"" ""&amp; OccupancyUnits,'Tenant Occupancy'!TB$5:TB23}),0,2)&lt;&gt;""""),2,FALSE),IF(TA7=TODAY(),""Today"",)))))"),"")</f>
        <v/>
      </c>
      <c r="TB10" s="3" t="str">
        <f>IFERROR(__xludf.DUMMYFUNCTION("IF(ISBLANK($A10),, IF((ARRAYFORMULA(SUM(COUNTIFS(OccupancyAddresses,$A10,OccupancyUnits, $B10, 'Tenant Occupancy'!TC$5:TC23,{""&gt;0"",""Occupied"",""Late""}))))&gt;1,""Multiple Bookings"", IF(SUMIFS( 'Tenant Occupancy'!TC$5:TC23,OccupancyUnits,$B10,OccupancyAd"&amp;"dresses,$A10)&gt;0,SUMIFS('Tenant Occupancy'!TC$5:TC23,OccupancyUnits,$B10,OccupancyAddresses,$A10),IFERROR(VLOOKUP($A10&amp;"" ""&amp;$B10, FILTER(ARRAYFORMULA({OccupancyAddresses&amp;"" ""&amp; OccupancyUnits,'Tenant Occupancy'!TC$5:TC23}),INDEX(ARRAYFORMULA({OccupancyAdd"&amp;"resses&amp;"" ""&amp; OccupancyUnits,'Tenant Occupancy'!TC$5:TC23}),0,2)&lt;&gt;""""),2,FALSE),IF(TB7=TODAY(),""Today"",)))))"),"")</f>
        <v/>
      </c>
      <c r="TC10" s="3" t="str">
        <f>IFERROR(__xludf.DUMMYFUNCTION("IF(ISBLANK($A10),, IF((ARRAYFORMULA(SUM(COUNTIFS(OccupancyAddresses,$A10,OccupancyUnits, $B10, 'Tenant Occupancy'!TD$5:TD23,{""&gt;0"",""Occupied"",""Late""}))))&gt;1,""Multiple Bookings"", IF(SUMIFS( 'Tenant Occupancy'!TD$5:TD23,OccupancyUnits,$B10,OccupancyAd"&amp;"dresses,$A10)&gt;0,SUMIFS('Tenant Occupancy'!TD$5:TD23,OccupancyUnits,$B10,OccupancyAddresses,$A10),IFERROR(VLOOKUP($A10&amp;"" ""&amp;$B10, FILTER(ARRAYFORMULA({OccupancyAddresses&amp;"" ""&amp; OccupancyUnits,'Tenant Occupancy'!TD$5:TD23}),INDEX(ARRAYFORMULA({OccupancyAdd"&amp;"resses&amp;"" ""&amp; OccupancyUnits,'Tenant Occupancy'!TD$5:TD23}),0,2)&lt;&gt;""""),2,FALSE),IF(TC7=TODAY(),""Today"",)))))"),"")</f>
        <v/>
      </c>
      <c r="TD10" s="3" t="str">
        <f>IFERROR(__xludf.DUMMYFUNCTION("IF(ISBLANK($A10),, IF((ARRAYFORMULA(SUM(COUNTIFS(OccupancyAddresses,$A10,OccupancyUnits, $B10, 'Tenant Occupancy'!TE$5:TE23,{""&gt;0"",""Occupied"",""Late""}))))&gt;1,""Multiple Bookings"", IF(SUMIFS( 'Tenant Occupancy'!TE$5:TE23,OccupancyUnits,$B10,OccupancyAd"&amp;"dresses,$A10)&gt;0,SUMIFS('Tenant Occupancy'!TE$5:TE23,OccupancyUnits,$B10,OccupancyAddresses,$A10),IFERROR(VLOOKUP($A10&amp;"" ""&amp;$B10, FILTER(ARRAYFORMULA({OccupancyAddresses&amp;"" ""&amp; OccupancyUnits,'Tenant Occupancy'!TE$5:TE23}),INDEX(ARRAYFORMULA({OccupancyAdd"&amp;"resses&amp;"" ""&amp; OccupancyUnits,'Tenant Occupancy'!TE$5:TE23}),0,2)&lt;&gt;""""),2,FALSE),IF(TD7=TODAY(),""Today"",)))))"),"")</f>
        <v/>
      </c>
      <c r="TE10" s="3" t="str">
        <f>IFERROR(__xludf.DUMMYFUNCTION("IF(ISBLANK($A10),, IF((ARRAYFORMULA(SUM(COUNTIFS(OccupancyAddresses,$A10,OccupancyUnits, $B10, 'Tenant Occupancy'!TF$5:TF23,{""&gt;0"",""Occupied"",""Late""}))))&gt;1,""Multiple Bookings"", IF(SUMIFS( 'Tenant Occupancy'!TF$5:TF23,OccupancyUnits,$B10,OccupancyAd"&amp;"dresses,$A10)&gt;0,SUMIFS('Tenant Occupancy'!TF$5:TF23,OccupancyUnits,$B10,OccupancyAddresses,$A10),IFERROR(VLOOKUP($A10&amp;"" ""&amp;$B10, FILTER(ARRAYFORMULA({OccupancyAddresses&amp;"" ""&amp; OccupancyUnits,'Tenant Occupancy'!TF$5:TF23}),INDEX(ARRAYFORMULA({OccupancyAdd"&amp;"resses&amp;"" ""&amp; OccupancyUnits,'Tenant Occupancy'!TF$5:TF23}),0,2)&lt;&gt;""""),2,FALSE),IF(TE7=TODAY(),""Today"",)))))"),"")</f>
        <v/>
      </c>
      <c r="TF10" s="3" t="str">
        <f>IFERROR(__xludf.DUMMYFUNCTION("IF(ISBLANK($A10),, IF((ARRAYFORMULA(SUM(COUNTIFS(OccupancyAddresses,$A10,OccupancyUnits, $B10, 'Tenant Occupancy'!TG$5:TG23,{""&gt;0"",""Occupied"",""Late""}))))&gt;1,""Multiple Bookings"", IF(SUMIFS( 'Tenant Occupancy'!TG$5:TG23,OccupancyUnits,$B10,OccupancyAd"&amp;"dresses,$A10)&gt;0,SUMIFS('Tenant Occupancy'!TG$5:TG23,OccupancyUnits,$B10,OccupancyAddresses,$A10),IFERROR(VLOOKUP($A10&amp;"" ""&amp;$B10, FILTER(ARRAYFORMULA({OccupancyAddresses&amp;"" ""&amp; OccupancyUnits,'Tenant Occupancy'!TG$5:TG23}),INDEX(ARRAYFORMULA({OccupancyAdd"&amp;"resses&amp;"" ""&amp; OccupancyUnits,'Tenant Occupancy'!TG$5:TG23}),0,2)&lt;&gt;""""),2,FALSE),IF(TF7=TODAY(),""Today"",)))))"),"")</f>
        <v/>
      </c>
      <c r="TG10" s="3" t="str">
        <f>IFERROR(__xludf.DUMMYFUNCTION("IF(ISBLANK($A10),, IF((ARRAYFORMULA(SUM(COUNTIFS(OccupancyAddresses,$A10,OccupancyUnits, $B10, 'Tenant Occupancy'!TH$5:TH23,{""&gt;0"",""Occupied"",""Late""}))))&gt;1,""Multiple Bookings"", IF(SUMIFS( 'Tenant Occupancy'!TH$5:TH23,OccupancyUnits,$B10,OccupancyAd"&amp;"dresses,$A10)&gt;0,SUMIFS('Tenant Occupancy'!TH$5:TH23,OccupancyUnits,$B10,OccupancyAddresses,$A10),IFERROR(VLOOKUP($A10&amp;"" ""&amp;$B10, FILTER(ARRAYFORMULA({OccupancyAddresses&amp;"" ""&amp; OccupancyUnits,'Tenant Occupancy'!TH$5:TH23}),INDEX(ARRAYFORMULA({OccupancyAdd"&amp;"resses&amp;"" ""&amp; OccupancyUnits,'Tenant Occupancy'!TH$5:TH23}),0,2)&lt;&gt;""""),2,FALSE),IF(TG7=TODAY(),""Today"",)))))"),"")</f>
        <v/>
      </c>
      <c r="TH10" s="3" t="str">
        <f>IFERROR(__xludf.DUMMYFUNCTION("IF(ISBLANK($A10),, IF((ARRAYFORMULA(SUM(COUNTIFS(OccupancyAddresses,$A10,OccupancyUnits, $B10, 'Tenant Occupancy'!TI$5:TI23,{""&gt;0"",""Occupied"",""Late""}))))&gt;1,""Multiple Bookings"", IF(SUMIFS( 'Tenant Occupancy'!TI$5:TI23,OccupancyUnits,$B10,OccupancyAd"&amp;"dresses,$A10)&gt;0,SUMIFS('Tenant Occupancy'!TI$5:TI23,OccupancyUnits,$B10,OccupancyAddresses,$A10),IFERROR(VLOOKUP($A10&amp;"" ""&amp;$B10, FILTER(ARRAYFORMULA({OccupancyAddresses&amp;"" ""&amp; OccupancyUnits,'Tenant Occupancy'!TI$5:TI23}),INDEX(ARRAYFORMULA({OccupancyAdd"&amp;"resses&amp;"" ""&amp; OccupancyUnits,'Tenant Occupancy'!TI$5:TI23}),0,2)&lt;&gt;""""),2,FALSE),IF(TH7=TODAY(),""Today"",)))))"),"")</f>
        <v/>
      </c>
      <c r="TI10" s="3" t="str">
        <f>IFERROR(__xludf.DUMMYFUNCTION("IF(ISBLANK($A10),, IF((ARRAYFORMULA(SUM(COUNTIFS(OccupancyAddresses,$A10,OccupancyUnits, $B10, 'Tenant Occupancy'!TJ$5:TJ23,{""&gt;0"",""Occupied"",""Late""}))))&gt;1,""Multiple Bookings"", IF(SUMIFS( 'Tenant Occupancy'!TJ$5:TJ23,OccupancyUnits,$B10,OccupancyAd"&amp;"dresses,$A10)&gt;0,SUMIFS('Tenant Occupancy'!TJ$5:TJ23,OccupancyUnits,$B10,OccupancyAddresses,$A10),IFERROR(VLOOKUP($A10&amp;"" ""&amp;$B10, FILTER(ARRAYFORMULA({OccupancyAddresses&amp;"" ""&amp; OccupancyUnits,'Tenant Occupancy'!TJ$5:TJ23}),INDEX(ARRAYFORMULA({OccupancyAdd"&amp;"resses&amp;"" ""&amp; OccupancyUnits,'Tenant Occupancy'!TJ$5:TJ23}),0,2)&lt;&gt;""""),2,FALSE),IF(TI7=TODAY(),""Today"",)))))"),"")</f>
        <v/>
      </c>
      <c r="TJ10" s="3" t="str">
        <f>IFERROR(__xludf.DUMMYFUNCTION("IF(ISBLANK($A10),, IF((ARRAYFORMULA(SUM(COUNTIFS(OccupancyAddresses,$A10,OccupancyUnits, $B10, 'Tenant Occupancy'!TK$5:TK23,{""&gt;0"",""Occupied"",""Late""}))))&gt;1,""Multiple Bookings"", IF(SUMIFS( 'Tenant Occupancy'!TK$5:TK23,OccupancyUnits,$B10,OccupancyAd"&amp;"dresses,$A10)&gt;0,SUMIFS('Tenant Occupancy'!TK$5:TK23,OccupancyUnits,$B10,OccupancyAddresses,$A10),IFERROR(VLOOKUP($A10&amp;"" ""&amp;$B10, FILTER(ARRAYFORMULA({OccupancyAddresses&amp;"" ""&amp; OccupancyUnits,'Tenant Occupancy'!TK$5:TK23}),INDEX(ARRAYFORMULA({OccupancyAdd"&amp;"resses&amp;"" ""&amp; OccupancyUnits,'Tenant Occupancy'!TK$5:TK23}),0,2)&lt;&gt;""""),2,FALSE),IF(TJ7=TODAY(),""Today"",)))))"),"")</f>
        <v/>
      </c>
      <c r="TK10" s="3" t="str">
        <f>IFERROR(__xludf.DUMMYFUNCTION("IF(ISBLANK($A10),, IF((ARRAYFORMULA(SUM(COUNTIFS(OccupancyAddresses,$A10,OccupancyUnits, $B10, 'Tenant Occupancy'!TL$5:TL23,{""&gt;0"",""Occupied"",""Late""}))))&gt;1,""Multiple Bookings"", IF(SUMIFS( 'Tenant Occupancy'!TL$5:TL23,OccupancyUnits,$B10,OccupancyAd"&amp;"dresses,$A10)&gt;0,SUMIFS('Tenant Occupancy'!TL$5:TL23,OccupancyUnits,$B10,OccupancyAddresses,$A10),IFERROR(VLOOKUP($A10&amp;"" ""&amp;$B10, FILTER(ARRAYFORMULA({OccupancyAddresses&amp;"" ""&amp; OccupancyUnits,'Tenant Occupancy'!TL$5:TL23}),INDEX(ARRAYFORMULA({OccupancyAdd"&amp;"resses&amp;"" ""&amp; OccupancyUnits,'Tenant Occupancy'!TL$5:TL23}),0,2)&lt;&gt;""""),2,FALSE),IF(TK7=TODAY(),""Today"",)))))"),"")</f>
        <v/>
      </c>
      <c r="TL10" s="3" t="str">
        <f>IFERROR(__xludf.DUMMYFUNCTION("IF(ISBLANK($A10),, IF((ARRAYFORMULA(SUM(COUNTIFS(OccupancyAddresses,$A10,OccupancyUnits, $B10, 'Tenant Occupancy'!TM$5:TM23,{""&gt;0"",""Occupied"",""Late""}))))&gt;1,""Multiple Bookings"", IF(SUMIFS( 'Tenant Occupancy'!TM$5:TM23,OccupancyUnits,$B10,OccupancyAd"&amp;"dresses,$A10)&gt;0,SUMIFS('Tenant Occupancy'!TM$5:TM23,OccupancyUnits,$B10,OccupancyAddresses,$A10),IFERROR(VLOOKUP($A10&amp;"" ""&amp;$B10, FILTER(ARRAYFORMULA({OccupancyAddresses&amp;"" ""&amp; OccupancyUnits,'Tenant Occupancy'!TM$5:TM23}),INDEX(ARRAYFORMULA({OccupancyAdd"&amp;"resses&amp;"" ""&amp; OccupancyUnits,'Tenant Occupancy'!TM$5:TM23}),0,2)&lt;&gt;""""),2,FALSE),IF(TL7=TODAY(),""Today"",)))))"),"")</f>
        <v/>
      </c>
      <c r="TM10" s="3" t="str">
        <f>IFERROR(__xludf.DUMMYFUNCTION("IF(ISBLANK($A10),, IF((ARRAYFORMULA(SUM(COUNTIFS(OccupancyAddresses,$A10,OccupancyUnits, $B10, 'Tenant Occupancy'!TN$5:TN23,{""&gt;0"",""Occupied"",""Late""}))))&gt;1,""Multiple Bookings"", IF(SUMIFS( 'Tenant Occupancy'!TN$5:TN23,OccupancyUnits,$B10,OccupancyAd"&amp;"dresses,$A10)&gt;0,SUMIFS('Tenant Occupancy'!TN$5:TN23,OccupancyUnits,$B10,OccupancyAddresses,$A10),IFERROR(VLOOKUP($A10&amp;"" ""&amp;$B10, FILTER(ARRAYFORMULA({OccupancyAddresses&amp;"" ""&amp; OccupancyUnits,'Tenant Occupancy'!TN$5:TN23}),INDEX(ARRAYFORMULA({OccupancyAdd"&amp;"resses&amp;"" ""&amp; OccupancyUnits,'Tenant Occupancy'!TN$5:TN23}),0,2)&lt;&gt;""""),2,FALSE),IF(TM7=TODAY(),""Today"",)))))"),"")</f>
        <v/>
      </c>
      <c r="TN10" s="3" t="str">
        <f>IFERROR(__xludf.DUMMYFUNCTION("IF(ISBLANK($A10),, IF((ARRAYFORMULA(SUM(COUNTIFS(OccupancyAddresses,$A10,OccupancyUnits, $B10, 'Tenant Occupancy'!TO$5:TO23,{""&gt;0"",""Occupied"",""Late""}))))&gt;1,""Multiple Bookings"", IF(SUMIFS( 'Tenant Occupancy'!TO$5:TO23,OccupancyUnits,$B10,OccupancyAd"&amp;"dresses,$A10)&gt;0,SUMIFS('Tenant Occupancy'!TO$5:TO23,OccupancyUnits,$B10,OccupancyAddresses,$A10),IFERROR(VLOOKUP($A10&amp;"" ""&amp;$B10, FILTER(ARRAYFORMULA({OccupancyAddresses&amp;"" ""&amp; OccupancyUnits,'Tenant Occupancy'!TO$5:TO23}),INDEX(ARRAYFORMULA({OccupancyAdd"&amp;"resses&amp;"" ""&amp; OccupancyUnits,'Tenant Occupancy'!TO$5:TO23}),0,2)&lt;&gt;""""),2,FALSE),IF(TN7=TODAY(),""Today"",)))))"),"")</f>
        <v/>
      </c>
      <c r="TO10" s="3" t="str">
        <f>IFERROR(__xludf.DUMMYFUNCTION("IF(ISBLANK($A10),, IF((ARRAYFORMULA(SUM(COUNTIFS(OccupancyAddresses,$A10,OccupancyUnits, $B10, 'Tenant Occupancy'!TP$5:TP23,{""&gt;0"",""Occupied"",""Late""}))))&gt;1,""Multiple Bookings"", IF(SUMIFS( 'Tenant Occupancy'!TP$5:TP23,OccupancyUnits,$B10,OccupancyAd"&amp;"dresses,$A10)&gt;0,SUMIFS('Tenant Occupancy'!TP$5:TP23,OccupancyUnits,$B10,OccupancyAddresses,$A10),IFERROR(VLOOKUP($A10&amp;"" ""&amp;$B10, FILTER(ARRAYFORMULA({OccupancyAddresses&amp;"" ""&amp; OccupancyUnits,'Tenant Occupancy'!TP$5:TP23}),INDEX(ARRAYFORMULA({OccupancyAdd"&amp;"resses&amp;"" ""&amp; OccupancyUnits,'Tenant Occupancy'!TP$5:TP23}),0,2)&lt;&gt;""""),2,FALSE),IF(TO7=TODAY(),""Today"",)))))"),"")</f>
        <v/>
      </c>
      <c r="TP10" s="3" t="str">
        <f>IFERROR(__xludf.DUMMYFUNCTION("IF(ISBLANK($A10),, IF((ARRAYFORMULA(SUM(COUNTIFS(OccupancyAddresses,$A10,OccupancyUnits, $B10, 'Tenant Occupancy'!TQ$5:TQ23,{""&gt;0"",""Occupied"",""Late""}))))&gt;1,""Multiple Bookings"", IF(SUMIFS( 'Tenant Occupancy'!TQ$5:TQ23,OccupancyUnits,$B10,OccupancyAd"&amp;"dresses,$A10)&gt;0,SUMIFS('Tenant Occupancy'!TQ$5:TQ23,OccupancyUnits,$B10,OccupancyAddresses,$A10),IFERROR(VLOOKUP($A10&amp;"" ""&amp;$B10, FILTER(ARRAYFORMULA({OccupancyAddresses&amp;"" ""&amp; OccupancyUnits,'Tenant Occupancy'!TQ$5:TQ23}),INDEX(ARRAYFORMULA({OccupancyAdd"&amp;"resses&amp;"" ""&amp; OccupancyUnits,'Tenant Occupancy'!TQ$5:TQ23}),0,2)&lt;&gt;""""),2,FALSE),IF(TP7=TODAY(),""Today"",)))))"),"")</f>
        <v/>
      </c>
      <c r="TQ10" s="3" t="str">
        <f>IFERROR(__xludf.DUMMYFUNCTION("IF(ISBLANK($A10),, IF((ARRAYFORMULA(SUM(COUNTIFS(OccupancyAddresses,$A10,OccupancyUnits, $B10, 'Tenant Occupancy'!TR$5:TR23,{""&gt;0"",""Occupied"",""Late""}))))&gt;1,""Multiple Bookings"", IF(SUMIFS( 'Tenant Occupancy'!TR$5:TR23,OccupancyUnits,$B10,OccupancyAd"&amp;"dresses,$A10)&gt;0,SUMIFS('Tenant Occupancy'!TR$5:TR23,OccupancyUnits,$B10,OccupancyAddresses,$A10),IFERROR(VLOOKUP($A10&amp;"" ""&amp;$B10, FILTER(ARRAYFORMULA({OccupancyAddresses&amp;"" ""&amp; OccupancyUnits,'Tenant Occupancy'!TR$5:TR23}),INDEX(ARRAYFORMULA({OccupancyAdd"&amp;"resses&amp;"" ""&amp; OccupancyUnits,'Tenant Occupancy'!TR$5:TR23}),0,2)&lt;&gt;""""),2,FALSE),IF(TQ7=TODAY(),""Today"",)))))"),"")</f>
        <v/>
      </c>
      <c r="TR10" s="3" t="str">
        <f>IFERROR(__xludf.DUMMYFUNCTION("IF(ISBLANK($A10),, IF((ARRAYFORMULA(SUM(COUNTIFS(OccupancyAddresses,$A10,OccupancyUnits, $B10, 'Tenant Occupancy'!TS$5:TS23,{""&gt;0"",""Occupied"",""Late""}))))&gt;1,""Multiple Bookings"", IF(SUMIFS( 'Tenant Occupancy'!TS$5:TS23,OccupancyUnits,$B10,OccupancyAd"&amp;"dresses,$A10)&gt;0,SUMIFS('Tenant Occupancy'!TS$5:TS23,OccupancyUnits,$B10,OccupancyAddresses,$A10),IFERROR(VLOOKUP($A10&amp;"" ""&amp;$B10, FILTER(ARRAYFORMULA({OccupancyAddresses&amp;"" ""&amp; OccupancyUnits,'Tenant Occupancy'!TS$5:TS23}),INDEX(ARRAYFORMULA({OccupancyAdd"&amp;"resses&amp;"" ""&amp; OccupancyUnits,'Tenant Occupancy'!TS$5:TS23}),0,2)&lt;&gt;""""),2,FALSE),IF(TR7=TODAY(),""Today"",)))))"),"")</f>
        <v/>
      </c>
      <c r="TS10" s="3" t="str">
        <f>IFERROR(__xludf.DUMMYFUNCTION("IF(ISBLANK($A10),, IF((ARRAYFORMULA(SUM(COUNTIFS(OccupancyAddresses,$A10,OccupancyUnits, $B10, 'Tenant Occupancy'!TT$5:TT23,{""&gt;0"",""Occupied"",""Late""}))))&gt;1,""Multiple Bookings"", IF(SUMIFS( 'Tenant Occupancy'!TT$5:TT23,OccupancyUnits,$B10,OccupancyAd"&amp;"dresses,$A10)&gt;0,SUMIFS('Tenant Occupancy'!TT$5:TT23,OccupancyUnits,$B10,OccupancyAddresses,$A10),IFERROR(VLOOKUP($A10&amp;"" ""&amp;$B10, FILTER(ARRAYFORMULA({OccupancyAddresses&amp;"" ""&amp; OccupancyUnits,'Tenant Occupancy'!TT$5:TT23}),INDEX(ARRAYFORMULA({OccupancyAdd"&amp;"resses&amp;"" ""&amp; OccupancyUnits,'Tenant Occupancy'!TT$5:TT23}),0,2)&lt;&gt;""""),2,FALSE),IF(TS7=TODAY(),""Today"",)))))"),"")</f>
        <v/>
      </c>
      <c r="TT10" s="3" t="str">
        <f>IFERROR(__xludf.DUMMYFUNCTION("IF(ISBLANK($A10),, IF((ARRAYFORMULA(SUM(COUNTIFS(OccupancyAddresses,$A10,OccupancyUnits, $B10, 'Tenant Occupancy'!TU$5:TU23,{""&gt;0"",""Occupied"",""Late""}))))&gt;1,""Multiple Bookings"", IF(SUMIFS( 'Tenant Occupancy'!TU$5:TU23,OccupancyUnits,$B10,OccupancyAd"&amp;"dresses,$A10)&gt;0,SUMIFS('Tenant Occupancy'!TU$5:TU23,OccupancyUnits,$B10,OccupancyAddresses,$A10),IFERROR(VLOOKUP($A10&amp;"" ""&amp;$B10, FILTER(ARRAYFORMULA({OccupancyAddresses&amp;"" ""&amp; OccupancyUnits,'Tenant Occupancy'!TU$5:TU23}),INDEX(ARRAYFORMULA({OccupancyAdd"&amp;"resses&amp;"" ""&amp; OccupancyUnits,'Tenant Occupancy'!TU$5:TU23}),0,2)&lt;&gt;""""),2,FALSE),IF(TT7=TODAY(),""Today"",)))))"),"")</f>
        <v/>
      </c>
      <c r="TU10" s="3" t="str">
        <f>IFERROR(__xludf.DUMMYFUNCTION("IF(ISBLANK($A10),, IF((ARRAYFORMULA(SUM(COUNTIFS(OccupancyAddresses,$A10,OccupancyUnits, $B10, 'Tenant Occupancy'!TV$5:TV23,{""&gt;0"",""Occupied"",""Late""}))))&gt;1,""Multiple Bookings"", IF(SUMIFS( 'Tenant Occupancy'!TV$5:TV23,OccupancyUnits,$B10,OccupancyAd"&amp;"dresses,$A10)&gt;0,SUMIFS('Tenant Occupancy'!TV$5:TV23,OccupancyUnits,$B10,OccupancyAddresses,$A10),IFERROR(VLOOKUP($A10&amp;"" ""&amp;$B10, FILTER(ARRAYFORMULA({OccupancyAddresses&amp;"" ""&amp; OccupancyUnits,'Tenant Occupancy'!TV$5:TV23}),INDEX(ARRAYFORMULA({OccupancyAdd"&amp;"resses&amp;"" ""&amp; OccupancyUnits,'Tenant Occupancy'!TV$5:TV23}),0,2)&lt;&gt;""""),2,FALSE),IF(TU7=TODAY(),""Today"",)))))"),"")</f>
        <v/>
      </c>
      <c r="TV10" s="3" t="str">
        <f>IFERROR(__xludf.DUMMYFUNCTION("IF(ISBLANK($A10),, IF((ARRAYFORMULA(SUM(COUNTIFS(OccupancyAddresses,$A10,OccupancyUnits, $B10, 'Tenant Occupancy'!TW$5:TW23,{""&gt;0"",""Occupied"",""Late""}))))&gt;1,""Multiple Bookings"", IF(SUMIFS( 'Tenant Occupancy'!TW$5:TW23,OccupancyUnits,$B10,OccupancyAd"&amp;"dresses,$A10)&gt;0,SUMIFS('Tenant Occupancy'!TW$5:TW23,OccupancyUnits,$B10,OccupancyAddresses,$A10),IFERROR(VLOOKUP($A10&amp;"" ""&amp;$B10, FILTER(ARRAYFORMULA({OccupancyAddresses&amp;"" ""&amp; OccupancyUnits,'Tenant Occupancy'!TW$5:TW23}),INDEX(ARRAYFORMULA({OccupancyAdd"&amp;"resses&amp;"" ""&amp; OccupancyUnits,'Tenant Occupancy'!TW$5:TW23}),0,2)&lt;&gt;""""),2,FALSE),IF(TV7=TODAY(),""Today"",)))))"),"")</f>
        <v/>
      </c>
      <c r="TW10" s="3" t="str">
        <f>IFERROR(__xludf.DUMMYFUNCTION("IF(ISBLANK($A10),, IF((ARRAYFORMULA(SUM(COUNTIFS(OccupancyAddresses,$A10,OccupancyUnits, $B10, 'Tenant Occupancy'!TX$5:TX23,{""&gt;0"",""Occupied"",""Late""}))))&gt;1,""Multiple Bookings"", IF(SUMIFS( 'Tenant Occupancy'!TX$5:TX23,OccupancyUnits,$B10,OccupancyAd"&amp;"dresses,$A10)&gt;0,SUMIFS('Tenant Occupancy'!TX$5:TX23,OccupancyUnits,$B10,OccupancyAddresses,$A10),IFERROR(VLOOKUP($A10&amp;"" ""&amp;$B10, FILTER(ARRAYFORMULA({OccupancyAddresses&amp;"" ""&amp; OccupancyUnits,'Tenant Occupancy'!TX$5:TX23}),INDEX(ARRAYFORMULA({OccupancyAdd"&amp;"resses&amp;"" ""&amp; OccupancyUnits,'Tenant Occupancy'!TX$5:TX23}),0,2)&lt;&gt;""""),2,FALSE),IF(TW7=TODAY(),""Today"",)))))"),"")</f>
        <v/>
      </c>
      <c r="TX10" s="3" t="str">
        <f>IFERROR(__xludf.DUMMYFUNCTION("IF(ISBLANK($A10),, IF((ARRAYFORMULA(SUM(COUNTIFS(OccupancyAddresses,$A10,OccupancyUnits, $B10, 'Tenant Occupancy'!TY$5:TY23,{""&gt;0"",""Occupied"",""Late""}))))&gt;1,""Multiple Bookings"", IF(SUMIFS( 'Tenant Occupancy'!TY$5:TY23,OccupancyUnits,$B10,OccupancyAd"&amp;"dresses,$A10)&gt;0,SUMIFS('Tenant Occupancy'!TY$5:TY23,OccupancyUnits,$B10,OccupancyAddresses,$A10),IFERROR(VLOOKUP($A10&amp;"" ""&amp;$B10, FILTER(ARRAYFORMULA({OccupancyAddresses&amp;"" ""&amp; OccupancyUnits,'Tenant Occupancy'!TY$5:TY23}),INDEX(ARRAYFORMULA({OccupancyAdd"&amp;"resses&amp;"" ""&amp; OccupancyUnits,'Tenant Occupancy'!TY$5:TY23}),0,2)&lt;&gt;""""),2,FALSE),IF(TX7=TODAY(),""Today"",)))))"),"")</f>
        <v/>
      </c>
      <c r="TY10" s="3" t="str">
        <f>IFERROR(__xludf.DUMMYFUNCTION("IF(ISBLANK($A10),, IF((ARRAYFORMULA(SUM(COUNTIFS(OccupancyAddresses,$A10,OccupancyUnits, $B10, 'Tenant Occupancy'!TZ$5:TZ23,{""&gt;0"",""Occupied"",""Late""}))))&gt;1,""Multiple Bookings"", IF(SUMIFS( 'Tenant Occupancy'!TZ$5:TZ23,OccupancyUnits,$B10,OccupancyAd"&amp;"dresses,$A10)&gt;0,SUMIFS('Tenant Occupancy'!TZ$5:TZ23,OccupancyUnits,$B10,OccupancyAddresses,$A10),IFERROR(VLOOKUP($A10&amp;"" ""&amp;$B10, FILTER(ARRAYFORMULA({OccupancyAddresses&amp;"" ""&amp; OccupancyUnits,'Tenant Occupancy'!TZ$5:TZ23}),INDEX(ARRAYFORMULA({OccupancyAdd"&amp;"resses&amp;"" ""&amp; OccupancyUnits,'Tenant Occupancy'!TZ$5:TZ23}),0,2)&lt;&gt;""""),2,FALSE),IF(TY7=TODAY(),""Today"",)))))"),"")</f>
        <v/>
      </c>
      <c r="TZ10" s="3" t="str">
        <f>IFERROR(__xludf.DUMMYFUNCTION("IF(ISBLANK($A10),, IF((ARRAYFORMULA(SUM(COUNTIFS(OccupancyAddresses,$A10,OccupancyUnits, $B10, 'Tenant Occupancy'!UA$5:UA23,{""&gt;0"",""Occupied"",""Late""}))))&gt;1,""Multiple Bookings"", IF(SUMIFS( 'Tenant Occupancy'!UA$5:UA23,OccupancyUnits,$B10,OccupancyAd"&amp;"dresses,$A10)&gt;0,SUMIFS('Tenant Occupancy'!UA$5:UA23,OccupancyUnits,$B10,OccupancyAddresses,$A10),IFERROR(VLOOKUP($A10&amp;"" ""&amp;$B10, FILTER(ARRAYFORMULA({OccupancyAddresses&amp;"" ""&amp; OccupancyUnits,'Tenant Occupancy'!UA$5:UA23}),INDEX(ARRAYFORMULA({OccupancyAdd"&amp;"resses&amp;"" ""&amp; OccupancyUnits,'Tenant Occupancy'!UA$5:UA23}),0,2)&lt;&gt;""""),2,FALSE),IF(TZ7=TODAY(),""Today"",)))))"),"")</f>
        <v/>
      </c>
      <c r="UA10" s="3" t="str">
        <f>IFERROR(__xludf.DUMMYFUNCTION("IF(ISBLANK($A10),, IF((ARRAYFORMULA(SUM(COUNTIFS(OccupancyAddresses,$A10,OccupancyUnits, $B10, 'Tenant Occupancy'!UB$5:UB23,{""&gt;0"",""Occupied"",""Late""}))))&gt;1,""Multiple Bookings"", IF(SUMIFS( 'Tenant Occupancy'!UB$5:UB23,OccupancyUnits,$B10,OccupancyAd"&amp;"dresses,$A10)&gt;0,SUMIFS('Tenant Occupancy'!UB$5:UB23,OccupancyUnits,$B10,OccupancyAddresses,$A10),IFERROR(VLOOKUP($A10&amp;"" ""&amp;$B10, FILTER(ARRAYFORMULA({OccupancyAddresses&amp;"" ""&amp; OccupancyUnits,'Tenant Occupancy'!UB$5:UB23}),INDEX(ARRAYFORMULA({OccupancyAdd"&amp;"resses&amp;"" ""&amp; OccupancyUnits,'Tenant Occupancy'!UB$5:UB23}),0,2)&lt;&gt;""""),2,FALSE),IF(UA7=TODAY(),""Today"",)))))"),"")</f>
        <v/>
      </c>
      <c r="UB10" s="3" t="str">
        <f>IFERROR(__xludf.DUMMYFUNCTION("IF(ISBLANK($A10),, IF((ARRAYFORMULA(SUM(COUNTIFS(OccupancyAddresses,$A10,OccupancyUnits, $B10, 'Tenant Occupancy'!UC$5:UC23,{""&gt;0"",""Occupied"",""Late""}))))&gt;1,""Multiple Bookings"", IF(SUMIFS( 'Tenant Occupancy'!UC$5:UC23,OccupancyUnits,$B10,OccupancyAd"&amp;"dresses,$A10)&gt;0,SUMIFS('Tenant Occupancy'!UC$5:UC23,OccupancyUnits,$B10,OccupancyAddresses,$A10),IFERROR(VLOOKUP($A10&amp;"" ""&amp;$B10, FILTER(ARRAYFORMULA({OccupancyAddresses&amp;"" ""&amp; OccupancyUnits,'Tenant Occupancy'!UC$5:UC23}),INDEX(ARRAYFORMULA({OccupancyAdd"&amp;"resses&amp;"" ""&amp; OccupancyUnits,'Tenant Occupancy'!UC$5:UC23}),0,2)&lt;&gt;""""),2,FALSE),IF(UB7=TODAY(),""Today"",)))))"),"")</f>
        <v/>
      </c>
      <c r="UC10" s="3" t="str">
        <f>IFERROR(__xludf.DUMMYFUNCTION("IF(ISBLANK($A10),, IF((ARRAYFORMULA(SUM(COUNTIFS(OccupancyAddresses,$A10,OccupancyUnits, $B10, 'Tenant Occupancy'!UD$5:UD23,{""&gt;0"",""Occupied"",""Late""}))))&gt;1,""Multiple Bookings"", IF(SUMIFS( 'Tenant Occupancy'!UD$5:UD23,OccupancyUnits,$B10,OccupancyAd"&amp;"dresses,$A10)&gt;0,SUMIFS('Tenant Occupancy'!UD$5:UD23,OccupancyUnits,$B10,OccupancyAddresses,$A10),IFERROR(VLOOKUP($A10&amp;"" ""&amp;$B10, FILTER(ARRAYFORMULA({OccupancyAddresses&amp;"" ""&amp; OccupancyUnits,'Tenant Occupancy'!UD$5:UD23}),INDEX(ARRAYFORMULA({OccupancyAdd"&amp;"resses&amp;"" ""&amp; OccupancyUnits,'Tenant Occupancy'!UD$5:UD23}),0,2)&lt;&gt;""""),2,FALSE),IF(UC7=TODAY(),""Today"",)))))"),"")</f>
        <v/>
      </c>
      <c r="UD10" s="3" t="str">
        <f>IFERROR(__xludf.DUMMYFUNCTION("IF(ISBLANK($A10),, IF((ARRAYFORMULA(SUM(COUNTIFS(OccupancyAddresses,$A10,OccupancyUnits, $B10, 'Tenant Occupancy'!UE$5:UE23,{""&gt;0"",""Occupied"",""Late""}))))&gt;1,""Multiple Bookings"", IF(SUMIFS( 'Tenant Occupancy'!UE$5:UE23,OccupancyUnits,$B10,OccupancyAd"&amp;"dresses,$A10)&gt;0,SUMIFS('Tenant Occupancy'!UE$5:UE23,OccupancyUnits,$B10,OccupancyAddresses,$A10),IFERROR(VLOOKUP($A10&amp;"" ""&amp;$B10, FILTER(ARRAYFORMULA({OccupancyAddresses&amp;"" ""&amp; OccupancyUnits,'Tenant Occupancy'!UE$5:UE23}),INDEX(ARRAYFORMULA({OccupancyAdd"&amp;"resses&amp;"" ""&amp; OccupancyUnits,'Tenant Occupancy'!UE$5:UE23}),0,2)&lt;&gt;""""),2,FALSE),IF(UD7=TODAY(),""Today"",)))))"),"")</f>
        <v/>
      </c>
      <c r="UE10" s="3" t="str">
        <f>IFERROR(__xludf.DUMMYFUNCTION("IF(ISBLANK($A10),, IF((ARRAYFORMULA(SUM(COUNTIFS(OccupancyAddresses,$A10,OccupancyUnits, $B10, 'Tenant Occupancy'!UF$5:UF23,{""&gt;0"",""Occupied"",""Late""}))))&gt;1,""Multiple Bookings"", IF(SUMIFS( 'Tenant Occupancy'!UF$5:UF23,OccupancyUnits,$B10,OccupancyAd"&amp;"dresses,$A10)&gt;0,SUMIFS('Tenant Occupancy'!UF$5:UF23,OccupancyUnits,$B10,OccupancyAddresses,$A10),IFERROR(VLOOKUP($A10&amp;"" ""&amp;$B10, FILTER(ARRAYFORMULA({OccupancyAddresses&amp;"" ""&amp; OccupancyUnits,'Tenant Occupancy'!UF$5:UF23}),INDEX(ARRAYFORMULA({OccupancyAdd"&amp;"resses&amp;"" ""&amp; OccupancyUnits,'Tenant Occupancy'!UF$5:UF23}),0,2)&lt;&gt;""""),2,FALSE),IF(UE7=TODAY(),""Today"",)))))"),"")</f>
        <v/>
      </c>
      <c r="UF10" s="3" t="str">
        <f>IFERROR(__xludf.DUMMYFUNCTION("IF(ISBLANK($A10),, IF((ARRAYFORMULA(SUM(COUNTIFS(OccupancyAddresses,$A10,OccupancyUnits, $B10, 'Tenant Occupancy'!UG$5:UG23,{""&gt;0"",""Occupied"",""Late""}))))&gt;1,""Multiple Bookings"", IF(SUMIFS( 'Tenant Occupancy'!UG$5:UG23,OccupancyUnits,$B10,OccupancyAd"&amp;"dresses,$A10)&gt;0,SUMIFS('Tenant Occupancy'!UG$5:UG23,OccupancyUnits,$B10,OccupancyAddresses,$A10),IFERROR(VLOOKUP($A10&amp;"" ""&amp;$B10, FILTER(ARRAYFORMULA({OccupancyAddresses&amp;"" ""&amp; OccupancyUnits,'Tenant Occupancy'!UG$5:UG23}),INDEX(ARRAYFORMULA({OccupancyAdd"&amp;"resses&amp;"" ""&amp; OccupancyUnits,'Tenant Occupancy'!UG$5:UG23}),0,2)&lt;&gt;""""),2,FALSE),IF(UF7=TODAY(),""Today"",)))))"),"")</f>
        <v/>
      </c>
      <c r="UG10" s="3" t="str">
        <f>IFERROR(__xludf.DUMMYFUNCTION("IF(ISBLANK($A10),, IF((ARRAYFORMULA(SUM(COUNTIFS(OccupancyAddresses,$A10,OccupancyUnits, $B10, 'Tenant Occupancy'!UH$5:UH23,{""&gt;0"",""Occupied"",""Late""}))))&gt;1,""Multiple Bookings"", IF(SUMIFS( 'Tenant Occupancy'!UH$5:UH23,OccupancyUnits,$B10,OccupancyAd"&amp;"dresses,$A10)&gt;0,SUMIFS('Tenant Occupancy'!UH$5:UH23,OccupancyUnits,$B10,OccupancyAddresses,$A10),IFERROR(VLOOKUP($A10&amp;"" ""&amp;$B10, FILTER(ARRAYFORMULA({OccupancyAddresses&amp;"" ""&amp; OccupancyUnits,'Tenant Occupancy'!UH$5:UH23}),INDEX(ARRAYFORMULA({OccupancyAdd"&amp;"resses&amp;"" ""&amp; OccupancyUnits,'Tenant Occupancy'!UH$5:UH23}),0,2)&lt;&gt;""""),2,FALSE),IF(UG7=TODAY(),""Today"",)))))"),"")</f>
        <v/>
      </c>
      <c r="UH10" s="3" t="str">
        <f>IFERROR(__xludf.DUMMYFUNCTION("IF(ISBLANK($A10),, IF((ARRAYFORMULA(SUM(COUNTIFS(OccupancyAddresses,$A10,OccupancyUnits, $B10, 'Tenant Occupancy'!UI$5:UI23,{""&gt;0"",""Occupied"",""Late""}))))&gt;1,""Multiple Bookings"", IF(SUMIFS( 'Tenant Occupancy'!UI$5:UI23,OccupancyUnits,$B10,OccupancyAd"&amp;"dresses,$A10)&gt;0,SUMIFS('Tenant Occupancy'!UI$5:UI23,OccupancyUnits,$B10,OccupancyAddresses,$A10),IFERROR(VLOOKUP($A10&amp;"" ""&amp;$B10, FILTER(ARRAYFORMULA({OccupancyAddresses&amp;"" ""&amp; OccupancyUnits,'Tenant Occupancy'!UI$5:UI23}),INDEX(ARRAYFORMULA({OccupancyAdd"&amp;"resses&amp;"" ""&amp; OccupancyUnits,'Tenant Occupancy'!UI$5:UI23}),0,2)&lt;&gt;""""),2,FALSE),IF(UH7=TODAY(),""Today"",)))))"),"")</f>
        <v/>
      </c>
      <c r="UI10" s="3" t="str">
        <f>IFERROR(__xludf.DUMMYFUNCTION("IF(ISBLANK($A10),, IF((ARRAYFORMULA(SUM(COUNTIFS(OccupancyAddresses,$A10,OccupancyUnits, $B10, 'Tenant Occupancy'!UJ$5:UJ23,{""&gt;0"",""Occupied"",""Late""}))))&gt;1,""Multiple Bookings"", IF(SUMIFS( 'Tenant Occupancy'!UJ$5:UJ23,OccupancyUnits,$B10,OccupancyAd"&amp;"dresses,$A10)&gt;0,SUMIFS('Tenant Occupancy'!UJ$5:UJ23,OccupancyUnits,$B10,OccupancyAddresses,$A10),IFERROR(VLOOKUP($A10&amp;"" ""&amp;$B10, FILTER(ARRAYFORMULA({OccupancyAddresses&amp;"" ""&amp; OccupancyUnits,'Tenant Occupancy'!UJ$5:UJ23}),INDEX(ARRAYFORMULA({OccupancyAdd"&amp;"resses&amp;"" ""&amp; OccupancyUnits,'Tenant Occupancy'!UJ$5:UJ23}),0,2)&lt;&gt;""""),2,FALSE),IF(UI7=TODAY(),""Today"",)))))"),"")</f>
        <v/>
      </c>
      <c r="UJ10" s="3" t="str">
        <f>IFERROR(__xludf.DUMMYFUNCTION("IF(ISBLANK($A10),, IF((ARRAYFORMULA(SUM(COUNTIFS(OccupancyAddresses,$A10,OccupancyUnits, $B10, 'Tenant Occupancy'!UK$5:UK23,{""&gt;0"",""Occupied"",""Late""}))))&gt;1,""Multiple Bookings"", IF(SUMIFS( 'Tenant Occupancy'!UK$5:UK23,OccupancyUnits,$B10,OccupancyAd"&amp;"dresses,$A10)&gt;0,SUMIFS('Tenant Occupancy'!UK$5:UK23,OccupancyUnits,$B10,OccupancyAddresses,$A10),IFERROR(VLOOKUP($A10&amp;"" ""&amp;$B10, FILTER(ARRAYFORMULA({OccupancyAddresses&amp;"" ""&amp; OccupancyUnits,'Tenant Occupancy'!UK$5:UK23}),INDEX(ARRAYFORMULA({OccupancyAdd"&amp;"resses&amp;"" ""&amp; OccupancyUnits,'Tenant Occupancy'!UK$5:UK23}),0,2)&lt;&gt;""""),2,FALSE),IF(UJ7=TODAY(),""Today"",)))))"),"")</f>
        <v/>
      </c>
      <c r="UK10" s="3" t="str">
        <f>IFERROR(__xludf.DUMMYFUNCTION("IF(ISBLANK($A10),, IF((ARRAYFORMULA(SUM(COUNTIFS(OccupancyAddresses,$A10,OccupancyUnits, $B10, 'Tenant Occupancy'!UL$5:UL23,{""&gt;0"",""Occupied"",""Late""}))))&gt;1,""Multiple Bookings"", IF(SUMIFS( 'Tenant Occupancy'!UL$5:UL23,OccupancyUnits,$B10,OccupancyAd"&amp;"dresses,$A10)&gt;0,SUMIFS('Tenant Occupancy'!UL$5:UL23,OccupancyUnits,$B10,OccupancyAddresses,$A10),IFERROR(VLOOKUP($A10&amp;"" ""&amp;$B10, FILTER(ARRAYFORMULA({OccupancyAddresses&amp;"" ""&amp; OccupancyUnits,'Tenant Occupancy'!UL$5:UL23}),INDEX(ARRAYFORMULA({OccupancyAdd"&amp;"resses&amp;"" ""&amp; OccupancyUnits,'Tenant Occupancy'!UL$5:UL23}),0,2)&lt;&gt;""""),2,FALSE),IF(UK7=TODAY(),""Today"",)))))"),"")</f>
        <v/>
      </c>
      <c r="UL10" s="3" t="str">
        <f>IFERROR(__xludf.DUMMYFUNCTION("IF(ISBLANK($A10),, IF((ARRAYFORMULA(SUM(COUNTIFS(OccupancyAddresses,$A10,OccupancyUnits, $B10, 'Tenant Occupancy'!UM$5:UM23,{""&gt;0"",""Occupied"",""Late""}))))&gt;1,""Multiple Bookings"", IF(SUMIFS( 'Tenant Occupancy'!UM$5:UM23,OccupancyUnits,$B10,OccupancyAd"&amp;"dresses,$A10)&gt;0,SUMIFS('Tenant Occupancy'!UM$5:UM23,OccupancyUnits,$B10,OccupancyAddresses,$A10),IFERROR(VLOOKUP($A10&amp;"" ""&amp;$B10, FILTER(ARRAYFORMULA({OccupancyAddresses&amp;"" ""&amp; OccupancyUnits,'Tenant Occupancy'!UM$5:UM23}),INDEX(ARRAYFORMULA({OccupancyAdd"&amp;"resses&amp;"" ""&amp; OccupancyUnits,'Tenant Occupancy'!UM$5:UM23}),0,2)&lt;&gt;""""),2,FALSE),IF(UL7=TODAY(),""Today"",)))))"),"")</f>
        <v/>
      </c>
      <c r="UM10" s="3" t="str">
        <f>IFERROR(__xludf.DUMMYFUNCTION("IF(ISBLANK($A10),, IF((ARRAYFORMULA(SUM(COUNTIFS(OccupancyAddresses,$A10,OccupancyUnits, $B10, 'Tenant Occupancy'!UN$5:UN23,{""&gt;0"",""Occupied"",""Late""}))))&gt;1,""Multiple Bookings"", IF(SUMIFS( 'Tenant Occupancy'!UN$5:UN23,OccupancyUnits,$B10,OccupancyAd"&amp;"dresses,$A10)&gt;0,SUMIFS('Tenant Occupancy'!UN$5:UN23,OccupancyUnits,$B10,OccupancyAddresses,$A10),IFERROR(VLOOKUP($A10&amp;"" ""&amp;$B10, FILTER(ARRAYFORMULA({OccupancyAddresses&amp;"" ""&amp; OccupancyUnits,'Tenant Occupancy'!UN$5:UN23}),INDEX(ARRAYFORMULA({OccupancyAdd"&amp;"resses&amp;"" ""&amp; OccupancyUnits,'Tenant Occupancy'!UN$5:UN23}),0,2)&lt;&gt;""""),2,FALSE),IF(UM7=TODAY(),""Today"",)))))"),"")</f>
        <v/>
      </c>
      <c r="UN10" s="3" t="str">
        <f>IFERROR(__xludf.DUMMYFUNCTION("IF(ISBLANK($A10),, IF((ARRAYFORMULA(SUM(COUNTIFS(OccupancyAddresses,$A10,OccupancyUnits, $B10, 'Tenant Occupancy'!UO$5:UO23,{""&gt;0"",""Occupied"",""Late""}))))&gt;1,""Multiple Bookings"", IF(SUMIFS( 'Tenant Occupancy'!UO$5:UO23,OccupancyUnits,$B10,OccupancyAd"&amp;"dresses,$A10)&gt;0,SUMIFS('Tenant Occupancy'!UO$5:UO23,OccupancyUnits,$B10,OccupancyAddresses,$A10),IFERROR(VLOOKUP($A10&amp;"" ""&amp;$B10, FILTER(ARRAYFORMULA({OccupancyAddresses&amp;"" ""&amp; OccupancyUnits,'Tenant Occupancy'!UO$5:UO23}),INDEX(ARRAYFORMULA({OccupancyAdd"&amp;"resses&amp;"" ""&amp; OccupancyUnits,'Tenant Occupancy'!UO$5:UO23}),0,2)&lt;&gt;""""),2,FALSE),IF(UN7=TODAY(),""Today"",)))))"),"")</f>
        <v/>
      </c>
      <c r="UO10" s="3" t="str">
        <f>IFERROR(__xludf.DUMMYFUNCTION("IF(ISBLANK($A10),, IF((ARRAYFORMULA(SUM(COUNTIFS(OccupancyAddresses,$A10,OccupancyUnits, $B10, 'Tenant Occupancy'!UP$5:UP23,{""&gt;0"",""Occupied"",""Late""}))))&gt;1,""Multiple Bookings"", IF(SUMIFS( 'Tenant Occupancy'!UP$5:UP23,OccupancyUnits,$B10,OccupancyAd"&amp;"dresses,$A10)&gt;0,SUMIFS('Tenant Occupancy'!UP$5:UP23,OccupancyUnits,$B10,OccupancyAddresses,$A10),IFERROR(VLOOKUP($A10&amp;"" ""&amp;$B10, FILTER(ARRAYFORMULA({OccupancyAddresses&amp;"" ""&amp; OccupancyUnits,'Tenant Occupancy'!UP$5:UP23}),INDEX(ARRAYFORMULA({OccupancyAdd"&amp;"resses&amp;"" ""&amp; OccupancyUnits,'Tenant Occupancy'!UP$5:UP23}),0,2)&lt;&gt;""""),2,FALSE),IF(UO7=TODAY(),""Today"",)))))"),"")</f>
        <v/>
      </c>
      <c r="UP10" s="3" t="str">
        <f>IFERROR(__xludf.DUMMYFUNCTION("IF(ISBLANK($A10),, IF((ARRAYFORMULA(SUM(COUNTIFS(OccupancyAddresses,$A10,OccupancyUnits, $B10, 'Tenant Occupancy'!UQ$5:UQ23,{""&gt;0"",""Occupied"",""Late""}))))&gt;1,""Multiple Bookings"", IF(SUMIFS( 'Tenant Occupancy'!UQ$5:UQ23,OccupancyUnits,$B10,OccupancyAd"&amp;"dresses,$A10)&gt;0,SUMIFS('Tenant Occupancy'!UQ$5:UQ23,OccupancyUnits,$B10,OccupancyAddresses,$A10),IFERROR(VLOOKUP($A10&amp;"" ""&amp;$B10, FILTER(ARRAYFORMULA({OccupancyAddresses&amp;"" ""&amp; OccupancyUnits,'Tenant Occupancy'!UQ$5:UQ23}),INDEX(ARRAYFORMULA({OccupancyAdd"&amp;"resses&amp;"" ""&amp; OccupancyUnits,'Tenant Occupancy'!UQ$5:UQ23}),0,2)&lt;&gt;""""),2,FALSE),IF(UP7=TODAY(),""Today"",)))))"),"")</f>
        <v/>
      </c>
      <c r="UQ10" s="3" t="str">
        <f>IFERROR(__xludf.DUMMYFUNCTION("IF(ISBLANK($A10),, IF((ARRAYFORMULA(SUM(COUNTIFS(OccupancyAddresses,$A10,OccupancyUnits, $B10, 'Tenant Occupancy'!UR$5:UR23,{""&gt;0"",""Occupied"",""Late""}))))&gt;1,""Multiple Bookings"", IF(SUMIFS( 'Tenant Occupancy'!UR$5:UR23,OccupancyUnits,$B10,OccupancyAd"&amp;"dresses,$A10)&gt;0,SUMIFS('Tenant Occupancy'!UR$5:UR23,OccupancyUnits,$B10,OccupancyAddresses,$A10),IFERROR(VLOOKUP($A10&amp;"" ""&amp;$B10, FILTER(ARRAYFORMULA({OccupancyAddresses&amp;"" ""&amp; OccupancyUnits,'Tenant Occupancy'!UR$5:UR23}),INDEX(ARRAYFORMULA({OccupancyAdd"&amp;"resses&amp;"" ""&amp; OccupancyUnits,'Tenant Occupancy'!UR$5:UR23}),0,2)&lt;&gt;""""),2,FALSE),IF(UQ7=TODAY(),""Today"",)))))"),"")</f>
        <v/>
      </c>
      <c r="UR10" s="3" t="str">
        <f>IFERROR(__xludf.DUMMYFUNCTION("IF(ISBLANK($A10),, IF((ARRAYFORMULA(SUM(COUNTIFS(OccupancyAddresses,$A10,OccupancyUnits, $B10, 'Tenant Occupancy'!US$5:US23,{""&gt;0"",""Occupied"",""Late""}))))&gt;1,""Multiple Bookings"", IF(SUMIFS( 'Tenant Occupancy'!US$5:US23,OccupancyUnits,$B10,OccupancyAd"&amp;"dresses,$A10)&gt;0,SUMIFS('Tenant Occupancy'!US$5:US23,OccupancyUnits,$B10,OccupancyAddresses,$A10),IFERROR(VLOOKUP($A10&amp;"" ""&amp;$B10, FILTER(ARRAYFORMULA({OccupancyAddresses&amp;"" ""&amp; OccupancyUnits,'Tenant Occupancy'!US$5:US23}),INDEX(ARRAYFORMULA({OccupancyAdd"&amp;"resses&amp;"" ""&amp; OccupancyUnits,'Tenant Occupancy'!US$5:US23}),0,2)&lt;&gt;""""),2,FALSE),IF(UR7=TODAY(),""Today"",)))))"),"")</f>
        <v/>
      </c>
      <c r="US10" s="3" t="str">
        <f>IFERROR(__xludf.DUMMYFUNCTION("IF(ISBLANK($A10),, IF((ARRAYFORMULA(SUM(COUNTIFS(OccupancyAddresses,$A10,OccupancyUnits, $B10, 'Tenant Occupancy'!UT$5:UT23,{""&gt;0"",""Occupied"",""Late""}))))&gt;1,""Multiple Bookings"", IF(SUMIFS( 'Tenant Occupancy'!UT$5:UT23,OccupancyUnits,$B10,OccupancyAd"&amp;"dresses,$A10)&gt;0,SUMIFS('Tenant Occupancy'!UT$5:UT23,OccupancyUnits,$B10,OccupancyAddresses,$A10),IFERROR(VLOOKUP($A10&amp;"" ""&amp;$B10, FILTER(ARRAYFORMULA({OccupancyAddresses&amp;"" ""&amp; OccupancyUnits,'Tenant Occupancy'!UT$5:UT23}),INDEX(ARRAYFORMULA({OccupancyAdd"&amp;"resses&amp;"" ""&amp; OccupancyUnits,'Tenant Occupancy'!UT$5:UT23}),0,2)&lt;&gt;""""),2,FALSE),IF(US7=TODAY(),""Today"",)))))"),"")</f>
        <v/>
      </c>
      <c r="UT10" s="3" t="str">
        <f>IFERROR(__xludf.DUMMYFUNCTION("IF(ISBLANK($A10),, IF((ARRAYFORMULA(SUM(COUNTIFS(OccupancyAddresses,$A10,OccupancyUnits, $B10, 'Tenant Occupancy'!UU$5:UU23,{""&gt;0"",""Occupied"",""Late""}))))&gt;1,""Multiple Bookings"", IF(SUMIFS( 'Tenant Occupancy'!UU$5:UU23,OccupancyUnits,$B10,OccupancyAd"&amp;"dresses,$A10)&gt;0,SUMIFS('Tenant Occupancy'!UU$5:UU23,OccupancyUnits,$B10,OccupancyAddresses,$A10),IFERROR(VLOOKUP($A10&amp;"" ""&amp;$B10, FILTER(ARRAYFORMULA({OccupancyAddresses&amp;"" ""&amp; OccupancyUnits,'Tenant Occupancy'!UU$5:UU23}),INDEX(ARRAYFORMULA({OccupancyAdd"&amp;"resses&amp;"" ""&amp; OccupancyUnits,'Tenant Occupancy'!UU$5:UU23}),0,2)&lt;&gt;""""),2,FALSE),IF(UT7=TODAY(),""Today"",)))))"),"")</f>
        <v/>
      </c>
      <c r="UU10" s="3" t="str">
        <f>IFERROR(__xludf.DUMMYFUNCTION("IF(ISBLANK($A10),, IF((ARRAYFORMULA(SUM(COUNTIFS(OccupancyAddresses,$A10,OccupancyUnits, $B10, 'Tenant Occupancy'!UV$5:UV23,{""&gt;0"",""Occupied"",""Late""}))))&gt;1,""Multiple Bookings"", IF(SUMIFS( 'Tenant Occupancy'!UV$5:UV23,OccupancyUnits,$B10,OccupancyAd"&amp;"dresses,$A10)&gt;0,SUMIFS('Tenant Occupancy'!UV$5:UV23,OccupancyUnits,$B10,OccupancyAddresses,$A10),IFERROR(VLOOKUP($A10&amp;"" ""&amp;$B10, FILTER(ARRAYFORMULA({OccupancyAddresses&amp;"" ""&amp; OccupancyUnits,'Tenant Occupancy'!UV$5:UV23}),INDEX(ARRAYFORMULA({OccupancyAdd"&amp;"resses&amp;"" ""&amp; OccupancyUnits,'Tenant Occupancy'!UV$5:UV23}),0,2)&lt;&gt;""""),2,FALSE),IF(UU7=TODAY(),""Today"",)))))"),"")</f>
        <v/>
      </c>
      <c r="UV10" s="3" t="str">
        <f>IFERROR(__xludf.DUMMYFUNCTION("IF(ISBLANK($A10),, IF((ARRAYFORMULA(SUM(COUNTIFS(OccupancyAddresses,$A10,OccupancyUnits, $B10, 'Tenant Occupancy'!UW$5:UW23,{""&gt;0"",""Occupied"",""Late""}))))&gt;1,""Multiple Bookings"", IF(SUMIFS( 'Tenant Occupancy'!UW$5:UW23,OccupancyUnits,$B10,OccupancyAd"&amp;"dresses,$A10)&gt;0,SUMIFS('Tenant Occupancy'!UW$5:UW23,OccupancyUnits,$B10,OccupancyAddresses,$A10),IFERROR(VLOOKUP($A10&amp;"" ""&amp;$B10, FILTER(ARRAYFORMULA({OccupancyAddresses&amp;"" ""&amp; OccupancyUnits,'Tenant Occupancy'!UW$5:UW23}),INDEX(ARRAYFORMULA({OccupancyAdd"&amp;"resses&amp;"" ""&amp; OccupancyUnits,'Tenant Occupancy'!UW$5:UW23}),0,2)&lt;&gt;""""),2,FALSE),IF(UV7=TODAY(),""Today"",)))))"),"")</f>
        <v/>
      </c>
      <c r="UW10" s="3" t="str">
        <f>IFERROR(__xludf.DUMMYFUNCTION("IF(ISBLANK($A10),, IF((ARRAYFORMULA(SUM(COUNTIFS(OccupancyAddresses,$A10,OccupancyUnits, $B10, 'Tenant Occupancy'!UX$5:UX23,{""&gt;0"",""Occupied"",""Late""}))))&gt;1,""Multiple Bookings"", IF(SUMIFS( 'Tenant Occupancy'!UX$5:UX23,OccupancyUnits,$B10,OccupancyAd"&amp;"dresses,$A10)&gt;0,SUMIFS('Tenant Occupancy'!UX$5:UX23,OccupancyUnits,$B10,OccupancyAddresses,$A10),IFERROR(VLOOKUP($A10&amp;"" ""&amp;$B10, FILTER(ARRAYFORMULA({OccupancyAddresses&amp;"" ""&amp; OccupancyUnits,'Tenant Occupancy'!UX$5:UX23}),INDEX(ARRAYFORMULA({OccupancyAdd"&amp;"resses&amp;"" ""&amp; OccupancyUnits,'Tenant Occupancy'!UX$5:UX23}),0,2)&lt;&gt;""""),2,FALSE),IF(UW7=TODAY(),""Today"",)))))"),"")</f>
        <v/>
      </c>
      <c r="UX10" s="3" t="str">
        <f>IFERROR(__xludf.DUMMYFUNCTION("IF(ISBLANK($A10),, IF((ARRAYFORMULA(SUM(COUNTIFS(OccupancyAddresses,$A10,OccupancyUnits, $B10, 'Tenant Occupancy'!UY$5:UY23,{""&gt;0"",""Occupied"",""Late""}))))&gt;1,""Multiple Bookings"", IF(SUMIFS( 'Tenant Occupancy'!UY$5:UY23,OccupancyUnits,$B10,OccupancyAd"&amp;"dresses,$A10)&gt;0,SUMIFS('Tenant Occupancy'!UY$5:UY23,OccupancyUnits,$B10,OccupancyAddresses,$A10),IFERROR(VLOOKUP($A10&amp;"" ""&amp;$B10, FILTER(ARRAYFORMULA({OccupancyAddresses&amp;"" ""&amp; OccupancyUnits,'Tenant Occupancy'!UY$5:UY23}),INDEX(ARRAYFORMULA({OccupancyAdd"&amp;"resses&amp;"" ""&amp; OccupancyUnits,'Tenant Occupancy'!UY$5:UY23}),0,2)&lt;&gt;""""),2,FALSE),IF(UX7=TODAY(),""Today"",)))))"),"")</f>
        <v/>
      </c>
      <c r="UY10" s="3" t="str">
        <f>IFERROR(__xludf.DUMMYFUNCTION("IF(ISBLANK($A10),, IF((ARRAYFORMULA(SUM(COUNTIFS(OccupancyAddresses,$A10,OccupancyUnits, $B10, 'Tenant Occupancy'!UZ$5:UZ23,{""&gt;0"",""Occupied"",""Late""}))))&gt;1,""Multiple Bookings"", IF(SUMIFS( 'Tenant Occupancy'!UZ$5:UZ23,OccupancyUnits,$B10,OccupancyAd"&amp;"dresses,$A10)&gt;0,SUMIFS('Tenant Occupancy'!UZ$5:UZ23,OccupancyUnits,$B10,OccupancyAddresses,$A10),IFERROR(VLOOKUP($A10&amp;"" ""&amp;$B10, FILTER(ARRAYFORMULA({OccupancyAddresses&amp;"" ""&amp; OccupancyUnits,'Tenant Occupancy'!UZ$5:UZ23}),INDEX(ARRAYFORMULA({OccupancyAdd"&amp;"resses&amp;"" ""&amp; OccupancyUnits,'Tenant Occupancy'!UZ$5:UZ23}),0,2)&lt;&gt;""""),2,FALSE),IF(UY7=TODAY(),""Today"",)))))"),"")</f>
        <v/>
      </c>
      <c r="UZ10" s="3" t="str">
        <f>IFERROR(__xludf.DUMMYFUNCTION("IF(ISBLANK($A10),, IF((ARRAYFORMULA(SUM(COUNTIFS(OccupancyAddresses,$A10,OccupancyUnits, $B10, 'Tenant Occupancy'!VA$5:VA23,{""&gt;0"",""Occupied"",""Late""}))))&gt;1,""Multiple Bookings"", IF(SUMIFS( 'Tenant Occupancy'!VA$5:VA23,OccupancyUnits,$B10,OccupancyAd"&amp;"dresses,$A10)&gt;0,SUMIFS('Tenant Occupancy'!VA$5:VA23,OccupancyUnits,$B10,OccupancyAddresses,$A10),IFERROR(VLOOKUP($A10&amp;"" ""&amp;$B10, FILTER(ARRAYFORMULA({OccupancyAddresses&amp;"" ""&amp; OccupancyUnits,'Tenant Occupancy'!VA$5:VA23}),INDEX(ARRAYFORMULA({OccupancyAdd"&amp;"resses&amp;"" ""&amp; OccupancyUnits,'Tenant Occupancy'!VA$5:VA23}),0,2)&lt;&gt;""""),2,FALSE),IF(UZ7=TODAY(),""Today"",)))))"),"")</f>
        <v/>
      </c>
      <c r="VA10" s="3" t="str">
        <f>IFERROR(__xludf.DUMMYFUNCTION("IF(ISBLANK($A10),, IF((ARRAYFORMULA(SUM(COUNTIFS(OccupancyAddresses,$A10,OccupancyUnits, $B10, 'Tenant Occupancy'!VB$5:VB23,{""&gt;0"",""Occupied"",""Late""}))))&gt;1,""Multiple Bookings"", IF(SUMIFS( 'Tenant Occupancy'!VB$5:VB23,OccupancyUnits,$B10,OccupancyAd"&amp;"dresses,$A10)&gt;0,SUMIFS('Tenant Occupancy'!VB$5:VB23,OccupancyUnits,$B10,OccupancyAddresses,$A10),IFERROR(VLOOKUP($A10&amp;"" ""&amp;$B10, FILTER(ARRAYFORMULA({OccupancyAddresses&amp;"" ""&amp; OccupancyUnits,'Tenant Occupancy'!VB$5:VB23}),INDEX(ARRAYFORMULA({OccupancyAdd"&amp;"resses&amp;"" ""&amp; OccupancyUnits,'Tenant Occupancy'!VB$5:VB23}),0,2)&lt;&gt;""""),2,FALSE),IF(VA7=TODAY(),""Today"",)))))"),"")</f>
        <v/>
      </c>
      <c r="VB10" s="3" t="str">
        <f>IFERROR(__xludf.DUMMYFUNCTION("IF(ISBLANK($A10),, IF((ARRAYFORMULA(SUM(COUNTIFS(OccupancyAddresses,$A10,OccupancyUnits, $B10, 'Tenant Occupancy'!VC$5:VC23,{""&gt;0"",""Occupied"",""Late""}))))&gt;1,""Multiple Bookings"", IF(SUMIFS( 'Tenant Occupancy'!VC$5:VC23,OccupancyUnits,$B10,OccupancyAd"&amp;"dresses,$A10)&gt;0,SUMIFS('Tenant Occupancy'!VC$5:VC23,OccupancyUnits,$B10,OccupancyAddresses,$A10),IFERROR(VLOOKUP($A10&amp;"" ""&amp;$B10, FILTER(ARRAYFORMULA({OccupancyAddresses&amp;"" ""&amp; OccupancyUnits,'Tenant Occupancy'!VC$5:VC23}),INDEX(ARRAYFORMULA({OccupancyAdd"&amp;"resses&amp;"" ""&amp; OccupancyUnits,'Tenant Occupancy'!VC$5:VC23}),0,2)&lt;&gt;""""),2,FALSE),IF(VB7=TODAY(),""Today"",)))))"),"")</f>
        <v/>
      </c>
      <c r="VC10" s="3" t="str">
        <f>IFERROR(__xludf.DUMMYFUNCTION("IF(ISBLANK($A10),, IF((ARRAYFORMULA(SUM(COUNTIFS(OccupancyAddresses,$A10,OccupancyUnits, $B10, 'Tenant Occupancy'!VD$5:VD23,{""&gt;0"",""Occupied"",""Late""}))))&gt;1,""Multiple Bookings"", IF(SUMIFS( 'Tenant Occupancy'!VD$5:VD23,OccupancyUnits,$B10,OccupancyAd"&amp;"dresses,$A10)&gt;0,SUMIFS('Tenant Occupancy'!VD$5:VD23,OccupancyUnits,$B10,OccupancyAddresses,$A10),IFERROR(VLOOKUP($A10&amp;"" ""&amp;$B10, FILTER(ARRAYFORMULA({OccupancyAddresses&amp;"" ""&amp; OccupancyUnits,'Tenant Occupancy'!VD$5:VD23}),INDEX(ARRAYFORMULA({OccupancyAdd"&amp;"resses&amp;"" ""&amp; OccupancyUnits,'Tenant Occupancy'!VD$5:VD23}),0,2)&lt;&gt;""""),2,FALSE),IF(VC7=TODAY(),""Today"",)))))"),"")</f>
        <v/>
      </c>
      <c r="VD10" s="3" t="str">
        <f>IFERROR(__xludf.DUMMYFUNCTION("IF(ISBLANK($A10),, IF((ARRAYFORMULA(SUM(COUNTIFS(OccupancyAddresses,$A10,OccupancyUnits, $B10, 'Tenant Occupancy'!VE$5:VE23,{""&gt;0"",""Occupied"",""Late""}))))&gt;1,""Multiple Bookings"", IF(SUMIFS( 'Tenant Occupancy'!VE$5:VE23,OccupancyUnits,$B10,OccupancyAd"&amp;"dresses,$A10)&gt;0,SUMIFS('Tenant Occupancy'!VE$5:VE23,OccupancyUnits,$B10,OccupancyAddresses,$A10),IFERROR(VLOOKUP($A10&amp;"" ""&amp;$B10, FILTER(ARRAYFORMULA({OccupancyAddresses&amp;"" ""&amp; OccupancyUnits,'Tenant Occupancy'!VE$5:VE23}),INDEX(ARRAYFORMULA({OccupancyAdd"&amp;"resses&amp;"" ""&amp; OccupancyUnits,'Tenant Occupancy'!VE$5:VE23}),0,2)&lt;&gt;""""),2,FALSE),IF(VD7=TODAY(),""Today"",)))))"),"")</f>
        <v/>
      </c>
      <c r="VE10" s="3" t="str">
        <f>IFERROR(__xludf.DUMMYFUNCTION("IF(ISBLANK($A10),, IF((ARRAYFORMULA(SUM(COUNTIFS(OccupancyAddresses,$A10,OccupancyUnits, $B10, 'Tenant Occupancy'!VF$5:VF23,{""&gt;0"",""Occupied"",""Late""}))))&gt;1,""Multiple Bookings"", IF(SUMIFS( 'Tenant Occupancy'!VF$5:VF23,OccupancyUnits,$B10,OccupancyAd"&amp;"dresses,$A10)&gt;0,SUMIFS('Tenant Occupancy'!VF$5:VF23,OccupancyUnits,$B10,OccupancyAddresses,$A10),IFERROR(VLOOKUP($A10&amp;"" ""&amp;$B10, FILTER(ARRAYFORMULA({OccupancyAddresses&amp;"" ""&amp; OccupancyUnits,'Tenant Occupancy'!VF$5:VF23}),INDEX(ARRAYFORMULA({OccupancyAdd"&amp;"resses&amp;"" ""&amp; OccupancyUnits,'Tenant Occupancy'!VF$5:VF23}),0,2)&lt;&gt;""""),2,FALSE),IF(VE7=TODAY(),""Today"",)))))"),"")</f>
        <v/>
      </c>
      <c r="VF10" s="3" t="str">
        <f>IFERROR(__xludf.DUMMYFUNCTION("IF(ISBLANK($A10),, IF((ARRAYFORMULA(SUM(COUNTIFS(OccupancyAddresses,$A10,OccupancyUnits, $B10, 'Tenant Occupancy'!VG$5:VG23,{""&gt;0"",""Occupied"",""Late""}))))&gt;1,""Multiple Bookings"", IF(SUMIFS( 'Tenant Occupancy'!VG$5:VG23,OccupancyUnits,$B10,OccupancyAd"&amp;"dresses,$A10)&gt;0,SUMIFS('Tenant Occupancy'!VG$5:VG23,OccupancyUnits,$B10,OccupancyAddresses,$A10),IFERROR(VLOOKUP($A10&amp;"" ""&amp;$B10, FILTER(ARRAYFORMULA({OccupancyAddresses&amp;"" ""&amp; OccupancyUnits,'Tenant Occupancy'!VG$5:VG23}),INDEX(ARRAYFORMULA({OccupancyAdd"&amp;"resses&amp;"" ""&amp; OccupancyUnits,'Tenant Occupancy'!VG$5:VG23}),0,2)&lt;&gt;""""),2,FALSE),IF(VF7=TODAY(),""Today"",)))))"),"")</f>
        <v/>
      </c>
      <c r="VG10" s="3" t="str">
        <f>IFERROR(__xludf.DUMMYFUNCTION("IF(ISBLANK($A10),, IF((ARRAYFORMULA(SUM(COUNTIFS(OccupancyAddresses,$A10,OccupancyUnits, $B10, 'Tenant Occupancy'!VH$5:VH23,{""&gt;0"",""Occupied"",""Late""}))))&gt;1,""Multiple Bookings"", IF(SUMIFS( 'Tenant Occupancy'!VH$5:VH23,OccupancyUnits,$B10,OccupancyAd"&amp;"dresses,$A10)&gt;0,SUMIFS('Tenant Occupancy'!VH$5:VH23,OccupancyUnits,$B10,OccupancyAddresses,$A10),IFERROR(VLOOKUP($A10&amp;"" ""&amp;$B10, FILTER(ARRAYFORMULA({OccupancyAddresses&amp;"" ""&amp; OccupancyUnits,'Tenant Occupancy'!VH$5:VH23}),INDEX(ARRAYFORMULA({OccupancyAdd"&amp;"resses&amp;"" ""&amp; OccupancyUnits,'Tenant Occupancy'!VH$5:VH23}),0,2)&lt;&gt;""""),2,FALSE),IF(VG7=TODAY(),""Today"",)))))"),"")</f>
        <v/>
      </c>
      <c r="VH10" s="3" t="str">
        <f>IFERROR(__xludf.DUMMYFUNCTION("IF(ISBLANK($A10),, IF((ARRAYFORMULA(SUM(COUNTIFS(OccupancyAddresses,$A10,OccupancyUnits, $B10, 'Tenant Occupancy'!VI$5:VI23,{""&gt;0"",""Occupied"",""Late""}))))&gt;1,""Multiple Bookings"", IF(SUMIFS( 'Tenant Occupancy'!VI$5:VI23,OccupancyUnits,$B10,OccupancyAd"&amp;"dresses,$A10)&gt;0,SUMIFS('Tenant Occupancy'!VI$5:VI23,OccupancyUnits,$B10,OccupancyAddresses,$A10),IFERROR(VLOOKUP($A10&amp;"" ""&amp;$B10, FILTER(ARRAYFORMULA({OccupancyAddresses&amp;"" ""&amp; OccupancyUnits,'Tenant Occupancy'!VI$5:VI23}),INDEX(ARRAYFORMULA({OccupancyAdd"&amp;"resses&amp;"" ""&amp; OccupancyUnits,'Tenant Occupancy'!VI$5:VI23}),0,2)&lt;&gt;""""),2,FALSE),IF(VH7=TODAY(),""Today"",)))))"),"")</f>
        <v/>
      </c>
      <c r="VI10" s="3" t="str">
        <f>IFERROR(__xludf.DUMMYFUNCTION("IF(ISBLANK($A10),, IF((ARRAYFORMULA(SUM(COUNTIFS(OccupancyAddresses,$A10,OccupancyUnits, $B10, 'Tenant Occupancy'!VJ$5:VJ23,{""&gt;0"",""Occupied"",""Late""}))))&gt;1,""Multiple Bookings"", IF(SUMIFS( 'Tenant Occupancy'!VJ$5:VJ23,OccupancyUnits,$B10,OccupancyAd"&amp;"dresses,$A10)&gt;0,SUMIFS('Tenant Occupancy'!VJ$5:VJ23,OccupancyUnits,$B10,OccupancyAddresses,$A10),IFERROR(VLOOKUP($A10&amp;"" ""&amp;$B10, FILTER(ARRAYFORMULA({OccupancyAddresses&amp;"" ""&amp; OccupancyUnits,'Tenant Occupancy'!VJ$5:VJ23}),INDEX(ARRAYFORMULA({OccupancyAdd"&amp;"resses&amp;"" ""&amp; OccupancyUnits,'Tenant Occupancy'!VJ$5:VJ23}),0,2)&lt;&gt;""""),2,FALSE),IF(VI7=TODAY(),""Today"",)))))"),"")</f>
        <v/>
      </c>
      <c r="VJ10" s="3" t="str">
        <f>IFERROR(__xludf.DUMMYFUNCTION("IF(ISBLANK($A10),, IF((ARRAYFORMULA(SUM(COUNTIFS(OccupancyAddresses,$A10,OccupancyUnits, $B10, 'Tenant Occupancy'!VK$5:VK23,{""&gt;0"",""Occupied"",""Late""}))))&gt;1,""Multiple Bookings"", IF(SUMIFS( 'Tenant Occupancy'!VK$5:VK23,OccupancyUnits,$B10,OccupancyAd"&amp;"dresses,$A10)&gt;0,SUMIFS('Tenant Occupancy'!VK$5:VK23,OccupancyUnits,$B10,OccupancyAddresses,$A10),IFERROR(VLOOKUP($A10&amp;"" ""&amp;$B10, FILTER(ARRAYFORMULA({OccupancyAddresses&amp;"" ""&amp; OccupancyUnits,'Tenant Occupancy'!VK$5:VK23}),INDEX(ARRAYFORMULA({OccupancyAdd"&amp;"resses&amp;"" ""&amp; OccupancyUnits,'Tenant Occupancy'!VK$5:VK23}),0,2)&lt;&gt;""""),2,FALSE),IF(VJ7=TODAY(),""Today"",)))))"),"")</f>
        <v/>
      </c>
      <c r="VK10" s="3" t="str">
        <f>IFERROR(__xludf.DUMMYFUNCTION("IF(ISBLANK($A10),, IF((ARRAYFORMULA(SUM(COUNTIFS(OccupancyAddresses,$A10,OccupancyUnits, $B10, 'Tenant Occupancy'!VL$5:VL23,{""&gt;0"",""Occupied"",""Late""}))))&gt;1,""Multiple Bookings"", IF(SUMIFS( 'Tenant Occupancy'!VL$5:VL23,OccupancyUnits,$B10,OccupancyAd"&amp;"dresses,$A10)&gt;0,SUMIFS('Tenant Occupancy'!VL$5:VL23,OccupancyUnits,$B10,OccupancyAddresses,$A10),IFERROR(VLOOKUP($A10&amp;"" ""&amp;$B10, FILTER(ARRAYFORMULA({OccupancyAddresses&amp;"" ""&amp; OccupancyUnits,'Tenant Occupancy'!VL$5:VL23}),INDEX(ARRAYFORMULA({OccupancyAdd"&amp;"resses&amp;"" ""&amp; OccupancyUnits,'Tenant Occupancy'!VL$5:VL23}),0,2)&lt;&gt;""""),2,FALSE),IF(VK7=TODAY(),""Today"",)))))"),"")</f>
        <v/>
      </c>
      <c r="VL10" s="3" t="str">
        <f>IFERROR(__xludf.DUMMYFUNCTION("IF(ISBLANK($A10),, IF((ARRAYFORMULA(SUM(COUNTIFS(OccupancyAddresses,$A10,OccupancyUnits, $B10, 'Tenant Occupancy'!VM$5:VM23,{""&gt;0"",""Occupied"",""Late""}))))&gt;1,""Multiple Bookings"", IF(SUMIFS( 'Tenant Occupancy'!VM$5:VM23,OccupancyUnits,$B10,OccupancyAd"&amp;"dresses,$A10)&gt;0,SUMIFS('Tenant Occupancy'!VM$5:VM23,OccupancyUnits,$B10,OccupancyAddresses,$A10),IFERROR(VLOOKUP($A10&amp;"" ""&amp;$B10, FILTER(ARRAYFORMULA({OccupancyAddresses&amp;"" ""&amp; OccupancyUnits,'Tenant Occupancy'!VM$5:VM23}),INDEX(ARRAYFORMULA({OccupancyAdd"&amp;"resses&amp;"" ""&amp; OccupancyUnits,'Tenant Occupancy'!VM$5:VM23}),0,2)&lt;&gt;""""),2,FALSE),IF(VL7=TODAY(),""Today"",)))))"),"")</f>
        <v/>
      </c>
      <c r="VM10" s="3" t="str">
        <f>IFERROR(__xludf.DUMMYFUNCTION("IF(ISBLANK($A10),, IF((ARRAYFORMULA(SUM(COUNTIFS(OccupancyAddresses,$A10,OccupancyUnits, $B10, 'Tenant Occupancy'!VN$5:VN23,{""&gt;0"",""Occupied"",""Late""}))))&gt;1,""Multiple Bookings"", IF(SUMIFS( 'Tenant Occupancy'!VN$5:VN23,OccupancyUnits,$B10,OccupancyAd"&amp;"dresses,$A10)&gt;0,SUMIFS('Tenant Occupancy'!VN$5:VN23,OccupancyUnits,$B10,OccupancyAddresses,$A10),IFERROR(VLOOKUP($A10&amp;"" ""&amp;$B10, FILTER(ARRAYFORMULA({OccupancyAddresses&amp;"" ""&amp; OccupancyUnits,'Tenant Occupancy'!VN$5:VN23}),INDEX(ARRAYFORMULA({OccupancyAdd"&amp;"resses&amp;"" ""&amp; OccupancyUnits,'Tenant Occupancy'!VN$5:VN23}),0,2)&lt;&gt;""""),2,FALSE),IF(VM7=TODAY(),""Today"",)))))"),"")</f>
        <v/>
      </c>
      <c r="VN10" s="3" t="str">
        <f>IFERROR(__xludf.DUMMYFUNCTION("IF(ISBLANK($A10),, IF((ARRAYFORMULA(SUM(COUNTIFS(OccupancyAddresses,$A10,OccupancyUnits, $B10, 'Tenant Occupancy'!VO$5:VO23,{""&gt;0"",""Occupied"",""Late""}))))&gt;1,""Multiple Bookings"", IF(SUMIFS( 'Tenant Occupancy'!VO$5:VO23,OccupancyUnits,$B10,OccupancyAd"&amp;"dresses,$A10)&gt;0,SUMIFS('Tenant Occupancy'!VO$5:VO23,OccupancyUnits,$B10,OccupancyAddresses,$A10),IFERROR(VLOOKUP($A10&amp;"" ""&amp;$B10, FILTER(ARRAYFORMULA({OccupancyAddresses&amp;"" ""&amp; OccupancyUnits,'Tenant Occupancy'!VO$5:VO23}),INDEX(ARRAYFORMULA({OccupancyAdd"&amp;"resses&amp;"" ""&amp; OccupancyUnits,'Tenant Occupancy'!VO$5:VO23}),0,2)&lt;&gt;""""),2,FALSE),IF(VN7=TODAY(),""Today"",)))))"),"")</f>
        <v/>
      </c>
      <c r="VO10" s="3" t="str">
        <f>IFERROR(__xludf.DUMMYFUNCTION("IF(ISBLANK($A10),, IF((ARRAYFORMULA(SUM(COUNTIFS(OccupancyAddresses,$A10,OccupancyUnits, $B10, 'Tenant Occupancy'!VP$5:VP23,{""&gt;0"",""Occupied"",""Late""}))))&gt;1,""Multiple Bookings"", IF(SUMIFS( 'Tenant Occupancy'!VP$5:VP23,OccupancyUnits,$B10,OccupancyAd"&amp;"dresses,$A10)&gt;0,SUMIFS('Tenant Occupancy'!VP$5:VP23,OccupancyUnits,$B10,OccupancyAddresses,$A10),IFERROR(VLOOKUP($A10&amp;"" ""&amp;$B10, FILTER(ARRAYFORMULA({OccupancyAddresses&amp;"" ""&amp; OccupancyUnits,'Tenant Occupancy'!VP$5:VP23}),INDEX(ARRAYFORMULA({OccupancyAdd"&amp;"resses&amp;"" ""&amp; OccupancyUnits,'Tenant Occupancy'!VP$5:VP23}),0,2)&lt;&gt;""""),2,FALSE),IF(VO7=TODAY(),""Today"",)))))"),"")</f>
        <v/>
      </c>
      <c r="VP10" s="3" t="str">
        <f>IFERROR(__xludf.DUMMYFUNCTION("IF(ISBLANK($A10),, IF((ARRAYFORMULA(SUM(COUNTIFS(OccupancyAddresses,$A10,OccupancyUnits, $B10, 'Tenant Occupancy'!VQ$5:VQ23,{""&gt;0"",""Occupied"",""Late""}))))&gt;1,""Multiple Bookings"", IF(SUMIFS( 'Tenant Occupancy'!VQ$5:VQ23,OccupancyUnits,$B10,OccupancyAd"&amp;"dresses,$A10)&gt;0,SUMIFS('Tenant Occupancy'!VQ$5:VQ23,OccupancyUnits,$B10,OccupancyAddresses,$A10),IFERROR(VLOOKUP($A10&amp;"" ""&amp;$B10, FILTER(ARRAYFORMULA({OccupancyAddresses&amp;"" ""&amp; OccupancyUnits,'Tenant Occupancy'!VQ$5:VQ23}),INDEX(ARRAYFORMULA({OccupancyAdd"&amp;"resses&amp;"" ""&amp; OccupancyUnits,'Tenant Occupancy'!VQ$5:VQ23}),0,2)&lt;&gt;""""),2,FALSE),IF(VP7=TODAY(),""Today"",)))))"),"")</f>
        <v/>
      </c>
      <c r="VQ10" s="3" t="str">
        <f>IFERROR(__xludf.DUMMYFUNCTION("IF(ISBLANK($A10),, IF((ARRAYFORMULA(SUM(COUNTIFS(OccupancyAddresses,$A10,OccupancyUnits, $B10, 'Tenant Occupancy'!VR$5:VR23,{""&gt;0"",""Occupied"",""Late""}))))&gt;1,""Multiple Bookings"", IF(SUMIFS( 'Tenant Occupancy'!VR$5:VR23,OccupancyUnits,$B10,OccupancyAd"&amp;"dresses,$A10)&gt;0,SUMIFS('Tenant Occupancy'!VR$5:VR23,OccupancyUnits,$B10,OccupancyAddresses,$A10),IFERROR(VLOOKUP($A10&amp;"" ""&amp;$B10, FILTER(ARRAYFORMULA({OccupancyAddresses&amp;"" ""&amp; OccupancyUnits,'Tenant Occupancy'!VR$5:VR23}),INDEX(ARRAYFORMULA({OccupancyAdd"&amp;"resses&amp;"" ""&amp; OccupancyUnits,'Tenant Occupancy'!VR$5:VR23}),0,2)&lt;&gt;""""),2,FALSE),IF(VQ7=TODAY(),""Today"",)))))"),"")</f>
        <v/>
      </c>
      <c r="VR10" s="3" t="str">
        <f>IFERROR(__xludf.DUMMYFUNCTION("IF(ISBLANK($A10),, IF((ARRAYFORMULA(SUM(COUNTIFS(OccupancyAddresses,$A10,OccupancyUnits, $B10, 'Tenant Occupancy'!VS$5:VS23,{""&gt;0"",""Occupied"",""Late""}))))&gt;1,""Multiple Bookings"", IF(SUMIFS( 'Tenant Occupancy'!VS$5:VS23,OccupancyUnits,$B10,OccupancyAd"&amp;"dresses,$A10)&gt;0,SUMIFS('Tenant Occupancy'!VS$5:VS23,OccupancyUnits,$B10,OccupancyAddresses,$A10),IFERROR(VLOOKUP($A10&amp;"" ""&amp;$B10, FILTER(ARRAYFORMULA({OccupancyAddresses&amp;"" ""&amp; OccupancyUnits,'Tenant Occupancy'!VS$5:VS23}),INDEX(ARRAYFORMULA({OccupancyAdd"&amp;"resses&amp;"" ""&amp; OccupancyUnits,'Tenant Occupancy'!VS$5:VS23}),0,2)&lt;&gt;""""),2,FALSE),IF(VR7=TODAY(),""Today"",)))))"),"")</f>
        <v/>
      </c>
      <c r="VS10" s="3" t="str">
        <f>IFERROR(__xludf.DUMMYFUNCTION("IF(ISBLANK($A10),, IF((ARRAYFORMULA(SUM(COUNTIFS(OccupancyAddresses,$A10,OccupancyUnits, $B10, 'Tenant Occupancy'!VT$5:VT23,{""&gt;0"",""Occupied"",""Late""}))))&gt;1,""Multiple Bookings"", IF(SUMIFS( 'Tenant Occupancy'!VT$5:VT23,OccupancyUnits,$B10,OccupancyAd"&amp;"dresses,$A10)&gt;0,SUMIFS('Tenant Occupancy'!VT$5:VT23,OccupancyUnits,$B10,OccupancyAddresses,$A10),IFERROR(VLOOKUP($A10&amp;"" ""&amp;$B10, FILTER(ARRAYFORMULA({OccupancyAddresses&amp;"" ""&amp; OccupancyUnits,'Tenant Occupancy'!VT$5:VT23}),INDEX(ARRAYFORMULA({OccupancyAdd"&amp;"resses&amp;"" ""&amp; OccupancyUnits,'Tenant Occupancy'!VT$5:VT23}),0,2)&lt;&gt;""""),2,FALSE),IF(VS7=TODAY(),""Today"",)))))"),"")</f>
        <v/>
      </c>
      <c r="VT10" s="3" t="str">
        <f>IFERROR(__xludf.DUMMYFUNCTION("IF(ISBLANK($A10),, IF((ARRAYFORMULA(SUM(COUNTIFS(OccupancyAddresses,$A10,OccupancyUnits, $B10, 'Tenant Occupancy'!VU$5:VU23,{""&gt;0"",""Occupied"",""Late""}))))&gt;1,""Multiple Bookings"", IF(SUMIFS( 'Tenant Occupancy'!VU$5:VU23,OccupancyUnits,$B10,OccupancyAd"&amp;"dresses,$A10)&gt;0,SUMIFS('Tenant Occupancy'!VU$5:VU23,OccupancyUnits,$B10,OccupancyAddresses,$A10),IFERROR(VLOOKUP($A10&amp;"" ""&amp;$B10, FILTER(ARRAYFORMULA({OccupancyAddresses&amp;"" ""&amp; OccupancyUnits,'Tenant Occupancy'!VU$5:VU23}),INDEX(ARRAYFORMULA({OccupancyAdd"&amp;"resses&amp;"" ""&amp; OccupancyUnits,'Tenant Occupancy'!VU$5:VU23}),0,2)&lt;&gt;""""),2,FALSE),IF(VT7=TODAY(),""Today"",)))))"),"")</f>
        <v/>
      </c>
      <c r="VU10" s="3" t="str">
        <f>IFERROR(__xludf.DUMMYFUNCTION("IF(ISBLANK($A10),, IF((ARRAYFORMULA(SUM(COUNTIFS(OccupancyAddresses,$A10,OccupancyUnits, $B10, 'Tenant Occupancy'!VV$5:VV23,{""&gt;0"",""Occupied"",""Late""}))))&gt;1,""Multiple Bookings"", IF(SUMIFS( 'Tenant Occupancy'!VV$5:VV23,OccupancyUnits,$B10,OccupancyAd"&amp;"dresses,$A10)&gt;0,SUMIFS('Tenant Occupancy'!VV$5:VV23,OccupancyUnits,$B10,OccupancyAddresses,$A10),IFERROR(VLOOKUP($A10&amp;"" ""&amp;$B10, FILTER(ARRAYFORMULA({OccupancyAddresses&amp;"" ""&amp; OccupancyUnits,'Tenant Occupancy'!VV$5:VV23}),INDEX(ARRAYFORMULA({OccupancyAdd"&amp;"resses&amp;"" ""&amp; OccupancyUnits,'Tenant Occupancy'!VV$5:VV23}),0,2)&lt;&gt;""""),2,FALSE),IF(VU7=TODAY(),""Today"",)))))"),"")</f>
        <v/>
      </c>
      <c r="VV10" s="3" t="str">
        <f>IFERROR(__xludf.DUMMYFUNCTION("IF(ISBLANK($A10),, IF((ARRAYFORMULA(SUM(COUNTIFS(OccupancyAddresses,$A10,OccupancyUnits, $B10, 'Tenant Occupancy'!VW$5:VW23,{""&gt;0"",""Occupied"",""Late""}))))&gt;1,""Multiple Bookings"", IF(SUMIFS( 'Tenant Occupancy'!VW$5:VW23,OccupancyUnits,$B10,OccupancyAd"&amp;"dresses,$A10)&gt;0,SUMIFS('Tenant Occupancy'!VW$5:VW23,OccupancyUnits,$B10,OccupancyAddresses,$A10),IFERROR(VLOOKUP($A10&amp;"" ""&amp;$B10, FILTER(ARRAYFORMULA({OccupancyAddresses&amp;"" ""&amp; OccupancyUnits,'Tenant Occupancy'!VW$5:VW23}),INDEX(ARRAYFORMULA({OccupancyAdd"&amp;"resses&amp;"" ""&amp; OccupancyUnits,'Tenant Occupancy'!VW$5:VW23}),0,2)&lt;&gt;""""),2,FALSE),IF(VV7=TODAY(),""Today"",)))))"),"")</f>
        <v/>
      </c>
      <c r="VW10" s="3" t="str">
        <f>IFERROR(__xludf.DUMMYFUNCTION("IF(ISBLANK($A10),, IF((ARRAYFORMULA(SUM(COUNTIFS(OccupancyAddresses,$A10,OccupancyUnits, $B10, 'Tenant Occupancy'!VX$5:VX23,{""&gt;0"",""Occupied"",""Late""}))))&gt;1,""Multiple Bookings"", IF(SUMIFS( 'Tenant Occupancy'!VX$5:VX23,OccupancyUnits,$B10,OccupancyAd"&amp;"dresses,$A10)&gt;0,SUMIFS('Tenant Occupancy'!VX$5:VX23,OccupancyUnits,$B10,OccupancyAddresses,$A10),IFERROR(VLOOKUP($A10&amp;"" ""&amp;$B10, FILTER(ARRAYFORMULA({OccupancyAddresses&amp;"" ""&amp; OccupancyUnits,'Tenant Occupancy'!VX$5:VX23}),INDEX(ARRAYFORMULA({OccupancyAdd"&amp;"resses&amp;"" ""&amp; OccupancyUnits,'Tenant Occupancy'!VX$5:VX23}),0,2)&lt;&gt;""""),2,FALSE),IF(VW7=TODAY(),""Today"",)))))"),"")</f>
        <v/>
      </c>
      <c r="VX10" s="3" t="str">
        <f>IFERROR(__xludf.DUMMYFUNCTION("IF(ISBLANK($A10),, IF((ARRAYFORMULA(SUM(COUNTIFS(OccupancyAddresses,$A10,OccupancyUnits, $B10, 'Tenant Occupancy'!VY$5:VY23,{""&gt;0"",""Occupied"",""Late""}))))&gt;1,""Multiple Bookings"", IF(SUMIFS( 'Tenant Occupancy'!VY$5:VY23,OccupancyUnits,$B10,OccupancyAd"&amp;"dresses,$A10)&gt;0,SUMIFS('Tenant Occupancy'!VY$5:VY23,OccupancyUnits,$B10,OccupancyAddresses,$A10),IFERROR(VLOOKUP($A10&amp;"" ""&amp;$B10, FILTER(ARRAYFORMULA({OccupancyAddresses&amp;"" ""&amp; OccupancyUnits,'Tenant Occupancy'!VY$5:VY23}),INDEX(ARRAYFORMULA({OccupancyAdd"&amp;"resses&amp;"" ""&amp; OccupancyUnits,'Tenant Occupancy'!VY$5:VY23}),0,2)&lt;&gt;""""),2,FALSE),IF(VX7=TODAY(),""Today"",)))))"),"")</f>
        <v/>
      </c>
      <c r="VY10" s="3" t="str">
        <f>IFERROR(__xludf.DUMMYFUNCTION("IF(ISBLANK($A10),, IF((ARRAYFORMULA(SUM(COUNTIFS(OccupancyAddresses,$A10,OccupancyUnits, $B10, 'Tenant Occupancy'!VZ$5:VZ23,{""&gt;0"",""Occupied"",""Late""}))))&gt;1,""Multiple Bookings"", IF(SUMIFS( 'Tenant Occupancy'!VZ$5:VZ23,OccupancyUnits,$B10,OccupancyAd"&amp;"dresses,$A10)&gt;0,SUMIFS('Tenant Occupancy'!VZ$5:VZ23,OccupancyUnits,$B10,OccupancyAddresses,$A10),IFERROR(VLOOKUP($A10&amp;"" ""&amp;$B10, FILTER(ARRAYFORMULA({OccupancyAddresses&amp;"" ""&amp; OccupancyUnits,'Tenant Occupancy'!VZ$5:VZ23}),INDEX(ARRAYFORMULA({OccupancyAdd"&amp;"resses&amp;"" ""&amp; OccupancyUnits,'Tenant Occupancy'!VZ$5:VZ23}),0,2)&lt;&gt;""""),2,FALSE),IF(VY7=TODAY(),""Today"",)))))"),"")</f>
        <v/>
      </c>
      <c r="VZ10" s="3" t="str">
        <f>IFERROR(__xludf.DUMMYFUNCTION("IF(ISBLANK($A10),, IF((ARRAYFORMULA(SUM(COUNTIFS(OccupancyAddresses,$A10,OccupancyUnits, $B10, 'Tenant Occupancy'!WA$5:WA23,{""&gt;0"",""Occupied"",""Late""}))))&gt;1,""Multiple Bookings"", IF(SUMIFS( 'Tenant Occupancy'!WA$5:WA23,OccupancyUnits,$B10,OccupancyAd"&amp;"dresses,$A10)&gt;0,SUMIFS('Tenant Occupancy'!WA$5:WA23,OccupancyUnits,$B10,OccupancyAddresses,$A10),IFERROR(VLOOKUP($A10&amp;"" ""&amp;$B10, FILTER(ARRAYFORMULA({OccupancyAddresses&amp;"" ""&amp; OccupancyUnits,'Tenant Occupancy'!WA$5:WA23}),INDEX(ARRAYFORMULA({OccupancyAdd"&amp;"resses&amp;"" ""&amp; OccupancyUnits,'Tenant Occupancy'!WA$5:WA23}),0,2)&lt;&gt;""""),2,FALSE),IF(VZ7=TODAY(),""Today"",)))))"),"")</f>
        <v/>
      </c>
      <c r="WA10" s="3" t="str">
        <f>IFERROR(__xludf.DUMMYFUNCTION("IF(ISBLANK($A10),, IF((ARRAYFORMULA(SUM(COUNTIFS(OccupancyAddresses,$A10,OccupancyUnits, $B10, 'Tenant Occupancy'!WB$5:WB23,{""&gt;0"",""Occupied"",""Late""}))))&gt;1,""Multiple Bookings"", IF(SUMIFS( 'Tenant Occupancy'!WB$5:WB23,OccupancyUnits,$B10,OccupancyAd"&amp;"dresses,$A10)&gt;0,SUMIFS('Tenant Occupancy'!WB$5:WB23,OccupancyUnits,$B10,OccupancyAddresses,$A10),IFERROR(VLOOKUP($A10&amp;"" ""&amp;$B10, FILTER(ARRAYFORMULA({OccupancyAddresses&amp;"" ""&amp; OccupancyUnits,'Tenant Occupancy'!WB$5:WB23}),INDEX(ARRAYFORMULA({OccupancyAdd"&amp;"resses&amp;"" ""&amp; OccupancyUnits,'Tenant Occupancy'!WB$5:WB23}),0,2)&lt;&gt;""""),2,FALSE),IF(WA7=TODAY(),""Today"",)))))"),"")</f>
        <v/>
      </c>
      <c r="WB10" s="3" t="str">
        <f>IFERROR(__xludf.DUMMYFUNCTION("IF(ISBLANK($A10),, IF((ARRAYFORMULA(SUM(COUNTIFS(OccupancyAddresses,$A10,OccupancyUnits, $B10, 'Tenant Occupancy'!WC$5:WC23,{""&gt;0"",""Occupied"",""Late""}))))&gt;1,""Multiple Bookings"", IF(SUMIFS( 'Tenant Occupancy'!WC$5:WC23,OccupancyUnits,$B10,OccupancyAd"&amp;"dresses,$A10)&gt;0,SUMIFS('Tenant Occupancy'!WC$5:WC23,OccupancyUnits,$B10,OccupancyAddresses,$A10),IFERROR(VLOOKUP($A10&amp;"" ""&amp;$B10, FILTER(ARRAYFORMULA({OccupancyAddresses&amp;"" ""&amp; OccupancyUnits,'Tenant Occupancy'!WC$5:WC23}),INDEX(ARRAYFORMULA({OccupancyAdd"&amp;"resses&amp;"" ""&amp; OccupancyUnits,'Tenant Occupancy'!WC$5:WC23}),0,2)&lt;&gt;""""),2,FALSE),IF(WB7=TODAY(),""Today"",)))))"),"")</f>
        <v/>
      </c>
      <c r="WC10" s="3" t="str">
        <f>IFERROR(__xludf.DUMMYFUNCTION("IF(ISBLANK($A10),, IF((ARRAYFORMULA(SUM(COUNTIFS(OccupancyAddresses,$A10,OccupancyUnits, $B10, 'Tenant Occupancy'!WD$5:WD23,{""&gt;0"",""Occupied"",""Late""}))))&gt;1,""Multiple Bookings"", IF(SUMIFS( 'Tenant Occupancy'!WD$5:WD23,OccupancyUnits,$B10,OccupancyAd"&amp;"dresses,$A10)&gt;0,SUMIFS('Tenant Occupancy'!WD$5:WD23,OccupancyUnits,$B10,OccupancyAddresses,$A10),IFERROR(VLOOKUP($A10&amp;"" ""&amp;$B10, FILTER(ARRAYFORMULA({OccupancyAddresses&amp;"" ""&amp; OccupancyUnits,'Tenant Occupancy'!WD$5:WD23}),INDEX(ARRAYFORMULA({OccupancyAdd"&amp;"resses&amp;"" ""&amp; OccupancyUnits,'Tenant Occupancy'!WD$5:WD23}),0,2)&lt;&gt;""""),2,FALSE),IF(WC7=TODAY(),""Today"",)))))"),"")</f>
        <v/>
      </c>
      <c r="WD10" s="3" t="str">
        <f>IFERROR(__xludf.DUMMYFUNCTION("IF(ISBLANK($A10),, IF((ARRAYFORMULA(SUM(COUNTIFS(OccupancyAddresses,$A10,OccupancyUnits, $B10, 'Tenant Occupancy'!WE$5:WE23,{""&gt;0"",""Occupied"",""Late""}))))&gt;1,""Multiple Bookings"", IF(SUMIFS( 'Tenant Occupancy'!WE$5:WE23,OccupancyUnits,$B10,OccupancyAd"&amp;"dresses,$A10)&gt;0,SUMIFS('Tenant Occupancy'!WE$5:WE23,OccupancyUnits,$B10,OccupancyAddresses,$A10),IFERROR(VLOOKUP($A10&amp;"" ""&amp;$B10, FILTER(ARRAYFORMULA({OccupancyAddresses&amp;"" ""&amp; OccupancyUnits,'Tenant Occupancy'!WE$5:WE23}),INDEX(ARRAYFORMULA({OccupancyAdd"&amp;"resses&amp;"" ""&amp; OccupancyUnits,'Tenant Occupancy'!WE$5:WE23}),0,2)&lt;&gt;""""),2,FALSE),IF(WD7=TODAY(),""Today"",)))))"),"")</f>
        <v/>
      </c>
      <c r="WE10" s="3" t="str">
        <f>IFERROR(__xludf.DUMMYFUNCTION("IF(ISBLANK($A10),, IF((ARRAYFORMULA(SUM(COUNTIFS(OccupancyAddresses,$A10,OccupancyUnits, $B10, 'Tenant Occupancy'!WF$5:WF23,{""&gt;0"",""Occupied"",""Late""}))))&gt;1,""Multiple Bookings"", IF(SUMIFS( 'Tenant Occupancy'!WF$5:WF23,OccupancyUnits,$B10,OccupancyAd"&amp;"dresses,$A10)&gt;0,SUMIFS('Tenant Occupancy'!WF$5:WF23,OccupancyUnits,$B10,OccupancyAddresses,$A10),IFERROR(VLOOKUP($A10&amp;"" ""&amp;$B10, FILTER(ARRAYFORMULA({OccupancyAddresses&amp;"" ""&amp; OccupancyUnits,'Tenant Occupancy'!WF$5:WF23}),INDEX(ARRAYFORMULA({OccupancyAdd"&amp;"resses&amp;"" ""&amp; OccupancyUnits,'Tenant Occupancy'!WF$5:WF23}),0,2)&lt;&gt;""""),2,FALSE),IF(WE7=TODAY(),""Today"",)))))"),"")</f>
        <v/>
      </c>
      <c r="WF10" s="3" t="str">
        <f>IFERROR(__xludf.DUMMYFUNCTION("IF(ISBLANK($A10),, IF((ARRAYFORMULA(SUM(COUNTIFS(OccupancyAddresses,$A10,OccupancyUnits, $B10, 'Tenant Occupancy'!WG$5:WG23,{""&gt;0"",""Occupied"",""Late""}))))&gt;1,""Multiple Bookings"", IF(SUMIFS( 'Tenant Occupancy'!WG$5:WG23,OccupancyUnits,$B10,OccupancyAd"&amp;"dresses,$A10)&gt;0,SUMIFS('Tenant Occupancy'!WG$5:WG23,OccupancyUnits,$B10,OccupancyAddresses,$A10),IFERROR(VLOOKUP($A10&amp;"" ""&amp;$B10, FILTER(ARRAYFORMULA({OccupancyAddresses&amp;"" ""&amp; OccupancyUnits,'Tenant Occupancy'!WG$5:WG23}),INDEX(ARRAYFORMULA({OccupancyAdd"&amp;"resses&amp;"" ""&amp; OccupancyUnits,'Tenant Occupancy'!WG$5:WG23}),0,2)&lt;&gt;""""),2,FALSE),IF(WF7=TODAY(),""Today"",)))))"),"")</f>
        <v/>
      </c>
      <c r="WG10" s="3" t="str">
        <f>IFERROR(__xludf.DUMMYFUNCTION("IF(ISBLANK($A10),, IF((ARRAYFORMULA(SUM(COUNTIFS(OccupancyAddresses,$A10,OccupancyUnits, $B10, 'Tenant Occupancy'!WH$5:WH23,{""&gt;0"",""Occupied"",""Late""}))))&gt;1,""Multiple Bookings"", IF(SUMIFS( 'Tenant Occupancy'!WH$5:WH23,OccupancyUnits,$B10,OccupancyAd"&amp;"dresses,$A10)&gt;0,SUMIFS('Tenant Occupancy'!WH$5:WH23,OccupancyUnits,$B10,OccupancyAddresses,$A10),IFERROR(VLOOKUP($A10&amp;"" ""&amp;$B10, FILTER(ARRAYFORMULA({OccupancyAddresses&amp;"" ""&amp; OccupancyUnits,'Tenant Occupancy'!WH$5:WH23}),INDEX(ARRAYFORMULA({OccupancyAdd"&amp;"resses&amp;"" ""&amp; OccupancyUnits,'Tenant Occupancy'!WH$5:WH23}),0,2)&lt;&gt;""""),2,FALSE),IF(WG7=TODAY(),""Today"",)))))"),"")</f>
        <v/>
      </c>
      <c r="WH10" s="3" t="str">
        <f>IFERROR(__xludf.DUMMYFUNCTION("IF(ISBLANK($A10),, IF((ARRAYFORMULA(SUM(COUNTIFS(OccupancyAddresses,$A10,OccupancyUnits, $B10, 'Tenant Occupancy'!WI$5:WI23,{""&gt;0"",""Occupied"",""Late""}))))&gt;1,""Multiple Bookings"", IF(SUMIFS( 'Tenant Occupancy'!WI$5:WI23,OccupancyUnits,$B10,OccupancyAd"&amp;"dresses,$A10)&gt;0,SUMIFS('Tenant Occupancy'!WI$5:WI23,OccupancyUnits,$B10,OccupancyAddresses,$A10),IFERROR(VLOOKUP($A10&amp;"" ""&amp;$B10, FILTER(ARRAYFORMULA({OccupancyAddresses&amp;"" ""&amp; OccupancyUnits,'Tenant Occupancy'!WI$5:WI23}),INDEX(ARRAYFORMULA({OccupancyAdd"&amp;"resses&amp;"" ""&amp; OccupancyUnits,'Tenant Occupancy'!WI$5:WI23}),0,2)&lt;&gt;""""),2,FALSE),IF(WH7=TODAY(),""Today"",)))))"),"")</f>
        <v/>
      </c>
      <c r="WI10" s="3" t="str">
        <f>IFERROR(__xludf.DUMMYFUNCTION("IF(ISBLANK($A10),, IF((ARRAYFORMULA(SUM(COUNTIFS(OccupancyAddresses,$A10,OccupancyUnits, $B10, 'Tenant Occupancy'!WJ$5:WJ23,{""&gt;0"",""Occupied"",""Late""}))))&gt;1,""Multiple Bookings"", IF(SUMIFS( 'Tenant Occupancy'!WJ$5:WJ23,OccupancyUnits,$B10,OccupancyAd"&amp;"dresses,$A10)&gt;0,SUMIFS('Tenant Occupancy'!WJ$5:WJ23,OccupancyUnits,$B10,OccupancyAddresses,$A10),IFERROR(VLOOKUP($A10&amp;"" ""&amp;$B10, FILTER(ARRAYFORMULA({OccupancyAddresses&amp;"" ""&amp; OccupancyUnits,'Tenant Occupancy'!WJ$5:WJ23}),INDEX(ARRAYFORMULA({OccupancyAdd"&amp;"resses&amp;"" ""&amp; OccupancyUnits,'Tenant Occupancy'!WJ$5:WJ23}),0,2)&lt;&gt;""""),2,FALSE),IF(WI7=TODAY(),""Today"",)))))"),"")</f>
        <v/>
      </c>
      <c r="WJ10" s="3" t="str">
        <f>IFERROR(__xludf.DUMMYFUNCTION("IF(ISBLANK($A10),, IF((ARRAYFORMULA(SUM(COUNTIFS(OccupancyAddresses,$A10,OccupancyUnits, $B10, 'Tenant Occupancy'!WK$5:WK23,{""&gt;0"",""Occupied"",""Late""}))))&gt;1,""Multiple Bookings"", IF(SUMIFS( 'Tenant Occupancy'!WK$5:WK23,OccupancyUnits,$B10,OccupancyAd"&amp;"dresses,$A10)&gt;0,SUMIFS('Tenant Occupancy'!WK$5:WK23,OccupancyUnits,$B10,OccupancyAddresses,$A10),IFERROR(VLOOKUP($A10&amp;"" ""&amp;$B10, FILTER(ARRAYFORMULA({OccupancyAddresses&amp;"" ""&amp; OccupancyUnits,'Tenant Occupancy'!WK$5:WK23}),INDEX(ARRAYFORMULA({OccupancyAdd"&amp;"resses&amp;"" ""&amp; OccupancyUnits,'Tenant Occupancy'!WK$5:WK23}),0,2)&lt;&gt;""""),2,FALSE),IF(WJ7=TODAY(),""Today"",)))))"),"")</f>
        <v/>
      </c>
      <c r="WK10" s="3" t="str">
        <f>IFERROR(__xludf.DUMMYFUNCTION("IF(ISBLANK($A10),, IF((ARRAYFORMULA(SUM(COUNTIFS(OccupancyAddresses,$A10,OccupancyUnits, $B10, 'Tenant Occupancy'!WL$5:WL23,{""&gt;0"",""Occupied"",""Late""}))))&gt;1,""Multiple Bookings"", IF(SUMIFS( 'Tenant Occupancy'!WL$5:WL23,OccupancyUnits,$B10,OccupancyAd"&amp;"dresses,$A10)&gt;0,SUMIFS('Tenant Occupancy'!WL$5:WL23,OccupancyUnits,$B10,OccupancyAddresses,$A10),IFERROR(VLOOKUP($A10&amp;"" ""&amp;$B10, FILTER(ARRAYFORMULA({OccupancyAddresses&amp;"" ""&amp; OccupancyUnits,'Tenant Occupancy'!WL$5:WL23}),INDEX(ARRAYFORMULA({OccupancyAdd"&amp;"resses&amp;"" ""&amp; OccupancyUnits,'Tenant Occupancy'!WL$5:WL23}),0,2)&lt;&gt;""""),2,FALSE),IF(WK7=TODAY(),""Today"",)))))"),"")</f>
        <v/>
      </c>
      <c r="WL10" s="3" t="str">
        <f>IFERROR(__xludf.DUMMYFUNCTION("IF(ISBLANK($A10),, IF((ARRAYFORMULA(SUM(COUNTIFS(OccupancyAddresses,$A10,OccupancyUnits, $B10, 'Tenant Occupancy'!WM$5:WM23,{""&gt;0"",""Occupied"",""Late""}))))&gt;1,""Multiple Bookings"", IF(SUMIFS( 'Tenant Occupancy'!WM$5:WM23,OccupancyUnits,$B10,OccupancyAd"&amp;"dresses,$A10)&gt;0,SUMIFS('Tenant Occupancy'!WM$5:WM23,OccupancyUnits,$B10,OccupancyAddresses,$A10),IFERROR(VLOOKUP($A10&amp;"" ""&amp;$B10, FILTER(ARRAYFORMULA({OccupancyAddresses&amp;"" ""&amp; OccupancyUnits,'Tenant Occupancy'!WM$5:WM23}),INDEX(ARRAYFORMULA({OccupancyAdd"&amp;"resses&amp;"" ""&amp; OccupancyUnits,'Tenant Occupancy'!WM$5:WM23}),0,2)&lt;&gt;""""),2,FALSE),IF(WL7=TODAY(),""Today"",)))))"),"")</f>
        <v/>
      </c>
      <c r="WM10" s="3" t="str">
        <f>IFERROR(__xludf.DUMMYFUNCTION("IF(ISBLANK($A10),, IF((ARRAYFORMULA(SUM(COUNTIFS(OccupancyAddresses,$A10,OccupancyUnits, $B10, 'Tenant Occupancy'!WN$5:WN23,{""&gt;0"",""Occupied"",""Late""}))))&gt;1,""Multiple Bookings"", IF(SUMIFS( 'Tenant Occupancy'!WN$5:WN23,OccupancyUnits,$B10,OccupancyAd"&amp;"dresses,$A10)&gt;0,SUMIFS('Tenant Occupancy'!WN$5:WN23,OccupancyUnits,$B10,OccupancyAddresses,$A10),IFERROR(VLOOKUP($A10&amp;"" ""&amp;$B10, FILTER(ARRAYFORMULA({OccupancyAddresses&amp;"" ""&amp; OccupancyUnits,'Tenant Occupancy'!WN$5:WN23}),INDEX(ARRAYFORMULA({OccupancyAdd"&amp;"resses&amp;"" ""&amp; OccupancyUnits,'Tenant Occupancy'!WN$5:WN23}),0,2)&lt;&gt;""""),2,FALSE),IF(WM7=TODAY(),""Today"",)))))"),"")</f>
        <v/>
      </c>
      <c r="WN10" s="3" t="str">
        <f>IFERROR(__xludf.DUMMYFUNCTION("IF(ISBLANK($A10),, IF((ARRAYFORMULA(SUM(COUNTIFS(OccupancyAddresses,$A10,OccupancyUnits, $B10, 'Tenant Occupancy'!WO$5:WO23,{""&gt;0"",""Occupied"",""Late""}))))&gt;1,""Multiple Bookings"", IF(SUMIFS( 'Tenant Occupancy'!WO$5:WO23,OccupancyUnits,$B10,OccupancyAd"&amp;"dresses,$A10)&gt;0,SUMIFS('Tenant Occupancy'!WO$5:WO23,OccupancyUnits,$B10,OccupancyAddresses,$A10),IFERROR(VLOOKUP($A10&amp;"" ""&amp;$B10, FILTER(ARRAYFORMULA({OccupancyAddresses&amp;"" ""&amp; OccupancyUnits,'Tenant Occupancy'!WO$5:WO23}),INDEX(ARRAYFORMULA({OccupancyAdd"&amp;"resses&amp;"" ""&amp; OccupancyUnits,'Tenant Occupancy'!WO$5:WO23}),0,2)&lt;&gt;""""),2,FALSE),IF(WN7=TODAY(),""Today"",)))))"),"")</f>
        <v/>
      </c>
      <c r="WO10" s="3" t="str">
        <f>IFERROR(__xludf.DUMMYFUNCTION("IF(ISBLANK($A10),, IF((ARRAYFORMULA(SUM(COUNTIFS(OccupancyAddresses,$A10,OccupancyUnits, $B10, 'Tenant Occupancy'!WP$5:WP23,{""&gt;0"",""Occupied"",""Late""}))))&gt;1,""Multiple Bookings"", IF(SUMIFS( 'Tenant Occupancy'!WP$5:WP23,OccupancyUnits,$B10,OccupancyAd"&amp;"dresses,$A10)&gt;0,SUMIFS('Tenant Occupancy'!WP$5:WP23,OccupancyUnits,$B10,OccupancyAddresses,$A10),IFERROR(VLOOKUP($A10&amp;"" ""&amp;$B10, FILTER(ARRAYFORMULA({OccupancyAddresses&amp;"" ""&amp; OccupancyUnits,'Tenant Occupancy'!WP$5:WP23}),INDEX(ARRAYFORMULA({OccupancyAdd"&amp;"resses&amp;"" ""&amp; OccupancyUnits,'Tenant Occupancy'!WP$5:WP23}),0,2)&lt;&gt;""""),2,FALSE),IF(WO7=TODAY(),""Today"",)))))"),"")</f>
        <v/>
      </c>
      <c r="WP10" s="3" t="str">
        <f>IFERROR(__xludf.DUMMYFUNCTION("IF(ISBLANK($A10),, IF((ARRAYFORMULA(SUM(COUNTIFS(OccupancyAddresses,$A10,OccupancyUnits, $B10, 'Tenant Occupancy'!WQ$5:WQ23,{""&gt;0"",""Occupied"",""Late""}))))&gt;1,""Multiple Bookings"", IF(SUMIFS( 'Tenant Occupancy'!WQ$5:WQ23,OccupancyUnits,$B10,OccupancyAd"&amp;"dresses,$A10)&gt;0,SUMIFS('Tenant Occupancy'!WQ$5:WQ23,OccupancyUnits,$B10,OccupancyAddresses,$A10),IFERROR(VLOOKUP($A10&amp;"" ""&amp;$B10, FILTER(ARRAYFORMULA({OccupancyAddresses&amp;"" ""&amp; OccupancyUnits,'Tenant Occupancy'!WQ$5:WQ23}),INDEX(ARRAYFORMULA({OccupancyAdd"&amp;"resses&amp;"" ""&amp; OccupancyUnits,'Tenant Occupancy'!WQ$5:WQ23}),0,2)&lt;&gt;""""),2,FALSE),IF(WP7=TODAY(),""Today"",)))))"),"")</f>
        <v/>
      </c>
      <c r="WQ10" s="3" t="str">
        <f>IFERROR(__xludf.DUMMYFUNCTION("IF(ISBLANK($A10),, IF((ARRAYFORMULA(SUM(COUNTIFS(OccupancyAddresses,$A10,OccupancyUnits, $B10, 'Tenant Occupancy'!WR$5:WR23,{""&gt;0"",""Occupied"",""Late""}))))&gt;1,""Multiple Bookings"", IF(SUMIFS( 'Tenant Occupancy'!WR$5:WR23,OccupancyUnits,$B10,OccupancyAd"&amp;"dresses,$A10)&gt;0,SUMIFS('Tenant Occupancy'!WR$5:WR23,OccupancyUnits,$B10,OccupancyAddresses,$A10),IFERROR(VLOOKUP($A10&amp;"" ""&amp;$B10, FILTER(ARRAYFORMULA({OccupancyAddresses&amp;"" ""&amp; OccupancyUnits,'Tenant Occupancy'!WR$5:WR23}),INDEX(ARRAYFORMULA({OccupancyAdd"&amp;"resses&amp;"" ""&amp; OccupancyUnits,'Tenant Occupancy'!WR$5:WR23}),0,2)&lt;&gt;""""),2,FALSE),IF(WQ7=TODAY(),""Today"",)))))"),"")</f>
        <v/>
      </c>
      <c r="WR10" s="3" t="str">
        <f>IFERROR(__xludf.DUMMYFUNCTION("IF(ISBLANK($A10),, IF((ARRAYFORMULA(SUM(COUNTIFS(OccupancyAddresses,$A10,OccupancyUnits, $B10, 'Tenant Occupancy'!WS$5:WS23,{""&gt;0"",""Occupied"",""Late""}))))&gt;1,""Multiple Bookings"", IF(SUMIFS( 'Tenant Occupancy'!WS$5:WS23,OccupancyUnits,$B10,OccupancyAd"&amp;"dresses,$A10)&gt;0,SUMIFS('Tenant Occupancy'!WS$5:WS23,OccupancyUnits,$B10,OccupancyAddresses,$A10),IFERROR(VLOOKUP($A10&amp;"" ""&amp;$B10, FILTER(ARRAYFORMULA({OccupancyAddresses&amp;"" ""&amp; OccupancyUnits,'Tenant Occupancy'!WS$5:WS23}),INDEX(ARRAYFORMULA({OccupancyAdd"&amp;"resses&amp;"" ""&amp; OccupancyUnits,'Tenant Occupancy'!WS$5:WS23}),0,2)&lt;&gt;""""),2,FALSE),IF(WR7=TODAY(),""Today"",)))))"),"")</f>
        <v/>
      </c>
      <c r="WS10" s="3" t="str">
        <f>IFERROR(__xludf.DUMMYFUNCTION("IF(ISBLANK($A10),, IF((ARRAYFORMULA(SUM(COUNTIFS(OccupancyAddresses,$A10,OccupancyUnits, $B10, 'Tenant Occupancy'!WT$5:WT23,{""&gt;0"",""Occupied"",""Late""}))))&gt;1,""Multiple Bookings"", IF(SUMIFS( 'Tenant Occupancy'!WT$5:WT23,OccupancyUnits,$B10,OccupancyAd"&amp;"dresses,$A10)&gt;0,SUMIFS('Tenant Occupancy'!WT$5:WT23,OccupancyUnits,$B10,OccupancyAddresses,$A10),IFERROR(VLOOKUP($A10&amp;"" ""&amp;$B10, FILTER(ARRAYFORMULA({OccupancyAddresses&amp;"" ""&amp; OccupancyUnits,'Tenant Occupancy'!WT$5:WT23}),INDEX(ARRAYFORMULA({OccupancyAdd"&amp;"resses&amp;"" ""&amp; OccupancyUnits,'Tenant Occupancy'!WT$5:WT23}),0,2)&lt;&gt;""""),2,FALSE),IF(WS7=TODAY(),""Today"",)))))"),"")</f>
        <v/>
      </c>
      <c r="WT10" s="3" t="str">
        <f>IFERROR(__xludf.DUMMYFUNCTION("IF(ISBLANK($A10),, IF((ARRAYFORMULA(SUM(COUNTIFS(OccupancyAddresses,$A10,OccupancyUnits, $B10, 'Tenant Occupancy'!WU$5:WU23,{""&gt;0"",""Occupied"",""Late""}))))&gt;1,""Multiple Bookings"", IF(SUMIFS( 'Tenant Occupancy'!WU$5:WU23,OccupancyUnits,$B10,OccupancyAd"&amp;"dresses,$A10)&gt;0,SUMIFS('Tenant Occupancy'!WU$5:WU23,OccupancyUnits,$B10,OccupancyAddresses,$A10),IFERROR(VLOOKUP($A10&amp;"" ""&amp;$B10, FILTER(ARRAYFORMULA({OccupancyAddresses&amp;"" ""&amp; OccupancyUnits,'Tenant Occupancy'!WU$5:WU23}),INDEX(ARRAYFORMULA({OccupancyAdd"&amp;"resses&amp;"" ""&amp; OccupancyUnits,'Tenant Occupancy'!WU$5:WU23}),0,2)&lt;&gt;""""),2,FALSE),IF(WT7=TODAY(),""Today"",)))))"),"")</f>
        <v/>
      </c>
      <c r="WU10" s="3" t="str">
        <f>IFERROR(__xludf.DUMMYFUNCTION("IF(ISBLANK($A10),, IF((ARRAYFORMULA(SUM(COUNTIFS(OccupancyAddresses,$A10,OccupancyUnits, $B10, 'Tenant Occupancy'!WV$5:WV23,{""&gt;0"",""Occupied"",""Late""}))))&gt;1,""Multiple Bookings"", IF(SUMIFS( 'Tenant Occupancy'!WV$5:WV23,OccupancyUnits,$B10,OccupancyAd"&amp;"dresses,$A10)&gt;0,SUMIFS('Tenant Occupancy'!WV$5:WV23,OccupancyUnits,$B10,OccupancyAddresses,$A10),IFERROR(VLOOKUP($A10&amp;"" ""&amp;$B10, FILTER(ARRAYFORMULA({OccupancyAddresses&amp;"" ""&amp; OccupancyUnits,'Tenant Occupancy'!WV$5:WV23}),INDEX(ARRAYFORMULA({OccupancyAdd"&amp;"resses&amp;"" ""&amp; OccupancyUnits,'Tenant Occupancy'!WV$5:WV23}),0,2)&lt;&gt;""""),2,FALSE),IF(WU7=TODAY(),""Today"",)))))"),"")</f>
        <v/>
      </c>
      <c r="WV10" s="3" t="str">
        <f>IFERROR(__xludf.DUMMYFUNCTION("IF(ISBLANK($A10),, IF((ARRAYFORMULA(SUM(COUNTIFS(OccupancyAddresses,$A10,OccupancyUnits, $B10, 'Tenant Occupancy'!WW$5:WW23,{""&gt;0"",""Occupied"",""Late""}))))&gt;1,""Multiple Bookings"", IF(SUMIFS( 'Tenant Occupancy'!WW$5:WW23,OccupancyUnits,$B10,OccupancyAd"&amp;"dresses,$A10)&gt;0,SUMIFS('Tenant Occupancy'!WW$5:WW23,OccupancyUnits,$B10,OccupancyAddresses,$A10),IFERROR(VLOOKUP($A10&amp;"" ""&amp;$B10, FILTER(ARRAYFORMULA({OccupancyAddresses&amp;"" ""&amp; OccupancyUnits,'Tenant Occupancy'!WW$5:WW23}),INDEX(ARRAYFORMULA({OccupancyAdd"&amp;"resses&amp;"" ""&amp; OccupancyUnits,'Tenant Occupancy'!WW$5:WW23}),0,2)&lt;&gt;""""),2,FALSE),IF(WV7=TODAY(),""Today"",)))))"),"")</f>
        <v/>
      </c>
      <c r="WW10" s="3" t="str">
        <f>IFERROR(__xludf.DUMMYFUNCTION("IF(ISBLANK($A10),, IF((ARRAYFORMULA(SUM(COUNTIFS(OccupancyAddresses,$A10,OccupancyUnits, $B10, 'Tenant Occupancy'!WX$5:WX23,{""&gt;0"",""Occupied"",""Late""}))))&gt;1,""Multiple Bookings"", IF(SUMIFS( 'Tenant Occupancy'!WX$5:WX23,OccupancyUnits,$B10,OccupancyAd"&amp;"dresses,$A10)&gt;0,SUMIFS('Tenant Occupancy'!WX$5:WX23,OccupancyUnits,$B10,OccupancyAddresses,$A10),IFERROR(VLOOKUP($A10&amp;"" ""&amp;$B10, FILTER(ARRAYFORMULA({OccupancyAddresses&amp;"" ""&amp; OccupancyUnits,'Tenant Occupancy'!WX$5:WX23}),INDEX(ARRAYFORMULA({OccupancyAdd"&amp;"resses&amp;"" ""&amp; OccupancyUnits,'Tenant Occupancy'!WX$5:WX23}),0,2)&lt;&gt;""""),2,FALSE),IF(WW7=TODAY(),""Today"",)))))"),"")</f>
        <v/>
      </c>
      <c r="WX10" s="3" t="str">
        <f>IFERROR(__xludf.DUMMYFUNCTION("IF(ISBLANK($A10),, IF((ARRAYFORMULA(SUM(COUNTIFS(OccupancyAddresses,$A10,OccupancyUnits, $B10, 'Tenant Occupancy'!WY$5:WY23,{""&gt;0"",""Occupied"",""Late""}))))&gt;1,""Multiple Bookings"", IF(SUMIFS( 'Tenant Occupancy'!WY$5:WY23,OccupancyUnits,$B10,OccupancyAd"&amp;"dresses,$A10)&gt;0,SUMIFS('Tenant Occupancy'!WY$5:WY23,OccupancyUnits,$B10,OccupancyAddresses,$A10),IFERROR(VLOOKUP($A10&amp;"" ""&amp;$B10, FILTER(ARRAYFORMULA({OccupancyAddresses&amp;"" ""&amp; OccupancyUnits,'Tenant Occupancy'!WY$5:WY23}),INDEX(ARRAYFORMULA({OccupancyAdd"&amp;"resses&amp;"" ""&amp; OccupancyUnits,'Tenant Occupancy'!WY$5:WY23}),0,2)&lt;&gt;""""),2,FALSE),IF(WX7=TODAY(),""Today"",)))))"),"")</f>
        <v/>
      </c>
      <c r="WY10" s="3" t="str">
        <f>IFERROR(__xludf.DUMMYFUNCTION("IF(ISBLANK($A10),, IF((ARRAYFORMULA(SUM(COUNTIFS(OccupancyAddresses,$A10,OccupancyUnits, $B10, 'Tenant Occupancy'!WZ$5:WZ23,{""&gt;0"",""Occupied"",""Late""}))))&gt;1,""Multiple Bookings"", IF(SUMIFS( 'Tenant Occupancy'!WZ$5:WZ23,OccupancyUnits,$B10,OccupancyAd"&amp;"dresses,$A10)&gt;0,SUMIFS('Tenant Occupancy'!WZ$5:WZ23,OccupancyUnits,$B10,OccupancyAddresses,$A10),IFERROR(VLOOKUP($A10&amp;"" ""&amp;$B10, FILTER(ARRAYFORMULA({OccupancyAddresses&amp;"" ""&amp; OccupancyUnits,'Tenant Occupancy'!WZ$5:WZ23}),INDEX(ARRAYFORMULA({OccupancyAdd"&amp;"resses&amp;"" ""&amp; OccupancyUnits,'Tenant Occupancy'!WZ$5:WZ23}),0,2)&lt;&gt;""""),2,FALSE),IF(WY7=TODAY(),""Today"",)))))"),"")</f>
        <v/>
      </c>
      <c r="WZ10" s="3" t="str">
        <f>IFERROR(__xludf.DUMMYFUNCTION("IF(ISBLANK($A10),, IF((ARRAYFORMULA(SUM(COUNTIFS(OccupancyAddresses,$A10,OccupancyUnits, $B10, 'Tenant Occupancy'!XA$5:XA23,{""&gt;0"",""Occupied"",""Late""}))))&gt;1,""Multiple Bookings"", IF(SUMIFS( 'Tenant Occupancy'!XA$5:XA23,OccupancyUnits,$B10,OccupancyAd"&amp;"dresses,$A10)&gt;0,SUMIFS('Tenant Occupancy'!XA$5:XA23,OccupancyUnits,$B10,OccupancyAddresses,$A10),IFERROR(VLOOKUP($A10&amp;"" ""&amp;$B10, FILTER(ARRAYFORMULA({OccupancyAddresses&amp;"" ""&amp; OccupancyUnits,'Tenant Occupancy'!XA$5:XA23}),INDEX(ARRAYFORMULA({OccupancyAdd"&amp;"resses&amp;"" ""&amp; OccupancyUnits,'Tenant Occupancy'!XA$5:XA23}),0,2)&lt;&gt;""""),2,FALSE),IF(WZ7=TODAY(),""Today"",)))))"),"")</f>
        <v/>
      </c>
      <c r="XA10" s="3" t="str">
        <f>IFERROR(__xludf.DUMMYFUNCTION("IF(ISBLANK($A10),, IF((ARRAYFORMULA(SUM(COUNTIFS(OccupancyAddresses,$A10,OccupancyUnits, $B10, 'Tenant Occupancy'!XB$5:XB23,{""&gt;0"",""Occupied"",""Late""}))))&gt;1,""Multiple Bookings"", IF(SUMIFS( 'Tenant Occupancy'!XB$5:XB23,OccupancyUnits,$B10,OccupancyAd"&amp;"dresses,$A10)&gt;0,SUMIFS('Tenant Occupancy'!XB$5:XB23,OccupancyUnits,$B10,OccupancyAddresses,$A10),IFERROR(VLOOKUP($A10&amp;"" ""&amp;$B10, FILTER(ARRAYFORMULA({OccupancyAddresses&amp;"" ""&amp; OccupancyUnits,'Tenant Occupancy'!XB$5:XB23}),INDEX(ARRAYFORMULA({OccupancyAdd"&amp;"resses&amp;"" ""&amp; OccupancyUnits,'Tenant Occupancy'!XB$5:XB23}),0,2)&lt;&gt;""""),2,FALSE),IF(XA7=TODAY(),""Today"",)))))"),"")</f>
        <v/>
      </c>
      <c r="XB10" s="3" t="str">
        <f>IFERROR(__xludf.DUMMYFUNCTION("IF(ISBLANK($A10),, IF((ARRAYFORMULA(SUM(COUNTIFS(OccupancyAddresses,$A10,OccupancyUnits, $B10, 'Tenant Occupancy'!XC$5:XC23,{""&gt;0"",""Occupied"",""Late""}))))&gt;1,""Multiple Bookings"", IF(SUMIFS( 'Tenant Occupancy'!XC$5:XC23,OccupancyUnits,$B10,OccupancyAd"&amp;"dresses,$A10)&gt;0,SUMIFS('Tenant Occupancy'!XC$5:XC23,OccupancyUnits,$B10,OccupancyAddresses,$A10),IFERROR(VLOOKUP($A10&amp;"" ""&amp;$B10, FILTER(ARRAYFORMULA({OccupancyAddresses&amp;"" ""&amp; OccupancyUnits,'Tenant Occupancy'!XC$5:XC23}),INDEX(ARRAYFORMULA({OccupancyAdd"&amp;"resses&amp;"" ""&amp; OccupancyUnits,'Tenant Occupancy'!XC$5:XC23}),0,2)&lt;&gt;""""),2,FALSE),IF(XB7=TODAY(),""Today"",)))))"),"")</f>
        <v/>
      </c>
      <c r="XC10" s="3" t="str">
        <f>IFERROR(__xludf.DUMMYFUNCTION("IF(ISBLANK($A10),, IF((ARRAYFORMULA(SUM(COUNTIFS(OccupancyAddresses,$A10,OccupancyUnits, $B10, 'Tenant Occupancy'!XD$5:XD23,{""&gt;0"",""Occupied"",""Late""}))))&gt;1,""Multiple Bookings"", IF(SUMIFS( 'Tenant Occupancy'!XD$5:XD23,OccupancyUnits,$B10,OccupancyAd"&amp;"dresses,$A10)&gt;0,SUMIFS('Tenant Occupancy'!XD$5:XD23,OccupancyUnits,$B10,OccupancyAddresses,$A10),IFERROR(VLOOKUP($A10&amp;"" ""&amp;$B10, FILTER(ARRAYFORMULA({OccupancyAddresses&amp;"" ""&amp; OccupancyUnits,'Tenant Occupancy'!XD$5:XD23}),INDEX(ARRAYFORMULA({OccupancyAdd"&amp;"resses&amp;"" ""&amp; OccupancyUnits,'Tenant Occupancy'!XD$5:XD23}),0,2)&lt;&gt;""""),2,FALSE),IF(XC7=TODAY(),""Today"",)))))"),"")</f>
        <v/>
      </c>
      <c r="XD10" s="3" t="str">
        <f>IFERROR(__xludf.DUMMYFUNCTION("IF(ISBLANK($A10),, IF((ARRAYFORMULA(SUM(COUNTIFS(OccupancyAddresses,$A10,OccupancyUnits, $B10, 'Tenant Occupancy'!XE$5:XE23,{""&gt;0"",""Occupied"",""Late""}))))&gt;1,""Multiple Bookings"", IF(SUMIFS( 'Tenant Occupancy'!XE$5:XE23,OccupancyUnits,$B10,OccupancyAd"&amp;"dresses,$A10)&gt;0,SUMIFS('Tenant Occupancy'!XE$5:XE23,OccupancyUnits,$B10,OccupancyAddresses,$A10),IFERROR(VLOOKUP($A10&amp;"" ""&amp;$B10, FILTER(ARRAYFORMULA({OccupancyAddresses&amp;"" ""&amp; OccupancyUnits,'Tenant Occupancy'!XE$5:XE23}),INDEX(ARRAYFORMULA({OccupancyAdd"&amp;"resses&amp;"" ""&amp; OccupancyUnits,'Tenant Occupancy'!XE$5:XE23}),0,2)&lt;&gt;""""),2,FALSE),IF(XD7=TODAY(),""Today"",)))))"),"")</f>
        <v/>
      </c>
      <c r="XE10" s="3" t="str">
        <f>IFERROR(__xludf.DUMMYFUNCTION("IF(ISBLANK($A10),, IF((ARRAYFORMULA(SUM(COUNTIFS(OccupancyAddresses,$A10,OccupancyUnits, $B10, 'Tenant Occupancy'!XF$5:XF23,{""&gt;0"",""Occupied"",""Late""}))))&gt;1,""Multiple Bookings"", IF(SUMIFS( 'Tenant Occupancy'!XF$5:XF23,OccupancyUnits,$B10,OccupancyAd"&amp;"dresses,$A10)&gt;0,SUMIFS('Tenant Occupancy'!XF$5:XF23,OccupancyUnits,$B10,OccupancyAddresses,$A10),IFERROR(VLOOKUP($A10&amp;"" ""&amp;$B10, FILTER(ARRAYFORMULA({OccupancyAddresses&amp;"" ""&amp; OccupancyUnits,'Tenant Occupancy'!XF$5:XF23}),INDEX(ARRAYFORMULA({OccupancyAdd"&amp;"resses&amp;"" ""&amp; OccupancyUnits,'Tenant Occupancy'!XF$5:XF23}),0,2)&lt;&gt;""""),2,FALSE),IF(XE7=TODAY(),""Today"",)))))"),"")</f>
        <v/>
      </c>
      <c r="XF10" s="3" t="str">
        <f>IFERROR(__xludf.DUMMYFUNCTION("IF(ISBLANK($A10),, IF((ARRAYFORMULA(SUM(COUNTIFS(OccupancyAddresses,$A10,OccupancyUnits, $B10, 'Tenant Occupancy'!XG$5:XG23,{""&gt;0"",""Occupied"",""Late""}))))&gt;1,""Multiple Bookings"", IF(SUMIFS( 'Tenant Occupancy'!XG$5:XG23,OccupancyUnits,$B10,OccupancyAd"&amp;"dresses,$A10)&gt;0,SUMIFS('Tenant Occupancy'!XG$5:XG23,OccupancyUnits,$B10,OccupancyAddresses,$A10),IFERROR(VLOOKUP($A10&amp;"" ""&amp;$B10, FILTER(ARRAYFORMULA({OccupancyAddresses&amp;"" ""&amp; OccupancyUnits,'Tenant Occupancy'!XG$5:XG23}),INDEX(ARRAYFORMULA({OccupancyAdd"&amp;"resses&amp;"" ""&amp; OccupancyUnits,'Tenant Occupancy'!XG$5:XG23}),0,2)&lt;&gt;""""),2,FALSE),IF(XF7=TODAY(),""Today"",)))))"),"")</f>
        <v/>
      </c>
      <c r="XG10" s="3" t="str">
        <f>IFERROR(__xludf.DUMMYFUNCTION("IF(ISBLANK($A10),, IF((ARRAYFORMULA(SUM(COUNTIFS(OccupancyAddresses,$A10,OccupancyUnits, $B10, 'Tenant Occupancy'!XH$5:XH23,{""&gt;0"",""Occupied"",""Late""}))))&gt;1,""Multiple Bookings"", IF(SUMIFS( 'Tenant Occupancy'!XH$5:XH23,OccupancyUnits,$B10,OccupancyAd"&amp;"dresses,$A10)&gt;0,SUMIFS('Tenant Occupancy'!XH$5:XH23,OccupancyUnits,$B10,OccupancyAddresses,$A10),IFERROR(VLOOKUP($A10&amp;"" ""&amp;$B10, FILTER(ARRAYFORMULA({OccupancyAddresses&amp;"" ""&amp; OccupancyUnits,'Tenant Occupancy'!XH$5:XH23}),INDEX(ARRAYFORMULA({OccupancyAdd"&amp;"resses&amp;"" ""&amp; OccupancyUnits,'Tenant Occupancy'!XH$5:XH23}),0,2)&lt;&gt;""""),2,FALSE),IF(XG7=TODAY(),""Today"",)))))"),"")</f>
        <v/>
      </c>
      <c r="XH10" s="3" t="str">
        <f>IFERROR(__xludf.DUMMYFUNCTION("IF(ISBLANK($A10),, IF((ARRAYFORMULA(SUM(COUNTIFS(OccupancyAddresses,$A10,OccupancyUnits, $B10, 'Tenant Occupancy'!XI$5:XI23,{""&gt;0"",""Occupied"",""Late""}))))&gt;1,""Multiple Bookings"", IF(SUMIFS( 'Tenant Occupancy'!XI$5:XI23,OccupancyUnits,$B10,OccupancyAd"&amp;"dresses,$A10)&gt;0,SUMIFS('Tenant Occupancy'!XI$5:XI23,OccupancyUnits,$B10,OccupancyAddresses,$A10),IFERROR(VLOOKUP($A10&amp;"" ""&amp;$B10, FILTER(ARRAYFORMULA({OccupancyAddresses&amp;"" ""&amp; OccupancyUnits,'Tenant Occupancy'!XI$5:XI23}),INDEX(ARRAYFORMULA({OccupancyAdd"&amp;"resses&amp;"" ""&amp; OccupancyUnits,'Tenant Occupancy'!XI$5:XI23}),0,2)&lt;&gt;""""),2,FALSE),IF(XH7=TODAY(),""Today"",)))))"),"")</f>
        <v/>
      </c>
      <c r="XI10" s="3" t="str">
        <f>IFERROR(__xludf.DUMMYFUNCTION("IF(ISBLANK($A10),, IF((ARRAYFORMULA(SUM(COUNTIFS(OccupancyAddresses,$A10,OccupancyUnits, $B10, 'Tenant Occupancy'!XJ$5:XJ23,{""&gt;0"",""Occupied"",""Late""}))))&gt;1,""Multiple Bookings"", IF(SUMIFS( 'Tenant Occupancy'!XJ$5:XJ23,OccupancyUnits,$B10,OccupancyAd"&amp;"dresses,$A10)&gt;0,SUMIFS('Tenant Occupancy'!XJ$5:XJ23,OccupancyUnits,$B10,OccupancyAddresses,$A10),IFERROR(VLOOKUP($A10&amp;"" ""&amp;$B10, FILTER(ARRAYFORMULA({OccupancyAddresses&amp;"" ""&amp; OccupancyUnits,'Tenant Occupancy'!XJ$5:XJ23}),INDEX(ARRAYFORMULA({OccupancyAdd"&amp;"resses&amp;"" ""&amp; OccupancyUnits,'Tenant Occupancy'!XJ$5:XJ23}),0,2)&lt;&gt;""""),2,FALSE),IF(XI7=TODAY(),""Today"",)))))"),"")</f>
        <v/>
      </c>
      <c r="XJ10" s="3" t="str">
        <f>IFERROR(__xludf.DUMMYFUNCTION("IF(ISBLANK($A10),, IF((ARRAYFORMULA(SUM(COUNTIFS(OccupancyAddresses,$A10,OccupancyUnits, $B10, 'Tenant Occupancy'!XK$5:XK23,{""&gt;0"",""Occupied"",""Late""}))))&gt;1,""Multiple Bookings"", IF(SUMIFS( 'Tenant Occupancy'!XK$5:XK23,OccupancyUnits,$B10,OccupancyAd"&amp;"dresses,$A10)&gt;0,SUMIFS('Tenant Occupancy'!XK$5:XK23,OccupancyUnits,$B10,OccupancyAddresses,$A10),IFERROR(VLOOKUP($A10&amp;"" ""&amp;$B10, FILTER(ARRAYFORMULA({OccupancyAddresses&amp;"" ""&amp; OccupancyUnits,'Tenant Occupancy'!XK$5:XK23}),INDEX(ARRAYFORMULA({OccupancyAdd"&amp;"resses&amp;"" ""&amp; OccupancyUnits,'Tenant Occupancy'!XK$5:XK23}),0,2)&lt;&gt;""""),2,FALSE),IF(XJ7=TODAY(),""Today"",)))))"),"")</f>
        <v/>
      </c>
      <c r="XK10" s="3" t="str">
        <f>IFERROR(__xludf.DUMMYFUNCTION("IF(ISBLANK($A10),, IF((ARRAYFORMULA(SUM(COUNTIFS(OccupancyAddresses,$A10,OccupancyUnits, $B10, 'Tenant Occupancy'!XL$5:XL23,{""&gt;0"",""Occupied"",""Late""}))))&gt;1,""Multiple Bookings"", IF(SUMIFS( 'Tenant Occupancy'!XL$5:XL23,OccupancyUnits,$B10,OccupancyAd"&amp;"dresses,$A10)&gt;0,SUMIFS('Tenant Occupancy'!XL$5:XL23,OccupancyUnits,$B10,OccupancyAddresses,$A10),IFERROR(VLOOKUP($A10&amp;"" ""&amp;$B10, FILTER(ARRAYFORMULA({OccupancyAddresses&amp;"" ""&amp; OccupancyUnits,'Tenant Occupancy'!XL$5:XL23}),INDEX(ARRAYFORMULA({OccupancyAdd"&amp;"resses&amp;"" ""&amp; OccupancyUnits,'Tenant Occupancy'!XL$5:XL23}),0,2)&lt;&gt;""""),2,FALSE),IF(XK7=TODAY(),""Today"",)))))"),"")</f>
        <v/>
      </c>
      <c r="XL10" s="3" t="str">
        <f>IFERROR(__xludf.DUMMYFUNCTION("IF(ISBLANK($A10),, IF((ARRAYFORMULA(SUM(COUNTIFS(OccupancyAddresses,$A10,OccupancyUnits, $B10, 'Tenant Occupancy'!XM$5:XM23,{""&gt;0"",""Occupied"",""Late""}))))&gt;1,""Multiple Bookings"", IF(SUMIFS( 'Tenant Occupancy'!XM$5:XM23,OccupancyUnits,$B10,OccupancyAd"&amp;"dresses,$A10)&gt;0,SUMIFS('Tenant Occupancy'!XM$5:XM23,OccupancyUnits,$B10,OccupancyAddresses,$A10),IFERROR(VLOOKUP($A10&amp;"" ""&amp;$B10, FILTER(ARRAYFORMULA({OccupancyAddresses&amp;"" ""&amp; OccupancyUnits,'Tenant Occupancy'!XM$5:XM23}),INDEX(ARRAYFORMULA({OccupancyAdd"&amp;"resses&amp;"" ""&amp; OccupancyUnits,'Tenant Occupancy'!XM$5:XM23}),0,2)&lt;&gt;""""),2,FALSE),IF(XL7=TODAY(),""Today"",)))))"),"")</f>
        <v/>
      </c>
      <c r="XM10" s="3" t="str">
        <f>IFERROR(__xludf.DUMMYFUNCTION("IF(ISBLANK($A10),, IF((ARRAYFORMULA(SUM(COUNTIFS(OccupancyAddresses,$A10,OccupancyUnits, $B10, 'Tenant Occupancy'!XN$5:XN23,{""&gt;0"",""Occupied"",""Late""}))))&gt;1,""Multiple Bookings"", IF(SUMIFS( 'Tenant Occupancy'!XN$5:XN23,OccupancyUnits,$B10,OccupancyAd"&amp;"dresses,$A10)&gt;0,SUMIFS('Tenant Occupancy'!XN$5:XN23,OccupancyUnits,$B10,OccupancyAddresses,$A10),IFERROR(VLOOKUP($A10&amp;"" ""&amp;$B10, FILTER(ARRAYFORMULA({OccupancyAddresses&amp;"" ""&amp; OccupancyUnits,'Tenant Occupancy'!XN$5:XN23}),INDEX(ARRAYFORMULA({OccupancyAdd"&amp;"resses&amp;"" ""&amp; OccupancyUnits,'Tenant Occupancy'!XN$5:XN23}),0,2)&lt;&gt;""""),2,FALSE),IF(XM7=TODAY(),""Today"",)))))"),"")</f>
        <v/>
      </c>
      <c r="XN10" s="3" t="str">
        <f>IFERROR(__xludf.DUMMYFUNCTION("IF(ISBLANK($A10),, IF((ARRAYFORMULA(SUM(COUNTIFS(OccupancyAddresses,$A10,OccupancyUnits, $B10, 'Tenant Occupancy'!XO$5:XO23,{""&gt;0"",""Occupied"",""Late""}))))&gt;1,""Multiple Bookings"", IF(SUMIFS( 'Tenant Occupancy'!XO$5:XO23,OccupancyUnits,$B10,OccupancyAd"&amp;"dresses,$A10)&gt;0,SUMIFS('Tenant Occupancy'!XO$5:XO23,OccupancyUnits,$B10,OccupancyAddresses,$A10),IFERROR(VLOOKUP($A10&amp;"" ""&amp;$B10, FILTER(ARRAYFORMULA({OccupancyAddresses&amp;"" ""&amp; OccupancyUnits,'Tenant Occupancy'!XO$5:XO23}),INDEX(ARRAYFORMULA({OccupancyAdd"&amp;"resses&amp;"" ""&amp; OccupancyUnits,'Tenant Occupancy'!XO$5:XO23}),0,2)&lt;&gt;""""),2,FALSE),IF(XN7=TODAY(),""Today"",)))))"),"")</f>
        <v/>
      </c>
      <c r="XO10" s="3" t="str">
        <f>IFERROR(__xludf.DUMMYFUNCTION("IF(ISBLANK($A10),, IF((ARRAYFORMULA(SUM(COUNTIFS(OccupancyAddresses,$A10,OccupancyUnits, $B10, 'Tenant Occupancy'!XP$5:XP23,{""&gt;0"",""Occupied"",""Late""}))))&gt;1,""Multiple Bookings"", IF(SUMIFS( 'Tenant Occupancy'!XP$5:XP23,OccupancyUnits,$B10,OccupancyAd"&amp;"dresses,$A10)&gt;0,SUMIFS('Tenant Occupancy'!XP$5:XP23,OccupancyUnits,$B10,OccupancyAddresses,$A10),IFERROR(VLOOKUP($A10&amp;"" ""&amp;$B10, FILTER(ARRAYFORMULA({OccupancyAddresses&amp;"" ""&amp; OccupancyUnits,'Tenant Occupancy'!XP$5:XP23}),INDEX(ARRAYFORMULA({OccupancyAdd"&amp;"resses&amp;"" ""&amp; OccupancyUnits,'Tenant Occupancy'!XP$5:XP23}),0,2)&lt;&gt;""""),2,FALSE),IF(XO7=TODAY(),""Today"",)))))"),"")</f>
        <v/>
      </c>
      <c r="XP10" s="3" t="str">
        <f>IFERROR(__xludf.DUMMYFUNCTION("IF(ISBLANK($A10),, IF((ARRAYFORMULA(SUM(COUNTIFS(OccupancyAddresses,$A10,OccupancyUnits, $B10, 'Tenant Occupancy'!XQ$5:XQ23,{""&gt;0"",""Occupied"",""Late""}))))&gt;1,""Multiple Bookings"", IF(SUMIFS( 'Tenant Occupancy'!XQ$5:XQ23,OccupancyUnits,$B10,OccupancyAd"&amp;"dresses,$A10)&gt;0,SUMIFS('Tenant Occupancy'!XQ$5:XQ23,OccupancyUnits,$B10,OccupancyAddresses,$A10),IFERROR(VLOOKUP($A10&amp;"" ""&amp;$B10, FILTER(ARRAYFORMULA({OccupancyAddresses&amp;"" ""&amp; OccupancyUnits,'Tenant Occupancy'!XQ$5:XQ23}),INDEX(ARRAYFORMULA({OccupancyAdd"&amp;"resses&amp;"" ""&amp; OccupancyUnits,'Tenant Occupancy'!XQ$5:XQ23}),0,2)&lt;&gt;""""),2,FALSE),IF(XP7=TODAY(),""Today"",)))))"),"")</f>
        <v/>
      </c>
      <c r="XQ10" s="3" t="str">
        <f>IFERROR(__xludf.DUMMYFUNCTION("IF(ISBLANK($A10),, IF((ARRAYFORMULA(SUM(COUNTIFS(OccupancyAddresses,$A10,OccupancyUnits, $B10, 'Tenant Occupancy'!XR$5:XR23,{""&gt;0"",""Occupied"",""Late""}))))&gt;1,""Multiple Bookings"", IF(SUMIFS( 'Tenant Occupancy'!XR$5:XR23,OccupancyUnits,$B10,OccupancyAd"&amp;"dresses,$A10)&gt;0,SUMIFS('Tenant Occupancy'!XR$5:XR23,OccupancyUnits,$B10,OccupancyAddresses,$A10),IFERROR(VLOOKUP($A10&amp;"" ""&amp;$B10, FILTER(ARRAYFORMULA({OccupancyAddresses&amp;"" ""&amp; OccupancyUnits,'Tenant Occupancy'!XR$5:XR23}),INDEX(ARRAYFORMULA({OccupancyAdd"&amp;"resses&amp;"" ""&amp; OccupancyUnits,'Tenant Occupancy'!XR$5:XR23}),0,2)&lt;&gt;""""),2,FALSE),IF(XQ7=TODAY(),""Today"",)))))"),"")</f>
        <v/>
      </c>
      <c r="XR10" s="3" t="str">
        <f>IFERROR(__xludf.DUMMYFUNCTION("IF(ISBLANK($A10),, IF((ARRAYFORMULA(SUM(COUNTIFS(OccupancyAddresses,$A10,OccupancyUnits, $B10, 'Tenant Occupancy'!XS$5:XS23,{""&gt;0"",""Occupied"",""Late""}))))&gt;1,""Multiple Bookings"", IF(SUMIFS( 'Tenant Occupancy'!XS$5:XS23,OccupancyUnits,$B10,OccupancyAd"&amp;"dresses,$A10)&gt;0,SUMIFS('Tenant Occupancy'!XS$5:XS23,OccupancyUnits,$B10,OccupancyAddresses,$A10),IFERROR(VLOOKUP($A10&amp;"" ""&amp;$B10, FILTER(ARRAYFORMULA({OccupancyAddresses&amp;"" ""&amp; OccupancyUnits,'Tenant Occupancy'!XS$5:XS23}),INDEX(ARRAYFORMULA({OccupancyAdd"&amp;"resses&amp;"" ""&amp; OccupancyUnits,'Tenant Occupancy'!XS$5:XS23}),0,2)&lt;&gt;""""),2,FALSE),IF(XR7=TODAY(),""Today"",)))))"),"")</f>
        <v/>
      </c>
      <c r="XS10" s="3" t="str">
        <f>IFERROR(__xludf.DUMMYFUNCTION("IF(ISBLANK($A10),, IF((ARRAYFORMULA(SUM(COUNTIFS(OccupancyAddresses,$A10,OccupancyUnits, $B10, 'Tenant Occupancy'!XT$5:XT23,{""&gt;0"",""Occupied"",""Late""}))))&gt;1,""Multiple Bookings"", IF(SUMIFS( 'Tenant Occupancy'!XT$5:XT23,OccupancyUnits,$B10,OccupancyAd"&amp;"dresses,$A10)&gt;0,SUMIFS('Tenant Occupancy'!XT$5:XT23,OccupancyUnits,$B10,OccupancyAddresses,$A10),IFERROR(VLOOKUP($A10&amp;"" ""&amp;$B10, FILTER(ARRAYFORMULA({OccupancyAddresses&amp;"" ""&amp; OccupancyUnits,'Tenant Occupancy'!XT$5:XT23}),INDEX(ARRAYFORMULA({OccupancyAdd"&amp;"resses&amp;"" ""&amp; OccupancyUnits,'Tenant Occupancy'!XT$5:XT23}),0,2)&lt;&gt;""""),2,FALSE),IF(XS7=TODAY(),""Today"",)))))"),"")</f>
        <v/>
      </c>
      <c r="XT10" s="3" t="str">
        <f>IFERROR(__xludf.DUMMYFUNCTION("IF(ISBLANK($A10),, IF((ARRAYFORMULA(SUM(COUNTIFS(OccupancyAddresses,$A10,OccupancyUnits, $B10, 'Tenant Occupancy'!XU$5:XU23,{""&gt;0"",""Occupied"",""Late""}))))&gt;1,""Multiple Bookings"", IF(SUMIFS( 'Tenant Occupancy'!XU$5:XU23,OccupancyUnits,$B10,OccupancyAd"&amp;"dresses,$A10)&gt;0,SUMIFS('Tenant Occupancy'!XU$5:XU23,OccupancyUnits,$B10,OccupancyAddresses,$A10),IFERROR(VLOOKUP($A10&amp;"" ""&amp;$B10, FILTER(ARRAYFORMULA({OccupancyAddresses&amp;"" ""&amp; OccupancyUnits,'Tenant Occupancy'!XU$5:XU23}),INDEX(ARRAYFORMULA({OccupancyAdd"&amp;"resses&amp;"" ""&amp; OccupancyUnits,'Tenant Occupancy'!XU$5:XU23}),0,2)&lt;&gt;""""),2,FALSE),IF(XT7=TODAY(),""Today"",)))))"),"")</f>
        <v/>
      </c>
      <c r="XU10" s="3" t="str">
        <f>IFERROR(__xludf.DUMMYFUNCTION("IF(ISBLANK($A10),, IF((ARRAYFORMULA(SUM(COUNTIFS(OccupancyAddresses,$A10,OccupancyUnits, $B10, 'Tenant Occupancy'!XV$5:XV23,{""&gt;0"",""Occupied"",""Late""}))))&gt;1,""Multiple Bookings"", IF(SUMIFS( 'Tenant Occupancy'!XV$5:XV23,OccupancyUnits,$B10,OccupancyAd"&amp;"dresses,$A10)&gt;0,SUMIFS('Tenant Occupancy'!XV$5:XV23,OccupancyUnits,$B10,OccupancyAddresses,$A10),IFERROR(VLOOKUP($A10&amp;"" ""&amp;$B10, FILTER(ARRAYFORMULA({OccupancyAddresses&amp;"" ""&amp; OccupancyUnits,'Tenant Occupancy'!XV$5:XV23}),INDEX(ARRAYFORMULA({OccupancyAdd"&amp;"resses&amp;"" ""&amp; OccupancyUnits,'Tenant Occupancy'!XV$5:XV23}),0,2)&lt;&gt;""""),2,FALSE),IF(XU7=TODAY(),""Today"",)))))"),"")</f>
        <v/>
      </c>
      <c r="XV10" s="3" t="str">
        <f>IFERROR(__xludf.DUMMYFUNCTION("IF(ISBLANK($A10),, IF((ARRAYFORMULA(SUM(COUNTIFS(OccupancyAddresses,$A10,OccupancyUnits, $B10, 'Tenant Occupancy'!XW$5:XW23,{""&gt;0"",""Occupied"",""Late""}))))&gt;1,""Multiple Bookings"", IF(SUMIFS( 'Tenant Occupancy'!XW$5:XW23,OccupancyUnits,$B10,OccupancyAd"&amp;"dresses,$A10)&gt;0,SUMIFS('Tenant Occupancy'!XW$5:XW23,OccupancyUnits,$B10,OccupancyAddresses,$A10),IFERROR(VLOOKUP($A10&amp;"" ""&amp;$B10, FILTER(ARRAYFORMULA({OccupancyAddresses&amp;"" ""&amp; OccupancyUnits,'Tenant Occupancy'!XW$5:XW23}),INDEX(ARRAYFORMULA({OccupancyAdd"&amp;"resses&amp;"" ""&amp; OccupancyUnits,'Tenant Occupancy'!XW$5:XW23}),0,2)&lt;&gt;""""),2,FALSE),IF(XV7=TODAY(),""Today"",)))))"),"")</f>
        <v/>
      </c>
      <c r="XW10" s="3" t="str">
        <f>IFERROR(__xludf.DUMMYFUNCTION("IF(ISBLANK($A10),, IF((ARRAYFORMULA(SUM(COUNTIFS(OccupancyAddresses,$A10,OccupancyUnits, $B10, 'Tenant Occupancy'!XX$5:XX23,{""&gt;0"",""Occupied"",""Late""}))))&gt;1,""Multiple Bookings"", IF(SUMIFS( 'Tenant Occupancy'!XX$5:XX23,OccupancyUnits,$B10,OccupancyAd"&amp;"dresses,$A10)&gt;0,SUMIFS('Tenant Occupancy'!XX$5:XX23,OccupancyUnits,$B10,OccupancyAddresses,$A10),IFERROR(VLOOKUP($A10&amp;"" ""&amp;$B10, FILTER(ARRAYFORMULA({OccupancyAddresses&amp;"" ""&amp; OccupancyUnits,'Tenant Occupancy'!XX$5:XX23}),INDEX(ARRAYFORMULA({OccupancyAdd"&amp;"resses&amp;"" ""&amp; OccupancyUnits,'Tenant Occupancy'!XX$5:XX23}),0,2)&lt;&gt;""""),2,FALSE),IF(XW7=TODAY(),""Today"",)))))"),"")</f>
        <v/>
      </c>
      <c r="XX10" s="3" t="str">
        <f>IFERROR(__xludf.DUMMYFUNCTION("IF(ISBLANK($A10),, IF((ARRAYFORMULA(SUM(COUNTIFS(OccupancyAddresses,$A10,OccupancyUnits, $B10, 'Tenant Occupancy'!XY$5:XY23,{""&gt;0"",""Occupied"",""Late""}))))&gt;1,""Multiple Bookings"", IF(SUMIFS( 'Tenant Occupancy'!XY$5:XY23,OccupancyUnits,$B10,OccupancyAd"&amp;"dresses,$A10)&gt;0,SUMIFS('Tenant Occupancy'!XY$5:XY23,OccupancyUnits,$B10,OccupancyAddresses,$A10),IFERROR(VLOOKUP($A10&amp;"" ""&amp;$B10, FILTER(ARRAYFORMULA({OccupancyAddresses&amp;"" ""&amp; OccupancyUnits,'Tenant Occupancy'!XY$5:XY23}),INDEX(ARRAYFORMULA({OccupancyAdd"&amp;"resses&amp;"" ""&amp; OccupancyUnits,'Tenant Occupancy'!XY$5:XY23}),0,2)&lt;&gt;""""),2,FALSE),IF(XX7=TODAY(),""Today"",)))))"),"")</f>
        <v/>
      </c>
      <c r="XY10" s="3" t="str">
        <f>IFERROR(__xludf.DUMMYFUNCTION("IF(ISBLANK($A10),, IF((ARRAYFORMULA(SUM(COUNTIFS(OccupancyAddresses,$A10,OccupancyUnits, $B10, 'Tenant Occupancy'!XZ$5:XZ23,{""&gt;0"",""Occupied"",""Late""}))))&gt;1,""Multiple Bookings"", IF(SUMIFS( 'Tenant Occupancy'!XZ$5:XZ23,OccupancyUnits,$B10,OccupancyAd"&amp;"dresses,$A10)&gt;0,SUMIFS('Tenant Occupancy'!XZ$5:XZ23,OccupancyUnits,$B10,OccupancyAddresses,$A10),IFERROR(VLOOKUP($A10&amp;"" ""&amp;$B10, FILTER(ARRAYFORMULA({OccupancyAddresses&amp;"" ""&amp; OccupancyUnits,'Tenant Occupancy'!XZ$5:XZ23}),INDEX(ARRAYFORMULA({OccupancyAdd"&amp;"resses&amp;"" ""&amp; OccupancyUnits,'Tenant Occupancy'!XZ$5:XZ23}),0,2)&lt;&gt;""""),2,FALSE),IF(XY7=TODAY(),""Today"",)))))"),"")</f>
        <v/>
      </c>
      <c r="XZ10" s="3" t="str">
        <f>IFERROR(__xludf.DUMMYFUNCTION("IF(ISBLANK($A10),, IF((ARRAYFORMULA(SUM(COUNTIFS(OccupancyAddresses,$A10,OccupancyUnits, $B10, 'Tenant Occupancy'!YA$5:YA23,{""&gt;0"",""Occupied"",""Late""}))))&gt;1,""Multiple Bookings"", IF(SUMIFS( 'Tenant Occupancy'!YA$5:YA23,OccupancyUnits,$B10,OccupancyAd"&amp;"dresses,$A10)&gt;0,SUMIFS('Tenant Occupancy'!YA$5:YA23,OccupancyUnits,$B10,OccupancyAddresses,$A10),IFERROR(VLOOKUP($A10&amp;"" ""&amp;$B10, FILTER(ARRAYFORMULA({OccupancyAddresses&amp;"" ""&amp; OccupancyUnits,'Tenant Occupancy'!YA$5:YA23}),INDEX(ARRAYFORMULA({OccupancyAdd"&amp;"resses&amp;"" ""&amp; OccupancyUnits,'Tenant Occupancy'!YA$5:YA23}),0,2)&lt;&gt;""""),2,FALSE),IF(XZ7=TODAY(),""Today"",)))))"),"")</f>
        <v/>
      </c>
      <c r="YA10" s="3" t="str">
        <f>IFERROR(__xludf.DUMMYFUNCTION("IF(ISBLANK($A10),, IF((ARRAYFORMULA(SUM(COUNTIFS(OccupancyAddresses,$A10,OccupancyUnits, $B10, 'Tenant Occupancy'!YB$5:YB23,{""&gt;0"",""Occupied"",""Late""}))))&gt;1,""Multiple Bookings"", IF(SUMIFS( 'Tenant Occupancy'!YB$5:YB23,OccupancyUnits,$B10,OccupancyAd"&amp;"dresses,$A10)&gt;0,SUMIFS('Tenant Occupancy'!YB$5:YB23,OccupancyUnits,$B10,OccupancyAddresses,$A10),IFERROR(VLOOKUP($A10&amp;"" ""&amp;$B10, FILTER(ARRAYFORMULA({OccupancyAddresses&amp;"" ""&amp; OccupancyUnits,'Tenant Occupancy'!YB$5:YB23}),INDEX(ARRAYFORMULA({OccupancyAdd"&amp;"resses&amp;"" ""&amp; OccupancyUnits,'Tenant Occupancy'!YB$5:YB23}),0,2)&lt;&gt;""""),2,FALSE),IF(YA7=TODAY(),""Today"",)))))"),"")</f>
        <v/>
      </c>
      <c r="YB10" s="3" t="str">
        <f>IFERROR(__xludf.DUMMYFUNCTION("IF(ISBLANK($A10),, IF((ARRAYFORMULA(SUM(COUNTIFS(OccupancyAddresses,$A10,OccupancyUnits, $B10, 'Tenant Occupancy'!YC$5:YC23,{""&gt;0"",""Occupied"",""Late""}))))&gt;1,""Multiple Bookings"", IF(SUMIFS( 'Tenant Occupancy'!YC$5:YC23,OccupancyUnits,$B10,OccupancyAd"&amp;"dresses,$A10)&gt;0,SUMIFS('Tenant Occupancy'!YC$5:YC23,OccupancyUnits,$B10,OccupancyAddresses,$A10),IFERROR(VLOOKUP($A10&amp;"" ""&amp;$B10, FILTER(ARRAYFORMULA({OccupancyAddresses&amp;"" ""&amp; OccupancyUnits,'Tenant Occupancy'!YC$5:YC23}),INDEX(ARRAYFORMULA({OccupancyAdd"&amp;"resses&amp;"" ""&amp; OccupancyUnits,'Tenant Occupancy'!YC$5:YC23}),0,2)&lt;&gt;""""),2,FALSE),IF(YB7=TODAY(),""Today"",)))))"),"")</f>
        <v/>
      </c>
      <c r="YC10" s="3" t="str">
        <f>IFERROR(__xludf.DUMMYFUNCTION("IF(ISBLANK($A10),, IF((ARRAYFORMULA(SUM(COUNTIFS(OccupancyAddresses,$A10,OccupancyUnits, $B10, 'Tenant Occupancy'!YD$5:YD23,{""&gt;0"",""Occupied"",""Late""}))))&gt;1,""Multiple Bookings"", IF(SUMIFS( 'Tenant Occupancy'!YD$5:YD23,OccupancyUnits,$B10,OccupancyAd"&amp;"dresses,$A10)&gt;0,SUMIFS('Tenant Occupancy'!YD$5:YD23,OccupancyUnits,$B10,OccupancyAddresses,$A10),IFERROR(VLOOKUP($A10&amp;"" ""&amp;$B10, FILTER(ARRAYFORMULA({OccupancyAddresses&amp;"" ""&amp; OccupancyUnits,'Tenant Occupancy'!YD$5:YD23}),INDEX(ARRAYFORMULA({OccupancyAdd"&amp;"resses&amp;"" ""&amp; OccupancyUnits,'Tenant Occupancy'!YD$5:YD23}),0,2)&lt;&gt;""""),2,FALSE),IF(YC7=TODAY(),""Today"",)))))"),"")</f>
        <v/>
      </c>
      <c r="YD10" s="3" t="str">
        <f>IFERROR(__xludf.DUMMYFUNCTION("IF(ISBLANK($A10),, IF((ARRAYFORMULA(SUM(COUNTIFS(OccupancyAddresses,$A10,OccupancyUnits, $B10, 'Tenant Occupancy'!YE$5:YE23,{""&gt;0"",""Occupied"",""Late""}))))&gt;1,""Multiple Bookings"", IF(SUMIFS( 'Tenant Occupancy'!YE$5:YE23,OccupancyUnits,$B10,OccupancyAd"&amp;"dresses,$A10)&gt;0,SUMIFS('Tenant Occupancy'!YE$5:YE23,OccupancyUnits,$B10,OccupancyAddresses,$A10),IFERROR(VLOOKUP($A10&amp;"" ""&amp;$B10, FILTER(ARRAYFORMULA({OccupancyAddresses&amp;"" ""&amp; OccupancyUnits,'Tenant Occupancy'!YE$5:YE23}),INDEX(ARRAYFORMULA({OccupancyAdd"&amp;"resses&amp;"" ""&amp; OccupancyUnits,'Tenant Occupancy'!YE$5:YE23}),0,2)&lt;&gt;""""),2,FALSE),IF(YD7=TODAY(),""Today"",)))))"),"")</f>
        <v/>
      </c>
      <c r="YE10" s="3" t="str">
        <f>IFERROR(__xludf.DUMMYFUNCTION("IF(ISBLANK($A10),, IF((ARRAYFORMULA(SUM(COUNTIFS(OccupancyAddresses,$A10,OccupancyUnits, $B10, 'Tenant Occupancy'!YF$5:YF23,{""&gt;0"",""Occupied"",""Late""}))))&gt;1,""Multiple Bookings"", IF(SUMIFS( 'Tenant Occupancy'!YF$5:YF23,OccupancyUnits,$B10,OccupancyAd"&amp;"dresses,$A10)&gt;0,SUMIFS('Tenant Occupancy'!YF$5:YF23,OccupancyUnits,$B10,OccupancyAddresses,$A10),IFERROR(VLOOKUP($A10&amp;"" ""&amp;$B10, FILTER(ARRAYFORMULA({OccupancyAddresses&amp;"" ""&amp; OccupancyUnits,'Tenant Occupancy'!YF$5:YF23}),INDEX(ARRAYFORMULA({OccupancyAdd"&amp;"resses&amp;"" ""&amp; OccupancyUnits,'Tenant Occupancy'!YF$5:YF23}),0,2)&lt;&gt;""""),2,FALSE),IF(YE7=TODAY(),""Today"",)))))"),"")</f>
        <v/>
      </c>
      <c r="YF10" s="3" t="str">
        <f>IFERROR(__xludf.DUMMYFUNCTION("IF(ISBLANK($A10),, IF((ARRAYFORMULA(SUM(COUNTIFS(OccupancyAddresses,$A10,OccupancyUnits, $B10, 'Tenant Occupancy'!YG$5:YG23,{""&gt;0"",""Occupied"",""Late""}))))&gt;1,""Multiple Bookings"", IF(SUMIFS( 'Tenant Occupancy'!YG$5:YG23,OccupancyUnits,$B10,OccupancyAd"&amp;"dresses,$A10)&gt;0,SUMIFS('Tenant Occupancy'!YG$5:YG23,OccupancyUnits,$B10,OccupancyAddresses,$A10),IFERROR(VLOOKUP($A10&amp;"" ""&amp;$B10, FILTER(ARRAYFORMULA({OccupancyAddresses&amp;"" ""&amp; OccupancyUnits,'Tenant Occupancy'!YG$5:YG23}),INDEX(ARRAYFORMULA({OccupancyAdd"&amp;"resses&amp;"" ""&amp; OccupancyUnits,'Tenant Occupancy'!YG$5:YG23}),0,2)&lt;&gt;""""),2,FALSE),IF(YF7=TODAY(),""Today"",)))))"),"")</f>
        <v/>
      </c>
      <c r="YG10" s="3" t="str">
        <f>IFERROR(__xludf.DUMMYFUNCTION("IF(ISBLANK($A10),, IF((ARRAYFORMULA(SUM(COUNTIFS(OccupancyAddresses,$A10,OccupancyUnits, $B10, 'Tenant Occupancy'!YH$5:YH23,{""&gt;0"",""Occupied"",""Late""}))))&gt;1,""Multiple Bookings"", IF(SUMIFS( 'Tenant Occupancy'!YH$5:YH23,OccupancyUnits,$B10,OccupancyAd"&amp;"dresses,$A10)&gt;0,SUMIFS('Tenant Occupancy'!YH$5:YH23,OccupancyUnits,$B10,OccupancyAddresses,$A10),IFERROR(VLOOKUP($A10&amp;"" ""&amp;$B10, FILTER(ARRAYFORMULA({OccupancyAddresses&amp;"" ""&amp; OccupancyUnits,'Tenant Occupancy'!YH$5:YH23}),INDEX(ARRAYFORMULA({OccupancyAdd"&amp;"resses&amp;"" ""&amp; OccupancyUnits,'Tenant Occupancy'!YH$5:YH23}),0,2)&lt;&gt;""""),2,FALSE),IF(YG7=TODAY(),""Today"",)))))"),"")</f>
        <v/>
      </c>
      <c r="YH10" s="3" t="str">
        <f>IFERROR(__xludf.DUMMYFUNCTION("IF(ISBLANK($A10),, IF((ARRAYFORMULA(SUM(COUNTIFS(OccupancyAddresses,$A10,OccupancyUnits, $B10, 'Tenant Occupancy'!YI$5:YI23,{""&gt;0"",""Occupied"",""Late""}))))&gt;1,""Multiple Bookings"", IF(SUMIFS( 'Tenant Occupancy'!YI$5:YI23,OccupancyUnits,$B10,OccupancyAd"&amp;"dresses,$A10)&gt;0,SUMIFS('Tenant Occupancy'!YI$5:YI23,OccupancyUnits,$B10,OccupancyAddresses,$A10),IFERROR(VLOOKUP($A10&amp;"" ""&amp;$B10, FILTER(ARRAYFORMULA({OccupancyAddresses&amp;"" ""&amp; OccupancyUnits,'Tenant Occupancy'!YI$5:YI23}),INDEX(ARRAYFORMULA({OccupancyAdd"&amp;"resses&amp;"" ""&amp; OccupancyUnits,'Tenant Occupancy'!YI$5:YI23}),0,2)&lt;&gt;""""),2,FALSE),IF(YH7=TODAY(),""Today"",)))))"),"")</f>
        <v/>
      </c>
      <c r="YI10" s="3" t="str">
        <f>IFERROR(__xludf.DUMMYFUNCTION("IF(ISBLANK($A10),, IF((ARRAYFORMULA(SUM(COUNTIFS(OccupancyAddresses,$A10,OccupancyUnits, $B10, 'Tenant Occupancy'!YJ$5:YJ23,{""&gt;0"",""Occupied"",""Late""}))))&gt;1,""Multiple Bookings"", IF(SUMIFS( 'Tenant Occupancy'!YJ$5:YJ23,OccupancyUnits,$B10,OccupancyAd"&amp;"dresses,$A10)&gt;0,SUMIFS('Tenant Occupancy'!YJ$5:YJ23,OccupancyUnits,$B10,OccupancyAddresses,$A10),IFERROR(VLOOKUP($A10&amp;"" ""&amp;$B10, FILTER(ARRAYFORMULA({OccupancyAddresses&amp;"" ""&amp; OccupancyUnits,'Tenant Occupancy'!YJ$5:YJ23}),INDEX(ARRAYFORMULA({OccupancyAdd"&amp;"resses&amp;"" ""&amp; OccupancyUnits,'Tenant Occupancy'!YJ$5:YJ23}),0,2)&lt;&gt;""""),2,FALSE),IF(YI7=TODAY(),""Today"",)))))"),"")</f>
        <v/>
      </c>
      <c r="YJ10" s="3" t="str">
        <f>IFERROR(__xludf.DUMMYFUNCTION("IF(ISBLANK($A10),, IF((ARRAYFORMULA(SUM(COUNTIFS(OccupancyAddresses,$A10,OccupancyUnits, $B10, 'Tenant Occupancy'!YK$5:YK23,{""&gt;0"",""Occupied"",""Late""}))))&gt;1,""Multiple Bookings"", IF(SUMIFS( 'Tenant Occupancy'!YK$5:YK23,OccupancyUnits,$B10,OccupancyAd"&amp;"dresses,$A10)&gt;0,SUMIFS('Tenant Occupancy'!YK$5:YK23,OccupancyUnits,$B10,OccupancyAddresses,$A10),IFERROR(VLOOKUP($A10&amp;"" ""&amp;$B10, FILTER(ARRAYFORMULA({OccupancyAddresses&amp;"" ""&amp; OccupancyUnits,'Tenant Occupancy'!YK$5:YK23}),INDEX(ARRAYFORMULA({OccupancyAdd"&amp;"resses&amp;"" ""&amp; OccupancyUnits,'Tenant Occupancy'!YK$5:YK23}),0,2)&lt;&gt;""""),2,FALSE),IF(YJ7=TODAY(),""Today"",)))))"),"")</f>
        <v/>
      </c>
      <c r="YK10" s="3" t="str">
        <f>IFERROR(__xludf.DUMMYFUNCTION("IF(ISBLANK($A10),, IF((ARRAYFORMULA(SUM(COUNTIFS(OccupancyAddresses,$A10,OccupancyUnits, $B10, 'Tenant Occupancy'!YL$5:YL23,{""&gt;0"",""Occupied"",""Late""}))))&gt;1,""Multiple Bookings"", IF(SUMIFS( 'Tenant Occupancy'!YL$5:YL23,OccupancyUnits,$B10,OccupancyAd"&amp;"dresses,$A10)&gt;0,SUMIFS('Tenant Occupancy'!YL$5:YL23,OccupancyUnits,$B10,OccupancyAddresses,$A10),IFERROR(VLOOKUP($A10&amp;"" ""&amp;$B10, FILTER(ARRAYFORMULA({OccupancyAddresses&amp;"" ""&amp; OccupancyUnits,'Tenant Occupancy'!YL$5:YL23}),INDEX(ARRAYFORMULA({OccupancyAdd"&amp;"resses&amp;"" ""&amp; OccupancyUnits,'Tenant Occupancy'!YL$5:YL23}),0,2)&lt;&gt;""""),2,FALSE),IF(YK7=TODAY(),""Today"",)))))"),"")</f>
        <v/>
      </c>
      <c r="YL10" s="3" t="str">
        <f>IFERROR(__xludf.DUMMYFUNCTION("IF(ISBLANK($A10),, IF((ARRAYFORMULA(SUM(COUNTIFS(OccupancyAddresses,$A10,OccupancyUnits, $B10, 'Tenant Occupancy'!YM$5:YM23,{""&gt;0"",""Occupied"",""Late""}))))&gt;1,""Multiple Bookings"", IF(SUMIFS( 'Tenant Occupancy'!YM$5:YM23,OccupancyUnits,$B10,OccupancyAd"&amp;"dresses,$A10)&gt;0,SUMIFS('Tenant Occupancy'!YM$5:YM23,OccupancyUnits,$B10,OccupancyAddresses,$A10),IFERROR(VLOOKUP($A10&amp;"" ""&amp;$B10, FILTER(ARRAYFORMULA({OccupancyAddresses&amp;"" ""&amp; OccupancyUnits,'Tenant Occupancy'!YM$5:YM23}),INDEX(ARRAYFORMULA({OccupancyAdd"&amp;"resses&amp;"" ""&amp; OccupancyUnits,'Tenant Occupancy'!YM$5:YM23}),0,2)&lt;&gt;""""),2,FALSE),IF(YL7=TODAY(),""Today"",)))))"),"")</f>
        <v/>
      </c>
      <c r="YM10" s="3" t="str">
        <f>IFERROR(__xludf.DUMMYFUNCTION("IF(ISBLANK($A10),, IF((ARRAYFORMULA(SUM(COUNTIFS(OccupancyAddresses,$A10,OccupancyUnits, $B10, 'Tenant Occupancy'!YN$5:YN23,{""&gt;0"",""Occupied"",""Late""}))))&gt;1,""Multiple Bookings"", IF(SUMIFS( 'Tenant Occupancy'!YN$5:YN23,OccupancyUnits,$B10,OccupancyAd"&amp;"dresses,$A10)&gt;0,SUMIFS('Tenant Occupancy'!YN$5:YN23,OccupancyUnits,$B10,OccupancyAddresses,$A10),IFERROR(VLOOKUP($A10&amp;"" ""&amp;$B10, FILTER(ARRAYFORMULA({OccupancyAddresses&amp;"" ""&amp; OccupancyUnits,'Tenant Occupancy'!YN$5:YN23}),INDEX(ARRAYFORMULA({OccupancyAdd"&amp;"resses&amp;"" ""&amp; OccupancyUnits,'Tenant Occupancy'!YN$5:YN23}),0,2)&lt;&gt;""""),2,FALSE),IF(YM7=TODAY(),""Today"",)))))"),"")</f>
        <v/>
      </c>
      <c r="YN10" s="3" t="str">
        <f>IFERROR(__xludf.DUMMYFUNCTION("IF(ISBLANK($A10),, IF((ARRAYFORMULA(SUM(COUNTIFS(OccupancyAddresses,$A10,OccupancyUnits, $B10, 'Tenant Occupancy'!YO$5:YO23,{""&gt;0"",""Occupied"",""Late""}))))&gt;1,""Multiple Bookings"", IF(SUMIFS( 'Tenant Occupancy'!YO$5:YO23,OccupancyUnits,$B10,OccupancyAd"&amp;"dresses,$A10)&gt;0,SUMIFS('Tenant Occupancy'!YO$5:YO23,OccupancyUnits,$B10,OccupancyAddresses,$A10),IFERROR(VLOOKUP($A10&amp;"" ""&amp;$B10, FILTER(ARRAYFORMULA({OccupancyAddresses&amp;"" ""&amp; OccupancyUnits,'Tenant Occupancy'!YO$5:YO23}),INDEX(ARRAYFORMULA({OccupancyAdd"&amp;"resses&amp;"" ""&amp; OccupancyUnits,'Tenant Occupancy'!YO$5:YO23}),0,2)&lt;&gt;""""),2,FALSE),IF(YN7=TODAY(),""Today"",)))))"),"")</f>
        <v/>
      </c>
      <c r="YO10" s="3" t="str">
        <f>IFERROR(__xludf.DUMMYFUNCTION("IF(ISBLANK($A10),, IF((ARRAYFORMULA(SUM(COUNTIFS(OccupancyAddresses,$A10,OccupancyUnits, $B10, 'Tenant Occupancy'!YP$5:YP23,{""&gt;0"",""Occupied"",""Late""}))))&gt;1,""Multiple Bookings"", IF(SUMIFS( 'Tenant Occupancy'!YP$5:YP23,OccupancyUnits,$B10,OccupancyAd"&amp;"dresses,$A10)&gt;0,SUMIFS('Tenant Occupancy'!YP$5:YP23,OccupancyUnits,$B10,OccupancyAddresses,$A10),IFERROR(VLOOKUP($A10&amp;"" ""&amp;$B10, FILTER(ARRAYFORMULA({OccupancyAddresses&amp;"" ""&amp; OccupancyUnits,'Tenant Occupancy'!YP$5:YP23}),INDEX(ARRAYFORMULA({OccupancyAdd"&amp;"resses&amp;"" ""&amp; OccupancyUnits,'Tenant Occupancy'!YP$5:YP23}),0,2)&lt;&gt;""""),2,FALSE),IF(YO7=TODAY(),""Today"",)))))"),"")</f>
        <v/>
      </c>
      <c r="YP10" s="3" t="str">
        <f>IFERROR(__xludf.DUMMYFUNCTION("IF(ISBLANK($A10),, IF((ARRAYFORMULA(SUM(COUNTIFS(OccupancyAddresses,$A10,OccupancyUnits, $B10, 'Tenant Occupancy'!YQ$5:YQ23,{""&gt;0"",""Occupied"",""Late""}))))&gt;1,""Multiple Bookings"", IF(SUMIFS( 'Tenant Occupancy'!YQ$5:YQ23,OccupancyUnits,$B10,OccupancyAd"&amp;"dresses,$A10)&gt;0,SUMIFS('Tenant Occupancy'!YQ$5:YQ23,OccupancyUnits,$B10,OccupancyAddresses,$A10),IFERROR(VLOOKUP($A10&amp;"" ""&amp;$B10, FILTER(ARRAYFORMULA({OccupancyAddresses&amp;"" ""&amp; OccupancyUnits,'Tenant Occupancy'!YQ$5:YQ23}),INDEX(ARRAYFORMULA({OccupancyAdd"&amp;"resses&amp;"" ""&amp; OccupancyUnits,'Tenant Occupancy'!YQ$5:YQ23}),0,2)&lt;&gt;""""),2,FALSE),IF(YP7=TODAY(),""Today"",)))))"),"")</f>
        <v/>
      </c>
      <c r="YQ10" s="3" t="str">
        <f>IFERROR(__xludf.DUMMYFUNCTION("IF(ISBLANK($A10),, IF((ARRAYFORMULA(SUM(COUNTIFS(OccupancyAddresses,$A10,OccupancyUnits, $B10, 'Tenant Occupancy'!YR$5:YR23,{""&gt;0"",""Occupied"",""Late""}))))&gt;1,""Multiple Bookings"", IF(SUMIFS( 'Tenant Occupancy'!YR$5:YR23,OccupancyUnits,$B10,OccupancyAd"&amp;"dresses,$A10)&gt;0,SUMIFS('Tenant Occupancy'!YR$5:YR23,OccupancyUnits,$B10,OccupancyAddresses,$A10),IFERROR(VLOOKUP($A10&amp;"" ""&amp;$B10, FILTER(ARRAYFORMULA({OccupancyAddresses&amp;"" ""&amp; OccupancyUnits,'Tenant Occupancy'!YR$5:YR23}),INDEX(ARRAYFORMULA({OccupancyAdd"&amp;"resses&amp;"" ""&amp; OccupancyUnits,'Tenant Occupancy'!YR$5:YR23}),0,2)&lt;&gt;""""),2,FALSE),IF(YQ7=TODAY(),""Today"",)))))"),"")</f>
        <v/>
      </c>
      <c r="YR10" s="3" t="str">
        <f>IFERROR(__xludf.DUMMYFUNCTION("IF(ISBLANK($A10),, IF((ARRAYFORMULA(SUM(COUNTIFS(OccupancyAddresses,$A10,OccupancyUnits, $B10, 'Tenant Occupancy'!YS$5:YS23,{""&gt;0"",""Occupied"",""Late""}))))&gt;1,""Multiple Bookings"", IF(SUMIFS( 'Tenant Occupancy'!YS$5:YS23,OccupancyUnits,$B10,OccupancyAd"&amp;"dresses,$A10)&gt;0,SUMIFS('Tenant Occupancy'!YS$5:YS23,OccupancyUnits,$B10,OccupancyAddresses,$A10),IFERROR(VLOOKUP($A10&amp;"" ""&amp;$B10, FILTER(ARRAYFORMULA({OccupancyAddresses&amp;"" ""&amp; OccupancyUnits,'Tenant Occupancy'!YS$5:YS23}),INDEX(ARRAYFORMULA({OccupancyAdd"&amp;"resses&amp;"" ""&amp; OccupancyUnits,'Tenant Occupancy'!YS$5:YS23}),0,2)&lt;&gt;""""),2,FALSE),IF(YR7=TODAY(),""Today"",)))))"),"")</f>
        <v/>
      </c>
      <c r="YS10" s="3" t="str">
        <f>IFERROR(__xludf.DUMMYFUNCTION("IF(ISBLANK($A10),, IF((ARRAYFORMULA(SUM(COUNTIFS(OccupancyAddresses,$A10,OccupancyUnits, $B10, 'Tenant Occupancy'!YT$5:YT23,{""&gt;0"",""Occupied"",""Late""}))))&gt;1,""Multiple Bookings"", IF(SUMIFS( 'Tenant Occupancy'!YT$5:YT23,OccupancyUnits,$B10,OccupancyAd"&amp;"dresses,$A10)&gt;0,SUMIFS('Tenant Occupancy'!YT$5:YT23,OccupancyUnits,$B10,OccupancyAddresses,$A10),IFERROR(VLOOKUP($A10&amp;"" ""&amp;$B10, FILTER(ARRAYFORMULA({OccupancyAddresses&amp;"" ""&amp; OccupancyUnits,'Tenant Occupancy'!YT$5:YT23}),INDEX(ARRAYFORMULA({OccupancyAdd"&amp;"resses&amp;"" ""&amp; OccupancyUnits,'Tenant Occupancy'!YT$5:YT23}),0,2)&lt;&gt;""""),2,FALSE),IF(YS7=TODAY(),""Today"",)))))"),"")</f>
        <v/>
      </c>
      <c r="YT10" s="3" t="str">
        <f>IFERROR(__xludf.DUMMYFUNCTION("IF(ISBLANK($A10),, IF((ARRAYFORMULA(SUM(COUNTIFS(OccupancyAddresses,$A10,OccupancyUnits, $B10, 'Tenant Occupancy'!YU$5:YU23,{""&gt;0"",""Occupied"",""Late""}))))&gt;1,""Multiple Bookings"", IF(SUMIFS( 'Tenant Occupancy'!YU$5:YU23,OccupancyUnits,$B10,OccupancyAd"&amp;"dresses,$A10)&gt;0,SUMIFS('Tenant Occupancy'!YU$5:YU23,OccupancyUnits,$B10,OccupancyAddresses,$A10),IFERROR(VLOOKUP($A10&amp;"" ""&amp;$B10, FILTER(ARRAYFORMULA({OccupancyAddresses&amp;"" ""&amp; OccupancyUnits,'Tenant Occupancy'!YU$5:YU23}),INDEX(ARRAYFORMULA({OccupancyAdd"&amp;"resses&amp;"" ""&amp; OccupancyUnits,'Tenant Occupancy'!YU$5:YU23}),0,2)&lt;&gt;""""),2,FALSE),IF(YT7=TODAY(),""Today"",)))))"),"")</f>
        <v/>
      </c>
      <c r="YU10" s="3" t="str">
        <f>IFERROR(__xludf.DUMMYFUNCTION("IF(ISBLANK($A10),, IF((ARRAYFORMULA(SUM(COUNTIFS(OccupancyAddresses,$A10,OccupancyUnits, $B10, 'Tenant Occupancy'!YV$5:YV23,{""&gt;0"",""Occupied"",""Late""}))))&gt;1,""Multiple Bookings"", IF(SUMIFS( 'Tenant Occupancy'!YV$5:YV23,OccupancyUnits,$B10,OccupancyAd"&amp;"dresses,$A10)&gt;0,SUMIFS('Tenant Occupancy'!YV$5:YV23,OccupancyUnits,$B10,OccupancyAddresses,$A10),IFERROR(VLOOKUP($A10&amp;"" ""&amp;$B10, FILTER(ARRAYFORMULA({OccupancyAddresses&amp;"" ""&amp; OccupancyUnits,'Tenant Occupancy'!YV$5:YV23}),INDEX(ARRAYFORMULA({OccupancyAdd"&amp;"resses&amp;"" ""&amp; OccupancyUnits,'Tenant Occupancy'!YV$5:YV23}),0,2)&lt;&gt;""""),2,FALSE),IF(YU7=TODAY(),""Today"",)))))"),"")</f>
        <v/>
      </c>
      <c r="YV10" s="3" t="str">
        <f>IFERROR(__xludf.DUMMYFUNCTION("IF(ISBLANK($A10),, IF((ARRAYFORMULA(SUM(COUNTIFS(OccupancyAddresses,$A10,OccupancyUnits, $B10, 'Tenant Occupancy'!YW$5:YW23,{""&gt;0"",""Occupied"",""Late""}))))&gt;1,""Multiple Bookings"", IF(SUMIFS( 'Tenant Occupancy'!YW$5:YW23,OccupancyUnits,$B10,OccupancyAd"&amp;"dresses,$A10)&gt;0,SUMIFS('Tenant Occupancy'!YW$5:YW23,OccupancyUnits,$B10,OccupancyAddresses,$A10),IFERROR(VLOOKUP($A10&amp;"" ""&amp;$B10, FILTER(ARRAYFORMULA({OccupancyAddresses&amp;"" ""&amp; OccupancyUnits,'Tenant Occupancy'!YW$5:YW23}),INDEX(ARRAYFORMULA({OccupancyAdd"&amp;"resses&amp;"" ""&amp; OccupancyUnits,'Tenant Occupancy'!YW$5:YW23}),0,2)&lt;&gt;""""),2,FALSE),IF(YV7=TODAY(),""Today"",)))))"),"")</f>
        <v/>
      </c>
      <c r="YW10" s="3" t="str">
        <f>IFERROR(__xludf.DUMMYFUNCTION("IF(ISBLANK($A10),, IF((ARRAYFORMULA(SUM(COUNTIFS(OccupancyAddresses,$A10,OccupancyUnits, $B10, 'Tenant Occupancy'!YX$5:YX23,{""&gt;0"",""Occupied"",""Late""}))))&gt;1,""Multiple Bookings"", IF(SUMIFS( 'Tenant Occupancy'!YX$5:YX23,OccupancyUnits,$B10,OccupancyAd"&amp;"dresses,$A10)&gt;0,SUMIFS('Tenant Occupancy'!YX$5:YX23,OccupancyUnits,$B10,OccupancyAddresses,$A10),IFERROR(VLOOKUP($A10&amp;"" ""&amp;$B10, FILTER(ARRAYFORMULA({OccupancyAddresses&amp;"" ""&amp; OccupancyUnits,'Tenant Occupancy'!YX$5:YX23}),INDEX(ARRAYFORMULA({OccupancyAdd"&amp;"resses&amp;"" ""&amp; OccupancyUnits,'Tenant Occupancy'!YX$5:YX23}),0,2)&lt;&gt;""""),2,FALSE),IF(YW7=TODAY(),""Today"",)))))"),"")</f>
        <v/>
      </c>
      <c r="YX10" s="3" t="str">
        <f>IFERROR(__xludf.DUMMYFUNCTION("IF(ISBLANK($A10),, IF((ARRAYFORMULA(SUM(COUNTIFS(OccupancyAddresses,$A10,OccupancyUnits, $B10, 'Tenant Occupancy'!YY$5:YY23,{""&gt;0"",""Occupied"",""Late""}))))&gt;1,""Multiple Bookings"", IF(SUMIFS( 'Tenant Occupancy'!YY$5:YY23,OccupancyUnits,$B10,OccupancyAd"&amp;"dresses,$A10)&gt;0,SUMIFS('Tenant Occupancy'!YY$5:YY23,OccupancyUnits,$B10,OccupancyAddresses,$A10),IFERROR(VLOOKUP($A10&amp;"" ""&amp;$B10, FILTER(ARRAYFORMULA({OccupancyAddresses&amp;"" ""&amp; OccupancyUnits,'Tenant Occupancy'!YY$5:YY23}),INDEX(ARRAYFORMULA({OccupancyAdd"&amp;"resses&amp;"" ""&amp; OccupancyUnits,'Tenant Occupancy'!YY$5:YY23}),0,2)&lt;&gt;""""),2,FALSE),IF(YX7=TODAY(),""Today"",)))))"),"")</f>
        <v/>
      </c>
      <c r="YY10" s="3" t="str">
        <f>IFERROR(__xludf.DUMMYFUNCTION("IF(ISBLANK($A10),, IF((ARRAYFORMULA(SUM(COUNTIFS(OccupancyAddresses,$A10,OccupancyUnits, $B10, 'Tenant Occupancy'!YZ$5:YZ23,{""&gt;0"",""Occupied"",""Late""}))))&gt;1,""Multiple Bookings"", IF(SUMIFS( 'Tenant Occupancy'!YZ$5:YZ23,OccupancyUnits,$B10,OccupancyAd"&amp;"dresses,$A10)&gt;0,SUMIFS('Tenant Occupancy'!YZ$5:YZ23,OccupancyUnits,$B10,OccupancyAddresses,$A10),IFERROR(VLOOKUP($A10&amp;"" ""&amp;$B10, FILTER(ARRAYFORMULA({OccupancyAddresses&amp;"" ""&amp; OccupancyUnits,'Tenant Occupancy'!YZ$5:YZ23}),INDEX(ARRAYFORMULA({OccupancyAdd"&amp;"resses&amp;"" ""&amp; OccupancyUnits,'Tenant Occupancy'!YZ$5:YZ23}),0,2)&lt;&gt;""""),2,FALSE),IF(YY7=TODAY(),""Today"",)))))"),"")</f>
        <v/>
      </c>
      <c r="YZ10" s="3" t="str">
        <f>IFERROR(__xludf.DUMMYFUNCTION("IF(ISBLANK($A10),, IF((ARRAYFORMULA(SUM(COUNTIFS(OccupancyAddresses,$A10,OccupancyUnits, $B10, 'Tenant Occupancy'!ZA$5:ZA23,{""&gt;0"",""Occupied"",""Late""}))))&gt;1,""Multiple Bookings"", IF(SUMIFS( 'Tenant Occupancy'!ZA$5:ZA23,OccupancyUnits,$B10,OccupancyAd"&amp;"dresses,$A10)&gt;0,SUMIFS('Tenant Occupancy'!ZA$5:ZA23,OccupancyUnits,$B10,OccupancyAddresses,$A10),IFERROR(VLOOKUP($A10&amp;"" ""&amp;$B10, FILTER(ARRAYFORMULA({OccupancyAddresses&amp;"" ""&amp; OccupancyUnits,'Tenant Occupancy'!ZA$5:ZA23}),INDEX(ARRAYFORMULA({OccupancyAdd"&amp;"resses&amp;"" ""&amp; OccupancyUnits,'Tenant Occupancy'!ZA$5:ZA23}),0,2)&lt;&gt;""""),2,FALSE),IF(YZ7=TODAY(),""Today"",)))))"),"")</f>
        <v/>
      </c>
      <c r="ZA10" s="3" t="str">
        <f>IFERROR(__xludf.DUMMYFUNCTION("IF(ISBLANK($A10),, IF((ARRAYFORMULA(SUM(COUNTIFS(OccupancyAddresses,$A10,OccupancyUnits, $B10, 'Tenant Occupancy'!ZB$5:ZB23,{""&gt;0"",""Occupied"",""Late""}))))&gt;1,""Multiple Bookings"", IF(SUMIFS( 'Tenant Occupancy'!ZB$5:ZB23,OccupancyUnits,$B10,OccupancyAd"&amp;"dresses,$A10)&gt;0,SUMIFS('Tenant Occupancy'!ZB$5:ZB23,OccupancyUnits,$B10,OccupancyAddresses,$A10),IFERROR(VLOOKUP($A10&amp;"" ""&amp;$B10, FILTER(ARRAYFORMULA({OccupancyAddresses&amp;"" ""&amp; OccupancyUnits,'Tenant Occupancy'!ZB$5:ZB23}),INDEX(ARRAYFORMULA({OccupancyAdd"&amp;"resses&amp;"" ""&amp; OccupancyUnits,'Tenant Occupancy'!ZB$5:ZB23}),0,2)&lt;&gt;""""),2,FALSE),IF(ZA7=TODAY(),""Today"",)))))"),"")</f>
        <v/>
      </c>
      <c r="ZB10" s="3" t="str">
        <f>IFERROR(__xludf.DUMMYFUNCTION("IF(ISBLANK($A10),, IF((ARRAYFORMULA(SUM(COUNTIFS(OccupancyAddresses,$A10,OccupancyUnits, $B10, 'Tenant Occupancy'!ZC$5:ZC23,{""&gt;0"",""Occupied"",""Late""}))))&gt;1,""Multiple Bookings"", IF(SUMIFS( 'Tenant Occupancy'!ZC$5:ZC23,OccupancyUnits,$B10,OccupancyAd"&amp;"dresses,$A10)&gt;0,SUMIFS('Tenant Occupancy'!ZC$5:ZC23,OccupancyUnits,$B10,OccupancyAddresses,$A10),IFERROR(VLOOKUP($A10&amp;"" ""&amp;$B10, FILTER(ARRAYFORMULA({OccupancyAddresses&amp;"" ""&amp; OccupancyUnits,'Tenant Occupancy'!ZC$5:ZC23}),INDEX(ARRAYFORMULA({OccupancyAdd"&amp;"resses&amp;"" ""&amp; OccupancyUnits,'Tenant Occupancy'!ZC$5:ZC23}),0,2)&lt;&gt;""""),2,FALSE),IF(ZB7=TODAY(),""Today"",)))))"),"")</f>
        <v/>
      </c>
      <c r="ZC10" s="3" t="str">
        <f>IFERROR(__xludf.DUMMYFUNCTION("IF(ISBLANK($A10),, IF((ARRAYFORMULA(SUM(COUNTIFS(OccupancyAddresses,$A10,OccupancyUnits, $B10, 'Tenant Occupancy'!ZD$5:ZD23,{""&gt;0"",""Occupied"",""Late""}))))&gt;1,""Multiple Bookings"", IF(SUMIFS( 'Tenant Occupancy'!ZD$5:ZD23,OccupancyUnits,$B10,OccupancyAd"&amp;"dresses,$A10)&gt;0,SUMIFS('Tenant Occupancy'!ZD$5:ZD23,OccupancyUnits,$B10,OccupancyAddresses,$A10),IFERROR(VLOOKUP($A10&amp;"" ""&amp;$B10, FILTER(ARRAYFORMULA({OccupancyAddresses&amp;"" ""&amp; OccupancyUnits,'Tenant Occupancy'!ZD$5:ZD23}),INDEX(ARRAYFORMULA({OccupancyAdd"&amp;"resses&amp;"" ""&amp; OccupancyUnits,'Tenant Occupancy'!ZD$5:ZD23}),0,2)&lt;&gt;""""),2,FALSE),IF(ZC7=TODAY(),""Today"",)))))"),"")</f>
        <v/>
      </c>
      <c r="ZD10" s="3" t="str">
        <f>IFERROR(__xludf.DUMMYFUNCTION("IF(ISBLANK($A10),, IF((ARRAYFORMULA(SUM(COUNTIFS(OccupancyAddresses,$A10,OccupancyUnits, $B10, 'Tenant Occupancy'!ZE$5:ZE23,{""&gt;0"",""Occupied"",""Late""}))))&gt;1,""Multiple Bookings"", IF(SUMIFS( 'Tenant Occupancy'!ZE$5:ZE23,OccupancyUnits,$B10,OccupancyAd"&amp;"dresses,$A10)&gt;0,SUMIFS('Tenant Occupancy'!ZE$5:ZE23,OccupancyUnits,$B10,OccupancyAddresses,$A10),IFERROR(VLOOKUP($A10&amp;"" ""&amp;$B10, FILTER(ARRAYFORMULA({OccupancyAddresses&amp;"" ""&amp; OccupancyUnits,'Tenant Occupancy'!ZE$5:ZE23}),INDEX(ARRAYFORMULA({OccupancyAdd"&amp;"resses&amp;"" ""&amp; OccupancyUnits,'Tenant Occupancy'!ZE$5:ZE23}),0,2)&lt;&gt;""""),2,FALSE),IF(ZD7=TODAY(),""Today"",)))))"),"")</f>
        <v/>
      </c>
      <c r="ZE10" s="3" t="str">
        <f>IFERROR(__xludf.DUMMYFUNCTION("IF(ISBLANK($A10),, IF((ARRAYFORMULA(SUM(COUNTIFS(OccupancyAddresses,$A10,OccupancyUnits, $B10, 'Tenant Occupancy'!ZF$5:ZF23,{""&gt;0"",""Occupied"",""Late""}))))&gt;1,""Multiple Bookings"", IF(SUMIFS( 'Tenant Occupancy'!ZF$5:ZF23,OccupancyUnits,$B10,OccupancyAd"&amp;"dresses,$A10)&gt;0,SUMIFS('Tenant Occupancy'!ZF$5:ZF23,OccupancyUnits,$B10,OccupancyAddresses,$A10),IFERROR(VLOOKUP($A10&amp;"" ""&amp;$B10, FILTER(ARRAYFORMULA({OccupancyAddresses&amp;"" ""&amp; OccupancyUnits,'Tenant Occupancy'!ZF$5:ZF23}),INDEX(ARRAYFORMULA({OccupancyAdd"&amp;"resses&amp;"" ""&amp; OccupancyUnits,'Tenant Occupancy'!ZF$5:ZF23}),0,2)&lt;&gt;""""),2,FALSE),IF(ZE7=TODAY(),""Today"",)))))"),"")</f>
        <v/>
      </c>
      <c r="ZF10" s="3" t="str">
        <f>IFERROR(__xludf.DUMMYFUNCTION("IF(ISBLANK($A10),, IF((ARRAYFORMULA(SUM(COUNTIFS(OccupancyAddresses,$A10,OccupancyUnits, $B10, 'Tenant Occupancy'!ZG$5:ZG23,{""&gt;0"",""Occupied"",""Late""}))))&gt;1,""Multiple Bookings"", IF(SUMIFS( 'Tenant Occupancy'!ZG$5:ZG23,OccupancyUnits,$B10,OccupancyAd"&amp;"dresses,$A10)&gt;0,SUMIFS('Tenant Occupancy'!ZG$5:ZG23,OccupancyUnits,$B10,OccupancyAddresses,$A10),IFERROR(VLOOKUP($A10&amp;"" ""&amp;$B10, FILTER(ARRAYFORMULA({OccupancyAddresses&amp;"" ""&amp; OccupancyUnits,'Tenant Occupancy'!ZG$5:ZG23}),INDEX(ARRAYFORMULA({OccupancyAdd"&amp;"resses&amp;"" ""&amp; OccupancyUnits,'Tenant Occupancy'!ZG$5:ZG23}),0,2)&lt;&gt;""""),2,FALSE),IF(ZF7=TODAY(),""Today"",)))))"),"")</f>
        <v/>
      </c>
      <c r="ZG10" s="3" t="str">
        <f>IFERROR(__xludf.DUMMYFUNCTION("IF(ISBLANK($A10),, IF((ARRAYFORMULA(SUM(COUNTIFS(OccupancyAddresses,$A10,OccupancyUnits, $B10, 'Tenant Occupancy'!ZH$5:ZH23,{""&gt;0"",""Occupied"",""Late""}))))&gt;1,""Multiple Bookings"", IF(SUMIFS( 'Tenant Occupancy'!ZH$5:ZH23,OccupancyUnits,$B10,OccupancyAd"&amp;"dresses,$A10)&gt;0,SUMIFS('Tenant Occupancy'!ZH$5:ZH23,OccupancyUnits,$B10,OccupancyAddresses,$A10),IFERROR(VLOOKUP($A10&amp;"" ""&amp;$B10, FILTER(ARRAYFORMULA({OccupancyAddresses&amp;"" ""&amp; OccupancyUnits,'Tenant Occupancy'!ZH$5:ZH23}),INDEX(ARRAYFORMULA({OccupancyAdd"&amp;"resses&amp;"" ""&amp; OccupancyUnits,'Tenant Occupancy'!ZH$5:ZH23}),0,2)&lt;&gt;""""),2,FALSE),IF(ZG7=TODAY(),""Today"",)))))"),"")</f>
        <v/>
      </c>
      <c r="ZH10" s="3" t="str">
        <f>IFERROR(__xludf.DUMMYFUNCTION("IF(ISBLANK($A10),, IF((ARRAYFORMULA(SUM(COUNTIFS(OccupancyAddresses,$A10,OccupancyUnits, $B10, 'Tenant Occupancy'!ZI$5:ZI23,{""&gt;0"",""Occupied"",""Late""}))))&gt;1,""Multiple Bookings"", IF(SUMIFS( 'Tenant Occupancy'!ZI$5:ZI23,OccupancyUnits,$B10,OccupancyAd"&amp;"dresses,$A10)&gt;0,SUMIFS('Tenant Occupancy'!ZI$5:ZI23,OccupancyUnits,$B10,OccupancyAddresses,$A10),IFERROR(VLOOKUP($A10&amp;"" ""&amp;$B10, FILTER(ARRAYFORMULA({OccupancyAddresses&amp;"" ""&amp; OccupancyUnits,'Tenant Occupancy'!ZI$5:ZI23}),INDEX(ARRAYFORMULA({OccupancyAdd"&amp;"resses&amp;"" ""&amp; OccupancyUnits,'Tenant Occupancy'!ZI$5:ZI23}),0,2)&lt;&gt;""""),2,FALSE),IF(ZH7=TODAY(),""Today"",)))))"),"")</f>
        <v/>
      </c>
      <c r="ZI10" s="3" t="str">
        <f>IFERROR(__xludf.DUMMYFUNCTION("IF(ISBLANK($A10),, IF((ARRAYFORMULA(SUM(COUNTIFS(OccupancyAddresses,$A10,OccupancyUnits, $B10, 'Tenant Occupancy'!ZJ$5:ZJ23,{""&gt;0"",""Occupied"",""Late""}))))&gt;1,""Multiple Bookings"", IF(SUMIFS( 'Tenant Occupancy'!ZJ$5:ZJ23,OccupancyUnits,$B10,OccupancyAd"&amp;"dresses,$A10)&gt;0,SUMIFS('Tenant Occupancy'!ZJ$5:ZJ23,OccupancyUnits,$B10,OccupancyAddresses,$A10),IFERROR(VLOOKUP($A10&amp;"" ""&amp;$B10, FILTER(ARRAYFORMULA({OccupancyAddresses&amp;"" ""&amp; OccupancyUnits,'Tenant Occupancy'!ZJ$5:ZJ23}),INDEX(ARRAYFORMULA({OccupancyAdd"&amp;"resses&amp;"" ""&amp; OccupancyUnits,'Tenant Occupancy'!ZJ$5:ZJ23}),0,2)&lt;&gt;""""),2,FALSE),IF(ZI7=TODAY(),""Today"",)))))"),"")</f>
        <v/>
      </c>
      <c r="ZJ10" s="3" t="str">
        <f>IFERROR(__xludf.DUMMYFUNCTION("IF(ISBLANK($A10),, IF((ARRAYFORMULA(SUM(COUNTIFS(OccupancyAddresses,$A10,OccupancyUnits, $B10, 'Tenant Occupancy'!ZK$5:ZK23,{""&gt;0"",""Occupied"",""Late""}))))&gt;1,""Multiple Bookings"", IF(SUMIFS( 'Tenant Occupancy'!ZK$5:ZK23,OccupancyUnits,$B10,OccupancyAd"&amp;"dresses,$A10)&gt;0,SUMIFS('Tenant Occupancy'!ZK$5:ZK23,OccupancyUnits,$B10,OccupancyAddresses,$A10),IFERROR(VLOOKUP($A10&amp;"" ""&amp;$B10, FILTER(ARRAYFORMULA({OccupancyAddresses&amp;"" ""&amp; OccupancyUnits,'Tenant Occupancy'!ZK$5:ZK23}),INDEX(ARRAYFORMULA({OccupancyAdd"&amp;"resses&amp;"" ""&amp; OccupancyUnits,'Tenant Occupancy'!ZK$5:ZK23}),0,2)&lt;&gt;""""),2,FALSE),IF(ZJ7=TODAY(),""Today"",)))))"),"")</f>
        <v/>
      </c>
      <c r="ZK10" s="3" t="str">
        <f>IFERROR(__xludf.DUMMYFUNCTION("IF(ISBLANK($A10),, IF((ARRAYFORMULA(SUM(COUNTIFS(OccupancyAddresses,$A10,OccupancyUnits, $B10, 'Tenant Occupancy'!ZL$5:ZL23,{""&gt;0"",""Occupied"",""Late""}))))&gt;1,""Multiple Bookings"", IF(SUMIFS( 'Tenant Occupancy'!ZL$5:ZL23,OccupancyUnits,$B10,OccupancyAd"&amp;"dresses,$A10)&gt;0,SUMIFS('Tenant Occupancy'!ZL$5:ZL23,OccupancyUnits,$B10,OccupancyAddresses,$A10),IFERROR(VLOOKUP($A10&amp;"" ""&amp;$B10, FILTER(ARRAYFORMULA({OccupancyAddresses&amp;"" ""&amp; OccupancyUnits,'Tenant Occupancy'!ZL$5:ZL23}),INDEX(ARRAYFORMULA({OccupancyAdd"&amp;"resses&amp;"" ""&amp; OccupancyUnits,'Tenant Occupancy'!ZL$5:ZL23}),0,2)&lt;&gt;""""),2,FALSE),IF(ZK7=TODAY(),""Today"",)))))"),"")</f>
        <v/>
      </c>
      <c r="ZL10" s="3" t="str">
        <f>IFERROR(__xludf.DUMMYFUNCTION("IF(ISBLANK($A10),, IF((ARRAYFORMULA(SUM(COUNTIFS(OccupancyAddresses,$A10,OccupancyUnits, $B10, 'Tenant Occupancy'!ZM$5:ZM23,{""&gt;0"",""Occupied"",""Late""}))))&gt;1,""Multiple Bookings"", IF(SUMIFS( 'Tenant Occupancy'!ZM$5:ZM23,OccupancyUnits,$B10,OccupancyAd"&amp;"dresses,$A10)&gt;0,SUMIFS('Tenant Occupancy'!ZM$5:ZM23,OccupancyUnits,$B10,OccupancyAddresses,$A10),IFERROR(VLOOKUP($A10&amp;"" ""&amp;$B10, FILTER(ARRAYFORMULA({OccupancyAddresses&amp;"" ""&amp; OccupancyUnits,'Tenant Occupancy'!ZM$5:ZM23}),INDEX(ARRAYFORMULA({OccupancyAdd"&amp;"resses&amp;"" ""&amp; OccupancyUnits,'Tenant Occupancy'!ZM$5:ZM23}),0,2)&lt;&gt;""""),2,FALSE),IF(ZL7=TODAY(),""Today"",)))))"),"")</f>
        <v/>
      </c>
      <c r="ZM10" s="3" t="str">
        <f>IFERROR(__xludf.DUMMYFUNCTION("IF(ISBLANK($A10),, IF((ARRAYFORMULA(SUM(COUNTIFS(OccupancyAddresses,$A10,OccupancyUnits, $B10, 'Tenant Occupancy'!ZN$5:ZN23,{""&gt;0"",""Occupied"",""Late""}))))&gt;1,""Multiple Bookings"", IF(SUMIFS( 'Tenant Occupancy'!ZN$5:ZN23,OccupancyUnits,$B10,OccupancyAd"&amp;"dresses,$A10)&gt;0,SUMIFS('Tenant Occupancy'!ZN$5:ZN23,OccupancyUnits,$B10,OccupancyAddresses,$A10),IFERROR(VLOOKUP($A10&amp;"" ""&amp;$B10, FILTER(ARRAYFORMULA({OccupancyAddresses&amp;"" ""&amp; OccupancyUnits,'Tenant Occupancy'!ZN$5:ZN23}),INDEX(ARRAYFORMULA({OccupancyAdd"&amp;"resses&amp;"" ""&amp; OccupancyUnits,'Tenant Occupancy'!ZN$5:ZN23}),0,2)&lt;&gt;""""),2,FALSE),IF(ZM7=TODAY(),""Today"",)))))"),"")</f>
        <v/>
      </c>
      <c r="ZN10" s="3" t="str">
        <f>IFERROR(__xludf.DUMMYFUNCTION("IF(ISBLANK($A10),, IF((ARRAYFORMULA(SUM(COUNTIFS(OccupancyAddresses,$A10,OccupancyUnits, $B10, 'Tenant Occupancy'!ZO$5:ZO23,{""&gt;0"",""Occupied"",""Late""}))))&gt;1,""Multiple Bookings"", IF(SUMIFS( 'Tenant Occupancy'!ZO$5:ZO23,OccupancyUnits,$B10,OccupancyAd"&amp;"dresses,$A10)&gt;0,SUMIFS('Tenant Occupancy'!ZO$5:ZO23,OccupancyUnits,$B10,OccupancyAddresses,$A10),IFERROR(VLOOKUP($A10&amp;"" ""&amp;$B10, FILTER(ARRAYFORMULA({OccupancyAddresses&amp;"" ""&amp; OccupancyUnits,'Tenant Occupancy'!ZO$5:ZO23}),INDEX(ARRAYFORMULA({OccupancyAdd"&amp;"resses&amp;"" ""&amp; OccupancyUnits,'Tenant Occupancy'!ZO$5:ZO23}),0,2)&lt;&gt;""""),2,FALSE),IF(ZN7=TODAY(),""Today"",)))))"),"")</f>
        <v/>
      </c>
      <c r="ZO10" s="3" t="str">
        <f>IFERROR(__xludf.DUMMYFUNCTION("IF(ISBLANK($A10),, IF((ARRAYFORMULA(SUM(COUNTIFS(OccupancyAddresses,$A10,OccupancyUnits, $B10, 'Tenant Occupancy'!ZP$5:ZP23,{""&gt;0"",""Occupied"",""Late""}))))&gt;1,""Multiple Bookings"", IF(SUMIFS( 'Tenant Occupancy'!ZP$5:ZP23,OccupancyUnits,$B10,OccupancyAd"&amp;"dresses,$A10)&gt;0,SUMIFS('Tenant Occupancy'!ZP$5:ZP23,OccupancyUnits,$B10,OccupancyAddresses,$A10),IFERROR(VLOOKUP($A10&amp;"" ""&amp;$B10, FILTER(ARRAYFORMULA({OccupancyAddresses&amp;"" ""&amp; OccupancyUnits,'Tenant Occupancy'!ZP$5:ZP23}),INDEX(ARRAYFORMULA({OccupancyAdd"&amp;"resses&amp;"" ""&amp; OccupancyUnits,'Tenant Occupancy'!ZP$5:ZP23}),0,2)&lt;&gt;""""),2,FALSE),IF(ZO7=TODAY(),""Today"",)))))"),"")</f>
        <v/>
      </c>
      <c r="ZP10" s="3" t="str">
        <f>IFERROR(__xludf.DUMMYFUNCTION("IF(ISBLANK($A10),, IF((ARRAYFORMULA(SUM(COUNTIFS(OccupancyAddresses,$A10,OccupancyUnits, $B10, 'Tenant Occupancy'!ZQ$5:ZQ23,{""&gt;0"",""Occupied"",""Late""}))))&gt;1,""Multiple Bookings"", IF(SUMIFS( 'Tenant Occupancy'!ZQ$5:ZQ23,OccupancyUnits,$B10,OccupancyAd"&amp;"dresses,$A10)&gt;0,SUMIFS('Tenant Occupancy'!ZQ$5:ZQ23,OccupancyUnits,$B10,OccupancyAddresses,$A10),IFERROR(VLOOKUP($A10&amp;"" ""&amp;$B10, FILTER(ARRAYFORMULA({OccupancyAddresses&amp;"" ""&amp; OccupancyUnits,'Tenant Occupancy'!ZQ$5:ZQ23}),INDEX(ARRAYFORMULA({OccupancyAdd"&amp;"resses&amp;"" ""&amp; OccupancyUnits,'Tenant Occupancy'!ZQ$5:ZQ23}),0,2)&lt;&gt;""""),2,FALSE),IF(ZP7=TODAY(),""Today"",)))))"),"")</f>
        <v/>
      </c>
      <c r="ZQ10" s="3" t="str">
        <f>IFERROR(__xludf.DUMMYFUNCTION("IF(ISBLANK($A10),, IF((ARRAYFORMULA(SUM(COUNTIFS(OccupancyAddresses,$A10,OccupancyUnits, $B10, 'Tenant Occupancy'!ZR$5:ZR23,{""&gt;0"",""Occupied"",""Late""}))))&gt;1,""Multiple Bookings"", IF(SUMIFS( 'Tenant Occupancy'!ZR$5:ZR23,OccupancyUnits,$B10,OccupancyAd"&amp;"dresses,$A10)&gt;0,SUMIFS('Tenant Occupancy'!ZR$5:ZR23,OccupancyUnits,$B10,OccupancyAddresses,$A10),IFERROR(VLOOKUP($A10&amp;"" ""&amp;$B10, FILTER(ARRAYFORMULA({OccupancyAddresses&amp;"" ""&amp; OccupancyUnits,'Tenant Occupancy'!ZR$5:ZR23}),INDEX(ARRAYFORMULA({OccupancyAdd"&amp;"resses&amp;"" ""&amp; OccupancyUnits,'Tenant Occupancy'!ZR$5:ZR23}),0,2)&lt;&gt;""""),2,FALSE),IF(ZQ7=TODAY(),""Today"",)))))"),"")</f>
        <v/>
      </c>
      <c r="ZR10" s="3" t="str">
        <f>IFERROR(__xludf.DUMMYFUNCTION("IF(ISBLANK($A10),, IF((ARRAYFORMULA(SUM(COUNTIFS(OccupancyAddresses,$A10,OccupancyUnits, $B10, 'Tenant Occupancy'!ZS$5:ZS23,{""&gt;0"",""Occupied"",""Late""}))))&gt;1,""Multiple Bookings"", IF(SUMIFS( 'Tenant Occupancy'!ZS$5:ZS23,OccupancyUnits,$B10,OccupancyAd"&amp;"dresses,$A10)&gt;0,SUMIFS('Tenant Occupancy'!ZS$5:ZS23,OccupancyUnits,$B10,OccupancyAddresses,$A10),IFERROR(VLOOKUP($A10&amp;"" ""&amp;$B10, FILTER(ARRAYFORMULA({OccupancyAddresses&amp;"" ""&amp; OccupancyUnits,'Tenant Occupancy'!ZS$5:ZS23}),INDEX(ARRAYFORMULA({OccupancyAdd"&amp;"resses&amp;"" ""&amp; OccupancyUnits,'Tenant Occupancy'!ZS$5:ZS23}),0,2)&lt;&gt;""""),2,FALSE),IF(ZR7=TODAY(),""Today"",)))))"),"")</f>
        <v/>
      </c>
      <c r="ZS10" s="3" t="str">
        <f>IFERROR(__xludf.DUMMYFUNCTION("IF(ISBLANK($A10),, IF((ARRAYFORMULA(SUM(COUNTIFS(OccupancyAddresses,$A10,OccupancyUnits, $B10, 'Tenant Occupancy'!ZT$5:ZT23,{""&gt;0"",""Occupied"",""Late""}))))&gt;1,""Multiple Bookings"", IF(SUMIFS( 'Tenant Occupancy'!ZT$5:ZT23,OccupancyUnits,$B10,OccupancyAd"&amp;"dresses,$A10)&gt;0,SUMIFS('Tenant Occupancy'!ZT$5:ZT23,OccupancyUnits,$B10,OccupancyAddresses,$A10),IFERROR(VLOOKUP($A10&amp;"" ""&amp;$B10, FILTER(ARRAYFORMULA({OccupancyAddresses&amp;"" ""&amp; OccupancyUnits,'Tenant Occupancy'!ZT$5:ZT23}),INDEX(ARRAYFORMULA({OccupancyAdd"&amp;"resses&amp;"" ""&amp; OccupancyUnits,'Tenant Occupancy'!ZT$5:ZT23}),0,2)&lt;&gt;""""),2,FALSE),IF(ZS7=TODAY(),""Today"",)))))"),"")</f>
        <v/>
      </c>
      <c r="ZT10" s="3" t="str">
        <f>IFERROR(__xludf.DUMMYFUNCTION("IF(ISBLANK($A10),, IF((ARRAYFORMULA(SUM(COUNTIFS(OccupancyAddresses,$A10,OccupancyUnits, $B10, 'Tenant Occupancy'!ZU$5:ZU23,{""&gt;0"",""Occupied"",""Late""}))))&gt;1,""Multiple Bookings"", IF(SUMIFS( 'Tenant Occupancy'!ZU$5:ZU23,OccupancyUnits,$B10,OccupancyAd"&amp;"dresses,$A10)&gt;0,SUMIFS('Tenant Occupancy'!ZU$5:ZU23,OccupancyUnits,$B10,OccupancyAddresses,$A10),IFERROR(VLOOKUP($A10&amp;"" ""&amp;$B10, FILTER(ARRAYFORMULA({OccupancyAddresses&amp;"" ""&amp; OccupancyUnits,'Tenant Occupancy'!ZU$5:ZU23}),INDEX(ARRAYFORMULA({OccupancyAdd"&amp;"resses&amp;"" ""&amp; OccupancyUnits,'Tenant Occupancy'!ZU$5:ZU23}),0,2)&lt;&gt;""""),2,FALSE),IF(ZT7=TODAY(),""Today"",)))))"),"")</f>
        <v/>
      </c>
      <c r="ZU10" s="3" t="str">
        <f>IFERROR(__xludf.DUMMYFUNCTION("IF(ISBLANK($A10),, IF((ARRAYFORMULA(SUM(COUNTIFS(OccupancyAddresses,$A10,OccupancyUnits, $B10, 'Tenant Occupancy'!ZV$5:ZV23,{""&gt;0"",""Occupied"",""Late""}))))&gt;1,""Multiple Bookings"", IF(SUMIFS( 'Tenant Occupancy'!ZV$5:ZV23,OccupancyUnits,$B10,OccupancyAd"&amp;"dresses,$A10)&gt;0,SUMIFS('Tenant Occupancy'!ZV$5:ZV23,OccupancyUnits,$B10,OccupancyAddresses,$A10),IFERROR(VLOOKUP($A10&amp;"" ""&amp;$B10, FILTER(ARRAYFORMULA({OccupancyAddresses&amp;"" ""&amp; OccupancyUnits,'Tenant Occupancy'!ZV$5:ZV23}),INDEX(ARRAYFORMULA({OccupancyAdd"&amp;"resses&amp;"" ""&amp; OccupancyUnits,'Tenant Occupancy'!ZV$5:ZV23}),0,2)&lt;&gt;""""),2,FALSE),IF(ZU7=TODAY(),""Today"",)))))"),"")</f>
        <v/>
      </c>
      <c r="ZV10" s="3" t="str">
        <f>IFERROR(__xludf.DUMMYFUNCTION("IF(ISBLANK($A10),, IF((ARRAYFORMULA(SUM(COUNTIFS(OccupancyAddresses,$A10,OccupancyUnits, $B10, 'Tenant Occupancy'!ZW$5:ZW23,{""&gt;0"",""Occupied"",""Late""}))))&gt;1,""Multiple Bookings"", IF(SUMIFS( 'Tenant Occupancy'!ZW$5:ZW23,OccupancyUnits,$B10,OccupancyAd"&amp;"dresses,$A10)&gt;0,SUMIFS('Tenant Occupancy'!ZW$5:ZW23,OccupancyUnits,$B10,OccupancyAddresses,$A10),IFERROR(VLOOKUP($A10&amp;"" ""&amp;$B10, FILTER(ARRAYFORMULA({OccupancyAddresses&amp;"" ""&amp; OccupancyUnits,'Tenant Occupancy'!ZW$5:ZW23}),INDEX(ARRAYFORMULA({OccupancyAdd"&amp;"resses&amp;"" ""&amp; OccupancyUnits,'Tenant Occupancy'!ZW$5:ZW23}),0,2)&lt;&gt;""""),2,FALSE),IF(ZV7=TODAY(),""Today"",)))))"),"")</f>
        <v/>
      </c>
      <c r="ZW10" s="3" t="str">
        <f>IFERROR(__xludf.DUMMYFUNCTION("IF(ISBLANK($A10),, IF((ARRAYFORMULA(SUM(COUNTIFS(OccupancyAddresses,$A10,OccupancyUnits, $B10, 'Tenant Occupancy'!ZX$5:ZX23,{""&gt;0"",""Occupied"",""Late""}))))&gt;1,""Multiple Bookings"", IF(SUMIFS( 'Tenant Occupancy'!ZX$5:ZX23,OccupancyUnits,$B10,OccupancyAd"&amp;"dresses,$A10)&gt;0,SUMIFS('Tenant Occupancy'!ZX$5:ZX23,OccupancyUnits,$B10,OccupancyAddresses,$A10),IFERROR(VLOOKUP($A10&amp;"" ""&amp;$B10, FILTER(ARRAYFORMULA({OccupancyAddresses&amp;"" ""&amp; OccupancyUnits,'Tenant Occupancy'!ZX$5:ZX23}),INDEX(ARRAYFORMULA({OccupancyAdd"&amp;"resses&amp;"" ""&amp; OccupancyUnits,'Tenant Occupancy'!ZX$5:ZX23}),0,2)&lt;&gt;""""),2,FALSE),IF(ZW7=TODAY(),""Today"",)))))"),"")</f>
        <v/>
      </c>
      <c r="ZX10" s="3" t="str">
        <f>IFERROR(__xludf.DUMMYFUNCTION("IF(ISBLANK($A10),, IF((ARRAYFORMULA(SUM(COUNTIFS(OccupancyAddresses,$A10,OccupancyUnits, $B10, 'Tenant Occupancy'!ZY$5:ZY23,{""&gt;0"",""Occupied"",""Late""}))))&gt;1,""Multiple Bookings"", IF(SUMIFS( 'Tenant Occupancy'!ZY$5:ZY23,OccupancyUnits,$B10,OccupancyAd"&amp;"dresses,$A10)&gt;0,SUMIFS('Tenant Occupancy'!ZY$5:ZY23,OccupancyUnits,$B10,OccupancyAddresses,$A10),IFERROR(VLOOKUP($A10&amp;"" ""&amp;$B10, FILTER(ARRAYFORMULA({OccupancyAddresses&amp;"" ""&amp; OccupancyUnits,'Tenant Occupancy'!ZY$5:ZY23}),INDEX(ARRAYFORMULA({OccupancyAdd"&amp;"resses&amp;"" ""&amp; OccupancyUnits,'Tenant Occupancy'!ZY$5:ZY23}),0,2)&lt;&gt;""""),2,FALSE),IF(ZX7=TODAY(),""Today"",)))))"),"")</f>
        <v/>
      </c>
      <c r="ZY10" s="3" t="str">
        <f>IFERROR(__xludf.DUMMYFUNCTION("IF(ISBLANK($A10),, IF((ARRAYFORMULA(SUM(COUNTIFS(OccupancyAddresses,$A10,OccupancyUnits, $B10, 'Tenant Occupancy'!ZZ$5:ZZ23,{""&gt;0"",""Occupied"",""Late""}))))&gt;1,""Multiple Bookings"", IF(SUMIFS( 'Tenant Occupancy'!ZZ$5:ZZ23,OccupancyUnits,$B10,OccupancyAd"&amp;"dresses,$A10)&gt;0,SUMIFS('Tenant Occupancy'!ZZ$5:ZZ23,OccupancyUnits,$B10,OccupancyAddresses,$A10),IFERROR(VLOOKUP($A10&amp;"" ""&amp;$B10, FILTER(ARRAYFORMULA({OccupancyAddresses&amp;"" ""&amp; OccupancyUnits,'Tenant Occupancy'!ZZ$5:ZZ23}),INDEX(ARRAYFORMULA({OccupancyAdd"&amp;"resses&amp;"" ""&amp; OccupancyUnits,'Tenant Occupancy'!ZZ$5:ZZ23}),0,2)&lt;&gt;""""),2,FALSE),IF(ZY7=TODAY(),""Today"",)))))"),"")</f>
        <v/>
      </c>
      <c r="ZZ10" s="3" t="str">
        <f>IFERROR(__xludf.DUMMYFUNCTION("IF(ISBLANK($A10),, IF((ARRAYFORMULA(SUM(COUNTIFS(OccupancyAddresses,$A10,OccupancyUnits, $B10, 'Tenant Occupancy'!AAA$5:AAA23,{""&gt;0"",""Occupied"",""Late""}))))&gt;1,""Multiple Bookings"", IF(SUMIFS( 'Tenant Occupancy'!AAA$5:AAA23,OccupancyUnits,$B10,Occupan"&amp;"cyAddresses,$A10)&gt;0,SUMIFS('Tenant Occupancy'!AAA$5:AAA23,OccupancyUnits,$B10,OccupancyAddresses,$A10),IFERROR(VLOOKUP($A10&amp;"" ""&amp;$B10, FILTER(ARRAYFORMULA({OccupancyAddresses&amp;"" ""&amp; OccupancyUnits,'Tenant Occupancy'!AAA$5:AAA23}),INDEX(ARRAYFORMULA({Occu"&amp;"pancyAddresses&amp;"" ""&amp; OccupancyUnits,'Tenant Occupancy'!AAA$5:AAA23}),0,2)&lt;&gt;""""),2,FALSE),IF(ZZ7=TODAY(),""Today"",)))))"),"")</f>
        <v/>
      </c>
      <c r="AAA10" s="3" t="str">
        <f>IFERROR(__xludf.DUMMYFUNCTION("IF(ISBLANK($A10),, IF((ARRAYFORMULA(SUM(COUNTIFS(OccupancyAddresses,$A10,OccupancyUnits, $B10, 'Tenant Occupancy'!AAB$5:AAB23,{""&gt;0"",""Occupied"",""Late""}))))&gt;1,""Multiple Bookings"", IF(SUMIFS( 'Tenant Occupancy'!AAB$5:AAB23,OccupancyUnits,$B10,Occupan"&amp;"cyAddresses,$A10)&gt;0,SUMIFS('Tenant Occupancy'!AAB$5:AAB23,OccupancyUnits,$B10,OccupancyAddresses,$A10),IFERROR(VLOOKUP($A10&amp;"" ""&amp;$B10, FILTER(ARRAYFORMULA({OccupancyAddresses&amp;"" ""&amp; OccupancyUnits,'Tenant Occupancy'!AAB$5:AAB23}),INDEX(ARRAYFORMULA({Occu"&amp;"pancyAddresses&amp;"" ""&amp; OccupancyUnits,'Tenant Occupancy'!AAB$5:AAB23}),0,2)&lt;&gt;""""),2,FALSE),IF(AAA7=TODAY(),""Today"",)))))"),"")</f>
        <v/>
      </c>
      <c r="AAB10" s="3" t="str">
        <f>IFERROR(__xludf.DUMMYFUNCTION("IF(ISBLANK($A10),, IF((ARRAYFORMULA(SUM(COUNTIFS(OccupancyAddresses,$A10,OccupancyUnits, $B10, 'Tenant Occupancy'!AAC$5:AAC23,{""&gt;0"",""Occupied"",""Late""}))))&gt;1,""Multiple Bookings"", IF(SUMIFS( 'Tenant Occupancy'!AAC$5:AAC23,OccupancyUnits,$B10,Occupan"&amp;"cyAddresses,$A10)&gt;0,SUMIFS('Tenant Occupancy'!AAC$5:AAC23,OccupancyUnits,$B10,OccupancyAddresses,$A10),IFERROR(VLOOKUP($A10&amp;"" ""&amp;$B10, FILTER(ARRAYFORMULA({OccupancyAddresses&amp;"" ""&amp; OccupancyUnits,'Tenant Occupancy'!AAC$5:AAC23}),INDEX(ARRAYFORMULA({Occu"&amp;"pancyAddresses&amp;"" ""&amp; OccupancyUnits,'Tenant Occupancy'!AAC$5:AAC23}),0,2)&lt;&gt;""""),2,FALSE),IF(AAB7=TODAY(),""Today"",)))))"),"")</f>
        <v/>
      </c>
      <c r="AAC10" s="3" t="str">
        <f>IFERROR(__xludf.DUMMYFUNCTION("IF(ISBLANK($A10),, IF((ARRAYFORMULA(SUM(COUNTIFS(OccupancyAddresses,$A10,OccupancyUnits, $B10, 'Tenant Occupancy'!AAD$5:AAD23,{""&gt;0"",""Occupied"",""Late""}))))&gt;1,""Multiple Bookings"", IF(SUMIFS( 'Tenant Occupancy'!AAD$5:AAD23,OccupancyUnits,$B10,Occupan"&amp;"cyAddresses,$A10)&gt;0,SUMIFS('Tenant Occupancy'!AAD$5:AAD23,OccupancyUnits,$B10,OccupancyAddresses,$A10),IFERROR(VLOOKUP($A10&amp;"" ""&amp;$B10, FILTER(ARRAYFORMULA({OccupancyAddresses&amp;"" ""&amp; OccupancyUnits,'Tenant Occupancy'!AAD$5:AAD23}),INDEX(ARRAYFORMULA({Occu"&amp;"pancyAddresses&amp;"" ""&amp; OccupancyUnits,'Tenant Occupancy'!AAD$5:AAD23}),0,2)&lt;&gt;""""),2,FALSE),IF(AAC7=TODAY(),""Today"",)))))"),"")</f>
        <v/>
      </c>
      <c r="AAD10" s="3" t="str">
        <f>IFERROR(__xludf.DUMMYFUNCTION("IF(ISBLANK($A10),, IF((ARRAYFORMULA(SUM(COUNTIFS(OccupancyAddresses,$A10,OccupancyUnits, $B10, 'Tenant Occupancy'!AAE$5:AAE23,{""&gt;0"",""Occupied"",""Late""}))))&gt;1,""Multiple Bookings"", IF(SUMIFS( 'Tenant Occupancy'!AAE$5:AAE23,OccupancyUnits,$B10,Occupan"&amp;"cyAddresses,$A10)&gt;0,SUMIFS('Tenant Occupancy'!AAE$5:AAE23,OccupancyUnits,$B10,OccupancyAddresses,$A10),IFERROR(VLOOKUP($A10&amp;"" ""&amp;$B10, FILTER(ARRAYFORMULA({OccupancyAddresses&amp;"" ""&amp; OccupancyUnits,'Tenant Occupancy'!AAE$5:AAE23}),INDEX(ARRAYFORMULA({Occu"&amp;"pancyAddresses&amp;"" ""&amp; OccupancyUnits,'Tenant Occupancy'!AAE$5:AAE23}),0,2)&lt;&gt;""""),2,FALSE),IF(AAD7=TODAY(),""Today"",)))))"),"")</f>
        <v/>
      </c>
      <c r="AAE10" s="3" t="str">
        <f>IFERROR(__xludf.DUMMYFUNCTION("IF(ISBLANK($A10),, IF((ARRAYFORMULA(SUM(COUNTIFS(OccupancyAddresses,$A10,OccupancyUnits, $B10, 'Tenant Occupancy'!AAF$5:AAF23,{""&gt;0"",""Occupied"",""Late""}))))&gt;1,""Multiple Bookings"", IF(SUMIFS( 'Tenant Occupancy'!AAF$5:AAF23,OccupancyUnits,$B10,Occupan"&amp;"cyAddresses,$A10)&gt;0,SUMIFS('Tenant Occupancy'!AAF$5:AAF23,OccupancyUnits,$B10,OccupancyAddresses,$A10),IFERROR(VLOOKUP($A10&amp;"" ""&amp;$B10, FILTER(ARRAYFORMULA({OccupancyAddresses&amp;"" ""&amp; OccupancyUnits,'Tenant Occupancy'!AAF$5:AAF23}),INDEX(ARRAYFORMULA({Occu"&amp;"pancyAddresses&amp;"" ""&amp; OccupancyUnits,'Tenant Occupancy'!AAF$5:AAF23}),0,2)&lt;&gt;""""),2,FALSE),IF(AAE7=TODAY(),""Today"",)))))"),"")</f>
        <v/>
      </c>
      <c r="AAF10" s="3" t="str">
        <f>IFERROR(__xludf.DUMMYFUNCTION("IF(ISBLANK($A10),, IF((ARRAYFORMULA(SUM(COUNTIFS(OccupancyAddresses,$A10,OccupancyUnits, $B10, 'Tenant Occupancy'!AAG$5:AAG23,{""&gt;0"",""Occupied"",""Late""}))))&gt;1,""Multiple Bookings"", IF(SUMIFS( 'Tenant Occupancy'!AAG$5:AAG23,OccupancyUnits,$B10,Occupan"&amp;"cyAddresses,$A10)&gt;0,SUMIFS('Tenant Occupancy'!AAG$5:AAG23,OccupancyUnits,$B10,OccupancyAddresses,$A10),IFERROR(VLOOKUP($A10&amp;"" ""&amp;$B10, FILTER(ARRAYFORMULA({OccupancyAddresses&amp;"" ""&amp; OccupancyUnits,'Tenant Occupancy'!AAG$5:AAG23}),INDEX(ARRAYFORMULA({Occu"&amp;"pancyAddresses&amp;"" ""&amp; OccupancyUnits,'Tenant Occupancy'!AAG$5:AAG23}),0,2)&lt;&gt;""""),2,FALSE),IF(AAF7=TODAY(),""Today"",)))))"),"")</f>
        <v/>
      </c>
      <c r="AAG10" s="3" t="str">
        <f>IFERROR(__xludf.DUMMYFUNCTION("IF(ISBLANK($A10),, IF((ARRAYFORMULA(SUM(COUNTIFS(OccupancyAddresses,$A10,OccupancyUnits, $B10, 'Tenant Occupancy'!AAH$5:AAH23,{""&gt;0"",""Occupied"",""Late""}))))&gt;1,""Multiple Bookings"", IF(SUMIFS( 'Tenant Occupancy'!AAH$5:AAH23,OccupancyUnits,$B10,Occupan"&amp;"cyAddresses,$A10)&gt;0,SUMIFS('Tenant Occupancy'!AAH$5:AAH23,OccupancyUnits,$B10,OccupancyAddresses,$A10),IFERROR(VLOOKUP($A10&amp;"" ""&amp;$B10, FILTER(ARRAYFORMULA({OccupancyAddresses&amp;"" ""&amp; OccupancyUnits,'Tenant Occupancy'!AAH$5:AAH23}),INDEX(ARRAYFORMULA({Occu"&amp;"pancyAddresses&amp;"" ""&amp; OccupancyUnits,'Tenant Occupancy'!AAH$5:AAH23}),0,2)&lt;&gt;""""),2,FALSE),IF(AAG7=TODAY(),""Today"",)))))"),"")</f>
        <v/>
      </c>
      <c r="AAH10" s="3" t="str">
        <f>IFERROR(__xludf.DUMMYFUNCTION("IF(ISBLANK($A10),, IF((ARRAYFORMULA(SUM(COUNTIFS(OccupancyAddresses,$A10,OccupancyUnits, $B10, 'Tenant Occupancy'!AAI$5:AAI23,{""&gt;0"",""Occupied"",""Late""}))))&gt;1,""Multiple Bookings"", IF(SUMIFS( 'Tenant Occupancy'!AAI$5:AAI23,OccupancyUnits,$B10,Occupan"&amp;"cyAddresses,$A10)&gt;0,SUMIFS('Tenant Occupancy'!AAI$5:AAI23,OccupancyUnits,$B10,OccupancyAddresses,$A10),IFERROR(VLOOKUP($A10&amp;"" ""&amp;$B10, FILTER(ARRAYFORMULA({OccupancyAddresses&amp;"" ""&amp; OccupancyUnits,'Tenant Occupancy'!AAI$5:AAI23}),INDEX(ARRAYFORMULA({Occu"&amp;"pancyAddresses&amp;"" ""&amp; OccupancyUnits,'Tenant Occupancy'!AAI$5:AAI23}),0,2)&lt;&gt;""""),2,FALSE),IF(AAH7=TODAY(),""Today"",)))))"),"")</f>
        <v/>
      </c>
      <c r="AAI10" s="3" t="str">
        <f>IFERROR(__xludf.DUMMYFUNCTION("IF(ISBLANK($A10),, IF((ARRAYFORMULA(SUM(COUNTIFS(OccupancyAddresses,$A10,OccupancyUnits, $B10, 'Tenant Occupancy'!AAJ$5:AAJ23,{""&gt;0"",""Occupied"",""Late""}))))&gt;1,""Multiple Bookings"", IF(SUMIFS( 'Tenant Occupancy'!AAJ$5:AAJ23,OccupancyUnits,$B10,Occupan"&amp;"cyAddresses,$A10)&gt;0,SUMIFS('Tenant Occupancy'!AAJ$5:AAJ23,OccupancyUnits,$B10,OccupancyAddresses,$A10),IFERROR(VLOOKUP($A10&amp;"" ""&amp;$B10, FILTER(ARRAYFORMULA({OccupancyAddresses&amp;"" ""&amp; OccupancyUnits,'Tenant Occupancy'!AAJ$5:AAJ23}),INDEX(ARRAYFORMULA({Occu"&amp;"pancyAddresses&amp;"" ""&amp; OccupancyUnits,'Tenant Occupancy'!AAJ$5:AAJ23}),0,2)&lt;&gt;""""),2,FALSE),IF(AAI7=TODAY(),""Today"",)))))"),"")</f>
        <v/>
      </c>
      <c r="AAJ10" s="3" t="str">
        <f>IFERROR(__xludf.DUMMYFUNCTION("IF(ISBLANK($A10),, IF((ARRAYFORMULA(SUM(COUNTIFS(OccupancyAddresses,$A10,OccupancyUnits, $B10, 'Tenant Occupancy'!AAK$5:AAK23,{""&gt;0"",""Occupied"",""Late""}))))&gt;1,""Multiple Bookings"", IF(SUMIFS( 'Tenant Occupancy'!AAK$5:AAK23,OccupancyUnits,$B10,Occupan"&amp;"cyAddresses,$A10)&gt;0,SUMIFS('Tenant Occupancy'!AAK$5:AAK23,OccupancyUnits,$B10,OccupancyAddresses,$A10),IFERROR(VLOOKUP($A10&amp;"" ""&amp;$B10, FILTER(ARRAYFORMULA({OccupancyAddresses&amp;"" ""&amp; OccupancyUnits,'Tenant Occupancy'!AAK$5:AAK23}),INDEX(ARRAYFORMULA({Occu"&amp;"pancyAddresses&amp;"" ""&amp; OccupancyUnits,'Tenant Occupancy'!AAK$5:AAK23}),0,2)&lt;&gt;""""),2,FALSE),IF(AAJ7=TODAY(),""Today"",)))))"),"")</f>
        <v/>
      </c>
      <c r="AAK10" s="3" t="str">
        <f>IFERROR(__xludf.DUMMYFUNCTION("IF(ISBLANK($A10),, IF((ARRAYFORMULA(SUM(COUNTIFS(OccupancyAddresses,$A10,OccupancyUnits, $B10, 'Tenant Occupancy'!AAL$5:AAL23,{""&gt;0"",""Occupied"",""Late""}))))&gt;1,""Multiple Bookings"", IF(SUMIFS( 'Tenant Occupancy'!AAL$5:AAL23,OccupancyUnits,$B10,Occupan"&amp;"cyAddresses,$A10)&gt;0,SUMIFS('Tenant Occupancy'!AAL$5:AAL23,OccupancyUnits,$B10,OccupancyAddresses,$A10),IFERROR(VLOOKUP($A10&amp;"" ""&amp;$B10, FILTER(ARRAYFORMULA({OccupancyAddresses&amp;"" ""&amp; OccupancyUnits,'Tenant Occupancy'!AAL$5:AAL23}),INDEX(ARRAYFORMULA({Occu"&amp;"pancyAddresses&amp;"" ""&amp; OccupancyUnits,'Tenant Occupancy'!AAL$5:AAL23}),0,2)&lt;&gt;""""),2,FALSE),IF(AAK7=TODAY(),""Today"",)))))"),"")</f>
        <v/>
      </c>
      <c r="AAL10" s="3" t="str">
        <f>IFERROR(__xludf.DUMMYFUNCTION("IF(ISBLANK($A10),, IF((ARRAYFORMULA(SUM(COUNTIFS(OccupancyAddresses,$A10,OccupancyUnits, $B10, 'Tenant Occupancy'!AAM$5:AAM23,{""&gt;0"",""Occupied"",""Late""}))))&gt;1,""Multiple Bookings"", IF(SUMIFS( 'Tenant Occupancy'!AAM$5:AAM23,OccupancyUnits,$B10,Occupan"&amp;"cyAddresses,$A10)&gt;0,SUMIFS('Tenant Occupancy'!AAM$5:AAM23,OccupancyUnits,$B10,OccupancyAddresses,$A10),IFERROR(VLOOKUP($A10&amp;"" ""&amp;$B10, FILTER(ARRAYFORMULA({OccupancyAddresses&amp;"" ""&amp; OccupancyUnits,'Tenant Occupancy'!AAM$5:AAM23}),INDEX(ARRAYFORMULA({Occu"&amp;"pancyAddresses&amp;"" ""&amp; OccupancyUnits,'Tenant Occupancy'!AAM$5:AAM23}),0,2)&lt;&gt;""""),2,FALSE),IF(AAL7=TODAY(),""Today"",)))))"),"")</f>
        <v/>
      </c>
      <c r="AAM10" s="3" t="str">
        <f>IFERROR(__xludf.DUMMYFUNCTION("IF(ISBLANK($A10),, IF((ARRAYFORMULA(SUM(COUNTIFS(OccupancyAddresses,$A10,OccupancyUnits, $B10, 'Tenant Occupancy'!AAN$5:AAN23,{""&gt;0"",""Occupied"",""Late""}))))&gt;1,""Multiple Bookings"", IF(SUMIFS( 'Tenant Occupancy'!AAN$5:AAN23,OccupancyUnits,$B10,Occupan"&amp;"cyAddresses,$A10)&gt;0,SUMIFS('Tenant Occupancy'!AAN$5:AAN23,OccupancyUnits,$B10,OccupancyAddresses,$A10),IFERROR(VLOOKUP($A10&amp;"" ""&amp;$B10, FILTER(ARRAYFORMULA({OccupancyAddresses&amp;"" ""&amp; OccupancyUnits,'Tenant Occupancy'!AAN$5:AAN23}),INDEX(ARRAYFORMULA({Occu"&amp;"pancyAddresses&amp;"" ""&amp; OccupancyUnits,'Tenant Occupancy'!AAN$5:AAN23}),0,2)&lt;&gt;""""),2,FALSE),IF(AAM7=TODAY(),""Today"",)))))"),"")</f>
        <v/>
      </c>
      <c r="AAN10" s="3" t="str">
        <f>IFERROR(__xludf.DUMMYFUNCTION("IF(ISBLANK($A10),, IF((ARRAYFORMULA(SUM(COUNTIFS(OccupancyAddresses,$A10,OccupancyUnits, $B10, 'Tenant Occupancy'!AAO$5:AAO23,{""&gt;0"",""Occupied"",""Late""}))))&gt;1,""Multiple Bookings"", IF(SUMIFS( 'Tenant Occupancy'!AAO$5:AAO23,OccupancyUnits,$B10,Occupan"&amp;"cyAddresses,$A10)&gt;0,SUMIFS('Tenant Occupancy'!AAO$5:AAO23,OccupancyUnits,$B10,OccupancyAddresses,$A10),IFERROR(VLOOKUP($A10&amp;"" ""&amp;$B10, FILTER(ARRAYFORMULA({OccupancyAddresses&amp;"" ""&amp; OccupancyUnits,'Tenant Occupancy'!AAO$5:AAO23}),INDEX(ARRAYFORMULA({Occu"&amp;"pancyAddresses&amp;"" ""&amp; OccupancyUnits,'Tenant Occupancy'!AAO$5:AAO23}),0,2)&lt;&gt;""""),2,FALSE),IF(AAN7=TODAY(),""Today"",)))))"),"")</f>
        <v/>
      </c>
      <c r="AAO10" s="3" t="str">
        <f>IFERROR(__xludf.DUMMYFUNCTION("IF(ISBLANK($A10),, IF((ARRAYFORMULA(SUM(COUNTIFS(OccupancyAddresses,$A10,OccupancyUnits, $B10, 'Tenant Occupancy'!AAP$5:AAP23,{""&gt;0"",""Occupied"",""Late""}))))&gt;1,""Multiple Bookings"", IF(SUMIFS( 'Tenant Occupancy'!AAP$5:AAP23,OccupancyUnits,$B10,Occupan"&amp;"cyAddresses,$A10)&gt;0,SUMIFS('Tenant Occupancy'!AAP$5:AAP23,OccupancyUnits,$B10,OccupancyAddresses,$A10),IFERROR(VLOOKUP($A10&amp;"" ""&amp;$B10, FILTER(ARRAYFORMULA({OccupancyAddresses&amp;"" ""&amp; OccupancyUnits,'Tenant Occupancy'!AAP$5:AAP23}),INDEX(ARRAYFORMULA({Occu"&amp;"pancyAddresses&amp;"" ""&amp; OccupancyUnits,'Tenant Occupancy'!AAP$5:AAP23}),0,2)&lt;&gt;""""),2,FALSE),IF(AAO7=TODAY(),""Today"",)))))"),"")</f>
        <v/>
      </c>
      <c r="AAP10" s="3" t="str">
        <f>IFERROR(__xludf.DUMMYFUNCTION("IF(ISBLANK($A10),, IF((ARRAYFORMULA(SUM(COUNTIFS(OccupancyAddresses,$A10,OccupancyUnits, $B10, 'Tenant Occupancy'!AAQ$5:AAQ23,{""&gt;0"",""Occupied"",""Late""}))))&gt;1,""Multiple Bookings"", IF(SUMIFS( 'Tenant Occupancy'!AAQ$5:AAQ23,OccupancyUnits,$B10,Occupan"&amp;"cyAddresses,$A10)&gt;0,SUMIFS('Tenant Occupancy'!AAQ$5:AAQ23,OccupancyUnits,$B10,OccupancyAddresses,$A10),IFERROR(VLOOKUP($A10&amp;"" ""&amp;$B10, FILTER(ARRAYFORMULA({OccupancyAddresses&amp;"" ""&amp; OccupancyUnits,'Tenant Occupancy'!AAQ$5:AAQ23}),INDEX(ARRAYFORMULA({Occu"&amp;"pancyAddresses&amp;"" ""&amp; OccupancyUnits,'Tenant Occupancy'!AAQ$5:AAQ23}),0,2)&lt;&gt;""""),2,FALSE),IF(AAP7=TODAY(),""Today"",)))))"),"")</f>
        <v/>
      </c>
      <c r="AAQ10" s="3" t="str">
        <f>IFERROR(__xludf.DUMMYFUNCTION("IF(ISBLANK($A10),, IF((ARRAYFORMULA(SUM(COUNTIFS(OccupancyAddresses,$A10,OccupancyUnits, $B10, 'Tenant Occupancy'!AAR$5:AAR23,{""&gt;0"",""Occupied"",""Late""}))))&gt;1,""Multiple Bookings"", IF(SUMIFS( 'Tenant Occupancy'!AAR$5:AAR23,OccupancyUnits,$B10,Occupan"&amp;"cyAddresses,$A10)&gt;0,SUMIFS('Tenant Occupancy'!AAR$5:AAR23,OccupancyUnits,$B10,OccupancyAddresses,$A10),IFERROR(VLOOKUP($A10&amp;"" ""&amp;$B10, FILTER(ARRAYFORMULA({OccupancyAddresses&amp;"" ""&amp; OccupancyUnits,'Tenant Occupancy'!AAR$5:AAR23}),INDEX(ARRAYFORMULA({Occu"&amp;"pancyAddresses&amp;"" ""&amp; OccupancyUnits,'Tenant Occupancy'!AAR$5:AAR23}),0,2)&lt;&gt;""""),2,FALSE),IF(AAQ7=TODAY(),""Today"",)))))"),"")</f>
        <v/>
      </c>
      <c r="AAR10" s="3" t="str">
        <f>IFERROR(__xludf.DUMMYFUNCTION("IF(ISBLANK($A10),, IF((ARRAYFORMULA(SUM(COUNTIFS(OccupancyAddresses,$A10,OccupancyUnits, $B10, 'Tenant Occupancy'!AAS$5:AAS23,{""&gt;0"",""Occupied"",""Late""}))))&gt;1,""Multiple Bookings"", IF(SUMIFS( 'Tenant Occupancy'!AAS$5:AAS23,OccupancyUnits,$B10,Occupan"&amp;"cyAddresses,$A10)&gt;0,SUMIFS('Tenant Occupancy'!AAS$5:AAS23,OccupancyUnits,$B10,OccupancyAddresses,$A10),IFERROR(VLOOKUP($A10&amp;"" ""&amp;$B10, FILTER(ARRAYFORMULA({OccupancyAddresses&amp;"" ""&amp; OccupancyUnits,'Tenant Occupancy'!AAS$5:AAS23}),INDEX(ARRAYFORMULA({Occu"&amp;"pancyAddresses&amp;"" ""&amp; OccupancyUnits,'Tenant Occupancy'!AAS$5:AAS23}),0,2)&lt;&gt;""""),2,FALSE),IF(AAR7=TODAY(),""Today"",)))))"),"")</f>
        <v/>
      </c>
      <c r="AAS10" s="3" t="str">
        <f>IFERROR(__xludf.DUMMYFUNCTION("IF(ISBLANK($A10),, IF((ARRAYFORMULA(SUM(COUNTIFS(OccupancyAddresses,$A10,OccupancyUnits, $B10, 'Tenant Occupancy'!AAT$5:AAT23,{""&gt;0"",""Occupied"",""Late""}))))&gt;1,""Multiple Bookings"", IF(SUMIFS( 'Tenant Occupancy'!AAT$5:AAT23,OccupancyUnits,$B10,Occupan"&amp;"cyAddresses,$A10)&gt;0,SUMIFS('Tenant Occupancy'!AAT$5:AAT23,OccupancyUnits,$B10,OccupancyAddresses,$A10),IFERROR(VLOOKUP($A10&amp;"" ""&amp;$B10, FILTER(ARRAYFORMULA({OccupancyAddresses&amp;"" ""&amp; OccupancyUnits,'Tenant Occupancy'!AAT$5:AAT23}),INDEX(ARRAYFORMULA({Occu"&amp;"pancyAddresses&amp;"" ""&amp; OccupancyUnits,'Tenant Occupancy'!AAT$5:AAT23}),0,2)&lt;&gt;""""),2,FALSE),IF(AAS7=TODAY(),""Today"",)))))"),"")</f>
        <v/>
      </c>
      <c r="AAT10" s="3" t="str">
        <f>IFERROR(__xludf.DUMMYFUNCTION("IF(ISBLANK($A10),, IF((ARRAYFORMULA(SUM(COUNTIFS(OccupancyAddresses,$A10,OccupancyUnits, $B10, 'Tenant Occupancy'!AAU$5:AAU23,{""&gt;0"",""Occupied"",""Late""}))))&gt;1,""Multiple Bookings"", IF(SUMIFS( 'Tenant Occupancy'!AAU$5:AAU23,OccupancyUnits,$B10,Occupan"&amp;"cyAddresses,$A10)&gt;0,SUMIFS('Tenant Occupancy'!AAU$5:AAU23,OccupancyUnits,$B10,OccupancyAddresses,$A10),IFERROR(VLOOKUP($A10&amp;"" ""&amp;$B10, FILTER(ARRAYFORMULA({OccupancyAddresses&amp;"" ""&amp; OccupancyUnits,'Tenant Occupancy'!AAU$5:AAU23}),INDEX(ARRAYFORMULA({Occu"&amp;"pancyAddresses&amp;"" ""&amp; OccupancyUnits,'Tenant Occupancy'!AAU$5:AAU23}),0,2)&lt;&gt;""""),2,FALSE),IF(AAT7=TODAY(),""Today"",)))))"),"")</f>
        <v/>
      </c>
      <c r="AAU10" s="3" t="str">
        <f>IFERROR(__xludf.DUMMYFUNCTION("IF(ISBLANK($A10),, IF((ARRAYFORMULA(SUM(COUNTIFS(OccupancyAddresses,$A10,OccupancyUnits, $B10, 'Tenant Occupancy'!AAV$5:AAV23,{""&gt;0"",""Occupied"",""Late""}))))&gt;1,""Multiple Bookings"", IF(SUMIFS( 'Tenant Occupancy'!AAV$5:AAV23,OccupancyUnits,$B10,Occupan"&amp;"cyAddresses,$A10)&gt;0,SUMIFS('Tenant Occupancy'!AAV$5:AAV23,OccupancyUnits,$B10,OccupancyAddresses,$A10),IFERROR(VLOOKUP($A10&amp;"" ""&amp;$B10, FILTER(ARRAYFORMULA({OccupancyAddresses&amp;"" ""&amp; OccupancyUnits,'Tenant Occupancy'!AAV$5:AAV23}),INDEX(ARRAYFORMULA({Occu"&amp;"pancyAddresses&amp;"" ""&amp; OccupancyUnits,'Tenant Occupancy'!AAV$5:AAV23}),0,2)&lt;&gt;""""),2,FALSE),IF(AAU7=TODAY(),""Today"",)))))"),"")</f>
        <v/>
      </c>
      <c r="AAV10" s="3" t="str">
        <f>IFERROR(__xludf.DUMMYFUNCTION("IF(ISBLANK($A10),, IF((ARRAYFORMULA(SUM(COUNTIFS(OccupancyAddresses,$A10,OccupancyUnits, $B10, 'Tenant Occupancy'!AAW$5:AAW23,{""&gt;0"",""Occupied"",""Late""}))))&gt;1,""Multiple Bookings"", IF(SUMIFS( 'Tenant Occupancy'!AAW$5:AAW23,OccupancyUnits,$B10,Occupan"&amp;"cyAddresses,$A10)&gt;0,SUMIFS('Tenant Occupancy'!AAW$5:AAW23,OccupancyUnits,$B10,OccupancyAddresses,$A10),IFERROR(VLOOKUP($A10&amp;"" ""&amp;$B10, FILTER(ARRAYFORMULA({OccupancyAddresses&amp;"" ""&amp; OccupancyUnits,'Tenant Occupancy'!AAW$5:AAW23}),INDEX(ARRAYFORMULA({Occu"&amp;"pancyAddresses&amp;"" ""&amp; OccupancyUnits,'Tenant Occupancy'!AAW$5:AAW23}),0,2)&lt;&gt;""""),2,FALSE),IF(AAV7=TODAY(),""Today"",)))))"),"")</f>
        <v/>
      </c>
      <c r="AAW10" s="3" t="str">
        <f>IFERROR(__xludf.DUMMYFUNCTION("IF(ISBLANK($A10),, IF((ARRAYFORMULA(SUM(COUNTIFS(OccupancyAddresses,$A10,OccupancyUnits, $B10, 'Tenant Occupancy'!AAX$5:AAX23,{""&gt;0"",""Occupied"",""Late""}))))&gt;1,""Multiple Bookings"", IF(SUMIFS( 'Tenant Occupancy'!AAX$5:AAX23,OccupancyUnits,$B10,Occupan"&amp;"cyAddresses,$A10)&gt;0,SUMIFS('Tenant Occupancy'!AAX$5:AAX23,OccupancyUnits,$B10,OccupancyAddresses,$A10),IFERROR(VLOOKUP($A10&amp;"" ""&amp;$B10, FILTER(ARRAYFORMULA({OccupancyAddresses&amp;"" ""&amp; OccupancyUnits,'Tenant Occupancy'!AAX$5:AAX23}),INDEX(ARRAYFORMULA({Occu"&amp;"pancyAddresses&amp;"" ""&amp; OccupancyUnits,'Tenant Occupancy'!AAX$5:AAX23}),0,2)&lt;&gt;""""),2,FALSE),IF(AAW7=TODAY(),""Today"",)))))"),"")</f>
        <v/>
      </c>
      <c r="AAX10" s="3" t="str">
        <f>IFERROR(__xludf.DUMMYFUNCTION("IF(ISBLANK($A10),, IF((ARRAYFORMULA(SUM(COUNTIFS(OccupancyAddresses,$A10,OccupancyUnits, $B10, 'Tenant Occupancy'!AAY$5:AAY23,{""&gt;0"",""Occupied"",""Late""}))))&gt;1,""Multiple Bookings"", IF(SUMIFS( 'Tenant Occupancy'!AAY$5:AAY23,OccupancyUnits,$B10,Occupan"&amp;"cyAddresses,$A10)&gt;0,SUMIFS('Tenant Occupancy'!AAY$5:AAY23,OccupancyUnits,$B10,OccupancyAddresses,$A10),IFERROR(VLOOKUP($A10&amp;"" ""&amp;$B10, FILTER(ARRAYFORMULA({OccupancyAddresses&amp;"" ""&amp; OccupancyUnits,'Tenant Occupancy'!AAY$5:AAY23}),INDEX(ARRAYFORMULA({Occu"&amp;"pancyAddresses&amp;"" ""&amp; OccupancyUnits,'Tenant Occupancy'!AAY$5:AAY23}),0,2)&lt;&gt;""""),2,FALSE),IF(AAX7=TODAY(),""Today"",)))))"),"")</f>
        <v/>
      </c>
      <c r="AAY10" s="3" t="str">
        <f>IFERROR(__xludf.DUMMYFUNCTION("IF(ISBLANK($A10),, IF((ARRAYFORMULA(SUM(COUNTIFS(OccupancyAddresses,$A10,OccupancyUnits, $B10, 'Tenant Occupancy'!AAZ$5:AAZ23,{""&gt;0"",""Occupied"",""Late""}))))&gt;1,""Multiple Bookings"", IF(SUMIFS( 'Tenant Occupancy'!AAZ$5:AAZ23,OccupancyUnits,$B10,Occupan"&amp;"cyAddresses,$A10)&gt;0,SUMIFS('Tenant Occupancy'!AAZ$5:AAZ23,OccupancyUnits,$B10,OccupancyAddresses,$A10),IFERROR(VLOOKUP($A10&amp;"" ""&amp;$B10, FILTER(ARRAYFORMULA({OccupancyAddresses&amp;"" ""&amp; OccupancyUnits,'Tenant Occupancy'!AAZ$5:AAZ23}),INDEX(ARRAYFORMULA({Occu"&amp;"pancyAddresses&amp;"" ""&amp; OccupancyUnits,'Tenant Occupancy'!AAZ$5:AAZ23}),0,2)&lt;&gt;""""),2,FALSE),IF(AAY7=TODAY(),""Today"",)))))"),"")</f>
        <v/>
      </c>
      <c r="AAZ10" s="3" t="str">
        <f>IFERROR(__xludf.DUMMYFUNCTION("IF(ISBLANK($A10),, IF((ARRAYFORMULA(SUM(COUNTIFS(OccupancyAddresses,$A10,OccupancyUnits, $B10, 'Tenant Occupancy'!ABA$5:ABA23,{""&gt;0"",""Occupied"",""Late""}))))&gt;1,""Multiple Bookings"", IF(SUMIFS( 'Tenant Occupancy'!ABA$5:ABA23,OccupancyUnits,$B10,Occupan"&amp;"cyAddresses,$A10)&gt;0,SUMIFS('Tenant Occupancy'!ABA$5:ABA23,OccupancyUnits,$B10,OccupancyAddresses,$A10),IFERROR(VLOOKUP($A10&amp;"" ""&amp;$B10, FILTER(ARRAYFORMULA({OccupancyAddresses&amp;"" ""&amp; OccupancyUnits,'Tenant Occupancy'!ABA$5:ABA23}),INDEX(ARRAYFORMULA({Occu"&amp;"pancyAddresses&amp;"" ""&amp; OccupancyUnits,'Tenant Occupancy'!ABA$5:ABA23}),0,2)&lt;&gt;""""),2,FALSE),IF(AAZ7=TODAY(),""Today"",)))))"),"")</f>
        <v/>
      </c>
      <c r="ABA10" s="3" t="str">
        <f>IFERROR(__xludf.DUMMYFUNCTION("IF(ISBLANK($A10),, IF((ARRAYFORMULA(SUM(COUNTIFS(OccupancyAddresses,$A10,OccupancyUnits, $B10, 'Tenant Occupancy'!ABB$5:ABB23,{""&gt;0"",""Occupied"",""Late""}))))&gt;1,""Multiple Bookings"", IF(SUMIFS( 'Tenant Occupancy'!ABB$5:ABB23,OccupancyUnits,$B10,Occupan"&amp;"cyAddresses,$A10)&gt;0,SUMIFS('Tenant Occupancy'!ABB$5:ABB23,OccupancyUnits,$B10,OccupancyAddresses,$A10),IFERROR(VLOOKUP($A10&amp;"" ""&amp;$B10, FILTER(ARRAYFORMULA({OccupancyAddresses&amp;"" ""&amp; OccupancyUnits,'Tenant Occupancy'!ABB$5:ABB23}),INDEX(ARRAYFORMULA({Occu"&amp;"pancyAddresses&amp;"" ""&amp; OccupancyUnits,'Tenant Occupancy'!ABB$5:ABB23}),0,2)&lt;&gt;""""),2,FALSE),IF(ABA7=TODAY(),""Today"",)))))"),"")</f>
        <v/>
      </c>
      <c r="ABB10" s="3" t="str">
        <f>IFERROR(__xludf.DUMMYFUNCTION("IF(ISBLANK($A10),, IF((ARRAYFORMULA(SUM(COUNTIFS(OccupancyAddresses,$A10,OccupancyUnits, $B10, 'Tenant Occupancy'!ABC$5:ABC23,{""&gt;0"",""Occupied"",""Late""}))))&gt;1,""Multiple Bookings"", IF(SUMIFS( 'Tenant Occupancy'!ABC$5:ABC23,OccupancyUnits,$B10,Occupan"&amp;"cyAddresses,$A10)&gt;0,SUMIFS('Tenant Occupancy'!ABC$5:ABC23,OccupancyUnits,$B10,OccupancyAddresses,$A10),IFERROR(VLOOKUP($A10&amp;"" ""&amp;$B10, FILTER(ARRAYFORMULA({OccupancyAddresses&amp;"" ""&amp; OccupancyUnits,'Tenant Occupancy'!ABC$5:ABC23}),INDEX(ARRAYFORMULA({Occu"&amp;"pancyAddresses&amp;"" ""&amp; OccupancyUnits,'Tenant Occupancy'!ABC$5:ABC23}),0,2)&lt;&gt;""""),2,FALSE),IF(ABB7=TODAY(),""Today"",)))))"),"")</f>
        <v/>
      </c>
      <c r="ABC10" s="3" t="str">
        <f>IFERROR(__xludf.DUMMYFUNCTION("IF(ISBLANK($A10),, IF((ARRAYFORMULA(SUM(COUNTIFS(OccupancyAddresses,$A10,OccupancyUnits, $B10, 'Tenant Occupancy'!ABD$5:ABD23,{""&gt;0"",""Occupied"",""Late""}))))&gt;1,""Multiple Bookings"", IF(SUMIFS( 'Tenant Occupancy'!ABD$5:ABD23,OccupancyUnits,$B10,Occupan"&amp;"cyAddresses,$A10)&gt;0,SUMIFS('Tenant Occupancy'!ABD$5:ABD23,OccupancyUnits,$B10,OccupancyAddresses,$A10),IFERROR(VLOOKUP($A10&amp;"" ""&amp;$B10, FILTER(ARRAYFORMULA({OccupancyAddresses&amp;"" ""&amp; OccupancyUnits,'Tenant Occupancy'!ABD$5:ABD23}),INDEX(ARRAYFORMULA({Occu"&amp;"pancyAddresses&amp;"" ""&amp; OccupancyUnits,'Tenant Occupancy'!ABD$5:ABD23}),0,2)&lt;&gt;""""),2,FALSE),IF(ABC7=TODAY(),""Today"",)))))"),"")</f>
        <v/>
      </c>
      <c r="ABD10" s="3" t="str">
        <f>IFERROR(__xludf.DUMMYFUNCTION("IF(ISBLANK($A10),, IF((ARRAYFORMULA(SUM(COUNTIFS(OccupancyAddresses,$A10,OccupancyUnits, $B10, 'Tenant Occupancy'!ABE$5:ABE23,{""&gt;0"",""Occupied"",""Late""}))))&gt;1,""Multiple Bookings"", IF(SUMIFS( 'Tenant Occupancy'!ABE$5:ABE23,OccupancyUnits,$B10,Occupan"&amp;"cyAddresses,$A10)&gt;0,SUMIFS('Tenant Occupancy'!ABE$5:ABE23,OccupancyUnits,$B10,OccupancyAddresses,$A10),IFERROR(VLOOKUP($A10&amp;"" ""&amp;$B10, FILTER(ARRAYFORMULA({OccupancyAddresses&amp;"" ""&amp; OccupancyUnits,'Tenant Occupancy'!ABE$5:ABE23}),INDEX(ARRAYFORMULA({Occu"&amp;"pancyAddresses&amp;"" ""&amp; OccupancyUnits,'Tenant Occupancy'!ABE$5:ABE23}),0,2)&lt;&gt;""""),2,FALSE),IF(ABD7=TODAY(),""Today"",)))))"),"")</f>
        <v/>
      </c>
      <c r="ABE10" s="3" t="str">
        <f>IFERROR(__xludf.DUMMYFUNCTION("IF(ISBLANK($A10),, IF((ARRAYFORMULA(SUM(COUNTIFS(OccupancyAddresses,$A10,OccupancyUnits, $B10, 'Tenant Occupancy'!ABF$5:ABF23,{""&gt;0"",""Occupied"",""Late""}))))&gt;1,""Multiple Bookings"", IF(SUMIFS( 'Tenant Occupancy'!ABF$5:ABF23,OccupancyUnits,$B10,Occupan"&amp;"cyAddresses,$A10)&gt;0,SUMIFS('Tenant Occupancy'!ABF$5:ABF23,OccupancyUnits,$B10,OccupancyAddresses,$A10),IFERROR(VLOOKUP($A10&amp;"" ""&amp;$B10, FILTER(ARRAYFORMULA({OccupancyAddresses&amp;"" ""&amp; OccupancyUnits,'Tenant Occupancy'!ABF$5:ABF23}),INDEX(ARRAYFORMULA({Occu"&amp;"pancyAddresses&amp;"" ""&amp; OccupancyUnits,'Tenant Occupancy'!ABF$5:ABF23}),0,2)&lt;&gt;""""),2,FALSE),IF(ABE7=TODAY(),""Today"",)))))"),"")</f>
        <v/>
      </c>
      <c r="ABF10" s="3" t="str">
        <f>IFERROR(__xludf.DUMMYFUNCTION("IF(ISBLANK($A10),, IF((ARRAYFORMULA(SUM(COUNTIFS(OccupancyAddresses,$A10,OccupancyUnits, $B10, 'Tenant Occupancy'!ABG$5:ABG23,{""&gt;0"",""Occupied"",""Late""}))))&gt;1,""Multiple Bookings"", IF(SUMIFS( 'Tenant Occupancy'!ABG$5:ABG23,OccupancyUnits,$B10,Occupan"&amp;"cyAddresses,$A10)&gt;0,SUMIFS('Tenant Occupancy'!ABG$5:ABG23,OccupancyUnits,$B10,OccupancyAddresses,$A10),IFERROR(VLOOKUP($A10&amp;"" ""&amp;$B10, FILTER(ARRAYFORMULA({OccupancyAddresses&amp;"" ""&amp; OccupancyUnits,'Tenant Occupancy'!ABG$5:ABG23}),INDEX(ARRAYFORMULA({Occu"&amp;"pancyAddresses&amp;"" ""&amp; OccupancyUnits,'Tenant Occupancy'!ABG$5:ABG23}),0,2)&lt;&gt;""""),2,FALSE),IF(ABF7=TODAY(),""Today"",)))))"),"")</f>
        <v/>
      </c>
      <c r="ABG10" s="3"/>
      <c r="ABH10" s="3"/>
      <c r="ABI10" s="3"/>
      <c r="ABJ10" s="3"/>
      <c r="ABK10" s="3"/>
    </row>
    <row r="11" ht="39.0" customHeight="1">
      <c r="A11" s="1"/>
      <c r="B11" s="1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18"/>
      <c r="IZ11" s="3" t="str">
        <f>IFERROR(__xludf.DUMMYFUNCTION("IF(ISBLANK($A11),, IF((ARRAYFORMULA(SUM(COUNTIFS(OccupancyAddresses,$A11,OccupancyUnits, $B11, 'Tenant Occupancy'!JA$5:JA23,{""&gt;0"",""Occupied"",""Late""}))))&gt;1,""Multiple Bookings"", IF(SUMIFS( 'Tenant Occupancy'!JA$5:JA23,OccupancyUnits,$B11,OccupancyAd"&amp;"dresses,$A11)&gt;0,SUMIFS('Tenant Occupancy'!JA$5:JA23,OccupancyUnits,$B11,OccupancyAddresses,$A11),IFERROR(VLOOKUP($A11&amp;"" ""&amp;$B11, FILTER(ARRAYFORMULA({OccupancyAddresses&amp;"" ""&amp; OccupancyUnits,'Tenant Occupancy'!JA$5:JA23}),INDEX(ARRAYFORMULA({OccupancyAdd"&amp;"resses&amp;"" ""&amp; OccupancyUnits,'Tenant Occupancy'!JA$5:JA23}),0,2)&lt;&gt;""""),2,FALSE),IF(IZ8=TODAY(),""Today"",)))))"),"")</f>
        <v/>
      </c>
      <c r="JA11" s="3" t="str">
        <f>IFERROR(__xludf.DUMMYFUNCTION("IF(ISBLANK($A11),, IF((ARRAYFORMULA(SUM(COUNTIFS(OccupancyAddresses,$A11,OccupancyUnits, $B11, 'Tenant Occupancy'!JB$5:JB23,{""&gt;0"",""Occupied"",""Late""}))))&gt;1,""Multiple Bookings"", IF(SUMIFS( 'Tenant Occupancy'!JB$5:JB23,OccupancyUnits,$B11,OccupancyAd"&amp;"dresses,$A11)&gt;0,SUMIFS('Tenant Occupancy'!JB$5:JB23,OccupancyUnits,$B11,OccupancyAddresses,$A11),IFERROR(VLOOKUP($A11&amp;"" ""&amp;$B11, FILTER(ARRAYFORMULA({OccupancyAddresses&amp;"" ""&amp; OccupancyUnits,'Tenant Occupancy'!JB$5:JB23}),INDEX(ARRAYFORMULA({OccupancyAdd"&amp;"resses&amp;"" ""&amp; OccupancyUnits,'Tenant Occupancy'!JB$5:JB23}),0,2)&lt;&gt;""""),2,FALSE),IF(JA8=TODAY(),""Today"",)))))"),"")</f>
        <v/>
      </c>
      <c r="JB11" s="3" t="str">
        <f>IFERROR(__xludf.DUMMYFUNCTION("IF(ISBLANK($A11),, IF((ARRAYFORMULA(SUM(COUNTIFS(OccupancyAddresses,$A11,OccupancyUnits, $B11, 'Tenant Occupancy'!JC$5:JC23,{""&gt;0"",""Occupied"",""Late""}))))&gt;1,""Multiple Bookings"", IF(SUMIFS( 'Tenant Occupancy'!JC$5:JC23,OccupancyUnits,$B11,OccupancyAd"&amp;"dresses,$A11)&gt;0,SUMIFS('Tenant Occupancy'!JC$5:JC23,OccupancyUnits,$B11,OccupancyAddresses,$A11),IFERROR(VLOOKUP($A11&amp;"" ""&amp;$B11, FILTER(ARRAYFORMULA({OccupancyAddresses&amp;"" ""&amp; OccupancyUnits,'Tenant Occupancy'!JC$5:JC23}),INDEX(ARRAYFORMULA({OccupancyAdd"&amp;"resses&amp;"" ""&amp; OccupancyUnits,'Tenant Occupancy'!JC$5:JC23}),0,2)&lt;&gt;""""),2,FALSE),IF(JB8=TODAY(),""Today"",)))))"),"")</f>
        <v/>
      </c>
      <c r="JC11" s="3" t="str">
        <f>IFERROR(__xludf.DUMMYFUNCTION("IF(ISBLANK($A11),, IF((ARRAYFORMULA(SUM(COUNTIFS(OccupancyAddresses,$A11,OccupancyUnits, $B11, 'Tenant Occupancy'!JD$5:JD23,{""&gt;0"",""Occupied"",""Late""}))))&gt;1,""Multiple Bookings"", IF(SUMIFS( 'Tenant Occupancy'!JD$5:JD23,OccupancyUnits,$B11,OccupancyAd"&amp;"dresses,$A11)&gt;0,SUMIFS('Tenant Occupancy'!JD$5:JD23,OccupancyUnits,$B11,OccupancyAddresses,$A11),IFERROR(VLOOKUP($A11&amp;"" ""&amp;$B11, FILTER(ARRAYFORMULA({OccupancyAddresses&amp;"" ""&amp; OccupancyUnits,'Tenant Occupancy'!JD$5:JD23}),INDEX(ARRAYFORMULA({OccupancyAdd"&amp;"resses&amp;"" ""&amp; OccupancyUnits,'Tenant Occupancy'!JD$5:JD23}),0,2)&lt;&gt;""""),2,FALSE),IF(JC8=TODAY(),""Today"",)))))"),"")</f>
        <v/>
      </c>
      <c r="JD11" s="3" t="str">
        <f>IFERROR(__xludf.DUMMYFUNCTION("IF(ISBLANK($A11),, IF((ARRAYFORMULA(SUM(COUNTIFS(OccupancyAddresses,$A11,OccupancyUnits, $B11, 'Tenant Occupancy'!JE$5:JE23,{""&gt;0"",""Occupied"",""Late""}))))&gt;1,""Multiple Bookings"", IF(SUMIFS( 'Tenant Occupancy'!JE$5:JE23,OccupancyUnits,$B11,OccupancyAd"&amp;"dresses,$A11)&gt;0,SUMIFS('Tenant Occupancy'!JE$5:JE23,OccupancyUnits,$B11,OccupancyAddresses,$A11),IFERROR(VLOOKUP($A11&amp;"" ""&amp;$B11, FILTER(ARRAYFORMULA({OccupancyAddresses&amp;"" ""&amp; OccupancyUnits,'Tenant Occupancy'!JE$5:JE23}),INDEX(ARRAYFORMULA({OccupancyAdd"&amp;"resses&amp;"" ""&amp; OccupancyUnits,'Tenant Occupancy'!JE$5:JE23}),0,2)&lt;&gt;""""),2,FALSE),IF(JD8=TODAY(),""Today"",)))))"),"")</f>
        <v/>
      </c>
      <c r="JE11" s="3" t="str">
        <f>IFERROR(__xludf.DUMMYFUNCTION("IF(ISBLANK($A11),, IF((ARRAYFORMULA(SUM(COUNTIFS(OccupancyAddresses,$A11,OccupancyUnits, $B11, 'Tenant Occupancy'!JF$5:JF23,{""&gt;0"",""Occupied"",""Late""}))))&gt;1,""Multiple Bookings"", IF(SUMIFS( 'Tenant Occupancy'!JF$5:JF23,OccupancyUnits,$B11,OccupancyAd"&amp;"dresses,$A11)&gt;0,SUMIFS('Tenant Occupancy'!JF$5:JF23,OccupancyUnits,$B11,OccupancyAddresses,$A11),IFERROR(VLOOKUP($A11&amp;"" ""&amp;$B11, FILTER(ARRAYFORMULA({OccupancyAddresses&amp;"" ""&amp; OccupancyUnits,'Tenant Occupancy'!JF$5:JF23}),INDEX(ARRAYFORMULA({OccupancyAdd"&amp;"resses&amp;"" ""&amp; OccupancyUnits,'Tenant Occupancy'!JF$5:JF23}),0,2)&lt;&gt;""""),2,FALSE),IF(JE8=TODAY(),""Today"",)))))"),"")</f>
        <v/>
      </c>
      <c r="JF11" s="3" t="str">
        <f>IFERROR(__xludf.DUMMYFUNCTION("IF(ISBLANK($A11),, IF((ARRAYFORMULA(SUM(COUNTIFS(OccupancyAddresses,$A11,OccupancyUnits, $B11, 'Tenant Occupancy'!JG$5:JG23,{""&gt;0"",""Occupied"",""Late""}))))&gt;1,""Multiple Bookings"", IF(SUMIFS( 'Tenant Occupancy'!JG$5:JG23,OccupancyUnits,$B11,OccupancyAd"&amp;"dresses,$A11)&gt;0,SUMIFS('Tenant Occupancy'!JG$5:JG23,OccupancyUnits,$B11,OccupancyAddresses,$A11),IFERROR(VLOOKUP($A11&amp;"" ""&amp;$B11, FILTER(ARRAYFORMULA({OccupancyAddresses&amp;"" ""&amp; OccupancyUnits,'Tenant Occupancy'!JG$5:JG23}),INDEX(ARRAYFORMULA({OccupancyAdd"&amp;"resses&amp;"" ""&amp; OccupancyUnits,'Tenant Occupancy'!JG$5:JG23}),0,2)&lt;&gt;""""),2,FALSE),IF(JF8=TODAY(),""Today"",)))))"),"")</f>
        <v/>
      </c>
      <c r="JG11" s="3" t="str">
        <f>IFERROR(__xludf.DUMMYFUNCTION("IF(ISBLANK($A11),, IF((ARRAYFORMULA(SUM(COUNTIFS(OccupancyAddresses,$A11,OccupancyUnits, $B11, 'Tenant Occupancy'!JH$5:JH23,{""&gt;0"",""Occupied"",""Late""}))))&gt;1,""Multiple Bookings"", IF(SUMIFS( 'Tenant Occupancy'!JH$5:JH23,OccupancyUnits,$B11,OccupancyAd"&amp;"dresses,$A11)&gt;0,SUMIFS('Tenant Occupancy'!JH$5:JH23,OccupancyUnits,$B11,OccupancyAddresses,$A11),IFERROR(VLOOKUP($A11&amp;"" ""&amp;$B11, FILTER(ARRAYFORMULA({OccupancyAddresses&amp;"" ""&amp; OccupancyUnits,'Tenant Occupancy'!JH$5:JH23}),INDEX(ARRAYFORMULA({OccupancyAdd"&amp;"resses&amp;"" ""&amp; OccupancyUnits,'Tenant Occupancy'!JH$5:JH23}),0,2)&lt;&gt;""""),2,FALSE),IF(JG8=TODAY(),""Today"",)))))"),"")</f>
        <v/>
      </c>
      <c r="JH11" s="3" t="str">
        <f>IFERROR(__xludf.DUMMYFUNCTION("IF(ISBLANK($A11),, IF((ARRAYFORMULA(SUM(COUNTIFS(OccupancyAddresses,$A11,OccupancyUnits, $B11, 'Tenant Occupancy'!JI$5:JI23,{""&gt;0"",""Occupied"",""Late""}))))&gt;1,""Multiple Bookings"", IF(SUMIFS( 'Tenant Occupancy'!JI$5:JI23,OccupancyUnits,$B11,OccupancyAd"&amp;"dresses,$A11)&gt;0,SUMIFS('Tenant Occupancy'!JI$5:JI23,OccupancyUnits,$B11,OccupancyAddresses,$A11),IFERROR(VLOOKUP($A11&amp;"" ""&amp;$B11, FILTER(ARRAYFORMULA({OccupancyAddresses&amp;"" ""&amp; OccupancyUnits,'Tenant Occupancy'!JI$5:JI23}),INDEX(ARRAYFORMULA({OccupancyAdd"&amp;"resses&amp;"" ""&amp; OccupancyUnits,'Tenant Occupancy'!JI$5:JI23}),0,2)&lt;&gt;""""),2,FALSE),IF(JH8=TODAY(),""Today"",)))))"),"")</f>
        <v/>
      </c>
      <c r="JI11" s="3" t="str">
        <f>IFERROR(__xludf.DUMMYFUNCTION("IF(ISBLANK($A11),, IF((ARRAYFORMULA(SUM(COUNTIFS(OccupancyAddresses,$A11,OccupancyUnits, $B11, 'Tenant Occupancy'!JJ$5:JJ23,{""&gt;0"",""Occupied"",""Late""}))))&gt;1,""Multiple Bookings"", IF(SUMIFS( 'Tenant Occupancy'!JJ$5:JJ23,OccupancyUnits,$B11,OccupancyAd"&amp;"dresses,$A11)&gt;0,SUMIFS('Tenant Occupancy'!JJ$5:JJ23,OccupancyUnits,$B11,OccupancyAddresses,$A11),IFERROR(VLOOKUP($A11&amp;"" ""&amp;$B11, FILTER(ARRAYFORMULA({OccupancyAddresses&amp;"" ""&amp; OccupancyUnits,'Tenant Occupancy'!JJ$5:JJ23}),INDEX(ARRAYFORMULA({OccupancyAdd"&amp;"resses&amp;"" ""&amp; OccupancyUnits,'Tenant Occupancy'!JJ$5:JJ23}),0,2)&lt;&gt;""""),2,FALSE),IF(JI8=TODAY(),""Today"",)))))"),"")</f>
        <v/>
      </c>
      <c r="JJ11" s="3" t="str">
        <f>IFERROR(__xludf.DUMMYFUNCTION("IF(ISBLANK($A11),, IF((ARRAYFORMULA(SUM(COUNTIFS(OccupancyAddresses,$A11,OccupancyUnits, $B11, 'Tenant Occupancy'!JK$5:JK23,{""&gt;0"",""Occupied"",""Late""}))))&gt;1,""Multiple Bookings"", IF(SUMIFS( 'Tenant Occupancy'!JK$5:JK23,OccupancyUnits,$B11,OccupancyAd"&amp;"dresses,$A11)&gt;0,SUMIFS('Tenant Occupancy'!JK$5:JK23,OccupancyUnits,$B11,OccupancyAddresses,$A11),IFERROR(VLOOKUP($A11&amp;"" ""&amp;$B11, FILTER(ARRAYFORMULA({OccupancyAddresses&amp;"" ""&amp; OccupancyUnits,'Tenant Occupancy'!JK$5:JK23}),INDEX(ARRAYFORMULA({OccupancyAdd"&amp;"resses&amp;"" ""&amp; OccupancyUnits,'Tenant Occupancy'!JK$5:JK23}),0,2)&lt;&gt;""""),2,FALSE),IF(JJ8=TODAY(),""Today"",)))))"),"")</f>
        <v/>
      </c>
      <c r="JK11" s="3" t="str">
        <f>IFERROR(__xludf.DUMMYFUNCTION("IF(ISBLANK($A11),, IF((ARRAYFORMULA(SUM(COUNTIFS(OccupancyAddresses,$A11,OccupancyUnits, $B11, 'Tenant Occupancy'!JL$5:JL23,{""&gt;0"",""Occupied"",""Late""}))))&gt;1,""Multiple Bookings"", IF(SUMIFS( 'Tenant Occupancy'!JL$5:JL23,OccupancyUnits,$B11,OccupancyAd"&amp;"dresses,$A11)&gt;0,SUMIFS('Tenant Occupancy'!JL$5:JL23,OccupancyUnits,$B11,OccupancyAddresses,$A11),IFERROR(VLOOKUP($A11&amp;"" ""&amp;$B11, FILTER(ARRAYFORMULA({OccupancyAddresses&amp;"" ""&amp; OccupancyUnits,'Tenant Occupancy'!JL$5:JL23}),INDEX(ARRAYFORMULA({OccupancyAdd"&amp;"resses&amp;"" ""&amp; OccupancyUnits,'Tenant Occupancy'!JL$5:JL23}),0,2)&lt;&gt;""""),2,FALSE),IF(JK8=TODAY(),""Today"",)))))"),"")</f>
        <v/>
      </c>
      <c r="JL11" s="3" t="str">
        <f>IFERROR(__xludf.DUMMYFUNCTION("IF(ISBLANK($A11),, IF((ARRAYFORMULA(SUM(COUNTIFS(OccupancyAddresses,$A11,OccupancyUnits, $B11, 'Tenant Occupancy'!JM$5:JM23,{""&gt;0"",""Occupied"",""Late""}))))&gt;1,""Multiple Bookings"", IF(SUMIFS( 'Tenant Occupancy'!JM$5:JM23,OccupancyUnits,$B11,OccupancyAd"&amp;"dresses,$A11)&gt;0,SUMIFS('Tenant Occupancy'!JM$5:JM23,OccupancyUnits,$B11,OccupancyAddresses,$A11),IFERROR(VLOOKUP($A11&amp;"" ""&amp;$B11, FILTER(ARRAYFORMULA({OccupancyAddresses&amp;"" ""&amp; OccupancyUnits,'Tenant Occupancy'!JM$5:JM23}),INDEX(ARRAYFORMULA({OccupancyAdd"&amp;"resses&amp;"" ""&amp; OccupancyUnits,'Tenant Occupancy'!JM$5:JM23}),0,2)&lt;&gt;""""),2,FALSE),IF(JL8=TODAY(),""Today"",)))))"),"")</f>
        <v/>
      </c>
      <c r="JM11" s="3" t="str">
        <f>IFERROR(__xludf.DUMMYFUNCTION("IF(ISBLANK($A11),, IF((ARRAYFORMULA(SUM(COUNTIFS(OccupancyAddresses,$A11,OccupancyUnits, $B11, 'Tenant Occupancy'!JN$5:JN23,{""&gt;0"",""Occupied"",""Late""}))))&gt;1,""Multiple Bookings"", IF(SUMIFS( 'Tenant Occupancy'!JN$5:JN23,OccupancyUnits,$B11,OccupancyAd"&amp;"dresses,$A11)&gt;0,SUMIFS('Tenant Occupancy'!JN$5:JN23,OccupancyUnits,$B11,OccupancyAddresses,$A11),IFERROR(VLOOKUP($A11&amp;"" ""&amp;$B11, FILTER(ARRAYFORMULA({OccupancyAddresses&amp;"" ""&amp; OccupancyUnits,'Tenant Occupancy'!JN$5:JN23}),INDEX(ARRAYFORMULA({OccupancyAdd"&amp;"resses&amp;"" ""&amp; OccupancyUnits,'Tenant Occupancy'!JN$5:JN23}),0,2)&lt;&gt;""""),2,FALSE),IF(JM8=TODAY(),""Today"",)))))"),"")</f>
        <v/>
      </c>
      <c r="JN11" s="3" t="str">
        <f>IFERROR(__xludf.DUMMYFUNCTION("IF(ISBLANK($A11),, IF((ARRAYFORMULA(SUM(COUNTIFS(OccupancyAddresses,$A11,OccupancyUnits, $B11, 'Tenant Occupancy'!JO$5:JO23,{""&gt;0"",""Occupied"",""Late""}))))&gt;1,""Multiple Bookings"", IF(SUMIFS( 'Tenant Occupancy'!JO$5:JO23,OccupancyUnits,$B11,OccupancyAd"&amp;"dresses,$A11)&gt;0,SUMIFS('Tenant Occupancy'!JO$5:JO23,OccupancyUnits,$B11,OccupancyAddresses,$A11),IFERROR(VLOOKUP($A11&amp;"" ""&amp;$B11, FILTER(ARRAYFORMULA({OccupancyAddresses&amp;"" ""&amp; OccupancyUnits,'Tenant Occupancy'!JO$5:JO23}),INDEX(ARRAYFORMULA({OccupancyAdd"&amp;"resses&amp;"" ""&amp; OccupancyUnits,'Tenant Occupancy'!JO$5:JO23}),0,2)&lt;&gt;""""),2,FALSE),IF(JN8=TODAY(),""Today"",)))))"),"")</f>
        <v/>
      </c>
      <c r="JO11" s="3" t="str">
        <f>IFERROR(__xludf.DUMMYFUNCTION("IF(ISBLANK($A11),, IF((ARRAYFORMULA(SUM(COUNTIFS(OccupancyAddresses,$A11,OccupancyUnits, $B11, 'Tenant Occupancy'!JP$5:JP23,{""&gt;0"",""Occupied"",""Late""}))))&gt;1,""Multiple Bookings"", IF(SUMIFS( 'Tenant Occupancy'!JP$5:JP23,OccupancyUnits,$B11,OccupancyAd"&amp;"dresses,$A11)&gt;0,SUMIFS('Tenant Occupancy'!JP$5:JP23,OccupancyUnits,$B11,OccupancyAddresses,$A11),IFERROR(VLOOKUP($A11&amp;"" ""&amp;$B11, FILTER(ARRAYFORMULA({OccupancyAddresses&amp;"" ""&amp; OccupancyUnits,'Tenant Occupancy'!JP$5:JP23}),INDEX(ARRAYFORMULA({OccupancyAdd"&amp;"resses&amp;"" ""&amp; OccupancyUnits,'Tenant Occupancy'!JP$5:JP23}),0,2)&lt;&gt;""""),2,FALSE),IF(JO8=TODAY(),""Today"",)))))"),"")</f>
        <v/>
      </c>
      <c r="JP11" s="3" t="str">
        <f>IFERROR(__xludf.DUMMYFUNCTION("IF(ISBLANK($A11),, IF((ARRAYFORMULA(SUM(COUNTIFS(OccupancyAddresses,$A11,OccupancyUnits, $B11, 'Tenant Occupancy'!JQ$5:JQ23,{""&gt;0"",""Occupied"",""Late""}))))&gt;1,""Multiple Bookings"", IF(SUMIFS( 'Tenant Occupancy'!JQ$5:JQ23,OccupancyUnits,$B11,OccupancyAd"&amp;"dresses,$A11)&gt;0,SUMIFS('Tenant Occupancy'!JQ$5:JQ23,OccupancyUnits,$B11,OccupancyAddresses,$A11),IFERROR(VLOOKUP($A11&amp;"" ""&amp;$B11, FILTER(ARRAYFORMULA({OccupancyAddresses&amp;"" ""&amp; OccupancyUnits,'Tenant Occupancy'!JQ$5:JQ23}),INDEX(ARRAYFORMULA({OccupancyAdd"&amp;"resses&amp;"" ""&amp; OccupancyUnits,'Tenant Occupancy'!JQ$5:JQ23}),0,2)&lt;&gt;""""),2,FALSE),IF(JP8=TODAY(),""Today"",)))))"),"")</f>
        <v/>
      </c>
      <c r="JQ11" s="3" t="str">
        <f>IFERROR(__xludf.DUMMYFUNCTION("IF(ISBLANK($A11),, IF((ARRAYFORMULA(SUM(COUNTIFS(OccupancyAddresses,$A11,OccupancyUnits, $B11, 'Tenant Occupancy'!JR$5:JR23,{""&gt;0"",""Occupied"",""Late""}))))&gt;1,""Multiple Bookings"", IF(SUMIFS( 'Tenant Occupancy'!JR$5:JR23,OccupancyUnits,$B11,OccupancyAd"&amp;"dresses,$A11)&gt;0,SUMIFS('Tenant Occupancy'!JR$5:JR23,OccupancyUnits,$B11,OccupancyAddresses,$A11),IFERROR(VLOOKUP($A11&amp;"" ""&amp;$B11, FILTER(ARRAYFORMULA({OccupancyAddresses&amp;"" ""&amp; OccupancyUnits,'Tenant Occupancy'!JR$5:JR23}),INDEX(ARRAYFORMULA({OccupancyAdd"&amp;"resses&amp;"" ""&amp; OccupancyUnits,'Tenant Occupancy'!JR$5:JR23}),0,2)&lt;&gt;""""),2,FALSE),IF(JQ8=TODAY(),""Today"",)))))"),"")</f>
        <v/>
      </c>
      <c r="JR11" s="3" t="str">
        <f>IFERROR(__xludf.DUMMYFUNCTION("IF(ISBLANK($A11),, IF((ARRAYFORMULA(SUM(COUNTIFS(OccupancyAddresses,$A11,OccupancyUnits, $B11, 'Tenant Occupancy'!JS$5:JS23,{""&gt;0"",""Occupied"",""Late""}))))&gt;1,""Multiple Bookings"", IF(SUMIFS( 'Tenant Occupancy'!JS$5:JS23,OccupancyUnits,$B11,OccupancyAd"&amp;"dresses,$A11)&gt;0,SUMIFS('Tenant Occupancy'!JS$5:JS23,OccupancyUnits,$B11,OccupancyAddresses,$A11),IFERROR(VLOOKUP($A11&amp;"" ""&amp;$B11, FILTER(ARRAYFORMULA({OccupancyAddresses&amp;"" ""&amp; OccupancyUnits,'Tenant Occupancy'!JS$5:JS23}),INDEX(ARRAYFORMULA({OccupancyAdd"&amp;"resses&amp;"" ""&amp; OccupancyUnits,'Tenant Occupancy'!JS$5:JS23}),0,2)&lt;&gt;""""),2,FALSE),IF(JR8=TODAY(),""Today"",)))))"),"")</f>
        <v/>
      </c>
      <c r="JS11" s="3" t="str">
        <f>IFERROR(__xludf.DUMMYFUNCTION("IF(ISBLANK($A11),, IF((ARRAYFORMULA(SUM(COUNTIFS(OccupancyAddresses,$A11,OccupancyUnits, $B11, 'Tenant Occupancy'!JT$5:JT23,{""&gt;0"",""Occupied"",""Late""}))))&gt;1,""Multiple Bookings"", IF(SUMIFS( 'Tenant Occupancy'!JT$5:JT23,OccupancyUnits,$B11,OccupancyAd"&amp;"dresses,$A11)&gt;0,SUMIFS('Tenant Occupancy'!JT$5:JT23,OccupancyUnits,$B11,OccupancyAddresses,$A11),IFERROR(VLOOKUP($A11&amp;"" ""&amp;$B11, FILTER(ARRAYFORMULA({OccupancyAddresses&amp;"" ""&amp; OccupancyUnits,'Tenant Occupancy'!JT$5:JT23}),INDEX(ARRAYFORMULA({OccupancyAdd"&amp;"resses&amp;"" ""&amp; OccupancyUnits,'Tenant Occupancy'!JT$5:JT23}),0,2)&lt;&gt;""""),2,FALSE),IF(JS8=TODAY(),""Today"",)))))"),"")</f>
        <v/>
      </c>
      <c r="JT11" s="3" t="str">
        <f>IFERROR(__xludf.DUMMYFUNCTION("IF(ISBLANK($A11),, IF((ARRAYFORMULA(SUM(COUNTIFS(OccupancyAddresses,$A11,OccupancyUnits, $B11, 'Tenant Occupancy'!JU$5:JU23,{""&gt;0"",""Occupied"",""Late""}))))&gt;1,""Multiple Bookings"", IF(SUMIFS( 'Tenant Occupancy'!JU$5:JU23,OccupancyUnits,$B11,OccupancyAd"&amp;"dresses,$A11)&gt;0,SUMIFS('Tenant Occupancy'!JU$5:JU23,OccupancyUnits,$B11,OccupancyAddresses,$A11),IFERROR(VLOOKUP($A11&amp;"" ""&amp;$B11, FILTER(ARRAYFORMULA({OccupancyAddresses&amp;"" ""&amp; OccupancyUnits,'Tenant Occupancy'!JU$5:JU23}),INDEX(ARRAYFORMULA({OccupancyAdd"&amp;"resses&amp;"" ""&amp; OccupancyUnits,'Tenant Occupancy'!JU$5:JU23}),0,2)&lt;&gt;""""),2,FALSE),IF(JT8=TODAY(),""Today"",)))))"),"")</f>
        <v/>
      </c>
      <c r="JU11" s="3" t="str">
        <f>IFERROR(__xludf.DUMMYFUNCTION("IF(ISBLANK($A11),, IF((ARRAYFORMULA(SUM(COUNTIFS(OccupancyAddresses,$A11,OccupancyUnits, $B11, 'Tenant Occupancy'!JV$5:JV23,{""&gt;0"",""Occupied"",""Late""}))))&gt;1,""Multiple Bookings"", IF(SUMIFS( 'Tenant Occupancy'!JV$5:JV23,OccupancyUnits,$B11,OccupancyAd"&amp;"dresses,$A11)&gt;0,SUMIFS('Tenant Occupancy'!JV$5:JV23,OccupancyUnits,$B11,OccupancyAddresses,$A11),IFERROR(VLOOKUP($A11&amp;"" ""&amp;$B11, FILTER(ARRAYFORMULA({OccupancyAddresses&amp;"" ""&amp; OccupancyUnits,'Tenant Occupancy'!JV$5:JV23}),INDEX(ARRAYFORMULA({OccupancyAdd"&amp;"resses&amp;"" ""&amp; OccupancyUnits,'Tenant Occupancy'!JV$5:JV23}),0,2)&lt;&gt;""""),2,FALSE),IF(JU8=TODAY(),""Today"",)))))"),"")</f>
        <v/>
      </c>
      <c r="JV11" s="3" t="str">
        <f>IFERROR(__xludf.DUMMYFUNCTION("IF(ISBLANK($A11),, IF((ARRAYFORMULA(SUM(COUNTIFS(OccupancyAddresses,$A11,OccupancyUnits, $B11, 'Tenant Occupancy'!JW$5:JW23,{""&gt;0"",""Occupied"",""Late""}))))&gt;1,""Multiple Bookings"", IF(SUMIFS( 'Tenant Occupancy'!JW$5:JW23,OccupancyUnits,$B11,OccupancyAd"&amp;"dresses,$A11)&gt;0,SUMIFS('Tenant Occupancy'!JW$5:JW23,OccupancyUnits,$B11,OccupancyAddresses,$A11),IFERROR(VLOOKUP($A11&amp;"" ""&amp;$B11, FILTER(ARRAYFORMULA({OccupancyAddresses&amp;"" ""&amp; OccupancyUnits,'Tenant Occupancy'!JW$5:JW23}),INDEX(ARRAYFORMULA({OccupancyAdd"&amp;"resses&amp;"" ""&amp; OccupancyUnits,'Tenant Occupancy'!JW$5:JW23}),0,2)&lt;&gt;""""),2,FALSE),IF(JV8=TODAY(),""Today"",)))))"),"")</f>
        <v/>
      </c>
      <c r="JW11" s="3" t="str">
        <f>IFERROR(__xludf.DUMMYFUNCTION("IF(ISBLANK($A11),, IF((ARRAYFORMULA(SUM(COUNTIFS(OccupancyAddresses,$A11,OccupancyUnits, $B11, 'Tenant Occupancy'!JX$5:JX23,{""&gt;0"",""Occupied"",""Late""}))))&gt;1,""Multiple Bookings"", IF(SUMIFS( 'Tenant Occupancy'!JX$5:JX23,OccupancyUnits,$B11,OccupancyAd"&amp;"dresses,$A11)&gt;0,SUMIFS('Tenant Occupancy'!JX$5:JX23,OccupancyUnits,$B11,OccupancyAddresses,$A11),IFERROR(VLOOKUP($A11&amp;"" ""&amp;$B11, FILTER(ARRAYFORMULA({OccupancyAddresses&amp;"" ""&amp; OccupancyUnits,'Tenant Occupancy'!JX$5:JX23}),INDEX(ARRAYFORMULA({OccupancyAdd"&amp;"resses&amp;"" ""&amp; OccupancyUnits,'Tenant Occupancy'!JX$5:JX23}),0,2)&lt;&gt;""""),2,FALSE),IF(JW8=TODAY(),""Today"",)))))"),"")</f>
        <v/>
      </c>
      <c r="JX11" s="3" t="str">
        <f>IFERROR(__xludf.DUMMYFUNCTION("IF(ISBLANK($A11),, IF((ARRAYFORMULA(SUM(COUNTIFS(OccupancyAddresses,$A11,OccupancyUnits, $B11, 'Tenant Occupancy'!JY$5:JY23,{""&gt;0"",""Occupied"",""Late""}))))&gt;1,""Multiple Bookings"", IF(SUMIFS( 'Tenant Occupancy'!JY$5:JY23,OccupancyUnits,$B11,OccupancyAd"&amp;"dresses,$A11)&gt;0,SUMIFS('Tenant Occupancy'!JY$5:JY23,OccupancyUnits,$B11,OccupancyAddresses,$A11),IFERROR(VLOOKUP($A11&amp;"" ""&amp;$B11, FILTER(ARRAYFORMULA({OccupancyAddresses&amp;"" ""&amp; OccupancyUnits,'Tenant Occupancy'!JY$5:JY23}),INDEX(ARRAYFORMULA({OccupancyAdd"&amp;"resses&amp;"" ""&amp; OccupancyUnits,'Tenant Occupancy'!JY$5:JY23}),0,2)&lt;&gt;""""),2,FALSE),IF(JX8=TODAY(),""Today"",)))))"),"")</f>
        <v/>
      </c>
      <c r="JY11" s="3" t="str">
        <f>IFERROR(__xludf.DUMMYFUNCTION("IF(ISBLANK($A11),, IF((ARRAYFORMULA(SUM(COUNTIFS(OccupancyAddresses,$A11,OccupancyUnits, $B11, 'Tenant Occupancy'!JZ$5:JZ23,{""&gt;0"",""Occupied"",""Late""}))))&gt;1,""Multiple Bookings"", IF(SUMIFS( 'Tenant Occupancy'!JZ$5:JZ23,OccupancyUnits,$B11,OccupancyAd"&amp;"dresses,$A11)&gt;0,SUMIFS('Tenant Occupancy'!JZ$5:JZ23,OccupancyUnits,$B11,OccupancyAddresses,$A11),IFERROR(VLOOKUP($A11&amp;"" ""&amp;$B11, FILTER(ARRAYFORMULA({OccupancyAddresses&amp;"" ""&amp; OccupancyUnits,'Tenant Occupancy'!JZ$5:JZ23}),INDEX(ARRAYFORMULA({OccupancyAdd"&amp;"resses&amp;"" ""&amp; OccupancyUnits,'Tenant Occupancy'!JZ$5:JZ23}),0,2)&lt;&gt;""""),2,FALSE),IF(JY8=TODAY(),""Today"",)))))"),"")</f>
        <v/>
      </c>
      <c r="JZ11" s="3" t="str">
        <f>IFERROR(__xludf.DUMMYFUNCTION("IF(ISBLANK($A11),, IF((ARRAYFORMULA(SUM(COUNTIFS(OccupancyAddresses,$A11,OccupancyUnits, $B11, 'Tenant Occupancy'!KA$5:KA23,{""&gt;0"",""Occupied"",""Late""}))))&gt;1,""Multiple Bookings"", IF(SUMIFS( 'Tenant Occupancy'!KA$5:KA23,OccupancyUnits,$B11,OccupancyAd"&amp;"dresses,$A11)&gt;0,SUMIFS('Tenant Occupancy'!KA$5:KA23,OccupancyUnits,$B11,OccupancyAddresses,$A11),IFERROR(VLOOKUP($A11&amp;"" ""&amp;$B11, FILTER(ARRAYFORMULA({OccupancyAddresses&amp;"" ""&amp; OccupancyUnits,'Tenant Occupancy'!KA$5:KA23}),INDEX(ARRAYFORMULA({OccupancyAdd"&amp;"resses&amp;"" ""&amp; OccupancyUnits,'Tenant Occupancy'!KA$5:KA23}),0,2)&lt;&gt;""""),2,FALSE),IF(JZ8=TODAY(),""Today"",)))))"),"")</f>
        <v/>
      </c>
      <c r="KA11" s="3" t="str">
        <f>IFERROR(__xludf.DUMMYFUNCTION("IF(ISBLANK($A11),, IF((ARRAYFORMULA(SUM(COUNTIFS(OccupancyAddresses,$A11,OccupancyUnits, $B11, 'Tenant Occupancy'!KB$5:KB23,{""&gt;0"",""Occupied"",""Late""}))))&gt;1,""Multiple Bookings"", IF(SUMIFS( 'Tenant Occupancy'!KB$5:KB23,OccupancyUnits,$B11,OccupancyAd"&amp;"dresses,$A11)&gt;0,SUMIFS('Tenant Occupancy'!KB$5:KB23,OccupancyUnits,$B11,OccupancyAddresses,$A11),IFERROR(VLOOKUP($A11&amp;"" ""&amp;$B11, FILTER(ARRAYFORMULA({OccupancyAddresses&amp;"" ""&amp; OccupancyUnits,'Tenant Occupancy'!KB$5:KB23}),INDEX(ARRAYFORMULA({OccupancyAdd"&amp;"resses&amp;"" ""&amp; OccupancyUnits,'Tenant Occupancy'!KB$5:KB23}),0,2)&lt;&gt;""""),2,FALSE),IF(KA8=TODAY(),""Today"",)))))"),"")</f>
        <v/>
      </c>
      <c r="KB11" s="3" t="str">
        <f>IFERROR(__xludf.DUMMYFUNCTION("IF(ISBLANK($A11),, IF((ARRAYFORMULA(SUM(COUNTIFS(OccupancyAddresses,$A11,OccupancyUnits, $B11, 'Tenant Occupancy'!KC$5:KC23,{""&gt;0"",""Occupied"",""Late""}))))&gt;1,""Multiple Bookings"", IF(SUMIFS( 'Tenant Occupancy'!KC$5:KC23,OccupancyUnits,$B11,OccupancyAd"&amp;"dresses,$A11)&gt;0,SUMIFS('Tenant Occupancy'!KC$5:KC23,OccupancyUnits,$B11,OccupancyAddresses,$A11),IFERROR(VLOOKUP($A11&amp;"" ""&amp;$B11, FILTER(ARRAYFORMULA({OccupancyAddresses&amp;"" ""&amp; OccupancyUnits,'Tenant Occupancy'!KC$5:KC23}),INDEX(ARRAYFORMULA({OccupancyAdd"&amp;"resses&amp;"" ""&amp; OccupancyUnits,'Tenant Occupancy'!KC$5:KC23}),0,2)&lt;&gt;""""),2,FALSE),IF(KB8=TODAY(),""Today"",)))))"),"")</f>
        <v/>
      </c>
      <c r="KC11" s="3" t="str">
        <f>IFERROR(__xludf.DUMMYFUNCTION("IF(ISBLANK($A11),, IF((ARRAYFORMULA(SUM(COUNTIFS(OccupancyAddresses,$A11,OccupancyUnits, $B11, 'Tenant Occupancy'!KD$5:KD23,{""&gt;0"",""Occupied"",""Late""}))))&gt;1,""Multiple Bookings"", IF(SUMIFS( 'Tenant Occupancy'!KD$5:KD23,OccupancyUnits,$B11,OccupancyAd"&amp;"dresses,$A11)&gt;0,SUMIFS('Tenant Occupancy'!KD$5:KD23,OccupancyUnits,$B11,OccupancyAddresses,$A11),IFERROR(VLOOKUP($A11&amp;"" ""&amp;$B11, FILTER(ARRAYFORMULA({OccupancyAddresses&amp;"" ""&amp; OccupancyUnits,'Tenant Occupancy'!KD$5:KD23}),INDEX(ARRAYFORMULA({OccupancyAdd"&amp;"resses&amp;"" ""&amp; OccupancyUnits,'Tenant Occupancy'!KD$5:KD23}),0,2)&lt;&gt;""""),2,FALSE),IF(KC8=TODAY(),""Today"",)))))"),"")</f>
        <v/>
      </c>
      <c r="KD11" s="3" t="str">
        <f>IFERROR(__xludf.DUMMYFUNCTION("IF(ISBLANK($A11),, IF((ARRAYFORMULA(SUM(COUNTIFS(OccupancyAddresses,$A11,OccupancyUnits, $B11, 'Tenant Occupancy'!KE$5:KE23,{""&gt;0"",""Occupied"",""Late""}))))&gt;1,""Multiple Bookings"", IF(SUMIFS( 'Tenant Occupancy'!KE$5:KE23,OccupancyUnits,$B11,OccupancyAd"&amp;"dresses,$A11)&gt;0,SUMIFS('Tenant Occupancy'!KE$5:KE23,OccupancyUnits,$B11,OccupancyAddresses,$A11),IFERROR(VLOOKUP($A11&amp;"" ""&amp;$B11, FILTER(ARRAYFORMULA({OccupancyAddresses&amp;"" ""&amp; OccupancyUnits,'Tenant Occupancy'!KE$5:KE23}),INDEX(ARRAYFORMULA({OccupancyAdd"&amp;"resses&amp;"" ""&amp; OccupancyUnits,'Tenant Occupancy'!KE$5:KE23}),0,2)&lt;&gt;""""),2,FALSE),IF(KD8=TODAY(),""Today"",)))))"),"")</f>
        <v/>
      </c>
      <c r="KE11" s="3" t="str">
        <f>IFERROR(__xludf.DUMMYFUNCTION("IF(ISBLANK($A11),, IF((ARRAYFORMULA(SUM(COUNTIFS(OccupancyAddresses,$A11,OccupancyUnits, $B11, 'Tenant Occupancy'!KF$5:KF23,{""&gt;0"",""Occupied"",""Late""}))))&gt;1,""Multiple Bookings"", IF(SUMIFS( 'Tenant Occupancy'!KF$5:KF23,OccupancyUnits,$B11,OccupancyAd"&amp;"dresses,$A11)&gt;0,SUMIFS('Tenant Occupancy'!KF$5:KF23,OccupancyUnits,$B11,OccupancyAddresses,$A11),IFERROR(VLOOKUP($A11&amp;"" ""&amp;$B11, FILTER(ARRAYFORMULA({OccupancyAddresses&amp;"" ""&amp; OccupancyUnits,'Tenant Occupancy'!KF$5:KF23}),INDEX(ARRAYFORMULA({OccupancyAdd"&amp;"resses&amp;"" ""&amp; OccupancyUnits,'Tenant Occupancy'!KF$5:KF23}),0,2)&lt;&gt;""""),2,FALSE),IF(KE8=TODAY(),""Today"",)))))"),"")</f>
        <v/>
      </c>
      <c r="KF11" s="3" t="str">
        <f>IFERROR(__xludf.DUMMYFUNCTION("IF(ISBLANK($A11),, IF((ARRAYFORMULA(SUM(COUNTIFS(OccupancyAddresses,$A11,OccupancyUnits, $B11, 'Tenant Occupancy'!KG$5:KG23,{""&gt;0"",""Occupied"",""Late""}))))&gt;1,""Multiple Bookings"", IF(SUMIFS( 'Tenant Occupancy'!KG$5:KG23,OccupancyUnits,$B11,OccupancyAd"&amp;"dresses,$A11)&gt;0,SUMIFS('Tenant Occupancy'!KG$5:KG23,OccupancyUnits,$B11,OccupancyAddresses,$A11),IFERROR(VLOOKUP($A11&amp;"" ""&amp;$B11, FILTER(ARRAYFORMULA({OccupancyAddresses&amp;"" ""&amp; OccupancyUnits,'Tenant Occupancy'!KG$5:KG23}),INDEX(ARRAYFORMULA({OccupancyAdd"&amp;"resses&amp;"" ""&amp; OccupancyUnits,'Tenant Occupancy'!KG$5:KG23}),0,2)&lt;&gt;""""),2,FALSE),IF(KF8=TODAY(),""Today"",)))))"),"")</f>
        <v/>
      </c>
      <c r="KG11" s="3" t="str">
        <f>IFERROR(__xludf.DUMMYFUNCTION("IF(ISBLANK($A11),, IF((ARRAYFORMULA(SUM(COUNTIFS(OccupancyAddresses,$A11,OccupancyUnits, $B11, 'Tenant Occupancy'!KH$5:KH23,{""&gt;0"",""Occupied"",""Late""}))))&gt;1,""Multiple Bookings"", IF(SUMIFS( 'Tenant Occupancy'!KH$5:KH23,OccupancyUnits,$B11,OccupancyAd"&amp;"dresses,$A11)&gt;0,SUMIFS('Tenant Occupancy'!KH$5:KH23,OccupancyUnits,$B11,OccupancyAddresses,$A11),IFERROR(VLOOKUP($A11&amp;"" ""&amp;$B11, FILTER(ARRAYFORMULA({OccupancyAddresses&amp;"" ""&amp; OccupancyUnits,'Tenant Occupancy'!KH$5:KH23}),INDEX(ARRAYFORMULA({OccupancyAdd"&amp;"resses&amp;"" ""&amp; OccupancyUnits,'Tenant Occupancy'!KH$5:KH23}),0,2)&lt;&gt;""""),2,FALSE),IF(KG8=TODAY(),""Today"",)))))"),"")</f>
        <v/>
      </c>
      <c r="KH11" s="3" t="str">
        <f>IFERROR(__xludf.DUMMYFUNCTION("IF(ISBLANK($A11),, IF((ARRAYFORMULA(SUM(COUNTIFS(OccupancyAddresses,$A11,OccupancyUnits, $B11, 'Tenant Occupancy'!KI$5:KI23,{""&gt;0"",""Occupied"",""Late""}))))&gt;1,""Multiple Bookings"", IF(SUMIFS( 'Tenant Occupancy'!KI$5:KI23,OccupancyUnits,$B11,OccupancyAd"&amp;"dresses,$A11)&gt;0,SUMIFS('Tenant Occupancy'!KI$5:KI23,OccupancyUnits,$B11,OccupancyAddresses,$A11),IFERROR(VLOOKUP($A11&amp;"" ""&amp;$B11, FILTER(ARRAYFORMULA({OccupancyAddresses&amp;"" ""&amp; OccupancyUnits,'Tenant Occupancy'!KI$5:KI23}),INDEX(ARRAYFORMULA({OccupancyAdd"&amp;"resses&amp;"" ""&amp; OccupancyUnits,'Tenant Occupancy'!KI$5:KI23}),0,2)&lt;&gt;""""),2,FALSE),IF(KH8=TODAY(),""Today"",)))))"),"")</f>
        <v/>
      </c>
      <c r="KI11" s="3" t="str">
        <f>IFERROR(__xludf.DUMMYFUNCTION("IF(ISBLANK($A11),, IF((ARRAYFORMULA(SUM(COUNTIFS(OccupancyAddresses,$A11,OccupancyUnits, $B11, 'Tenant Occupancy'!KJ$5:KJ23,{""&gt;0"",""Occupied"",""Late""}))))&gt;1,""Multiple Bookings"", IF(SUMIFS( 'Tenant Occupancy'!KJ$5:KJ23,OccupancyUnits,$B11,OccupancyAd"&amp;"dresses,$A11)&gt;0,SUMIFS('Tenant Occupancy'!KJ$5:KJ23,OccupancyUnits,$B11,OccupancyAddresses,$A11),IFERROR(VLOOKUP($A11&amp;"" ""&amp;$B11, FILTER(ARRAYFORMULA({OccupancyAddresses&amp;"" ""&amp; OccupancyUnits,'Tenant Occupancy'!KJ$5:KJ23}),INDEX(ARRAYFORMULA({OccupancyAdd"&amp;"resses&amp;"" ""&amp; OccupancyUnits,'Tenant Occupancy'!KJ$5:KJ23}),0,2)&lt;&gt;""""),2,FALSE),IF(KI8=TODAY(),""Today"",)))))"),"")</f>
        <v/>
      </c>
      <c r="KJ11" s="3" t="str">
        <f>IFERROR(__xludf.DUMMYFUNCTION("IF(ISBLANK($A11),, IF((ARRAYFORMULA(SUM(COUNTIFS(OccupancyAddresses,$A11,OccupancyUnits, $B11, 'Tenant Occupancy'!KK$5:KK23,{""&gt;0"",""Occupied"",""Late""}))))&gt;1,""Multiple Bookings"", IF(SUMIFS( 'Tenant Occupancy'!KK$5:KK23,OccupancyUnits,$B11,OccupancyAd"&amp;"dresses,$A11)&gt;0,SUMIFS('Tenant Occupancy'!KK$5:KK23,OccupancyUnits,$B11,OccupancyAddresses,$A11),IFERROR(VLOOKUP($A11&amp;"" ""&amp;$B11, FILTER(ARRAYFORMULA({OccupancyAddresses&amp;"" ""&amp; OccupancyUnits,'Tenant Occupancy'!KK$5:KK23}),INDEX(ARRAYFORMULA({OccupancyAdd"&amp;"resses&amp;"" ""&amp; OccupancyUnits,'Tenant Occupancy'!KK$5:KK23}),0,2)&lt;&gt;""""),2,FALSE),IF(KJ8=TODAY(),""Today"",)))))"),"")</f>
        <v/>
      </c>
      <c r="KK11" s="3" t="str">
        <f>IFERROR(__xludf.DUMMYFUNCTION("IF(ISBLANK($A11),, IF((ARRAYFORMULA(SUM(COUNTIFS(OccupancyAddresses,$A11,OccupancyUnits, $B11, 'Tenant Occupancy'!KL$5:KL23,{""&gt;0"",""Occupied"",""Late""}))))&gt;1,""Multiple Bookings"", IF(SUMIFS( 'Tenant Occupancy'!KL$5:KL23,OccupancyUnits,$B11,OccupancyAd"&amp;"dresses,$A11)&gt;0,SUMIFS('Tenant Occupancy'!KL$5:KL23,OccupancyUnits,$B11,OccupancyAddresses,$A11),IFERROR(VLOOKUP($A11&amp;"" ""&amp;$B11, FILTER(ARRAYFORMULA({OccupancyAddresses&amp;"" ""&amp; OccupancyUnits,'Tenant Occupancy'!KL$5:KL23}),INDEX(ARRAYFORMULA({OccupancyAdd"&amp;"resses&amp;"" ""&amp; OccupancyUnits,'Tenant Occupancy'!KL$5:KL23}),0,2)&lt;&gt;""""),2,FALSE),IF(KK8=TODAY(),""Today"",)))))"),"")</f>
        <v/>
      </c>
      <c r="KL11" s="3" t="str">
        <f>IFERROR(__xludf.DUMMYFUNCTION("IF(ISBLANK($A11),, IF((ARRAYFORMULA(SUM(COUNTIFS(OccupancyAddresses,$A11,OccupancyUnits, $B11, 'Tenant Occupancy'!KM$5:KM23,{""&gt;0"",""Occupied"",""Late""}))))&gt;1,""Multiple Bookings"", IF(SUMIFS( 'Tenant Occupancy'!KM$5:KM23,OccupancyUnits,$B11,OccupancyAd"&amp;"dresses,$A11)&gt;0,SUMIFS('Tenant Occupancy'!KM$5:KM23,OccupancyUnits,$B11,OccupancyAddresses,$A11),IFERROR(VLOOKUP($A11&amp;"" ""&amp;$B11, FILTER(ARRAYFORMULA({OccupancyAddresses&amp;"" ""&amp; OccupancyUnits,'Tenant Occupancy'!KM$5:KM23}),INDEX(ARRAYFORMULA({OccupancyAdd"&amp;"resses&amp;"" ""&amp; OccupancyUnits,'Tenant Occupancy'!KM$5:KM23}),0,2)&lt;&gt;""""),2,FALSE),IF(KL8=TODAY(),""Today"",)))))"),"")</f>
        <v/>
      </c>
      <c r="KM11" s="3" t="str">
        <f>IFERROR(__xludf.DUMMYFUNCTION("IF(ISBLANK($A11),, IF((ARRAYFORMULA(SUM(COUNTIFS(OccupancyAddresses,$A11,OccupancyUnits, $B11, 'Tenant Occupancy'!KN$5:KN23,{""&gt;0"",""Occupied"",""Late""}))))&gt;1,""Multiple Bookings"", IF(SUMIFS( 'Tenant Occupancy'!KN$5:KN23,OccupancyUnits,$B11,OccupancyAd"&amp;"dresses,$A11)&gt;0,SUMIFS('Tenant Occupancy'!KN$5:KN23,OccupancyUnits,$B11,OccupancyAddresses,$A11),IFERROR(VLOOKUP($A11&amp;"" ""&amp;$B11, FILTER(ARRAYFORMULA({OccupancyAddresses&amp;"" ""&amp; OccupancyUnits,'Tenant Occupancy'!KN$5:KN23}),INDEX(ARRAYFORMULA({OccupancyAdd"&amp;"resses&amp;"" ""&amp; OccupancyUnits,'Tenant Occupancy'!KN$5:KN23}),0,2)&lt;&gt;""""),2,FALSE),IF(KM8=TODAY(),""Today"",)))))"),"")</f>
        <v/>
      </c>
      <c r="KN11" s="3" t="str">
        <f>IFERROR(__xludf.DUMMYFUNCTION("IF(ISBLANK($A11),, IF((ARRAYFORMULA(SUM(COUNTIFS(OccupancyAddresses,$A11,OccupancyUnits, $B11, 'Tenant Occupancy'!KO$5:KO23,{""&gt;0"",""Occupied"",""Late""}))))&gt;1,""Multiple Bookings"", IF(SUMIFS( 'Tenant Occupancy'!KO$5:KO23,OccupancyUnits,$B11,OccupancyAd"&amp;"dresses,$A11)&gt;0,SUMIFS('Tenant Occupancy'!KO$5:KO23,OccupancyUnits,$B11,OccupancyAddresses,$A11),IFERROR(VLOOKUP($A11&amp;"" ""&amp;$B11, FILTER(ARRAYFORMULA({OccupancyAddresses&amp;"" ""&amp; OccupancyUnits,'Tenant Occupancy'!KO$5:KO23}),INDEX(ARRAYFORMULA({OccupancyAdd"&amp;"resses&amp;"" ""&amp; OccupancyUnits,'Tenant Occupancy'!KO$5:KO23}),0,2)&lt;&gt;""""),2,FALSE),IF(KN8=TODAY(),""Today"",)))))"),"")</f>
        <v/>
      </c>
      <c r="KO11" s="3" t="str">
        <f>IFERROR(__xludf.DUMMYFUNCTION("IF(ISBLANK($A11),, IF((ARRAYFORMULA(SUM(COUNTIFS(OccupancyAddresses,$A11,OccupancyUnits, $B11, 'Tenant Occupancy'!KP$5:KP23,{""&gt;0"",""Occupied"",""Late""}))))&gt;1,""Multiple Bookings"", IF(SUMIFS( 'Tenant Occupancy'!KP$5:KP23,OccupancyUnits,$B11,OccupancyAd"&amp;"dresses,$A11)&gt;0,SUMIFS('Tenant Occupancy'!KP$5:KP23,OccupancyUnits,$B11,OccupancyAddresses,$A11),IFERROR(VLOOKUP($A11&amp;"" ""&amp;$B11, FILTER(ARRAYFORMULA({OccupancyAddresses&amp;"" ""&amp; OccupancyUnits,'Tenant Occupancy'!KP$5:KP23}),INDEX(ARRAYFORMULA({OccupancyAdd"&amp;"resses&amp;"" ""&amp; OccupancyUnits,'Tenant Occupancy'!KP$5:KP23}),0,2)&lt;&gt;""""),2,FALSE),IF(KO8=TODAY(),""Today"",)))))"),"")</f>
        <v/>
      </c>
      <c r="KP11" s="3" t="str">
        <f>IFERROR(__xludf.DUMMYFUNCTION("IF(ISBLANK($A11),, IF((ARRAYFORMULA(SUM(COUNTIFS(OccupancyAddresses,$A11,OccupancyUnits, $B11, 'Tenant Occupancy'!KQ$5:KQ23,{""&gt;0"",""Occupied"",""Late""}))))&gt;1,""Multiple Bookings"", IF(SUMIFS( 'Tenant Occupancy'!KQ$5:KQ23,OccupancyUnits,$B11,OccupancyAd"&amp;"dresses,$A11)&gt;0,SUMIFS('Tenant Occupancy'!KQ$5:KQ23,OccupancyUnits,$B11,OccupancyAddresses,$A11),IFERROR(VLOOKUP($A11&amp;"" ""&amp;$B11, FILTER(ARRAYFORMULA({OccupancyAddresses&amp;"" ""&amp; OccupancyUnits,'Tenant Occupancy'!KQ$5:KQ23}),INDEX(ARRAYFORMULA({OccupancyAdd"&amp;"resses&amp;"" ""&amp; OccupancyUnits,'Tenant Occupancy'!KQ$5:KQ23}),0,2)&lt;&gt;""""),2,FALSE),IF(KP8=TODAY(),""Today"",)))))"),"")</f>
        <v/>
      </c>
      <c r="KQ11" s="3" t="str">
        <f>IFERROR(__xludf.DUMMYFUNCTION("IF(ISBLANK($A11),, IF((ARRAYFORMULA(SUM(COUNTIFS(OccupancyAddresses,$A11,OccupancyUnits, $B11, 'Tenant Occupancy'!KR$5:KR23,{""&gt;0"",""Occupied"",""Late""}))))&gt;1,""Multiple Bookings"", IF(SUMIFS( 'Tenant Occupancy'!KR$5:KR23,OccupancyUnits,$B11,OccupancyAd"&amp;"dresses,$A11)&gt;0,SUMIFS('Tenant Occupancy'!KR$5:KR23,OccupancyUnits,$B11,OccupancyAddresses,$A11),IFERROR(VLOOKUP($A11&amp;"" ""&amp;$B11, FILTER(ARRAYFORMULA({OccupancyAddresses&amp;"" ""&amp; OccupancyUnits,'Tenant Occupancy'!KR$5:KR23}),INDEX(ARRAYFORMULA({OccupancyAdd"&amp;"resses&amp;"" ""&amp; OccupancyUnits,'Tenant Occupancy'!KR$5:KR23}),0,2)&lt;&gt;""""),2,FALSE),IF(KQ8=TODAY(),""Today"",)))))"),"")</f>
        <v/>
      </c>
      <c r="KR11" s="3" t="str">
        <f>IFERROR(__xludf.DUMMYFUNCTION("IF(ISBLANK($A11),, IF((ARRAYFORMULA(SUM(COUNTIFS(OccupancyAddresses,$A11,OccupancyUnits, $B11, 'Tenant Occupancy'!KS$5:KS23,{""&gt;0"",""Occupied"",""Late""}))))&gt;1,""Multiple Bookings"", IF(SUMIFS( 'Tenant Occupancy'!KS$5:KS23,OccupancyUnits,$B11,OccupancyAd"&amp;"dresses,$A11)&gt;0,SUMIFS('Tenant Occupancy'!KS$5:KS23,OccupancyUnits,$B11,OccupancyAddresses,$A11),IFERROR(VLOOKUP($A11&amp;"" ""&amp;$B11, FILTER(ARRAYFORMULA({OccupancyAddresses&amp;"" ""&amp; OccupancyUnits,'Tenant Occupancy'!KS$5:KS23}),INDEX(ARRAYFORMULA({OccupancyAdd"&amp;"resses&amp;"" ""&amp; OccupancyUnits,'Tenant Occupancy'!KS$5:KS23}),0,2)&lt;&gt;""""),2,FALSE),IF(KR8=TODAY(),""Today"",)))))"),"")</f>
        <v/>
      </c>
      <c r="KS11" s="3" t="str">
        <f>IFERROR(__xludf.DUMMYFUNCTION("IF(ISBLANK($A11),, IF((ARRAYFORMULA(SUM(COUNTIFS(OccupancyAddresses,$A11,OccupancyUnits, $B11, 'Tenant Occupancy'!KT$5:KT23,{""&gt;0"",""Occupied"",""Late""}))))&gt;1,""Multiple Bookings"", IF(SUMIFS( 'Tenant Occupancy'!KT$5:KT23,OccupancyUnits,$B11,OccupancyAd"&amp;"dresses,$A11)&gt;0,SUMIFS('Tenant Occupancy'!KT$5:KT23,OccupancyUnits,$B11,OccupancyAddresses,$A11),IFERROR(VLOOKUP($A11&amp;"" ""&amp;$B11, FILTER(ARRAYFORMULA({OccupancyAddresses&amp;"" ""&amp; OccupancyUnits,'Tenant Occupancy'!KT$5:KT23}),INDEX(ARRAYFORMULA({OccupancyAdd"&amp;"resses&amp;"" ""&amp; OccupancyUnits,'Tenant Occupancy'!KT$5:KT23}),0,2)&lt;&gt;""""),2,FALSE),IF(KS8=TODAY(),""Today"",)))))"),"")</f>
        <v/>
      </c>
      <c r="KT11" s="3" t="str">
        <f>IFERROR(__xludf.DUMMYFUNCTION("IF(ISBLANK($A11),, IF((ARRAYFORMULA(SUM(COUNTIFS(OccupancyAddresses,$A11,OccupancyUnits, $B11, 'Tenant Occupancy'!KU$5:KU23,{""&gt;0"",""Occupied"",""Late""}))))&gt;1,""Multiple Bookings"", IF(SUMIFS( 'Tenant Occupancy'!KU$5:KU23,OccupancyUnits,$B11,OccupancyAd"&amp;"dresses,$A11)&gt;0,SUMIFS('Tenant Occupancy'!KU$5:KU23,OccupancyUnits,$B11,OccupancyAddresses,$A11),IFERROR(VLOOKUP($A11&amp;"" ""&amp;$B11, FILTER(ARRAYFORMULA({OccupancyAddresses&amp;"" ""&amp; OccupancyUnits,'Tenant Occupancy'!KU$5:KU23}),INDEX(ARRAYFORMULA({OccupancyAdd"&amp;"resses&amp;"" ""&amp; OccupancyUnits,'Tenant Occupancy'!KU$5:KU23}),0,2)&lt;&gt;""""),2,FALSE),IF(KT8=TODAY(),""Today"",)))))"),"")</f>
        <v/>
      </c>
      <c r="KU11" s="3" t="str">
        <f>IFERROR(__xludf.DUMMYFUNCTION("IF(ISBLANK($A11),, IF((ARRAYFORMULA(SUM(COUNTIFS(OccupancyAddresses,$A11,OccupancyUnits, $B11, 'Tenant Occupancy'!KV$5:KV23,{""&gt;0"",""Occupied"",""Late""}))))&gt;1,""Multiple Bookings"", IF(SUMIFS( 'Tenant Occupancy'!KV$5:KV23,OccupancyUnits,$B11,OccupancyAd"&amp;"dresses,$A11)&gt;0,SUMIFS('Tenant Occupancy'!KV$5:KV23,OccupancyUnits,$B11,OccupancyAddresses,$A11),IFERROR(VLOOKUP($A11&amp;"" ""&amp;$B11, FILTER(ARRAYFORMULA({OccupancyAddresses&amp;"" ""&amp; OccupancyUnits,'Tenant Occupancy'!KV$5:KV23}),INDEX(ARRAYFORMULA({OccupancyAdd"&amp;"resses&amp;"" ""&amp; OccupancyUnits,'Tenant Occupancy'!KV$5:KV23}),0,2)&lt;&gt;""""),2,FALSE),IF(KU8=TODAY(),""Today"",)))))"),"")</f>
        <v/>
      </c>
      <c r="KV11" s="3" t="str">
        <f>IFERROR(__xludf.DUMMYFUNCTION("IF(ISBLANK($A11),, IF((ARRAYFORMULA(SUM(COUNTIFS(OccupancyAddresses,$A11,OccupancyUnits, $B11, 'Tenant Occupancy'!KW$5:KW23,{""&gt;0"",""Occupied"",""Late""}))))&gt;1,""Multiple Bookings"", IF(SUMIFS( 'Tenant Occupancy'!KW$5:KW23,OccupancyUnits,$B11,OccupancyAd"&amp;"dresses,$A11)&gt;0,SUMIFS('Tenant Occupancy'!KW$5:KW23,OccupancyUnits,$B11,OccupancyAddresses,$A11),IFERROR(VLOOKUP($A11&amp;"" ""&amp;$B11, FILTER(ARRAYFORMULA({OccupancyAddresses&amp;"" ""&amp; OccupancyUnits,'Tenant Occupancy'!KW$5:KW23}),INDEX(ARRAYFORMULA({OccupancyAdd"&amp;"resses&amp;"" ""&amp; OccupancyUnits,'Tenant Occupancy'!KW$5:KW23}),0,2)&lt;&gt;""""),2,FALSE),IF(KV8=TODAY(),""Today"",)))))"),"")</f>
        <v/>
      </c>
      <c r="KW11" s="3" t="str">
        <f>IFERROR(__xludf.DUMMYFUNCTION("IF(ISBLANK($A11),, IF((ARRAYFORMULA(SUM(COUNTIFS(OccupancyAddresses,$A11,OccupancyUnits, $B11, 'Tenant Occupancy'!KX$5:KX23,{""&gt;0"",""Occupied"",""Late""}))))&gt;1,""Multiple Bookings"", IF(SUMIFS( 'Tenant Occupancy'!KX$5:KX23,OccupancyUnits,$B11,OccupancyAd"&amp;"dresses,$A11)&gt;0,SUMIFS('Tenant Occupancy'!KX$5:KX23,OccupancyUnits,$B11,OccupancyAddresses,$A11),IFERROR(VLOOKUP($A11&amp;"" ""&amp;$B11, FILTER(ARRAYFORMULA({OccupancyAddresses&amp;"" ""&amp; OccupancyUnits,'Tenant Occupancy'!KX$5:KX23}),INDEX(ARRAYFORMULA({OccupancyAdd"&amp;"resses&amp;"" ""&amp; OccupancyUnits,'Tenant Occupancy'!KX$5:KX23}),0,2)&lt;&gt;""""),2,FALSE),IF(KW8=TODAY(),""Today"",)))))"),"")</f>
        <v/>
      </c>
      <c r="KX11" s="3" t="str">
        <f>IFERROR(__xludf.DUMMYFUNCTION("IF(ISBLANK($A11),, IF((ARRAYFORMULA(SUM(COUNTIFS(OccupancyAddresses,$A11,OccupancyUnits, $B11, 'Tenant Occupancy'!KY$5:KY23,{""&gt;0"",""Occupied"",""Late""}))))&gt;1,""Multiple Bookings"", IF(SUMIFS( 'Tenant Occupancy'!KY$5:KY23,OccupancyUnits,$B11,OccupancyAd"&amp;"dresses,$A11)&gt;0,SUMIFS('Tenant Occupancy'!KY$5:KY23,OccupancyUnits,$B11,OccupancyAddresses,$A11),IFERROR(VLOOKUP($A11&amp;"" ""&amp;$B11, FILTER(ARRAYFORMULA({OccupancyAddresses&amp;"" ""&amp; OccupancyUnits,'Tenant Occupancy'!KY$5:KY23}),INDEX(ARRAYFORMULA({OccupancyAdd"&amp;"resses&amp;"" ""&amp; OccupancyUnits,'Tenant Occupancy'!KY$5:KY23}),0,2)&lt;&gt;""""),2,FALSE),IF(KX8=TODAY(),""Today"",)))))"),"")</f>
        <v/>
      </c>
      <c r="KY11" s="3" t="str">
        <f>IFERROR(__xludf.DUMMYFUNCTION("IF(ISBLANK($A11),, IF((ARRAYFORMULA(SUM(COUNTIFS(OccupancyAddresses,$A11,OccupancyUnits, $B11, 'Tenant Occupancy'!KZ$5:KZ23,{""&gt;0"",""Occupied"",""Late""}))))&gt;1,""Multiple Bookings"", IF(SUMIFS( 'Tenant Occupancy'!KZ$5:KZ23,OccupancyUnits,$B11,OccupancyAd"&amp;"dresses,$A11)&gt;0,SUMIFS('Tenant Occupancy'!KZ$5:KZ23,OccupancyUnits,$B11,OccupancyAddresses,$A11),IFERROR(VLOOKUP($A11&amp;"" ""&amp;$B11, FILTER(ARRAYFORMULA({OccupancyAddresses&amp;"" ""&amp; OccupancyUnits,'Tenant Occupancy'!KZ$5:KZ23}),INDEX(ARRAYFORMULA({OccupancyAdd"&amp;"resses&amp;"" ""&amp; OccupancyUnits,'Tenant Occupancy'!KZ$5:KZ23}),0,2)&lt;&gt;""""),2,FALSE),IF(KY8=TODAY(),""Today"",)))))"),"")</f>
        <v/>
      </c>
      <c r="KZ11" s="3" t="str">
        <f>IFERROR(__xludf.DUMMYFUNCTION("IF(ISBLANK($A11),, IF((ARRAYFORMULA(SUM(COUNTIFS(OccupancyAddresses,$A11,OccupancyUnits, $B11, 'Tenant Occupancy'!LA$5:LA23,{""&gt;0"",""Occupied"",""Late""}))))&gt;1,""Multiple Bookings"", IF(SUMIFS( 'Tenant Occupancy'!LA$5:LA23,OccupancyUnits,$B11,OccupancyAd"&amp;"dresses,$A11)&gt;0,SUMIFS('Tenant Occupancy'!LA$5:LA23,OccupancyUnits,$B11,OccupancyAddresses,$A11),IFERROR(VLOOKUP($A11&amp;"" ""&amp;$B11, FILTER(ARRAYFORMULA({OccupancyAddresses&amp;"" ""&amp; OccupancyUnits,'Tenant Occupancy'!LA$5:LA23}),INDEX(ARRAYFORMULA({OccupancyAdd"&amp;"resses&amp;"" ""&amp; OccupancyUnits,'Tenant Occupancy'!LA$5:LA23}),0,2)&lt;&gt;""""),2,FALSE),IF(KZ8=TODAY(),""Today"",)))))"),"")</f>
        <v/>
      </c>
      <c r="LA11" s="3" t="str">
        <f>IFERROR(__xludf.DUMMYFUNCTION("IF(ISBLANK($A11),, IF((ARRAYFORMULA(SUM(COUNTIFS(OccupancyAddresses,$A11,OccupancyUnits, $B11, 'Tenant Occupancy'!LB$5:LB23,{""&gt;0"",""Occupied"",""Late""}))))&gt;1,""Multiple Bookings"", IF(SUMIFS( 'Tenant Occupancy'!LB$5:LB23,OccupancyUnits,$B11,OccupancyAd"&amp;"dresses,$A11)&gt;0,SUMIFS('Tenant Occupancy'!LB$5:LB23,OccupancyUnits,$B11,OccupancyAddresses,$A11),IFERROR(VLOOKUP($A11&amp;"" ""&amp;$B11, FILTER(ARRAYFORMULA({OccupancyAddresses&amp;"" ""&amp; OccupancyUnits,'Tenant Occupancy'!LB$5:LB23}),INDEX(ARRAYFORMULA({OccupancyAdd"&amp;"resses&amp;"" ""&amp; OccupancyUnits,'Tenant Occupancy'!LB$5:LB23}),0,2)&lt;&gt;""""),2,FALSE),IF(LA8=TODAY(),""Today"",)))))"),"")</f>
        <v/>
      </c>
      <c r="LB11" s="3" t="str">
        <f>IFERROR(__xludf.DUMMYFUNCTION("IF(ISBLANK($A11),, IF((ARRAYFORMULA(SUM(COUNTIFS(OccupancyAddresses,$A11,OccupancyUnits, $B11, 'Tenant Occupancy'!LC$5:LC23,{""&gt;0"",""Occupied"",""Late""}))))&gt;1,""Multiple Bookings"", IF(SUMIFS( 'Tenant Occupancy'!LC$5:LC23,OccupancyUnits,$B11,OccupancyAd"&amp;"dresses,$A11)&gt;0,SUMIFS('Tenant Occupancy'!LC$5:LC23,OccupancyUnits,$B11,OccupancyAddresses,$A11),IFERROR(VLOOKUP($A11&amp;"" ""&amp;$B11, FILTER(ARRAYFORMULA({OccupancyAddresses&amp;"" ""&amp; OccupancyUnits,'Tenant Occupancy'!LC$5:LC23}),INDEX(ARRAYFORMULA({OccupancyAdd"&amp;"resses&amp;"" ""&amp; OccupancyUnits,'Tenant Occupancy'!LC$5:LC23}),0,2)&lt;&gt;""""),2,FALSE),IF(LB8=TODAY(),""Today"",)))))"),"")</f>
        <v/>
      </c>
      <c r="LC11" s="3" t="str">
        <f>IFERROR(__xludf.DUMMYFUNCTION("IF(ISBLANK($A11),, IF((ARRAYFORMULA(SUM(COUNTIFS(OccupancyAddresses,$A11,OccupancyUnits, $B11, 'Tenant Occupancy'!LD$5:LD23,{""&gt;0"",""Occupied"",""Late""}))))&gt;1,""Multiple Bookings"", IF(SUMIFS( 'Tenant Occupancy'!LD$5:LD23,OccupancyUnits,$B11,OccupancyAd"&amp;"dresses,$A11)&gt;0,SUMIFS('Tenant Occupancy'!LD$5:LD23,OccupancyUnits,$B11,OccupancyAddresses,$A11),IFERROR(VLOOKUP($A11&amp;"" ""&amp;$B11, FILTER(ARRAYFORMULA({OccupancyAddresses&amp;"" ""&amp; OccupancyUnits,'Tenant Occupancy'!LD$5:LD23}),INDEX(ARRAYFORMULA({OccupancyAdd"&amp;"resses&amp;"" ""&amp; OccupancyUnits,'Tenant Occupancy'!LD$5:LD23}),0,2)&lt;&gt;""""),2,FALSE),IF(LC8=TODAY(),""Today"",)))))"),"")</f>
        <v/>
      </c>
      <c r="LD11" s="3" t="str">
        <f>IFERROR(__xludf.DUMMYFUNCTION("IF(ISBLANK($A11),, IF((ARRAYFORMULA(SUM(COUNTIFS(OccupancyAddresses,$A11,OccupancyUnits, $B11, 'Tenant Occupancy'!LE$5:LE23,{""&gt;0"",""Occupied"",""Late""}))))&gt;1,""Multiple Bookings"", IF(SUMIFS( 'Tenant Occupancy'!LE$5:LE23,OccupancyUnits,$B11,OccupancyAd"&amp;"dresses,$A11)&gt;0,SUMIFS('Tenant Occupancy'!LE$5:LE23,OccupancyUnits,$B11,OccupancyAddresses,$A11),IFERROR(VLOOKUP($A11&amp;"" ""&amp;$B11, FILTER(ARRAYFORMULA({OccupancyAddresses&amp;"" ""&amp; OccupancyUnits,'Tenant Occupancy'!LE$5:LE23}),INDEX(ARRAYFORMULA({OccupancyAdd"&amp;"resses&amp;"" ""&amp; OccupancyUnits,'Tenant Occupancy'!LE$5:LE23}),0,2)&lt;&gt;""""),2,FALSE),IF(LD8=TODAY(),""Today"",)))))"),"")</f>
        <v/>
      </c>
      <c r="LE11" s="3" t="str">
        <f>IFERROR(__xludf.DUMMYFUNCTION("IF(ISBLANK($A11),, IF((ARRAYFORMULA(SUM(COUNTIFS(OccupancyAddresses,$A11,OccupancyUnits, $B11, 'Tenant Occupancy'!LF$5:LF23,{""&gt;0"",""Occupied"",""Late""}))))&gt;1,""Multiple Bookings"", IF(SUMIFS( 'Tenant Occupancy'!LF$5:LF23,OccupancyUnits,$B11,OccupancyAd"&amp;"dresses,$A11)&gt;0,SUMIFS('Tenant Occupancy'!LF$5:LF23,OccupancyUnits,$B11,OccupancyAddresses,$A11),IFERROR(VLOOKUP($A11&amp;"" ""&amp;$B11, FILTER(ARRAYFORMULA({OccupancyAddresses&amp;"" ""&amp; OccupancyUnits,'Tenant Occupancy'!LF$5:LF23}),INDEX(ARRAYFORMULA({OccupancyAdd"&amp;"resses&amp;"" ""&amp; OccupancyUnits,'Tenant Occupancy'!LF$5:LF23}),0,2)&lt;&gt;""""),2,FALSE),IF(LE8=TODAY(),""Today"",)))))"),"")</f>
        <v/>
      </c>
      <c r="LF11" s="3" t="str">
        <f>IFERROR(__xludf.DUMMYFUNCTION("IF(ISBLANK($A11),, IF((ARRAYFORMULA(SUM(COUNTIFS(OccupancyAddresses,$A11,OccupancyUnits, $B11, 'Tenant Occupancy'!LG$5:LG23,{""&gt;0"",""Occupied"",""Late""}))))&gt;1,""Multiple Bookings"", IF(SUMIFS( 'Tenant Occupancy'!LG$5:LG23,OccupancyUnits,$B11,OccupancyAd"&amp;"dresses,$A11)&gt;0,SUMIFS('Tenant Occupancy'!LG$5:LG23,OccupancyUnits,$B11,OccupancyAddresses,$A11),IFERROR(VLOOKUP($A11&amp;"" ""&amp;$B11, FILTER(ARRAYFORMULA({OccupancyAddresses&amp;"" ""&amp; OccupancyUnits,'Tenant Occupancy'!LG$5:LG23}),INDEX(ARRAYFORMULA({OccupancyAdd"&amp;"resses&amp;"" ""&amp; OccupancyUnits,'Tenant Occupancy'!LG$5:LG23}),0,2)&lt;&gt;""""),2,FALSE),IF(LF8=TODAY(),""Today"",)))))"),"")</f>
        <v/>
      </c>
      <c r="LG11" s="3" t="str">
        <f>IFERROR(__xludf.DUMMYFUNCTION("IF(ISBLANK($A11),, IF((ARRAYFORMULA(SUM(COUNTIFS(OccupancyAddresses,$A11,OccupancyUnits, $B11, 'Tenant Occupancy'!LH$5:LH23,{""&gt;0"",""Occupied"",""Late""}))))&gt;1,""Multiple Bookings"", IF(SUMIFS( 'Tenant Occupancy'!LH$5:LH23,OccupancyUnits,$B11,OccupancyAd"&amp;"dresses,$A11)&gt;0,SUMIFS('Tenant Occupancy'!LH$5:LH23,OccupancyUnits,$B11,OccupancyAddresses,$A11),IFERROR(VLOOKUP($A11&amp;"" ""&amp;$B11, FILTER(ARRAYFORMULA({OccupancyAddresses&amp;"" ""&amp; OccupancyUnits,'Tenant Occupancy'!LH$5:LH23}),INDEX(ARRAYFORMULA({OccupancyAdd"&amp;"resses&amp;"" ""&amp; OccupancyUnits,'Tenant Occupancy'!LH$5:LH23}),0,2)&lt;&gt;""""),2,FALSE),IF(LG8=TODAY(),""Today"",)))))"),"")</f>
        <v/>
      </c>
      <c r="LH11" s="3" t="str">
        <f>IFERROR(__xludf.DUMMYFUNCTION("IF(ISBLANK($A11),, IF((ARRAYFORMULA(SUM(COUNTIFS(OccupancyAddresses,$A11,OccupancyUnits, $B11, 'Tenant Occupancy'!LI$5:LI23,{""&gt;0"",""Occupied"",""Late""}))))&gt;1,""Multiple Bookings"", IF(SUMIFS( 'Tenant Occupancy'!LI$5:LI23,OccupancyUnits,$B11,OccupancyAd"&amp;"dresses,$A11)&gt;0,SUMIFS('Tenant Occupancy'!LI$5:LI23,OccupancyUnits,$B11,OccupancyAddresses,$A11),IFERROR(VLOOKUP($A11&amp;"" ""&amp;$B11, FILTER(ARRAYFORMULA({OccupancyAddresses&amp;"" ""&amp; OccupancyUnits,'Tenant Occupancy'!LI$5:LI23}),INDEX(ARRAYFORMULA({OccupancyAdd"&amp;"resses&amp;"" ""&amp; OccupancyUnits,'Tenant Occupancy'!LI$5:LI23}),0,2)&lt;&gt;""""),2,FALSE),IF(LH8=TODAY(),""Today"",)))))"),"")</f>
        <v/>
      </c>
      <c r="LI11" s="3" t="str">
        <f>IFERROR(__xludf.DUMMYFUNCTION("IF(ISBLANK($A11),, IF((ARRAYFORMULA(SUM(COUNTIFS(OccupancyAddresses,$A11,OccupancyUnits, $B11, 'Tenant Occupancy'!LJ$5:LJ23,{""&gt;0"",""Occupied"",""Late""}))))&gt;1,""Multiple Bookings"", IF(SUMIFS( 'Tenant Occupancy'!LJ$5:LJ23,OccupancyUnits,$B11,OccupancyAd"&amp;"dresses,$A11)&gt;0,SUMIFS('Tenant Occupancy'!LJ$5:LJ23,OccupancyUnits,$B11,OccupancyAddresses,$A11),IFERROR(VLOOKUP($A11&amp;"" ""&amp;$B11, FILTER(ARRAYFORMULA({OccupancyAddresses&amp;"" ""&amp; OccupancyUnits,'Tenant Occupancy'!LJ$5:LJ23}),INDEX(ARRAYFORMULA({OccupancyAdd"&amp;"resses&amp;"" ""&amp; OccupancyUnits,'Tenant Occupancy'!LJ$5:LJ23}),0,2)&lt;&gt;""""),2,FALSE),IF(LI8=TODAY(),""Today"",)))))"),"")</f>
        <v/>
      </c>
      <c r="LJ11" s="3" t="str">
        <f>IFERROR(__xludf.DUMMYFUNCTION("IF(ISBLANK($A11),, IF((ARRAYFORMULA(SUM(COUNTIFS(OccupancyAddresses,$A11,OccupancyUnits, $B11, 'Tenant Occupancy'!LK$5:LK23,{""&gt;0"",""Occupied"",""Late""}))))&gt;1,""Multiple Bookings"", IF(SUMIFS( 'Tenant Occupancy'!LK$5:LK23,OccupancyUnits,$B11,OccupancyAd"&amp;"dresses,$A11)&gt;0,SUMIFS('Tenant Occupancy'!LK$5:LK23,OccupancyUnits,$B11,OccupancyAddresses,$A11),IFERROR(VLOOKUP($A11&amp;"" ""&amp;$B11, FILTER(ARRAYFORMULA({OccupancyAddresses&amp;"" ""&amp; OccupancyUnits,'Tenant Occupancy'!LK$5:LK23}),INDEX(ARRAYFORMULA({OccupancyAdd"&amp;"resses&amp;"" ""&amp; OccupancyUnits,'Tenant Occupancy'!LK$5:LK23}),0,2)&lt;&gt;""""),2,FALSE),IF(LJ8=TODAY(),""Today"",)))))"),"")</f>
        <v/>
      </c>
      <c r="LK11" s="3" t="str">
        <f>IFERROR(__xludf.DUMMYFUNCTION("IF(ISBLANK($A11),, IF((ARRAYFORMULA(SUM(COUNTIFS(OccupancyAddresses,$A11,OccupancyUnits, $B11, 'Tenant Occupancy'!LL$5:LL23,{""&gt;0"",""Occupied"",""Late""}))))&gt;1,""Multiple Bookings"", IF(SUMIFS( 'Tenant Occupancy'!LL$5:LL23,OccupancyUnits,$B11,OccupancyAd"&amp;"dresses,$A11)&gt;0,SUMIFS('Tenant Occupancy'!LL$5:LL23,OccupancyUnits,$B11,OccupancyAddresses,$A11),IFERROR(VLOOKUP($A11&amp;"" ""&amp;$B11, FILTER(ARRAYFORMULA({OccupancyAddresses&amp;"" ""&amp; OccupancyUnits,'Tenant Occupancy'!LL$5:LL23}),INDEX(ARRAYFORMULA({OccupancyAdd"&amp;"resses&amp;"" ""&amp; OccupancyUnits,'Tenant Occupancy'!LL$5:LL23}),0,2)&lt;&gt;""""),2,FALSE),IF(LK8=TODAY(),""Today"",)))))"),"")</f>
        <v/>
      </c>
      <c r="LL11" s="3" t="str">
        <f>IFERROR(__xludf.DUMMYFUNCTION("IF(ISBLANK($A11),, IF((ARRAYFORMULA(SUM(COUNTIFS(OccupancyAddresses,$A11,OccupancyUnits, $B11, 'Tenant Occupancy'!LM$5:LM23,{""&gt;0"",""Occupied"",""Late""}))))&gt;1,""Multiple Bookings"", IF(SUMIFS( 'Tenant Occupancy'!LM$5:LM23,OccupancyUnits,$B11,OccupancyAd"&amp;"dresses,$A11)&gt;0,SUMIFS('Tenant Occupancy'!LM$5:LM23,OccupancyUnits,$B11,OccupancyAddresses,$A11),IFERROR(VLOOKUP($A11&amp;"" ""&amp;$B11, FILTER(ARRAYFORMULA({OccupancyAddresses&amp;"" ""&amp; OccupancyUnits,'Tenant Occupancy'!LM$5:LM23}),INDEX(ARRAYFORMULA({OccupancyAdd"&amp;"resses&amp;"" ""&amp; OccupancyUnits,'Tenant Occupancy'!LM$5:LM23}),0,2)&lt;&gt;""""),2,FALSE),IF(LL8=TODAY(),""Today"",)))))"),"")</f>
        <v/>
      </c>
      <c r="LM11" s="3" t="str">
        <f>IFERROR(__xludf.DUMMYFUNCTION("IF(ISBLANK($A11),, IF((ARRAYFORMULA(SUM(COUNTIFS(OccupancyAddresses,$A11,OccupancyUnits, $B11, 'Tenant Occupancy'!LN$5:LN23,{""&gt;0"",""Occupied"",""Late""}))))&gt;1,""Multiple Bookings"", IF(SUMIFS( 'Tenant Occupancy'!LN$5:LN23,OccupancyUnits,$B11,OccupancyAd"&amp;"dresses,$A11)&gt;0,SUMIFS('Tenant Occupancy'!LN$5:LN23,OccupancyUnits,$B11,OccupancyAddresses,$A11),IFERROR(VLOOKUP($A11&amp;"" ""&amp;$B11, FILTER(ARRAYFORMULA({OccupancyAddresses&amp;"" ""&amp; OccupancyUnits,'Tenant Occupancy'!LN$5:LN23}),INDEX(ARRAYFORMULA({OccupancyAdd"&amp;"resses&amp;"" ""&amp; OccupancyUnits,'Tenant Occupancy'!LN$5:LN23}),0,2)&lt;&gt;""""),2,FALSE),IF(LM8=TODAY(),""Today"",)))))"),"")</f>
        <v/>
      </c>
      <c r="LN11" s="3" t="str">
        <f>IFERROR(__xludf.DUMMYFUNCTION("IF(ISBLANK($A11),, IF((ARRAYFORMULA(SUM(COUNTIFS(OccupancyAddresses,$A11,OccupancyUnits, $B11, 'Tenant Occupancy'!LO$5:LO23,{""&gt;0"",""Occupied"",""Late""}))))&gt;1,""Multiple Bookings"", IF(SUMIFS( 'Tenant Occupancy'!LO$5:LO23,OccupancyUnits,$B11,OccupancyAd"&amp;"dresses,$A11)&gt;0,SUMIFS('Tenant Occupancy'!LO$5:LO23,OccupancyUnits,$B11,OccupancyAddresses,$A11),IFERROR(VLOOKUP($A11&amp;"" ""&amp;$B11, FILTER(ARRAYFORMULA({OccupancyAddresses&amp;"" ""&amp; OccupancyUnits,'Tenant Occupancy'!LO$5:LO23}),INDEX(ARRAYFORMULA({OccupancyAdd"&amp;"resses&amp;"" ""&amp; OccupancyUnits,'Tenant Occupancy'!LO$5:LO23}),0,2)&lt;&gt;""""),2,FALSE),IF(LN8=TODAY(),""Today"",)))))"),"")</f>
        <v/>
      </c>
      <c r="LO11" s="3" t="str">
        <f>IFERROR(__xludf.DUMMYFUNCTION("IF(ISBLANK($A11),, IF((ARRAYFORMULA(SUM(COUNTIFS(OccupancyAddresses,$A11,OccupancyUnits, $B11, 'Tenant Occupancy'!LP$5:LP23,{""&gt;0"",""Occupied"",""Late""}))))&gt;1,""Multiple Bookings"", IF(SUMIFS( 'Tenant Occupancy'!LP$5:LP23,OccupancyUnits,$B11,OccupancyAd"&amp;"dresses,$A11)&gt;0,SUMIFS('Tenant Occupancy'!LP$5:LP23,OccupancyUnits,$B11,OccupancyAddresses,$A11),IFERROR(VLOOKUP($A11&amp;"" ""&amp;$B11, FILTER(ARRAYFORMULA({OccupancyAddresses&amp;"" ""&amp; OccupancyUnits,'Tenant Occupancy'!LP$5:LP23}),INDEX(ARRAYFORMULA({OccupancyAdd"&amp;"resses&amp;"" ""&amp; OccupancyUnits,'Tenant Occupancy'!LP$5:LP23}),0,2)&lt;&gt;""""),2,FALSE),IF(LO8=TODAY(),""Today"",)))))"),"")</f>
        <v/>
      </c>
      <c r="LP11" s="3" t="str">
        <f>IFERROR(__xludf.DUMMYFUNCTION("IF(ISBLANK($A11),, IF((ARRAYFORMULA(SUM(COUNTIFS(OccupancyAddresses,$A11,OccupancyUnits, $B11, 'Tenant Occupancy'!LQ$5:LQ23,{""&gt;0"",""Occupied"",""Late""}))))&gt;1,""Multiple Bookings"", IF(SUMIFS( 'Tenant Occupancy'!LQ$5:LQ23,OccupancyUnits,$B11,OccupancyAd"&amp;"dresses,$A11)&gt;0,SUMIFS('Tenant Occupancy'!LQ$5:LQ23,OccupancyUnits,$B11,OccupancyAddresses,$A11),IFERROR(VLOOKUP($A11&amp;"" ""&amp;$B11, FILTER(ARRAYFORMULA({OccupancyAddresses&amp;"" ""&amp; OccupancyUnits,'Tenant Occupancy'!LQ$5:LQ23}),INDEX(ARRAYFORMULA({OccupancyAdd"&amp;"resses&amp;"" ""&amp; OccupancyUnits,'Tenant Occupancy'!LQ$5:LQ23}),0,2)&lt;&gt;""""),2,FALSE),IF(LP8=TODAY(),""Today"",)))))"),"")</f>
        <v/>
      </c>
      <c r="LQ11" s="3" t="str">
        <f>IFERROR(__xludf.DUMMYFUNCTION("IF(ISBLANK($A11),, IF((ARRAYFORMULA(SUM(COUNTIFS(OccupancyAddresses,$A11,OccupancyUnits, $B11, 'Tenant Occupancy'!LR$5:LR23,{""&gt;0"",""Occupied"",""Late""}))))&gt;1,""Multiple Bookings"", IF(SUMIFS( 'Tenant Occupancy'!LR$5:LR23,OccupancyUnits,$B11,OccupancyAd"&amp;"dresses,$A11)&gt;0,SUMIFS('Tenant Occupancy'!LR$5:LR23,OccupancyUnits,$B11,OccupancyAddresses,$A11),IFERROR(VLOOKUP($A11&amp;"" ""&amp;$B11, FILTER(ARRAYFORMULA({OccupancyAddresses&amp;"" ""&amp; OccupancyUnits,'Tenant Occupancy'!LR$5:LR23}),INDEX(ARRAYFORMULA({OccupancyAdd"&amp;"resses&amp;"" ""&amp; OccupancyUnits,'Tenant Occupancy'!LR$5:LR23}),0,2)&lt;&gt;""""),2,FALSE),IF(LQ8=TODAY(),""Today"",)))))"),"")</f>
        <v/>
      </c>
      <c r="LR11" s="3" t="str">
        <f>IFERROR(__xludf.DUMMYFUNCTION("IF(ISBLANK($A11),, IF((ARRAYFORMULA(SUM(COUNTIFS(OccupancyAddresses,$A11,OccupancyUnits, $B11, 'Tenant Occupancy'!LS$5:LS23,{""&gt;0"",""Occupied"",""Late""}))))&gt;1,""Multiple Bookings"", IF(SUMIFS( 'Tenant Occupancy'!LS$5:LS23,OccupancyUnits,$B11,OccupancyAd"&amp;"dresses,$A11)&gt;0,SUMIFS('Tenant Occupancy'!LS$5:LS23,OccupancyUnits,$B11,OccupancyAddresses,$A11),IFERROR(VLOOKUP($A11&amp;"" ""&amp;$B11, FILTER(ARRAYFORMULA({OccupancyAddresses&amp;"" ""&amp; OccupancyUnits,'Tenant Occupancy'!LS$5:LS23}),INDEX(ARRAYFORMULA({OccupancyAdd"&amp;"resses&amp;"" ""&amp; OccupancyUnits,'Tenant Occupancy'!LS$5:LS23}),0,2)&lt;&gt;""""),2,FALSE),IF(LR8=TODAY(),""Today"",)))))"),"")</f>
        <v/>
      </c>
      <c r="LS11" s="3" t="str">
        <f>IFERROR(__xludf.DUMMYFUNCTION("IF(ISBLANK($A11),, IF((ARRAYFORMULA(SUM(COUNTIFS(OccupancyAddresses,$A11,OccupancyUnits, $B11, 'Tenant Occupancy'!LT$5:LT23,{""&gt;0"",""Occupied"",""Late""}))))&gt;1,""Multiple Bookings"", IF(SUMIFS( 'Tenant Occupancy'!LT$5:LT23,OccupancyUnits,$B11,OccupancyAd"&amp;"dresses,$A11)&gt;0,SUMIFS('Tenant Occupancy'!LT$5:LT23,OccupancyUnits,$B11,OccupancyAddresses,$A11),IFERROR(VLOOKUP($A11&amp;"" ""&amp;$B11, FILTER(ARRAYFORMULA({OccupancyAddresses&amp;"" ""&amp; OccupancyUnits,'Tenant Occupancy'!LT$5:LT23}),INDEX(ARRAYFORMULA({OccupancyAdd"&amp;"resses&amp;"" ""&amp; OccupancyUnits,'Tenant Occupancy'!LT$5:LT23}),0,2)&lt;&gt;""""),2,FALSE),IF(LS8=TODAY(),""Today"",)))))"),"")</f>
        <v/>
      </c>
      <c r="LT11" s="3" t="str">
        <f>IFERROR(__xludf.DUMMYFUNCTION("IF(ISBLANK($A11),, IF((ARRAYFORMULA(SUM(COUNTIFS(OccupancyAddresses,$A11,OccupancyUnits, $B11, 'Tenant Occupancy'!LU$5:LU23,{""&gt;0"",""Occupied"",""Late""}))))&gt;1,""Multiple Bookings"", IF(SUMIFS( 'Tenant Occupancy'!LU$5:LU23,OccupancyUnits,$B11,OccupancyAd"&amp;"dresses,$A11)&gt;0,SUMIFS('Tenant Occupancy'!LU$5:LU23,OccupancyUnits,$B11,OccupancyAddresses,$A11),IFERROR(VLOOKUP($A11&amp;"" ""&amp;$B11, FILTER(ARRAYFORMULA({OccupancyAddresses&amp;"" ""&amp; OccupancyUnits,'Tenant Occupancy'!LU$5:LU23}),INDEX(ARRAYFORMULA({OccupancyAdd"&amp;"resses&amp;"" ""&amp; OccupancyUnits,'Tenant Occupancy'!LU$5:LU23}),0,2)&lt;&gt;""""),2,FALSE),IF(LT8=TODAY(),""Today"",)))))"),"")</f>
        <v/>
      </c>
      <c r="LU11" s="3" t="str">
        <f>IFERROR(__xludf.DUMMYFUNCTION("IF(ISBLANK($A11),, IF((ARRAYFORMULA(SUM(COUNTIFS(OccupancyAddresses,$A11,OccupancyUnits, $B11, 'Tenant Occupancy'!LV$5:LV23,{""&gt;0"",""Occupied"",""Late""}))))&gt;1,""Multiple Bookings"", IF(SUMIFS( 'Tenant Occupancy'!LV$5:LV23,OccupancyUnits,$B11,OccupancyAd"&amp;"dresses,$A11)&gt;0,SUMIFS('Tenant Occupancy'!LV$5:LV23,OccupancyUnits,$B11,OccupancyAddresses,$A11),IFERROR(VLOOKUP($A11&amp;"" ""&amp;$B11, FILTER(ARRAYFORMULA({OccupancyAddresses&amp;"" ""&amp; OccupancyUnits,'Tenant Occupancy'!LV$5:LV23}),INDEX(ARRAYFORMULA({OccupancyAdd"&amp;"resses&amp;"" ""&amp; OccupancyUnits,'Tenant Occupancy'!LV$5:LV23}),0,2)&lt;&gt;""""),2,FALSE),IF(LU8=TODAY(),""Today"",)))))"),"")</f>
        <v/>
      </c>
      <c r="LV11" s="3" t="str">
        <f>IFERROR(__xludf.DUMMYFUNCTION("IF(ISBLANK($A11),, IF((ARRAYFORMULA(SUM(COUNTIFS(OccupancyAddresses,$A11,OccupancyUnits, $B11, 'Tenant Occupancy'!LW$5:LW23,{""&gt;0"",""Occupied"",""Late""}))))&gt;1,""Multiple Bookings"", IF(SUMIFS( 'Tenant Occupancy'!LW$5:LW23,OccupancyUnits,$B11,OccupancyAd"&amp;"dresses,$A11)&gt;0,SUMIFS('Tenant Occupancy'!LW$5:LW23,OccupancyUnits,$B11,OccupancyAddresses,$A11),IFERROR(VLOOKUP($A11&amp;"" ""&amp;$B11, FILTER(ARRAYFORMULA({OccupancyAddresses&amp;"" ""&amp; OccupancyUnits,'Tenant Occupancy'!LW$5:LW23}),INDEX(ARRAYFORMULA({OccupancyAdd"&amp;"resses&amp;"" ""&amp; OccupancyUnits,'Tenant Occupancy'!LW$5:LW23}),0,2)&lt;&gt;""""),2,FALSE),IF(LV8=TODAY(),""Today"",)))))"),"")</f>
        <v/>
      </c>
      <c r="LW11" s="3" t="str">
        <f>IFERROR(__xludf.DUMMYFUNCTION("IF(ISBLANK($A11),, IF((ARRAYFORMULA(SUM(COUNTIFS(OccupancyAddresses,$A11,OccupancyUnits, $B11, 'Tenant Occupancy'!LX$5:LX23,{""&gt;0"",""Occupied"",""Late""}))))&gt;1,""Multiple Bookings"", IF(SUMIFS( 'Tenant Occupancy'!LX$5:LX23,OccupancyUnits,$B11,OccupancyAd"&amp;"dresses,$A11)&gt;0,SUMIFS('Tenant Occupancy'!LX$5:LX23,OccupancyUnits,$B11,OccupancyAddresses,$A11),IFERROR(VLOOKUP($A11&amp;"" ""&amp;$B11, FILTER(ARRAYFORMULA({OccupancyAddresses&amp;"" ""&amp; OccupancyUnits,'Tenant Occupancy'!LX$5:LX23}),INDEX(ARRAYFORMULA({OccupancyAdd"&amp;"resses&amp;"" ""&amp; OccupancyUnits,'Tenant Occupancy'!LX$5:LX23}),0,2)&lt;&gt;""""),2,FALSE),IF(LW8=TODAY(),""Today"",)))))"),"")</f>
        <v/>
      </c>
      <c r="LX11" s="3" t="str">
        <f>IFERROR(__xludf.DUMMYFUNCTION("IF(ISBLANK($A11),, IF((ARRAYFORMULA(SUM(COUNTIFS(OccupancyAddresses,$A11,OccupancyUnits, $B11, 'Tenant Occupancy'!LY$5:LY23,{""&gt;0"",""Occupied"",""Late""}))))&gt;1,""Multiple Bookings"", IF(SUMIFS( 'Tenant Occupancy'!LY$5:LY23,OccupancyUnits,$B11,OccupancyAd"&amp;"dresses,$A11)&gt;0,SUMIFS('Tenant Occupancy'!LY$5:LY23,OccupancyUnits,$B11,OccupancyAddresses,$A11),IFERROR(VLOOKUP($A11&amp;"" ""&amp;$B11, FILTER(ARRAYFORMULA({OccupancyAddresses&amp;"" ""&amp; OccupancyUnits,'Tenant Occupancy'!LY$5:LY23}),INDEX(ARRAYFORMULA({OccupancyAdd"&amp;"resses&amp;"" ""&amp; OccupancyUnits,'Tenant Occupancy'!LY$5:LY23}),0,2)&lt;&gt;""""),2,FALSE),IF(LX8=TODAY(),""Today"",)))))"),"")</f>
        <v/>
      </c>
      <c r="LY11" s="3" t="str">
        <f>IFERROR(__xludf.DUMMYFUNCTION("IF(ISBLANK($A11),, IF((ARRAYFORMULA(SUM(COUNTIFS(OccupancyAddresses,$A11,OccupancyUnits, $B11, 'Tenant Occupancy'!LZ$5:LZ23,{""&gt;0"",""Occupied"",""Late""}))))&gt;1,""Multiple Bookings"", IF(SUMIFS( 'Tenant Occupancy'!LZ$5:LZ23,OccupancyUnits,$B11,OccupancyAd"&amp;"dresses,$A11)&gt;0,SUMIFS('Tenant Occupancy'!LZ$5:LZ23,OccupancyUnits,$B11,OccupancyAddresses,$A11),IFERROR(VLOOKUP($A11&amp;"" ""&amp;$B11, FILTER(ARRAYFORMULA({OccupancyAddresses&amp;"" ""&amp; OccupancyUnits,'Tenant Occupancy'!LZ$5:LZ23}),INDEX(ARRAYFORMULA({OccupancyAdd"&amp;"resses&amp;"" ""&amp; OccupancyUnits,'Tenant Occupancy'!LZ$5:LZ23}),0,2)&lt;&gt;""""),2,FALSE),IF(LY8=TODAY(),""Today"",)))))"),"")</f>
        <v/>
      </c>
      <c r="LZ11" s="3" t="str">
        <f>IFERROR(__xludf.DUMMYFUNCTION("IF(ISBLANK($A11),, IF((ARRAYFORMULA(SUM(COUNTIFS(OccupancyAddresses,$A11,OccupancyUnits, $B11, 'Tenant Occupancy'!MA$5:MA23,{""&gt;0"",""Occupied"",""Late""}))))&gt;1,""Multiple Bookings"", IF(SUMIFS( 'Tenant Occupancy'!MA$5:MA23,OccupancyUnits,$B11,OccupancyAd"&amp;"dresses,$A11)&gt;0,SUMIFS('Tenant Occupancy'!MA$5:MA23,OccupancyUnits,$B11,OccupancyAddresses,$A11),IFERROR(VLOOKUP($A11&amp;"" ""&amp;$B11, FILTER(ARRAYFORMULA({OccupancyAddresses&amp;"" ""&amp; OccupancyUnits,'Tenant Occupancy'!MA$5:MA23}),INDEX(ARRAYFORMULA({OccupancyAdd"&amp;"resses&amp;"" ""&amp; OccupancyUnits,'Tenant Occupancy'!MA$5:MA23}),0,2)&lt;&gt;""""),2,FALSE),IF(LZ8=TODAY(),""Today"",)))))"),"")</f>
        <v/>
      </c>
      <c r="MA11" s="3" t="str">
        <f>IFERROR(__xludf.DUMMYFUNCTION("IF(ISBLANK($A11),, IF((ARRAYFORMULA(SUM(COUNTIFS(OccupancyAddresses,$A11,OccupancyUnits, $B11, 'Tenant Occupancy'!MB$5:MB23,{""&gt;0"",""Occupied"",""Late""}))))&gt;1,""Multiple Bookings"", IF(SUMIFS( 'Tenant Occupancy'!MB$5:MB23,OccupancyUnits,$B11,OccupancyAd"&amp;"dresses,$A11)&gt;0,SUMIFS('Tenant Occupancy'!MB$5:MB23,OccupancyUnits,$B11,OccupancyAddresses,$A11),IFERROR(VLOOKUP($A11&amp;"" ""&amp;$B11, FILTER(ARRAYFORMULA({OccupancyAddresses&amp;"" ""&amp; OccupancyUnits,'Tenant Occupancy'!MB$5:MB23}),INDEX(ARRAYFORMULA({OccupancyAdd"&amp;"resses&amp;"" ""&amp; OccupancyUnits,'Tenant Occupancy'!MB$5:MB23}),0,2)&lt;&gt;""""),2,FALSE),IF(MA8=TODAY(),""Today"",)))))"),"")</f>
        <v/>
      </c>
      <c r="MB11" s="3" t="str">
        <f>IFERROR(__xludf.DUMMYFUNCTION("IF(ISBLANK($A11),, IF((ARRAYFORMULA(SUM(COUNTIFS(OccupancyAddresses,$A11,OccupancyUnits, $B11, 'Tenant Occupancy'!MC$5:MC23,{""&gt;0"",""Occupied"",""Late""}))))&gt;1,""Multiple Bookings"", IF(SUMIFS( 'Tenant Occupancy'!MC$5:MC23,OccupancyUnits,$B11,OccupancyAd"&amp;"dresses,$A11)&gt;0,SUMIFS('Tenant Occupancy'!MC$5:MC23,OccupancyUnits,$B11,OccupancyAddresses,$A11),IFERROR(VLOOKUP($A11&amp;"" ""&amp;$B11, FILTER(ARRAYFORMULA({OccupancyAddresses&amp;"" ""&amp; OccupancyUnits,'Tenant Occupancy'!MC$5:MC23}),INDEX(ARRAYFORMULA({OccupancyAdd"&amp;"resses&amp;"" ""&amp; OccupancyUnits,'Tenant Occupancy'!MC$5:MC23}),0,2)&lt;&gt;""""),2,FALSE),IF(MB8=TODAY(),""Today"",)))))"),"")</f>
        <v/>
      </c>
      <c r="MC11" s="3" t="str">
        <f>IFERROR(__xludf.DUMMYFUNCTION("IF(ISBLANK($A11),, IF((ARRAYFORMULA(SUM(COUNTIFS(OccupancyAddresses,$A11,OccupancyUnits, $B11, 'Tenant Occupancy'!MD$5:MD23,{""&gt;0"",""Occupied"",""Late""}))))&gt;1,""Multiple Bookings"", IF(SUMIFS( 'Tenant Occupancy'!MD$5:MD23,OccupancyUnits,$B11,OccupancyAd"&amp;"dresses,$A11)&gt;0,SUMIFS('Tenant Occupancy'!MD$5:MD23,OccupancyUnits,$B11,OccupancyAddresses,$A11),IFERROR(VLOOKUP($A11&amp;"" ""&amp;$B11, FILTER(ARRAYFORMULA({OccupancyAddresses&amp;"" ""&amp; OccupancyUnits,'Tenant Occupancy'!MD$5:MD23}),INDEX(ARRAYFORMULA({OccupancyAdd"&amp;"resses&amp;"" ""&amp; OccupancyUnits,'Tenant Occupancy'!MD$5:MD23}),0,2)&lt;&gt;""""),2,FALSE),IF(MC8=TODAY(),""Today"",)))))"),"")</f>
        <v/>
      </c>
      <c r="MD11" s="3" t="str">
        <f>IFERROR(__xludf.DUMMYFUNCTION("IF(ISBLANK($A11),, IF((ARRAYFORMULA(SUM(COUNTIFS(OccupancyAddresses,$A11,OccupancyUnits, $B11, 'Tenant Occupancy'!ME$5:ME23,{""&gt;0"",""Occupied"",""Late""}))))&gt;1,""Multiple Bookings"", IF(SUMIFS( 'Tenant Occupancy'!ME$5:ME23,OccupancyUnits,$B11,OccupancyAd"&amp;"dresses,$A11)&gt;0,SUMIFS('Tenant Occupancy'!ME$5:ME23,OccupancyUnits,$B11,OccupancyAddresses,$A11),IFERROR(VLOOKUP($A11&amp;"" ""&amp;$B11, FILTER(ARRAYFORMULA({OccupancyAddresses&amp;"" ""&amp; OccupancyUnits,'Tenant Occupancy'!ME$5:ME23}),INDEX(ARRAYFORMULA({OccupancyAdd"&amp;"resses&amp;"" ""&amp; OccupancyUnits,'Tenant Occupancy'!ME$5:ME23}),0,2)&lt;&gt;""""),2,FALSE),IF(MD8=TODAY(),""Today"",)))))"),"")</f>
        <v/>
      </c>
      <c r="ME11" s="3" t="str">
        <f>IFERROR(__xludf.DUMMYFUNCTION("IF(ISBLANK($A11),, IF((ARRAYFORMULA(SUM(COUNTIFS(OccupancyAddresses,$A11,OccupancyUnits, $B11, 'Tenant Occupancy'!MF$5:MF23,{""&gt;0"",""Occupied"",""Late""}))))&gt;1,""Multiple Bookings"", IF(SUMIFS( 'Tenant Occupancy'!MF$5:MF23,OccupancyUnits,$B11,OccupancyAd"&amp;"dresses,$A11)&gt;0,SUMIFS('Tenant Occupancy'!MF$5:MF23,OccupancyUnits,$B11,OccupancyAddresses,$A11),IFERROR(VLOOKUP($A11&amp;"" ""&amp;$B11, FILTER(ARRAYFORMULA({OccupancyAddresses&amp;"" ""&amp; OccupancyUnits,'Tenant Occupancy'!MF$5:MF23}),INDEX(ARRAYFORMULA({OccupancyAdd"&amp;"resses&amp;"" ""&amp; OccupancyUnits,'Tenant Occupancy'!MF$5:MF23}),0,2)&lt;&gt;""""),2,FALSE),IF(ME8=TODAY(),""Today"",)))))"),"")</f>
        <v/>
      </c>
      <c r="MF11" s="3" t="str">
        <f>IFERROR(__xludf.DUMMYFUNCTION("IF(ISBLANK($A11),, IF((ARRAYFORMULA(SUM(COUNTIFS(OccupancyAddresses,$A11,OccupancyUnits, $B11, 'Tenant Occupancy'!MG$5:MG23,{""&gt;0"",""Occupied"",""Late""}))))&gt;1,""Multiple Bookings"", IF(SUMIFS( 'Tenant Occupancy'!MG$5:MG23,OccupancyUnits,$B11,OccupancyAd"&amp;"dresses,$A11)&gt;0,SUMIFS('Tenant Occupancy'!MG$5:MG23,OccupancyUnits,$B11,OccupancyAddresses,$A11),IFERROR(VLOOKUP($A11&amp;"" ""&amp;$B11, FILTER(ARRAYFORMULA({OccupancyAddresses&amp;"" ""&amp; OccupancyUnits,'Tenant Occupancy'!MG$5:MG23}),INDEX(ARRAYFORMULA({OccupancyAdd"&amp;"resses&amp;"" ""&amp; OccupancyUnits,'Tenant Occupancy'!MG$5:MG23}),0,2)&lt;&gt;""""),2,FALSE),IF(MF8=TODAY(),""Today"",)))))"),"")</f>
        <v/>
      </c>
      <c r="MG11" s="3" t="str">
        <f>IFERROR(__xludf.DUMMYFUNCTION("IF(ISBLANK($A11),, IF((ARRAYFORMULA(SUM(COUNTIFS(OccupancyAddresses,$A11,OccupancyUnits, $B11, 'Tenant Occupancy'!MH$5:MH23,{""&gt;0"",""Occupied"",""Late""}))))&gt;1,""Multiple Bookings"", IF(SUMIFS( 'Tenant Occupancy'!MH$5:MH23,OccupancyUnits,$B11,OccupancyAd"&amp;"dresses,$A11)&gt;0,SUMIFS('Tenant Occupancy'!MH$5:MH23,OccupancyUnits,$B11,OccupancyAddresses,$A11),IFERROR(VLOOKUP($A11&amp;"" ""&amp;$B11, FILTER(ARRAYFORMULA({OccupancyAddresses&amp;"" ""&amp; OccupancyUnits,'Tenant Occupancy'!MH$5:MH23}),INDEX(ARRAYFORMULA({OccupancyAdd"&amp;"resses&amp;"" ""&amp; OccupancyUnits,'Tenant Occupancy'!MH$5:MH23}),0,2)&lt;&gt;""""),2,FALSE),IF(MG8=TODAY(),""Today"",)))))"),"")</f>
        <v/>
      </c>
      <c r="MH11" s="3" t="str">
        <f>IFERROR(__xludf.DUMMYFUNCTION("IF(ISBLANK($A11),, IF((ARRAYFORMULA(SUM(COUNTIFS(OccupancyAddresses,$A11,OccupancyUnits, $B11, 'Tenant Occupancy'!MI$5:MI23,{""&gt;0"",""Occupied"",""Late""}))))&gt;1,""Multiple Bookings"", IF(SUMIFS( 'Tenant Occupancy'!MI$5:MI23,OccupancyUnits,$B11,OccupancyAd"&amp;"dresses,$A11)&gt;0,SUMIFS('Tenant Occupancy'!MI$5:MI23,OccupancyUnits,$B11,OccupancyAddresses,$A11),IFERROR(VLOOKUP($A11&amp;"" ""&amp;$B11, FILTER(ARRAYFORMULA({OccupancyAddresses&amp;"" ""&amp; OccupancyUnits,'Tenant Occupancy'!MI$5:MI23}),INDEX(ARRAYFORMULA({OccupancyAdd"&amp;"resses&amp;"" ""&amp; OccupancyUnits,'Tenant Occupancy'!MI$5:MI23}),0,2)&lt;&gt;""""),2,FALSE),IF(MH8=TODAY(),""Today"",)))))"),"")</f>
        <v/>
      </c>
      <c r="MI11" s="3" t="str">
        <f>IFERROR(__xludf.DUMMYFUNCTION("IF(ISBLANK($A11),, IF((ARRAYFORMULA(SUM(COUNTIFS(OccupancyAddresses,$A11,OccupancyUnits, $B11, 'Tenant Occupancy'!MJ$5:MJ23,{""&gt;0"",""Occupied"",""Late""}))))&gt;1,""Multiple Bookings"", IF(SUMIFS( 'Tenant Occupancy'!MJ$5:MJ23,OccupancyUnits,$B11,OccupancyAd"&amp;"dresses,$A11)&gt;0,SUMIFS('Tenant Occupancy'!MJ$5:MJ23,OccupancyUnits,$B11,OccupancyAddresses,$A11),IFERROR(VLOOKUP($A11&amp;"" ""&amp;$B11, FILTER(ARRAYFORMULA({OccupancyAddresses&amp;"" ""&amp; OccupancyUnits,'Tenant Occupancy'!MJ$5:MJ23}),INDEX(ARRAYFORMULA({OccupancyAdd"&amp;"resses&amp;"" ""&amp; OccupancyUnits,'Tenant Occupancy'!MJ$5:MJ23}),0,2)&lt;&gt;""""),2,FALSE),IF(MI8=TODAY(),""Today"",)))))"),"")</f>
        <v/>
      </c>
      <c r="MJ11" s="3" t="str">
        <f>IFERROR(__xludf.DUMMYFUNCTION("IF(ISBLANK($A11),, IF((ARRAYFORMULA(SUM(COUNTIFS(OccupancyAddresses,$A11,OccupancyUnits, $B11, 'Tenant Occupancy'!MK$5:MK23,{""&gt;0"",""Occupied"",""Late""}))))&gt;1,""Multiple Bookings"", IF(SUMIFS( 'Tenant Occupancy'!MK$5:MK23,OccupancyUnits,$B11,OccupancyAd"&amp;"dresses,$A11)&gt;0,SUMIFS('Tenant Occupancy'!MK$5:MK23,OccupancyUnits,$B11,OccupancyAddresses,$A11),IFERROR(VLOOKUP($A11&amp;"" ""&amp;$B11, FILTER(ARRAYFORMULA({OccupancyAddresses&amp;"" ""&amp; OccupancyUnits,'Tenant Occupancy'!MK$5:MK23}),INDEX(ARRAYFORMULA({OccupancyAdd"&amp;"resses&amp;"" ""&amp; OccupancyUnits,'Tenant Occupancy'!MK$5:MK23}),0,2)&lt;&gt;""""),2,FALSE),IF(MJ8=TODAY(),""Today"",)))))"),"")</f>
        <v/>
      </c>
      <c r="MK11" s="3" t="str">
        <f>IFERROR(__xludf.DUMMYFUNCTION("IF(ISBLANK($A11),, IF((ARRAYFORMULA(SUM(COUNTIFS(OccupancyAddresses,$A11,OccupancyUnits, $B11, 'Tenant Occupancy'!ML$5:ML23,{""&gt;0"",""Occupied"",""Late""}))))&gt;1,""Multiple Bookings"", IF(SUMIFS( 'Tenant Occupancy'!ML$5:ML23,OccupancyUnits,$B11,OccupancyAd"&amp;"dresses,$A11)&gt;0,SUMIFS('Tenant Occupancy'!ML$5:ML23,OccupancyUnits,$B11,OccupancyAddresses,$A11),IFERROR(VLOOKUP($A11&amp;"" ""&amp;$B11, FILTER(ARRAYFORMULA({OccupancyAddresses&amp;"" ""&amp; OccupancyUnits,'Tenant Occupancy'!ML$5:ML23}),INDEX(ARRAYFORMULA({OccupancyAdd"&amp;"resses&amp;"" ""&amp; OccupancyUnits,'Tenant Occupancy'!ML$5:ML23}),0,2)&lt;&gt;""""),2,FALSE),IF(MK8=TODAY(),""Today"",)))))"),"")</f>
        <v/>
      </c>
      <c r="ML11" s="3" t="str">
        <f>IFERROR(__xludf.DUMMYFUNCTION("IF(ISBLANK($A11),, IF((ARRAYFORMULA(SUM(COUNTIFS(OccupancyAddresses,$A11,OccupancyUnits, $B11, 'Tenant Occupancy'!MM$5:MM23,{""&gt;0"",""Occupied"",""Late""}))))&gt;1,""Multiple Bookings"", IF(SUMIFS( 'Tenant Occupancy'!MM$5:MM23,OccupancyUnits,$B11,OccupancyAd"&amp;"dresses,$A11)&gt;0,SUMIFS('Tenant Occupancy'!MM$5:MM23,OccupancyUnits,$B11,OccupancyAddresses,$A11),IFERROR(VLOOKUP($A11&amp;"" ""&amp;$B11, FILTER(ARRAYFORMULA({OccupancyAddresses&amp;"" ""&amp; OccupancyUnits,'Tenant Occupancy'!MM$5:MM23}),INDEX(ARRAYFORMULA({OccupancyAdd"&amp;"resses&amp;"" ""&amp; OccupancyUnits,'Tenant Occupancy'!MM$5:MM23}),0,2)&lt;&gt;""""),2,FALSE),IF(ML8=TODAY(),""Today"",)))))"),"")</f>
        <v/>
      </c>
      <c r="MM11" s="3" t="str">
        <f>IFERROR(__xludf.DUMMYFUNCTION("IF(ISBLANK($A11),, IF((ARRAYFORMULA(SUM(COUNTIFS(OccupancyAddresses,$A11,OccupancyUnits, $B11, 'Tenant Occupancy'!MN$5:MN23,{""&gt;0"",""Occupied"",""Late""}))))&gt;1,""Multiple Bookings"", IF(SUMIFS( 'Tenant Occupancy'!MN$5:MN23,OccupancyUnits,$B11,OccupancyAd"&amp;"dresses,$A11)&gt;0,SUMIFS('Tenant Occupancy'!MN$5:MN23,OccupancyUnits,$B11,OccupancyAddresses,$A11),IFERROR(VLOOKUP($A11&amp;"" ""&amp;$B11, FILTER(ARRAYFORMULA({OccupancyAddresses&amp;"" ""&amp; OccupancyUnits,'Tenant Occupancy'!MN$5:MN23}),INDEX(ARRAYFORMULA({OccupancyAdd"&amp;"resses&amp;"" ""&amp; OccupancyUnits,'Tenant Occupancy'!MN$5:MN23}),0,2)&lt;&gt;""""),2,FALSE),IF(MM8=TODAY(),""Today"",)))))"),"")</f>
        <v/>
      </c>
      <c r="MN11" s="3" t="str">
        <f>IFERROR(__xludf.DUMMYFUNCTION("IF(ISBLANK($A11),, IF((ARRAYFORMULA(SUM(COUNTIFS(OccupancyAddresses,$A11,OccupancyUnits, $B11, 'Tenant Occupancy'!MO$5:MO23,{""&gt;0"",""Occupied"",""Late""}))))&gt;1,""Multiple Bookings"", IF(SUMIFS( 'Tenant Occupancy'!MO$5:MO23,OccupancyUnits,$B11,OccupancyAd"&amp;"dresses,$A11)&gt;0,SUMIFS('Tenant Occupancy'!MO$5:MO23,OccupancyUnits,$B11,OccupancyAddresses,$A11),IFERROR(VLOOKUP($A11&amp;"" ""&amp;$B11, FILTER(ARRAYFORMULA({OccupancyAddresses&amp;"" ""&amp; OccupancyUnits,'Tenant Occupancy'!MO$5:MO23}),INDEX(ARRAYFORMULA({OccupancyAdd"&amp;"resses&amp;"" ""&amp; OccupancyUnits,'Tenant Occupancy'!MO$5:MO23}),0,2)&lt;&gt;""""),2,FALSE),IF(MN8=TODAY(),""Today"",)))))"),"")</f>
        <v/>
      </c>
      <c r="MO11" s="3" t="str">
        <f>IFERROR(__xludf.DUMMYFUNCTION("IF(ISBLANK($A11),, IF((ARRAYFORMULA(SUM(COUNTIFS(OccupancyAddresses,$A11,OccupancyUnits, $B11, 'Tenant Occupancy'!MP$5:MP23,{""&gt;0"",""Occupied"",""Late""}))))&gt;1,""Multiple Bookings"", IF(SUMIFS( 'Tenant Occupancy'!MP$5:MP23,OccupancyUnits,$B11,OccupancyAd"&amp;"dresses,$A11)&gt;0,SUMIFS('Tenant Occupancy'!MP$5:MP23,OccupancyUnits,$B11,OccupancyAddresses,$A11),IFERROR(VLOOKUP($A11&amp;"" ""&amp;$B11, FILTER(ARRAYFORMULA({OccupancyAddresses&amp;"" ""&amp; OccupancyUnits,'Tenant Occupancy'!MP$5:MP23}),INDEX(ARRAYFORMULA({OccupancyAdd"&amp;"resses&amp;"" ""&amp; OccupancyUnits,'Tenant Occupancy'!MP$5:MP23}),0,2)&lt;&gt;""""),2,FALSE),IF(MO8=TODAY(),""Today"",)))))"),"")</f>
        <v/>
      </c>
      <c r="MP11" s="3" t="str">
        <f>IFERROR(__xludf.DUMMYFUNCTION("IF(ISBLANK($A11),, IF((ARRAYFORMULA(SUM(COUNTIFS(OccupancyAddresses,$A11,OccupancyUnits, $B11, 'Tenant Occupancy'!MQ$5:MQ23,{""&gt;0"",""Occupied"",""Late""}))))&gt;1,""Multiple Bookings"", IF(SUMIFS( 'Tenant Occupancy'!MQ$5:MQ23,OccupancyUnits,$B11,OccupancyAd"&amp;"dresses,$A11)&gt;0,SUMIFS('Tenant Occupancy'!MQ$5:MQ23,OccupancyUnits,$B11,OccupancyAddresses,$A11),IFERROR(VLOOKUP($A11&amp;"" ""&amp;$B11, FILTER(ARRAYFORMULA({OccupancyAddresses&amp;"" ""&amp; OccupancyUnits,'Tenant Occupancy'!MQ$5:MQ23}),INDEX(ARRAYFORMULA({OccupancyAdd"&amp;"resses&amp;"" ""&amp; OccupancyUnits,'Tenant Occupancy'!MQ$5:MQ23}),0,2)&lt;&gt;""""),2,FALSE),IF(MP8=TODAY(),""Today"",)))))"),"")</f>
        <v/>
      </c>
      <c r="MQ11" s="3" t="str">
        <f>IFERROR(__xludf.DUMMYFUNCTION("IF(ISBLANK($A11),, IF((ARRAYFORMULA(SUM(COUNTIFS(OccupancyAddresses,$A11,OccupancyUnits, $B11, 'Tenant Occupancy'!MR$5:MR23,{""&gt;0"",""Occupied"",""Late""}))))&gt;1,""Multiple Bookings"", IF(SUMIFS( 'Tenant Occupancy'!MR$5:MR23,OccupancyUnits,$B11,OccupancyAd"&amp;"dresses,$A11)&gt;0,SUMIFS('Tenant Occupancy'!MR$5:MR23,OccupancyUnits,$B11,OccupancyAddresses,$A11),IFERROR(VLOOKUP($A11&amp;"" ""&amp;$B11, FILTER(ARRAYFORMULA({OccupancyAddresses&amp;"" ""&amp; OccupancyUnits,'Tenant Occupancy'!MR$5:MR23}),INDEX(ARRAYFORMULA({OccupancyAdd"&amp;"resses&amp;"" ""&amp; OccupancyUnits,'Tenant Occupancy'!MR$5:MR23}),0,2)&lt;&gt;""""),2,FALSE),IF(MQ8=TODAY(),""Today"",)))))"),"")</f>
        <v/>
      </c>
      <c r="MR11" s="3" t="str">
        <f>IFERROR(__xludf.DUMMYFUNCTION("IF(ISBLANK($A11),, IF((ARRAYFORMULA(SUM(COUNTIFS(OccupancyAddresses,$A11,OccupancyUnits, $B11, 'Tenant Occupancy'!MS$5:MS23,{""&gt;0"",""Occupied"",""Late""}))))&gt;1,""Multiple Bookings"", IF(SUMIFS( 'Tenant Occupancy'!MS$5:MS23,OccupancyUnits,$B11,OccupancyAd"&amp;"dresses,$A11)&gt;0,SUMIFS('Tenant Occupancy'!MS$5:MS23,OccupancyUnits,$B11,OccupancyAddresses,$A11),IFERROR(VLOOKUP($A11&amp;"" ""&amp;$B11, FILTER(ARRAYFORMULA({OccupancyAddresses&amp;"" ""&amp; OccupancyUnits,'Tenant Occupancy'!MS$5:MS23}),INDEX(ARRAYFORMULA({OccupancyAdd"&amp;"resses&amp;"" ""&amp; OccupancyUnits,'Tenant Occupancy'!MS$5:MS23}),0,2)&lt;&gt;""""),2,FALSE),IF(MR8=TODAY(),""Today"",)))))"),"")</f>
        <v/>
      </c>
      <c r="MS11" s="3" t="str">
        <f>IFERROR(__xludf.DUMMYFUNCTION("IF(ISBLANK($A11),, IF((ARRAYFORMULA(SUM(COUNTIFS(OccupancyAddresses,$A11,OccupancyUnits, $B11, 'Tenant Occupancy'!MT$5:MT23,{""&gt;0"",""Occupied"",""Late""}))))&gt;1,""Multiple Bookings"", IF(SUMIFS( 'Tenant Occupancy'!MT$5:MT23,OccupancyUnits,$B11,OccupancyAd"&amp;"dresses,$A11)&gt;0,SUMIFS('Tenant Occupancy'!MT$5:MT23,OccupancyUnits,$B11,OccupancyAddresses,$A11),IFERROR(VLOOKUP($A11&amp;"" ""&amp;$B11, FILTER(ARRAYFORMULA({OccupancyAddresses&amp;"" ""&amp; OccupancyUnits,'Tenant Occupancy'!MT$5:MT23}),INDEX(ARRAYFORMULA({OccupancyAdd"&amp;"resses&amp;"" ""&amp; OccupancyUnits,'Tenant Occupancy'!MT$5:MT23}),0,2)&lt;&gt;""""),2,FALSE),IF(MS8=TODAY(),""Today"",)))))"),"")</f>
        <v/>
      </c>
      <c r="MT11" s="3" t="str">
        <f>IFERROR(__xludf.DUMMYFUNCTION("IF(ISBLANK($A11),, IF((ARRAYFORMULA(SUM(COUNTIFS(OccupancyAddresses,$A11,OccupancyUnits, $B11, 'Tenant Occupancy'!MU$5:MU23,{""&gt;0"",""Occupied"",""Late""}))))&gt;1,""Multiple Bookings"", IF(SUMIFS( 'Tenant Occupancy'!MU$5:MU23,OccupancyUnits,$B11,OccupancyAd"&amp;"dresses,$A11)&gt;0,SUMIFS('Tenant Occupancy'!MU$5:MU23,OccupancyUnits,$B11,OccupancyAddresses,$A11),IFERROR(VLOOKUP($A11&amp;"" ""&amp;$B11, FILTER(ARRAYFORMULA({OccupancyAddresses&amp;"" ""&amp; OccupancyUnits,'Tenant Occupancy'!MU$5:MU23}),INDEX(ARRAYFORMULA({OccupancyAdd"&amp;"resses&amp;"" ""&amp; OccupancyUnits,'Tenant Occupancy'!MU$5:MU23}),0,2)&lt;&gt;""""),2,FALSE),IF(MT8=TODAY(),""Today"",)))))"),"")</f>
        <v/>
      </c>
      <c r="MU11" s="3" t="str">
        <f>IFERROR(__xludf.DUMMYFUNCTION("IF(ISBLANK($A11),, IF((ARRAYFORMULA(SUM(COUNTIFS(OccupancyAddresses,$A11,OccupancyUnits, $B11, 'Tenant Occupancy'!MV$5:MV23,{""&gt;0"",""Occupied"",""Late""}))))&gt;1,""Multiple Bookings"", IF(SUMIFS( 'Tenant Occupancy'!MV$5:MV23,OccupancyUnits,$B11,OccupancyAd"&amp;"dresses,$A11)&gt;0,SUMIFS('Tenant Occupancy'!MV$5:MV23,OccupancyUnits,$B11,OccupancyAddresses,$A11),IFERROR(VLOOKUP($A11&amp;"" ""&amp;$B11, FILTER(ARRAYFORMULA({OccupancyAddresses&amp;"" ""&amp; OccupancyUnits,'Tenant Occupancy'!MV$5:MV23}),INDEX(ARRAYFORMULA({OccupancyAdd"&amp;"resses&amp;"" ""&amp; OccupancyUnits,'Tenant Occupancy'!MV$5:MV23}),0,2)&lt;&gt;""""),2,FALSE),IF(MU8=TODAY(),""Today"",)))))"),"")</f>
        <v/>
      </c>
      <c r="MV11" s="3" t="str">
        <f>IFERROR(__xludf.DUMMYFUNCTION("IF(ISBLANK($A11),, IF((ARRAYFORMULA(SUM(COUNTIFS(OccupancyAddresses,$A11,OccupancyUnits, $B11, 'Tenant Occupancy'!MW$5:MW23,{""&gt;0"",""Occupied"",""Late""}))))&gt;1,""Multiple Bookings"", IF(SUMIFS( 'Tenant Occupancy'!MW$5:MW23,OccupancyUnits,$B11,OccupancyAd"&amp;"dresses,$A11)&gt;0,SUMIFS('Tenant Occupancy'!MW$5:MW23,OccupancyUnits,$B11,OccupancyAddresses,$A11),IFERROR(VLOOKUP($A11&amp;"" ""&amp;$B11, FILTER(ARRAYFORMULA({OccupancyAddresses&amp;"" ""&amp; OccupancyUnits,'Tenant Occupancy'!MW$5:MW23}),INDEX(ARRAYFORMULA({OccupancyAdd"&amp;"resses&amp;"" ""&amp; OccupancyUnits,'Tenant Occupancy'!MW$5:MW23}),0,2)&lt;&gt;""""),2,FALSE),IF(MV8=TODAY(),""Today"",)))))"),"")</f>
        <v/>
      </c>
      <c r="MW11" s="3" t="str">
        <f>IFERROR(__xludf.DUMMYFUNCTION("IF(ISBLANK($A11),, IF((ARRAYFORMULA(SUM(COUNTIFS(OccupancyAddresses,$A11,OccupancyUnits, $B11, 'Tenant Occupancy'!MX$5:MX23,{""&gt;0"",""Occupied"",""Late""}))))&gt;1,""Multiple Bookings"", IF(SUMIFS( 'Tenant Occupancy'!MX$5:MX23,OccupancyUnits,$B11,OccupancyAd"&amp;"dresses,$A11)&gt;0,SUMIFS('Tenant Occupancy'!MX$5:MX23,OccupancyUnits,$B11,OccupancyAddresses,$A11),IFERROR(VLOOKUP($A11&amp;"" ""&amp;$B11, FILTER(ARRAYFORMULA({OccupancyAddresses&amp;"" ""&amp; OccupancyUnits,'Tenant Occupancy'!MX$5:MX23}),INDEX(ARRAYFORMULA({OccupancyAdd"&amp;"resses&amp;"" ""&amp; OccupancyUnits,'Tenant Occupancy'!MX$5:MX23}),0,2)&lt;&gt;""""),2,FALSE),IF(MW8=TODAY(),""Today"",)))))"),"")</f>
        <v/>
      </c>
      <c r="MX11" s="3" t="str">
        <f>IFERROR(__xludf.DUMMYFUNCTION("IF(ISBLANK($A11),, IF((ARRAYFORMULA(SUM(COUNTIFS(OccupancyAddresses,$A11,OccupancyUnits, $B11, 'Tenant Occupancy'!MY$5:MY23,{""&gt;0"",""Occupied"",""Late""}))))&gt;1,""Multiple Bookings"", IF(SUMIFS( 'Tenant Occupancy'!MY$5:MY23,OccupancyUnits,$B11,OccupancyAd"&amp;"dresses,$A11)&gt;0,SUMIFS('Tenant Occupancy'!MY$5:MY23,OccupancyUnits,$B11,OccupancyAddresses,$A11),IFERROR(VLOOKUP($A11&amp;"" ""&amp;$B11, FILTER(ARRAYFORMULA({OccupancyAddresses&amp;"" ""&amp; OccupancyUnits,'Tenant Occupancy'!MY$5:MY23}),INDEX(ARRAYFORMULA({OccupancyAdd"&amp;"resses&amp;"" ""&amp; OccupancyUnits,'Tenant Occupancy'!MY$5:MY23}),0,2)&lt;&gt;""""),2,FALSE),IF(MX8=TODAY(),""Today"",)))))"),"")</f>
        <v/>
      </c>
      <c r="MY11" s="3" t="str">
        <f>IFERROR(__xludf.DUMMYFUNCTION("IF(ISBLANK($A11),, IF((ARRAYFORMULA(SUM(COUNTIFS(OccupancyAddresses,$A11,OccupancyUnits, $B11, 'Tenant Occupancy'!MZ$5:MZ23,{""&gt;0"",""Occupied"",""Late""}))))&gt;1,""Multiple Bookings"", IF(SUMIFS( 'Tenant Occupancy'!MZ$5:MZ23,OccupancyUnits,$B11,OccupancyAd"&amp;"dresses,$A11)&gt;0,SUMIFS('Tenant Occupancy'!MZ$5:MZ23,OccupancyUnits,$B11,OccupancyAddresses,$A11),IFERROR(VLOOKUP($A11&amp;"" ""&amp;$B11, FILTER(ARRAYFORMULA({OccupancyAddresses&amp;"" ""&amp; OccupancyUnits,'Tenant Occupancy'!MZ$5:MZ23}),INDEX(ARRAYFORMULA({OccupancyAdd"&amp;"resses&amp;"" ""&amp; OccupancyUnits,'Tenant Occupancy'!MZ$5:MZ23}),0,2)&lt;&gt;""""),2,FALSE),IF(MY8=TODAY(),""Today"",)))))"),"")</f>
        <v/>
      </c>
      <c r="MZ11" s="3" t="str">
        <f>IFERROR(__xludf.DUMMYFUNCTION("IF(ISBLANK($A11),, IF((ARRAYFORMULA(SUM(COUNTIFS(OccupancyAddresses,$A11,OccupancyUnits, $B11, 'Tenant Occupancy'!NA$5:NA23,{""&gt;0"",""Occupied"",""Late""}))))&gt;1,""Multiple Bookings"", IF(SUMIFS( 'Tenant Occupancy'!NA$5:NA23,OccupancyUnits,$B11,OccupancyAd"&amp;"dresses,$A11)&gt;0,SUMIFS('Tenant Occupancy'!NA$5:NA23,OccupancyUnits,$B11,OccupancyAddresses,$A11),IFERROR(VLOOKUP($A11&amp;"" ""&amp;$B11, FILTER(ARRAYFORMULA({OccupancyAddresses&amp;"" ""&amp; OccupancyUnits,'Tenant Occupancy'!NA$5:NA23}),INDEX(ARRAYFORMULA({OccupancyAdd"&amp;"resses&amp;"" ""&amp; OccupancyUnits,'Tenant Occupancy'!NA$5:NA23}),0,2)&lt;&gt;""""),2,FALSE),IF(MZ8=TODAY(),""Today"",)))))"),"")</f>
        <v/>
      </c>
      <c r="NA11" s="3" t="str">
        <f>IFERROR(__xludf.DUMMYFUNCTION("IF(ISBLANK($A11),, IF((ARRAYFORMULA(SUM(COUNTIFS(OccupancyAddresses,$A11,OccupancyUnits, $B11, 'Tenant Occupancy'!NB$5:NB23,{""&gt;0"",""Occupied"",""Late""}))))&gt;1,""Multiple Bookings"", IF(SUMIFS( 'Tenant Occupancy'!NB$5:NB23,OccupancyUnits,$B11,OccupancyAd"&amp;"dresses,$A11)&gt;0,SUMIFS('Tenant Occupancy'!NB$5:NB23,OccupancyUnits,$B11,OccupancyAddresses,$A11),IFERROR(VLOOKUP($A11&amp;"" ""&amp;$B11, FILTER(ARRAYFORMULA({OccupancyAddresses&amp;"" ""&amp; OccupancyUnits,'Tenant Occupancy'!NB$5:NB23}),INDEX(ARRAYFORMULA({OccupancyAdd"&amp;"resses&amp;"" ""&amp; OccupancyUnits,'Tenant Occupancy'!NB$5:NB23}),0,2)&lt;&gt;""""),2,FALSE),IF(NA8=TODAY(),""Today"",)))))"),"")</f>
        <v/>
      </c>
      <c r="NB11" s="3" t="str">
        <f>IFERROR(__xludf.DUMMYFUNCTION("IF(ISBLANK($A11),, IF((ARRAYFORMULA(SUM(COUNTIFS(OccupancyAddresses,$A11,OccupancyUnits, $B11, 'Tenant Occupancy'!NC$5:NC23,{""&gt;0"",""Occupied"",""Late""}))))&gt;1,""Multiple Bookings"", IF(SUMIFS( 'Tenant Occupancy'!NC$5:NC23,OccupancyUnits,$B11,OccupancyAd"&amp;"dresses,$A11)&gt;0,SUMIFS('Tenant Occupancy'!NC$5:NC23,OccupancyUnits,$B11,OccupancyAddresses,$A11),IFERROR(VLOOKUP($A11&amp;"" ""&amp;$B11, FILTER(ARRAYFORMULA({OccupancyAddresses&amp;"" ""&amp; OccupancyUnits,'Tenant Occupancy'!NC$5:NC23}),INDEX(ARRAYFORMULA({OccupancyAdd"&amp;"resses&amp;"" ""&amp; OccupancyUnits,'Tenant Occupancy'!NC$5:NC23}),0,2)&lt;&gt;""""),2,FALSE),IF(NB8=TODAY(),""Today"",)))))"),"")</f>
        <v/>
      </c>
      <c r="NC11" s="3" t="str">
        <f>IFERROR(__xludf.DUMMYFUNCTION("IF(ISBLANK($A11),, IF((ARRAYFORMULA(SUM(COUNTIFS(OccupancyAddresses,$A11,OccupancyUnits, $B11, 'Tenant Occupancy'!ND$5:ND23,{""&gt;0"",""Occupied"",""Late""}))))&gt;1,""Multiple Bookings"", IF(SUMIFS( 'Tenant Occupancy'!ND$5:ND23,OccupancyUnits,$B11,OccupancyAd"&amp;"dresses,$A11)&gt;0,SUMIFS('Tenant Occupancy'!ND$5:ND23,OccupancyUnits,$B11,OccupancyAddresses,$A11),IFERROR(VLOOKUP($A11&amp;"" ""&amp;$B11, FILTER(ARRAYFORMULA({OccupancyAddresses&amp;"" ""&amp; OccupancyUnits,'Tenant Occupancy'!ND$5:ND23}),INDEX(ARRAYFORMULA({OccupancyAdd"&amp;"resses&amp;"" ""&amp; OccupancyUnits,'Tenant Occupancy'!ND$5:ND23}),0,2)&lt;&gt;""""),2,FALSE),IF(NC8=TODAY(),""Today"",)))))"),"")</f>
        <v/>
      </c>
      <c r="ND11" s="3" t="str">
        <f>IFERROR(__xludf.DUMMYFUNCTION("IF(ISBLANK($A11),, IF((ARRAYFORMULA(SUM(COUNTIFS(OccupancyAddresses,$A11,OccupancyUnits, $B11, 'Tenant Occupancy'!NE$5:NE23,{""&gt;0"",""Occupied"",""Late""}))))&gt;1,""Multiple Bookings"", IF(SUMIFS( 'Tenant Occupancy'!NE$5:NE23,OccupancyUnits,$B11,OccupancyAd"&amp;"dresses,$A11)&gt;0,SUMIFS('Tenant Occupancy'!NE$5:NE23,OccupancyUnits,$B11,OccupancyAddresses,$A11),IFERROR(VLOOKUP($A11&amp;"" ""&amp;$B11, FILTER(ARRAYFORMULA({OccupancyAddresses&amp;"" ""&amp; OccupancyUnits,'Tenant Occupancy'!NE$5:NE23}),INDEX(ARRAYFORMULA({OccupancyAdd"&amp;"resses&amp;"" ""&amp; OccupancyUnits,'Tenant Occupancy'!NE$5:NE23}),0,2)&lt;&gt;""""),2,FALSE),IF(ND8=TODAY(),""Today"",)))))"),"")</f>
        <v/>
      </c>
      <c r="NE11" s="3" t="str">
        <f>IFERROR(__xludf.DUMMYFUNCTION("IF(ISBLANK($A11),, IF((ARRAYFORMULA(SUM(COUNTIFS(OccupancyAddresses,$A11,OccupancyUnits, $B11, 'Tenant Occupancy'!NF$5:NF23,{""&gt;0"",""Occupied"",""Late""}))))&gt;1,""Multiple Bookings"", IF(SUMIFS( 'Tenant Occupancy'!NF$5:NF23,OccupancyUnits,$B11,OccupancyAd"&amp;"dresses,$A11)&gt;0,SUMIFS('Tenant Occupancy'!NF$5:NF23,OccupancyUnits,$B11,OccupancyAddresses,$A11),IFERROR(VLOOKUP($A11&amp;"" ""&amp;$B11, FILTER(ARRAYFORMULA({OccupancyAddresses&amp;"" ""&amp; OccupancyUnits,'Tenant Occupancy'!NF$5:NF23}),INDEX(ARRAYFORMULA({OccupancyAdd"&amp;"resses&amp;"" ""&amp; OccupancyUnits,'Tenant Occupancy'!NF$5:NF23}),0,2)&lt;&gt;""""),2,FALSE),IF(NE8=TODAY(),""Today"",)))))"),"")</f>
        <v/>
      </c>
      <c r="NF11" s="3" t="str">
        <f>IFERROR(__xludf.DUMMYFUNCTION("IF(ISBLANK($A11),, IF((ARRAYFORMULA(SUM(COUNTIFS(OccupancyAddresses,$A11,OccupancyUnits, $B11, 'Tenant Occupancy'!NG$5:NG23,{""&gt;0"",""Occupied"",""Late""}))))&gt;1,""Multiple Bookings"", IF(SUMIFS( 'Tenant Occupancy'!NG$5:NG23,OccupancyUnits,$B11,OccupancyAd"&amp;"dresses,$A11)&gt;0,SUMIFS('Tenant Occupancy'!NG$5:NG23,OccupancyUnits,$B11,OccupancyAddresses,$A11),IFERROR(VLOOKUP($A11&amp;"" ""&amp;$B11, FILTER(ARRAYFORMULA({OccupancyAddresses&amp;"" ""&amp; OccupancyUnits,'Tenant Occupancy'!NG$5:NG23}),INDEX(ARRAYFORMULA({OccupancyAdd"&amp;"resses&amp;"" ""&amp; OccupancyUnits,'Tenant Occupancy'!NG$5:NG23}),0,2)&lt;&gt;""""),2,FALSE),IF(NF8=TODAY(),""Today"",)))))"),"")</f>
        <v/>
      </c>
      <c r="NG11" s="3" t="str">
        <f>IFERROR(__xludf.DUMMYFUNCTION("IF(ISBLANK($A11),, IF((ARRAYFORMULA(SUM(COUNTIFS(OccupancyAddresses,$A11,OccupancyUnits, $B11, 'Tenant Occupancy'!NH$5:NH23,{""&gt;0"",""Occupied"",""Late""}))))&gt;1,""Multiple Bookings"", IF(SUMIFS( 'Tenant Occupancy'!NH$5:NH23,OccupancyUnits,$B11,OccupancyAd"&amp;"dresses,$A11)&gt;0,SUMIFS('Tenant Occupancy'!NH$5:NH23,OccupancyUnits,$B11,OccupancyAddresses,$A11),IFERROR(VLOOKUP($A11&amp;"" ""&amp;$B11, FILTER(ARRAYFORMULA({OccupancyAddresses&amp;"" ""&amp; OccupancyUnits,'Tenant Occupancy'!NH$5:NH23}),INDEX(ARRAYFORMULA({OccupancyAdd"&amp;"resses&amp;"" ""&amp; OccupancyUnits,'Tenant Occupancy'!NH$5:NH23}),0,2)&lt;&gt;""""),2,FALSE),IF(NG8=TODAY(),""Today"",)))))"),"")</f>
        <v/>
      </c>
      <c r="NH11" s="3" t="str">
        <f>IFERROR(__xludf.DUMMYFUNCTION("IF(ISBLANK($A11),, IF((ARRAYFORMULA(SUM(COUNTIFS(OccupancyAddresses,$A11,OccupancyUnits, $B11, 'Tenant Occupancy'!NI$5:NI23,{""&gt;0"",""Occupied"",""Late""}))))&gt;1,""Multiple Bookings"", IF(SUMIFS( 'Tenant Occupancy'!NI$5:NI23,OccupancyUnits,$B11,OccupancyAd"&amp;"dresses,$A11)&gt;0,SUMIFS('Tenant Occupancy'!NI$5:NI23,OccupancyUnits,$B11,OccupancyAddresses,$A11),IFERROR(VLOOKUP($A11&amp;"" ""&amp;$B11, FILTER(ARRAYFORMULA({OccupancyAddresses&amp;"" ""&amp; OccupancyUnits,'Tenant Occupancy'!NI$5:NI23}),INDEX(ARRAYFORMULA({OccupancyAdd"&amp;"resses&amp;"" ""&amp; OccupancyUnits,'Tenant Occupancy'!NI$5:NI23}),0,2)&lt;&gt;""""),2,FALSE),IF(NH8=TODAY(),""Today"",)))))"),"")</f>
        <v/>
      </c>
      <c r="NI11" s="3" t="str">
        <f>IFERROR(__xludf.DUMMYFUNCTION("IF(ISBLANK($A11),, IF((ARRAYFORMULA(SUM(COUNTIFS(OccupancyAddresses,$A11,OccupancyUnits, $B11, 'Tenant Occupancy'!NJ$5:NJ23,{""&gt;0"",""Occupied"",""Late""}))))&gt;1,""Multiple Bookings"", IF(SUMIFS( 'Tenant Occupancy'!NJ$5:NJ23,OccupancyUnits,$B11,OccupancyAd"&amp;"dresses,$A11)&gt;0,SUMIFS('Tenant Occupancy'!NJ$5:NJ23,OccupancyUnits,$B11,OccupancyAddresses,$A11),IFERROR(VLOOKUP($A11&amp;"" ""&amp;$B11, FILTER(ARRAYFORMULA({OccupancyAddresses&amp;"" ""&amp; OccupancyUnits,'Tenant Occupancy'!NJ$5:NJ23}),INDEX(ARRAYFORMULA({OccupancyAdd"&amp;"resses&amp;"" ""&amp; OccupancyUnits,'Tenant Occupancy'!NJ$5:NJ23}),0,2)&lt;&gt;""""),2,FALSE),IF(NI8=TODAY(),""Today"",)))))"),"")</f>
        <v/>
      </c>
      <c r="NJ11" s="3" t="str">
        <f>IFERROR(__xludf.DUMMYFUNCTION("IF(ISBLANK($A11),, IF((ARRAYFORMULA(SUM(COUNTIFS(OccupancyAddresses,$A11,OccupancyUnits, $B11, 'Tenant Occupancy'!NK$5:NK23,{""&gt;0"",""Occupied"",""Late""}))))&gt;1,""Multiple Bookings"", IF(SUMIFS( 'Tenant Occupancy'!NK$5:NK23,OccupancyUnits,$B11,OccupancyAd"&amp;"dresses,$A11)&gt;0,SUMIFS('Tenant Occupancy'!NK$5:NK23,OccupancyUnits,$B11,OccupancyAddresses,$A11),IFERROR(VLOOKUP($A11&amp;"" ""&amp;$B11, FILTER(ARRAYFORMULA({OccupancyAddresses&amp;"" ""&amp; OccupancyUnits,'Tenant Occupancy'!NK$5:NK23}),INDEX(ARRAYFORMULA({OccupancyAdd"&amp;"resses&amp;"" ""&amp; OccupancyUnits,'Tenant Occupancy'!NK$5:NK23}),0,2)&lt;&gt;""""),2,FALSE),IF(NJ8=TODAY(),""Today"",)))))"),"")</f>
        <v/>
      </c>
      <c r="NK11" s="3" t="str">
        <f>IFERROR(__xludf.DUMMYFUNCTION("IF(ISBLANK($A11),, IF((ARRAYFORMULA(SUM(COUNTIFS(OccupancyAddresses,$A11,OccupancyUnits, $B11, 'Tenant Occupancy'!NL$5:NL23,{""&gt;0"",""Occupied"",""Late""}))))&gt;1,""Multiple Bookings"", IF(SUMIFS( 'Tenant Occupancy'!NL$5:NL23,OccupancyUnits,$B11,OccupancyAd"&amp;"dresses,$A11)&gt;0,SUMIFS('Tenant Occupancy'!NL$5:NL23,OccupancyUnits,$B11,OccupancyAddresses,$A11),IFERROR(VLOOKUP($A11&amp;"" ""&amp;$B11, FILTER(ARRAYFORMULA({OccupancyAddresses&amp;"" ""&amp; OccupancyUnits,'Tenant Occupancy'!NL$5:NL23}),INDEX(ARRAYFORMULA({OccupancyAdd"&amp;"resses&amp;"" ""&amp; OccupancyUnits,'Tenant Occupancy'!NL$5:NL23}),0,2)&lt;&gt;""""),2,FALSE),IF(NK8=TODAY(),""Today"",)))))"),"")</f>
        <v/>
      </c>
      <c r="NL11" s="3" t="str">
        <f>IFERROR(__xludf.DUMMYFUNCTION("IF(ISBLANK($A11),, IF((ARRAYFORMULA(SUM(COUNTIFS(OccupancyAddresses,$A11,OccupancyUnits, $B11, 'Tenant Occupancy'!NM$5:NM23,{""&gt;0"",""Occupied"",""Late""}))))&gt;1,""Multiple Bookings"", IF(SUMIFS( 'Tenant Occupancy'!NM$5:NM23,OccupancyUnits,$B11,OccupancyAd"&amp;"dresses,$A11)&gt;0,SUMIFS('Tenant Occupancy'!NM$5:NM23,OccupancyUnits,$B11,OccupancyAddresses,$A11),IFERROR(VLOOKUP($A11&amp;"" ""&amp;$B11, FILTER(ARRAYFORMULA({OccupancyAddresses&amp;"" ""&amp; OccupancyUnits,'Tenant Occupancy'!NM$5:NM23}),INDEX(ARRAYFORMULA({OccupancyAdd"&amp;"resses&amp;"" ""&amp; OccupancyUnits,'Tenant Occupancy'!NM$5:NM23}),0,2)&lt;&gt;""""),2,FALSE),IF(NL8=TODAY(),""Today"",)))))"),"")</f>
        <v/>
      </c>
      <c r="NM11" s="3" t="str">
        <f>IFERROR(__xludf.DUMMYFUNCTION("IF(ISBLANK($A11),, IF((ARRAYFORMULA(SUM(COUNTIFS(OccupancyAddresses,$A11,OccupancyUnits, $B11, 'Tenant Occupancy'!NN$5:NN23,{""&gt;0"",""Occupied"",""Late""}))))&gt;1,""Multiple Bookings"", IF(SUMIFS( 'Tenant Occupancy'!NN$5:NN23,OccupancyUnits,$B11,OccupancyAd"&amp;"dresses,$A11)&gt;0,SUMIFS('Tenant Occupancy'!NN$5:NN23,OccupancyUnits,$B11,OccupancyAddresses,$A11),IFERROR(VLOOKUP($A11&amp;"" ""&amp;$B11, FILTER(ARRAYFORMULA({OccupancyAddresses&amp;"" ""&amp; OccupancyUnits,'Tenant Occupancy'!NN$5:NN23}),INDEX(ARRAYFORMULA({OccupancyAdd"&amp;"resses&amp;"" ""&amp; OccupancyUnits,'Tenant Occupancy'!NN$5:NN23}),0,2)&lt;&gt;""""),2,FALSE),IF(NM8=TODAY(),""Today"",)))))"),"")</f>
        <v/>
      </c>
      <c r="NN11" s="3" t="str">
        <f>IFERROR(__xludf.DUMMYFUNCTION("IF(ISBLANK($A11),, IF((ARRAYFORMULA(SUM(COUNTIFS(OccupancyAddresses,$A11,OccupancyUnits, $B11, 'Tenant Occupancy'!NO$5:NO23,{""&gt;0"",""Occupied"",""Late""}))))&gt;1,""Multiple Bookings"", IF(SUMIFS( 'Tenant Occupancy'!NO$5:NO23,OccupancyUnits,$B11,OccupancyAd"&amp;"dresses,$A11)&gt;0,SUMIFS('Tenant Occupancy'!NO$5:NO23,OccupancyUnits,$B11,OccupancyAddresses,$A11),IFERROR(VLOOKUP($A11&amp;"" ""&amp;$B11, FILTER(ARRAYFORMULA({OccupancyAddresses&amp;"" ""&amp; OccupancyUnits,'Tenant Occupancy'!NO$5:NO23}),INDEX(ARRAYFORMULA({OccupancyAdd"&amp;"resses&amp;"" ""&amp; OccupancyUnits,'Tenant Occupancy'!NO$5:NO23}),0,2)&lt;&gt;""""),2,FALSE),IF(NN8=TODAY(),""Today"",)))))"),"")</f>
        <v/>
      </c>
      <c r="NO11" s="3" t="str">
        <f>IFERROR(__xludf.DUMMYFUNCTION("IF(ISBLANK($A11),, IF((ARRAYFORMULA(SUM(COUNTIFS(OccupancyAddresses,$A11,OccupancyUnits, $B11, 'Tenant Occupancy'!NP$5:NP23,{""&gt;0"",""Occupied"",""Late""}))))&gt;1,""Multiple Bookings"", IF(SUMIFS( 'Tenant Occupancy'!NP$5:NP23,OccupancyUnits,$B11,OccupancyAd"&amp;"dresses,$A11)&gt;0,SUMIFS('Tenant Occupancy'!NP$5:NP23,OccupancyUnits,$B11,OccupancyAddresses,$A11),IFERROR(VLOOKUP($A11&amp;"" ""&amp;$B11, FILTER(ARRAYFORMULA({OccupancyAddresses&amp;"" ""&amp; OccupancyUnits,'Tenant Occupancy'!NP$5:NP23}),INDEX(ARRAYFORMULA({OccupancyAdd"&amp;"resses&amp;"" ""&amp; OccupancyUnits,'Tenant Occupancy'!NP$5:NP23}),0,2)&lt;&gt;""""),2,FALSE),IF(NO8=TODAY(),""Today"",)))))"),"")</f>
        <v/>
      </c>
      <c r="NP11" s="3" t="str">
        <f>IFERROR(__xludf.DUMMYFUNCTION("IF(ISBLANK($A11),, IF((ARRAYFORMULA(SUM(COUNTIFS(OccupancyAddresses,$A11,OccupancyUnits, $B11, 'Tenant Occupancy'!NQ$5:NQ23,{""&gt;0"",""Occupied"",""Late""}))))&gt;1,""Multiple Bookings"", IF(SUMIFS( 'Tenant Occupancy'!NQ$5:NQ23,OccupancyUnits,$B11,OccupancyAd"&amp;"dresses,$A11)&gt;0,SUMIFS('Tenant Occupancy'!NQ$5:NQ23,OccupancyUnits,$B11,OccupancyAddresses,$A11),IFERROR(VLOOKUP($A11&amp;"" ""&amp;$B11, FILTER(ARRAYFORMULA({OccupancyAddresses&amp;"" ""&amp; OccupancyUnits,'Tenant Occupancy'!NQ$5:NQ23}),INDEX(ARRAYFORMULA({OccupancyAdd"&amp;"resses&amp;"" ""&amp; OccupancyUnits,'Tenant Occupancy'!NQ$5:NQ23}),0,2)&lt;&gt;""""),2,FALSE),IF(NP8=TODAY(),""Today"",)))))"),"")</f>
        <v/>
      </c>
      <c r="NQ11" s="3" t="str">
        <f>IFERROR(__xludf.DUMMYFUNCTION("IF(ISBLANK($A11),, IF((ARRAYFORMULA(SUM(COUNTIFS(OccupancyAddresses,$A11,OccupancyUnits, $B11, 'Tenant Occupancy'!NR$5:NR23,{""&gt;0"",""Occupied"",""Late""}))))&gt;1,""Multiple Bookings"", IF(SUMIFS( 'Tenant Occupancy'!NR$5:NR23,OccupancyUnits,$B11,OccupancyAd"&amp;"dresses,$A11)&gt;0,SUMIFS('Tenant Occupancy'!NR$5:NR23,OccupancyUnits,$B11,OccupancyAddresses,$A11),IFERROR(VLOOKUP($A11&amp;"" ""&amp;$B11, FILTER(ARRAYFORMULA({OccupancyAddresses&amp;"" ""&amp; OccupancyUnits,'Tenant Occupancy'!NR$5:NR23}),INDEX(ARRAYFORMULA({OccupancyAdd"&amp;"resses&amp;"" ""&amp; OccupancyUnits,'Tenant Occupancy'!NR$5:NR23}),0,2)&lt;&gt;""""),2,FALSE),IF(NQ8=TODAY(),""Today"",)))))"),"")</f>
        <v/>
      </c>
      <c r="NR11" s="3" t="str">
        <f>IFERROR(__xludf.DUMMYFUNCTION("IF(ISBLANK($A11),, IF((ARRAYFORMULA(SUM(COUNTIFS(OccupancyAddresses,$A11,OccupancyUnits, $B11, 'Tenant Occupancy'!NS$5:NS23,{""&gt;0"",""Occupied"",""Late""}))))&gt;1,""Multiple Bookings"", IF(SUMIFS( 'Tenant Occupancy'!NS$5:NS23,OccupancyUnits,$B11,OccupancyAd"&amp;"dresses,$A11)&gt;0,SUMIFS('Tenant Occupancy'!NS$5:NS23,OccupancyUnits,$B11,OccupancyAddresses,$A11),IFERROR(VLOOKUP($A11&amp;"" ""&amp;$B11, FILTER(ARRAYFORMULA({OccupancyAddresses&amp;"" ""&amp; OccupancyUnits,'Tenant Occupancy'!NS$5:NS23}),INDEX(ARRAYFORMULA({OccupancyAdd"&amp;"resses&amp;"" ""&amp; OccupancyUnits,'Tenant Occupancy'!NS$5:NS23}),0,2)&lt;&gt;""""),2,FALSE),IF(NR8=TODAY(),""Today"",)))))"),"")</f>
        <v/>
      </c>
      <c r="NS11" s="3" t="str">
        <f>IFERROR(__xludf.DUMMYFUNCTION("IF(ISBLANK($A11),, IF((ARRAYFORMULA(SUM(COUNTIFS(OccupancyAddresses,$A11,OccupancyUnits, $B11, 'Tenant Occupancy'!NT$5:NT23,{""&gt;0"",""Occupied"",""Late""}))))&gt;1,""Multiple Bookings"", IF(SUMIFS( 'Tenant Occupancy'!NT$5:NT23,OccupancyUnits,$B11,OccupancyAd"&amp;"dresses,$A11)&gt;0,SUMIFS('Tenant Occupancy'!NT$5:NT23,OccupancyUnits,$B11,OccupancyAddresses,$A11),IFERROR(VLOOKUP($A11&amp;"" ""&amp;$B11, FILTER(ARRAYFORMULA({OccupancyAddresses&amp;"" ""&amp; OccupancyUnits,'Tenant Occupancy'!NT$5:NT23}),INDEX(ARRAYFORMULA({OccupancyAdd"&amp;"resses&amp;"" ""&amp; OccupancyUnits,'Tenant Occupancy'!NT$5:NT23}),0,2)&lt;&gt;""""),2,FALSE),IF(NS8=TODAY(),""Today"",)))))"),"")</f>
        <v/>
      </c>
      <c r="NT11" s="3" t="str">
        <f>IFERROR(__xludf.DUMMYFUNCTION("IF(ISBLANK($A11),, IF((ARRAYFORMULA(SUM(COUNTIFS(OccupancyAddresses,$A11,OccupancyUnits, $B11, 'Tenant Occupancy'!NU$5:NU23,{""&gt;0"",""Occupied"",""Late""}))))&gt;1,""Multiple Bookings"", IF(SUMIFS( 'Tenant Occupancy'!NU$5:NU23,OccupancyUnits,$B11,OccupancyAd"&amp;"dresses,$A11)&gt;0,SUMIFS('Tenant Occupancy'!NU$5:NU23,OccupancyUnits,$B11,OccupancyAddresses,$A11),IFERROR(VLOOKUP($A11&amp;"" ""&amp;$B11, FILTER(ARRAYFORMULA({OccupancyAddresses&amp;"" ""&amp; OccupancyUnits,'Tenant Occupancy'!NU$5:NU23}),INDEX(ARRAYFORMULA({OccupancyAdd"&amp;"resses&amp;"" ""&amp; OccupancyUnits,'Tenant Occupancy'!NU$5:NU23}),0,2)&lt;&gt;""""),2,FALSE),IF(NT8=TODAY(),""Today"",)))))"),"")</f>
        <v/>
      </c>
      <c r="NU11" s="3" t="str">
        <f>IFERROR(__xludf.DUMMYFUNCTION("IF(ISBLANK($A11),, IF((ARRAYFORMULA(SUM(COUNTIFS(OccupancyAddresses,$A11,OccupancyUnits, $B11, 'Tenant Occupancy'!NV$5:NV23,{""&gt;0"",""Occupied"",""Late""}))))&gt;1,""Multiple Bookings"", IF(SUMIFS( 'Tenant Occupancy'!NV$5:NV23,OccupancyUnits,$B11,OccupancyAd"&amp;"dresses,$A11)&gt;0,SUMIFS('Tenant Occupancy'!NV$5:NV23,OccupancyUnits,$B11,OccupancyAddresses,$A11),IFERROR(VLOOKUP($A11&amp;"" ""&amp;$B11, FILTER(ARRAYFORMULA({OccupancyAddresses&amp;"" ""&amp; OccupancyUnits,'Tenant Occupancy'!NV$5:NV23}),INDEX(ARRAYFORMULA({OccupancyAdd"&amp;"resses&amp;"" ""&amp; OccupancyUnits,'Tenant Occupancy'!NV$5:NV23}),0,2)&lt;&gt;""""),2,FALSE),IF(NU8=TODAY(),""Today"",)))))"),"")</f>
        <v/>
      </c>
      <c r="NV11" s="3" t="str">
        <f>IFERROR(__xludf.DUMMYFUNCTION("IF(ISBLANK($A11),, IF((ARRAYFORMULA(SUM(COUNTIFS(OccupancyAddresses,$A11,OccupancyUnits, $B11, 'Tenant Occupancy'!NW$5:NW23,{""&gt;0"",""Occupied"",""Late""}))))&gt;1,""Multiple Bookings"", IF(SUMIFS( 'Tenant Occupancy'!NW$5:NW23,OccupancyUnits,$B11,OccupancyAd"&amp;"dresses,$A11)&gt;0,SUMIFS('Tenant Occupancy'!NW$5:NW23,OccupancyUnits,$B11,OccupancyAddresses,$A11),IFERROR(VLOOKUP($A11&amp;"" ""&amp;$B11, FILTER(ARRAYFORMULA({OccupancyAddresses&amp;"" ""&amp; OccupancyUnits,'Tenant Occupancy'!NW$5:NW23}),INDEX(ARRAYFORMULA({OccupancyAdd"&amp;"resses&amp;"" ""&amp; OccupancyUnits,'Tenant Occupancy'!NW$5:NW23}),0,2)&lt;&gt;""""),2,FALSE),IF(NV8=TODAY(),""Today"",)))))"),"")</f>
        <v/>
      </c>
      <c r="NW11" s="3" t="str">
        <f>IFERROR(__xludf.DUMMYFUNCTION("IF(ISBLANK($A11),, IF((ARRAYFORMULA(SUM(COUNTIFS(OccupancyAddresses,$A11,OccupancyUnits, $B11, 'Tenant Occupancy'!NX$5:NX23,{""&gt;0"",""Occupied"",""Late""}))))&gt;1,""Multiple Bookings"", IF(SUMIFS( 'Tenant Occupancy'!NX$5:NX23,OccupancyUnits,$B11,OccupancyAd"&amp;"dresses,$A11)&gt;0,SUMIFS('Tenant Occupancy'!NX$5:NX23,OccupancyUnits,$B11,OccupancyAddresses,$A11),IFERROR(VLOOKUP($A11&amp;"" ""&amp;$B11, FILTER(ARRAYFORMULA({OccupancyAddresses&amp;"" ""&amp; OccupancyUnits,'Tenant Occupancy'!NX$5:NX23}),INDEX(ARRAYFORMULA({OccupancyAdd"&amp;"resses&amp;"" ""&amp; OccupancyUnits,'Tenant Occupancy'!NX$5:NX23}),0,2)&lt;&gt;""""),2,FALSE),IF(NW8=TODAY(),""Today"",)))))"),"")</f>
        <v/>
      </c>
      <c r="NX11" s="3" t="str">
        <f>IFERROR(__xludf.DUMMYFUNCTION("IF(ISBLANK($A11),, IF((ARRAYFORMULA(SUM(COUNTIFS(OccupancyAddresses,$A11,OccupancyUnits, $B11, 'Tenant Occupancy'!NY$5:NY23,{""&gt;0"",""Occupied"",""Late""}))))&gt;1,""Multiple Bookings"", IF(SUMIFS( 'Tenant Occupancy'!NY$5:NY23,OccupancyUnits,$B11,OccupancyAd"&amp;"dresses,$A11)&gt;0,SUMIFS('Tenant Occupancy'!NY$5:NY23,OccupancyUnits,$B11,OccupancyAddresses,$A11),IFERROR(VLOOKUP($A11&amp;"" ""&amp;$B11, FILTER(ARRAYFORMULA({OccupancyAddresses&amp;"" ""&amp; OccupancyUnits,'Tenant Occupancy'!NY$5:NY23}),INDEX(ARRAYFORMULA({OccupancyAdd"&amp;"resses&amp;"" ""&amp; OccupancyUnits,'Tenant Occupancy'!NY$5:NY23}),0,2)&lt;&gt;""""),2,FALSE),IF(NX8=TODAY(),""Today"",)))))"),"")</f>
        <v/>
      </c>
      <c r="NY11" s="3" t="str">
        <f>IFERROR(__xludf.DUMMYFUNCTION("IF(ISBLANK($A11),, IF((ARRAYFORMULA(SUM(COUNTIFS(OccupancyAddresses,$A11,OccupancyUnits, $B11, 'Tenant Occupancy'!NZ$5:NZ23,{""&gt;0"",""Occupied"",""Late""}))))&gt;1,""Multiple Bookings"", IF(SUMIFS( 'Tenant Occupancy'!NZ$5:NZ23,OccupancyUnits,$B11,OccupancyAd"&amp;"dresses,$A11)&gt;0,SUMIFS('Tenant Occupancy'!NZ$5:NZ23,OccupancyUnits,$B11,OccupancyAddresses,$A11),IFERROR(VLOOKUP($A11&amp;"" ""&amp;$B11, FILTER(ARRAYFORMULA({OccupancyAddresses&amp;"" ""&amp; OccupancyUnits,'Tenant Occupancy'!NZ$5:NZ23}),INDEX(ARRAYFORMULA({OccupancyAdd"&amp;"resses&amp;"" ""&amp; OccupancyUnits,'Tenant Occupancy'!NZ$5:NZ23}),0,2)&lt;&gt;""""),2,FALSE),IF(NY8=TODAY(),""Today"",)))))"),"")</f>
        <v/>
      </c>
      <c r="NZ11" s="3" t="str">
        <f>IFERROR(__xludf.DUMMYFUNCTION("IF(ISBLANK($A11),, IF((ARRAYFORMULA(SUM(COUNTIFS(OccupancyAddresses,$A11,OccupancyUnits, $B11, 'Tenant Occupancy'!OA$5:OA23,{""&gt;0"",""Occupied"",""Late""}))))&gt;1,""Multiple Bookings"", IF(SUMIFS( 'Tenant Occupancy'!OA$5:OA23,OccupancyUnits,$B11,OccupancyAd"&amp;"dresses,$A11)&gt;0,SUMIFS('Tenant Occupancy'!OA$5:OA23,OccupancyUnits,$B11,OccupancyAddresses,$A11),IFERROR(VLOOKUP($A11&amp;"" ""&amp;$B11, FILTER(ARRAYFORMULA({OccupancyAddresses&amp;"" ""&amp; OccupancyUnits,'Tenant Occupancy'!OA$5:OA23}),INDEX(ARRAYFORMULA({OccupancyAdd"&amp;"resses&amp;"" ""&amp; OccupancyUnits,'Tenant Occupancy'!OA$5:OA23}),0,2)&lt;&gt;""""),2,FALSE),IF(NZ8=TODAY(),""Today"",)))))"),"")</f>
        <v/>
      </c>
      <c r="OA11" s="3" t="str">
        <f>IFERROR(__xludf.DUMMYFUNCTION("IF(ISBLANK($A11),, IF((ARRAYFORMULA(SUM(COUNTIFS(OccupancyAddresses,$A11,OccupancyUnits, $B11, 'Tenant Occupancy'!OB$5:OB23,{""&gt;0"",""Occupied"",""Late""}))))&gt;1,""Multiple Bookings"", IF(SUMIFS( 'Tenant Occupancy'!OB$5:OB23,OccupancyUnits,$B11,OccupancyAd"&amp;"dresses,$A11)&gt;0,SUMIFS('Tenant Occupancy'!OB$5:OB23,OccupancyUnits,$B11,OccupancyAddresses,$A11),IFERROR(VLOOKUP($A11&amp;"" ""&amp;$B11, FILTER(ARRAYFORMULA({OccupancyAddresses&amp;"" ""&amp; OccupancyUnits,'Tenant Occupancy'!OB$5:OB23}),INDEX(ARRAYFORMULA({OccupancyAdd"&amp;"resses&amp;"" ""&amp; OccupancyUnits,'Tenant Occupancy'!OB$5:OB23}),0,2)&lt;&gt;""""),2,FALSE),IF(OA8=TODAY(),""Today"",)))))"),"")</f>
        <v/>
      </c>
      <c r="OB11" s="3" t="str">
        <f>IFERROR(__xludf.DUMMYFUNCTION("IF(ISBLANK($A11),, IF((ARRAYFORMULA(SUM(COUNTIFS(OccupancyAddresses,$A11,OccupancyUnits, $B11, 'Tenant Occupancy'!OC$5:OC23,{""&gt;0"",""Occupied"",""Late""}))))&gt;1,""Multiple Bookings"", IF(SUMIFS( 'Tenant Occupancy'!OC$5:OC23,OccupancyUnits,$B11,OccupancyAd"&amp;"dresses,$A11)&gt;0,SUMIFS('Tenant Occupancy'!OC$5:OC23,OccupancyUnits,$B11,OccupancyAddresses,$A11),IFERROR(VLOOKUP($A11&amp;"" ""&amp;$B11, FILTER(ARRAYFORMULA({OccupancyAddresses&amp;"" ""&amp; OccupancyUnits,'Tenant Occupancy'!OC$5:OC23}),INDEX(ARRAYFORMULA({OccupancyAdd"&amp;"resses&amp;"" ""&amp; OccupancyUnits,'Tenant Occupancy'!OC$5:OC23}),0,2)&lt;&gt;""""),2,FALSE),IF(OB8=TODAY(),""Today"",)))))"),"")</f>
        <v/>
      </c>
      <c r="OC11" s="3" t="str">
        <f>IFERROR(__xludf.DUMMYFUNCTION("IF(ISBLANK($A11),, IF((ARRAYFORMULA(SUM(COUNTIFS(OccupancyAddresses,$A11,OccupancyUnits, $B11, 'Tenant Occupancy'!OD$5:OD23,{""&gt;0"",""Occupied"",""Late""}))))&gt;1,""Multiple Bookings"", IF(SUMIFS( 'Tenant Occupancy'!OD$5:OD23,OccupancyUnits,$B11,OccupancyAd"&amp;"dresses,$A11)&gt;0,SUMIFS('Tenant Occupancy'!OD$5:OD23,OccupancyUnits,$B11,OccupancyAddresses,$A11),IFERROR(VLOOKUP($A11&amp;"" ""&amp;$B11, FILTER(ARRAYFORMULA({OccupancyAddresses&amp;"" ""&amp; OccupancyUnits,'Tenant Occupancy'!OD$5:OD23}),INDEX(ARRAYFORMULA({OccupancyAdd"&amp;"resses&amp;"" ""&amp; OccupancyUnits,'Tenant Occupancy'!OD$5:OD23}),0,2)&lt;&gt;""""),2,FALSE),IF(OC8=TODAY(),""Today"",)))))"),"")</f>
        <v/>
      </c>
      <c r="OD11" s="3" t="str">
        <f>IFERROR(__xludf.DUMMYFUNCTION("IF(ISBLANK($A11),, IF((ARRAYFORMULA(SUM(COUNTIFS(OccupancyAddresses,$A11,OccupancyUnits, $B11, 'Tenant Occupancy'!OE$5:OE23,{""&gt;0"",""Occupied"",""Late""}))))&gt;1,""Multiple Bookings"", IF(SUMIFS( 'Tenant Occupancy'!OE$5:OE23,OccupancyUnits,$B11,OccupancyAd"&amp;"dresses,$A11)&gt;0,SUMIFS('Tenant Occupancy'!OE$5:OE23,OccupancyUnits,$B11,OccupancyAddresses,$A11),IFERROR(VLOOKUP($A11&amp;"" ""&amp;$B11, FILTER(ARRAYFORMULA({OccupancyAddresses&amp;"" ""&amp; OccupancyUnits,'Tenant Occupancy'!OE$5:OE23}),INDEX(ARRAYFORMULA({OccupancyAdd"&amp;"resses&amp;"" ""&amp; OccupancyUnits,'Tenant Occupancy'!OE$5:OE23}),0,2)&lt;&gt;""""),2,FALSE),IF(OD8=TODAY(),""Today"",)))))"),"")</f>
        <v/>
      </c>
      <c r="OE11" s="3" t="str">
        <f>IFERROR(__xludf.DUMMYFUNCTION("IF(ISBLANK($A11),, IF((ARRAYFORMULA(SUM(COUNTIFS(OccupancyAddresses,$A11,OccupancyUnits, $B11, 'Tenant Occupancy'!OF$5:OF23,{""&gt;0"",""Occupied"",""Late""}))))&gt;1,""Multiple Bookings"", IF(SUMIFS( 'Tenant Occupancy'!OF$5:OF23,OccupancyUnits,$B11,OccupancyAd"&amp;"dresses,$A11)&gt;0,SUMIFS('Tenant Occupancy'!OF$5:OF23,OccupancyUnits,$B11,OccupancyAddresses,$A11),IFERROR(VLOOKUP($A11&amp;"" ""&amp;$B11, FILTER(ARRAYFORMULA({OccupancyAddresses&amp;"" ""&amp; OccupancyUnits,'Tenant Occupancy'!OF$5:OF23}),INDEX(ARRAYFORMULA({OccupancyAdd"&amp;"resses&amp;"" ""&amp; OccupancyUnits,'Tenant Occupancy'!OF$5:OF23}),0,2)&lt;&gt;""""),2,FALSE),IF(OE8=TODAY(),""Today"",)))))"),"")</f>
        <v/>
      </c>
      <c r="OF11" s="3" t="str">
        <f>IFERROR(__xludf.DUMMYFUNCTION("IF(ISBLANK($A11),, IF((ARRAYFORMULA(SUM(COUNTIFS(OccupancyAddresses,$A11,OccupancyUnits, $B11, 'Tenant Occupancy'!OG$5:OG23,{""&gt;0"",""Occupied"",""Late""}))))&gt;1,""Multiple Bookings"", IF(SUMIFS( 'Tenant Occupancy'!OG$5:OG23,OccupancyUnits,$B11,OccupancyAd"&amp;"dresses,$A11)&gt;0,SUMIFS('Tenant Occupancy'!OG$5:OG23,OccupancyUnits,$B11,OccupancyAddresses,$A11),IFERROR(VLOOKUP($A11&amp;"" ""&amp;$B11, FILTER(ARRAYFORMULA({OccupancyAddresses&amp;"" ""&amp; OccupancyUnits,'Tenant Occupancy'!OG$5:OG23}),INDEX(ARRAYFORMULA({OccupancyAdd"&amp;"resses&amp;"" ""&amp; OccupancyUnits,'Tenant Occupancy'!OG$5:OG23}),0,2)&lt;&gt;""""),2,FALSE),IF(OF8=TODAY(),""Today"",)))))"),"")</f>
        <v/>
      </c>
      <c r="OG11" s="3" t="str">
        <f>IFERROR(__xludf.DUMMYFUNCTION("IF(ISBLANK($A11),, IF((ARRAYFORMULA(SUM(COUNTIFS(OccupancyAddresses,$A11,OccupancyUnits, $B11, 'Tenant Occupancy'!OH$5:OH23,{""&gt;0"",""Occupied"",""Late""}))))&gt;1,""Multiple Bookings"", IF(SUMIFS( 'Tenant Occupancy'!OH$5:OH23,OccupancyUnits,$B11,OccupancyAd"&amp;"dresses,$A11)&gt;0,SUMIFS('Tenant Occupancy'!OH$5:OH23,OccupancyUnits,$B11,OccupancyAddresses,$A11),IFERROR(VLOOKUP($A11&amp;"" ""&amp;$B11, FILTER(ARRAYFORMULA({OccupancyAddresses&amp;"" ""&amp; OccupancyUnits,'Tenant Occupancy'!OH$5:OH23}),INDEX(ARRAYFORMULA({OccupancyAdd"&amp;"resses&amp;"" ""&amp; OccupancyUnits,'Tenant Occupancy'!OH$5:OH23}),0,2)&lt;&gt;""""),2,FALSE),IF(OG8=TODAY(),""Today"",)))))"),"")</f>
        <v/>
      </c>
      <c r="OH11" s="3" t="str">
        <f>IFERROR(__xludf.DUMMYFUNCTION("IF(ISBLANK($A11),, IF((ARRAYFORMULA(SUM(COUNTIFS(OccupancyAddresses,$A11,OccupancyUnits, $B11, 'Tenant Occupancy'!OI$5:OI23,{""&gt;0"",""Occupied"",""Late""}))))&gt;1,""Multiple Bookings"", IF(SUMIFS( 'Tenant Occupancy'!OI$5:OI23,OccupancyUnits,$B11,OccupancyAd"&amp;"dresses,$A11)&gt;0,SUMIFS('Tenant Occupancy'!OI$5:OI23,OccupancyUnits,$B11,OccupancyAddresses,$A11),IFERROR(VLOOKUP($A11&amp;"" ""&amp;$B11, FILTER(ARRAYFORMULA({OccupancyAddresses&amp;"" ""&amp; OccupancyUnits,'Tenant Occupancy'!OI$5:OI23}),INDEX(ARRAYFORMULA({OccupancyAdd"&amp;"resses&amp;"" ""&amp; OccupancyUnits,'Tenant Occupancy'!OI$5:OI23}),0,2)&lt;&gt;""""),2,FALSE),IF(OH8=TODAY(),""Today"",)))))"),"")</f>
        <v/>
      </c>
      <c r="OI11" s="3" t="str">
        <f>IFERROR(__xludf.DUMMYFUNCTION("IF(ISBLANK($A11),, IF((ARRAYFORMULA(SUM(COUNTIFS(OccupancyAddresses,$A11,OccupancyUnits, $B11, 'Tenant Occupancy'!OJ$5:OJ23,{""&gt;0"",""Occupied"",""Late""}))))&gt;1,""Multiple Bookings"", IF(SUMIFS( 'Tenant Occupancy'!OJ$5:OJ23,OccupancyUnits,$B11,OccupancyAd"&amp;"dresses,$A11)&gt;0,SUMIFS('Tenant Occupancy'!OJ$5:OJ23,OccupancyUnits,$B11,OccupancyAddresses,$A11),IFERROR(VLOOKUP($A11&amp;"" ""&amp;$B11, FILTER(ARRAYFORMULA({OccupancyAddresses&amp;"" ""&amp; OccupancyUnits,'Tenant Occupancy'!OJ$5:OJ23}),INDEX(ARRAYFORMULA({OccupancyAdd"&amp;"resses&amp;"" ""&amp; OccupancyUnits,'Tenant Occupancy'!OJ$5:OJ23}),0,2)&lt;&gt;""""),2,FALSE),IF(OI8=TODAY(),""Today"",)))))"),"")</f>
        <v/>
      </c>
      <c r="OJ11" s="3" t="str">
        <f>IFERROR(__xludf.DUMMYFUNCTION("IF(ISBLANK($A11),, IF((ARRAYFORMULA(SUM(COUNTIFS(OccupancyAddresses,$A11,OccupancyUnits, $B11, 'Tenant Occupancy'!OK$5:OK23,{""&gt;0"",""Occupied"",""Late""}))))&gt;1,""Multiple Bookings"", IF(SUMIFS( 'Tenant Occupancy'!OK$5:OK23,OccupancyUnits,$B11,OccupancyAd"&amp;"dresses,$A11)&gt;0,SUMIFS('Tenant Occupancy'!OK$5:OK23,OccupancyUnits,$B11,OccupancyAddresses,$A11),IFERROR(VLOOKUP($A11&amp;"" ""&amp;$B11, FILTER(ARRAYFORMULA({OccupancyAddresses&amp;"" ""&amp; OccupancyUnits,'Tenant Occupancy'!OK$5:OK23}),INDEX(ARRAYFORMULA({OccupancyAdd"&amp;"resses&amp;"" ""&amp; OccupancyUnits,'Tenant Occupancy'!OK$5:OK23}),0,2)&lt;&gt;""""),2,FALSE),IF(OJ8=TODAY(),""Today"",)))))"),"")</f>
        <v/>
      </c>
      <c r="OK11" s="3" t="str">
        <f>IFERROR(__xludf.DUMMYFUNCTION("IF(ISBLANK($A11),, IF((ARRAYFORMULA(SUM(COUNTIFS(OccupancyAddresses,$A11,OccupancyUnits, $B11, 'Tenant Occupancy'!OL$5:OL23,{""&gt;0"",""Occupied"",""Late""}))))&gt;1,""Multiple Bookings"", IF(SUMIFS( 'Tenant Occupancy'!OL$5:OL23,OccupancyUnits,$B11,OccupancyAd"&amp;"dresses,$A11)&gt;0,SUMIFS('Tenant Occupancy'!OL$5:OL23,OccupancyUnits,$B11,OccupancyAddresses,$A11),IFERROR(VLOOKUP($A11&amp;"" ""&amp;$B11, FILTER(ARRAYFORMULA({OccupancyAddresses&amp;"" ""&amp; OccupancyUnits,'Tenant Occupancy'!OL$5:OL23}),INDEX(ARRAYFORMULA({OccupancyAdd"&amp;"resses&amp;"" ""&amp; OccupancyUnits,'Tenant Occupancy'!OL$5:OL23}),0,2)&lt;&gt;""""),2,FALSE),IF(OK8=TODAY(),""Today"",)))))"),"")</f>
        <v/>
      </c>
      <c r="OL11" s="3" t="str">
        <f>IFERROR(__xludf.DUMMYFUNCTION("IF(ISBLANK($A11),, IF((ARRAYFORMULA(SUM(COUNTIFS(OccupancyAddresses,$A11,OccupancyUnits, $B11, 'Tenant Occupancy'!OM$5:OM23,{""&gt;0"",""Occupied"",""Late""}))))&gt;1,""Multiple Bookings"", IF(SUMIFS( 'Tenant Occupancy'!OM$5:OM23,OccupancyUnits,$B11,OccupancyAd"&amp;"dresses,$A11)&gt;0,SUMIFS('Tenant Occupancy'!OM$5:OM23,OccupancyUnits,$B11,OccupancyAddresses,$A11),IFERROR(VLOOKUP($A11&amp;"" ""&amp;$B11, FILTER(ARRAYFORMULA({OccupancyAddresses&amp;"" ""&amp; OccupancyUnits,'Tenant Occupancy'!OM$5:OM23}),INDEX(ARRAYFORMULA({OccupancyAdd"&amp;"resses&amp;"" ""&amp; OccupancyUnits,'Tenant Occupancy'!OM$5:OM23}),0,2)&lt;&gt;""""),2,FALSE),IF(OL8=TODAY(),""Today"",)))))"),"")</f>
        <v/>
      </c>
      <c r="OM11" s="3" t="str">
        <f>IFERROR(__xludf.DUMMYFUNCTION("IF(ISBLANK($A11),, IF((ARRAYFORMULA(SUM(COUNTIFS(OccupancyAddresses,$A11,OccupancyUnits, $B11, 'Tenant Occupancy'!ON$5:ON23,{""&gt;0"",""Occupied"",""Late""}))))&gt;1,""Multiple Bookings"", IF(SUMIFS( 'Tenant Occupancy'!ON$5:ON23,OccupancyUnits,$B11,OccupancyAd"&amp;"dresses,$A11)&gt;0,SUMIFS('Tenant Occupancy'!ON$5:ON23,OccupancyUnits,$B11,OccupancyAddresses,$A11),IFERROR(VLOOKUP($A11&amp;"" ""&amp;$B11, FILTER(ARRAYFORMULA({OccupancyAddresses&amp;"" ""&amp; OccupancyUnits,'Tenant Occupancy'!ON$5:ON23}),INDEX(ARRAYFORMULA({OccupancyAdd"&amp;"resses&amp;"" ""&amp; OccupancyUnits,'Tenant Occupancy'!ON$5:ON23}),0,2)&lt;&gt;""""),2,FALSE),IF(OM8=TODAY(),""Today"",)))))"),"")</f>
        <v/>
      </c>
      <c r="ON11" s="3" t="str">
        <f>IFERROR(__xludf.DUMMYFUNCTION("IF(ISBLANK($A11),, IF((ARRAYFORMULA(SUM(COUNTIFS(OccupancyAddresses,$A11,OccupancyUnits, $B11, 'Tenant Occupancy'!OO$5:OO23,{""&gt;0"",""Occupied"",""Late""}))))&gt;1,""Multiple Bookings"", IF(SUMIFS( 'Tenant Occupancy'!OO$5:OO23,OccupancyUnits,$B11,OccupancyAd"&amp;"dresses,$A11)&gt;0,SUMIFS('Tenant Occupancy'!OO$5:OO23,OccupancyUnits,$B11,OccupancyAddresses,$A11),IFERROR(VLOOKUP($A11&amp;"" ""&amp;$B11, FILTER(ARRAYFORMULA({OccupancyAddresses&amp;"" ""&amp; OccupancyUnits,'Tenant Occupancy'!OO$5:OO23}),INDEX(ARRAYFORMULA({OccupancyAdd"&amp;"resses&amp;"" ""&amp; OccupancyUnits,'Tenant Occupancy'!OO$5:OO23}),0,2)&lt;&gt;""""),2,FALSE),IF(ON8=TODAY(),""Today"",)))))"),"")</f>
        <v/>
      </c>
      <c r="OO11" s="3" t="str">
        <f>IFERROR(__xludf.DUMMYFUNCTION("IF(ISBLANK($A11),, IF((ARRAYFORMULA(SUM(COUNTIFS(OccupancyAddresses,$A11,OccupancyUnits, $B11, 'Tenant Occupancy'!OP$5:OP23,{""&gt;0"",""Occupied"",""Late""}))))&gt;1,""Multiple Bookings"", IF(SUMIFS( 'Tenant Occupancy'!OP$5:OP23,OccupancyUnits,$B11,OccupancyAd"&amp;"dresses,$A11)&gt;0,SUMIFS('Tenant Occupancy'!OP$5:OP23,OccupancyUnits,$B11,OccupancyAddresses,$A11),IFERROR(VLOOKUP($A11&amp;"" ""&amp;$B11, FILTER(ARRAYFORMULA({OccupancyAddresses&amp;"" ""&amp; OccupancyUnits,'Tenant Occupancy'!OP$5:OP23}),INDEX(ARRAYFORMULA({OccupancyAdd"&amp;"resses&amp;"" ""&amp; OccupancyUnits,'Tenant Occupancy'!OP$5:OP23}),0,2)&lt;&gt;""""),2,FALSE),IF(OO8=TODAY(),""Today"",)))))"),"")</f>
        <v/>
      </c>
      <c r="OP11" s="3" t="str">
        <f>IFERROR(__xludf.DUMMYFUNCTION("IF(ISBLANK($A11),, IF((ARRAYFORMULA(SUM(COUNTIFS(OccupancyAddresses,$A11,OccupancyUnits, $B11, 'Tenant Occupancy'!OQ$5:OQ23,{""&gt;0"",""Occupied"",""Late""}))))&gt;1,""Multiple Bookings"", IF(SUMIFS( 'Tenant Occupancy'!OQ$5:OQ23,OccupancyUnits,$B11,OccupancyAd"&amp;"dresses,$A11)&gt;0,SUMIFS('Tenant Occupancy'!OQ$5:OQ23,OccupancyUnits,$B11,OccupancyAddresses,$A11),IFERROR(VLOOKUP($A11&amp;"" ""&amp;$B11, FILTER(ARRAYFORMULA({OccupancyAddresses&amp;"" ""&amp; OccupancyUnits,'Tenant Occupancy'!OQ$5:OQ23}),INDEX(ARRAYFORMULA({OccupancyAdd"&amp;"resses&amp;"" ""&amp; OccupancyUnits,'Tenant Occupancy'!OQ$5:OQ23}),0,2)&lt;&gt;""""),2,FALSE),IF(OP8=TODAY(),""Today"",)))))"),"")</f>
        <v/>
      </c>
      <c r="OQ11" s="3" t="str">
        <f>IFERROR(__xludf.DUMMYFUNCTION("IF(ISBLANK($A11),, IF((ARRAYFORMULA(SUM(COUNTIFS(OccupancyAddresses,$A11,OccupancyUnits, $B11, 'Tenant Occupancy'!OR$5:OR23,{""&gt;0"",""Occupied"",""Late""}))))&gt;1,""Multiple Bookings"", IF(SUMIFS( 'Tenant Occupancy'!OR$5:OR23,OccupancyUnits,$B11,OccupancyAd"&amp;"dresses,$A11)&gt;0,SUMIFS('Tenant Occupancy'!OR$5:OR23,OccupancyUnits,$B11,OccupancyAddresses,$A11),IFERROR(VLOOKUP($A11&amp;"" ""&amp;$B11, FILTER(ARRAYFORMULA({OccupancyAddresses&amp;"" ""&amp; OccupancyUnits,'Tenant Occupancy'!OR$5:OR23}),INDEX(ARRAYFORMULA({OccupancyAdd"&amp;"resses&amp;"" ""&amp; OccupancyUnits,'Tenant Occupancy'!OR$5:OR23}),0,2)&lt;&gt;""""),2,FALSE),IF(OQ8=TODAY(),""Today"",)))))"),"")</f>
        <v/>
      </c>
      <c r="OR11" s="3" t="str">
        <f>IFERROR(__xludf.DUMMYFUNCTION("IF(ISBLANK($A11),, IF((ARRAYFORMULA(SUM(COUNTIFS(OccupancyAddresses,$A11,OccupancyUnits, $B11, 'Tenant Occupancy'!OS$5:OS23,{""&gt;0"",""Occupied"",""Late""}))))&gt;1,""Multiple Bookings"", IF(SUMIFS( 'Tenant Occupancy'!OS$5:OS23,OccupancyUnits,$B11,OccupancyAd"&amp;"dresses,$A11)&gt;0,SUMIFS('Tenant Occupancy'!OS$5:OS23,OccupancyUnits,$B11,OccupancyAddresses,$A11),IFERROR(VLOOKUP($A11&amp;"" ""&amp;$B11, FILTER(ARRAYFORMULA({OccupancyAddresses&amp;"" ""&amp; OccupancyUnits,'Tenant Occupancy'!OS$5:OS23}),INDEX(ARRAYFORMULA({OccupancyAdd"&amp;"resses&amp;"" ""&amp; OccupancyUnits,'Tenant Occupancy'!OS$5:OS23}),0,2)&lt;&gt;""""),2,FALSE),IF(OR8=TODAY(),""Today"",)))))"),"")</f>
        <v/>
      </c>
      <c r="OS11" s="3" t="str">
        <f>IFERROR(__xludf.DUMMYFUNCTION("IF(ISBLANK($A11),, IF((ARRAYFORMULA(SUM(COUNTIFS(OccupancyAddresses,$A11,OccupancyUnits, $B11, 'Tenant Occupancy'!OT$5:OT23,{""&gt;0"",""Occupied"",""Late""}))))&gt;1,""Multiple Bookings"", IF(SUMIFS( 'Tenant Occupancy'!OT$5:OT23,OccupancyUnits,$B11,OccupancyAd"&amp;"dresses,$A11)&gt;0,SUMIFS('Tenant Occupancy'!OT$5:OT23,OccupancyUnits,$B11,OccupancyAddresses,$A11),IFERROR(VLOOKUP($A11&amp;"" ""&amp;$B11, FILTER(ARRAYFORMULA({OccupancyAddresses&amp;"" ""&amp; OccupancyUnits,'Tenant Occupancy'!OT$5:OT23}),INDEX(ARRAYFORMULA({OccupancyAdd"&amp;"resses&amp;"" ""&amp; OccupancyUnits,'Tenant Occupancy'!OT$5:OT23}),0,2)&lt;&gt;""""),2,FALSE),IF(OS8=TODAY(),""Today"",)))))"),"")</f>
        <v/>
      </c>
      <c r="OT11" s="3" t="str">
        <f>IFERROR(__xludf.DUMMYFUNCTION("IF(ISBLANK($A11),, IF((ARRAYFORMULA(SUM(COUNTIFS(OccupancyAddresses,$A11,OccupancyUnits, $B11, 'Tenant Occupancy'!OU$5:OU23,{""&gt;0"",""Occupied"",""Late""}))))&gt;1,""Multiple Bookings"", IF(SUMIFS( 'Tenant Occupancy'!OU$5:OU23,OccupancyUnits,$B11,OccupancyAd"&amp;"dresses,$A11)&gt;0,SUMIFS('Tenant Occupancy'!OU$5:OU23,OccupancyUnits,$B11,OccupancyAddresses,$A11),IFERROR(VLOOKUP($A11&amp;"" ""&amp;$B11, FILTER(ARRAYFORMULA({OccupancyAddresses&amp;"" ""&amp; OccupancyUnits,'Tenant Occupancy'!OU$5:OU23}),INDEX(ARRAYFORMULA({OccupancyAdd"&amp;"resses&amp;"" ""&amp; OccupancyUnits,'Tenant Occupancy'!OU$5:OU23}),0,2)&lt;&gt;""""),2,FALSE),IF(OT8=TODAY(),""Today"",)))))"),"")</f>
        <v/>
      </c>
      <c r="OU11" s="3" t="str">
        <f>IFERROR(__xludf.DUMMYFUNCTION("IF(ISBLANK($A11),, IF((ARRAYFORMULA(SUM(COUNTIFS(OccupancyAddresses,$A11,OccupancyUnits, $B11, 'Tenant Occupancy'!OV$5:OV23,{""&gt;0"",""Occupied"",""Late""}))))&gt;1,""Multiple Bookings"", IF(SUMIFS( 'Tenant Occupancy'!OV$5:OV23,OccupancyUnits,$B11,OccupancyAd"&amp;"dresses,$A11)&gt;0,SUMIFS('Tenant Occupancy'!OV$5:OV23,OccupancyUnits,$B11,OccupancyAddresses,$A11),IFERROR(VLOOKUP($A11&amp;"" ""&amp;$B11, FILTER(ARRAYFORMULA({OccupancyAddresses&amp;"" ""&amp; OccupancyUnits,'Tenant Occupancy'!OV$5:OV23}),INDEX(ARRAYFORMULA({OccupancyAdd"&amp;"resses&amp;"" ""&amp; OccupancyUnits,'Tenant Occupancy'!OV$5:OV23}),0,2)&lt;&gt;""""),2,FALSE),IF(OU8=TODAY(),""Today"",)))))"),"")</f>
        <v/>
      </c>
      <c r="OV11" s="3" t="str">
        <f>IFERROR(__xludf.DUMMYFUNCTION("IF(ISBLANK($A11),, IF((ARRAYFORMULA(SUM(COUNTIFS(OccupancyAddresses,$A11,OccupancyUnits, $B11, 'Tenant Occupancy'!OW$5:OW23,{""&gt;0"",""Occupied"",""Late""}))))&gt;1,""Multiple Bookings"", IF(SUMIFS( 'Tenant Occupancy'!OW$5:OW23,OccupancyUnits,$B11,OccupancyAd"&amp;"dresses,$A11)&gt;0,SUMIFS('Tenant Occupancy'!OW$5:OW23,OccupancyUnits,$B11,OccupancyAddresses,$A11),IFERROR(VLOOKUP($A11&amp;"" ""&amp;$B11, FILTER(ARRAYFORMULA({OccupancyAddresses&amp;"" ""&amp; OccupancyUnits,'Tenant Occupancy'!OW$5:OW23}),INDEX(ARRAYFORMULA({OccupancyAdd"&amp;"resses&amp;"" ""&amp; OccupancyUnits,'Tenant Occupancy'!OW$5:OW23}),0,2)&lt;&gt;""""),2,FALSE),IF(OV8=TODAY(),""Today"",)))))"),"")</f>
        <v/>
      </c>
      <c r="OW11" s="3" t="str">
        <f>IFERROR(__xludf.DUMMYFUNCTION("IF(ISBLANK($A11),, IF((ARRAYFORMULA(SUM(COUNTIFS(OccupancyAddresses,$A11,OccupancyUnits, $B11, 'Tenant Occupancy'!OX$5:OX23,{""&gt;0"",""Occupied"",""Late""}))))&gt;1,""Multiple Bookings"", IF(SUMIFS( 'Tenant Occupancy'!OX$5:OX23,OccupancyUnits,$B11,OccupancyAd"&amp;"dresses,$A11)&gt;0,SUMIFS('Tenant Occupancy'!OX$5:OX23,OccupancyUnits,$B11,OccupancyAddresses,$A11),IFERROR(VLOOKUP($A11&amp;"" ""&amp;$B11, FILTER(ARRAYFORMULA({OccupancyAddresses&amp;"" ""&amp; OccupancyUnits,'Tenant Occupancy'!OX$5:OX23}),INDEX(ARRAYFORMULA({OccupancyAdd"&amp;"resses&amp;"" ""&amp; OccupancyUnits,'Tenant Occupancy'!OX$5:OX23}),0,2)&lt;&gt;""""),2,FALSE),IF(OW8=TODAY(),""Today"",)))))"),"")</f>
        <v/>
      </c>
      <c r="OX11" s="3" t="str">
        <f>IFERROR(__xludf.DUMMYFUNCTION("IF(ISBLANK($A11),, IF((ARRAYFORMULA(SUM(COUNTIFS(OccupancyAddresses,$A11,OccupancyUnits, $B11, 'Tenant Occupancy'!OY$5:OY23,{""&gt;0"",""Occupied"",""Late""}))))&gt;1,""Multiple Bookings"", IF(SUMIFS( 'Tenant Occupancy'!OY$5:OY23,OccupancyUnits,$B11,OccupancyAd"&amp;"dresses,$A11)&gt;0,SUMIFS('Tenant Occupancy'!OY$5:OY23,OccupancyUnits,$B11,OccupancyAddresses,$A11),IFERROR(VLOOKUP($A11&amp;"" ""&amp;$B11, FILTER(ARRAYFORMULA({OccupancyAddresses&amp;"" ""&amp; OccupancyUnits,'Tenant Occupancy'!OY$5:OY23}),INDEX(ARRAYFORMULA({OccupancyAdd"&amp;"resses&amp;"" ""&amp; OccupancyUnits,'Tenant Occupancy'!OY$5:OY23}),0,2)&lt;&gt;""""),2,FALSE),IF(OX8=TODAY(),""Today"",)))))"),"")</f>
        <v/>
      </c>
      <c r="OY11" s="3" t="str">
        <f>IFERROR(__xludf.DUMMYFUNCTION("IF(ISBLANK($A11),, IF((ARRAYFORMULA(SUM(COUNTIFS(OccupancyAddresses,$A11,OccupancyUnits, $B11, 'Tenant Occupancy'!OZ$5:OZ23,{""&gt;0"",""Occupied"",""Late""}))))&gt;1,""Multiple Bookings"", IF(SUMIFS( 'Tenant Occupancy'!OZ$5:OZ23,OccupancyUnits,$B11,OccupancyAd"&amp;"dresses,$A11)&gt;0,SUMIFS('Tenant Occupancy'!OZ$5:OZ23,OccupancyUnits,$B11,OccupancyAddresses,$A11),IFERROR(VLOOKUP($A11&amp;"" ""&amp;$B11, FILTER(ARRAYFORMULA({OccupancyAddresses&amp;"" ""&amp; OccupancyUnits,'Tenant Occupancy'!OZ$5:OZ23}),INDEX(ARRAYFORMULA({OccupancyAdd"&amp;"resses&amp;"" ""&amp; OccupancyUnits,'Tenant Occupancy'!OZ$5:OZ23}),0,2)&lt;&gt;""""),2,FALSE),IF(OY8=TODAY(),""Today"",)))))"),"")</f>
        <v/>
      </c>
      <c r="OZ11" s="3" t="str">
        <f>IFERROR(__xludf.DUMMYFUNCTION("IF(ISBLANK($A11),, IF((ARRAYFORMULA(SUM(COUNTIFS(OccupancyAddresses,$A11,OccupancyUnits, $B11, 'Tenant Occupancy'!PA$5:PA23,{""&gt;0"",""Occupied"",""Late""}))))&gt;1,""Multiple Bookings"", IF(SUMIFS( 'Tenant Occupancy'!PA$5:PA23,OccupancyUnits,$B11,OccupancyAd"&amp;"dresses,$A11)&gt;0,SUMIFS('Tenant Occupancy'!PA$5:PA23,OccupancyUnits,$B11,OccupancyAddresses,$A11),IFERROR(VLOOKUP($A11&amp;"" ""&amp;$B11, FILTER(ARRAYFORMULA({OccupancyAddresses&amp;"" ""&amp; OccupancyUnits,'Tenant Occupancy'!PA$5:PA23}),INDEX(ARRAYFORMULA({OccupancyAdd"&amp;"resses&amp;"" ""&amp; OccupancyUnits,'Tenant Occupancy'!PA$5:PA23}),0,2)&lt;&gt;""""),2,FALSE),IF(OZ8=TODAY(),""Today"",)))))"),"")</f>
        <v/>
      </c>
      <c r="PA11" s="3" t="str">
        <f>IFERROR(__xludf.DUMMYFUNCTION("IF(ISBLANK($A11),, IF((ARRAYFORMULA(SUM(COUNTIFS(OccupancyAddresses,$A11,OccupancyUnits, $B11, 'Tenant Occupancy'!PB$5:PB23,{""&gt;0"",""Occupied"",""Late""}))))&gt;1,""Multiple Bookings"", IF(SUMIFS( 'Tenant Occupancy'!PB$5:PB23,OccupancyUnits,$B11,OccupancyAd"&amp;"dresses,$A11)&gt;0,SUMIFS('Tenant Occupancy'!PB$5:PB23,OccupancyUnits,$B11,OccupancyAddresses,$A11),IFERROR(VLOOKUP($A11&amp;"" ""&amp;$B11, FILTER(ARRAYFORMULA({OccupancyAddresses&amp;"" ""&amp; OccupancyUnits,'Tenant Occupancy'!PB$5:PB23}),INDEX(ARRAYFORMULA({OccupancyAdd"&amp;"resses&amp;"" ""&amp; OccupancyUnits,'Tenant Occupancy'!PB$5:PB23}),0,2)&lt;&gt;""""),2,FALSE),IF(PA8=TODAY(),""Today"",)))))"),"")</f>
        <v/>
      </c>
      <c r="PB11" s="3" t="str">
        <f>IFERROR(__xludf.DUMMYFUNCTION("IF(ISBLANK($A11),, IF((ARRAYFORMULA(SUM(COUNTIFS(OccupancyAddresses,$A11,OccupancyUnits, $B11, 'Tenant Occupancy'!PC$5:PC23,{""&gt;0"",""Occupied"",""Late""}))))&gt;1,""Multiple Bookings"", IF(SUMIFS( 'Tenant Occupancy'!PC$5:PC23,OccupancyUnits,$B11,OccupancyAd"&amp;"dresses,$A11)&gt;0,SUMIFS('Tenant Occupancy'!PC$5:PC23,OccupancyUnits,$B11,OccupancyAddresses,$A11),IFERROR(VLOOKUP($A11&amp;"" ""&amp;$B11, FILTER(ARRAYFORMULA({OccupancyAddresses&amp;"" ""&amp; OccupancyUnits,'Tenant Occupancy'!PC$5:PC23}),INDEX(ARRAYFORMULA({OccupancyAdd"&amp;"resses&amp;"" ""&amp; OccupancyUnits,'Tenant Occupancy'!PC$5:PC23}),0,2)&lt;&gt;""""),2,FALSE),IF(PB8=TODAY(),""Today"",)))))"),"")</f>
        <v/>
      </c>
      <c r="PC11" s="3" t="str">
        <f>IFERROR(__xludf.DUMMYFUNCTION("IF(ISBLANK($A11),, IF((ARRAYFORMULA(SUM(COUNTIFS(OccupancyAddresses,$A11,OccupancyUnits, $B11, 'Tenant Occupancy'!PD$5:PD23,{""&gt;0"",""Occupied"",""Late""}))))&gt;1,""Multiple Bookings"", IF(SUMIFS( 'Tenant Occupancy'!PD$5:PD23,OccupancyUnits,$B11,OccupancyAd"&amp;"dresses,$A11)&gt;0,SUMIFS('Tenant Occupancy'!PD$5:PD23,OccupancyUnits,$B11,OccupancyAddresses,$A11),IFERROR(VLOOKUP($A11&amp;"" ""&amp;$B11, FILTER(ARRAYFORMULA({OccupancyAddresses&amp;"" ""&amp; OccupancyUnits,'Tenant Occupancy'!PD$5:PD23}),INDEX(ARRAYFORMULA({OccupancyAdd"&amp;"resses&amp;"" ""&amp; OccupancyUnits,'Tenant Occupancy'!PD$5:PD23}),0,2)&lt;&gt;""""),2,FALSE),IF(PC8=TODAY(),""Today"",)))))"),"")</f>
        <v/>
      </c>
      <c r="PD11" s="3" t="str">
        <f>IFERROR(__xludf.DUMMYFUNCTION("IF(ISBLANK($A11),, IF((ARRAYFORMULA(SUM(COUNTIFS(OccupancyAddresses,$A11,OccupancyUnits, $B11, 'Tenant Occupancy'!PE$5:PE23,{""&gt;0"",""Occupied"",""Late""}))))&gt;1,""Multiple Bookings"", IF(SUMIFS( 'Tenant Occupancy'!PE$5:PE23,OccupancyUnits,$B11,OccupancyAd"&amp;"dresses,$A11)&gt;0,SUMIFS('Tenant Occupancy'!PE$5:PE23,OccupancyUnits,$B11,OccupancyAddresses,$A11),IFERROR(VLOOKUP($A11&amp;"" ""&amp;$B11, FILTER(ARRAYFORMULA({OccupancyAddresses&amp;"" ""&amp; OccupancyUnits,'Tenant Occupancy'!PE$5:PE23}),INDEX(ARRAYFORMULA({OccupancyAdd"&amp;"resses&amp;"" ""&amp; OccupancyUnits,'Tenant Occupancy'!PE$5:PE23}),0,2)&lt;&gt;""""),2,FALSE),IF(PD8=TODAY(),""Today"",)))))"),"")</f>
        <v/>
      </c>
      <c r="PE11" s="3" t="str">
        <f>IFERROR(__xludf.DUMMYFUNCTION("IF(ISBLANK($A11),, IF((ARRAYFORMULA(SUM(COUNTIFS(OccupancyAddresses,$A11,OccupancyUnits, $B11, 'Tenant Occupancy'!PF$5:PF23,{""&gt;0"",""Occupied"",""Late""}))))&gt;1,""Multiple Bookings"", IF(SUMIFS( 'Tenant Occupancy'!PF$5:PF23,OccupancyUnits,$B11,OccupancyAd"&amp;"dresses,$A11)&gt;0,SUMIFS('Tenant Occupancy'!PF$5:PF23,OccupancyUnits,$B11,OccupancyAddresses,$A11),IFERROR(VLOOKUP($A11&amp;"" ""&amp;$B11, FILTER(ARRAYFORMULA({OccupancyAddresses&amp;"" ""&amp; OccupancyUnits,'Tenant Occupancy'!PF$5:PF23}),INDEX(ARRAYFORMULA({OccupancyAdd"&amp;"resses&amp;"" ""&amp; OccupancyUnits,'Tenant Occupancy'!PF$5:PF23}),0,2)&lt;&gt;""""),2,FALSE),IF(PE8=TODAY(),""Today"",)))))"),"")</f>
        <v/>
      </c>
      <c r="PF11" s="3" t="str">
        <f>IFERROR(__xludf.DUMMYFUNCTION("IF(ISBLANK($A11),, IF((ARRAYFORMULA(SUM(COUNTIFS(OccupancyAddresses,$A11,OccupancyUnits, $B11, 'Tenant Occupancy'!PG$5:PG23,{""&gt;0"",""Occupied"",""Late""}))))&gt;1,""Multiple Bookings"", IF(SUMIFS( 'Tenant Occupancy'!PG$5:PG23,OccupancyUnits,$B11,OccupancyAd"&amp;"dresses,$A11)&gt;0,SUMIFS('Tenant Occupancy'!PG$5:PG23,OccupancyUnits,$B11,OccupancyAddresses,$A11),IFERROR(VLOOKUP($A11&amp;"" ""&amp;$B11, FILTER(ARRAYFORMULA({OccupancyAddresses&amp;"" ""&amp; OccupancyUnits,'Tenant Occupancy'!PG$5:PG23}),INDEX(ARRAYFORMULA({OccupancyAdd"&amp;"resses&amp;"" ""&amp; OccupancyUnits,'Tenant Occupancy'!PG$5:PG23}),0,2)&lt;&gt;""""),2,FALSE),IF(PF8=TODAY(),""Today"",)))))"),"")</f>
        <v/>
      </c>
      <c r="PG11" s="3" t="str">
        <f>IFERROR(__xludf.DUMMYFUNCTION("IF(ISBLANK($A11),, IF((ARRAYFORMULA(SUM(COUNTIFS(OccupancyAddresses,$A11,OccupancyUnits, $B11, 'Tenant Occupancy'!PH$5:PH23,{""&gt;0"",""Occupied"",""Late""}))))&gt;1,""Multiple Bookings"", IF(SUMIFS( 'Tenant Occupancy'!PH$5:PH23,OccupancyUnits,$B11,OccupancyAd"&amp;"dresses,$A11)&gt;0,SUMIFS('Tenant Occupancy'!PH$5:PH23,OccupancyUnits,$B11,OccupancyAddresses,$A11),IFERROR(VLOOKUP($A11&amp;"" ""&amp;$B11, FILTER(ARRAYFORMULA({OccupancyAddresses&amp;"" ""&amp; OccupancyUnits,'Tenant Occupancy'!PH$5:PH23}),INDEX(ARRAYFORMULA({OccupancyAdd"&amp;"resses&amp;"" ""&amp; OccupancyUnits,'Tenant Occupancy'!PH$5:PH23}),0,2)&lt;&gt;""""),2,FALSE),IF(PG8=TODAY(),""Today"",)))))"),"")</f>
        <v/>
      </c>
      <c r="PH11" s="3" t="str">
        <f>IFERROR(__xludf.DUMMYFUNCTION("IF(ISBLANK($A11),, IF((ARRAYFORMULA(SUM(COUNTIFS(OccupancyAddresses,$A11,OccupancyUnits, $B11, 'Tenant Occupancy'!PI$5:PI23,{""&gt;0"",""Occupied"",""Late""}))))&gt;1,""Multiple Bookings"", IF(SUMIFS( 'Tenant Occupancy'!PI$5:PI23,OccupancyUnits,$B11,OccupancyAd"&amp;"dresses,$A11)&gt;0,SUMIFS('Tenant Occupancy'!PI$5:PI23,OccupancyUnits,$B11,OccupancyAddresses,$A11),IFERROR(VLOOKUP($A11&amp;"" ""&amp;$B11, FILTER(ARRAYFORMULA({OccupancyAddresses&amp;"" ""&amp; OccupancyUnits,'Tenant Occupancy'!PI$5:PI23}),INDEX(ARRAYFORMULA({OccupancyAdd"&amp;"resses&amp;"" ""&amp; OccupancyUnits,'Tenant Occupancy'!PI$5:PI23}),0,2)&lt;&gt;""""),2,FALSE),IF(PH8=TODAY(),""Today"",)))))"),"")</f>
        <v/>
      </c>
      <c r="PI11" s="3" t="str">
        <f>IFERROR(__xludf.DUMMYFUNCTION("IF(ISBLANK($A11),, IF((ARRAYFORMULA(SUM(COUNTIFS(OccupancyAddresses,$A11,OccupancyUnits, $B11, 'Tenant Occupancy'!PJ$5:PJ23,{""&gt;0"",""Occupied"",""Late""}))))&gt;1,""Multiple Bookings"", IF(SUMIFS( 'Tenant Occupancy'!PJ$5:PJ23,OccupancyUnits,$B11,OccupancyAd"&amp;"dresses,$A11)&gt;0,SUMIFS('Tenant Occupancy'!PJ$5:PJ23,OccupancyUnits,$B11,OccupancyAddresses,$A11),IFERROR(VLOOKUP($A11&amp;"" ""&amp;$B11, FILTER(ARRAYFORMULA({OccupancyAddresses&amp;"" ""&amp; OccupancyUnits,'Tenant Occupancy'!PJ$5:PJ23}),INDEX(ARRAYFORMULA({OccupancyAdd"&amp;"resses&amp;"" ""&amp; OccupancyUnits,'Tenant Occupancy'!PJ$5:PJ23}),0,2)&lt;&gt;""""),2,FALSE),IF(PI8=TODAY(),""Today"",)))))"),"")</f>
        <v/>
      </c>
      <c r="PJ11" s="3" t="str">
        <f>IFERROR(__xludf.DUMMYFUNCTION("IF(ISBLANK($A11),, IF((ARRAYFORMULA(SUM(COUNTIFS(OccupancyAddresses,$A11,OccupancyUnits, $B11, 'Tenant Occupancy'!PK$5:PK23,{""&gt;0"",""Occupied"",""Late""}))))&gt;1,""Multiple Bookings"", IF(SUMIFS( 'Tenant Occupancy'!PK$5:PK23,OccupancyUnits,$B11,OccupancyAd"&amp;"dresses,$A11)&gt;0,SUMIFS('Tenant Occupancy'!PK$5:PK23,OccupancyUnits,$B11,OccupancyAddresses,$A11),IFERROR(VLOOKUP($A11&amp;"" ""&amp;$B11, FILTER(ARRAYFORMULA({OccupancyAddresses&amp;"" ""&amp; OccupancyUnits,'Tenant Occupancy'!PK$5:PK23}),INDEX(ARRAYFORMULA({OccupancyAdd"&amp;"resses&amp;"" ""&amp; OccupancyUnits,'Tenant Occupancy'!PK$5:PK23}),0,2)&lt;&gt;""""),2,FALSE),IF(PJ8=TODAY(),""Today"",)))))"),"")</f>
        <v/>
      </c>
      <c r="PK11" s="3" t="str">
        <f>IFERROR(__xludf.DUMMYFUNCTION("IF(ISBLANK($A11),, IF((ARRAYFORMULA(SUM(COUNTIFS(OccupancyAddresses,$A11,OccupancyUnits, $B11, 'Tenant Occupancy'!PL$5:PL23,{""&gt;0"",""Occupied"",""Late""}))))&gt;1,""Multiple Bookings"", IF(SUMIFS( 'Tenant Occupancy'!PL$5:PL23,OccupancyUnits,$B11,OccupancyAd"&amp;"dresses,$A11)&gt;0,SUMIFS('Tenant Occupancy'!PL$5:PL23,OccupancyUnits,$B11,OccupancyAddresses,$A11),IFERROR(VLOOKUP($A11&amp;"" ""&amp;$B11, FILTER(ARRAYFORMULA({OccupancyAddresses&amp;"" ""&amp; OccupancyUnits,'Tenant Occupancy'!PL$5:PL23}),INDEX(ARRAYFORMULA({OccupancyAdd"&amp;"resses&amp;"" ""&amp; OccupancyUnits,'Tenant Occupancy'!PL$5:PL23}),0,2)&lt;&gt;""""),2,FALSE),IF(PK8=TODAY(),""Today"",)))))"),"")</f>
        <v/>
      </c>
      <c r="PL11" s="3" t="str">
        <f>IFERROR(__xludf.DUMMYFUNCTION("IF(ISBLANK($A11),, IF((ARRAYFORMULA(SUM(COUNTIFS(OccupancyAddresses,$A11,OccupancyUnits, $B11, 'Tenant Occupancy'!PM$5:PM23,{""&gt;0"",""Occupied"",""Late""}))))&gt;1,""Multiple Bookings"", IF(SUMIFS( 'Tenant Occupancy'!PM$5:PM23,OccupancyUnits,$B11,OccupancyAd"&amp;"dresses,$A11)&gt;0,SUMIFS('Tenant Occupancy'!PM$5:PM23,OccupancyUnits,$B11,OccupancyAddresses,$A11),IFERROR(VLOOKUP($A11&amp;"" ""&amp;$B11, FILTER(ARRAYFORMULA({OccupancyAddresses&amp;"" ""&amp; OccupancyUnits,'Tenant Occupancy'!PM$5:PM23}),INDEX(ARRAYFORMULA({OccupancyAdd"&amp;"resses&amp;"" ""&amp; OccupancyUnits,'Tenant Occupancy'!PM$5:PM23}),0,2)&lt;&gt;""""),2,FALSE),IF(PL8=TODAY(),""Today"",)))))"),"")</f>
        <v/>
      </c>
      <c r="PM11" s="3" t="str">
        <f>IFERROR(__xludf.DUMMYFUNCTION("IF(ISBLANK($A11),, IF((ARRAYFORMULA(SUM(COUNTIFS(OccupancyAddresses,$A11,OccupancyUnits, $B11, 'Tenant Occupancy'!PN$5:PN23,{""&gt;0"",""Occupied"",""Late""}))))&gt;1,""Multiple Bookings"", IF(SUMIFS( 'Tenant Occupancy'!PN$5:PN23,OccupancyUnits,$B11,OccupancyAd"&amp;"dresses,$A11)&gt;0,SUMIFS('Tenant Occupancy'!PN$5:PN23,OccupancyUnits,$B11,OccupancyAddresses,$A11),IFERROR(VLOOKUP($A11&amp;"" ""&amp;$B11, FILTER(ARRAYFORMULA({OccupancyAddresses&amp;"" ""&amp; OccupancyUnits,'Tenant Occupancy'!PN$5:PN23}),INDEX(ARRAYFORMULA({OccupancyAdd"&amp;"resses&amp;"" ""&amp; OccupancyUnits,'Tenant Occupancy'!PN$5:PN23}),0,2)&lt;&gt;""""),2,FALSE),IF(PM8=TODAY(),""Today"",)))))"),"")</f>
        <v/>
      </c>
      <c r="PN11" s="3" t="str">
        <f>IFERROR(__xludf.DUMMYFUNCTION("IF(ISBLANK($A11),, IF((ARRAYFORMULA(SUM(COUNTIFS(OccupancyAddresses,$A11,OccupancyUnits, $B11, 'Tenant Occupancy'!PO$5:PO23,{""&gt;0"",""Occupied"",""Late""}))))&gt;1,""Multiple Bookings"", IF(SUMIFS( 'Tenant Occupancy'!PO$5:PO23,OccupancyUnits,$B11,OccupancyAd"&amp;"dresses,$A11)&gt;0,SUMIFS('Tenant Occupancy'!PO$5:PO23,OccupancyUnits,$B11,OccupancyAddresses,$A11),IFERROR(VLOOKUP($A11&amp;"" ""&amp;$B11, FILTER(ARRAYFORMULA({OccupancyAddresses&amp;"" ""&amp; OccupancyUnits,'Tenant Occupancy'!PO$5:PO23}),INDEX(ARRAYFORMULA({OccupancyAdd"&amp;"resses&amp;"" ""&amp; OccupancyUnits,'Tenant Occupancy'!PO$5:PO23}),0,2)&lt;&gt;""""),2,FALSE),IF(PN8=TODAY(),""Today"",)))))"),"")</f>
        <v/>
      </c>
      <c r="PO11" s="3" t="str">
        <f>IFERROR(__xludf.DUMMYFUNCTION("IF(ISBLANK($A11),, IF((ARRAYFORMULA(SUM(COUNTIFS(OccupancyAddresses,$A11,OccupancyUnits, $B11, 'Tenant Occupancy'!PP$5:PP23,{""&gt;0"",""Occupied"",""Late""}))))&gt;1,""Multiple Bookings"", IF(SUMIFS( 'Tenant Occupancy'!PP$5:PP23,OccupancyUnits,$B11,OccupancyAd"&amp;"dresses,$A11)&gt;0,SUMIFS('Tenant Occupancy'!PP$5:PP23,OccupancyUnits,$B11,OccupancyAddresses,$A11),IFERROR(VLOOKUP($A11&amp;"" ""&amp;$B11, FILTER(ARRAYFORMULA({OccupancyAddresses&amp;"" ""&amp; OccupancyUnits,'Tenant Occupancy'!PP$5:PP23}),INDEX(ARRAYFORMULA({OccupancyAdd"&amp;"resses&amp;"" ""&amp; OccupancyUnits,'Tenant Occupancy'!PP$5:PP23}),0,2)&lt;&gt;""""),2,FALSE),IF(PO8=TODAY(),""Today"",)))))"),"")</f>
        <v/>
      </c>
      <c r="PP11" s="3" t="str">
        <f>IFERROR(__xludf.DUMMYFUNCTION("IF(ISBLANK($A11),, IF((ARRAYFORMULA(SUM(COUNTIFS(OccupancyAddresses,$A11,OccupancyUnits, $B11, 'Tenant Occupancy'!PQ$5:PQ23,{""&gt;0"",""Occupied"",""Late""}))))&gt;1,""Multiple Bookings"", IF(SUMIFS( 'Tenant Occupancy'!PQ$5:PQ23,OccupancyUnits,$B11,OccupancyAd"&amp;"dresses,$A11)&gt;0,SUMIFS('Tenant Occupancy'!PQ$5:PQ23,OccupancyUnits,$B11,OccupancyAddresses,$A11),IFERROR(VLOOKUP($A11&amp;"" ""&amp;$B11, FILTER(ARRAYFORMULA({OccupancyAddresses&amp;"" ""&amp; OccupancyUnits,'Tenant Occupancy'!PQ$5:PQ23}),INDEX(ARRAYFORMULA({OccupancyAdd"&amp;"resses&amp;"" ""&amp; OccupancyUnits,'Tenant Occupancy'!PQ$5:PQ23}),0,2)&lt;&gt;""""),2,FALSE),IF(PP8=TODAY(),""Today"",)))))"),"")</f>
        <v/>
      </c>
      <c r="PQ11" s="3" t="str">
        <f>IFERROR(__xludf.DUMMYFUNCTION("IF(ISBLANK($A11),, IF((ARRAYFORMULA(SUM(COUNTIFS(OccupancyAddresses,$A11,OccupancyUnits, $B11, 'Tenant Occupancy'!PR$5:PR23,{""&gt;0"",""Occupied"",""Late""}))))&gt;1,""Multiple Bookings"", IF(SUMIFS( 'Tenant Occupancy'!PR$5:PR23,OccupancyUnits,$B11,OccupancyAd"&amp;"dresses,$A11)&gt;0,SUMIFS('Tenant Occupancy'!PR$5:PR23,OccupancyUnits,$B11,OccupancyAddresses,$A11),IFERROR(VLOOKUP($A11&amp;"" ""&amp;$B11, FILTER(ARRAYFORMULA({OccupancyAddresses&amp;"" ""&amp; OccupancyUnits,'Tenant Occupancy'!PR$5:PR23}),INDEX(ARRAYFORMULA({OccupancyAdd"&amp;"resses&amp;"" ""&amp; OccupancyUnits,'Tenant Occupancy'!PR$5:PR23}),0,2)&lt;&gt;""""),2,FALSE),IF(PQ8=TODAY(),""Today"",)))))"),"")</f>
        <v/>
      </c>
      <c r="PR11" s="3" t="str">
        <f>IFERROR(__xludf.DUMMYFUNCTION("IF(ISBLANK($A11),, IF((ARRAYFORMULA(SUM(COUNTIFS(OccupancyAddresses,$A11,OccupancyUnits, $B11, 'Tenant Occupancy'!PS$5:PS23,{""&gt;0"",""Occupied"",""Late""}))))&gt;1,""Multiple Bookings"", IF(SUMIFS( 'Tenant Occupancy'!PS$5:PS23,OccupancyUnits,$B11,OccupancyAd"&amp;"dresses,$A11)&gt;0,SUMIFS('Tenant Occupancy'!PS$5:PS23,OccupancyUnits,$B11,OccupancyAddresses,$A11),IFERROR(VLOOKUP($A11&amp;"" ""&amp;$B11, FILTER(ARRAYFORMULA({OccupancyAddresses&amp;"" ""&amp; OccupancyUnits,'Tenant Occupancy'!PS$5:PS23}),INDEX(ARRAYFORMULA({OccupancyAdd"&amp;"resses&amp;"" ""&amp; OccupancyUnits,'Tenant Occupancy'!PS$5:PS23}),0,2)&lt;&gt;""""),2,FALSE),IF(PR8=TODAY(),""Today"",)))))"),"")</f>
        <v/>
      </c>
      <c r="PS11" s="3" t="str">
        <f>IFERROR(__xludf.DUMMYFUNCTION("IF(ISBLANK($A11),, IF((ARRAYFORMULA(SUM(COUNTIFS(OccupancyAddresses,$A11,OccupancyUnits, $B11, 'Tenant Occupancy'!PT$5:PT23,{""&gt;0"",""Occupied"",""Late""}))))&gt;1,""Multiple Bookings"", IF(SUMIFS( 'Tenant Occupancy'!PT$5:PT23,OccupancyUnits,$B11,OccupancyAd"&amp;"dresses,$A11)&gt;0,SUMIFS('Tenant Occupancy'!PT$5:PT23,OccupancyUnits,$B11,OccupancyAddresses,$A11),IFERROR(VLOOKUP($A11&amp;"" ""&amp;$B11, FILTER(ARRAYFORMULA({OccupancyAddresses&amp;"" ""&amp; OccupancyUnits,'Tenant Occupancy'!PT$5:PT23}),INDEX(ARRAYFORMULA({OccupancyAdd"&amp;"resses&amp;"" ""&amp; OccupancyUnits,'Tenant Occupancy'!PT$5:PT23}),0,2)&lt;&gt;""""),2,FALSE),IF(PS8=TODAY(),""Today"",)))))"),"")</f>
        <v/>
      </c>
      <c r="PT11" s="3" t="str">
        <f>IFERROR(__xludf.DUMMYFUNCTION("IF(ISBLANK($A11),, IF((ARRAYFORMULA(SUM(COUNTIFS(OccupancyAddresses,$A11,OccupancyUnits, $B11, 'Tenant Occupancy'!PU$5:PU23,{""&gt;0"",""Occupied"",""Late""}))))&gt;1,""Multiple Bookings"", IF(SUMIFS( 'Tenant Occupancy'!PU$5:PU23,OccupancyUnits,$B11,OccupancyAd"&amp;"dresses,$A11)&gt;0,SUMIFS('Tenant Occupancy'!PU$5:PU23,OccupancyUnits,$B11,OccupancyAddresses,$A11),IFERROR(VLOOKUP($A11&amp;"" ""&amp;$B11, FILTER(ARRAYFORMULA({OccupancyAddresses&amp;"" ""&amp; OccupancyUnits,'Tenant Occupancy'!PU$5:PU23}),INDEX(ARRAYFORMULA({OccupancyAdd"&amp;"resses&amp;"" ""&amp; OccupancyUnits,'Tenant Occupancy'!PU$5:PU23}),0,2)&lt;&gt;""""),2,FALSE),IF(PT8=TODAY(),""Today"",)))))"),"")</f>
        <v/>
      </c>
      <c r="PU11" s="3" t="str">
        <f>IFERROR(__xludf.DUMMYFUNCTION("IF(ISBLANK($A11),, IF((ARRAYFORMULA(SUM(COUNTIFS(OccupancyAddresses,$A11,OccupancyUnits, $B11, 'Tenant Occupancy'!PV$5:PV23,{""&gt;0"",""Occupied"",""Late""}))))&gt;1,""Multiple Bookings"", IF(SUMIFS( 'Tenant Occupancy'!PV$5:PV23,OccupancyUnits,$B11,OccupancyAd"&amp;"dresses,$A11)&gt;0,SUMIFS('Tenant Occupancy'!PV$5:PV23,OccupancyUnits,$B11,OccupancyAddresses,$A11),IFERROR(VLOOKUP($A11&amp;"" ""&amp;$B11, FILTER(ARRAYFORMULA({OccupancyAddresses&amp;"" ""&amp; OccupancyUnits,'Tenant Occupancy'!PV$5:PV23}),INDEX(ARRAYFORMULA({OccupancyAdd"&amp;"resses&amp;"" ""&amp; OccupancyUnits,'Tenant Occupancy'!PV$5:PV23}),0,2)&lt;&gt;""""),2,FALSE),IF(PU8=TODAY(),""Today"",)))))"),"")</f>
        <v/>
      </c>
      <c r="PV11" s="3" t="str">
        <f>IFERROR(__xludf.DUMMYFUNCTION("IF(ISBLANK($A11),, IF((ARRAYFORMULA(SUM(COUNTIFS(OccupancyAddresses,$A11,OccupancyUnits, $B11, 'Tenant Occupancy'!PW$5:PW23,{""&gt;0"",""Occupied"",""Late""}))))&gt;1,""Multiple Bookings"", IF(SUMIFS( 'Tenant Occupancy'!PW$5:PW23,OccupancyUnits,$B11,OccupancyAd"&amp;"dresses,$A11)&gt;0,SUMIFS('Tenant Occupancy'!PW$5:PW23,OccupancyUnits,$B11,OccupancyAddresses,$A11),IFERROR(VLOOKUP($A11&amp;"" ""&amp;$B11, FILTER(ARRAYFORMULA({OccupancyAddresses&amp;"" ""&amp; OccupancyUnits,'Tenant Occupancy'!PW$5:PW23}),INDEX(ARRAYFORMULA({OccupancyAdd"&amp;"resses&amp;"" ""&amp; OccupancyUnits,'Tenant Occupancy'!PW$5:PW23}),0,2)&lt;&gt;""""),2,FALSE),IF(PV8=TODAY(),""Today"",)))))"),"")</f>
        <v/>
      </c>
      <c r="PW11" s="3" t="str">
        <f>IFERROR(__xludf.DUMMYFUNCTION("IF(ISBLANK($A11),, IF((ARRAYFORMULA(SUM(COUNTIFS(OccupancyAddresses,$A11,OccupancyUnits, $B11, 'Tenant Occupancy'!PX$5:PX23,{""&gt;0"",""Occupied"",""Late""}))))&gt;1,""Multiple Bookings"", IF(SUMIFS( 'Tenant Occupancy'!PX$5:PX23,OccupancyUnits,$B11,OccupancyAd"&amp;"dresses,$A11)&gt;0,SUMIFS('Tenant Occupancy'!PX$5:PX23,OccupancyUnits,$B11,OccupancyAddresses,$A11),IFERROR(VLOOKUP($A11&amp;"" ""&amp;$B11, FILTER(ARRAYFORMULA({OccupancyAddresses&amp;"" ""&amp; OccupancyUnits,'Tenant Occupancy'!PX$5:PX23}),INDEX(ARRAYFORMULA({OccupancyAdd"&amp;"resses&amp;"" ""&amp; OccupancyUnits,'Tenant Occupancy'!PX$5:PX23}),0,2)&lt;&gt;""""),2,FALSE),IF(PW8=TODAY(),""Today"",)))))"),"")</f>
        <v/>
      </c>
      <c r="PX11" s="3" t="str">
        <f>IFERROR(__xludf.DUMMYFUNCTION("IF(ISBLANK($A11),, IF((ARRAYFORMULA(SUM(COUNTIFS(OccupancyAddresses,$A11,OccupancyUnits, $B11, 'Tenant Occupancy'!PY$5:PY23,{""&gt;0"",""Occupied"",""Late""}))))&gt;1,""Multiple Bookings"", IF(SUMIFS( 'Tenant Occupancy'!PY$5:PY23,OccupancyUnits,$B11,OccupancyAd"&amp;"dresses,$A11)&gt;0,SUMIFS('Tenant Occupancy'!PY$5:PY23,OccupancyUnits,$B11,OccupancyAddresses,$A11),IFERROR(VLOOKUP($A11&amp;"" ""&amp;$B11, FILTER(ARRAYFORMULA({OccupancyAddresses&amp;"" ""&amp; OccupancyUnits,'Tenant Occupancy'!PY$5:PY23}),INDEX(ARRAYFORMULA({OccupancyAdd"&amp;"resses&amp;"" ""&amp; OccupancyUnits,'Tenant Occupancy'!PY$5:PY23}),0,2)&lt;&gt;""""),2,FALSE),IF(PX8=TODAY(),""Today"",)))))"),"")</f>
        <v/>
      </c>
      <c r="PY11" s="3" t="str">
        <f>IFERROR(__xludf.DUMMYFUNCTION("IF(ISBLANK($A11),, IF((ARRAYFORMULA(SUM(COUNTIFS(OccupancyAddresses,$A11,OccupancyUnits, $B11, 'Tenant Occupancy'!PZ$5:PZ23,{""&gt;0"",""Occupied"",""Late""}))))&gt;1,""Multiple Bookings"", IF(SUMIFS( 'Tenant Occupancy'!PZ$5:PZ23,OccupancyUnits,$B11,OccupancyAd"&amp;"dresses,$A11)&gt;0,SUMIFS('Tenant Occupancy'!PZ$5:PZ23,OccupancyUnits,$B11,OccupancyAddresses,$A11),IFERROR(VLOOKUP($A11&amp;"" ""&amp;$B11, FILTER(ARRAYFORMULA({OccupancyAddresses&amp;"" ""&amp; OccupancyUnits,'Tenant Occupancy'!PZ$5:PZ23}),INDEX(ARRAYFORMULA({OccupancyAdd"&amp;"resses&amp;"" ""&amp; OccupancyUnits,'Tenant Occupancy'!PZ$5:PZ23}),0,2)&lt;&gt;""""),2,FALSE),IF(PY8=TODAY(),""Today"",)))))"),"")</f>
        <v/>
      </c>
      <c r="PZ11" s="3" t="str">
        <f>IFERROR(__xludf.DUMMYFUNCTION("IF(ISBLANK($A11),, IF((ARRAYFORMULA(SUM(COUNTIFS(OccupancyAddresses,$A11,OccupancyUnits, $B11, 'Tenant Occupancy'!QA$5:QA23,{""&gt;0"",""Occupied"",""Late""}))))&gt;1,""Multiple Bookings"", IF(SUMIFS( 'Tenant Occupancy'!QA$5:QA23,OccupancyUnits,$B11,OccupancyAd"&amp;"dresses,$A11)&gt;0,SUMIFS('Tenant Occupancy'!QA$5:QA23,OccupancyUnits,$B11,OccupancyAddresses,$A11),IFERROR(VLOOKUP($A11&amp;"" ""&amp;$B11, FILTER(ARRAYFORMULA({OccupancyAddresses&amp;"" ""&amp; OccupancyUnits,'Tenant Occupancy'!QA$5:QA23}),INDEX(ARRAYFORMULA({OccupancyAdd"&amp;"resses&amp;"" ""&amp; OccupancyUnits,'Tenant Occupancy'!QA$5:QA23}),0,2)&lt;&gt;""""),2,FALSE),IF(PZ8=TODAY(),""Today"",)))))"),"")</f>
        <v/>
      </c>
      <c r="QA11" s="3" t="str">
        <f>IFERROR(__xludf.DUMMYFUNCTION("IF(ISBLANK($A11),, IF((ARRAYFORMULA(SUM(COUNTIFS(OccupancyAddresses,$A11,OccupancyUnits, $B11, 'Tenant Occupancy'!QB$5:QB23,{""&gt;0"",""Occupied"",""Late""}))))&gt;1,""Multiple Bookings"", IF(SUMIFS( 'Tenant Occupancy'!QB$5:QB23,OccupancyUnits,$B11,OccupancyAd"&amp;"dresses,$A11)&gt;0,SUMIFS('Tenant Occupancy'!QB$5:QB23,OccupancyUnits,$B11,OccupancyAddresses,$A11),IFERROR(VLOOKUP($A11&amp;"" ""&amp;$B11, FILTER(ARRAYFORMULA({OccupancyAddresses&amp;"" ""&amp; OccupancyUnits,'Tenant Occupancy'!QB$5:QB23}),INDEX(ARRAYFORMULA({OccupancyAdd"&amp;"resses&amp;"" ""&amp; OccupancyUnits,'Tenant Occupancy'!QB$5:QB23}),0,2)&lt;&gt;""""),2,FALSE),IF(QA8=TODAY(),""Today"",)))))"),"")</f>
        <v/>
      </c>
      <c r="QB11" s="3" t="str">
        <f>IFERROR(__xludf.DUMMYFUNCTION("IF(ISBLANK($A11),, IF((ARRAYFORMULA(SUM(COUNTIFS(OccupancyAddresses,$A11,OccupancyUnits, $B11, 'Tenant Occupancy'!QC$5:QC23,{""&gt;0"",""Occupied"",""Late""}))))&gt;1,""Multiple Bookings"", IF(SUMIFS( 'Tenant Occupancy'!QC$5:QC23,OccupancyUnits,$B11,OccupancyAd"&amp;"dresses,$A11)&gt;0,SUMIFS('Tenant Occupancy'!QC$5:QC23,OccupancyUnits,$B11,OccupancyAddresses,$A11),IFERROR(VLOOKUP($A11&amp;"" ""&amp;$B11, FILTER(ARRAYFORMULA({OccupancyAddresses&amp;"" ""&amp; OccupancyUnits,'Tenant Occupancy'!QC$5:QC23}),INDEX(ARRAYFORMULA({OccupancyAdd"&amp;"resses&amp;"" ""&amp; OccupancyUnits,'Tenant Occupancy'!QC$5:QC23}),0,2)&lt;&gt;""""),2,FALSE),IF(QB8=TODAY(),""Today"",)))))"),"")</f>
        <v/>
      </c>
      <c r="QC11" s="3" t="str">
        <f>IFERROR(__xludf.DUMMYFUNCTION("IF(ISBLANK($A11),, IF((ARRAYFORMULA(SUM(COUNTIFS(OccupancyAddresses,$A11,OccupancyUnits, $B11, 'Tenant Occupancy'!QD$5:QD23,{""&gt;0"",""Occupied"",""Late""}))))&gt;1,""Multiple Bookings"", IF(SUMIFS( 'Tenant Occupancy'!QD$5:QD23,OccupancyUnits,$B11,OccupancyAd"&amp;"dresses,$A11)&gt;0,SUMIFS('Tenant Occupancy'!QD$5:QD23,OccupancyUnits,$B11,OccupancyAddresses,$A11),IFERROR(VLOOKUP($A11&amp;"" ""&amp;$B11, FILTER(ARRAYFORMULA({OccupancyAddresses&amp;"" ""&amp; OccupancyUnits,'Tenant Occupancy'!QD$5:QD23}),INDEX(ARRAYFORMULA({OccupancyAdd"&amp;"resses&amp;"" ""&amp; OccupancyUnits,'Tenant Occupancy'!QD$5:QD23}),0,2)&lt;&gt;""""),2,FALSE),IF(QC8=TODAY(),""Today"",)))))"),"")</f>
        <v/>
      </c>
      <c r="QD11" s="3" t="str">
        <f>IFERROR(__xludf.DUMMYFUNCTION("IF(ISBLANK($A11),, IF((ARRAYFORMULA(SUM(COUNTIFS(OccupancyAddresses,$A11,OccupancyUnits, $B11, 'Tenant Occupancy'!QE$5:QE23,{""&gt;0"",""Occupied"",""Late""}))))&gt;1,""Multiple Bookings"", IF(SUMIFS( 'Tenant Occupancy'!QE$5:QE23,OccupancyUnits,$B11,OccupancyAd"&amp;"dresses,$A11)&gt;0,SUMIFS('Tenant Occupancy'!QE$5:QE23,OccupancyUnits,$B11,OccupancyAddresses,$A11),IFERROR(VLOOKUP($A11&amp;"" ""&amp;$B11, FILTER(ARRAYFORMULA({OccupancyAddresses&amp;"" ""&amp; OccupancyUnits,'Tenant Occupancy'!QE$5:QE23}),INDEX(ARRAYFORMULA({OccupancyAdd"&amp;"resses&amp;"" ""&amp; OccupancyUnits,'Tenant Occupancy'!QE$5:QE23}),0,2)&lt;&gt;""""),2,FALSE),IF(QD8=TODAY(),""Today"",)))))"),"")</f>
        <v/>
      </c>
      <c r="QE11" s="3" t="str">
        <f>IFERROR(__xludf.DUMMYFUNCTION("IF(ISBLANK($A11),, IF((ARRAYFORMULA(SUM(COUNTIFS(OccupancyAddresses,$A11,OccupancyUnits, $B11, 'Tenant Occupancy'!QF$5:QF23,{""&gt;0"",""Occupied"",""Late""}))))&gt;1,""Multiple Bookings"", IF(SUMIFS( 'Tenant Occupancy'!QF$5:QF23,OccupancyUnits,$B11,OccupancyAd"&amp;"dresses,$A11)&gt;0,SUMIFS('Tenant Occupancy'!QF$5:QF23,OccupancyUnits,$B11,OccupancyAddresses,$A11),IFERROR(VLOOKUP($A11&amp;"" ""&amp;$B11, FILTER(ARRAYFORMULA({OccupancyAddresses&amp;"" ""&amp; OccupancyUnits,'Tenant Occupancy'!QF$5:QF23}),INDEX(ARRAYFORMULA({OccupancyAdd"&amp;"resses&amp;"" ""&amp; OccupancyUnits,'Tenant Occupancy'!QF$5:QF23}),0,2)&lt;&gt;""""),2,FALSE),IF(QE8=TODAY(),""Today"",)))))"),"")</f>
        <v/>
      </c>
      <c r="QF11" s="3" t="str">
        <f>IFERROR(__xludf.DUMMYFUNCTION("IF(ISBLANK($A11),, IF((ARRAYFORMULA(SUM(COUNTIFS(OccupancyAddresses,$A11,OccupancyUnits, $B11, 'Tenant Occupancy'!QG$5:QG23,{""&gt;0"",""Occupied"",""Late""}))))&gt;1,""Multiple Bookings"", IF(SUMIFS( 'Tenant Occupancy'!QG$5:QG23,OccupancyUnits,$B11,OccupancyAd"&amp;"dresses,$A11)&gt;0,SUMIFS('Tenant Occupancy'!QG$5:QG23,OccupancyUnits,$B11,OccupancyAddresses,$A11),IFERROR(VLOOKUP($A11&amp;"" ""&amp;$B11, FILTER(ARRAYFORMULA({OccupancyAddresses&amp;"" ""&amp; OccupancyUnits,'Tenant Occupancy'!QG$5:QG23}),INDEX(ARRAYFORMULA({OccupancyAdd"&amp;"resses&amp;"" ""&amp; OccupancyUnits,'Tenant Occupancy'!QG$5:QG23}),0,2)&lt;&gt;""""),2,FALSE),IF(QF8=TODAY(),""Today"",)))))"),"")</f>
        <v/>
      </c>
      <c r="QG11" s="3" t="str">
        <f>IFERROR(__xludf.DUMMYFUNCTION("IF(ISBLANK($A11),, IF((ARRAYFORMULA(SUM(COUNTIFS(OccupancyAddresses,$A11,OccupancyUnits, $B11, 'Tenant Occupancy'!QH$5:QH23,{""&gt;0"",""Occupied"",""Late""}))))&gt;1,""Multiple Bookings"", IF(SUMIFS( 'Tenant Occupancy'!QH$5:QH23,OccupancyUnits,$B11,OccupancyAd"&amp;"dresses,$A11)&gt;0,SUMIFS('Tenant Occupancy'!QH$5:QH23,OccupancyUnits,$B11,OccupancyAddresses,$A11),IFERROR(VLOOKUP($A11&amp;"" ""&amp;$B11, FILTER(ARRAYFORMULA({OccupancyAddresses&amp;"" ""&amp; OccupancyUnits,'Tenant Occupancy'!QH$5:QH23}),INDEX(ARRAYFORMULA({OccupancyAdd"&amp;"resses&amp;"" ""&amp; OccupancyUnits,'Tenant Occupancy'!QH$5:QH23}),0,2)&lt;&gt;""""),2,FALSE),IF(QG8=TODAY(),""Today"",)))))"),"")</f>
        <v/>
      </c>
      <c r="QH11" s="3" t="str">
        <f>IFERROR(__xludf.DUMMYFUNCTION("IF(ISBLANK($A11),, IF((ARRAYFORMULA(SUM(COUNTIFS(OccupancyAddresses,$A11,OccupancyUnits, $B11, 'Tenant Occupancy'!QI$5:QI23,{""&gt;0"",""Occupied"",""Late""}))))&gt;1,""Multiple Bookings"", IF(SUMIFS( 'Tenant Occupancy'!QI$5:QI23,OccupancyUnits,$B11,OccupancyAd"&amp;"dresses,$A11)&gt;0,SUMIFS('Tenant Occupancy'!QI$5:QI23,OccupancyUnits,$B11,OccupancyAddresses,$A11),IFERROR(VLOOKUP($A11&amp;"" ""&amp;$B11, FILTER(ARRAYFORMULA({OccupancyAddresses&amp;"" ""&amp; OccupancyUnits,'Tenant Occupancy'!QI$5:QI23}),INDEX(ARRAYFORMULA({OccupancyAdd"&amp;"resses&amp;"" ""&amp; OccupancyUnits,'Tenant Occupancy'!QI$5:QI23}),0,2)&lt;&gt;""""),2,FALSE),IF(QH8=TODAY(),""Today"",)))))"),"")</f>
        <v/>
      </c>
      <c r="QI11" s="3" t="str">
        <f>IFERROR(__xludf.DUMMYFUNCTION("IF(ISBLANK($A11),, IF((ARRAYFORMULA(SUM(COUNTIFS(OccupancyAddresses,$A11,OccupancyUnits, $B11, 'Tenant Occupancy'!QJ$5:QJ23,{""&gt;0"",""Occupied"",""Late""}))))&gt;1,""Multiple Bookings"", IF(SUMIFS( 'Tenant Occupancy'!QJ$5:QJ23,OccupancyUnits,$B11,OccupancyAd"&amp;"dresses,$A11)&gt;0,SUMIFS('Tenant Occupancy'!QJ$5:QJ23,OccupancyUnits,$B11,OccupancyAddresses,$A11),IFERROR(VLOOKUP($A11&amp;"" ""&amp;$B11, FILTER(ARRAYFORMULA({OccupancyAddresses&amp;"" ""&amp; OccupancyUnits,'Tenant Occupancy'!QJ$5:QJ23}),INDEX(ARRAYFORMULA({OccupancyAdd"&amp;"resses&amp;"" ""&amp; OccupancyUnits,'Tenant Occupancy'!QJ$5:QJ23}),0,2)&lt;&gt;""""),2,FALSE),IF(QI8=TODAY(),""Today"",)))))"),"")</f>
        <v/>
      </c>
      <c r="QJ11" s="3" t="str">
        <f>IFERROR(__xludf.DUMMYFUNCTION("IF(ISBLANK($A11),, IF((ARRAYFORMULA(SUM(COUNTIFS(OccupancyAddresses,$A11,OccupancyUnits, $B11, 'Tenant Occupancy'!QK$5:QK23,{""&gt;0"",""Occupied"",""Late""}))))&gt;1,""Multiple Bookings"", IF(SUMIFS( 'Tenant Occupancy'!QK$5:QK23,OccupancyUnits,$B11,OccupancyAd"&amp;"dresses,$A11)&gt;0,SUMIFS('Tenant Occupancy'!QK$5:QK23,OccupancyUnits,$B11,OccupancyAddresses,$A11),IFERROR(VLOOKUP($A11&amp;"" ""&amp;$B11, FILTER(ARRAYFORMULA({OccupancyAddresses&amp;"" ""&amp; OccupancyUnits,'Tenant Occupancy'!QK$5:QK23}),INDEX(ARRAYFORMULA({OccupancyAdd"&amp;"resses&amp;"" ""&amp; OccupancyUnits,'Tenant Occupancy'!QK$5:QK23}),0,2)&lt;&gt;""""),2,FALSE),IF(QJ8=TODAY(),""Today"",)))))"),"")</f>
        <v/>
      </c>
      <c r="QK11" s="3" t="str">
        <f>IFERROR(__xludf.DUMMYFUNCTION("IF(ISBLANK($A11),, IF((ARRAYFORMULA(SUM(COUNTIFS(OccupancyAddresses,$A11,OccupancyUnits, $B11, 'Tenant Occupancy'!QL$5:QL23,{""&gt;0"",""Occupied"",""Late""}))))&gt;1,""Multiple Bookings"", IF(SUMIFS( 'Tenant Occupancy'!QL$5:QL23,OccupancyUnits,$B11,OccupancyAd"&amp;"dresses,$A11)&gt;0,SUMIFS('Tenant Occupancy'!QL$5:QL23,OccupancyUnits,$B11,OccupancyAddresses,$A11),IFERROR(VLOOKUP($A11&amp;"" ""&amp;$B11, FILTER(ARRAYFORMULA({OccupancyAddresses&amp;"" ""&amp; OccupancyUnits,'Tenant Occupancy'!QL$5:QL23}),INDEX(ARRAYFORMULA({OccupancyAdd"&amp;"resses&amp;"" ""&amp; OccupancyUnits,'Tenant Occupancy'!QL$5:QL23}),0,2)&lt;&gt;""""),2,FALSE),IF(QK8=TODAY(),""Today"",)))))"),"")</f>
        <v/>
      </c>
      <c r="QL11" s="3" t="str">
        <f>IFERROR(__xludf.DUMMYFUNCTION("IF(ISBLANK($A11),, IF((ARRAYFORMULA(SUM(COUNTIFS(OccupancyAddresses,$A11,OccupancyUnits, $B11, 'Tenant Occupancy'!QM$5:QM23,{""&gt;0"",""Occupied"",""Late""}))))&gt;1,""Multiple Bookings"", IF(SUMIFS( 'Tenant Occupancy'!QM$5:QM23,OccupancyUnits,$B11,OccupancyAd"&amp;"dresses,$A11)&gt;0,SUMIFS('Tenant Occupancy'!QM$5:QM23,OccupancyUnits,$B11,OccupancyAddresses,$A11),IFERROR(VLOOKUP($A11&amp;"" ""&amp;$B11, FILTER(ARRAYFORMULA({OccupancyAddresses&amp;"" ""&amp; OccupancyUnits,'Tenant Occupancy'!QM$5:QM23}),INDEX(ARRAYFORMULA({OccupancyAdd"&amp;"resses&amp;"" ""&amp; OccupancyUnits,'Tenant Occupancy'!QM$5:QM23}),0,2)&lt;&gt;""""),2,FALSE),IF(QL8=TODAY(),""Today"",)))))"),"")</f>
        <v/>
      </c>
      <c r="QM11" s="3" t="str">
        <f>IFERROR(__xludf.DUMMYFUNCTION("IF(ISBLANK($A11),, IF((ARRAYFORMULA(SUM(COUNTIFS(OccupancyAddresses,$A11,OccupancyUnits, $B11, 'Tenant Occupancy'!QN$5:QN23,{""&gt;0"",""Occupied"",""Late""}))))&gt;1,""Multiple Bookings"", IF(SUMIFS( 'Tenant Occupancy'!QN$5:QN23,OccupancyUnits,$B11,OccupancyAd"&amp;"dresses,$A11)&gt;0,SUMIFS('Tenant Occupancy'!QN$5:QN23,OccupancyUnits,$B11,OccupancyAddresses,$A11),IFERROR(VLOOKUP($A11&amp;"" ""&amp;$B11, FILTER(ARRAYFORMULA({OccupancyAddresses&amp;"" ""&amp; OccupancyUnits,'Tenant Occupancy'!QN$5:QN23}),INDEX(ARRAYFORMULA({OccupancyAdd"&amp;"resses&amp;"" ""&amp; OccupancyUnits,'Tenant Occupancy'!QN$5:QN23}),0,2)&lt;&gt;""""),2,FALSE),IF(QM8=TODAY(),""Today"",)))))"),"")</f>
        <v/>
      </c>
      <c r="QN11" s="3" t="str">
        <f>IFERROR(__xludf.DUMMYFUNCTION("IF(ISBLANK($A11),, IF((ARRAYFORMULA(SUM(COUNTIFS(OccupancyAddresses,$A11,OccupancyUnits, $B11, 'Tenant Occupancy'!QO$5:QO23,{""&gt;0"",""Occupied"",""Late""}))))&gt;1,""Multiple Bookings"", IF(SUMIFS( 'Tenant Occupancy'!QO$5:QO23,OccupancyUnits,$B11,OccupancyAd"&amp;"dresses,$A11)&gt;0,SUMIFS('Tenant Occupancy'!QO$5:QO23,OccupancyUnits,$B11,OccupancyAddresses,$A11),IFERROR(VLOOKUP($A11&amp;"" ""&amp;$B11, FILTER(ARRAYFORMULA({OccupancyAddresses&amp;"" ""&amp; OccupancyUnits,'Tenant Occupancy'!QO$5:QO23}),INDEX(ARRAYFORMULA({OccupancyAdd"&amp;"resses&amp;"" ""&amp; OccupancyUnits,'Tenant Occupancy'!QO$5:QO23}),0,2)&lt;&gt;""""),2,FALSE),IF(QN8=TODAY(),""Today"",)))))"),"")</f>
        <v/>
      </c>
      <c r="QO11" s="3" t="str">
        <f>IFERROR(__xludf.DUMMYFUNCTION("IF(ISBLANK($A11),, IF((ARRAYFORMULA(SUM(COUNTIFS(OccupancyAddresses,$A11,OccupancyUnits, $B11, 'Tenant Occupancy'!QP$5:QP23,{""&gt;0"",""Occupied"",""Late""}))))&gt;1,""Multiple Bookings"", IF(SUMIFS( 'Tenant Occupancy'!QP$5:QP23,OccupancyUnits,$B11,OccupancyAd"&amp;"dresses,$A11)&gt;0,SUMIFS('Tenant Occupancy'!QP$5:QP23,OccupancyUnits,$B11,OccupancyAddresses,$A11),IFERROR(VLOOKUP($A11&amp;"" ""&amp;$B11, FILTER(ARRAYFORMULA({OccupancyAddresses&amp;"" ""&amp; OccupancyUnits,'Tenant Occupancy'!QP$5:QP23}),INDEX(ARRAYFORMULA({OccupancyAdd"&amp;"resses&amp;"" ""&amp; OccupancyUnits,'Tenant Occupancy'!QP$5:QP23}),0,2)&lt;&gt;""""),2,FALSE),IF(QO8=TODAY(),""Today"",)))))"),"")</f>
        <v/>
      </c>
      <c r="QP11" s="3" t="str">
        <f>IFERROR(__xludf.DUMMYFUNCTION("IF(ISBLANK($A11),, IF((ARRAYFORMULA(SUM(COUNTIFS(OccupancyAddresses,$A11,OccupancyUnits, $B11, 'Tenant Occupancy'!QQ$5:QQ23,{""&gt;0"",""Occupied"",""Late""}))))&gt;1,""Multiple Bookings"", IF(SUMIFS( 'Tenant Occupancy'!QQ$5:QQ23,OccupancyUnits,$B11,OccupancyAd"&amp;"dresses,$A11)&gt;0,SUMIFS('Tenant Occupancy'!QQ$5:QQ23,OccupancyUnits,$B11,OccupancyAddresses,$A11),IFERROR(VLOOKUP($A11&amp;"" ""&amp;$B11, FILTER(ARRAYFORMULA({OccupancyAddresses&amp;"" ""&amp; OccupancyUnits,'Tenant Occupancy'!QQ$5:QQ23}),INDEX(ARRAYFORMULA({OccupancyAdd"&amp;"resses&amp;"" ""&amp; OccupancyUnits,'Tenant Occupancy'!QQ$5:QQ23}),0,2)&lt;&gt;""""),2,FALSE),IF(QP8=TODAY(),""Today"",)))))"),"")</f>
        <v/>
      </c>
      <c r="QQ11" s="3" t="str">
        <f>IFERROR(__xludf.DUMMYFUNCTION("IF(ISBLANK($A11),, IF((ARRAYFORMULA(SUM(COUNTIFS(OccupancyAddresses,$A11,OccupancyUnits, $B11, 'Tenant Occupancy'!QR$5:QR23,{""&gt;0"",""Occupied"",""Late""}))))&gt;1,""Multiple Bookings"", IF(SUMIFS( 'Tenant Occupancy'!QR$5:QR23,OccupancyUnits,$B11,OccupancyAd"&amp;"dresses,$A11)&gt;0,SUMIFS('Tenant Occupancy'!QR$5:QR23,OccupancyUnits,$B11,OccupancyAddresses,$A11),IFERROR(VLOOKUP($A11&amp;"" ""&amp;$B11, FILTER(ARRAYFORMULA({OccupancyAddresses&amp;"" ""&amp; OccupancyUnits,'Tenant Occupancy'!QR$5:QR23}),INDEX(ARRAYFORMULA({OccupancyAdd"&amp;"resses&amp;"" ""&amp; OccupancyUnits,'Tenant Occupancy'!QR$5:QR23}),0,2)&lt;&gt;""""),2,FALSE),IF(QQ8=TODAY(),""Today"",)))))"),"")</f>
        <v/>
      </c>
      <c r="QR11" s="3" t="str">
        <f>IFERROR(__xludf.DUMMYFUNCTION("IF(ISBLANK($A11),, IF((ARRAYFORMULA(SUM(COUNTIFS(OccupancyAddresses,$A11,OccupancyUnits, $B11, 'Tenant Occupancy'!QS$5:QS23,{""&gt;0"",""Occupied"",""Late""}))))&gt;1,""Multiple Bookings"", IF(SUMIFS( 'Tenant Occupancy'!QS$5:QS23,OccupancyUnits,$B11,OccupancyAd"&amp;"dresses,$A11)&gt;0,SUMIFS('Tenant Occupancy'!QS$5:QS23,OccupancyUnits,$B11,OccupancyAddresses,$A11),IFERROR(VLOOKUP($A11&amp;"" ""&amp;$B11, FILTER(ARRAYFORMULA({OccupancyAddresses&amp;"" ""&amp; OccupancyUnits,'Tenant Occupancy'!QS$5:QS23}),INDEX(ARRAYFORMULA({OccupancyAdd"&amp;"resses&amp;"" ""&amp; OccupancyUnits,'Tenant Occupancy'!QS$5:QS23}),0,2)&lt;&gt;""""),2,FALSE),IF(QR8=TODAY(),""Today"",)))))"),"")</f>
        <v/>
      </c>
      <c r="QS11" s="3" t="str">
        <f>IFERROR(__xludf.DUMMYFUNCTION("IF(ISBLANK($A11),, IF((ARRAYFORMULA(SUM(COUNTIFS(OccupancyAddresses,$A11,OccupancyUnits, $B11, 'Tenant Occupancy'!QT$5:QT23,{""&gt;0"",""Occupied"",""Late""}))))&gt;1,""Multiple Bookings"", IF(SUMIFS( 'Tenant Occupancy'!QT$5:QT23,OccupancyUnits,$B11,OccupancyAd"&amp;"dresses,$A11)&gt;0,SUMIFS('Tenant Occupancy'!QT$5:QT23,OccupancyUnits,$B11,OccupancyAddresses,$A11),IFERROR(VLOOKUP($A11&amp;"" ""&amp;$B11, FILTER(ARRAYFORMULA({OccupancyAddresses&amp;"" ""&amp; OccupancyUnits,'Tenant Occupancy'!QT$5:QT23}),INDEX(ARRAYFORMULA({OccupancyAdd"&amp;"resses&amp;"" ""&amp; OccupancyUnits,'Tenant Occupancy'!QT$5:QT23}),0,2)&lt;&gt;""""),2,FALSE),IF(QS8=TODAY(),""Today"",)))))"),"")</f>
        <v/>
      </c>
      <c r="QT11" s="3" t="str">
        <f>IFERROR(__xludf.DUMMYFUNCTION("IF(ISBLANK($A11),, IF((ARRAYFORMULA(SUM(COUNTIFS(OccupancyAddresses,$A11,OccupancyUnits, $B11, 'Tenant Occupancy'!QU$5:QU23,{""&gt;0"",""Occupied"",""Late""}))))&gt;1,""Multiple Bookings"", IF(SUMIFS( 'Tenant Occupancy'!QU$5:QU23,OccupancyUnits,$B11,OccupancyAd"&amp;"dresses,$A11)&gt;0,SUMIFS('Tenant Occupancy'!QU$5:QU23,OccupancyUnits,$B11,OccupancyAddresses,$A11),IFERROR(VLOOKUP($A11&amp;"" ""&amp;$B11, FILTER(ARRAYFORMULA({OccupancyAddresses&amp;"" ""&amp; OccupancyUnits,'Tenant Occupancy'!QU$5:QU23}),INDEX(ARRAYFORMULA({OccupancyAdd"&amp;"resses&amp;"" ""&amp; OccupancyUnits,'Tenant Occupancy'!QU$5:QU23}),0,2)&lt;&gt;""""),2,FALSE),IF(QT8=TODAY(),""Today"",)))))"),"")</f>
        <v/>
      </c>
      <c r="QU11" s="3" t="str">
        <f>IFERROR(__xludf.DUMMYFUNCTION("IF(ISBLANK($A11),, IF((ARRAYFORMULA(SUM(COUNTIFS(OccupancyAddresses,$A11,OccupancyUnits, $B11, 'Tenant Occupancy'!QV$5:QV23,{""&gt;0"",""Occupied"",""Late""}))))&gt;1,""Multiple Bookings"", IF(SUMIFS( 'Tenant Occupancy'!QV$5:QV23,OccupancyUnits,$B11,OccupancyAd"&amp;"dresses,$A11)&gt;0,SUMIFS('Tenant Occupancy'!QV$5:QV23,OccupancyUnits,$B11,OccupancyAddresses,$A11),IFERROR(VLOOKUP($A11&amp;"" ""&amp;$B11, FILTER(ARRAYFORMULA({OccupancyAddresses&amp;"" ""&amp; OccupancyUnits,'Tenant Occupancy'!QV$5:QV23}),INDEX(ARRAYFORMULA({OccupancyAdd"&amp;"resses&amp;"" ""&amp; OccupancyUnits,'Tenant Occupancy'!QV$5:QV23}),0,2)&lt;&gt;""""),2,FALSE),IF(QU8=TODAY(),""Today"",)))))"),"")</f>
        <v/>
      </c>
      <c r="QV11" s="3" t="str">
        <f>IFERROR(__xludf.DUMMYFUNCTION("IF(ISBLANK($A11),, IF((ARRAYFORMULA(SUM(COUNTIFS(OccupancyAddresses,$A11,OccupancyUnits, $B11, 'Tenant Occupancy'!QW$5:QW23,{""&gt;0"",""Occupied"",""Late""}))))&gt;1,""Multiple Bookings"", IF(SUMIFS( 'Tenant Occupancy'!QW$5:QW23,OccupancyUnits,$B11,OccupancyAd"&amp;"dresses,$A11)&gt;0,SUMIFS('Tenant Occupancy'!QW$5:QW23,OccupancyUnits,$B11,OccupancyAddresses,$A11),IFERROR(VLOOKUP($A11&amp;"" ""&amp;$B11, FILTER(ARRAYFORMULA({OccupancyAddresses&amp;"" ""&amp; OccupancyUnits,'Tenant Occupancy'!QW$5:QW23}),INDEX(ARRAYFORMULA({OccupancyAdd"&amp;"resses&amp;"" ""&amp; OccupancyUnits,'Tenant Occupancy'!QW$5:QW23}),0,2)&lt;&gt;""""),2,FALSE),IF(QV8=TODAY(),""Today"",)))))"),"")</f>
        <v/>
      </c>
      <c r="QW11" s="3" t="str">
        <f>IFERROR(__xludf.DUMMYFUNCTION("IF(ISBLANK($A11),, IF((ARRAYFORMULA(SUM(COUNTIFS(OccupancyAddresses,$A11,OccupancyUnits, $B11, 'Tenant Occupancy'!QX$5:QX23,{""&gt;0"",""Occupied"",""Late""}))))&gt;1,""Multiple Bookings"", IF(SUMIFS( 'Tenant Occupancy'!QX$5:QX23,OccupancyUnits,$B11,OccupancyAd"&amp;"dresses,$A11)&gt;0,SUMIFS('Tenant Occupancy'!QX$5:QX23,OccupancyUnits,$B11,OccupancyAddresses,$A11),IFERROR(VLOOKUP($A11&amp;"" ""&amp;$B11, FILTER(ARRAYFORMULA({OccupancyAddresses&amp;"" ""&amp; OccupancyUnits,'Tenant Occupancy'!QX$5:QX23}),INDEX(ARRAYFORMULA({OccupancyAdd"&amp;"resses&amp;"" ""&amp; OccupancyUnits,'Tenant Occupancy'!QX$5:QX23}),0,2)&lt;&gt;""""),2,FALSE),IF(QW8=TODAY(),""Today"",)))))"),"")</f>
        <v/>
      </c>
      <c r="QX11" s="3" t="str">
        <f>IFERROR(__xludf.DUMMYFUNCTION("IF(ISBLANK($A11),, IF((ARRAYFORMULA(SUM(COUNTIFS(OccupancyAddresses,$A11,OccupancyUnits, $B11, 'Tenant Occupancy'!QY$5:QY23,{""&gt;0"",""Occupied"",""Late""}))))&gt;1,""Multiple Bookings"", IF(SUMIFS( 'Tenant Occupancy'!QY$5:QY23,OccupancyUnits,$B11,OccupancyAd"&amp;"dresses,$A11)&gt;0,SUMIFS('Tenant Occupancy'!QY$5:QY23,OccupancyUnits,$B11,OccupancyAddresses,$A11),IFERROR(VLOOKUP($A11&amp;"" ""&amp;$B11, FILTER(ARRAYFORMULA({OccupancyAddresses&amp;"" ""&amp; OccupancyUnits,'Tenant Occupancy'!QY$5:QY23}),INDEX(ARRAYFORMULA({OccupancyAdd"&amp;"resses&amp;"" ""&amp; OccupancyUnits,'Tenant Occupancy'!QY$5:QY23}),0,2)&lt;&gt;""""),2,FALSE),IF(QX8=TODAY(),""Today"",)))))"),"")</f>
        <v/>
      </c>
      <c r="QY11" s="3" t="str">
        <f>IFERROR(__xludf.DUMMYFUNCTION("IF(ISBLANK($A11),, IF((ARRAYFORMULA(SUM(COUNTIFS(OccupancyAddresses,$A11,OccupancyUnits, $B11, 'Tenant Occupancy'!QZ$5:QZ23,{""&gt;0"",""Occupied"",""Late""}))))&gt;1,""Multiple Bookings"", IF(SUMIFS( 'Tenant Occupancy'!QZ$5:QZ23,OccupancyUnits,$B11,OccupancyAd"&amp;"dresses,$A11)&gt;0,SUMIFS('Tenant Occupancy'!QZ$5:QZ23,OccupancyUnits,$B11,OccupancyAddresses,$A11),IFERROR(VLOOKUP($A11&amp;"" ""&amp;$B11, FILTER(ARRAYFORMULA({OccupancyAddresses&amp;"" ""&amp; OccupancyUnits,'Tenant Occupancy'!QZ$5:QZ23}),INDEX(ARRAYFORMULA({OccupancyAdd"&amp;"resses&amp;"" ""&amp; OccupancyUnits,'Tenant Occupancy'!QZ$5:QZ23}),0,2)&lt;&gt;""""),2,FALSE),IF(QY8=TODAY(),""Today"",)))))"),"")</f>
        <v/>
      </c>
      <c r="QZ11" s="3" t="str">
        <f>IFERROR(__xludf.DUMMYFUNCTION("IF(ISBLANK($A11),, IF((ARRAYFORMULA(SUM(COUNTIFS(OccupancyAddresses,$A11,OccupancyUnits, $B11, 'Tenant Occupancy'!RA$5:RA23,{""&gt;0"",""Occupied"",""Late""}))))&gt;1,""Multiple Bookings"", IF(SUMIFS( 'Tenant Occupancy'!RA$5:RA23,OccupancyUnits,$B11,OccupancyAd"&amp;"dresses,$A11)&gt;0,SUMIFS('Tenant Occupancy'!RA$5:RA23,OccupancyUnits,$B11,OccupancyAddresses,$A11),IFERROR(VLOOKUP($A11&amp;"" ""&amp;$B11, FILTER(ARRAYFORMULA({OccupancyAddresses&amp;"" ""&amp; OccupancyUnits,'Tenant Occupancy'!RA$5:RA23}),INDEX(ARRAYFORMULA({OccupancyAdd"&amp;"resses&amp;"" ""&amp; OccupancyUnits,'Tenant Occupancy'!RA$5:RA23}),0,2)&lt;&gt;""""),2,FALSE),IF(QZ8=TODAY(),""Today"",)))))"),"")</f>
        <v/>
      </c>
      <c r="RA11" s="3" t="str">
        <f>IFERROR(__xludf.DUMMYFUNCTION("IF(ISBLANK($A11),, IF((ARRAYFORMULA(SUM(COUNTIFS(OccupancyAddresses,$A11,OccupancyUnits, $B11, 'Tenant Occupancy'!RB$5:RB23,{""&gt;0"",""Occupied"",""Late""}))))&gt;1,""Multiple Bookings"", IF(SUMIFS( 'Tenant Occupancy'!RB$5:RB23,OccupancyUnits,$B11,OccupancyAd"&amp;"dresses,$A11)&gt;0,SUMIFS('Tenant Occupancy'!RB$5:RB23,OccupancyUnits,$B11,OccupancyAddresses,$A11),IFERROR(VLOOKUP($A11&amp;"" ""&amp;$B11, FILTER(ARRAYFORMULA({OccupancyAddresses&amp;"" ""&amp; OccupancyUnits,'Tenant Occupancy'!RB$5:RB23}),INDEX(ARRAYFORMULA({OccupancyAdd"&amp;"resses&amp;"" ""&amp; OccupancyUnits,'Tenant Occupancy'!RB$5:RB23}),0,2)&lt;&gt;""""),2,FALSE),IF(RA8=TODAY(),""Today"",)))))"),"")</f>
        <v/>
      </c>
      <c r="RB11" s="3" t="str">
        <f>IFERROR(__xludf.DUMMYFUNCTION("IF(ISBLANK($A11),, IF((ARRAYFORMULA(SUM(COUNTIFS(OccupancyAddresses,$A11,OccupancyUnits, $B11, 'Tenant Occupancy'!RC$5:RC23,{""&gt;0"",""Occupied"",""Late""}))))&gt;1,""Multiple Bookings"", IF(SUMIFS( 'Tenant Occupancy'!RC$5:RC23,OccupancyUnits,$B11,OccupancyAd"&amp;"dresses,$A11)&gt;0,SUMIFS('Tenant Occupancy'!RC$5:RC23,OccupancyUnits,$B11,OccupancyAddresses,$A11),IFERROR(VLOOKUP($A11&amp;"" ""&amp;$B11, FILTER(ARRAYFORMULA({OccupancyAddresses&amp;"" ""&amp; OccupancyUnits,'Tenant Occupancy'!RC$5:RC23}),INDEX(ARRAYFORMULA({OccupancyAdd"&amp;"resses&amp;"" ""&amp; OccupancyUnits,'Tenant Occupancy'!RC$5:RC23}),0,2)&lt;&gt;""""),2,FALSE),IF(RB8=TODAY(),""Today"",)))))"),"")</f>
        <v/>
      </c>
      <c r="RC11" s="3" t="str">
        <f>IFERROR(__xludf.DUMMYFUNCTION("IF(ISBLANK($A11),, IF((ARRAYFORMULA(SUM(COUNTIFS(OccupancyAddresses,$A11,OccupancyUnits, $B11, 'Tenant Occupancy'!RD$5:RD23,{""&gt;0"",""Occupied"",""Late""}))))&gt;1,""Multiple Bookings"", IF(SUMIFS( 'Tenant Occupancy'!RD$5:RD23,OccupancyUnits,$B11,OccupancyAd"&amp;"dresses,$A11)&gt;0,SUMIFS('Tenant Occupancy'!RD$5:RD23,OccupancyUnits,$B11,OccupancyAddresses,$A11),IFERROR(VLOOKUP($A11&amp;"" ""&amp;$B11, FILTER(ARRAYFORMULA({OccupancyAddresses&amp;"" ""&amp; OccupancyUnits,'Tenant Occupancy'!RD$5:RD23}),INDEX(ARRAYFORMULA({OccupancyAdd"&amp;"resses&amp;"" ""&amp; OccupancyUnits,'Tenant Occupancy'!RD$5:RD23}),0,2)&lt;&gt;""""),2,FALSE),IF(RC8=TODAY(),""Today"",)))))"),"")</f>
        <v/>
      </c>
      <c r="RD11" s="3" t="str">
        <f>IFERROR(__xludf.DUMMYFUNCTION("IF(ISBLANK($A11),, IF((ARRAYFORMULA(SUM(COUNTIFS(OccupancyAddresses,$A11,OccupancyUnits, $B11, 'Tenant Occupancy'!RE$5:RE23,{""&gt;0"",""Occupied"",""Late""}))))&gt;1,""Multiple Bookings"", IF(SUMIFS( 'Tenant Occupancy'!RE$5:RE23,OccupancyUnits,$B11,OccupancyAd"&amp;"dresses,$A11)&gt;0,SUMIFS('Tenant Occupancy'!RE$5:RE23,OccupancyUnits,$B11,OccupancyAddresses,$A11),IFERROR(VLOOKUP($A11&amp;"" ""&amp;$B11, FILTER(ARRAYFORMULA({OccupancyAddresses&amp;"" ""&amp; OccupancyUnits,'Tenant Occupancy'!RE$5:RE23}),INDEX(ARRAYFORMULA({OccupancyAdd"&amp;"resses&amp;"" ""&amp; OccupancyUnits,'Tenant Occupancy'!RE$5:RE23}),0,2)&lt;&gt;""""),2,FALSE),IF(RD8=TODAY(),""Today"",)))))"),"")</f>
        <v/>
      </c>
      <c r="RE11" s="3" t="str">
        <f>IFERROR(__xludf.DUMMYFUNCTION("IF(ISBLANK($A11),, IF((ARRAYFORMULA(SUM(COUNTIFS(OccupancyAddresses,$A11,OccupancyUnits, $B11, 'Tenant Occupancy'!RF$5:RF23,{""&gt;0"",""Occupied"",""Late""}))))&gt;1,""Multiple Bookings"", IF(SUMIFS( 'Tenant Occupancy'!RF$5:RF23,OccupancyUnits,$B11,OccupancyAd"&amp;"dresses,$A11)&gt;0,SUMIFS('Tenant Occupancy'!RF$5:RF23,OccupancyUnits,$B11,OccupancyAddresses,$A11),IFERROR(VLOOKUP($A11&amp;"" ""&amp;$B11, FILTER(ARRAYFORMULA({OccupancyAddresses&amp;"" ""&amp; OccupancyUnits,'Tenant Occupancy'!RF$5:RF23}),INDEX(ARRAYFORMULA({OccupancyAdd"&amp;"resses&amp;"" ""&amp; OccupancyUnits,'Tenant Occupancy'!RF$5:RF23}),0,2)&lt;&gt;""""),2,FALSE),IF(RE8=TODAY(),""Today"",)))))"),"")</f>
        <v/>
      </c>
      <c r="RF11" s="3" t="str">
        <f>IFERROR(__xludf.DUMMYFUNCTION("IF(ISBLANK($A11),, IF((ARRAYFORMULA(SUM(COUNTIFS(OccupancyAddresses,$A11,OccupancyUnits, $B11, 'Tenant Occupancy'!RG$5:RG23,{""&gt;0"",""Occupied"",""Late""}))))&gt;1,""Multiple Bookings"", IF(SUMIFS( 'Tenant Occupancy'!RG$5:RG23,OccupancyUnits,$B11,OccupancyAd"&amp;"dresses,$A11)&gt;0,SUMIFS('Tenant Occupancy'!RG$5:RG23,OccupancyUnits,$B11,OccupancyAddresses,$A11),IFERROR(VLOOKUP($A11&amp;"" ""&amp;$B11, FILTER(ARRAYFORMULA({OccupancyAddresses&amp;"" ""&amp; OccupancyUnits,'Tenant Occupancy'!RG$5:RG23}),INDEX(ARRAYFORMULA({OccupancyAdd"&amp;"resses&amp;"" ""&amp; OccupancyUnits,'Tenant Occupancy'!RG$5:RG23}),0,2)&lt;&gt;""""),2,FALSE),IF(RF8=TODAY(),""Today"",)))))"),"")</f>
        <v/>
      </c>
      <c r="RG11" s="3" t="str">
        <f>IFERROR(__xludf.DUMMYFUNCTION("IF(ISBLANK($A11),, IF((ARRAYFORMULA(SUM(COUNTIFS(OccupancyAddresses,$A11,OccupancyUnits, $B11, 'Tenant Occupancy'!RH$5:RH23,{""&gt;0"",""Occupied"",""Late""}))))&gt;1,""Multiple Bookings"", IF(SUMIFS( 'Tenant Occupancy'!RH$5:RH23,OccupancyUnits,$B11,OccupancyAd"&amp;"dresses,$A11)&gt;0,SUMIFS('Tenant Occupancy'!RH$5:RH23,OccupancyUnits,$B11,OccupancyAddresses,$A11),IFERROR(VLOOKUP($A11&amp;"" ""&amp;$B11, FILTER(ARRAYFORMULA({OccupancyAddresses&amp;"" ""&amp; OccupancyUnits,'Tenant Occupancy'!RH$5:RH23}),INDEX(ARRAYFORMULA({OccupancyAdd"&amp;"resses&amp;"" ""&amp; OccupancyUnits,'Tenant Occupancy'!RH$5:RH23}),0,2)&lt;&gt;""""),2,FALSE),IF(RG8=TODAY(),""Today"",)))))"),"")</f>
        <v/>
      </c>
      <c r="RH11" s="3" t="str">
        <f>IFERROR(__xludf.DUMMYFUNCTION("IF(ISBLANK($A11),, IF((ARRAYFORMULA(SUM(COUNTIFS(OccupancyAddresses,$A11,OccupancyUnits, $B11, 'Tenant Occupancy'!RI$5:RI23,{""&gt;0"",""Occupied"",""Late""}))))&gt;1,""Multiple Bookings"", IF(SUMIFS( 'Tenant Occupancy'!RI$5:RI23,OccupancyUnits,$B11,OccupancyAd"&amp;"dresses,$A11)&gt;0,SUMIFS('Tenant Occupancy'!RI$5:RI23,OccupancyUnits,$B11,OccupancyAddresses,$A11),IFERROR(VLOOKUP($A11&amp;"" ""&amp;$B11, FILTER(ARRAYFORMULA({OccupancyAddresses&amp;"" ""&amp; OccupancyUnits,'Tenant Occupancy'!RI$5:RI23}),INDEX(ARRAYFORMULA({OccupancyAdd"&amp;"resses&amp;"" ""&amp; OccupancyUnits,'Tenant Occupancy'!RI$5:RI23}),0,2)&lt;&gt;""""),2,FALSE),IF(RH8=TODAY(),""Today"",)))))"),"")</f>
        <v/>
      </c>
      <c r="RI11" s="3" t="str">
        <f>IFERROR(__xludf.DUMMYFUNCTION("IF(ISBLANK($A11),, IF((ARRAYFORMULA(SUM(COUNTIFS(OccupancyAddresses,$A11,OccupancyUnits, $B11, 'Tenant Occupancy'!RJ$5:RJ23,{""&gt;0"",""Occupied"",""Late""}))))&gt;1,""Multiple Bookings"", IF(SUMIFS( 'Tenant Occupancy'!RJ$5:RJ23,OccupancyUnits,$B11,OccupancyAd"&amp;"dresses,$A11)&gt;0,SUMIFS('Tenant Occupancy'!RJ$5:RJ23,OccupancyUnits,$B11,OccupancyAddresses,$A11),IFERROR(VLOOKUP($A11&amp;"" ""&amp;$B11, FILTER(ARRAYFORMULA({OccupancyAddresses&amp;"" ""&amp; OccupancyUnits,'Tenant Occupancy'!RJ$5:RJ23}),INDEX(ARRAYFORMULA({OccupancyAdd"&amp;"resses&amp;"" ""&amp; OccupancyUnits,'Tenant Occupancy'!RJ$5:RJ23}),0,2)&lt;&gt;""""),2,FALSE),IF(RI8=TODAY(),""Today"",)))))"),"")</f>
        <v/>
      </c>
      <c r="RJ11" s="3" t="str">
        <f>IFERROR(__xludf.DUMMYFUNCTION("IF(ISBLANK($A11),, IF((ARRAYFORMULA(SUM(COUNTIFS(OccupancyAddresses,$A11,OccupancyUnits, $B11, 'Tenant Occupancy'!RK$5:RK23,{""&gt;0"",""Occupied"",""Late""}))))&gt;1,""Multiple Bookings"", IF(SUMIFS( 'Tenant Occupancy'!RK$5:RK23,OccupancyUnits,$B11,OccupancyAd"&amp;"dresses,$A11)&gt;0,SUMIFS('Tenant Occupancy'!RK$5:RK23,OccupancyUnits,$B11,OccupancyAddresses,$A11),IFERROR(VLOOKUP($A11&amp;"" ""&amp;$B11, FILTER(ARRAYFORMULA({OccupancyAddresses&amp;"" ""&amp; OccupancyUnits,'Tenant Occupancy'!RK$5:RK23}),INDEX(ARRAYFORMULA({OccupancyAdd"&amp;"resses&amp;"" ""&amp; OccupancyUnits,'Tenant Occupancy'!RK$5:RK23}),0,2)&lt;&gt;""""),2,FALSE),IF(RJ8=TODAY(),""Today"",)))))"),"")</f>
        <v/>
      </c>
      <c r="RK11" s="3" t="str">
        <f>IFERROR(__xludf.DUMMYFUNCTION("IF(ISBLANK($A11),, IF((ARRAYFORMULA(SUM(COUNTIFS(OccupancyAddresses,$A11,OccupancyUnits, $B11, 'Tenant Occupancy'!RL$5:RL23,{""&gt;0"",""Occupied"",""Late""}))))&gt;1,""Multiple Bookings"", IF(SUMIFS( 'Tenant Occupancy'!RL$5:RL23,OccupancyUnits,$B11,OccupancyAd"&amp;"dresses,$A11)&gt;0,SUMIFS('Tenant Occupancy'!RL$5:RL23,OccupancyUnits,$B11,OccupancyAddresses,$A11),IFERROR(VLOOKUP($A11&amp;"" ""&amp;$B11, FILTER(ARRAYFORMULA({OccupancyAddresses&amp;"" ""&amp; OccupancyUnits,'Tenant Occupancy'!RL$5:RL23}),INDEX(ARRAYFORMULA({OccupancyAdd"&amp;"resses&amp;"" ""&amp; OccupancyUnits,'Tenant Occupancy'!RL$5:RL23}),0,2)&lt;&gt;""""),2,FALSE),IF(RK8=TODAY(),""Today"",)))))"),"")</f>
        <v/>
      </c>
      <c r="RL11" s="3" t="str">
        <f>IFERROR(__xludf.DUMMYFUNCTION("IF(ISBLANK($A11),, IF((ARRAYFORMULA(SUM(COUNTIFS(OccupancyAddresses,$A11,OccupancyUnits, $B11, 'Tenant Occupancy'!RM$5:RM23,{""&gt;0"",""Occupied"",""Late""}))))&gt;1,""Multiple Bookings"", IF(SUMIFS( 'Tenant Occupancy'!RM$5:RM23,OccupancyUnits,$B11,OccupancyAd"&amp;"dresses,$A11)&gt;0,SUMIFS('Tenant Occupancy'!RM$5:RM23,OccupancyUnits,$B11,OccupancyAddresses,$A11),IFERROR(VLOOKUP($A11&amp;"" ""&amp;$B11, FILTER(ARRAYFORMULA({OccupancyAddresses&amp;"" ""&amp; OccupancyUnits,'Tenant Occupancy'!RM$5:RM23}),INDEX(ARRAYFORMULA({OccupancyAdd"&amp;"resses&amp;"" ""&amp; OccupancyUnits,'Tenant Occupancy'!RM$5:RM23}),0,2)&lt;&gt;""""),2,FALSE),IF(RL8=TODAY(),""Today"",)))))"),"")</f>
        <v/>
      </c>
      <c r="RM11" s="3" t="str">
        <f>IFERROR(__xludf.DUMMYFUNCTION("IF(ISBLANK($A11),, IF((ARRAYFORMULA(SUM(COUNTIFS(OccupancyAddresses,$A11,OccupancyUnits, $B11, 'Tenant Occupancy'!RN$5:RN23,{""&gt;0"",""Occupied"",""Late""}))))&gt;1,""Multiple Bookings"", IF(SUMIFS( 'Tenant Occupancy'!RN$5:RN23,OccupancyUnits,$B11,OccupancyAd"&amp;"dresses,$A11)&gt;0,SUMIFS('Tenant Occupancy'!RN$5:RN23,OccupancyUnits,$B11,OccupancyAddresses,$A11),IFERROR(VLOOKUP($A11&amp;"" ""&amp;$B11, FILTER(ARRAYFORMULA({OccupancyAddresses&amp;"" ""&amp; OccupancyUnits,'Tenant Occupancy'!RN$5:RN23}),INDEX(ARRAYFORMULA({OccupancyAdd"&amp;"resses&amp;"" ""&amp; OccupancyUnits,'Tenant Occupancy'!RN$5:RN23}),0,2)&lt;&gt;""""),2,FALSE),IF(RM8=TODAY(),""Today"",)))))"),"")</f>
        <v/>
      </c>
      <c r="RN11" s="3" t="str">
        <f>IFERROR(__xludf.DUMMYFUNCTION("IF(ISBLANK($A11),, IF((ARRAYFORMULA(SUM(COUNTIFS(OccupancyAddresses,$A11,OccupancyUnits, $B11, 'Tenant Occupancy'!RO$5:RO23,{""&gt;0"",""Occupied"",""Late""}))))&gt;1,""Multiple Bookings"", IF(SUMIFS( 'Tenant Occupancy'!RO$5:RO23,OccupancyUnits,$B11,OccupancyAd"&amp;"dresses,$A11)&gt;0,SUMIFS('Tenant Occupancy'!RO$5:RO23,OccupancyUnits,$B11,OccupancyAddresses,$A11),IFERROR(VLOOKUP($A11&amp;"" ""&amp;$B11, FILTER(ARRAYFORMULA({OccupancyAddresses&amp;"" ""&amp; OccupancyUnits,'Tenant Occupancy'!RO$5:RO23}),INDEX(ARRAYFORMULA({OccupancyAdd"&amp;"resses&amp;"" ""&amp; OccupancyUnits,'Tenant Occupancy'!RO$5:RO23}),0,2)&lt;&gt;""""),2,FALSE),IF(RN8=TODAY(),""Today"",)))))"),"")</f>
        <v/>
      </c>
      <c r="RO11" s="3" t="str">
        <f>IFERROR(__xludf.DUMMYFUNCTION("IF(ISBLANK($A11),, IF((ARRAYFORMULA(SUM(COUNTIFS(OccupancyAddresses,$A11,OccupancyUnits, $B11, 'Tenant Occupancy'!RP$5:RP23,{""&gt;0"",""Occupied"",""Late""}))))&gt;1,""Multiple Bookings"", IF(SUMIFS( 'Tenant Occupancy'!RP$5:RP23,OccupancyUnits,$B11,OccupancyAd"&amp;"dresses,$A11)&gt;0,SUMIFS('Tenant Occupancy'!RP$5:RP23,OccupancyUnits,$B11,OccupancyAddresses,$A11),IFERROR(VLOOKUP($A11&amp;"" ""&amp;$B11, FILTER(ARRAYFORMULA({OccupancyAddresses&amp;"" ""&amp; OccupancyUnits,'Tenant Occupancy'!RP$5:RP23}),INDEX(ARRAYFORMULA({OccupancyAdd"&amp;"resses&amp;"" ""&amp; OccupancyUnits,'Tenant Occupancy'!RP$5:RP23}),0,2)&lt;&gt;""""),2,FALSE),IF(RO8=TODAY(),""Today"",)))))"),"")</f>
        <v/>
      </c>
      <c r="RP11" s="3" t="str">
        <f>IFERROR(__xludf.DUMMYFUNCTION("IF(ISBLANK($A11),, IF((ARRAYFORMULA(SUM(COUNTIFS(OccupancyAddresses,$A11,OccupancyUnits, $B11, 'Tenant Occupancy'!RQ$5:RQ23,{""&gt;0"",""Occupied"",""Late""}))))&gt;1,""Multiple Bookings"", IF(SUMIFS( 'Tenant Occupancy'!RQ$5:RQ23,OccupancyUnits,$B11,OccupancyAd"&amp;"dresses,$A11)&gt;0,SUMIFS('Tenant Occupancy'!RQ$5:RQ23,OccupancyUnits,$B11,OccupancyAddresses,$A11),IFERROR(VLOOKUP($A11&amp;"" ""&amp;$B11, FILTER(ARRAYFORMULA({OccupancyAddresses&amp;"" ""&amp; OccupancyUnits,'Tenant Occupancy'!RQ$5:RQ23}),INDEX(ARRAYFORMULA({OccupancyAdd"&amp;"resses&amp;"" ""&amp; OccupancyUnits,'Tenant Occupancy'!RQ$5:RQ23}),0,2)&lt;&gt;""""),2,FALSE),IF(RP8=TODAY(),""Today"",)))))"),"")</f>
        <v/>
      </c>
      <c r="RQ11" s="3" t="str">
        <f>IFERROR(__xludf.DUMMYFUNCTION("IF(ISBLANK($A11),, IF((ARRAYFORMULA(SUM(COUNTIFS(OccupancyAddresses,$A11,OccupancyUnits, $B11, 'Tenant Occupancy'!RR$5:RR23,{""&gt;0"",""Occupied"",""Late""}))))&gt;1,""Multiple Bookings"", IF(SUMIFS( 'Tenant Occupancy'!RR$5:RR23,OccupancyUnits,$B11,OccupancyAd"&amp;"dresses,$A11)&gt;0,SUMIFS('Tenant Occupancy'!RR$5:RR23,OccupancyUnits,$B11,OccupancyAddresses,$A11),IFERROR(VLOOKUP($A11&amp;"" ""&amp;$B11, FILTER(ARRAYFORMULA({OccupancyAddresses&amp;"" ""&amp; OccupancyUnits,'Tenant Occupancy'!RR$5:RR23}),INDEX(ARRAYFORMULA({OccupancyAdd"&amp;"resses&amp;"" ""&amp; OccupancyUnits,'Tenant Occupancy'!RR$5:RR23}),0,2)&lt;&gt;""""),2,FALSE),IF(RQ8=TODAY(),""Today"",)))))"),"")</f>
        <v/>
      </c>
      <c r="RR11" s="3" t="str">
        <f>IFERROR(__xludf.DUMMYFUNCTION("IF(ISBLANK($A11),, IF((ARRAYFORMULA(SUM(COUNTIFS(OccupancyAddresses,$A11,OccupancyUnits, $B11, 'Tenant Occupancy'!RS$5:RS23,{""&gt;0"",""Occupied"",""Late""}))))&gt;1,""Multiple Bookings"", IF(SUMIFS( 'Tenant Occupancy'!RS$5:RS23,OccupancyUnits,$B11,OccupancyAd"&amp;"dresses,$A11)&gt;0,SUMIFS('Tenant Occupancy'!RS$5:RS23,OccupancyUnits,$B11,OccupancyAddresses,$A11),IFERROR(VLOOKUP($A11&amp;"" ""&amp;$B11, FILTER(ARRAYFORMULA({OccupancyAddresses&amp;"" ""&amp; OccupancyUnits,'Tenant Occupancy'!RS$5:RS23}),INDEX(ARRAYFORMULA({OccupancyAdd"&amp;"resses&amp;"" ""&amp; OccupancyUnits,'Tenant Occupancy'!RS$5:RS23}),0,2)&lt;&gt;""""),2,FALSE),IF(RR8=TODAY(),""Today"",)))))"),"")</f>
        <v/>
      </c>
      <c r="RS11" s="3" t="str">
        <f>IFERROR(__xludf.DUMMYFUNCTION("IF(ISBLANK($A11),, IF((ARRAYFORMULA(SUM(COUNTIFS(OccupancyAddresses,$A11,OccupancyUnits, $B11, 'Tenant Occupancy'!RT$5:RT23,{""&gt;0"",""Occupied"",""Late""}))))&gt;1,""Multiple Bookings"", IF(SUMIFS( 'Tenant Occupancy'!RT$5:RT23,OccupancyUnits,$B11,OccupancyAd"&amp;"dresses,$A11)&gt;0,SUMIFS('Tenant Occupancy'!RT$5:RT23,OccupancyUnits,$B11,OccupancyAddresses,$A11),IFERROR(VLOOKUP($A11&amp;"" ""&amp;$B11, FILTER(ARRAYFORMULA({OccupancyAddresses&amp;"" ""&amp; OccupancyUnits,'Tenant Occupancy'!RT$5:RT23}),INDEX(ARRAYFORMULA({OccupancyAdd"&amp;"resses&amp;"" ""&amp; OccupancyUnits,'Tenant Occupancy'!RT$5:RT23}),0,2)&lt;&gt;""""),2,FALSE),IF(RS8=TODAY(),""Today"",)))))"),"")</f>
        <v/>
      </c>
      <c r="RT11" s="3" t="str">
        <f>IFERROR(__xludf.DUMMYFUNCTION("IF(ISBLANK($A11),, IF((ARRAYFORMULA(SUM(COUNTIFS(OccupancyAddresses,$A11,OccupancyUnits, $B11, 'Tenant Occupancy'!RU$5:RU23,{""&gt;0"",""Occupied"",""Late""}))))&gt;1,""Multiple Bookings"", IF(SUMIFS( 'Tenant Occupancy'!RU$5:RU23,OccupancyUnits,$B11,OccupancyAd"&amp;"dresses,$A11)&gt;0,SUMIFS('Tenant Occupancy'!RU$5:RU23,OccupancyUnits,$B11,OccupancyAddresses,$A11),IFERROR(VLOOKUP($A11&amp;"" ""&amp;$B11, FILTER(ARRAYFORMULA({OccupancyAddresses&amp;"" ""&amp; OccupancyUnits,'Tenant Occupancy'!RU$5:RU23}),INDEX(ARRAYFORMULA({OccupancyAdd"&amp;"resses&amp;"" ""&amp; OccupancyUnits,'Tenant Occupancy'!RU$5:RU23}),0,2)&lt;&gt;""""),2,FALSE),IF(RT8=TODAY(),""Today"",)))))"),"")</f>
        <v/>
      </c>
      <c r="RU11" s="3" t="str">
        <f>IFERROR(__xludf.DUMMYFUNCTION("IF(ISBLANK($A11),, IF((ARRAYFORMULA(SUM(COUNTIFS(OccupancyAddresses,$A11,OccupancyUnits, $B11, 'Tenant Occupancy'!RV$5:RV23,{""&gt;0"",""Occupied"",""Late""}))))&gt;1,""Multiple Bookings"", IF(SUMIFS( 'Tenant Occupancy'!RV$5:RV23,OccupancyUnits,$B11,OccupancyAd"&amp;"dresses,$A11)&gt;0,SUMIFS('Tenant Occupancy'!RV$5:RV23,OccupancyUnits,$B11,OccupancyAddresses,$A11),IFERROR(VLOOKUP($A11&amp;"" ""&amp;$B11, FILTER(ARRAYFORMULA({OccupancyAddresses&amp;"" ""&amp; OccupancyUnits,'Tenant Occupancy'!RV$5:RV23}),INDEX(ARRAYFORMULA({OccupancyAdd"&amp;"resses&amp;"" ""&amp; OccupancyUnits,'Tenant Occupancy'!RV$5:RV23}),0,2)&lt;&gt;""""),2,FALSE),IF(RU8=TODAY(),""Today"",)))))"),"")</f>
        <v/>
      </c>
      <c r="RV11" s="3" t="str">
        <f>IFERROR(__xludf.DUMMYFUNCTION("IF(ISBLANK($A11),, IF((ARRAYFORMULA(SUM(COUNTIFS(OccupancyAddresses,$A11,OccupancyUnits, $B11, 'Tenant Occupancy'!RW$5:RW23,{""&gt;0"",""Occupied"",""Late""}))))&gt;1,""Multiple Bookings"", IF(SUMIFS( 'Tenant Occupancy'!RW$5:RW23,OccupancyUnits,$B11,OccupancyAd"&amp;"dresses,$A11)&gt;0,SUMIFS('Tenant Occupancy'!RW$5:RW23,OccupancyUnits,$B11,OccupancyAddresses,$A11),IFERROR(VLOOKUP($A11&amp;"" ""&amp;$B11, FILTER(ARRAYFORMULA({OccupancyAddresses&amp;"" ""&amp; OccupancyUnits,'Tenant Occupancy'!RW$5:RW23}),INDEX(ARRAYFORMULA({OccupancyAdd"&amp;"resses&amp;"" ""&amp; OccupancyUnits,'Tenant Occupancy'!RW$5:RW23}),0,2)&lt;&gt;""""),2,FALSE),IF(RV8=TODAY(),""Today"",)))))"),"")</f>
        <v/>
      </c>
      <c r="RW11" s="3" t="str">
        <f>IFERROR(__xludf.DUMMYFUNCTION("IF(ISBLANK($A11),, IF((ARRAYFORMULA(SUM(COUNTIFS(OccupancyAddresses,$A11,OccupancyUnits, $B11, 'Tenant Occupancy'!RX$5:RX23,{""&gt;0"",""Occupied"",""Late""}))))&gt;1,""Multiple Bookings"", IF(SUMIFS( 'Tenant Occupancy'!RX$5:RX23,OccupancyUnits,$B11,OccupancyAd"&amp;"dresses,$A11)&gt;0,SUMIFS('Tenant Occupancy'!RX$5:RX23,OccupancyUnits,$B11,OccupancyAddresses,$A11),IFERROR(VLOOKUP($A11&amp;"" ""&amp;$B11, FILTER(ARRAYFORMULA({OccupancyAddresses&amp;"" ""&amp; OccupancyUnits,'Tenant Occupancy'!RX$5:RX23}),INDEX(ARRAYFORMULA({OccupancyAdd"&amp;"resses&amp;"" ""&amp; OccupancyUnits,'Tenant Occupancy'!RX$5:RX23}),0,2)&lt;&gt;""""),2,FALSE),IF(RW8=TODAY(),""Today"",)))))"),"")</f>
        <v/>
      </c>
      <c r="RX11" s="3" t="str">
        <f>IFERROR(__xludf.DUMMYFUNCTION("IF(ISBLANK($A11),, IF((ARRAYFORMULA(SUM(COUNTIFS(OccupancyAddresses,$A11,OccupancyUnits, $B11, 'Tenant Occupancy'!RY$5:RY23,{""&gt;0"",""Occupied"",""Late""}))))&gt;1,""Multiple Bookings"", IF(SUMIFS( 'Tenant Occupancy'!RY$5:RY23,OccupancyUnits,$B11,OccupancyAd"&amp;"dresses,$A11)&gt;0,SUMIFS('Tenant Occupancy'!RY$5:RY23,OccupancyUnits,$B11,OccupancyAddresses,$A11),IFERROR(VLOOKUP($A11&amp;"" ""&amp;$B11, FILTER(ARRAYFORMULA({OccupancyAddresses&amp;"" ""&amp; OccupancyUnits,'Tenant Occupancy'!RY$5:RY23}),INDEX(ARRAYFORMULA({OccupancyAdd"&amp;"resses&amp;"" ""&amp; OccupancyUnits,'Tenant Occupancy'!RY$5:RY23}),0,2)&lt;&gt;""""),2,FALSE),IF(RX8=TODAY(),""Today"",)))))"),"")</f>
        <v/>
      </c>
      <c r="RY11" s="3" t="str">
        <f>IFERROR(__xludf.DUMMYFUNCTION("IF(ISBLANK($A11),, IF((ARRAYFORMULA(SUM(COUNTIFS(OccupancyAddresses,$A11,OccupancyUnits, $B11, 'Tenant Occupancy'!RZ$5:RZ23,{""&gt;0"",""Occupied"",""Late""}))))&gt;1,""Multiple Bookings"", IF(SUMIFS( 'Tenant Occupancy'!RZ$5:RZ23,OccupancyUnits,$B11,OccupancyAd"&amp;"dresses,$A11)&gt;0,SUMIFS('Tenant Occupancy'!RZ$5:RZ23,OccupancyUnits,$B11,OccupancyAddresses,$A11),IFERROR(VLOOKUP($A11&amp;"" ""&amp;$B11, FILTER(ARRAYFORMULA({OccupancyAddresses&amp;"" ""&amp; OccupancyUnits,'Tenant Occupancy'!RZ$5:RZ23}),INDEX(ARRAYFORMULA({OccupancyAdd"&amp;"resses&amp;"" ""&amp; OccupancyUnits,'Tenant Occupancy'!RZ$5:RZ23}),0,2)&lt;&gt;""""),2,FALSE),IF(RY8=TODAY(),""Today"",)))))"),"")</f>
        <v/>
      </c>
      <c r="RZ11" s="3" t="str">
        <f>IFERROR(__xludf.DUMMYFUNCTION("IF(ISBLANK($A11),, IF((ARRAYFORMULA(SUM(COUNTIFS(OccupancyAddresses,$A11,OccupancyUnits, $B11, 'Tenant Occupancy'!SA$5:SA23,{""&gt;0"",""Occupied"",""Late""}))))&gt;1,""Multiple Bookings"", IF(SUMIFS( 'Tenant Occupancy'!SA$5:SA23,OccupancyUnits,$B11,OccupancyAd"&amp;"dresses,$A11)&gt;0,SUMIFS('Tenant Occupancy'!SA$5:SA23,OccupancyUnits,$B11,OccupancyAddresses,$A11),IFERROR(VLOOKUP($A11&amp;"" ""&amp;$B11, FILTER(ARRAYFORMULA({OccupancyAddresses&amp;"" ""&amp; OccupancyUnits,'Tenant Occupancy'!SA$5:SA23}),INDEX(ARRAYFORMULA({OccupancyAdd"&amp;"resses&amp;"" ""&amp; OccupancyUnits,'Tenant Occupancy'!SA$5:SA23}),0,2)&lt;&gt;""""),2,FALSE),IF(RZ8=TODAY(),""Today"",)))))"),"")</f>
        <v/>
      </c>
      <c r="SA11" s="3" t="str">
        <f>IFERROR(__xludf.DUMMYFUNCTION("IF(ISBLANK($A11),, IF((ARRAYFORMULA(SUM(COUNTIFS(OccupancyAddresses,$A11,OccupancyUnits, $B11, 'Tenant Occupancy'!SB$5:SB23,{""&gt;0"",""Occupied"",""Late""}))))&gt;1,""Multiple Bookings"", IF(SUMIFS( 'Tenant Occupancy'!SB$5:SB23,OccupancyUnits,$B11,OccupancyAd"&amp;"dresses,$A11)&gt;0,SUMIFS('Tenant Occupancy'!SB$5:SB23,OccupancyUnits,$B11,OccupancyAddresses,$A11),IFERROR(VLOOKUP($A11&amp;"" ""&amp;$B11, FILTER(ARRAYFORMULA({OccupancyAddresses&amp;"" ""&amp; OccupancyUnits,'Tenant Occupancy'!SB$5:SB23}),INDEX(ARRAYFORMULA({OccupancyAdd"&amp;"resses&amp;"" ""&amp; OccupancyUnits,'Tenant Occupancy'!SB$5:SB23}),0,2)&lt;&gt;""""),2,FALSE),IF(SA8=TODAY(),""Today"",)))))"),"")</f>
        <v/>
      </c>
      <c r="SB11" s="3" t="str">
        <f>IFERROR(__xludf.DUMMYFUNCTION("IF(ISBLANK($A11),, IF((ARRAYFORMULA(SUM(COUNTIFS(OccupancyAddresses,$A11,OccupancyUnits, $B11, 'Tenant Occupancy'!SC$5:SC23,{""&gt;0"",""Occupied"",""Late""}))))&gt;1,""Multiple Bookings"", IF(SUMIFS( 'Tenant Occupancy'!SC$5:SC23,OccupancyUnits,$B11,OccupancyAd"&amp;"dresses,$A11)&gt;0,SUMIFS('Tenant Occupancy'!SC$5:SC23,OccupancyUnits,$B11,OccupancyAddresses,$A11),IFERROR(VLOOKUP($A11&amp;"" ""&amp;$B11, FILTER(ARRAYFORMULA({OccupancyAddresses&amp;"" ""&amp; OccupancyUnits,'Tenant Occupancy'!SC$5:SC23}),INDEX(ARRAYFORMULA({OccupancyAdd"&amp;"resses&amp;"" ""&amp; OccupancyUnits,'Tenant Occupancy'!SC$5:SC23}),0,2)&lt;&gt;""""),2,FALSE),IF(SB8=TODAY(),""Today"",)))))"),"")</f>
        <v/>
      </c>
      <c r="SC11" s="3" t="str">
        <f>IFERROR(__xludf.DUMMYFUNCTION("IF(ISBLANK($A11),, IF((ARRAYFORMULA(SUM(COUNTIFS(OccupancyAddresses,$A11,OccupancyUnits, $B11, 'Tenant Occupancy'!SD$5:SD23,{""&gt;0"",""Occupied"",""Late""}))))&gt;1,""Multiple Bookings"", IF(SUMIFS( 'Tenant Occupancy'!SD$5:SD23,OccupancyUnits,$B11,OccupancyAd"&amp;"dresses,$A11)&gt;0,SUMIFS('Tenant Occupancy'!SD$5:SD23,OccupancyUnits,$B11,OccupancyAddresses,$A11),IFERROR(VLOOKUP($A11&amp;"" ""&amp;$B11, FILTER(ARRAYFORMULA({OccupancyAddresses&amp;"" ""&amp; OccupancyUnits,'Tenant Occupancy'!SD$5:SD23}),INDEX(ARRAYFORMULA({OccupancyAdd"&amp;"resses&amp;"" ""&amp; OccupancyUnits,'Tenant Occupancy'!SD$5:SD23}),0,2)&lt;&gt;""""),2,FALSE),IF(SC8=TODAY(),""Today"",)))))"),"")</f>
        <v/>
      </c>
      <c r="SD11" s="3" t="str">
        <f>IFERROR(__xludf.DUMMYFUNCTION("IF(ISBLANK($A11),, IF((ARRAYFORMULA(SUM(COUNTIFS(OccupancyAddresses,$A11,OccupancyUnits, $B11, 'Tenant Occupancy'!SE$5:SE23,{""&gt;0"",""Occupied"",""Late""}))))&gt;1,""Multiple Bookings"", IF(SUMIFS( 'Tenant Occupancy'!SE$5:SE23,OccupancyUnits,$B11,OccupancyAd"&amp;"dresses,$A11)&gt;0,SUMIFS('Tenant Occupancy'!SE$5:SE23,OccupancyUnits,$B11,OccupancyAddresses,$A11),IFERROR(VLOOKUP($A11&amp;"" ""&amp;$B11, FILTER(ARRAYFORMULA({OccupancyAddresses&amp;"" ""&amp; OccupancyUnits,'Tenant Occupancy'!SE$5:SE23}),INDEX(ARRAYFORMULA({OccupancyAdd"&amp;"resses&amp;"" ""&amp; OccupancyUnits,'Tenant Occupancy'!SE$5:SE23}),0,2)&lt;&gt;""""),2,FALSE),IF(SD8=TODAY(),""Today"",)))))"),"")</f>
        <v/>
      </c>
      <c r="SE11" s="3" t="str">
        <f>IFERROR(__xludf.DUMMYFUNCTION("IF(ISBLANK($A11),, IF((ARRAYFORMULA(SUM(COUNTIFS(OccupancyAddresses,$A11,OccupancyUnits, $B11, 'Tenant Occupancy'!SF$5:SF23,{""&gt;0"",""Occupied"",""Late""}))))&gt;1,""Multiple Bookings"", IF(SUMIFS( 'Tenant Occupancy'!SF$5:SF23,OccupancyUnits,$B11,OccupancyAd"&amp;"dresses,$A11)&gt;0,SUMIFS('Tenant Occupancy'!SF$5:SF23,OccupancyUnits,$B11,OccupancyAddresses,$A11),IFERROR(VLOOKUP($A11&amp;"" ""&amp;$B11, FILTER(ARRAYFORMULA({OccupancyAddresses&amp;"" ""&amp; OccupancyUnits,'Tenant Occupancy'!SF$5:SF23}),INDEX(ARRAYFORMULA({OccupancyAdd"&amp;"resses&amp;"" ""&amp; OccupancyUnits,'Tenant Occupancy'!SF$5:SF23}),0,2)&lt;&gt;""""),2,FALSE),IF(SE8=TODAY(),""Today"",)))))"),"")</f>
        <v/>
      </c>
      <c r="SF11" s="3" t="str">
        <f>IFERROR(__xludf.DUMMYFUNCTION("IF(ISBLANK($A11),, IF((ARRAYFORMULA(SUM(COUNTIFS(OccupancyAddresses,$A11,OccupancyUnits, $B11, 'Tenant Occupancy'!SG$5:SG23,{""&gt;0"",""Occupied"",""Late""}))))&gt;1,""Multiple Bookings"", IF(SUMIFS( 'Tenant Occupancy'!SG$5:SG23,OccupancyUnits,$B11,OccupancyAd"&amp;"dresses,$A11)&gt;0,SUMIFS('Tenant Occupancy'!SG$5:SG23,OccupancyUnits,$B11,OccupancyAddresses,$A11),IFERROR(VLOOKUP($A11&amp;"" ""&amp;$B11, FILTER(ARRAYFORMULA({OccupancyAddresses&amp;"" ""&amp; OccupancyUnits,'Tenant Occupancy'!SG$5:SG23}),INDEX(ARRAYFORMULA({OccupancyAdd"&amp;"resses&amp;"" ""&amp; OccupancyUnits,'Tenant Occupancy'!SG$5:SG23}),0,2)&lt;&gt;""""),2,FALSE),IF(SF8=TODAY(),""Today"",)))))"),"")</f>
        <v/>
      </c>
      <c r="SG11" s="3" t="str">
        <f>IFERROR(__xludf.DUMMYFUNCTION("IF(ISBLANK($A11),, IF((ARRAYFORMULA(SUM(COUNTIFS(OccupancyAddresses,$A11,OccupancyUnits, $B11, 'Tenant Occupancy'!SH$5:SH23,{""&gt;0"",""Occupied"",""Late""}))))&gt;1,""Multiple Bookings"", IF(SUMIFS( 'Tenant Occupancy'!SH$5:SH23,OccupancyUnits,$B11,OccupancyAd"&amp;"dresses,$A11)&gt;0,SUMIFS('Tenant Occupancy'!SH$5:SH23,OccupancyUnits,$B11,OccupancyAddresses,$A11),IFERROR(VLOOKUP($A11&amp;"" ""&amp;$B11, FILTER(ARRAYFORMULA({OccupancyAddresses&amp;"" ""&amp; OccupancyUnits,'Tenant Occupancy'!SH$5:SH23}),INDEX(ARRAYFORMULA({OccupancyAdd"&amp;"resses&amp;"" ""&amp; OccupancyUnits,'Tenant Occupancy'!SH$5:SH23}),0,2)&lt;&gt;""""),2,FALSE),IF(SG8=TODAY(),""Today"",)))))"),"")</f>
        <v/>
      </c>
      <c r="SH11" s="3" t="str">
        <f>IFERROR(__xludf.DUMMYFUNCTION("IF(ISBLANK($A11),, IF((ARRAYFORMULA(SUM(COUNTIFS(OccupancyAddresses,$A11,OccupancyUnits, $B11, 'Tenant Occupancy'!SI$5:SI23,{""&gt;0"",""Occupied"",""Late""}))))&gt;1,""Multiple Bookings"", IF(SUMIFS( 'Tenant Occupancy'!SI$5:SI23,OccupancyUnits,$B11,OccupancyAd"&amp;"dresses,$A11)&gt;0,SUMIFS('Tenant Occupancy'!SI$5:SI23,OccupancyUnits,$B11,OccupancyAddresses,$A11),IFERROR(VLOOKUP($A11&amp;"" ""&amp;$B11, FILTER(ARRAYFORMULA({OccupancyAddresses&amp;"" ""&amp; OccupancyUnits,'Tenant Occupancy'!SI$5:SI23}),INDEX(ARRAYFORMULA({OccupancyAdd"&amp;"resses&amp;"" ""&amp; OccupancyUnits,'Tenant Occupancy'!SI$5:SI23}),0,2)&lt;&gt;""""),2,FALSE),IF(SH8=TODAY(),""Today"",)))))"),"")</f>
        <v/>
      </c>
      <c r="SI11" s="3" t="str">
        <f>IFERROR(__xludf.DUMMYFUNCTION("IF(ISBLANK($A11),, IF((ARRAYFORMULA(SUM(COUNTIFS(OccupancyAddresses,$A11,OccupancyUnits, $B11, 'Tenant Occupancy'!SJ$5:SJ23,{""&gt;0"",""Occupied"",""Late""}))))&gt;1,""Multiple Bookings"", IF(SUMIFS( 'Tenant Occupancy'!SJ$5:SJ23,OccupancyUnits,$B11,OccupancyAd"&amp;"dresses,$A11)&gt;0,SUMIFS('Tenant Occupancy'!SJ$5:SJ23,OccupancyUnits,$B11,OccupancyAddresses,$A11),IFERROR(VLOOKUP($A11&amp;"" ""&amp;$B11, FILTER(ARRAYFORMULA({OccupancyAddresses&amp;"" ""&amp; OccupancyUnits,'Tenant Occupancy'!SJ$5:SJ23}),INDEX(ARRAYFORMULA({OccupancyAdd"&amp;"resses&amp;"" ""&amp; OccupancyUnits,'Tenant Occupancy'!SJ$5:SJ23}),0,2)&lt;&gt;""""),2,FALSE),IF(SI8=TODAY(),""Today"",)))))"),"")</f>
        <v/>
      </c>
      <c r="SJ11" s="3" t="str">
        <f>IFERROR(__xludf.DUMMYFUNCTION("IF(ISBLANK($A11),, IF((ARRAYFORMULA(SUM(COUNTIFS(OccupancyAddresses,$A11,OccupancyUnits, $B11, 'Tenant Occupancy'!SK$5:SK23,{""&gt;0"",""Occupied"",""Late""}))))&gt;1,""Multiple Bookings"", IF(SUMIFS( 'Tenant Occupancy'!SK$5:SK23,OccupancyUnits,$B11,OccupancyAd"&amp;"dresses,$A11)&gt;0,SUMIFS('Tenant Occupancy'!SK$5:SK23,OccupancyUnits,$B11,OccupancyAddresses,$A11),IFERROR(VLOOKUP($A11&amp;"" ""&amp;$B11, FILTER(ARRAYFORMULA({OccupancyAddresses&amp;"" ""&amp; OccupancyUnits,'Tenant Occupancy'!SK$5:SK23}),INDEX(ARRAYFORMULA({OccupancyAdd"&amp;"resses&amp;"" ""&amp; OccupancyUnits,'Tenant Occupancy'!SK$5:SK23}),0,2)&lt;&gt;""""),2,FALSE),IF(SJ8=TODAY(),""Today"",)))))"),"")</f>
        <v/>
      </c>
      <c r="SK11" s="3" t="str">
        <f>IFERROR(__xludf.DUMMYFUNCTION("IF(ISBLANK($A11),, IF((ARRAYFORMULA(SUM(COUNTIFS(OccupancyAddresses,$A11,OccupancyUnits, $B11, 'Tenant Occupancy'!SL$5:SL23,{""&gt;0"",""Occupied"",""Late""}))))&gt;1,""Multiple Bookings"", IF(SUMIFS( 'Tenant Occupancy'!SL$5:SL23,OccupancyUnits,$B11,OccupancyAd"&amp;"dresses,$A11)&gt;0,SUMIFS('Tenant Occupancy'!SL$5:SL23,OccupancyUnits,$B11,OccupancyAddresses,$A11),IFERROR(VLOOKUP($A11&amp;"" ""&amp;$B11, FILTER(ARRAYFORMULA({OccupancyAddresses&amp;"" ""&amp; OccupancyUnits,'Tenant Occupancy'!SL$5:SL23}),INDEX(ARRAYFORMULA({OccupancyAdd"&amp;"resses&amp;"" ""&amp; OccupancyUnits,'Tenant Occupancy'!SL$5:SL23}),0,2)&lt;&gt;""""),2,FALSE),IF(SK8=TODAY(),""Today"",)))))"),"")</f>
        <v/>
      </c>
      <c r="SL11" s="3" t="str">
        <f>IFERROR(__xludf.DUMMYFUNCTION("IF(ISBLANK($A11),, IF((ARRAYFORMULA(SUM(COUNTIFS(OccupancyAddresses,$A11,OccupancyUnits, $B11, 'Tenant Occupancy'!SM$5:SM23,{""&gt;0"",""Occupied"",""Late""}))))&gt;1,""Multiple Bookings"", IF(SUMIFS( 'Tenant Occupancy'!SM$5:SM23,OccupancyUnits,$B11,OccupancyAd"&amp;"dresses,$A11)&gt;0,SUMIFS('Tenant Occupancy'!SM$5:SM23,OccupancyUnits,$B11,OccupancyAddresses,$A11),IFERROR(VLOOKUP($A11&amp;"" ""&amp;$B11, FILTER(ARRAYFORMULA({OccupancyAddresses&amp;"" ""&amp; OccupancyUnits,'Tenant Occupancy'!SM$5:SM23}),INDEX(ARRAYFORMULA({OccupancyAdd"&amp;"resses&amp;"" ""&amp; OccupancyUnits,'Tenant Occupancy'!SM$5:SM23}),0,2)&lt;&gt;""""),2,FALSE),IF(SL8=TODAY(),""Today"",)))))"),"")</f>
        <v/>
      </c>
      <c r="SM11" s="3" t="str">
        <f>IFERROR(__xludf.DUMMYFUNCTION("IF(ISBLANK($A11),, IF((ARRAYFORMULA(SUM(COUNTIFS(OccupancyAddresses,$A11,OccupancyUnits, $B11, 'Tenant Occupancy'!SN$5:SN23,{""&gt;0"",""Occupied"",""Late""}))))&gt;1,""Multiple Bookings"", IF(SUMIFS( 'Tenant Occupancy'!SN$5:SN23,OccupancyUnits,$B11,OccupancyAd"&amp;"dresses,$A11)&gt;0,SUMIFS('Tenant Occupancy'!SN$5:SN23,OccupancyUnits,$B11,OccupancyAddresses,$A11),IFERROR(VLOOKUP($A11&amp;"" ""&amp;$B11, FILTER(ARRAYFORMULA({OccupancyAddresses&amp;"" ""&amp; OccupancyUnits,'Tenant Occupancy'!SN$5:SN23}),INDEX(ARRAYFORMULA({OccupancyAdd"&amp;"resses&amp;"" ""&amp; OccupancyUnits,'Tenant Occupancy'!SN$5:SN23}),0,2)&lt;&gt;""""),2,FALSE),IF(SM8=TODAY(),""Today"",)))))"),"")</f>
        <v/>
      </c>
      <c r="SN11" s="3" t="str">
        <f>IFERROR(__xludf.DUMMYFUNCTION("IF(ISBLANK($A11),, IF((ARRAYFORMULA(SUM(COUNTIFS(OccupancyAddresses,$A11,OccupancyUnits, $B11, 'Tenant Occupancy'!SO$5:SO23,{""&gt;0"",""Occupied"",""Late""}))))&gt;1,""Multiple Bookings"", IF(SUMIFS( 'Tenant Occupancy'!SO$5:SO23,OccupancyUnits,$B11,OccupancyAd"&amp;"dresses,$A11)&gt;0,SUMIFS('Tenant Occupancy'!SO$5:SO23,OccupancyUnits,$B11,OccupancyAddresses,$A11),IFERROR(VLOOKUP($A11&amp;"" ""&amp;$B11, FILTER(ARRAYFORMULA({OccupancyAddresses&amp;"" ""&amp; OccupancyUnits,'Tenant Occupancy'!SO$5:SO23}),INDEX(ARRAYFORMULA({OccupancyAdd"&amp;"resses&amp;"" ""&amp; OccupancyUnits,'Tenant Occupancy'!SO$5:SO23}),0,2)&lt;&gt;""""),2,FALSE),IF(SN8=TODAY(),""Today"",)))))"),"")</f>
        <v/>
      </c>
      <c r="SO11" s="3" t="str">
        <f>IFERROR(__xludf.DUMMYFUNCTION("IF(ISBLANK($A11),, IF((ARRAYFORMULA(SUM(COUNTIFS(OccupancyAddresses,$A11,OccupancyUnits, $B11, 'Tenant Occupancy'!SP$5:SP23,{""&gt;0"",""Occupied"",""Late""}))))&gt;1,""Multiple Bookings"", IF(SUMIFS( 'Tenant Occupancy'!SP$5:SP23,OccupancyUnits,$B11,OccupancyAd"&amp;"dresses,$A11)&gt;0,SUMIFS('Tenant Occupancy'!SP$5:SP23,OccupancyUnits,$B11,OccupancyAddresses,$A11),IFERROR(VLOOKUP($A11&amp;"" ""&amp;$B11, FILTER(ARRAYFORMULA({OccupancyAddresses&amp;"" ""&amp; OccupancyUnits,'Tenant Occupancy'!SP$5:SP23}),INDEX(ARRAYFORMULA({OccupancyAdd"&amp;"resses&amp;"" ""&amp; OccupancyUnits,'Tenant Occupancy'!SP$5:SP23}),0,2)&lt;&gt;""""),2,FALSE),IF(SO8=TODAY(),""Today"",)))))"),"")</f>
        <v/>
      </c>
      <c r="SP11" s="3" t="str">
        <f>IFERROR(__xludf.DUMMYFUNCTION("IF(ISBLANK($A11),, IF((ARRAYFORMULA(SUM(COUNTIFS(OccupancyAddresses,$A11,OccupancyUnits, $B11, 'Tenant Occupancy'!SQ$5:SQ23,{""&gt;0"",""Occupied"",""Late""}))))&gt;1,""Multiple Bookings"", IF(SUMIFS( 'Tenant Occupancy'!SQ$5:SQ23,OccupancyUnits,$B11,OccupancyAd"&amp;"dresses,$A11)&gt;0,SUMIFS('Tenant Occupancy'!SQ$5:SQ23,OccupancyUnits,$B11,OccupancyAddresses,$A11),IFERROR(VLOOKUP($A11&amp;"" ""&amp;$B11, FILTER(ARRAYFORMULA({OccupancyAddresses&amp;"" ""&amp; OccupancyUnits,'Tenant Occupancy'!SQ$5:SQ23}),INDEX(ARRAYFORMULA({OccupancyAdd"&amp;"resses&amp;"" ""&amp; OccupancyUnits,'Tenant Occupancy'!SQ$5:SQ23}),0,2)&lt;&gt;""""),2,FALSE),IF(SP8=TODAY(),""Today"",)))))"),"")</f>
        <v/>
      </c>
      <c r="SQ11" s="3" t="str">
        <f>IFERROR(__xludf.DUMMYFUNCTION("IF(ISBLANK($A11),, IF((ARRAYFORMULA(SUM(COUNTIFS(OccupancyAddresses,$A11,OccupancyUnits, $B11, 'Tenant Occupancy'!SR$5:SR23,{""&gt;0"",""Occupied"",""Late""}))))&gt;1,""Multiple Bookings"", IF(SUMIFS( 'Tenant Occupancy'!SR$5:SR23,OccupancyUnits,$B11,OccupancyAd"&amp;"dresses,$A11)&gt;0,SUMIFS('Tenant Occupancy'!SR$5:SR23,OccupancyUnits,$B11,OccupancyAddresses,$A11),IFERROR(VLOOKUP($A11&amp;"" ""&amp;$B11, FILTER(ARRAYFORMULA({OccupancyAddresses&amp;"" ""&amp; OccupancyUnits,'Tenant Occupancy'!SR$5:SR23}),INDEX(ARRAYFORMULA({OccupancyAdd"&amp;"resses&amp;"" ""&amp; OccupancyUnits,'Tenant Occupancy'!SR$5:SR23}),0,2)&lt;&gt;""""),2,FALSE),IF(SQ8=TODAY(),""Today"",)))))"),"")</f>
        <v/>
      </c>
      <c r="SR11" s="3" t="str">
        <f>IFERROR(__xludf.DUMMYFUNCTION("IF(ISBLANK($A11),, IF((ARRAYFORMULA(SUM(COUNTIFS(OccupancyAddresses,$A11,OccupancyUnits, $B11, 'Tenant Occupancy'!SS$5:SS23,{""&gt;0"",""Occupied"",""Late""}))))&gt;1,""Multiple Bookings"", IF(SUMIFS( 'Tenant Occupancy'!SS$5:SS23,OccupancyUnits,$B11,OccupancyAd"&amp;"dresses,$A11)&gt;0,SUMIFS('Tenant Occupancy'!SS$5:SS23,OccupancyUnits,$B11,OccupancyAddresses,$A11),IFERROR(VLOOKUP($A11&amp;"" ""&amp;$B11, FILTER(ARRAYFORMULA({OccupancyAddresses&amp;"" ""&amp; OccupancyUnits,'Tenant Occupancy'!SS$5:SS23}),INDEX(ARRAYFORMULA({OccupancyAdd"&amp;"resses&amp;"" ""&amp; OccupancyUnits,'Tenant Occupancy'!SS$5:SS23}),0,2)&lt;&gt;""""),2,FALSE),IF(SR8=TODAY(),""Today"",)))))"),"")</f>
        <v/>
      </c>
      <c r="SS11" s="3" t="str">
        <f>IFERROR(__xludf.DUMMYFUNCTION("IF(ISBLANK($A11),, IF((ARRAYFORMULA(SUM(COUNTIFS(OccupancyAddresses,$A11,OccupancyUnits, $B11, 'Tenant Occupancy'!ST$5:ST23,{""&gt;0"",""Occupied"",""Late""}))))&gt;1,""Multiple Bookings"", IF(SUMIFS( 'Tenant Occupancy'!ST$5:ST23,OccupancyUnits,$B11,OccupancyAd"&amp;"dresses,$A11)&gt;0,SUMIFS('Tenant Occupancy'!ST$5:ST23,OccupancyUnits,$B11,OccupancyAddresses,$A11),IFERROR(VLOOKUP($A11&amp;"" ""&amp;$B11, FILTER(ARRAYFORMULA({OccupancyAddresses&amp;"" ""&amp; OccupancyUnits,'Tenant Occupancy'!ST$5:ST23}),INDEX(ARRAYFORMULA({OccupancyAdd"&amp;"resses&amp;"" ""&amp; OccupancyUnits,'Tenant Occupancy'!ST$5:ST23}),0,2)&lt;&gt;""""),2,FALSE),IF(SS8=TODAY(),""Today"",)))))"),"")</f>
        <v/>
      </c>
      <c r="ST11" s="3" t="str">
        <f>IFERROR(__xludf.DUMMYFUNCTION("IF(ISBLANK($A11),, IF((ARRAYFORMULA(SUM(COUNTIFS(OccupancyAddresses,$A11,OccupancyUnits, $B11, 'Tenant Occupancy'!SU$5:SU23,{""&gt;0"",""Occupied"",""Late""}))))&gt;1,""Multiple Bookings"", IF(SUMIFS( 'Tenant Occupancy'!SU$5:SU23,OccupancyUnits,$B11,OccupancyAd"&amp;"dresses,$A11)&gt;0,SUMIFS('Tenant Occupancy'!SU$5:SU23,OccupancyUnits,$B11,OccupancyAddresses,$A11),IFERROR(VLOOKUP($A11&amp;"" ""&amp;$B11, FILTER(ARRAYFORMULA({OccupancyAddresses&amp;"" ""&amp; OccupancyUnits,'Tenant Occupancy'!SU$5:SU23}),INDEX(ARRAYFORMULA({OccupancyAdd"&amp;"resses&amp;"" ""&amp; OccupancyUnits,'Tenant Occupancy'!SU$5:SU23}),0,2)&lt;&gt;""""),2,FALSE),IF(ST8=TODAY(),""Today"",)))))"),"")</f>
        <v/>
      </c>
      <c r="SU11" s="3" t="str">
        <f>IFERROR(__xludf.DUMMYFUNCTION("IF(ISBLANK($A11),, IF((ARRAYFORMULA(SUM(COUNTIFS(OccupancyAddresses,$A11,OccupancyUnits, $B11, 'Tenant Occupancy'!SV$5:SV23,{""&gt;0"",""Occupied"",""Late""}))))&gt;1,""Multiple Bookings"", IF(SUMIFS( 'Tenant Occupancy'!SV$5:SV23,OccupancyUnits,$B11,OccupancyAd"&amp;"dresses,$A11)&gt;0,SUMIFS('Tenant Occupancy'!SV$5:SV23,OccupancyUnits,$B11,OccupancyAddresses,$A11),IFERROR(VLOOKUP($A11&amp;"" ""&amp;$B11, FILTER(ARRAYFORMULA({OccupancyAddresses&amp;"" ""&amp; OccupancyUnits,'Tenant Occupancy'!SV$5:SV23}),INDEX(ARRAYFORMULA({OccupancyAdd"&amp;"resses&amp;"" ""&amp; OccupancyUnits,'Tenant Occupancy'!SV$5:SV23}),0,2)&lt;&gt;""""),2,FALSE),IF(SU8=TODAY(),""Today"",)))))"),"")</f>
        <v/>
      </c>
      <c r="SV11" s="3" t="str">
        <f>IFERROR(__xludf.DUMMYFUNCTION("IF(ISBLANK($A11),, IF((ARRAYFORMULA(SUM(COUNTIFS(OccupancyAddresses,$A11,OccupancyUnits, $B11, 'Tenant Occupancy'!SW$5:SW23,{""&gt;0"",""Occupied"",""Late""}))))&gt;1,""Multiple Bookings"", IF(SUMIFS( 'Tenant Occupancy'!SW$5:SW23,OccupancyUnits,$B11,OccupancyAd"&amp;"dresses,$A11)&gt;0,SUMIFS('Tenant Occupancy'!SW$5:SW23,OccupancyUnits,$B11,OccupancyAddresses,$A11),IFERROR(VLOOKUP($A11&amp;"" ""&amp;$B11, FILTER(ARRAYFORMULA({OccupancyAddresses&amp;"" ""&amp; OccupancyUnits,'Tenant Occupancy'!SW$5:SW23}),INDEX(ARRAYFORMULA({OccupancyAdd"&amp;"resses&amp;"" ""&amp; OccupancyUnits,'Tenant Occupancy'!SW$5:SW23}),0,2)&lt;&gt;""""),2,FALSE),IF(SV8=TODAY(),""Today"",)))))"),"")</f>
        <v/>
      </c>
      <c r="SW11" s="3" t="str">
        <f>IFERROR(__xludf.DUMMYFUNCTION("IF(ISBLANK($A11),, IF((ARRAYFORMULA(SUM(COUNTIFS(OccupancyAddresses,$A11,OccupancyUnits, $B11, 'Tenant Occupancy'!SX$5:SX23,{""&gt;0"",""Occupied"",""Late""}))))&gt;1,""Multiple Bookings"", IF(SUMIFS( 'Tenant Occupancy'!SX$5:SX23,OccupancyUnits,$B11,OccupancyAd"&amp;"dresses,$A11)&gt;0,SUMIFS('Tenant Occupancy'!SX$5:SX23,OccupancyUnits,$B11,OccupancyAddresses,$A11),IFERROR(VLOOKUP($A11&amp;"" ""&amp;$B11, FILTER(ARRAYFORMULA({OccupancyAddresses&amp;"" ""&amp; OccupancyUnits,'Tenant Occupancy'!SX$5:SX23}),INDEX(ARRAYFORMULA({OccupancyAdd"&amp;"resses&amp;"" ""&amp; OccupancyUnits,'Tenant Occupancy'!SX$5:SX23}),0,2)&lt;&gt;""""),2,FALSE),IF(SW8=TODAY(),""Today"",)))))"),"")</f>
        <v/>
      </c>
      <c r="SX11" s="3" t="str">
        <f>IFERROR(__xludf.DUMMYFUNCTION("IF(ISBLANK($A11),, IF((ARRAYFORMULA(SUM(COUNTIFS(OccupancyAddresses,$A11,OccupancyUnits, $B11, 'Tenant Occupancy'!SY$5:SY23,{""&gt;0"",""Occupied"",""Late""}))))&gt;1,""Multiple Bookings"", IF(SUMIFS( 'Tenant Occupancy'!SY$5:SY23,OccupancyUnits,$B11,OccupancyAd"&amp;"dresses,$A11)&gt;0,SUMIFS('Tenant Occupancy'!SY$5:SY23,OccupancyUnits,$B11,OccupancyAddresses,$A11),IFERROR(VLOOKUP($A11&amp;"" ""&amp;$B11, FILTER(ARRAYFORMULA({OccupancyAddresses&amp;"" ""&amp; OccupancyUnits,'Tenant Occupancy'!SY$5:SY23}),INDEX(ARRAYFORMULA({OccupancyAdd"&amp;"resses&amp;"" ""&amp; OccupancyUnits,'Tenant Occupancy'!SY$5:SY23}),0,2)&lt;&gt;""""),2,FALSE),IF(SX8=TODAY(),""Today"",)))))"),"")</f>
        <v/>
      </c>
      <c r="SY11" s="3" t="str">
        <f>IFERROR(__xludf.DUMMYFUNCTION("IF(ISBLANK($A11),, IF((ARRAYFORMULA(SUM(COUNTIFS(OccupancyAddresses,$A11,OccupancyUnits, $B11, 'Tenant Occupancy'!SZ$5:SZ23,{""&gt;0"",""Occupied"",""Late""}))))&gt;1,""Multiple Bookings"", IF(SUMIFS( 'Tenant Occupancy'!SZ$5:SZ23,OccupancyUnits,$B11,OccupancyAd"&amp;"dresses,$A11)&gt;0,SUMIFS('Tenant Occupancy'!SZ$5:SZ23,OccupancyUnits,$B11,OccupancyAddresses,$A11),IFERROR(VLOOKUP($A11&amp;"" ""&amp;$B11, FILTER(ARRAYFORMULA({OccupancyAddresses&amp;"" ""&amp; OccupancyUnits,'Tenant Occupancy'!SZ$5:SZ23}),INDEX(ARRAYFORMULA({OccupancyAdd"&amp;"resses&amp;"" ""&amp; OccupancyUnits,'Tenant Occupancy'!SZ$5:SZ23}),0,2)&lt;&gt;""""),2,FALSE),IF(SY8=TODAY(),""Today"",)))))"),"")</f>
        <v/>
      </c>
      <c r="SZ11" s="3" t="str">
        <f>IFERROR(__xludf.DUMMYFUNCTION("IF(ISBLANK($A11),, IF((ARRAYFORMULA(SUM(COUNTIFS(OccupancyAddresses,$A11,OccupancyUnits, $B11, 'Tenant Occupancy'!TA$5:TA23,{""&gt;0"",""Occupied"",""Late""}))))&gt;1,""Multiple Bookings"", IF(SUMIFS( 'Tenant Occupancy'!TA$5:TA23,OccupancyUnits,$B11,OccupancyAd"&amp;"dresses,$A11)&gt;0,SUMIFS('Tenant Occupancy'!TA$5:TA23,OccupancyUnits,$B11,OccupancyAddresses,$A11),IFERROR(VLOOKUP($A11&amp;"" ""&amp;$B11, FILTER(ARRAYFORMULA({OccupancyAddresses&amp;"" ""&amp; OccupancyUnits,'Tenant Occupancy'!TA$5:TA23}),INDEX(ARRAYFORMULA({OccupancyAdd"&amp;"resses&amp;"" ""&amp; OccupancyUnits,'Tenant Occupancy'!TA$5:TA23}),0,2)&lt;&gt;""""),2,FALSE),IF(SZ8=TODAY(),""Today"",)))))"),"")</f>
        <v/>
      </c>
      <c r="TA11" s="3" t="str">
        <f>IFERROR(__xludf.DUMMYFUNCTION("IF(ISBLANK($A11),, IF((ARRAYFORMULA(SUM(COUNTIFS(OccupancyAddresses,$A11,OccupancyUnits, $B11, 'Tenant Occupancy'!TB$5:TB23,{""&gt;0"",""Occupied"",""Late""}))))&gt;1,""Multiple Bookings"", IF(SUMIFS( 'Tenant Occupancy'!TB$5:TB23,OccupancyUnits,$B11,OccupancyAd"&amp;"dresses,$A11)&gt;0,SUMIFS('Tenant Occupancy'!TB$5:TB23,OccupancyUnits,$B11,OccupancyAddresses,$A11),IFERROR(VLOOKUP($A11&amp;"" ""&amp;$B11, FILTER(ARRAYFORMULA({OccupancyAddresses&amp;"" ""&amp; OccupancyUnits,'Tenant Occupancy'!TB$5:TB23}),INDEX(ARRAYFORMULA({OccupancyAdd"&amp;"resses&amp;"" ""&amp; OccupancyUnits,'Tenant Occupancy'!TB$5:TB23}),0,2)&lt;&gt;""""),2,FALSE),IF(TA8=TODAY(),""Today"",)))))"),"")</f>
        <v/>
      </c>
      <c r="TB11" s="3" t="str">
        <f>IFERROR(__xludf.DUMMYFUNCTION("IF(ISBLANK($A11),, IF((ARRAYFORMULA(SUM(COUNTIFS(OccupancyAddresses,$A11,OccupancyUnits, $B11, 'Tenant Occupancy'!TC$5:TC23,{""&gt;0"",""Occupied"",""Late""}))))&gt;1,""Multiple Bookings"", IF(SUMIFS( 'Tenant Occupancy'!TC$5:TC23,OccupancyUnits,$B11,OccupancyAd"&amp;"dresses,$A11)&gt;0,SUMIFS('Tenant Occupancy'!TC$5:TC23,OccupancyUnits,$B11,OccupancyAddresses,$A11),IFERROR(VLOOKUP($A11&amp;"" ""&amp;$B11, FILTER(ARRAYFORMULA({OccupancyAddresses&amp;"" ""&amp; OccupancyUnits,'Tenant Occupancy'!TC$5:TC23}),INDEX(ARRAYFORMULA({OccupancyAdd"&amp;"resses&amp;"" ""&amp; OccupancyUnits,'Tenant Occupancy'!TC$5:TC23}),0,2)&lt;&gt;""""),2,FALSE),IF(TB8=TODAY(),""Today"",)))))"),"")</f>
        <v/>
      </c>
      <c r="TC11" s="3" t="str">
        <f>IFERROR(__xludf.DUMMYFUNCTION("IF(ISBLANK($A11),, IF((ARRAYFORMULA(SUM(COUNTIFS(OccupancyAddresses,$A11,OccupancyUnits, $B11, 'Tenant Occupancy'!TD$5:TD23,{""&gt;0"",""Occupied"",""Late""}))))&gt;1,""Multiple Bookings"", IF(SUMIFS( 'Tenant Occupancy'!TD$5:TD23,OccupancyUnits,$B11,OccupancyAd"&amp;"dresses,$A11)&gt;0,SUMIFS('Tenant Occupancy'!TD$5:TD23,OccupancyUnits,$B11,OccupancyAddresses,$A11),IFERROR(VLOOKUP($A11&amp;"" ""&amp;$B11, FILTER(ARRAYFORMULA({OccupancyAddresses&amp;"" ""&amp; OccupancyUnits,'Tenant Occupancy'!TD$5:TD23}),INDEX(ARRAYFORMULA({OccupancyAdd"&amp;"resses&amp;"" ""&amp; OccupancyUnits,'Tenant Occupancy'!TD$5:TD23}),0,2)&lt;&gt;""""),2,FALSE),IF(TC8=TODAY(),""Today"",)))))"),"")</f>
        <v/>
      </c>
      <c r="TD11" s="3" t="str">
        <f>IFERROR(__xludf.DUMMYFUNCTION("IF(ISBLANK($A11),, IF((ARRAYFORMULA(SUM(COUNTIFS(OccupancyAddresses,$A11,OccupancyUnits, $B11, 'Tenant Occupancy'!TE$5:TE23,{""&gt;0"",""Occupied"",""Late""}))))&gt;1,""Multiple Bookings"", IF(SUMIFS( 'Tenant Occupancy'!TE$5:TE23,OccupancyUnits,$B11,OccupancyAd"&amp;"dresses,$A11)&gt;0,SUMIFS('Tenant Occupancy'!TE$5:TE23,OccupancyUnits,$B11,OccupancyAddresses,$A11),IFERROR(VLOOKUP($A11&amp;"" ""&amp;$B11, FILTER(ARRAYFORMULA({OccupancyAddresses&amp;"" ""&amp; OccupancyUnits,'Tenant Occupancy'!TE$5:TE23}),INDEX(ARRAYFORMULA({OccupancyAdd"&amp;"resses&amp;"" ""&amp; OccupancyUnits,'Tenant Occupancy'!TE$5:TE23}),0,2)&lt;&gt;""""),2,FALSE),IF(TD8=TODAY(),""Today"",)))))"),"")</f>
        <v/>
      </c>
      <c r="TE11" s="3" t="str">
        <f>IFERROR(__xludf.DUMMYFUNCTION("IF(ISBLANK($A11),, IF((ARRAYFORMULA(SUM(COUNTIFS(OccupancyAddresses,$A11,OccupancyUnits, $B11, 'Tenant Occupancy'!TF$5:TF23,{""&gt;0"",""Occupied"",""Late""}))))&gt;1,""Multiple Bookings"", IF(SUMIFS( 'Tenant Occupancy'!TF$5:TF23,OccupancyUnits,$B11,OccupancyAd"&amp;"dresses,$A11)&gt;0,SUMIFS('Tenant Occupancy'!TF$5:TF23,OccupancyUnits,$B11,OccupancyAddresses,$A11),IFERROR(VLOOKUP($A11&amp;"" ""&amp;$B11, FILTER(ARRAYFORMULA({OccupancyAddresses&amp;"" ""&amp; OccupancyUnits,'Tenant Occupancy'!TF$5:TF23}),INDEX(ARRAYFORMULA({OccupancyAdd"&amp;"resses&amp;"" ""&amp; OccupancyUnits,'Tenant Occupancy'!TF$5:TF23}),0,2)&lt;&gt;""""),2,FALSE),IF(TE8=TODAY(),""Today"",)))))"),"")</f>
        <v/>
      </c>
      <c r="TF11" s="3" t="str">
        <f>IFERROR(__xludf.DUMMYFUNCTION("IF(ISBLANK($A11),, IF((ARRAYFORMULA(SUM(COUNTIFS(OccupancyAddresses,$A11,OccupancyUnits, $B11, 'Tenant Occupancy'!TG$5:TG23,{""&gt;0"",""Occupied"",""Late""}))))&gt;1,""Multiple Bookings"", IF(SUMIFS( 'Tenant Occupancy'!TG$5:TG23,OccupancyUnits,$B11,OccupancyAd"&amp;"dresses,$A11)&gt;0,SUMIFS('Tenant Occupancy'!TG$5:TG23,OccupancyUnits,$B11,OccupancyAddresses,$A11),IFERROR(VLOOKUP($A11&amp;"" ""&amp;$B11, FILTER(ARRAYFORMULA({OccupancyAddresses&amp;"" ""&amp; OccupancyUnits,'Tenant Occupancy'!TG$5:TG23}),INDEX(ARRAYFORMULA({OccupancyAdd"&amp;"resses&amp;"" ""&amp; OccupancyUnits,'Tenant Occupancy'!TG$5:TG23}),0,2)&lt;&gt;""""),2,FALSE),IF(TF8=TODAY(),""Today"",)))))"),"")</f>
        <v/>
      </c>
      <c r="TG11" s="3" t="str">
        <f>IFERROR(__xludf.DUMMYFUNCTION("IF(ISBLANK($A11),, IF((ARRAYFORMULA(SUM(COUNTIFS(OccupancyAddresses,$A11,OccupancyUnits, $B11, 'Tenant Occupancy'!TH$5:TH23,{""&gt;0"",""Occupied"",""Late""}))))&gt;1,""Multiple Bookings"", IF(SUMIFS( 'Tenant Occupancy'!TH$5:TH23,OccupancyUnits,$B11,OccupancyAd"&amp;"dresses,$A11)&gt;0,SUMIFS('Tenant Occupancy'!TH$5:TH23,OccupancyUnits,$B11,OccupancyAddresses,$A11),IFERROR(VLOOKUP($A11&amp;"" ""&amp;$B11, FILTER(ARRAYFORMULA({OccupancyAddresses&amp;"" ""&amp; OccupancyUnits,'Tenant Occupancy'!TH$5:TH23}),INDEX(ARRAYFORMULA({OccupancyAdd"&amp;"resses&amp;"" ""&amp; OccupancyUnits,'Tenant Occupancy'!TH$5:TH23}),0,2)&lt;&gt;""""),2,FALSE),IF(TG8=TODAY(),""Today"",)))))"),"")</f>
        <v/>
      </c>
      <c r="TH11" s="3" t="str">
        <f>IFERROR(__xludf.DUMMYFUNCTION("IF(ISBLANK($A11),, IF((ARRAYFORMULA(SUM(COUNTIFS(OccupancyAddresses,$A11,OccupancyUnits, $B11, 'Tenant Occupancy'!TI$5:TI23,{""&gt;0"",""Occupied"",""Late""}))))&gt;1,""Multiple Bookings"", IF(SUMIFS( 'Tenant Occupancy'!TI$5:TI23,OccupancyUnits,$B11,OccupancyAd"&amp;"dresses,$A11)&gt;0,SUMIFS('Tenant Occupancy'!TI$5:TI23,OccupancyUnits,$B11,OccupancyAddresses,$A11),IFERROR(VLOOKUP($A11&amp;"" ""&amp;$B11, FILTER(ARRAYFORMULA({OccupancyAddresses&amp;"" ""&amp; OccupancyUnits,'Tenant Occupancy'!TI$5:TI23}),INDEX(ARRAYFORMULA({OccupancyAdd"&amp;"resses&amp;"" ""&amp; OccupancyUnits,'Tenant Occupancy'!TI$5:TI23}),0,2)&lt;&gt;""""),2,FALSE),IF(TH8=TODAY(),""Today"",)))))"),"")</f>
        <v/>
      </c>
      <c r="TI11" s="3" t="str">
        <f>IFERROR(__xludf.DUMMYFUNCTION("IF(ISBLANK($A11),, IF((ARRAYFORMULA(SUM(COUNTIFS(OccupancyAddresses,$A11,OccupancyUnits, $B11, 'Tenant Occupancy'!TJ$5:TJ23,{""&gt;0"",""Occupied"",""Late""}))))&gt;1,""Multiple Bookings"", IF(SUMIFS( 'Tenant Occupancy'!TJ$5:TJ23,OccupancyUnits,$B11,OccupancyAd"&amp;"dresses,$A11)&gt;0,SUMIFS('Tenant Occupancy'!TJ$5:TJ23,OccupancyUnits,$B11,OccupancyAddresses,$A11),IFERROR(VLOOKUP($A11&amp;"" ""&amp;$B11, FILTER(ARRAYFORMULA({OccupancyAddresses&amp;"" ""&amp; OccupancyUnits,'Tenant Occupancy'!TJ$5:TJ23}),INDEX(ARRAYFORMULA({OccupancyAdd"&amp;"resses&amp;"" ""&amp; OccupancyUnits,'Tenant Occupancy'!TJ$5:TJ23}),0,2)&lt;&gt;""""),2,FALSE),IF(TI8=TODAY(),""Today"",)))))"),"")</f>
        <v/>
      </c>
      <c r="TJ11" s="3" t="str">
        <f>IFERROR(__xludf.DUMMYFUNCTION("IF(ISBLANK($A11),, IF((ARRAYFORMULA(SUM(COUNTIFS(OccupancyAddresses,$A11,OccupancyUnits, $B11, 'Tenant Occupancy'!TK$5:TK23,{""&gt;0"",""Occupied"",""Late""}))))&gt;1,""Multiple Bookings"", IF(SUMIFS( 'Tenant Occupancy'!TK$5:TK23,OccupancyUnits,$B11,OccupancyAd"&amp;"dresses,$A11)&gt;0,SUMIFS('Tenant Occupancy'!TK$5:TK23,OccupancyUnits,$B11,OccupancyAddresses,$A11),IFERROR(VLOOKUP($A11&amp;"" ""&amp;$B11, FILTER(ARRAYFORMULA({OccupancyAddresses&amp;"" ""&amp; OccupancyUnits,'Tenant Occupancy'!TK$5:TK23}),INDEX(ARRAYFORMULA({OccupancyAdd"&amp;"resses&amp;"" ""&amp; OccupancyUnits,'Tenant Occupancy'!TK$5:TK23}),0,2)&lt;&gt;""""),2,FALSE),IF(TJ8=TODAY(),""Today"",)))))"),"")</f>
        <v/>
      </c>
      <c r="TK11" s="3" t="str">
        <f>IFERROR(__xludf.DUMMYFUNCTION("IF(ISBLANK($A11),, IF((ARRAYFORMULA(SUM(COUNTIFS(OccupancyAddresses,$A11,OccupancyUnits, $B11, 'Tenant Occupancy'!TL$5:TL23,{""&gt;0"",""Occupied"",""Late""}))))&gt;1,""Multiple Bookings"", IF(SUMIFS( 'Tenant Occupancy'!TL$5:TL23,OccupancyUnits,$B11,OccupancyAd"&amp;"dresses,$A11)&gt;0,SUMIFS('Tenant Occupancy'!TL$5:TL23,OccupancyUnits,$B11,OccupancyAddresses,$A11),IFERROR(VLOOKUP($A11&amp;"" ""&amp;$B11, FILTER(ARRAYFORMULA({OccupancyAddresses&amp;"" ""&amp; OccupancyUnits,'Tenant Occupancy'!TL$5:TL23}),INDEX(ARRAYFORMULA({OccupancyAdd"&amp;"resses&amp;"" ""&amp; OccupancyUnits,'Tenant Occupancy'!TL$5:TL23}),0,2)&lt;&gt;""""),2,FALSE),IF(TK8=TODAY(),""Today"",)))))"),"")</f>
        <v/>
      </c>
      <c r="TL11" s="3" t="str">
        <f>IFERROR(__xludf.DUMMYFUNCTION("IF(ISBLANK($A11),, IF((ARRAYFORMULA(SUM(COUNTIFS(OccupancyAddresses,$A11,OccupancyUnits, $B11, 'Tenant Occupancy'!TM$5:TM23,{""&gt;0"",""Occupied"",""Late""}))))&gt;1,""Multiple Bookings"", IF(SUMIFS( 'Tenant Occupancy'!TM$5:TM23,OccupancyUnits,$B11,OccupancyAd"&amp;"dresses,$A11)&gt;0,SUMIFS('Tenant Occupancy'!TM$5:TM23,OccupancyUnits,$B11,OccupancyAddresses,$A11),IFERROR(VLOOKUP($A11&amp;"" ""&amp;$B11, FILTER(ARRAYFORMULA({OccupancyAddresses&amp;"" ""&amp; OccupancyUnits,'Tenant Occupancy'!TM$5:TM23}),INDEX(ARRAYFORMULA({OccupancyAdd"&amp;"resses&amp;"" ""&amp; OccupancyUnits,'Tenant Occupancy'!TM$5:TM23}),0,2)&lt;&gt;""""),2,FALSE),IF(TL8=TODAY(),""Today"",)))))"),"")</f>
        <v/>
      </c>
      <c r="TM11" s="3" t="str">
        <f>IFERROR(__xludf.DUMMYFUNCTION("IF(ISBLANK($A11),, IF((ARRAYFORMULA(SUM(COUNTIFS(OccupancyAddresses,$A11,OccupancyUnits, $B11, 'Tenant Occupancy'!TN$5:TN23,{""&gt;0"",""Occupied"",""Late""}))))&gt;1,""Multiple Bookings"", IF(SUMIFS( 'Tenant Occupancy'!TN$5:TN23,OccupancyUnits,$B11,OccupancyAd"&amp;"dresses,$A11)&gt;0,SUMIFS('Tenant Occupancy'!TN$5:TN23,OccupancyUnits,$B11,OccupancyAddresses,$A11),IFERROR(VLOOKUP($A11&amp;"" ""&amp;$B11, FILTER(ARRAYFORMULA({OccupancyAddresses&amp;"" ""&amp; OccupancyUnits,'Tenant Occupancy'!TN$5:TN23}),INDEX(ARRAYFORMULA({OccupancyAdd"&amp;"resses&amp;"" ""&amp; OccupancyUnits,'Tenant Occupancy'!TN$5:TN23}),0,2)&lt;&gt;""""),2,FALSE),IF(TM8=TODAY(),""Today"",)))))"),"")</f>
        <v/>
      </c>
      <c r="TN11" s="3" t="str">
        <f>IFERROR(__xludf.DUMMYFUNCTION("IF(ISBLANK($A11),, IF((ARRAYFORMULA(SUM(COUNTIFS(OccupancyAddresses,$A11,OccupancyUnits, $B11, 'Tenant Occupancy'!TO$5:TO23,{""&gt;0"",""Occupied"",""Late""}))))&gt;1,""Multiple Bookings"", IF(SUMIFS( 'Tenant Occupancy'!TO$5:TO23,OccupancyUnits,$B11,OccupancyAd"&amp;"dresses,$A11)&gt;0,SUMIFS('Tenant Occupancy'!TO$5:TO23,OccupancyUnits,$B11,OccupancyAddresses,$A11),IFERROR(VLOOKUP($A11&amp;"" ""&amp;$B11, FILTER(ARRAYFORMULA({OccupancyAddresses&amp;"" ""&amp; OccupancyUnits,'Tenant Occupancy'!TO$5:TO23}),INDEX(ARRAYFORMULA({OccupancyAdd"&amp;"resses&amp;"" ""&amp; OccupancyUnits,'Tenant Occupancy'!TO$5:TO23}),0,2)&lt;&gt;""""),2,FALSE),IF(TN8=TODAY(),""Today"",)))))"),"")</f>
        <v/>
      </c>
      <c r="TO11" s="3" t="str">
        <f>IFERROR(__xludf.DUMMYFUNCTION("IF(ISBLANK($A11),, IF((ARRAYFORMULA(SUM(COUNTIFS(OccupancyAddresses,$A11,OccupancyUnits, $B11, 'Tenant Occupancy'!TP$5:TP23,{""&gt;0"",""Occupied"",""Late""}))))&gt;1,""Multiple Bookings"", IF(SUMIFS( 'Tenant Occupancy'!TP$5:TP23,OccupancyUnits,$B11,OccupancyAd"&amp;"dresses,$A11)&gt;0,SUMIFS('Tenant Occupancy'!TP$5:TP23,OccupancyUnits,$B11,OccupancyAddresses,$A11),IFERROR(VLOOKUP($A11&amp;"" ""&amp;$B11, FILTER(ARRAYFORMULA({OccupancyAddresses&amp;"" ""&amp; OccupancyUnits,'Tenant Occupancy'!TP$5:TP23}),INDEX(ARRAYFORMULA({OccupancyAdd"&amp;"resses&amp;"" ""&amp; OccupancyUnits,'Tenant Occupancy'!TP$5:TP23}),0,2)&lt;&gt;""""),2,FALSE),IF(TO8=TODAY(),""Today"",)))))"),"")</f>
        <v/>
      </c>
      <c r="TP11" s="3" t="str">
        <f>IFERROR(__xludf.DUMMYFUNCTION("IF(ISBLANK($A11),, IF((ARRAYFORMULA(SUM(COUNTIFS(OccupancyAddresses,$A11,OccupancyUnits, $B11, 'Tenant Occupancy'!TQ$5:TQ23,{""&gt;0"",""Occupied"",""Late""}))))&gt;1,""Multiple Bookings"", IF(SUMIFS( 'Tenant Occupancy'!TQ$5:TQ23,OccupancyUnits,$B11,OccupancyAd"&amp;"dresses,$A11)&gt;0,SUMIFS('Tenant Occupancy'!TQ$5:TQ23,OccupancyUnits,$B11,OccupancyAddresses,$A11),IFERROR(VLOOKUP($A11&amp;"" ""&amp;$B11, FILTER(ARRAYFORMULA({OccupancyAddresses&amp;"" ""&amp; OccupancyUnits,'Tenant Occupancy'!TQ$5:TQ23}),INDEX(ARRAYFORMULA({OccupancyAdd"&amp;"resses&amp;"" ""&amp; OccupancyUnits,'Tenant Occupancy'!TQ$5:TQ23}),0,2)&lt;&gt;""""),2,FALSE),IF(TP8=TODAY(),""Today"",)))))"),"")</f>
        <v/>
      </c>
      <c r="TQ11" s="3" t="str">
        <f>IFERROR(__xludf.DUMMYFUNCTION("IF(ISBLANK($A11),, IF((ARRAYFORMULA(SUM(COUNTIFS(OccupancyAddresses,$A11,OccupancyUnits, $B11, 'Tenant Occupancy'!TR$5:TR23,{""&gt;0"",""Occupied"",""Late""}))))&gt;1,""Multiple Bookings"", IF(SUMIFS( 'Tenant Occupancy'!TR$5:TR23,OccupancyUnits,$B11,OccupancyAd"&amp;"dresses,$A11)&gt;0,SUMIFS('Tenant Occupancy'!TR$5:TR23,OccupancyUnits,$B11,OccupancyAddresses,$A11),IFERROR(VLOOKUP($A11&amp;"" ""&amp;$B11, FILTER(ARRAYFORMULA({OccupancyAddresses&amp;"" ""&amp; OccupancyUnits,'Tenant Occupancy'!TR$5:TR23}),INDEX(ARRAYFORMULA({OccupancyAdd"&amp;"resses&amp;"" ""&amp; OccupancyUnits,'Tenant Occupancy'!TR$5:TR23}),0,2)&lt;&gt;""""),2,FALSE),IF(TQ8=TODAY(),""Today"",)))))"),"")</f>
        <v/>
      </c>
      <c r="TR11" s="3" t="str">
        <f>IFERROR(__xludf.DUMMYFUNCTION("IF(ISBLANK($A11),, IF((ARRAYFORMULA(SUM(COUNTIFS(OccupancyAddresses,$A11,OccupancyUnits, $B11, 'Tenant Occupancy'!TS$5:TS23,{""&gt;0"",""Occupied"",""Late""}))))&gt;1,""Multiple Bookings"", IF(SUMIFS( 'Tenant Occupancy'!TS$5:TS23,OccupancyUnits,$B11,OccupancyAd"&amp;"dresses,$A11)&gt;0,SUMIFS('Tenant Occupancy'!TS$5:TS23,OccupancyUnits,$B11,OccupancyAddresses,$A11),IFERROR(VLOOKUP($A11&amp;"" ""&amp;$B11, FILTER(ARRAYFORMULA({OccupancyAddresses&amp;"" ""&amp; OccupancyUnits,'Tenant Occupancy'!TS$5:TS23}),INDEX(ARRAYFORMULA({OccupancyAdd"&amp;"resses&amp;"" ""&amp; OccupancyUnits,'Tenant Occupancy'!TS$5:TS23}),0,2)&lt;&gt;""""),2,FALSE),IF(TR8=TODAY(),""Today"",)))))"),"")</f>
        <v/>
      </c>
      <c r="TS11" s="3" t="str">
        <f>IFERROR(__xludf.DUMMYFUNCTION("IF(ISBLANK($A11),, IF((ARRAYFORMULA(SUM(COUNTIFS(OccupancyAddresses,$A11,OccupancyUnits, $B11, 'Tenant Occupancy'!TT$5:TT23,{""&gt;0"",""Occupied"",""Late""}))))&gt;1,""Multiple Bookings"", IF(SUMIFS( 'Tenant Occupancy'!TT$5:TT23,OccupancyUnits,$B11,OccupancyAd"&amp;"dresses,$A11)&gt;0,SUMIFS('Tenant Occupancy'!TT$5:TT23,OccupancyUnits,$B11,OccupancyAddresses,$A11),IFERROR(VLOOKUP($A11&amp;"" ""&amp;$B11, FILTER(ARRAYFORMULA({OccupancyAddresses&amp;"" ""&amp; OccupancyUnits,'Tenant Occupancy'!TT$5:TT23}),INDEX(ARRAYFORMULA({OccupancyAdd"&amp;"resses&amp;"" ""&amp; OccupancyUnits,'Tenant Occupancy'!TT$5:TT23}),0,2)&lt;&gt;""""),2,FALSE),IF(TS8=TODAY(),""Today"",)))))"),"")</f>
        <v/>
      </c>
      <c r="TT11" s="3" t="str">
        <f>IFERROR(__xludf.DUMMYFUNCTION("IF(ISBLANK($A11),, IF((ARRAYFORMULA(SUM(COUNTIFS(OccupancyAddresses,$A11,OccupancyUnits, $B11, 'Tenant Occupancy'!TU$5:TU23,{""&gt;0"",""Occupied"",""Late""}))))&gt;1,""Multiple Bookings"", IF(SUMIFS( 'Tenant Occupancy'!TU$5:TU23,OccupancyUnits,$B11,OccupancyAd"&amp;"dresses,$A11)&gt;0,SUMIFS('Tenant Occupancy'!TU$5:TU23,OccupancyUnits,$B11,OccupancyAddresses,$A11),IFERROR(VLOOKUP($A11&amp;"" ""&amp;$B11, FILTER(ARRAYFORMULA({OccupancyAddresses&amp;"" ""&amp; OccupancyUnits,'Tenant Occupancy'!TU$5:TU23}),INDEX(ARRAYFORMULA({OccupancyAdd"&amp;"resses&amp;"" ""&amp; OccupancyUnits,'Tenant Occupancy'!TU$5:TU23}),0,2)&lt;&gt;""""),2,FALSE),IF(TT8=TODAY(),""Today"",)))))"),"")</f>
        <v/>
      </c>
      <c r="TU11" s="3" t="str">
        <f>IFERROR(__xludf.DUMMYFUNCTION("IF(ISBLANK($A11),, IF((ARRAYFORMULA(SUM(COUNTIFS(OccupancyAddresses,$A11,OccupancyUnits, $B11, 'Tenant Occupancy'!TV$5:TV23,{""&gt;0"",""Occupied"",""Late""}))))&gt;1,""Multiple Bookings"", IF(SUMIFS( 'Tenant Occupancy'!TV$5:TV23,OccupancyUnits,$B11,OccupancyAd"&amp;"dresses,$A11)&gt;0,SUMIFS('Tenant Occupancy'!TV$5:TV23,OccupancyUnits,$B11,OccupancyAddresses,$A11),IFERROR(VLOOKUP($A11&amp;"" ""&amp;$B11, FILTER(ARRAYFORMULA({OccupancyAddresses&amp;"" ""&amp; OccupancyUnits,'Tenant Occupancy'!TV$5:TV23}),INDEX(ARRAYFORMULA({OccupancyAdd"&amp;"resses&amp;"" ""&amp; OccupancyUnits,'Tenant Occupancy'!TV$5:TV23}),0,2)&lt;&gt;""""),2,FALSE),IF(TU8=TODAY(),""Today"",)))))"),"")</f>
        <v/>
      </c>
      <c r="TV11" s="3" t="str">
        <f>IFERROR(__xludf.DUMMYFUNCTION("IF(ISBLANK($A11),, IF((ARRAYFORMULA(SUM(COUNTIFS(OccupancyAddresses,$A11,OccupancyUnits, $B11, 'Tenant Occupancy'!TW$5:TW23,{""&gt;0"",""Occupied"",""Late""}))))&gt;1,""Multiple Bookings"", IF(SUMIFS( 'Tenant Occupancy'!TW$5:TW23,OccupancyUnits,$B11,OccupancyAd"&amp;"dresses,$A11)&gt;0,SUMIFS('Tenant Occupancy'!TW$5:TW23,OccupancyUnits,$B11,OccupancyAddresses,$A11),IFERROR(VLOOKUP($A11&amp;"" ""&amp;$B11, FILTER(ARRAYFORMULA({OccupancyAddresses&amp;"" ""&amp; OccupancyUnits,'Tenant Occupancy'!TW$5:TW23}),INDEX(ARRAYFORMULA({OccupancyAdd"&amp;"resses&amp;"" ""&amp; OccupancyUnits,'Tenant Occupancy'!TW$5:TW23}),0,2)&lt;&gt;""""),2,FALSE),IF(TV8=TODAY(),""Today"",)))))"),"")</f>
        <v/>
      </c>
      <c r="TW11" s="3" t="str">
        <f>IFERROR(__xludf.DUMMYFUNCTION("IF(ISBLANK($A11),, IF((ARRAYFORMULA(SUM(COUNTIFS(OccupancyAddresses,$A11,OccupancyUnits, $B11, 'Tenant Occupancy'!TX$5:TX23,{""&gt;0"",""Occupied"",""Late""}))))&gt;1,""Multiple Bookings"", IF(SUMIFS( 'Tenant Occupancy'!TX$5:TX23,OccupancyUnits,$B11,OccupancyAd"&amp;"dresses,$A11)&gt;0,SUMIFS('Tenant Occupancy'!TX$5:TX23,OccupancyUnits,$B11,OccupancyAddresses,$A11),IFERROR(VLOOKUP($A11&amp;"" ""&amp;$B11, FILTER(ARRAYFORMULA({OccupancyAddresses&amp;"" ""&amp; OccupancyUnits,'Tenant Occupancy'!TX$5:TX23}),INDEX(ARRAYFORMULA({OccupancyAdd"&amp;"resses&amp;"" ""&amp; OccupancyUnits,'Tenant Occupancy'!TX$5:TX23}),0,2)&lt;&gt;""""),2,FALSE),IF(TW8=TODAY(),""Today"",)))))"),"")</f>
        <v/>
      </c>
      <c r="TX11" s="3" t="str">
        <f>IFERROR(__xludf.DUMMYFUNCTION("IF(ISBLANK($A11),, IF((ARRAYFORMULA(SUM(COUNTIFS(OccupancyAddresses,$A11,OccupancyUnits, $B11, 'Tenant Occupancy'!TY$5:TY23,{""&gt;0"",""Occupied"",""Late""}))))&gt;1,""Multiple Bookings"", IF(SUMIFS( 'Tenant Occupancy'!TY$5:TY23,OccupancyUnits,$B11,OccupancyAd"&amp;"dresses,$A11)&gt;0,SUMIFS('Tenant Occupancy'!TY$5:TY23,OccupancyUnits,$B11,OccupancyAddresses,$A11),IFERROR(VLOOKUP($A11&amp;"" ""&amp;$B11, FILTER(ARRAYFORMULA({OccupancyAddresses&amp;"" ""&amp; OccupancyUnits,'Tenant Occupancy'!TY$5:TY23}),INDEX(ARRAYFORMULA({OccupancyAdd"&amp;"resses&amp;"" ""&amp; OccupancyUnits,'Tenant Occupancy'!TY$5:TY23}),0,2)&lt;&gt;""""),2,FALSE),IF(TX8=TODAY(),""Today"",)))))"),"")</f>
        <v/>
      </c>
      <c r="TY11" s="3" t="str">
        <f>IFERROR(__xludf.DUMMYFUNCTION("IF(ISBLANK($A11),, IF((ARRAYFORMULA(SUM(COUNTIFS(OccupancyAddresses,$A11,OccupancyUnits, $B11, 'Tenant Occupancy'!TZ$5:TZ23,{""&gt;0"",""Occupied"",""Late""}))))&gt;1,""Multiple Bookings"", IF(SUMIFS( 'Tenant Occupancy'!TZ$5:TZ23,OccupancyUnits,$B11,OccupancyAd"&amp;"dresses,$A11)&gt;0,SUMIFS('Tenant Occupancy'!TZ$5:TZ23,OccupancyUnits,$B11,OccupancyAddresses,$A11),IFERROR(VLOOKUP($A11&amp;"" ""&amp;$B11, FILTER(ARRAYFORMULA({OccupancyAddresses&amp;"" ""&amp; OccupancyUnits,'Tenant Occupancy'!TZ$5:TZ23}),INDEX(ARRAYFORMULA({OccupancyAdd"&amp;"resses&amp;"" ""&amp; OccupancyUnits,'Tenant Occupancy'!TZ$5:TZ23}),0,2)&lt;&gt;""""),2,FALSE),IF(TY8=TODAY(),""Today"",)))))"),"")</f>
        <v/>
      </c>
      <c r="TZ11" s="3" t="str">
        <f>IFERROR(__xludf.DUMMYFUNCTION("IF(ISBLANK($A11),, IF((ARRAYFORMULA(SUM(COUNTIFS(OccupancyAddresses,$A11,OccupancyUnits, $B11, 'Tenant Occupancy'!UA$5:UA23,{""&gt;0"",""Occupied"",""Late""}))))&gt;1,""Multiple Bookings"", IF(SUMIFS( 'Tenant Occupancy'!UA$5:UA23,OccupancyUnits,$B11,OccupancyAd"&amp;"dresses,$A11)&gt;0,SUMIFS('Tenant Occupancy'!UA$5:UA23,OccupancyUnits,$B11,OccupancyAddresses,$A11),IFERROR(VLOOKUP($A11&amp;"" ""&amp;$B11, FILTER(ARRAYFORMULA({OccupancyAddresses&amp;"" ""&amp; OccupancyUnits,'Tenant Occupancy'!UA$5:UA23}),INDEX(ARRAYFORMULA({OccupancyAdd"&amp;"resses&amp;"" ""&amp; OccupancyUnits,'Tenant Occupancy'!UA$5:UA23}),0,2)&lt;&gt;""""),2,FALSE),IF(TZ8=TODAY(),""Today"",)))))"),"")</f>
        <v/>
      </c>
      <c r="UA11" s="3" t="str">
        <f>IFERROR(__xludf.DUMMYFUNCTION("IF(ISBLANK($A11),, IF((ARRAYFORMULA(SUM(COUNTIFS(OccupancyAddresses,$A11,OccupancyUnits, $B11, 'Tenant Occupancy'!UB$5:UB23,{""&gt;0"",""Occupied"",""Late""}))))&gt;1,""Multiple Bookings"", IF(SUMIFS( 'Tenant Occupancy'!UB$5:UB23,OccupancyUnits,$B11,OccupancyAd"&amp;"dresses,$A11)&gt;0,SUMIFS('Tenant Occupancy'!UB$5:UB23,OccupancyUnits,$B11,OccupancyAddresses,$A11),IFERROR(VLOOKUP($A11&amp;"" ""&amp;$B11, FILTER(ARRAYFORMULA({OccupancyAddresses&amp;"" ""&amp; OccupancyUnits,'Tenant Occupancy'!UB$5:UB23}),INDEX(ARRAYFORMULA({OccupancyAdd"&amp;"resses&amp;"" ""&amp; OccupancyUnits,'Tenant Occupancy'!UB$5:UB23}),0,2)&lt;&gt;""""),2,FALSE),IF(UA8=TODAY(),""Today"",)))))"),"")</f>
        <v/>
      </c>
      <c r="UB11" s="3" t="str">
        <f>IFERROR(__xludf.DUMMYFUNCTION("IF(ISBLANK($A11),, IF((ARRAYFORMULA(SUM(COUNTIFS(OccupancyAddresses,$A11,OccupancyUnits, $B11, 'Tenant Occupancy'!UC$5:UC23,{""&gt;0"",""Occupied"",""Late""}))))&gt;1,""Multiple Bookings"", IF(SUMIFS( 'Tenant Occupancy'!UC$5:UC23,OccupancyUnits,$B11,OccupancyAd"&amp;"dresses,$A11)&gt;0,SUMIFS('Tenant Occupancy'!UC$5:UC23,OccupancyUnits,$B11,OccupancyAddresses,$A11),IFERROR(VLOOKUP($A11&amp;"" ""&amp;$B11, FILTER(ARRAYFORMULA({OccupancyAddresses&amp;"" ""&amp; OccupancyUnits,'Tenant Occupancy'!UC$5:UC23}),INDEX(ARRAYFORMULA({OccupancyAdd"&amp;"resses&amp;"" ""&amp; OccupancyUnits,'Tenant Occupancy'!UC$5:UC23}),0,2)&lt;&gt;""""),2,FALSE),IF(UB8=TODAY(),""Today"",)))))"),"")</f>
        <v/>
      </c>
      <c r="UC11" s="3" t="str">
        <f>IFERROR(__xludf.DUMMYFUNCTION("IF(ISBLANK($A11),, IF((ARRAYFORMULA(SUM(COUNTIFS(OccupancyAddresses,$A11,OccupancyUnits, $B11, 'Tenant Occupancy'!UD$5:UD23,{""&gt;0"",""Occupied"",""Late""}))))&gt;1,""Multiple Bookings"", IF(SUMIFS( 'Tenant Occupancy'!UD$5:UD23,OccupancyUnits,$B11,OccupancyAd"&amp;"dresses,$A11)&gt;0,SUMIFS('Tenant Occupancy'!UD$5:UD23,OccupancyUnits,$B11,OccupancyAddresses,$A11),IFERROR(VLOOKUP($A11&amp;"" ""&amp;$B11, FILTER(ARRAYFORMULA({OccupancyAddresses&amp;"" ""&amp; OccupancyUnits,'Tenant Occupancy'!UD$5:UD23}),INDEX(ARRAYFORMULA({OccupancyAdd"&amp;"resses&amp;"" ""&amp; OccupancyUnits,'Tenant Occupancy'!UD$5:UD23}),0,2)&lt;&gt;""""),2,FALSE),IF(UC8=TODAY(),""Today"",)))))"),"")</f>
        <v/>
      </c>
      <c r="UD11" s="3" t="str">
        <f>IFERROR(__xludf.DUMMYFUNCTION("IF(ISBLANK($A11),, IF((ARRAYFORMULA(SUM(COUNTIFS(OccupancyAddresses,$A11,OccupancyUnits, $B11, 'Tenant Occupancy'!UE$5:UE23,{""&gt;0"",""Occupied"",""Late""}))))&gt;1,""Multiple Bookings"", IF(SUMIFS( 'Tenant Occupancy'!UE$5:UE23,OccupancyUnits,$B11,OccupancyAd"&amp;"dresses,$A11)&gt;0,SUMIFS('Tenant Occupancy'!UE$5:UE23,OccupancyUnits,$B11,OccupancyAddresses,$A11),IFERROR(VLOOKUP($A11&amp;"" ""&amp;$B11, FILTER(ARRAYFORMULA({OccupancyAddresses&amp;"" ""&amp; OccupancyUnits,'Tenant Occupancy'!UE$5:UE23}),INDEX(ARRAYFORMULA({OccupancyAdd"&amp;"resses&amp;"" ""&amp; OccupancyUnits,'Tenant Occupancy'!UE$5:UE23}),0,2)&lt;&gt;""""),2,FALSE),IF(UD8=TODAY(),""Today"",)))))"),"")</f>
        <v/>
      </c>
      <c r="UE11" s="3" t="str">
        <f>IFERROR(__xludf.DUMMYFUNCTION("IF(ISBLANK($A11),, IF((ARRAYFORMULA(SUM(COUNTIFS(OccupancyAddresses,$A11,OccupancyUnits, $B11, 'Tenant Occupancy'!UF$5:UF23,{""&gt;0"",""Occupied"",""Late""}))))&gt;1,""Multiple Bookings"", IF(SUMIFS( 'Tenant Occupancy'!UF$5:UF23,OccupancyUnits,$B11,OccupancyAd"&amp;"dresses,$A11)&gt;0,SUMIFS('Tenant Occupancy'!UF$5:UF23,OccupancyUnits,$B11,OccupancyAddresses,$A11),IFERROR(VLOOKUP($A11&amp;"" ""&amp;$B11, FILTER(ARRAYFORMULA({OccupancyAddresses&amp;"" ""&amp; OccupancyUnits,'Tenant Occupancy'!UF$5:UF23}),INDEX(ARRAYFORMULA({OccupancyAdd"&amp;"resses&amp;"" ""&amp; OccupancyUnits,'Tenant Occupancy'!UF$5:UF23}),0,2)&lt;&gt;""""),2,FALSE),IF(UE8=TODAY(),""Today"",)))))"),"")</f>
        <v/>
      </c>
      <c r="UF11" s="3" t="str">
        <f>IFERROR(__xludf.DUMMYFUNCTION("IF(ISBLANK($A11),, IF((ARRAYFORMULA(SUM(COUNTIFS(OccupancyAddresses,$A11,OccupancyUnits, $B11, 'Tenant Occupancy'!UG$5:UG23,{""&gt;0"",""Occupied"",""Late""}))))&gt;1,""Multiple Bookings"", IF(SUMIFS( 'Tenant Occupancy'!UG$5:UG23,OccupancyUnits,$B11,OccupancyAd"&amp;"dresses,$A11)&gt;0,SUMIFS('Tenant Occupancy'!UG$5:UG23,OccupancyUnits,$B11,OccupancyAddresses,$A11),IFERROR(VLOOKUP($A11&amp;"" ""&amp;$B11, FILTER(ARRAYFORMULA({OccupancyAddresses&amp;"" ""&amp; OccupancyUnits,'Tenant Occupancy'!UG$5:UG23}),INDEX(ARRAYFORMULA({OccupancyAdd"&amp;"resses&amp;"" ""&amp; OccupancyUnits,'Tenant Occupancy'!UG$5:UG23}),0,2)&lt;&gt;""""),2,FALSE),IF(UF8=TODAY(),""Today"",)))))"),"")</f>
        <v/>
      </c>
      <c r="UG11" s="3" t="str">
        <f>IFERROR(__xludf.DUMMYFUNCTION("IF(ISBLANK($A11),, IF((ARRAYFORMULA(SUM(COUNTIFS(OccupancyAddresses,$A11,OccupancyUnits, $B11, 'Tenant Occupancy'!UH$5:UH23,{""&gt;0"",""Occupied"",""Late""}))))&gt;1,""Multiple Bookings"", IF(SUMIFS( 'Tenant Occupancy'!UH$5:UH23,OccupancyUnits,$B11,OccupancyAd"&amp;"dresses,$A11)&gt;0,SUMIFS('Tenant Occupancy'!UH$5:UH23,OccupancyUnits,$B11,OccupancyAddresses,$A11),IFERROR(VLOOKUP($A11&amp;"" ""&amp;$B11, FILTER(ARRAYFORMULA({OccupancyAddresses&amp;"" ""&amp; OccupancyUnits,'Tenant Occupancy'!UH$5:UH23}),INDEX(ARRAYFORMULA({OccupancyAdd"&amp;"resses&amp;"" ""&amp; OccupancyUnits,'Tenant Occupancy'!UH$5:UH23}),0,2)&lt;&gt;""""),2,FALSE),IF(UG8=TODAY(),""Today"",)))))"),"")</f>
        <v/>
      </c>
      <c r="UH11" s="3" t="str">
        <f>IFERROR(__xludf.DUMMYFUNCTION("IF(ISBLANK($A11),, IF((ARRAYFORMULA(SUM(COUNTIFS(OccupancyAddresses,$A11,OccupancyUnits, $B11, 'Tenant Occupancy'!UI$5:UI23,{""&gt;0"",""Occupied"",""Late""}))))&gt;1,""Multiple Bookings"", IF(SUMIFS( 'Tenant Occupancy'!UI$5:UI23,OccupancyUnits,$B11,OccupancyAd"&amp;"dresses,$A11)&gt;0,SUMIFS('Tenant Occupancy'!UI$5:UI23,OccupancyUnits,$B11,OccupancyAddresses,$A11),IFERROR(VLOOKUP($A11&amp;"" ""&amp;$B11, FILTER(ARRAYFORMULA({OccupancyAddresses&amp;"" ""&amp; OccupancyUnits,'Tenant Occupancy'!UI$5:UI23}),INDEX(ARRAYFORMULA({OccupancyAdd"&amp;"resses&amp;"" ""&amp; OccupancyUnits,'Tenant Occupancy'!UI$5:UI23}),0,2)&lt;&gt;""""),2,FALSE),IF(UH8=TODAY(),""Today"",)))))"),"")</f>
        <v/>
      </c>
      <c r="UI11" s="3" t="str">
        <f>IFERROR(__xludf.DUMMYFUNCTION("IF(ISBLANK($A11),, IF((ARRAYFORMULA(SUM(COUNTIFS(OccupancyAddresses,$A11,OccupancyUnits, $B11, 'Tenant Occupancy'!UJ$5:UJ23,{""&gt;0"",""Occupied"",""Late""}))))&gt;1,""Multiple Bookings"", IF(SUMIFS( 'Tenant Occupancy'!UJ$5:UJ23,OccupancyUnits,$B11,OccupancyAd"&amp;"dresses,$A11)&gt;0,SUMIFS('Tenant Occupancy'!UJ$5:UJ23,OccupancyUnits,$B11,OccupancyAddresses,$A11),IFERROR(VLOOKUP($A11&amp;"" ""&amp;$B11, FILTER(ARRAYFORMULA({OccupancyAddresses&amp;"" ""&amp; OccupancyUnits,'Tenant Occupancy'!UJ$5:UJ23}),INDEX(ARRAYFORMULA({OccupancyAdd"&amp;"resses&amp;"" ""&amp; OccupancyUnits,'Tenant Occupancy'!UJ$5:UJ23}),0,2)&lt;&gt;""""),2,FALSE),IF(UI8=TODAY(),""Today"",)))))"),"")</f>
        <v/>
      </c>
      <c r="UJ11" s="3" t="str">
        <f>IFERROR(__xludf.DUMMYFUNCTION("IF(ISBLANK($A11),, IF((ARRAYFORMULA(SUM(COUNTIFS(OccupancyAddresses,$A11,OccupancyUnits, $B11, 'Tenant Occupancy'!UK$5:UK23,{""&gt;0"",""Occupied"",""Late""}))))&gt;1,""Multiple Bookings"", IF(SUMIFS( 'Tenant Occupancy'!UK$5:UK23,OccupancyUnits,$B11,OccupancyAd"&amp;"dresses,$A11)&gt;0,SUMIFS('Tenant Occupancy'!UK$5:UK23,OccupancyUnits,$B11,OccupancyAddresses,$A11),IFERROR(VLOOKUP($A11&amp;"" ""&amp;$B11, FILTER(ARRAYFORMULA({OccupancyAddresses&amp;"" ""&amp; OccupancyUnits,'Tenant Occupancy'!UK$5:UK23}),INDEX(ARRAYFORMULA({OccupancyAdd"&amp;"resses&amp;"" ""&amp; OccupancyUnits,'Tenant Occupancy'!UK$5:UK23}),0,2)&lt;&gt;""""),2,FALSE),IF(UJ8=TODAY(),""Today"",)))))"),"")</f>
        <v/>
      </c>
      <c r="UK11" s="3" t="str">
        <f>IFERROR(__xludf.DUMMYFUNCTION("IF(ISBLANK($A11),, IF((ARRAYFORMULA(SUM(COUNTIFS(OccupancyAddresses,$A11,OccupancyUnits, $B11, 'Tenant Occupancy'!UL$5:UL23,{""&gt;0"",""Occupied"",""Late""}))))&gt;1,""Multiple Bookings"", IF(SUMIFS( 'Tenant Occupancy'!UL$5:UL23,OccupancyUnits,$B11,OccupancyAd"&amp;"dresses,$A11)&gt;0,SUMIFS('Tenant Occupancy'!UL$5:UL23,OccupancyUnits,$B11,OccupancyAddresses,$A11),IFERROR(VLOOKUP($A11&amp;"" ""&amp;$B11, FILTER(ARRAYFORMULA({OccupancyAddresses&amp;"" ""&amp; OccupancyUnits,'Tenant Occupancy'!UL$5:UL23}),INDEX(ARRAYFORMULA({OccupancyAdd"&amp;"resses&amp;"" ""&amp; OccupancyUnits,'Tenant Occupancy'!UL$5:UL23}),0,2)&lt;&gt;""""),2,FALSE),IF(UK8=TODAY(),""Today"",)))))"),"")</f>
        <v/>
      </c>
      <c r="UL11" s="3" t="str">
        <f>IFERROR(__xludf.DUMMYFUNCTION("IF(ISBLANK($A11),, IF((ARRAYFORMULA(SUM(COUNTIFS(OccupancyAddresses,$A11,OccupancyUnits, $B11, 'Tenant Occupancy'!UM$5:UM23,{""&gt;0"",""Occupied"",""Late""}))))&gt;1,""Multiple Bookings"", IF(SUMIFS( 'Tenant Occupancy'!UM$5:UM23,OccupancyUnits,$B11,OccupancyAd"&amp;"dresses,$A11)&gt;0,SUMIFS('Tenant Occupancy'!UM$5:UM23,OccupancyUnits,$B11,OccupancyAddresses,$A11),IFERROR(VLOOKUP($A11&amp;"" ""&amp;$B11, FILTER(ARRAYFORMULA({OccupancyAddresses&amp;"" ""&amp; OccupancyUnits,'Tenant Occupancy'!UM$5:UM23}),INDEX(ARRAYFORMULA({OccupancyAdd"&amp;"resses&amp;"" ""&amp; OccupancyUnits,'Tenant Occupancy'!UM$5:UM23}),0,2)&lt;&gt;""""),2,FALSE),IF(UL8=TODAY(),""Today"",)))))"),"")</f>
        <v/>
      </c>
      <c r="UM11" s="3" t="str">
        <f>IFERROR(__xludf.DUMMYFUNCTION("IF(ISBLANK($A11),, IF((ARRAYFORMULA(SUM(COUNTIFS(OccupancyAddresses,$A11,OccupancyUnits, $B11, 'Tenant Occupancy'!UN$5:UN23,{""&gt;0"",""Occupied"",""Late""}))))&gt;1,""Multiple Bookings"", IF(SUMIFS( 'Tenant Occupancy'!UN$5:UN23,OccupancyUnits,$B11,OccupancyAd"&amp;"dresses,$A11)&gt;0,SUMIFS('Tenant Occupancy'!UN$5:UN23,OccupancyUnits,$B11,OccupancyAddresses,$A11),IFERROR(VLOOKUP($A11&amp;"" ""&amp;$B11, FILTER(ARRAYFORMULA({OccupancyAddresses&amp;"" ""&amp; OccupancyUnits,'Tenant Occupancy'!UN$5:UN23}),INDEX(ARRAYFORMULA({OccupancyAdd"&amp;"resses&amp;"" ""&amp; OccupancyUnits,'Tenant Occupancy'!UN$5:UN23}),0,2)&lt;&gt;""""),2,FALSE),IF(UM8=TODAY(),""Today"",)))))"),"")</f>
        <v/>
      </c>
      <c r="UN11" s="3" t="str">
        <f>IFERROR(__xludf.DUMMYFUNCTION("IF(ISBLANK($A11),, IF((ARRAYFORMULA(SUM(COUNTIFS(OccupancyAddresses,$A11,OccupancyUnits, $B11, 'Tenant Occupancy'!UO$5:UO23,{""&gt;0"",""Occupied"",""Late""}))))&gt;1,""Multiple Bookings"", IF(SUMIFS( 'Tenant Occupancy'!UO$5:UO23,OccupancyUnits,$B11,OccupancyAd"&amp;"dresses,$A11)&gt;0,SUMIFS('Tenant Occupancy'!UO$5:UO23,OccupancyUnits,$B11,OccupancyAddresses,$A11),IFERROR(VLOOKUP($A11&amp;"" ""&amp;$B11, FILTER(ARRAYFORMULA({OccupancyAddresses&amp;"" ""&amp; OccupancyUnits,'Tenant Occupancy'!UO$5:UO23}),INDEX(ARRAYFORMULA({OccupancyAdd"&amp;"resses&amp;"" ""&amp; OccupancyUnits,'Tenant Occupancy'!UO$5:UO23}),0,2)&lt;&gt;""""),2,FALSE),IF(UN8=TODAY(),""Today"",)))))"),"")</f>
        <v/>
      </c>
      <c r="UO11" s="3" t="str">
        <f>IFERROR(__xludf.DUMMYFUNCTION("IF(ISBLANK($A11),, IF((ARRAYFORMULA(SUM(COUNTIFS(OccupancyAddresses,$A11,OccupancyUnits, $B11, 'Tenant Occupancy'!UP$5:UP23,{""&gt;0"",""Occupied"",""Late""}))))&gt;1,""Multiple Bookings"", IF(SUMIFS( 'Tenant Occupancy'!UP$5:UP23,OccupancyUnits,$B11,OccupancyAd"&amp;"dresses,$A11)&gt;0,SUMIFS('Tenant Occupancy'!UP$5:UP23,OccupancyUnits,$B11,OccupancyAddresses,$A11),IFERROR(VLOOKUP($A11&amp;"" ""&amp;$B11, FILTER(ARRAYFORMULA({OccupancyAddresses&amp;"" ""&amp; OccupancyUnits,'Tenant Occupancy'!UP$5:UP23}),INDEX(ARRAYFORMULA({OccupancyAdd"&amp;"resses&amp;"" ""&amp; OccupancyUnits,'Tenant Occupancy'!UP$5:UP23}),0,2)&lt;&gt;""""),2,FALSE),IF(UO8=TODAY(),""Today"",)))))"),"")</f>
        <v/>
      </c>
      <c r="UP11" s="3" t="str">
        <f>IFERROR(__xludf.DUMMYFUNCTION("IF(ISBLANK($A11),, IF((ARRAYFORMULA(SUM(COUNTIFS(OccupancyAddresses,$A11,OccupancyUnits, $B11, 'Tenant Occupancy'!UQ$5:UQ23,{""&gt;0"",""Occupied"",""Late""}))))&gt;1,""Multiple Bookings"", IF(SUMIFS( 'Tenant Occupancy'!UQ$5:UQ23,OccupancyUnits,$B11,OccupancyAd"&amp;"dresses,$A11)&gt;0,SUMIFS('Tenant Occupancy'!UQ$5:UQ23,OccupancyUnits,$B11,OccupancyAddresses,$A11),IFERROR(VLOOKUP($A11&amp;"" ""&amp;$B11, FILTER(ARRAYFORMULA({OccupancyAddresses&amp;"" ""&amp; OccupancyUnits,'Tenant Occupancy'!UQ$5:UQ23}),INDEX(ARRAYFORMULA({OccupancyAdd"&amp;"resses&amp;"" ""&amp; OccupancyUnits,'Tenant Occupancy'!UQ$5:UQ23}),0,2)&lt;&gt;""""),2,FALSE),IF(UP8=TODAY(),""Today"",)))))"),"")</f>
        <v/>
      </c>
      <c r="UQ11" s="3" t="str">
        <f>IFERROR(__xludf.DUMMYFUNCTION("IF(ISBLANK($A11),, IF((ARRAYFORMULA(SUM(COUNTIFS(OccupancyAddresses,$A11,OccupancyUnits, $B11, 'Tenant Occupancy'!UR$5:UR23,{""&gt;0"",""Occupied"",""Late""}))))&gt;1,""Multiple Bookings"", IF(SUMIFS( 'Tenant Occupancy'!UR$5:UR23,OccupancyUnits,$B11,OccupancyAd"&amp;"dresses,$A11)&gt;0,SUMIFS('Tenant Occupancy'!UR$5:UR23,OccupancyUnits,$B11,OccupancyAddresses,$A11),IFERROR(VLOOKUP($A11&amp;"" ""&amp;$B11, FILTER(ARRAYFORMULA({OccupancyAddresses&amp;"" ""&amp; OccupancyUnits,'Tenant Occupancy'!UR$5:UR23}),INDEX(ARRAYFORMULA({OccupancyAdd"&amp;"resses&amp;"" ""&amp; OccupancyUnits,'Tenant Occupancy'!UR$5:UR23}),0,2)&lt;&gt;""""),2,FALSE),IF(UQ8=TODAY(),""Today"",)))))"),"")</f>
        <v/>
      </c>
      <c r="UR11" s="3" t="str">
        <f>IFERROR(__xludf.DUMMYFUNCTION("IF(ISBLANK($A11),, IF((ARRAYFORMULA(SUM(COUNTIFS(OccupancyAddresses,$A11,OccupancyUnits, $B11, 'Tenant Occupancy'!US$5:US23,{""&gt;0"",""Occupied"",""Late""}))))&gt;1,""Multiple Bookings"", IF(SUMIFS( 'Tenant Occupancy'!US$5:US23,OccupancyUnits,$B11,OccupancyAd"&amp;"dresses,$A11)&gt;0,SUMIFS('Tenant Occupancy'!US$5:US23,OccupancyUnits,$B11,OccupancyAddresses,$A11),IFERROR(VLOOKUP($A11&amp;"" ""&amp;$B11, FILTER(ARRAYFORMULA({OccupancyAddresses&amp;"" ""&amp; OccupancyUnits,'Tenant Occupancy'!US$5:US23}),INDEX(ARRAYFORMULA({OccupancyAdd"&amp;"resses&amp;"" ""&amp; OccupancyUnits,'Tenant Occupancy'!US$5:US23}),0,2)&lt;&gt;""""),2,FALSE),IF(UR8=TODAY(),""Today"",)))))"),"")</f>
        <v/>
      </c>
      <c r="US11" s="3" t="str">
        <f>IFERROR(__xludf.DUMMYFUNCTION("IF(ISBLANK($A11),, IF((ARRAYFORMULA(SUM(COUNTIFS(OccupancyAddresses,$A11,OccupancyUnits, $B11, 'Tenant Occupancy'!UT$5:UT23,{""&gt;0"",""Occupied"",""Late""}))))&gt;1,""Multiple Bookings"", IF(SUMIFS( 'Tenant Occupancy'!UT$5:UT23,OccupancyUnits,$B11,OccupancyAd"&amp;"dresses,$A11)&gt;0,SUMIFS('Tenant Occupancy'!UT$5:UT23,OccupancyUnits,$B11,OccupancyAddresses,$A11),IFERROR(VLOOKUP($A11&amp;"" ""&amp;$B11, FILTER(ARRAYFORMULA({OccupancyAddresses&amp;"" ""&amp; OccupancyUnits,'Tenant Occupancy'!UT$5:UT23}),INDEX(ARRAYFORMULA({OccupancyAdd"&amp;"resses&amp;"" ""&amp; OccupancyUnits,'Tenant Occupancy'!UT$5:UT23}),0,2)&lt;&gt;""""),2,FALSE),IF(US8=TODAY(),""Today"",)))))"),"")</f>
        <v/>
      </c>
      <c r="UT11" s="3" t="str">
        <f>IFERROR(__xludf.DUMMYFUNCTION("IF(ISBLANK($A11),, IF((ARRAYFORMULA(SUM(COUNTIFS(OccupancyAddresses,$A11,OccupancyUnits, $B11, 'Tenant Occupancy'!UU$5:UU23,{""&gt;0"",""Occupied"",""Late""}))))&gt;1,""Multiple Bookings"", IF(SUMIFS( 'Tenant Occupancy'!UU$5:UU23,OccupancyUnits,$B11,OccupancyAd"&amp;"dresses,$A11)&gt;0,SUMIFS('Tenant Occupancy'!UU$5:UU23,OccupancyUnits,$B11,OccupancyAddresses,$A11),IFERROR(VLOOKUP($A11&amp;"" ""&amp;$B11, FILTER(ARRAYFORMULA({OccupancyAddresses&amp;"" ""&amp; OccupancyUnits,'Tenant Occupancy'!UU$5:UU23}),INDEX(ARRAYFORMULA({OccupancyAdd"&amp;"resses&amp;"" ""&amp; OccupancyUnits,'Tenant Occupancy'!UU$5:UU23}),0,2)&lt;&gt;""""),2,FALSE),IF(UT8=TODAY(),""Today"",)))))"),"")</f>
        <v/>
      </c>
      <c r="UU11" s="3" t="str">
        <f>IFERROR(__xludf.DUMMYFUNCTION("IF(ISBLANK($A11),, IF((ARRAYFORMULA(SUM(COUNTIFS(OccupancyAddresses,$A11,OccupancyUnits, $B11, 'Tenant Occupancy'!UV$5:UV23,{""&gt;0"",""Occupied"",""Late""}))))&gt;1,""Multiple Bookings"", IF(SUMIFS( 'Tenant Occupancy'!UV$5:UV23,OccupancyUnits,$B11,OccupancyAd"&amp;"dresses,$A11)&gt;0,SUMIFS('Tenant Occupancy'!UV$5:UV23,OccupancyUnits,$B11,OccupancyAddresses,$A11),IFERROR(VLOOKUP($A11&amp;"" ""&amp;$B11, FILTER(ARRAYFORMULA({OccupancyAddresses&amp;"" ""&amp; OccupancyUnits,'Tenant Occupancy'!UV$5:UV23}),INDEX(ARRAYFORMULA({OccupancyAdd"&amp;"resses&amp;"" ""&amp; OccupancyUnits,'Tenant Occupancy'!UV$5:UV23}),0,2)&lt;&gt;""""),2,FALSE),IF(UU8=TODAY(),""Today"",)))))"),"")</f>
        <v/>
      </c>
      <c r="UV11" s="3" t="str">
        <f>IFERROR(__xludf.DUMMYFUNCTION("IF(ISBLANK($A11),, IF((ARRAYFORMULA(SUM(COUNTIFS(OccupancyAddresses,$A11,OccupancyUnits, $B11, 'Tenant Occupancy'!UW$5:UW23,{""&gt;0"",""Occupied"",""Late""}))))&gt;1,""Multiple Bookings"", IF(SUMIFS( 'Tenant Occupancy'!UW$5:UW23,OccupancyUnits,$B11,OccupancyAd"&amp;"dresses,$A11)&gt;0,SUMIFS('Tenant Occupancy'!UW$5:UW23,OccupancyUnits,$B11,OccupancyAddresses,$A11),IFERROR(VLOOKUP($A11&amp;"" ""&amp;$B11, FILTER(ARRAYFORMULA({OccupancyAddresses&amp;"" ""&amp; OccupancyUnits,'Tenant Occupancy'!UW$5:UW23}),INDEX(ARRAYFORMULA({OccupancyAdd"&amp;"resses&amp;"" ""&amp; OccupancyUnits,'Tenant Occupancy'!UW$5:UW23}),0,2)&lt;&gt;""""),2,FALSE),IF(UV8=TODAY(),""Today"",)))))"),"")</f>
        <v/>
      </c>
      <c r="UW11" s="3" t="str">
        <f>IFERROR(__xludf.DUMMYFUNCTION("IF(ISBLANK($A11),, IF((ARRAYFORMULA(SUM(COUNTIFS(OccupancyAddresses,$A11,OccupancyUnits, $B11, 'Tenant Occupancy'!UX$5:UX23,{""&gt;0"",""Occupied"",""Late""}))))&gt;1,""Multiple Bookings"", IF(SUMIFS( 'Tenant Occupancy'!UX$5:UX23,OccupancyUnits,$B11,OccupancyAd"&amp;"dresses,$A11)&gt;0,SUMIFS('Tenant Occupancy'!UX$5:UX23,OccupancyUnits,$B11,OccupancyAddresses,$A11),IFERROR(VLOOKUP($A11&amp;"" ""&amp;$B11, FILTER(ARRAYFORMULA({OccupancyAddresses&amp;"" ""&amp; OccupancyUnits,'Tenant Occupancy'!UX$5:UX23}),INDEX(ARRAYFORMULA({OccupancyAdd"&amp;"resses&amp;"" ""&amp; OccupancyUnits,'Tenant Occupancy'!UX$5:UX23}),0,2)&lt;&gt;""""),2,FALSE),IF(UW8=TODAY(),""Today"",)))))"),"")</f>
        <v/>
      </c>
      <c r="UX11" s="3" t="str">
        <f>IFERROR(__xludf.DUMMYFUNCTION("IF(ISBLANK($A11),, IF((ARRAYFORMULA(SUM(COUNTIFS(OccupancyAddresses,$A11,OccupancyUnits, $B11, 'Tenant Occupancy'!UY$5:UY23,{""&gt;0"",""Occupied"",""Late""}))))&gt;1,""Multiple Bookings"", IF(SUMIFS( 'Tenant Occupancy'!UY$5:UY23,OccupancyUnits,$B11,OccupancyAd"&amp;"dresses,$A11)&gt;0,SUMIFS('Tenant Occupancy'!UY$5:UY23,OccupancyUnits,$B11,OccupancyAddresses,$A11),IFERROR(VLOOKUP($A11&amp;"" ""&amp;$B11, FILTER(ARRAYFORMULA({OccupancyAddresses&amp;"" ""&amp; OccupancyUnits,'Tenant Occupancy'!UY$5:UY23}),INDEX(ARRAYFORMULA({OccupancyAdd"&amp;"resses&amp;"" ""&amp; OccupancyUnits,'Tenant Occupancy'!UY$5:UY23}),0,2)&lt;&gt;""""),2,FALSE),IF(UX8=TODAY(),""Today"",)))))"),"")</f>
        <v/>
      </c>
      <c r="UY11" s="3" t="str">
        <f>IFERROR(__xludf.DUMMYFUNCTION("IF(ISBLANK($A11),, IF((ARRAYFORMULA(SUM(COUNTIFS(OccupancyAddresses,$A11,OccupancyUnits, $B11, 'Tenant Occupancy'!UZ$5:UZ23,{""&gt;0"",""Occupied"",""Late""}))))&gt;1,""Multiple Bookings"", IF(SUMIFS( 'Tenant Occupancy'!UZ$5:UZ23,OccupancyUnits,$B11,OccupancyAd"&amp;"dresses,$A11)&gt;0,SUMIFS('Tenant Occupancy'!UZ$5:UZ23,OccupancyUnits,$B11,OccupancyAddresses,$A11),IFERROR(VLOOKUP($A11&amp;"" ""&amp;$B11, FILTER(ARRAYFORMULA({OccupancyAddresses&amp;"" ""&amp; OccupancyUnits,'Tenant Occupancy'!UZ$5:UZ23}),INDEX(ARRAYFORMULA({OccupancyAdd"&amp;"resses&amp;"" ""&amp; OccupancyUnits,'Tenant Occupancy'!UZ$5:UZ23}),0,2)&lt;&gt;""""),2,FALSE),IF(UY8=TODAY(),""Today"",)))))"),"")</f>
        <v/>
      </c>
      <c r="UZ11" s="3" t="str">
        <f>IFERROR(__xludf.DUMMYFUNCTION("IF(ISBLANK($A11),, IF((ARRAYFORMULA(SUM(COUNTIFS(OccupancyAddresses,$A11,OccupancyUnits, $B11, 'Tenant Occupancy'!VA$5:VA23,{""&gt;0"",""Occupied"",""Late""}))))&gt;1,""Multiple Bookings"", IF(SUMIFS( 'Tenant Occupancy'!VA$5:VA23,OccupancyUnits,$B11,OccupancyAd"&amp;"dresses,$A11)&gt;0,SUMIFS('Tenant Occupancy'!VA$5:VA23,OccupancyUnits,$B11,OccupancyAddresses,$A11),IFERROR(VLOOKUP($A11&amp;"" ""&amp;$B11, FILTER(ARRAYFORMULA({OccupancyAddresses&amp;"" ""&amp; OccupancyUnits,'Tenant Occupancy'!VA$5:VA23}),INDEX(ARRAYFORMULA({OccupancyAdd"&amp;"resses&amp;"" ""&amp; OccupancyUnits,'Tenant Occupancy'!VA$5:VA23}),0,2)&lt;&gt;""""),2,FALSE),IF(UZ8=TODAY(),""Today"",)))))"),"")</f>
        <v/>
      </c>
      <c r="VA11" s="3" t="str">
        <f>IFERROR(__xludf.DUMMYFUNCTION("IF(ISBLANK($A11),, IF((ARRAYFORMULA(SUM(COUNTIFS(OccupancyAddresses,$A11,OccupancyUnits, $B11, 'Tenant Occupancy'!VB$5:VB23,{""&gt;0"",""Occupied"",""Late""}))))&gt;1,""Multiple Bookings"", IF(SUMIFS( 'Tenant Occupancy'!VB$5:VB23,OccupancyUnits,$B11,OccupancyAd"&amp;"dresses,$A11)&gt;0,SUMIFS('Tenant Occupancy'!VB$5:VB23,OccupancyUnits,$B11,OccupancyAddresses,$A11),IFERROR(VLOOKUP($A11&amp;"" ""&amp;$B11, FILTER(ARRAYFORMULA({OccupancyAddresses&amp;"" ""&amp; OccupancyUnits,'Tenant Occupancy'!VB$5:VB23}),INDEX(ARRAYFORMULA({OccupancyAdd"&amp;"resses&amp;"" ""&amp; OccupancyUnits,'Tenant Occupancy'!VB$5:VB23}),0,2)&lt;&gt;""""),2,FALSE),IF(VA8=TODAY(),""Today"",)))))"),"")</f>
        <v/>
      </c>
      <c r="VB11" s="3" t="str">
        <f>IFERROR(__xludf.DUMMYFUNCTION("IF(ISBLANK($A11),, IF((ARRAYFORMULA(SUM(COUNTIFS(OccupancyAddresses,$A11,OccupancyUnits, $B11, 'Tenant Occupancy'!VC$5:VC23,{""&gt;0"",""Occupied"",""Late""}))))&gt;1,""Multiple Bookings"", IF(SUMIFS( 'Tenant Occupancy'!VC$5:VC23,OccupancyUnits,$B11,OccupancyAd"&amp;"dresses,$A11)&gt;0,SUMIFS('Tenant Occupancy'!VC$5:VC23,OccupancyUnits,$B11,OccupancyAddresses,$A11),IFERROR(VLOOKUP($A11&amp;"" ""&amp;$B11, FILTER(ARRAYFORMULA({OccupancyAddresses&amp;"" ""&amp; OccupancyUnits,'Tenant Occupancy'!VC$5:VC23}),INDEX(ARRAYFORMULA({OccupancyAdd"&amp;"resses&amp;"" ""&amp; OccupancyUnits,'Tenant Occupancy'!VC$5:VC23}),0,2)&lt;&gt;""""),2,FALSE),IF(VB8=TODAY(),""Today"",)))))"),"")</f>
        <v/>
      </c>
      <c r="VC11" s="3" t="str">
        <f>IFERROR(__xludf.DUMMYFUNCTION("IF(ISBLANK($A11),, IF((ARRAYFORMULA(SUM(COUNTIFS(OccupancyAddresses,$A11,OccupancyUnits, $B11, 'Tenant Occupancy'!VD$5:VD23,{""&gt;0"",""Occupied"",""Late""}))))&gt;1,""Multiple Bookings"", IF(SUMIFS( 'Tenant Occupancy'!VD$5:VD23,OccupancyUnits,$B11,OccupancyAd"&amp;"dresses,$A11)&gt;0,SUMIFS('Tenant Occupancy'!VD$5:VD23,OccupancyUnits,$B11,OccupancyAddresses,$A11),IFERROR(VLOOKUP($A11&amp;"" ""&amp;$B11, FILTER(ARRAYFORMULA({OccupancyAddresses&amp;"" ""&amp; OccupancyUnits,'Tenant Occupancy'!VD$5:VD23}),INDEX(ARRAYFORMULA({OccupancyAdd"&amp;"resses&amp;"" ""&amp; OccupancyUnits,'Tenant Occupancy'!VD$5:VD23}),0,2)&lt;&gt;""""),2,FALSE),IF(VC8=TODAY(),""Today"",)))))"),"")</f>
        <v/>
      </c>
      <c r="VD11" s="3" t="str">
        <f>IFERROR(__xludf.DUMMYFUNCTION("IF(ISBLANK($A11),, IF((ARRAYFORMULA(SUM(COUNTIFS(OccupancyAddresses,$A11,OccupancyUnits, $B11, 'Tenant Occupancy'!VE$5:VE23,{""&gt;0"",""Occupied"",""Late""}))))&gt;1,""Multiple Bookings"", IF(SUMIFS( 'Tenant Occupancy'!VE$5:VE23,OccupancyUnits,$B11,OccupancyAd"&amp;"dresses,$A11)&gt;0,SUMIFS('Tenant Occupancy'!VE$5:VE23,OccupancyUnits,$B11,OccupancyAddresses,$A11),IFERROR(VLOOKUP($A11&amp;"" ""&amp;$B11, FILTER(ARRAYFORMULA({OccupancyAddresses&amp;"" ""&amp; OccupancyUnits,'Tenant Occupancy'!VE$5:VE23}),INDEX(ARRAYFORMULA({OccupancyAdd"&amp;"resses&amp;"" ""&amp; OccupancyUnits,'Tenant Occupancy'!VE$5:VE23}),0,2)&lt;&gt;""""),2,FALSE),IF(VD8=TODAY(),""Today"",)))))"),"")</f>
        <v/>
      </c>
      <c r="VE11" s="3" t="str">
        <f>IFERROR(__xludf.DUMMYFUNCTION("IF(ISBLANK($A11),, IF((ARRAYFORMULA(SUM(COUNTIFS(OccupancyAddresses,$A11,OccupancyUnits, $B11, 'Tenant Occupancy'!VF$5:VF23,{""&gt;0"",""Occupied"",""Late""}))))&gt;1,""Multiple Bookings"", IF(SUMIFS( 'Tenant Occupancy'!VF$5:VF23,OccupancyUnits,$B11,OccupancyAd"&amp;"dresses,$A11)&gt;0,SUMIFS('Tenant Occupancy'!VF$5:VF23,OccupancyUnits,$B11,OccupancyAddresses,$A11),IFERROR(VLOOKUP($A11&amp;"" ""&amp;$B11, FILTER(ARRAYFORMULA({OccupancyAddresses&amp;"" ""&amp; OccupancyUnits,'Tenant Occupancy'!VF$5:VF23}),INDEX(ARRAYFORMULA({OccupancyAdd"&amp;"resses&amp;"" ""&amp; OccupancyUnits,'Tenant Occupancy'!VF$5:VF23}),0,2)&lt;&gt;""""),2,FALSE),IF(VE8=TODAY(),""Today"",)))))"),"")</f>
        <v/>
      </c>
      <c r="VF11" s="3" t="str">
        <f>IFERROR(__xludf.DUMMYFUNCTION("IF(ISBLANK($A11),, IF((ARRAYFORMULA(SUM(COUNTIFS(OccupancyAddresses,$A11,OccupancyUnits, $B11, 'Tenant Occupancy'!VG$5:VG23,{""&gt;0"",""Occupied"",""Late""}))))&gt;1,""Multiple Bookings"", IF(SUMIFS( 'Tenant Occupancy'!VG$5:VG23,OccupancyUnits,$B11,OccupancyAd"&amp;"dresses,$A11)&gt;0,SUMIFS('Tenant Occupancy'!VG$5:VG23,OccupancyUnits,$B11,OccupancyAddresses,$A11),IFERROR(VLOOKUP($A11&amp;"" ""&amp;$B11, FILTER(ARRAYFORMULA({OccupancyAddresses&amp;"" ""&amp; OccupancyUnits,'Tenant Occupancy'!VG$5:VG23}),INDEX(ARRAYFORMULA({OccupancyAdd"&amp;"resses&amp;"" ""&amp; OccupancyUnits,'Tenant Occupancy'!VG$5:VG23}),0,2)&lt;&gt;""""),2,FALSE),IF(VF8=TODAY(),""Today"",)))))"),"")</f>
        <v/>
      </c>
      <c r="VG11" s="3" t="str">
        <f>IFERROR(__xludf.DUMMYFUNCTION("IF(ISBLANK($A11),, IF((ARRAYFORMULA(SUM(COUNTIFS(OccupancyAddresses,$A11,OccupancyUnits, $B11, 'Tenant Occupancy'!VH$5:VH23,{""&gt;0"",""Occupied"",""Late""}))))&gt;1,""Multiple Bookings"", IF(SUMIFS( 'Tenant Occupancy'!VH$5:VH23,OccupancyUnits,$B11,OccupancyAd"&amp;"dresses,$A11)&gt;0,SUMIFS('Tenant Occupancy'!VH$5:VH23,OccupancyUnits,$B11,OccupancyAddresses,$A11),IFERROR(VLOOKUP($A11&amp;"" ""&amp;$B11, FILTER(ARRAYFORMULA({OccupancyAddresses&amp;"" ""&amp; OccupancyUnits,'Tenant Occupancy'!VH$5:VH23}),INDEX(ARRAYFORMULA({OccupancyAdd"&amp;"resses&amp;"" ""&amp; OccupancyUnits,'Tenant Occupancy'!VH$5:VH23}),0,2)&lt;&gt;""""),2,FALSE),IF(VG8=TODAY(),""Today"",)))))"),"")</f>
        <v/>
      </c>
      <c r="VH11" s="3" t="str">
        <f>IFERROR(__xludf.DUMMYFUNCTION("IF(ISBLANK($A11),, IF((ARRAYFORMULA(SUM(COUNTIFS(OccupancyAddresses,$A11,OccupancyUnits, $B11, 'Tenant Occupancy'!VI$5:VI23,{""&gt;0"",""Occupied"",""Late""}))))&gt;1,""Multiple Bookings"", IF(SUMIFS( 'Tenant Occupancy'!VI$5:VI23,OccupancyUnits,$B11,OccupancyAd"&amp;"dresses,$A11)&gt;0,SUMIFS('Tenant Occupancy'!VI$5:VI23,OccupancyUnits,$B11,OccupancyAddresses,$A11),IFERROR(VLOOKUP($A11&amp;"" ""&amp;$B11, FILTER(ARRAYFORMULA({OccupancyAddresses&amp;"" ""&amp; OccupancyUnits,'Tenant Occupancy'!VI$5:VI23}),INDEX(ARRAYFORMULA({OccupancyAdd"&amp;"resses&amp;"" ""&amp; OccupancyUnits,'Tenant Occupancy'!VI$5:VI23}),0,2)&lt;&gt;""""),2,FALSE),IF(VH8=TODAY(),""Today"",)))))"),"")</f>
        <v/>
      </c>
      <c r="VI11" s="3" t="str">
        <f>IFERROR(__xludf.DUMMYFUNCTION("IF(ISBLANK($A11),, IF((ARRAYFORMULA(SUM(COUNTIFS(OccupancyAddresses,$A11,OccupancyUnits, $B11, 'Tenant Occupancy'!VJ$5:VJ23,{""&gt;0"",""Occupied"",""Late""}))))&gt;1,""Multiple Bookings"", IF(SUMIFS( 'Tenant Occupancy'!VJ$5:VJ23,OccupancyUnits,$B11,OccupancyAd"&amp;"dresses,$A11)&gt;0,SUMIFS('Tenant Occupancy'!VJ$5:VJ23,OccupancyUnits,$B11,OccupancyAddresses,$A11),IFERROR(VLOOKUP($A11&amp;"" ""&amp;$B11, FILTER(ARRAYFORMULA({OccupancyAddresses&amp;"" ""&amp; OccupancyUnits,'Tenant Occupancy'!VJ$5:VJ23}),INDEX(ARRAYFORMULA({OccupancyAdd"&amp;"resses&amp;"" ""&amp; OccupancyUnits,'Tenant Occupancy'!VJ$5:VJ23}),0,2)&lt;&gt;""""),2,FALSE),IF(VI8=TODAY(),""Today"",)))))"),"")</f>
        <v/>
      </c>
      <c r="VJ11" s="3" t="str">
        <f>IFERROR(__xludf.DUMMYFUNCTION("IF(ISBLANK($A11),, IF((ARRAYFORMULA(SUM(COUNTIFS(OccupancyAddresses,$A11,OccupancyUnits, $B11, 'Tenant Occupancy'!VK$5:VK23,{""&gt;0"",""Occupied"",""Late""}))))&gt;1,""Multiple Bookings"", IF(SUMIFS( 'Tenant Occupancy'!VK$5:VK23,OccupancyUnits,$B11,OccupancyAd"&amp;"dresses,$A11)&gt;0,SUMIFS('Tenant Occupancy'!VK$5:VK23,OccupancyUnits,$B11,OccupancyAddresses,$A11),IFERROR(VLOOKUP($A11&amp;"" ""&amp;$B11, FILTER(ARRAYFORMULA({OccupancyAddresses&amp;"" ""&amp; OccupancyUnits,'Tenant Occupancy'!VK$5:VK23}),INDEX(ARRAYFORMULA({OccupancyAdd"&amp;"resses&amp;"" ""&amp; OccupancyUnits,'Tenant Occupancy'!VK$5:VK23}),0,2)&lt;&gt;""""),2,FALSE),IF(VJ8=TODAY(),""Today"",)))))"),"")</f>
        <v/>
      </c>
      <c r="VK11" s="3" t="str">
        <f>IFERROR(__xludf.DUMMYFUNCTION("IF(ISBLANK($A11),, IF((ARRAYFORMULA(SUM(COUNTIFS(OccupancyAddresses,$A11,OccupancyUnits, $B11, 'Tenant Occupancy'!VL$5:VL23,{""&gt;0"",""Occupied"",""Late""}))))&gt;1,""Multiple Bookings"", IF(SUMIFS( 'Tenant Occupancy'!VL$5:VL23,OccupancyUnits,$B11,OccupancyAd"&amp;"dresses,$A11)&gt;0,SUMIFS('Tenant Occupancy'!VL$5:VL23,OccupancyUnits,$B11,OccupancyAddresses,$A11),IFERROR(VLOOKUP($A11&amp;"" ""&amp;$B11, FILTER(ARRAYFORMULA({OccupancyAddresses&amp;"" ""&amp; OccupancyUnits,'Tenant Occupancy'!VL$5:VL23}),INDEX(ARRAYFORMULA({OccupancyAdd"&amp;"resses&amp;"" ""&amp; OccupancyUnits,'Tenant Occupancy'!VL$5:VL23}),0,2)&lt;&gt;""""),2,FALSE),IF(VK8=TODAY(),""Today"",)))))"),"")</f>
        <v/>
      </c>
      <c r="VL11" s="3" t="str">
        <f>IFERROR(__xludf.DUMMYFUNCTION("IF(ISBLANK($A11),, IF((ARRAYFORMULA(SUM(COUNTIFS(OccupancyAddresses,$A11,OccupancyUnits, $B11, 'Tenant Occupancy'!VM$5:VM23,{""&gt;0"",""Occupied"",""Late""}))))&gt;1,""Multiple Bookings"", IF(SUMIFS( 'Tenant Occupancy'!VM$5:VM23,OccupancyUnits,$B11,OccupancyAd"&amp;"dresses,$A11)&gt;0,SUMIFS('Tenant Occupancy'!VM$5:VM23,OccupancyUnits,$B11,OccupancyAddresses,$A11),IFERROR(VLOOKUP($A11&amp;"" ""&amp;$B11, FILTER(ARRAYFORMULA({OccupancyAddresses&amp;"" ""&amp; OccupancyUnits,'Tenant Occupancy'!VM$5:VM23}),INDEX(ARRAYFORMULA({OccupancyAdd"&amp;"resses&amp;"" ""&amp; OccupancyUnits,'Tenant Occupancy'!VM$5:VM23}),0,2)&lt;&gt;""""),2,FALSE),IF(VL8=TODAY(),""Today"",)))))"),"")</f>
        <v/>
      </c>
      <c r="VM11" s="3" t="str">
        <f>IFERROR(__xludf.DUMMYFUNCTION("IF(ISBLANK($A11),, IF((ARRAYFORMULA(SUM(COUNTIFS(OccupancyAddresses,$A11,OccupancyUnits, $B11, 'Tenant Occupancy'!VN$5:VN23,{""&gt;0"",""Occupied"",""Late""}))))&gt;1,""Multiple Bookings"", IF(SUMIFS( 'Tenant Occupancy'!VN$5:VN23,OccupancyUnits,$B11,OccupancyAd"&amp;"dresses,$A11)&gt;0,SUMIFS('Tenant Occupancy'!VN$5:VN23,OccupancyUnits,$B11,OccupancyAddresses,$A11),IFERROR(VLOOKUP($A11&amp;"" ""&amp;$B11, FILTER(ARRAYFORMULA({OccupancyAddresses&amp;"" ""&amp; OccupancyUnits,'Tenant Occupancy'!VN$5:VN23}),INDEX(ARRAYFORMULA({OccupancyAdd"&amp;"resses&amp;"" ""&amp; OccupancyUnits,'Tenant Occupancy'!VN$5:VN23}),0,2)&lt;&gt;""""),2,FALSE),IF(VM8=TODAY(),""Today"",)))))"),"")</f>
        <v/>
      </c>
      <c r="VN11" s="3" t="str">
        <f>IFERROR(__xludf.DUMMYFUNCTION("IF(ISBLANK($A11),, IF((ARRAYFORMULA(SUM(COUNTIFS(OccupancyAddresses,$A11,OccupancyUnits, $B11, 'Tenant Occupancy'!VO$5:VO23,{""&gt;0"",""Occupied"",""Late""}))))&gt;1,""Multiple Bookings"", IF(SUMIFS( 'Tenant Occupancy'!VO$5:VO23,OccupancyUnits,$B11,OccupancyAd"&amp;"dresses,$A11)&gt;0,SUMIFS('Tenant Occupancy'!VO$5:VO23,OccupancyUnits,$B11,OccupancyAddresses,$A11),IFERROR(VLOOKUP($A11&amp;"" ""&amp;$B11, FILTER(ARRAYFORMULA({OccupancyAddresses&amp;"" ""&amp; OccupancyUnits,'Tenant Occupancy'!VO$5:VO23}),INDEX(ARRAYFORMULA({OccupancyAdd"&amp;"resses&amp;"" ""&amp; OccupancyUnits,'Tenant Occupancy'!VO$5:VO23}),0,2)&lt;&gt;""""),2,FALSE),IF(VN8=TODAY(),""Today"",)))))"),"")</f>
        <v/>
      </c>
      <c r="VO11" s="3" t="str">
        <f>IFERROR(__xludf.DUMMYFUNCTION("IF(ISBLANK($A11),, IF((ARRAYFORMULA(SUM(COUNTIFS(OccupancyAddresses,$A11,OccupancyUnits, $B11, 'Tenant Occupancy'!VP$5:VP23,{""&gt;0"",""Occupied"",""Late""}))))&gt;1,""Multiple Bookings"", IF(SUMIFS( 'Tenant Occupancy'!VP$5:VP23,OccupancyUnits,$B11,OccupancyAd"&amp;"dresses,$A11)&gt;0,SUMIFS('Tenant Occupancy'!VP$5:VP23,OccupancyUnits,$B11,OccupancyAddresses,$A11),IFERROR(VLOOKUP($A11&amp;"" ""&amp;$B11, FILTER(ARRAYFORMULA({OccupancyAddresses&amp;"" ""&amp; OccupancyUnits,'Tenant Occupancy'!VP$5:VP23}),INDEX(ARRAYFORMULA({OccupancyAdd"&amp;"resses&amp;"" ""&amp; OccupancyUnits,'Tenant Occupancy'!VP$5:VP23}),0,2)&lt;&gt;""""),2,FALSE),IF(VO8=TODAY(),""Today"",)))))"),"")</f>
        <v/>
      </c>
      <c r="VP11" s="3" t="str">
        <f>IFERROR(__xludf.DUMMYFUNCTION("IF(ISBLANK($A11),, IF((ARRAYFORMULA(SUM(COUNTIFS(OccupancyAddresses,$A11,OccupancyUnits, $B11, 'Tenant Occupancy'!VQ$5:VQ23,{""&gt;0"",""Occupied"",""Late""}))))&gt;1,""Multiple Bookings"", IF(SUMIFS( 'Tenant Occupancy'!VQ$5:VQ23,OccupancyUnits,$B11,OccupancyAd"&amp;"dresses,$A11)&gt;0,SUMIFS('Tenant Occupancy'!VQ$5:VQ23,OccupancyUnits,$B11,OccupancyAddresses,$A11),IFERROR(VLOOKUP($A11&amp;"" ""&amp;$B11, FILTER(ARRAYFORMULA({OccupancyAddresses&amp;"" ""&amp; OccupancyUnits,'Tenant Occupancy'!VQ$5:VQ23}),INDEX(ARRAYFORMULA({OccupancyAdd"&amp;"resses&amp;"" ""&amp; OccupancyUnits,'Tenant Occupancy'!VQ$5:VQ23}),0,2)&lt;&gt;""""),2,FALSE),IF(VP8=TODAY(),""Today"",)))))"),"")</f>
        <v/>
      </c>
      <c r="VQ11" s="3" t="str">
        <f>IFERROR(__xludf.DUMMYFUNCTION("IF(ISBLANK($A11),, IF((ARRAYFORMULA(SUM(COUNTIFS(OccupancyAddresses,$A11,OccupancyUnits, $B11, 'Tenant Occupancy'!VR$5:VR23,{""&gt;0"",""Occupied"",""Late""}))))&gt;1,""Multiple Bookings"", IF(SUMIFS( 'Tenant Occupancy'!VR$5:VR23,OccupancyUnits,$B11,OccupancyAd"&amp;"dresses,$A11)&gt;0,SUMIFS('Tenant Occupancy'!VR$5:VR23,OccupancyUnits,$B11,OccupancyAddresses,$A11),IFERROR(VLOOKUP($A11&amp;"" ""&amp;$B11, FILTER(ARRAYFORMULA({OccupancyAddresses&amp;"" ""&amp; OccupancyUnits,'Tenant Occupancy'!VR$5:VR23}),INDEX(ARRAYFORMULA({OccupancyAdd"&amp;"resses&amp;"" ""&amp; OccupancyUnits,'Tenant Occupancy'!VR$5:VR23}),0,2)&lt;&gt;""""),2,FALSE),IF(VQ8=TODAY(),""Today"",)))))"),"")</f>
        <v/>
      </c>
      <c r="VR11" s="3" t="str">
        <f>IFERROR(__xludf.DUMMYFUNCTION("IF(ISBLANK($A11),, IF((ARRAYFORMULA(SUM(COUNTIFS(OccupancyAddresses,$A11,OccupancyUnits, $B11, 'Tenant Occupancy'!VS$5:VS23,{""&gt;0"",""Occupied"",""Late""}))))&gt;1,""Multiple Bookings"", IF(SUMIFS( 'Tenant Occupancy'!VS$5:VS23,OccupancyUnits,$B11,OccupancyAd"&amp;"dresses,$A11)&gt;0,SUMIFS('Tenant Occupancy'!VS$5:VS23,OccupancyUnits,$B11,OccupancyAddresses,$A11),IFERROR(VLOOKUP($A11&amp;"" ""&amp;$B11, FILTER(ARRAYFORMULA({OccupancyAddresses&amp;"" ""&amp; OccupancyUnits,'Tenant Occupancy'!VS$5:VS23}),INDEX(ARRAYFORMULA({OccupancyAdd"&amp;"resses&amp;"" ""&amp; OccupancyUnits,'Tenant Occupancy'!VS$5:VS23}),0,2)&lt;&gt;""""),2,FALSE),IF(VR8=TODAY(),""Today"",)))))"),"")</f>
        <v/>
      </c>
      <c r="VS11" s="3" t="str">
        <f>IFERROR(__xludf.DUMMYFUNCTION("IF(ISBLANK($A11),, IF((ARRAYFORMULA(SUM(COUNTIFS(OccupancyAddresses,$A11,OccupancyUnits, $B11, 'Tenant Occupancy'!VT$5:VT23,{""&gt;0"",""Occupied"",""Late""}))))&gt;1,""Multiple Bookings"", IF(SUMIFS( 'Tenant Occupancy'!VT$5:VT23,OccupancyUnits,$B11,OccupancyAd"&amp;"dresses,$A11)&gt;0,SUMIFS('Tenant Occupancy'!VT$5:VT23,OccupancyUnits,$B11,OccupancyAddresses,$A11),IFERROR(VLOOKUP($A11&amp;"" ""&amp;$B11, FILTER(ARRAYFORMULA({OccupancyAddresses&amp;"" ""&amp; OccupancyUnits,'Tenant Occupancy'!VT$5:VT23}),INDEX(ARRAYFORMULA({OccupancyAdd"&amp;"resses&amp;"" ""&amp; OccupancyUnits,'Tenant Occupancy'!VT$5:VT23}),0,2)&lt;&gt;""""),2,FALSE),IF(VS8=TODAY(),""Today"",)))))"),"")</f>
        <v/>
      </c>
      <c r="VT11" s="3" t="str">
        <f>IFERROR(__xludf.DUMMYFUNCTION("IF(ISBLANK($A11),, IF((ARRAYFORMULA(SUM(COUNTIFS(OccupancyAddresses,$A11,OccupancyUnits, $B11, 'Tenant Occupancy'!VU$5:VU23,{""&gt;0"",""Occupied"",""Late""}))))&gt;1,""Multiple Bookings"", IF(SUMIFS( 'Tenant Occupancy'!VU$5:VU23,OccupancyUnits,$B11,OccupancyAd"&amp;"dresses,$A11)&gt;0,SUMIFS('Tenant Occupancy'!VU$5:VU23,OccupancyUnits,$B11,OccupancyAddresses,$A11),IFERROR(VLOOKUP($A11&amp;"" ""&amp;$B11, FILTER(ARRAYFORMULA({OccupancyAddresses&amp;"" ""&amp; OccupancyUnits,'Tenant Occupancy'!VU$5:VU23}),INDEX(ARRAYFORMULA({OccupancyAdd"&amp;"resses&amp;"" ""&amp; OccupancyUnits,'Tenant Occupancy'!VU$5:VU23}),0,2)&lt;&gt;""""),2,FALSE),IF(VT8=TODAY(),""Today"",)))))"),"")</f>
        <v/>
      </c>
      <c r="VU11" s="3" t="str">
        <f>IFERROR(__xludf.DUMMYFUNCTION("IF(ISBLANK($A11),, IF((ARRAYFORMULA(SUM(COUNTIFS(OccupancyAddresses,$A11,OccupancyUnits, $B11, 'Tenant Occupancy'!VV$5:VV23,{""&gt;0"",""Occupied"",""Late""}))))&gt;1,""Multiple Bookings"", IF(SUMIFS( 'Tenant Occupancy'!VV$5:VV23,OccupancyUnits,$B11,OccupancyAd"&amp;"dresses,$A11)&gt;0,SUMIFS('Tenant Occupancy'!VV$5:VV23,OccupancyUnits,$B11,OccupancyAddresses,$A11),IFERROR(VLOOKUP($A11&amp;"" ""&amp;$B11, FILTER(ARRAYFORMULA({OccupancyAddresses&amp;"" ""&amp; OccupancyUnits,'Tenant Occupancy'!VV$5:VV23}),INDEX(ARRAYFORMULA({OccupancyAdd"&amp;"resses&amp;"" ""&amp; OccupancyUnits,'Tenant Occupancy'!VV$5:VV23}),0,2)&lt;&gt;""""),2,FALSE),IF(VU8=TODAY(),""Today"",)))))"),"")</f>
        <v/>
      </c>
      <c r="VV11" s="3" t="str">
        <f>IFERROR(__xludf.DUMMYFUNCTION("IF(ISBLANK($A11),, IF((ARRAYFORMULA(SUM(COUNTIFS(OccupancyAddresses,$A11,OccupancyUnits, $B11, 'Tenant Occupancy'!VW$5:VW23,{""&gt;0"",""Occupied"",""Late""}))))&gt;1,""Multiple Bookings"", IF(SUMIFS( 'Tenant Occupancy'!VW$5:VW23,OccupancyUnits,$B11,OccupancyAd"&amp;"dresses,$A11)&gt;0,SUMIFS('Tenant Occupancy'!VW$5:VW23,OccupancyUnits,$B11,OccupancyAddresses,$A11),IFERROR(VLOOKUP($A11&amp;"" ""&amp;$B11, FILTER(ARRAYFORMULA({OccupancyAddresses&amp;"" ""&amp; OccupancyUnits,'Tenant Occupancy'!VW$5:VW23}),INDEX(ARRAYFORMULA({OccupancyAdd"&amp;"resses&amp;"" ""&amp; OccupancyUnits,'Tenant Occupancy'!VW$5:VW23}),0,2)&lt;&gt;""""),2,FALSE),IF(VV8=TODAY(),""Today"",)))))"),"")</f>
        <v/>
      </c>
      <c r="VW11" s="3" t="str">
        <f>IFERROR(__xludf.DUMMYFUNCTION("IF(ISBLANK($A11),, IF((ARRAYFORMULA(SUM(COUNTIFS(OccupancyAddresses,$A11,OccupancyUnits, $B11, 'Tenant Occupancy'!VX$5:VX23,{""&gt;0"",""Occupied"",""Late""}))))&gt;1,""Multiple Bookings"", IF(SUMIFS( 'Tenant Occupancy'!VX$5:VX23,OccupancyUnits,$B11,OccupancyAd"&amp;"dresses,$A11)&gt;0,SUMIFS('Tenant Occupancy'!VX$5:VX23,OccupancyUnits,$B11,OccupancyAddresses,$A11),IFERROR(VLOOKUP($A11&amp;"" ""&amp;$B11, FILTER(ARRAYFORMULA({OccupancyAddresses&amp;"" ""&amp; OccupancyUnits,'Tenant Occupancy'!VX$5:VX23}),INDEX(ARRAYFORMULA({OccupancyAdd"&amp;"resses&amp;"" ""&amp; OccupancyUnits,'Tenant Occupancy'!VX$5:VX23}),0,2)&lt;&gt;""""),2,FALSE),IF(VW8=TODAY(),""Today"",)))))"),"")</f>
        <v/>
      </c>
      <c r="VX11" s="3" t="str">
        <f>IFERROR(__xludf.DUMMYFUNCTION("IF(ISBLANK($A11),, IF((ARRAYFORMULA(SUM(COUNTIFS(OccupancyAddresses,$A11,OccupancyUnits, $B11, 'Tenant Occupancy'!VY$5:VY23,{""&gt;0"",""Occupied"",""Late""}))))&gt;1,""Multiple Bookings"", IF(SUMIFS( 'Tenant Occupancy'!VY$5:VY23,OccupancyUnits,$B11,OccupancyAd"&amp;"dresses,$A11)&gt;0,SUMIFS('Tenant Occupancy'!VY$5:VY23,OccupancyUnits,$B11,OccupancyAddresses,$A11),IFERROR(VLOOKUP($A11&amp;"" ""&amp;$B11, FILTER(ARRAYFORMULA({OccupancyAddresses&amp;"" ""&amp; OccupancyUnits,'Tenant Occupancy'!VY$5:VY23}),INDEX(ARRAYFORMULA({OccupancyAdd"&amp;"resses&amp;"" ""&amp; OccupancyUnits,'Tenant Occupancy'!VY$5:VY23}),0,2)&lt;&gt;""""),2,FALSE),IF(VX8=TODAY(),""Today"",)))))"),"")</f>
        <v/>
      </c>
      <c r="VY11" s="3" t="str">
        <f>IFERROR(__xludf.DUMMYFUNCTION("IF(ISBLANK($A11),, IF((ARRAYFORMULA(SUM(COUNTIFS(OccupancyAddresses,$A11,OccupancyUnits, $B11, 'Tenant Occupancy'!VZ$5:VZ23,{""&gt;0"",""Occupied"",""Late""}))))&gt;1,""Multiple Bookings"", IF(SUMIFS( 'Tenant Occupancy'!VZ$5:VZ23,OccupancyUnits,$B11,OccupancyAd"&amp;"dresses,$A11)&gt;0,SUMIFS('Tenant Occupancy'!VZ$5:VZ23,OccupancyUnits,$B11,OccupancyAddresses,$A11),IFERROR(VLOOKUP($A11&amp;"" ""&amp;$B11, FILTER(ARRAYFORMULA({OccupancyAddresses&amp;"" ""&amp; OccupancyUnits,'Tenant Occupancy'!VZ$5:VZ23}),INDEX(ARRAYFORMULA({OccupancyAdd"&amp;"resses&amp;"" ""&amp; OccupancyUnits,'Tenant Occupancy'!VZ$5:VZ23}),0,2)&lt;&gt;""""),2,FALSE),IF(VY8=TODAY(),""Today"",)))))"),"")</f>
        <v/>
      </c>
      <c r="VZ11" s="3" t="str">
        <f>IFERROR(__xludf.DUMMYFUNCTION("IF(ISBLANK($A11),, IF((ARRAYFORMULA(SUM(COUNTIFS(OccupancyAddresses,$A11,OccupancyUnits, $B11, 'Tenant Occupancy'!WA$5:WA23,{""&gt;0"",""Occupied"",""Late""}))))&gt;1,""Multiple Bookings"", IF(SUMIFS( 'Tenant Occupancy'!WA$5:WA23,OccupancyUnits,$B11,OccupancyAd"&amp;"dresses,$A11)&gt;0,SUMIFS('Tenant Occupancy'!WA$5:WA23,OccupancyUnits,$B11,OccupancyAddresses,$A11),IFERROR(VLOOKUP($A11&amp;"" ""&amp;$B11, FILTER(ARRAYFORMULA({OccupancyAddresses&amp;"" ""&amp; OccupancyUnits,'Tenant Occupancy'!WA$5:WA23}),INDEX(ARRAYFORMULA({OccupancyAdd"&amp;"resses&amp;"" ""&amp; OccupancyUnits,'Tenant Occupancy'!WA$5:WA23}),0,2)&lt;&gt;""""),2,FALSE),IF(VZ8=TODAY(),""Today"",)))))"),"")</f>
        <v/>
      </c>
      <c r="WA11" s="3" t="str">
        <f>IFERROR(__xludf.DUMMYFUNCTION("IF(ISBLANK($A11),, IF((ARRAYFORMULA(SUM(COUNTIFS(OccupancyAddresses,$A11,OccupancyUnits, $B11, 'Tenant Occupancy'!WB$5:WB23,{""&gt;0"",""Occupied"",""Late""}))))&gt;1,""Multiple Bookings"", IF(SUMIFS( 'Tenant Occupancy'!WB$5:WB23,OccupancyUnits,$B11,OccupancyAd"&amp;"dresses,$A11)&gt;0,SUMIFS('Tenant Occupancy'!WB$5:WB23,OccupancyUnits,$B11,OccupancyAddresses,$A11),IFERROR(VLOOKUP($A11&amp;"" ""&amp;$B11, FILTER(ARRAYFORMULA({OccupancyAddresses&amp;"" ""&amp; OccupancyUnits,'Tenant Occupancy'!WB$5:WB23}),INDEX(ARRAYFORMULA({OccupancyAdd"&amp;"resses&amp;"" ""&amp; OccupancyUnits,'Tenant Occupancy'!WB$5:WB23}),0,2)&lt;&gt;""""),2,FALSE),IF(WA8=TODAY(),""Today"",)))))"),"")</f>
        <v/>
      </c>
      <c r="WB11" s="3" t="str">
        <f>IFERROR(__xludf.DUMMYFUNCTION("IF(ISBLANK($A11),, IF((ARRAYFORMULA(SUM(COUNTIFS(OccupancyAddresses,$A11,OccupancyUnits, $B11, 'Tenant Occupancy'!WC$5:WC23,{""&gt;0"",""Occupied"",""Late""}))))&gt;1,""Multiple Bookings"", IF(SUMIFS( 'Tenant Occupancy'!WC$5:WC23,OccupancyUnits,$B11,OccupancyAd"&amp;"dresses,$A11)&gt;0,SUMIFS('Tenant Occupancy'!WC$5:WC23,OccupancyUnits,$B11,OccupancyAddresses,$A11),IFERROR(VLOOKUP($A11&amp;"" ""&amp;$B11, FILTER(ARRAYFORMULA({OccupancyAddresses&amp;"" ""&amp; OccupancyUnits,'Tenant Occupancy'!WC$5:WC23}),INDEX(ARRAYFORMULA({OccupancyAdd"&amp;"resses&amp;"" ""&amp; OccupancyUnits,'Tenant Occupancy'!WC$5:WC23}),0,2)&lt;&gt;""""),2,FALSE),IF(WB8=TODAY(),""Today"",)))))"),"")</f>
        <v/>
      </c>
      <c r="WC11" s="3" t="str">
        <f>IFERROR(__xludf.DUMMYFUNCTION("IF(ISBLANK($A11),, IF((ARRAYFORMULA(SUM(COUNTIFS(OccupancyAddresses,$A11,OccupancyUnits, $B11, 'Tenant Occupancy'!WD$5:WD23,{""&gt;0"",""Occupied"",""Late""}))))&gt;1,""Multiple Bookings"", IF(SUMIFS( 'Tenant Occupancy'!WD$5:WD23,OccupancyUnits,$B11,OccupancyAd"&amp;"dresses,$A11)&gt;0,SUMIFS('Tenant Occupancy'!WD$5:WD23,OccupancyUnits,$B11,OccupancyAddresses,$A11),IFERROR(VLOOKUP($A11&amp;"" ""&amp;$B11, FILTER(ARRAYFORMULA({OccupancyAddresses&amp;"" ""&amp; OccupancyUnits,'Tenant Occupancy'!WD$5:WD23}),INDEX(ARRAYFORMULA({OccupancyAdd"&amp;"resses&amp;"" ""&amp; OccupancyUnits,'Tenant Occupancy'!WD$5:WD23}),0,2)&lt;&gt;""""),2,FALSE),IF(WC8=TODAY(),""Today"",)))))"),"")</f>
        <v/>
      </c>
      <c r="WD11" s="3" t="str">
        <f>IFERROR(__xludf.DUMMYFUNCTION("IF(ISBLANK($A11),, IF((ARRAYFORMULA(SUM(COUNTIFS(OccupancyAddresses,$A11,OccupancyUnits, $B11, 'Tenant Occupancy'!WE$5:WE23,{""&gt;0"",""Occupied"",""Late""}))))&gt;1,""Multiple Bookings"", IF(SUMIFS( 'Tenant Occupancy'!WE$5:WE23,OccupancyUnits,$B11,OccupancyAd"&amp;"dresses,$A11)&gt;0,SUMIFS('Tenant Occupancy'!WE$5:WE23,OccupancyUnits,$B11,OccupancyAddresses,$A11),IFERROR(VLOOKUP($A11&amp;"" ""&amp;$B11, FILTER(ARRAYFORMULA({OccupancyAddresses&amp;"" ""&amp; OccupancyUnits,'Tenant Occupancy'!WE$5:WE23}),INDEX(ARRAYFORMULA({OccupancyAdd"&amp;"resses&amp;"" ""&amp; OccupancyUnits,'Tenant Occupancy'!WE$5:WE23}),0,2)&lt;&gt;""""),2,FALSE),IF(WD8=TODAY(),""Today"",)))))"),"")</f>
        <v/>
      </c>
      <c r="WE11" s="3" t="str">
        <f>IFERROR(__xludf.DUMMYFUNCTION("IF(ISBLANK($A11),, IF((ARRAYFORMULA(SUM(COUNTIFS(OccupancyAddresses,$A11,OccupancyUnits, $B11, 'Tenant Occupancy'!WF$5:WF23,{""&gt;0"",""Occupied"",""Late""}))))&gt;1,""Multiple Bookings"", IF(SUMIFS( 'Tenant Occupancy'!WF$5:WF23,OccupancyUnits,$B11,OccupancyAd"&amp;"dresses,$A11)&gt;0,SUMIFS('Tenant Occupancy'!WF$5:WF23,OccupancyUnits,$B11,OccupancyAddresses,$A11),IFERROR(VLOOKUP($A11&amp;"" ""&amp;$B11, FILTER(ARRAYFORMULA({OccupancyAddresses&amp;"" ""&amp; OccupancyUnits,'Tenant Occupancy'!WF$5:WF23}),INDEX(ARRAYFORMULA({OccupancyAdd"&amp;"resses&amp;"" ""&amp; OccupancyUnits,'Tenant Occupancy'!WF$5:WF23}),0,2)&lt;&gt;""""),2,FALSE),IF(WE8=TODAY(),""Today"",)))))"),"")</f>
        <v/>
      </c>
      <c r="WF11" s="3" t="str">
        <f>IFERROR(__xludf.DUMMYFUNCTION("IF(ISBLANK($A11),, IF((ARRAYFORMULA(SUM(COUNTIFS(OccupancyAddresses,$A11,OccupancyUnits, $B11, 'Tenant Occupancy'!WG$5:WG23,{""&gt;0"",""Occupied"",""Late""}))))&gt;1,""Multiple Bookings"", IF(SUMIFS( 'Tenant Occupancy'!WG$5:WG23,OccupancyUnits,$B11,OccupancyAd"&amp;"dresses,$A11)&gt;0,SUMIFS('Tenant Occupancy'!WG$5:WG23,OccupancyUnits,$B11,OccupancyAddresses,$A11),IFERROR(VLOOKUP($A11&amp;"" ""&amp;$B11, FILTER(ARRAYFORMULA({OccupancyAddresses&amp;"" ""&amp; OccupancyUnits,'Tenant Occupancy'!WG$5:WG23}),INDEX(ARRAYFORMULA({OccupancyAdd"&amp;"resses&amp;"" ""&amp; OccupancyUnits,'Tenant Occupancy'!WG$5:WG23}),0,2)&lt;&gt;""""),2,FALSE),IF(WF8=TODAY(),""Today"",)))))"),"")</f>
        <v/>
      </c>
      <c r="WG11" s="3" t="str">
        <f>IFERROR(__xludf.DUMMYFUNCTION("IF(ISBLANK($A11),, IF((ARRAYFORMULA(SUM(COUNTIFS(OccupancyAddresses,$A11,OccupancyUnits, $B11, 'Tenant Occupancy'!WH$5:WH23,{""&gt;0"",""Occupied"",""Late""}))))&gt;1,""Multiple Bookings"", IF(SUMIFS( 'Tenant Occupancy'!WH$5:WH23,OccupancyUnits,$B11,OccupancyAd"&amp;"dresses,$A11)&gt;0,SUMIFS('Tenant Occupancy'!WH$5:WH23,OccupancyUnits,$B11,OccupancyAddresses,$A11),IFERROR(VLOOKUP($A11&amp;"" ""&amp;$B11, FILTER(ARRAYFORMULA({OccupancyAddresses&amp;"" ""&amp; OccupancyUnits,'Tenant Occupancy'!WH$5:WH23}),INDEX(ARRAYFORMULA({OccupancyAdd"&amp;"resses&amp;"" ""&amp; OccupancyUnits,'Tenant Occupancy'!WH$5:WH23}),0,2)&lt;&gt;""""),2,FALSE),IF(WG8=TODAY(),""Today"",)))))"),"")</f>
        <v/>
      </c>
      <c r="WH11" s="3" t="str">
        <f>IFERROR(__xludf.DUMMYFUNCTION("IF(ISBLANK($A11),, IF((ARRAYFORMULA(SUM(COUNTIFS(OccupancyAddresses,$A11,OccupancyUnits, $B11, 'Tenant Occupancy'!WI$5:WI23,{""&gt;0"",""Occupied"",""Late""}))))&gt;1,""Multiple Bookings"", IF(SUMIFS( 'Tenant Occupancy'!WI$5:WI23,OccupancyUnits,$B11,OccupancyAd"&amp;"dresses,$A11)&gt;0,SUMIFS('Tenant Occupancy'!WI$5:WI23,OccupancyUnits,$B11,OccupancyAddresses,$A11),IFERROR(VLOOKUP($A11&amp;"" ""&amp;$B11, FILTER(ARRAYFORMULA({OccupancyAddresses&amp;"" ""&amp; OccupancyUnits,'Tenant Occupancy'!WI$5:WI23}),INDEX(ARRAYFORMULA({OccupancyAdd"&amp;"resses&amp;"" ""&amp; OccupancyUnits,'Tenant Occupancy'!WI$5:WI23}),0,2)&lt;&gt;""""),2,FALSE),IF(WH8=TODAY(),""Today"",)))))"),"")</f>
        <v/>
      </c>
      <c r="WI11" s="3" t="str">
        <f>IFERROR(__xludf.DUMMYFUNCTION("IF(ISBLANK($A11),, IF((ARRAYFORMULA(SUM(COUNTIFS(OccupancyAddresses,$A11,OccupancyUnits, $B11, 'Tenant Occupancy'!WJ$5:WJ23,{""&gt;0"",""Occupied"",""Late""}))))&gt;1,""Multiple Bookings"", IF(SUMIFS( 'Tenant Occupancy'!WJ$5:WJ23,OccupancyUnits,$B11,OccupancyAd"&amp;"dresses,$A11)&gt;0,SUMIFS('Tenant Occupancy'!WJ$5:WJ23,OccupancyUnits,$B11,OccupancyAddresses,$A11),IFERROR(VLOOKUP($A11&amp;"" ""&amp;$B11, FILTER(ARRAYFORMULA({OccupancyAddresses&amp;"" ""&amp; OccupancyUnits,'Tenant Occupancy'!WJ$5:WJ23}),INDEX(ARRAYFORMULA({OccupancyAdd"&amp;"resses&amp;"" ""&amp; OccupancyUnits,'Tenant Occupancy'!WJ$5:WJ23}),0,2)&lt;&gt;""""),2,FALSE),IF(WI8=TODAY(),""Today"",)))))"),"")</f>
        <v/>
      </c>
      <c r="WJ11" s="3" t="str">
        <f>IFERROR(__xludf.DUMMYFUNCTION("IF(ISBLANK($A11),, IF((ARRAYFORMULA(SUM(COUNTIFS(OccupancyAddresses,$A11,OccupancyUnits, $B11, 'Tenant Occupancy'!WK$5:WK23,{""&gt;0"",""Occupied"",""Late""}))))&gt;1,""Multiple Bookings"", IF(SUMIFS( 'Tenant Occupancy'!WK$5:WK23,OccupancyUnits,$B11,OccupancyAd"&amp;"dresses,$A11)&gt;0,SUMIFS('Tenant Occupancy'!WK$5:WK23,OccupancyUnits,$B11,OccupancyAddresses,$A11),IFERROR(VLOOKUP($A11&amp;"" ""&amp;$B11, FILTER(ARRAYFORMULA({OccupancyAddresses&amp;"" ""&amp; OccupancyUnits,'Tenant Occupancy'!WK$5:WK23}),INDEX(ARRAYFORMULA({OccupancyAdd"&amp;"resses&amp;"" ""&amp; OccupancyUnits,'Tenant Occupancy'!WK$5:WK23}),0,2)&lt;&gt;""""),2,FALSE),IF(WJ8=TODAY(),""Today"",)))))"),"")</f>
        <v/>
      </c>
      <c r="WK11" s="3" t="str">
        <f>IFERROR(__xludf.DUMMYFUNCTION("IF(ISBLANK($A11),, IF((ARRAYFORMULA(SUM(COUNTIFS(OccupancyAddresses,$A11,OccupancyUnits, $B11, 'Tenant Occupancy'!WL$5:WL23,{""&gt;0"",""Occupied"",""Late""}))))&gt;1,""Multiple Bookings"", IF(SUMIFS( 'Tenant Occupancy'!WL$5:WL23,OccupancyUnits,$B11,OccupancyAd"&amp;"dresses,$A11)&gt;0,SUMIFS('Tenant Occupancy'!WL$5:WL23,OccupancyUnits,$B11,OccupancyAddresses,$A11),IFERROR(VLOOKUP($A11&amp;"" ""&amp;$B11, FILTER(ARRAYFORMULA({OccupancyAddresses&amp;"" ""&amp; OccupancyUnits,'Tenant Occupancy'!WL$5:WL23}),INDEX(ARRAYFORMULA({OccupancyAdd"&amp;"resses&amp;"" ""&amp; OccupancyUnits,'Tenant Occupancy'!WL$5:WL23}),0,2)&lt;&gt;""""),2,FALSE),IF(WK8=TODAY(),""Today"",)))))"),"")</f>
        <v/>
      </c>
      <c r="WL11" s="3" t="str">
        <f>IFERROR(__xludf.DUMMYFUNCTION("IF(ISBLANK($A11),, IF((ARRAYFORMULA(SUM(COUNTIFS(OccupancyAddresses,$A11,OccupancyUnits, $B11, 'Tenant Occupancy'!WM$5:WM23,{""&gt;0"",""Occupied"",""Late""}))))&gt;1,""Multiple Bookings"", IF(SUMIFS( 'Tenant Occupancy'!WM$5:WM23,OccupancyUnits,$B11,OccupancyAd"&amp;"dresses,$A11)&gt;0,SUMIFS('Tenant Occupancy'!WM$5:WM23,OccupancyUnits,$B11,OccupancyAddresses,$A11),IFERROR(VLOOKUP($A11&amp;"" ""&amp;$B11, FILTER(ARRAYFORMULA({OccupancyAddresses&amp;"" ""&amp; OccupancyUnits,'Tenant Occupancy'!WM$5:WM23}),INDEX(ARRAYFORMULA({OccupancyAdd"&amp;"resses&amp;"" ""&amp; OccupancyUnits,'Tenant Occupancy'!WM$5:WM23}),0,2)&lt;&gt;""""),2,FALSE),IF(WL8=TODAY(),""Today"",)))))"),"")</f>
        <v/>
      </c>
      <c r="WM11" s="3" t="str">
        <f>IFERROR(__xludf.DUMMYFUNCTION("IF(ISBLANK($A11),, IF((ARRAYFORMULA(SUM(COUNTIFS(OccupancyAddresses,$A11,OccupancyUnits, $B11, 'Tenant Occupancy'!WN$5:WN23,{""&gt;0"",""Occupied"",""Late""}))))&gt;1,""Multiple Bookings"", IF(SUMIFS( 'Tenant Occupancy'!WN$5:WN23,OccupancyUnits,$B11,OccupancyAd"&amp;"dresses,$A11)&gt;0,SUMIFS('Tenant Occupancy'!WN$5:WN23,OccupancyUnits,$B11,OccupancyAddresses,$A11),IFERROR(VLOOKUP($A11&amp;"" ""&amp;$B11, FILTER(ARRAYFORMULA({OccupancyAddresses&amp;"" ""&amp; OccupancyUnits,'Tenant Occupancy'!WN$5:WN23}),INDEX(ARRAYFORMULA({OccupancyAdd"&amp;"resses&amp;"" ""&amp; OccupancyUnits,'Tenant Occupancy'!WN$5:WN23}),0,2)&lt;&gt;""""),2,FALSE),IF(WM8=TODAY(),""Today"",)))))"),"")</f>
        <v/>
      </c>
      <c r="WN11" s="3" t="str">
        <f>IFERROR(__xludf.DUMMYFUNCTION("IF(ISBLANK($A11),, IF((ARRAYFORMULA(SUM(COUNTIFS(OccupancyAddresses,$A11,OccupancyUnits, $B11, 'Tenant Occupancy'!WO$5:WO23,{""&gt;0"",""Occupied"",""Late""}))))&gt;1,""Multiple Bookings"", IF(SUMIFS( 'Tenant Occupancy'!WO$5:WO23,OccupancyUnits,$B11,OccupancyAd"&amp;"dresses,$A11)&gt;0,SUMIFS('Tenant Occupancy'!WO$5:WO23,OccupancyUnits,$B11,OccupancyAddresses,$A11),IFERROR(VLOOKUP($A11&amp;"" ""&amp;$B11, FILTER(ARRAYFORMULA({OccupancyAddresses&amp;"" ""&amp; OccupancyUnits,'Tenant Occupancy'!WO$5:WO23}),INDEX(ARRAYFORMULA({OccupancyAdd"&amp;"resses&amp;"" ""&amp; OccupancyUnits,'Tenant Occupancy'!WO$5:WO23}),0,2)&lt;&gt;""""),2,FALSE),IF(WN8=TODAY(),""Today"",)))))"),"")</f>
        <v/>
      </c>
      <c r="WO11" s="3" t="str">
        <f>IFERROR(__xludf.DUMMYFUNCTION("IF(ISBLANK($A11),, IF((ARRAYFORMULA(SUM(COUNTIFS(OccupancyAddresses,$A11,OccupancyUnits, $B11, 'Tenant Occupancy'!WP$5:WP23,{""&gt;0"",""Occupied"",""Late""}))))&gt;1,""Multiple Bookings"", IF(SUMIFS( 'Tenant Occupancy'!WP$5:WP23,OccupancyUnits,$B11,OccupancyAd"&amp;"dresses,$A11)&gt;0,SUMIFS('Tenant Occupancy'!WP$5:WP23,OccupancyUnits,$B11,OccupancyAddresses,$A11),IFERROR(VLOOKUP($A11&amp;"" ""&amp;$B11, FILTER(ARRAYFORMULA({OccupancyAddresses&amp;"" ""&amp; OccupancyUnits,'Tenant Occupancy'!WP$5:WP23}),INDEX(ARRAYFORMULA({OccupancyAdd"&amp;"resses&amp;"" ""&amp; OccupancyUnits,'Tenant Occupancy'!WP$5:WP23}),0,2)&lt;&gt;""""),2,FALSE),IF(WO8=TODAY(),""Today"",)))))"),"")</f>
        <v/>
      </c>
      <c r="WP11" s="3" t="str">
        <f>IFERROR(__xludf.DUMMYFUNCTION("IF(ISBLANK($A11),, IF((ARRAYFORMULA(SUM(COUNTIFS(OccupancyAddresses,$A11,OccupancyUnits, $B11, 'Tenant Occupancy'!WQ$5:WQ23,{""&gt;0"",""Occupied"",""Late""}))))&gt;1,""Multiple Bookings"", IF(SUMIFS( 'Tenant Occupancy'!WQ$5:WQ23,OccupancyUnits,$B11,OccupancyAd"&amp;"dresses,$A11)&gt;0,SUMIFS('Tenant Occupancy'!WQ$5:WQ23,OccupancyUnits,$B11,OccupancyAddresses,$A11),IFERROR(VLOOKUP($A11&amp;"" ""&amp;$B11, FILTER(ARRAYFORMULA({OccupancyAddresses&amp;"" ""&amp; OccupancyUnits,'Tenant Occupancy'!WQ$5:WQ23}),INDEX(ARRAYFORMULA({OccupancyAdd"&amp;"resses&amp;"" ""&amp; OccupancyUnits,'Tenant Occupancy'!WQ$5:WQ23}),0,2)&lt;&gt;""""),2,FALSE),IF(WP8=TODAY(),""Today"",)))))"),"")</f>
        <v/>
      </c>
      <c r="WQ11" s="3" t="str">
        <f>IFERROR(__xludf.DUMMYFUNCTION("IF(ISBLANK($A11),, IF((ARRAYFORMULA(SUM(COUNTIFS(OccupancyAddresses,$A11,OccupancyUnits, $B11, 'Tenant Occupancy'!WR$5:WR23,{""&gt;0"",""Occupied"",""Late""}))))&gt;1,""Multiple Bookings"", IF(SUMIFS( 'Tenant Occupancy'!WR$5:WR23,OccupancyUnits,$B11,OccupancyAd"&amp;"dresses,$A11)&gt;0,SUMIFS('Tenant Occupancy'!WR$5:WR23,OccupancyUnits,$B11,OccupancyAddresses,$A11),IFERROR(VLOOKUP($A11&amp;"" ""&amp;$B11, FILTER(ARRAYFORMULA({OccupancyAddresses&amp;"" ""&amp; OccupancyUnits,'Tenant Occupancy'!WR$5:WR23}),INDEX(ARRAYFORMULA({OccupancyAdd"&amp;"resses&amp;"" ""&amp; OccupancyUnits,'Tenant Occupancy'!WR$5:WR23}),0,2)&lt;&gt;""""),2,FALSE),IF(WQ8=TODAY(),""Today"",)))))"),"")</f>
        <v/>
      </c>
      <c r="WR11" s="3" t="str">
        <f>IFERROR(__xludf.DUMMYFUNCTION("IF(ISBLANK($A11),, IF((ARRAYFORMULA(SUM(COUNTIFS(OccupancyAddresses,$A11,OccupancyUnits, $B11, 'Tenant Occupancy'!WS$5:WS23,{""&gt;0"",""Occupied"",""Late""}))))&gt;1,""Multiple Bookings"", IF(SUMIFS( 'Tenant Occupancy'!WS$5:WS23,OccupancyUnits,$B11,OccupancyAd"&amp;"dresses,$A11)&gt;0,SUMIFS('Tenant Occupancy'!WS$5:WS23,OccupancyUnits,$B11,OccupancyAddresses,$A11),IFERROR(VLOOKUP($A11&amp;"" ""&amp;$B11, FILTER(ARRAYFORMULA({OccupancyAddresses&amp;"" ""&amp; OccupancyUnits,'Tenant Occupancy'!WS$5:WS23}),INDEX(ARRAYFORMULA({OccupancyAdd"&amp;"resses&amp;"" ""&amp; OccupancyUnits,'Tenant Occupancy'!WS$5:WS23}),0,2)&lt;&gt;""""),2,FALSE),IF(WR8=TODAY(),""Today"",)))))"),"")</f>
        <v/>
      </c>
      <c r="WS11" s="3" t="str">
        <f>IFERROR(__xludf.DUMMYFUNCTION("IF(ISBLANK($A11),, IF((ARRAYFORMULA(SUM(COUNTIFS(OccupancyAddresses,$A11,OccupancyUnits, $B11, 'Tenant Occupancy'!WT$5:WT23,{""&gt;0"",""Occupied"",""Late""}))))&gt;1,""Multiple Bookings"", IF(SUMIFS( 'Tenant Occupancy'!WT$5:WT23,OccupancyUnits,$B11,OccupancyAd"&amp;"dresses,$A11)&gt;0,SUMIFS('Tenant Occupancy'!WT$5:WT23,OccupancyUnits,$B11,OccupancyAddresses,$A11),IFERROR(VLOOKUP($A11&amp;"" ""&amp;$B11, FILTER(ARRAYFORMULA({OccupancyAddresses&amp;"" ""&amp; OccupancyUnits,'Tenant Occupancy'!WT$5:WT23}),INDEX(ARRAYFORMULA({OccupancyAdd"&amp;"resses&amp;"" ""&amp; OccupancyUnits,'Tenant Occupancy'!WT$5:WT23}),0,2)&lt;&gt;""""),2,FALSE),IF(WS8=TODAY(),""Today"",)))))"),"")</f>
        <v/>
      </c>
      <c r="WT11" s="3" t="str">
        <f>IFERROR(__xludf.DUMMYFUNCTION("IF(ISBLANK($A11),, IF((ARRAYFORMULA(SUM(COUNTIFS(OccupancyAddresses,$A11,OccupancyUnits, $B11, 'Tenant Occupancy'!WU$5:WU23,{""&gt;0"",""Occupied"",""Late""}))))&gt;1,""Multiple Bookings"", IF(SUMIFS( 'Tenant Occupancy'!WU$5:WU23,OccupancyUnits,$B11,OccupancyAd"&amp;"dresses,$A11)&gt;0,SUMIFS('Tenant Occupancy'!WU$5:WU23,OccupancyUnits,$B11,OccupancyAddresses,$A11),IFERROR(VLOOKUP($A11&amp;"" ""&amp;$B11, FILTER(ARRAYFORMULA({OccupancyAddresses&amp;"" ""&amp; OccupancyUnits,'Tenant Occupancy'!WU$5:WU23}),INDEX(ARRAYFORMULA({OccupancyAdd"&amp;"resses&amp;"" ""&amp; OccupancyUnits,'Tenant Occupancy'!WU$5:WU23}),0,2)&lt;&gt;""""),2,FALSE),IF(WT8=TODAY(),""Today"",)))))"),"")</f>
        <v/>
      </c>
      <c r="WU11" s="3" t="str">
        <f>IFERROR(__xludf.DUMMYFUNCTION("IF(ISBLANK($A11),, IF((ARRAYFORMULA(SUM(COUNTIFS(OccupancyAddresses,$A11,OccupancyUnits, $B11, 'Tenant Occupancy'!WV$5:WV23,{""&gt;0"",""Occupied"",""Late""}))))&gt;1,""Multiple Bookings"", IF(SUMIFS( 'Tenant Occupancy'!WV$5:WV23,OccupancyUnits,$B11,OccupancyAd"&amp;"dresses,$A11)&gt;0,SUMIFS('Tenant Occupancy'!WV$5:WV23,OccupancyUnits,$B11,OccupancyAddresses,$A11),IFERROR(VLOOKUP($A11&amp;"" ""&amp;$B11, FILTER(ARRAYFORMULA({OccupancyAddresses&amp;"" ""&amp; OccupancyUnits,'Tenant Occupancy'!WV$5:WV23}),INDEX(ARRAYFORMULA({OccupancyAdd"&amp;"resses&amp;"" ""&amp; OccupancyUnits,'Tenant Occupancy'!WV$5:WV23}),0,2)&lt;&gt;""""),2,FALSE),IF(WU8=TODAY(),""Today"",)))))"),"")</f>
        <v/>
      </c>
      <c r="WV11" s="3" t="str">
        <f>IFERROR(__xludf.DUMMYFUNCTION("IF(ISBLANK($A11),, IF((ARRAYFORMULA(SUM(COUNTIFS(OccupancyAddresses,$A11,OccupancyUnits, $B11, 'Tenant Occupancy'!WW$5:WW23,{""&gt;0"",""Occupied"",""Late""}))))&gt;1,""Multiple Bookings"", IF(SUMIFS( 'Tenant Occupancy'!WW$5:WW23,OccupancyUnits,$B11,OccupancyAd"&amp;"dresses,$A11)&gt;0,SUMIFS('Tenant Occupancy'!WW$5:WW23,OccupancyUnits,$B11,OccupancyAddresses,$A11),IFERROR(VLOOKUP($A11&amp;"" ""&amp;$B11, FILTER(ARRAYFORMULA({OccupancyAddresses&amp;"" ""&amp; OccupancyUnits,'Tenant Occupancy'!WW$5:WW23}),INDEX(ARRAYFORMULA({OccupancyAdd"&amp;"resses&amp;"" ""&amp; OccupancyUnits,'Tenant Occupancy'!WW$5:WW23}),0,2)&lt;&gt;""""),2,FALSE),IF(WV8=TODAY(),""Today"",)))))"),"")</f>
        <v/>
      </c>
      <c r="WW11" s="3" t="str">
        <f>IFERROR(__xludf.DUMMYFUNCTION("IF(ISBLANK($A11),, IF((ARRAYFORMULA(SUM(COUNTIFS(OccupancyAddresses,$A11,OccupancyUnits, $B11, 'Tenant Occupancy'!WX$5:WX23,{""&gt;0"",""Occupied"",""Late""}))))&gt;1,""Multiple Bookings"", IF(SUMIFS( 'Tenant Occupancy'!WX$5:WX23,OccupancyUnits,$B11,OccupancyAd"&amp;"dresses,$A11)&gt;0,SUMIFS('Tenant Occupancy'!WX$5:WX23,OccupancyUnits,$B11,OccupancyAddresses,$A11),IFERROR(VLOOKUP($A11&amp;"" ""&amp;$B11, FILTER(ARRAYFORMULA({OccupancyAddresses&amp;"" ""&amp; OccupancyUnits,'Tenant Occupancy'!WX$5:WX23}),INDEX(ARRAYFORMULA({OccupancyAdd"&amp;"resses&amp;"" ""&amp; OccupancyUnits,'Tenant Occupancy'!WX$5:WX23}),0,2)&lt;&gt;""""),2,FALSE),IF(WW8=TODAY(),""Today"",)))))"),"")</f>
        <v/>
      </c>
      <c r="WX11" s="3" t="str">
        <f>IFERROR(__xludf.DUMMYFUNCTION("IF(ISBLANK($A11),, IF((ARRAYFORMULA(SUM(COUNTIFS(OccupancyAddresses,$A11,OccupancyUnits, $B11, 'Tenant Occupancy'!WY$5:WY23,{""&gt;0"",""Occupied"",""Late""}))))&gt;1,""Multiple Bookings"", IF(SUMIFS( 'Tenant Occupancy'!WY$5:WY23,OccupancyUnits,$B11,OccupancyAd"&amp;"dresses,$A11)&gt;0,SUMIFS('Tenant Occupancy'!WY$5:WY23,OccupancyUnits,$B11,OccupancyAddresses,$A11),IFERROR(VLOOKUP($A11&amp;"" ""&amp;$B11, FILTER(ARRAYFORMULA({OccupancyAddresses&amp;"" ""&amp; OccupancyUnits,'Tenant Occupancy'!WY$5:WY23}),INDEX(ARRAYFORMULA({OccupancyAdd"&amp;"resses&amp;"" ""&amp; OccupancyUnits,'Tenant Occupancy'!WY$5:WY23}),0,2)&lt;&gt;""""),2,FALSE),IF(WX8=TODAY(),""Today"",)))))"),"")</f>
        <v/>
      </c>
      <c r="WY11" s="3" t="str">
        <f>IFERROR(__xludf.DUMMYFUNCTION("IF(ISBLANK($A11),, IF((ARRAYFORMULA(SUM(COUNTIFS(OccupancyAddresses,$A11,OccupancyUnits, $B11, 'Tenant Occupancy'!WZ$5:WZ23,{""&gt;0"",""Occupied"",""Late""}))))&gt;1,""Multiple Bookings"", IF(SUMIFS( 'Tenant Occupancy'!WZ$5:WZ23,OccupancyUnits,$B11,OccupancyAd"&amp;"dresses,$A11)&gt;0,SUMIFS('Tenant Occupancy'!WZ$5:WZ23,OccupancyUnits,$B11,OccupancyAddresses,$A11),IFERROR(VLOOKUP($A11&amp;"" ""&amp;$B11, FILTER(ARRAYFORMULA({OccupancyAddresses&amp;"" ""&amp; OccupancyUnits,'Tenant Occupancy'!WZ$5:WZ23}),INDEX(ARRAYFORMULA({OccupancyAdd"&amp;"resses&amp;"" ""&amp; OccupancyUnits,'Tenant Occupancy'!WZ$5:WZ23}),0,2)&lt;&gt;""""),2,FALSE),IF(WY8=TODAY(),""Today"",)))))"),"")</f>
        <v/>
      </c>
      <c r="WZ11" s="3" t="str">
        <f>IFERROR(__xludf.DUMMYFUNCTION("IF(ISBLANK($A11),, IF((ARRAYFORMULA(SUM(COUNTIFS(OccupancyAddresses,$A11,OccupancyUnits, $B11, 'Tenant Occupancy'!XA$5:XA23,{""&gt;0"",""Occupied"",""Late""}))))&gt;1,""Multiple Bookings"", IF(SUMIFS( 'Tenant Occupancy'!XA$5:XA23,OccupancyUnits,$B11,OccupancyAd"&amp;"dresses,$A11)&gt;0,SUMIFS('Tenant Occupancy'!XA$5:XA23,OccupancyUnits,$B11,OccupancyAddresses,$A11),IFERROR(VLOOKUP($A11&amp;"" ""&amp;$B11, FILTER(ARRAYFORMULA({OccupancyAddresses&amp;"" ""&amp; OccupancyUnits,'Tenant Occupancy'!XA$5:XA23}),INDEX(ARRAYFORMULA({OccupancyAdd"&amp;"resses&amp;"" ""&amp; OccupancyUnits,'Tenant Occupancy'!XA$5:XA23}),0,2)&lt;&gt;""""),2,FALSE),IF(WZ8=TODAY(),""Today"",)))))"),"")</f>
        <v/>
      </c>
      <c r="XA11" s="3" t="str">
        <f>IFERROR(__xludf.DUMMYFUNCTION("IF(ISBLANK($A11),, IF((ARRAYFORMULA(SUM(COUNTIFS(OccupancyAddresses,$A11,OccupancyUnits, $B11, 'Tenant Occupancy'!XB$5:XB23,{""&gt;0"",""Occupied"",""Late""}))))&gt;1,""Multiple Bookings"", IF(SUMIFS( 'Tenant Occupancy'!XB$5:XB23,OccupancyUnits,$B11,OccupancyAd"&amp;"dresses,$A11)&gt;0,SUMIFS('Tenant Occupancy'!XB$5:XB23,OccupancyUnits,$B11,OccupancyAddresses,$A11),IFERROR(VLOOKUP($A11&amp;"" ""&amp;$B11, FILTER(ARRAYFORMULA({OccupancyAddresses&amp;"" ""&amp; OccupancyUnits,'Tenant Occupancy'!XB$5:XB23}),INDEX(ARRAYFORMULA({OccupancyAdd"&amp;"resses&amp;"" ""&amp; OccupancyUnits,'Tenant Occupancy'!XB$5:XB23}),0,2)&lt;&gt;""""),2,FALSE),IF(XA8=TODAY(),""Today"",)))))"),"")</f>
        <v/>
      </c>
      <c r="XB11" s="3" t="str">
        <f>IFERROR(__xludf.DUMMYFUNCTION("IF(ISBLANK($A11),, IF((ARRAYFORMULA(SUM(COUNTIFS(OccupancyAddresses,$A11,OccupancyUnits, $B11, 'Tenant Occupancy'!XC$5:XC23,{""&gt;0"",""Occupied"",""Late""}))))&gt;1,""Multiple Bookings"", IF(SUMIFS( 'Tenant Occupancy'!XC$5:XC23,OccupancyUnits,$B11,OccupancyAd"&amp;"dresses,$A11)&gt;0,SUMIFS('Tenant Occupancy'!XC$5:XC23,OccupancyUnits,$B11,OccupancyAddresses,$A11),IFERROR(VLOOKUP($A11&amp;"" ""&amp;$B11, FILTER(ARRAYFORMULA({OccupancyAddresses&amp;"" ""&amp; OccupancyUnits,'Tenant Occupancy'!XC$5:XC23}),INDEX(ARRAYFORMULA({OccupancyAdd"&amp;"resses&amp;"" ""&amp; OccupancyUnits,'Tenant Occupancy'!XC$5:XC23}),0,2)&lt;&gt;""""),2,FALSE),IF(XB8=TODAY(),""Today"",)))))"),"")</f>
        <v/>
      </c>
      <c r="XC11" s="3" t="str">
        <f>IFERROR(__xludf.DUMMYFUNCTION("IF(ISBLANK($A11),, IF((ARRAYFORMULA(SUM(COUNTIFS(OccupancyAddresses,$A11,OccupancyUnits, $B11, 'Tenant Occupancy'!XD$5:XD23,{""&gt;0"",""Occupied"",""Late""}))))&gt;1,""Multiple Bookings"", IF(SUMIFS( 'Tenant Occupancy'!XD$5:XD23,OccupancyUnits,$B11,OccupancyAd"&amp;"dresses,$A11)&gt;0,SUMIFS('Tenant Occupancy'!XD$5:XD23,OccupancyUnits,$B11,OccupancyAddresses,$A11),IFERROR(VLOOKUP($A11&amp;"" ""&amp;$B11, FILTER(ARRAYFORMULA({OccupancyAddresses&amp;"" ""&amp; OccupancyUnits,'Tenant Occupancy'!XD$5:XD23}),INDEX(ARRAYFORMULA({OccupancyAdd"&amp;"resses&amp;"" ""&amp; OccupancyUnits,'Tenant Occupancy'!XD$5:XD23}),0,2)&lt;&gt;""""),2,FALSE),IF(XC8=TODAY(),""Today"",)))))"),"")</f>
        <v/>
      </c>
      <c r="XD11" s="3" t="str">
        <f>IFERROR(__xludf.DUMMYFUNCTION("IF(ISBLANK($A11),, IF((ARRAYFORMULA(SUM(COUNTIFS(OccupancyAddresses,$A11,OccupancyUnits, $B11, 'Tenant Occupancy'!XE$5:XE23,{""&gt;0"",""Occupied"",""Late""}))))&gt;1,""Multiple Bookings"", IF(SUMIFS( 'Tenant Occupancy'!XE$5:XE23,OccupancyUnits,$B11,OccupancyAd"&amp;"dresses,$A11)&gt;0,SUMIFS('Tenant Occupancy'!XE$5:XE23,OccupancyUnits,$B11,OccupancyAddresses,$A11),IFERROR(VLOOKUP($A11&amp;"" ""&amp;$B11, FILTER(ARRAYFORMULA({OccupancyAddresses&amp;"" ""&amp; OccupancyUnits,'Tenant Occupancy'!XE$5:XE23}),INDEX(ARRAYFORMULA({OccupancyAdd"&amp;"resses&amp;"" ""&amp; OccupancyUnits,'Tenant Occupancy'!XE$5:XE23}),0,2)&lt;&gt;""""),2,FALSE),IF(XD8=TODAY(),""Today"",)))))"),"")</f>
        <v/>
      </c>
      <c r="XE11" s="3" t="str">
        <f>IFERROR(__xludf.DUMMYFUNCTION("IF(ISBLANK($A11),, IF((ARRAYFORMULA(SUM(COUNTIFS(OccupancyAddresses,$A11,OccupancyUnits, $B11, 'Tenant Occupancy'!XF$5:XF23,{""&gt;0"",""Occupied"",""Late""}))))&gt;1,""Multiple Bookings"", IF(SUMIFS( 'Tenant Occupancy'!XF$5:XF23,OccupancyUnits,$B11,OccupancyAd"&amp;"dresses,$A11)&gt;0,SUMIFS('Tenant Occupancy'!XF$5:XF23,OccupancyUnits,$B11,OccupancyAddresses,$A11),IFERROR(VLOOKUP($A11&amp;"" ""&amp;$B11, FILTER(ARRAYFORMULA({OccupancyAddresses&amp;"" ""&amp; OccupancyUnits,'Tenant Occupancy'!XF$5:XF23}),INDEX(ARRAYFORMULA({OccupancyAdd"&amp;"resses&amp;"" ""&amp; OccupancyUnits,'Tenant Occupancy'!XF$5:XF23}),0,2)&lt;&gt;""""),2,FALSE),IF(XE8=TODAY(),""Today"",)))))"),"")</f>
        <v/>
      </c>
      <c r="XF11" s="3" t="str">
        <f>IFERROR(__xludf.DUMMYFUNCTION("IF(ISBLANK($A11),, IF((ARRAYFORMULA(SUM(COUNTIFS(OccupancyAddresses,$A11,OccupancyUnits, $B11, 'Tenant Occupancy'!XG$5:XG23,{""&gt;0"",""Occupied"",""Late""}))))&gt;1,""Multiple Bookings"", IF(SUMIFS( 'Tenant Occupancy'!XG$5:XG23,OccupancyUnits,$B11,OccupancyAd"&amp;"dresses,$A11)&gt;0,SUMIFS('Tenant Occupancy'!XG$5:XG23,OccupancyUnits,$B11,OccupancyAddresses,$A11),IFERROR(VLOOKUP($A11&amp;"" ""&amp;$B11, FILTER(ARRAYFORMULA({OccupancyAddresses&amp;"" ""&amp; OccupancyUnits,'Tenant Occupancy'!XG$5:XG23}),INDEX(ARRAYFORMULA({OccupancyAdd"&amp;"resses&amp;"" ""&amp; OccupancyUnits,'Tenant Occupancy'!XG$5:XG23}),0,2)&lt;&gt;""""),2,FALSE),IF(XF8=TODAY(),""Today"",)))))"),"")</f>
        <v/>
      </c>
      <c r="XG11" s="3" t="str">
        <f>IFERROR(__xludf.DUMMYFUNCTION("IF(ISBLANK($A11),, IF((ARRAYFORMULA(SUM(COUNTIFS(OccupancyAddresses,$A11,OccupancyUnits, $B11, 'Tenant Occupancy'!XH$5:XH23,{""&gt;0"",""Occupied"",""Late""}))))&gt;1,""Multiple Bookings"", IF(SUMIFS( 'Tenant Occupancy'!XH$5:XH23,OccupancyUnits,$B11,OccupancyAd"&amp;"dresses,$A11)&gt;0,SUMIFS('Tenant Occupancy'!XH$5:XH23,OccupancyUnits,$B11,OccupancyAddresses,$A11),IFERROR(VLOOKUP($A11&amp;"" ""&amp;$B11, FILTER(ARRAYFORMULA({OccupancyAddresses&amp;"" ""&amp; OccupancyUnits,'Tenant Occupancy'!XH$5:XH23}),INDEX(ARRAYFORMULA({OccupancyAdd"&amp;"resses&amp;"" ""&amp; OccupancyUnits,'Tenant Occupancy'!XH$5:XH23}),0,2)&lt;&gt;""""),2,FALSE),IF(XG8=TODAY(),""Today"",)))))"),"")</f>
        <v/>
      </c>
      <c r="XH11" s="3" t="str">
        <f>IFERROR(__xludf.DUMMYFUNCTION("IF(ISBLANK($A11),, IF((ARRAYFORMULA(SUM(COUNTIFS(OccupancyAddresses,$A11,OccupancyUnits, $B11, 'Tenant Occupancy'!XI$5:XI23,{""&gt;0"",""Occupied"",""Late""}))))&gt;1,""Multiple Bookings"", IF(SUMIFS( 'Tenant Occupancy'!XI$5:XI23,OccupancyUnits,$B11,OccupancyAd"&amp;"dresses,$A11)&gt;0,SUMIFS('Tenant Occupancy'!XI$5:XI23,OccupancyUnits,$B11,OccupancyAddresses,$A11),IFERROR(VLOOKUP($A11&amp;"" ""&amp;$B11, FILTER(ARRAYFORMULA({OccupancyAddresses&amp;"" ""&amp; OccupancyUnits,'Tenant Occupancy'!XI$5:XI23}),INDEX(ARRAYFORMULA({OccupancyAdd"&amp;"resses&amp;"" ""&amp; OccupancyUnits,'Tenant Occupancy'!XI$5:XI23}),0,2)&lt;&gt;""""),2,FALSE),IF(XH8=TODAY(),""Today"",)))))"),"")</f>
        <v/>
      </c>
      <c r="XI11" s="3" t="str">
        <f>IFERROR(__xludf.DUMMYFUNCTION("IF(ISBLANK($A11),, IF((ARRAYFORMULA(SUM(COUNTIFS(OccupancyAddresses,$A11,OccupancyUnits, $B11, 'Tenant Occupancy'!XJ$5:XJ23,{""&gt;0"",""Occupied"",""Late""}))))&gt;1,""Multiple Bookings"", IF(SUMIFS( 'Tenant Occupancy'!XJ$5:XJ23,OccupancyUnits,$B11,OccupancyAd"&amp;"dresses,$A11)&gt;0,SUMIFS('Tenant Occupancy'!XJ$5:XJ23,OccupancyUnits,$B11,OccupancyAddresses,$A11),IFERROR(VLOOKUP($A11&amp;"" ""&amp;$B11, FILTER(ARRAYFORMULA({OccupancyAddresses&amp;"" ""&amp; OccupancyUnits,'Tenant Occupancy'!XJ$5:XJ23}),INDEX(ARRAYFORMULA({OccupancyAdd"&amp;"resses&amp;"" ""&amp; OccupancyUnits,'Tenant Occupancy'!XJ$5:XJ23}),0,2)&lt;&gt;""""),2,FALSE),IF(XI8=TODAY(),""Today"",)))))"),"")</f>
        <v/>
      </c>
      <c r="XJ11" s="3" t="str">
        <f>IFERROR(__xludf.DUMMYFUNCTION("IF(ISBLANK($A11),, IF((ARRAYFORMULA(SUM(COUNTIFS(OccupancyAddresses,$A11,OccupancyUnits, $B11, 'Tenant Occupancy'!XK$5:XK23,{""&gt;0"",""Occupied"",""Late""}))))&gt;1,""Multiple Bookings"", IF(SUMIFS( 'Tenant Occupancy'!XK$5:XK23,OccupancyUnits,$B11,OccupancyAd"&amp;"dresses,$A11)&gt;0,SUMIFS('Tenant Occupancy'!XK$5:XK23,OccupancyUnits,$B11,OccupancyAddresses,$A11),IFERROR(VLOOKUP($A11&amp;"" ""&amp;$B11, FILTER(ARRAYFORMULA({OccupancyAddresses&amp;"" ""&amp; OccupancyUnits,'Tenant Occupancy'!XK$5:XK23}),INDEX(ARRAYFORMULA({OccupancyAdd"&amp;"resses&amp;"" ""&amp; OccupancyUnits,'Tenant Occupancy'!XK$5:XK23}),0,2)&lt;&gt;""""),2,FALSE),IF(XJ8=TODAY(),""Today"",)))))"),"")</f>
        <v/>
      </c>
      <c r="XK11" s="3" t="str">
        <f>IFERROR(__xludf.DUMMYFUNCTION("IF(ISBLANK($A11),, IF((ARRAYFORMULA(SUM(COUNTIFS(OccupancyAddresses,$A11,OccupancyUnits, $B11, 'Tenant Occupancy'!XL$5:XL23,{""&gt;0"",""Occupied"",""Late""}))))&gt;1,""Multiple Bookings"", IF(SUMIFS( 'Tenant Occupancy'!XL$5:XL23,OccupancyUnits,$B11,OccupancyAd"&amp;"dresses,$A11)&gt;0,SUMIFS('Tenant Occupancy'!XL$5:XL23,OccupancyUnits,$B11,OccupancyAddresses,$A11),IFERROR(VLOOKUP($A11&amp;"" ""&amp;$B11, FILTER(ARRAYFORMULA({OccupancyAddresses&amp;"" ""&amp; OccupancyUnits,'Tenant Occupancy'!XL$5:XL23}),INDEX(ARRAYFORMULA({OccupancyAdd"&amp;"resses&amp;"" ""&amp; OccupancyUnits,'Tenant Occupancy'!XL$5:XL23}),0,2)&lt;&gt;""""),2,FALSE),IF(XK8=TODAY(),""Today"",)))))"),"")</f>
        <v/>
      </c>
      <c r="XL11" s="3" t="str">
        <f>IFERROR(__xludf.DUMMYFUNCTION("IF(ISBLANK($A11),, IF((ARRAYFORMULA(SUM(COUNTIFS(OccupancyAddresses,$A11,OccupancyUnits, $B11, 'Tenant Occupancy'!XM$5:XM23,{""&gt;0"",""Occupied"",""Late""}))))&gt;1,""Multiple Bookings"", IF(SUMIFS( 'Tenant Occupancy'!XM$5:XM23,OccupancyUnits,$B11,OccupancyAd"&amp;"dresses,$A11)&gt;0,SUMIFS('Tenant Occupancy'!XM$5:XM23,OccupancyUnits,$B11,OccupancyAddresses,$A11),IFERROR(VLOOKUP($A11&amp;"" ""&amp;$B11, FILTER(ARRAYFORMULA({OccupancyAddresses&amp;"" ""&amp; OccupancyUnits,'Tenant Occupancy'!XM$5:XM23}),INDEX(ARRAYFORMULA({OccupancyAdd"&amp;"resses&amp;"" ""&amp; OccupancyUnits,'Tenant Occupancy'!XM$5:XM23}),0,2)&lt;&gt;""""),2,FALSE),IF(XL8=TODAY(),""Today"",)))))"),"")</f>
        <v/>
      </c>
      <c r="XM11" s="3" t="str">
        <f>IFERROR(__xludf.DUMMYFUNCTION("IF(ISBLANK($A11),, IF((ARRAYFORMULA(SUM(COUNTIFS(OccupancyAddresses,$A11,OccupancyUnits, $B11, 'Tenant Occupancy'!XN$5:XN23,{""&gt;0"",""Occupied"",""Late""}))))&gt;1,""Multiple Bookings"", IF(SUMIFS( 'Tenant Occupancy'!XN$5:XN23,OccupancyUnits,$B11,OccupancyAd"&amp;"dresses,$A11)&gt;0,SUMIFS('Tenant Occupancy'!XN$5:XN23,OccupancyUnits,$B11,OccupancyAddresses,$A11),IFERROR(VLOOKUP($A11&amp;"" ""&amp;$B11, FILTER(ARRAYFORMULA({OccupancyAddresses&amp;"" ""&amp; OccupancyUnits,'Tenant Occupancy'!XN$5:XN23}),INDEX(ARRAYFORMULA({OccupancyAdd"&amp;"resses&amp;"" ""&amp; OccupancyUnits,'Tenant Occupancy'!XN$5:XN23}),0,2)&lt;&gt;""""),2,FALSE),IF(XM8=TODAY(),""Today"",)))))"),"")</f>
        <v/>
      </c>
      <c r="XN11" s="3" t="str">
        <f>IFERROR(__xludf.DUMMYFUNCTION("IF(ISBLANK($A11),, IF((ARRAYFORMULA(SUM(COUNTIFS(OccupancyAddresses,$A11,OccupancyUnits, $B11, 'Tenant Occupancy'!XO$5:XO23,{""&gt;0"",""Occupied"",""Late""}))))&gt;1,""Multiple Bookings"", IF(SUMIFS( 'Tenant Occupancy'!XO$5:XO23,OccupancyUnits,$B11,OccupancyAd"&amp;"dresses,$A11)&gt;0,SUMIFS('Tenant Occupancy'!XO$5:XO23,OccupancyUnits,$B11,OccupancyAddresses,$A11),IFERROR(VLOOKUP($A11&amp;"" ""&amp;$B11, FILTER(ARRAYFORMULA({OccupancyAddresses&amp;"" ""&amp; OccupancyUnits,'Tenant Occupancy'!XO$5:XO23}),INDEX(ARRAYFORMULA({OccupancyAdd"&amp;"resses&amp;"" ""&amp; OccupancyUnits,'Tenant Occupancy'!XO$5:XO23}),0,2)&lt;&gt;""""),2,FALSE),IF(XN8=TODAY(),""Today"",)))))"),"")</f>
        <v/>
      </c>
      <c r="XO11" s="3" t="str">
        <f>IFERROR(__xludf.DUMMYFUNCTION("IF(ISBLANK($A11),, IF((ARRAYFORMULA(SUM(COUNTIFS(OccupancyAddresses,$A11,OccupancyUnits, $B11, 'Tenant Occupancy'!XP$5:XP23,{""&gt;0"",""Occupied"",""Late""}))))&gt;1,""Multiple Bookings"", IF(SUMIFS( 'Tenant Occupancy'!XP$5:XP23,OccupancyUnits,$B11,OccupancyAd"&amp;"dresses,$A11)&gt;0,SUMIFS('Tenant Occupancy'!XP$5:XP23,OccupancyUnits,$B11,OccupancyAddresses,$A11),IFERROR(VLOOKUP($A11&amp;"" ""&amp;$B11, FILTER(ARRAYFORMULA({OccupancyAddresses&amp;"" ""&amp; OccupancyUnits,'Tenant Occupancy'!XP$5:XP23}),INDEX(ARRAYFORMULA({OccupancyAdd"&amp;"resses&amp;"" ""&amp; OccupancyUnits,'Tenant Occupancy'!XP$5:XP23}),0,2)&lt;&gt;""""),2,FALSE),IF(XO8=TODAY(),""Today"",)))))"),"")</f>
        <v/>
      </c>
      <c r="XP11" s="3" t="str">
        <f>IFERROR(__xludf.DUMMYFUNCTION("IF(ISBLANK($A11),, IF((ARRAYFORMULA(SUM(COUNTIFS(OccupancyAddresses,$A11,OccupancyUnits, $B11, 'Tenant Occupancy'!XQ$5:XQ23,{""&gt;0"",""Occupied"",""Late""}))))&gt;1,""Multiple Bookings"", IF(SUMIFS( 'Tenant Occupancy'!XQ$5:XQ23,OccupancyUnits,$B11,OccupancyAd"&amp;"dresses,$A11)&gt;0,SUMIFS('Tenant Occupancy'!XQ$5:XQ23,OccupancyUnits,$B11,OccupancyAddresses,$A11),IFERROR(VLOOKUP($A11&amp;"" ""&amp;$B11, FILTER(ARRAYFORMULA({OccupancyAddresses&amp;"" ""&amp; OccupancyUnits,'Tenant Occupancy'!XQ$5:XQ23}),INDEX(ARRAYFORMULA({OccupancyAdd"&amp;"resses&amp;"" ""&amp; OccupancyUnits,'Tenant Occupancy'!XQ$5:XQ23}),0,2)&lt;&gt;""""),2,FALSE),IF(XP8=TODAY(),""Today"",)))))"),"")</f>
        <v/>
      </c>
      <c r="XQ11" s="3" t="str">
        <f>IFERROR(__xludf.DUMMYFUNCTION("IF(ISBLANK($A11),, IF((ARRAYFORMULA(SUM(COUNTIFS(OccupancyAddresses,$A11,OccupancyUnits, $B11, 'Tenant Occupancy'!XR$5:XR23,{""&gt;0"",""Occupied"",""Late""}))))&gt;1,""Multiple Bookings"", IF(SUMIFS( 'Tenant Occupancy'!XR$5:XR23,OccupancyUnits,$B11,OccupancyAd"&amp;"dresses,$A11)&gt;0,SUMIFS('Tenant Occupancy'!XR$5:XR23,OccupancyUnits,$B11,OccupancyAddresses,$A11),IFERROR(VLOOKUP($A11&amp;"" ""&amp;$B11, FILTER(ARRAYFORMULA({OccupancyAddresses&amp;"" ""&amp; OccupancyUnits,'Tenant Occupancy'!XR$5:XR23}),INDEX(ARRAYFORMULA({OccupancyAdd"&amp;"resses&amp;"" ""&amp; OccupancyUnits,'Tenant Occupancy'!XR$5:XR23}),0,2)&lt;&gt;""""),2,FALSE),IF(XQ8=TODAY(),""Today"",)))))"),"")</f>
        <v/>
      </c>
      <c r="XR11" s="3" t="str">
        <f>IFERROR(__xludf.DUMMYFUNCTION("IF(ISBLANK($A11),, IF((ARRAYFORMULA(SUM(COUNTIFS(OccupancyAddresses,$A11,OccupancyUnits, $B11, 'Tenant Occupancy'!XS$5:XS23,{""&gt;0"",""Occupied"",""Late""}))))&gt;1,""Multiple Bookings"", IF(SUMIFS( 'Tenant Occupancy'!XS$5:XS23,OccupancyUnits,$B11,OccupancyAd"&amp;"dresses,$A11)&gt;0,SUMIFS('Tenant Occupancy'!XS$5:XS23,OccupancyUnits,$B11,OccupancyAddresses,$A11),IFERROR(VLOOKUP($A11&amp;"" ""&amp;$B11, FILTER(ARRAYFORMULA({OccupancyAddresses&amp;"" ""&amp; OccupancyUnits,'Tenant Occupancy'!XS$5:XS23}),INDEX(ARRAYFORMULA({OccupancyAdd"&amp;"resses&amp;"" ""&amp; OccupancyUnits,'Tenant Occupancy'!XS$5:XS23}),0,2)&lt;&gt;""""),2,FALSE),IF(XR8=TODAY(),""Today"",)))))"),"")</f>
        <v/>
      </c>
      <c r="XS11" s="3" t="str">
        <f>IFERROR(__xludf.DUMMYFUNCTION("IF(ISBLANK($A11),, IF((ARRAYFORMULA(SUM(COUNTIFS(OccupancyAddresses,$A11,OccupancyUnits, $B11, 'Tenant Occupancy'!XT$5:XT23,{""&gt;0"",""Occupied"",""Late""}))))&gt;1,""Multiple Bookings"", IF(SUMIFS( 'Tenant Occupancy'!XT$5:XT23,OccupancyUnits,$B11,OccupancyAd"&amp;"dresses,$A11)&gt;0,SUMIFS('Tenant Occupancy'!XT$5:XT23,OccupancyUnits,$B11,OccupancyAddresses,$A11),IFERROR(VLOOKUP($A11&amp;"" ""&amp;$B11, FILTER(ARRAYFORMULA({OccupancyAddresses&amp;"" ""&amp; OccupancyUnits,'Tenant Occupancy'!XT$5:XT23}),INDEX(ARRAYFORMULA({OccupancyAdd"&amp;"resses&amp;"" ""&amp; OccupancyUnits,'Tenant Occupancy'!XT$5:XT23}),0,2)&lt;&gt;""""),2,FALSE),IF(XS8=TODAY(),""Today"",)))))"),"")</f>
        <v/>
      </c>
      <c r="XT11" s="3" t="str">
        <f>IFERROR(__xludf.DUMMYFUNCTION("IF(ISBLANK($A11),, IF((ARRAYFORMULA(SUM(COUNTIFS(OccupancyAddresses,$A11,OccupancyUnits, $B11, 'Tenant Occupancy'!XU$5:XU23,{""&gt;0"",""Occupied"",""Late""}))))&gt;1,""Multiple Bookings"", IF(SUMIFS( 'Tenant Occupancy'!XU$5:XU23,OccupancyUnits,$B11,OccupancyAd"&amp;"dresses,$A11)&gt;0,SUMIFS('Tenant Occupancy'!XU$5:XU23,OccupancyUnits,$B11,OccupancyAddresses,$A11),IFERROR(VLOOKUP($A11&amp;"" ""&amp;$B11, FILTER(ARRAYFORMULA({OccupancyAddresses&amp;"" ""&amp; OccupancyUnits,'Tenant Occupancy'!XU$5:XU23}),INDEX(ARRAYFORMULA({OccupancyAdd"&amp;"resses&amp;"" ""&amp; OccupancyUnits,'Tenant Occupancy'!XU$5:XU23}),0,2)&lt;&gt;""""),2,FALSE),IF(XT8=TODAY(),""Today"",)))))"),"")</f>
        <v/>
      </c>
      <c r="XU11" s="3" t="str">
        <f>IFERROR(__xludf.DUMMYFUNCTION("IF(ISBLANK($A11),, IF((ARRAYFORMULA(SUM(COUNTIFS(OccupancyAddresses,$A11,OccupancyUnits, $B11, 'Tenant Occupancy'!XV$5:XV23,{""&gt;0"",""Occupied"",""Late""}))))&gt;1,""Multiple Bookings"", IF(SUMIFS( 'Tenant Occupancy'!XV$5:XV23,OccupancyUnits,$B11,OccupancyAd"&amp;"dresses,$A11)&gt;0,SUMIFS('Tenant Occupancy'!XV$5:XV23,OccupancyUnits,$B11,OccupancyAddresses,$A11),IFERROR(VLOOKUP($A11&amp;"" ""&amp;$B11, FILTER(ARRAYFORMULA({OccupancyAddresses&amp;"" ""&amp; OccupancyUnits,'Tenant Occupancy'!XV$5:XV23}),INDEX(ARRAYFORMULA({OccupancyAdd"&amp;"resses&amp;"" ""&amp; OccupancyUnits,'Tenant Occupancy'!XV$5:XV23}),0,2)&lt;&gt;""""),2,FALSE),IF(XU8=TODAY(),""Today"",)))))"),"")</f>
        <v/>
      </c>
      <c r="XV11" s="3" t="str">
        <f>IFERROR(__xludf.DUMMYFUNCTION("IF(ISBLANK($A11),, IF((ARRAYFORMULA(SUM(COUNTIFS(OccupancyAddresses,$A11,OccupancyUnits, $B11, 'Tenant Occupancy'!XW$5:XW23,{""&gt;0"",""Occupied"",""Late""}))))&gt;1,""Multiple Bookings"", IF(SUMIFS( 'Tenant Occupancy'!XW$5:XW23,OccupancyUnits,$B11,OccupancyAd"&amp;"dresses,$A11)&gt;0,SUMIFS('Tenant Occupancy'!XW$5:XW23,OccupancyUnits,$B11,OccupancyAddresses,$A11),IFERROR(VLOOKUP($A11&amp;"" ""&amp;$B11, FILTER(ARRAYFORMULA({OccupancyAddresses&amp;"" ""&amp; OccupancyUnits,'Tenant Occupancy'!XW$5:XW23}),INDEX(ARRAYFORMULA({OccupancyAdd"&amp;"resses&amp;"" ""&amp; OccupancyUnits,'Tenant Occupancy'!XW$5:XW23}),0,2)&lt;&gt;""""),2,FALSE),IF(XV8=TODAY(),""Today"",)))))"),"")</f>
        <v/>
      </c>
      <c r="XW11" s="3" t="str">
        <f>IFERROR(__xludf.DUMMYFUNCTION("IF(ISBLANK($A11),, IF((ARRAYFORMULA(SUM(COUNTIFS(OccupancyAddresses,$A11,OccupancyUnits, $B11, 'Tenant Occupancy'!XX$5:XX23,{""&gt;0"",""Occupied"",""Late""}))))&gt;1,""Multiple Bookings"", IF(SUMIFS( 'Tenant Occupancy'!XX$5:XX23,OccupancyUnits,$B11,OccupancyAd"&amp;"dresses,$A11)&gt;0,SUMIFS('Tenant Occupancy'!XX$5:XX23,OccupancyUnits,$B11,OccupancyAddresses,$A11),IFERROR(VLOOKUP($A11&amp;"" ""&amp;$B11, FILTER(ARRAYFORMULA({OccupancyAddresses&amp;"" ""&amp; OccupancyUnits,'Tenant Occupancy'!XX$5:XX23}),INDEX(ARRAYFORMULA({OccupancyAdd"&amp;"resses&amp;"" ""&amp; OccupancyUnits,'Tenant Occupancy'!XX$5:XX23}),0,2)&lt;&gt;""""),2,FALSE),IF(XW8=TODAY(),""Today"",)))))"),"")</f>
        <v/>
      </c>
      <c r="XX11" s="3" t="str">
        <f>IFERROR(__xludf.DUMMYFUNCTION("IF(ISBLANK($A11),, IF((ARRAYFORMULA(SUM(COUNTIFS(OccupancyAddresses,$A11,OccupancyUnits, $B11, 'Tenant Occupancy'!XY$5:XY23,{""&gt;0"",""Occupied"",""Late""}))))&gt;1,""Multiple Bookings"", IF(SUMIFS( 'Tenant Occupancy'!XY$5:XY23,OccupancyUnits,$B11,OccupancyAd"&amp;"dresses,$A11)&gt;0,SUMIFS('Tenant Occupancy'!XY$5:XY23,OccupancyUnits,$B11,OccupancyAddresses,$A11),IFERROR(VLOOKUP($A11&amp;"" ""&amp;$B11, FILTER(ARRAYFORMULA({OccupancyAddresses&amp;"" ""&amp; OccupancyUnits,'Tenant Occupancy'!XY$5:XY23}),INDEX(ARRAYFORMULA({OccupancyAdd"&amp;"resses&amp;"" ""&amp; OccupancyUnits,'Tenant Occupancy'!XY$5:XY23}),0,2)&lt;&gt;""""),2,FALSE),IF(XX8=TODAY(),""Today"",)))))"),"")</f>
        <v/>
      </c>
      <c r="XY11" s="3" t="str">
        <f>IFERROR(__xludf.DUMMYFUNCTION("IF(ISBLANK($A11),, IF((ARRAYFORMULA(SUM(COUNTIFS(OccupancyAddresses,$A11,OccupancyUnits, $B11, 'Tenant Occupancy'!XZ$5:XZ23,{""&gt;0"",""Occupied"",""Late""}))))&gt;1,""Multiple Bookings"", IF(SUMIFS( 'Tenant Occupancy'!XZ$5:XZ23,OccupancyUnits,$B11,OccupancyAd"&amp;"dresses,$A11)&gt;0,SUMIFS('Tenant Occupancy'!XZ$5:XZ23,OccupancyUnits,$B11,OccupancyAddresses,$A11),IFERROR(VLOOKUP($A11&amp;"" ""&amp;$B11, FILTER(ARRAYFORMULA({OccupancyAddresses&amp;"" ""&amp; OccupancyUnits,'Tenant Occupancy'!XZ$5:XZ23}),INDEX(ARRAYFORMULA({OccupancyAdd"&amp;"resses&amp;"" ""&amp; OccupancyUnits,'Tenant Occupancy'!XZ$5:XZ23}),0,2)&lt;&gt;""""),2,FALSE),IF(XY8=TODAY(),""Today"",)))))"),"")</f>
        <v/>
      </c>
      <c r="XZ11" s="3" t="str">
        <f>IFERROR(__xludf.DUMMYFUNCTION("IF(ISBLANK($A11),, IF((ARRAYFORMULA(SUM(COUNTIFS(OccupancyAddresses,$A11,OccupancyUnits, $B11, 'Tenant Occupancy'!YA$5:YA23,{""&gt;0"",""Occupied"",""Late""}))))&gt;1,""Multiple Bookings"", IF(SUMIFS( 'Tenant Occupancy'!YA$5:YA23,OccupancyUnits,$B11,OccupancyAd"&amp;"dresses,$A11)&gt;0,SUMIFS('Tenant Occupancy'!YA$5:YA23,OccupancyUnits,$B11,OccupancyAddresses,$A11),IFERROR(VLOOKUP($A11&amp;"" ""&amp;$B11, FILTER(ARRAYFORMULA({OccupancyAddresses&amp;"" ""&amp; OccupancyUnits,'Tenant Occupancy'!YA$5:YA23}),INDEX(ARRAYFORMULA({OccupancyAdd"&amp;"resses&amp;"" ""&amp; OccupancyUnits,'Tenant Occupancy'!YA$5:YA23}),0,2)&lt;&gt;""""),2,FALSE),IF(XZ8=TODAY(),""Today"",)))))"),"")</f>
        <v/>
      </c>
      <c r="YA11" s="3" t="str">
        <f>IFERROR(__xludf.DUMMYFUNCTION("IF(ISBLANK($A11),, IF((ARRAYFORMULA(SUM(COUNTIFS(OccupancyAddresses,$A11,OccupancyUnits, $B11, 'Tenant Occupancy'!YB$5:YB23,{""&gt;0"",""Occupied"",""Late""}))))&gt;1,""Multiple Bookings"", IF(SUMIFS( 'Tenant Occupancy'!YB$5:YB23,OccupancyUnits,$B11,OccupancyAd"&amp;"dresses,$A11)&gt;0,SUMIFS('Tenant Occupancy'!YB$5:YB23,OccupancyUnits,$B11,OccupancyAddresses,$A11),IFERROR(VLOOKUP($A11&amp;"" ""&amp;$B11, FILTER(ARRAYFORMULA({OccupancyAddresses&amp;"" ""&amp; OccupancyUnits,'Tenant Occupancy'!YB$5:YB23}),INDEX(ARRAYFORMULA({OccupancyAdd"&amp;"resses&amp;"" ""&amp; OccupancyUnits,'Tenant Occupancy'!YB$5:YB23}),0,2)&lt;&gt;""""),2,FALSE),IF(YA8=TODAY(),""Today"",)))))"),"")</f>
        <v/>
      </c>
      <c r="YB11" s="3" t="str">
        <f>IFERROR(__xludf.DUMMYFUNCTION("IF(ISBLANK($A11),, IF((ARRAYFORMULA(SUM(COUNTIFS(OccupancyAddresses,$A11,OccupancyUnits, $B11, 'Tenant Occupancy'!YC$5:YC23,{""&gt;0"",""Occupied"",""Late""}))))&gt;1,""Multiple Bookings"", IF(SUMIFS( 'Tenant Occupancy'!YC$5:YC23,OccupancyUnits,$B11,OccupancyAd"&amp;"dresses,$A11)&gt;0,SUMIFS('Tenant Occupancy'!YC$5:YC23,OccupancyUnits,$B11,OccupancyAddresses,$A11),IFERROR(VLOOKUP($A11&amp;"" ""&amp;$B11, FILTER(ARRAYFORMULA({OccupancyAddresses&amp;"" ""&amp; OccupancyUnits,'Tenant Occupancy'!YC$5:YC23}),INDEX(ARRAYFORMULA({OccupancyAdd"&amp;"resses&amp;"" ""&amp; OccupancyUnits,'Tenant Occupancy'!YC$5:YC23}),0,2)&lt;&gt;""""),2,FALSE),IF(YB8=TODAY(),""Today"",)))))"),"")</f>
        <v/>
      </c>
      <c r="YC11" s="3" t="str">
        <f>IFERROR(__xludf.DUMMYFUNCTION("IF(ISBLANK($A11),, IF((ARRAYFORMULA(SUM(COUNTIFS(OccupancyAddresses,$A11,OccupancyUnits, $B11, 'Tenant Occupancy'!YD$5:YD23,{""&gt;0"",""Occupied"",""Late""}))))&gt;1,""Multiple Bookings"", IF(SUMIFS( 'Tenant Occupancy'!YD$5:YD23,OccupancyUnits,$B11,OccupancyAd"&amp;"dresses,$A11)&gt;0,SUMIFS('Tenant Occupancy'!YD$5:YD23,OccupancyUnits,$B11,OccupancyAddresses,$A11),IFERROR(VLOOKUP($A11&amp;"" ""&amp;$B11, FILTER(ARRAYFORMULA({OccupancyAddresses&amp;"" ""&amp; OccupancyUnits,'Tenant Occupancy'!YD$5:YD23}),INDEX(ARRAYFORMULA({OccupancyAdd"&amp;"resses&amp;"" ""&amp; OccupancyUnits,'Tenant Occupancy'!YD$5:YD23}),0,2)&lt;&gt;""""),2,FALSE),IF(YC8=TODAY(),""Today"",)))))"),"")</f>
        <v/>
      </c>
      <c r="YD11" s="3" t="str">
        <f>IFERROR(__xludf.DUMMYFUNCTION("IF(ISBLANK($A11),, IF((ARRAYFORMULA(SUM(COUNTIFS(OccupancyAddresses,$A11,OccupancyUnits, $B11, 'Tenant Occupancy'!YE$5:YE23,{""&gt;0"",""Occupied"",""Late""}))))&gt;1,""Multiple Bookings"", IF(SUMIFS( 'Tenant Occupancy'!YE$5:YE23,OccupancyUnits,$B11,OccupancyAd"&amp;"dresses,$A11)&gt;0,SUMIFS('Tenant Occupancy'!YE$5:YE23,OccupancyUnits,$B11,OccupancyAddresses,$A11),IFERROR(VLOOKUP($A11&amp;"" ""&amp;$B11, FILTER(ARRAYFORMULA({OccupancyAddresses&amp;"" ""&amp; OccupancyUnits,'Tenant Occupancy'!YE$5:YE23}),INDEX(ARRAYFORMULA({OccupancyAdd"&amp;"resses&amp;"" ""&amp; OccupancyUnits,'Tenant Occupancy'!YE$5:YE23}),0,2)&lt;&gt;""""),2,FALSE),IF(YD8=TODAY(),""Today"",)))))"),"")</f>
        <v/>
      </c>
      <c r="YE11" s="3" t="str">
        <f>IFERROR(__xludf.DUMMYFUNCTION("IF(ISBLANK($A11),, IF((ARRAYFORMULA(SUM(COUNTIFS(OccupancyAddresses,$A11,OccupancyUnits, $B11, 'Tenant Occupancy'!YF$5:YF23,{""&gt;0"",""Occupied"",""Late""}))))&gt;1,""Multiple Bookings"", IF(SUMIFS( 'Tenant Occupancy'!YF$5:YF23,OccupancyUnits,$B11,OccupancyAd"&amp;"dresses,$A11)&gt;0,SUMIFS('Tenant Occupancy'!YF$5:YF23,OccupancyUnits,$B11,OccupancyAddresses,$A11),IFERROR(VLOOKUP($A11&amp;"" ""&amp;$B11, FILTER(ARRAYFORMULA({OccupancyAddresses&amp;"" ""&amp; OccupancyUnits,'Tenant Occupancy'!YF$5:YF23}),INDEX(ARRAYFORMULA({OccupancyAdd"&amp;"resses&amp;"" ""&amp; OccupancyUnits,'Tenant Occupancy'!YF$5:YF23}),0,2)&lt;&gt;""""),2,FALSE),IF(YE8=TODAY(),""Today"",)))))"),"")</f>
        <v/>
      </c>
      <c r="YF11" s="3" t="str">
        <f>IFERROR(__xludf.DUMMYFUNCTION("IF(ISBLANK($A11),, IF((ARRAYFORMULA(SUM(COUNTIFS(OccupancyAddresses,$A11,OccupancyUnits, $B11, 'Tenant Occupancy'!YG$5:YG23,{""&gt;0"",""Occupied"",""Late""}))))&gt;1,""Multiple Bookings"", IF(SUMIFS( 'Tenant Occupancy'!YG$5:YG23,OccupancyUnits,$B11,OccupancyAd"&amp;"dresses,$A11)&gt;0,SUMIFS('Tenant Occupancy'!YG$5:YG23,OccupancyUnits,$B11,OccupancyAddresses,$A11),IFERROR(VLOOKUP($A11&amp;"" ""&amp;$B11, FILTER(ARRAYFORMULA({OccupancyAddresses&amp;"" ""&amp; OccupancyUnits,'Tenant Occupancy'!YG$5:YG23}),INDEX(ARRAYFORMULA({OccupancyAdd"&amp;"resses&amp;"" ""&amp; OccupancyUnits,'Tenant Occupancy'!YG$5:YG23}),0,2)&lt;&gt;""""),2,FALSE),IF(YF8=TODAY(),""Today"",)))))"),"")</f>
        <v/>
      </c>
      <c r="YG11" s="3" t="str">
        <f>IFERROR(__xludf.DUMMYFUNCTION("IF(ISBLANK($A11),, IF((ARRAYFORMULA(SUM(COUNTIFS(OccupancyAddresses,$A11,OccupancyUnits, $B11, 'Tenant Occupancy'!YH$5:YH23,{""&gt;0"",""Occupied"",""Late""}))))&gt;1,""Multiple Bookings"", IF(SUMIFS( 'Tenant Occupancy'!YH$5:YH23,OccupancyUnits,$B11,OccupancyAd"&amp;"dresses,$A11)&gt;0,SUMIFS('Tenant Occupancy'!YH$5:YH23,OccupancyUnits,$B11,OccupancyAddresses,$A11),IFERROR(VLOOKUP($A11&amp;"" ""&amp;$B11, FILTER(ARRAYFORMULA({OccupancyAddresses&amp;"" ""&amp; OccupancyUnits,'Tenant Occupancy'!YH$5:YH23}),INDEX(ARRAYFORMULA({OccupancyAdd"&amp;"resses&amp;"" ""&amp; OccupancyUnits,'Tenant Occupancy'!YH$5:YH23}),0,2)&lt;&gt;""""),2,FALSE),IF(YG8=TODAY(),""Today"",)))))"),"")</f>
        <v/>
      </c>
      <c r="YH11" s="3" t="str">
        <f>IFERROR(__xludf.DUMMYFUNCTION("IF(ISBLANK($A11),, IF((ARRAYFORMULA(SUM(COUNTIFS(OccupancyAddresses,$A11,OccupancyUnits, $B11, 'Tenant Occupancy'!YI$5:YI23,{""&gt;0"",""Occupied"",""Late""}))))&gt;1,""Multiple Bookings"", IF(SUMIFS( 'Tenant Occupancy'!YI$5:YI23,OccupancyUnits,$B11,OccupancyAd"&amp;"dresses,$A11)&gt;0,SUMIFS('Tenant Occupancy'!YI$5:YI23,OccupancyUnits,$B11,OccupancyAddresses,$A11),IFERROR(VLOOKUP($A11&amp;"" ""&amp;$B11, FILTER(ARRAYFORMULA({OccupancyAddresses&amp;"" ""&amp; OccupancyUnits,'Tenant Occupancy'!YI$5:YI23}),INDEX(ARRAYFORMULA({OccupancyAdd"&amp;"resses&amp;"" ""&amp; OccupancyUnits,'Tenant Occupancy'!YI$5:YI23}),0,2)&lt;&gt;""""),2,FALSE),IF(YH8=TODAY(),""Today"",)))))"),"")</f>
        <v/>
      </c>
      <c r="YI11" s="3" t="str">
        <f>IFERROR(__xludf.DUMMYFUNCTION("IF(ISBLANK($A11),, IF((ARRAYFORMULA(SUM(COUNTIFS(OccupancyAddresses,$A11,OccupancyUnits, $B11, 'Tenant Occupancy'!YJ$5:YJ23,{""&gt;0"",""Occupied"",""Late""}))))&gt;1,""Multiple Bookings"", IF(SUMIFS( 'Tenant Occupancy'!YJ$5:YJ23,OccupancyUnits,$B11,OccupancyAd"&amp;"dresses,$A11)&gt;0,SUMIFS('Tenant Occupancy'!YJ$5:YJ23,OccupancyUnits,$B11,OccupancyAddresses,$A11),IFERROR(VLOOKUP($A11&amp;"" ""&amp;$B11, FILTER(ARRAYFORMULA({OccupancyAddresses&amp;"" ""&amp; OccupancyUnits,'Tenant Occupancy'!YJ$5:YJ23}),INDEX(ARRAYFORMULA({OccupancyAdd"&amp;"resses&amp;"" ""&amp; OccupancyUnits,'Tenant Occupancy'!YJ$5:YJ23}),0,2)&lt;&gt;""""),2,FALSE),IF(YI8=TODAY(),""Today"",)))))"),"")</f>
        <v/>
      </c>
      <c r="YJ11" s="3" t="str">
        <f>IFERROR(__xludf.DUMMYFUNCTION("IF(ISBLANK($A11),, IF((ARRAYFORMULA(SUM(COUNTIFS(OccupancyAddresses,$A11,OccupancyUnits, $B11, 'Tenant Occupancy'!YK$5:YK23,{""&gt;0"",""Occupied"",""Late""}))))&gt;1,""Multiple Bookings"", IF(SUMIFS( 'Tenant Occupancy'!YK$5:YK23,OccupancyUnits,$B11,OccupancyAd"&amp;"dresses,$A11)&gt;0,SUMIFS('Tenant Occupancy'!YK$5:YK23,OccupancyUnits,$B11,OccupancyAddresses,$A11),IFERROR(VLOOKUP($A11&amp;"" ""&amp;$B11, FILTER(ARRAYFORMULA({OccupancyAddresses&amp;"" ""&amp; OccupancyUnits,'Tenant Occupancy'!YK$5:YK23}),INDEX(ARRAYFORMULA({OccupancyAdd"&amp;"resses&amp;"" ""&amp; OccupancyUnits,'Tenant Occupancy'!YK$5:YK23}),0,2)&lt;&gt;""""),2,FALSE),IF(YJ8=TODAY(),""Today"",)))))"),"")</f>
        <v/>
      </c>
      <c r="YK11" s="3" t="str">
        <f>IFERROR(__xludf.DUMMYFUNCTION("IF(ISBLANK($A11),, IF((ARRAYFORMULA(SUM(COUNTIFS(OccupancyAddresses,$A11,OccupancyUnits, $B11, 'Tenant Occupancy'!YL$5:YL23,{""&gt;0"",""Occupied"",""Late""}))))&gt;1,""Multiple Bookings"", IF(SUMIFS( 'Tenant Occupancy'!YL$5:YL23,OccupancyUnits,$B11,OccupancyAd"&amp;"dresses,$A11)&gt;0,SUMIFS('Tenant Occupancy'!YL$5:YL23,OccupancyUnits,$B11,OccupancyAddresses,$A11),IFERROR(VLOOKUP($A11&amp;"" ""&amp;$B11, FILTER(ARRAYFORMULA({OccupancyAddresses&amp;"" ""&amp; OccupancyUnits,'Tenant Occupancy'!YL$5:YL23}),INDEX(ARRAYFORMULA({OccupancyAdd"&amp;"resses&amp;"" ""&amp; OccupancyUnits,'Tenant Occupancy'!YL$5:YL23}),0,2)&lt;&gt;""""),2,FALSE),IF(YK8=TODAY(),""Today"",)))))"),"")</f>
        <v/>
      </c>
      <c r="YL11" s="3" t="str">
        <f>IFERROR(__xludf.DUMMYFUNCTION("IF(ISBLANK($A11),, IF((ARRAYFORMULA(SUM(COUNTIFS(OccupancyAddresses,$A11,OccupancyUnits, $B11, 'Tenant Occupancy'!YM$5:YM23,{""&gt;0"",""Occupied"",""Late""}))))&gt;1,""Multiple Bookings"", IF(SUMIFS( 'Tenant Occupancy'!YM$5:YM23,OccupancyUnits,$B11,OccupancyAd"&amp;"dresses,$A11)&gt;0,SUMIFS('Tenant Occupancy'!YM$5:YM23,OccupancyUnits,$B11,OccupancyAddresses,$A11),IFERROR(VLOOKUP($A11&amp;"" ""&amp;$B11, FILTER(ARRAYFORMULA({OccupancyAddresses&amp;"" ""&amp; OccupancyUnits,'Tenant Occupancy'!YM$5:YM23}),INDEX(ARRAYFORMULA({OccupancyAdd"&amp;"resses&amp;"" ""&amp; OccupancyUnits,'Tenant Occupancy'!YM$5:YM23}),0,2)&lt;&gt;""""),2,FALSE),IF(YL8=TODAY(),""Today"",)))))"),"")</f>
        <v/>
      </c>
      <c r="YM11" s="3" t="str">
        <f>IFERROR(__xludf.DUMMYFUNCTION("IF(ISBLANK($A11),, IF((ARRAYFORMULA(SUM(COUNTIFS(OccupancyAddresses,$A11,OccupancyUnits, $B11, 'Tenant Occupancy'!YN$5:YN23,{""&gt;0"",""Occupied"",""Late""}))))&gt;1,""Multiple Bookings"", IF(SUMIFS( 'Tenant Occupancy'!YN$5:YN23,OccupancyUnits,$B11,OccupancyAd"&amp;"dresses,$A11)&gt;0,SUMIFS('Tenant Occupancy'!YN$5:YN23,OccupancyUnits,$B11,OccupancyAddresses,$A11),IFERROR(VLOOKUP($A11&amp;"" ""&amp;$B11, FILTER(ARRAYFORMULA({OccupancyAddresses&amp;"" ""&amp; OccupancyUnits,'Tenant Occupancy'!YN$5:YN23}),INDEX(ARRAYFORMULA({OccupancyAdd"&amp;"resses&amp;"" ""&amp; OccupancyUnits,'Tenant Occupancy'!YN$5:YN23}),0,2)&lt;&gt;""""),2,FALSE),IF(YM8=TODAY(),""Today"",)))))"),"")</f>
        <v/>
      </c>
      <c r="YN11" s="3" t="str">
        <f>IFERROR(__xludf.DUMMYFUNCTION("IF(ISBLANK($A11),, IF((ARRAYFORMULA(SUM(COUNTIFS(OccupancyAddresses,$A11,OccupancyUnits, $B11, 'Tenant Occupancy'!YO$5:YO23,{""&gt;0"",""Occupied"",""Late""}))))&gt;1,""Multiple Bookings"", IF(SUMIFS( 'Tenant Occupancy'!YO$5:YO23,OccupancyUnits,$B11,OccupancyAd"&amp;"dresses,$A11)&gt;0,SUMIFS('Tenant Occupancy'!YO$5:YO23,OccupancyUnits,$B11,OccupancyAddresses,$A11),IFERROR(VLOOKUP($A11&amp;"" ""&amp;$B11, FILTER(ARRAYFORMULA({OccupancyAddresses&amp;"" ""&amp; OccupancyUnits,'Tenant Occupancy'!YO$5:YO23}),INDEX(ARRAYFORMULA({OccupancyAdd"&amp;"resses&amp;"" ""&amp; OccupancyUnits,'Tenant Occupancy'!YO$5:YO23}),0,2)&lt;&gt;""""),2,FALSE),IF(YN8=TODAY(),""Today"",)))))"),"")</f>
        <v/>
      </c>
      <c r="YO11" s="3" t="str">
        <f>IFERROR(__xludf.DUMMYFUNCTION("IF(ISBLANK($A11),, IF((ARRAYFORMULA(SUM(COUNTIFS(OccupancyAddresses,$A11,OccupancyUnits, $B11, 'Tenant Occupancy'!YP$5:YP23,{""&gt;0"",""Occupied"",""Late""}))))&gt;1,""Multiple Bookings"", IF(SUMIFS( 'Tenant Occupancy'!YP$5:YP23,OccupancyUnits,$B11,OccupancyAd"&amp;"dresses,$A11)&gt;0,SUMIFS('Tenant Occupancy'!YP$5:YP23,OccupancyUnits,$B11,OccupancyAddresses,$A11),IFERROR(VLOOKUP($A11&amp;"" ""&amp;$B11, FILTER(ARRAYFORMULA({OccupancyAddresses&amp;"" ""&amp; OccupancyUnits,'Tenant Occupancy'!YP$5:YP23}),INDEX(ARRAYFORMULA({OccupancyAdd"&amp;"resses&amp;"" ""&amp; OccupancyUnits,'Tenant Occupancy'!YP$5:YP23}),0,2)&lt;&gt;""""),2,FALSE),IF(YO8=TODAY(),""Today"",)))))"),"")</f>
        <v/>
      </c>
      <c r="YP11" s="3" t="str">
        <f>IFERROR(__xludf.DUMMYFUNCTION("IF(ISBLANK($A11),, IF((ARRAYFORMULA(SUM(COUNTIFS(OccupancyAddresses,$A11,OccupancyUnits, $B11, 'Tenant Occupancy'!YQ$5:YQ23,{""&gt;0"",""Occupied"",""Late""}))))&gt;1,""Multiple Bookings"", IF(SUMIFS( 'Tenant Occupancy'!YQ$5:YQ23,OccupancyUnits,$B11,OccupancyAd"&amp;"dresses,$A11)&gt;0,SUMIFS('Tenant Occupancy'!YQ$5:YQ23,OccupancyUnits,$B11,OccupancyAddresses,$A11),IFERROR(VLOOKUP($A11&amp;"" ""&amp;$B11, FILTER(ARRAYFORMULA({OccupancyAddresses&amp;"" ""&amp; OccupancyUnits,'Tenant Occupancy'!YQ$5:YQ23}),INDEX(ARRAYFORMULA({OccupancyAdd"&amp;"resses&amp;"" ""&amp; OccupancyUnits,'Tenant Occupancy'!YQ$5:YQ23}),0,2)&lt;&gt;""""),2,FALSE),IF(YP8=TODAY(),""Today"",)))))"),"")</f>
        <v/>
      </c>
      <c r="YQ11" s="3" t="str">
        <f>IFERROR(__xludf.DUMMYFUNCTION("IF(ISBLANK($A11),, IF((ARRAYFORMULA(SUM(COUNTIFS(OccupancyAddresses,$A11,OccupancyUnits, $B11, 'Tenant Occupancy'!YR$5:YR23,{""&gt;0"",""Occupied"",""Late""}))))&gt;1,""Multiple Bookings"", IF(SUMIFS( 'Tenant Occupancy'!YR$5:YR23,OccupancyUnits,$B11,OccupancyAd"&amp;"dresses,$A11)&gt;0,SUMIFS('Tenant Occupancy'!YR$5:YR23,OccupancyUnits,$B11,OccupancyAddresses,$A11),IFERROR(VLOOKUP($A11&amp;"" ""&amp;$B11, FILTER(ARRAYFORMULA({OccupancyAddresses&amp;"" ""&amp; OccupancyUnits,'Tenant Occupancy'!YR$5:YR23}),INDEX(ARRAYFORMULA({OccupancyAdd"&amp;"resses&amp;"" ""&amp; OccupancyUnits,'Tenant Occupancy'!YR$5:YR23}),0,2)&lt;&gt;""""),2,FALSE),IF(YQ8=TODAY(),""Today"",)))))"),"")</f>
        <v/>
      </c>
      <c r="YR11" s="3" t="str">
        <f>IFERROR(__xludf.DUMMYFUNCTION("IF(ISBLANK($A11),, IF((ARRAYFORMULA(SUM(COUNTIFS(OccupancyAddresses,$A11,OccupancyUnits, $B11, 'Tenant Occupancy'!YS$5:YS23,{""&gt;0"",""Occupied"",""Late""}))))&gt;1,""Multiple Bookings"", IF(SUMIFS( 'Tenant Occupancy'!YS$5:YS23,OccupancyUnits,$B11,OccupancyAd"&amp;"dresses,$A11)&gt;0,SUMIFS('Tenant Occupancy'!YS$5:YS23,OccupancyUnits,$B11,OccupancyAddresses,$A11),IFERROR(VLOOKUP($A11&amp;"" ""&amp;$B11, FILTER(ARRAYFORMULA({OccupancyAddresses&amp;"" ""&amp; OccupancyUnits,'Tenant Occupancy'!YS$5:YS23}),INDEX(ARRAYFORMULA({OccupancyAdd"&amp;"resses&amp;"" ""&amp; OccupancyUnits,'Tenant Occupancy'!YS$5:YS23}),0,2)&lt;&gt;""""),2,FALSE),IF(YR8=TODAY(),""Today"",)))))"),"")</f>
        <v/>
      </c>
      <c r="YS11" s="3" t="str">
        <f>IFERROR(__xludf.DUMMYFUNCTION("IF(ISBLANK($A11),, IF((ARRAYFORMULA(SUM(COUNTIFS(OccupancyAddresses,$A11,OccupancyUnits, $B11, 'Tenant Occupancy'!YT$5:YT23,{""&gt;0"",""Occupied"",""Late""}))))&gt;1,""Multiple Bookings"", IF(SUMIFS( 'Tenant Occupancy'!YT$5:YT23,OccupancyUnits,$B11,OccupancyAd"&amp;"dresses,$A11)&gt;0,SUMIFS('Tenant Occupancy'!YT$5:YT23,OccupancyUnits,$B11,OccupancyAddresses,$A11),IFERROR(VLOOKUP($A11&amp;"" ""&amp;$B11, FILTER(ARRAYFORMULA({OccupancyAddresses&amp;"" ""&amp; OccupancyUnits,'Tenant Occupancy'!YT$5:YT23}),INDEX(ARRAYFORMULA({OccupancyAdd"&amp;"resses&amp;"" ""&amp; OccupancyUnits,'Tenant Occupancy'!YT$5:YT23}),0,2)&lt;&gt;""""),2,FALSE),IF(YS8=TODAY(),""Today"",)))))"),"")</f>
        <v/>
      </c>
      <c r="YT11" s="3" t="str">
        <f>IFERROR(__xludf.DUMMYFUNCTION("IF(ISBLANK($A11),, IF((ARRAYFORMULA(SUM(COUNTIFS(OccupancyAddresses,$A11,OccupancyUnits, $B11, 'Tenant Occupancy'!YU$5:YU23,{""&gt;0"",""Occupied"",""Late""}))))&gt;1,""Multiple Bookings"", IF(SUMIFS( 'Tenant Occupancy'!YU$5:YU23,OccupancyUnits,$B11,OccupancyAd"&amp;"dresses,$A11)&gt;0,SUMIFS('Tenant Occupancy'!YU$5:YU23,OccupancyUnits,$B11,OccupancyAddresses,$A11),IFERROR(VLOOKUP($A11&amp;"" ""&amp;$B11, FILTER(ARRAYFORMULA({OccupancyAddresses&amp;"" ""&amp; OccupancyUnits,'Tenant Occupancy'!YU$5:YU23}),INDEX(ARRAYFORMULA({OccupancyAdd"&amp;"resses&amp;"" ""&amp; OccupancyUnits,'Tenant Occupancy'!YU$5:YU23}),0,2)&lt;&gt;""""),2,FALSE),IF(YT8=TODAY(),""Today"",)))))"),"")</f>
        <v/>
      </c>
      <c r="YU11" s="3" t="str">
        <f>IFERROR(__xludf.DUMMYFUNCTION("IF(ISBLANK($A11),, IF((ARRAYFORMULA(SUM(COUNTIFS(OccupancyAddresses,$A11,OccupancyUnits, $B11, 'Tenant Occupancy'!YV$5:YV23,{""&gt;0"",""Occupied"",""Late""}))))&gt;1,""Multiple Bookings"", IF(SUMIFS( 'Tenant Occupancy'!YV$5:YV23,OccupancyUnits,$B11,OccupancyAd"&amp;"dresses,$A11)&gt;0,SUMIFS('Tenant Occupancy'!YV$5:YV23,OccupancyUnits,$B11,OccupancyAddresses,$A11),IFERROR(VLOOKUP($A11&amp;"" ""&amp;$B11, FILTER(ARRAYFORMULA({OccupancyAddresses&amp;"" ""&amp; OccupancyUnits,'Tenant Occupancy'!YV$5:YV23}),INDEX(ARRAYFORMULA({OccupancyAdd"&amp;"resses&amp;"" ""&amp; OccupancyUnits,'Tenant Occupancy'!YV$5:YV23}),0,2)&lt;&gt;""""),2,FALSE),IF(YU8=TODAY(),""Today"",)))))"),"")</f>
        <v/>
      </c>
      <c r="YV11" s="3" t="str">
        <f>IFERROR(__xludf.DUMMYFUNCTION("IF(ISBLANK($A11),, IF((ARRAYFORMULA(SUM(COUNTIFS(OccupancyAddresses,$A11,OccupancyUnits, $B11, 'Tenant Occupancy'!YW$5:YW23,{""&gt;0"",""Occupied"",""Late""}))))&gt;1,""Multiple Bookings"", IF(SUMIFS( 'Tenant Occupancy'!YW$5:YW23,OccupancyUnits,$B11,OccupancyAd"&amp;"dresses,$A11)&gt;0,SUMIFS('Tenant Occupancy'!YW$5:YW23,OccupancyUnits,$B11,OccupancyAddresses,$A11),IFERROR(VLOOKUP($A11&amp;"" ""&amp;$B11, FILTER(ARRAYFORMULA({OccupancyAddresses&amp;"" ""&amp; OccupancyUnits,'Tenant Occupancy'!YW$5:YW23}),INDEX(ARRAYFORMULA({OccupancyAdd"&amp;"resses&amp;"" ""&amp; OccupancyUnits,'Tenant Occupancy'!YW$5:YW23}),0,2)&lt;&gt;""""),2,FALSE),IF(YV8=TODAY(),""Today"",)))))"),"")</f>
        <v/>
      </c>
      <c r="YW11" s="3" t="str">
        <f>IFERROR(__xludf.DUMMYFUNCTION("IF(ISBLANK($A11),, IF((ARRAYFORMULA(SUM(COUNTIFS(OccupancyAddresses,$A11,OccupancyUnits, $B11, 'Tenant Occupancy'!YX$5:YX23,{""&gt;0"",""Occupied"",""Late""}))))&gt;1,""Multiple Bookings"", IF(SUMIFS( 'Tenant Occupancy'!YX$5:YX23,OccupancyUnits,$B11,OccupancyAd"&amp;"dresses,$A11)&gt;0,SUMIFS('Tenant Occupancy'!YX$5:YX23,OccupancyUnits,$B11,OccupancyAddresses,$A11),IFERROR(VLOOKUP($A11&amp;"" ""&amp;$B11, FILTER(ARRAYFORMULA({OccupancyAddresses&amp;"" ""&amp; OccupancyUnits,'Tenant Occupancy'!YX$5:YX23}),INDEX(ARRAYFORMULA({OccupancyAdd"&amp;"resses&amp;"" ""&amp; OccupancyUnits,'Tenant Occupancy'!YX$5:YX23}),0,2)&lt;&gt;""""),2,FALSE),IF(YW8=TODAY(),""Today"",)))))"),"")</f>
        <v/>
      </c>
      <c r="YX11" s="3" t="str">
        <f>IFERROR(__xludf.DUMMYFUNCTION("IF(ISBLANK($A11),, IF((ARRAYFORMULA(SUM(COUNTIFS(OccupancyAddresses,$A11,OccupancyUnits, $B11, 'Tenant Occupancy'!YY$5:YY23,{""&gt;0"",""Occupied"",""Late""}))))&gt;1,""Multiple Bookings"", IF(SUMIFS( 'Tenant Occupancy'!YY$5:YY23,OccupancyUnits,$B11,OccupancyAd"&amp;"dresses,$A11)&gt;0,SUMIFS('Tenant Occupancy'!YY$5:YY23,OccupancyUnits,$B11,OccupancyAddresses,$A11),IFERROR(VLOOKUP($A11&amp;"" ""&amp;$B11, FILTER(ARRAYFORMULA({OccupancyAddresses&amp;"" ""&amp; OccupancyUnits,'Tenant Occupancy'!YY$5:YY23}),INDEX(ARRAYFORMULA({OccupancyAdd"&amp;"resses&amp;"" ""&amp; OccupancyUnits,'Tenant Occupancy'!YY$5:YY23}),0,2)&lt;&gt;""""),2,FALSE),IF(YX8=TODAY(),""Today"",)))))"),"")</f>
        <v/>
      </c>
      <c r="YY11" s="3" t="str">
        <f>IFERROR(__xludf.DUMMYFUNCTION("IF(ISBLANK($A11),, IF((ARRAYFORMULA(SUM(COUNTIFS(OccupancyAddresses,$A11,OccupancyUnits, $B11, 'Tenant Occupancy'!YZ$5:YZ23,{""&gt;0"",""Occupied"",""Late""}))))&gt;1,""Multiple Bookings"", IF(SUMIFS( 'Tenant Occupancy'!YZ$5:YZ23,OccupancyUnits,$B11,OccupancyAd"&amp;"dresses,$A11)&gt;0,SUMIFS('Tenant Occupancy'!YZ$5:YZ23,OccupancyUnits,$B11,OccupancyAddresses,$A11),IFERROR(VLOOKUP($A11&amp;"" ""&amp;$B11, FILTER(ARRAYFORMULA({OccupancyAddresses&amp;"" ""&amp; OccupancyUnits,'Tenant Occupancy'!YZ$5:YZ23}),INDEX(ARRAYFORMULA({OccupancyAdd"&amp;"resses&amp;"" ""&amp; OccupancyUnits,'Tenant Occupancy'!YZ$5:YZ23}),0,2)&lt;&gt;""""),2,FALSE),IF(YY8=TODAY(),""Today"",)))))"),"")</f>
        <v/>
      </c>
      <c r="YZ11" s="3" t="str">
        <f>IFERROR(__xludf.DUMMYFUNCTION("IF(ISBLANK($A11),, IF((ARRAYFORMULA(SUM(COUNTIFS(OccupancyAddresses,$A11,OccupancyUnits, $B11, 'Tenant Occupancy'!ZA$5:ZA23,{""&gt;0"",""Occupied"",""Late""}))))&gt;1,""Multiple Bookings"", IF(SUMIFS( 'Tenant Occupancy'!ZA$5:ZA23,OccupancyUnits,$B11,OccupancyAd"&amp;"dresses,$A11)&gt;0,SUMIFS('Tenant Occupancy'!ZA$5:ZA23,OccupancyUnits,$B11,OccupancyAddresses,$A11),IFERROR(VLOOKUP($A11&amp;"" ""&amp;$B11, FILTER(ARRAYFORMULA({OccupancyAddresses&amp;"" ""&amp; OccupancyUnits,'Tenant Occupancy'!ZA$5:ZA23}),INDEX(ARRAYFORMULA({OccupancyAdd"&amp;"resses&amp;"" ""&amp; OccupancyUnits,'Tenant Occupancy'!ZA$5:ZA23}),0,2)&lt;&gt;""""),2,FALSE),IF(YZ8=TODAY(),""Today"",)))))"),"")</f>
        <v/>
      </c>
      <c r="ZA11" s="3" t="str">
        <f>IFERROR(__xludf.DUMMYFUNCTION("IF(ISBLANK($A11),, IF((ARRAYFORMULA(SUM(COUNTIFS(OccupancyAddresses,$A11,OccupancyUnits, $B11, 'Tenant Occupancy'!ZB$5:ZB23,{""&gt;0"",""Occupied"",""Late""}))))&gt;1,""Multiple Bookings"", IF(SUMIFS( 'Tenant Occupancy'!ZB$5:ZB23,OccupancyUnits,$B11,OccupancyAd"&amp;"dresses,$A11)&gt;0,SUMIFS('Tenant Occupancy'!ZB$5:ZB23,OccupancyUnits,$B11,OccupancyAddresses,$A11),IFERROR(VLOOKUP($A11&amp;"" ""&amp;$B11, FILTER(ARRAYFORMULA({OccupancyAddresses&amp;"" ""&amp; OccupancyUnits,'Tenant Occupancy'!ZB$5:ZB23}),INDEX(ARRAYFORMULA({OccupancyAdd"&amp;"resses&amp;"" ""&amp; OccupancyUnits,'Tenant Occupancy'!ZB$5:ZB23}),0,2)&lt;&gt;""""),2,FALSE),IF(ZA8=TODAY(),""Today"",)))))"),"")</f>
        <v/>
      </c>
      <c r="ZB11" s="3" t="str">
        <f>IFERROR(__xludf.DUMMYFUNCTION("IF(ISBLANK($A11),, IF((ARRAYFORMULA(SUM(COUNTIFS(OccupancyAddresses,$A11,OccupancyUnits, $B11, 'Tenant Occupancy'!ZC$5:ZC23,{""&gt;0"",""Occupied"",""Late""}))))&gt;1,""Multiple Bookings"", IF(SUMIFS( 'Tenant Occupancy'!ZC$5:ZC23,OccupancyUnits,$B11,OccupancyAd"&amp;"dresses,$A11)&gt;0,SUMIFS('Tenant Occupancy'!ZC$5:ZC23,OccupancyUnits,$B11,OccupancyAddresses,$A11),IFERROR(VLOOKUP($A11&amp;"" ""&amp;$B11, FILTER(ARRAYFORMULA({OccupancyAddresses&amp;"" ""&amp; OccupancyUnits,'Tenant Occupancy'!ZC$5:ZC23}),INDEX(ARRAYFORMULA({OccupancyAdd"&amp;"resses&amp;"" ""&amp; OccupancyUnits,'Tenant Occupancy'!ZC$5:ZC23}),0,2)&lt;&gt;""""),2,FALSE),IF(ZB8=TODAY(),""Today"",)))))"),"")</f>
        <v/>
      </c>
      <c r="ZC11" s="3" t="str">
        <f>IFERROR(__xludf.DUMMYFUNCTION("IF(ISBLANK($A11),, IF((ARRAYFORMULA(SUM(COUNTIFS(OccupancyAddresses,$A11,OccupancyUnits, $B11, 'Tenant Occupancy'!ZD$5:ZD23,{""&gt;0"",""Occupied"",""Late""}))))&gt;1,""Multiple Bookings"", IF(SUMIFS( 'Tenant Occupancy'!ZD$5:ZD23,OccupancyUnits,$B11,OccupancyAd"&amp;"dresses,$A11)&gt;0,SUMIFS('Tenant Occupancy'!ZD$5:ZD23,OccupancyUnits,$B11,OccupancyAddresses,$A11),IFERROR(VLOOKUP($A11&amp;"" ""&amp;$B11, FILTER(ARRAYFORMULA({OccupancyAddresses&amp;"" ""&amp; OccupancyUnits,'Tenant Occupancy'!ZD$5:ZD23}),INDEX(ARRAYFORMULA({OccupancyAdd"&amp;"resses&amp;"" ""&amp; OccupancyUnits,'Tenant Occupancy'!ZD$5:ZD23}),0,2)&lt;&gt;""""),2,FALSE),IF(ZC8=TODAY(),""Today"",)))))"),"")</f>
        <v/>
      </c>
      <c r="ZD11" s="3" t="str">
        <f>IFERROR(__xludf.DUMMYFUNCTION("IF(ISBLANK($A11),, IF((ARRAYFORMULA(SUM(COUNTIFS(OccupancyAddresses,$A11,OccupancyUnits, $B11, 'Tenant Occupancy'!ZE$5:ZE23,{""&gt;0"",""Occupied"",""Late""}))))&gt;1,""Multiple Bookings"", IF(SUMIFS( 'Tenant Occupancy'!ZE$5:ZE23,OccupancyUnits,$B11,OccupancyAd"&amp;"dresses,$A11)&gt;0,SUMIFS('Tenant Occupancy'!ZE$5:ZE23,OccupancyUnits,$B11,OccupancyAddresses,$A11),IFERROR(VLOOKUP($A11&amp;"" ""&amp;$B11, FILTER(ARRAYFORMULA({OccupancyAddresses&amp;"" ""&amp; OccupancyUnits,'Tenant Occupancy'!ZE$5:ZE23}),INDEX(ARRAYFORMULA({OccupancyAdd"&amp;"resses&amp;"" ""&amp; OccupancyUnits,'Tenant Occupancy'!ZE$5:ZE23}),0,2)&lt;&gt;""""),2,FALSE),IF(ZD8=TODAY(),""Today"",)))))"),"")</f>
        <v/>
      </c>
      <c r="ZE11" s="3" t="str">
        <f>IFERROR(__xludf.DUMMYFUNCTION("IF(ISBLANK($A11),, IF((ARRAYFORMULA(SUM(COUNTIFS(OccupancyAddresses,$A11,OccupancyUnits, $B11, 'Tenant Occupancy'!ZF$5:ZF23,{""&gt;0"",""Occupied"",""Late""}))))&gt;1,""Multiple Bookings"", IF(SUMIFS( 'Tenant Occupancy'!ZF$5:ZF23,OccupancyUnits,$B11,OccupancyAd"&amp;"dresses,$A11)&gt;0,SUMIFS('Tenant Occupancy'!ZF$5:ZF23,OccupancyUnits,$B11,OccupancyAddresses,$A11),IFERROR(VLOOKUP($A11&amp;"" ""&amp;$B11, FILTER(ARRAYFORMULA({OccupancyAddresses&amp;"" ""&amp; OccupancyUnits,'Tenant Occupancy'!ZF$5:ZF23}),INDEX(ARRAYFORMULA({OccupancyAdd"&amp;"resses&amp;"" ""&amp; OccupancyUnits,'Tenant Occupancy'!ZF$5:ZF23}),0,2)&lt;&gt;""""),2,FALSE),IF(ZE8=TODAY(),""Today"",)))))"),"")</f>
        <v/>
      </c>
      <c r="ZF11" s="3" t="str">
        <f>IFERROR(__xludf.DUMMYFUNCTION("IF(ISBLANK($A11),, IF((ARRAYFORMULA(SUM(COUNTIFS(OccupancyAddresses,$A11,OccupancyUnits, $B11, 'Tenant Occupancy'!ZG$5:ZG23,{""&gt;0"",""Occupied"",""Late""}))))&gt;1,""Multiple Bookings"", IF(SUMIFS( 'Tenant Occupancy'!ZG$5:ZG23,OccupancyUnits,$B11,OccupancyAd"&amp;"dresses,$A11)&gt;0,SUMIFS('Tenant Occupancy'!ZG$5:ZG23,OccupancyUnits,$B11,OccupancyAddresses,$A11),IFERROR(VLOOKUP($A11&amp;"" ""&amp;$B11, FILTER(ARRAYFORMULA({OccupancyAddresses&amp;"" ""&amp; OccupancyUnits,'Tenant Occupancy'!ZG$5:ZG23}),INDEX(ARRAYFORMULA({OccupancyAdd"&amp;"resses&amp;"" ""&amp; OccupancyUnits,'Tenant Occupancy'!ZG$5:ZG23}),0,2)&lt;&gt;""""),2,FALSE),IF(ZF8=TODAY(),""Today"",)))))"),"")</f>
        <v/>
      </c>
      <c r="ZG11" s="3" t="str">
        <f>IFERROR(__xludf.DUMMYFUNCTION("IF(ISBLANK($A11),, IF((ARRAYFORMULA(SUM(COUNTIFS(OccupancyAddresses,$A11,OccupancyUnits, $B11, 'Tenant Occupancy'!ZH$5:ZH23,{""&gt;0"",""Occupied"",""Late""}))))&gt;1,""Multiple Bookings"", IF(SUMIFS( 'Tenant Occupancy'!ZH$5:ZH23,OccupancyUnits,$B11,OccupancyAd"&amp;"dresses,$A11)&gt;0,SUMIFS('Tenant Occupancy'!ZH$5:ZH23,OccupancyUnits,$B11,OccupancyAddresses,$A11),IFERROR(VLOOKUP($A11&amp;"" ""&amp;$B11, FILTER(ARRAYFORMULA({OccupancyAddresses&amp;"" ""&amp; OccupancyUnits,'Tenant Occupancy'!ZH$5:ZH23}),INDEX(ARRAYFORMULA({OccupancyAdd"&amp;"resses&amp;"" ""&amp; OccupancyUnits,'Tenant Occupancy'!ZH$5:ZH23}),0,2)&lt;&gt;""""),2,FALSE),IF(ZG8=TODAY(),""Today"",)))))"),"")</f>
        <v/>
      </c>
      <c r="ZH11" s="3" t="str">
        <f>IFERROR(__xludf.DUMMYFUNCTION("IF(ISBLANK($A11),, IF((ARRAYFORMULA(SUM(COUNTIFS(OccupancyAddresses,$A11,OccupancyUnits, $B11, 'Tenant Occupancy'!ZI$5:ZI23,{""&gt;0"",""Occupied"",""Late""}))))&gt;1,""Multiple Bookings"", IF(SUMIFS( 'Tenant Occupancy'!ZI$5:ZI23,OccupancyUnits,$B11,OccupancyAd"&amp;"dresses,$A11)&gt;0,SUMIFS('Tenant Occupancy'!ZI$5:ZI23,OccupancyUnits,$B11,OccupancyAddresses,$A11),IFERROR(VLOOKUP($A11&amp;"" ""&amp;$B11, FILTER(ARRAYFORMULA({OccupancyAddresses&amp;"" ""&amp; OccupancyUnits,'Tenant Occupancy'!ZI$5:ZI23}),INDEX(ARRAYFORMULA({OccupancyAdd"&amp;"resses&amp;"" ""&amp; OccupancyUnits,'Tenant Occupancy'!ZI$5:ZI23}),0,2)&lt;&gt;""""),2,FALSE),IF(ZH8=TODAY(),""Today"",)))))"),"")</f>
        <v/>
      </c>
      <c r="ZI11" s="3" t="str">
        <f>IFERROR(__xludf.DUMMYFUNCTION("IF(ISBLANK($A11),, IF((ARRAYFORMULA(SUM(COUNTIFS(OccupancyAddresses,$A11,OccupancyUnits, $B11, 'Tenant Occupancy'!ZJ$5:ZJ23,{""&gt;0"",""Occupied"",""Late""}))))&gt;1,""Multiple Bookings"", IF(SUMIFS( 'Tenant Occupancy'!ZJ$5:ZJ23,OccupancyUnits,$B11,OccupancyAd"&amp;"dresses,$A11)&gt;0,SUMIFS('Tenant Occupancy'!ZJ$5:ZJ23,OccupancyUnits,$B11,OccupancyAddresses,$A11),IFERROR(VLOOKUP($A11&amp;"" ""&amp;$B11, FILTER(ARRAYFORMULA({OccupancyAddresses&amp;"" ""&amp; OccupancyUnits,'Tenant Occupancy'!ZJ$5:ZJ23}),INDEX(ARRAYFORMULA({OccupancyAdd"&amp;"resses&amp;"" ""&amp; OccupancyUnits,'Tenant Occupancy'!ZJ$5:ZJ23}),0,2)&lt;&gt;""""),2,FALSE),IF(ZI8=TODAY(),""Today"",)))))"),"")</f>
        <v/>
      </c>
      <c r="ZJ11" s="3" t="str">
        <f>IFERROR(__xludf.DUMMYFUNCTION("IF(ISBLANK($A11),, IF((ARRAYFORMULA(SUM(COUNTIFS(OccupancyAddresses,$A11,OccupancyUnits, $B11, 'Tenant Occupancy'!ZK$5:ZK23,{""&gt;0"",""Occupied"",""Late""}))))&gt;1,""Multiple Bookings"", IF(SUMIFS( 'Tenant Occupancy'!ZK$5:ZK23,OccupancyUnits,$B11,OccupancyAd"&amp;"dresses,$A11)&gt;0,SUMIFS('Tenant Occupancy'!ZK$5:ZK23,OccupancyUnits,$B11,OccupancyAddresses,$A11),IFERROR(VLOOKUP($A11&amp;"" ""&amp;$B11, FILTER(ARRAYFORMULA({OccupancyAddresses&amp;"" ""&amp; OccupancyUnits,'Tenant Occupancy'!ZK$5:ZK23}),INDEX(ARRAYFORMULA({OccupancyAdd"&amp;"resses&amp;"" ""&amp; OccupancyUnits,'Tenant Occupancy'!ZK$5:ZK23}),0,2)&lt;&gt;""""),2,FALSE),IF(ZJ8=TODAY(),""Today"",)))))"),"")</f>
        <v/>
      </c>
      <c r="ZK11" s="3" t="str">
        <f>IFERROR(__xludf.DUMMYFUNCTION("IF(ISBLANK($A11),, IF((ARRAYFORMULA(SUM(COUNTIFS(OccupancyAddresses,$A11,OccupancyUnits, $B11, 'Tenant Occupancy'!ZL$5:ZL23,{""&gt;0"",""Occupied"",""Late""}))))&gt;1,""Multiple Bookings"", IF(SUMIFS( 'Tenant Occupancy'!ZL$5:ZL23,OccupancyUnits,$B11,OccupancyAd"&amp;"dresses,$A11)&gt;0,SUMIFS('Tenant Occupancy'!ZL$5:ZL23,OccupancyUnits,$B11,OccupancyAddresses,$A11),IFERROR(VLOOKUP($A11&amp;"" ""&amp;$B11, FILTER(ARRAYFORMULA({OccupancyAddresses&amp;"" ""&amp; OccupancyUnits,'Tenant Occupancy'!ZL$5:ZL23}),INDEX(ARRAYFORMULA({OccupancyAdd"&amp;"resses&amp;"" ""&amp; OccupancyUnits,'Tenant Occupancy'!ZL$5:ZL23}),0,2)&lt;&gt;""""),2,FALSE),IF(ZK8=TODAY(),""Today"",)))))"),"")</f>
        <v/>
      </c>
      <c r="ZL11" s="3" t="str">
        <f>IFERROR(__xludf.DUMMYFUNCTION("IF(ISBLANK($A11),, IF((ARRAYFORMULA(SUM(COUNTIFS(OccupancyAddresses,$A11,OccupancyUnits, $B11, 'Tenant Occupancy'!ZM$5:ZM23,{""&gt;0"",""Occupied"",""Late""}))))&gt;1,""Multiple Bookings"", IF(SUMIFS( 'Tenant Occupancy'!ZM$5:ZM23,OccupancyUnits,$B11,OccupancyAd"&amp;"dresses,$A11)&gt;0,SUMIFS('Tenant Occupancy'!ZM$5:ZM23,OccupancyUnits,$B11,OccupancyAddresses,$A11),IFERROR(VLOOKUP($A11&amp;"" ""&amp;$B11, FILTER(ARRAYFORMULA({OccupancyAddresses&amp;"" ""&amp; OccupancyUnits,'Tenant Occupancy'!ZM$5:ZM23}),INDEX(ARRAYFORMULA({OccupancyAdd"&amp;"resses&amp;"" ""&amp; OccupancyUnits,'Tenant Occupancy'!ZM$5:ZM23}),0,2)&lt;&gt;""""),2,FALSE),IF(ZL8=TODAY(),""Today"",)))))"),"")</f>
        <v/>
      </c>
      <c r="ZM11" s="3" t="str">
        <f>IFERROR(__xludf.DUMMYFUNCTION("IF(ISBLANK($A11),, IF((ARRAYFORMULA(SUM(COUNTIFS(OccupancyAddresses,$A11,OccupancyUnits, $B11, 'Tenant Occupancy'!ZN$5:ZN23,{""&gt;0"",""Occupied"",""Late""}))))&gt;1,""Multiple Bookings"", IF(SUMIFS( 'Tenant Occupancy'!ZN$5:ZN23,OccupancyUnits,$B11,OccupancyAd"&amp;"dresses,$A11)&gt;0,SUMIFS('Tenant Occupancy'!ZN$5:ZN23,OccupancyUnits,$B11,OccupancyAddresses,$A11),IFERROR(VLOOKUP($A11&amp;"" ""&amp;$B11, FILTER(ARRAYFORMULA({OccupancyAddresses&amp;"" ""&amp; OccupancyUnits,'Tenant Occupancy'!ZN$5:ZN23}),INDEX(ARRAYFORMULA({OccupancyAdd"&amp;"resses&amp;"" ""&amp; OccupancyUnits,'Tenant Occupancy'!ZN$5:ZN23}),0,2)&lt;&gt;""""),2,FALSE),IF(ZM8=TODAY(),""Today"",)))))"),"")</f>
        <v/>
      </c>
      <c r="ZN11" s="3" t="str">
        <f>IFERROR(__xludf.DUMMYFUNCTION("IF(ISBLANK($A11),, IF((ARRAYFORMULA(SUM(COUNTIFS(OccupancyAddresses,$A11,OccupancyUnits, $B11, 'Tenant Occupancy'!ZO$5:ZO23,{""&gt;0"",""Occupied"",""Late""}))))&gt;1,""Multiple Bookings"", IF(SUMIFS( 'Tenant Occupancy'!ZO$5:ZO23,OccupancyUnits,$B11,OccupancyAd"&amp;"dresses,$A11)&gt;0,SUMIFS('Tenant Occupancy'!ZO$5:ZO23,OccupancyUnits,$B11,OccupancyAddresses,$A11),IFERROR(VLOOKUP($A11&amp;"" ""&amp;$B11, FILTER(ARRAYFORMULA({OccupancyAddresses&amp;"" ""&amp; OccupancyUnits,'Tenant Occupancy'!ZO$5:ZO23}),INDEX(ARRAYFORMULA({OccupancyAdd"&amp;"resses&amp;"" ""&amp; OccupancyUnits,'Tenant Occupancy'!ZO$5:ZO23}),0,2)&lt;&gt;""""),2,FALSE),IF(ZN8=TODAY(),""Today"",)))))"),"")</f>
        <v/>
      </c>
      <c r="ZO11" s="3" t="str">
        <f>IFERROR(__xludf.DUMMYFUNCTION("IF(ISBLANK($A11),, IF((ARRAYFORMULA(SUM(COUNTIFS(OccupancyAddresses,$A11,OccupancyUnits, $B11, 'Tenant Occupancy'!ZP$5:ZP23,{""&gt;0"",""Occupied"",""Late""}))))&gt;1,""Multiple Bookings"", IF(SUMIFS( 'Tenant Occupancy'!ZP$5:ZP23,OccupancyUnits,$B11,OccupancyAd"&amp;"dresses,$A11)&gt;0,SUMIFS('Tenant Occupancy'!ZP$5:ZP23,OccupancyUnits,$B11,OccupancyAddresses,$A11),IFERROR(VLOOKUP($A11&amp;"" ""&amp;$B11, FILTER(ARRAYFORMULA({OccupancyAddresses&amp;"" ""&amp; OccupancyUnits,'Tenant Occupancy'!ZP$5:ZP23}),INDEX(ARRAYFORMULA({OccupancyAdd"&amp;"resses&amp;"" ""&amp; OccupancyUnits,'Tenant Occupancy'!ZP$5:ZP23}),0,2)&lt;&gt;""""),2,FALSE),IF(ZO8=TODAY(),""Today"",)))))"),"")</f>
        <v/>
      </c>
      <c r="ZP11" s="3" t="str">
        <f>IFERROR(__xludf.DUMMYFUNCTION("IF(ISBLANK($A11),, IF((ARRAYFORMULA(SUM(COUNTIFS(OccupancyAddresses,$A11,OccupancyUnits, $B11, 'Tenant Occupancy'!ZQ$5:ZQ23,{""&gt;0"",""Occupied"",""Late""}))))&gt;1,""Multiple Bookings"", IF(SUMIFS( 'Tenant Occupancy'!ZQ$5:ZQ23,OccupancyUnits,$B11,OccupancyAd"&amp;"dresses,$A11)&gt;0,SUMIFS('Tenant Occupancy'!ZQ$5:ZQ23,OccupancyUnits,$B11,OccupancyAddresses,$A11),IFERROR(VLOOKUP($A11&amp;"" ""&amp;$B11, FILTER(ARRAYFORMULA({OccupancyAddresses&amp;"" ""&amp; OccupancyUnits,'Tenant Occupancy'!ZQ$5:ZQ23}),INDEX(ARRAYFORMULA({OccupancyAdd"&amp;"resses&amp;"" ""&amp; OccupancyUnits,'Tenant Occupancy'!ZQ$5:ZQ23}),0,2)&lt;&gt;""""),2,FALSE),IF(ZP8=TODAY(),""Today"",)))))"),"")</f>
        <v/>
      </c>
      <c r="ZQ11" s="3" t="str">
        <f>IFERROR(__xludf.DUMMYFUNCTION("IF(ISBLANK($A11),, IF((ARRAYFORMULA(SUM(COUNTIFS(OccupancyAddresses,$A11,OccupancyUnits, $B11, 'Tenant Occupancy'!ZR$5:ZR23,{""&gt;0"",""Occupied"",""Late""}))))&gt;1,""Multiple Bookings"", IF(SUMIFS( 'Tenant Occupancy'!ZR$5:ZR23,OccupancyUnits,$B11,OccupancyAd"&amp;"dresses,$A11)&gt;0,SUMIFS('Tenant Occupancy'!ZR$5:ZR23,OccupancyUnits,$B11,OccupancyAddresses,$A11),IFERROR(VLOOKUP($A11&amp;"" ""&amp;$B11, FILTER(ARRAYFORMULA({OccupancyAddresses&amp;"" ""&amp; OccupancyUnits,'Tenant Occupancy'!ZR$5:ZR23}),INDEX(ARRAYFORMULA({OccupancyAdd"&amp;"resses&amp;"" ""&amp; OccupancyUnits,'Tenant Occupancy'!ZR$5:ZR23}),0,2)&lt;&gt;""""),2,FALSE),IF(ZQ8=TODAY(),""Today"",)))))"),"")</f>
        <v/>
      </c>
      <c r="ZR11" s="3" t="str">
        <f>IFERROR(__xludf.DUMMYFUNCTION("IF(ISBLANK($A11),, IF((ARRAYFORMULA(SUM(COUNTIFS(OccupancyAddresses,$A11,OccupancyUnits, $B11, 'Tenant Occupancy'!ZS$5:ZS23,{""&gt;0"",""Occupied"",""Late""}))))&gt;1,""Multiple Bookings"", IF(SUMIFS( 'Tenant Occupancy'!ZS$5:ZS23,OccupancyUnits,$B11,OccupancyAd"&amp;"dresses,$A11)&gt;0,SUMIFS('Tenant Occupancy'!ZS$5:ZS23,OccupancyUnits,$B11,OccupancyAddresses,$A11),IFERROR(VLOOKUP($A11&amp;"" ""&amp;$B11, FILTER(ARRAYFORMULA({OccupancyAddresses&amp;"" ""&amp; OccupancyUnits,'Tenant Occupancy'!ZS$5:ZS23}),INDEX(ARRAYFORMULA({OccupancyAdd"&amp;"resses&amp;"" ""&amp; OccupancyUnits,'Tenant Occupancy'!ZS$5:ZS23}),0,2)&lt;&gt;""""),2,FALSE),IF(ZR8=TODAY(),""Today"",)))))"),"")</f>
        <v/>
      </c>
      <c r="ZS11" s="3" t="str">
        <f>IFERROR(__xludf.DUMMYFUNCTION("IF(ISBLANK($A11),, IF((ARRAYFORMULA(SUM(COUNTIFS(OccupancyAddresses,$A11,OccupancyUnits, $B11, 'Tenant Occupancy'!ZT$5:ZT23,{""&gt;0"",""Occupied"",""Late""}))))&gt;1,""Multiple Bookings"", IF(SUMIFS( 'Tenant Occupancy'!ZT$5:ZT23,OccupancyUnits,$B11,OccupancyAd"&amp;"dresses,$A11)&gt;0,SUMIFS('Tenant Occupancy'!ZT$5:ZT23,OccupancyUnits,$B11,OccupancyAddresses,$A11),IFERROR(VLOOKUP($A11&amp;"" ""&amp;$B11, FILTER(ARRAYFORMULA({OccupancyAddresses&amp;"" ""&amp; OccupancyUnits,'Tenant Occupancy'!ZT$5:ZT23}),INDEX(ARRAYFORMULA({OccupancyAdd"&amp;"resses&amp;"" ""&amp; OccupancyUnits,'Tenant Occupancy'!ZT$5:ZT23}),0,2)&lt;&gt;""""),2,FALSE),IF(ZS8=TODAY(),""Today"",)))))"),"")</f>
        <v/>
      </c>
      <c r="ZT11" s="3" t="str">
        <f>IFERROR(__xludf.DUMMYFUNCTION("IF(ISBLANK($A11),, IF((ARRAYFORMULA(SUM(COUNTIFS(OccupancyAddresses,$A11,OccupancyUnits, $B11, 'Tenant Occupancy'!ZU$5:ZU23,{""&gt;0"",""Occupied"",""Late""}))))&gt;1,""Multiple Bookings"", IF(SUMIFS( 'Tenant Occupancy'!ZU$5:ZU23,OccupancyUnits,$B11,OccupancyAd"&amp;"dresses,$A11)&gt;0,SUMIFS('Tenant Occupancy'!ZU$5:ZU23,OccupancyUnits,$B11,OccupancyAddresses,$A11),IFERROR(VLOOKUP($A11&amp;"" ""&amp;$B11, FILTER(ARRAYFORMULA({OccupancyAddresses&amp;"" ""&amp; OccupancyUnits,'Tenant Occupancy'!ZU$5:ZU23}),INDEX(ARRAYFORMULA({OccupancyAdd"&amp;"resses&amp;"" ""&amp; OccupancyUnits,'Tenant Occupancy'!ZU$5:ZU23}),0,2)&lt;&gt;""""),2,FALSE),IF(ZT8=TODAY(),""Today"",)))))"),"")</f>
        <v/>
      </c>
      <c r="ZU11" s="3" t="str">
        <f>IFERROR(__xludf.DUMMYFUNCTION("IF(ISBLANK($A11),, IF((ARRAYFORMULA(SUM(COUNTIFS(OccupancyAddresses,$A11,OccupancyUnits, $B11, 'Tenant Occupancy'!ZV$5:ZV23,{""&gt;0"",""Occupied"",""Late""}))))&gt;1,""Multiple Bookings"", IF(SUMIFS( 'Tenant Occupancy'!ZV$5:ZV23,OccupancyUnits,$B11,OccupancyAd"&amp;"dresses,$A11)&gt;0,SUMIFS('Tenant Occupancy'!ZV$5:ZV23,OccupancyUnits,$B11,OccupancyAddresses,$A11),IFERROR(VLOOKUP($A11&amp;"" ""&amp;$B11, FILTER(ARRAYFORMULA({OccupancyAddresses&amp;"" ""&amp; OccupancyUnits,'Tenant Occupancy'!ZV$5:ZV23}),INDEX(ARRAYFORMULA({OccupancyAdd"&amp;"resses&amp;"" ""&amp; OccupancyUnits,'Tenant Occupancy'!ZV$5:ZV23}),0,2)&lt;&gt;""""),2,FALSE),IF(ZU8=TODAY(),""Today"",)))))"),"")</f>
        <v/>
      </c>
      <c r="ZV11" s="3" t="str">
        <f>IFERROR(__xludf.DUMMYFUNCTION("IF(ISBLANK($A11),, IF((ARRAYFORMULA(SUM(COUNTIFS(OccupancyAddresses,$A11,OccupancyUnits, $B11, 'Tenant Occupancy'!ZW$5:ZW23,{""&gt;0"",""Occupied"",""Late""}))))&gt;1,""Multiple Bookings"", IF(SUMIFS( 'Tenant Occupancy'!ZW$5:ZW23,OccupancyUnits,$B11,OccupancyAd"&amp;"dresses,$A11)&gt;0,SUMIFS('Tenant Occupancy'!ZW$5:ZW23,OccupancyUnits,$B11,OccupancyAddresses,$A11),IFERROR(VLOOKUP($A11&amp;"" ""&amp;$B11, FILTER(ARRAYFORMULA({OccupancyAddresses&amp;"" ""&amp; OccupancyUnits,'Tenant Occupancy'!ZW$5:ZW23}),INDEX(ARRAYFORMULA({OccupancyAdd"&amp;"resses&amp;"" ""&amp; OccupancyUnits,'Tenant Occupancy'!ZW$5:ZW23}),0,2)&lt;&gt;""""),2,FALSE),IF(ZV8=TODAY(),""Today"",)))))"),"")</f>
        <v/>
      </c>
      <c r="ZW11" s="3" t="str">
        <f>IFERROR(__xludf.DUMMYFUNCTION("IF(ISBLANK($A11),, IF((ARRAYFORMULA(SUM(COUNTIFS(OccupancyAddresses,$A11,OccupancyUnits, $B11, 'Tenant Occupancy'!ZX$5:ZX23,{""&gt;0"",""Occupied"",""Late""}))))&gt;1,""Multiple Bookings"", IF(SUMIFS( 'Tenant Occupancy'!ZX$5:ZX23,OccupancyUnits,$B11,OccupancyAd"&amp;"dresses,$A11)&gt;0,SUMIFS('Tenant Occupancy'!ZX$5:ZX23,OccupancyUnits,$B11,OccupancyAddresses,$A11),IFERROR(VLOOKUP($A11&amp;"" ""&amp;$B11, FILTER(ARRAYFORMULA({OccupancyAddresses&amp;"" ""&amp; OccupancyUnits,'Tenant Occupancy'!ZX$5:ZX23}),INDEX(ARRAYFORMULA({OccupancyAdd"&amp;"resses&amp;"" ""&amp; OccupancyUnits,'Tenant Occupancy'!ZX$5:ZX23}),0,2)&lt;&gt;""""),2,FALSE),IF(ZW8=TODAY(),""Today"",)))))"),"")</f>
        <v/>
      </c>
      <c r="ZX11" s="3" t="str">
        <f>IFERROR(__xludf.DUMMYFUNCTION("IF(ISBLANK($A11),, IF((ARRAYFORMULA(SUM(COUNTIFS(OccupancyAddresses,$A11,OccupancyUnits, $B11, 'Tenant Occupancy'!ZY$5:ZY23,{""&gt;0"",""Occupied"",""Late""}))))&gt;1,""Multiple Bookings"", IF(SUMIFS( 'Tenant Occupancy'!ZY$5:ZY23,OccupancyUnits,$B11,OccupancyAd"&amp;"dresses,$A11)&gt;0,SUMIFS('Tenant Occupancy'!ZY$5:ZY23,OccupancyUnits,$B11,OccupancyAddresses,$A11),IFERROR(VLOOKUP($A11&amp;"" ""&amp;$B11, FILTER(ARRAYFORMULA({OccupancyAddresses&amp;"" ""&amp; OccupancyUnits,'Tenant Occupancy'!ZY$5:ZY23}),INDEX(ARRAYFORMULA({OccupancyAdd"&amp;"resses&amp;"" ""&amp; OccupancyUnits,'Tenant Occupancy'!ZY$5:ZY23}),0,2)&lt;&gt;""""),2,FALSE),IF(ZX8=TODAY(),""Today"",)))))"),"")</f>
        <v/>
      </c>
      <c r="ZY11" s="3" t="str">
        <f>IFERROR(__xludf.DUMMYFUNCTION("IF(ISBLANK($A11),, IF((ARRAYFORMULA(SUM(COUNTIFS(OccupancyAddresses,$A11,OccupancyUnits, $B11, 'Tenant Occupancy'!ZZ$5:ZZ23,{""&gt;0"",""Occupied"",""Late""}))))&gt;1,""Multiple Bookings"", IF(SUMIFS( 'Tenant Occupancy'!ZZ$5:ZZ23,OccupancyUnits,$B11,OccupancyAd"&amp;"dresses,$A11)&gt;0,SUMIFS('Tenant Occupancy'!ZZ$5:ZZ23,OccupancyUnits,$B11,OccupancyAddresses,$A11),IFERROR(VLOOKUP($A11&amp;"" ""&amp;$B11, FILTER(ARRAYFORMULA({OccupancyAddresses&amp;"" ""&amp; OccupancyUnits,'Tenant Occupancy'!ZZ$5:ZZ23}),INDEX(ARRAYFORMULA({OccupancyAdd"&amp;"resses&amp;"" ""&amp; OccupancyUnits,'Tenant Occupancy'!ZZ$5:ZZ23}),0,2)&lt;&gt;""""),2,FALSE),IF(ZY8=TODAY(),""Today"",)))))"),"")</f>
        <v/>
      </c>
      <c r="ZZ11" s="3" t="str">
        <f>IFERROR(__xludf.DUMMYFUNCTION("IF(ISBLANK($A11),, IF((ARRAYFORMULA(SUM(COUNTIFS(OccupancyAddresses,$A11,OccupancyUnits, $B11, 'Tenant Occupancy'!AAA$5:AAA23,{""&gt;0"",""Occupied"",""Late""}))))&gt;1,""Multiple Bookings"", IF(SUMIFS( 'Tenant Occupancy'!AAA$5:AAA23,OccupancyUnits,$B11,Occupan"&amp;"cyAddresses,$A11)&gt;0,SUMIFS('Tenant Occupancy'!AAA$5:AAA23,OccupancyUnits,$B11,OccupancyAddresses,$A11),IFERROR(VLOOKUP($A11&amp;"" ""&amp;$B11, FILTER(ARRAYFORMULA({OccupancyAddresses&amp;"" ""&amp; OccupancyUnits,'Tenant Occupancy'!AAA$5:AAA23}),INDEX(ARRAYFORMULA({Occu"&amp;"pancyAddresses&amp;"" ""&amp; OccupancyUnits,'Tenant Occupancy'!AAA$5:AAA23}),0,2)&lt;&gt;""""),2,FALSE),IF(ZZ8=TODAY(),""Today"",)))))"),"")</f>
        <v/>
      </c>
      <c r="AAA11" s="3" t="str">
        <f>IFERROR(__xludf.DUMMYFUNCTION("IF(ISBLANK($A11),, IF((ARRAYFORMULA(SUM(COUNTIFS(OccupancyAddresses,$A11,OccupancyUnits, $B11, 'Tenant Occupancy'!AAB$5:AAB23,{""&gt;0"",""Occupied"",""Late""}))))&gt;1,""Multiple Bookings"", IF(SUMIFS( 'Tenant Occupancy'!AAB$5:AAB23,OccupancyUnits,$B11,Occupan"&amp;"cyAddresses,$A11)&gt;0,SUMIFS('Tenant Occupancy'!AAB$5:AAB23,OccupancyUnits,$B11,OccupancyAddresses,$A11),IFERROR(VLOOKUP($A11&amp;"" ""&amp;$B11, FILTER(ARRAYFORMULA({OccupancyAddresses&amp;"" ""&amp; OccupancyUnits,'Tenant Occupancy'!AAB$5:AAB23}),INDEX(ARRAYFORMULA({Occu"&amp;"pancyAddresses&amp;"" ""&amp; OccupancyUnits,'Tenant Occupancy'!AAB$5:AAB23}),0,2)&lt;&gt;""""),2,FALSE),IF(AAA8=TODAY(),""Today"",)))))"),"")</f>
        <v/>
      </c>
      <c r="AAB11" s="3" t="str">
        <f>IFERROR(__xludf.DUMMYFUNCTION("IF(ISBLANK($A11),, IF((ARRAYFORMULA(SUM(COUNTIFS(OccupancyAddresses,$A11,OccupancyUnits, $B11, 'Tenant Occupancy'!AAC$5:AAC23,{""&gt;0"",""Occupied"",""Late""}))))&gt;1,""Multiple Bookings"", IF(SUMIFS( 'Tenant Occupancy'!AAC$5:AAC23,OccupancyUnits,$B11,Occupan"&amp;"cyAddresses,$A11)&gt;0,SUMIFS('Tenant Occupancy'!AAC$5:AAC23,OccupancyUnits,$B11,OccupancyAddresses,$A11),IFERROR(VLOOKUP($A11&amp;"" ""&amp;$B11, FILTER(ARRAYFORMULA({OccupancyAddresses&amp;"" ""&amp; OccupancyUnits,'Tenant Occupancy'!AAC$5:AAC23}),INDEX(ARRAYFORMULA({Occu"&amp;"pancyAddresses&amp;"" ""&amp; OccupancyUnits,'Tenant Occupancy'!AAC$5:AAC23}),0,2)&lt;&gt;""""),2,FALSE),IF(AAB8=TODAY(),""Today"",)))))"),"")</f>
        <v/>
      </c>
      <c r="AAC11" s="3" t="str">
        <f>IFERROR(__xludf.DUMMYFUNCTION("IF(ISBLANK($A11),, IF((ARRAYFORMULA(SUM(COUNTIFS(OccupancyAddresses,$A11,OccupancyUnits, $B11, 'Tenant Occupancy'!AAD$5:AAD23,{""&gt;0"",""Occupied"",""Late""}))))&gt;1,""Multiple Bookings"", IF(SUMIFS( 'Tenant Occupancy'!AAD$5:AAD23,OccupancyUnits,$B11,Occupan"&amp;"cyAddresses,$A11)&gt;0,SUMIFS('Tenant Occupancy'!AAD$5:AAD23,OccupancyUnits,$B11,OccupancyAddresses,$A11),IFERROR(VLOOKUP($A11&amp;"" ""&amp;$B11, FILTER(ARRAYFORMULA({OccupancyAddresses&amp;"" ""&amp; OccupancyUnits,'Tenant Occupancy'!AAD$5:AAD23}),INDEX(ARRAYFORMULA({Occu"&amp;"pancyAddresses&amp;"" ""&amp; OccupancyUnits,'Tenant Occupancy'!AAD$5:AAD23}),0,2)&lt;&gt;""""),2,FALSE),IF(AAC8=TODAY(),""Today"",)))))"),"")</f>
        <v/>
      </c>
      <c r="AAD11" s="3" t="str">
        <f>IFERROR(__xludf.DUMMYFUNCTION("IF(ISBLANK($A11),, IF((ARRAYFORMULA(SUM(COUNTIFS(OccupancyAddresses,$A11,OccupancyUnits, $B11, 'Tenant Occupancy'!AAE$5:AAE23,{""&gt;0"",""Occupied"",""Late""}))))&gt;1,""Multiple Bookings"", IF(SUMIFS( 'Tenant Occupancy'!AAE$5:AAE23,OccupancyUnits,$B11,Occupan"&amp;"cyAddresses,$A11)&gt;0,SUMIFS('Tenant Occupancy'!AAE$5:AAE23,OccupancyUnits,$B11,OccupancyAddresses,$A11),IFERROR(VLOOKUP($A11&amp;"" ""&amp;$B11, FILTER(ARRAYFORMULA({OccupancyAddresses&amp;"" ""&amp; OccupancyUnits,'Tenant Occupancy'!AAE$5:AAE23}),INDEX(ARRAYFORMULA({Occu"&amp;"pancyAddresses&amp;"" ""&amp; OccupancyUnits,'Tenant Occupancy'!AAE$5:AAE23}),0,2)&lt;&gt;""""),2,FALSE),IF(AAD8=TODAY(),""Today"",)))))"),"")</f>
        <v/>
      </c>
      <c r="AAE11" s="3" t="str">
        <f>IFERROR(__xludf.DUMMYFUNCTION("IF(ISBLANK($A11),, IF((ARRAYFORMULA(SUM(COUNTIFS(OccupancyAddresses,$A11,OccupancyUnits, $B11, 'Tenant Occupancy'!AAF$5:AAF23,{""&gt;0"",""Occupied"",""Late""}))))&gt;1,""Multiple Bookings"", IF(SUMIFS( 'Tenant Occupancy'!AAF$5:AAF23,OccupancyUnits,$B11,Occupan"&amp;"cyAddresses,$A11)&gt;0,SUMIFS('Tenant Occupancy'!AAF$5:AAF23,OccupancyUnits,$B11,OccupancyAddresses,$A11),IFERROR(VLOOKUP($A11&amp;"" ""&amp;$B11, FILTER(ARRAYFORMULA({OccupancyAddresses&amp;"" ""&amp; OccupancyUnits,'Tenant Occupancy'!AAF$5:AAF23}),INDEX(ARRAYFORMULA({Occu"&amp;"pancyAddresses&amp;"" ""&amp; OccupancyUnits,'Tenant Occupancy'!AAF$5:AAF23}),0,2)&lt;&gt;""""),2,FALSE),IF(AAE8=TODAY(),""Today"",)))))"),"")</f>
        <v/>
      </c>
      <c r="AAF11" s="3" t="str">
        <f>IFERROR(__xludf.DUMMYFUNCTION("IF(ISBLANK($A11),, IF((ARRAYFORMULA(SUM(COUNTIFS(OccupancyAddresses,$A11,OccupancyUnits, $B11, 'Tenant Occupancy'!AAG$5:AAG23,{""&gt;0"",""Occupied"",""Late""}))))&gt;1,""Multiple Bookings"", IF(SUMIFS( 'Tenant Occupancy'!AAG$5:AAG23,OccupancyUnits,$B11,Occupan"&amp;"cyAddresses,$A11)&gt;0,SUMIFS('Tenant Occupancy'!AAG$5:AAG23,OccupancyUnits,$B11,OccupancyAddresses,$A11),IFERROR(VLOOKUP($A11&amp;"" ""&amp;$B11, FILTER(ARRAYFORMULA({OccupancyAddresses&amp;"" ""&amp; OccupancyUnits,'Tenant Occupancy'!AAG$5:AAG23}),INDEX(ARRAYFORMULA({Occu"&amp;"pancyAddresses&amp;"" ""&amp; OccupancyUnits,'Tenant Occupancy'!AAG$5:AAG23}),0,2)&lt;&gt;""""),2,FALSE),IF(AAF8=TODAY(),""Today"",)))))"),"")</f>
        <v/>
      </c>
      <c r="AAG11" s="3" t="str">
        <f>IFERROR(__xludf.DUMMYFUNCTION("IF(ISBLANK($A11),, IF((ARRAYFORMULA(SUM(COUNTIFS(OccupancyAddresses,$A11,OccupancyUnits, $B11, 'Tenant Occupancy'!AAH$5:AAH23,{""&gt;0"",""Occupied"",""Late""}))))&gt;1,""Multiple Bookings"", IF(SUMIFS( 'Tenant Occupancy'!AAH$5:AAH23,OccupancyUnits,$B11,Occupan"&amp;"cyAddresses,$A11)&gt;0,SUMIFS('Tenant Occupancy'!AAH$5:AAH23,OccupancyUnits,$B11,OccupancyAddresses,$A11),IFERROR(VLOOKUP($A11&amp;"" ""&amp;$B11, FILTER(ARRAYFORMULA({OccupancyAddresses&amp;"" ""&amp; OccupancyUnits,'Tenant Occupancy'!AAH$5:AAH23}),INDEX(ARRAYFORMULA({Occu"&amp;"pancyAddresses&amp;"" ""&amp; OccupancyUnits,'Tenant Occupancy'!AAH$5:AAH23}),0,2)&lt;&gt;""""),2,FALSE),IF(AAG8=TODAY(),""Today"",)))))"),"")</f>
        <v/>
      </c>
      <c r="AAH11" s="3" t="str">
        <f>IFERROR(__xludf.DUMMYFUNCTION("IF(ISBLANK($A11),, IF((ARRAYFORMULA(SUM(COUNTIFS(OccupancyAddresses,$A11,OccupancyUnits, $B11, 'Tenant Occupancy'!AAI$5:AAI23,{""&gt;0"",""Occupied"",""Late""}))))&gt;1,""Multiple Bookings"", IF(SUMIFS( 'Tenant Occupancy'!AAI$5:AAI23,OccupancyUnits,$B11,Occupan"&amp;"cyAddresses,$A11)&gt;0,SUMIFS('Tenant Occupancy'!AAI$5:AAI23,OccupancyUnits,$B11,OccupancyAddresses,$A11),IFERROR(VLOOKUP($A11&amp;"" ""&amp;$B11, FILTER(ARRAYFORMULA({OccupancyAddresses&amp;"" ""&amp; OccupancyUnits,'Tenant Occupancy'!AAI$5:AAI23}),INDEX(ARRAYFORMULA({Occu"&amp;"pancyAddresses&amp;"" ""&amp; OccupancyUnits,'Tenant Occupancy'!AAI$5:AAI23}),0,2)&lt;&gt;""""),2,FALSE),IF(AAH8=TODAY(),""Today"",)))))"),"")</f>
        <v/>
      </c>
      <c r="AAI11" s="3" t="str">
        <f>IFERROR(__xludf.DUMMYFUNCTION("IF(ISBLANK($A11),, IF((ARRAYFORMULA(SUM(COUNTIFS(OccupancyAddresses,$A11,OccupancyUnits, $B11, 'Tenant Occupancy'!AAJ$5:AAJ23,{""&gt;0"",""Occupied"",""Late""}))))&gt;1,""Multiple Bookings"", IF(SUMIFS( 'Tenant Occupancy'!AAJ$5:AAJ23,OccupancyUnits,$B11,Occupan"&amp;"cyAddresses,$A11)&gt;0,SUMIFS('Tenant Occupancy'!AAJ$5:AAJ23,OccupancyUnits,$B11,OccupancyAddresses,$A11),IFERROR(VLOOKUP($A11&amp;"" ""&amp;$B11, FILTER(ARRAYFORMULA({OccupancyAddresses&amp;"" ""&amp; OccupancyUnits,'Tenant Occupancy'!AAJ$5:AAJ23}),INDEX(ARRAYFORMULA({Occu"&amp;"pancyAddresses&amp;"" ""&amp; OccupancyUnits,'Tenant Occupancy'!AAJ$5:AAJ23}),0,2)&lt;&gt;""""),2,FALSE),IF(AAI8=TODAY(),""Today"",)))))"),"")</f>
        <v/>
      </c>
      <c r="AAJ11" s="3" t="str">
        <f>IFERROR(__xludf.DUMMYFUNCTION("IF(ISBLANK($A11),, IF((ARRAYFORMULA(SUM(COUNTIFS(OccupancyAddresses,$A11,OccupancyUnits, $B11, 'Tenant Occupancy'!AAK$5:AAK23,{""&gt;0"",""Occupied"",""Late""}))))&gt;1,""Multiple Bookings"", IF(SUMIFS( 'Tenant Occupancy'!AAK$5:AAK23,OccupancyUnits,$B11,Occupan"&amp;"cyAddresses,$A11)&gt;0,SUMIFS('Tenant Occupancy'!AAK$5:AAK23,OccupancyUnits,$B11,OccupancyAddresses,$A11),IFERROR(VLOOKUP($A11&amp;"" ""&amp;$B11, FILTER(ARRAYFORMULA({OccupancyAddresses&amp;"" ""&amp; OccupancyUnits,'Tenant Occupancy'!AAK$5:AAK23}),INDEX(ARRAYFORMULA({Occu"&amp;"pancyAddresses&amp;"" ""&amp; OccupancyUnits,'Tenant Occupancy'!AAK$5:AAK23}),0,2)&lt;&gt;""""),2,FALSE),IF(AAJ8=TODAY(),""Today"",)))))"),"")</f>
        <v/>
      </c>
      <c r="AAK11" s="3" t="str">
        <f>IFERROR(__xludf.DUMMYFUNCTION("IF(ISBLANK($A11),, IF((ARRAYFORMULA(SUM(COUNTIFS(OccupancyAddresses,$A11,OccupancyUnits, $B11, 'Tenant Occupancy'!AAL$5:AAL23,{""&gt;0"",""Occupied"",""Late""}))))&gt;1,""Multiple Bookings"", IF(SUMIFS( 'Tenant Occupancy'!AAL$5:AAL23,OccupancyUnits,$B11,Occupan"&amp;"cyAddresses,$A11)&gt;0,SUMIFS('Tenant Occupancy'!AAL$5:AAL23,OccupancyUnits,$B11,OccupancyAddresses,$A11),IFERROR(VLOOKUP($A11&amp;"" ""&amp;$B11, FILTER(ARRAYFORMULA({OccupancyAddresses&amp;"" ""&amp; OccupancyUnits,'Tenant Occupancy'!AAL$5:AAL23}),INDEX(ARRAYFORMULA({Occu"&amp;"pancyAddresses&amp;"" ""&amp; OccupancyUnits,'Tenant Occupancy'!AAL$5:AAL23}),0,2)&lt;&gt;""""),2,FALSE),IF(AAK8=TODAY(),""Today"",)))))"),"")</f>
        <v/>
      </c>
      <c r="AAL11" s="3" t="str">
        <f>IFERROR(__xludf.DUMMYFUNCTION("IF(ISBLANK($A11),, IF((ARRAYFORMULA(SUM(COUNTIFS(OccupancyAddresses,$A11,OccupancyUnits, $B11, 'Tenant Occupancy'!AAM$5:AAM23,{""&gt;0"",""Occupied"",""Late""}))))&gt;1,""Multiple Bookings"", IF(SUMIFS( 'Tenant Occupancy'!AAM$5:AAM23,OccupancyUnits,$B11,Occupan"&amp;"cyAddresses,$A11)&gt;0,SUMIFS('Tenant Occupancy'!AAM$5:AAM23,OccupancyUnits,$B11,OccupancyAddresses,$A11),IFERROR(VLOOKUP($A11&amp;"" ""&amp;$B11, FILTER(ARRAYFORMULA({OccupancyAddresses&amp;"" ""&amp; OccupancyUnits,'Tenant Occupancy'!AAM$5:AAM23}),INDEX(ARRAYFORMULA({Occu"&amp;"pancyAddresses&amp;"" ""&amp; OccupancyUnits,'Tenant Occupancy'!AAM$5:AAM23}),0,2)&lt;&gt;""""),2,FALSE),IF(AAL8=TODAY(),""Today"",)))))"),"")</f>
        <v/>
      </c>
      <c r="AAM11" s="3" t="str">
        <f>IFERROR(__xludf.DUMMYFUNCTION("IF(ISBLANK($A11),, IF((ARRAYFORMULA(SUM(COUNTIFS(OccupancyAddresses,$A11,OccupancyUnits, $B11, 'Tenant Occupancy'!AAN$5:AAN23,{""&gt;0"",""Occupied"",""Late""}))))&gt;1,""Multiple Bookings"", IF(SUMIFS( 'Tenant Occupancy'!AAN$5:AAN23,OccupancyUnits,$B11,Occupan"&amp;"cyAddresses,$A11)&gt;0,SUMIFS('Tenant Occupancy'!AAN$5:AAN23,OccupancyUnits,$B11,OccupancyAddresses,$A11),IFERROR(VLOOKUP($A11&amp;"" ""&amp;$B11, FILTER(ARRAYFORMULA({OccupancyAddresses&amp;"" ""&amp; OccupancyUnits,'Tenant Occupancy'!AAN$5:AAN23}),INDEX(ARRAYFORMULA({Occu"&amp;"pancyAddresses&amp;"" ""&amp; OccupancyUnits,'Tenant Occupancy'!AAN$5:AAN23}),0,2)&lt;&gt;""""),2,FALSE),IF(AAM8=TODAY(),""Today"",)))))"),"")</f>
        <v/>
      </c>
      <c r="AAN11" s="3" t="str">
        <f>IFERROR(__xludf.DUMMYFUNCTION("IF(ISBLANK($A11),, IF((ARRAYFORMULA(SUM(COUNTIFS(OccupancyAddresses,$A11,OccupancyUnits, $B11, 'Tenant Occupancy'!AAO$5:AAO23,{""&gt;0"",""Occupied"",""Late""}))))&gt;1,""Multiple Bookings"", IF(SUMIFS( 'Tenant Occupancy'!AAO$5:AAO23,OccupancyUnits,$B11,Occupan"&amp;"cyAddresses,$A11)&gt;0,SUMIFS('Tenant Occupancy'!AAO$5:AAO23,OccupancyUnits,$B11,OccupancyAddresses,$A11),IFERROR(VLOOKUP($A11&amp;"" ""&amp;$B11, FILTER(ARRAYFORMULA({OccupancyAddresses&amp;"" ""&amp; OccupancyUnits,'Tenant Occupancy'!AAO$5:AAO23}),INDEX(ARRAYFORMULA({Occu"&amp;"pancyAddresses&amp;"" ""&amp; OccupancyUnits,'Tenant Occupancy'!AAO$5:AAO23}),0,2)&lt;&gt;""""),2,FALSE),IF(AAN8=TODAY(),""Today"",)))))"),"")</f>
        <v/>
      </c>
      <c r="AAO11" s="3" t="str">
        <f>IFERROR(__xludf.DUMMYFUNCTION("IF(ISBLANK($A11),, IF((ARRAYFORMULA(SUM(COUNTIFS(OccupancyAddresses,$A11,OccupancyUnits, $B11, 'Tenant Occupancy'!AAP$5:AAP23,{""&gt;0"",""Occupied"",""Late""}))))&gt;1,""Multiple Bookings"", IF(SUMIFS( 'Tenant Occupancy'!AAP$5:AAP23,OccupancyUnits,$B11,Occupan"&amp;"cyAddresses,$A11)&gt;0,SUMIFS('Tenant Occupancy'!AAP$5:AAP23,OccupancyUnits,$B11,OccupancyAddresses,$A11),IFERROR(VLOOKUP($A11&amp;"" ""&amp;$B11, FILTER(ARRAYFORMULA({OccupancyAddresses&amp;"" ""&amp; OccupancyUnits,'Tenant Occupancy'!AAP$5:AAP23}),INDEX(ARRAYFORMULA({Occu"&amp;"pancyAddresses&amp;"" ""&amp; OccupancyUnits,'Tenant Occupancy'!AAP$5:AAP23}),0,2)&lt;&gt;""""),2,FALSE),IF(AAO8=TODAY(),""Today"",)))))"),"")</f>
        <v/>
      </c>
      <c r="AAP11" s="3" t="str">
        <f>IFERROR(__xludf.DUMMYFUNCTION("IF(ISBLANK($A11),, IF((ARRAYFORMULA(SUM(COUNTIFS(OccupancyAddresses,$A11,OccupancyUnits, $B11, 'Tenant Occupancy'!AAQ$5:AAQ23,{""&gt;0"",""Occupied"",""Late""}))))&gt;1,""Multiple Bookings"", IF(SUMIFS( 'Tenant Occupancy'!AAQ$5:AAQ23,OccupancyUnits,$B11,Occupan"&amp;"cyAddresses,$A11)&gt;0,SUMIFS('Tenant Occupancy'!AAQ$5:AAQ23,OccupancyUnits,$B11,OccupancyAddresses,$A11),IFERROR(VLOOKUP($A11&amp;"" ""&amp;$B11, FILTER(ARRAYFORMULA({OccupancyAddresses&amp;"" ""&amp; OccupancyUnits,'Tenant Occupancy'!AAQ$5:AAQ23}),INDEX(ARRAYFORMULA({Occu"&amp;"pancyAddresses&amp;"" ""&amp; OccupancyUnits,'Tenant Occupancy'!AAQ$5:AAQ23}),0,2)&lt;&gt;""""),2,FALSE),IF(AAP8=TODAY(),""Today"",)))))"),"")</f>
        <v/>
      </c>
      <c r="AAQ11" s="3" t="str">
        <f>IFERROR(__xludf.DUMMYFUNCTION("IF(ISBLANK($A11),, IF((ARRAYFORMULA(SUM(COUNTIFS(OccupancyAddresses,$A11,OccupancyUnits, $B11, 'Tenant Occupancy'!AAR$5:AAR23,{""&gt;0"",""Occupied"",""Late""}))))&gt;1,""Multiple Bookings"", IF(SUMIFS( 'Tenant Occupancy'!AAR$5:AAR23,OccupancyUnits,$B11,Occupan"&amp;"cyAddresses,$A11)&gt;0,SUMIFS('Tenant Occupancy'!AAR$5:AAR23,OccupancyUnits,$B11,OccupancyAddresses,$A11),IFERROR(VLOOKUP($A11&amp;"" ""&amp;$B11, FILTER(ARRAYFORMULA({OccupancyAddresses&amp;"" ""&amp; OccupancyUnits,'Tenant Occupancy'!AAR$5:AAR23}),INDEX(ARRAYFORMULA({Occu"&amp;"pancyAddresses&amp;"" ""&amp; OccupancyUnits,'Tenant Occupancy'!AAR$5:AAR23}),0,2)&lt;&gt;""""),2,FALSE),IF(AAQ8=TODAY(),""Today"",)))))"),"")</f>
        <v/>
      </c>
      <c r="AAR11" s="3" t="str">
        <f>IFERROR(__xludf.DUMMYFUNCTION("IF(ISBLANK($A11),, IF((ARRAYFORMULA(SUM(COUNTIFS(OccupancyAddresses,$A11,OccupancyUnits, $B11, 'Tenant Occupancy'!AAS$5:AAS23,{""&gt;0"",""Occupied"",""Late""}))))&gt;1,""Multiple Bookings"", IF(SUMIFS( 'Tenant Occupancy'!AAS$5:AAS23,OccupancyUnits,$B11,Occupan"&amp;"cyAddresses,$A11)&gt;0,SUMIFS('Tenant Occupancy'!AAS$5:AAS23,OccupancyUnits,$B11,OccupancyAddresses,$A11),IFERROR(VLOOKUP($A11&amp;"" ""&amp;$B11, FILTER(ARRAYFORMULA({OccupancyAddresses&amp;"" ""&amp; OccupancyUnits,'Tenant Occupancy'!AAS$5:AAS23}),INDEX(ARRAYFORMULA({Occu"&amp;"pancyAddresses&amp;"" ""&amp; OccupancyUnits,'Tenant Occupancy'!AAS$5:AAS23}),0,2)&lt;&gt;""""),2,FALSE),IF(AAR8=TODAY(),""Today"",)))))"),"")</f>
        <v/>
      </c>
      <c r="AAS11" s="3" t="str">
        <f>IFERROR(__xludf.DUMMYFUNCTION("IF(ISBLANK($A11),, IF((ARRAYFORMULA(SUM(COUNTIFS(OccupancyAddresses,$A11,OccupancyUnits, $B11, 'Tenant Occupancy'!AAT$5:AAT23,{""&gt;0"",""Occupied"",""Late""}))))&gt;1,""Multiple Bookings"", IF(SUMIFS( 'Tenant Occupancy'!AAT$5:AAT23,OccupancyUnits,$B11,Occupan"&amp;"cyAddresses,$A11)&gt;0,SUMIFS('Tenant Occupancy'!AAT$5:AAT23,OccupancyUnits,$B11,OccupancyAddresses,$A11),IFERROR(VLOOKUP($A11&amp;"" ""&amp;$B11, FILTER(ARRAYFORMULA({OccupancyAddresses&amp;"" ""&amp; OccupancyUnits,'Tenant Occupancy'!AAT$5:AAT23}),INDEX(ARRAYFORMULA({Occu"&amp;"pancyAddresses&amp;"" ""&amp; OccupancyUnits,'Tenant Occupancy'!AAT$5:AAT23}),0,2)&lt;&gt;""""),2,FALSE),IF(AAS8=TODAY(),""Today"",)))))"),"")</f>
        <v/>
      </c>
      <c r="AAT11" s="3" t="str">
        <f>IFERROR(__xludf.DUMMYFUNCTION("IF(ISBLANK($A11),, IF((ARRAYFORMULA(SUM(COUNTIFS(OccupancyAddresses,$A11,OccupancyUnits, $B11, 'Tenant Occupancy'!AAU$5:AAU23,{""&gt;0"",""Occupied"",""Late""}))))&gt;1,""Multiple Bookings"", IF(SUMIFS( 'Tenant Occupancy'!AAU$5:AAU23,OccupancyUnits,$B11,Occupan"&amp;"cyAddresses,$A11)&gt;0,SUMIFS('Tenant Occupancy'!AAU$5:AAU23,OccupancyUnits,$B11,OccupancyAddresses,$A11),IFERROR(VLOOKUP($A11&amp;"" ""&amp;$B11, FILTER(ARRAYFORMULA({OccupancyAddresses&amp;"" ""&amp; OccupancyUnits,'Tenant Occupancy'!AAU$5:AAU23}),INDEX(ARRAYFORMULA({Occu"&amp;"pancyAddresses&amp;"" ""&amp; OccupancyUnits,'Tenant Occupancy'!AAU$5:AAU23}),0,2)&lt;&gt;""""),2,FALSE),IF(AAT8=TODAY(),""Today"",)))))"),"")</f>
        <v/>
      </c>
      <c r="AAU11" s="3" t="str">
        <f>IFERROR(__xludf.DUMMYFUNCTION("IF(ISBLANK($A11),, IF((ARRAYFORMULA(SUM(COUNTIFS(OccupancyAddresses,$A11,OccupancyUnits, $B11, 'Tenant Occupancy'!AAV$5:AAV23,{""&gt;0"",""Occupied"",""Late""}))))&gt;1,""Multiple Bookings"", IF(SUMIFS( 'Tenant Occupancy'!AAV$5:AAV23,OccupancyUnits,$B11,Occupan"&amp;"cyAddresses,$A11)&gt;0,SUMIFS('Tenant Occupancy'!AAV$5:AAV23,OccupancyUnits,$B11,OccupancyAddresses,$A11),IFERROR(VLOOKUP($A11&amp;"" ""&amp;$B11, FILTER(ARRAYFORMULA({OccupancyAddresses&amp;"" ""&amp; OccupancyUnits,'Tenant Occupancy'!AAV$5:AAV23}),INDEX(ARRAYFORMULA({Occu"&amp;"pancyAddresses&amp;"" ""&amp; OccupancyUnits,'Tenant Occupancy'!AAV$5:AAV23}),0,2)&lt;&gt;""""),2,FALSE),IF(AAU8=TODAY(),""Today"",)))))"),"")</f>
        <v/>
      </c>
      <c r="AAV11" s="3" t="str">
        <f>IFERROR(__xludf.DUMMYFUNCTION("IF(ISBLANK($A11),, IF((ARRAYFORMULA(SUM(COUNTIFS(OccupancyAddresses,$A11,OccupancyUnits, $B11, 'Tenant Occupancy'!AAW$5:AAW23,{""&gt;0"",""Occupied"",""Late""}))))&gt;1,""Multiple Bookings"", IF(SUMIFS( 'Tenant Occupancy'!AAW$5:AAW23,OccupancyUnits,$B11,Occupan"&amp;"cyAddresses,$A11)&gt;0,SUMIFS('Tenant Occupancy'!AAW$5:AAW23,OccupancyUnits,$B11,OccupancyAddresses,$A11),IFERROR(VLOOKUP($A11&amp;"" ""&amp;$B11, FILTER(ARRAYFORMULA({OccupancyAddresses&amp;"" ""&amp; OccupancyUnits,'Tenant Occupancy'!AAW$5:AAW23}),INDEX(ARRAYFORMULA({Occu"&amp;"pancyAddresses&amp;"" ""&amp; OccupancyUnits,'Tenant Occupancy'!AAW$5:AAW23}),0,2)&lt;&gt;""""),2,FALSE),IF(AAV8=TODAY(),""Today"",)))))"),"")</f>
        <v/>
      </c>
      <c r="AAW11" s="3" t="str">
        <f>IFERROR(__xludf.DUMMYFUNCTION("IF(ISBLANK($A11),, IF((ARRAYFORMULA(SUM(COUNTIFS(OccupancyAddresses,$A11,OccupancyUnits, $B11, 'Tenant Occupancy'!AAX$5:AAX23,{""&gt;0"",""Occupied"",""Late""}))))&gt;1,""Multiple Bookings"", IF(SUMIFS( 'Tenant Occupancy'!AAX$5:AAX23,OccupancyUnits,$B11,Occupan"&amp;"cyAddresses,$A11)&gt;0,SUMIFS('Tenant Occupancy'!AAX$5:AAX23,OccupancyUnits,$B11,OccupancyAddresses,$A11),IFERROR(VLOOKUP($A11&amp;"" ""&amp;$B11, FILTER(ARRAYFORMULA({OccupancyAddresses&amp;"" ""&amp; OccupancyUnits,'Tenant Occupancy'!AAX$5:AAX23}),INDEX(ARRAYFORMULA({Occu"&amp;"pancyAddresses&amp;"" ""&amp; OccupancyUnits,'Tenant Occupancy'!AAX$5:AAX23}),0,2)&lt;&gt;""""),2,FALSE),IF(AAW8=TODAY(),""Today"",)))))"),"")</f>
        <v/>
      </c>
      <c r="AAX11" s="3" t="str">
        <f>IFERROR(__xludf.DUMMYFUNCTION("IF(ISBLANK($A11),, IF((ARRAYFORMULA(SUM(COUNTIFS(OccupancyAddresses,$A11,OccupancyUnits, $B11, 'Tenant Occupancy'!AAY$5:AAY23,{""&gt;0"",""Occupied"",""Late""}))))&gt;1,""Multiple Bookings"", IF(SUMIFS( 'Tenant Occupancy'!AAY$5:AAY23,OccupancyUnits,$B11,Occupan"&amp;"cyAddresses,$A11)&gt;0,SUMIFS('Tenant Occupancy'!AAY$5:AAY23,OccupancyUnits,$B11,OccupancyAddresses,$A11),IFERROR(VLOOKUP($A11&amp;"" ""&amp;$B11, FILTER(ARRAYFORMULA({OccupancyAddresses&amp;"" ""&amp; OccupancyUnits,'Tenant Occupancy'!AAY$5:AAY23}),INDEX(ARRAYFORMULA({Occu"&amp;"pancyAddresses&amp;"" ""&amp; OccupancyUnits,'Tenant Occupancy'!AAY$5:AAY23}),0,2)&lt;&gt;""""),2,FALSE),IF(AAX8=TODAY(),""Today"",)))))"),"")</f>
        <v/>
      </c>
      <c r="AAY11" s="3" t="str">
        <f>IFERROR(__xludf.DUMMYFUNCTION("IF(ISBLANK($A11),, IF((ARRAYFORMULA(SUM(COUNTIFS(OccupancyAddresses,$A11,OccupancyUnits, $B11, 'Tenant Occupancy'!AAZ$5:AAZ23,{""&gt;0"",""Occupied"",""Late""}))))&gt;1,""Multiple Bookings"", IF(SUMIFS( 'Tenant Occupancy'!AAZ$5:AAZ23,OccupancyUnits,$B11,Occupan"&amp;"cyAddresses,$A11)&gt;0,SUMIFS('Tenant Occupancy'!AAZ$5:AAZ23,OccupancyUnits,$B11,OccupancyAddresses,$A11),IFERROR(VLOOKUP($A11&amp;"" ""&amp;$B11, FILTER(ARRAYFORMULA({OccupancyAddresses&amp;"" ""&amp; OccupancyUnits,'Tenant Occupancy'!AAZ$5:AAZ23}),INDEX(ARRAYFORMULA({Occu"&amp;"pancyAddresses&amp;"" ""&amp; OccupancyUnits,'Tenant Occupancy'!AAZ$5:AAZ23}),0,2)&lt;&gt;""""),2,FALSE),IF(AAY8=TODAY(),""Today"",)))))"),"")</f>
        <v/>
      </c>
      <c r="AAZ11" s="3" t="str">
        <f>IFERROR(__xludf.DUMMYFUNCTION("IF(ISBLANK($A11),, IF((ARRAYFORMULA(SUM(COUNTIFS(OccupancyAddresses,$A11,OccupancyUnits, $B11, 'Tenant Occupancy'!ABA$5:ABA23,{""&gt;0"",""Occupied"",""Late""}))))&gt;1,""Multiple Bookings"", IF(SUMIFS( 'Tenant Occupancy'!ABA$5:ABA23,OccupancyUnits,$B11,Occupan"&amp;"cyAddresses,$A11)&gt;0,SUMIFS('Tenant Occupancy'!ABA$5:ABA23,OccupancyUnits,$B11,OccupancyAddresses,$A11),IFERROR(VLOOKUP($A11&amp;"" ""&amp;$B11, FILTER(ARRAYFORMULA({OccupancyAddresses&amp;"" ""&amp; OccupancyUnits,'Tenant Occupancy'!ABA$5:ABA23}),INDEX(ARRAYFORMULA({Occu"&amp;"pancyAddresses&amp;"" ""&amp; OccupancyUnits,'Tenant Occupancy'!ABA$5:ABA23}),0,2)&lt;&gt;""""),2,FALSE),IF(AAZ8=TODAY(),""Today"",)))))"),"")</f>
        <v/>
      </c>
      <c r="ABA11" s="3" t="str">
        <f>IFERROR(__xludf.DUMMYFUNCTION("IF(ISBLANK($A11),, IF((ARRAYFORMULA(SUM(COUNTIFS(OccupancyAddresses,$A11,OccupancyUnits, $B11, 'Tenant Occupancy'!ABB$5:ABB23,{""&gt;0"",""Occupied"",""Late""}))))&gt;1,""Multiple Bookings"", IF(SUMIFS( 'Tenant Occupancy'!ABB$5:ABB23,OccupancyUnits,$B11,Occupan"&amp;"cyAddresses,$A11)&gt;0,SUMIFS('Tenant Occupancy'!ABB$5:ABB23,OccupancyUnits,$B11,OccupancyAddresses,$A11),IFERROR(VLOOKUP($A11&amp;"" ""&amp;$B11, FILTER(ARRAYFORMULA({OccupancyAddresses&amp;"" ""&amp; OccupancyUnits,'Tenant Occupancy'!ABB$5:ABB23}),INDEX(ARRAYFORMULA({Occu"&amp;"pancyAddresses&amp;"" ""&amp; OccupancyUnits,'Tenant Occupancy'!ABB$5:ABB23}),0,2)&lt;&gt;""""),2,FALSE),IF(ABA8=TODAY(),""Today"",)))))"),"")</f>
        <v/>
      </c>
      <c r="ABB11" s="3" t="str">
        <f>IFERROR(__xludf.DUMMYFUNCTION("IF(ISBLANK($A11),, IF((ARRAYFORMULA(SUM(COUNTIFS(OccupancyAddresses,$A11,OccupancyUnits, $B11, 'Tenant Occupancy'!ABC$5:ABC23,{""&gt;0"",""Occupied"",""Late""}))))&gt;1,""Multiple Bookings"", IF(SUMIFS( 'Tenant Occupancy'!ABC$5:ABC23,OccupancyUnits,$B11,Occupan"&amp;"cyAddresses,$A11)&gt;0,SUMIFS('Tenant Occupancy'!ABC$5:ABC23,OccupancyUnits,$B11,OccupancyAddresses,$A11),IFERROR(VLOOKUP($A11&amp;"" ""&amp;$B11, FILTER(ARRAYFORMULA({OccupancyAddresses&amp;"" ""&amp; OccupancyUnits,'Tenant Occupancy'!ABC$5:ABC23}),INDEX(ARRAYFORMULA({Occu"&amp;"pancyAddresses&amp;"" ""&amp; OccupancyUnits,'Tenant Occupancy'!ABC$5:ABC23}),0,2)&lt;&gt;""""),2,FALSE),IF(ABB8=TODAY(),""Today"",)))))"),"")</f>
        <v/>
      </c>
      <c r="ABC11" s="3" t="str">
        <f>IFERROR(__xludf.DUMMYFUNCTION("IF(ISBLANK($A11),, IF((ARRAYFORMULA(SUM(COUNTIFS(OccupancyAddresses,$A11,OccupancyUnits, $B11, 'Tenant Occupancy'!ABD$5:ABD23,{""&gt;0"",""Occupied"",""Late""}))))&gt;1,""Multiple Bookings"", IF(SUMIFS( 'Tenant Occupancy'!ABD$5:ABD23,OccupancyUnits,$B11,Occupan"&amp;"cyAddresses,$A11)&gt;0,SUMIFS('Tenant Occupancy'!ABD$5:ABD23,OccupancyUnits,$B11,OccupancyAddresses,$A11),IFERROR(VLOOKUP($A11&amp;"" ""&amp;$B11, FILTER(ARRAYFORMULA({OccupancyAddresses&amp;"" ""&amp; OccupancyUnits,'Tenant Occupancy'!ABD$5:ABD23}),INDEX(ARRAYFORMULA({Occu"&amp;"pancyAddresses&amp;"" ""&amp; OccupancyUnits,'Tenant Occupancy'!ABD$5:ABD23}),0,2)&lt;&gt;""""),2,FALSE),IF(ABC8=TODAY(),""Today"",)))))"),"")</f>
        <v/>
      </c>
      <c r="ABD11" s="3" t="str">
        <f>IFERROR(__xludf.DUMMYFUNCTION("IF(ISBLANK($A11),, IF((ARRAYFORMULA(SUM(COUNTIFS(OccupancyAddresses,$A11,OccupancyUnits, $B11, 'Tenant Occupancy'!ABE$5:ABE23,{""&gt;0"",""Occupied"",""Late""}))))&gt;1,""Multiple Bookings"", IF(SUMIFS( 'Tenant Occupancy'!ABE$5:ABE23,OccupancyUnits,$B11,Occupan"&amp;"cyAddresses,$A11)&gt;0,SUMIFS('Tenant Occupancy'!ABE$5:ABE23,OccupancyUnits,$B11,OccupancyAddresses,$A11),IFERROR(VLOOKUP($A11&amp;"" ""&amp;$B11, FILTER(ARRAYFORMULA({OccupancyAddresses&amp;"" ""&amp; OccupancyUnits,'Tenant Occupancy'!ABE$5:ABE23}),INDEX(ARRAYFORMULA({Occu"&amp;"pancyAddresses&amp;"" ""&amp; OccupancyUnits,'Tenant Occupancy'!ABE$5:ABE23}),0,2)&lt;&gt;""""),2,FALSE),IF(ABD8=TODAY(),""Today"",)))))"),"")</f>
        <v/>
      </c>
      <c r="ABE11" s="3" t="str">
        <f>IFERROR(__xludf.DUMMYFUNCTION("IF(ISBLANK($A11),, IF((ARRAYFORMULA(SUM(COUNTIFS(OccupancyAddresses,$A11,OccupancyUnits, $B11, 'Tenant Occupancy'!ABF$5:ABF23,{""&gt;0"",""Occupied"",""Late""}))))&gt;1,""Multiple Bookings"", IF(SUMIFS( 'Tenant Occupancy'!ABF$5:ABF23,OccupancyUnits,$B11,Occupan"&amp;"cyAddresses,$A11)&gt;0,SUMIFS('Tenant Occupancy'!ABF$5:ABF23,OccupancyUnits,$B11,OccupancyAddresses,$A11),IFERROR(VLOOKUP($A11&amp;"" ""&amp;$B11, FILTER(ARRAYFORMULA({OccupancyAddresses&amp;"" ""&amp; OccupancyUnits,'Tenant Occupancy'!ABF$5:ABF23}),INDEX(ARRAYFORMULA({Occu"&amp;"pancyAddresses&amp;"" ""&amp; OccupancyUnits,'Tenant Occupancy'!ABF$5:ABF23}),0,2)&lt;&gt;""""),2,FALSE),IF(ABE8=TODAY(),""Today"",)))))"),"")</f>
        <v/>
      </c>
      <c r="ABF11" s="3" t="str">
        <f>IFERROR(__xludf.DUMMYFUNCTION("IF(ISBLANK($A11),, IF((ARRAYFORMULA(SUM(COUNTIFS(OccupancyAddresses,$A11,OccupancyUnits, $B11, 'Tenant Occupancy'!ABG$5:ABG23,{""&gt;0"",""Occupied"",""Late""}))))&gt;1,""Multiple Bookings"", IF(SUMIFS( 'Tenant Occupancy'!ABG$5:ABG23,OccupancyUnits,$B11,Occupan"&amp;"cyAddresses,$A11)&gt;0,SUMIFS('Tenant Occupancy'!ABG$5:ABG23,OccupancyUnits,$B11,OccupancyAddresses,$A11),IFERROR(VLOOKUP($A11&amp;"" ""&amp;$B11, FILTER(ARRAYFORMULA({OccupancyAddresses&amp;"" ""&amp; OccupancyUnits,'Tenant Occupancy'!ABG$5:ABG23}),INDEX(ARRAYFORMULA({Occu"&amp;"pancyAddresses&amp;"" ""&amp; OccupancyUnits,'Tenant Occupancy'!ABG$5:ABG23}),0,2)&lt;&gt;""""),2,FALSE),IF(ABF8=TODAY(),""Today"",)))))"),"")</f>
        <v/>
      </c>
    </row>
    <row r="12" ht="39.0" customHeight="1">
      <c r="A12" s="10"/>
      <c r="B12" s="10"/>
      <c r="C12" s="11"/>
      <c r="D12" s="11"/>
      <c r="E12" s="1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18"/>
      <c r="IZ12" s="3" t="str">
        <f>IFERROR(__xludf.DUMMYFUNCTION("IF(ISBLANK($A12),, IF((ARRAYFORMULA(SUM(COUNTIFS(OccupancyAddresses,$A12,OccupancyUnits, $B12, 'Tenant Occupancy'!JA$5:JA23,{""&gt;0"",""Occupied"",""Late""}))))&gt;1,""Multiple Bookings"", IF(SUMIFS( 'Tenant Occupancy'!JA$5:JA23,OccupancyUnits,$B12,OccupancyAd"&amp;"dresses,$A12)&gt;0,SUMIFS('Tenant Occupancy'!JA$5:JA23,OccupancyUnits,$B12,OccupancyAddresses,$A12),IFERROR(VLOOKUP($A12&amp;"" ""&amp;$B12, FILTER(ARRAYFORMULA({OccupancyAddresses&amp;"" ""&amp; OccupancyUnits,'Tenant Occupancy'!JA$5:JA23}),INDEX(ARRAYFORMULA({OccupancyAdd"&amp;"resses&amp;"" ""&amp; OccupancyUnits,'Tenant Occupancy'!JA$5:JA23}),0,2)&lt;&gt;""""),2,FALSE),IF(IZ9=TODAY(),""Today"",)))))"),"")</f>
        <v/>
      </c>
      <c r="JA12" s="3" t="str">
        <f>IFERROR(__xludf.DUMMYFUNCTION("IF(ISBLANK($A12),, IF((ARRAYFORMULA(SUM(COUNTIFS(OccupancyAddresses,$A12,OccupancyUnits, $B12, 'Tenant Occupancy'!JB$5:JB23,{""&gt;0"",""Occupied"",""Late""}))))&gt;1,""Multiple Bookings"", IF(SUMIFS( 'Tenant Occupancy'!JB$5:JB23,OccupancyUnits,$B12,OccupancyAd"&amp;"dresses,$A12)&gt;0,SUMIFS('Tenant Occupancy'!JB$5:JB23,OccupancyUnits,$B12,OccupancyAddresses,$A12),IFERROR(VLOOKUP($A12&amp;"" ""&amp;$B12, FILTER(ARRAYFORMULA({OccupancyAddresses&amp;"" ""&amp; OccupancyUnits,'Tenant Occupancy'!JB$5:JB23}),INDEX(ARRAYFORMULA({OccupancyAdd"&amp;"resses&amp;"" ""&amp; OccupancyUnits,'Tenant Occupancy'!JB$5:JB23}),0,2)&lt;&gt;""""),2,FALSE),IF(JA9=TODAY(),""Today"",)))))"),"")</f>
        <v/>
      </c>
      <c r="JB12" s="3" t="str">
        <f>IFERROR(__xludf.DUMMYFUNCTION("IF(ISBLANK($A12),, IF((ARRAYFORMULA(SUM(COUNTIFS(OccupancyAddresses,$A12,OccupancyUnits, $B12, 'Tenant Occupancy'!JC$5:JC23,{""&gt;0"",""Occupied"",""Late""}))))&gt;1,""Multiple Bookings"", IF(SUMIFS( 'Tenant Occupancy'!JC$5:JC23,OccupancyUnits,$B12,OccupancyAd"&amp;"dresses,$A12)&gt;0,SUMIFS('Tenant Occupancy'!JC$5:JC23,OccupancyUnits,$B12,OccupancyAddresses,$A12),IFERROR(VLOOKUP($A12&amp;"" ""&amp;$B12, FILTER(ARRAYFORMULA({OccupancyAddresses&amp;"" ""&amp; OccupancyUnits,'Tenant Occupancy'!JC$5:JC23}),INDEX(ARRAYFORMULA({OccupancyAdd"&amp;"resses&amp;"" ""&amp; OccupancyUnits,'Tenant Occupancy'!JC$5:JC23}),0,2)&lt;&gt;""""),2,FALSE),IF(JB9=TODAY(),""Today"",)))))"),"")</f>
        <v/>
      </c>
      <c r="JC12" s="3" t="str">
        <f>IFERROR(__xludf.DUMMYFUNCTION("IF(ISBLANK($A12),, IF((ARRAYFORMULA(SUM(COUNTIFS(OccupancyAddresses,$A12,OccupancyUnits, $B12, 'Tenant Occupancy'!JD$5:JD23,{""&gt;0"",""Occupied"",""Late""}))))&gt;1,""Multiple Bookings"", IF(SUMIFS( 'Tenant Occupancy'!JD$5:JD23,OccupancyUnits,$B12,OccupancyAd"&amp;"dresses,$A12)&gt;0,SUMIFS('Tenant Occupancy'!JD$5:JD23,OccupancyUnits,$B12,OccupancyAddresses,$A12),IFERROR(VLOOKUP($A12&amp;"" ""&amp;$B12, FILTER(ARRAYFORMULA({OccupancyAddresses&amp;"" ""&amp; OccupancyUnits,'Tenant Occupancy'!JD$5:JD23}),INDEX(ARRAYFORMULA({OccupancyAdd"&amp;"resses&amp;"" ""&amp; OccupancyUnits,'Tenant Occupancy'!JD$5:JD23}),0,2)&lt;&gt;""""),2,FALSE),IF(JC9=TODAY(),""Today"",)))))"),"")</f>
        <v/>
      </c>
      <c r="JD12" s="3" t="str">
        <f>IFERROR(__xludf.DUMMYFUNCTION("IF(ISBLANK($A12),, IF((ARRAYFORMULA(SUM(COUNTIFS(OccupancyAddresses,$A12,OccupancyUnits, $B12, 'Tenant Occupancy'!JE$5:JE23,{""&gt;0"",""Occupied"",""Late""}))))&gt;1,""Multiple Bookings"", IF(SUMIFS( 'Tenant Occupancy'!JE$5:JE23,OccupancyUnits,$B12,OccupancyAd"&amp;"dresses,$A12)&gt;0,SUMIFS('Tenant Occupancy'!JE$5:JE23,OccupancyUnits,$B12,OccupancyAddresses,$A12),IFERROR(VLOOKUP($A12&amp;"" ""&amp;$B12, FILTER(ARRAYFORMULA({OccupancyAddresses&amp;"" ""&amp; OccupancyUnits,'Tenant Occupancy'!JE$5:JE23}),INDEX(ARRAYFORMULA({OccupancyAdd"&amp;"resses&amp;"" ""&amp; OccupancyUnits,'Tenant Occupancy'!JE$5:JE23}),0,2)&lt;&gt;""""),2,FALSE),IF(JD9=TODAY(),""Today"",)))))"),"")</f>
        <v/>
      </c>
      <c r="JE12" s="3" t="str">
        <f>IFERROR(__xludf.DUMMYFUNCTION("IF(ISBLANK($A12),, IF((ARRAYFORMULA(SUM(COUNTIFS(OccupancyAddresses,$A12,OccupancyUnits, $B12, 'Tenant Occupancy'!JF$5:JF23,{""&gt;0"",""Occupied"",""Late""}))))&gt;1,""Multiple Bookings"", IF(SUMIFS( 'Tenant Occupancy'!JF$5:JF23,OccupancyUnits,$B12,OccupancyAd"&amp;"dresses,$A12)&gt;0,SUMIFS('Tenant Occupancy'!JF$5:JF23,OccupancyUnits,$B12,OccupancyAddresses,$A12),IFERROR(VLOOKUP($A12&amp;"" ""&amp;$B12, FILTER(ARRAYFORMULA({OccupancyAddresses&amp;"" ""&amp; OccupancyUnits,'Tenant Occupancy'!JF$5:JF23}),INDEX(ARRAYFORMULA({OccupancyAdd"&amp;"resses&amp;"" ""&amp; OccupancyUnits,'Tenant Occupancy'!JF$5:JF23}),0,2)&lt;&gt;""""),2,FALSE),IF(JE9=TODAY(),""Today"",)))))"),"")</f>
        <v/>
      </c>
      <c r="JF12" s="3" t="str">
        <f>IFERROR(__xludf.DUMMYFUNCTION("IF(ISBLANK($A12),, IF((ARRAYFORMULA(SUM(COUNTIFS(OccupancyAddresses,$A12,OccupancyUnits, $B12, 'Tenant Occupancy'!JG$5:JG23,{""&gt;0"",""Occupied"",""Late""}))))&gt;1,""Multiple Bookings"", IF(SUMIFS( 'Tenant Occupancy'!JG$5:JG23,OccupancyUnits,$B12,OccupancyAd"&amp;"dresses,$A12)&gt;0,SUMIFS('Tenant Occupancy'!JG$5:JG23,OccupancyUnits,$B12,OccupancyAddresses,$A12),IFERROR(VLOOKUP($A12&amp;"" ""&amp;$B12, FILTER(ARRAYFORMULA({OccupancyAddresses&amp;"" ""&amp; OccupancyUnits,'Tenant Occupancy'!JG$5:JG23}),INDEX(ARRAYFORMULA({OccupancyAdd"&amp;"resses&amp;"" ""&amp; OccupancyUnits,'Tenant Occupancy'!JG$5:JG23}),0,2)&lt;&gt;""""),2,FALSE),IF(JF9=TODAY(),""Today"",)))))"),"")</f>
        <v/>
      </c>
      <c r="JG12" s="3" t="str">
        <f>IFERROR(__xludf.DUMMYFUNCTION("IF(ISBLANK($A12),, IF((ARRAYFORMULA(SUM(COUNTIFS(OccupancyAddresses,$A12,OccupancyUnits, $B12, 'Tenant Occupancy'!JH$5:JH23,{""&gt;0"",""Occupied"",""Late""}))))&gt;1,""Multiple Bookings"", IF(SUMIFS( 'Tenant Occupancy'!JH$5:JH23,OccupancyUnits,$B12,OccupancyAd"&amp;"dresses,$A12)&gt;0,SUMIFS('Tenant Occupancy'!JH$5:JH23,OccupancyUnits,$B12,OccupancyAddresses,$A12),IFERROR(VLOOKUP($A12&amp;"" ""&amp;$B12, FILTER(ARRAYFORMULA({OccupancyAddresses&amp;"" ""&amp; OccupancyUnits,'Tenant Occupancy'!JH$5:JH23}),INDEX(ARRAYFORMULA({OccupancyAdd"&amp;"resses&amp;"" ""&amp; OccupancyUnits,'Tenant Occupancy'!JH$5:JH23}),0,2)&lt;&gt;""""),2,FALSE),IF(JG9=TODAY(),""Today"",)))))"),"")</f>
        <v/>
      </c>
      <c r="JH12" s="3" t="str">
        <f>IFERROR(__xludf.DUMMYFUNCTION("IF(ISBLANK($A12),, IF((ARRAYFORMULA(SUM(COUNTIFS(OccupancyAddresses,$A12,OccupancyUnits, $B12, 'Tenant Occupancy'!JI$5:JI23,{""&gt;0"",""Occupied"",""Late""}))))&gt;1,""Multiple Bookings"", IF(SUMIFS( 'Tenant Occupancy'!JI$5:JI23,OccupancyUnits,$B12,OccupancyAd"&amp;"dresses,$A12)&gt;0,SUMIFS('Tenant Occupancy'!JI$5:JI23,OccupancyUnits,$B12,OccupancyAddresses,$A12),IFERROR(VLOOKUP($A12&amp;"" ""&amp;$B12, FILTER(ARRAYFORMULA({OccupancyAddresses&amp;"" ""&amp; OccupancyUnits,'Tenant Occupancy'!JI$5:JI23}),INDEX(ARRAYFORMULA({OccupancyAdd"&amp;"resses&amp;"" ""&amp; OccupancyUnits,'Tenant Occupancy'!JI$5:JI23}),0,2)&lt;&gt;""""),2,FALSE),IF(JH9=TODAY(),""Today"",)))))"),"")</f>
        <v/>
      </c>
      <c r="JI12" s="3" t="str">
        <f>IFERROR(__xludf.DUMMYFUNCTION("IF(ISBLANK($A12),, IF((ARRAYFORMULA(SUM(COUNTIFS(OccupancyAddresses,$A12,OccupancyUnits, $B12, 'Tenant Occupancy'!JJ$5:JJ23,{""&gt;0"",""Occupied"",""Late""}))))&gt;1,""Multiple Bookings"", IF(SUMIFS( 'Tenant Occupancy'!JJ$5:JJ23,OccupancyUnits,$B12,OccupancyAd"&amp;"dresses,$A12)&gt;0,SUMIFS('Tenant Occupancy'!JJ$5:JJ23,OccupancyUnits,$B12,OccupancyAddresses,$A12),IFERROR(VLOOKUP($A12&amp;"" ""&amp;$B12, FILTER(ARRAYFORMULA({OccupancyAddresses&amp;"" ""&amp; OccupancyUnits,'Tenant Occupancy'!JJ$5:JJ23}),INDEX(ARRAYFORMULA({OccupancyAdd"&amp;"resses&amp;"" ""&amp; OccupancyUnits,'Tenant Occupancy'!JJ$5:JJ23}),0,2)&lt;&gt;""""),2,FALSE),IF(JI9=TODAY(),""Today"",)))))"),"")</f>
        <v/>
      </c>
      <c r="JJ12" s="3" t="str">
        <f>IFERROR(__xludf.DUMMYFUNCTION("IF(ISBLANK($A12),, IF((ARRAYFORMULA(SUM(COUNTIFS(OccupancyAddresses,$A12,OccupancyUnits, $B12, 'Tenant Occupancy'!JK$5:JK23,{""&gt;0"",""Occupied"",""Late""}))))&gt;1,""Multiple Bookings"", IF(SUMIFS( 'Tenant Occupancy'!JK$5:JK23,OccupancyUnits,$B12,OccupancyAd"&amp;"dresses,$A12)&gt;0,SUMIFS('Tenant Occupancy'!JK$5:JK23,OccupancyUnits,$B12,OccupancyAddresses,$A12),IFERROR(VLOOKUP($A12&amp;"" ""&amp;$B12, FILTER(ARRAYFORMULA({OccupancyAddresses&amp;"" ""&amp; OccupancyUnits,'Tenant Occupancy'!JK$5:JK23}),INDEX(ARRAYFORMULA({OccupancyAdd"&amp;"resses&amp;"" ""&amp; OccupancyUnits,'Tenant Occupancy'!JK$5:JK23}),0,2)&lt;&gt;""""),2,FALSE),IF(JJ9=TODAY(),""Today"",)))))"),"")</f>
        <v/>
      </c>
      <c r="JK12" s="3" t="str">
        <f>IFERROR(__xludf.DUMMYFUNCTION("IF(ISBLANK($A12),, IF((ARRAYFORMULA(SUM(COUNTIFS(OccupancyAddresses,$A12,OccupancyUnits, $B12, 'Tenant Occupancy'!JL$5:JL23,{""&gt;0"",""Occupied"",""Late""}))))&gt;1,""Multiple Bookings"", IF(SUMIFS( 'Tenant Occupancy'!JL$5:JL23,OccupancyUnits,$B12,OccupancyAd"&amp;"dresses,$A12)&gt;0,SUMIFS('Tenant Occupancy'!JL$5:JL23,OccupancyUnits,$B12,OccupancyAddresses,$A12),IFERROR(VLOOKUP($A12&amp;"" ""&amp;$B12, FILTER(ARRAYFORMULA({OccupancyAddresses&amp;"" ""&amp; OccupancyUnits,'Tenant Occupancy'!JL$5:JL23}),INDEX(ARRAYFORMULA({OccupancyAdd"&amp;"resses&amp;"" ""&amp; OccupancyUnits,'Tenant Occupancy'!JL$5:JL23}),0,2)&lt;&gt;""""),2,FALSE),IF(JK9=TODAY(),""Today"",)))))"),"")</f>
        <v/>
      </c>
      <c r="JL12" s="3" t="str">
        <f>IFERROR(__xludf.DUMMYFUNCTION("IF(ISBLANK($A12),, IF((ARRAYFORMULA(SUM(COUNTIFS(OccupancyAddresses,$A12,OccupancyUnits, $B12, 'Tenant Occupancy'!JM$5:JM23,{""&gt;0"",""Occupied"",""Late""}))))&gt;1,""Multiple Bookings"", IF(SUMIFS( 'Tenant Occupancy'!JM$5:JM23,OccupancyUnits,$B12,OccupancyAd"&amp;"dresses,$A12)&gt;0,SUMIFS('Tenant Occupancy'!JM$5:JM23,OccupancyUnits,$B12,OccupancyAddresses,$A12),IFERROR(VLOOKUP($A12&amp;"" ""&amp;$B12, FILTER(ARRAYFORMULA({OccupancyAddresses&amp;"" ""&amp; OccupancyUnits,'Tenant Occupancy'!JM$5:JM23}),INDEX(ARRAYFORMULA({OccupancyAdd"&amp;"resses&amp;"" ""&amp; OccupancyUnits,'Tenant Occupancy'!JM$5:JM23}),0,2)&lt;&gt;""""),2,FALSE),IF(JL9=TODAY(),""Today"",)))))"),"")</f>
        <v/>
      </c>
      <c r="JM12" s="3" t="str">
        <f>IFERROR(__xludf.DUMMYFUNCTION("IF(ISBLANK($A12),, IF((ARRAYFORMULA(SUM(COUNTIFS(OccupancyAddresses,$A12,OccupancyUnits, $B12, 'Tenant Occupancy'!JN$5:JN23,{""&gt;0"",""Occupied"",""Late""}))))&gt;1,""Multiple Bookings"", IF(SUMIFS( 'Tenant Occupancy'!JN$5:JN23,OccupancyUnits,$B12,OccupancyAd"&amp;"dresses,$A12)&gt;0,SUMIFS('Tenant Occupancy'!JN$5:JN23,OccupancyUnits,$B12,OccupancyAddresses,$A12),IFERROR(VLOOKUP($A12&amp;"" ""&amp;$B12, FILTER(ARRAYFORMULA({OccupancyAddresses&amp;"" ""&amp; OccupancyUnits,'Tenant Occupancy'!JN$5:JN23}),INDEX(ARRAYFORMULA({OccupancyAdd"&amp;"resses&amp;"" ""&amp; OccupancyUnits,'Tenant Occupancy'!JN$5:JN23}),0,2)&lt;&gt;""""),2,FALSE),IF(JM9=TODAY(),""Today"",)))))"),"")</f>
        <v/>
      </c>
      <c r="JN12" s="3" t="str">
        <f>IFERROR(__xludf.DUMMYFUNCTION("IF(ISBLANK($A12),, IF((ARRAYFORMULA(SUM(COUNTIFS(OccupancyAddresses,$A12,OccupancyUnits, $B12, 'Tenant Occupancy'!JO$5:JO23,{""&gt;0"",""Occupied"",""Late""}))))&gt;1,""Multiple Bookings"", IF(SUMIFS( 'Tenant Occupancy'!JO$5:JO23,OccupancyUnits,$B12,OccupancyAd"&amp;"dresses,$A12)&gt;0,SUMIFS('Tenant Occupancy'!JO$5:JO23,OccupancyUnits,$B12,OccupancyAddresses,$A12),IFERROR(VLOOKUP($A12&amp;"" ""&amp;$B12, FILTER(ARRAYFORMULA({OccupancyAddresses&amp;"" ""&amp; OccupancyUnits,'Tenant Occupancy'!JO$5:JO23}),INDEX(ARRAYFORMULA({OccupancyAdd"&amp;"resses&amp;"" ""&amp; OccupancyUnits,'Tenant Occupancy'!JO$5:JO23}),0,2)&lt;&gt;""""),2,FALSE),IF(JN9=TODAY(),""Today"",)))))"),"")</f>
        <v/>
      </c>
      <c r="JO12" s="3" t="str">
        <f>IFERROR(__xludf.DUMMYFUNCTION("IF(ISBLANK($A12),, IF((ARRAYFORMULA(SUM(COUNTIFS(OccupancyAddresses,$A12,OccupancyUnits, $B12, 'Tenant Occupancy'!JP$5:JP23,{""&gt;0"",""Occupied"",""Late""}))))&gt;1,""Multiple Bookings"", IF(SUMIFS( 'Tenant Occupancy'!JP$5:JP23,OccupancyUnits,$B12,OccupancyAd"&amp;"dresses,$A12)&gt;0,SUMIFS('Tenant Occupancy'!JP$5:JP23,OccupancyUnits,$B12,OccupancyAddresses,$A12),IFERROR(VLOOKUP($A12&amp;"" ""&amp;$B12, FILTER(ARRAYFORMULA({OccupancyAddresses&amp;"" ""&amp; OccupancyUnits,'Tenant Occupancy'!JP$5:JP23}),INDEX(ARRAYFORMULA({OccupancyAdd"&amp;"resses&amp;"" ""&amp; OccupancyUnits,'Tenant Occupancy'!JP$5:JP23}),0,2)&lt;&gt;""""),2,FALSE),IF(JO9=TODAY(),""Today"",)))))"),"")</f>
        <v/>
      </c>
      <c r="JP12" s="3" t="str">
        <f>IFERROR(__xludf.DUMMYFUNCTION("IF(ISBLANK($A12),, IF((ARRAYFORMULA(SUM(COUNTIFS(OccupancyAddresses,$A12,OccupancyUnits, $B12, 'Tenant Occupancy'!JQ$5:JQ23,{""&gt;0"",""Occupied"",""Late""}))))&gt;1,""Multiple Bookings"", IF(SUMIFS( 'Tenant Occupancy'!JQ$5:JQ23,OccupancyUnits,$B12,OccupancyAd"&amp;"dresses,$A12)&gt;0,SUMIFS('Tenant Occupancy'!JQ$5:JQ23,OccupancyUnits,$B12,OccupancyAddresses,$A12),IFERROR(VLOOKUP($A12&amp;"" ""&amp;$B12, FILTER(ARRAYFORMULA({OccupancyAddresses&amp;"" ""&amp; OccupancyUnits,'Tenant Occupancy'!JQ$5:JQ23}),INDEX(ARRAYFORMULA({OccupancyAdd"&amp;"resses&amp;"" ""&amp; OccupancyUnits,'Tenant Occupancy'!JQ$5:JQ23}),0,2)&lt;&gt;""""),2,FALSE),IF(JP9=TODAY(),""Today"",)))))"),"")</f>
        <v/>
      </c>
      <c r="JQ12" s="3" t="str">
        <f>IFERROR(__xludf.DUMMYFUNCTION("IF(ISBLANK($A12),, IF((ARRAYFORMULA(SUM(COUNTIFS(OccupancyAddresses,$A12,OccupancyUnits, $B12, 'Tenant Occupancy'!JR$5:JR23,{""&gt;0"",""Occupied"",""Late""}))))&gt;1,""Multiple Bookings"", IF(SUMIFS( 'Tenant Occupancy'!JR$5:JR23,OccupancyUnits,$B12,OccupancyAd"&amp;"dresses,$A12)&gt;0,SUMIFS('Tenant Occupancy'!JR$5:JR23,OccupancyUnits,$B12,OccupancyAddresses,$A12),IFERROR(VLOOKUP($A12&amp;"" ""&amp;$B12, FILTER(ARRAYFORMULA({OccupancyAddresses&amp;"" ""&amp; OccupancyUnits,'Tenant Occupancy'!JR$5:JR23}),INDEX(ARRAYFORMULA({OccupancyAdd"&amp;"resses&amp;"" ""&amp; OccupancyUnits,'Tenant Occupancy'!JR$5:JR23}),0,2)&lt;&gt;""""),2,FALSE),IF(JQ9=TODAY(),""Today"",)))))"),"")</f>
        <v/>
      </c>
      <c r="JR12" s="3" t="str">
        <f>IFERROR(__xludf.DUMMYFUNCTION("IF(ISBLANK($A12),, IF((ARRAYFORMULA(SUM(COUNTIFS(OccupancyAddresses,$A12,OccupancyUnits, $B12, 'Tenant Occupancy'!JS$5:JS23,{""&gt;0"",""Occupied"",""Late""}))))&gt;1,""Multiple Bookings"", IF(SUMIFS( 'Tenant Occupancy'!JS$5:JS23,OccupancyUnits,$B12,OccupancyAd"&amp;"dresses,$A12)&gt;0,SUMIFS('Tenant Occupancy'!JS$5:JS23,OccupancyUnits,$B12,OccupancyAddresses,$A12),IFERROR(VLOOKUP($A12&amp;"" ""&amp;$B12, FILTER(ARRAYFORMULA({OccupancyAddresses&amp;"" ""&amp; OccupancyUnits,'Tenant Occupancy'!JS$5:JS23}),INDEX(ARRAYFORMULA({OccupancyAdd"&amp;"resses&amp;"" ""&amp; OccupancyUnits,'Tenant Occupancy'!JS$5:JS23}),0,2)&lt;&gt;""""),2,FALSE),IF(JR9=TODAY(),""Today"",)))))"),"")</f>
        <v/>
      </c>
      <c r="JS12" s="3" t="str">
        <f>IFERROR(__xludf.DUMMYFUNCTION("IF(ISBLANK($A12),, IF((ARRAYFORMULA(SUM(COUNTIFS(OccupancyAddresses,$A12,OccupancyUnits, $B12, 'Tenant Occupancy'!JT$5:JT23,{""&gt;0"",""Occupied"",""Late""}))))&gt;1,""Multiple Bookings"", IF(SUMIFS( 'Tenant Occupancy'!JT$5:JT23,OccupancyUnits,$B12,OccupancyAd"&amp;"dresses,$A12)&gt;0,SUMIFS('Tenant Occupancy'!JT$5:JT23,OccupancyUnits,$B12,OccupancyAddresses,$A12),IFERROR(VLOOKUP($A12&amp;"" ""&amp;$B12, FILTER(ARRAYFORMULA({OccupancyAddresses&amp;"" ""&amp; OccupancyUnits,'Tenant Occupancy'!JT$5:JT23}),INDEX(ARRAYFORMULA({OccupancyAdd"&amp;"resses&amp;"" ""&amp; OccupancyUnits,'Tenant Occupancy'!JT$5:JT23}),0,2)&lt;&gt;""""),2,FALSE),IF(JS9=TODAY(),""Today"",)))))"),"")</f>
        <v/>
      </c>
      <c r="JT12" s="3" t="str">
        <f>IFERROR(__xludf.DUMMYFUNCTION("IF(ISBLANK($A12),, IF((ARRAYFORMULA(SUM(COUNTIFS(OccupancyAddresses,$A12,OccupancyUnits, $B12, 'Tenant Occupancy'!JU$5:JU23,{""&gt;0"",""Occupied"",""Late""}))))&gt;1,""Multiple Bookings"", IF(SUMIFS( 'Tenant Occupancy'!JU$5:JU23,OccupancyUnits,$B12,OccupancyAd"&amp;"dresses,$A12)&gt;0,SUMIFS('Tenant Occupancy'!JU$5:JU23,OccupancyUnits,$B12,OccupancyAddresses,$A12),IFERROR(VLOOKUP($A12&amp;"" ""&amp;$B12, FILTER(ARRAYFORMULA({OccupancyAddresses&amp;"" ""&amp; OccupancyUnits,'Tenant Occupancy'!JU$5:JU23}),INDEX(ARRAYFORMULA({OccupancyAdd"&amp;"resses&amp;"" ""&amp; OccupancyUnits,'Tenant Occupancy'!JU$5:JU23}),0,2)&lt;&gt;""""),2,FALSE),IF(JT9=TODAY(),""Today"",)))))"),"")</f>
        <v/>
      </c>
      <c r="JU12" s="3" t="str">
        <f>IFERROR(__xludf.DUMMYFUNCTION("IF(ISBLANK($A12),, IF((ARRAYFORMULA(SUM(COUNTIFS(OccupancyAddresses,$A12,OccupancyUnits, $B12, 'Tenant Occupancy'!JV$5:JV23,{""&gt;0"",""Occupied"",""Late""}))))&gt;1,""Multiple Bookings"", IF(SUMIFS( 'Tenant Occupancy'!JV$5:JV23,OccupancyUnits,$B12,OccupancyAd"&amp;"dresses,$A12)&gt;0,SUMIFS('Tenant Occupancy'!JV$5:JV23,OccupancyUnits,$B12,OccupancyAddresses,$A12),IFERROR(VLOOKUP($A12&amp;"" ""&amp;$B12, FILTER(ARRAYFORMULA({OccupancyAddresses&amp;"" ""&amp; OccupancyUnits,'Tenant Occupancy'!JV$5:JV23}),INDEX(ARRAYFORMULA({OccupancyAdd"&amp;"resses&amp;"" ""&amp; OccupancyUnits,'Tenant Occupancy'!JV$5:JV23}),0,2)&lt;&gt;""""),2,FALSE),IF(JU9=TODAY(),""Today"",)))))"),"")</f>
        <v/>
      </c>
      <c r="JV12" s="3" t="str">
        <f>IFERROR(__xludf.DUMMYFUNCTION("IF(ISBLANK($A12),, IF((ARRAYFORMULA(SUM(COUNTIFS(OccupancyAddresses,$A12,OccupancyUnits, $B12, 'Tenant Occupancy'!JW$5:JW23,{""&gt;0"",""Occupied"",""Late""}))))&gt;1,""Multiple Bookings"", IF(SUMIFS( 'Tenant Occupancy'!JW$5:JW23,OccupancyUnits,$B12,OccupancyAd"&amp;"dresses,$A12)&gt;0,SUMIFS('Tenant Occupancy'!JW$5:JW23,OccupancyUnits,$B12,OccupancyAddresses,$A12),IFERROR(VLOOKUP($A12&amp;"" ""&amp;$B12, FILTER(ARRAYFORMULA({OccupancyAddresses&amp;"" ""&amp; OccupancyUnits,'Tenant Occupancy'!JW$5:JW23}),INDEX(ARRAYFORMULA({OccupancyAdd"&amp;"resses&amp;"" ""&amp; OccupancyUnits,'Tenant Occupancy'!JW$5:JW23}),0,2)&lt;&gt;""""),2,FALSE),IF(JV9=TODAY(),""Today"",)))))"),"")</f>
        <v/>
      </c>
      <c r="JW12" s="3" t="str">
        <f>IFERROR(__xludf.DUMMYFUNCTION("IF(ISBLANK($A12),, IF((ARRAYFORMULA(SUM(COUNTIFS(OccupancyAddresses,$A12,OccupancyUnits, $B12, 'Tenant Occupancy'!JX$5:JX23,{""&gt;0"",""Occupied"",""Late""}))))&gt;1,""Multiple Bookings"", IF(SUMIFS( 'Tenant Occupancy'!JX$5:JX23,OccupancyUnits,$B12,OccupancyAd"&amp;"dresses,$A12)&gt;0,SUMIFS('Tenant Occupancy'!JX$5:JX23,OccupancyUnits,$B12,OccupancyAddresses,$A12),IFERROR(VLOOKUP($A12&amp;"" ""&amp;$B12, FILTER(ARRAYFORMULA({OccupancyAddresses&amp;"" ""&amp; OccupancyUnits,'Tenant Occupancy'!JX$5:JX23}),INDEX(ARRAYFORMULA({OccupancyAdd"&amp;"resses&amp;"" ""&amp; OccupancyUnits,'Tenant Occupancy'!JX$5:JX23}),0,2)&lt;&gt;""""),2,FALSE),IF(JW9=TODAY(),""Today"",)))))"),"")</f>
        <v/>
      </c>
      <c r="JX12" s="3" t="str">
        <f>IFERROR(__xludf.DUMMYFUNCTION("IF(ISBLANK($A12),, IF((ARRAYFORMULA(SUM(COUNTIFS(OccupancyAddresses,$A12,OccupancyUnits, $B12, 'Tenant Occupancy'!JY$5:JY23,{""&gt;0"",""Occupied"",""Late""}))))&gt;1,""Multiple Bookings"", IF(SUMIFS( 'Tenant Occupancy'!JY$5:JY23,OccupancyUnits,$B12,OccupancyAd"&amp;"dresses,$A12)&gt;0,SUMIFS('Tenant Occupancy'!JY$5:JY23,OccupancyUnits,$B12,OccupancyAddresses,$A12),IFERROR(VLOOKUP($A12&amp;"" ""&amp;$B12, FILTER(ARRAYFORMULA({OccupancyAddresses&amp;"" ""&amp; OccupancyUnits,'Tenant Occupancy'!JY$5:JY23}),INDEX(ARRAYFORMULA({OccupancyAdd"&amp;"resses&amp;"" ""&amp; OccupancyUnits,'Tenant Occupancy'!JY$5:JY23}),0,2)&lt;&gt;""""),2,FALSE),IF(JX9=TODAY(),""Today"",)))))"),"")</f>
        <v/>
      </c>
      <c r="JY12" s="3" t="str">
        <f>IFERROR(__xludf.DUMMYFUNCTION("IF(ISBLANK($A12),, IF((ARRAYFORMULA(SUM(COUNTIFS(OccupancyAddresses,$A12,OccupancyUnits, $B12, 'Tenant Occupancy'!JZ$5:JZ23,{""&gt;0"",""Occupied"",""Late""}))))&gt;1,""Multiple Bookings"", IF(SUMIFS( 'Tenant Occupancy'!JZ$5:JZ23,OccupancyUnits,$B12,OccupancyAd"&amp;"dresses,$A12)&gt;0,SUMIFS('Tenant Occupancy'!JZ$5:JZ23,OccupancyUnits,$B12,OccupancyAddresses,$A12),IFERROR(VLOOKUP($A12&amp;"" ""&amp;$B12, FILTER(ARRAYFORMULA({OccupancyAddresses&amp;"" ""&amp; OccupancyUnits,'Tenant Occupancy'!JZ$5:JZ23}),INDEX(ARRAYFORMULA({OccupancyAdd"&amp;"resses&amp;"" ""&amp; OccupancyUnits,'Tenant Occupancy'!JZ$5:JZ23}),0,2)&lt;&gt;""""),2,FALSE),IF(JY9=TODAY(),""Today"",)))))"),"")</f>
        <v/>
      </c>
      <c r="JZ12" s="3" t="str">
        <f>IFERROR(__xludf.DUMMYFUNCTION("IF(ISBLANK($A12),, IF((ARRAYFORMULA(SUM(COUNTIFS(OccupancyAddresses,$A12,OccupancyUnits, $B12, 'Tenant Occupancy'!KA$5:KA23,{""&gt;0"",""Occupied"",""Late""}))))&gt;1,""Multiple Bookings"", IF(SUMIFS( 'Tenant Occupancy'!KA$5:KA23,OccupancyUnits,$B12,OccupancyAd"&amp;"dresses,$A12)&gt;0,SUMIFS('Tenant Occupancy'!KA$5:KA23,OccupancyUnits,$B12,OccupancyAddresses,$A12),IFERROR(VLOOKUP($A12&amp;"" ""&amp;$B12, FILTER(ARRAYFORMULA({OccupancyAddresses&amp;"" ""&amp; OccupancyUnits,'Tenant Occupancy'!KA$5:KA23}),INDEX(ARRAYFORMULA({OccupancyAdd"&amp;"resses&amp;"" ""&amp; OccupancyUnits,'Tenant Occupancy'!KA$5:KA23}),0,2)&lt;&gt;""""),2,FALSE),IF(JZ9=TODAY(),""Today"",)))))"),"")</f>
        <v/>
      </c>
      <c r="KA12" s="3" t="str">
        <f>IFERROR(__xludf.DUMMYFUNCTION("IF(ISBLANK($A12),, IF((ARRAYFORMULA(SUM(COUNTIFS(OccupancyAddresses,$A12,OccupancyUnits, $B12, 'Tenant Occupancy'!KB$5:KB23,{""&gt;0"",""Occupied"",""Late""}))))&gt;1,""Multiple Bookings"", IF(SUMIFS( 'Tenant Occupancy'!KB$5:KB23,OccupancyUnits,$B12,OccupancyAd"&amp;"dresses,$A12)&gt;0,SUMIFS('Tenant Occupancy'!KB$5:KB23,OccupancyUnits,$B12,OccupancyAddresses,$A12),IFERROR(VLOOKUP($A12&amp;"" ""&amp;$B12, FILTER(ARRAYFORMULA({OccupancyAddresses&amp;"" ""&amp; OccupancyUnits,'Tenant Occupancy'!KB$5:KB23}),INDEX(ARRAYFORMULA({OccupancyAdd"&amp;"resses&amp;"" ""&amp; OccupancyUnits,'Tenant Occupancy'!KB$5:KB23}),0,2)&lt;&gt;""""),2,FALSE),IF(KA9=TODAY(),""Today"",)))))"),"")</f>
        <v/>
      </c>
      <c r="KB12" s="3" t="str">
        <f>IFERROR(__xludf.DUMMYFUNCTION("IF(ISBLANK($A12),, IF((ARRAYFORMULA(SUM(COUNTIFS(OccupancyAddresses,$A12,OccupancyUnits, $B12, 'Tenant Occupancy'!KC$5:KC23,{""&gt;0"",""Occupied"",""Late""}))))&gt;1,""Multiple Bookings"", IF(SUMIFS( 'Tenant Occupancy'!KC$5:KC23,OccupancyUnits,$B12,OccupancyAd"&amp;"dresses,$A12)&gt;0,SUMIFS('Tenant Occupancy'!KC$5:KC23,OccupancyUnits,$B12,OccupancyAddresses,$A12),IFERROR(VLOOKUP($A12&amp;"" ""&amp;$B12, FILTER(ARRAYFORMULA({OccupancyAddresses&amp;"" ""&amp; OccupancyUnits,'Tenant Occupancy'!KC$5:KC23}),INDEX(ARRAYFORMULA({OccupancyAdd"&amp;"resses&amp;"" ""&amp; OccupancyUnits,'Tenant Occupancy'!KC$5:KC23}),0,2)&lt;&gt;""""),2,FALSE),IF(KB9=TODAY(),""Today"",)))))"),"")</f>
        <v/>
      </c>
      <c r="KC12" s="3" t="str">
        <f>IFERROR(__xludf.DUMMYFUNCTION("IF(ISBLANK($A12),, IF((ARRAYFORMULA(SUM(COUNTIFS(OccupancyAddresses,$A12,OccupancyUnits, $B12, 'Tenant Occupancy'!KD$5:KD23,{""&gt;0"",""Occupied"",""Late""}))))&gt;1,""Multiple Bookings"", IF(SUMIFS( 'Tenant Occupancy'!KD$5:KD23,OccupancyUnits,$B12,OccupancyAd"&amp;"dresses,$A12)&gt;0,SUMIFS('Tenant Occupancy'!KD$5:KD23,OccupancyUnits,$B12,OccupancyAddresses,$A12),IFERROR(VLOOKUP($A12&amp;"" ""&amp;$B12, FILTER(ARRAYFORMULA({OccupancyAddresses&amp;"" ""&amp; OccupancyUnits,'Tenant Occupancy'!KD$5:KD23}),INDEX(ARRAYFORMULA({OccupancyAdd"&amp;"resses&amp;"" ""&amp; OccupancyUnits,'Tenant Occupancy'!KD$5:KD23}),0,2)&lt;&gt;""""),2,FALSE),IF(KC9=TODAY(),""Today"",)))))"),"")</f>
        <v/>
      </c>
      <c r="KD12" s="3" t="str">
        <f>IFERROR(__xludf.DUMMYFUNCTION("IF(ISBLANK($A12),, IF((ARRAYFORMULA(SUM(COUNTIFS(OccupancyAddresses,$A12,OccupancyUnits, $B12, 'Tenant Occupancy'!KE$5:KE23,{""&gt;0"",""Occupied"",""Late""}))))&gt;1,""Multiple Bookings"", IF(SUMIFS( 'Tenant Occupancy'!KE$5:KE23,OccupancyUnits,$B12,OccupancyAd"&amp;"dresses,$A12)&gt;0,SUMIFS('Tenant Occupancy'!KE$5:KE23,OccupancyUnits,$B12,OccupancyAddresses,$A12),IFERROR(VLOOKUP($A12&amp;"" ""&amp;$B12, FILTER(ARRAYFORMULA({OccupancyAddresses&amp;"" ""&amp; OccupancyUnits,'Tenant Occupancy'!KE$5:KE23}),INDEX(ARRAYFORMULA({OccupancyAdd"&amp;"resses&amp;"" ""&amp; OccupancyUnits,'Tenant Occupancy'!KE$5:KE23}),0,2)&lt;&gt;""""),2,FALSE),IF(KD9=TODAY(),""Today"",)))))"),"")</f>
        <v/>
      </c>
      <c r="KE12" s="3" t="str">
        <f>IFERROR(__xludf.DUMMYFUNCTION("IF(ISBLANK($A12),, IF((ARRAYFORMULA(SUM(COUNTIFS(OccupancyAddresses,$A12,OccupancyUnits, $B12, 'Tenant Occupancy'!KF$5:KF23,{""&gt;0"",""Occupied"",""Late""}))))&gt;1,""Multiple Bookings"", IF(SUMIFS( 'Tenant Occupancy'!KF$5:KF23,OccupancyUnits,$B12,OccupancyAd"&amp;"dresses,$A12)&gt;0,SUMIFS('Tenant Occupancy'!KF$5:KF23,OccupancyUnits,$B12,OccupancyAddresses,$A12),IFERROR(VLOOKUP($A12&amp;"" ""&amp;$B12, FILTER(ARRAYFORMULA({OccupancyAddresses&amp;"" ""&amp; OccupancyUnits,'Tenant Occupancy'!KF$5:KF23}),INDEX(ARRAYFORMULA({OccupancyAdd"&amp;"resses&amp;"" ""&amp; OccupancyUnits,'Tenant Occupancy'!KF$5:KF23}),0,2)&lt;&gt;""""),2,FALSE),IF(KE9=TODAY(),""Today"",)))))"),"")</f>
        <v/>
      </c>
      <c r="KF12" s="3" t="str">
        <f>IFERROR(__xludf.DUMMYFUNCTION("IF(ISBLANK($A12),, IF((ARRAYFORMULA(SUM(COUNTIFS(OccupancyAddresses,$A12,OccupancyUnits, $B12, 'Tenant Occupancy'!KG$5:KG23,{""&gt;0"",""Occupied"",""Late""}))))&gt;1,""Multiple Bookings"", IF(SUMIFS( 'Tenant Occupancy'!KG$5:KG23,OccupancyUnits,$B12,OccupancyAd"&amp;"dresses,$A12)&gt;0,SUMIFS('Tenant Occupancy'!KG$5:KG23,OccupancyUnits,$B12,OccupancyAddresses,$A12),IFERROR(VLOOKUP($A12&amp;"" ""&amp;$B12, FILTER(ARRAYFORMULA({OccupancyAddresses&amp;"" ""&amp; OccupancyUnits,'Tenant Occupancy'!KG$5:KG23}),INDEX(ARRAYFORMULA({OccupancyAdd"&amp;"resses&amp;"" ""&amp; OccupancyUnits,'Tenant Occupancy'!KG$5:KG23}),0,2)&lt;&gt;""""),2,FALSE),IF(KF9=TODAY(),""Today"",)))))"),"")</f>
        <v/>
      </c>
      <c r="KG12" s="3" t="str">
        <f>IFERROR(__xludf.DUMMYFUNCTION("IF(ISBLANK($A12),, IF((ARRAYFORMULA(SUM(COUNTIFS(OccupancyAddresses,$A12,OccupancyUnits, $B12, 'Tenant Occupancy'!KH$5:KH23,{""&gt;0"",""Occupied"",""Late""}))))&gt;1,""Multiple Bookings"", IF(SUMIFS( 'Tenant Occupancy'!KH$5:KH23,OccupancyUnits,$B12,OccupancyAd"&amp;"dresses,$A12)&gt;0,SUMIFS('Tenant Occupancy'!KH$5:KH23,OccupancyUnits,$B12,OccupancyAddresses,$A12),IFERROR(VLOOKUP($A12&amp;"" ""&amp;$B12, FILTER(ARRAYFORMULA({OccupancyAddresses&amp;"" ""&amp; OccupancyUnits,'Tenant Occupancy'!KH$5:KH23}),INDEX(ARRAYFORMULA({OccupancyAdd"&amp;"resses&amp;"" ""&amp; OccupancyUnits,'Tenant Occupancy'!KH$5:KH23}),0,2)&lt;&gt;""""),2,FALSE),IF(KG9=TODAY(),""Today"",)))))"),"")</f>
        <v/>
      </c>
      <c r="KH12" s="3" t="str">
        <f>IFERROR(__xludf.DUMMYFUNCTION("IF(ISBLANK($A12),, IF((ARRAYFORMULA(SUM(COUNTIFS(OccupancyAddresses,$A12,OccupancyUnits, $B12, 'Tenant Occupancy'!KI$5:KI23,{""&gt;0"",""Occupied"",""Late""}))))&gt;1,""Multiple Bookings"", IF(SUMIFS( 'Tenant Occupancy'!KI$5:KI23,OccupancyUnits,$B12,OccupancyAd"&amp;"dresses,$A12)&gt;0,SUMIFS('Tenant Occupancy'!KI$5:KI23,OccupancyUnits,$B12,OccupancyAddresses,$A12),IFERROR(VLOOKUP($A12&amp;"" ""&amp;$B12, FILTER(ARRAYFORMULA({OccupancyAddresses&amp;"" ""&amp; OccupancyUnits,'Tenant Occupancy'!KI$5:KI23}),INDEX(ARRAYFORMULA({OccupancyAdd"&amp;"resses&amp;"" ""&amp; OccupancyUnits,'Tenant Occupancy'!KI$5:KI23}),0,2)&lt;&gt;""""),2,FALSE),IF(KH9=TODAY(),""Today"",)))))"),"")</f>
        <v/>
      </c>
      <c r="KI12" s="3" t="str">
        <f>IFERROR(__xludf.DUMMYFUNCTION("IF(ISBLANK($A12),, IF((ARRAYFORMULA(SUM(COUNTIFS(OccupancyAddresses,$A12,OccupancyUnits, $B12, 'Tenant Occupancy'!KJ$5:KJ23,{""&gt;0"",""Occupied"",""Late""}))))&gt;1,""Multiple Bookings"", IF(SUMIFS( 'Tenant Occupancy'!KJ$5:KJ23,OccupancyUnits,$B12,OccupancyAd"&amp;"dresses,$A12)&gt;0,SUMIFS('Tenant Occupancy'!KJ$5:KJ23,OccupancyUnits,$B12,OccupancyAddresses,$A12),IFERROR(VLOOKUP($A12&amp;"" ""&amp;$B12, FILTER(ARRAYFORMULA({OccupancyAddresses&amp;"" ""&amp; OccupancyUnits,'Tenant Occupancy'!KJ$5:KJ23}),INDEX(ARRAYFORMULA({OccupancyAdd"&amp;"resses&amp;"" ""&amp; OccupancyUnits,'Tenant Occupancy'!KJ$5:KJ23}),0,2)&lt;&gt;""""),2,FALSE),IF(KI9=TODAY(),""Today"",)))))"),"")</f>
        <v/>
      </c>
      <c r="KJ12" s="3" t="str">
        <f>IFERROR(__xludf.DUMMYFUNCTION("IF(ISBLANK($A12),, IF((ARRAYFORMULA(SUM(COUNTIFS(OccupancyAddresses,$A12,OccupancyUnits, $B12, 'Tenant Occupancy'!KK$5:KK23,{""&gt;0"",""Occupied"",""Late""}))))&gt;1,""Multiple Bookings"", IF(SUMIFS( 'Tenant Occupancy'!KK$5:KK23,OccupancyUnits,$B12,OccupancyAd"&amp;"dresses,$A12)&gt;0,SUMIFS('Tenant Occupancy'!KK$5:KK23,OccupancyUnits,$B12,OccupancyAddresses,$A12),IFERROR(VLOOKUP($A12&amp;"" ""&amp;$B12, FILTER(ARRAYFORMULA({OccupancyAddresses&amp;"" ""&amp; OccupancyUnits,'Tenant Occupancy'!KK$5:KK23}),INDEX(ARRAYFORMULA({OccupancyAdd"&amp;"resses&amp;"" ""&amp; OccupancyUnits,'Tenant Occupancy'!KK$5:KK23}),0,2)&lt;&gt;""""),2,FALSE),IF(KJ9=TODAY(),""Today"",)))))"),"")</f>
        <v/>
      </c>
      <c r="KK12" s="3" t="str">
        <f>IFERROR(__xludf.DUMMYFUNCTION("IF(ISBLANK($A12),, IF((ARRAYFORMULA(SUM(COUNTIFS(OccupancyAddresses,$A12,OccupancyUnits, $B12, 'Tenant Occupancy'!KL$5:KL23,{""&gt;0"",""Occupied"",""Late""}))))&gt;1,""Multiple Bookings"", IF(SUMIFS( 'Tenant Occupancy'!KL$5:KL23,OccupancyUnits,$B12,OccupancyAd"&amp;"dresses,$A12)&gt;0,SUMIFS('Tenant Occupancy'!KL$5:KL23,OccupancyUnits,$B12,OccupancyAddresses,$A12),IFERROR(VLOOKUP($A12&amp;"" ""&amp;$B12, FILTER(ARRAYFORMULA({OccupancyAddresses&amp;"" ""&amp; OccupancyUnits,'Tenant Occupancy'!KL$5:KL23}),INDEX(ARRAYFORMULA({OccupancyAdd"&amp;"resses&amp;"" ""&amp; OccupancyUnits,'Tenant Occupancy'!KL$5:KL23}),0,2)&lt;&gt;""""),2,FALSE),IF(KK9=TODAY(),""Today"",)))))"),"")</f>
        <v/>
      </c>
      <c r="KL12" s="3" t="str">
        <f>IFERROR(__xludf.DUMMYFUNCTION("IF(ISBLANK($A12),, IF((ARRAYFORMULA(SUM(COUNTIFS(OccupancyAddresses,$A12,OccupancyUnits, $B12, 'Tenant Occupancy'!KM$5:KM23,{""&gt;0"",""Occupied"",""Late""}))))&gt;1,""Multiple Bookings"", IF(SUMIFS( 'Tenant Occupancy'!KM$5:KM23,OccupancyUnits,$B12,OccupancyAd"&amp;"dresses,$A12)&gt;0,SUMIFS('Tenant Occupancy'!KM$5:KM23,OccupancyUnits,$B12,OccupancyAddresses,$A12),IFERROR(VLOOKUP($A12&amp;"" ""&amp;$B12, FILTER(ARRAYFORMULA({OccupancyAddresses&amp;"" ""&amp; OccupancyUnits,'Tenant Occupancy'!KM$5:KM23}),INDEX(ARRAYFORMULA({OccupancyAdd"&amp;"resses&amp;"" ""&amp; OccupancyUnits,'Tenant Occupancy'!KM$5:KM23}),0,2)&lt;&gt;""""),2,FALSE),IF(KL9=TODAY(),""Today"",)))))"),"")</f>
        <v/>
      </c>
      <c r="KM12" s="3" t="str">
        <f>IFERROR(__xludf.DUMMYFUNCTION("IF(ISBLANK($A12),, IF((ARRAYFORMULA(SUM(COUNTIFS(OccupancyAddresses,$A12,OccupancyUnits, $B12, 'Tenant Occupancy'!KN$5:KN23,{""&gt;0"",""Occupied"",""Late""}))))&gt;1,""Multiple Bookings"", IF(SUMIFS( 'Tenant Occupancy'!KN$5:KN23,OccupancyUnits,$B12,OccupancyAd"&amp;"dresses,$A12)&gt;0,SUMIFS('Tenant Occupancy'!KN$5:KN23,OccupancyUnits,$B12,OccupancyAddresses,$A12),IFERROR(VLOOKUP($A12&amp;"" ""&amp;$B12, FILTER(ARRAYFORMULA({OccupancyAddresses&amp;"" ""&amp; OccupancyUnits,'Tenant Occupancy'!KN$5:KN23}),INDEX(ARRAYFORMULA({OccupancyAdd"&amp;"resses&amp;"" ""&amp; OccupancyUnits,'Tenant Occupancy'!KN$5:KN23}),0,2)&lt;&gt;""""),2,FALSE),IF(KM9=TODAY(),""Today"",)))))"),"")</f>
        <v/>
      </c>
      <c r="KN12" s="3" t="str">
        <f>IFERROR(__xludf.DUMMYFUNCTION("IF(ISBLANK($A12),, IF((ARRAYFORMULA(SUM(COUNTIFS(OccupancyAddresses,$A12,OccupancyUnits, $B12, 'Tenant Occupancy'!KO$5:KO23,{""&gt;0"",""Occupied"",""Late""}))))&gt;1,""Multiple Bookings"", IF(SUMIFS( 'Tenant Occupancy'!KO$5:KO23,OccupancyUnits,$B12,OccupancyAd"&amp;"dresses,$A12)&gt;0,SUMIFS('Tenant Occupancy'!KO$5:KO23,OccupancyUnits,$B12,OccupancyAddresses,$A12),IFERROR(VLOOKUP($A12&amp;"" ""&amp;$B12, FILTER(ARRAYFORMULA({OccupancyAddresses&amp;"" ""&amp; OccupancyUnits,'Tenant Occupancy'!KO$5:KO23}),INDEX(ARRAYFORMULA({OccupancyAdd"&amp;"resses&amp;"" ""&amp; OccupancyUnits,'Tenant Occupancy'!KO$5:KO23}),0,2)&lt;&gt;""""),2,FALSE),IF(KN9=TODAY(),""Today"",)))))"),"")</f>
        <v/>
      </c>
      <c r="KO12" s="3" t="str">
        <f>IFERROR(__xludf.DUMMYFUNCTION("IF(ISBLANK($A12),, IF((ARRAYFORMULA(SUM(COUNTIFS(OccupancyAddresses,$A12,OccupancyUnits, $B12, 'Tenant Occupancy'!KP$5:KP23,{""&gt;0"",""Occupied"",""Late""}))))&gt;1,""Multiple Bookings"", IF(SUMIFS( 'Tenant Occupancy'!KP$5:KP23,OccupancyUnits,$B12,OccupancyAd"&amp;"dresses,$A12)&gt;0,SUMIFS('Tenant Occupancy'!KP$5:KP23,OccupancyUnits,$B12,OccupancyAddresses,$A12),IFERROR(VLOOKUP($A12&amp;"" ""&amp;$B12, FILTER(ARRAYFORMULA({OccupancyAddresses&amp;"" ""&amp; OccupancyUnits,'Tenant Occupancy'!KP$5:KP23}),INDEX(ARRAYFORMULA({OccupancyAdd"&amp;"resses&amp;"" ""&amp; OccupancyUnits,'Tenant Occupancy'!KP$5:KP23}),0,2)&lt;&gt;""""),2,FALSE),IF(KO9=TODAY(),""Today"",)))))"),"")</f>
        <v/>
      </c>
      <c r="KP12" s="3" t="str">
        <f>IFERROR(__xludf.DUMMYFUNCTION("IF(ISBLANK($A12),, IF((ARRAYFORMULA(SUM(COUNTIFS(OccupancyAddresses,$A12,OccupancyUnits, $B12, 'Tenant Occupancy'!KQ$5:KQ23,{""&gt;0"",""Occupied"",""Late""}))))&gt;1,""Multiple Bookings"", IF(SUMIFS( 'Tenant Occupancy'!KQ$5:KQ23,OccupancyUnits,$B12,OccupancyAd"&amp;"dresses,$A12)&gt;0,SUMIFS('Tenant Occupancy'!KQ$5:KQ23,OccupancyUnits,$B12,OccupancyAddresses,$A12),IFERROR(VLOOKUP($A12&amp;"" ""&amp;$B12, FILTER(ARRAYFORMULA({OccupancyAddresses&amp;"" ""&amp; OccupancyUnits,'Tenant Occupancy'!KQ$5:KQ23}),INDEX(ARRAYFORMULA({OccupancyAdd"&amp;"resses&amp;"" ""&amp; OccupancyUnits,'Tenant Occupancy'!KQ$5:KQ23}),0,2)&lt;&gt;""""),2,FALSE),IF(KP9=TODAY(),""Today"",)))))"),"")</f>
        <v/>
      </c>
      <c r="KQ12" s="3" t="str">
        <f>IFERROR(__xludf.DUMMYFUNCTION("IF(ISBLANK($A12),, IF((ARRAYFORMULA(SUM(COUNTIFS(OccupancyAddresses,$A12,OccupancyUnits, $B12, 'Tenant Occupancy'!KR$5:KR23,{""&gt;0"",""Occupied"",""Late""}))))&gt;1,""Multiple Bookings"", IF(SUMIFS( 'Tenant Occupancy'!KR$5:KR23,OccupancyUnits,$B12,OccupancyAd"&amp;"dresses,$A12)&gt;0,SUMIFS('Tenant Occupancy'!KR$5:KR23,OccupancyUnits,$B12,OccupancyAddresses,$A12),IFERROR(VLOOKUP($A12&amp;"" ""&amp;$B12, FILTER(ARRAYFORMULA({OccupancyAddresses&amp;"" ""&amp; OccupancyUnits,'Tenant Occupancy'!KR$5:KR23}),INDEX(ARRAYFORMULA({OccupancyAdd"&amp;"resses&amp;"" ""&amp; OccupancyUnits,'Tenant Occupancy'!KR$5:KR23}),0,2)&lt;&gt;""""),2,FALSE),IF(KQ9=TODAY(),""Today"",)))))"),"")</f>
        <v/>
      </c>
      <c r="KR12" s="3" t="str">
        <f>IFERROR(__xludf.DUMMYFUNCTION("IF(ISBLANK($A12),, IF((ARRAYFORMULA(SUM(COUNTIFS(OccupancyAddresses,$A12,OccupancyUnits, $B12, 'Tenant Occupancy'!KS$5:KS23,{""&gt;0"",""Occupied"",""Late""}))))&gt;1,""Multiple Bookings"", IF(SUMIFS( 'Tenant Occupancy'!KS$5:KS23,OccupancyUnits,$B12,OccupancyAd"&amp;"dresses,$A12)&gt;0,SUMIFS('Tenant Occupancy'!KS$5:KS23,OccupancyUnits,$B12,OccupancyAddresses,$A12),IFERROR(VLOOKUP($A12&amp;"" ""&amp;$B12, FILTER(ARRAYFORMULA({OccupancyAddresses&amp;"" ""&amp; OccupancyUnits,'Tenant Occupancy'!KS$5:KS23}),INDEX(ARRAYFORMULA({OccupancyAdd"&amp;"resses&amp;"" ""&amp; OccupancyUnits,'Tenant Occupancy'!KS$5:KS23}),0,2)&lt;&gt;""""),2,FALSE),IF(KR9=TODAY(),""Today"",)))))"),"")</f>
        <v/>
      </c>
      <c r="KS12" s="3" t="str">
        <f>IFERROR(__xludf.DUMMYFUNCTION("IF(ISBLANK($A12),, IF((ARRAYFORMULA(SUM(COUNTIFS(OccupancyAddresses,$A12,OccupancyUnits, $B12, 'Tenant Occupancy'!KT$5:KT23,{""&gt;0"",""Occupied"",""Late""}))))&gt;1,""Multiple Bookings"", IF(SUMIFS( 'Tenant Occupancy'!KT$5:KT23,OccupancyUnits,$B12,OccupancyAd"&amp;"dresses,$A12)&gt;0,SUMIFS('Tenant Occupancy'!KT$5:KT23,OccupancyUnits,$B12,OccupancyAddresses,$A12),IFERROR(VLOOKUP($A12&amp;"" ""&amp;$B12, FILTER(ARRAYFORMULA({OccupancyAddresses&amp;"" ""&amp; OccupancyUnits,'Tenant Occupancy'!KT$5:KT23}),INDEX(ARRAYFORMULA({OccupancyAdd"&amp;"resses&amp;"" ""&amp; OccupancyUnits,'Tenant Occupancy'!KT$5:KT23}),0,2)&lt;&gt;""""),2,FALSE),IF(KS9=TODAY(),""Today"",)))))"),"")</f>
        <v/>
      </c>
      <c r="KT12" s="3" t="str">
        <f>IFERROR(__xludf.DUMMYFUNCTION("IF(ISBLANK($A12),, IF((ARRAYFORMULA(SUM(COUNTIFS(OccupancyAddresses,$A12,OccupancyUnits, $B12, 'Tenant Occupancy'!KU$5:KU23,{""&gt;0"",""Occupied"",""Late""}))))&gt;1,""Multiple Bookings"", IF(SUMIFS( 'Tenant Occupancy'!KU$5:KU23,OccupancyUnits,$B12,OccupancyAd"&amp;"dresses,$A12)&gt;0,SUMIFS('Tenant Occupancy'!KU$5:KU23,OccupancyUnits,$B12,OccupancyAddresses,$A12),IFERROR(VLOOKUP($A12&amp;"" ""&amp;$B12, FILTER(ARRAYFORMULA({OccupancyAddresses&amp;"" ""&amp; OccupancyUnits,'Tenant Occupancy'!KU$5:KU23}),INDEX(ARRAYFORMULA({OccupancyAdd"&amp;"resses&amp;"" ""&amp; OccupancyUnits,'Tenant Occupancy'!KU$5:KU23}),0,2)&lt;&gt;""""),2,FALSE),IF(KT9=TODAY(),""Today"",)))))"),"")</f>
        <v/>
      </c>
      <c r="KU12" s="3" t="str">
        <f>IFERROR(__xludf.DUMMYFUNCTION("IF(ISBLANK($A12),, IF((ARRAYFORMULA(SUM(COUNTIFS(OccupancyAddresses,$A12,OccupancyUnits, $B12, 'Tenant Occupancy'!KV$5:KV23,{""&gt;0"",""Occupied"",""Late""}))))&gt;1,""Multiple Bookings"", IF(SUMIFS( 'Tenant Occupancy'!KV$5:KV23,OccupancyUnits,$B12,OccupancyAd"&amp;"dresses,$A12)&gt;0,SUMIFS('Tenant Occupancy'!KV$5:KV23,OccupancyUnits,$B12,OccupancyAddresses,$A12),IFERROR(VLOOKUP($A12&amp;"" ""&amp;$B12, FILTER(ARRAYFORMULA({OccupancyAddresses&amp;"" ""&amp; OccupancyUnits,'Tenant Occupancy'!KV$5:KV23}),INDEX(ARRAYFORMULA({OccupancyAdd"&amp;"resses&amp;"" ""&amp; OccupancyUnits,'Tenant Occupancy'!KV$5:KV23}),0,2)&lt;&gt;""""),2,FALSE),IF(KU9=TODAY(),""Today"",)))))"),"")</f>
        <v/>
      </c>
      <c r="KV12" s="3" t="str">
        <f>IFERROR(__xludf.DUMMYFUNCTION("IF(ISBLANK($A12),, IF((ARRAYFORMULA(SUM(COUNTIFS(OccupancyAddresses,$A12,OccupancyUnits, $B12, 'Tenant Occupancy'!KW$5:KW23,{""&gt;0"",""Occupied"",""Late""}))))&gt;1,""Multiple Bookings"", IF(SUMIFS( 'Tenant Occupancy'!KW$5:KW23,OccupancyUnits,$B12,OccupancyAd"&amp;"dresses,$A12)&gt;0,SUMIFS('Tenant Occupancy'!KW$5:KW23,OccupancyUnits,$B12,OccupancyAddresses,$A12),IFERROR(VLOOKUP($A12&amp;"" ""&amp;$B12, FILTER(ARRAYFORMULA({OccupancyAddresses&amp;"" ""&amp; OccupancyUnits,'Tenant Occupancy'!KW$5:KW23}),INDEX(ARRAYFORMULA({OccupancyAdd"&amp;"resses&amp;"" ""&amp; OccupancyUnits,'Tenant Occupancy'!KW$5:KW23}),0,2)&lt;&gt;""""),2,FALSE),IF(KV9=TODAY(),""Today"",)))))"),"")</f>
        <v/>
      </c>
      <c r="KW12" s="3" t="str">
        <f>IFERROR(__xludf.DUMMYFUNCTION("IF(ISBLANK($A12),, IF((ARRAYFORMULA(SUM(COUNTIFS(OccupancyAddresses,$A12,OccupancyUnits, $B12, 'Tenant Occupancy'!KX$5:KX23,{""&gt;0"",""Occupied"",""Late""}))))&gt;1,""Multiple Bookings"", IF(SUMIFS( 'Tenant Occupancy'!KX$5:KX23,OccupancyUnits,$B12,OccupancyAd"&amp;"dresses,$A12)&gt;0,SUMIFS('Tenant Occupancy'!KX$5:KX23,OccupancyUnits,$B12,OccupancyAddresses,$A12),IFERROR(VLOOKUP($A12&amp;"" ""&amp;$B12, FILTER(ARRAYFORMULA({OccupancyAddresses&amp;"" ""&amp; OccupancyUnits,'Tenant Occupancy'!KX$5:KX23}),INDEX(ARRAYFORMULA({OccupancyAdd"&amp;"resses&amp;"" ""&amp; OccupancyUnits,'Tenant Occupancy'!KX$5:KX23}),0,2)&lt;&gt;""""),2,FALSE),IF(KW9=TODAY(),""Today"",)))))"),"")</f>
        <v/>
      </c>
      <c r="KX12" s="3" t="str">
        <f>IFERROR(__xludf.DUMMYFUNCTION("IF(ISBLANK($A12),, IF((ARRAYFORMULA(SUM(COUNTIFS(OccupancyAddresses,$A12,OccupancyUnits, $B12, 'Tenant Occupancy'!KY$5:KY23,{""&gt;0"",""Occupied"",""Late""}))))&gt;1,""Multiple Bookings"", IF(SUMIFS( 'Tenant Occupancy'!KY$5:KY23,OccupancyUnits,$B12,OccupancyAd"&amp;"dresses,$A12)&gt;0,SUMIFS('Tenant Occupancy'!KY$5:KY23,OccupancyUnits,$B12,OccupancyAddresses,$A12),IFERROR(VLOOKUP($A12&amp;"" ""&amp;$B12, FILTER(ARRAYFORMULA({OccupancyAddresses&amp;"" ""&amp; OccupancyUnits,'Tenant Occupancy'!KY$5:KY23}),INDEX(ARRAYFORMULA({OccupancyAdd"&amp;"resses&amp;"" ""&amp; OccupancyUnits,'Tenant Occupancy'!KY$5:KY23}),0,2)&lt;&gt;""""),2,FALSE),IF(KX9=TODAY(),""Today"",)))))"),"")</f>
        <v/>
      </c>
      <c r="KY12" s="3" t="str">
        <f>IFERROR(__xludf.DUMMYFUNCTION("IF(ISBLANK($A12),, IF((ARRAYFORMULA(SUM(COUNTIFS(OccupancyAddresses,$A12,OccupancyUnits, $B12, 'Tenant Occupancy'!KZ$5:KZ23,{""&gt;0"",""Occupied"",""Late""}))))&gt;1,""Multiple Bookings"", IF(SUMIFS( 'Tenant Occupancy'!KZ$5:KZ23,OccupancyUnits,$B12,OccupancyAd"&amp;"dresses,$A12)&gt;0,SUMIFS('Tenant Occupancy'!KZ$5:KZ23,OccupancyUnits,$B12,OccupancyAddresses,$A12),IFERROR(VLOOKUP($A12&amp;"" ""&amp;$B12, FILTER(ARRAYFORMULA({OccupancyAddresses&amp;"" ""&amp; OccupancyUnits,'Tenant Occupancy'!KZ$5:KZ23}),INDEX(ARRAYFORMULA({OccupancyAdd"&amp;"resses&amp;"" ""&amp; OccupancyUnits,'Tenant Occupancy'!KZ$5:KZ23}),0,2)&lt;&gt;""""),2,FALSE),IF(KY9=TODAY(),""Today"",)))))"),"")</f>
        <v/>
      </c>
      <c r="KZ12" s="3" t="str">
        <f>IFERROR(__xludf.DUMMYFUNCTION("IF(ISBLANK($A12),, IF((ARRAYFORMULA(SUM(COUNTIFS(OccupancyAddresses,$A12,OccupancyUnits, $B12, 'Tenant Occupancy'!LA$5:LA23,{""&gt;0"",""Occupied"",""Late""}))))&gt;1,""Multiple Bookings"", IF(SUMIFS( 'Tenant Occupancy'!LA$5:LA23,OccupancyUnits,$B12,OccupancyAd"&amp;"dresses,$A12)&gt;0,SUMIFS('Tenant Occupancy'!LA$5:LA23,OccupancyUnits,$B12,OccupancyAddresses,$A12),IFERROR(VLOOKUP($A12&amp;"" ""&amp;$B12, FILTER(ARRAYFORMULA({OccupancyAddresses&amp;"" ""&amp; OccupancyUnits,'Tenant Occupancy'!LA$5:LA23}),INDEX(ARRAYFORMULA({OccupancyAdd"&amp;"resses&amp;"" ""&amp; OccupancyUnits,'Tenant Occupancy'!LA$5:LA23}),0,2)&lt;&gt;""""),2,FALSE),IF(KZ9=TODAY(),""Today"",)))))"),"")</f>
        <v/>
      </c>
      <c r="LA12" s="3" t="str">
        <f>IFERROR(__xludf.DUMMYFUNCTION("IF(ISBLANK($A12),, IF((ARRAYFORMULA(SUM(COUNTIFS(OccupancyAddresses,$A12,OccupancyUnits, $B12, 'Tenant Occupancy'!LB$5:LB23,{""&gt;0"",""Occupied"",""Late""}))))&gt;1,""Multiple Bookings"", IF(SUMIFS( 'Tenant Occupancy'!LB$5:LB23,OccupancyUnits,$B12,OccupancyAd"&amp;"dresses,$A12)&gt;0,SUMIFS('Tenant Occupancy'!LB$5:LB23,OccupancyUnits,$B12,OccupancyAddresses,$A12),IFERROR(VLOOKUP($A12&amp;"" ""&amp;$B12, FILTER(ARRAYFORMULA({OccupancyAddresses&amp;"" ""&amp; OccupancyUnits,'Tenant Occupancy'!LB$5:LB23}),INDEX(ARRAYFORMULA({OccupancyAdd"&amp;"resses&amp;"" ""&amp; OccupancyUnits,'Tenant Occupancy'!LB$5:LB23}),0,2)&lt;&gt;""""),2,FALSE),IF(LA9=TODAY(),""Today"",)))))"),"")</f>
        <v/>
      </c>
      <c r="LB12" s="3" t="str">
        <f>IFERROR(__xludf.DUMMYFUNCTION("IF(ISBLANK($A12),, IF((ARRAYFORMULA(SUM(COUNTIFS(OccupancyAddresses,$A12,OccupancyUnits, $B12, 'Tenant Occupancy'!LC$5:LC23,{""&gt;0"",""Occupied"",""Late""}))))&gt;1,""Multiple Bookings"", IF(SUMIFS( 'Tenant Occupancy'!LC$5:LC23,OccupancyUnits,$B12,OccupancyAd"&amp;"dresses,$A12)&gt;0,SUMIFS('Tenant Occupancy'!LC$5:LC23,OccupancyUnits,$B12,OccupancyAddresses,$A12),IFERROR(VLOOKUP($A12&amp;"" ""&amp;$B12, FILTER(ARRAYFORMULA({OccupancyAddresses&amp;"" ""&amp; OccupancyUnits,'Tenant Occupancy'!LC$5:LC23}),INDEX(ARRAYFORMULA({OccupancyAdd"&amp;"resses&amp;"" ""&amp; OccupancyUnits,'Tenant Occupancy'!LC$5:LC23}),0,2)&lt;&gt;""""),2,FALSE),IF(LB9=TODAY(),""Today"",)))))"),"")</f>
        <v/>
      </c>
      <c r="LC12" s="3" t="str">
        <f>IFERROR(__xludf.DUMMYFUNCTION("IF(ISBLANK($A12),, IF((ARRAYFORMULA(SUM(COUNTIFS(OccupancyAddresses,$A12,OccupancyUnits, $B12, 'Tenant Occupancy'!LD$5:LD23,{""&gt;0"",""Occupied"",""Late""}))))&gt;1,""Multiple Bookings"", IF(SUMIFS( 'Tenant Occupancy'!LD$5:LD23,OccupancyUnits,$B12,OccupancyAd"&amp;"dresses,$A12)&gt;0,SUMIFS('Tenant Occupancy'!LD$5:LD23,OccupancyUnits,$B12,OccupancyAddresses,$A12),IFERROR(VLOOKUP($A12&amp;"" ""&amp;$B12, FILTER(ARRAYFORMULA({OccupancyAddresses&amp;"" ""&amp; OccupancyUnits,'Tenant Occupancy'!LD$5:LD23}),INDEX(ARRAYFORMULA({OccupancyAdd"&amp;"resses&amp;"" ""&amp; OccupancyUnits,'Tenant Occupancy'!LD$5:LD23}),0,2)&lt;&gt;""""),2,FALSE),IF(LC9=TODAY(),""Today"",)))))"),"")</f>
        <v/>
      </c>
      <c r="LD12" s="3" t="str">
        <f>IFERROR(__xludf.DUMMYFUNCTION("IF(ISBLANK($A12),, IF((ARRAYFORMULA(SUM(COUNTIFS(OccupancyAddresses,$A12,OccupancyUnits, $B12, 'Tenant Occupancy'!LE$5:LE23,{""&gt;0"",""Occupied"",""Late""}))))&gt;1,""Multiple Bookings"", IF(SUMIFS( 'Tenant Occupancy'!LE$5:LE23,OccupancyUnits,$B12,OccupancyAd"&amp;"dresses,$A12)&gt;0,SUMIFS('Tenant Occupancy'!LE$5:LE23,OccupancyUnits,$B12,OccupancyAddresses,$A12),IFERROR(VLOOKUP($A12&amp;"" ""&amp;$B12, FILTER(ARRAYFORMULA({OccupancyAddresses&amp;"" ""&amp; OccupancyUnits,'Tenant Occupancy'!LE$5:LE23}),INDEX(ARRAYFORMULA({OccupancyAdd"&amp;"resses&amp;"" ""&amp; OccupancyUnits,'Tenant Occupancy'!LE$5:LE23}),0,2)&lt;&gt;""""),2,FALSE),IF(LD9=TODAY(),""Today"",)))))"),"")</f>
        <v/>
      </c>
      <c r="LE12" s="3" t="str">
        <f>IFERROR(__xludf.DUMMYFUNCTION("IF(ISBLANK($A12),, IF((ARRAYFORMULA(SUM(COUNTIFS(OccupancyAddresses,$A12,OccupancyUnits, $B12, 'Tenant Occupancy'!LF$5:LF23,{""&gt;0"",""Occupied"",""Late""}))))&gt;1,""Multiple Bookings"", IF(SUMIFS( 'Tenant Occupancy'!LF$5:LF23,OccupancyUnits,$B12,OccupancyAd"&amp;"dresses,$A12)&gt;0,SUMIFS('Tenant Occupancy'!LF$5:LF23,OccupancyUnits,$B12,OccupancyAddresses,$A12),IFERROR(VLOOKUP($A12&amp;"" ""&amp;$B12, FILTER(ARRAYFORMULA({OccupancyAddresses&amp;"" ""&amp; OccupancyUnits,'Tenant Occupancy'!LF$5:LF23}),INDEX(ARRAYFORMULA({OccupancyAdd"&amp;"resses&amp;"" ""&amp; OccupancyUnits,'Tenant Occupancy'!LF$5:LF23}),0,2)&lt;&gt;""""),2,FALSE),IF(LE9=TODAY(),""Today"",)))))"),"")</f>
        <v/>
      </c>
      <c r="LF12" s="3" t="str">
        <f>IFERROR(__xludf.DUMMYFUNCTION("IF(ISBLANK($A12),, IF((ARRAYFORMULA(SUM(COUNTIFS(OccupancyAddresses,$A12,OccupancyUnits, $B12, 'Tenant Occupancy'!LG$5:LG23,{""&gt;0"",""Occupied"",""Late""}))))&gt;1,""Multiple Bookings"", IF(SUMIFS( 'Tenant Occupancy'!LG$5:LG23,OccupancyUnits,$B12,OccupancyAd"&amp;"dresses,$A12)&gt;0,SUMIFS('Tenant Occupancy'!LG$5:LG23,OccupancyUnits,$B12,OccupancyAddresses,$A12),IFERROR(VLOOKUP($A12&amp;"" ""&amp;$B12, FILTER(ARRAYFORMULA({OccupancyAddresses&amp;"" ""&amp; OccupancyUnits,'Tenant Occupancy'!LG$5:LG23}),INDEX(ARRAYFORMULA({OccupancyAdd"&amp;"resses&amp;"" ""&amp; OccupancyUnits,'Tenant Occupancy'!LG$5:LG23}),0,2)&lt;&gt;""""),2,FALSE),IF(LF9=TODAY(),""Today"",)))))"),"")</f>
        <v/>
      </c>
      <c r="LG12" s="3" t="str">
        <f>IFERROR(__xludf.DUMMYFUNCTION("IF(ISBLANK($A12),, IF((ARRAYFORMULA(SUM(COUNTIFS(OccupancyAddresses,$A12,OccupancyUnits, $B12, 'Tenant Occupancy'!LH$5:LH23,{""&gt;0"",""Occupied"",""Late""}))))&gt;1,""Multiple Bookings"", IF(SUMIFS( 'Tenant Occupancy'!LH$5:LH23,OccupancyUnits,$B12,OccupancyAd"&amp;"dresses,$A12)&gt;0,SUMIFS('Tenant Occupancy'!LH$5:LH23,OccupancyUnits,$B12,OccupancyAddresses,$A12),IFERROR(VLOOKUP($A12&amp;"" ""&amp;$B12, FILTER(ARRAYFORMULA({OccupancyAddresses&amp;"" ""&amp; OccupancyUnits,'Tenant Occupancy'!LH$5:LH23}),INDEX(ARRAYFORMULA({OccupancyAdd"&amp;"resses&amp;"" ""&amp; OccupancyUnits,'Tenant Occupancy'!LH$5:LH23}),0,2)&lt;&gt;""""),2,FALSE),IF(LG9=TODAY(),""Today"",)))))"),"")</f>
        <v/>
      </c>
      <c r="LH12" s="3" t="str">
        <f>IFERROR(__xludf.DUMMYFUNCTION("IF(ISBLANK($A12),, IF((ARRAYFORMULA(SUM(COUNTIFS(OccupancyAddresses,$A12,OccupancyUnits, $B12, 'Tenant Occupancy'!LI$5:LI23,{""&gt;0"",""Occupied"",""Late""}))))&gt;1,""Multiple Bookings"", IF(SUMIFS( 'Tenant Occupancy'!LI$5:LI23,OccupancyUnits,$B12,OccupancyAd"&amp;"dresses,$A12)&gt;0,SUMIFS('Tenant Occupancy'!LI$5:LI23,OccupancyUnits,$B12,OccupancyAddresses,$A12),IFERROR(VLOOKUP($A12&amp;"" ""&amp;$B12, FILTER(ARRAYFORMULA({OccupancyAddresses&amp;"" ""&amp; OccupancyUnits,'Tenant Occupancy'!LI$5:LI23}),INDEX(ARRAYFORMULA({OccupancyAdd"&amp;"resses&amp;"" ""&amp; OccupancyUnits,'Tenant Occupancy'!LI$5:LI23}),0,2)&lt;&gt;""""),2,FALSE),IF(LH9=TODAY(),""Today"",)))))"),"")</f>
        <v/>
      </c>
      <c r="LI12" s="3" t="str">
        <f>IFERROR(__xludf.DUMMYFUNCTION("IF(ISBLANK($A12),, IF((ARRAYFORMULA(SUM(COUNTIFS(OccupancyAddresses,$A12,OccupancyUnits, $B12, 'Tenant Occupancy'!LJ$5:LJ23,{""&gt;0"",""Occupied"",""Late""}))))&gt;1,""Multiple Bookings"", IF(SUMIFS( 'Tenant Occupancy'!LJ$5:LJ23,OccupancyUnits,$B12,OccupancyAd"&amp;"dresses,$A12)&gt;0,SUMIFS('Tenant Occupancy'!LJ$5:LJ23,OccupancyUnits,$B12,OccupancyAddresses,$A12),IFERROR(VLOOKUP($A12&amp;"" ""&amp;$B12, FILTER(ARRAYFORMULA({OccupancyAddresses&amp;"" ""&amp; OccupancyUnits,'Tenant Occupancy'!LJ$5:LJ23}),INDEX(ARRAYFORMULA({OccupancyAdd"&amp;"resses&amp;"" ""&amp; OccupancyUnits,'Tenant Occupancy'!LJ$5:LJ23}),0,2)&lt;&gt;""""),2,FALSE),IF(LI9=TODAY(),""Today"",)))))"),"")</f>
        <v/>
      </c>
      <c r="LJ12" s="3" t="str">
        <f>IFERROR(__xludf.DUMMYFUNCTION("IF(ISBLANK($A12),, IF((ARRAYFORMULA(SUM(COUNTIFS(OccupancyAddresses,$A12,OccupancyUnits, $B12, 'Tenant Occupancy'!LK$5:LK23,{""&gt;0"",""Occupied"",""Late""}))))&gt;1,""Multiple Bookings"", IF(SUMIFS( 'Tenant Occupancy'!LK$5:LK23,OccupancyUnits,$B12,OccupancyAd"&amp;"dresses,$A12)&gt;0,SUMIFS('Tenant Occupancy'!LK$5:LK23,OccupancyUnits,$B12,OccupancyAddresses,$A12),IFERROR(VLOOKUP($A12&amp;"" ""&amp;$B12, FILTER(ARRAYFORMULA({OccupancyAddresses&amp;"" ""&amp; OccupancyUnits,'Tenant Occupancy'!LK$5:LK23}),INDEX(ARRAYFORMULA({OccupancyAdd"&amp;"resses&amp;"" ""&amp; OccupancyUnits,'Tenant Occupancy'!LK$5:LK23}),0,2)&lt;&gt;""""),2,FALSE),IF(LJ9=TODAY(),""Today"",)))))"),"")</f>
        <v/>
      </c>
      <c r="LK12" s="3" t="str">
        <f>IFERROR(__xludf.DUMMYFUNCTION("IF(ISBLANK($A12),, IF((ARRAYFORMULA(SUM(COUNTIFS(OccupancyAddresses,$A12,OccupancyUnits, $B12, 'Tenant Occupancy'!LL$5:LL23,{""&gt;0"",""Occupied"",""Late""}))))&gt;1,""Multiple Bookings"", IF(SUMIFS( 'Tenant Occupancy'!LL$5:LL23,OccupancyUnits,$B12,OccupancyAd"&amp;"dresses,$A12)&gt;0,SUMIFS('Tenant Occupancy'!LL$5:LL23,OccupancyUnits,$B12,OccupancyAddresses,$A12),IFERROR(VLOOKUP($A12&amp;"" ""&amp;$B12, FILTER(ARRAYFORMULA({OccupancyAddresses&amp;"" ""&amp; OccupancyUnits,'Tenant Occupancy'!LL$5:LL23}),INDEX(ARRAYFORMULA({OccupancyAdd"&amp;"resses&amp;"" ""&amp; OccupancyUnits,'Tenant Occupancy'!LL$5:LL23}),0,2)&lt;&gt;""""),2,FALSE),IF(LK9=TODAY(),""Today"",)))))"),"")</f>
        <v/>
      </c>
      <c r="LL12" s="3" t="str">
        <f>IFERROR(__xludf.DUMMYFUNCTION("IF(ISBLANK($A12),, IF((ARRAYFORMULA(SUM(COUNTIFS(OccupancyAddresses,$A12,OccupancyUnits, $B12, 'Tenant Occupancy'!LM$5:LM23,{""&gt;0"",""Occupied"",""Late""}))))&gt;1,""Multiple Bookings"", IF(SUMIFS( 'Tenant Occupancy'!LM$5:LM23,OccupancyUnits,$B12,OccupancyAd"&amp;"dresses,$A12)&gt;0,SUMIFS('Tenant Occupancy'!LM$5:LM23,OccupancyUnits,$B12,OccupancyAddresses,$A12),IFERROR(VLOOKUP($A12&amp;"" ""&amp;$B12, FILTER(ARRAYFORMULA({OccupancyAddresses&amp;"" ""&amp; OccupancyUnits,'Tenant Occupancy'!LM$5:LM23}),INDEX(ARRAYFORMULA({OccupancyAdd"&amp;"resses&amp;"" ""&amp; OccupancyUnits,'Tenant Occupancy'!LM$5:LM23}),0,2)&lt;&gt;""""),2,FALSE),IF(LL9=TODAY(),""Today"",)))))"),"")</f>
        <v/>
      </c>
      <c r="LM12" s="3" t="str">
        <f>IFERROR(__xludf.DUMMYFUNCTION("IF(ISBLANK($A12),, IF((ARRAYFORMULA(SUM(COUNTIFS(OccupancyAddresses,$A12,OccupancyUnits, $B12, 'Tenant Occupancy'!LN$5:LN23,{""&gt;0"",""Occupied"",""Late""}))))&gt;1,""Multiple Bookings"", IF(SUMIFS( 'Tenant Occupancy'!LN$5:LN23,OccupancyUnits,$B12,OccupancyAd"&amp;"dresses,$A12)&gt;0,SUMIFS('Tenant Occupancy'!LN$5:LN23,OccupancyUnits,$B12,OccupancyAddresses,$A12),IFERROR(VLOOKUP($A12&amp;"" ""&amp;$B12, FILTER(ARRAYFORMULA({OccupancyAddresses&amp;"" ""&amp; OccupancyUnits,'Tenant Occupancy'!LN$5:LN23}),INDEX(ARRAYFORMULA({OccupancyAdd"&amp;"resses&amp;"" ""&amp; OccupancyUnits,'Tenant Occupancy'!LN$5:LN23}),0,2)&lt;&gt;""""),2,FALSE),IF(LM9=TODAY(),""Today"",)))))"),"")</f>
        <v/>
      </c>
      <c r="LN12" s="3" t="str">
        <f>IFERROR(__xludf.DUMMYFUNCTION("IF(ISBLANK($A12),, IF((ARRAYFORMULA(SUM(COUNTIFS(OccupancyAddresses,$A12,OccupancyUnits, $B12, 'Tenant Occupancy'!LO$5:LO23,{""&gt;0"",""Occupied"",""Late""}))))&gt;1,""Multiple Bookings"", IF(SUMIFS( 'Tenant Occupancy'!LO$5:LO23,OccupancyUnits,$B12,OccupancyAd"&amp;"dresses,$A12)&gt;0,SUMIFS('Tenant Occupancy'!LO$5:LO23,OccupancyUnits,$B12,OccupancyAddresses,$A12),IFERROR(VLOOKUP($A12&amp;"" ""&amp;$B12, FILTER(ARRAYFORMULA({OccupancyAddresses&amp;"" ""&amp; OccupancyUnits,'Tenant Occupancy'!LO$5:LO23}),INDEX(ARRAYFORMULA({OccupancyAdd"&amp;"resses&amp;"" ""&amp; OccupancyUnits,'Tenant Occupancy'!LO$5:LO23}),0,2)&lt;&gt;""""),2,FALSE),IF(LN9=TODAY(),""Today"",)))))"),"")</f>
        <v/>
      </c>
      <c r="LO12" s="3" t="str">
        <f>IFERROR(__xludf.DUMMYFUNCTION("IF(ISBLANK($A12),, IF((ARRAYFORMULA(SUM(COUNTIFS(OccupancyAddresses,$A12,OccupancyUnits, $B12, 'Tenant Occupancy'!LP$5:LP23,{""&gt;0"",""Occupied"",""Late""}))))&gt;1,""Multiple Bookings"", IF(SUMIFS( 'Tenant Occupancy'!LP$5:LP23,OccupancyUnits,$B12,OccupancyAd"&amp;"dresses,$A12)&gt;0,SUMIFS('Tenant Occupancy'!LP$5:LP23,OccupancyUnits,$B12,OccupancyAddresses,$A12),IFERROR(VLOOKUP($A12&amp;"" ""&amp;$B12, FILTER(ARRAYFORMULA({OccupancyAddresses&amp;"" ""&amp; OccupancyUnits,'Tenant Occupancy'!LP$5:LP23}),INDEX(ARRAYFORMULA({OccupancyAdd"&amp;"resses&amp;"" ""&amp; OccupancyUnits,'Tenant Occupancy'!LP$5:LP23}),0,2)&lt;&gt;""""),2,FALSE),IF(LO9=TODAY(),""Today"",)))))"),"")</f>
        <v/>
      </c>
      <c r="LP12" s="3" t="str">
        <f>IFERROR(__xludf.DUMMYFUNCTION("IF(ISBLANK($A12),, IF((ARRAYFORMULA(SUM(COUNTIFS(OccupancyAddresses,$A12,OccupancyUnits, $B12, 'Tenant Occupancy'!LQ$5:LQ23,{""&gt;0"",""Occupied"",""Late""}))))&gt;1,""Multiple Bookings"", IF(SUMIFS( 'Tenant Occupancy'!LQ$5:LQ23,OccupancyUnits,$B12,OccupancyAd"&amp;"dresses,$A12)&gt;0,SUMIFS('Tenant Occupancy'!LQ$5:LQ23,OccupancyUnits,$B12,OccupancyAddresses,$A12),IFERROR(VLOOKUP($A12&amp;"" ""&amp;$B12, FILTER(ARRAYFORMULA({OccupancyAddresses&amp;"" ""&amp; OccupancyUnits,'Tenant Occupancy'!LQ$5:LQ23}),INDEX(ARRAYFORMULA({OccupancyAdd"&amp;"resses&amp;"" ""&amp; OccupancyUnits,'Tenant Occupancy'!LQ$5:LQ23}),0,2)&lt;&gt;""""),2,FALSE),IF(LP9=TODAY(),""Today"",)))))"),"")</f>
        <v/>
      </c>
      <c r="LQ12" s="3" t="str">
        <f>IFERROR(__xludf.DUMMYFUNCTION("IF(ISBLANK($A12),, IF((ARRAYFORMULA(SUM(COUNTIFS(OccupancyAddresses,$A12,OccupancyUnits, $B12, 'Tenant Occupancy'!LR$5:LR23,{""&gt;0"",""Occupied"",""Late""}))))&gt;1,""Multiple Bookings"", IF(SUMIFS( 'Tenant Occupancy'!LR$5:LR23,OccupancyUnits,$B12,OccupancyAd"&amp;"dresses,$A12)&gt;0,SUMIFS('Tenant Occupancy'!LR$5:LR23,OccupancyUnits,$B12,OccupancyAddresses,$A12),IFERROR(VLOOKUP($A12&amp;"" ""&amp;$B12, FILTER(ARRAYFORMULA({OccupancyAddresses&amp;"" ""&amp; OccupancyUnits,'Tenant Occupancy'!LR$5:LR23}),INDEX(ARRAYFORMULA({OccupancyAdd"&amp;"resses&amp;"" ""&amp; OccupancyUnits,'Tenant Occupancy'!LR$5:LR23}),0,2)&lt;&gt;""""),2,FALSE),IF(LQ9=TODAY(),""Today"",)))))"),"")</f>
        <v/>
      </c>
      <c r="LR12" s="3" t="str">
        <f>IFERROR(__xludf.DUMMYFUNCTION("IF(ISBLANK($A12),, IF((ARRAYFORMULA(SUM(COUNTIFS(OccupancyAddresses,$A12,OccupancyUnits, $B12, 'Tenant Occupancy'!LS$5:LS23,{""&gt;0"",""Occupied"",""Late""}))))&gt;1,""Multiple Bookings"", IF(SUMIFS( 'Tenant Occupancy'!LS$5:LS23,OccupancyUnits,$B12,OccupancyAd"&amp;"dresses,$A12)&gt;0,SUMIFS('Tenant Occupancy'!LS$5:LS23,OccupancyUnits,$B12,OccupancyAddresses,$A12),IFERROR(VLOOKUP($A12&amp;"" ""&amp;$B12, FILTER(ARRAYFORMULA({OccupancyAddresses&amp;"" ""&amp; OccupancyUnits,'Tenant Occupancy'!LS$5:LS23}),INDEX(ARRAYFORMULA({OccupancyAdd"&amp;"resses&amp;"" ""&amp; OccupancyUnits,'Tenant Occupancy'!LS$5:LS23}),0,2)&lt;&gt;""""),2,FALSE),IF(LR9=TODAY(),""Today"",)))))"),"")</f>
        <v/>
      </c>
      <c r="LS12" s="3" t="str">
        <f>IFERROR(__xludf.DUMMYFUNCTION("IF(ISBLANK($A12),, IF((ARRAYFORMULA(SUM(COUNTIFS(OccupancyAddresses,$A12,OccupancyUnits, $B12, 'Tenant Occupancy'!LT$5:LT23,{""&gt;0"",""Occupied"",""Late""}))))&gt;1,""Multiple Bookings"", IF(SUMIFS( 'Tenant Occupancy'!LT$5:LT23,OccupancyUnits,$B12,OccupancyAd"&amp;"dresses,$A12)&gt;0,SUMIFS('Tenant Occupancy'!LT$5:LT23,OccupancyUnits,$B12,OccupancyAddresses,$A12),IFERROR(VLOOKUP($A12&amp;"" ""&amp;$B12, FILTER(ARRAYFORMULA({OccupancyAddresses&amp;"" ""&amp; OccupancyUnits,'Tenant Occupancy'!LT$5:LT23}),INDEX(ARRAYFORMULA({OccupancyAdd"&amp;"resses&amp;"" ""&amp; OccupancyUnits,'Tenant Occupancy'!LT$5:LT23}),0,2)&lt;&gt;""""),2,FALSE),IF(LS9=TODAY(),""Today"",)))))"),"")</f>
        <v/>
      </c>
      <c r="LT12" s="3" t="str">
        <f>IFERROR(__xludf.DUMMYFUNCTION("IF(ISBLANK($A12),, IF((ARRAYFORMULA(SUM(COUNTIFS(OccupancyAddresses,$A12,OccupancyUnits, $B12, 'Tenant Occupancy'!LU$5:LU23,{""&gt;0"",""Occupied"",""Late""}))))&gt;1,""Multiple Bookings"", IF(SUMIFS( 'Tenant Occupancy'!LU$5:LU23,OccupancyUnits,$B12,OccupancyAd"&amp;"dresses,$A12)&gt;0,SUMIFS('Tenant Occupancy'!LU$5:LU23,OccupancyUnits,$B12,OccupancyAddresses,$A12),IFERROR(VLOOKUP($A12&amp;"" ""&amp;$B12, FILTER(ARRAYFORMULA({OccupancyAddresses&amp;"" ""&amp; OccupancyUnits,'Tenant Occupancy'!LU$5:LU23}),INDEX(ARRAYFORMULA({OccupancyAdd"&amp;"resses&amp;"" ""&amp; OccupancyUnits,'Tenant Occupancy'!LU$5:LU23}),0,2)&lt;&gt;""""),2,FALSE),IF(LT9=TODAY(),""Today"",)))))"),"")</f>
        <v/>
      </c>
      <c r="LU12" s="3" t="str">
        <f>IFERROR(__xludf.DUMMYFUNCTION("IF(ISBLANK($A12),, IF((ARRAYFORMULA(SUM(COUNTIFS(OccupancyAddresses,$A12,OccupancyUnits, $B12, 'Tenant Occupancy'!LV$5:LV23,{""&gt;0"",""Occupied"",""Late""}))))&gt;1,""Multiple Bookings"", IF(SUMIFS( 'Tenant Occupancy'!LV$5:LV23,OccupancyUnits,$B12,OccupancyAd"&amp;"dresses,$A12)&gt;0,SUMIFS('Tenant Occupancy'!LV$5:LV23,OccupancyUnits,$B12,OccupancyAddresses,$A12),IFERROR(VLOOKUP($A12&amp;"" ""&amp;$B12, FILTER(ARRAYFORMULA({OccupancyAddresses&amp;"" ""&amp; OccupancyUnits,'Tenant Occupancy'!LV$5:LV23}),INDEX(ARRAYFORMULA({OccupancyAdd"&amp;"resses&amp;"" ""&amp; OccupancyUnits,'Tenant Occupancy'!LV$5:LV23}),0,2)&lt;&gt;""""),2,FALSE),IF(LU9=TODAY(),""Today"",)))))"),"")</f>
        <v/>
      </c>
      <c r="LV12" s="3" t="str">
        <f>IFERROR(__xludf.DUMMYFUNCTION("IF(ISBLANK($A12),, IF((ARRAYFORMULA(SUM(COUNTIFS(OccupancyAddresses,$A12,OccupancyUnits, $B12, 'Tenant Occupancy'!LW$5:LW23,{""&gt;0"",""Occupied"",""Late""}))))&gt;1,""Multiple Bookings"", IF(SUMIFS( 'Tenant Occupancy'!LW$5:LW23,OccupancyUnits,$B12,OccupancyAd"&amp;"dresses,$A12)&gt;0,SUMIFS('Tenant Occupancy'!LW$5:LW23,OccupancyUnits,$B12,OccupancyAddresses,$A12),IFERROR(VLOOKUP($A12&amp;"" ""&amp;$B12, FILTER(ARRAYFORMULA({OccupancyAddresses&amp;"" ""&amp; OccupancyUnits,'Tenant Occupancy'!LW$5:LW23}),INDEX(ARRAYFORMULA({OccupancyAdd"&amp;"resses&amp;"" ""&amp; OccupancyUnits,'Tenant Occupancy'!LW$5:LW23}),0,2)&lt;&gt;""""),2,FALSE),IF(LV9=TODAY(),""Today"",)))))"),"")</f>
        <v/>
      </c>
      <c r="LW12" s="3" t="str">
        <f>IFERROR(__xludf.DUMMYFUNCTION("IF(ISBLANK($A12),, IF((ARRAYFORMULA(SUM(COUNTIFS(OccupancyAddresses,$A12,OccupancyUnits, $B12, 'Tenant Occupancy'!LX$5:LX23,{""&gt;0"",""Occupied"",""Late""}))))&gt;1,""Multiple Bookings"", IF(SUMIFS( 'Tenant Occupancy'!LX$5:LX23,OccupancyUnits,$B12,OccupancyAd"&amp;"dresses,$A12)&gt;0,SUMIFS('Tenant Occupancy'!LX$5:LX23,OccupancyUnits,$B12,OccupancyAddresses,$A12),IFERROR(VLOOKUP($A12&amp;"" ""&amp;$B12, FILTER(ARRAYFORMULA({OccupancyAddresses&amp;"" ""&amp; OccupancyUnits,'Tenant Occupancy'!LX$5:LX23}),INDEX(ARRAYFORMULA({OccupancyAdd"&amp;"resses&amp;"" ""&amp; OccupancyUnits,'Tenant Occupancy'!LX$5:LX23}),0,2)&lt;&gt;""""),2,FALSE),IF(LW9=TODAY(),""Today"",)))))"),"")</f>
        <v/>
      </c>
      <c r="LX12" s="3" t="str">
        <f>IFERROR(__xludf.DUMMYFUNCTION("IF(ISBLANK($A12),, IF((ARRAYFORMULA(SUM(COUNTIFS(OccupancyAddresses,$A12,OccupancyUnits, $B12, 'Tenant Occupancy'!LY$5:LY23,{""&gt;0"",""Occupied"",""Late""}))))&gt;1,""Multiple Bookings"", IF(SUMIFS( 'Tenant Occupancy'!LY$5:LY23,OccupancyUnits,$B12,OccupancyAd"&amp;"dresses,$A12)&gt;0,SUMIFS('Tenant Occupancy'!LY$5:LY23,OccupancyUnits,$B12,OccupancyAddresses,$A12),IFERROR(VLOOKUP($A12&amp;"" ""&amp;$B12, FILTER(ARRAYFORMULA({OccupancyAddresses&amp;"" ""&amp; OccupancyUnits,'Tenant Occupancy'!LY$5:LY23}),INDEX(ARRAYFORMULA({OccupancyAdd"&amp;"resses&amp;"" ""&amp; OccupancyUnits,'Tenant Occupancy'!LY$5:LY23}),0,2)&lt;&gt;""""),2,FALSE),IF(LX9=TODAY(),""Today"",)))))"),"")</f>
        <v/>
      </c>
      <c r="LY12" s="3" t="str">
        <f>IFERROR(__xludf.DUMMYFUNCTION("IF(ISBLANK($A12),, IF((ARRAYFORMULA(SUM(COUNTIFS(OccupancyAddresses,$A12,OccupancyUnits, $B12, 'Tenant Occupancy'!LZ$5:LZ23,{""&gt;0"",""Occupied"",""Late""}))))&gt;1,""Multiple Bookings"", IF(SUMIFS( 'Tenant Occupancy'!LZ$5:LZ23,OccupancyUnits,$B12,OccupancyAd"&amp;"dresses,$A12)&gt;0,SUMIFS('Tenant Occupancy'!LZ$5:LZ23,OccupancyUnits,$B12,OccupancyAddresses,$A12),IFERROR(VLOOKUP($A12&amp;"" ""&amp;$B12, FILTER(ARRAYFORMULA({OccupancyAddresses&amp;"" ""&amp; OccupancyUnits,'Tenant Occupancy'!LZ$5:LZ23}),INDEX(ARRAYFORMULA({OccupancyAdd"&amp;"resses&amp;"" ""&amp; OccupancyUnits,'Tenant Occupancy'!LZ$5:LZ23}),0,2)&lt;&gt;""""),2,FALSE),IF(LY9=TODAY(),""Today"",)))))"),"")</f>
        <v/>
      </c>
      <c r="LZ12" s="3" t="str">
        <f>IFERROR(__xludf.DUMMYFUNCTION("IF(ISBLANK($A12),, IF((ARRAYFORMULA(SUM(COUNTIFS(OccupancyAddresses,$A12,OccupancyUnits, $B12, 'Tenant Occupancy'!MA$5:MA23,{""&gt;0"",""Occupied"",""Late""}))))&gt;1,""Multiple Bookings"", IF(SUMIFS( 'Tenant Occupancy'!MA$5:MA23,OccupancyUnits,$B12,OccupancyAd"&amp;"dresses,$A12)&gt;0,SUMIFS('Tenant Occupancy'!MA$5:MA23,OccupancyUnits,$B12,OccupancyAddresses,$A12),IFERROR(VLOOKUP($A12&amp;"" ""&amp;$B12, FILTER(ARRAYFORMULA({OccupancyAddresses&amp;"" ""&amp; OccupancyUnits,'Tenant Occupancy'!MA$5:MA23}),INDEX(ARRAYFORMULA({OccupancyAdd"&amp;"resses&amp;"" ""&amp; OccupancyUnits,'Tenant Occupancy'!MA$5:MA23}),0,2)&lt;&gt;""""),2,FALSE),IF(LZ9=TODAY(),""Today"",)))))"),"")</f>
        <v/>
      </c>
      <c r="MA12" s="3" t="str">
        <f>IFERROR(__xludf.DUMMYFUNCTION("IF(ISBLANK($A12),, IF((ARRAYFORMULA(SUM(COUNTIFS(OccupancyAddresses,$A12,OccupancyUnits, $B12, 'Tenant Occupancy'!MB$5:MB23,{""&gt;0"",""Occupied"",""Late""}))))&gt;1,""Multiple Bookings"", IF(SUMIFS( 'Tenant Occupancy'!MB$5:MB23,OccupancyUnits,$B12,OccupancyAd"&amp;"dresses,$A12)&gt;0,SUMIFS('Tenant Occupancy'!MB$5:MB23,OccupancyUnits,$B12,OccupancyAddresses,$A12),IFERROR(VLOOKUP($A12&amp;"" ""&amp;$B12, FILTER(ARRAYFORMULA({OccupancyAddresses&amp;"" ""&amp; OccupancyUnits,'Tenant Occupancy'!MB$5:MB23}),INDEX(ARRAYFORMULA({OccupancyAdd"&amp;"resses&amp;"" ""&amp; OccupancyUnits,'Tenant Occupancy'!MB$5:MB23}),0,2)&lt;&gt;""""),2,FALSE),IF(MA9=TODAY(),""Today"",)))))"),"")</f>
        <v/>
      </c>
      <c r="MB12" s="3" t="str">
        <f>IFERROR(__xludf.DUMMYFUNCTION("IF(ISBLANK($A12),, IF((ARRAYFORMULA(SUM(COUNTIFS(OccupancyAddresses,$A12,OccupancyUnits, $B12, 'Tenant Occupancy'!MC$5:MC23,{""&gt;0"",""Occupied"",""Late""}))))&gt;1,""Multiple Bookings"", IF(SUMIFS( 'Tenant Occupancy'!MC$5:MC23,OccupancyUnits,$B12,OccupancyAd"&amp;"dresses,$A12)&gt;0,SUMIFS('Tenant Occupancy'!MC$5:MC23,OccupancyUnits,$B12,OccupancyAddresses,$A12),IFERROR(VLOOKUP($A12&amp;"" ""&amp;$B12, FILTER(ARRAYFORMULA({OccupancyAddresses&amp;"" ""&amp; OccupancyUnits,'Tenant Occupancy'!MC$5:MC23}),INDEX(ARRAYFORMULA({OccupancyAdd"&amp;"resses&amp;"" ""&amp; OccupancyUnits,'Tenant Occupancy'!MC$5:MC23}),0,2)&lt;&gt;""""),2,FALSE),IF(MB9=TODAY(),""Today"",)))))"),"")</f>
        <v/>
      </c>
      <c r="MC12" s="3" t="str">
        <f>IFERROR(__xludf.DUMMYFUNCTION("IF(ISBLANK($A12),, IF((ARRAYFORMULA(SUM(COUNTIFS(OccupancyAddresses,$A12,OccupancyUnits, $B12, 'Tenant Occupancy'!MD$5:MD23,{""&gt;0"",""Occupied"",""Late""}))))&gt;1,""Multiple Bookings"", IF(SUMIFS( 'Tenant Occupancy'!MD$5:MD23,OccupancyUnits,$B12,OccupancyAd"&amp;"dresses,$A12)&gt;0,SUMIFS('Tenant Occupancy'!MD$5:MD23,OccupancyUnits,$B12,OccupancyAddresses,$A12),IFERROR(VLOOKUP($A12&amp;"" ""&amp;$B12, FILTER(ARRAYFORMULA({OccupancyAddresses&amp;"" ""&amp; OccupancyUnits,'Tenant Occupancy'!MD$5:MD23}),INDEX(ARRAYFORMULA({OccupancyAdd"&amp;"resses&amp;"" ""&amp; OccupancyUnits,'Tenant Occupancy'!MD$5:MD23}),0,2)&lt;&gt;""""),2,FALSE),IF(MC9=TODAY(),""Today"",)))))"),"")</f>
        <v/>
      </c>
      <c r="MD12" s="3" t="str">
        <f>IFERROR(__xludf.DUMMYFUNCTION("IF(ISBLANK($A12),, IF((ARRAYFORMULA(SUM(COUNTIFS(OccupancyAddresses,$A12,OccupancyUnits, $B12, 'Tenant Occupancy'!ME$5:ME23,{""&gt;0"",""Occupied"",""Late""}))))&gt;1,""Multiple Bookings"", IF(SUMIFS( 'Tenant Occupancy'!ME$5:ME23,OccupancyUnits,$B12,OccupancyAd"&amp;"dresses,$A12)&gt;0,SUMIFS('Tenant Occupancy'!ME$5:ME23,OccupancyUnits,$B12,OccupancyAddresses,$A12),IFERROR(VLOOKUP($A12&amp;"" ""&amp;$B12, FILTER(ARRAYFORMULA({OccupancyAddresses&amp;"" ""&amp; OccupancyUnits,'Tenant Occupancy'!ME$5:ME23}),INDEX(ARRAYFORMULA({OccupancyAdd"&amp;"resses&amp;"" ""&amp; OccupancyUnits,'Tenant Occupancy'!ME$5:ME23}),0,2)&lt;&gt;""""),2,FALSE),IF(MD9=TODAY(),""Today"",)))))"),"")</f>
        <v/>
      </c>
      <c r="ME12" s="3" t="str">
        <f>IFERROR(__xludf.DUMMYFUNCTION("IF(ISBLANK($A12),, IF((ARRAYFORMULA(SUM(COUNTIFS(OccupancyAddresses,$A12,OccupancyUnits, $B12, 'Tenant Occupancy'!MF$5:MF23,{""&gt;0"",""Occupied"",""Late""}))))&gt;1,""Multiple Bookings"", IF(SUMIFS( 'Tenant Occupancy'!MF$5:MF23,OccupancyUnits,$B12,OccupancyAd"&amp;"dresses,$A12)&gt;0,SUMIFS('Tenant Occupancy'!MF$5:MF23,OccupancyUnits,$B12,OccupancyAddresses,$A12),IFERROR(VLOOKUP($A12&amp;"" ""&amp;$B12, FILTER(ARRAYFORMULA({OccupancyAddresses&amp;"" ""&amp; OccupancyUnits,'Tenant Occupancy'!MF$5:MF23}),INDEX(ARRAYFORMULA({OccupancyAdd"&amp;"resses&amp;"" ""&amp; OccupancyUnits,'Tenant Occupancy'!MF$5:MF23}),0,2)&lt;&gt;""""),2,FALSE),IF(ME9=TODAY(),""Today"",)))))"),"")</f>
        <v/>
      </c>
      <c r="MF12" s="3" t="str">
        <f>IFERROR(__xludf.DUMMYFUNCTION("IF(ISBLANK($A12),, IF((ARRAYFORMULA(SUM(COUNTIFS(OccupancyAddresses,$A12,OccupancyUnits, $B12, 'Tenant Occupancy'!MG$5:MG23,{""&gt;0"",""Occupied"",""Late""}))))&gt;1,""Multiple Bookings"", IF(SUMIFS( 'Tenant Occupancy'!MG$5:MG23,OccupancyUnits,$B12,OccupancyAd"&amp;"dresses,$A12)&gt;0,SUMIFS('Tenant Occupancy'!MG$5:MG23,OccupancyUnits,$B12,OccupancyAddresses,$A12),IFERROR(VLOOKUP($A12&amp;"" ""&amp;$B12, FILTER(ARRAYFORMULA({OccupancyAddresses&amp;"" ""&amp; OccupancyUnits,'Tenant Occupancy'!MG$5:MG23}),INDEX(ARRAYFORMULA({OccupancyAdd"&amp;"resses&amp;"" ""&amp; OccupancyUnits,'Tenant Occupancy'!MG$5:MG23}),0,2)&lt;&gt;""""),2,FALSE),IF(MF9=TODAY(),""Today"",)))))"),"")</f>
        <v/>
      </c>
      <c r="MG12" s="3" t="str">
        <f>IFERROR(__xludf.DUMMYFUNCTION("IF(ISBLANK($A12),, IF((ARRAYFORMULA(SUM(COUNTIFS(OccupancyAddresses,$A12,OccupancyUnits, $B12, 'Tenant Occupancy'!MH$5:MH23,{""&gt;0"",""Occupied"",""Late""}))))&gt;1,""Multiple Bookings"", IF(SUMIFS( 'Tenant Occupancy'!MH$5:MH23,OccupancyUnits,$B12,OccupancyAd"&amp;"dresses,$A12)&gt;0,SUMIFS('Tenant Occupancy'!MH$5:MH23,OccupancyUnits,$B12,OccupancyAddresses,$A12),IFERROR(VLOOKUP($A12&amp;"" ""&amp;$B12, FILTER(ARRAYFORMULA({OccupancyAddresses&amp;"" ""&amp; OccupancyUnits,'Tenant Occupancy'!MH$5:MH23}),INDEX(ARRAYFORMULA({OccupancyAdd"&amp;"resses&amp;"" ""&amp; OccupancyUnits,'Tenant Occupancy'!MH$5:MH23}),0,2)&lt;&gt;""""),2,FALSE),IF(MG9=TODAY(),""Today"",)))))"),"")</f>
        <v/>
      </c>
      <c r="MH12" s="3" t="str">
        <f>IFERROR(__xludf.DUMMYFUNCTION("IF(ISBLANK($A12),, IF((ARRAYFORMULA(SUM(COUNTIFS(OccupancyAddresses,$A12,OccupancyUnits, $B12, 'Tenant Occupancy'!MI$5:MI23,{""&gt;0"",""Occupied"",""Late""}))))&gt;1,""Multiple Bookings"", IF(SUMIFS( 'Tenant Occupancy'!MI$5:MI23,OccupancyUnits,$B12,OccupancyAd"&amp;"dresses,$A12)&gt;0,SUMIFS('Tenant Occupancy'!MI$5:MI23,OccupancyUnits,$B12,OccupancyAddresses,$A12),IFERROR(VLOOKUP($A12&amp;"" ""&amp;$B12, FILTER(ARRAYFORMULA({OccupancyAddresses&amp;"" ""&amp; OccupancyUnits,'Tenant Occupancy'!MI$5:MI23}),INDEX(ARRAYFORMULA({OccupancyAdd"&amp;"resses&amp;"" ""&amp; OccupancyUnits,'Tenant Occupancy'!MI$5:MI23}),0,2)&lt;&gt;""""),2,FALSE),IF(MH9=TODAY(),""Today"",)))))"),"")</f>
        <v/>
      </c>
      <c r="MI12" s="3" t="str">
        <f>IFERROR(__xludf.DUMMYFUNCTION("IF(ISBLANK($A12),, IF((ARRAYFORMULA(SUM(COUNTIFS(OccupancyAddresses,$A12,OccupancyUnits, $B12, 'Tenant Occupancy'!MJ$5:MJ23,{""&gt;0"",""Occupied"",""Late""}))))&gt;1,""Multiple Bookings"", IF(SUMIFS( 'Tenant Occupancy'!MJ$5:MJ23,OccupancyUnits,$B12,OccupancyAd"&amp;"dresses,$A12)&gt;0,SUMIFS('Tenant Occupancy'!MJ$5:MJ23,OccupancyUnits,$B12,OccupancyAddresses,$A12),IFERROR(VLOOKUP($A12&amp;"" ""&amp;$B12, FILTER(ARRAYFORMULA({OccupancyAddresses&amp;"" ""&amp; OccupancyUnits,'Tenant Occupancy'!MJ$5:MJ23}),INDEX(ARRAYFORMULA({OccupancyAdd"&amp;"resses&amp;"" ""&amp; OccupancyUnits,'Tenant Occupancy'!MJ$5:MJ23}),0,2)&lt;&gt;""""),2,FALSE),IF(MI9=TODAY(),""Today"",)))))"),"")</f>
        <v/>
      </c>
      <c r="MJ12" s="3" t="str">
        <f>IFERROR(__xludf.DUMMYFUNCTION("IF(ISBLANK($A12),, IF((ARRAYFORMULA(SUM(COUNTIFS(OccupancyAddresses,$A12,OccupancyUnits, $B12, 'Tenant Occupancy'!MK$5:MK23,{""&gt;0"",""Occupied"",""Late""}))))&gt;1,""Multiple Bookings"", IF(SUMIFS( 'Tenant Occupancy'!MK$5:MK23,OccupancyUnits,$B12,OccupancyAd"&amp;"dresses,$A12)&gt;0,SUMIFS('Tenant Occupancy'!MK$5:MK23,OccupancyUnits,$B12,OccupancyAddresses,$A12),IFERROR(VLOOKUP($A12&amp;"" ""&amp;$B12, FILTER(ARRAYFORMULA({OccupancyAddresses&amp;"" ""&amp; OccupancyUnits,'Tenant Occupancy'!MK$5:MK23}),INDEX(ARRAYFORMULA({OccupancyAdd"&amp;"resses&amp;"" ""&amp; OccupancyUnits,'Tenant Occupancy'!MK$5:MK23}),0,2)&lt;&gt;""""),2,FALSE),IF(MJ9=TODAY(),""Today"",)))))"),"")</f>
        <v/>
      </c>
      <c r="MK12" s="3" t="str">
        <f>IFERROR(__xludf.DUMMYFUNCTION("IF(ISBLANK($A12),, IF((ARRAYFORMULA(SUM(COUNTIFS(OccupancyAddresses,$A12,OccupancyUnits, $B12, 'Tenant Occupancy'!ML$5:ML23,{""&gt;0"",""Occupied"",""Late""}))))&gt;1,""Multiple Bookings"", IF(SUMIFS( 'Tenant Occupancy'!ML$5:ML23,OccupancyUnits,$B12,OccupancyAd"&amp;"dresses,$A12)&gt;0,SUMIFS('Tenant Occupancy'!ML$5:ML23,OccupancyUnits,$B12,OccupancyAddresses,$A12),IFERROR(VLOOKUP($A12&amp;"" ""&amp;$B12, FILTER(ARRAYFORMULA({OccupancyAddresses&amp;"" ""&amp; OccupancyUnits,'Tenant Occupancy'!ML$5:ML23}),INDEX(ARRAYFORMULA({OccupancyAdd"&amp;"resses&amp;"" ""&amp; OccupancyUnits,'Tenant Occupancy'!ML$5:ML23}),0,2)&lt;&gt;""""),2,FALSE),IF(MK9=TODAY(),""Today"",)))))"),"")</f>
        <v/>
      </c>
      <c r="ML12" s="3" t="str">
        <f>IFERROR(__xludf.DUMMYFUNCTION("IF(ISBLANK($A12),, IF((ARRAYFORMULA(SUM(COUNTIFS(OccupancyAddresses,$A12,OccupancyUnits, $B12, 'Tenant Occupancy'!MM$5:MM23,{""&gt;0"",""Occupied"",""Late""}))))&gt;1,""Multiple Bookings"", IF(SUMIFS( 'Tenant Occupancy'!MM$5:MM23,OccupancyUnits,$B12,OccupancyAd"&amp;"dresses,$A12)&gt;0,SUMIFS('Tenant Occupancy'!MM$5:MM23,OccupancyUnits,$B12,OccupancyAddresses,$A12),IFERROR(VLOOKUP($A12&amp;"" ""&amp;$B12, FILTER(ARRAYFORMULA({OccupancyAddresses&amp;"" ""&amp; OccupancyUnits,'Tenant Occupancy'!MM$5:MM23}),INDEX(ARRAYFORMULA({OccupancyAdd"&amp;"resses&amp;"" ""&amp; OccupancyUnits,'Tenant Occupancy'!MM$5:MM23}),0,2)&lt;&gt;""""),2,FALSE),IF(ML9=TODAY(),""Today"",)))))"),"")</f>
        <v/>
      </c>
      <c r="MM12" s="3" t="str">
        <f>IFERROR(__xludf.DUMMYFUNCTION("IF(ISBLANK($A12),, IF((ARRAYFORMULA(SUM(COUNTIFS(OccupancyAddresses,$A12,OccupancyUnits, $B12, 'Tenant Occupancy'!MN$5:MN23,{""&gt;0"",""Occupied"",""Late""}))))&gt;1,""Multiple Bookings"", IF(SUMIFS( 'Tenant Occupancy'!MN$5:MN23,OccupancyUnits,$B12,OccupancyAd"&amp;"dresses,$A12)&gt;0,SUMIFS('Tenant Occupancy'!MN$5:MN23,OccupancyUnits,$B12,OccupancyAddresses,$A12),IFERROR(VLOOKUP($A12&amp;"" ""&amp;$B12, FILTER(ARRAYFORMULA({OccupancyAddresses&amp;"" ""&amp; OccupancyUnits,'Tenant Occupancy'!MN$5:MN23}),INDEX(ARRAYFORMULA({OccupancyAdd"&amp;"resses&amp;"" ""&amp; OccupancyUnits,'Tenant Occupancy'!MN$5:MN23}),0,2)&lt;&gt;""""),2,FALSE),IF(MM9=TODAY(),""Today"",)))))"),"")</f>
        <v/>
      </c>
      <c r="MN12" s="3" t="str">
        <f>IFERROR(__xludf.DUMMYFUNCTION("IF(ISBLANK($A12),, IF((ARRAYFORMULA(SUM(COUNTIFS(OccupancyAddresses,$A12,OccupancyUnits, $B12, 'Tenant Occupancy'!MO$5:MO23,{""&gt;0"",""Occupied"",""Late""}))))&gt;1,""Multiple Bookings"", IF(SUMIFS( 'Tenant Occupancy'!MO$5:MO23,OccupancyUnits,$B12,OccupancyAd"&amp;"dresses,$A12)&gt;0,SUMIFS('Tenant Occupancy'!MO$5:MO23,OccupancyUnits,$B12,OccupancyAddresses,$A12),IFERROR(VLOOKUP($A12&amp;"" ""&amp;$B12, FILTER(ARRAYFORMULA({OccupancyAddresses&amp;"" ""&amp; OccupancyUnits,'Tenant Occupancy'!MO$5:MO23}),INDEX(ARRAYFORMULA({OccupancyAdd"&amp;"resses&amp;"" ""&amp; OccupancyUnits,'Tenant Occupancy'!MO$5:MO23}),0,2)&lt;&gt;""""),2,FALSE),IF(MN9=TODAY(),""Today"",)))))"),"")</f>
        <v/>
      </c>
      <c r="MO12" s="3" t="str">
        <f>IFERROR(__xludf.DUMMYFUNCTION("IF(ISBLANK($A12),, IF((ARRAYFORMULA(SUM(COUNTIFS(OccupancyAddresses,$A12,OccupancyUnits, $B12, 'Tenant Occupancy'!MP$5:MP23,{""&gt;0"",""Occupied"",""Late""}))))&gt;1,""Multiple Bookings"", IF(SUMIFS( 'Tenant Occupancy'!MP$5:MP23,OccupancyUnits,$B12,OccupancyAd"&amp;"dresses,$A12)&gt;0,SUMIFS('Tenant Occupancy'!MP$5:MP23,OccupancyUnits,$B12,OccupancyAddresses,$A12),IFERROR(VLOOKUP($A12&amp;"" ""&amp;$B12, FILTER(ARRAYFORMULA({OccupancyAddresses&amp;"" ""&amp; OccupancyUnits,'Tenant Occupancy'!MP$5:MP23}),INDEX(ARRAYFORMULA({OccupancyAdd"&amp;"resses&amp;"" ""&amp; OccupancyUnits,'Tenant Occupancy'!MP$5:MP23}),0,2)&lt;&gt;""""),2,FALSE),IF(MO9=TODAY(),""Today"",)))))"),"")</f>
        <v/>
      </c>
      <c r="MP12" s="3" t="str">
        <f>IFERROR(__xludf.DUMMYFUNCTION("IF(ISBLANK($A12),, IF((ARRAYFORMULA(SUM(COUNTIFS(OccupancyAddresses,$A12,OccupancyUnits, $B12, 'Tenant Occupancy'!MQ$5:MQ23,{""&gt;0"",""Occupied"",""Late""}))))&gt;1,""Multiple Bookings"", IF(SUMIFS( 'Tenant Occupancy'!MQ$5:MQ23,OccupancyUnits,$B12,OccupancyAd"&amp;"dresses,$A12)&gt;0,SUMIFS('Tenant Occupancy'!MQ$5:MQ23,OccupancyUnits,$B12,OccupancyAddresses,$A12),IFERROR(VLOOKUP($A12&amp;"" ""&amp;$B12, FILTER(ARRAYFORMULA({OccupancyAddresses&amp;"" ""&amp; OccupancyUnits,'Tenant Occupancy'!MQ$5:MQ23}),INDEX(ARRAYFORMULA({OccupancyAdd"&amp;"resses&amp;"" ""&amp; OccupancyUnits,'Tenant Occupancy'!MQ$5:MQ23}),0,2)&lt;&gt;""""),2,FALSE),IF(MP9=TODAY(),""Today"",)))))"),"")</f>
        <v/>
      </c>
      <c r="MQ12" s="3" t="str">
        <f>IFERROR(__xludf.DUMMYFUNCTION("IF(ISBLANK($A12),, IF((ARRAYFORMULA(SUM(COUNTIFS(OccupancyAddresses,$A12,OccupancyUnits, $B12, 'Tenant Occupancy'!MR$5:MR23,{""&gt;0"",""Occupied"",""Late""}))))&gt;1,""Multiple Bookings"", IF(SUMIFS( 'Tenant Occupancy'!MR$5:MR23,OccupancyUnits,$B12,OccupancyAd"&amp;"dresses,$A12)&gt;0,SUMIFS('Tenant Occupancy'!MR$5:MR23,OccupancyUnits,$B12,OccupancyAddresses,$A12),IFERROR(VLOOKUP($A12&amp;"" ""&amp;$B12, FILTER(ARRAYFORMULA({OccupancyAddresses&amp;"" ""&amp; OccupancyUnits,'Tenant Occupancy'!MR$5:MR23}),INDEX(ARRAYFORMULA({OccupancyAdd"&amp;"resses&amp;"" ""&amp; OccupancyUnits,'Tenant Occupancy'!MR$5:MR23}),0,2)&lt;&gt;""""),2,FALSE),IF(MQ9=TODAY(),""Today"",)))))"),"")</f>
        <v/>
      </c>
      <c r="MR12" s="3" t="str">
        <f>IFERROR(__xludf.DUMMYFUNCTION("IF(ISBLANK($A12),, IF((ARRAYFORMULA(SUM(COUNTIFS(OccupancyAddresses,$A12,OccupancyUnits, $B12, 'Tenant Occupancy'!MS$5:MS23,{""&gt;0"",""Occupied"",""Late""}))))&gt;1,""Multiple Bookings"", IF(SUMIFS( 'Tenant Occupancy'!MS$5:MS23,OccupancyUnits,$B12,OccupancyAd"&amp;"dresses,$A12)&gt;0,SUMIFS('Tenant Occupancy'!MS$5:MS23,OccupancyUnits,$B12,OccupancyAddresses,$A12),IFERROR(VLOOKUP($A12&amp;"" ""&amp;$B12, FILTER(ARRAYFORMULA({OccupancyAddresses&amp;"" ""&amp; OccupancyUnits,'Tenant Occupancy'!MS$5:MS23}),INDEX(ARRAYFORMULA({OccupancyAdd"&amp;"resses&amp;"" ""&amp; OccupancyUnits,'Tenant Occupancy'!MS$5:MS23}),0,2)&lt;&gt;""""),2,FALSE),IF(MR9=TODAY(),""Today"",)))))"),"")</f>
        <v/>
      </c>
      <c r="MS12" s="3" t="str">
        <f>IFERROR(__xludf.DUMMYFUNCTION("IF(ISBLANK($A12),, IF((ARRAYFORMULA(SUM(COUNTIFS(OccupancyAddresses,$A12,OccupancyUnits, $B12, 'Tenant Occupancy'!MT$5:MT23,{""&gt;0"",""Occupied"",""Late""}))))&gt;1,""Multiple Bookings"", IF(SUMIFS( 'Tenant Occupancy'!MT$5:MT23,OccupancyUnits,$B12,OccupancyAd"&amp;"dresses,$A12)&gt;0,SUMIFS('Tenant Occupancy'!MT$5:MT23,OccupancyUnits,$B12,OccupancyAddresses,$A12),IFERROR(VLOOKUP($A12&amp;"" ""&amp;$B12, FILTER(ARRAYFORMULA({OccupancyAddresses&amp;"" ""&amp; OccupancyUnits,'Tenant Occupancy'!MT$5:MT23}),INDEX(ARRAYFORMULA({OccupancyAdd"&amp;"resses&amp;"" ""&amp; OccupancyUnits,'Tenant Occupancy'!MT$5:MT23}),0,2)&lt;&gt;""""),2,FALSE),IF(MS9=TODAY(),""Today"",)))))"),"")</f>
        <v/>
      </c>
      <c r="MT12" s="3" t="str">
        <f>IFERROR(__xludf.DUMMYFUNCTION("IF(ISBLANK($A12),, IF((ARRAYFORMULA(SUM(COUNTIFS(OccupancyAddresses,$A12,OccupancyUnits, $B12, 'Tenant Occupancy'!MU$5:MU23,{""&gt;0"",""Occupied"",""Late""}))))&gt;1,""Multiple Bookings"", IF(SUMIFS( 'Tenant Occupancy'!MU$5:MU23,OccupancyUnits,$B12,OccupancyAd"&amp;"dresses,$A12)&gt;0,SUMIFS('Tenant Occupancy'!MU$5:MU23,OccupancyUnits,$B12,OccupancyAddresses,$A12),IFERROR(VLOOKUP($A12&amp;"" ""&amp;$B12, FILTER(ARRAYFORMULA({OccupancyAddresses&amp;"" ""&amp; OccupancyUnits,'Tenant Occupancy'!MU$5:MU23}),INDEX(ARRAYFORMULA({OccupancyAdd"&amp;"resses&amp;"" ""&amp; OccupancyUnits,'Tenant Occupancy'!MU$5:MU23}),0,2)&lt;&gt;""""),2,FALSE),IF(MT9=TODAY(),""Today"",)))))"),"")</f>
        <v/>
      </c>
      <c r="MU12" s="3" t="str">
        <f>IFERROR(__xludf.DUMMYFUNCTION("IF(ISBLANK($A12),, IF((ARRAYFORMULA(SUM(COUNTIFS(OccupancyAddresses,$A12,OccupancyUnits, $B12, 'Tenant Occupancy'!MV$5:MV23,{""&gt;0"",""Occupied"",""Late""}))))&gt;1,""Multiple Bookings"", IF(SUMIFS( 'Tenant Occupancy'!MV$5:MV23,OccupancyUnits,$B12,OccupancyAd"&amp;"dresses,$A12)&gt;0,SUMIFS('Tenant Occupancy'!MV$5:MV23,OccupancyUnits,$B12,OccupancyAddresses,$A12),IFERROR(VLOOKUP($A12&amp;"" ""&amp;$B12, FILTER(ARRAYFORMULA({OccupancyAddresses&amp;"" ""&amp; OccupancyUnits,'Tenant Occupancy'!MV$5:MV23}),INDEX(ARRAYFORMULA({OccupancyAdd"&amp;"resses&amp;"" ""&amp; OccupancyUnits,'Tenant Occupancy'!MV$5:MV23}),0,2)&lt;&gt;""""),2,FALSE),IF(MU9=TODAY(),""Today"",)))))"),"")</f>
        <v/>
      </c>
      <c r="MV12" s="3" t="str">
        <f>IFERROR(__xludf.DUMMYFUNCTION("IF(ISBLANK($A12),, IF((ARRAYFORMULA(SUM(COUNTIFS(OccupancyAddresses,$A12,OccupancyUnits, $B12, 'Tenant Occupancy'!MW$5:MW23,{""&gt;0"",""Occupied"",""Late""}))))&gt;1,""Multiple Bookings"", IF(SUMIFS( 'Tenant Occupancy'!MW$5:MW23,OccupancyUnits,$B12,OccupancyAd"&amp;"dresses,$A12)&gt;0,SUMIFS('Tenant Occupancy'!MW$5:MW23,OccupancyUnits,$B12,OccupancyAddresses,$A12),IFERROR(VLOOKUP($A12&amp;"" ""&amp;$B12, FILTER(ARRAYFORMULA({OccupancyAddresses&amp;"" ""&amp; OccupancyUnits,'Tenant Occupancy'!MW$5:MW23}),INDEX(ARRAYFORMULA({OccupancyAdd"&amp;"resses&amp;"" ""&amp; OccupancyUnits,'Tenant Occupancy'!MW$5:MW23}),0,2)&lt;&gt;""""),2,FALSE),IF(MV9=TODAY(),""Today"",)))))"),"")</f>
        <v/>
      </c>
      <c r="MW12" s="3" t="str">
        <f>IFERROR(__xludf.DUMMYFUNCTION("IF(ISBLANK($A12),, IF((ARRAYFORMULA(SUM(COUNTIFS(OccupancyAddresses,$A12,OccupancyUnits, $B12, 'Tenant Occupancy'!MX$5:MX23,{""&gt;0"",""Occupied"",""Late""}))))&gt;1,""Multiple Bookings"", IF(SUMIFS( 'Tenant Occupancy'!MX$5:MX23,OccupancyUnits,$B12,OccupancyAd"&amp;"dresses,$A12)&gt;0,SUMIFS('Tenant Occupancy'!MX$5:MX23,OccupancyUnits,$B12,OccupancyAddresses,$A12),IFERROR(VLOOKUP($A12&amp;"" ""&amp;$B12, FILTER(ARRAYFORMULA({OccupancyAddresses&amp;"" ""&amp; OccupancyUnits,'Tenant Occupancy'!MX$5:MX23}),INDEX(ARRAYFORMULA({OccupancyAdd"&amp;"resses&amp;"" ""&amp; OccupancyUnits,'Tenant Occupancy'!MX$5:MX23}),0,2)&lt;&gt;""""),2,FALSE),IF(MW9=TODAY(),""Today"",)))))"),"")</f>
        <v/>
      </c>
      <c r="MX12" s="3" t="str">
        <f>IFERROR(__xludf.DUMMYFUNCTION("IF(ISBLANK($A12),, IF((ARRAYFORMULA(SUM(COUNTIFS(OccupancyAddresses,$A12,OccupancyUnits, $B12, 'Tenant Occupancy'!MY$5:MY23,{""&gt;0"",""Occupied"",""Late""}))))&gt;1,""Multiple Bookings"", IF(SUMIFS( 'Tenant Occupancy'!MY$5:MY23,OccupancyUnits,$B12,OccupancyAd"&amp;"dresses,$A12)&gt;0,SUMIFS('Tenant Occupancy'!MY$5:MY23,OccupancyUnits,$B12,OccupancyAddresses,$A12),IFERROR(VLOOKUP($A12&amp;"" ""&amp;$B12, FILTER(ARRAYFORMULA({OccupancyAddresses&amp;"" ""&amp; OccupancyUnits,'Tenant Occupancy'!MY$5:MY23}),INDEX(ARRAYFORMULA({OccupancyAdd"&amp;"resses&amp;"" ""&amp; OccupancyUnits,'Tenant Occupancy'!MY$5:MY23}),0,2)&lt;&gt;""""),2,FALSE),IF(MX9=TODAY(),""Today"",)))))"),"")</f>
        <v/>
      </c>
      <c r="MY12" s="3" t="str">
        <f>IFERROR(__xludf.DUMMYFUNCTION("IF(ISBLANK($A12),, IF((ARRAYFORMULA(SUM(COUNTIFS(OccupancyAddresses,$A12,OccupancyUnits, $B12, 'Tenant Occupancy'!MZ$5:MZ23,{""&gt;0"",""Occupied"",""Late""}))))&gt;1,""Multiple Bookings"", IF(SUMIFS( 'Tenant Occupancy'!MZ$5:MZ23,OccupancyUnits,$B12,OccupancyAd"&amp;"dresses,$A12)&gt;0,SUMIFS('Tenant Occupancy'!MZ$5:MZ23,OccupancyUnits,$B12,OccupancyAddresses,$A12),IFERROR(VLOOKUP($A12&amp;"" ""&amp;$B12, FILTER(ARRAYFORMULA({OccupancyAddresses&amp;"" ""&amp; OccupancyUnits,'Tenant Occupancy'!MZ$5:MZ23}),INDEX(ARRAYFORMULA({OccupancyAdd"&amp;"resses&amp;"" ""&amp; OccupancyUnits,'Tenant Occupancy'!MZ$5:MZ23}),0,2)&lt;&gt;""""),2,FALSE),IF(MY9=TODAY(),""Today"",)))))"),"")</f>
        <v/>
      </c>
      <c r="MZ12" s="3" t="str">
        <f>IFERROR(__xludf.DUMMYFUNCTION("IF(ISBLANK($A12),, IF((ARRAYFORMULA(SUM(COUNTIFS(OccupancyAddresses,$A12,OccupancyUnits, $B12, 'Tenant Occupancy'!NA$5:NA23,{""&gt;0"",""Occupied"",""Late""}))))&gt;1,""Multiple Bookings"", IF(SUMIFS( 'Tenant Occupancy'!NA$5:NA23,OccupancyUnits,$B12,OccupancyAd"&amp;"dresses,$A12)&gt;0,SUMIFS('Tenant Occupancy'!NA$5:NA23,OccupancyUnits,$B12,OccupancyAddresses,$A12),IFERROR(VLOOKUP($A12&amp;"" ""&amp;$B12, FILTER(ARRAYFORMULA({OccupancyAddresses&amp;"" ""&amp; OccupancyUnits,'Tenant Occupancy'!NA$5:NA23}),INDEX(ARRAYFORMULA({OccupancyAdd"&amp;"resses&amp;"" ""&amp; OccupancyUnits,'Tenant Occupancy'!NA$5:NA23}),0,2)&lt;&gt;""""),2,FALSE),IF(MZ9=TODAY(),""Today"",)))))"),"")</f>
        <v/>
      </c>
      <c r="NA12" s="3" t="str">
        <f>IFERROR(__xludf.DUMMYFUNCTION("IF(ISBLANK($A12),, IF((ARRAYFORMULA(SUM(COUNTIFS(OccupancyAddresses,$A12,OccupancyUnits, $B12, 'Tenant Occupancy'!NB$5:NB23,{""&gt;0"",""Occupied"",""Late""}))))&gt;1,""Multiple Bookings"", IF(SUMIFS( 'Tenant Occupancy'!NB$5:NB23,OccupancyUnits,$B12,OccupancyAd"&amp;"dresses,$A12)&gt;0,SUMIFS('Tenant Occupancy'!NB$5:NB23,OccupancyUnits,$B12,OccupancyAddresses,$A12),IFERROR(VLOOKUP($A12&amp;"" ""&amp;$B12, FILTER(ARRAYFORMULA({OccupancyAddresses&amp;"" ""&amp; OccupancyUnits,'Tenant Occupancy'!NB$5:NB23}),INDEX(ARRAYFORMULA({OccupancyAdd"&amp;"resses&amp;"" ""&amp; OccupancyUnits,'Tenant Occupancy'!NB$5:NB23}),0,2)&lt;&gt;""""),2,FALSE),IF(NA9=TODAY(),""Today"",)))))"),"")</f>
        <v/>
      </c>
      <c r="NB12" s="3" t="str">
        <f>IFERROR(__xludf.DUMMYFUNCTION("IF(ISBLANK($A12),, IF((ARRAYFORMULA(SUM(COUNTIFS(OccupancyAddresses,$A12,OccupancyUnits, $B12, 'Tenant Occupancy'!NC$5:NC23,{""&gt;0"",""Occupied"",""Late""}))))&gt;1,""Multiple Bookings"", IF(SUMIFS( 'Tenant Occupancy'!NC$5:NC23,OccupancyUnits,$B12,OccupancyAd"&amp;"dresses,$A12)&gt;0,SUMIFS('Tenant Occupancy'!NC$5:NC23,OccupancyUnits,$B12,OccupancyAddresses,$A12),IFERROR(VLOOKUP($A12&amp;"" ""&amp;$B12, FILTER(ARRAYFORMULA({OccupancyAddresses&amp;"" ""&amp; OccupancyUnits,'Tenant Occupancy'!NC$5:NC23}),INDEX(ARRAYFORMULA({OccupancyAdd"&amp;"resses&amp;"" ""&amp; OccupancyUnits,'Tenant Occupancy'!NC$5:NC23}),0,2)&lt;&gt;""""),2,FALSE),IF(NB9=TODAY(),""Today"",)))))"),"")</f>
        <v/>
      </c>
      <c r="NC12" s="3" t="str">
        <f>IFERROR(__xludf.DUMMYFUNCTION("IF(ISBLANK($A12),, IF((ARRAYFORMULA(SUM(COUNTIFS(OccupancyAddresses,$A12,OccupancyUnits, $B12, 'Tenant Occupancy'!ND$5:ND23,{""&gt;0"",""Occupied"",""Late""}))))&gt;1,""Multiple Bookings"", IF(SUMIFS( 'Tenant Occupancy'!ND$5:ND23,OccupancyUnits,$B12,OccupancyAd"&amp;"dresses,$A12)&gt;0,SUMIFS('Tenant Occupancy'!ND$5:ND23,OccupancyUnits,$B12,OccupancyAddresses,$A12),IFERROR(VLOOKUP($A12&amp;"" ""&amp;$B12, FILTER(ARRAYFORMULA({OccupancyAddresses&amp;"" ""&amp; OccupancyUnits,'Tenant Occupancy'!ND$5:ND23}),INDEX(ARRAYFORMULA({OccupancyAdd"&amp;"resses&amp;"" ""&amp; OccupancyUnits,'Tenant Occupancy'!ND$5:ND23}),0,2)&lt;&gt;""""),2,FALSE),IF(NC9=TODAY(),""Today"",)))))"),"")</f>
        <v/>
      </c>
      <c r="ND12" s="3" t="str">
        <f>IFERROR(__xludf.DUMMYFUNCTION("IF(ISBLANK($A12),, IF((ARRAYFORMULA(SUM(COUNTIFS(OccupancyAddresses,$A12,OccupancyUnits, $B12, 'Tenant Occupancy'!NE$5:NE23,{""&gt;0"",""Occupied"",""Late""}))))&gt;1,""Multiple Bookings"", IF(SUMIFS( 'Tenant Occupancy'!NE$5:NE23,OccupancyUnits,$B12,OccupancyAd"&amp;"dresses,$A12)&gt;0,SUMIFS('Tenant Occupancy'!NE$5:NE23,OccupancyUnits,$B12,OccupancyAddresses,$A12),IFERROR(VLOOKUP($A12&amp;"" ""&amp;$B12, FILTER(ARRAYFORMULA({OccupancyAddresses&amp;"" ""&amp; OccupancyUnits,'Tenant Occupancy'!NE$5:NE23}),INDEX(ARRAYFORMULA({OccupancyAdd"&amp;"resses&amp;"" ""&amp; OccupancyUnits,'Tenant Occupancy'!NE$5:NE23}),0,2)&lt;&gt;""""),2,FALSE),IF(ND9=TODAY(),""Today"",)))))"),"")</f>
        <v/>
      </c>
      <c r="NE12" s="3" t="str">
        <f>IFERROR(__xludf.DUMMYFUNCTION("IF(ISBLANK($A12),, IF((ARRAYFORMULA(SUM(COUNTIFS(OccupancyAddresses,$A12,OccupancyUnits, $B12, 'Tenant Occupancy'!NF$5:NF23,{""&gt;0"",""Occupied"",""Late""}))))&gt;1,""Multiple Bookings"", IF(SUMIFS( 'Tenant Occupancy'!NF$5:NF23,OccupancyUnits,$B12,OccupancyAd"&amp;"dresses,$A12)&gt;0,SUMIFS('Tenant Occupancy'!NF$5:NF23,OccupancyUnits,$B12,OccupancyAddresses,$A12),IFERROR(VLOOKUP($A12&amp;"" ""&amp;$B12, FILTER(ARRAYFORMULA({OccupancyAddresses&amp;"" ""&amp; OccupancyUnits,'Tenant Occupancy'!NF$5:NF23}),INDEX(ARRAYFORMULA({OccupancyAdd"&amp;"resses&amp;"" ""&amp; OccupancyUnits,'Tenant Occupancy'!NF$5:NF23}),0,2)&lt;&gt;""""),2,FALSE),IF(NE9=TODAY(),""Today"",)))))"),"")</f>
        <v/>
      </c>
      <c r="NF12" s="3" t="str">
        <f>IFERROR(__xludf.DUMMYFUNCTION("IF(ISBLANK($A12),, IF((ARRAYFORMULA(SUM(COUNTIFS(OccupancyAddresses,$A12,OccupancyUnits, $B12, 'Tenant Occupancy'!NG$5:NG23,{""&gt;0"",""Occupied"",""Late""}))))&gt;1,""Multiple Bookings"", IF(SUMIFS( 'Tenant Occupancy'!NG$5:NG23,OccupancyUnits,$B12,OccupancyAd"&amp;"dresses,$A12)&gt;0,SUMIFS('Tenant Occupancy'!NG$5:NG23,OccupancyUnits,$B12,OccupancyAddresses,$A12),IFERROR(VLOOKUP($A12&amp;"" ""&amp;$B12, FILTER(ARRAYFORMULA({OccupancyAddresses&amp;"" ""&amp; OccupancyUnits,'Tenant Occupancy'!NG$5:NG23}),INDEX(ARRAYFORMULA({OccupancyAdd"&amp;"resses&amp;"" ""&amp; OccupancyUnits,'Tenant Occupancy'!NG$5:NG23}),0,2)&lt;&gt;""""),2,FALSE),IF(NF9=TODAY(),""Today"",)))))"),"")</f>
        <v/>
      </c>
      <c r="NG12" s="3" t="str">
        <f>IFERROR(__xludf.DUMMYFUNCTION("IF(ISBLANK($A12),, IF((ARRAYFORMULA(SUM(COUNTIFS(OccupancyAddresses,$A12,OccupancyUnits, $B12, 'Tenant Occupancy'!NH$5:NH23,{""&gt;0"",""Occupied"",""Late""}))))&gt;1,""Multiple Bookings"", IF(SUMIFS( 'Tenant Occupancy'!NH$5:NH23,OccupancyUnits,$B12,OccupancyAd"&amp;"dresses,$A12)&gt;0,SUMIFS('Tenant Occupancy'!NH$5:NH23,OccupancyUnits,$B12,OccupancyAddresses,$A12),IFERROR(VLOOKUP($A12&amp;"" ""&amp;$B12, FILTER(ARRAYFORMULA({OccupancyAddresses&amp;"" ""&amp; OccupancyUnits,'Tenant Occupancy'!NH$5:NH23}),INDEX(ARRAYFORMULA({OccupancyAdd"&amp;"resses&amp;"" ""&amp; OccupancyUnits,'Tenant Occupancy'!NH$5:NH23}),0,2)&lt;&gt;""""),2,FALSE),IF(NG9=TODAY(),""Today"",)))))"),"")</f>
        <v/>
      </c>
      <c r="NH12" s="3" t="str">
        <f>IFERROR(__xludf.DUMMYFUNCTION("IF(ISBLANK($A12),, IF((ARRAYFORMULA(SUM(COUNTIFS(OccupancyAddresses,$A12,OccupancyUnits, $B12, 'Tenant Occupancy'!NI$5:NI23,{""&gt;0"",""Occupied"",""Late""}))))&gt;1,""Multiple Bookings"", IF(SUMIFS( 'Tenant Occupancy'!NI$5:NI23,OccupancyUnits,$B12,OccupancyAd"&amp;"dresses,$A12)&gt;0,SUMIFS('Tenant Occupancy'!NI$5:NI23,OccupancyUnits,$B12,OccupancyAddresses,$A12),IFERROR(VLOOKUP($A12&amp;"" ""&amp;$B12, FILTER(ARRAYFORMULA({OccupancyAddresses&amp;"" ""&amp; OccupancyUnits,'Tenant Occupancy'!NI$5:NI23}),INDEX(ARRAYFORMULA({OccupancyAdd"&amp;"resses&amp;"" ""&amp; OccupancyUnits,'Tenant Occupancy'!NI$5:NI23}),0,2)&lt;&gt;""""),2,FALSE),IF(NH9=TODAY(),""Today"",)))))"),"")</f>
        <v/>
      </c>
      <c r="NI12" s="3" t="str">
        <f>IFERROR(__xludf.DUMMYFUNCTION("IF(ISBLANK($A12),, IF((ARRAYFORMULA(SUM(COUNTIFS(OccupancyAddresses,$A12,OccupancyUnits, $B12, 'Tenant Occupancy'!NJ$5:NJ23,{""&gt;0"",""Occupied"",""Late""}))))&gt;1,""Multiple Bookings"", IF(SUMIFS( 'Tenant Occupancy'!NJ$5:NJ23,OccupancyUnits,$B12,OccupancyAd"&amp;"dresses,$A12)&gt;0,SUMIFS('Tenant Occupancy'!NJ$5:NJ23,OccupancyUnits,$B12,OccupancyAddresses,$A12),IFERROR(VLOOKUP($A12&amp;"" ""&amp;$B12, FILTER(ARRAYFORMULA({OccupancyAddresses&amp;"" ""&amp; OccupancyUnits,'Tenant Occupancy'!NJ$5:NJ23}),INDEX(ARRAYFORMULA({OccupancyAdd"&amp;"resses&amp;"" ""&amp; OccupancyUnits,'Tenant Occupancy'!NJ$5:NJ23}),0,2)&lt;&gt;""""),2,FALSE),IF(NI9=TODAY(),""Today"",)))))"),"")</f>
        <v/>
      </c>
      <c r="NJ12" s="3" t="str">
        <f>IFERROR(__xludf.DUMMYFUNCTION("IF(ISBLANK($A12),, IF((ARRAYFORMULA(SUM(COUNTIFS(OccupancyAddresses,$A12,OccupancyUnits, $B12, 'Tenant Occupancy'!NK$5:NK23,{""&gt;0"",""Occupied"",""Late""}))))&gt;1,""Multiple Bookings"", IF(SUMIFS( 'Tenant Occupancy'!NK$5:NK23,OccupancyUnits,$B12,OccupancyAd"&amp;"dresses,$A12)&gt;0,SUMIFS('Tenant Occupancy'!NK$5:NK23,OccupancyUnits,$B12,OccupancyAddresses,$A12),IFERROR(VLOOKUP($A12&amp;"" ""&amp;$B12, FILTER(ARRAYFORMULA({OccupancyAddresses&amp;"" ""&amp; OccupancyUnits,'Tenant Occupancy'!NK$5:NK23}),INDEX(ARRAYFORMULA({OccupancyAdd"&amp;"resses&amp;"" ""&amp; OccupancyUnits,'Tenant Occupancy'!NK$5:NK23}),0,2)&lt;&gt;""""),2,FALSE),IF(NJ9=TODAY(),""Today"",)))))"),"")</f>
        <v/>
      </c>
      <c r="NK12" s="3" t="str">
        <f>IFERROR(__xludf.DUMMYFUNCTION("IF(ISBLANK($A12),, IF((ARRAYFORMULA(SUM(COUNTIFS(OccupancyAddresses,$A12,OccupancyUnits, $B12, 'Tenant Occupancy'!NL$5:NL23,{""&gt;0"",""Occupied"",""Late""}))))&gt;1,""Multiple Bookings"", IF(SUMIFS( 'Tenant Occupancy'!NL$5:NL23,OccupancyUnits,$B12,OccupancyAd"&amp;"dresses,$A12)&gt;0,SUMIFS('Tenant Occupancy'!NL$5:NL23,OccupancyUnits,$B12,OccupancyAddresses,$A12),IFERROR(VLOOKUP($A12&amp;"" ""&amp;$B12, FILTER(ARRAYFORMULA({OccupancyAddresses&amp;"" ""&amp; OccupancyUnits,'Tenant Occupancy'!NL$5:NL23}),INDEX(ARRAYFORMULA({OccupancyAdd"&amp;"resses&amp;"" ""&amp; OccupancyUnits,'Tenant Occupancy'!NL$5:NL23}),0,2)&lt;&gt;""""),2,FALSE),IF(NK9=TODAY(),""Today"",)))))"),"")</f>
        <v/>
      </c>
      <c r="NL12" s="3" t="str">
        <f>IFERROR(__xludf.DUMMYFUNCTION("IF(ISBLANK($A12),, IF((ARRAYFORMULA(SUM(COUNTIFS(OccupancyAddresses,$A12,OccupancyUnits, $B12, 'Tenant Occupancy'!NM$5:NM23,{""&gt;0"",""Occupied"",""Late""}))))&gt;1,""Multiple Bookings"", IF(SUMIFS( 'Tenant Occupancy'!NM$5:NM23,OccupancyUnits,$B12,OccupancyAd"&amp;"dresses,$A12)&gt;0,SUMIFS('Tenant Occupancy'!NM$5:NM23,OccupancyUnits,$B12,OccupancyAddresses,$A12),IFERROR(VLOOKUP($A12&amp;"" ""&amp;$B12, FILTER(ARRAYFORMULA({OccupancyAddresses&amp;"" ""&amp; OccupancyUnits,'Tenant Occupancy'!NM$5:NM23}),INDEX(ARRAYFORMULA({OccupancyAdd"&amp;"resses&amp;"" ""&amp; OccupancyUnits,'Tenant Occupancy'!NM$5:NM23}),0,2)&lt;&gt;""""),2,FALSE),IF(NL9=TODAY(),""Today"",)))))"),"")</f>
        <v/>
      </c>
      <c r="NM12" s="3" t="str">
        <f>IFERROR(__xludf.DUMMYFUNCTION("IF(ISBLANK($A12),, IF((ARRAYFORMULA(SUM(COUNTIFS(OccupancyAddresses,$A12,OccupancyUnits, $B12, 'Tenant Occupancy'!NN$5:NN23,{""&gt;0"",""Occupied"",""Late""}))))&gt;1,""Multiple Bookings"", IF(SUMIFS( 'Tenant Occupancy'!NN$5:NN23,OccupancyUnits,$B12,OccupancyAd"&amp;"dresses,$A12)&gt;0,SUMIFS('Tenant Occupancy'!NN$5:NN23,OccupancyUnits,$B12,OccupancyAddresses,$A12),IFERROR(VLOOKUP($A12&amp;"" ""&amp;$B12, FILTER(ARRAYFORMULA({OccupancyAddresses&amp;"" ""&amp; OccupancyUnits,'Tenant Occupancy'!NN$5:NN23}),INDEX(ARRAYFORMULA({OccupancyAdd"&amp;"resses&amp;"" ""&amp; OccupancyUnits,'Tenant Occupancy'!NN$5:NN23}),0,2)&lt;&gt;""""),2,FALSE),IF(NM9=TODAY(),""Today"",)))))"),"")</f>
        <v/>
      </c>
      <c r="NN12" s="3" t="str">
        <f>IFERROR(__xludf.DUMMYFUNCTION("IF(ISBLANK($A12),, IF((ARRAYFORMULA(SUM(COUNTIFS(OccupancyAddresses,$A12,OccupancyUnits, $B12, 'Tenant Occupancy'!NO$5:NO23,{""&gt;0"",""Occupied"",""Late""}))))&gt;1,""Multiple Bookings"", IF(SUMIFS( 'Tenant Occupancy'!NO$5:NO23,OccupancyUnits,$B12,OccupancyAd"&amp;"dresses,$A12)&gt;0,SUMIFS('Tenant Occupancy'!NO$5:NO23,OccupancyUnits,$B12,OccupancyAddresses,$A12),IFERROR(VLOOKUP($A12&amp;"" ""&amp;$B12, FILTER(ARRAYFORMULA({OccupancyAddresses&amp;"" ""&amp; OccupancyUnits,'Tenant Occupancy'!NO$5:NO23}),INDEX(ARRAYFORMULA({OccupancyAdd"&amp;"resses&amp;"" ""&amp; OccupancyUnits,'Tenant Occupancy'!NO$5:NO23}),0,2)&lt;&gt;""""),2,FALSE),IF(NN9=TODAY(),""Today"",)))))"),"")</f>
        <v/>
      </c>
      <c r="NO12" s="3" t="str">
        <f>IFERROR(__xludf.DUMMYFUNCTION("IF(ISBLANK($A12),, IF((ARRAYFORMULA(SUM(COUNTIFS(OccupancyAddresses,$A12,OccupancyUnits, $B12, 'Tenant Occupancy'!NP$5:NP23,{""&gt;0"",""Occupied"",""Late""}))))&gt;1,""Multiple Bookings"", IF(SUMIFS( 'Tenant Occupancy'!NP$5:NP23,OccupancyUnits,$B12,OccupancyAd"&amp;"dresses,$A12)&gt;0,SUMIFS('Tenant Occupancy'!NP$5:NP23,OccupancyUnits,$B12,OccupancyAddresses,$A12),IFERROR(VLOOKUP($A12&amp;"" ""&amp;$B12, FILTER(ARRAYFORMULA({OccupancyAddresses&amp;"" ""&amp; OccupancyUnits,'Tenant Occupancy'!NP$5:NP23}),INDEX(ARRAYFORMULA({OccupancyAdd"&amp;"resses&amp;"" ""&amp; OccupancyUnits,'Tenant Occupancy'!NP$5:NP23}),0,2)&lt;&gt;""""),2,FALSE),IF(NO9=TODAY(),""Today"",)))))"),"")</f>
        <v/>
      </c>
      <c r="NP12" s="3" t="str">
        <f>IFERROR(__xludf.DUMMYFUNCTION("IF(ISBLANK($A12),, IF((ARRAYFORMULA(SUM(COUNTIFS(OccupancyAddresses,$A12,OccupancyUnits, $B12, 'Tenant Occupancy'!NQ$5:NQ23,{""&gt;0"",""Occupied"",""Late""}))))&gt;1,""Multiple Bookings"", IF(SUMIFS( 'Tenant Occupancy'!NQ$5:NQ23,OccupancyUnits,$B12,OccupancyAd"&amp;"dresses,$A12)&gt;0,SUMIFS('Tenant Occupancy'!NQ$5:NQ23,OccupancyUnits,$B12,OccupancyAddresses,$A12),IFERROR(VLOOKUP($A12&amp;"" ""&amp;$B12, FILTER(ARRAYFORMULA({OccupancyAddresses&amp;"" ""&amp; OccupancyUnits,'Tenant Occupancy'!NQ$5:NQ23}),INDEX(ARRAYFORMULA({OccupancyAdd"&amp;"resses&amp;"" ""&amp; OccupancyUnits,'Tenant Occupancy'!NQ$5:NQ23}),0,2)&lt;&gt;""""),2,FALSE),IF(NP9=TODAY(),""Today"",)))))"),"")</f>
        <v/>
      </c>
      <c r="NQ12" s="3" t="str">
        <f>IFERROR(__xludf.DUMMYFUNCTION("IF(ISBLANK($A12),, IF((ARRAYFORMULA(SUM(COUNTIFS(OccupancyAddresses,$A12,OccupancyUnits, $B12, 'Tenant Occupancy'!NR$5:NR23,{""&gt;0"",""Occupied"",""Late""}))))&gt;1,""Multiple Bookings"", IF(SUMIFS( 'Tenant Occupancy'!NR$5:NR23,OccupancyUnits,$B12,OccupancyAd"&amp;"dresses,$A12)&gt;0,SUMIFS('Tenant Occupancy'!NR$5:NR23,OccupancyUnits,$B12,OccupancyAddresses,$A12),IFERROR(VLOOKUP($A12&amp;"" ""&amp;$B12, FILTER(ARRAYFORMULA({OccupancyAddresses&amp;"" ""&amp; OccupancyUnits,'Tenant Occupancy'!NR$5:NR23}),INDEX(ARRAYFORMULA({OccupancyAdd"&amp;"resses&amp;"" ""&amp; OccupancyUnits,'Tenant Occupancy'!NR$5:NR23}),0,2)&lt;&gt;""""),2,FALSE),IF(NQ9=TODAY(),""Today"",)))))"),"")</f>
        <v/>
      </c>
      <c r="NR12" s="3" t="str">
        <f>IFERROR(__xludf.DUMMYFUNCTION("IF(ISBLANK($A12),, IF((ARRAYFORMULA(SUM(COUNTIFS(OccupancyAddresses,$A12,OccupancyUnits, $B12, 'Tenant Occupancy'!NS$5:NS23,{""&gt;0"",""Occupied"",""Late""}))))&gt;1,""Multiple Bookings"", IF(SUMIFS( 'Tenant Occupancy'!NS$5:NS23,OccupancyUnits,$B12,OccupancyAd"&amp;"dresses,$A12)&gt;0,SUMIFS('Tenant Occupancy'!NS$5:NS23,OccupancyUnits,$B12,OccupancyAddresses,$A12),IFERROR(VLOOKUP($A12&amp;"" ""&amp;$B12, FILTER(ARRAYFORMULA({OccupancyAddresses&amp;"" ""&amp; OccupancyUnits,'Tenant Occupancy'!NS$5:NS23}),INDEX(ARRAYFORMULA({OccupancyAdd"&amp;"resses&amp;"" ""&amp; OccupancyUnits,'Tenant Occupancy'!NS$5:NS23}),0,2)&lt;&gt;""""),2,FALSE),IF(NR9=TODAY(),""Today"",)))))"),"")</f>
        <v/>
      </c>
      <c r="NS12" s="3" t="str">
        <f>IFERROR(__xludf.DUMMYFUNCTION("IF(ISBLANK($A12),, IF((ARRAYFORMULA(SUM(COUNTIFS(OccupancyAddresses,$A12,OccupancyUnits, $B12, 'Tenant Occupancy'!NT$5:NT23,{""&gt;0"",""Occupied"",""Late""}))))&gt;1,""Multiple Bookings"", IF(SUMIFS( 'Tenant Occupancy'!NT$5:NT23,OccupancyUnits,$B12,OccupancyAd"&amp;"dresses,$A12)&gt;0,SUMIFS('Tenant Occupancy'!NT$5:NT23,OccupancyUnits,$B12,OccupancyAddresses,$A12),IFERROR(VLOOKUP($A12&amp;"" ""&amp;$B12, FILTER(ARRAYFORMULA({OccupancyAddresses&amp;"" ""&amp; OccupancyUnits,'Tenant Occupancy'!NT$5:NT23}),INDEX(ARRAYFORMULA({OccupancyAdd"&amp;"resses&amp;"" ""&amp; OccupancyUnits,'Tenant Occupancy'!NT$5:NT23}),0,2)&lt;&gt;""""),2,FALSE),IF(NS9=TODAY(),""Today"",)))))"),"")</f>
        <v/>
      </c>
      <c r="NT12" s="3" t="str">
        <f>IFERROR(__xludf.DUMMYFUNCTION("IF(ISBLANK($A12),, IF((ARRAYFORMULA(SUM(COUNTIFS(OccupancyAddresses,$A12,OccupancyUnits, $B12, 'Tenant Occupancy'!NU$5:NU23,{""&gt;0"",""Occupied"",""Late""}))))&gt;1,""Multiple Bookings"", IF(SUMIFS( 'Tenant Occupancy'!NU$5:NU23,OccupancyUnits,$B12,OccupancyAd"&amp;"dresses,$A12)&gt;0,SUMIFS('Tenant Occupancy'!NU$5:NU23,OccupancyUnits,$B12,OccupancyAddresses,$A12),IFERROR(VLOOKUP($A12&amp;"" ""&amp;$B12, FILTER(ARRAYFORMULA({OccupancyAddresses&amp;"" ""&amp; OccupancyUnits,'Tenant Occupancy'!NU$5:NU23}),INDEX(ARRAYFORMULA({OccupancyAdd"&amp;"resses&amp;"" ""&amp; OccupancyUnits,'Tenant Occupancy'!NU$5:NU23}),0,2)&lt;&gt;""""),2,FALSE),IF(NT9=TODAY(),""Today"",)))))"),"")</f>
        <v/>
      </c>
      <c r="NU12" s="3" t="str">
        <f>IFERROR(__xludf.DUMMYFUNCTION("IF(ISBLANK($A12),, IF((ARRAYFORMULA(SUM(COUNTIFS(OccupancyAddresses,$A12,OccupancyUnits, $B12, 'Tenant Occupancy'!NV$5:NV23,{""&gt;0"",""Occupied"",""Late""}))))&gt;1,""Multiple Bookings"", IF(SUMIFS( 'Tenant Occupancy'!NV$5:NV23,OccupancyUnits,$B12,OccupancyAd"&amp;"dresses,$A12)&gt;0,SUMIFS('Tenant Occupancy'!NV$5:NV23,OccupancyUnits,$B12,OccupancyAddresses,$A12),IFERROR(VLOOKUP($A12&amp;"" ""&amp;$B12, FILTER(ARRAYFORMULA({OccupancyAddresses&amp;"" ""&amp; OccupancyUnits,'Tenant Occupancy'!NV$5:NV23}),INDEX(ARRAYFORMULA({OccupancyAdd"&amp;"resses&amp;"" ""&amp; OccupancyUnits,'Tenant Occupancy'!NV$5:NV23}),0,2)&lt;&gt;""""),2,FALSE),IF(NU9=TODAY(),""Today"",)))))"),"")</f>
        <v/>
      </c>
      <c r="NV12" s="3" t="str">
        <f>IFERROR(__xludf.DUMMYFUNCTION("IF(ISBLANK($A12),, IF((ARRAYFORMULA(SUM(COUNTIFS(OccupancyAddresses,$A12,OccupancyUnits, $B12, 'Tenant Occupancy'!NW$5:NW23,{""&gt;0"",""Occupied"",""Late""}))))&gt;1,""Multiple Bookings"", IF(SUMIFS( 'Tenant Occupancy'!NW$5:NW23,OccupancyUnits,$B12,OccupancyAd"&amp;"dresses,$A12)&gt;0,SUMIFS('Tenant Occupancy'!NW$5:NW23,OccupancyUnits,$B12,OccupancyAddresses,$A12),IFERROR(VLOOKUP($A12&amp;"" ""&amp;$B12, FILTER(ARRAYFORMULA({OccupancyAddresses&amp;"" ""&amp; OccupancyUnits,'Tenant Occupancy'!NW$5:NW23}),INDEX(ARRAYFORMULA({OccupancyAdd"&amp;"resses&amp;"" ""&amp; OccupancyUnits,'Tenant Occupancy'!NW$5:NW23}),0,2)&lt;&gt;""""),2,FALSE),IF(NV9=TODAY(),""Today"",)))))"),"")</f>
        <v/>
      </c>
      <c r="NW12" s="3" t="str">
        <f>IFERROR(__xludf.DUMMYFUNCTION("IF(ISBLANK($A12),, IF((ARRAYFORMULA(SUM(COUNTIFS(OccupancyAddresses,$A12,OccupancyUnits, $B12, 'Tenant Occupancy'!NX$5:NX23,{""&gt;0"",""Occupied"",""Late""}))))&gt;1,""Multiple Bookings"", IF(SUMIFS( 'Tenant Occupancy'!NX$5:NX23,OccupancyUnits,$B12,OccupancyAd"&amp;"dresses,$A12)&gt;0,SUMIFS('Tenant Occupancy'!NX$5:NX23,OccupancyUnits,$B12,OccupancyAddresses,$A12),IFERROR(VLOOKUP($A12&amp;"" ""&amp;$B12, FILTER(ARRAYFORMULA({OccupancyAddresses&amp;"" ""&amp; OccupancyUnits,'Tenant Occupancy'!NX$5:NX23}),INDEX(ARRAYFORMULA({OccupancyAdd"&amp;"resses&amp;"" ""&amp; OccupancyUnits,'Tenant Occupancy'!NX$5:NX23}),0,2)&lt;&gt;""""),2,FALSE),IF(NW9=TODAY(),""Today"",)))))"),"")</f>
        <v/>
      </c>
      <c r="NX12" s="3" t="str">
        <f>IFERROR(__xludf.DUMMYFUNCTION("IF(ISBLANK($A12),, IF((ARRAYFORMULA(SUM(COUNTIFS(OccupancyAddresses,$A12,OccupancyUnits, $B12, 'Tenant Occupancy'!NY$5:NY23,{""&gt;0"",""Occupied"",""Late""}))))&gt;1,""Multiple Bookings"", IF(SUMIFS( 'Tenant Occupancy'!NY$5:NY23,OccupancyUnits,$B12,OccupancyAd"&amp;"dresses,$A12)&gt;0,SUMIFS('Tenant Occupancy'!NY$5:NY23,OccupancyUnits,$B12,OccupancyAddresses,$A12),IFERROR(VLOOKUP($A12&amp;"" ""&amp;$B12, FILTER(ARRAYFORMULA({OccupancyAddresses&amp;"" ""&amp; OccupancyUnits,'Tenant Occupancy'!NY$5:NY23}),INDEX(ARRAYFORMULA({OccupancyAdd"&amp;"resses&amp;"" ""&amp; OccupancyUnits,'Tenant Occupancy'!NY$5:NY23}),0,2)&lt;&gt;""""),2,FALSE),IF(NX9=TODAY(),""Today"",)))))"),"")</f>
        <v/>
      </c>
      <c r="NY12" s="3" t="str">
        <f>IFERROR(__xludf.DUMMYFUNCTION("IF(ISBLANK($A12),, IF((ARRAYFORMULA(SUM(COUNTIFS(OccupancyAddresses,$A12,OccupancyUnits, $B12, 'Tenant Occupancy'!NZ$5:NZ23,{""&gt;0"",""Occupied"",""Late""}))))&gt;1,""Multiple Bookings"", IF(SUMIFS( 'Tenant Occupancy'!NZ$5:NZ23,OccupancyUnits,$B12,OccupancyAd"&amp;"dresses,$A12)&gt;0,SUMIFS('Tenant Occupancy'!NZ$5:NZ23,OccupancyUnits,$B12,OccupancyAddresses,$A12),IFERROR(VLOOKUP($A12&amp;"" ""&amp;$B12, FILTER(ARRAYFORMULA({OccupancyAddresses&amp;"" ""&amp; OccupancyUnits,'Tenant Occupancy'!NZ$5:NZ23}),INDEX(ARRAYFORMULA({OccupancyAdd"&amp;"resses&amp;"" ""&amp; OccupancyUnits,'Tenant Occupancy'!NZ$5:NZ23}),0,2)&lt;&gt;""""),2,FALSE),IF(NY9=TODAY(),""Today"",)))))"),"")</f>
        <v/>
      </c>
      <c r="NZ12" s="3" t="str">
        <f>IFERROR(__xludf.DUMMYFUNCTION("IF(ISBLANK($A12),, IF((ARRAYFORMULA(SUM(COUNTIFS(OccupancyAddresses,$A12,OccupancyUnits, $B12, 'Tenant Occupancy'!OA$5:OA23,{""&gt;0"",""Occupied"",""Late""}))))&gt;1,""Multiple Bookings"", IF(SUMIFS( 'Tenant Occupancy'!OA$5:OA23,OccupancyUnits,$B12,OccupancyAd"&amp;"dresses,$A12)&gt;0,SUMIFS('Tenant Occupancy'!OA$5:OA23,OccupancyUnits,$B12,OccupancyAddresses,$A12),IFERROR(VLOOKUP($A12&amp;"" ""&amp;$B12, FILTER(ARRAYFORMULA({OccupancyAddresses&amp;"" ""&amp; OccupancyUnits,'Tenant Occupancy'!OA$5:OA23}),INDEX(ARRAYFORMULA({OccupancyAdd"&amp;"resses&amp;"" ""&amp; OccupancyUnits,'Tenant Occupancy'!OA$5:OA23}),0,2)&lt;&gt;""""),2,FALSE),IF(NZ9=TODAY(),""Today"",)))))"),"")</f>
        <v/>
      </c>
      <c r="OA12" s="3" t="str">
        <f>IFERROR(__xludf.DUMMYFUNCTION("IF(ISBLANK($A12),, IF((ARRAYFORMULA(SUM(COUNTIFS(OccupancyAddresses,$A12,OccupancyUnits, $B12, 'Tenant Occupancy'!OB$5:OB23,{""&gt;0"",""Occupied"",""Late""}))))&gt;1,""Multiple Bookings"", IF(SUMIFS( 'Tenant Occupancy'!OB$5:OB23,OccupancyUnits,$B12,OccupancyAd"&amp;"dresses,$A12)&gt;0,SUMIFS('Tenant Occupancy'!OB$5:OB23,OccupancyUnits,$B12,OccupancyAddresses,$A12),IFERROR(VLOOKUP($A12&amp;"" ""&amp;$B12, FILTER(ARRAYFORMULA({OccupancyAddresses&amp;"" ""&amp; OccupancyUnits,'Tenant Occupancy'!OB$5:OB23}),INDEX(ARRAYFORMULA({OccupancyAdd"&amp;"resses&amp;"" ""&amp; OccupancyUnits,'Tenant Occupancy'!OB$5:OB23}),0,2)&lt;&gt;""""),2,FALSE),IF(OA9=TODAY(),""Today"",)))))"),"")</f>
        <v/>
      </c>
      <c r="OB12" s="3" t="str">
        <f>IFERROR(__xludf.DUMMYFUNCTION("IF(ISBLANK($A12),, IF((ARRAYFORMULA(SUM(COUNTIFS(OccupancyAddresses,$A12,OccupancyUnits, $B12, 'Tenant Occupancy'!OC$5:OC23,{""&gt;0"",""Occupied"",""Late""}))))&gt;1,""Multiple Bookings"", IF(SUMIFS( 'Tenant Occupancy'!OC$5:OC23,OccupancyUnits,$B12,OccupancyAd"&amp;"dresses,$A12)&gt;0,SUMIFS('Tenant Occupancy'!OC$5:OC23,OccupancyUnits,$B12,OccupancyAddresses,$A12),IFERROR(VLOOKUP($A12&amp;"" ""&amp;$B12, FILTER(ARRAYFORMULA({OccupancyAddresses&amp;"" ""&amp; OccupancyUnits,'Tenant Occupancy'!OC$5:OC23}),INDEX(ARRAYFORMULA({OccupancyAdd"&amp;"resses&amp;"" ""&amp; OccupancyUnits,'Tenant Occupancy'!OC$5:OC23}),0,2)&lt;&gt;""""),2,FALSE),IF(OB9=TODAY(),""Today"",)))))"),"")</f>
        <v/>
      </c>
      <c r="OC12" s="3" t="str">
        <f>IFERROR(__xludf.DUMMYFUNCTION("IF(ISBLANK($A12),, IF((ARRAYFORMULA(SUM(COUNTIFS(OccupancyAddresses,$A12,OccupancyUnits, $B12, 'Tenant Occupancy'!OD$5:OD23,{""&gt;0"",""Occupied"",""Late""}))))&gt;1,""Multiple Bookings"", IF(SUMIFS( 'Tenant Occupancy'!OD$5:OD23,OccupancyUnits,$B12,OccupancyAd"&amp;"dresses,$A12)&gt;0,SUMIFS('Tenant Occupancy'!OD$5:OD23,OccupancyUnits,$B12,OccupancyAddresses,$A12),IFERROR(VLOOKUP($A12&amp;"" ""&amp;$B12, FILTER(ARRAYFORMULA({OccupancyAddresses&amp;"" ""&amp; OccupancyUnits,'Tenant Occupancy'!OD$5:OD23}),INDEX(ARRAYFORMULA({OccupancyAdd"&amp;"resses&amp;"" ""&amp; OccupancyUnits,'Tenant Occupancy'!OD$5:OD23}),0,2)&lt;&gt;""""),2,FALSE),IF(OC9=TODAY(),""Today"",)))))"),"")</f>
        <v/>
      </c>
      <c r="OD12" s="3" t="str">
        <f>IFERROR(__xludf.DUMMYFUNCTION("IF(ISBLANK($A12),, IF((ARRAYFORMULA(SUM(COUNTIFS(OccupancyAddresses,$A12,OccupancyUnits, $B12, 'Tenant Occupancy'!OE$5:OE23,{""&gt;0"",""Occupied"",""Late""}))))&gt;1,""Multiple Bookings"", IF(SUMIFS( 'Tenant Occupancy'!OE$5:OE23,OccupancyUnits,$B12,OccupancyAd"&amp;"dresses,$A12)&gt;0,SUMIFS('Tenant Occupancy'!OE$5:OE23,OccupancyUnits,$B12,OccupancyAddresses,$A12),IFERROR(VLOOKUP($A12&amp;"" ""&amp;$B12, FILTER(ARRAYFORMULA({OccupancyAddresses&amp;"" ""&amp; OccupancyUnits,'Tenant Occupancy'!OE$5:OE23}),INDEX(ARRAYFORMULA({OccupancyAdd"&amp;"resses&amp;"" ""&amp; OccupancyUnits,'Tenant Occupancy'!OE$5:OE23}),0,2)&lt;&gt;""""),2,FALSE),IF(OD9=TODAY(),""Today"",)))))"),"")</f>
        <v/>
      </c>
      <c r="OE12" s="3" t="str">
        <f>IFERROR(__xludf.DUMMYFUNCTION("IF(ISBLANK($A12),, IF((ARRAYFORMULA(SUM(COUNTIFS(OccupancyAddresses,$A12,OccupancyUnits, $B12, 'Tenant Occupancy'!OF$5:OF23,{""&gt;0"",""Occupied"",""Late""}))))&gt;1,""Multiple Bookings"", IF(SUMIFS( 'Tenant Occupancy'!OF$5:OF23,OccupancyUnits,$B12,OccupancyAd"&amp;"dresses,$A12)&gt;0,SUMIFS('Tenant Occupancy'!OF$5:OF23,OccupancyUnits,$B12,OccupancyAddresses,$A12),IFERROR(VLOOKUP($A12&amp;"" ""&amp;$B12, FILTER(ARRAYFORMULA({OccupancyAddresses&amp;"" ""&amp; OccupancyUnits,'Tenant Occupancy'!OF$5:OF23}),INDEX(ARRAYFORMULA({OccupancyAdd"&amp;"resses&amp;"" ""&amp; OccupancyUnits,'Tenant Occupancy'!OF$5:OF23}),0,2)&lt;&gt;""""),2,FALSE),IF(OE9=TODAY(),""Today"",)))))"),"")</f>
        <v/>
      </c>
      <c r="OF12" s="3" t="str">
        <f>IFERROR(__xludf.DUMMYFUNCTION("IF(ISBLANK($A12),, IF((ARRAYFORMULA(SUM(COUNTIFS(OccupancyAddresses,$A12,OccupancyUnits, $B12, 'Tenant Occupancy'!OG$5:OG23,{""&gt;0"",""Occupied"",""Late""}))))&gt;1,""Multiple Bookings"", IF(SUMIFS( 'Tenant Occupancy'!OG$5:OG23,OccupancyUnits,$B12,OccupancyAd"&amp;"dresses,$A12)&gt;0,SUMIFS('Tenant Occupancy'!OG$5:OG23,OccupancyUnits,$B12,OccupancyAddresses,$A12),IFERROR(VLOOKUP($A12&amp;"" ""&amp;$B12, FILTER(ARRAYFORMULA({OccupancyAddresses&amp;"" ""&amp; OccupancyUnits,'Tenant Occupancy'!OG$5:OG23}),INDEX(ARRAYFORMULA({OccupancyAdd"&amp;"resses&amp;"" ""&amp; OccupancyUnits,'Tenant Occupancy'!OG$5:OG23}),0,2)&lt;&gt;""""),2,FALSE),IF(OF9=TODAY(),""Today"",)))))"),"")</f>
        <v/>
      </c>
      <c r="OG12" s="3" t="str">
        <f>IFERROR(__xludf.DUMMYFUNCTION("IF(ISBLANK($A12),, IF((ARRAYFORMULA(SUM(COUNTIFS(OccupancyAddresses,$A12,OccupancyUnits, $B12, 'Tenant Occupancy'!OH$5:OH23,{""&gt;0"",""Occupied"",""Late""}))))&gt;1,""Multiple Bookings"", IF(SUMIFS( 'Tenant Occupancy'!OH$5:OH23,OccupancyUnits,$B12,OccupancyAd"&amp;"dresses,$A12)&gt;0,SUMIFS('Tenant Occupancy'!OH$5:OH23,OccupancyUnits,$B12,OccupancyAddresses,$A12),IFERROR(VLOOKUP($A12&amp;"" ""&amp;$B12, FILTER(ARRAYFORMULA({OccupancyAddresses&amp;"" ""&amp; OccupancyUnits,'Tenant Occupancy'!OH$5:OH23}),INDEX(ARRAYFORMULA({OccupancyAdd"&amp;"resses&amp;"" ""&amp; OccupancyUnits,'Tenant Occupancy'!OH$5:OH23}),0,2)&lt;&gt;""""),2,FALSE),IF(OG9=TODAY(),""Today"",)))))"),"")</f>
        <v/>
      </c>
      <c r="OH12" s="3" t="str">
        <f>IFERROR(__xludf.DUMMYFUNCTION("IF(ISBLANK($A12),, IF((ARRAYFORMULA(SUM(COUNTIFS(OccupancyAddresses,$A12,OccupancyUnits, $B12, 'Tenant Occupancy'!OI$5:OI23,{""&gt;0"",""Occupied"",""Late""}))))&gt;1,""Multiple Bookings"", IF(SUMIFS( 'Tenant Occupancy'!OI$5:OI23,OccupancyUnits,$B12,OccupancyAd"&amp;"dresses,$A12)&gt;0,SUMIFS('Tenant Occupancy'!OI$5:OI23,OccupancyUnits,$B12,OccupancyAddresses,$A12),IFERROR(VLOOKUP($A12&amp;"" ""&amp;$B12, FILTER(ARRAYFORMULA({OccupancyAddresses&amp;"" ""&amp; OccupancyUnits,'Tenant Occupancy'!OI$5:OI23}),INDEX(ARRAYFORMULA({OccupancyAdd"&amp;"resses&amp;"" ""&amp; OccupancyUnits,'Tenant Occupancy'!OI$5:OI23}),0,2)&lt;&gt;""""),2,FALSE),IF(OH9=TODAY(),""Today"",)))))"),"")</f>
        <v/>
      </c>
      <c r="OI12" s="3" t="str">
        <f>IFERROR(__xludf.DUMMYFUNCTION("IF(ISBLANK($A12),, IF((ARRAYFORMULA(SUM(COUNTIFS(OccupancyAddresses,$A12,OccupancyUnits, $B12, 'Tenant Occupancy'!OJ$5:OJ23,{""&gt;0"",""Occupied"",""Late""}))))&gt;1,""Multiple Bookings"", IF(SUMIFS( 'Tenant Occupancy'!OJ$5:OJ23,OccupancyUnits,$B12,OccupancyAd"&amp;"dresses,$A12)&gt;0,SUMIFS('Tenant Occupancy'!OJ$5:OJ23,OccupancyUnits,$B12,OccupancyAddresses,$A12),IFERROR(VLOOKUP($A12&amp;"" ""&amp;$B12, FILTER(ARRAYFORMULA({OccupancyAddresses&amp;"" ""&amp; OccupancyUnits,'Tenant Occupancy'!OJ$5:OJ23}),INDEX(ARRAYFORMULA({OccupancyAdd"&amp;"resses&amp;"" ""&amp; OccupancyUnits,'Tenant Occupancy'!OJ$5:OJ23}),0,2)&lt;&gt;""""),2,FALSE),IF(OI9=TODAY(),""Today"",)))))"),"")</f>
        <v/>
      </c>
      <c r="OJ12" s="3" t="str">
        <f>IFERROR(__xludf.DUMMYFUNCTION("IF(ISBLANK($A12),, IF((ARRAYFORMULA(SUM(COUNTIFS(OccupancyAddresses,$A12,OccupancyUnits, $B12, 'Tenant Occupancy'!OK$5:OK23,{""&gt;0"",""Occupied"",""Late""}))))&gt;1,""Multiple Bookings"", IF(SUMIFS( 'Tenant Occupancy'!OK$5:OK23,OccupancyUnits,$B12,OccupancyAd"&amp;"dresses,$A12)&gt;0,SUMIFS('Tenant Occupancy'!OK$5:OK23,OccupancyUnits,$B12,OccupancyAddresses,$A12),IFERROR(VLOOKUP($A12&amp;"" ""&amp;$B12, FILTER(ARRAYFORMULA({OccupancyAddresses&amp;"" ""&amp; OccupancyUnits,'Tenant Occupancy'!OK$5:OK23}),INDEX(ARRAYFORMULA({OccupancyAdd"&amp;"resses&amp;"" ""&amp; OccupancyUnits,'Tenant Occupancy'!OK$5:OK23}),0,2)&lt;&gt;""""),2,FALSE),IF(OJ9=TODAY(),""Today"",)))))"),"")</f>
        <v/>
      </c>
      <c r="OK12" s="3" t="str">
        <f>IFERROR(__xludf.DUMMYFUNCTION("IF(ISBLANK($A12),, IF((ARRAYFORMULA(SUM(COUNTIFS(OccupancyAddresses,$A12,OccupancyUnits, $B12, 'Tenant Occupancy'!OL$5:OL23,{""&gt;0"",""Occupied"",""Late""}))))&gt;1,""Multiple Bookings"", IF(SUMIFS( 'Tenant Occupancy'!OL$5:OL23,OccupancyUnits,$B12,OccupancyAd"&amp;"dresses,$A12)&gt;0,SUMIFS('Tenant Occupancy'!OL$5:OL23,OccupancyUnits,$B12,OccupancyAddresses,$A12),IFERROR(VLOOKUP($A12&amp;"" ""&amp;$B12, FILTER(ARRAYFORMULA({OccupancyAddresses&amp;"" ""&amp; OccupancyUnits,'Tenant Occupancy'!OL$5:OL23}),INDEX(ARRAYFORMULA({OccupancyAdd"&amp;"resses&amp;"" ""&amp; OccupancyUnits,'Tenant Occupancy'!OL$5:OL23}),0,2)&lt;&gt;""""),2,FALSE),IF(OK9=TODAY(),""Today"",)))))"),"")</f>
        <v/>
      </c>
      <c r="OL12" s="3" t="str">
        <f>IFERROR(__xludf.DUMMYFUNCTION("IF(ISBLANK($A12),, IF((ARRAYFORMULA(SUM(COUNTIFS(OccupancyAddresses,$A12,OccupancyUnits, $B12, 'Tenant Occupancy'!OM$5:OM23,{""&gt;0"",""Occupied"",""Late""}))))&gt;1,""Multiple Bookings"", IF(SUMIFS( 'Tenant Occupancy'!OM$5:OM23,OccupancyUnits,$B12,OccupancyAd"&amp;"dresses,$A12)&gt;0,SUMIFS('Tenant Occupancy'!OM$5:OM23,OccupancyUnits,$B12,OccupancyAddresses,$A12),IFERROR(VLOOKUP($A12&amp;"" ""&amp;$B12, FILTER(ARRAYFORMULA({OccupancyAddresses&amp;"" ""&amp; OccupancyUnits,'Tenant Occupancy'!OM$5:OM23}),INDEX(ARRAYFORMULA({OccupancyAdd"&amp;"resses&amp;"" ""&amp; OccupancyUnits,'Tenant Occupancy'!OM$5:OM23}),0,2)&lt;&gt;""""),2,FALSE),IF(OL9=TODAY(),""Today"",)))))"),"")</f>
        <v/>
      </c>
      <c r="OM12" s="3" t="str">
        <f>IFERROR(__xludf.DUMMYFUNCTION("IF(ISBLANK($A12),, IF((ARRAYFORMULA(SUM(COUNTIFS(OccupancyAddresses,$A12,OccupancyUnits, $B12, 'Tenant Occupancy'!ON$5:ON23,{""&gt;0"",""Occupied"",""Late""}))))&gt;1,""Multiple Bookings"", IF(SUMIFS( 'Tenant Occupancy'!ON$5:ON23,OccupancyUnits,$B12,OccupancyAd"&amp;"dresses,$A12)&gt;0,SUMIFS('Tenant Occupancy'!ON$5:ON23,OccupancyUnits,$B12,OccupancyAddresses,$A12),IFERROR(VLOOKUP($A12&amp;"" ""&amp;$B12, FILTER(ARRAYFORMULA({OccupancyAddresses&amp;"" ""&amp; OccupancyUnits,'Tenant Occupancy'!ON$5:ON23}),INDEX(ARRAYFORMULA({OccupancyAdd"&amp;"resses&amp;"" ""&amp; OccupancyUnits,'Tenant Occupancy'!ON$5:ON23}),0,2)&lt;&gt;""""),2,FALSE),IF(OM9=TODAY(),""Today"",)))))"),"")</f>
        <v/>
      </c>
      <c r="ON12" s="3" t="str">
        <f>IFERROR(__xludf.DUMMYFUNCTION("IF(ISBLANK($A12),, IF((ARRAYFORMULA(SUM(COUNTIFS(OccupancyAddresses,$A12,OccupancyUnits, $B12, 'Tenant Occupancy'!OO$5:OO23,{""&gt;0"",""Occupied"",""Late""}))))&gt;1,""Multiple Bookings"", IF(SUMIFS( 'Tenant Occupancy'!OO$5:OO23,OccupancyUnits,$B12,OccupancyAd"&amp;"dresses,$A12)&gt;0,SUMIFS('Tenant Occupancy'!OO$5:OO23,OccupancyUnits,$B12,OccupancyAddresses,$A12),IFERROR(VLOOKUP($A12&amp;"" ""&amp;$B12, FILTER(ARRAYFORMULA({OccupancyAddresses&amp;"" ""&amp; OccupancyUnits,'Tenant Occupancy'!OO$5:OO23}),INDEX(ARRAYFORMULA({OccupancyAdd"&amp;"resses&amp;"" ""&amp; OccupancyUnits,'Tenant Occupancy'!OO$5:OO23}),0,2)&lt;&gt;""""),2,FALSE),IF(ON9=TODAY(),""Today"",)))))"),"")</f>
        <v/>
      </c>
      <c r="OO12" s="3" t="str">
        <f>IFERROR(__xludf.DUMMYFUNCTION("IF(ISBLANK($A12),, IF((ARRAYFORMULA(SUM(COUNTIFS(OccupancyAddresses,$A12,OccupancyUnits, $B12, 'Tenant Occupancy'!OP$5:OP23,{""&gt;0"",""Occupied"",""Late""}))))&gt;1,""Multiple Bookings"", IF(SUMIFS( 'Tenant Occupancy'!OP$5:OP23,OccupancyUnits,$B12,OccupancyAd"&amp;"dresses,$A12)&gt;0,SUMIFS('Tenant Occupancy'!OP$5:OP23,OccupancyUnits,$B12,OccupancyAddresses,$A12),IFERROR(VLOOKUP($A12&amp;"" ""&amp;$B12, FILTER(ARRAYFORMULA({OccupancyAddresses&amp;"" ""&amp; OccupancyUnits,'Tenant Occupancy'!OP$5:OP23}),INDEX(ARRAYFORMULA({OccupancyAdd"&amp;"resses&amp;"" ""&amp; OccupancyUnits,'Tenant Occupancy'!OP$5:OP23}),0,2)&lt;&gt;""""),2,FALSE),IF(OO9=TODAY(),""Today"",)))))"),"")</f>
        <v/>
      </c>
      <c r="OP12" s="3" t="str">
        <f>IFERROR(__xludf.DUMMYFUNCTION("IF(ISBLANK($A12),, IF((ARRAYFORMULA(SUM(COUNTIFS(OccupancyAddresses,$A12,OccupancyUnits, $B12, 'Tenant Occupancy'!OQ$5:OQ23,{""&gt;0"",""Occupied"",""Late""}))))&gt;1,""Multiple Bookings"", IF(SUMIFS( 'Tenant Occupancy'!OQ$5:OQ23,OccupancyUnits,$B12,OccupancyAd"&amp;"dresses,$A12)&gt;0,SUMIFS('Tenant Occupancy'!OQ$5:OQ23,OccupancyUnits,$B12,OccupancyAddresses,$A12),IFERROR(VLOOKUP($A12&amp;"" ""&amp;$B12, FILTER(ARRAYFORMULA({OccupancyAddresses&amp;"" ""&amp; OccupancyUnits,'Tenant Occupancy'!OQ$5:OQ23}),INDEX(ARRAYFORMULA({OccupancyAdd"&amp;"resses&amp;"" ""&amp; OccupancyUnits,'Tenant Occupancy'!OQ$5:OQ23}),0,2)&lt;&gt;""""),2,FALSE),IF(OP9=TODAY(),""Today"",)))))"),"")</f>
        <v/>
      </c>
      <c r="OQ12" s="3" t="str">
        <f>IFERROR(__xludf.DUMMYFUNCTION("IF(ISBLANK($A12),, IF((ARRAYFORMULA(SUM(COUNTIFS(OccupancyAddresses,$A12,OccupancyUnits, $B12, 'Tenant Occupancy'!OR$5:OR23,{""&gt;0"",""Occupied"",""Late""}))))&gt;1,""Multiple Bookings"", IF(SUMIFS( 'Tenant Occupancy'!OR$5:OR23,OccupancyUnits,$B12,OccupancyAd"&amp;"dresses,$A12)&gt;0,SUMIFS('Tenant Occupancy'!OR$5:OR23,OccupancyUnits,$B12,OccupancyAddresses,$A12),IFERROR(VLOOKUP($A12&amp;"" ""&amp;$B12, FILTER(ARRAYFORMULA({OccupancyAddresses&amp;"" ""&amp; OccupancyUnits,'Tenant Occupancy'!OR$5:OR23}),INDEX(ARRAYFORMULA({OccupancyAdd"&amp;"resses&amp;"" ""&amp; OccupancyUnits,'Tenant Occupancy'!OR$5:OR23}),0,2)&lt;&gt;""""),2,FALSE),IF(OQ9=TODAY(),""Today"",)))))"),"")</f>
        <v/>
      </c>
      <c r="OR12" s="3" t="str">
        <f>IFERROR(__xludf.DUMMYFUNCTION("IF(ISBLANK($A12),, IF((ARRAYFORMULA(SUM(COUNTIFS(OccupancyAddresses,$A12,OccupancyUnits, $B12, 'Tenant Occupancy'!OS$5:OS23,{""&gt;0"",""Occupied"",""Late""}))))&gt;1,""Multiple Bookings"", IF(SUMIFS( 'Tenant Occupancy'!OS$5:OS23,OccupancyUnits,$B12,OccupancyAd"&amp;"dresses,$A12)&gt;0,SUMIFS('Tenant Occupancy'!OS$5:OS23,OccupancyUnits,$B12,OccupancyAddresses,$A12),IFERROR(VLOOKUP($A12&amp;"" ""&amp;$B12, FILTER(ARRAYFORMULA({OccupancyAddresses&amp;"" ""&amp; OccupancyUnits,'Tenant Occupancy'!OS$5:OS23}),INDEX(ARRAYFORMULA({OccupancyAdd"&amp;"resses&amp;"" ""&amp; OccupancyUnits,'Tenant Occupancy'!OS$5:OS23}),0,2)&lt;&gt;""""),2,FALSE),IF(OR9=TODAY(),""Today"",)))))"),"")</f>
        <v/>
      </c>
      <c r="OS12" s="3" t="str">
        <f>IFERROR(__xludf.DUMMYFUNCTION("IF(ISBLANK($A12),, IF((ARRAYFORMULA(SUM(COUNTIFS(OccupancyAddresses,$A12,OccupancyUnits, $B12, 'Tenant Occupancy'!OT$5:OT23,{""&gt;0"",""Occupied"",""Late""}))))&gt;1,""Multiple Bookings"", IF(SUMIFS( 'Tenant Occupancy'!OT$5:OT23,OccupancyUnits,$B12,OccupancyAd"&amp;"dresses,$A12)&gt;0,SUMIFS('Tenant Occupancy'!OT$5:OT23,OccupancyUnits,$B12,OccupancyAddresses,$A12),IFERROR(VLOOKUP($A12&amp;"" ""&amp;$B12, FILTER(ARRAYFORMULA({OccupancyAddresses&amp;"" ""&amp; OccupancyUnits,'Tenant Occupancy'!OT$5:OT23}),INDEX(ARRAYFORMULA({OccupancyAdd"&amp;"resses&amp;"" ""&amp; OccupancyUnits,'Tenant Occupancy'!OT$5:OT23}),0,2)&lt;&gt;""""),2,FALSE),IF(OS9=TODAY(),""Today"",)))))"),"")</f>
        <v/>
      </c>
      <c r="OT12" s="3" t="str">
        <f>IFERROR(__xludf.DUMMYFUNCTION("IF(ISBLANK($A12),, IF((ARRAYFORMULA(SUM(COUNTIFS(OccupancyAddresses,$A12,OccupancyUnits, $B12, 'Tenant Occupancy'!OU$5:OU23,{""&gt;0"",""Occupied"",""Late""}))))&gt;1,""Multiple Bookings"", IF(SUMIFS( 'Tenant Occupancy'!OU$5:OU23,OccupancyUnits,$B12,OccupancyAd"&amp;"dresses,$A12)&gt;0,SUMIFS('Tenant Occupancy'!OU$5:OU23,OccupancyUnits,$B12,OccupancyAddresses,$A12),IFERROR(VLOOKUP($A12&amp;"" ""&amp;$B12, FILTER(ARRAYFORMULA({OccupancyAddresses&amp;"" ""&amp; OccupancyUnits,'Tenant Occupancy'!OU$5:OU23}),INDEX(ARRAYFORMULA({OccupancyAdd"&amp;"resses&amp;"" ""&amp; OccupancyUnits,'Tenant Occupancy'!OU$5:OU23}),0,2)&lt;&gt;""""),2,FALSE),IF(OT9=TODAY(),""Today"",)))))"),"")</f>
        <v/>
      </c>
      <c r="OU12" s="3" t="str">
        <f>IFERROR(__xludf.DUMMYFUNCTION("IF(ISBLANK($A12),, IF((ARRAYFORMULA(SUM(COUNTIFS(OccupancyAddresses,$A12,OccupancyUnits, $B12, 'Tenant Occupancy'!OV$5:OV23,{""&gt;0"",""Occupied"",""Late""}))))&gt;1,""Multiple Bookings"", IF(SUMIFS( 'Tenant Occupancy'!OV$5:OV23,OccupancyUnits,$B12,OccupancyAd"&amp;"dresses,$A12)&gt;0,SUMIFS('Tenant Occupancy'!OV$5:OV23,OccupancyUnits,$B12,OccupancyAddresses,$A12),IFERROR(VLOOKUP($A12&amp;"" ""&amp;$B12, FILTER(ARRAYFORMULA({OccupancyAddresses&amp;"" ""&amp; OccupancyUnits,'Tenant Occupancy'!OV$5:OV23}),INDEX(ARRAYFORMULA({OccupancyAdd"&amp;"resses&amp;"" ""&amp; OccupancyUnits,'Tenant Occupancy'!OV$5:OV23}),0,2)&lt;&gt;""""),2,FALSE),IF(OU9=TODAY(),""Today"",)))))"),"")</f>
        <v/>
      </c>
      <c r="OV12" s="3" t="str">
        <f>IFERROR(__xludf.DUMMYFUNCTION("IF(ISBLANK($A12),, IF((ARRAYFORMULA(SUM(COUNTIFS(OccupancyAddresses,$A12,OccupancyUnits, $B12, 'Tenant Occupancy'!OW$5:OW23,{""&gt;0"",""Occupied"",""Late""}))))&gt;1,""Multiple Bookings"", IF(SUMIFS( 'Tenant Occupancy'!OW$5:OW23,OccupancyUnits,$B12,OccupancyAd"&amp;"dresses,$A12)&gt;0,SUMIFS('Tenant Occupancy'!OW$5:OW23,OccupancyUnits,$B12,OccupancyAddresses,$A12),IFERROR(VLOOKUP($A12&amp;"" ""&amp;$B12, FILTER(ARRAYFORMULA({OccupancyAddresses&amp;"" ""&amp; OccupancyUnits,'Tenant Occupancy'!OW$5:OW23}),INDEX(ARRAYFORMULA({OccupancyAdd"&amp;"resses&amp;"" ""&amp; OccupancyUnits,'Tenant Occupancy'!OW$5:OW23}),0,2)&lt;&gt;""""),2,FALSE),IF(OV9=TODAY(),""Today"",)))))"),"")</f>
        <v/>
      </c>
      <c r="OW12" s="3" t="str">
        <f>IFERROR(__xludf.DUMMYFUNCTION("IF(ISBLANK($A12),, IF((ARRAYFORMULA(SUM(COUNTIFS(OccupancyAddresses,$A12,OccupancyUnits, $B12, 'Tenant Occupancy'!OX$5:OX23,{""&gt;0"",""Occupied"",""Late""}))))&gt;1,""Multiple Bookings"", IF(SUMIFS( 'Tenant Occupancy'!OX$5:OX23,OccupancyUnits,$B12,OccupancyAd"&amp;"dresses,$A12)&gt;0,SUMIFS('Tenant Occupancy'!OX$5:OX23,OccupancyUnits,$B12,OccupancyAddresses,$A12),IFERROR(VLOOKUP($A12&amp;"" ""&amp;$B12, FILTER(ARRAYFORMULA({OccupancyAddresses&amp;"" ""&amp; OccupancyUnits,'Tenant Occupancy'!OX$5:OX23}),INDEX(ARRAYFORMULA({OccupancyAdd"&amp;"resses&amp;"" ""&amp; OccupancyUnits,'Tenant Occupancy'!OX$5:OX23}),0,2)&lt;&gt;""""),2,FALSE),IF(OW9=TODAY(),""Today"",)))))"),"")</f>
        <v/>
      </c>
      <c r="OX12" s="3" t="str">
        <f>IFERROR(__xludf.DUMMYFUNCTION("IF(ISBLANK($A12),, IF((ARRAYFORMULA(SUM(COUNTIFS(OccupancyAddresses,$A12,OccupancyUnits, $B12, 'Tenant Occupancy'!OY$5:OY23,{""&gt;0"",""Occupied"",""Late""}))))&gt;1,""Multiple Bookings"", IF(SUMIFS( 'Tenant Occupancy'!OY$5:OY23,OccupancyUnits,$B12,OccupancyAd"&amp;"dresses,$A12)&gt;0,SUMIFS('Tenant Occupancy'!OY$5:OY23,OccupancyUnits,$B12,OccupancyAddresses,$A12),IFERROR(VLOOKUP($A12&amp;"" ""&amp;$B12, FILTER(ARRAYFORMULA({OccupancyAddresses&amp;"" ""&amp; OccupancyUnits,'Tenant Occupancy'!OY$5:OY23}),INDEX(ARRAYFORMULA({OccupancyAdd"&amp;"resses&amp;"" ""&amp; OccupancyUnits,'Tenant Occupancy'!OY$5:OY23}),0,2)&lt;&gt;""""),2,FALSE),IF(OX9=TODAY(),""Today"",)))))"),"")</f>
        <v/>
      </c>
      <c r="OY12" s="3" t="str">
        <f>IFERROR(__xludf.DUMMYFUNCTION("IF(ISBLANK($A12),, IF((ARRAYFORMULA(SUM(COUNTIFS(OccupancyAddresses,$A12,OccupancyUnits, $B12, 'Tenant Occupancy'!OZ$5:OZ23,{""&gt;0"",""Occupied"",""Late""}))))&gt;1,""Multiple Bookings"", IF(SUMIFS( 'Tenant Occupancy'!OZ$5:OZ23,OccupancyUnits,$B12,OccupancyAd"&amp;"dresses,$A12)&gt;0,SUMIFS('Tenant Occupancy'!OZ$5:OZ23,OccupancyUnits,$B12,OccupancyAddresses,$A12),IFERROR(VLOOKUP($A12&amp;"" ""&amp;$B12, FILTER(ARRAYFORMULA({OccupancyAddresses&amp;"" ""&amp; OccupancyUnits,'Tenant Occupancy'!OZ$5:OZ23}),INDEX(ARRAYFORMULA({OccupancyAdd"&amp;"resses&amp;"" ""&amp; OccupancyUnits,'Tenant Occupancy'!OZ$5:OZ23}),0,2)&lt;&gt;""""),2,FALSE),IF(OY9=TODAY(),""Today"",)))))"),"")</f>
        <v/>
      </c>
      <c r="OZ12" s="3" t="str">
        <f>IFERROR(__xludf.DUMMYFUNCTION("IF(ISBLANK($A12),, IF((ARRAYFORMULA(SUM(COUNTIFS(OccupancyAddresses,$A12,OccupancyUnits, $B12, 'Tenant Occupancy'!PA$5:PA23,{""&gt;0"",""Occupied"",""Late""}))))&gt;1,""Multiple Bookings"", IF(SUMIFS( 'Tenant Occupancy'!PA$5:PA23,OccupancyUnits,$B12,OccupancyAd"&amp;"dresses,$A12)&gt;0,SUMIFS('Tenant Occupancy'!PA$5:PA23,OccupancyUnits,$B12,OccupancyAddresses,$A12),IFERROR(VLOOKUP($A12&amp;"" ""&amp;$B12, FILTER(ARRAYFORMULA({OccupancyAddresses&amp;"" ""&amp; OccupancyUnits,'Tenant Occupancy'!PA$5:PA23}),INDEX(ARRAYFORMULA({OccupancyAdd"&amp;"resses&amp;"" ""&amp; OccupancyUnits,'Tenant Occupancy'!PA$5:PA23}),0,2)&lt;&gt;""""),2,FALSE),IF(OZ9=TODAY(),""Today"",)))))"),"")</f>
        <v/>
      </c>
      <c r="PA12" s="3" t="str">
        <f>IFERROR(__xludf.DUMMYFUNCTION("IF(ISBLANK($A12),, IF((ARRAYFORMULA(SUM(COUNTIFS(OccupancyAddresses,$A12,OccupancyUnits, $B12, 'Tenant Occupancy'!PB$5:PB23,{""&gt;0"",""Occupied"",""Late""}))))&gt;1,""Multiple Bookings"", IF(SUMIFS( 'Tenant Occupancy'!PB$5:PB23,OccupancyUnits,$B12,OccupancyAd"&amp;"dresses,$A12)&gt;0,SUMIFS('Tenant Occupancy'!PB$5:PB23,OccupancyUnits,$B12,OccupancyAddresses,$A12),IFERROR(VLOOKUP($A12&amp;"" ""&amp;$B12, FILTER(ARRAYFORMULA({OccupancyAddresses&amp;"" ""&amp; OccupancyUnits,'Tenant Occupancy'!PB$5:PB23}),INDEX(ARRAYFORMULA({OccupancyAdd"&amp;"resses&amp;"" ""&amp; OccupancyUnits,'Tenant Occupancy'!PB$5:PB23}),0,2)&lt;&gt;""""),2,FALSE),IF(PA9=TODAY(),""Today"",)))))"),"")</f>
        <v/>
      </c>
      <c r="PB12" s="3" t="str">
        <f>IFERROR(__xludf.DUMMYFUNCTION("IF(ISBLANK($A12),, IF((ARRAYFORMULA(SUM(COUNTIFS(OccupancyAddresses,$A12,OccupancyUnits, $B12, 'Tenant Occupancy'!PC$5:PC23,{""&gt;0"",""Occupied"",""Late""}))))&gt;1,""Multiple Bookings"", IF(SUMIFS( 'Tenant Occupancy'!PC$5:PC23,OccupancyUnits,$B12,OccupancyAd"&amp;"dresses,$A12)&gt;0,SUMIFS('Tenant Occupancy'!PC$5:PC23,OccupancyUnits,$B12,OccupancyAddresses,$A12),IFERROR(VLOOKUP($A12&amp;"" ""&amp;$B12, FILTER(ARRAYFORMULA({OccupancyAddresses&amp;"" ""&amp; OccupancyUnits,'Tenant Occupancy'!PC$5:PC23}),INDEX(ARRAYFORMULA({OccupancyAdd"&amp;"resses&amp;"" ""&amp; OccupancyUnits,'Tenant Occupancy'!PC$5:PC23}),0,2)&lt;&gt;""""),2,FALSE),IF(PB9=TODAY(),""Today"",)))))"),"")</f>
        <v/>
      </c>
      <c r="PC12" s="3" t="str">
        <f>IFERROR(__xludf.DUMMYFUNCTION("IF(ISBLANK($A12),, IF((ARRAYFORMULA(SUM(COUNTIFS(OccupancyAddresses,$A12,OccupancyUnits, $B12, 'Tenant Occupancy'!PD$5:PD23,{""&gt;0"",""Occupied"",""Late""}))))&gt;1,""Multiple Bookings"", IF(SUMIFS( 'Tenant Occupancy'!PD$5:PD23,OccupancyUnits,$B12,OccupancyAd"&amp;"dresses,$A12)&gt;0,SUMIFS('Tenant Occupancy'!PD$5:PD23,OccupancyUnits,$B12,OccupancyAddresses,$A12),IFERROR(VLOOKUP($A12&amp;"" ""&amp;$B12, FILTER(ARRAYFORMULA({OccupancyAddresses&amp;"" ""&amp; OccupancyUnits,'Tenant Occupancy'!PD$5:PD23}),INDEX(ARRAYFORMULA({OccupancyAdd"&amp;"resses&amp;"" ""&amp; OccupancyUnits,'Tenant Occupancy'!PD$5:PD23}),0,2)&lt;&gt;""""),2,FALSE),IF(PC9=TODAY(),""Today"",)))))"),"")</f>
        <v/>
      </c>
      <c r="PD12" s="3" t="str">
        <f>IFERROR(__xludf.DUMMYFUNCTION("IF(ISBLANK($A12),, IF((ARRAYFORMULA(SUM(COUNTIFS(OccupancyAddresses,$A12,OccupancyUnits, $B12, 'Tenant Occupancy'!PE$5:PE23,{""&gt;0"",""Occupied"",""Late""}))))&gt;1,""Multiple Bookings"", IF(SUMIFS( 'Tenant Occupancy'!PE$5:PE23,OccupancyUnits,$B12,OccupancyAd"&amp;"dresses,$A12)&gt;0,SUMIFS('Tenant Occupancy'!PE$5:PE23,OccupancyUnits,$B12,OccupancyAddresses,$A12),IFERROR(VLOOKUP($A12&amp;"" ""&amp;$B12, FILTER(ARRAYFORMULA({OccupancyAddresses&amp;"" ""&amp; OccupancyUnits,'Tenant Occupancy'!PE$5:PE23}),INDEX(ARRAYFORMULA({OccupancyAdd"&amp;"resses&amp;"" ""&amp; OccupancyUnits,'Tenant Occupancy'!PE$5:PE23}),0,2)&lt;&gt;""""),2,FALSE),IF(PD9=TODAY(),""Today"",)))))"),"")</f>
        <v/>
      </c>
      <c r="PE12" s="3" t="str">
        <f>IFERROR(__xludf.DUMMYFUNCTION("IF(ISBLANK($A12),, IF((ARRAYFORMULA(SUM(COUNTIFS(OccupancyAddresses,$A12,OccupancyUnits, $B12, 'Tenant Occupancy'!PF$5:PF23,{""&gt;0"",""Occupied"",""Late""}))))&gt;1,""Multiple Bookings"", IF(SUMIFS( 'Tenant Occupancy'!PF$5:PF23,OccupancyUnits,$B12,OccupancyAd"&amp;"dresses,$A12)&gt;0,SUMIFS('Tenant Occupancy'!PF$5:PF23,OccupancyUnits,$B12,OccupancyAddresses,$A12),IFERROR(VLOOKUP($A12&amp;"" ""&amp;$B12, FILTER(ARRAYFORMULA({OccupancyAddresses&amp;"" ""&amp; OccupancyUnits,'Tenant Occupancy'!PF$5:PF23}),INDEX(ARRAYFORMULA({OccupancyAdd"&amp;"resses&amp;"" ""&amp; OccupancyUnits,'Tenant Occupancy'!PF$5:PF23}),0,2)&lt;&gt;""""),2,FALSE),IF(PE9=TODAY(),""Today"",)))))"),"")</f>
        <v/>
      </c>
      <c r="PF12" s="3" t="str">
        <f>IFERROR(__xludf.DUMMYFUNCTION("IF(ISBLANK($A12),, IF((ARRAYFORMULA(SUM(COUNTIFS(OccupancyAddresses,$A12,OccupancyUnits, $B12, 'Tenant Occupancy'!PG$5:PG23,{""&gt;0"",""Occupied"",""Late""}))))&gt;1,""Multiple Bookings"", IF(SUMIFS( 'Tenant Occupancy'!PG$5:PG23,OccupancyUnits,$B12,OccupancyAd"&amp;"dresses,$A12)&gt;0,SUMIFS('Tenant Occupancy'!PG$5:PG23,OccupancyUnits,$B12,OccupancyAddresses,$A12),IFERROR(VLOOKUP($A12&amp;"" ""&amp;$B12, FILTER(ARRAYFORMULA({OccupancyAddresses&amp;"" ""&amp; OccupancyUnits,'Tenant Occupancy'!PG$5:PG23}),INDEX(ARRAYFORMULA({OccupancyAdd"&amp;"resses&amp;"" ""&amp; OccupancyUnits,'Tenant Occupancy'!PG$5:PG23}),0,2)&lt;&gt;""""),2,FALSE),IF(PF9=TODAY(),""Today"",)))))"),"")</f>
        <v/>
      </c>
      <c r="PG12" s="3" t="str">
        <f>IFERROR(__xludf.DUMMYFUNCTION("IF(ISBLANK($A12),, IF((ARRAYFORMULA(SUM(COUNTIFS(OccupancyAddresses,$A12,OccupancyUnits, $B12, 'Tenant Occupancy'!PH$5:PH23,{""&gt;0"",""Occupied"",""Late""}))))&gt;1,""Multiple Bookings"", IF(SUMIFS( 'Tenant Occupancy'!PH$5:PH23,OccupancyUnits,$B12,OccupancyAd"&amp;"dresses,$A12)&gt;0,SUMIFS('Tenant Occupancy'!PH$5:PH23,OccupancyUnits,$B12,OccupancyAddresses,$A12),IFERROR(VLOOKUP($A12&amp;"" ""&amp;$B12, FILTER(ARRAYFORMULA({OccupancyAddresses&amp;"" ""&amp; OccupancyUnits,'Tenant Occupancy'!PH$5:PH23}),INDEX(ARRAYFORMULA({OccupancyAdd"&amp;"resses&amp;"" ""&amp; OccupancyUnits,'Tenant Occupancy'!PH$5:PH23}),0,2)&lt;&gt;""""),2,FALSE),IF(PG9=TODAY(),""Today"",)))))"),"")</f>
        <v/>
      </c>
      <c r="PH12" s="3" t="str">
        <f>IFERROR(__xludf.DUMMYFUNCTION("IF(ISBLANK($A12),, IF((ARRAYFORMULA(SUM(COUNTIFS(OccupancyAddresses,$A12,OccupancyUnits, $B12, 'Tenant Occupancy'!PI$5:PI23,{""&gt;0"",""Occupied"",""Late""}))))&gt;1,""Multiple Bookings"", IF(SUMIFS( 'Tenant Occupancy'!PI$5:PI23,OccupancyUnits,$B12,OccupancyAd"&amp;"dresses,$A12)&gt;0,SUMIFS('Tenant Occupancy'!PI$5:PI23,OccupancyUnits,$B12,OccupancyAddresses,$A12),IFERROR(VLOOKUP($A12&amp;"" ""&amp;$B12, FILTER(ARRAYFORMULA({OccupancyAddresses&amp;"" ""&amp; OccupancyUnits,'Tenant Occupancy'!PI$5:PI23}),INDEX(ARRAYFORMULA({OccupancyAdd"&amp;"resses&amp;"" ""&amp; OccupancyUnits,'Tenant Occupancy'!PI$5:PI23}),0,2)&lt;&gt;""""),2,FALSE),IF(PH9=TODAY(),""Today"",)))))"),"")</f>
        <v/>
      </c>
      <c r="PI12" s="3" t="str">
        <f>IFERROR(__xludf.DUMMYFUNCTION("IF(ISBLANK($A12),, IF((ARRAYFORMULA(SUM(COUNTIFS(OccupancyAddresses,$A12,OccupancyUnits, $B12, 'Tenant Occupancy'!PJ$5:PJ23,{""&gt;0"",""Occupied"",""Late""}))))&gt;1,""Multiple Bookings"", IF(SUMIFS( 'Tenant Occupancy'!PJ$5:PJ23,OccupancyUnits,$B12,OccupancyAd"&amp;"dresses,$A12)&gt;0,SUMIFS('Tenant Occupancy'!PJ$5:PJ23,OccupancyUnits,$B12,OccupancyAddresses,$A12),IFERROR(VLOOKUP($A12&amp;"" ""&amp;$B12, FILTER(ARRAYFORMULA({OccupancyAddresses&amp;"" ""&amp; OccupancyUnits,'Tenant Occupancy'!PJ$5:PJ23}),INDEX(ARRAYFORMULA({OccupancyAdd"&amp;"resses&amp;"" ""&amp; OccupancyUnits,'Tenant Occupancy'!PJ$5:PJ23}),0,2)&lt;&gt;""""),2,FALSE),IF(PI9=TODAY(),""Today"",)))))"),"")</f>
        <v/>
      </c>
      <c r="PJ12" s="3" t="str">
        <f>IFERROR(__xludf.DUMMYFUNCTION("IF(ISBLANK($A12),, IF((ARRAYFORMULA(SUM(COUNTIFS(OccupancyAddresses,$A12,OccupancyUnits, $B12, 'Tenant Occupancy'!PK$5:PK23,{""&gt;0"",""Occupied"",""Late""}))))&gt;1,""Multiple Bookings"", IF(SUMIFS( 'Tenant Occupancy'!PK$5:PK23,OccupancyUnits,$B12,OccupancyAd"&amp;"dresses,$A12)&gt;0,SUMIFS('Tenant Occupancy'!PK$5:PK23,OccupancyUnits,$B12,OccupancyAddresses,$A12),IFERROR(VLOOKUP($A12&amp;"" ""&amp;$B12, FILTER(ARRAYFORMULA({OccupancyAddresses&amp;"" ""&amp; OccupancyUnits,'Tenant Occupancy'!PK$5:PK23}),INDEX(ARRAYFORMULA({OccupancyAdd"&amp;"resses&amp;"" ""&amp; OccupancyUnits,'Tenant Occupancy'!PK$5:PK23}),0,2)&lt;&gt;""""),2,FALSE),IF(PJ9=TODAY(),""Today"",)))))"),"")</f>
        <v/>
      </c>
      <c r="PK12" s="3" t="str">
        <f>IFERROR(__xludf.DUMMYFUNCTION("IF(ISBLANK($A12),, IF((ARRAYFORMULA(SUM(COUNTIFS(OccupancyAddresses,$A12,OccupancyUnits, $B12, 'Tenant Occupancy'!PL$5:PL23,{""&gt;0"",""Occupied"",""Late""}))))&gt;1,""Multiple Bookings"", IF(SUMIFS( 'Tenant Occupancy'!PL$5:PL23,OccupancyUnits,$B12,OccupancyAd"&amp;"dresses,$A12)&gt;0,SUMIFS('Tenant Occupancy'!PL$5:PL23,OccupancyUnits,$B12,OccupancyAddresses,$A12),IFERROR(VLOOKUP($A12&amp;"" ""&amp;$B12, FILTER(ARRAYFORMULA({OccupancyAddresses&amp;"" ""&amp; OccupancyUnits,'Tenant Occupancy'!PL$5:PL23}),INDEX(ARRAYFORMULA({OccupancyAdd"&amp;"resses&amp;"" ""&amp; OccupancyUnits,'Tenant Occupancy'!PL$5:PL23}),0,2)&lt;&gt;""""),2,FALSE),IF(PK9=TODAY(),""Today"",)))))"),"")</f>
        <v/>
      </c>
      <c r="PL12" s="3" t="str">
        <f>IFERROR(__xludf.DUMMYFUNCTION("IF(ISBLANK($A12),, IF((ARRAYFORMULA(SUM(COUNTIFS(OccupancyAddresses,$A12,OccupancyUnits, $B12, 'Tenant Occupancy'!PM$5:PM23,{""&gt;0"",""Occupied"",""Late""}))))&gt;1,""Multiple Bookings"", IF(SUMIFS( 'Tenant Occupancy'!PM$5:PM23,OccupancyUnits,$B12,OccupancyAd"&amp;"dresses,$A12)&gt;0,SUMIFS('Tenant Occupancy'!PM$5:PM23,OccupancyUnits,$B12,OccupancyAddresses,$A12),IFERROR(VLOOKUP($A12&amp;"" ""&amp;$B12, FILTER(ARRAYFORMULA({OccupancyAddresses&amp;"" ""&amp; OccupancyUnits,'Tenant Occupancy'!PM$5:PM23}),INDEX(ARRAYFORMULA({OccupancyAdd"&amp;"resses&amp;"" ""&amp; OccupancyUnits,'Tenant Occupancy'!PM$5:PM23}),0,2)&lt;&gt;""""),2,FALSE),IF(PL9=TODAY(),""Today"",)))))"),"")</f>
        <v/>
      </c>
      <c r="PM12" s="3" t="str">
        <f>IFERROR(__xludf.DUMMYFUNCTION("IF(ISBLANK($A12),, IF((ARRAYFORMULA(SUM(COUNTIFS(OccupancyAddresses,$A12,OccupancyUnits, $B12, 'Tenant Occupancy'!PN$5:PN23,{""&gt;0"",""Occupied"",""Late""}))))&gt;1,""Multiple Bookings"", IF(SUMIFS( 'Tenant Occupancy'!PN$5:PN23,OccupancyUnits,$B12,OccupancyAd"&amp;"dresses,$A12)&gt;0,SUMIFS('Tenant Occupancy'!PN$5:PN23,OccupancyUnits,$B12,OccupancyAddresses,$A12),IFERROR(VLOOKUP($A12&amp;"" ""&amp;$B12, FILTER(ARRAYFORMULA({OccupancyAddresses&amp;"" ""&amp; OccupancyUnits,'Tenant Occupancy'!PN$5:PN23}),INDEX(ARRAYFORMULA({OccupancyAdd"&amp;"resses&amp;"" ""&amp; OccupancyUnits,'Tenant Occupancy'!PN$5:PN23}),0,2)&lt;&gt;""""),2,FALSE),IF(PM9=TODAY(),""Today"",)))))"),"")</f>
        <v/>
      </c>
      <c r="PN12" s="3" t="str">
        <f>IFERROR(__xludf.DUMMYFUNCTION("IF(ISBLANK($A12),, IF((ARRAYFORMULA(SUM(COUNTIFS(OccupancyAddresses,$A12,OccupancyUnits, $B12, 'Tenant Occupancy'!PO$5:PO23,{""&gt;0"",""Occupied"",""Late""}))))&gt;1,""Multiple Bookings"", IF(SUMIFS( 'Tenant Occupancy'!PO$5:PO23,OccupancyUnits,$B12,OccupancyAd"&amp;"dresses,$A12)&gt;0,SUMIFS('Tenant Occupancy'!PO$5:PO23,OccupancyUnits,$B12,OccupancyAddresses,$A12),IFERROR(VLOOKUP($A12&amp;"" ""&amp;$B12, FILTER(ARRAYFORMULA({OccupancyAddresses&amp;"" ""&amp; OccupancyUnits,'Tenant Occupancy'!PO$5:PO23}),INDEX(ARRAYFORMULA({OccupancyAdd"&amp;"resses&amp;"" ""&amp; OccupancyUnits,'Tenant Occupancy'!PO$5:PO23}),0,2)&lt;&gt;""""),2,FALSE),IF(PN9=TODAY(),""Today"",)))))"),"")</f>
        <v/>
      </c>
      <c r="PO12" s="3" t="str">
        <f>IFERROR(__xludf.DUMMYFUNCTION("IF(ISBLANK($A12),, IF((ARRAYFORMULA(SUM(COUNTIFS(OccupancyAddresses,$A12,OccupancyUnits, $B12, 'Tenant Occupancy'!PP$5:PP23,{""&gt;0"",""Occupied"",""Late""}))))&gt;1,""Multiple Bookings"", IF(SUMIFS( 'Tenant Occupancy'!PP$5:PP23,OccupancyUnits,$B12,OccupancyAd"&amp;"dresses,$A12)&gt;0,SUMIFS('Tenant Occupancy'!PP$5:PP23,OccupancyUnits,$B12,OccupancyAddresses,$A12),IFERROR(VLOOKUP($A12&amp;"" ""&amp;$B12, FILTER(ARRAYFORMULA({OccupancyAddresses&amp;"" ""&amp; OccupancyUnits,'Tenant Occupancy'!PP$5:PP23}),INDEX(ARRAYFORMULA({OccupancyAdd"&amp;"resses&amp;"" ""&amp; OccupancyUnits,'Tenant Occupancy'!PP$5:PP23}),0,2)&lt;&gt;""""),2,FALSE),IF(PO9=TODAY(),""Today"",)))))"),"")</f>
        <v/>
      </c>
      <c r="PP12" s="3" t="str">
        <f>IFERROR(__xludf.DUMMYFUNCTION("IF(ISBLANK($A12),, IF((ARRAYFORMULA(SUM(COUNTIFS(OccupancyAddresses,$A12,OccupancyUnits, $B12, 'Tenant Occupancy'!PQ$5:PQ23,{""&gt;0"",""Occupied"",""Late""}))))&gt;1,""Multiple Bookings"", IF(SUMIFS( 'Tenant Occupancy'!PQ$5:PQ23,OccupancyUnits,$B12,OccupancyAd"&amp;"dresses,$A12)&gt;0,SUMIFS('Tenant Occupancy'!PQ$5:PQ23,OccupancyUnits,$B12,OccupancyAddresses,$A12),IFERROR(VLOOKUP($A12&amp;"" ""&amp;$B12, FILTER(ARRAYFORMULA({OccupancyAddresses&amp;"" ""&amp; OccupancyUnits,'Tenant Occupancy'!PQ$5:PQ23}),INDEX(ARRAYFORMULA({OccupancyAdd"&amp;"resses&amp;"" ""&amp; OccupancyUnits,'Tenant Occupancy'!PQ$5:PQ23}),0,2)&lt;&gt;""""),2,FALSE),IF(PP9=TODAY(),""Today"",)))))"),"")</f>
        <v/>
      </c>
      <c r="PQ12" s="3" t="str">
        <f>IFERROR(__xludf.DUMMYFUNCTION("IF(ISBLANK($A12),, IF((ARRAYFORMULA(SUM(COUNTIFS(OccupancyAddresses,$A12,OccupancyUnits, $B12, 'Tenant Occupancy'!PR$5:PR23,{""&gt;0"",""Occupied"",""Late""}))))&gt;1,""Multiple Bookings"", IF(SUMIFS( 'Tenant Occupancy'!PR$5:PR23,OccupancyUnits,$B12,OccupancyAd"&amp;"dresses,$A12)&gt;0,SUMIFS('Tenant Occupancy'!PR$5:PR23,OccupancyUnits,$B12,OccupancyAddresses,$A12),IFERROR(VLOOKUP($A12&amp;"" ""&amp;$B12, FILTER(ARRAYFORMULA({OccupancyAddresses&amp;"" ""&amp; OccupancyUnits,'Tenant Occupancy'!PR$5:PR23}),INDEX(ARRAYFORMULA({OccupancyAdd"&amp;"resses&amp;"" ""&amp; OccupancyUnits,'Tenant Occupancy'!PR$5:PR23}),0,2)&lt;&gt;""""),2,FALSE),IF(PQ9=TODAY(),""Today"",)))))"),"")</f>
        <v/>
      </c>
      <c r="PR12" s="3" t="str">
        <f>IFERROR(__xludf.DUMMYFUNCTION("IF(ISBLANK($A12),, IF((ARRAYFORMULA(SUM(COUNTIFS(OccupancyAddresses,$A12,OccupancyUnits, $B12, 'Tenant Occupancy'!PS$5:PS23,{""&gt;0"",""Occupied"",""Late""}))))&gt;1,""Multiple Bookings"", IF(SUMIFS( 'Tenant Occupancy'!PS$5:PS23,OccupancyUnits,$B12,OccupancyAd"&amp;"dresses,$A12)&gt;0,SUMIFS('Tenant Occupancy'!PS$5:PS23,OccupancyUnits,$B12,OccupancyAddresses,$A12),IFERROR(VLOOKUP($A12&amp;"" ""&amp;$B12, FILTER(ARRAYFORMULA({OccupancyAddresses&amp;"" ""&amp; OccupancyUnits,'Tenant Occupancy'!PS$5:PS23}),INDEX(ARRAYFORMULA({OccupancyAdd"&amp;"resses&amp;"" ""&amp; OccupancyUnits,'Tenant Occupancy'!PS$5:PS23}),0,2)&lt;&gt;""""),2,FALSE),IF(PR9=TODAY(),""Today"",)))))"),"")</f>
        <v/>
      </c>
      <c r="PS12" s="3" t="str">
        <f>IFERROR(__xludf.DUMMYFUNCTION("IF(ISBLANK($A12),, IF((ARRAYFORMULA(SUM(COUNTIFS(OccupancyAddresses,$A12,OccupancyUnits, $B12, 'Tenant Occupancy'!PT$5:PT23,{""&gt;0"",""Occupied"",""Late""}))))&gt;1,""Multiple Bookings"", IF(SUMIFS( 'Tenant Occupancy'!PT$5:PT23,OccupancyUnits,$B12,OccupancyAd"&amp;"dresses,$A12)&gt;0,SUMIFS('Tenant Occupancy'!PT$5:PT23,OccupancyUnits,$B12,OccupancyAddresses,$A12),IFERROR(VLOOKUP($A12&amp;"" ""&amp;$B12, FILTER(ARRAYFORMULA({OccupancyAddresses&amp;"" ""&amp; OccupancyUnits,'Tenant Occupancy'!PT$5:PT23}),INDEX(ARRAYFORMULA({OccupancyAdd"&amp;"resses&amp;"" ""&amp; OccupancyUnits,'Tenant Occupancy'!PT$5:PT23}),0,2)&lt;&gt;""""),2,FALSE),IF(PS9=TODAY(),""Today"",)))))"),"")</f>
        <v/>
      </c>
      <c r="PT12" s="3" t="str">
        <f>IFERROR(__xludf.DUMMYFUNCTION("IF(ISBLANK($A12),, IF((ARRAYFORMULA(SUM(COUNTIFS(OccupancyAddresses,$A12,OccupancyUnits, $B12, 'Tenant Occupancy'!PU$5:PU23,{""&gt;0"",""Occupied"",""Late""}))))&gt;1,""Multiple Bookings"", IF(SUMIFS( 'Tenant Occupancy'!PU$5:PU23,OccupancyUnits,$B12,OccupancyAd"&amp;"dresses,$A12)&gt;0,SUMIFS('Tenant Occupancy'!PU$5:PU23,OccupancyUnits,$B12,OccupancyAddresses,$A12),IFERROR(VLOOKUP($A12&amp;"" ""&amp;$B12, FILTER(ARRAYFORMULA({OccupancyAddresses&amp;"" ""&amp; OccupancyUnits,'Tenant Occupancy'!PU$5:PU23}),INDEX(ARRAYFORMULA({OccupancyAdd"&amp;"resses&amp;"" ""&amp; OccupancyUnits,'Tenant Occupancy'!PU$5:PU23}),0,2)&lt;&gt;""""),2,FALSE),IF(PT9=TODAY(),""Today"",)))))"),"")</f>
        <v/>
      </c>
      <c r="PU12" s="3" t="str">
        <f>IFERROR(__xludf.DUMMYFUNCTION("IF(ISBLANK($A12),, IF((ARRAYFORMULA(SUM(COUNTIFS(OccupancyAddresses,$A12,OccupancyUnits, $B12, 'Tenant Occupancy'!PV$5:PV23,{""&gt;0"",""Occupied"",""Late""}))))&gt;1,""Multiple Bookings"", IF(SUMIFS( 'Tenant Occupancy'!PV$5:PV23,OccupancyUnits,$B12,OccupancyAd"&amp;"dresses,$A12)&gt;0,SUMIFS('Tenant Occupancy'!PV$5:PV23,OccupancyUnits,$B12,OccupancyAddresses,$A12),IFERROR(VLOOKUP($A12&amp;"" ""&amp;$B12, FILTER(ARRAYFORMULA({OccupancyAddresses&amp;"" ""&amp; OccupancyUnits,'Tenant Occupancy'!PV$5:PV23}),INDEX(ARRAYFORMULA({OccupancyAdd"&amp;"resses&amp;"" ""&amp; OccupancyUnits,'Tenant Occupancy'!PV$5:PV23}),0,2)&lt;&gt;""""),2,FALSE),IF(PU9=TODAY(),""Today"",)))))"),"")</f>
        <v/>
      </c>
      <c r="PV12" s="3" t="str">
        <f>IFERROR(__xludf.DUMMYFUNCTION("IF(ISBLANK($A12),, IF((ARRAYFORMULA(SUM(COUNTIFS(OccupancyAddresses,$A12,OccupancyUnits, $B12, 'Tenant Occupancy'!PW$5:PW23,{""&gt;0"",""Occupied"",""Late""}))))&gt;1,""Multiple Bookings"", IF(SUMIFS( 'Tenant Occupancy'!PW$5:PW23,OccupancyUnits,$B12,OccupancyAd"&amp;"dresses,$A12)&gt;0,SUMIFS('Tenant Occupancy'!PW$5:PW23,OccupancyUnits,$B12,OccupancyAddresses,$A12),IFERROR(VLOOKUP($A12&amp;"" ""&amp;$B12, FILTER(ARRAYFORMULA({OccupancyAddresses&amp;"" ""&amp; OccupancyUnits,'Tenant Occupancy'!PW$5:PW23}),INDEX(ARRAYFORMULA({OccupancyAdd"&amp;"resses&amp;"" ""&amp; OccupancyUnits,'Tenant Occupancy'!PW$5:PW23}),0,2)&lt;&gt;""""),2,FALSE),IF(PV9=TODAY(),""Today"",)))))"),"")</f>
        <v/>
      </c>
      <c r="PW12" s="3" t="str">
        <f>IFERROR(__xludf.DUMMYFUNCTION("IF(ISBLANK($A12),, IF((ARRAYFORMULA(SUM(COUNTIFS(OccupancyAddresses,$A12,OccupancyUnits, $B12, 'Tenant Occupancy'!PX$5:PX23,{""&gt;0"",""Occupied"",""Late""}))))&gt;1,""Multiple Bookings"", IF(SUMIFS( 'Tenant Occupancy'!PX$5:PX23,OccupancyUnits,$B12,OccupancyAd"&amp;"dresses,$A12)&gt;0,SUMIFS('Tenant Occupancy'!PX$5:PX23,OccupancyUnits,$B12,OccupancyAddresses,$A12),IFERROR(VLOOKUP($A12&amp;"" ""&amp;$B12, FILTER(ARRAYFORMULA({OccupancyAddresses&amp;"" ""&amp; OccupancyUnits,'Tenant Occupancy'!PX$5:PX23}),INDEX(ARRAYFORMULA({OccupancyAdd"&amp;"resses&amp;"" ""&amp; OccupancyUnits,'Tenant Occupancy'!PX$5:PX23}),0,2)&lt;&gt;""""),2,FALSE),IF(PW9=TODAY(),""Today"",)))))"),"")</f>
        <v/>
      </c>
      <c r="PX12" s="3" t="str">
        <f>IFERROR(__xludf.DUMMYFUNCTION("IF(ISBLANK($A12),, IF((ARRAYFORMULA(SUM(COUNTIFS(OccupancyAddresses,$A12,OccupancyUnits, $B12, 'Tenant Occupancy'!PY$5:PY23,{""&gt;0"",""Occupied"",""Late""}))))&gt;1,""Multiple Bookings"", IF(SUMIFS( 'Tenant Occupancy'!PY$5:PY23,OccupancyUnits,$B12,OccupancyAd"&amp;"dresses,$A12)&gt;0,SUMIFS('Tenant Occupancy'!PY$5:PY23,OccupancyUnits,$B12,OccupancyAddresses,$A12),IFERROR(VLOOKUP($A12&amp;"" ""&amp;$B12, FILTER(ARRAYFORMULA({OccupancyAddresses&amp;"" ""&amp; OccupancyUnits,'Tenant Occupancy'!PY$5:PY23}),INDEX(ARRAYFORMULA({OccupancyAdd"&amp;"resses&amp;"" ""&amp; OccupancyUnits,'Tenant Occupancy'!PY$5:PY23}),0,2)&lt;&gt;""""),2,FALSE),IF(PX9=TODAY(),""Today"",)))))"),"")</f>
        <v/>
      </c>
      <c r="PY12" s="3" t="str">
        <f>IFERROR(__xludf.DUMMYFUNCTION("IF(ISBLANK($A12),, IF((ARRAYFORMULA(SUM(COUNTIFS(OccupancyAddresses,$A12,OccupancyUnits, $B12, 'Tenant Occupancy'!PZ$5:PZ23,{""&gt;0"",""Occupied"",""Late""}))))&gt;1,""Multiple Bookings"", IF(SUMIFS( 'Tenant Occupancy'!PZ$5:PZ23,OccupancyUnits,$B12,OccupancyAd"&amp;"dresses,$A12)&gt;0,SUMIFS('Tenant Occupancy'!PZ$5:PZ23,OccupancyUnits,$B12,OccupancyAddresses,$A12),IFERROR(VLOOKUP($A12&amp;"" ""&amp;$B12, FILTER(ARRAYFORMULA({OccupancyAddresses&amp;"" ""&amp; OccupancyUnits,'Tenant Occupancy'!PZ$5:PZ23}),INDEX(ARRAYFORMULA({OccupancyAdd"&amp;"resses&amp;"" ""&amp; OccupancyUnits,'Tenant Occupancy'!PZ$5:PZ23}),0,2)&lt;&gt;""""),2,FALSE),IF(PY9=TODAY(),""Today"",)))))"),"")</f>
        <v/>
      </c>
      <c r="PZ12" s="3" t="str">
        <f>IFERROR(__xludf.DUMMYFUNCTION("IF(ISBLANK($A12),, IF((ARRAYFORMULA(SUM(COUNTIFS(OccupancyAddresses,$A12,OccupancyUnits, $B12, 'Tenant Occupancy'!QA$5:QA23,{""&gt;0"",""Occupied"",""Late""}))))&gt;1,""Multiple Bookings"", IF(SUMIFS( 'Tenant Occupancy'!QA$5:QA23,OccupancyUnits,$B12,OccupancyAd"&amp;"dresses,$A12)&gt;0,SUMIFS('Tenant Occupancy'!QA$5:QA23,OccupancyUnits,$B12,OccupancyAddresses,$A12),IFERROR(VLOOKUP($A12&amp;"" ""&amp;$B12, FILTER(ARRAYFORMULA({OccupancyAddresses&amp;"" ""&amp; OccupancyUnits,'Tenant Occupancy'!QA$5:QA23}),INDEX(ARRAYFORMULA({OccupancyAdd"&amp;"resses&amp;"" ""&amp; OccupancyUnits,'Tenant Occupancy'!QA$5:QA23}),0,2)&lt;&gt;""""),2,FALSE),IF(PZ9=TODAY(),""Today"",)))))"),"")</f>
        <v/>
      </c>
      <c r="QA12" s="3" t="str">
        <f>IFERROR(__xludf.DUMMYFUNCTION("IF(ISBLANK($A12),, IF((ARRAYFORMULA(SUM(COUNTIFS(OccupancyAddresses,$A12,OccupancyUnits, $B12, 'Tenant Occupancy'!QB$5:QB23,{""&gt;0"",""Occupied"",""Late""}))))&gt;1,""Multiple Bookings"", IF(SUMIFS( 'Tenant Occupancy'!QB$5:QB23,OccupancyUnits,$B12,OccupancyAd"&amp;"dresses,$A12)&gt;0,SUMIFS('Tenant Occupancy'!QB$5:QB23,OccupancyUnits,$B12,OccupancyAddresses,$A12),IFERROR(VLOOKUP($A12&amp;"" ""&amp;$B12, FILTER(ARRAYFORMULA({OccupancyAddresses&amp;"" ""&amp; OccupancyUnits,'Tenant Occupancy'!QB$5:QB23}),INDEX(ARRAYFORMULA({OccupancyAdd"&amp;"resses&amp;"" ""&amp; OccupancyUnits,'Tenant Occupancy'!QB$5:QB23}),0,2)&lt;&gt;""""),2,FALSE),IF(QA9=TODAY(),""Today"",)))))"),"")</f>
        <v/>
      </c>
      <c r="QB12" s="3" t="str">
        <f>IFERROR(__xludf.DUMMYFUNCTION("IF(ISBLANK($A12),, IF((ARRAYFORMULA(SUM(COUNTIFS(OccupancyAddresses,$A12,OccupancyUnits, $B12, 'Tenant Occupancy'!QC$5:QC23,{""&gt;0"",""Occupied"",""Late""}))))&gt;1,""Multiple Bookings"", IF(SUMIFS( 'Tenant Occupancy'!QC$5:QC23,OccupancyUnits,$B12,OccupancyAd"&amp;"dresses,$A12)&gt;0,SUMIFS('Tenant Occupancy'!QC$5:QC23,OccupancyUnits,$B12,OccupancyAddresses,$A12),IFERROR(VLOOKUP($A12&amp;"" ""&amp;$B12, FILTER(ARRAYFORMULA({OccupancyAddresses&amp;"" ""&amp; OccupancyUnits,'Tenant Occupancy'!QC$5:QC23}),INDEX(ARRAYFORMULA({OccupancyAdd"&amp;"resses&amp;"" ""&amp; OccupancyUnits,'Tenant Occupancy'!QC$5:QC23}),0,2)&lt;&gt;""""),2,FALSE),IF(QB9=TODAY(),""Today"",)))))"),"")</f>
        <v/>
      </c>
      <c r="QC12" s="3" t="str">
        <f>IFERROR(__xludf.DUMMYFUNCTION("IF(ISBLANK($A12),, IF((ARRAYFORMULA(SUM(COUNTIFS(OccupancyAddresses,$A12,OccupancyUnits, $B12, 'Tenant Occupancy'!QD$5:QD23,{""&gt;0"",""Occupied"",""Late""}))))&gt;1,""Multiple Bookings"", IF(SUMIFS( 'Tenant Occupancy'!QD$5:QD23,OccupancyUnits,$B12,OccupancyAd"&amp;"dresses,$A12)&gt;0,SUMIFS('Tenant Occupancy'!QD$5:QD23,OccupancyUnits,$B12,OccupancyAddresses,$A12),IFERROR(VLOOKUP($A12&amp;"" ""&amp;$B12, FILTER(ARRAYFORMULA({OccupancyAddresses&amp;"" ""&amp; OccupancyUnits,'Tenant Occupancy'!QD$5:QD23}),INDEX(ARRAYFORMULA({OccupancyAdd"&amp;"resses&amp;"" ""&amp; OccupancyUnits,'Tenant Occupancy'!QD$5:QD23}),0,2)&lt;&gt;""""),2,FALSE),IF(QC9=TODAY(),""Today"",)))))"),"")</f>
        <v/>
      </c>
      <c r="QD12" s="3" t="str">
        <f>IFERROR(__xludf.DUMMYFUNCTION("IF(ISBLANK($A12),, IF((ARRAYFORMULA(SUM(COUNTIFS(OccupancyAddresses,$A12,OccupancyUnits, $B12, 'Tenant Occupancy'!QE$5:QE23,{""&gt;0"",""Occupied"",""Late""}))))&gt;1,""Multiple Bookings"", IF(SUMIFS( 'Tenant Occupancy'!QE$5:QE23,OccupancyUnits,$B12,OccupancyAd"&amp;"dresses,$A12)&gt;0,SUMIFS('Tenant Occupancy'!QE$5:QE23,OccupancyUnits,$B12,OccupancyAddresses,$A12),IFERROR(VLOOKUP($A12&amp;"" ""&amp;$B12, FILTER(ARRAYFORMULA({OccupancyAddresses&amp;"" ""&amp; OccupancyUnits,'Tenant Occupancy'!QE$5:QE23}),INDEX(ARRAYFORMULA({OccupancyAdd"&amp;"resses&amp;"" ""&amp; OccupancyUnits,'Tenant Occupancy'!QE$5:QE23}),0,2)&lt;&gt;""""),2,FALSE),IF(QD9=TODAY(),""Today"",)))))"),"")</f>
        <v/>
      </c>
      <c r="QE12" s="3" t="str">
        <f>IFERROR(__xludf.DUMMYFUNCTION("IF(ISBLANK($A12),, IF((ARRAYFORMULA(SUM(COUNTIFS(OccupancyAddresses,$A12,OccupancyUnits, $B12, 'Tenant Occupancy'!QF$5:QF23,{""&gt;0"",""Occupied"",""Late""}))))&gt;1,""Multiple Bookings"", IF(SUMIFS( 'Tenant Occupancy'!QF$5:QF23,OccupancyUnits,$B12,OccupancyAd"&amp;"dresses,$A12)&gt;0,SUMIFS('Tenant Occupancy'!QF$5:QF23,OccupancyUnits,$B12,OccupancyAddresses,$A12),IFERROR(VLOOKUP($A12&amp;"" ""&amp;$B12, FILTER(ARRAYFORMULA({OccupancyAddresses&amp;"" ""&amp; OccupancyUnits,'Tenant Occupancy'!QF$5:QF23}),INDEX(ARRAYFORMULA({OccupancyAdd"&amp;"resses&amp;"" ""&amp; OccupancyUnits,'Tenant Occupancy'!QF$5:QF23}),0,2)&lt;&gt;""""),2,FALSE),IF(QE9=TODAY(),""Today"",)))))"),"")</f>
        <v/>
      </c>
      <c r="QF12" s="3" t="str">
        <f>IFERROR(__xludf.DUMMYFUNCTION("IF(ISBLANK($A12),, IF((ARRAYFORMULA(SUM(COUNTIFS(OccupancyAddresses,$A12,OccupancyUnits, $B12, 'Tenant Occupancy'!QG$5:QG23,{""&gt;0"",""Occupied"",""Late""}))))&gt;1,""Multiple Bookings"", IF(SUMIFS( 'Tenant Occupancy'!QG$5:QG23,OccupancyUnits,$B12,OccupancyAd"&amp;"dresses,$A12)&gt;0,SUMIFS('Tenant Occupancy'!QG$5:QG23,OccupancyUnits,$B12,OccupancyAddresses,$A12),IFERROR(VLOOKUP($A12&amp;"" ""&amp;$B12, FILTER(ARRAYFORMULA({OccupancyAddresses&amp;"" ""&amp; OccupancyUnits,'Tenant Occupancy'!QG$5:QG23}),INDEX(ARRAYFORMULA({OccupancyAdd"&amp;"resses&amp;"" ""&amp; OccupancyUnits,'Tenant Occupancy'!QG$5:QG23}),0,2)&lt;&gt;""""),2,FALSE),IF(QF9=TODAY(),""Today"",)))))"),"")</f>
        <v/>
      </c>
      <c r="QG12" s="3" t="str">
        <f>IFERROR(__xludf.DUMMYFUNCTION("IF(ISBLANK($A12),, IF((ARRAYFORMULA(SUM(COUNTIFS(OccupancyAddresses,$A12,OccupancyUnits, $B12, 'Tenant Occupancy'!QH$5:QH23,{""&gt;0"",""Occupied"",""Late""}))))&gt;1,""Multiple Bookings"", IF(SUMIFS( 'Tenant Occupancy'!QH$5:QH23,OccupancyUnits,$B12,OccupancyAd"&amp;"dresses,$A12)&gt;0,SUMIFS('Tenant Occupancy'!QH$5:QH23,OccupancyUnits,$B12,OccupancyAddresses,$A12),IFERROR(VLOOKUP($A12&amp;"" ""&amp;$B12, FILTER(ARRAYFORMULA({OccupancyAddresses&amp;"" ""&amp; OccupancyUnits,'Tenant Occupancy'!QH$5:QH23}),INDEX(ARRAYFORMULA({OccupancyAdd"&amp;"resses&amp;"" ""&amp; OccupancyUnits,'Tenant Occupancy'!QH$5:QH23}),0,2)&lt;&gt;""""),2,FALSE),IF(QG9=TODAY(),""Today"",)))))"),"")</f>
        <v/>
      </c>
      <c r="QH12" s="3" t="str">
        <f>IFERROR(__xludf.DUMMYFUNCTION("IF(ISBLANK($A12),, IF((ARRAYFORMULA(SUM(COUNTIFS(OccupancyAddresses,$A12,OccupancyUnits, $B12, 'Tenant Occupancy'!QI$5:QI23,{""&gt;0"",""Occupied"",""Late""}))))&gt;1,""Multiple Bookings"", IF(SUMIFS( 'Tenant Occupancy'!QI$5:QI23,OccupancyUnits,$B12,OccupancyAd"&amp;"dresses,$A12)&gt;0,SUMIFS('Tenant Occupancy'!QI$5:QI23,OccupancyUnits,$B12,OccupancyAddresses,$A12),IFERROR(VLOOKUP($A12&amp;"" ""&amp;$B12, FILTER(ARRAYFORMULA({OccupancyAddresses&amp;"" ""&amp; OccupancyUnits,'Tenant Occupancy'!QI$5:QI23}),INDEX(ARRAYFORMULA({OccupancyAdd"&amp;"resses&amp;"" ""&amp; OccupancyUnits,'Tenant Occupancy'!QI$5:QI23}),0,2)&lt;&gt;""""),2,FALSE),IF(QH9=TODAY(),""Today"",)))))"),"")</f>
        <v/>
      </c>
      <c r="QI12" s="3" t="str">
        <f>IFERROR(__xludf.DUMMYFUNCTION("IF(ISBLANK($A12),, IF((ARRAYFORMULA(SUM(COUNTIFS(OccupancyAddresses,$A12,OccupancyUnits, $B12, 'Tenant Occupancy'!QJ$5:QJ23,{""&gt;0"",""Occupied"",""Late""}))))&gt;1,""Multiple Bookings"", IF(SUMIFS( 'Tenant Occupancy'!QJ$5:QJ23,OccupancyUnits,$B12,OccupancyAd"&amp;"dresses,$A12)&gt;0,SUMIFS('Tenant Occupancy'!QJ$5:QJ23,OccupancyUnits,$B12,OccupancyAddresses,$A12),IFERROR(VLOOKUP($A12&amp;"" ""&amp;$B12, FILTER(ARRAYFORMULA({OccupancyAddresses&amp;"" ""&amp; OccupancyUnits,'Tenant Occupancy'!QJ$5:QJ23}),INDEX(ARRAYFORMULA({OccupancyAdd"&amp;"resses&amp;"" ""&amp; OccupancyUnits,'Tenant Occupancy'!QJ$5:QJ23}),0,2)&lt;&gt;""""),2,FALSE),IF(QI9=TODAY(),""Today"",)))))"),"")</f>
        <v/>
      </c>
      <c r="QJ12" s="3" t="str">
        <f>IFERROR(__xludf.DUMMYFUNCTION("IF(ISBLANK($A12),, IF((ARRAYFORMULA(SUM(COUNTIFS(OccupancyAddresses,$A12,OccupancyUnits, $B12, 'Tenant Occupancy'!QK$5:QK23,{""&gt;0"",""Occupied"",""Late""}))))&gt;1,""Multiple Bookings"", IF(SUMIFS( 'Tenant Occupancy'!QK$5:QK23,OccupancyUnits,$B12,OccupancyAd"&amp;"dresses,$A12)&gt;0,SUMIFS('Tenant Occupancy'!QK$5:QK23,OccupancyUnits,$B12,OccupancyAddresses,$A12),IFERROR(VLOOKUP($A12&amp;"" ""&amp;$B12, FILTER(ARRAYFORMULA({OccupancyAddresses&amp;"" ""&amp; OccupancyUnits,'Tenant Occupancy'!QK$5:QK23}),INDEX(ARRAYFORMULA({OccupancyAdd"&amp;"resses&amp;"" ""&amp; OccupancyUnits,'Tenant Occupancy'!QK$5:QK23}),0,2)&lt;&gt;""""),2,FALSE),IF(QJ9=TODAY(),""Today"",)))))"),"")</f>
        <v/>
      </c>
      <c r="QK12" s="3" t="str">
        <f>IFERROR(__xludf.DUMMYFUNCTION("IF(ISBLANK($A12),, IF((ARRAYFORMULA(SUM(COUNTIFS(OccupancyAddresses,$A12,OccupancyUnits, $B12, 'Tenant Occupancy'!QL$5:QL23,{""&gt;0"",""Occupied"",""Late""}))))&gt;1,""Multiple Bookings"", IF(SUMIFS( 'Tenant Occupancy'!QL$5:QL23,OccupancyUnits,$B12,OccupancyAd"&amp;"dresses,$A12)&gt;0,SUMIFS('Tenant Occupancy'!QL$5:QL23,OccupancyUnits,$B12,OccupancyAddresses,$A12),IFERROR(VLOOKUP($A12&amp;"" ""&amp;$B12, FILTER(ARRAYFORMULA({OccupancyAddresses&amp;"" ""&amp; OccupancyUnits,'Tenant Occupancy'!QL$5:QL23}),INDEX(ARRAYFORMULA({OccupancyAdd"&amp;"resses&amp;"" ""&amp; OccupancyUnits,'Tenant Occupancy'!QL$5:QL23}),0,2)&lt;&gt;""""),2,FALSE),IF(QK9=TODAY(),""Today"",)))))"),"")</f>
        <v/>
      </c>
      <c r="QL12" s="3" t="str">
        <f>IFERROR(__xludf.DUMMYFUNCTION("IF(ISBLANK($A12),, IF((ARRAYFORMULA(SUM(COUNTIFS(OccupancyAddresses,$A12,OccupancyUnits, $B12, 'Tenant Occupancy'!QM$5:QM23,{""&gt;0"",""Occupied"",""Late""}))))&gt;1,""Multiple Bookings"", IF(SUMIFS( 'Tenant Occupancy'!QM$5:QM23,OccupancyUnits,$B12,OccupancyAd"&amp;"dresses,$A12)&gt;0,SUMIFS('Tenant Occupancy'!QM$5:QM23,OccupancyUnits,$B12,OccupancyAddresses,$A12),IFERROR(VLOOKUP($A12&amp;"" ""&amp;$B12, FILTER(ARRAYFORMULA({OccupancyAddresses&amp;"" ""&amp; OccupancyUnits,'Tenant Occupancy'!QM$5:QM23}),INDEX(ARRAYFORMULA({OccupancyAdd"&amp;"resses&amp;"" ""&amp; OccupancyUnits,'Tenant Occupancy'!QM$5:QM23}),0,2)&lt;&gt;""""),2,FALSE),IF(QL9=TODAY(),""Today"",)))))"),"")</f>
        <v/>
      </c>
      <c r="QM12" s="3" t="str">
        <f>IFERROR(__xludf.DUMMYFUNCTION("IF(ISBLANK($A12),, IF((ARRAYFORMULA(SUM(COUNTIFS(OccupancyAddresses,$A12,OccupancyUnits, $B12, 'Tenant Occupancy'!QN$5:QN23,{""&gt;0"",""Occupied"",""Late""}))))&gt;1,""Multiple Bookings"", IF(SUMIFS( 'Tenant Occupancy'!QN$5:QN23,OccupancyUnits,$B12,OccupancyAd"&amp;"dresses,$A12)&gt;0,SUMIFS('Tenant Occupancy'!QN$5:QN23,OccupancyUnits,$B12,OccupancyAddresses,$A12),IFERROR(VLOOKUP($A12&amp;"" ""&amp;$B12, FILTER(ARRAYFORMULA({OccupancyAddresses&amp;"" ""&amp; OccupancyUnits,'Tenant Occupancy'!QN$5:QN23}),INDEX(ARRAYFORMULA({OccupancyAdd"&amp;"resses&amp;"" ""&amp; OccupancyUnits,'Tenant Occupancy'!QN$5:QN23}),0,2)&lt;&gt;""""),2,FALSE),IF(QM9=TODAY(),""Today"",)))))"),"")</f>
        <v/>
      </c>
      <c r="QN12" s="3" t="str">
        <f>IFERROR(__xludf.DUMMYFUNCTION("IF(ISBLANK($A12),, IF((ARRAYFORMULA(SUM(COUNTIFS(OccupancyAddresses,$A12,OccupancyUnits, $B12, 'Tenant Occupancy'!QO$5:QO23,{""&gt;0"",""Occupied"",""Late""}))))&gt;1,""Multiple Bookings"", IF(SUMIFS( 'Tenant Occupancy'!QO$5:QO23,OccupancyUnits,$B12,OccupancyAd"&amp;"dresses,$A12)&gt;0,SUMIFS('Tenant Occupancy'!QO$5:QO23,OccupancyUnits,$B12,OccupancyAddresses,$A12),IFERROR(VLOOKUP($A12&amp;"" ""&amp;$B12, FILTER(ARRAYFORMULA({OccupancyAddresses&amp;"" ""&amp; OccupancyUnits,'Tenant Occupancy'!QO$5:QO23}),INDEX(ARRAYFORMULA({OccupancyAdd"&amp;"resses&amp;"" ""&amp; OccupancyUnits,'Tenant Occupancy'!QO$5:QO23}),0,2)&lt;&gt;""""),2,FALSE),IF(QN9=TODAY(),""Today"",)))))"),"")</f>
        <v/>
      </c>
      <c r="QO12" s="3" t="str">
        <f>IFERROR(__xludf.DUMMYFUNCTION("IF(ISBLANK($A12),, IF((ARRAYFORMULA(SUM(COUNTIFS(OccupancyAddresses,$A12,OccupancyUnits, $B12, 'Tenant Occupancy'!QP$5:QP23,{""&gt;0"",""Occupied"",""Late""}))))&gt;1,""Multiple Bookings"", IF(SUMIFS( 'Tenant Occupancy'!QP$5:QP23,OccupancyUnits,$B12,OccupancyAd"&amp;"dresses,$A12)&gt;0,SUMIFS('Tenant Occupancy'!QP$5:QP23,OccupancyUnits,$B12,OccupancyAddresses,$A12),IFERROR(VLOOKUP($A12&amp;"" ""&amp;$B12, FILTER(ARRAYFORMULA({OccupancyAddresses&amp;"" ""&amp; OccupancyUnits,'Tenant Occupancy'!QP$5:QP23}),INDEX(ARRAYFORMULA({OccupancyAdd"&amp;"resses&amp;"" ""&amp; OccupancyUnits,'Tenant Occupancy'!QP$5:QP23}),0,2)&lt;&gt;""""),2,FALSE),IF(QO9=TODAY(),""Today"",)))))"),"")</f>
        <v/>
      </c>
      <c r="QP12" s="3" t="str">
        <f>IFERROR(__xludf.DUMMYFUNCTION("IF(ISBLANK($A12),, IF((ARRAYFORMULA(SUM(COUNTIFS(OccupancyAddresses,$A12,OccupancyUnits, $B12, 'Tenant Occupancy'!QQ$5:QQ23,{""&gt;0"",""Occupied"",""Late""}))))&gt;1,""Multiple Bookings"", IF(SUMIFS( 'Tenant Occupancy'!QQ$5:QQ23,OccupancyUnits,$B12,OccupancyAd"&amp;"dresses,$A12)&gt;0,SUMIFS('Tenant Occupancy'!QQ$5:QQ23,OccupancyUnits,$B12,OccupancyAddresses,$A12),IFERROR(VLOOKUP($A12&amp;"" ""&amp;$B12, FILTER(ARRAYFORMULA({OccupancyAddresses&amp;"" ""&amp; OccupancyUnits,'Tenant Occupancy'!QQ$5:QQ23}),INDEX(ARRAYFORMULA({OccupancyAdd"&amp;"resses&amp;"" ""&amp; OccupancyUnits,'Tenant Occupancy'!QQ$5:QQ23}),0,2)&lt;&gt;""""),2,FALSE),IF(QP9=TODAY(),""Today"",)))))"),"")</f>
        <v/>
      </c>
      <c r="QQ12" s="3" t="str">
        <f>IFERROR(__xludf.DUMMYFUNCTION("IF(ISBLANK($A12),, IF((ARRAYFORMULA(SUM(COUNTIFS(OccupancyAddresses,$A12,OccupancyUnits, $B12, 'Tenant Occupancy'!QR$5:QR23,{""&gt;0"",""Occupied"",""Late""}))))&gt;1,""Multiple Bookings"", IF(SUMIFS( 'Tenant Occupancy'!QR$5:QR23,OccupancyUnits,$B12,OccupancyAd"&amp;"dresses,$A12)&gt;0,SUMIFS('Tenant Occupancy'!QR$5:QR23,OccupancyUnits,$B12,OccupancyAddresses,$A12),IFERROR(VLOOKUP($A12&amp;"" ""&amp;$B12, FILTER(ARRAYFORMULA({OccupancyAddresses&amp;"" ""&amp; OccupancyUnits,'Tenant Occupancy'!QR$5:QR23}),INDEX(ARRAYFORMULA({OccupancyAdd"&amp;"resses&amp;"" ""&amp; OccupancyUnits,'Tenant Occupancy'!QR$5:QR23}),0,2)&lt;&gt;""""),2,FALSE),IF(QQ9=TODAY(),""Today"",)))))"),"")</f>
        <v/>
      </c>
      <c r="QR12" s="3" t="str">
        <f>IFERROR(__xludf.DUMMYFUNCTION("IF(ISBLANK($A12),, IF((ARRAYFORMULA(SUM(COUNTIFS(OccupancyAddresses,$A12,OccupancyUnits, $B12, 'Tenant Occupancy'!QS$5:QS23,{""&gt;0"",""Occupied"",""Late""}))))&gt;1,""Multiple Bookings"", IF(SUMIFS( 'Tenant Occupancy'!QS$5:QS23,OccupancyUnits,$B12,OccupancyAd"&amp;"dresses,$A12)&gt;0,SUMIFS('Tenant Occupancy'!QS$5:QS23,OccupancyUnits,$B12,OccupancyAddresses,$A12),IFERROR(VLOOKUP($A12&amp;"" ""&amp;$B12, FILTER(ARRAYFORMULA({OccupancyAddresses&amp;"" ""&amp; OccupancyUnits,'Tenant Occupancy'!QS$5:QS23}),INDEX(ARRAYFORMULA({OccupancyAdd"&amp;"resses&amp;"" ""&amp; OccupancyUnits,'Tenant Occupancy'!QS$5:QS23}),0,2)&lt;&gt;""""),2,FALSE),IF(QR9=TODAY(),""Today"",)))))"),"")</f>
        <v/>
      </c>
      <c r="QS12" s="3" t="str">
        <f>IFERROR(__xludf.DUMMYFUNCTION("IF(ISBLANK($A12),, IF((ARRAYFORMULA(SUM(COUNTIFS(OccupancyAddresses,$A12,OccupancyUnits, $B12, 'Tenant Occupancy'!QT$5:QT23,{""&gt;0"",""Occupied"",""Late""}))))&gt;1,""Multiple Bookings"", IF(SUMIFS( 'Tenant Occupancy'!QT$5:QT23,OccupancyUnits,$B12,OccupancyAd"&amp;"dresses,$A12)&gt;0,SUMIFS('Tenant Occupancy'!QT$5:QT23,OccupancyUnits,$B12,OccupancyAddresses,$A12),IFERROR(VLOOKUP($A12&amp;"" ""&amp;$B12, FILTER(ARRAYFORMULA({OccupancyAddresses&amp;"" ""&amp; OccupancyUnits,'Tenant Occupancy'!QT$5:QT23}),INDEX(ARRAYFORMULA({OccupancyAdd"&amp;"resses&amp;"" ""&amp; OccupancyUnits,'Tenant Occupancy'!QT$5:QT23}),0,2)&lt;&gt;""""),2,FALSE),IF(QS9=TODAY(),""Today"",)))))"),"")</f>
        <v/>
      </c>
      <c r="QT12" s="3" t="str">
        <f>IFERROR(__xludf.DUMMYFUNCTION("IF(ISBLANK($A12),, IF((ARRAYFORMULA(SUM(COUNTIFS(OccupancyAddresses,$A12,OccupancyUnits, $B12, 'Tenant Occupancy'!QU$5:QU23,{""&gt;0"",""Occupied"",""Late""}))))&gt;1,""Multiple Bookings"", IF(SUMIFS( 'Tenant Occupancy'!QU$5:QU23,OccupancyUnits,$B12,OccupancyAd"&amp;"dresses,$A12)&gt;0,SUMIFS('Tenant Occupancy'!QU$5:QU23,OccupancyUnits,$B12,OccupancyAddresses,$A12),IFERROR(VLOOKUP($A12&amp;"" ""&amp;$B12, FILTER(ARRAYFORMULA({OccupancyAddresses&amp;"" ""&amp; OccupancyUnits,'Tenant Occupancy'!QU$5:QU23}),INDEX(ARRAYFORMULA({OccupancyAdd"&amp;"resses&amp;"" ""&amp; OccupancyUnits,'Tenant Occupancy'!QU$5:QU23}),0,2)&lt;&gt;""""),2,FALSE),IF(QT9=TODAY(),""Today"",)))))"),"")</f>
        <v/>
      </c>
      <c r="QU12" s="3" t="str">
        <f>IFERROR(__xludf.DUMMYFUNCTION("IF(ISBLANK($A12),, IF((ARRAYFORMULA(SUM(COUNTIFS(OccupancyAddresses,$A12,OccupancyUnits, $B12, 'Tenant Occupancy'!QV$5:QV23,{""&gt;0"",""Occupied"",""Late""}))))&gt;1,""Multiple Bookings"", IF(SUMIFS( 'Tenant Occupancy'!QV$5:QV23,OccupancyUnits,$B12,OccupancyAd"&amp;"dresses,$A12)&gt;0,SUMIFS('Tenant Occupancy'!QV$5:QV23,OccupancyUnits,$B12,OccupancyAddresses,$A12),IFERROR(VLOOKUP($A12&amp;"" ""&amp;$B12, FILTER(ARRAYFORMULA({OccupancyAddresses&amp;"" ""&amp; OccupancyUnits,'Tenant Occupancy'!QV$5:QV23}),INDEX(ARRAYFORMULA({OccupancyAdd"&amp;"resses&amp;"" ""&amp; OccupancyUnits,'Tenant Occupancy'!QV$5:QV23}),0,2)&lt;&gt;""""),2,FALSE),IF(QU9=TODAY(),""Today"",)))))"),"")</f>
        <v/>
      </c>
      <c r="QV12" s="3" t="str">
        <f>IFERROR(__xludf.DUMMYFUNCTION("IF(ISBLANK($A12),, IF((ARRAYFORMULA(SUM(COUNTIFS(OccupancyAddresses,$A12,OccupancyUnits, $B12, 'Tenant Occupancy'!QW$5:QW23,{""&gt;0"",""Occupied"",""Late""}))))&gt;1,""Multiple Bookings"", IF(SUMIFS( 'Tenant Occupancy'!QW$5:QW23,OccupancyUnits,$B12,OccupancyAd"&amp;"dresses,$A12)&gt;0,SUMIFS('Tenant Occupancy'!QW$5:QW23,OccupancyUnits,$B12,OccupancyAddresses,$A12),IFERROR(VLOOKUP($A12&amp;"" ""&amp;$B12, FILTER(ARRAYFORMULA({OccupancyAddresses&amp;"" ""&amp; OccupancyUnits,'Tenant Occupancy'!QW$5:QW23}),INDEX(ARRAYFORMULA({OccupancyAdd"&amp;"resses&amp;"" ""&amp; OccupancyUnits,'Tenant Occupancy'!QW$5:QW23}),0,2)&lt;&gt;""""),2,FALSE),IF(QV9=TODAY(),""Today"",)))))"),"")</f>
        <v/>
      </c>
      <c r="QW12" s="3" t="str">
        <f>IFERROR(__xludf.DUMMYFUNCTION("IF(ISBLANK($A12),, IF((ARRAYFORMULA(SUM(COUNTIFS(OccupancyAddresses,$A12,OccupancyUnits, $B12, 'Tenant Occupancy'!QX$5:QX23,{""&gt;0"",""Occupied"",""Late""}))))&gt;1,""Multiple Bookings"", IF(SUMIFS( 'Tenant Occupancy'!QX$5:QX23,OccupancyUnits,$B12,OccupancyAd"&amp;"dresses,$A12)&gt;0,SUMIFS('Tenant Occupancy'!QX$5:QX23,OccupancyUnits,$B12,OccupancyAddresses,$A12),IFERROR(VLOOKUP($A12&amp;"" ""&amp;$B12, FILTER(ARRAYFORMULA({OccupancyAddresses&amp;"" ""&amp; OccupancyUnits,'Tenant Occupancy'!QX$5:QX23}),INDEX(ARRAYFORMULA({OccupancyAdd"&amp;"resses&amp;"" ""&amp; OccupancyUnits,'Tenant Occupancy'!QX$5:QX23}),0,2)&lt;&gt;""""),2,FALSE),IF(QW9=TODAY(),""Today"",)))))"),"")</f>
        <v/>
      </c>
      <c r="QX12" s="3" t="str">
        <f>IFERROR(__xludf.DUMMYFUNCTION("IF(ISBLANK($A12),, IF((ARRAYFORMULA(SUM(COUNTIFS(OccupancyAddresses,$A12,OccupancyUnits, $B12, 'Tenant Occupancy'!QY$5:QY23,{""&gt;0"",""Occupied"",""Late""}))))&gt;1,""Multiple Bookings"", IF(SUMIFS( 'Tenant Occupancy'!QY$5:QY23,OccupancyUnits,$B12,OccupancyAd"&amp;"dresses,$A12)&gt;0,SUMIFS('Tenant Occupancy'!QY$5:QY23,OccupancyUnits,$B12,OccupancyAddresses,$A12),IFERROR(VLOOKUP($A12&amp;"" ""&amp;$B12, FILTER(ARRAYFORMULA({OccupancyAddresses&amp;"" ""&amp; OccupancyUnits,'Tenant Occupancy'!QY$5:QY23}),INDEX(ARRAYFORMULA({OccupancyAdd"&amp;"resses&amp;"" ""&amp; OccupancyUnits,'Tenant Occupancy'!QY$5:QY23}),0,2)&lt;&gt;""""),2,FALSE),IF(QX9=TODAY(),""Today"",)))))"),"")</f>
        <v/>
      </c>
      <c r="QY12" s="3" t="str">
        <f>IFERROR(__xludf.DUMMYFUNCTION("IF(ISBLANK($A12),, IF((ARRAYFORMULA(SUM(COUNTIFS(OccupancyAddresses,$A12,OccupancyUnits, $B12, 'Tenant Occupancy'!QZ$5:QZ23,{""&gt;0"",""Occupied"",""Late""}))))&gt;1,""Multiple Bookings"", IF(SUMIFS( 'Tenant Occupancy'!QZ$5:QZ23,OccupancyUnits,$B12,OccupancyAd"&amp;"dresses,$A12)&gt;0,SUMIFS('Tenant Occupancy'!QZ$5:QZ23,OccupancyUnits,$B12,OccupancyAddresses,$A12),IFERROR(VLOOKUP($A12&amp;"" ""&amp;$B12, FILTER(ARRAYFORMULA({OccupancyAddresses&amp;"" ""&amp; OccupancyUnits,'Tenant Occupancy'!QZ$5:QZ23}),INDEX(ARRAYFORMULA({OccupancyAdd"&amp;"resses&amp;"" ""&amp; OccupancyUnits,'Tenant Occupancy'!QZ$5:QZ23}),0,2)&lt;&gt;""""),2,FALSE),IF(QY9=TODAY(),""Today"",)))))"),"")</f>
        <v/>
      </c>
      <c r="QZ12" s="3" t="str">
        <f>IFERROR(__xludf.DUMMYFUNCTION("IF(ISBLANK($A12),, IF((ARRAYFORMULA(SUM(COUNTIFS(OccupancyAddresses,$A12,OccupancyUnits, $B12, 'Tenant Occupancy'!RA$5:RA23,{""&gt;0"",""Occupied"",""Late""}))))&gt;1,""Multiple Bookings"", IF(SUMIFS( 'Tenant Occupancy'!RA$5:RA23,OccupancyUnits,$B12,OccupancyAd"&amp;"dresses,$A12)&gt;0,SUMIFS('Tenant Occupancy'!RA$5:RA23,OccupancyUnits,$B12,OccupancyAddresses,$A12),IFERROR(VLOOKUP($A12&amp;"" ""&amp;$B12, FILTER(ARRAYFORMULA({OccupancyAddresses&amp;"" ""&amp; OccupancyUnits,'Tenant Occupancy'!RA$5:RA23}),INDEX(ARRAYFORMULA({OccupancyAdd"&amp;"resses&amp;"" ""&amp; OccupancyUnits,'Tenant Occupancy'!RA$5:RA23}),0,2)&lt;&gt;""""),2,FALSE),IF(QZ9=TODAY(),""Today"",)))))"),"")</f>
        <v/>
      </c>
      <c r="RA12" s="3" t="str">
        <f>IFERROR(__xludf.DUMMYFUNCTION("IF(ISBLANK($A12),, IF((ARRAYFORMULA(SUM(COUNTIFS(OccupancyAddresses,$A12,OccupancyUnits, $B12, 'Tenant Occupancy'!RB$5:RB23,{""&gt;0"",""Occupied"",""Late""}))))&gt;1,""Multiple Bookings"", IF(SUMIFS( 'Tenant Occupancy'!RB$5:RB23,OccupancyUnits,$B12,OccupancyAd"&amp;"dresses,$A12)&gt;0,SUMIFS('Tenant Occupancy'!RB$5:RB23,OccupancyUnits,$B12,OccupancyAddresses,$A12),IFERROR(VLOOKUP($A12&amp;"" ""&amp;$B12, FILTER(ARRAYFORMULA({OccupancyAddresses&amp;"" ""&amp; OccupancyUnits,'Tenant Occupancy'!RB$5:RB23}),INDEX(ARRAYFORMULA({OccupancyAdd"&amp;"resses&amp;"" ""&amp; OccupancyUnits,'Tenant Occupancy'!RB$5:RB23}),0,2)&lt;&gt;""""),2,FALSE),IF(RA9=TODAY(),""Today"",)))))"),"")</f>
        <v/>
      </c>
      <c r="RB12" s="3" t="str">
        <f>IFERROR(__xludf.DUMMYFUNCTION("IF(ISBLANK($A12),, IF((ARRAYFORMULA(SUM(COUNTIFS(OccupancyAddresses,$A12,OccupancyUnits, $B12, 'Tenant Occupancy'!RC$5:RC23,{""&gt;0"",""Occupied"",""Late""}))))&gt;1,""Multiple Bookings"", IF(SUMIFS( 'Tenant Occupancy'!RC$5:RC23,OccupancyUnits,$B12,OccupancyAd"&amp;"dresses,$A12)&gt;0,SUMIFS('Tenant Occupancy'!RC$5:RC23,OccupancyUnits,$B12,OccupancyAddresses,$A12),IFERROR(VLOOKUP($A12&amp;"" ""&amp;$B12, FILTER(ARRAYFORMULA({OccupancyAddresses&amp;"" ""&amp; OccupancyUnits,'Tenant Occupancy'!RC$5:RC23}),INDEX(ARRAYFORMULA({OccupancyAdd"&amp;"resses&amp;"" ""&amp; OccupancyUnits,'Tenant Occupancy'!RC$5:RC23}),0,2)&lt;&gt;""""),2,FALSE),IF(RB9=TODAY(),""Today"",)))))"),"")</f>
        <v/>
      </c>
      <c r="RC12" s="3" t="str">
        <f>IFERROR(__xludf.DUMMYFUNCTION("IF(ISBLANK($A12),, IF((ARRAYFORMULA(SUM(COUNTIFS(OccupancyAddresses,$A12,OccupancyUnits, $B12, 'Tenant Occupancy'!RD$5:RD23,{""&gt;0"",""Occupied"",""Late""}))))&gt;1,""Multiple Bookings"", IF(SUMIFS( 'Tenant Occupancy'!RD$5:RD23,OccupancyUnits,$B12,OccupancyAd"&amp;"dresses,$A12)&gt;0,SUMIFS('Tenant Occupancy'!RD$5:RD23,OccupancyUnits,$B12,OccupancyAddresses,$A12),IFERROR(VLOOKUP($A12&amp;"" ""&amp;$B12, FILTER(ARRAYFORMULA({OccupancyAddresses&amp;"" ""&amp; OccupancyUnits,'Tenant Occupancy'!RD$5:RD23}),INDEX(ARRAYFORMULA({OccupancyAdd"&amp;"resses&amp;"" ""&amp; OccupancyUnits,'Tenant Occupancy'!RD$5:RD23}),0,2)&lt;&gt;""""),2,FALSE),IF(RC9=TODAY(),""Today"",)))))"),"")</f>
        <v/>
      </c>
      <c r="RD12" s="3" t="str">
        <f>IFERROR(__xludf.DUMMYFUNCTION("IF(ISBLANK($A12),, IF((ARRAYFORMULA(SUM(COUNTIFS(OccupancyAddresses,$A12,OccupancyUnits, $B12, 'Tenant Occupancy'!RE$5:RE23,{""&gt;0"",""Occupied"",""Late""}))))&gt;1,""Multiple Bookings"", IF(SUMIFS( 'Tenant Occupancy'!RE$5:RE23,OccupancyUnits,$B12,OccupancyAd"&amp;"dresses,$A12)&gt;0,SUMIFS('Tenant Occupancy'!RE$5:RE23,OccupancyUnits,$B12,OccupancyAddresses,$A12),IFERROR(VLOOKUP($A12&amp;"" ""&amp;$B12, FILTER(ARRAYFORMULA({OccupancyAddresses&amp;"" ""&amp; OccupancyUnits,'Tenant Occupancy'!RE$5:RE23}),INDEX(ARRAYFORMULA({OccupancyAdd"&amp;"resses&amp;"" ""&amp; OccupancyUnits,'Tenant Occupancy'!RE$5:RE23}),0,2)&lt;&gt;""""),2,FALSE),IF(RD9=TODAY(),""Today"",)))))"),"")</f>
        <v/>
      </c>
      <c r="RE12" s="3" t="str">
        <f>IFERROR(__xludf.DUMMYFUNCTION("IF(ISBLANK($A12),, IF((ARRAYFORMULA(SUM(COUNTIFS(OccupancyAddresses,$A12,OccupancyUnits, $B12, 'Tenant Occupancy'!RF$5:RF23,{""&gt;0"",""Occupied"",""Late""}))))&gt;1,""Multiple Bookings"", IF(SUMIFS( 'Tenant Occupancy'!RF$5:RF23,OccupancyUnits,$B12,OccupancyAd"&amp;"dresses,$A12)&gt;0,SUMIFS('Tenant Occupancy'!RF$5:RF23,OccupancyUnits,$B12,OccupancyAddresses,$A12),IFERROR(VLOOKUP($A12&amp;"" ""&amp;$B12, FILTER(ARRAYFORMULA({OccupancyAddresses&amp;"" ""&amp; OccupancyUnits,'Tenant Occupancy'!RF$5:RF23}),INDEX(ARRAYFORMULA({OccupancyAdd"&amp;"resses&amp;"" ""&amp; OccupancyUnits,'Tenant Occupancy'!RF$5:RF23}),0,2)&lt;&gt;""""),2,FALSE),IF(RE9=TODAY(),""Today"",)))))"),"")</f>
        <v/>
      </c>
      <c r="RF12" s="3" t="str">
        <f>IFERROR(__xludf.DUMMYFUNCTION("IF(ISBLANK($A12),, IF((ARRAYFORMULA(SUM(COUNTIFS(OccupancyAddresses,$A12,OccupancyUnits, $B12, 'Tenant Occupancy'!RG$5:RG23,{""&gt;0"",""Occupied"",""Late""}))))&gt;1,""Multiple Bookings"", IF(SUMIFS( 'Tenant Occupancy'!RG$5:RG23,OccupancyUnits,$B12,OccupancyAd"&amp;"dresses,$A12)&gt;0,SUMIFS('Tenant Occupancy'!RG$5:RG23,OccupancyUnits,$B12,OccupancyAddresses,$A12),IFERROR(VLOOKUP($A12&amp;"" ""&amp;$B12, FILTER(ARRAYFORMULA({OccupancyAddresses&amp;"" ""&amp; OccupancyUnits,'Tenant Occupancy'!RG$5:RG23}),INDEX(ARRAYFORMULA({OccupancyAdd"&amp;"resses&amp;"" ""&amp; OccupancyUnits,'Tenant Occupancy'!RG$5:RG23}),0,2)&lt;&gt;""""),2,FALSE),IF(RF9=TODAY(),""Today"",)))))"),"")</f>
        <v/>
      </c>
      <c r="RG12" s="3" t="str">
        <f>IFERROR(__xludf.DUMMYFUNCTION("IF(ISBLANK($A12),, IF((ARRAYFORMULA(SUM(COUNTIFS(OccupancyAddresses,$A12,OccupancyUnits, $B12, 'Tenant Occupancy'!RH$5:RH23,{""&gt;0"",""Occupied"",""Late""}))))&gt;1,""Multiple Bookings"", IF(SUMIFS( 'Tenant Occupancy'!RH$5:RH23,OccupancyUnits,$B12,OccupancyAd"&amp;"dresses,$A12)&gt;0,SUMIFS('Tenant Occupancy'!RH$5:RH23,OccupancyUnits,$B12,OccupancyAddresses,$A12),IFERROR(VLOOKUP($A12&amp;"" ""&amp;$B12, FILTER(ARRAYFORMULA({OccupancyAddresses&amp;"" ""&amp; OccupancyUnits,'Tenant Occupancy'!RH$5:RH23}),INDEX(ARRAYFORMULA({OccupancyAdd"&amp;"resses&amp;"" ""&amp; OccupancyUnits,'Tenant Occupancy'!RH$5:RH23}),0,2)&lt;&gt;""""),2,FALSE),IF(RG9=TODAY(),""Today"",)))))"),"")</f>
        <v/>
      </c>
      <c r="RH12" s="3" t="str">
        <f>IFERROR(__xludf.DUMMYFUNCTION("IF(ISBLANK($A12),, IF((ARRAYFORMULA(SUM(COUNTIFS(OccupancyAddresses,$A12,OccupancyUnits, $B12, 'Tenant Occupancy'!RI$5:RI23,{""&gt;0"",""Occupied"",""Late""}))))&gt;1,""Multiple Bookings"", IF(SUMIFS( 'Tenant Occupancy'!RI$5:RI23,OccupancyUnits,$B12,OccupancyAd"&amp;"dresses,$A12)&gt;0,SUMIFS('Tenant Occupancy'!RI$5:RI23,OccupancyUnits,$B12,OccupancyAddresses,$A12),IFERROR(VLOOKUP($A12&amp;"" ""&amp;$B12, FILTER(ARRAYFORMULA({OccupancyAddresses&amp;"" ""&amp; OccupancyUnits,'Tenant Occupancy'!RI$5:RI23}),INDEX(ARRAYFORMULA({OccupancyAdd"&amp;"resses&amp;"" ""&amp; OccupancyUnits,'Tenant Occupancy'!RI$5:RI23}),0,2)&lt;&gt;""""),2,FALSE),IF(RH9=TODAY(),""Today"",)))))"),"")</f>
        <v/>
      </c>
      <c r="RI12" s="3" t="str">
        <f>IFERROR(__xludf.DUMMYFUNCTION("IF(ISBLANK($A12),, IF((ARRAYFORMULA(SUM(COUNTIFS(OccupancyAddresses,$A12,OccupancyUnits, $B12, 'Tenant Occupancy'!RJ$5:RJ23,{""&gt;0"",""Occupied"",""Late""}))))&gt;1,""Multiple Bookings"", IF(SUMIFS( 'Tenant Occupancy'!RJ$5:RJ23,OccupancyUnits,$B12,OccupancyAd"&amp;"dresses,$A12)&gt;0,SUMIFS('Tenant Occupancy'!RJ$5:RJ23,OccupancyUnits,$B12,OccupancyAddresses,$A12),IFERROR(VLOOKUP($A12&amp;"" ""&amp;$B12, FILTER(ARRAYFORMULA({OccupancyAddresses&amp;"" ""&amp; OccupancyUnits,'Tenant Occupancy'!RJ$5:RJ23}),INDEX(ARRAYFORMULA({OccupancyAdd"&amp;"resses&amp;"" ""&amp; OccupancyUnits,'Tenant Occupancy'!RJ$5:RJ23}),0,2)&lt;&gt;""""),2,FALSE),IF(RI9=TODAY(),""Today"",)))))"),"")</f>
        <v/>
      </c>
      <c r="RJ12" s="3" t="str">
        <f>IFERROR(__xludf.DUMMYFUNCTION("IF(ISBLANK($A12),, IF((ARRAYFORMULA(SUM(COUNTIFS(OccupancyAddresses,$A12,OccupancyUnits, $B12, 'Tenant Occupancy'!RK$5:RK23,{""&gt;0"",""Occupied"",""Late""}))))&gt;1,""Multiple Bookings"", IF(SUMIFS( 'Tenant Occupancy'!RK$5:RK23,OccupancyUnits,$B12,OccupancyAd"&amp;"dresses,$A12)&gt;0,SUMIFS('Tenant Occupancy'!RK$5:RK23,OccupancyUnits,$B12,OccupancyAddresses,$A12),IFERROR(VLOOKUP($A12&amp;"" ""&amp;$B12, FILTER(ARRAYFORMULA({OccupancyAddresses&amp;"" ""&amp; OccupancyUnits,'Tenant Occupancy'!RK$5:RK23}),INDEX(ARRAYFORMULA({OccupancyAdd"&amp;"resses&amp;"" ""&amp; OccupancyUnits,'Tenant Occupancy'!RK$5:RK23}),0,2)&lt;&gt;""""),2,FALSE),IF(RJ9=TODAY(),""Today"",)))))"),"")</f>
        <v/>
      </c>
      <c r="RK12" s="3" t="str">
        <f>IFERROR(__xludf.DUMMYFUNCTION("IF(ISBLANK($A12),, IF((ARRAYFORMULA(SUM(COUNTIFS(OccupancyAddresses,$A12,OccupancyUnits, $B12, 'Tenant Occupancy'!RL$5:RL23,{""&gt;0"",""Occupied"",""Late""}))))&gt;1,""Multiple Bookings"", IF(SUMIFS( 'Tenant Occupancy'!RL$5:RL23,OccupancyUnits,$B12,OccupancyAd"&amp;"dresses,$A12)&gt;0,SUMIFS('Tenant Occupancy'!RL$5:RL23,OccupancyUnits,$B12,OccupancyAddresses,$A12),IFERROR(VLOOKUP($A12&amp;"" ""&amp;$B12, FILTER(ARRAYFORMULA({OccupancyAddresses&amp;"" ""&amp; OccupancyUnits,'Tenant Occupancy'!RL$5:RL23}),INDEX(ARRAYFORMULA({OccupancyAdd"&amp;"resses&amp;"" ""&amp; OccupancyUnits,'Tenant Occupancy'!RL$5:RL23}),0,2)&lt;&gt;""""),2,FALSE),IF(RK9=TODAY(),""Today"",)))))"),"")</f>
        <v/>
      </c>
      <c r="RL12" s="3" t="str">
        <f>IFERROR(__xludf.DUMMYFUNCTION("IF(ISBLANK($A12),, IF((ARRAYFORMULA(SUM(COUNTIFS(OccupancyAddresses,$A12,OccupancyUnits, $B12, 'Tenant Occupancy'!RM$5:RM23,{""&gt;0"",""Occupied"",""Late""}))))&gt;1,""Multiple Bookings"", IF(SUMIFS( 'Tenant Occupancy'!RM$5:RM23,OccupancyUnits,$B12,OccupancyAd"&amp;"dresses,$A12)&gt;0,SUMIFS('Tenant Occupancy'!RM$5:RM23,OccupancyUnits,$B12,OccupancyAddresses,$A12),IFERROR(VLOOKUP($A12&amp;"" ""&amp;$B12, FILTER(ARRAYFORMULA({OccupancyAddresses&amp;"" ""&amp; OccupancyUnits,'Tenant Occupancy'!RM$5:RM23}),INDEX(ARRAYFORMULA({OccupancyAdd"&amp;"resses&amp;"" ""&amp; OccupancyUnits,'Tenant Occupancy'!RM$5:RM23}),0,2)&lt;&gt;""""),2,FALSE),IF(RL9=TODAY(),""Today"",)))))"),"")</f>
        <v/>
      </c>
      <c r="RM12" s="3" t="str">
        <f>IFERROR(__xludf.DUMMYFUNCTION("IF(ISBLANK($A12),, IF((ARRAYFORMULA(SUM(COUNTIFS(OccupancyAddresses,$A12,OccupancyUnits, $B12, 'Tenant Occupancy'!RN$5:RN23,{""&gt;0"",""Occupied"",""Late""}))))&gt;1,""Multiple Bookings"", IF(SUMIFS( 'Tenant Occupancy'!RN$5:RN23,OccupancyUnits,$B12,OccupancyAd"&amp;"dresses,$A12)&gt;0,SUMIFS('Tenant Occupancy'!RN$5:RN23,OccupancyUnits,$B12,OccupancyAddresses,$A12),IFERROR(VLOOKUP($A12&amp;"" ""&amp;$B12, FILTER(ARRAYFORMULA({OccupancyAddresses&amp;"" ""&amp; OccupancyUnits,'Tenant Occupancy'!RN$5:RN23}),INDEX(ARRAYFORMULA({OccupancyAdd"&amp;"resses&amp;"" ""&amp; OccupancyUnits,'Tenant Occupancy'!RN$5:RN23}),0,2)&lt;&gt;""""),2,FALSE),IF(RM9=TODAY(),""Today"",)))))"),"")</f>
        <v/>
      </c>
      <c r="RN12" s="3" t="str">
        <f>IFERROR(__xludf.DUMMYFUNCTION("IF(ISBLANK($A12),, IF((ARRAYFORMULA(SUM(COUNTIFS(OccupancyAddresses,$A12,OccupancyUnits, $B12, 'Tenant Occupancy'!RO$5:RO23,{""&gt;0"",""Occupied"",""Late""}))))&gt;1,""Multiple Bookings"", IF(SUMIFS( 'Tenant Occupancy'!RO$5:RO23,OccupancyUnits,$B12,OccupancyAd"&amp;"dresses,$A12)&gt;0,SUMIFS('Tenant Occupancy'!RO$5:RO23,OccupancyUnits,$B12,OccupancyAddresses,$A12),IFERROR(VLOOKUP($A12&amp;"" ""&amp;$B12, FILTER(ARRAYFORMULA({OccupancyAddresses&amp;"" ""&amp; OccupancyUnits,'Tenant Occupancy'!RO$5:RO23}),INDEX(ARRAYFORMULA({OccupancyAdd"&amp;"resses&amp;"" ""&amp; OccupancyUnits,'Tenant Occupancy'!RO$5:RO23}),0,2)&lt;&gt;""""),2,FALSE),IF(RN9=TODAY(),""Today"",)))))"),"")</f>
        <v/>
      </c>
      <c r="RO12" s="3" t="str">
        <f>IFERROR(__xludf.DUMMYFUNCTION("IF(ISBLANK($A12),, IF((ARRAYFORMULA(SUM(COUNTIFS(OccupancyAddresses,$A12,OccupancyUnits, $B12, 'Tenant Occupancy'!RP$5:RP23,{""&gt;0"",""Occupied"",""Late""}))))&gt;1,""Multiple Bookings"", IF(SUMIFS( 'Tenant Occupancy'!RP$5:RP23,OccupancyUnits,$B12,OccupancyAd"&amp;"dresses,$A12)&gt;0,SUMIFS('Tenant Occupancy'!RP$5:RP23,OccupancyUnits,$B12,OccupancyAddresses,$A12),IFERROR(VLOOKUP($A12&amp;"" ""&amp;$B12, FILTER(ARRAYFORMULA({OccupancyAddresses&amp;"" ""&amp; OccupancyUnits,'Tenant Occupancy'!RP$5:RP23}),INDEX(ARRAYFORMULA({OccupancyAdd"&amp;"resses&amp;"" ""&amp; OccupancyUnits,'Tenant Occupancy'!RP$5:RP23}),0,2)&lt;&gt;""""),2,FALSE),IF(RO9=TODAY(),""Today"",)))))"),"")</f>
        <v/>
      </c>
      <c r="RP12" s="3" t="str">
        <f>IFERROR(__xludf.DUMMYFUNCTION("IF(ISBLANK($A12),, IF((ARRAYFORMULA(SUM(COUNTIFS(OccupancyAddresses,$A12,OccupancyUnits, $B12, 'Tenant Occupancy'!RQ$5:RQ23,{""&gt;0"",""Occupied"",""Late""}))))&gt;1,""Multiple Bookings"", IF(SUMIFS( 'Tenant Occupancy'!RQ$5:RQ23,OccupancyUnits,$B12,OccupancyAd"&amp;"dresses,$A12)&gt;0,SUMIFS('Tenant Occupancy'!RQ$5:RQ23,OccupancyUnits,$B12,OccupancyAddresses,$A12),IFERROR(VLOOKUP($A12&amp;"" ""&amp;$B12, FILTER(ARRAYFORMULA({OccupancyAddresses&amp;"" ""&amp; OccupancyUnits,'Tenant Occupancy'!RQ$5:RQ23}),INDEX(ARRAYFORMULA({OccupancyAdd"&amp;"resses&amp;"" ""&amp; OccupancyUnits,'Tenant Occupancy'!RQ$5:RQ23}),0,2)&lt;&gt;""""),2,FALSE),IF(RP9=TODAY(),""Today"",)))))"),"")</f>
        <v/>
      </c>
      <c r="RQ12" s="3" t="str">
        <f>IFERROR(__xludf.DUMMYFUNCTION("IF(ISBLANK($A12),, IF((ARRAYFORMULA(SUM(COUNTIFS(OccupancyAddresses,$A12,OccupancyUnits, $B12, 'Tenant Occupancy'!RR$5:RR23,{""&gt;0"",""Occupied"",""Late""}))))&gt;1,""Multiple Bookings"", IF(SUMIFS( 'Tenant Occupancy'!RR$5:RR23,OccupancyUnits,$B12,OccupancyAd"&amp;"dresses,$A12)&gt;0,SUMIFS('Tenant Occupancy'!RR$5:RR23,OccupancyUnits,$B12,OccupancyAddresses,$A12),IFERROR(VLOOKUP($A12&amp;"" ""&amp;$B12, FILTER(ARRAYFORMULA({OccupancyAddresses&amp;"" ""&amp; OccupancyUnits,'Tenant Occupancy'!RR$5:RR23}),INDEX(ARRAYFORMULA({OccupancyAdd"&amp;"resses&amp;"" ""&amp; OccupancyUnits,'Tenant Occupancy'!RR$5:RR23}),0,2)&lt;&gt;""""),2,FALSE),IF(RQ9=TODAY(),""Today"",)))))"),"")</f>
        <v/>
      </c>
      <c r="RR12" s="3" t="str">
        <f>IFERROR(__xludf.DUMMYFUNCTION("IF(ISBLANK($A12),, IF((ARRAYFORMULA(SUM(COUNTIFS(OccupancyAddresses,$A12,OccupancyUnits, $B12, 'Tenant Occupancy'!RS$5:RS23,{""&gt;0"",""Occupied"",""Late""}))))&gt;1,""Multiple Bookings"", IF(SUMIFS( 'Tenant Occupancy'!RS$5:RS23,OccupancyUnits,$B12,OccupancyAd"&amp;"dresses,$A12)&gt;0,SUMIFS('Tenant Occupancy'!RS$5:RS23,OccupancyUnits,$B12,OccupancyAddresses,$A12),IFERROR(VLOOKUP($A12&amp;"" ""&amp;$B12, FILTER(ARRAYFORMULA({OccupancyAddresses&amp;"" ""&amp; OccupancyUnits,'Tenant Occupancy'!RS$5:RS23}),INDEX(ARRAYFORMULA({OccupancyAdd"&amp;"resses&amp;"" ""&amp; OccupancyUnits,'Tenant Occupancy'!RS$5:RS23}),0,2)&lt;&gt;""""),2,FALSE),IF(RR9=TODAY(),""Today"",)))))"),"")</f>
        <v/>
      </c>
      <c r="RS12" s="3" t="str">
        <f>IFERROR(__xludf.DUMMYFUNCTION("IF(ISBLANK($A12),, IF((ARRAYFORMULA(SUM(COUNTIFS(OccupancyAddresses,$A12,OccupancyUnits, $B12, 'Tenant Occupancy'!RT$5:RT23,{""&gt;0"",""Occupied"",""Late""}))))&gt;1,""Multiple Bookings"", IF(SUMIFS( 'Tenant Occupancy'!RT$5:RT23,OccupancyUnits,$B12,OccupancyAd"&amp;"dresses,$A12)&gt;0,SUMIFS('Tenant Occupancy'!RT$5:RT23,OccupancyUnits,$B12,OccupancyAddresses,$A12),IFERROR(VLOOKUP($A12&amp;"" ""&amp;$B12, FILTER(ARRAYFORMULA({OccupancyAddresses&amp;"" ""&amp; OccupancyUnits,'Tenant Occupancy'!RT$5:RT23}),INDEX(ARRAYFORMULA({OccupancyAdd"&amp;"resses&amp;"" ""&amp; OccupancyUnits,'Tenant Occupancy'!RT$5:RT23}),0,2)&lt;&gt;""""),2,FALSE),IF(RS9=TODAY(),""Today"",)))))"),"")</f>
        <v/>
      </c>
      <c r="RT12" s="3" t="str">
        <f>IFERROR(__xludf.DUMMYFUNCTION("IF(ISBLANK($A12),, IF((ARRAYFORMULA(SUM(COUNTIFS(OccupancyAddresses,$A12,OccupancyUnits, $B12, 'Tenant Occupancy'!RU$5:RU23,{""&gt;0"",""Occupied"",""Late""}))))&gt;1,""Multiple Bookings"", IF(SUMIFS( 'Tenant Occupancy'!RU$5:RU23,OccupancyUnits,$B12,OccupancyAd"&amp;"dresses,$A12)&gt;0,SUMIFS('Tenant Occupancy'!RU$5:RU23,OccupancyUnits,$B12,OccupancyAddresses,$A12),IFERROR(VLOOKUP($A12&amp;"" ""&amp;$B12, FILTER(ARRAYFORMULA({OccupancyAddresses&amp;"" ""&amp; OccupancyUnits,'Tenant Occupancy'!RU$5:RU23}),INDEX(ARRAYFORMULA({OccupancyAdd"&amp;"resses&amp;"" ""&amp; OccupancyUnits,'Tenant Occupancy'!RU$5:RU23}),0,2)&lt;&gt;""""),2,FALSE),IF(RT9=TODAY(),""Today"",)))))"),"")</f>
        <v/>
      </c>
      <c r="RU12" s="3" t="str">
        <f>IFERROR(__xludf.DUMMYFUNCTION("IF(ISBLANK($A12),, IF((ARRAYFORMULA(SUM(COUNTIFS(OccupancyAddresses,$A12,OccupancyUnits, $B12, 'Tenant Occupancy'!RV$5:RV23,{""&gt;0"",""Occupied"",""Late""}))))&gt;1,""Multiple Bookings"", IF(SUMIFS( 'Tenant Occupancy'!RV$5:RV23,OccupancyUnits,$B12,OccupancyAd"&amp;"dresses,$A12)&gt;0,SUMIFS('Tenant Occupancy'!RV$5:RV23,OccupancyUnits,$B12,OccupancyAddresses,$A12),IFERROR(VLOOKUP($A12&amp;"" ""&amp;$B12, FILTER(ARRAYFORMULA({OccupancyAddresses&amp;"" ""&amp; OccupancyUnits,'Tenant Occupancy'!RV$5:RV23}),INDEX(ARRAYFORMULA({OccupancyAdd"&amp;"resses&amp;"" ""&amp; OccupancyUnits,'Tenant Occupancy'!RV$5:RV23}),0,2)&lt;&gt;""""),2,FALSE),IF(RU9=TODAY(),""Today"",)))))"),"")</f>
        <v/>
      </c>
      <c r="RV12" s="3" t="str">
        <f>IFERROR(__xludf.DUMMYFUNCTION("IF(ISBLANK($A12),, IF((ARRAYFORMULA(SUM(COUNTIFS(OccupancyAddresses,$A12,OccupancyUnits, $B12, 'Tenant Occupancy'!RW$5:RW23,{""&gt;0"",""Occupied"",""Late""}))))&gt;1,""Multiple Bookings"", IF(SUMIFS( 'Tenant Occupancy'!RW$5:RW23,OccupancyUnits,$B12,OccupancyAd"&amp;"dresses,$A12)&gt;0,SUMIFS('Tenant Occupancy'!RW$5:RW23,OccupancyUnits,$B12,OccupancyAddresses,$A12),IFERROR(VLOOKUP($A12&amp;"" ""&amp;$B12, FILTER(ARRAYFORMULA({OccupancyAddresses&amp;"" ""&amp; OccupancyUnits,'Tenant Occupancy'!RW$5:RW23}),INDEX(ARRAYFORMULA({OccupancyAdd"&amp;"resses&amp;"" ""&amp; OccupancyUnits,'Tenant Occupancy'!RW$5:RW23}),0,2)&lt;&gt;""""),2,FALSE),IF(RV9=TODAY(),""Today"",)))))"),"")</f>
        <v/>
      </c>
      <c r="RW12" s="3" t="str">
        <f>IFERROR(__xludf.DUMMYFUNCTION("IF(ISBLANK($A12),, IF((ARRAYFORMULA(SUM(COUNTIFS(OccupancyAddresses,$A12,OccupancyUnits, $B12, 'Tenant Occupancy'!RX$5:RX23,{""&gt;0"",""Occupied"",""Late""}))))&gt;1,""Multiple Bookings"", IF(SUMIFS( 'Tenant Occupancy'!RX$5:RX23,OccupancyUnits,$B12,OccupancyAd"&amp;"dresses,$A12)&gt;0,SUMIFS('Tenant Occupancy'!RX$5:RX23,OccupancyUnits,$B12,OccupancyAddresses,$A12),IFERROR(VLOOKUP($A12&amp;"" ""&amp;$B12, FILTER(ARRAYFORMULA({OccupancyAddresses&amp;"" ""&amp; OccupancyUnits,'Tenant Occupancy'!RX$5:RX23}),INDEX(ARRAYFORMULA({OccupancyAdd"&amp;"resses&amp;"" ""&amp; OccupancyUnits,'Tenant Occupancy'!RX$5:RX23}),0,2)&lt;&gt;""""),2,FALSE),IF(RW9=TODAY(),""Today"",)))))"),"")</f>
        <v/>
      </c>
      <c r="RX12" s="3" t="str">
        <f>IFERROR(__xludf.DUMMYFUNCTION("IF(ISBLANK($A12),, IF((ARRAYFORMULA(SUM(COUNTIFS(OccupancyAddresses,$A12,OccupancyUnits, $B12, 'Tenant Occupancy'!RY$5:RY23,{""&gt;0"",""Occupied"",""Late""}))))&gt;1,""Multiple Bookings"", IF(SUMIFS( 'Tenant Occupancy'!RY$5:RY23,OccupancyUnits,$B12,OccupancyAd"&amp;"dresses,$A12)&gt;0,SUMIFS('Tenant Occupancy'!RY$5:RY23,OccupancyUnits,$B12,OccupancyAddresses,$A12),IFERROR(VLOOKUP($A12&amp;"" ""&amp;$B12, FILTER(ARRAYFORMULA({OccupancyAddresses&amp;"" ""&amp; OccupancyUnits,'Tenant Occupancy'!RY$5:RY23}),INDEX(ARRAYFORMULA({OccupancyAdd"&amp;"resses&amp;"" ""&amp; OccupancyUnits,'Tenant Occupancy'!RY$5:RY23}),0,2)&lt;&gt;""""),2,FALSE),IF(RX9=TODAY(),""Today"",)))))"),"")</f>
        <v/>
      </c>
      <c r="RY12" s="3" t="str">
        <f>IFERROR(__xludf.DUMMYFUNCTION("IF(ISBLANK($A12),, IF((ARRAYFORMULA(SUM(COUNTIFS(OccupancyAddresses,$A12,OccupancyUnits, $B12, 'Tenant Occupancy'!RZ$5:RZ23,{""&gt;0"",""Occupied"",""Late""}))))&gt;1,""Multiple Bookings"", IF(SUMIFS( 'Tenant Occupancy'!RZ$5:RZ23,OccupancyUnits,$B12,OccupancyAd"&amp;"dresses,$A12)&gt;0,SUMIFS('Tenant Occupancy'!RZ$5:RZ23,OccupancyUnits,$B12,OccupancyAddresses,$A12),IFERROR(VLOOKUP($A12&amp;"" ""&amp;$B12, FILTER(ARRAYFORMULA({OccupancyAddresses&amp;"" ""&amp; OccupancyUnits,'Tenant Occupancy'!RZ$5:RZ23}),INDEX(ARRAYFORMULA({OccupancyAdd"&amp;"resses&amp;"" ""&amp; OccupancyUnits,'Tenant Occupancy'!RZ$5:RZ23}),0,2)&lt;&gt;""""),2,FALSE),IF(RY9=TODAY(),""Today"",)))))"),"")</f>
        <v/>
      </c>
      <c r="RZ12" s="3" t="str">
        <f>IFERROR(__xludf.DUMMYFUNCTION("IF(ISBLANK($A12),, IF((ARRAYFORMULA(SUM(COUNTIFS(OccupancyAddresses,$A12,OccupancyUnits, $B12, 'Tenant Occupancy'!SA$5:SA23,{""&gt;0"",""Occupied"",""Late""}))))&gt;1,""Multiple Bookings"", IF(SUMIFS( 'Tenant Occupancy'!SA$5:SA23,OccupancyUnits,$B12,OccupancyAd"&amp;"dresses,$A12)&gt;0,SUMIFS('Tenant Occupancy'!SA$5:SA23,OccupancyUnits,$B12,OccupancyAddresses,$A12),IFERROR(VLOOKUP($A12&amp;"" ""&amp;$B12, FILTER(ARRAYFORMULA({OccupancyAddresses&amp;"" ""&amp; OccupancyUnits,'Tenant Occupancy'!SA$5:SA23}),INDEX(ARRAYFORMULA({OccupancyAdd"&amp;"resses&amp;"" ""&amp; OccupancyUnits,'Tenant Occupancy'!SA$5:SA23}),0,2)&lt;&gt;""""),2,FALSE),IF(RZ9=TODAY(),""Today"",)))))"),"")</f>
        <v/>
      </c>
      <c r="SA12" s="3" t="str">
        <f>IFERROR(__xludf.DUMMYFUNCTION("IF(ISBLANK($A12),, IF((ARRAYFORMULA(SUM(COUNTIFS(OccupancyAddresses,$A12,OccupancyUnits, $B12, 'Tenant Occupancy'!SB$5:SB23,{""&gt;0"",""Occupied"",""Late""}))))&gt;1,""Multiple Bookings"", IF(SUMIFS( 'Tenant Occupancy'!SB$5:SB23,OccupancyUnits,$B12,OccupancyAd"&amp;"dresses,$A12)&gt;0,SUMIFS('Tenant Occupancy'!SB$5:SB23,OccupancyUnits,$B12,OccupancyAddresses,$A12),IFERROR(VLOOKUP($A12&amp;"" ""&amp;$B12, FILTER(ARRAYFORMULA({OccupancyAddresses&amp;"" ""&amp; OccupancyUnits,'Tenant Occupancy'!SB$5:SB23}),INDEX(ARRAYFORMULA({OccupancyAdd"&amp;"resses&amp;"" ""&amp; OccupancyUnits,'Tenant Occupancy'!SB$5:SB23}),0,2)&lt;&gt;""""),2,FALSE),IF(SA9=TODAY(),""Today"",)))))"),"")</f>
        <v/>
      </c>
      <c r="SB12" s="3" t="str">
        <f>IFERROR(__xludf.DUMMYFUNCTION("IF(ISBLANK($A12),, IF((ARRAYFORMULA(SUM(COUNTIFS(OccupancyAddresses,$A12,OccupancyUnits, $B12, 'Tenant Occupancy'!SC$5:SC23,{""&gt;0"",""Occupied"",""Late""}))))&gt;1,""Multiple Bookings"", IF(SUMIFS( 'Tenant Occupancy'!SC$5:SC23,OccupancyUnits,$B12,OccupancyAd"&amp;"dresses,$A12)&gt;0,SUMIFS('Tenant Occupancy'!SC$5:SC23,OccupancyUnits,$B12,OccupancyAddresses,$A12),IFERROR(VLOOKUP($A12&amp;"" ""&amp;$B12, FILTER(ARRAYFORMULA({OccupancyAddresses&amp;"" ""&amp; OccupancyUnits,'Tenant Occupancy'!SC$5:SC23}),INDEX(ARRAYFORMULA({OccupancyAdd"&amp;"resses&amp;"" ""&amp; OccupancyUnits,'Tenant Occupancy'!SC$5:SC23}),0,2)&lt;&gt;""""),2,FALSE),IF(SB9=TODAY(),""Today"",)))))"),"")</f>
        <v/>
      </c>
      <c r="SC12" s="3" t="str">
        <f>IFERROR(__xludf.DUMMYFUNCTION("IF(ISBLANK($A12),, IF((ARRAYFORMULA(SUM(COUNTIFS(OccupancyAddresses,$A12,OccupancyUnits, $B12, 'Tenant Occupancy'!SD$5:SD23,{""&gt;0"",""Occupied"",""Late""}))))&gt;1,""Multiple Bookings"", IF(SUMIFS( 'Tenant Occupancy'!SD$5:SD23,OccupancyUnits,$B12,OccupancyAd"&amp;"dresses,$A12)&gt;0,SUMIFS('Tenant Occupancy'!SD$5:SD23,OccupancyUnits,$B12,OccupancyAddresses,$A12),IFERROR(VLOOKUP($A12&amp;"" ""&amp;$B12, FILTER(ARRAYFORMULA({OccupancyAddresses&amp;"" ""&amp; OccupancyUnits,'Tenant Occupancy'!SD$5:SD23}),INDEX(ARRAYFORMULA({OccupancyAdd"&amp;"resses&amp;"" ""&amp; OccupancyUnits,'Tenant Occupancy'!SD$5:SD23}),0,2)&lt;&gt;""""),2,FALSE),IF(SC9=TODAY(),""Today"",)))))"),"")</f>
        <v/>
      </c>
      <c r="SD12" s="3" t="str">
        <f>IFERROR(__xludf.DUMMYFUNCTION("IF(ISBLANK($A12),, IF((ARRAYFORMULA(SUM(COUNTIFS(OccupancyAddresses,$A12,OccupancyUnits, $B12, 'Tenant Occupancy'!SE$5:SE23,{""&gt;0"",""Occupied"",""Late""}))))&gt;1,""Multiple Bookings"", IF(SUMIFS( 'Tenant Occupancy'!SE$5:SE23,OccupancyUnits,$B12,OccupancyAd"&amp;"dresses,$A12)&gt;0,SUMIFS('Tenant Occupancy'!SE$5:SE23,OccupancyUnits,$B12,OccupancyAddresses,$A12),IFERROR(VLOOKUP($A12&amp;"" ""&amp;$B12, FILTER(ARRAYFORMULA({OccupancyAddresses&amp;"" ""&amp; OccupancyUnits,'Tenant Occupancy'!SE$5:SE23}),INDEX(ARRAYFORMULA({OccupancyAdd"&amp;"resses&amp;"" ""&amp; OccupancyUnits,'Tenant Occupancy'!SE$5:SE23}),0,2)&lt;&gt;""""),2,FALSE),IF(SD9=TODAY(),""Today"",)))))"),"")</f>
        <v/>
      </c>
      <c r="SE12" s="3" t="str">
        <f>IFERROR(__xludf.DUMMYFUNCTION("IF(ISBLANK($A12),, IF((ARRAYFORMULA(SUM(COUNTIFS(OccupancyAddresses,$A12,OccupancyUnits, $B12, 'Tenant Occupancy'!SF$5:SF23,{""&gt;0"",""Occupied"",""Late""}))))&gt;1,""Multiple Bookings"", IF(SUMIFS( 'Tenant Occupancy'!SF$5:SF23,OccupancyUnits,$B12,OccupancyAd"&amp;"dresses,$A12)&gt;0,SUMIFS('Tenant Occupancy'!SF$5:SF23,OccupancyUnits,$B12,OccupancyAddresses,$A12),IFERROR(VLOOKUP($A12&amp;"" ""&amp;$B12, FILTER(ARRAYFORMULA({OccupancyAddresses&amp;"" ""&amp; OccupancyUnits,'Tenant Occupancy'!SF$5:SF23}),INDEX(ARRAYFORMULA({OccupancyAdd"&amp;"resses&amp;"" ""&amp; OccupancyUnits,'Tenant Occupancy'!SF$5:SF23}),0,2)&lt;&gt;""""),2,FALSE),IF(SE9=TODAY(),""Today"",)))))"),"")</f>
        <v/>
      </c>
      <c r="SF12" s="3" t="str">
        <f>IFERROR(__xludf.DUMMYFUNCTION("IF(ISBLANK($A12),, IF((ARRAYFORMULA(SUM(COUNTIFS(OccupancyAddresses,$A12,OccupancyUnits, $B12, 'Tenant Occupancy'!SG$5:SG23,{""&gt;0"",""Occupied"",""Late""}))))&gt;1,""Multiple Bookings"", IF(SUMIFS( 'Tenant Occupancy'!SG$5:SG23,OccupancyUnits,$B12,OccupancyAd"&amp;"dresses,$A12)&gt;0,SUMIFS('Tenant Occupancy'!SG$5:SG23,OccupancyUnits,$B12,OccupancyAddresses,$A12),IFERROR(VLOOKUP($A12&amp;"" ""&amp;$B12, FILTER(ARRAYFORMULA({OccupancyAddresses&amp;"" ""&amp; OccupancyUnits,'Tenant Occupancy'!SG$5:SG23}),INDEX(ARRAYFORMULA({OccupancyAdd"&amp;"resses&amp;"" ""&amp; OccupancyUnits,'Tenant Occupancy'!SG$5:SG23}),0,2)&lt;&gt;""""),2,FALSE),IF(SF9=TODAY(),""Today"",)))))"),"")</f>
        <v/>
      </c>
      <c r="SG12" s="3" t="str">
        <f>IFERROR(__xludf.DUMMYFUNCTION("IF(ISBLANK($A12),, IF((ARRAYFORMULA(SUM(COUNTIFS(OccupancyAddresses,$A12,OccupancyUnits, $B12, 'Tenant Occupancy'!SH$5:SH23,{""&gt;0"",""Occupied"",""Late""}))))&gt;1,""Multiple Bookings"", IF(SUMIFS( 'Tenant Occupancy'!SH$5:SH23,OccupancyUnits,$B12,OccupancyAd"&amp;"dresses,$A12)&gt;0,SUMIFS('Tenant Occupancy'!SH$5:SH23,OccupancyUnits,$B12,OccupancyAddresses,$A12),IFERROR(VLOOKUP($A12&amp;"" ""&amp;$B12, FILTER(ARRAYFORMULA({OccupancyAddresses&amp;"" ""&amp; OccupancyUnits,'Tenant Occupancy'!SH$5:SH23}),INDEX(ARRAYFORMULA({OccupancyAdd"&amp;"resses&amp;"" ""&amp; OccupancyUnits,'Tenant Occupancy'!SH$5:SH23}),0,2)&lt;&gt;""""),2,FALSE),IF(SG9=TODAY(),""Today"",)))))"),"")</f>
        <v/>
      </c>
      <c r="SH12" s="3" t="str">
        <f>IFERROR(__xludf.DUMMYFUNCTION("IF(ISBLANK($A12),, IF((ARRAYFORMULA(SUM(COUNTIFS(OccupancyAddresses,$A12,OccupancyUnits, $B12, 'Tenant Occupancy'!SI$5:SI23,{""&gt;0"",""Occupied"",""Late""}))))&gt;1,""Multiple Bookings"", IF(SUMIFS( 'Tenant Occupancy'!SI$5:SI23,OccupancyUnits,$B12,OccupancyAd"&amp;"dresses,$A12)&gt;0,SUMIFS('Tenant Occupancy'!SI$5:SI23,OccupancyUnits,$B12,OccupancyAddresses,$A12),IFERROR(VLOOKUP($A12&amp;"" ""&amp;$B12, FILTER(ARRAYFORMULA({OccupancyAddresses&amp;"" ""&amp; OccupancyUnits,'Tenant Occupancy'!SI$5:SI23}),INDEX(ARRAYFORMULA({OccupancyAdd"&amp;"resses&amp;"" ""&amp; OccupancyUnits,'Tenant Occupancy'!SI$5:SI23}),0,2)&lt;&gt;""""),2,FALSE),IF(SH9=TODAY(),""Today"",)))))"),"")</f>
        <v/>
      </c>
      <c r="SI12" s="3" t="str">
        <f>IFERROR(__xludf.DUMMYFUNCTION("IF(ISBLANK($A12),, IF((ARRAYFORMULA(SUM(COUNTIFS(OccupancyAddresses,$A12,OccupancyUnits, $B12, 'Tenant Occupancy'!SJ$5:SJ23,{""&gt;0"",""Occupied"",""Late""}))))&gt;1,""Multiple Bookings"", IF(SUMIFS( 'Tenant Occupancy'!SJ$5:SJ23,OccupancyUnits,$B12,OccupancyAd"&amp;"dresses,$A12)&gt;0,SUMIFS('Tenant Occupancy'!SJ$5:SJ23,OccupancyUnits,$B12,OccupancyAddresses,$A12),IFERROR(VLOOKUP($A12&amp;"" ""&amp;$B12, FILTER(ARRAYFORMULA({OccupancyAddresses&amp;"" ""&amp; OccupancyUnits,'Tenant Occupancy'!SJ$5:SJ23}),INDEX(ARRAYFORMULA({OccupancyAdd"&amp;"resses&amp;"" ""&amp; OccupancyUnits,'Tenant Occupancy'!SJ$5:SJ23}),0,2)&lt;&gt;""""),2,FALSE),IF(SI9=TODAY(),""Today"",)))))"),"")</f>
        <v/>
      </c>
      <c r="SJ12" s="3" t="str">
        <f>IFERROR(__xludf.DUMMYFUNCTION("IF(ISBLANK($A12),, IF((ARRAYFORMULA(SUM(COUNTIFS(OccupancyAddresses,$A12,OccupancyUnits, $B12, 'Tenant Occupancy'!SK$5:SK23,{""&gt;0"",""Occupied"",""Late""}))))&gt;1,""Multiple Bookings"", IF(SUMIFS( 'Tenant Occupancy'!SK$5:SK23,OccupancyUnits,$B12,OccupancyAd"&amp;"dresses,$A12)&gt;0,SUMIFS('Tenant Occupancy'!SK$5:SK23,OccupancyUnits,$B12,OccupancyAddresses,$A12),IFERROR(VLOOKUP($A12&amp;"" ""&amp;$B12, FILTER(ARRAYFORMULA({OccupancyAddresses&amp;"" ""&amp; OccupancyUnits,'Tenant Occupancy'!SK$5:SK23}),INDEX(ARRAYFORMULA({OccupancyAdd"&amp;"resses&amp;"" ""&amp; OccupancyUnits,'Tenant Occupancy'!SK$5:SK23}),0,2)&lt;&gt;""""),2,FALSE),IF(SJ9=TODAY(),""Today"",)))))"),"")</f>
        <v/>
      </c>
      <c r="SK12" s="3" t="str">
        <f>IFERROR(__xludf.DUMMYFUNCTION("IF(ISBLANK($A12),, IF((ARRAYFORMULA(SUM(COUNTIFS(OccupancyAddresses,$A12,OccupancyUnits, $B12, 'Tenant Occupancy'!SL$5:SL23,{""&gt;0"",""Occupied"",""Late""}))))&gt;1,""Multiple Bookings"", IF(SUMIFS( 'Tenant Occupancy'!SL$5:SL23,OccupancyUnits,$B12,OccupancyAd"&amp;"dresses,$A12)&gt;0,SUMIFS('Tenant Occupancy'!SL$5:SL23,OccupancyUnits,$B12,OccupancyAddresses,$A12),IFERROR(VLOOKUP($A12&amp;"" ""&amp;$B12, FILTER(ARRAYFORMULA({OccupancyAddresses&amp;"" ""&amp; OccupancyUnits,'Tenant Occupancy'!SL$5:SL23}),INDEX(ARRAYFORMULA({OccupancyAdd"&amp;"resses&amp;"" ""&amp; OccupancyUnits,'Tenant Occupancy'!SL$5:SL23}),0,2)&lt;&gt;""""),2,FALSE),IF(SK9=TODAY(),""Today"",)))))"),"")</f>
        <v/>
      </c>
      <c r="SL12" s="3" t="str">
        <f>IFERROR(__xludf.DUMMYFUNCTION("IF(ISBLANK($A12),, IF((ARRAYFORMULA(SUM(COUNTIFS(OccupancyAddresses,$A12,OccupancyUnits, $B12, 'Tenant Occupancy'!SM$5:SM23,{""&gt;0"",""Occupied"",""Late""}))))&gt;1,""Multiple Bookings"", IF(SUMIFS( 'Tenant Occupancy'!SM$5:SM23,OccupancyUnits,$B12,OccupancyAd"&amp;"dresses,$A12)&gt;0,SUMIFS('Tenant Occupancy'!SM$5:SM23,OccupancyUnits,$B12,OccupancyAddresses,$A12),IFERROR(VLOOKUP($A12&amp;"" ""&amp;$B12, FILTER(ARRAYFORMULA({OccupancyAddresses&amp;"" ""&amp; OccupancyUnits,'Tenant Occupancy'!SM$5:SM23}),INDEX(ARRAYFORMULA({OccupancyAdd"&amp;"resses&amp;"" ""&amp; OccupancyUnits,'Tenant Occupancy'!SM$5:SM23}),0,2)&lt;&gt;""""),2,FALSE),IF(SL9=TODAY(),""Today"",)))))"),"")</f>
        <v/>
      </c>
      <c r="SM12" s="3" t="str">
        <f>IFERROR(__xludf.DUMMYFUNCTION("IF(ISBLANK($A12),, IF((ARRAYFORMULA(SUM(COUNTIFS(OccupancyAddresses,$A12,OccupancyUnits, $B12, 'Tenant Occupancy'!SN$5:SN23,{""&gt;0"",""Occupied"",""Late""}))))&gt;1,""Multiple Bookings"", IF(SUMIFS( 'Tenant Occupancy'!SN$5:SN23,OccupancyUnits,$B12,OccupancyAd"&amp;"dresses,$A12)&gt;0,SUMIFS('Tenant Occupancy'!SN$5:SN23,OccupancyUnits,$B12,OccupancyAddresses,$A12),IFERROR(VLOOKUP($A12&amp;"" ""&amp;$B12, FILTER(ARRAYFORMULA({OccupancyAddresses&amp;"" ""&amp; OccupancyUnits,'Tenant Occupancy'!SN$5:SN23}),INDEX(ARRAYFORMULA({OccupancyAdd"&amp;"resses&amp;"" ""&amp; OccupancyUnits,'Tenant Occupancy'!SN$5:SN23}),0,2)&lt;&gt;""""),2,FALSE),IF(SM9=TODAY(),""Today"",)))))"),"")</f>
        <v/>
      </c>
      <c r="SN12" s="3" t="str">
        <f>IFERROR(__xludf.DUMMYFUNCTION("IF(ISBLANK($A12),, IF((ARRAYFORMULA(SUM(COUNTIFS(OccupancyAddresses,$A12,OccupancyUnits, $B12, 'Tenant Occupancy'!SO$5:SO23,{""&gt;0"",""Occupied"",""Late""}))))&gt;1,""Multiple Bookings"", IF(SUMIFS( 'Tenant Occupancy'!SO$5:SO23,OccupancyUnits,$B12,OccupancyAd"&amp;"dresses,$A12)&gt;0,SUMIFS('Tenant Occupancy'!SO$5:SO23,OccupancyUnits,$B12,OccupancyAddresses,$A12),IFERROR(VLOOKUP($A12&amp;"" ""&amp;$B12, FILTER(ARRAYFORMULA({OccupancyAddresses&amp;"" ""&amp; OccupancyUnits,'Tenant Occupancy'!SO$5:SO23}),INDEX(ARRAYFORMULA({OccupancyAdd"&amp;"resses&amp;"" ""&amp; OccupancyUnits,'Tenant Occupancy'!SO$5:SO23}),0,2)&lt;&gt;""""),2,FALSE),IF(SN9=TODAY(),""Today"",)))))"),"")</f>
        <v/>
      </c>
      <c r="SO12" s="3" t="str">
        <f>IFERROR(__xludf.DUMMYFUNCTION("IF(ISBLANK($A12),, IF((ARRAYFORMULA(SUM(COUNTIFS(OccupancyAddresses,$A12,OccupancyUnits, $B12, 'Tenant Occupancy'!SP$5:SP23,{""&gt;0"",""Occupied"",""Late""}))))&gt;1,""Multiple Bookings"", IF(SUMIFS( 'Tenant Occupancy'!SP$5:SP23,OccupancyUnits,$B12,OccupancyAd"&amp;"dresses,$A12)&gt;0,SUMIFS('Tenant Occupancy'!SP$5:SP23,OccupancyUnits,$B12,OccupancyAddresses,$A12),IFERROR(VLOOKUP($A12&amp;"" ""&amp;$B12, FILTER(ARRAYFORMULA({OccupancyAddresses&amp;"" ""&amp; OccupancyUnits,'Tenant Occupancy'!SP$5:SP23}),INDEX(ARRAYFORMULA({OccupancyAdd"&amp;"resses&amp;"" ""&amp; OccupancyUnits,'Tenant Occupancy'!SP$5:SP23}),0,2)&lt;&gt;""""),2,FALSE),IF(SO9=TODAY(),""Today"",)))))"),"")</f>
        <v/>
      </c>
      <c r="SP12" s="3" t="str">
        <f>IFERROR(__xludf.DUMMYFUNCTION("IF(ISBLANK($A12),, IF((ARRAYFORMULA(SUM(COUNTIFS(OccupancyAddresses,$A12,OccupancyUnits, $B12, 'Tenant Occupancy'!SQ$5:SQ23,{""&gt;0"",""Occupied"",""Late""}))))&gt;1,""Multiple Bookings"", IF(SUMIFS( 'Tenant Occupancy'!SQ$5:SQ23,OccupancyUnits,$B12,OccupancyAd"&amp;"dresses,$A12)&gt;0,SUMIFS('Tenant Occupancy'!SQ$5:SQ23,OccupancyUnits,$B12,OccupancyAddresses,$A12),IFERROR(VLOOKUP($A12&amp;"" ""&amp;$B12, FILTER(ARRAYFORMULA({OccupancyAddresses&amp;"" ""&amp; OccupancyUnits,'Tenant Occupancy'!SQ$5:SQ23}),INDEX(ARRAYFORMULA({OccupancyAdd"&amp;"resses&amp;"" ""&amp; OccupancyUnits,'Tenant Occupancy'!SQ$5:SQ23}),0,2)&lt;&gt;""""),2,FALSE),IF(SP9=TODAY(),""Today"",)))))"),"")</f>
        <v/>
      </c>
      <c r="SQ12" s="3" t="str">
        <f>IFERROR(__xludf.DUMMYFUNCTION("IF(ISBLANK($A12),, IF((ARRAYFORMULA(SUM(COUNTIFS(OccupancyAddresses,$A12,OccupancyUnits, $B12, 'Tenant Occupancy'!SR$5:SR23,{""&gt;0"",""Occupied"",""Late""}))))&gt;1,""Multiple Bookings"", IF(SUMIFS( 'Tenant Occupancy'!SR$5:SR23,OccupancyUnits,$B12,OccupancyAd"&amp;"dresses,$A12)&gt;0,SUMIFS('Tenant Occupancy'!SR$5:SR23,OccupancyUnits,$B12,OccupancyAddresses,$A12),IFERROR(VLOOKUP($A12&amp;"" ""&amp;$B12, FILTER(ARRAYFORMULA({OccupancyAddresses&amp;"" ""&amp; OccupancyUnits,'Tenant Occupancy'!SR$5:SR23}),INDEX(ARRAYFORMULA({OccupancyAdd"&amp;"resses&amp;"" ""&amp; OccupancyUnits,'Tenant Occupancy'!SR$5:SR23}),0,2)&lt;&gt;""""),2,FALSE),IF(SQ9=TODAY(),""Today"",)))))"),"")</f>
        <v/>
      </c>
      <c r="SR12" s="3" t="str">
        <f>IFERROR(__xludf.DUMMYFUNCTION("IF(ISBLANK($A12),, IF((ARRAYFORMULA(SUM(COUNTIFS(OccupancyAddresses,$A12,OccupancyUnits, $B12, 'Tenant Occupancy'!SS$5:SS23,{""&gt;0"",""Occupied"",""Late""}))))&gt;1,""Multiple Bookings"", IF(SUMIFS( 'Tenant Occupancy'!SS$5:SS23,OccupancyUnits,$B12,OccupancyAd"&amp;"dresses,$A12)&gt;0,SUMIFS('Tenant Occupancy'!SS$5:SS23,OccupancyUnits,$B12,OccupancyAddresses,$A12),IFERROR(VLOOKUP($A12&amp;"" ""&amp;$B12, FILTER(ARRAYFORMULA({OccupancyAddresses&amp;"" ""&amp; OccupancyUnits,'Tenant Occupancy'!SS$5:SS23}),INDEX(ARRAYFORMULA({OccupancyAdd"&amp;"resses&amp;"" ""&amp; OccupancyUnits,'Tenant Occupancy'!SS$5:SS23}),0,2)&lt;&gt;""""),2,FALSE),IF(SR9=TODAY(),""Today"",)))))"),"")</f>
        <v/>
      </c>
      <c r="SS12" s="3" t="str">
        <f>IFERROR(__xludf.DUMMYFUNCTION("IF(ISBLANK($A12),, IF((ARRAYFORMULA(SUM(COUNTIFS(OccupancyAddresses,$A12,OccupancyUnits, $B12, 'Tenant Occupancy'!ST$5:ST23,{""&gt;0"",""Occupied"",""Late""}))))&gt;1,""Multiple Bookings"", IF(SUMIFS( 'Tenant Occupancy'!ST$5:ST23,OccupancyUnits,$B12,OccupancyAd"&amp;"dresses,$A12)&gt;0,SUMIFS('Tenant Occupancy'!ST$5:ST23,OccupancyUnits,$B12,OccupancyAddresses,$A12),IFERROR(VLOOKUP($A12&amp;"" ""&amp;$B12, FILTER(ARRAYFORMULA({OccupancyAddresses&amp;"" ""&amp; OccupancyUnits,'Tenant Occupancy'!ST$5:ST23}),INDEX(ARRAYFORMULA({OccupancyAdd"&amp;"resses&amp;"" ""&amp; OccupancyUnits,'Tenant Occupancy'!ST$5:ST23}),0,2)&lt;&gt;""""),2,FALSE),IF(SS9=TODAY(),""Today"",)))))"),"")</f>
        <v/>
      </c>
      <c r="ST12" s="3" t="str">
        <f>IFERROR(__xludf.DUMMYFUNCTION("IF(ISBLANK($A12),, IF((ARRAYFORMULA(SUM(COUNTIFS(OccupancyAddresses,$A12,OccupancyUnits, $B12, 'Tenant Occupancy'!SU$5:SU23,{""&gt;0"",""Occupied"",""Late""}))))&gt;1,""Multiple Bookings"", IF(SUMIFS( 'Tenant Occupancy'!SU$5:SU23,OccupancyUnits,$B12,OccupancyAd"&amp;"dresses,$A12)&gt;0,SUMIFS('Tenant Occupancy'!SU$5:SU23,OccupancyUnits,$B12,OccupancyAddresses,$A12),IFERROR(VLOOKUP($A12&amp;"" ""&amp;$B12, FILTER(ARRAYFORMULA({OccupancyAddresses&amp;"" ""&amp; OccupancyUnits,'Tenant Occupancy'!SU$5:SU23}),INDEX(ARRAYFORMULA({OccupancyAdd"&amp;"resses&amp;"" ""&amp; OccupancyUnits,'Tenant Occupancy'!SU$5:SU23}),0,2)&lt;&gt;""""),2,FALSE),IF(ST9=TODAY(),""Today"",)))))"),"")</f>
        <v/>
      </c>
      <c r="SU12" s="3" t="str">
        <f>IFERROR(__xludf.DUMMYFUNCTION("IF(ISBLANK($A12),, IF((ARRAYFORMULA(SUM(COUNTIFS(OccupancyAddresses,$A12,OccupancyUnits, $B12, 'Tenant Occupancy'!SV$5:SV23,{""&gt;0"",""Occupied"",""Late""}))))&gt;1,""Multiple Bookings"", IF(SUMIFS( 'Tenant Occupancy'!SV$5:SV23,OccupancyUnits,$B12,OccupancyAd"&amp;"dresses,$A12)&gt;0,SUMIFS('Tenant Occupancy'!SV$5:SV23,OccupancyUnits,$B12,OccupancyAddresses,$A12),IFERROR(VLOOKUP($A12&amp;"" ""&amp;$B12, FILTER(ARRAYFORMULA({OccupancyAddresses&amp;"" ""&amp; OccupancyUnits,'Tenant Occupancy'!SV$5:SV23}),INDEX(ARRAYFORMULA({OccupancyAdd"&amp;"resses&amp;"" ""&amp; OccupancyUnits,'Tenant Occupancy'!SV$5:SV23}),0,2)&lt;&gt;""""),2,FALSE),IF(SU9=TODAY(),""Today"",)))))"),"")</f>
        <v/>
      </c>
      <c r="SV12" s="3" t="str">
        <f>IFERROR(__xludf.DUMMYFUNCTION("IF(ISBLANK($A12),, IF((ARRAYFORMULA(SUM(COUNTIFS(OccupancyAddresses,$A12,OccupancyUnits, $B12, 'Tenant Occupancy'!SW$5:SW23,{""&gt;0"",""Occupied"",""Late""}))))&gt;1,""Multiple Bookings"", IF(SUMIFS( 'Tenant Occupancy'!SW$5:SW23,OccupancyUnits,$B12,OccupancyAd"&amp;"dresses,$A12)&gt;0,SUMIFS('Tenant Occupancy'!SW$5:SW23,OccupancyUnits,$B12,OccupancyAddresses,$A12),IFERROR(VLOOKUP($A12&amp;"" ""&amp;$B12, FILTER(ARRAYFORMULA({OccupancyAddresses&amp;"" ""&amp; OccupancyUnits,'Tenant Occupancy'!SW$5:SW23}),INDEX(ARRAYFORMULA({OccupancyAdd"&amp;"resses&amp;"" ""&amp; OccupancyUnits,'Tenant Occupancy'!SW$5:SW23}),0,2)&lt;&gt;""""),2,FALSE),IF(SV9=TODAY(),""Today"",)))))"),"")</f>
        <v/>
      </c>
      <c r="SW12" s="3" t="str">
        <f>IFERROR(__xludf.DUMMYFUNCTION("IF(ISBLANK($A12),, IF((ARRAYFORMULA(SUM(COUNTIFS(OccupancyAddresses,$A12,OccupancyUnits, $B12, 'Tenant Occupancy'!SX$5:SX23,{""&gt;0"",""Occupied"",""Late""}))))&gt;1,""Multiple Bookings"", IF(SUMIFS( 'Tenant Occupancy'!SX$5:SX23,OccupancyUnits,$B12,OccupancyAd"&amp;"dresses,$A12)&gt;0,SUMIFS('Tenant Occupancy'!SX$5:SX23,OccupancyUnits,$B12,OccupancyAddresses,$A12),IFERROR(VLOOKUP($A12&amp;"" ""&amp;$B12, FILTER(ARRAYFORMULA({OccupancyAddresses&amp;"" ""&amp; OccupancyUnits,'Tenant Occupancy'!SX$5:SX23}),INDEX(ARRAYFORMULA({OccupancyAdd"&amp;"resses&amp;"" ""&amp; OccupancyUnits,'Tenant Occupancy'!SX$5:SX23}),0,2)&lt;&gt;""""),2,FALSE),IF(SW9=TODAY(),""Today"",)))))"),"")</f>
        <v/>
      </c>
      <c r="SX12" s="3" t="str">
        <f>IFERROR(__xludf.DUMMYFUNCTION("IF(ISBLANK($A12),, IF((ARRAYFORMULA(SUM(COUNTIFS(OccupancyAddresses,$A12,OccupancyUnits, $B12, 'Tenant Occupancy'!SY$5:SY23,{""&gt;0"",""Occupied"",""Late""}))))&gt;1,""Multiple Bookings"", IF(SUMIFS( 'Tenant Occupancy'!SY$5:SY23,OccupancyUnits,$B12,OccupancyAd"&amp;"dresses,$A12)&gt;0,SUMIFS('Tenant Occupancy'!SY$5:SY23,OccupancyUnits,$B12,OccupancyAddresses,$A12),IFERROR(VLOOKUP($A12&amp;"" ""&amp;$B12, FILTER(ARRAYFORMULA({OccupancyAddresses&amp;"" ""&amp; OccupancyUnits,'Tenant Occupancy'!SY$5:SY23}),INDEX(ARRAYFORMULA({OccupancyAdd"&amp;"resses&amp;"" ""&amp; OccupancyUnits,'Tenant Occupancy'!SY$5:SY23}),0,2)&lt;&gt;""""),2,FALSE),IF(SX9=TODAY(),""Today"",)))))"),"")</f>
        <v/>
      </c>
      <c r="SY12" s="3" t="str">
        <f>IFERROR(__xludf.DUMMYFUNCTION("IF(ISBLANK($A12),, IF((ARRAYFORMULA(SUM(COUNTIFS(OccupancyAddresses,$A12,OccupancyUnits, $B12, 'Tenant Occupancy'!SZ$5:SZ23,{""&gt;0"",""Occupied"",""Late""}))))&gt;1,""Multiple Bookings"", IF(SUMIFS( 'Tenant Occupancy'!SZ$5:SZ23,OccupancyUnits,$B12,OccupancyAd"&amp;"dresses,$A12)&gt;0,SUMIFS('Tenant Occupancy'!SZ$5:SZ23,OccupancyUnits,$B12,OccupancyAddresses,$A12),IFERROR(VLOOKUP($A12&amp;"" ""&amp;$B12, FILTER(ARRAYFORMULA({OccupancyAddresses&amp;"" ""&amp; OccupancyUnits,'Tenant Occupancy'!SZ$5:SZ23}),INDEX(ARRAYFORMULA({OccupancyAdd"&amp;"resses&amp;"" ""&amp; OccupancyUnits,'Tenant Occupancy'!SZ$5:SZ23}),0,2)&lt;&gt;""""),2,FALSE),IF(SY9=TODAY(),""Today"",)))))"),"")</f>
        <v/>
      </c>
      <c r="SZ12" s="3" t="str">
        <f>IFERROR(__xludf.DUMMYFUNCTION("IF(ISBLANK($A12),, IF((ARRAYFORMULA(SUM(COUNTIFS(OccupancyAddresses,$A12,OccupancyUnits, $B12, 'Tenant Occupancy'!TA$5:TA23,{""&gt;0"",""Occupied"",""Late""}))))&gt;1,""Multiple Bookings"", IF(SUMIFS( 'Tenant Occupancy'!TA$5:TA23,OccupancyUnits,$B12,OccupancyAd"&amp;"dresses,$A12)&gt;0,SUMIFS('Tenant Occupancy'!TA$5:TA23,OccupancyUnits,$B12,OccupancyAddresses,$A12),IFERROR(VLOOKUP($A12&amp;"" ""&amp;$B12, FILTER(ARRAYFORMULA({OccupancyAddresses&amp;"" ""&amp; OccupancyUnits,'Tenant Occupancy'!TA$5:TA23}),INDEX(ARRAYFORMULA({OccupancyAdd"&amp;"resses&amp;"" ""&amp; OccupancyUnits,'Tenant Occupancy'!TA$5:TA23}),0,2)&lt;&gt;""""),2,FALSE),IF(SZ9=TODAY(),""Today"",)))))"),"")</f>
        <v/>
      </c>
      <c r="TA12" s="3" t="str">
        <f>IFERROR(__xludf.DUMMYFUNCTION("IF(ISBLANK($A12),, IF((ARRAYFORMULA(SUM(COUNTIFS(OccupancyAddresses,$A12,OccupancyUnits, $B12, 'Tenant Occupancy'!TB$5:TB23,{""&gt;0"",""Occupied"",""Late""}))))&gt;1,""Multiple Bookings"", IF(SUMIFS( 'Tenant Occupancy'!TB$5:TB23,OccupancyUnits,$B12,OccupancyAd"&amp;"dresses,$A12)&gt;0,SUMIFS('Tenant Occupancy'!TB$5:TB23,OccupancyUnits,$B12,OccupancyAddresses,$A12),IFERROR(VLOOKUP($A12&amp;"" ""&amp;$B12, FILTER(ARRAYFORMULA({OccupancyAddresses&amp;"" ""&amp; OccupancyUnits,'Tenant Occupancy'!TB$5:TB23}),INDEX(ARRAYFORMULA({OccupancyAdd"&amp;"resses&amp;"" ""&amp; OccupancyUnits,'Tenant Occupancy'!TB$5:TB23}),0,2)&lt;&gt;""""),2,FALSE),IF(TA9=TODAY(),""Today"",)))))"),"")</f>
        <v/>
      </c>
      <c r="TB12" s="3" t="str">
        <f>IFERROR(__xludf.DUMMYFUNCTION("IF(ISBLANK($A12),, IF((ARRAYFORMULA(SUM(COUNTIFS(OccupancyAddresses,$A12,OccupancyUnits, $B12, 'Tenant Occupancy'!TC$5:TC23,{""&gt;0"",""Occupied"",""Late""}))))&gt;1,""Multiple Bookings"", IF(SUMIFS( 'Tenant Occupancy'!TC$5:TC23,OccupancyUnits,$B12,OccupancyAd"&amp;"dresses,$A12)&gt;0,SUMIFS('Tenant Occupancy'!TC$5:TC23,OccupancyUnits,$B12,OccupancyAddresses,$A12),IFERROR(VLOOKUP($A12&amp;"" ""&amp;$B12, FILTER(ARRAYFORMULA({OccupancyAddresses&amp;"" ""&amp; OccupancyUnits,'Tenant Occupancy'!TC$5:TC23}),INDEX(ARRAYFORMULA({OccupancyAdd"&amp;"resses&amp;"" ""&amp; OccupancyUnits,'Tenant Occupancy'!TC$5:TC23}),0,2)&lt;&gt;""""),2,FALSE),IF(TB9=TODAY(),""Today"",)))))"),"")</f>
        <v/>
      </c>
      <c r="TC12" s="3" t="str">
        <f>IFERROR(__xludf.DUMMYFUNCTION("IF(ISBLANK($A12),, IF((ARRAYFORMULA(SUM(COUNTIFS(OccupancyAddresses,$A12,OccupancyUnits, $B12, 'Tenant Occupancy'!TD$5:TD23,{""&gt;0"",""Occupied"",""Late""}))))&gt;1,""Multiple Bookings"", IF(SUMIFS( 'Tenant Occupancy'!TD$5:TD23,OccupancyUnits,$B12,OccupancyAd"&amp;"dresses,$A12)&gt;0,SUMIFS('Tenant Occupancy'!TD$5:TD23,OccupancyUnits,$B12,OccupancyAddresses,$A12),IFERROR(VLOOKUP($A12&amp;"" ""&amp;$B12, FILTER(ARRAYFORMULA({OccupancyAddresses&amp;"" ""&amp; OccupancyUnits,'Tenant Occupancy'!TD$5:TD23}),INDEX(ARRAYFORMULA({OccupancyAdd"&amp;"resses&amp;"" ""&amp; OccupancyUnits,'Tenant Occupancy'!TD$5:TD23}),0,2)&lt;&gt;""""),2,FALSE),IF(TC9=TODAY(),""Today"",)))))"),"")</f>
        <v/>
      </c>
      <c r="TD12" s="3" t="str">
        <f>IFERROR(__xludf.DUMMYFUNCTION("IF(ISBLANK($A12),, IF((ARRAYFORMULA(SUM(COUNTIFS(OccupancyAddresses,$A12,OccupancyUnits, $B12, 'Tenant Occupancy'!TE$5:TE23,{""&gt;0"",""Occupied"",""Late""}))))&gt;1,""Multiple Bookings"", IF(SUMIFS( 'Tenant Occupancy'!TE$5:TE23,OccupancyUnits,$B12,OccupancyAd"&amp;"dresses,$A12)&gt;0,SUMIFS('Tenant Occupancy'!TE$5:TE23,OccupancyUnits,$B12,OccupancyAddresses,$A12),IFERROR(VLOOKUP($A12&amp;"" ""&amp;$B12, FILTER(ARRAYFORMULA({OccupancyAddresses&amp;"" ""&amp; OccupancyUnits,'Tenant Occupancy'!TE$5:TE23}),INDEX(ARRAYFORMULA({OccupancyAdd"&amp;"resses&amp;"" ""&amp; OccupancyUnits,'Tenant Occupancy'!TE$5:TE23}),0,2)&lt;&gt;""""),2,FALSE),IF(TD9=TODAY(),""Today"",)))))"),"")</f>
        <v/>
      </c>
      <c r="TE12" s="3" t="str">
        <f>IFERROR(__xludf.DUMMYFUNCTION("IF(ISBLANK($A12),, IF((ARRAYFORMULA(SUM(COUNTIFS(OccupancyAddresses,$A12,OccupancyUnits, $B12, 'Tenant Occupancy'!TF$5:TF23,{""&gt;0"",""Occupied"",""Late""}))))&gt;1,""Multiple Bookings"", IF(SUMIFS( 'Tenant Occupancy'!TF$5:TF23,OccupancyUnits,$B12,OccupancyAd"&amp;"dresses,$A12)&gt;0,SUMIFS('Tenant Occupancy'!TF$5:TF23,OccupancyUnits,$B12,OccupancyAddresses,$A12),IFERROR(VLOOKUP($A12&amp;"" ""&amp;$B12, FILTER(ARRAYFORMULA({OccupancyAddresses&amp;"" ""&amp; OccupancyUnits,'Tenant Occupancy'!TF$5:TF23}),INDEX(ARRAYFORMULA({OccupancyAdd"&amp;"resses&amp;"" ""&amp; OccupancyUnits,'Tenant Occupancy'!TF$5:TF23}),0,2)&lt;&gt;""""),2,FALSE),IF(TE9=TODAY(),""Today"",)))))"),"")</f>
        <v/>
      </c>
      <c r="TF12" s="3" t="str">
        <f>IFERROR(__xludf.DUMMYFUNCTION("IF(ISBLANK($A12),, IF((ARRAYFORMULA(SUM(COUNTIFS(OccupancyAddresses,$A12,OccupancyUnits, $B12, 'Tenant Occupancy'!TG$5:TG23,{""&gt;0"",""Occupied"",""Late""}))))&gt;1,""Multiple Bookings"", IF(SUMIFS( 'Tenant Occupancy'!TG$5:TG23,OccupancyUnits,$B12,OccupancyAd"&amp;"dresses,$A12)&gt;0,SUMIFS('Tenant Occupancy'!TG$5:TG23,OccupancyUnits,$B12,OccupancyAddresses,$A12),IFERROR(VLOOKUP($A12&amp;"" ""&amp;$B12, FILTER(ARRAYFORMULA({OccupancyAddresses&amp;"" ""&amp; OccupancyUnits,'Tenant Occupancy'!TG$5:TG23}),INDEX(ARRAYFORMULA({OccupancyAdd"&amp;"resses&amp;"" ""&amp; OccupancyUnits,'Tenant Occupancy'!TG$5:TG23}),0,2)&lt;&gt;""""),2,FALSE),IF(TF9=TODAY(),""Today"",)))))"),"")</f>
        <v/>
      </c>
      <c r="TG12" s="3" t="str">
        <f>IFERROR(__xludf.DUMMYFUNCTION("IF(ISBLANK($A12),, IF((ARRAYFORMULA(SUM(COUNTIFS(OccupancyAddresses,$A12,OccupancyUnits, $B12, 'Tenant Occupancy'!TH$5:TH23,{""&gt;0"",""Occupied"",""Late""}))))&gt;1,""Multiple Bookings"", IF(SUMIFS( 'Tenant Occupancy'!TH$5:TH23,OccupancyUnits,$B12,OccupancyAd"&amp;"dresses,$A12)&gt;0,SUMIFS('Tenant Occupancy'!TH$5:TH23,OccupancyUnits,$B12,OccupancyAddresses,$A12),IFERROR(VLOOKUP($A12&amp;"" ""&amp;$B12, FILTER(ARRAYFORMULA({OccupancyAddresses&amp;"" ""&amp; OccupancyUnits,'Tenant Occupancy'!TH$5:TH23}),INDEX(ARRAYFORMULA({OccupancyAdd"&amp;"resses&amp;"" ""&amp; OccupancyUnits,'Tenant Occupancy'!TH$5:TH23}),0,2)&lt;&gt;""""),2,FALSE),IF(TG9=TODAY(),""Today"",)))))"),"")</f>
        <v/>
      </c>
      <c r="TH12" s="3" t="str">
        <f>IFERROR(__xludf.DUMMYFUNCTION("IF(ISBLANK($A12),, IF((ARRAYFORMULA(SUM(COUNTIFS(OccupancyAddresses,$A12,OccupancyUnits, $B12, 'Tenant Occupancy'!TI$5:TI23,{""&gt;0"",""Occupied"",""Late""}))))&gt;1,""Multiple Bookings"", IF(SUMIFS( 'Tenant Occupancy'!TI$5:TI23,OccupancyUnits,$B12,OccupancyAd"&amp;"dresses,$A12)&gt;0,SUMIFS('Tenant Occupancy'!TI$5:TI23,OccupancyUnits,$B12,OccupancyAddresses,$A12),IFERROR(VLOOKUP($A12&amp;"" ""&amp;$B12, FILTER(ARRAYFORMULA({OccupancyAddresses&amp;"" ""&amp; OccupancyUnits,'Tenant Occupancy'!TI$5:TI23}),INDEX(ARRAYFORMULA({OccupancyAdd"&amp;"resses&amp;"" ""&amp; OccupancyUnits,'Tenant Occupancy'!TI$5:TI23}),0,2)&lt;&gt;""""),2,FALSE),IF(TH9=TODAY(),""Today"",)))))"),"")</f>
        <v/>
      </c>
      <c r="TI12" s="3" t="str">
        <f>IFERROR(__xludf.DUMMYFUNCTION("IF(ISBLANK($A12),, IF((ARRAYFORMULA(SUM(COUNTIFS(OccupancyAddresses,$A12,OccupancyUnits, $B12, 'Tenant Occupancy'!TJ$5:TJ23,{""&gt;0"",""Occupied"",""Late""}))))&gt;1,""Multiple Bookings"", IF(SUMIFS( 'Tenant Occupancy'!TJ$5:TJ23,OccupancyUnits,$B12,OccupancyAd"&amp;"dresses,$A12)&gt;0,SUMIFS('Tenant Occupancy'!TJ$5:TJ23,OccupancyUnits,$B12,OccupancyAddresses,$A12),IFERROR(VLOOKUP($A12&amp;"" ""&amp;$B12, FILTER(ARRAYFORMULA({OccupancyAddresses&amp;"" ""&amp; OccupancyUnits,'Tenant Occupancy'!TJ$5:TJ23}),INDEX(ARRAYFORMULA({OccupancyAdd"&amp;"resses&amp;"" ""&amp; OccupancyUnits,'Tenant Occupancy'!TJ$5:TJ23}),0,2)&lt;&gt;""""),2,FALSE),IF(TI9=TODAY(),""Today"",)))))"),"")</f>
        <v/>
      </c>
      <c r="TJ12" s="3" t="str">
        <f>IFERROR(__xludf.DUMMYFUNCTION("IF(ISBLANK($A12),, IF((ARRAYFORMULA(SUM(COUNTIFS(OccupancyAddresses,$A12,OccupancyUnits, $B12, 'Tenant Occupancy'!TK$5:TK23,{""&gt;0"",""Occupied"",""Late""}))))&gt;1,""Multiple Bookings"", IF(SUMIFS( 'Tenant Occupancy'!TK$5:TK23,OccupancyUnits,$B12,OccupancyAd"&amp;"dresses,$A12)&gt;0,SUMIFS('Tenant Occupancy'!TK$5:TK23,OccupancyUnits,$B12,OccupancyAddresses,$A12),IFERROR(VLOOKUP($A12&amp;"" ""&amp;$B12, FILTER(ARRAYFORMULA({OccupancyAddresses&amp;"" ""&amp; OccupancyUnits,'Tenant Occupancy'!TK$5:TK23}),INDEX(ARRAYFORMULA({OccupancyAdd"&amp;"resses&amp;"" ""&amp; OccupancyUnits,'Tenant Occupancy'!TK$5:TK23}),0,2)&lt;&gt;""""),2,FALSE),IF(TJ9=TODAY(),""Today"",)))))"),"")</f>
        <v/>
      </c>
      <c r="TK12" s="3" t="str">
        <f>IFERROR(__xludf.DUMMYFUNCTION("IF(ISBLANK($A12),, IF((ARRAYFORMULA(SUM(COUNTIFS(OccupancyAddresses,$A12,OccupancyUnits, $B12, 'Tenant Occupancy'!TL$5:TL23,{""&gt;0"",""Occupied"",""Late""}))))&gt;1,""Multiple Bookings"", IF(SUMIFS( 'Tenant Occupancy'!TL$5:TL23,OccupancyUnits,$B12,OccupancyAd"&amp;"dresses,$A12)&gt;0,SUMIFS('Tenant Occupancy'!TL$5:TL23,OccupancyUnits,$B12,OccupancyAddresses,$A12),IFERROR(VLOOKUP($A12&amp;"" ""&amp;$B12, FILTER(ARRAYFORMULA({OccupancyAddresses&amp;"" ""&amp; OccupancyUnits,'Tenant Occupancy'!TL$5:TL23}),INDEX(ARRAYFORMULA({OccupancyAdd"&amp;"resses&amp;"" ""&amp; OccupancyUnits,'Tenant Occupancy'!TL$5:TL23}),0,2)&lt;&gt;""""),2,FALSE),IF(TK9=TODAY(),""Today"",)))))"),"")</f>
        <v/>
      </c>
      <c r="TL12" s="3" t="str">
        <f>IFERROR(__xludf.DUMMYFUNCTION("IF(ISBLANK($A12),, IF((ARRAYFORMULA(SUM(COUNTIFS(OccupancyAddresses,$A12,OccupancyUnits, $B12, 'Tenant Occupancy'!TM$5:TM23,{""&gt;0"",""Occupied"",""Late""}))))&gt;1,""Multiple Bookings"", IF(SUMIFS( 'Tenant Occupancy'!TM$5:TM23,OccupancyUnits,$B12,OccupancyAd"&amp;"dresses,$A12)&gt;0,SUMIFS('Tenant Occupancy'!TM$5:TM23,OccupancyUnits,$B12,OccupancyAddresses,$A12),IFERROR(VLOOKUP($A12&amp;"" ""&amp;$B12, FILTER(ARRAYFORMULA({OccupancyAddresses&amp;"" ""&amp; OccupancyUnits,'Tenant Occupancy'!TM$5:TM23}),INDEX(ARRAYFORMULA({OccupancyAdd"&amp;"resses&amp;"" ""&amp; OccupancyUnits,'Tenant Occupancy'!TM$5:TM23}),0,2)&lt;&gt;""""),2,FALSE),IF(TL9=TODAY(),""Today"",)))))"),"")</f>
        <v/>
      </c>
      <c r="TM12" s="3" t="str">
        <f>IFERROR(__xludf.DUMMYFUNCTION("IF(ISBLANK($A12),, IF((ARRAYFORMULA(SUM(COUNTIFS(OccupancyAddresses,$A12,OccupancyUnits, $B12, 'Tenant Occupancy'!TN$5:TN23,{""&gt;0"",""Occupied"",""Late""}))))&gt;1,""Multiple Bookings"", IF(SUMIFS( 'Tenant Occupancy'!TN$5:TN23,OccupancyUnits,$B12,OccupancyAd"&amp;"dresses,$A12)&gt;0,SUMIFS('Tenant Occupancy'!TN$5:TN23,OccupancyUnits,$B12,OccupancyAddresses,$A12),IFERROR(VLOOKUP($A12&amp;"" ""&amp;$B12, FILTER(ARRAYFORMULA({OccupancyAddresses&amp;"" ""&amp; OccupancyUnits,'Tenant Occupancy'!TN$5:TN23}),INDEX(ARRAYFORMULA({OccupancyAdd"&amp;"resses&amp;"" ""&amp; OccupancyUnits,'Tenant Occupancy'!TN$5:TN23}),0,2)&lt;&gt;""""),2,FALSE),IF(TM9=TODAY(),""Today"",)))))"),"")</f>
        <v/>
      </c>
      <c r="TN12" s="3" t="str">
        <f>IFERROR(__xludf.DUMMYFUNCTION("IF(ISBLANK($A12),, IF((ARRAYFORMULA(SUM(COUNTIFS(OccupancyAddresses,$A12,OccupancyUnits, $B12, 'Tenant Occupancy'!TO$5:TO23,{""&gt;0"",""Occupied"",""Late""}))))&gt;1,""Multiple Bookings"", IF(SUMIFS( 'Tenant Occupancy'!TO$5:TO23,OccupancyUnits,$B12,OccupancyAd"&amp;"dresses,$A12)&gt;0,SUMIFS('Tenant Occupancy'!TO$5:TO23,OccupancyUnits,$B12,OccupancyAddresses,$A12),IFERROR(VLOOKUP($A12&amp;"" ""&amp;$B12, FILTER(ARRAYFORMULA({OccupancyAddresses&amp;"" ""&amp; OccupancyUnits,'Tenant Occupancy'!TO$5:TO23}),INDEX(ARRAYFORMULA({OccupancyAdd"&amp;"resses&amp;"" ""&amp; OccupancyUnits,'Tenant Occupancy'!TO$5:TO23}),0,2)&lt;&gt;""""),2,FALSE),IF(TN9=TODAY(),""Today"",)))))"),"")</f>
        <v/>
      </c>
      <c r="TO12" s="3" t="str">
        <f>IFERROR(__xludf.DUMMYFUNCTION("IF(ISBLANK($A12),, IF((ARRAYFORMULA(SUM(COUNTIFS(OccupancyAddresses,$A12,OccupancyUnits, $B12, 'Tenant Occupancy'!TP$5:TP23,{""&gt;0"",""Occupied"",""Late""}))))&gt;1,""Multiple Bookings"", IF(SUMIFS( 'Tenant Occupancy'!TP$5:TP23,OccupancyUnits,$B12,OccupancyAd"&amp;"dresses,$A12)&gt;0,SUMIFS('Tenant Occupancy'!TP$5:TP23,OccupancyUnits,$B12,OccupancyAddresses,$A12),IFERROR(VLOOKUP($A12&amp;"" ""&amp;$B12, FILTER(ARRAYFORMULA({OccupancyAddresses&amp;"" ""&amp; OccupancyUnits,'Tenant Occupancy'!TP$5:TP23}),INDEX(ARRAYFORMULA({OccupancyAdd"&amp;"resses&amp;"" ""&amp; OccupancyUnits,'Tenant Occupancy'!TP$5:TP23}),0,2)&lt;&gt;""""),2,FALSE),IF(TO9=TODAY(),""Today"",)))))"),"")</f>
        <v/>
      </c>
      <c r="TP12" s="3" t="str">
        <f>IFERROR(__xludf.DUMMYFUNCTION("IF(ISBLANK($A12),, IF((ARRAYFORMULA(SUM(COUNTIFS(OccupancyAddresses,$A12,OccupancyUnits, $B12, 'Tenant Occupancy'!TQ$5:TQ23,{""&gt;0"",""Occupied"",""Late""}))))&gt;1,""Multiple Bookings"", IF(SUMIFS( 'Tenant Occupancy'!TQ$5:TQ23,OccupancyUnits,$B12,OccupancyAd"&amp;"dresses,$A12)&gt;0,SUMIFS('Tenant Occupancy'!TQ$5:TQ23,OccupancyUnits,$B12,OccupancyAddresses,$A12),IFERROR(VLOOKUP($A12&amp;"" ""&amp;$B12, FILTER(ARRAYFORMULA({OccupancyAddresses&amp;"" ""&amp; OccupancyUnits,'Tenant Occupancy'!TQ$5:TQ23}),INDEX(ARRAYFORMULA({OccupancyAdd"&amp;"resses&amp;"" ""&amp; OccupancyUnits,'Tenant Occupancy'!TQ$5:TQ23}),0,2)&lt;&gt;""""),2,FALSE),IF(TP9=TODAY(),""Today"",)))))"),"")</f>
        <v/>
      </c>
      <c r="TQ12" s="3" t="str">
        <f>IFERROR(__xludf.DUMMYFUNCTION("IF(ISBLANK($A12),, IF((ARRAYFORMULA(SUM(COUNTIFS(OccupancyAddresses,$A12,OccupancyUnits, $B12, 'Tenant Occupancy'!TR$5:TR23,{""&gt;0"",""Occupied"",""Late""}))))&gt;1,""Multiple Bookings"", IF(SUMIFS( 'Tenant Occupancy'!TR$5:TR23,OccupancyUnits,$B12,OccupancyAd"&amp;"dresses,$A12)&gt;0,SUMIFS('Tenant Occupancy'!TR$5:TR23,OccupancyUnits,$B12,OccupancyAddresses,$A12),IFERROR(VLOOKUP($A12&amp;"" ""&amp;$B12, FILTER(ARRAYFORMULA({OccupancyAddresses&amp;"" ""&amp; OccupancyUnits,'Tenant Occupancy'!TR$5:TR23}),INDEX(ARRAYFORMULA({OccupancyAdd"&amp;"resses&amp;"" ""&amp; OccupancyUnits,'Tenant Occupancy'!TR$5:TR23}),0,2)&lt;&gt;""""),2,FALSE),IF(TQ9=TODAY(),""Today"",)))))"),"")</f>
        <v/>
      </c>
      <c r="TR12" s="3" t="str">
        <f>IFERROR(__xludf.DUMMYFUNCTION("IF(ISBLANK($A12),, IF((ARRAYFORMULA(SUM(COUNTIFS(OccupancyAddresses,$A12,OccupancyUnits, $B12, 'Tenant Occupancy'!TS$5:TS23,{""&gt;0"",""Occupied"",""Late""}))))&gt;1,""Multiple Bookings"", IF(SUMIFS( 'Tenant Occupancy'!TS$5:TS23,OccupancyUnits,$B12,OccupancyAd"&amp;"dresses,$A12)&gt;0,SUMIFS('Tenant Occupancy'!TS$5:TS23,OccupancyUnits,$B12,OccupancyAddresses,$A12),IFERROR(VLOOKUP($A12&amp;"" ""&amp;$B12, FILTER(ARRAYFORMULA({OccupancyAddresses&amp;"" ""&amp; OccupancyUnits,'Tenant Occupancy'!TS$5:TS23}),INDEX(ARRAYFORMULA({OccupancyAdd"&amp;"resses&amp;"" ""&amp; OccupancyUnits,'Tenant Occupancy'!TS$5:TS23}),0,2)&lt;&gt;""""),2,FALSE),IF(TR9=TODAY(),""Today"",)))))"),"")</f>
        <v/>
      </c>
      <c r="TS12" s="3" t="str">
        <f>IFERROR(__xludf.DUMMYFUNCTION("IF(ISBLANK($A12),, IF((ARRAYFORMULA(SUM(COUNTIFS(OccupancyAddresses,$A12,OccupancyUnits, $B12, 'Tenant Occupancy'!TT$5:TT23,{""&gt;0"",""Occupied"",""Late""}))))&gt;1,""Multiple Bookings"", IF(SUMIFS( 'Tenant Occupancy'!TT$5:TT23,OccupancyUnits,$B12,OccupancyAd"&amp;"dresses,$A12)&gt;0,SUMIFS('Tenant Occupancy'!TT$5:TT23,OccupancyUnits,$B12,OccupancyAddresses,$A12),IFERROR(VLOOKUP($A12&amp;"" ""&amp;$B12, FILTER(ARRAYFORMULA({OccupancyAddresses&amp;"" ""&amp; OccupancyUnits,'Tenant Occupancy'!TT$5:TT23}),INDEX(ARRAYFORMULA({OccupancyAdd"&amp;"resses&amp;"" ""&amp; OccupancyUnits,'Tenant Occupancy'!TT$5:TT23}),0,2)&lt;&gt;""""),2,FALSE),IF(TS9=TODAY(),""Today"",)))))"),"")</f>
        <v/>
      </c>
      <c r="TT12" s="3" t="str">
        <f>IFERROR(__xludf.DUMMYFUNCTION("IF(ISBLANK($A12),, IF((ARRAYFORMULA(SUM(COUNTIFS(OccupancyAddresses,$A12,OccupancyUnits, $B12, 'Tenant Occupancy'!TU$5:TU23,{""&gt;0"",""Occupied"",""Late""}))))&gt;1,""Multiple Bookings"", IF(SUMIFS( 'Tenant Occupancy'!TU$5:TU23,OccupancyUnits,$B12,OccupancyAd"&amp;"dresses,$A12)&gt;0,SUMIFS('Tenant Occupancy'!TU$5:TU23,OccupancyUnits,$B12,OccupancyAddresses,$A12),IFERROR(VLOOKUP($A12&amp;"" ""&amp;$B12, FILTER(ARRAYFORMULA({OccupancyAddresses&amp;"" ""&amp; OccupancyUnits,'Tenant Occupancy'!TU$5:TU23}),INDEX(ARRAYFORMULA({OccupancyAdd"&amp;"resses&amp;"" ""&amp; OccupancyUnits,'Tenant Occupancy'!TU$5:TU23}),0,2)&lt;&gt;""""),2,FALSE),IF(TT9=TODAY(),""Today"",)))))"),"")</f>
        <v/>
      </c>
      <c r="TU12" s="3" t="str">
        <f>IFERROR(__xludf.DUMMYFUNCTION("IF(ISBLANK($A12),, IF((ARRAYFORMULA(SUM(COUNTIFS(OccupancyAddresses,$A12,OccupancyUnits, $B12, 'Tenant Occupancy'!TV$5:TV23,{""&gt;0"",""Occupied"",""Late""}))))&gt;1,""Multiple Bookings"", IF(SUMIFS( 'Tenant Occupancy'!TV$5:TV23,OccupancyUnits,$B12,OccupancyAd"&amp;"dresses,$A12)&gt;0,SUMIFS('Tenant Occupancy'!TV$5:TV23,OccupancyUnits,$B12,OccupancyAddresses,$A12),IFERROR(VLOOKUP($A12&amp;"" ""&amp;$B12, FILTER(ARRAYFORMULA({OccupancyAddresses&amp;"" ""&amp; OccupancyUnits,'Tenant Occupancy'!TV$5:TV23}),INDEX(ARRAYFORMULA({OccupancyAdd"&amp;"resses&amp;"" ""&amp; OccupancyUnits,'Tenant Occupancy'!TV$5:TV23}),0,2)&lt;&gt;""""),2,FALSE),IF(TU9=TODAY(),""Today"",)))))"),"")</f>
        <v/>
      </c>
      <c r="TV12" s="3" t="str">
        <f>IFERROR(__xludf.DUMMYFUNCTION("IF(ISBLANK($A12),, IF((ARRAYFORMULA(SUM(COUNTIFS(OccupancyAddresses,$A12,OccupancyUnits, $B12, 'Tenant Occupancy'!TW$5:TW23,{""&gt;0"",""Occupied"",""Late""}))))&gt;1,""Multiple Bookings"", IF(SUMIFS( 'Tenant Occupancy'!TW$5:TW23,OccupancyUnits,$B12,OccupancyAd"&amp;"dresses,$A12)&gt;0,SUMIFS('Tenant Occupancy'!TW$5:TW23,OccupancyUnits,$B12,OccupancyAddresses,$A12),IFERROR(VLOOKUP($A12&amp;"" ""&amp;$B12, FILTER(ARRAYFORMULA({OccupancyAddresses&amp;"" ""&amp; OccupancyUnits,'Tenant Occupancy'!TW$5:TW23}),INDEX(ARRAYFORMULA({OccupancyAdd"&amp;"resses&amp;"" ""&amp; OccupancyUnits,'Tenant Occupancy'!TW$5:TW23}),0,2)&lt;&gt;""""),2,FALSE),IF(TV9=TODAY(),""Today"",)))))"),"")</f>
        <v/>
      </c>
      <c r="TW12" s="3" t="str">
        <f>IFERROR(__xludf.DUMMYFUNCTION("IF(ISBLANK($A12),, IF((ARRAYFORMULA(SUM(COUNTIFS(OccupancyAddresses,$A12,OccupancyUnits, $B12, 'Tenant Occupancy'!TX$5:TX23,{""&gt;0"",""Occupied"",""Late""}))))&gt;1,""Multiple Bookings"", IF(SUMIFS( 'Tenant Occupancy'!TX$5:TX23,OccupancyUnits,$B12,OccupancyAd"&amp;"dresses,$A12)&gt;0,SUMIFS('Tenant Occupancy'!TX$5:TX23,OccupancyUnits,$B12,OccupancyAddresses,$A12),IFERROR(VLOOKUP($A12&amp;"" ""&amp;$B12, FILTER(ARRAYFORMULA({OccupancyAddresses&amp;"" ""&amp; OccupancyUnits,'Tenant Occupancy'!TX$5:TX23}),INDEX(ARRAYFORMULA({OccupancyAdd"&amp;"resses&amp;"" ""&amp; OccupancyUnits,'Tenant Occupancy'!TX$5:TX23}),0,2)&lt;&gt;""""),2,FALSE),IF(TW9=TODAY(),""Today"",)))))"),"")</f>
        <v/>
      </c>
      <c r="TX12" s="3" t="str">
        <f>IFERROR(__xludf.DUMMYFUNCTION("IF(ISBLANK($A12),, IF((ARRAYFORMULA(SUM(COUNTIFS(OccupancyAddresses,$A12,OccupancyUnits, $B12, 'Tenant Occupancy'!TY$5:TY23,{""&gt;0"",""Occupied"",""Late""}))))&gt;1,""Multiple Bookings"", IF(SUMIFS( 'Tenant Occupancy'!TY$5:TY23,OccupancyUnits,$B12,OccupancyAd"&amp;"dresses,$A12)&gt;0,SUMIFS('Tenant Occupancy'!TY$5:TY23,OccupancyUnits,$B12,OccupancyAddresses,$A12),IFERROR(VLOOKUP($A12&amp;"" ""&amp;$B12, FILTER(ARRAYFORMULA({OccupancyAddresses&amp;"" ""&amp; OccupancyUnits,'Tenant Occupancy'!TY$5:TY23}),INDEX(ARRAYFORMULA({OccupancyAdd"&amp;"resses&amp;"" ""&amp; OccupancyUnits,'Tenant Occupancy'!TY$5:TY23}),0,2)&lt;&gt;""""),2,FALSE),IF(TX9=TODAY(),""Today"",)))))"),"")</f>
        <v/>
      </c>
      <c r="TY12" s="3" t="str">
        <f>IFERROR(__xludf.DUMMYFUNCTION("IF(ISBLANK($A12),, IF((ARRAYFORMULA(SUM(COUNTIFS(OccupancyAddresses,$A12,OccupancyUnits, $B12, 'Tenant Occupancy'!TZ$5:TZ23,{""&gt;0"",""Occupied"",""Late""}))))&gt;1,""Multiple Bookings"", IF(SUMIFS( 'Tenant Occupancy'!TZ$5:TZ23,OccupancyUnits,$B12,OccupancyAd"&amp;"dresses,$A12)&gt;0,SUMIFS('Tenant Occupancy'!TZ$5:TZ23,OccupancyUnits,$B12,OccupancyAddresses,$A12),IFERROR(VLOOKUP($A12&amp;"" ""&amp;$B12, FILTER(ARRAYFORMULA({OccupancyAddresses&amp;"" ""&amp; OccupancyUnits,'Tenant Occupancy'!TZ$5:TZ23}),INDEX(ARRAYFORMULA({OccupancyAdd"&amp;"resses&amp;"" ""&amp; OccupancyUnits,'Tenant Occupancy'!TZ$5:TZ23}),0,2)&lt;&gt;""""),2,FALSE),IF(TY9=TODAY(),""Today"",)))))"),"")</f>
        <v/>
      </c>
      <c r="TZ12" s="3" t="str">
        <f>IFERROR(__xludf.DUMMYFUNCTION("IF(ISBLANK($A12),, IF((ARRAYFORMULA(SUM(COUNTIFS(OccupancyAddresses,$A12,OccupancyUnits, $B12, 'Tenant Occupancy'!UA$5:UA23,{""&gt;0"",""Occupied"",""Late""}))))&gt;1,""Multiple Bookings"", IF(SUMIFS( 'Tenant Occupancy'!UA$5:UA23,OccupancyUnits,$B12,OccupancyAd"&amp;"dresses,$A12)&gt;0,SUMIFS('Tenant Occupancy'!UA$5:UA23,OccupancyUnits,$B12,OccupancyAddresses,$A12),IFERROR(VLOOKUP($A12&amp;"" ""&amp;$B12, FILTER(ARRAYFORMULA({OccupancyAddresses&amp;"" ""&amp; OccupancyUnits,'Tenant Occupancy'!UA$5:UA23}),INDEX(ARRAYFORMULA({OccupancyAdd"&amp;"resses&amp;"" ""&amp; OccupancyUnits,'Tenant Occupancy'!UA$5:UA23}),0,2)&lt;&gt;""""),2,FALSE),IF(TZ9=TODAY(),""Today"",)))))"),"")</f>
        <v/>
      </c>
      <c r="UA12" s="3" t="str">
        <f>IFERROR(__xludf.DUMMYFUNCTION("IF(ISBLANK($A12),, IF((ARRAYFORMULA(SUM(COUNTIFS(OccupancyAddresses,$A12,OccupancyUnits, $B12, 'Tenant Occupancy'!UB$5:UB23,{""&gt;0"",""Occupied"",""Late""}))))&gt;1,""Multiple Bookings"", IF(SUMIFS( 'Tenant Occupancy'!UB$5:UB23,OccupancyUnits,$B12,OccupancyAd"&amp;"dresses,$A12)&gt;0,SUMIFS('Tenant Occupancy'!UB$5:UB23,OccupancyUnits,$B12,OccupancyAddresses,$A12),IFERROR(VLOOKUP($A12&amp;"" ""&amp;$B12, FILTER(ARRAYFORMULA({OccupancyAddresses&amp;"" ""&amp; OccupancyUnits,'Tenant Occupancy'!UB$5:UB23}),INDEX(ARRAYFORMULA({OccupancyAdd"&amp;"resses&amp;"" ""&amp; OccupancyUnits,'Tenant Occupancy'!UB$5:UB23}),0,2)&lt;&gt;""""),2,FALSE),IF(UA9=TODAY(),""Today"",)))))"),"")</f>
        <v/>
      </c>
      <c r="UB12" s="3" t="str">
        <f>IFERROR(__xludf.DUMMYFUNCTION("IF(ISBLANK($A12),, IF((ARRAYFORMULA(SUM(COUNTIFS(OccupancyAddresses,$A12,OccupancyUnits, $B12, 'Tenant Occupancy'!UC$5:UC23,{""&gt;0"",""Occupied"",""Late""}))))&gt;1,""Multiple Bookings"", IF(SUMIFS( 'Tenant Occupancy'!UC$5:UC23,OccupancyUnits,$B12,OccupancyAd"&amp;"dresses,$A12)&gt;0,SUMIFS('Tenant Occupancy'!UC$5:UC23,OccupancyUnits,$B12,OccupancyAddresses,$A12),IFERROR(VLOOKUP($A12&amp;"" ""&amp;$B12, FILTER(ARRAYFORMULA({OccupancyAddresses&amp;"" ""&amp; OccupancyUnits,'Tenant Occupancy'!UC$5:UC23}),INDEX(ARRAYFORMULA({OccupancyAdd"&amp;"resses&amp;"" ""&amp; OccupancyUnits,'Tenant Occupancy'!UC$5:UC23}),0,2)&lt;&gt;""""),2,FALSE),IF(UB9=TODAY(),""Today"",)))))"),"")</f>
        <v/>
      </c>
      <c r="UC12" s="3" t="str">
        <f>IFERROR(__xludf.DUMMYFUNCTION("IF(ISBLANK($A12),, IF((ARRAYFORMULA(SUM(COUNTIFS(OccupancyAddresses,$A12,OccupancyUnits, $B12, 'Tenant Occupancy'!UD$5:UD23,{""&gt;0"",""Occupied"",""Late""}))))&gt;1,""Multiple Bookings"", IF(SUMIFS( 'Tenant Occupancy'!UD$5:UD23,OccupancyUnits,$B12,OccupancyAd"&amp;"dresses,$A12)&gt;0,SUMIFS('Tenant Occupancy'!UD$5:UD23,OccupancyUnits,$B12,OccupancyAddresses,$A12),IFERROR(VLOOKUP($A12&amp;"" ""&amp;$B12, FILTER(ARRAYFORMULA({OccupancyAddresses&amp;"" ""&amp; OccupancyUnits,'Tenant Occupancy'!UD$5:UD23}),INDEX(ARRAYFORMULA({OccupancyAdd"&amp;"resses&amp;"" ""&amp; OccupancyUnits,'Tenant Occupancy'!UD$5:UD23}),0,2)&lt;&gt;""""),2,FALSE),IF(UC9=TODAY(),""Today"",)))))"),"")</f>
        <v/>
      </c>
      <c r="UD12" s="3" t="str">
        <f>IFERROR(__xludf.DUMMYFUNCTION("IF(ISBLANK($A12),, IF((ARRAYFORMULA(SUM(COUNTIFS(OccupancyAddresses,$A12,OccupancyUnits, $B12, 'Tenant Occupancy'!UE$5:UE23,{""&gt;0"",""Occupied"",""Late""}))))&gt;1,""Multiple Bookings"", IF(SUMIFS( 'Tenant Occupancy'!UE$5:UE23,OccupancyUnits,$B12,OccupancyAd"&amp;"dresses,$A12)&gt;0,SUMIFS('Tenant Occupancy'!UE$5:UE23,OccupancyUnits,$B12,OccupancyAddresses,$A12),IFERROR(VLOOKUP($A12&amp;"" ""&amp;$B12, FILTER(ARRAYFORMULA({OccupancyAddresses&amp;"" ""&amp; OccupancyUnits,'Tenant Occupancy'!UE$5:UE23}),INDEX(ARRAYFORMULA({OccupancyAdd"&amp;"resses&amp;"" ""&amp; OccupancyUnits,'Tenant Occupancy'!UE$5:UE23}),0,2)&lt;&gt;""""),2,FALSE),IF(UD9=TODAY(),""Today"",)))))"),"")</f>
        <v/>
      </c>
      <c r="UE12" s="3" t="str">
        <f>IFERROR(__xludf.DUMMYFUNCTION("IF(ISBLANK($A12),, IF((ARRAYFORMULA(SUM(COUNTIFS(OccupancyAddresses,$A12,OccupancyUnits, $B12, 'Tenant Occupancy'!UF$5:UF23,{""&gt;0"",""Occupied"",""Late""}))))&gt;1,""Multiple Bookings"", IF(SUMIFS( 'Tenant Occupancy'!UF$5:UF23,OccupancyUnits,$B12,OccupancyAd"&amp;"dresses,$A12)&gt;0,SUMIFS('Tenant Occupancy'!UF$5:UF23,OccupancyUnits,$B12,OccupancyAddresses,$A12),IFERROR(VLOOKUP($A12&amp;"" ""&amp;$B12, FILTER(ARRAYFORMULA({OccupancyAddresses&amp;"" ""&amp; OccupancyUnits,'Tenant Occupancy'!UF$5:UF23}),INDEX(ARRAYFORMULA({OccupancyAdd"&amp;"resses&amp;"" ""&amp; OccupancyUnits,'Tenant Occupancy'!UF$5:UF23}),0,2)&lt;&gt;""""),2,FALSE),IF(UE9=TODAY(),""Today"",)))))"),"")</f>
        <v/>
      </c>
      <c r="UF12" s="3" t="str">
        <f>IFERROR(__xludf.DUMMYFUNCTION("IF(ISBLANK($A12),, IF((ARRAYFORMULA(SUM(COUNTIFS(OccupancyAddresses,$A12,OccupancyUnits, $B12, 'Tenant Occupancy'!UG$5:UG23,{""&gt;0"",""Occupied"",""Late""}))))&gt;1,""Multiple Bookings"", IF(SUMIFS( 'Tenant Occupancy'!UG$5:UG23,OccupancyUnits,$B12,OccupancyAd"&amp;"dresses,$A12)&gt;0,SUMIFS('Tenant Occupancy'!UG$5:UG23,OccupancyUnits,$B12,OccupancyAddresses,$A12),IFERROR(VLOOKUP($A12&amp;"" ""&amp;$B12, FILTER(ARRAYFORMULA({OccupancyAddresses&amp;"" ""&amp; OccupancyUnits,'Tenant Occupancy'!UG$5:UG23}),INDEX(ARRAYFORMULA({OccupancyAdd"&amp;"resses&amp;"" ""&amp; OccupancyUnits,'Tenant Occupancy'!UG$5:UG23}),0,2)&lt;&gt;""""),2,FALSE),IF(UF9=TODAY(),""Today"",)))))"),"")</f>
        <v/>
      </c>
      <c r="UG12" s="3" t="str">
        <f>IFERROR(__xludf.DUMMYFUNCTION("IF(ISBLANK($A12),, IF((ARRAYFORMULA(SUM(COUNTIFS(OccupancyAddresses,$A12,OccupancyUnits, $B12, 'Tenant Occupancy'!UH$5:UH23,{""&gt;0"",""Occupied"",""Late""}))))&gt;1,""Multiple Bookings"", IF(SUMIFS( 'Tenant Occupancy'!UH$5:UH23,OccupancyUnits,$B12,OccupancyAd"&amp;"dresses,$A12)&gt;0,SUMIFS('Tenant Occupancy'!UH$5:UH23,OccupancyUnits,$B12,OccupancyAddresses,$A12),IFERROR(VLOOKUP($A12&amp;"" ""&amp;$B12, FILTER(ARRAYFORMULA({OccupancyAddresses&amp;"" ""&amp; OccupancyUnits,'Tenant Occupancy'!UH$5:UH23}),INDEX(ARRAYFORMULA({OccupancyAdd"&amp;"resses&amp;"" ""&amp; OccupancyUnits,'Tenant Occupancy'!UH$5:UH23}),0,2)&lt;&gt;""""),2,FALSE),IF(UG9=TODAY(),""Today"",)))))"),"")</f>
        <v/>
      </c>
      <c r="UH12" s="3" t="str">
        <f>IFERROR(__xludf.DUMMYFUNCTION("IF(ISBLANK($A12),, IF((ARRAYFORMULA(SUM(COUNTIFS(OccupancyAddresses,$A12,OccupancyUnits, $B12, 'Tenant Occupancy'!UI$5:UI23,{""&gt;0"",""Occupied"",""Late""}))))&gt;1,""Multiple Bookings"", IF(SUMIFS( 'Tenant Occupancy'!UI$5:UI23,OccupancyUnits,$B12,OccupancyAd"&amp;"dresses,$A12)&gt;0,SUMIFS('Tenant Occupancy'!UI$5:UI23,OccupancyUnits,$B12,OccupancyAddresses,$A12),IFERROR(VLOOKUP($A12&amp;"" ""&amp;$B12, FILTER(ARRAYFORMULA({OccupancyAddresses&amp;"" ""&amp; OccupancyUnits,'Tenant Occupancy'!UI$5:UI23}),INDEX(ARRAYFORMULA({OccupancyAdd"&amp;"resses&amp;"" ""&amp; OccupancyUnits,'Tenant Occupancy'!UI$5:UI23}),0,2)&lt;&gt;""""),2,FALSE),IF(UH9=TODAY(),""Today"",)))))"),"")</f>
        <v/>
      </c>
      <c r="UI12" s="3" t="str">
        <f>IFERROR(__xludf.DUMMYFUNCTION("IF(ISBLANK($A12),, IF((ARRAYFORMULA(SUM(COUNTIFS(OccupancyAddresses,$A12,OccupancyUnits, $B12, 'Tenant Occupancy'!UJ$5:UJ23,{""&gt;0"",""Occupied"",""Late""}))))&gt;1,""Multiple Bookings"", IF(SUMIFS( 'Tenant Occupancy'!UJ$5:UJ23,OccupancyUnits,$B12,OccupancyAd"&amp;"dresses,$A12)&gt;0,SUMIFS('Tenant Occupancy'!UJ$5:UJ23,OccupancyUnits,$B12,OccupancyAddresses,$A12),IFERROR(VLOOKUP($A12&amp;"" ""&amp;$B12, FILTER(ARRAYFORMULA({OccupancyAddresses&amp;"" ""&amp; OccupancyUnits,'Tenant Occupancy'!UJ$5:UJ23}),INDEX(ARRAYFORMULA({OccupancyAdd"&amp;"resses&amp;"" ""&amp; OccupancyUnits,'Tenant Occupancy'!UJ$5:UJ23}),0,2)&lt;&gt;""""),2,FALSE),IF(UI9=TODAY(),""Today"",)))))"),"")</f>
        <v/>
      </c>
      <c r="UJ12" s="3" t="str">
        <f>IFERROR(__xludf.DUMMYFUNCTION("IF(ISBLANK($A12),, IF((ARRAYFORMULA(SUM(COUNTIFS(OccupancyAddresses,$A12,OccupancyUnits, $B12, 'Tenant Occupancy'!UK$5:UK23,{""&gt;0"",""Occupied"",""Late""}))))&gt;1,""Multiple Bookings"", IF(SUMIFS( 'Tenant Occupancy'!UK$5:UK23,OccupancyUnits,$B12,OccupancyAd"&amp;"dresses,$A12)&gt;0,SUMIFS('Tenant Occupancy'!UK$5:UK23,OccupancyUnits,$B12,OccupancyAddresses,$A12),IFERROR(VLOOKUP($A12&amp;"" ""&amp;$B12, FILTER(ARRAYFORMULA({OccupancyAddresses&amp;"" ""&amp; OccupancyUnits,'Tenant Occupancy'!UK$5:UK23}),INDEX(ARRAYFORMULA({OccupancyAdd"&amp;"resses&amp;"" ""&amp; OccupancyUnits,'Tenant Occupancy'!UK$5:UK23}),0,2)&lt;&gt;""""),2,FALSE),IF(UJ9=TODAY(),""Today"",)))))"),"")</f>
        <v/>
      </c>
      <c r="UK12" s="3" t="str">
        <f>IFERROR(__xludf.DUMMYFUNCTION("IF(ISBLANK($A12),, IF((ARRAYFORMULA(SUM(COUNTIFS(OccupancyAddresses,$A12,OccupancyUnits, $B12, 'Tenant Occupancy'!UL$5:UL23,{""&gt;0"",""Occupied"",""Late""}))))&gt;1,""Multiple Bookings"", IF(SUMIFS( 'Tenant Occupancy'!UL$5:UL23,OccupancyUnits,$B12,OccupancyAd"&amp;"dresses,$A12)&gt;0,SUMIFS('Tenant Occupancy'!UL$5:UL23,OccupancyUnits,$B12,OccupancyAddresses,$A12),IFERROR(VLOOKUP($A12&amp;"" ""&amp;$B12, FILTER(ARRAYFORMULA({OccupancyAddresses&amp;"" ""&amp; OccupancyUnits,'Tenant Occupancy'!UL$5:UL23}),INDEX(ARRAYFORMULA({OccupancyAdd"&amp;"resses&amp;"" ""&amp; OccupancyUnits,'Tenant Occupancy'!UL$5:UL23}),0,2)&lt;&gt;""""),2,FALSE),IF(UK9=TODAY(),""Today"",)))))"),"")</f>
        <v/>
      </c>
      <c r="UL12" s="3" t="str">
        <f>IFERROR(__xludf.DUMMYFUNCTION("IF(ISBLANK($A12),, IF((ARRAYFORMULA(SUM(COUNTIFS(OccupancyAddresses,$A12,OccupancyUnits, $B12, 'Tenant Occupancy'!UM$5:UM23,{""&gt;0"",""Occupied"",""Late""}))))&gt;1,""Multiple Bookings"", IF(SUMIFS( 'Tenant Occupancy'!UM$5:UM23,OccupancyUnits,$B12,OccupancyAd"&amp;"dresses,$A12)&gt;0,SUMIFS('Tenant Occupancy'!UM$5:UM23,OccupancyUnits,$B12,OccupancyAddresses,$A12),IFERROR(VLOOKUP($A12&amp;"" ""&amp;$B12, FILTER(ARRAYFORMULA({OccupancyAddresses&amp;"" ""&amp; OccupancyUnits,'Tenant Occupancy'!UM$5:UM23}),INDEX(ARRAYFORMULA({OccupancyAdd"&amp;"resses&amp;"" ""&amp; OccupancyUnits,'Tenant Occupancy'!UM$5:UM23}),0,2)&lt;&gt;""""),2,FALSE),IF(UL9=TODAY(),""Today"",)))))"),"")</f>
        <v/>
      </c>
      <c r="UM12" s="3" t="str">
        <f>IFERROR(__xludf.DUMMYFUNCTION("IF(ISBLANK($A12),, IF((ARRAYFORMULA(SUM(COUNTIFS(OccupancyAddresses,$A12,OccupancyUnits, $B12, 'Tenant Occupancy'!UN$5:UN23,{""&gt;0"",""Occupied"",""Late""}))))&gt;1,""Multiple Bookings"", IF(SUMIFS( 'Tenant Occupancy'!UN$5:UN23,OccupancyUnits,$B12,OccupancyAd"&amp;"dresses,$A12)&gt;0,SUMIFS('Tenant Occupancy'!UN$5:UN23,OccupancyUnits,$B12,OccupancyAddresses,$A12),IFERROR(VLOOKUP($A12&amp;"" ""&amp;$B12, FILTER(ARRAYFORMULA({OccupancyAddresses&amp;"" ""&amp; OccupancyUnits,'Tenant Occupancy'!UN$5:UN23}),INDEX(ARRAYFORMULA({OccupancyAdd"&amp;"resses&amp;"" ""&amp; OccupancyUnits,'Tenant Occupancy'!UN$5:UN23}),0,2)&lt;&gt;""""),2,FALSE),IF(UM9=TODAY(),""Today"",)))))"),"")</f>
        <v/>
      </c>
      <c r="UN12" s="3" t="str">
        <f>IFERROR(__xludf.DUMMYFUNCTION("IF(ISBLANK($A12),, IF((ARRAYFORMULA(SUM(COUNTIFS(OccupancyAddresses,$A12,OccupancyUnits, $B12, 'Tenant Occupancy'!UO$5:UO23,{""&gt;0"",""Occupied"",""Late""}))))&gt;1,""Multiple Bookings"", IF(SUMIFS( 'Tenant Occupancy'!UO$5:UO23,OccupancyUnits,$B12,OccupancyAd"&amp;"dresses,$A12)&gt;0,SUMIFS('Tenant Occupancy'!UO$5:UO23,OccupancyUnits,$B12,OccupancyAddresses,$A12),IFERROR(VLOOKUP($A12&amp;"" ""&amp;$B12, FILTER(ARRAYFORMULA({OccupancyAddresses&amp;"" ""&amp; OccupancyUnits,'Tenant Occupancy'!UO$5:UO23}),INDEX(ARRAYFORMULA({OccupancyAdd"&amp;"resses&amp;"" ""&amp; OccupancyUnits,'Tenant Occupancy'!UO$5:UO23}),0,2)&lt;&gt;""""),2,FALSE),IF(UN9=TODAY(),""Today"",)))))"),"")</f>
        <v/>
      </c>
      <c r="UO12" s="3" t="str">
        <f>IFERROR(__xludf.DUMMYFUNCTION("IF(ISBLANK($A12),, IF((ARRAYFORMULA(SUM(COUNTIFS(OccupancyAddresses,$A12,OccupancyUnits, $B12, 'Tenant Occupancy'!UP$5:UP23,{""&gt;0"",""Occupied"",""Late""}))))&gt;1,""Multiple Bookings"", IF(SUMIFS( 'Tenant Occupancy'!UP$5:UP23,OccupancyUnits,$B12,OccupancyAd"&amp;"dresses,$A12)&gt;0,SUMIFS('Tenant Occupancy'!UP$5:UP23,OccupancyUnits,$B12,OccupancyAddresses,$A12),IFERROR(VLOOKUP($A12&amp;"" ""&amp;$B12, FILTER(ARRAYFORMULA({OccupancyAddresses&amp;"" ""&amp; OccupancyUnits,'Tenant Occupancy'!UP$5:UP23}),INDEX(ARRAYFORMULA({OccupancyAdd"&amp;"resses&amp;"" ""&amp; OccupancyUnits,'Tenant Occupancy'!UP$5:UP23}),0,2)&lt;&gt;""""),2,FALSE),IF(UO9=TODAY(),""Today"",)))))"),"")</f>
        <v/>
      </c>
      <c r="UP12" s="3" t="str">
        <f>IFERROR(__xludf.DUMMYFUNCTION("IF(ISBLANK($A12),, IF((ARRAYFORMULA(SUM(COUNTIFS(OccupancyAddresses,$A12,OccupancyUnits, $B12, 'Tenant Occupancy'!UQ$5:UQ23,{""&gt;0"",""Occupied"",""Late""}))))&gt;1,""Multiple Bookings"", IF(SUMIFS( 'Tenant Occupancy'!UQ$5:UQ23,OccupancyUnits,$B12,OccupancyAd"&amp;"dresses,$A12)&gt;0,SUMIFS('Tenant Occupancy'!UQ$5:UQ23,OccupancyUnits,$B12,OccupancyAddresses,$A12),IFERROR(VLOOKUP($A12&amp;"" ""&amp;$B12, FILTER(ARRAYFORMULA({OccupancyAddresses&amp;"" ""&amp; OccupancyUnits,'Tenant Occupancy'!UQ$5:UQ23}),INDEX(ARRAYFORMULA({OccupancyAdd"&amp;"resses&amp;"" ""&amp; OccupancyUnits,'Tenant Occupancy'!UQ$5:UQ23}),0,2)&lt;&gt;""""),2,FALSE),IF(UP9=TODAY(),""Today"",)))))"),"")</f>
        <v/>
      </c>
      <c r="UQ12" s="3" t="str">
        <f>IFERROR(__xludf.DUMMYFUNCTION("IF(ISBLANK($A12),, IF((ARRAYFORMULA(SUM(COUNTIFS(OccupancyAddresses,$A12,OccupancyUnits, $B12, 'Tenant Occupancy'!UR$5:UR23,{""&gt;0"",""Occupied"",""Late""}))))&gt;1,""Multiple Bookings"", IF(SUMIFS( 'Tenant Occupancy'!UR$5:UR23,OccupancyUnits,$B12,OccupancyAd"&amp;"dresses,$A12)&gt;0,SUMIFS('Tenant Occupancy'!UR$5:UR23,OccupancyUnits,$B12,OccupancyAddresses,$A12),IFERROR(VLOOKUP($A12&amp;"" ""&amp;$B12, FILTER(ARRAYFORMULA({OccupancyAddresses&amp;"" ""&amp; OccupancyUnits,'Tenant Occupancy'!UR$5:UR23}),INDEX(ARRAYFORMULA({OccupancyAdd"&amp;"resses&amp;"" ""&amp; OccupancyUnits,'Tenant Occupancy'!UR$5:UR23}),0,2)&lt;&gt;""""),2,FALSE),IF(UQ9=TODAY(),""Today"",)))))"),"")</f>
        <v/>
      </c>
      <c r="UR12" s="3" t="str">
        <f>IFERROR(__xludf.DUMMYFUNCTION("IF(ISBLANK($A12),, IF((ARRAYFORMULA(SUM(COUNTIFS(OccupancyAddresses,$A12,OccupancyUnits, $B12, 'Tenant Occupancy'!US$5:US23,{""&gt;0"",""Occupied"",""Late""}))))&gt;1,""Multiple Bookings"", IF(SUMIFS( 'Tenant Occupancy'!US$5:US23,OccupancyUnits,$B12,OccupancyAd"&amp;"dresses,$A12)&gt;0,SUMIFS('Tenant Occupancy'!US$5:US23,OccupancyUnits,$B12,OccupancyAddresses,$A12),IFERROR(VLOOKUP($A12&amp;"" ""&amp;$B12, FILTER(ARRAYFORMULA({OccupancyAddresses&amp;"" ""&amp; OccupancyUnits,'Tenant Occupancy'!US$5:US23}),INDEX(ARRAYFORMULA({OccupancyAdd"&amp;"resses&amp;"" ""&amp; OccupancyUnits,'Tenant Occupancy'!US$5:US23}),0,2)&lt;&gt;""""),2,FALSE),IF(UR9=TODAY(),""Today"",)))))"),"")</f>
        <v/>
      </c>
      <c r="US12" s="3" t="str">
        <f>IFERROR(__xludf.DUMMYFUNCTION("IF(ISBLANK($A12),, IF((ARRAYFORMULA(SUM(COUNTIFS(OccupancyAddresses,$A12,OccupancyUnits, $B12, 'Tenant Occupancy'!UT$5:UT23,{""&gt;0"",""Occupied"",""Late""}))))&gt;1,""Multiple Bookings"", IF(SUMIFS( 'Tenant Occupancy'!UT$5:UT23,OccupancyUnits,$B12,OccupancyAd"&amp;"dresses,$A12)&gt;0,SUMIFS('Tenant Occupancy'!UT$5:UT23,OccupancyUnits,$B12,OccupancyAddresses,$A12),IFERROR(VLOOKUP($A12&amp;"" ""&amp;$B12, FILTER(ARRAYFORMULA({OccupancyAddresses&amp;"" ""&amp; OccupancyUnits,'Tenant Occupancy'!UT$5:UT23}),INDEX(ARRAYFORMULA({OccupancyAdd"&amp;"resses&amp;"" ""&amp; OccupancyUnits,'Tenant Occupancy'!UT$5:UT23}),0,2)&lt;&gt;""""),2,FALSE),IF(US9=TODAY(),""Today"",)))))"),"")</f>
        <v/>
      </c>
      <c r="UT12" s="3" t="str">
        <f>IFERROR(__xludf.DUMMYFUNCTION("IF(ISBLANK($A12),, IF((ARRAYFORMULA(SUM(COUNTIFS(OccupancyAddresses,$A12,OccupancyUnits, $B12, 'Tenant Occupancy'!UU$5:UU23,{""&gt;0"",""Occupied"",""Late""}))))&gt;1,""Multiple Bookings"", IF(SUMIFS( 'Tenant Occupancy'!UU$5:UU23,OccupancyUnits,$B12,OccupancyAd"&amp;"dresses,$A12)&gt;0,SUMIFS('Tenant Occupancy'!UU$5:UU23,OccupancyUnits,$B12,OccupancyAddresses,$A12),IFERROR(VLOOKUP($A12&amp;"" ""&amp;$B12, FILTER(ARRAYFORMULA({OccupancyAddresses&amp;"" ""&amp; OccupancyUnits,'Tenant Occupancy'!UU$5:UU23}),INDEX(ARRAYFORMULA({OccupancyAdd"&amp;"resses&amp;"" ""&amp; OccupancyUnits,'Tenant Occupancy'!UU$5:UU23}),0,2)&lt;&gt;""""),2,FALSE),IF(UT9=TODAY(),""Today"",)))))"),"")</f>
        <v/>
      </c>
      <c r="UU12" s="3" t="str">
        <f>IFERROR(__xludf.DUMMYFUNCTION("IF(ISBLANK($A12),, IF((ARRAYFORMULA(SUM(COUNTIFS(OccupancyAddresses,$A12,OccupancyUnits, $B12, 'Tenant Occupancy'!UV$5:UV23,{""&gt;0"",""Occupied"",""Late""}))))&gt;1,""Multiple Bookings"", IF(SUMIFS( 'Tenant Occupancy'!UV$5:UV23,OccupancyUnits,$B12,OccupancyAd"&amp;"dresses,$A12)&gt;0,SUMIFS('Tenant Occupancy'!UV$5:UV23,OccupancyUnits,$B12,OccupancyAddresses,$A12),IFERROR(VLOOKUP($A12&amp;"" ""&amp;$B12, FILTER(ARRAYFORMULA({OccupancyAddresses&amp;"" ""&amp; OccupancyUnits,'Tenant Occupancy'!UV$5:UV23}),INDEX(ARRAYFORMULA({OccupancyAdd"&amp;"resses&amp;"" ""&amp; OccupancyUnits,'Tenant Occupancy'!UV$5:UV23}),0,2)&lt;&gt;""""),2,FALSE),IF(UU9=TODAY(),""Today"",)))))"),"")</f>
        <v/>
      </c>
      <c r="UV12" s="3" t="str">
        <f>IFERROR(__xludf.DUMMYFUNCTION("IF(ISBLANK($A12),, IF((ARRAYFORMULA(SUM(COUNTIFS(OccupancyAddresses,$A12,OccupancyUnits, $B12, 'Tenant Occupancy'!UW$5:UW23,{""&gt;0"",""Occupied"",""Late""}))))&gt;1,""Multiple Bookings"", IF(SUMIFS( 'Tenant Occupancy'!UW$5:UW23,OccupancyUnits,$B12,OccupancyAd"&amp;"dresses,$A12)&gt;0,SUMIFS('Tenant Occupancy'!UW$5:UW23,OccupancyUnits,$B12,OccupancyAddresses,$A12),IFERROR(VLOOKUP($A12&amp;"" ""&amp;$B12, FILTER(ARRAYFORMULA({OccupancyAddresses&amp;"" ""&amp; OccupancyUnits,'Tenant Occupancy'!UW$5:UW23}),INDEX(ARRAYFORMULA({OccupancyAdd"&amp;"resses&amp;"" ""&amp; OccupancyUnits,'Tenant Occupancy'!UW$5:UW23}),0,2)&lt;&gt;""""),2,FALSE),IF(UV9=TODAY(),""Today"",)))))"),"")</f>
        <v/>
      </c>
      <c r="UW12" s="3" t="str">
        <f>IFERROR(__xludf.DUMMYFUNCTION("IF(ISBLANK($A12),, IF((ARRAYFORMULA(SUM(COUNTIFS(OccupancyAddresses,$A12,OccupancyUnits, $B12, 'Tenant Occupancy'!UX$5:UX23,{""&gt;0"",""Occupied"",""Late""}))))&gt;1,""Multiple Bookings"", IF(SUMIFS( 'Tenant Occupancy'!UX$5:UX23,OccupancyUnits,$B12,OccupancyAd"&amp;"dresses,$A12)&gt;0,SUMIFS('Tenant Occupancy'!UX$5:UX23,OccupancyUnits,$B12,OccupancyAddresses,$A12),IFERROR(VLOOKUP($A12&amp;"" ""&amp;$B12, FILTER(ARRAYFORMULA({OccupancyAddresses&amp;"" ""&amp; OccupancyUnits,'Tenant Occupancy'!UX$5:UX23}),INDEX(ARRAYFORMULA({OccupancyAdd"&amp;"resses&amp;"" ""&amp; OccupancyUnits,'Tenant Occupancy'!UX$5:UX23}),0,2)&lt;&gt;""""),2,FALSE),IF(UW9=TODAY(),""Today"",)))))"),"")</f>
        <v/>
      </c>
      <c r="UX12" s="3" t="str">
        <f>IFERROR(__xludf.DUMMYFUNCTION("IF(ISBLANK($A12),, IF((ARRAYFORMULA(SUM(COUNTIFS(OccupancyAddresses,$A12,OccupancyUnits, $B12, 'Tenant Occupancy'!UY$5:UY23,{""&gt;0"",""Occupied"",""Late""}))))&gt;1,""Multiple Bookings"", IF(SUMIFS( 'Tenant Occupancy'!UY$5:UY23,OccupancyUnits,$B12,OccupancyAd"&amp;"dresses,$A12)&gt;0,SUMIFS('Tenant Occupancy'!UY$5:UY23,OccupancyUnits,$B12,OccupancyAddresses,$A12),IFERROR(VLOOKUP($A12&amp;"" ""&amp;$B12, FILTER(ARRAYFORMULA({OccupancyAddresses&amp;"" ""&amp; OccupancyUnits,'Tenant Occupancy'!UY$5:UY23}),INDEX(ARRAYFORMULA({OccupancyAdd"&amp;"resses&amp;"" ""&amp; OccupancyUnits,'Tenant Occupancy'!UY$5:UY23}),0,2)&lt;&gt;""""),2,FALSE),IF(UX9=TODAY(),""Today"",)))))"),"")</f>
        <v/>
      </c>
      <c r="UY12" s="3" t="str">
        <f>IFERROR(__xludf.DUMMYFUNCTION("IF(ISBLANK($A12),, IF((ARRAYFORMULA(SUM(COUNTIFS(OccupancyAddresses,$A12,OccupancyUnits, $B12, 'Tenant Occupancy'!UZ$5:UZ23,{""&gt;0"",""Occupied"",""Late""}))))&gt;1,""Multiple Bookings"", IF(SUMIFS( 'Tenant Occupancy'!UZ$5:UZ23,OccupancyUnits,$B12,OccupancyAd"&amp;"dresses,$A12)&gt;0,SUMIFS('Tenant Occupancy'!UZ$5:UZ23,OccupancyUnits,$B12,OccupancyAddresses,$A12),IFERROR(VLOOKUP($A12&amp;"" ""&amp;$B12, FILTER(ARRAYFORMULA({OccupancyAddresses&amp;"" ""&amp; OccupancyUnits,'Tenant Occupancy'!UZ$5:UZ23}),INDEX(ARRAYFORMULA({OccupancyAdd"&amp;"resses&amp;"" ""&amp; OccupancyUnits,'Tenant Occupancy'!UZ$5:UZ23}),0,2)&lt;&gt;""""),2,FALSE),IF(UY9=TODAY(),""Today"",)))))"),"")</f>
        <v/>
      </c>
      <c r="UZ12" s="3" t="str">
        <f>IFERROR(__xludf.DUMMYFUNCTION("IF(ISBLANK($A12),, IF((ARRAYFORMULA(SUM(COUNTIFS(OccupancyAddresses,$A12,OccupancyUnits, $B12, 'Tenant Occupancy'!VA$5:VA23,{""&gt;0"",""Occupied"",""Late""}))))&gt;1,""Multiple Bookings"", IF(SUMIFS( 'Tenant Occupancy'!VA$5:VA23,OccupancyUnits,$B12,OccupancyAd"&amp;"dresses,$A12)&gt;0,SUMIFS('Tenant Occupancy'!VA$5:VA23,OccupancyUnits,$B12,OccupancyAddresses,$A12),IFERROR(VLOOKUP($A12&amp;"" ""&amp;$B12, FILTER(ARRAYFORMULA({OccupancyAddresses&amp;"" ""&amp; OccupancyUnits,'Tenant Occupancy'!VA$5:VA23}),INDEX(ARRAYFORMULA({OccupancyAdd"&amp;"resses&amp;"" ""&amp; OccupancyUnits,'Tenant Occupancy'!VA$5:VA23}),0,2)&lt;&gt;""""),2,FALSE),IF(UZ9=TODAY(),""Today"",)))))"),"")</f>
        <v/>
      </c>
      <c r="VA12" s="3" t="str">
        <f>IFERROR(__xludf.DUMMYFUNCTION("IF(ISBLANK($A12),, IF((ARRAYFORMULA(SUM(COUNTIFS(OccupancyAddresses,$A12,OccupancyUnits, $B12, 'Tenant Occupancy'!VB$5:VB23,{""&gt;0"",""Occupied"",""Late""}))))&gt;1,""Multiple Bookings"", IF(SUMIFS( 'Tenant Occupancy'!VB$5:VB23,OccupancyUnits,$B12,OccupancyAd"&amp;"dresses,$A12)&gt;0,SUMIFS('Tenant Occupancy'!VB$5:VB23,OccupancyUnits,$B12,OccupancyAddresses,$A12),IFERROR(VLOOKUP($A12&amp;"" ""&amp;$B12, FILTER(ARRAYFORMULA({OccupancyAddresses&amp;"" ""&amp; OccupancyUnits,'Tenant Occupancy'!VB$5:VB23}),INDEX(ARRAYFORMULA({OccupancyAdd"&amp;"resses&amp;"" ""&amp; OccupancyUnits,'Tenant Occupancy'!VB$5:VB23}),0,2)&lt;&gt;""""),2,FALSE),IF(VA9=TODAY(),""Today"",)))))"),"")</f>
        <v/>
      </c>
      <c r="VB12" s="3" t="str">
        <f>IFERROR(__xludf.DUMMYFUNCTION("IF(ISBLANK($A12),, IF((ARRAYFORMULA(SUM(COUNTIFS(OccupancyAddresses,$A12,OccupancyUnits, $B12, 'Tenant Occupancy'!VC$5:VC23,{""&gt;0"",""Occupied"",""Late""}))))&gt;1,""Multiple Bookings"", IF(SUMIFS( 'Tenant Occupancy'!VC$5:VC23,OccupancyUnits,$B12,OccupancyAd"&amp;"dresses,$A12)&gt;0,SUMIFS('Tenant Occupancy'!VC$5:VC23,OccupancyUnits,$B12,OccupancyAddresses,$A12),IFERROR(VLOOKUP($A12&amp;"" ""&amp;$B12, FILTER(ARRAYFORMULA({OccupancyAddresses&amp;"" ""&amp; OccupancyUnits,'Tenant Occupancy'!VC$5:VC23}),INDEX(ARRAYFORMULA({OccupancyAdd"&amp;"resses&amp;"" ""&amp; OccupancyUnits,'Tenant Occupancy'!VC$5:VC23}),0,2)&lt;&gt;""""),2,FALSE),IF(VB9=TODAY(),""Today"",)))))"),"")</f>
        <v/>
      </c>
      <c r="VC12" s="3" t="str">
        <f>IFERROR(__xludf.DUMMYFUNCTION("IF(ISBLANK($A12),, IF((ARRAYFORMULA(SUM(COUNTIFS(OccupancyAddresses,$A12,OccupancyUnits, $B12, 'Tenant Occupancy'!VD$5:VD23,{""&gt;0"",""Occupied"",""Late""}))))&gt;1,""Multiple Bookings"", IF(SUMIFS( 'Tenant Occupancy'!VD$5:VD23,OccupancyUnits,$B12,OccupancyAd"&amp;"dresses,$A12)&gt;0,SUMIFS('Tenant Occupancy'!VD$5:VD23,OccupancyUnits,$B12,OccupancyAddresses,$A12),IFERROR(VLOOKUP($A12&amp;"" ""&amp;$B12, FILTER(ARRAYFORMULA({OccupancyAddresses&amp;"" ""&amp; OccupancyUnits,'Tenant Occupancy'!VD$5:VD23}),INDEX(ARRAYFORMULA({OccupancyAdd"&amp;"resses&amp;"" ""&amp; OccupancyUnits,'Tenant Occupancy'!VD$5:VD23}),0,2)&lt;&gt;""""),2,FALSE),IF(VC9=TODAY(),""Today"",)))))"),"")</f>
        <v/>
      </c>
      <c r="VD12" s="3" t="str">
        <f>IFERROR(__xludf.DUMMYFUNCTION("IF(ISBLANK($A12),, IF((ARRAYFORMULA(SUM(COUNTIFS(OccupancyAddresses,$A12,OccupancyUnits, $B12, 'Tenant Occupancy'!VE$5:VE23,{""&gt;0"",""Occupied"",""Late""}))))&gt;1,""Multiple Bookings"", IF(SUMIFS( 'Tenant Occupancy'!VE$5:VE23,OccupancyUnits,$B12,OccupancyAd"&amp;"dresses,$A12)&gt;0,SUMIFS('Tenant Occupancy'!VE$5:VE23,OccupancyUnits,$B12,OccupancyAddresses,$A12),IFERROR(VLOOKUP($A12&amp;"" ""&amp;$B12, FILTER(ARRAYFORMULA({OccupancyAddresses&amp;"" ""&amp; OccupancyUnits,'Tenant Occupancy'!VE$5:VE23}),INDEX(ARRAYFORMULA({OccupancyAdd"&amp;"resses&amp;"" ""&amp; OccupancyUnits,'Tenant Occupancy'!VE$5:VE23}),0,2)&lt;&gt;""""),2,FALSE),IF(VD9=TODAY(),""Today"",)))))"),"")</f>
        <v/>
      </c>
      <c r="VE12" s="3" t="str">
        <f>IFERROR(__xludf.DUMMYFUNCTION("IF(ISBLANK($A12),, IF((ARRAYFORMULA(SUM(COUNTIFS(OccupancyAddresses,$A12,OccupancyUnits, $B12, 'Tenant Occupancy'!VF$5:VF23,{""&gt;0"",""Occupied"",""Late""}))))&gt;1,""Multiple Bookings"", IF(SUMIFS( 'Tenant Occupancy'!VF$5:VF23,OccupancyUnits,$B12,OccupancyAd"&amp;"dresses,$A12)&gt;0,SUMIFS('Tenant Occupancy'!VF$5:VF23,OccupancyUnits,$B12,OccupancyAddresses,$A12),IFERROR(VLOOKUP($A12&amp;"" ""&amp;$B12, FILTER(ARRAYFORMULA({OccupancyAddresses&amp;"" ""&amp; OccupancyUnits,'Tenant Occupancy'!VF$5:VF23}),INDEX(ARRAYFORMULA({OccupancyAdd"&amp;"resses&amp;"" ""&amp; OccupancyUnits,'Tenant Occupancy'!VF$5:VF23}),0,2)&lt;&gt;""""),2,FALSE),IF(VE9=TODAY(),""Today"",)))))"),"")</f>
        <v/>
      </c>
      <c r="VF12" s="3" t="str">
        <f>IFERROR(__xludf.DUMMYFUNCTION("IF(ISBLANK($A12),, IF((ARRAYFORMULA(SUM(COUNTIFS(OccupancyAddresses,$A12,OccupancyUnits, $B12, 'Tenant Occupancy'!VG$5:VG23,{""&gt;0"",""Occupied"",""Late""}))))&gt;1,""Multiple Bookings"", IF(SUMIFS( 'Tenant Occupancy'!VG$5:VG23,OccupancyUnits,$B12,OccupancyAd"&amp;"dresses,$A12)&gt;0,SUMIFS('Tenant Occupancy'!VG$5:VG23,OccupancyUnits,$B12,OccupancyAddresses,$A12),IFERROR(VLOOKUP($A12&amp;"" ""&amp;$B12, FILTER(ARRAYFORMULA({OccupancyAddresses&amp;"" ""&amp; OccupancyUnits,'Tenant Occupancy'!VG$5:VG23}),INDEX(ARRAYFORMULA({OccupancyAdd"&amp;"resses&amp;"" ""&amp; OccupancyUnits,'Tenant Occupancy'!VG$5:VG23}),0,2)&lt;&gt;""""),2,FALSE),IF(VF9=TODAY(),""Today"",)))))"),"")</f>
        <v/>
      </c>
      <c r="VG12" s="3" t="str">
        <f>IFERROR(__xludf.DUMMYFUNCTION("IF(ISBLANK($A12),, IF((ARRAYFORMULA(SUM(COUNTIFS(OccupancyAddresses,$A12,OccupancyUnits, $B12, 'Tenant Occupancy'!VH$5:VH23,{""&gt;0"",""Occupied"",""Late""}))))&gt;1,""Multiple Bookings"", IF(SUMIFS( 'Tenant Occupancy'!VH$5:VH23,OccupancyUnits,$B12,OccupancyAd"&amp;"dresses,$A12)&gt;0,SUMIFS('Tenant Occupancy'!VH$5:VH23,OccupancyUnits,$B12,OccupancyAddresses,$A12),IFERROR(VLOOKUP($A12&amp;"" ""&amp;$B12, FILTER(ARRAYFORMULA({OccupancyAddresses&amp;"" ""&amp; OccupancyUnits,'Tenant Occupancy'!VH$5:VH23}),INDEX(ARRAYFORMULA({OccupancyAdd"&amp;"resses&amp;"" ""&amp; OccupancyUnits,'Tenant Occupancy'!VH$5:VH23}),0,2)&lt;&gt;""""),2,FALSE),IF(VG9=TODAY(),""Today"",)))))"),"")</f>
        <v/>
      </c>
      <c r="VH12" s="3" t="str">
        <f>IFERROR(__xludf.DUMMYFUNCTION("IF(ISBLANK($A12),, IF((ARRAYFORMULA(SUM(COUNTIFS(OccupancyAddresses,$A12,OccupancyUnits, $B12, 'Tenant Occupancy'!VI$5:VI23,{""&gt;0"",""Occupied"",""Late""}))))&gt;1,""Multiple Bookings"", IF(SUMIFS( 'Tenant Occupancy'!VI$5:VI23,OccupancyUnits,$B12,OccupancyAd"&amp;"dresses,$A12)&gt;0,SUMIFS('Tenant Occupancy'!VI$5:VI23,OccupancyUnits,$B12,OccupancyAddresses,$A12),IFERROR(VLOOKUP($A12&amp;"" ""&amp;$B12, FILTER(ARRAYFORMULA({OccupancyAddresses&amp;"" ""&amp; OccupancyUnits,'Tenant Occupancy'!VI$5:VI23}),INDEX(ARRAYFORMULA({OccupancyAdd"&amp;"resses&amp;"" ""&amp; OccupancyUnits,'Tenant Occupancy'!VI$5:VI23}),0,2)&lt;&gt;""""),2,FALSE),IF(VH9=TODAY(),""Today"",)))))"),"")</f>
        <v/>
      </c>
      <c r="VI12" s="3" t="str">
        <f>IFERROR(__xludf.DUMMYFUNCTION("IF(ISBLANK($A12),, IF((ARRAYFORMULA(SUM(COUNTIFS(OccupancyAddresses,$A12,OccupancyUnits, $B12, 'Tenant Occupancy'!VJ$5:VJ23,{""&gt;0"",""Occupied"",""Late""}))))&gt;1,""Multiple Bookings"", IF(SUMIFS( 'Tenant Occupancy'!VJ$5:VJ23,OccupancyUnits,$B12,OccupancyAd"&amp;"dresses,$A12)&gt;0,SUMIFS('Tenant Occupancy'!VJ$5:VJ23,OccupancyUnits,$B12,OccupancyAddresses,$A12),IFERROR(VLOOKUP($A12&amp;"" ""&amp;$B12, FILTER(ARRAYFORMULA({OccupancyAddresses&amp;"" ""&amp; OccupancyUnits,'Tenant Occupancy'!VJ$5:VJ23}),INDEX(ARRAYFORMULA({OccupancyAdd"&amp;"resses&amp;"" ""&amp; OccupancyUnits,'Tenant Occupancy'!VJ$5:VJ23}),0,2)&lt;&gt;""""),2,FALSE),IF(VI9=TODAY(),""Today"",)))))"),"")</f>
        <v/>
      </c>
      <c r="VJ12" s="3" t="str">
        <f>IFERROR(__xludf.DUMMYFUNCTION("IF(ISBLANK($A12),, IF((ARRAYFORMULA(SUM(COUNTIFS(OccupancyAddresses,$A12,OccupancyUnits, $B12, 'Tenant Occupancy'!VK$5:VK23,{""&gt;0"",""Occupied"",""Late""}))))&gt;1,""Multiple Bookings"", IF(SUMIFS( 'Tenant Occupancy'!VK$5:VK23,OccupancyUnits,$B12,OccupancyAd"&amp;"dresses,$A12)&gt;0,SUMIFS('Tenant Occupancy'!VK$5:VK23,OccupancyUnits,$B12,OccupancyAddresses,$A12),IFERROR(VLOOKUP($A12&amp;"" ""&amp;$B12, FILTER(ARRAYFORMULA({OccupancyAddresses&amp;"" ""&amp; OccupancyUnits,'Tenant Occupancy'!VK$5:VK23}),INDEX(ARRAYFORMULA({OccupancyAdd"&amp;"resses&amp;"" ""&amp; OccupancyUnits,'Tenant Occupancy'!VK$5:VK23}),0,2)&lt;&gt;""""),2,FALSE),IF(VJ9=TODAY(),""Today"",)))))"),"")</f>
        <v/>
      </c>
      <c r="VK12" s="3" t="str">
        <f>IFERROR(__xludf.DUMMYFUNCTION("IF(ISBLANK($A12),, IF((ARRAYFORMULA(SUM(COUNTIFS(OccupancyAddresses,$A12,OccupancyUnits, $B12, 'Tenant Occupancy'!VL$5:VL23,{""&gt;0"",""Occupied"",""Late""}))))&gt;1,""Multiple Bookings"", IF(SUMIFS( 'Tenant Occupancy'!VL$5:VL23,OccupancyUnits,$B12,OccupancyAd"&amp;"dresses,$A12)&gt;0,SUMIFS('Tenant Occupancy'!VL$5:VL23,OccupancyUnits,$B12,OccupancyAddresses,$A12),IFERROR(VLOOKUP($A12&amp;"" ""&amp;$B12, FILTER(ARRAYFORMULA({OccupancyAddresses&amp;"" ""&amp; OccupancyUnits,'Tenant Occupancy'!VL$5:VL23}),INDEX(ARRAYFORMULA({OccupancyAdd"&amp;"resses&amp;"" ""&amp; OccupancyUnits,'Tenant Occupancy'!VL$5:VL23}),0,2)&lt;&gt;""""),2,FALSE),IF(VK9=TODAY(),""Today"",)))))"),"")</f>
        <v/>
      </c>
      <c r="VL12" s="3" t="str">
        <f>IFERROR(__xludf.DUMMYFUNCTION("IF(ISBLANK($A12),, IF((ARRAYFORMULA(SUM(COUNTIFS(OccupancyAddresses,$A12,OccupancyUnits, $B12, 'Tenant Occupancy'!VM$5:VM23,{""&gt;0"",""Occupied"",""Late""}))))&gt;1,""Multiple Bookings"", IF(SUMIFS( 'Tenant Occupancy'!VM$5:VM23,OccupancyUnits,$B12,OccupancyAd"&amp;"dresses,$A12)&gt;0,SUMIFS('Tenant Occupancy'!VM$5:VM23,OccupancyUnits,$B12,OccupancyAddresses,$A12),IFERROR(VLOOKUP($A12&amp;"" ""&amp;$B12, FILTER(ARRAYFORMULA({OccupancyAddresses&amp;"" ""&amp; OccupancyUnits,'Tenant Occupancy'!VM$5:VM23}),INDEX(ARRAYFORMULA({OccupancyAdd"&amp;"resses&amp;"" ""&amp; OccupancyUnits,'Tenant Occupancy'!VM$5:VM23}),0,2)&lt;&gt;""""),2,FALSE),IF(VL9=TODAY(),""Today"",)))))"),"")</f>
        <v/>
      </c>
      <c r="VM12" s="3" t="str">
        <f>IFERROR(__xludf.DUMMYFUNCTION("IF(ISBLANK($A12),, IF((ARRAYFORMULA(SUM(COUNTIFS(OccupancyAddresses,$A12,OccupancyUnits, $B12, 'Tenant Occupancy'!VN$5:VN23,{""&gt;0"",""Occupied"",""Late""}))))&gt;1,""Multiple Bookings"", IF(SUMIFS( 'Tenant Occupancy'!VN$5:VN23,OccupancyUnits,$B12,OccupancyAd"&amp;"dresses,$A12)&gt;0,SUMIFS('Tenant Occupancy'!VN$5:VN23,OccupancyUnits,$B12,OccupancyAddresses,$A12),IFERROR(VLOOKUP($A12&amp;"" ""&amp;$B12, FILTER(ARRAYFORMULA({OccupancyAddresses&amp;"" ""&amp; OccupancyUnits,'Tenant Occupancy'!VN$5:VN23}),INDEX(ARRAYFORMULA({OccupancyAdd"&amp;"resses&amp;"" ""&amp; OccupancyUnits,'Tenant Occupancy'!VN$5:VN23}),0,2)&lt;&gt;""""),2,FALSE),IF(VM9=TODAY(),""Today"",)))))"),"")</f>
        <v/>
      </c>
      <c r="VN12" s="3" t="str">
        <f>IFERROR(__xludf.DUMMYFUNCTION("IF(ISBLANK($A12),, IF((ARRAYFORMULA(SUM(COUNTIFS(OccupancyAddresses,$A12,OccupancyUnits, $B12, 'Tenant Occupancy'!VO$5:VO23,{""&gt;0"",""Occupied"",""Late""}))))&gt;1,""Multiple Bookings"", IF(SUMIFS( 'Tenant Occupancy'!VO$5:VO23,OccupancyUnits,$B12,OccupancyAd"&amp;"dresses,$A12)&gt;0,SUMIFS('Tenant Occupancy'!VO$5:VO23,OccupancyUnits,$B12,OccupancyAddresses,$A12),IFERROR(VLOOKUP($A12&amp;"" ""&amp;$B12, FILTER(ARRAYFORMULA({OccupancyAddresses&amp;"" ""&amp; OccupancyUnits,'Tenant Occupancy'!VO$5:VO23}),INDEX(ARRAYFORMULA({OccupancyAdd"&amp;"resses&amp;"" ""&amp; OccupancyUnits,'Tenant Occupancy'!VO$5:VO23}),0,2)&lt;&gt;""""),2,FALSE),IF(VN9=TODAY(),""Today"",)))))"),"")</f>
        <v/>
      </c>
      <c r="VO12" s="3" t="str">
        <f>IFERROR(__xludf.DUMMYFUNCTION("IF(ISBLANK($A12),, IF((ARRAYFORMULA(SUM(COUNTIFS(OccupancyAddresses,$A12,OccupancyUnits, $B12, 'Tenant Occupancy'!VP$5:VP23,{""&gt;0"",""Occupied"",""Late""}))))&gt;1,""Multiple Bookings"", IF(SUMIFS( 'Tenant Occupancy'!VP$5:VP23,OccupancyUnits,$B12,OccupancyAd"&amp;"dresses,$A12)&gt;0,SUMIFS('Tenant Occupancy'!VP$5:VP23,OccupancyUnits,$B12,OccupancyAddresses,$A12),IFERROR(VLOOKUP($A12&amp;"" ""&amp;$B12, FILTER(ARRAYFORMULA({OccupancyAddresses&amp;"" ""&amp; OccupancyUnits,'Tenant Occupancy'!VP$5:VP23}),INDEX(ARRAYFORMULA({OccupancyAdd"&amp;"resses&amp;"" ""&amp; OccupancyUnits,'Tenant Occupancy'!VP$5:VP23}),0,2)&lt;&gt;""""),2,FALSE),IF(VO9=TODAY(),""Today"",)))))"),"")</f>
        <v/>
      </c>
      <c r="VP12" s="3" t="str">
        <f>IFERROR(__xludf.DUMMYFUNCTION("IF(ISBLANK($A12),, IF((ARRAYFORMULA(SUM(COUNTIFS(OccupancyAddresses,$A12,OccupancyUnits, $B12, 'Tenant Occupancy'!VQ$5:VQ23,{""&gt;0"",""Occupied"",""Late""}))))&gt;1,""Multiple Bookings"", IF(SUMIFS( 'Tenant Occupancy'!VQ$5:VQ23,OccupancyUnits,$B12,OccupancyAd"&amp;"dresses,$A12)&gt;0,SUMIFS('Tenant Occupancy'!VQ$5:VQ23,OccupancyUnits,$B12,OccupancyAddresses,$A12),IFERROR(VLOOKUP($A12&amp;"" ""&amp;$B12, FILTER(ARRAYFORMULA({OccupancyAddresses&amp;"" ""&amp; OccupancyUnits,'Tenant Occupancy'!VQ$5:VQ23}),INDEX(ARRAYFORMULA({OccupancyAdd"&amp;"resses&amp;"" ""&amp; OccupancyUnits,'Tenant Occupancy'!VQ$5:VQ23}),0,2)&lt;&gt;""""),2,FALSE),IF(VP9=TODAY(),""Today"",)))))"),"")</f>
        <v/>
      </c>
      <c r="VQ12" s="3" t="str">
        <f>IFERROR(__xludf.DUMMYFUNCTION("IF(ISBLANK($A12),, IF((ARRAYFORMULA(SUM(COUNTIFS(OccupancyAddresses,$A12,OccupancyUnits, $B12, 'Tenant Occupancy'!VR$5:VR23,{""&gt;0"",""Occupied"",""Late""}))))&gt;1,""Multiple Bookings"", IF(SUMIFS( 'Tenant Occupancy'!VR$5:VR23,OccupancyUnits,$B12,OccupancyAd"&amp;"dresses,$A12)&gt;0,SUMIFS('Tenant Occupancy'!VR$5:VR23,OccupancyUnits,$B12,OccupancyAddresses,$A12),IFERROR(VLOOKUP($A12&amp;"" ""&amp;$B12, FILTER(ARRAYFORMULA({OccupancyAddresses&amp;"" ""&amp; OccupancyUnits,'Tenant Occupancy'!VR$5:VR23}),INDEX(ARRAYFORMULA({OccupancyAdd"&amp;"resses&amp;"" ""&amp; OccupancyUnits,'Tenant Occupancy'!VR$5:VR23}),0,2)&lt;&gt;""""),2,FALSE),IF(VQ9=TODAY(),""Today"",)))))"),"")</f>
        <v/>
      </c>
      <c r="VR12" s="3" t="str">
        <f>IFERROR(__xludf.DUMMYFUNCTION("IF(ISBLANK($A12),, IF((ARRAYFORMULA(SUM(COUNTIFS(OccupancyAddresses,$A12,OccupancyUnits, $B12, 'Tenant Occupancy'!VS$5:VS23,{""&gt;0"",""Occupied"",""Late""}))))&gt;1,""Multiple Bookings"", IF(SUMIFS( 'Tenant Occupancy'!VS$5:VS23,OccupancyUnits,$B12,OccupancyAd"&amp;"dresses,$A12)&gt;0,SUMIFS('Tenant Occupancy'!VS$5:VS23,OccupancyUnits,$B12,OccupancyAddresses,$A12),IFERROR(VLOOKUP($A12&amp;"" ""&amp;$B12, FILTER(ARRAYFORMULA({OccupancyAddresses&amp;"" ""&amp; OccupancyUnits,'Tenant Occupancy'!VS$5:VS23}),INDEX(ARRAYFORMULA({OccupancyAdd"&amp;"resses&amp;"" ""&amp; OccupancyUnits,'Tenant Occupancy'!VS$5:VS23}),0,2)&lt;&gt;""""),2,FALSE),IF(VR9=TODAY(),""Today"",)))))"),"")</f>
        <v/>
      </c>
      <c r="VS12" s="3" t="str">
        <f>IFERROR(__xludf.DUMMYFUNCTION("IF(ISBLANK($A12),, IF((ARRAYFORMULA(SUM(COUNTIFS(OccupancyAddresses,$A12,OccupancyUnits, $B12, 'Tenant Occupancy'!VT$5:VT23,{""&gt;0"",""Occupied"",""Late""}))))&gt;1,""Multiple Bookings"", IF(SUMIFS( 'Tenant Occupancy'!VT$5:VT23,OccupancyUnits,$B12,OccupancyAd"&amp;"dresses,$A12)&gt;0,SUMIFS('Tenant Occupancy'!VT$5:VT23,OccupancyUnits,$B12,OccupancyAddresses,$A12),IFERROR(VLOOKUP($A12&amp;"" ""&amp;$B12, FILTER(ARRAYFORMULA({OccupancyAddresses&amp;"" ""&amp; OccupancyUnits,'Tenant Occupancy'!VT$5:VT23}),INDEX(ARRAYFORMULA({OccupancyAdd"&amp;"resses&amp;"" ""&amp; OccupancyUnits,'Tenant Occupancy'!VT$5:VT23}),0,2)&lt;&gt;""""),2,FALSE),IF(VS9=TODAY(),""Today"",)))))"),"")</f>
        <v/>
      </c>
      <c r="VT12" s="3" t="str">
        <f>IFERROR(__xludf.DUMMYFUNCTION("IF(ISBLANK($A12),, IF((ARRAYFORMULA(SUM(COUNTIFS(OccupancyAddresses,$A12,OccupancyUnits, $B12, 'Tenant Occupancy'!VU$5:VU23,{""&gt;0"",""Occupied"",""Late""}))))&gt;1,""Multiple Bookings"", IF(SUMIFS( 'Tenant Occupancy'!VU$5:VU23,OccupancyUnits,$B12,OccupancyAd"&amp;"dresses,$A12)&gt;0,SUMIFS('Tenant Occupancy'!VU$5:VU23,OccupancyUnits,$B12,OccupancyAddresses,$A12),IFERROR(VLOOKUP($A12&amp;"" ""&amp;$B12, FILTER(ARRAYFORMULA({OccupancyAddresses&amp;"" ""&amp; OccupancyUnits,'Tenant Occupancy'!VU$5:VU23}),INDEX(ARRAYFORMULA({OccupancyAdd"&amp;"resses&amp;"" ""&amp; OccupancyUnits,'Tenant Occupancy'!VU$5:VU23}),0,2)&lt;&gt;""""),2,FALSE),IF(VT9=TODAY(),""Today"",)))))"),"")</f>
        <v/>
      </c>
      <c r="VU12" s="3" t="str">
        <f>IFERROR(__xludf.DUMMYFUNCTION("IF(ISBLANK($A12),, IF((ARRAYFORMULA(SUM(COUNTIFS(OccupancyAddresses,$A12,OccupancyUnits, $B12, 'Tenant Occupancy'!VV$5:VV23,{""&gt;0"",""Occupied"",""Late""}))))&gt;1,""Multiple Bookings"", IF(SUMIFS( 'Tenant Occupancy'!VV$5:VV23,OccupancyUnits,$B12,OccupancyAd"&amp;"dresses,$A12)&gt;0,SUMIFS('Tenant Occupancy'!VV$5:VV23,OccupancyUnits,$B12,OccupancyAddresses,$A12),IFERROR(VLOOKUP($A12&amp;"" ""&amp;$B12, FILTER(ARRAYFORMULA({OccupancyAddresses&amp;"" ""&amp; OccupancyUnits,'Tenant Occupancy'!VV$5:VV23}),INDEX(ARRAYFORMULA({OccupancyAdd"&amp;"resses&amp;"" ""&amp; OccupancyUnits,'Tenant Occupancy'!VV$5:VV23}),0,2)&lt;&gt;""""),2,FALSE),IF(VU9=TODAY(),""Today"",)))))"),"")</f>
        <v/>
      </c>
      <c r="VV12" s="3" t="str">
        <f>IFERROR(__xludf.DUMMYFUNCTION("IF(ISBLANK($A12),, IF((ARRAYFORMULA(SUM(COUNTIFS(OccupancyAddresses,$A12,OccupancyUnits, $B12, 'Tenant Occupancy'!VW$5:VW23,{""&gt;0"",""Occupied"",""Late""}))))&gt;1,""Multiple Bookings"", IF(SUMIFS( 'Tenant Occupancy'!VW$5:VW23,OccupancyUnits,$B12,OccupancyAd"&amp;"dresses,$A12)&gt;0,SUMIFS('Tenant Occupancy'!VW$5:VW23,OccupancyUnits,$B12,OccupancyAddresses,$A12),IFERROR(VLOOKUP($A12&amp;"" ""&amp;$B12, FILTER(ARRAYFORMULA({OccupancyAddresses&amp;"" ""&amp; OccupancyUnits,'Tenant Occupancy'!VW$5:VW23}),INDEX(ARRAYFORMULA({OccupancyAdd"&amp;"resses&amp;"" ""&amp; OccupancyUnits,'Tenant Occupancy'!VW$5:VW23}),0,2)&lt;&gt;""""),2,FALSE),IF(VV9=TODAY(),""Today"",)))))"),"")</f>
        <v/>
      </c>
      <c r="VW12" s="3" t="str">
        <f>IFERROR(__xludf.DUMMYFUNCTION("IF(ISBLANK($A12),, IF((ARRAYFORMULA(SUM(COUNTIFS(OccupancyAddresses,$A12,OccupancyUnits, $B12, 'Tenant Occupancy'!VX$5:VX23,{""&gt;0"",""Occupied"",""Late""}))))&gt;1,""Multiple Bookings"", IF(SUMIFS( 'Tenant Occupancy'!VX$5:VX23,OccupancyUnits,$B12,OccupancyAd"&amp;"dresses,$A12)&gt;0,SUMIFS('Tenant Occupancy'!VX$5:VX23,OccupancyUnits,$B12,OccupancyAddresses,$A12),IFERROR(VLOOKUP($A12&amp;"" ""&amp;$B12, FILTER(ARRAYFORMULA({OccupancyAddresses&amp;"" ""&amp; OccupancyUnits,'Tenant Occupancy'!VX$5:VX23}),INDEX(ARRAYFORMULA({OccupancyAdd"&amp;"resses&amp;"" ""&amp; OccupancyUnits,'Tenant Occupancy'!VX$5:VX23}),0,2)&lt;&gt;""""),2,FALSE),IF(VW9=TODAY(),""Today"",)))))"),"")</f>
        <v/>
      </c>
      <c r="VX12" s="3" t="str">
        <f>IFERROR(__xludf.DUMMYFUNCTION("IF(ISBLANK($A12),, IF((ARRAYFORMULA(SUM(COUNTIFS(OccupancyAddresses,$A12,OccupancyUnits, $B12, 'Tenant Occupancy'!VY$5:VY23,{""&gt;0"",""Occupied"",""Late""}))))&gt;1,""Multiple Bookings"", IF(SUMIFS( 'Tenant Occupancy'!VY$5:VY23,OccupancyUnits,$B12,OccupancyAd"&amp;"dresses,$A12)&gt;0,SUMIFS('Tenant Occupancy'!VY$5:VY23,OccupancyUnits,$B12,OccupancyAddresses,$A12),IFERROR(VLOOKUP($A12&amp;"" ""&amp;$B12, FILTER(ARRAYFORMULA({OccupancyAddresses&amp;"" ""&amp; OccupancyUnits,'Tenant Occupancy'!VY$5:VY23}),INDEX(ARRAYFORMULA({OccupancyAdd"&amp;"resses&amp;"" ""&amp; OccupancyUnits,'Tenant Occupancy'!VY$5:VY23}),0,2)&lt;&gt;""""),2,FALSE),IF(VX9=TODAY(),""Today"",)))))"),"")</f>
        <v/>
      </c>
      <c r="VY12" s="3" t="str">
        <f>IFERROR(__xludf.DUMMYFUNCTION("IF(ISBLANK($A12),, IF((ARRAYFORMULA(SUM(COUNTIFS(OccupancyAddresses,$A12,OccupancyUnits, $B12, 'Tenant Occupancy'!VZ$5:VZ23,{""&gt;0"",""Occupied"",""Late""}))))&gt;1,""Multiple Bookings"", IF(SUMIFS( 'Tenant Occupancy'!VZ$5:VZ23,OccupancyUnits,$B12,OccupancyAd"&amp;"dresses,$A12)&gt;0,SUMIFS('Tenant Occupancy'!VZ$5:VZ23,OccupancyUnits,$B12,OccupancyAddresses,$A12),IFERROR(VLOOKUP($A12&amp;"" ""&amp;$B12, FILTER(ARRAYFORMULA({OccupancyAddresses&amp;"" ""&amp; OccupancyUnits,'Tenant Occupancy'!VZ$5:VZ23}),INDEX(ARRAYFORMULA({OccupancyAdd"&amp;"resses&amp;"" ""&amp; OccupancyUnits,'Tenant Occupancy'!VZ$5:VZ23}),0,2)&lt;&gt;""""),2,FALSE),IF(VY9=TODAY(),""Today"",)))))"),"")</f>
        <v/>
      </c>
      <c r="VZ12" s="3" t="str">
        <f>IFERROR(__xludf.DUMMYFUNCTION("IF(ISBLANK($A12),, IF((ARRAYFORMULA(SUM(COUNTIFS(OccupancyAddresses,$A12,OccupancyUnits, $B12, 'Tenant Occupancy'!WA$5:WA23,{""&gt;0"",""Occupied"",""Late""}))))&gt;1,""Multiple Bookings"", IF(SUMIFS( 'Tenant Occupancy'!WA$5:WA23,OccupancyUnits,$B12,OccupancyAd"&amp;"dresses,$A12)&gt;0,SUMIFS('Tenant Occupancy'!WA$5:WA23,OccupancyUnits,$B12,OccupancyAddresses,$A12),IFERROR(VLOOKUP($A12&amp;"" ""&amp;$B12, FILTER(ARRAYFORMULA({OccupancyAddresses&amp;"" ""&amp; OccupancyUnits,'Tenant Occupancy'!WA$5:WA23}),INDEX(ARRAYFORMULA({OccupancyAdd"&amp;"resses&amp;"" ""&amp; OccupancyUnits,'Tenant Occupancy'!WA$5:WA23}),0,2)&lt;&gt;""""),2,FALSE),IF(VZ9=TODAY(),""Today"",)))))"),"")</f>
        <v/>
      </c>
      <c r="WA12" s="3" t="str">
        <f>IFERROR(__xludf.DUMMYFUNCTION("IF(ISBLANK($A12),, IF((ARRAYFORMULA(SUM(COUNTIFS(OccupancyAddresses,$A12,OccupancyUnits, $B12, 'Tenant Occupancy'!WB$5:WB23,{""&gt;0"",""Occupied"",""Late""}))))&gt;1,""Multiple Bookings"", IF(SUMIFS( 'Tenant Occupancy'!WB$5:WB23,OccupancyUnits,$B12,OccupancyAd"&amp;"dresses,$A12)&gt;0,SUMIFS('Tenant Occupancy'!WB$5:WB23,OccupancyUnits,$B12,OccupancyAddresses,$A12),IFERROR(VLOOKUP($A12&amp;"" ""&amp;$B12, FILTER(ARRAYFORMULA({OccupancyAddresses&amp;"" ""&amp; OccupancyUnits,'Tenant Occupancy'!WB$5:WB23}),INDEX(ARRAYFORMULA({OccupancyAdd"&amp;"resses&amp;"" ""&amp; OccupancyUnits,'Tenant Occupancy'!WB$5:WB23}),0,2)&lt;&gt;""""),2,FALSE),IF(WA9=TODAY(),""Today"",)))))"),"")</f>
        <v/>
      </c>
      <c r="WB12" s="3" t="str">
        <f>IFERROR(__xludf.DUMMYFUNCTION("IF(ISBLANK($A12),, IF((ARRAYFORMULA(SUM(COUNTIFS(OccupancyAddresses,$A12,OccupancyUnits, $B12, 'Tenant Occupancy'!WC$5:WC23,{""&gt;0"",""Occupied"",""Late""}))))&gt;1,""Multiple Bookings"", IF(SUMIFS( 'Tenant Occupancy'!WC$5:WC23,OccupancyUnits,$B12,OccupancyAd"&amp;"dresses,$A12)&gt;0,SUMIFS('Tenant Occupancy'!WC$5:WC23,OccupancyUnits,$B12,OccupancyAddresses,$A12),IFERROR(VLOOKUP($A12&amp;"" ""&amp;$B12, FILTER(ARRAYFORMULA({OccupancyAddresses&amp;"" ""&amp; OccupancyUnits,'Tenant Occupancy'!WC$5:WC23}),INDEX(ARRAYFORMULA({OccupancyAdd"&amp;"resses&amp;"" ""&amp; OccupancyUnits,'Tenant Occupancy'!WC$5:WC23}),0,2)&lt;&gt;""""),2,FALSE),IF(WB9=TODAY(),""Today"",)))))"),"")</f>
        <v/>
      </c>
      <c r="WC12" s="3" t="str">
        <f>IFERROR(__xludf.DUMMYFUNCTION("IF(ISBLANK($A12),, IF((ARRAYFORMULA(SUM(COUNTIFS(OccupancyAddresses,$A12,OccupancyUnits, $B12, 'Tenant Occupancy'!WD$5:WD23,{""&gt;0"",""Occupied"",""Late""}))))&gt;1,""Multiple Bookings"", IF(SUMIFS( 'Tenant Occupancy'!WD$5:WD23,OccupancyUnits,$B12,OccupancyAd"&amp;"dresses,$A12)&gt;0,SUMIFS('Tenant Occupancy'!WD$5:WD23,OccupancyUnits,$B12,OccupancyAddresses,$A12),IFERROR(VLOOKUP($A12&amp;"" ""&amp;$B12, FILTER(ARRAYFORMULA({OccupancyAddresses&amp;"" ""&amp; OccupancyUnits,'Tenant Occupancy'!WD$5:WD23}),INDEX(ARRAYFORMULA({OccupancyAdd"&amp;"resses&amp;"" ""&amp; OccupancyUnits,'Tenant Occupancy'!WD$5:WD23}),0,2)&lt;&gt;""""),2,FALSE),IF(WC9=TODAY(),""Today"",)))))"),"")</f>
        <v/>
      </c>
      <c r="WD12" s="3" t="str">
        <f>IFERROR(__xludf.DUMMYFUNCTION("IF(ISBLANK($A12),, IF((ARRAYFORMULA(SUM(COUNTIFS(OccupancyAddresses,$A12,OccupancyUnits, $B12, 'Tenant Occupancy'!WE$5:WE23,{""&gt;0"",""Occupied"",""Late""}))))&gt;1,""Multiple Bookings"", IF(SUMIFS( 'Tenant Occupancy'!WE$5:WE23,OccupancyUnits,$B12,OccupancyAd"&amp;"dresses,$A12)&gt;0,SUMIFS('Tenant Occupancy'!WE$5:WE23,OccupancyUnits,$B12,OccupancyAddresses,$A12),IFERROR(VLOOKUP($A12&amp;"" ""&amp;$B12, FILTER(ARRAYFORMULA({OccupancyAddresses&amp;"" ""&amp; OccupancyUnits,'Tenant Occupancy'!WE$5:WE23}),INDEX(ARRAYFORMULA({OccupancyAdd"&amp;"resses&amp;"" ""&amp; OccupancyUnits,'Tenant Occupancy'!WE$5:WE23}),0,2)&lt;&gt;""""),2,FALSE),IF(WD9=TODAY(),""Today"",)))))"),"")</f>
        <v/>
      </c>
      <c r="WE12" s="3" t="str">
        <f>IFERROR(__xludf.DUMMYFUNCTION("IF(ISBLANK($A12),, IF((ARRAYFORMULA(SUM(COUNTIFS(OccupancyAddresses,$A12,OccupancyUnits, $B12, 'Tenant Occupancy'!WF$5:WF23,{""&gt;0"",""Occupied"",""Late""}))))&gt;1,""Multiple Bookings"", IF(SUMIFS( 'Tenant Occupancy'!WF$5:WF23,OccupancyUnits,$B12,OccupancyAd"&amp;"dresses,$A12)&gt;0,SUMIFS('Tenant Occupancy'!WF$5:WF23,OccupancyUnits,$B12,OccupancyAddresses,$A12),IFERROR(VLOOKUP($A12&amp;"" ""&amp;$B12, FILTER(ARRAYFORMULA({OccupancyAddresses&amp;"" ""&amp; OccupancyUnits,'Tenant Occupancy'!WF$5:WF23}),INDEX(ARRAYFORMULA({OccupancyAdd"&amp;"resses&amp;"" ""&amp; OccupancyUnits,'Tenant Occupancy'!WF$5:WF23}),0,2)&lt;&gt;""""),2,FALSE),IF(WE9=TODAY(),""Today"",)))))"),"")</f>
        <v/>
      </c>
      <c r="WF12" s="3" t="str">
        <f>IFERROR(__xludf.DUMMYFUNCTION("IF(ISBLANK($A12),, IF((ARRAYFORMULA(SUM(COUNTIFS(OccupancyAddresses,$A12,OccupancyUnits, $B12, 'Tenant Occupancy'!WG$5:WG23,{""&gt;0"",""Occupied"",""Late""}))))&gt;1,""Multiple Bookings"", IF(SUMIFS( 'Tenant Occupancy'!WG$5:WG23,OccupancyUnits,$B12,OccupancyAd"&amp;"dresses,$A12)&gt;0,SUMIFS('Tenant Occupancy'!WG$5:WG23,OccupancyUnits,$B12,OccupancyAddresses,$A12),IFERROR(VLOOKUP($A12&amp;"" ""&amp;$B12, FILTER(ARRAYFORMULA({OccupancyAddresses&amp;"" ""&amp; OccupancyUnits,'Tenant Occupancy'!WG$5:WG23}),INDEX(ARRAYFORMULA({OccupancyAdd"&amp;"resses&amp;"" ""&amp; OccupancyUnits,'Tenant Occupancy'!WG$5:WG23}),0,2)&lt;&gt;""""),2,FALSE),IF(WF9=TODAY(),""Today"",)))))"),"")</f>
        <v/>
      </c>
      <c r="WG12" s="3" t="str">
        <f>IFERROR(__xludf.DUMMYFUNCTION("IF(ISBLANK($A12),, IF((ARRAYFORMULA(SUM(COUNTIFS(OccupancyAddresses,$A12,OccupancyUnits, $B12, 'Tenant Occupancy'!WH$5:WH23,{""&gt;0"",""Occupied"",""Late""}))))&gt;1,""Multiple Bookings"", IF(SUMIFS( 'Tenant Occupancy'!WH$5:WH23,OccupancyUnits,$B12,OccupancyAd"&amp;"dresses,$A12)&gt;0,SUMIFS('Tenant Occupancy'!WH$5:WH23,OccupancyUnits,$B12,OccupancyAddresses,$A12),IFERROR(VLOOKUP($A12&amp;"" ""&amp;$B12, FILTER(ARRAYFORMULA({OccupancyAddresses&amp;"" ""&amp; OccupancyUnits,'Tenant Occupancy'!WH$5:WH23}),INDEX(ARRAYFORMULA({OccupancyAdd"&amp;"resses&amp;"" ""&amp; OccupancyUnits,'Tenant Occupancy'!WH$5:WH23}),0,2)&lt;&gt;""""),2,FALSE),IF(WG9=TODAY(),""Today"",)))))"),"")</f>
        <v/>
      </c>
      <c r="WH12" s="3" t="str">
        <f>IFERROR(__xludf.DUMMYFUNCTION("IF(ISBLANK($A12),, IF((ARRAYFORMULA(SUM(COUNTIFS(OccupancyAddresses,$A12,OccupancyUnits, $B12, 'Tenant Occupancy'!WI$5:WI23,{""&gt;0"",""Occupied"",""Late""}))))&gt;1,""Multiple Bookings"", IF(SUMIFS( 'Tenant Occupancy'!WI$5:WI23,OccupancyUnits,$B12,OccupancyAd"&amp;"dresses,$A12)&gt;0,SUMIFS('Tenant Occupancy'!WI$5:WI23,OccupancyUnits,$B12,OccupancyAddresses,$A12),IFERROR(VLOOKUP($A12&amp;"" ""&amp;$B12, FILTER(ARRAYFORMULA({OccupancyAddresses&amp;"" ""&amp; OccupancyUnits,'Tenant Occupancy'!WI$5:WI23}),INDEX(ARRAYFORMULA({OccupancyAdd"&amp;"resses&amp;"" ""&amp; OccupancyUnits,'Tenant Occupancy'!WI$5:WI23}),0,2)&lt;&gt;""""),2,FALSE),IF(WH9=TODAY(),""Today"",)))))"),"")</f>
        <v/>
      </c>
      <c r="WI12" s="3" t="str">
        <f>IFERROR(__xludf.DUMMYFUNCTION("IF(ISBLANK($A12),, IF((ARRAYFORMULA(SUM(COUNTIFS(OccupancyAddresses,$A12,OccupancyUnits, $B12, 'Tenant Occupancy'!WJ$5:WJ23,{""&gt;0"",""Occupied"",""Late""}))))&gt;1,""Multiple Bookings"", IF(SUMIFS( 'Tenant Occupancy'!WJ$5:WJ23,OccupancyUnits,$B12,OccupancyAd"&amp;"dresses,$A12)&gt;0,SUMIFS('Tenant Occupancy'!WJ$5:WJ23,OccupancyUnits,$B12,OccupancyAddresses,$A12),IFERROR(VLOOKUP($A12&amp;"" ""&amp;$B12, FILTER(ARRAYFORMULA({OccupancyAddresses&amp;"" ""&amp; OccupancyUnits,'Tenant Occupancy'!WJ$5:WJ23}),INDEX(ARRAYFORMULA({OccupancyAdd"&amp;"resses&amp;"" ""&amp; OccupancyUnits,'Tenant Occupancy'!WJ$5:WJ23}),0,2)&lt;&gt;""""),2,FALSE),IF(WI9=TODAY(),""Today"",)))))"),"")</f>
        <v/>
      </c>
      <c r="WJ12" s="3" t="str">
        <f>IFERROR(__xludf.DUMMYFUNCTION("IF(ISBLANK($A12),, IF((ARRAYFORMULA(SUM(COUNTIFS(OccupancyAddresses,$A12,OccupancyUnits, $B12, 'Tenant Occupancy'!WK$5:WK23,{""&gt;0"",""Occupied"",""Late""}))))&gt;1,""Multiple Bookings"", IF(SUMIFS( 'Tenant Occupancy'!WK$5:WK23,OccupancyUnits,$B12,OccupancyAd"&amp;"dresses,$A12)&gt;0,SUMIFS('Tenant Occupancy'!WK$5:WK23,OccupancyUnits,$B12,OccupancyAddresses,$A12),IFERROR(VLOOKUP($A12&amp;"" ""&amp;$B12, FILTER(ARRAYFORMULA({OccupancyAddresses&amp;"" ""&amp; OccupancyUnits,'Tenant Occupancy'!WK$5:WK23}),INDEX(ARRAYFORMULA({OccupancyAdd"&amp;"resses&amp;"" ""&amp; OccupancyUnits,'Tenant Occupancy'!WK$5:WK23}),0,2)&lt;&gt;""""),2,FALSE),IF(WJ9=TODAY(),""Today"",)))))"),"")</f>
        <v/>
      </c>
      <c r="WK12" s="3" t="str">
        <f>IFERROR(__xludf.DUMMYFUNCTION("IF(ISBLANK($A12),, IF((ARRAYFORMULA(SUM(COUNTIFS(OccupancyAddresses,$A12,OccupancyUnits, $B12, 'Tenant Occupancy'!WL$5:WL23,{""&gt;0"",""Occupied"",""Late""}))))&gt;1,""Multiple Bookings"", IF(SUMIFS( 'Tenant Occupancy'!WL$5:WL23,OccupancyUnits,$B12,OccupancyAd"&amp;"dresses,$A12)&gt;0,SUMIFS('Tenant Occupancy'!WL$5:WL23,OccupancyUnits,$B12,OccupancyAddresses,$A12),IFERROR(VLOOKUP($A12&amp;"" ""&amp;$B12, FILTER(ARRAYFORMULA({OccupancyAddresses&amp;"" ""&amp; OccupancyUnits,'Tenant Occupancy'!WL$5:WL23}),INDEX(ARRAYFORMULA({OccupancyAdd"&amp;"resses&amp;"" ""&amp; OccupancyUnits,'Tenant Occupancy'!WL$5:WL23}),0,2)&lt;&gt;""""),2,FALSE),IF(WK9=TODAY(),""Today"",)))))"),"")</f>
        <v/>
      </c>
      <c r="WL12" s="3" t="str">
        <f>IFERROR(__xludf.DUMMYFUNCTION("IF(ISBLANK($A12),, IF((ARRAYFORMULA(SUM(COUNTIFS(OccupancyAddresses,$A12,OccupancyUnits, $B12, 'Tenant Occupancy'!WM$5:WM23,{""&gt;0"",""Occupied"",""Late""}))))&gt;1,""Multiple Bookings"", IF(SUMIFS( 'Tenant Occupancy'!WM$5:WM23,OccupancyUnits,$B12,OccupancyAd"&amp;"dresses,$A12)&gt;0,SUMIFS('Tenant Occupancy'!WM$5:WM23,OccupancyUnits,$B12,OccupancyAddresses,$A12),IFERROR(VLOOKUP($A12&amp;"" ""&amp;$B12, FILTER(ARRAYFORMULA({OccupancyAddresses&amp;"" ""&amp; OccupancyUnits,'Tenant Occupancy'!WM$5:WM23}),INDEX(ARRAYFORMULA({OccupancyAdd"&amp;"resses&amp;"" ""&amp; OccupancyUnits,'Tenant Occupancy'!WM$5:WM23}),0,2)&lt;&gt;""""),2,FALSE),IF(WL9=TODAY(),""Today"",)))))"),"")</f>
        <v/>
      </c>
      <c r="WM12" s="3" t="str">
        <f>IFERROR(__xludf.DUMMYFUNCTION("IF(ISBLANK($A12),, IF((ARRAYFORMULA(SUM(COUNTIFS(OccupancyAddresses,$A12,OccupancyUnits, $B12, 'Tenant Occupancy'!WN$5:WN23,{""&gt;0"",""Occupied"",""Late""}))))&gt;1,""Multiple Bookings"", IF(SUMIFS( 'Tenant Occupancy'!WN$5:WN23,OccupancyUnits,$B12,OccupancyAd"&amp;"dresses,$A12)&gt;0,SUMIFS('Tenant Occupancy'!WN$5:WN23,OccupancyUnits,$B12,OccupancyAddresses,$A12),IFERROR(VLOOKUP($A12&amp;"" ""&amp;$B12, FILTER(ARRAYFORMULA({OccupancyAddresses&amp;"" ""&amp; OccupancyUnits,'Tenant Occupancy'!WN$5:WN23}),INDEX(ARRAYFORMULA({OccupancyAdd"&amp;"resses&amp;"" ""&amp; OccupancyUnits,'Tenant Occupancy'!WN$5:WN23}),0,2)&lt;&gt;""""),2,FALSE),IF(WM9=TODAY(),""Today"",)))))"),"")</f>
        <v/>
      </c>
      <c r="WN12" s="3" t="str">
        <f>IFERROR(__xludf.DUMMYFUNCTION("IF(ISBLANK($A12),, IF((ARRAYFORMULA(SUM(COUNTIFS(OccupancyAddresses,$A12,OccupancyUnits, $B12, 'Tenant Occupancy'!WO$5:WO23,{""&gt;0"",""Occupied"",""Late""}))))&gt;1,""Multiple Bookings"", IF(SUMIFS( 'Tenant Occupancy'!WO$5:WO23,OccupancyUnits,$B12,OccupancyAd"&amp;"dresses,$A12)&gt;0,SUMIFS('Tenant Occupancy'!WO$5:WO23,OccupancyUnits,$B12,OccupancyAddresses,$A12),IFERROR(VLOOKUP($A12&amp;"" ""&amp;$B12, FILTER(ARRAYFORMULA({OccupancyAddresses&amp;"" ""&amp; OccupancyUnits,'Tenant Occupancy'!WO$5:WO23}),INDEX(ARRAYFORMULA({OccupancyAdd"&amp;"resses&amp;"" ""&amp; OccupancyUnits,'Tenant Occupancy'!WO$5:WO23}),0,2)&lt;&gt;""""),2,FALSE),IF(WN9=TODAY(),""Today"",)))))"),"")</f>
        <v/>
      </c>
      <c r="WO12" s="3" t="str">
        <f>IFERROR(__xludf.DUMMYFUNCTION("IF(ISBLANK($A12),, IF((ARRAYFORMULA(SUM(COUNTIFS(OccupancyAddresses,$A12,OccupancyUnits, $B12, 'Tenant Occupancy'!WP$5:WP23,{""&gt;0"",""Occupied"",""Late""}))))&gt;1,""Multiple Bookings"", IF(SUMIFS( 'Tenant Occupancy'!WP$5:WP23,OccupancyUnits,$B12,OccupancyAd"&amp;"dresses,$A12)&gt;0,SUMIFS('Tenant Occupancy'!WP$5:WP23,OccupancyUnits,$B12,OccupancyAddresses,$A12),IFERROR(VLOOKUP($A12&amp;"" ""&amp;$B12, FILTER(ARRAYFORMULA({OccupancyAddresses&amp;"" ""&amp; OccupancyUnits,'Tenant Occupancy'!WP$5:WP23}),INDEX(ARRAYFORMULA({OccupancyAdd"&amp;"resses&amp;"" ""&amp; OccupancyUnits,'Tenant Occupancy'!WP$5:WP23}),0,2)&lt;&gt;""""),2,FALSE),IF(WO9=TODAY(),""Today"",)))))"),"")</f>
        <v/>
      </c>
      <c r="WP12" s="3" t="str">
        <f>IFERROR(__xludf.DUMMYFUNCTION("IF(ISBLANK($A12),, IF((ARRAYFORMULA(SUM(COUNTIFS(OccupancyAddresses,$A12,OccupancyUnits, $B12, 'Tenant Occupancy'!WQ$5:WQ23,{""&gt;0"",""Occupied"",""Late""}))))&gt;1,""Multiple Bookings"", IF(SUMIFS( 'Tenant Occupancy'!WQ$5:WQ23,OccupancyUnits,$B12,OccupancyAd"&amp;"dresses,$A12)&gt;0,SUMIFS('Tenant Occupancy'!WQ$5:WQ23,OccupancyUnits,$B12,OccupancyAddresses,$A12),IFERROR(VLOOKUP($A12&amp;"" ""&amp;$B12, FILTER(ARRAYFORMULA({OccupancyAddresses&amp;"" ""&amp; OccupancyUnits,'Tenant Occupancy'!WQ$5:WQ23}),INDEX(ARRAYFORMULA({OccupancyAdd"&amp;"resses&amp;"" ""&amp; OccupancyUnits,'Tenant Occupancy'!WQ$5:WQ23}),0,2)&lt;&gt;""""),2,FALSE),IF(WP9=TODAY(),""Today"",)))))"),"")</f>
        <v/>
      </c>
      <c r="WQ12" s="3" t="str">
        <f>IFERROR(__xludf.DUMMYFUNCTION("IF(ISBLANK($A12),, IF((ARRAYFORMULA(SUM(COUNTIFS(OccupancyAddresses,$A12,OccupancyUnits, $B12, 'Tenant Occupancy'!WR$5:WR23,{""&gt;0"",""Occupied"",""Late""}))))&gt;1,""Multiple Bookings"", IF(SUMIFS( 'Tenant Occupancy'!WR$5:WR23,OccupancyUnits,$B12,OccupancyAd"&amp;"dresses,$A12)&gt;0,SUMIFS('Tenant Occupancy'!WR$5:WR23,OccupancyUnits,$B12,OccupancyAddresses,$A12),IFERROR(VLOOKUP($A12&amp;"" ""&amp;$B12, FILTER(ARRAYFORMULA({OccupancyAddresses&amp;"" ""&amp; OccupancyUnits,'Tenant Occupancy'!WR$5:WR23}),INDEX(ARRAYFORMULA({OccupancyAdd"&amp;"resses&amp;"" ""&amp; OccupancyUnits,'Tenant Occupancy'!WR$5:WR23}),0,2)&lt;&gt;""""),2,FALSE),IF(WQ9=TODAY(),""Today"",)))))"),"")</f>
        <v/>
      </c>
      <c r="WR12" s="3" t="str">
        <f>IFERROR(__xludf.DUMMYFUNCTION("IF(ISBLANK($A12),, IF((ARRAYFORMULA(SUM(COUNTIFS(OccupancyAddresses,$A12,OccupancyUnits, $B12, 'Tenant Occupancy'!WS$5:WS23,{""&gt;0"",""Occupied"",""Late""}))))&gt;1,""Multiple Bookings"", IF(SUMIFS( 'Tenant Occupancy'!WS$5:WS23,OccupancyUnits,$B12,OccupancyAd"&amp;"dresses,$A12)&gt;0,SUMIFS('Tenant Occupancy'!WS$5:WS23,OccupancyUnits,$B12,OccupancyAddresses,$A12),IFERROR(VLOOKUP($A12&amp;"" ""&amp;$B12, FILTER(ARRAYFORMULA({OccupancyAddresses&amp;"" ""&amp; OccupancyUnits,'Tenant Occupancy'!WS$5:WS23}),INDEX(ARRAYFORMULA({OccupancyAdd"&amp;"resses&amp;"" ""&amp; OccupancyUnits,'Tenant Occupancy'!WS$5:WS23}),0,2)&lt;&gt;""""),2,FALSE),IF(WR9=TODAY(),""Today"",)))))"),"")</f>
        <v/>
      </c>
      <c r="WS12" s="3" t="str">
        <f>IFERROR(__xludf.DUMMYFUNCTION("IF(ISBLANK($A12),, IF((ARRAYFORMULA(SUM(COUNTIFS(OccupancyAddresses,$A12,OccupancyUnits, $B12, 'Tenant Occupancy'!WT$5:WT23,{""&gt;0"",""Occupied"",""Late""}))))&gt;1,""Multiple Bookings"", IF(SUMIFS( 'Tenant Occupancy'!WT$5:WT23,OccupancyUnits,$B12,OccupancyAd"&amp;"dresses,$A12)&gt;0,SUMIFS('Tenant Occupancy'!WT$5:WT23,OccupancyUnits,$B12,OccupancyAddresses,$A12),IFERROR(VLOOKUP($A12&amp;"" ""&amp;$B12, FILTER(ARRAYFORMULA({OccupancyAddresses&amp;"" ""&amp; OccupancyUnits,'Tenant Occupancy'!WT$5:WT23}),INDEX(ARRAYFORMULA({OccupancyAdd"&amp;"resses&amp;"" ""&amp; OccupancyUnits,'Tenant Occupancy'!WT$5:WT23}),0,2)&lt;&gt;""""),2,FALSE),IF(WS9=TODAY(),""Today"",)))))"),"")</f>
        <v/>
      </c>
      <c r="WT12" s="3" t="str">
        <f>IFERROR(__xludf.DUMMYFUNCTION("IF(ISBLANK($A12),, IF((ARRAYFORMULA(SUM(COUNTIFS(OccupancyAddresses,$A12,OccupancyUnits, $B12, 'Tenant Occupancy'!WU$5:WU23,{""&gt;0"",""Occupied"",""Late""}))))&gt;1,""Multiple Bookings"", IF(SUMIFS( 'Tenant Occupancy'!WU$5:WU23,OccupancyUnits,$B12,OccupancyAd"&amp;"dresses,$A12)&gt;0,SUMIFS('Tenant Occupancy'!WU$5:WU23,OccupancyUnits,$B12,OccupancyAddresses,$A12),IFERROR(VLOOKUP($A12&amp;"" ""&amp;$B12, FILTER(ARRAYFORMULA({OccupancyAddresses&amp;"" ""&amp; OccupancyUnits,'Tenant Occupancy'!WU$5:WU23}),INDEX(ARRAYFORMULA({OccupancyAdd"&amp;"resses&amp;"" ""&amp; OccupancyUnits,'Tenant Occupancy'!WU$5:WU23}),0,2)&lt;&gt;""""),2,FALSE),IF(WT9=TODAY(),""Today"",)))))"),"")</f>
        <v/>
      </c>
      <c r="WU12" s="3" t="str">
        <f>IFERROR(__xludf.DUMMYFUNCTION("IF(ISBLANK($A12),, IF((ARRAYFORMULA(SUM(COUNTIFS(OccupancyAddresses,$A12,OccupancyUnits, $B12, 'Tenant Occupancy'!WV$5:WV23,{""&gt;0"",""Occupied"",""Late""}))))&gt;1,""Multiple Bookings"", IF(SUMIFS( 'Tenant Occupancy'!WV$5:WV23,OccupancyUnits,$B12,OccupancyAd"&amp;"dresses,$A12)&gt;0,SUMIFS('Tenant Occupancy'!WV$5:WV23,OccupancyUnits,$B12,OccupancyAddresses,$A12),IFERROR(VLOOKUP($A12&amp;"" ""&amp;$B12, FILTER(ARRAYFORMULA({OccupancyAddresses&amp;"" ""&amp; OccupancyUnits,'Tenant Occupancy'!WV$5:WV23}),INDEX(ARRAYFORMULA({OccupancyAdd"&amp;"resses&amp;"" ""&amp; OccupancyUnits,'Tenant Occupancy'!WV$5:WV23}),0,2)&lt;&gt;""""),2,FALSE),IF(WU9=TODAY(),""Today"",)))))"),"")</f>
        <v/>
      </c>
      <c r="WV12" s="3" t="str">
        <f>IFERROR(__xludf.DUMMYFUNCTION("IF(ISBLANK($A12),, IF((ARRAYFORMULA(SUM(COUNTIFS(OccupancyAddresses,$A12,OccupancyUnits, $B12, 'Tenant Occupancy'!WW$5:WW23,{""&gt;0"",""Occupied"",""Late""}))))&gt;1,""Multiple Bookings"", IF(SUMIFS( 'Tenant Occupancy'!WW$5:WW23,OccupancyUnits,$B12,OccupancyAd"&amp;"dresses,$A12)&gt;0,SUMIFS('Tenant Occupancy'!WW$5:WW23,OccupancyUnits,$B12,OccupancyAddresses,$A12),IFERROR(VLOOKUP($A12&amp;"" ""&amp;$B12, FILTER(ARRAYFORMULA({OccupancyAddresses&amp;"" ""&amp; OccupancyUnits,'Tenant Occupancy'!WW$5:WW23}),INDEX(ARRAYFORMULA({OccupancyAdd"&amp;"resses&amp;"" ""&amp; OccupancyUnits,'Tenant Occupancy'!WW$5:WW23}),0,2)&lt;&gt;""""),2,FALSE),IF(WV9=TODAY(),""Today"",)))))"),"")</f>
        <v/>
      </c>
      <c r="WW12" s="3" t="str">
        <f>IFERROR(__xludf.DUMMYFUNCTION("IF(ISBLANK($A12),, IF((ARRAYFORMULA(SUM(COUNTIFS(OccupancyAddresses,$A12,OccupancyUnits, $B12, 'Tenant Occupancy'!WX$5:WX23,{""&gt;0"",""Occupied"",""Late""}))))&gt;1,""Multiple Bookings"", IF(SUMIFS( 'Tenant Occupancy'!WX$5:WX23,OccupancyUnits,$B12,OccupancyAd"&amp;"dresses,$A12)&gt;0,SUMIFS('Tenant Occupancy'!WX$5:WX23,OccupancyUnits,$B12,OccupancyAddresses,$A12),IFERROR(VLOOKUP($A12&amp;"" ""&amp;$B12, FILTER(ARRAYFORMULA({OccupancyAddresses&amp;"" ""&amp; OccupancyUnits,'Tenant Occupancy'!WX$5:WX23}),INDEX(ARRAYFORMULA({OccupancyAdd"&amp;"resses&amp;"" ""&amp; OccupancyUnits,'Tenant Occupancy'!WX$5:WX23}),0,2)&lt;&gt;""""),2,FALSE),IF(WW9=TODAY(),""Today"",)))))"),"")</f>
        <v/>
      </c>
      <c r="WX12" s="3" t="str">
        <f>IFERROR(__xludf.DUMMYFUNCTION("IF(ISBLANK($A12),, IF((ARRAYFORMULA(SUM(COUNTIFS(OccupancyAddresses,$A12,OccupancyUnits, $B12, 'Tenant Occupancy'!WY$5:WY23,{""&gt;0"",""Occupied"",""Late""}))))&gt;1,""Multiple Bookings"", IF(SUMIFS( 'Tenant Occupancy'!WY$5:WY23,OccupancyUnits,$B12,OccupancyAd"&amp;"dresses,$A12)&gt;0,SUMIFS('Tenant Occupancy'!WY$5:WY23,OccupancyUnits,$B12,OccupancyAddresses,$A12),IFERROR(VLOOKUP($A12&amp;"" ""&amp;$B12, FILTER(ARRAYFORMULA({OccupancyAddresses&amp;"" ""&amp; OccupancyUnits,'Tenant Occupancy'!WY$5:WY23}),INDEX(ARRAYFORMULA({OccupancyAdd"&amp;"resses&amp;"" ""&amp; OccupancyUnits,'Tenant Occupancy'!WY$5:WY23}),0,2)&lt;&gt;""""),2,FALSE),IF(WX9=TODAY(),""Today"",)))))"),"")</f>
        <v/>
      </c>
      <c r="WY12" s="3" t="str">
        <f>IFERROR(__xludf.DUMMYFUNCTION("IF(ISBLANK($A12),, IF((ARRAYFORMULA(SUM(COUNTIFS(OccupancyAddresses,$A12,OccupancyUnits, $B12, 'Tenant Occupancy'!WZ$5:WZ23,{""&gt;0"",""Occupied"",""Late""}))))&gt;1,""Multiple Bookings"", IF(SUMIFS( 'Tenant Occupancy'!WZ$5:WZ23,OccupancyUnits,$B12,OccupancyAd"&amp;"dresses,$A12)&gt;0,SUMIFS('Tenant Occupancy'!WZ$5:WZ23,OccupancyUnits,$B12,OccupancyAddresses,$A12),IFERROR(VLOOKUP($A12&amp;"" ""&amp;$B12, FILTER(ARRAYFORMULA({OccupancyAddresses&amp;"" ""&amp; OccupancyUnits,'Tenant Occupancy'!WZ$5:WZ23}),INDEX(ARRAYFORMULA({OccupancyAdd"&amp;"resses&amp;"" ""&amp; OccupancyUnits,'Tenant Occupancy'!WZ$5:WZ23}),0,2)&lt;&gt;""""),2,FALSE),IF(WY9=TODAY(),""Today"",)))))"),"")</f>
        <v/>
      </c>
      <c r="WZ12" s="3" t="str">
        <f>IFERROR(__xludf.DUMMYFUNCTION("IF(ISBLANK($A12),, IF((ARRAYFORMULA(SUM(COUNTIFS(OccupancyAddresses,$A12,OccupancyUnits, $B12, 'Tenant Occupancy'!XA$5:XA23,{""&gt;0"",""Occupied"",""Late""}))))&gt;1,""Multiple Bookings"", IF(SUMIFS( 'Tenant Occupancy'!XA$5:XA23,OccupancyUnits,$B12,OccupancyAd"&amp;"dresses,$A12)&gt;0,SUMIFS('Tenant Occupancy'!XA$5:XA23,OccupancyUnits,$B12,OccupancyAddresses,$A12),IFERROR(VLOOKUP($A12&amp;"" ""&amp;$B12, FILTER(ARRAYFORMULA({OccupancyAddresses&amp;"" ""&amp; OccupancyUnits,'Tenant Occupancy'!XA$5:XA23}),INDEX(ARRAYFORMULA({OccupancyAdd"&amp;"resses&amp;"" ""&amp; OccupancyUnits,'Tenant Occupancy'!XA$5:XA23}),0,2)&lt;&gt;""""),2,FALSE),IF(WZ9=TODAY(),""Today"",)))))"),"")</f>
        <v/>
      </c>
      <c r="XA12" s="3" t="str">
        <f>IFERROR(__xludf.DUMMYFUNCTION("IF(ISBLANK($A12),, IF((ARRAYFORMULA(SUM(COUNTIFS(OccupancyAddresses,$A12,OccupancyUnits, $B12, 'Tenant Occupancy'!XB$5:XB23,{""&gt;0"",""Occupied"",""Late""}))))&gt;1,""Multiple Bookings"", IF(SUMIFS( 'Tenant Occupancy'!XB$5:XB23,OccupancyUnits,$B12,OccupancyAd"&amp;"dresses,$A12)&gt;0,SUMIFS('Tenant Occupancy'!XB$5:XB23,OccupancyUnits,$B12,OccupancyAddresses,$A12),IFERROR(VLOOKUP($A12&amp;"" ""&amp;$B12, FILTER(ARRAYFORMULA({OccupancyAddresses&amp;"" ""&amp; OccupancyUnits,'Tenant Occupancy'!XB$5:XB23}),INDEX(ARRAYFORMULA({OccupancyAdd"&amp;"resses&amp;"" ""&amp; OccupancyUnits,'Tenant Occupancy'!XB$5:XB23}),0,2)&lt;&gt;""""),2,FALSE),IF(XA9=TODAY(),""Today"",)))))"),"")</f>
        <v/>
      </c>
      <c r="XB12" s="3" t="str">
        <f>IFERROR(__xludf.DUMMYFUNCTION("IF(ISBLANK($A12),, IF((ARRAYFORMULA(SUM(COUNTIFS(OccupancyAddresses,$A12,OccupancyUnits, $B12, 'Tenant Occupancy'!XC$5:XC23,{""&gt;0"",""Occupied"",""Late""}))))&gt;1,""Multiple Bookings"", IF(SUMIFS( 'Tenant Occupancy'!XC$5:XC23,OccupancyUnits,$B12,OccupancyAd"&amp;"dresses,$A12)&gt;0,SUMIFS('Tenant Occupancy'!XC$5:XC23,OccupancyUnits,$B12,OccupancyAddresses,$A12),IFERROR(VLOOKUP($A12&amp;"" ""&amp;$B12, FILTER(ARRAYFORMULA({OccupancyAddresses&amp;"" ""&amp; OccupancyUnits,'Tenant Occupancy'!XC$5:XC23}),INDEX(ARRAYFORMULA({OccupancyAdd"&amp;"resses&amp;"" ""&amp; OccupancyUnits,'Tenant Occupancy'!XC$5:XC23}),0,2)&lt;&gt;""""),2,FALSE),IF(XB9=TODAY(),""Today"",)))))"),"")</f>
        <v/>
      </c>
      <c r="XC12" s="3" t="str">
        <f>IFERROR(__xludf.DUMMYFUNCTION("IF(ISBLANK($A12),, IF((ARRAYFORMULA(SUM(COUNTIFS(OccupancyAddresses,$A12,OccupancyUnits, $B12, 'Tenant Occupancy'!XD$5:XD23,{""&gt;0"",""Occupied"",""Late""}))))&gt;1,""Multiple Bookings"", IF(SUMIFS( 'Tenant Occupancy'!XD$5:XD23,OccupancyUnits,$B12,OccupancyAd"&amp;"dresses,$A12)&gt;0,SUMIFS('Tenant Occupancy'!XD$5:XD23,OccupancyUnits,$B12,OccupancyAddresses,$A12),IFERROR(VLOOKUP($A12&amp;"" ""&amp;$B12, FILTER(ARRAYFORMULA({OccupancyAddresses&amp;"" ""&amp; OccupancyUnits,'Tenant Occupancy'!XD$5:XD23}),INDEX(ARRAYFORMULA({OccupancyAdd"&amp;"resses&amp;"" ""&amp; OccupancyUnits,'Tenant Occupancy'!XD$5:XD23}),0,2)&lt;&gt;""""),2,FALSE),IF(XC9=TODAY(),""Today"",)))))"),"")</f>
        <v/>
      </c>
      <c r="XD12" s="3" t="str">
        <f>IFERROR(__xludf.DUMMYFUNCTION("IF(ISBLANK($A12),, IF((ARRAYFORMULA(SUM(COUNTIFS(OccupancyAddresses,$A12,OccupancyUnits, $B12, 'Tenant Occupancy'!XE$5:XE23,{""&gt;0"",""Occupied"",""Late""}))))&gt;1,""Multiple Bookings"", IF(SUMIFS( 'Tenant Occupancy'!XE$5:XE23,OccupancyUnits,$B12,OccupancyAd"&amp;"dresses,$A12)&gt;0,SUMIFS('Tenant Occupancy'!XE$5:XE23,OccupancyUnits,$B12,OccupancyAddresses,$A12),IFERROR(VLOOKUP($A12&amp;"" ""&amp;$B12, FILTER(ARRAYFORMULA({OccupancyAddresses&amp;"" ""&amp; OccupancyUnits,'Tenant Occupancy'!XE$5:XE23}),INDEX(ARRAYFORMULA({OccupancyAdd"&amp;"resses&amp;"" ""&amp; OccupancyUnits,'Tenant Occupancy'!XE$5:XE23}),0,2)&lt;&gt;""""),2,FALSE),IF(XD9=TODAY(),""Today"",)))))"),"")</f>
        <v/>
      </c>
      <c r="XE12" s="3" t="str">
        <f>IFERROR(__xludf.DUMMYFUNCTION("IF(ISBLANK($A12),, IF((ARRAYFORMULA(SUM(COUNTIFS(OccupancyAddresses,$A12,OccupancyUnits, $B12, 'Tenant Occupancy'!XF$5:XF23,{""&gt;0"",""Occupied"",""Late""}))))&gt;1,""Multiple Bookings"", IF(SUMIFS( 'Tenant Occupancy'!XF$5:XF23,OccupancyUnits,$B12,OccupancyAd"&amp;"dresses,$A12)&gt;0,SUMIFS('Tenant Occupancy'!XF$5:XF23,OccupancyUnits,$B12,OccupancyAddresses,$A12),IFERROR(VLOOKUP($A12&amp;"" ""&amp;$B12, FILTER(ARRAYFORMULA({OccupancyAddresses&amp;"" ""&amp; OccupancyUnits,'Tenant Occupancy'!XF$5:XF23}),INDEX(ARRAYFORMULA({OccupancyAdd"&amp;"resses&amp;"" ""&amp; OccupancyUnits,'Tenant Occupancy'!XF$5:XF23}),0,2)&lt;&gt;""""),2,FALSE),IF(XE9=TODAY(),""Today"",)))))"),"")</f>
        <v/>
      </c>
      <c r="XF12" s="3" t="str">
        <f>IFERROR(__xludf.DUMMYFUNCTION("IF(ISBLANK($A12),, IF((ARRAYFORMULA(SUM(COUNTIFS(OccupancyAddresses,$A12,OccupancyUnits, $B12, 'Tenant Occupancy'!XG$5:XG23,{""&gt;0"",""Occupied"",""Late""}))))&gt;1,""Multiple Bookings"", IF(SUMIFS( 'Tenant Occupancy'!XG$5:XG23,OccupancyUnits,$B12,OccupancyAd"&amp;"dresses,$A12)&gt;0,SUMIFS('Tenant Occupancy'!XG$5:XG23,OccupancyUnits,$B12,OccupancyAddresses,$A12),IFERROR(VLOOKUP($A12&amp;"" ""&amp;$B12, FILTER(ARRAYFORMULA({OccupancyAddresses&amp;"" ""&amp; OccupancyUnits,'Tenant Occupancy'!XG$5:XG23}),INDEX(ARRAYFORMULA({OccupancyAdd"&amp;"resses&amp;"" ""&amp; OccupancyUnits,'Tenant Occupancy'!XG$5:XG23}),0,2)&lt;&gt;""""),2,FALSE),IF(XF9=TODAY(),""Today"",)))))"),"")</f>
        <v/>
      </c>
      <c r="XG12" s="3" t="str">
        <f>IFERROR(__xludf.DUMMYFUNCTION("IF(ISBLANK($A12),, IF((ARRAYFORMULA(SUM(COUNTIFS(OccupancyAddresses,$A12,OccupancyUnits, $B12, 'Tenant Occupancy'!XH$5:XH23,{""&gt;0"",""Occupied"",""Late""}))))&gt;1,""Multiple Bookings"", IF(SUMIFS( 'Tenant Occupancy'!XH$5:XH23,OccupancyUnits,$B12,OccupancyAd"&amp;"dresses,$A12)&gt;0,SUMIFS('Tenant Occupancy'!XH$5:XH23,OccupancyUnits,$B12,OccupancyAddresses,$A12),IFERROR(VLOOKUP($A12&amp;"" ""&amp;$B12, FILTER(ARRAYFORMULA({OccupancyAddresses&amp;"" ""&amp; OccupancyUnits,'Tenant Occupancy'!XH$5:XH23}),INDEX(ARRAYFORMULA({OccupancyAdd"&amp;"resses&amp;"" ""&amp; OccupancyUnits,'Tenant Occupancy'!XH$5:XH23}),0,2)&lt;&gt;""""),2,FALSE),IF(XG9=TODAY(),""Today"",)))))"),"")</f>
        <v/>
      </c>
      <c r="XH12" s="3" t="str">
        <f>IFERROR(__xludf.DUMMYFUNCTION("IF(ISBLANK($A12),, IF((ARRAYFORMULA(SUM(COUNTIFS(OccupancyAddresses,$A12,OccupancyUnits, $B12, 'Tenant Occupancy'!XI$5:XI23,{""&gt;0"",""Occupied"",""Late""}))))&gt;1,""Multiple Bookings"", IF(SUMIFS( 'Tenant Occupancy'!XI$5:XI23,OccupancyUnits,$B12,OccupancyAd"&amp;"dresses,$A12)&gt;0,SUMIFS('Tenant Occupancy'!XI$5:XI23,OccupancyUnits,$B12,OccupancyAddresses,$A12),IFERROR(VLOOKUP($A12&amp;"" ""&amp;$B12, FILTER(ARRAYFORMULA({OccupancyAddresses&amp;"" ""&amp; OccupancyUnits,'Tenant Occupancy'!XI$5:XI23}),INDEX(ARRAYFORMULA({OccupancyAdd"&amp;"resses&amp;"" ""&amp; OccupancyUnits,'Tenant Occupancy'!XI$5:XI23}),0,2)&lt;&gt;""""),2,FALSE),IF(XH9=TODAY(),""Today"",)))))"),"")</f>
        <v/>
      </c>
      <c r="XI12" s="3" t="str">
        <f>IFERROR(__xludf.DUMMYFUNCTION("IF(ISBLANK($A12),, IF((ARRAYFORMULA(SUM(COUNTIFS(OccupancyAddresses,$A12,OccupancyUnits, $B12, 'Tenant Occupancy'!XJ$5:XJ23,{""&gt;0"",""Occupied"",""Late""}))))&gt;1,""Multiple Bookings"", IF(SUMIFS( 'Tenant Occupancy'!XJ$5:XJ23,OccupancyUnits,$B12,OccupancyAd"&amp;"dresses,$A12)&gt;0,SUMIFS('Tenant Occupancy'!XJ$5:XJ23,OccupancyUnits,$B12,OccupancyAddresses,$A12),IFERROR(VLOOKUP($A12&amp;"" ""&amp;$B12, FILTER(ARRAYFORMULA({OccupancyAddresses&amp;"" ""&amp; OccupancyUnits,'Tenant Occupancy'!XJ$5:XJ23}),INDEX(ARRAYFORMULA({OccupancyAdd"&amp;"resses&amp;"" ""&amp; OccupancyUnits,'Tenant Occupancy'!XJ$5:XJ23}),0,2)&lt;&gt;""""),2,FALSE),IF(XI9=TODAY(),""Today"",)))))"),"")</f>
        <v/>
      </c>
      <c r="XJ12" s="3" t="str">
        <f>IFERROR(__xludf.DUMMYFUNCTION("IF(ISBLANK($A12),, IF((ARRAYFORMULA(SUM(COUNTIFS(OccupancyAddresses,$A12,OccupancyUnits, $B12, 'Tenant Occupancy'!XK$5:XK23,{""&gt;0"",""Occupied"",""Late""}))))&gt;1,""Multiple Bookings"", IF(SUMIFS( 'Tenant Occupancy'!XK$5:XK23,OccupancyUnits,$B12,OccupancyAd"&amp;"dresses,$A12)&gt;0,SUMIFS('Tenant Occupancy'!XK$5:XK23,OccupancyUnits,$B12,OccupancyAddresses,$A12),IFERROR(VLOOKUP($A12&amp;"" ""&amp;$B12, FILTER(ARRAYFORMULA({OccupancyAddresses&amp;"" ""&amp; OccupancyUnits,'Tenant Occupancy'!XK$5:XK23}),INDEX(ARRAYFORMULA({OccupancyAdd"&amp;"resses&amp;"" ""&amp; OccupancyUnits,'Tenant Occupancy'!XK$5:XK23}),0,2)&lt;&gt;""""),2,FALSE),IF(XJ9=TODAY(),""Today"",)))))"),"")</f>
        <v/>
      </c>
      <c r="XK12" s="3" t="str">
        <f>IFERROR(__xludf.DUMMYFUNCTION("IF(ISBLANK($A12),, IF((ARRAYFORMULA(SUM(COUNTIFS(OccupancyAddresses,$A12,OccupancyUnits, $B12, 'Tenant Occupancy'!XL$5:XL23,{""&gt;0"",""Occupied"",""Late""}))))&gt;1,""Multiple Bookings"", IF(SUMIFS( 'Tenant Occupancy'!XL$5:XL23,OccupancyUnits,$B12,OccupancyAd"&amp;"dresses,$A12)&gt;0,SUMIFS('Tenant Occupancy'!XL$5:XL23,OccupancyUnits,$B12,OccupancyAddresses,$A12),IFERROR(VLOOKUP($A12&amp;"" ""&amp;$B12, FILTER(ARRAYFORMULA({OccupancyAddresses&amp;"" ""&amp; OccupancyUnits,'Tenant Occupancy'!XL$5:XL23}),INDEX(ARRAYFORMULA({OccupancyAdd"&amp;"resses&amp;"" ""&amp; OccupancyUnits,'Tenant Occupancy'!XL$5:XL23}),0,2)&lt;&gt;""""),2,FALSE),IF(XK9=TODAY(),""Today"",)))))"),"")</f>
        <v/>
      </c>
      <c r="XL12" s="3" t="str">
        <f>IFERROR(__xludf.DUMMYFUNCTION("IF(ISBLANK($A12),, IF((ARRAYFORMULA(SUM(COUNTIFS(OccupancyAddresses,$A12,OccupancyUnits, $B12, 'Tenant Occupancy'!XM$5:XM23,{""&gt;0"",""Occupied"",""Late""}))))&gt;1,""Multiple Bookings"", IF(SUMIFS( 'Tenant Occupancy'!XM$5:XM23,OccupancyUnits,$B12,OccupancyAd"&amp;"dresses,$A12)&gt;0,SUMIFS('Tenant Occupancy'!XM$5:XM23,OccupancyUnits,$B12,OccupancyAddresses,$A12),IFERROR(VLOOKUP($A12&amp;"" ""&amp;$B12, FILTER(ARRAYFORMULA({OccupancyAddresses&amp;"" ""&amp; OccupancyUnits,'Tenant Occupancy'!XM$5:XM23}),INDEX(ARRAYFORMULA({OccupancyAdd"&amp;"resses&amp;"" ""&amp; OccupancyUnits,'Tenant Occupancy'!XM$5:XM23}),0,2)&lt;&gt;""""),2,FALSE),IF(XL9=TODAY(),""Today"",)))))"),"")</f>
        <v/>
      </c>
      <c r="XM12" s="3" t="str">
        <f>IFERROR(__xludf.DUMMYFUNCTION("IF(ISBLANK($A12),, IF((ARRAYFORMULA(SUM(COUNTIFS(OccupancyAddresses,$A12,OccupancyUnits, $B12, 'Tenant Occupancy'!XN$5:XN23,{""&gt;0"",""Occupied"",""Late""}))))&gt;1,""Multiple Bookings"", IF(SUMIFS( 'Tenant Occupancy'!XN$5:XN23,OccupancyUnits,$B12,OccupancyAd"&amp;"dresses,$A12)&gt;0,SUMIFS('Tenant Occupancy'!XN$5:XN23,OccupancyUnits,$B12,OccupancyAddresses,$A12),IFERROR(VLOOKUP($A12&amp;"" ""&amp;$B12, FILTER(ARRAYFORMULA({OccupancyAddresses&amp;"" ""&amp; OccupancyUnits,'Tenant Occupancy'!XN$5:XN23}),INDEX(ARRAYFORMULA({OccupancyAdd"&amp;"resses&amp;"" ""&amp; OccupancyUnits,'Tenant Occupancy'!XN$5:XN23}),0,2)&lt;&gt;""""),2,FALSE),IF(XM9=TODAY(),""Today"",)))))"),"")</f>
        <v/>
      </c>
      <c r="XN12" s="3" t="str">
        <f>IFERROR(__xludf.DUMMYFUNCTION("IF(ISBLANK($A12),, IF((ARRAYFORMULA(SUM(COUNTIFS(OccupancyAddresses,$A12,OccupancyUnits, $B12, 'Tenant Occupancy'!XO$5:XO23,{""&gt;0"",""Occupied"",""Late""}))))&gt;1,""Multiple Bookings"", IF(SUMIFS( 'Tenant Occupancy'!XO$5:XO23,OccupancyUnits,$B12,OccupancyAd"&amp;"dresses,$A12)&gt;0,SUMIFS('Tenant Occupancy'!XO$5:XO23,OccupancyUnits,$B12,OccupancyAddresses,$A12),IFERROR(VLOOKUP($A12&amp;"" ""&amp;$B12, FILTER(ARRAYFORMULA({OccupancyAddresses&amp;"" ""&amp; OccupancyUnits,'Tenant Occupancy'!XO$5:XO23}),INDEX(ARRAYFORMULA({OccupancyAdd"&amp;"resses&amp;"" ""&amp; OccupancyUnits,'Tenant Occupancy'!XO$5:XO23}),0,2)&lt;&gt;""""),2,FALSE),IF(XN9=TODAY(),""Today"",)))))"),"")</f>
        <v/>
      </c>
      <c r="XO12" s="3" t="str">
        <f>IFERROR(__xludf.DUMMYFUNCTION("IF(ISBLANK($A12),, IF((ARRAYFORMULA(SUM(COUNTIFS(OccupancyAddresses,$A12,OccupancyUnits, $B12, 'Tenant Occupancy'!XP$5:XP23,{""&gt;0"",""Occupied"",""Late""}))))&gt;1,""Multiple Bookings"", IF(SUMIFS( 'Tenant Occupancy'!XP$5:XP23,OccupancyUnits,$B12,OccupancyAd"&amp;"dresses,$A12)&gt;0,SUMIFS('Tenant Occupancy'!XP$5:XP23,OccupancyUnits,$B12,OccupancyAddresses,$A12),IFERROR(VLOOKUP($A12&amp;"" ""&amp;$B12, FILTER(ARRAYFORMULA({OccupancyAddresses&amp;"" ""&amp; OccupancyUnits,'Tenant Occupancy'!XP$5:XP23}),INDEX(ARRAYFORMULA({OccupancyAdd"&amp;"resses&amp;"" ""&amp; OccupancyUnits,'Tenant Occupancy'!XP$5:XP23}),0,2)&lt;&gt;""""),2,FALSE),IF(XO9=TODAY(),""Today"",)))))"),"")</f>
        <v/>
      </c>
      <c r="XP12" s="3" t="str">
        <f>IFERROR(__xludf.DUMMYFUNCTION("IF(ISBLANK($A12),, IF((ARRAYFORMULA(SUM(COUNTIFS(OccupancyAddresses,$A12,OccupancyUnits, $B12, 'Tenant Occupancy'!XQ$5:XQ23,{""&gt;0"",""Occupied"",""Late""}))))&gt;1,""Multiple Bookings"", IF(SUMIFS( 'Tenant Occupancy'!XQ$5:XQ23,OccupancyUnits,$B12,OccupancyAd"&amp;"dresses,$A12)&gt;0,SUMIFS('Tenant Occupancy'!XQ$5:XQ23,OccupancyUnits,$B12,OccupancyAddresses,$A12),IFERROR(VLOOKUP($A12&amp;"" ""&amp;$B12, FILTER(ARRAYFORMULA({OccupancyAddresses&amp;"" ""&amp; OccupancyUnits,'Tenant Occupancy'!XQ$5:XQ23}),INDEX(ARRAYFORMULA({OccupancyAdd"&amp;"resses&amp;"" ""&amp; OccupancyUnits,'Tenant Occupancy'!XQ$5:XQ23}),0,2)&lt;&gt;""""),2,FALSE),IF(XP9=TODAY(),""Today"",)))))"),"")</f>
        <v/>
      </c>
      <c r="XQ12" s="3" t="str">
        <f>IFERROR(__xludf.DUMMYFUNCTION("IF(ISBLANK($A12),, IF((ARRAYFORMULA(SUM(COUNTIFS(OccupancyAddresses,$A12,OccupancyUnits, $B12, 'Tenant Occupancy'!XR$5:XR23,{""&gt;0"",""Occupied"",""Late""}))))&gt;1,""Multiple Bookings"", IF(SUMIFS( 'Tenant Occupancy'!XR$5:XR23,OccupancyUnits,$B12,OccupancyAd"&amp;"dresses,$A12)&gt;0,SUMIFS('Tenant Occupancy'!XR$5:XR23,OccupancyUnits,$B12,OccupancyAddresses,$A12),IFERROR(VLOOKUP($A12&amp;"" ""&amp;$B12, FILTER(ARRAYFORMULA({OccupancyAddresses&amp;"" ""&amp; OccupancyUnits,'Tenant Occupancy'!XR$5:XR23}),INDEX(ARRAYFORMULA({OccupancyAdd"&amp;"resses&amp;"" ""&amp; OccupancyUnits,'Tenant Occupancy'!XR$5:XR23}),0,2)&lt;&gt;""""),2,FALSE),IF(XQ9=TODAY(),""Today"",)))))"),"")</f>
        <v/>
      </c>
      <c r="XR12" s="3" t="str">
        <f>IFERROR(__xludf.DUMMYFUNCTION("IF(ISBLANK($A12),, IF((ARRAYFORMULA(SUM(COUNTIFS(OccupancyAddresses,$A12,OccupancyUnits, $B12, 'Tenant Occupancy'!XS$5:XS23,{""&gt;0"",""Occupied"",""Late""}))))&gt;1,""Multiple Bookings"", IF(SUMIFS( 'Tenant Occupancy'!XS$5:XS23,OccupancyUnits,$B12,OccupancyAd"&amp;"dresses,$A12)&gt;0,SUMIFS('Tenant Occupancy'!XS$5:XS23,OccupancyUnits,$B12,OccupancyAddresses,$A12),IFERROR(VLOOKUP($A12&amp;"" ""&amp;$B12, FILTER(ARRAYFORMULA({OccupancyAddresses&amp;"" ""&amp; OccupancyUnits,'Tenant Occupancy'!XS$5:XS23}),INDEX(ARRAYFORMULA({OccupancyAdd"&amp;"resses&amp;"" ""&amp; OccupancyUnits,'Tenant Occupancy'!XS$5:XS23}),0,2)&lt;&gt;""""),2,FALSE),IF(XR9=TODAY(),""Today"",)))))"),"")</f>
        <v/>
      </c>
      <c r="XS12" s="3" t="str">
        <f>IFERROR(__xludf.DUMMYFUNCTION("IF(ISBLANK($A12),, IF((ARRAYFORMULA(SUM(COUNTIFS(OccupancyAddresses,$A12,OccupancyUnits, $B12, 'Tenant Occupancy'!XT$5:XT23,{""&gt;0"",""Occupied"",""Late""}))))&gt;1,""Multiple Bookings"", IF(SUMIFS( 'Tenant Occupancy'!XT$5:XT23,OccupancyUnits,$B12,OccupancyAd"&amp;"dresses,$A12)&gt;0,SUMIFS('Tenant Occupancy'!XT$5:XT23,OccupancyUnits,$B12,OccupancyAddresses,$A12),IFERROR(VLOOKUP($A12&amp;"" ""&amp;$B12, FILTER(ARRAYFORMULA({OccupancyAddresses&amp;"" ""&amp; OccupancyUnits,'Tenant Occupancy'!XT$5:XT23}),INDEX(ARRAYFORMULA({OccupancyAdd"&amp;"resses&amp;"" ""&amp; OccupancyUnits,'Tenant Occupancy'!XT$5:XT23}),0,2)&lt;&gt;""""),2,FALSE),IF(XS9=TODAY(),""Today"",)))))"),"")</f>
        <v/>
      </c>
      <c r="XT12" s="3" t="str">
        <f>IFERROR(__xludf.DUMMYFUNCTION("IF(ISBLANK($A12),, IF((ARRAYFORMULA(SUM(COUNTIFS(OccupancyAddresses,$A12,OccupancyUnits, $B12, 'Tenant Occupancy'!XU$5:XU23,{""&gt;0"",""Occupied"",""Late""}))))&gt;1,""Multiple Bookings"", IF(SUMIFS( 'Tenant Occupancy'!XU$5:XU23,OccupancyUnits,$B12,OccupancyAd"&amp;"dresses,$A12)&gt;0,SUMIFS('Tenant Occupancy'!XU$5:XU23,OccupancyUnits,$B12,OccupancyAddresses,$A12),IFERROR(VLOOKUP($A12&amp;"" ""&amp;$B12, FILTER(ARRAYFORMULA({OccupancyAddresses&amp;"" ""&amp; OccupancyUnits,'Tenant Occupancy'!XU$5:XU23}),INDEX(ARRAYFORMULA({OccupancyAdd"&amp;"resses&amp;"" ""&amp; OccupancyUnits,'Tenant Occupancy'!XU$5:XU23}),0,2)&lt;&gt;""""),2,FALSE),IF(XT9=TODAY(),""Today"",)))))"),"")</f>
        <v/>
      </c>
      <c r="XU12" s="3" t="str">
        <f>IFERROR(__xludf.DUMMYFUNCTION("IF(ISBLANK($A12),, IF((ARRAYFORMULA(SUM(COUNTIFS(OccupancyAddresses,$A12,OccupancyUnits, $B12, 'Tenant Occupancy'!XV$5:XV23,{""&gt;0"",""Occupied"",""Late""}))))&gt;1,""Multiple Bookings"", IF(SUMIFS( 'Tenant Occupancy'!XV$5:XV23,OccupancyUnits,$B12,OccupancyAd"&amp;"dresses,$A12)&gt;0,SUMIFS('Tenant Occupancy'!XV$5:XV23,OccupancyUnits,$B12,OccupancyAddresses,$A12),IFERROR(VLOOKUP($A12&amp;"" ""&amp;$B12, FILTER(ARRAYFORMULA({OccupancyAddresses&amp;"" ""&amp; OccupancyUnits,'Tenant Occupancy'!XV$5:XV23}),INDEX(ARRAYFORMULA({OccupancyAdd"&amp;"resses&amp;"" ""&amp; OccupancyUnits,'Tenant Occupancy'!XV$5:XV23}),0,2)&lt;&gt;""""),2,FALSE),IF(XU9=TODAY(),""Today"",)))))"),"")</f>
        <v/>
      </c>
      <c r="XV12" s="3" t="str">
        <f>IFERROR(__xludf.DUMMYFUNCTION("IF(ISBLANK($A12),, IF((ARRAYFORMULA(SUM(COUNTIFS(OccupancyAddresses,$A12,OccupancyUnits, $B12, 'Tenant Occupancy'!XW$5:XW23,{""&gt;0"",""Occupied"",""Late""}))))&gt;1,""Multiple Bookings"", IF(SUMIFS( 'Tenant Occupancy'!XW$5:XW23,OccupancyUnits,$B12,OccupancyAd"&amp;"dresses,$A12)&gt;0,SUMIFS('Tenant Occupancy'!XW$5:XW23,OccupancyUnits,$B12,OccupancyAddresses,$A12),IFERROR(VLOOKUP($A12&amp;"" ""&amp;$B12, FILTER(ARRAYFORMULA({OccupancyAddresses&amp;"" ""&amp; OccupancyUnits,'Tenant Occupancy'!XW$5:XW23}),INDEX(ARRAYFORMULA({OccupancyAdd"&amp;"resses&amp;"" ""&amp; OccupancyUnits,'Tenant Occupancy'!XW$5:XW23}),0,2)&lt;&gt;""""),2,FALSE),IF(XV9=TODAY(),""Today"",)))))"),"")</f>
        <v/>
      </c>
      <c r="XW12" s="3" t="str">
        <f>IFERROR(__xludf.DUMMYFUNCTION("IF(ISBLANK($A12),, IF((ARRAYFORMULA(SUM(COUNTIFS(OccupancyAddresses,$A12,OccupancyUnits, $B12, 'Tenant Occupancy'!XX$5:XX23,{""&gt;0"",""Occupied"",""Late""}))))&gt;1,""Multiple Bookings"", IF(SUMIFS( 'Tenant Occupancy'!XX$5:XX23,OccupancyUnits,$B12,OccupancyAd"&amp;"dresses,$A12)&gt;0,SUMIFS('Tenant Occupancy'!XX$5:XX23,OccupancyUnits,$B12,OccupancyAddresses,$A12),IFERROR(VLOOKUP($A12&amp;"" ""&amp;$B12, FILTER(ARRAYFORMULA({OccupancyAddresses&amp;"" ""&amp; OccupancyUnits,'Tenant Occupancy'!XX$5:XX23}),INDEX(ARRAYFORMULA({OccupancyAdd"&amp;"resses&amp;"" ""&amp; OccupancyUnits,'Tenant Occupancy'!XX$5:XX23}),0,2)&lt;&gt;""""),2,FALSE),IF(XW9=TODAY(),""Today"",)))))"),"")</f>
        <v/>
      </c>
      <c r="XX12" s="3" t="str">
        <f>IFERROR(__xludf.DUMMYFUNCTION("IF(ISBLANK($A12),, IF((ARRAYFORMULA(SUM(COUNTIFS(OccupancyAddresses,$A12,OccupancyUnits, $B12, 'Tenant Occupancy'!XY$5:XY23,{""&gt;0"",""Occupied"",""Late""}))))&gt;1,""Multiple Bookings"", IF(SUMIFS( 'Tenant Occupancy'!XY$5:XY23,OccupancyUnits,$B12,OccupancyAd"&amp;"dresses,$A12)&gt;0,SUMIFS('Tenant Occupancy'!XY$5:XY23,OccupancyUnits,$B12,OccupancyAddresses,$A12),IFERROR(VLOOKUP($A12&amp;"" ""&amp;$B12, FILTER(ARRAYFORMULA({OccupancyAddresses&amp;"" ""&amp; OccupancyUnits,'Tenant Occupancy'!XY$5:XY23}),INDEX(ARRAYFORMULA({OccupancyAdd"&amp;"resses&amp;"" ""&amp; OccupancyUnits,'Tenant Occupancy'!XY$5:XY23}),0,2)&lt;&gt;""""),2,FALSE),IF(XX9=TODAY(),""Today"",)))))"),"")</f>
        <v/>
      </c>
      <c r="XY12" s="3" t="str">
        <f>IFERROR(__xludf.DUMMYFUNCTION("IF(ISBLANK($A12),, IF((ARRAYFORMULA(SUM(COUNTIFS(OccupancyAddresses,$A12,OccupancyUnits, $B12, 'Tenant Occupancy'!XZ$5:XZ23,{""&gt;0"",""Occupied"",""Late""}))))&gt;1,""Multiple Bookings"", IF(SUMIFS( 'Tenant Occupancy'!XZ$5:XZ23,OccupancyUnits,$B12,OccupancyAd"&amp;"dresses,$A12)&gt;0,SUMIFS('Tenant Occupancy'!XZ$5:XZ23,OccupancyUnits,$B12,OccupancyAddresses,$A12),IFERROR(VLOOKUP($A12&amp;"" ""&amp;$B12, FILTER(ARRAYFORMULA({OccupancyAddresses&amp;"" ""&amp; OccupancyUnits,'Tenant Occupancy'!XZ$5:XZ23}),INDEX(ARRAYFORMULA({OccupancyAdd"&amp;"resses&amp;"" ""&amp; OccupancyUnits,'Tenant Occupancy'!XZ$5:XZ23}),0,2)&lt;&gt;""""),2,FALSE),IF(XY9=TODAY(),""Today"",)))))"),"")</f>
        <v/>
      </c>
      <c r="XZ12" s="3" t="str">
        <f>IFERROR(__xludf.DUMMYFUNCTION("IF(ISBLANK($A12),, IF((ARRAYFORMULA(SUM(COUNTIFS(OccupancyAddresses,$A12,OccupancyUnits, $B12, 'Tenant Occupancy'!YA$5:YA23,{""&gt;0"",""Occupied"",""Late""}))))&gt;1,""Multiple Bookings"", IF(SUMIFS( 'Tenant Occupancy'!YA$5:YA23,OccupancyUnits,$B12,OccupancyAd"&amp;"dresses,$A12)&gt;0,SUMIFS('Tenant Occupancy'!YA$5:YA23,OccupancyUnits,$B12,OccupancyAddresses,$A12),IFERROR(VLOOKUP($A12&amp;"" ""&amp;$B12, FILTER(ARRAYFORMULA({OccupancyAddresses&amp;"" ""&amp; OccupancyUnits,'Tenant Occupancy'!YA$5:YA23}),INDEX(ARRAYFORMULA({OccupancyAdd"&amp;"resses&amp;"" ""&amp; OccupancyUnits,'Tenant Occupancy'!YA$5:YA23}),0,2)&lt;&gt;""""),2,FALSE),IF(XZ9=TODAY(),""Today"",)))))"),"")</f>
        <v/>
      </c>
      <c r="YA12" s="3" t="str">
        <f>IFERROR(__xludf.DUMMYFUNCTION("IF(ISBLANK($A12),, IF((ARRAYFORMULA(SUM(COUNTIFS(OccupancyAddresses,$A12,OccupancyUnits, $B12, 'Tenant Occupancy'!YB$5:YB23,{""&gt;0"",""Occupied"",""Late""}))))&gt;1,""Multiple Bookings"", IF(SUMIFS( 'Tenant Occupancy'!YB$5:YB23,OccupancyUnits,$B12,OccupancyAd"&amp;"dresses,$A12)&gt;0,SUMIFS('Tenant Occupancy'!YB$5:YB23,OccupancyUnits,$B12,OccupancyAddresses,$A12),IFERROR(VLOOKUP($A12&amp;"" ""&amp;$B12, FILTER(ARRAYFORMULA({OccupancyAddresses&amp;"" ""&amp; OccupancyUnits,'Tenant Occupancy'!YB$5:YB23}),INDEX(ARRAYFORMULA({OccupancyAdd"&amp;"resses&amp;"" ""&amp; OccupancyUnits,'Tenant Occupancy'!YB$5:YB23}),0,2)&lt;&gt;""""),2,FALSE),IF(YA9=TODAY(),""Today"",)))))"),"")</f>
        <v/>
      </c>
      <c r="YB12" s="3" t="str">
        <f>IFERROR(__xludf.DUMMYFUNCTION("IF(ISBLANK($A12),, IF((ARRAYFORMULA(SUM(COUNTIFS(OccupancyAddresses,$A12,OccupancyUnits, $B12, 'Tenant Occupancy'!YC$5:YC23,{""&gt;0"",""Occupied"",""Late""}))))&gt;1,""Multiple Bookings"", IF(SUMIFS( 'Tenant Occupancy'!YC$5:YC23,OccupancyUnits,$B12,OccupancyAd"&amp;"dresses,$A12)&gt;0,SUMIFS('Tenant Occupancy'!YC$5:YC23,OccupancyUnits,$B12,OccupancyAddresses,$A12),IFERROR(VLOOKUP($A12&amp;"" ""&amp;$B12, FILTER(ARRAYFORMULA({OccupancyAddresses&amp;"" ""&amp; OccupancyUnits,'Tenant Occupancy'!YC$5:YC23}),INDEX(ARRAYFORMULA({OccupancyAdd"&amp;"resses&amp;"" ""&amp; OccupancyUnits,'Tenant Occupancy'!YC$5:YC23}),0,2)&lt;&gt;""""),2,FALSE),IF(YB9=TODAY(),""Today"",)))))"),"")</f>
        <v/>
      </c>
      <c r="YC12" s="3" t="str">
        <f>IFERROR(__xludf.DUMMYFUNCTION("IF(ISBLANK($A12),, IF((ARRAYFORMULA(SUM(COUNTIFS(OccupancyAddresses,$A12,OccupancyUnits, $B12, 'Tenant Occupancy'!YD$5:YD23,{""&gt;0"",""Occupied"",""Late""}))))&gt;1,""Multiple Bookings"", IF(SUMIFS( 'Tenant Occupancy'!YD$5:YD23,OccupancyUnits,$B12,OccupancyAd"&amp;"dresses,$A12)&gt;0,SUMIFS('Tenant Occupancy'!YD$5:YD23,OccupancyUnits,$B12,OccupancyAddresses,$A12),IFERROR(VLOOKUP($A12&amp;"" ""&amp;$B12, FILTER(ARRAYFORMULA({OccupancyAddresses&amp;"" ""&amp; OccupancyUnits,'Tenant Occupancy'!YD$5:YD23}),INDEX(ARRAYFORMULA({OccupancyAdd"&amp;"resses&amp;"" ""&amp; OccupancyUnits,'Tenant Occupancy'!YD$5:YD23}),0,2)&lt;&gt;""""),2,FALSE),IF(YC9=TODAY(),""Today"",)))))"),"")</f>
        <v/>
      </c>
      <c r="YD12" s="3" t="str">
        <f>IFERROR(__xludf.DUMMYFUNCTION("IF(ISBLANK($A12),, IF((ARRAYFORMULA(SUM(COUNTIFS(OccupancyAddresses,$A12,OccupancyUnits, $B12, 'Tenant Occupancy'!YE$5:YE23,{""&gt;0"",""Occupied"",""Late""}))))&gt;1,""Multiple Bookings"", IF(SUMIFS( 'Tenant Occupancy'!YE$5:YE23,OccupancyUnits,$B12,OccupancyAd"&amp;"dresses,$A12)&gt;0,SUMIFS('Tenant Occupancy'!YE$5:YE23,OccupancyUnits,$B12,OccupancyAddresses,$A12),IFERROR(VLOOKUP($A12&amp;"" ""&amp;$B12, FILTER(ARRAYFORMULA({OccupancyAddresses&amp;"" ""&amp; OccupancyUnits,'Tenant Occupancy'!YE$5:YE23}),INDEX(ARRAYFORMULA({OccupancyAdd"&amp;"resses&amp;"" ""&amp; OccupancyUnits,'Tenant Occupancy'!YE$5:YE23}),0,2)&lt;&gt;""""),2,FALSE),IF(YD9=TODAY(),""Today"",)))))"),"")</f>
        <v/>
      </c>
      <c r="YE12" s="3" t="str">
        <f>IFERROR(__xludf.DUMMYFUNCTION("IF(ISBLANK($A12),, IF((ARRAYFORMULA(SUM(COUNTIFS(OccupancyAddresses,$A12,OccupancyUnits, $B12, 'Tenant Occupancy'!YF$5:YF23,{""&gt;0"",""Occupied"",""Late""}))))&gt;1,""Multiple Bookings"", IF(SUMIFS( 'Tenant Occupancy'!YF$5:YF23,OccupancyUnits,$B12,OccupancyAd"&amp;"dresses,$A12)&gt;0,SUMIFS('Tenant Occupancy'!YF$5:YF23,OccupancyUnits,$B12,OccupancyAddresses,$A12),IFERROR(VLOOKUP($A12&amp;"" ""&amp;$B12, FILTER(ARRAYFORMULA({OccupancyAddresses&amp;"" ""&amp; OccupancyUnits,'Tenant Occupancy'!YF$5:YF23}),INDEX(ARRAYFORMULA({OccupancyAdd"&amp;"resses&amp;"" ""&amp; OccupancyUnits,'Tenant Occupancy'!YF$5:YF23}),0,2)&lt;&gt;""""),2,FALSE),IF(YE9=TODAY(),""Today"",)))))"),"")</f>
        <v/>
      </c>
      <c r="YF12" s="3" t="str">
        <f>IFERROR(__xludf.DUMMYFUNCTION("IF(ISBLANK($A12),, IF((ARRAYFORMULA(SUM(COUNTIFS(OccupancyAddresses,$A12,OccupancyUnits, $B12, 'Tenant Occupancy'!YG$5:YG23,{""&gt;0"",""Occupied"",""Late""}))))&gt;1,""Multiple Bookings"", IF(SUMIFS( 'Tenant Occupancy'!YG$5:YG23,OccupancyUnits,$B12,OccupancyAd"&amp;"dresses,$A12)&gt;0,SUMIFS('Tenant Occupancy'!YG$5:YG23,OccupancyUnits,$B12,OccupancyAddresses,$A12),IFERROR(VLOOKUP($A12&amp;"" ""&amp;$B12, FILTER(ARRAYFORMULA({OccupancyAddresses&amp;"" ""&amp; OccupancyUnits,'Tenant Occupancy'!YG$5:YG23}),INDEX(ARRAYFORMULA({OccupancyAdd"&amp;"resses&amp;"" ""&amp; OccupancyUnits,'Tenant Occupancy'!YG$5:YG23}),0,2)&lt;&gt;""""),2,FALSE),IF(YF9=TODAY(),""Today"",)))))"),"")</f>
        <v/>
      </c>
      <c r="YG12" s="3" t="str">
        <f>IFERROR(__xludf.DUMMYFUNCTION("IF(ISBLANK($A12),, IF((ARRAYFORMULA(SUM(COUNTIFS(OccupancyAddresses,$A12,OccupancyUnits, $B12, 'Tenant Occupancy'!YH$5:YH23,{""&gt;0"",""Occupied"",""Late""}))))&gt;1,""Multiple Bookings"", IF(SUMIFS( 'Tenant Occupancy'!YH$5:YH23,OccupancyUnits,$B12,OccupancyAd"&amp;"dresses,$A12)&gt;0,SUMIFS('Tenant Occupancy'!YH$5:YH23,OccupancyUnits,$B12,OccupancyAddresses,$A12),IFERROR(VLOOKUP($A12&amp;"" ""&amp;$B12, FILTER(ARRAYFORMULA({OccupancyAddresses&amp;"" ""&amp; OccupancyUnits,'Tenant Occupancy'!YH$5:YH23}),INDEX(ARRAYFORMULA({OccupancyAdd"&amp;"resses&amp;"" ""&amp; OccupancyUnits,'Tenant Occupancy'!YH$5:YH23}),0,2)&lt;&gt;""""),2,FALSE),IF(YG9=TODAY(),""Today"",)))))"),"")</f>
        <v/>
      </c>
      <c r="YH12" s="3" t="str">
        <f>IFERROR(__xludf.DUMMYFUNCTION("IF(ISBLANK($A12),, IF((ARRAYFORMULA(SUM(COUNTIFS(OccupancyAddresses,$A12,OccupancyUnits, $B12, 'Tenant Occupancy'!YI$5:YI23,{""&gt;0"",""Occupied"",""Late""}))))&gt;1,""Multiple Bookings"", IF(SUMIFS( 'Tenant Occupancy'!YI$5:YI23,OccupancyUnits,$B12,OccupancyAd"&amp;"dresses,$A12)&gt;0,SUMIFS('Tenant Occupancy'!YI$5:YI23,OccupancyUnits,$B12,OccupancyAddresses,$A12),IFERROR(VLOOKUP($A12&amp;"" ""&amp;$B12, FILTER(ARRAYFORMULA({OccupancyAddresses&amp;"" ""&amp; OccupancyUnits,'Tenant Occupancy'!YI$5:YI23}),INDEX(ARRAYFORMULA({OccupancyAdd"&amp;"resses&amp;"" ""&amp; OccupancyUnits,'Tenant Occupancy'!YI$5:YI23}),0,2)&lt;&gt;""""),2,FALSE),IF(YH9=TODAY(),""Today"",)))))"),"")</f>
        <v/>
      </c>
      <c r="YI12" s="3" t="str">
        <f>IFERROR(__xludf.DUMMYFUNCTION("IF(ISBLANK($A12),, IF((ARRAYFORMULA(SUM(COUNTIFS(OccupancyAddresses,$A12,OccupancyUnits, $B12, 'Tenant Occupancy'!YJ$5:YJ23,{""&gt;0"",""Occupied"",""Late""}))))&gt;1,""Multiple Bookings"", IF(SUMIFS( 'Tenant Occupancy'!YJ$5:YJ23,OccupancyUnits,$B12,OccupancyAd"&amp;"dresses,$A12)&gt;0,SUMIFS('Tenant Occupancy'!YJ$5:YJ23,OccupancyUnits,$B12,OccupancyAddresses,$A12),IFERROR(VLOOKUP($A12&amp;"" ""&amp;$B12, FILTER(ARRAYFORMULA({OccupancyAddresses&amp;"" ""&amp; OccupancyUnits,'Tenant Occupancy'!YJ$5:YJ23}),INDEX(ARRAYFORMULA({OccupancyAdd"&amp;"resses&amp;"" ""&amp; OccupancyUnits,'Tenant Occupancy'!YJ$5:YJ23}),0,2)&lt;&gt;""""),2,FALSE),IF(YI9=TODAY(),""Today"",)))))"),"")</f>
        <v/>
      </c>
      <c r="YJ12" s="3" t="str">
        <f>IFERROR(__xludf.DUMMYFUNCTION("IF(ISBLANK($A12),, IF((ARRAYFORMULA(SUM(COUNTIFS(OccupancyAddresses,$A12,OccupancyUnits, $B12, 'Tenant Occupancy'!YK$5:YK23,{""&gt;0"",""Occupied"",""Late""}))))&gt;1,""Multiple Bookings"", IF(SUMIFS( 'Tenant Occupancy'!YK$5:YK23,OccupancyUnits,$B12,OccupancyAd"&amp;"dresses,$A12)&gt;0,SUMIFS('Tenant Occupancy'!YK$5:YK23,OccupancyUnits,$B12,OccupancyAddresses,$A12),IFERROR(VLOOKUP($A12&amp;"" ""&amp;$B12, FILTER(ARRAYFORMULA({OccupancyAddresses&amp;"" ""&amp; OccupancyUnits,'Tenant Occupancy'!YK$5:YK23}),INDEX(ARRAYFORMULA({OccupancyAdd"&amp;"resses&amp;"" ""&amp; OccupancyUnits,'Tenant Occupancy'!YK$5:YK23}),0,2)&lt;&gt;""""),2,FALSE),IF(YJ9=TODAY(),""Today"",)))))"),"")</f>
        <v/>
      </c>
      <c r="YK12" s="3" t="str">
        <f>IFERROR(__xludf.DUMMYFUNCTION("IF(ISBLANK($A12),, IF((ARRAYFORMULA(SUM(COUNTIFS(OccupancyAddresses,$A12,OccupancyUnits, $B12, 'Tenant Occupancy'!YL$5:YL23,{""&gt;0"",""Occupied"",""Late""}))))&gt;1,""Multiple Bookings"", IF(SUMIFS( 'Tenant Occupancy'!YL$5:YL23,OccupancyUnits,$B12,OccupancyAd"&amp;"dresses,$A12)&gt;0,SUMIFS('Tenant Occupancy'!YL$5:YL23,OccupancyUnits,$B12,OccupancyAddresses,$A12),IFERROR(VLOOKUP($A12&amp;"" ""&amp;$B12, FILTER(ARRAYFORMULA({OccupancyAddresses&amp;"" ""&amp; OccupancyUnits,'Tenant Occupancy'!YL$5:YL23}),INDEX(ARRAYFORMULA({OccupancyAdd"&amp;"resses&amp;"" ""&amp; OccupancyUnits,'Tenant Occupancy'!YL$5:YL23}),0,2)&lt;&gt;""""),2,FALSE),IF(YK9=TODAY(),""Today"",)))))"),"")</f>
        <v/>
      </c>
      <c r="YL12" s="3" t="str">
        <f>IFERROR(__xludf.DUMMYFUNCTION("IF(ISBLANK($A12),, IF((ARRAYFORMULA(SUM(COUNTIFS(OccupancyAddresses,$A12,OccupancyUnits, $B12, 'Tenant Occupancy'!YM$5:YM23,{""&gt;0"",""Occupied"",""Late""}))))&gt;1,""Multiple Bookings"", IF(SUMIFS( 'Tenant Occupancy'!YM$5:YM23,OccupancyUnits,$B12,OccupancyAd"&amp;"dresses,$A12)&gt;0,SUMIFS('Tenant Occupancy'!YM$5:YM23,OccupancyUnits,$B12,OccupancyAddresses,$A12),IFERROR(VLOOKUP($A12&amp;"" ""&amp;$B12, FILTER(ARRAYFORMULA({OccupancyAddresses&amp;"" ""&amp; OccupancyUnits,'Tenant Occupancy'!YM$5:YM23}),INDEX(ARRAYFORMULA({OccupancyAdd"&amp;"resses&amp;"" ""&amp; OccupancyUnits,'Tenant Occupancy'!YM$5:YM23}),0,2)&lt;&gt;""""),2,FALSE),IF(YL9=TODAY(),""Today"",)))))"),"")</f>
        <v/>
      </c>
      <c r="YM12" s="3" t="str">
        <f>IFERROR(__xludf.DUMMYFUNCTION("IF(ISBLANK($A12),, IF((ARRAYFORMULA(SUM(COUNTIFS(OccupancyAddresses,$A12,OccupancyUnits, $B12, 'Tenant Occupancy'!YN$5:YN23,{""&gt;0"",""Occupied"",""Late""}))))&gt;1,""Multiple Bookings"", IF(SUMIFS( 'Tenant Occupancy'!YN$5:YN23,OccupancyUnits,$B12,OccupancyAd"&amp;"dresses,$A12)&gt;0,SUMIFS('Tenant Occupancy'!YN$5:YN23,OccupancyUnits,$B12,OccupancyAddresses,$A12),IFERROR(VLOOKUP($A12&amp;"" ""&amp;$B12, FILTER(ARRAYFORMULA({OccupancyAddresses&amp;"" ""&amp; OccupancyUnits,'Tenant Occupancy'!YN$5:YN23}),INDEX(ARRAYFORMULA({OccupancyAdd"&amp;"resses&amp;"" ""&amp; OccupancyUnits,'Tenant Occupancy'!YN$5:YN23}),0,2)&lt;&gt;""""),2,FALSE),IF(YM9=TODAY(),""Today"",)))))"),"")</f>
        <v/>
      </c>
      <c r="YN12" s="3" t="str">
        <f>IFERROR(__xludf.DUMMYFUNCTION("IF(ISBLANK($A12),, IF((ARRAYFORMULA(SUM(COUNTIFS(OccupancyAddresses,$A12,OccupancyUnits, $B12, 'Tenant Occupancy'!YO$5:YO23,{""&gt;0"",""Occupied"",""Late""}))))&gt;1,""Multiple Bookings"", IF(SUMIFS( 'Tenant Occupancy'!YO$5:YO23,OccupancyUnits,$B12,OccupancyAd"&amp;"dresses,$A12)&gt;0,SUMIFS('Tenant Occupancy'!YO$5:YO23,OccupancyUnits,$B12,OccupancyAddresses,$A12),IFERROR(VLOOKUP($A12&amp;"" ""&amp;$B12, FILTER(ARRAYFORMULA({OccupancyAddresses&amp;"" ""&amp; OccupancyUnits,'Tenant Occupancy'!YO$5:YO23}),INDEX(ARRAYFORMULA({OccupancyAdd"&amp;"resses&amp;"" ""&amp; OccupancyUnits,'Tenant Occupancy'!YO$5:YO23}),0,2)&lt;&gt;""""),2,FALSE),IF(YN9=TODAY(),""Today"",)))))"),"")</f>
        <v/>
      </c>
      <c r="YO12" s="3" t="str">
        <f>IFERROR(__xludf.DUMMYFUNCTION("IF(ISBLANK($A12),, IF((ARRAYFORMULA(SUM(COUNTIFS(OccupancyAddresses,$A12,OccupancyUnits, $B12, 'Tenant Occupancy'!YP$5:YP23,{""&gt;0"",""Occupied"",""Late""}))))&gt;1,""Multiple Bookings"", IF(SUMIFS( 'Tenant Occupancy'!YP$5:YP23,OccupancyUnits,$B12,OccupancyAd"&amp;"dresses,$A12)&gt;0,SUMIFS('Tenant Occupancy'!YP$5:YP23,OccupancyUnits,$B12,OccupancyAddresses,$A12),IFERROR(VLOOKUP($A12&amp;"" ""&amp;$B12, FILTER(ARRAYFORMULA({OccupancyAddresses&amp;"" ""&amp; OccupancyUnits,'Tenant Occupancy'!YP$5:YP23}),INDEX(ARRAYFORMULA({OccupancyAdd"&amp;"resses&amp;"" ""&amp; OccupancyUnits,'Tenant Occupancy'!YP$5:YP23}),0,2)&lt;&gt;""""),2,FALSE),IF(YO9=TODAY(),""Today"",)))))"),"")</f>
        <v/>
      </c>
      <c r="YP12" s="3" t="str">
        <f>IFERROR(__xludf.DUMMYFUNCTION("IF(ISBLANK($A12),, IF((ARRAYFORMULA(SUM(COUNTIFS(OccupancyAddresses,$A12,OccupancyUnits, $B12, 'Tenant Occupancy'!YQ$5:YQ23,{""&gt;0"",""Occupied"",""Late""}))))&gt;1,""Multiple Bookings"", IF(SUMIFS( 'Tenant Occupancy'!YQ$5:YQ23,OccupancyUnits,$B12,OccupancyAd"&amp;"dresses,$A12)&gt;0,SUMIFS('Tenant Occupancy'!YQ$5:YQ23,OccupancyUnits,$B12,OccupancyAddresses,$A12),IFERROR(VLOOKUP($A12&amp;"" ""&amp;$B12, FILTER(ARRAYFORMULA({OccupancyAddresses&amp;"" ""&amp; OccupancyUnits,'Tenant Occupancy'!YQ$5:YQ23}),INDEX(ARRAYFORMULA({OccupancyAdd"&amp;"resses&amp;"" ""&amp; OccupancyUnits,'Tenant Occupancy'!YQ$5:YQ23}),0,2)&lt;&gt;""""),2,FALSE),IF(YP9=TODAY(),""Today"",)))))"),"")</f>
        <v/>
      </c>
      <c r="YQ12" s="3" t="str">
        <f>IFERROR(__xludf.DUMMYFUNCTION("IF(ISBLANK($A12),, IF((ARRAYFORMULA(SUM(COUNTIFS(OccupancyAddresses,$A12,OccupancyUnits, $B12, 'Tenant Occupancy'!YR$5:YR23,{""&gt;0"",""Occupied"",""Late""}))))&gt;1,""Multiple Bookings"", IF(SUMIFS( 'Tenant Occupancy'!YR$5:YR23,OccupancyUnits,$B12,OccupancyAd"&amp;"dresses,$A12)&gt;0,SUMIFS('Tenant Occupancy'!YR$5:YR23,OccupancyUnits,$B12,OccupancyAddresses,$A12),IFERROR(VLOOKUP($A12&amp;"" ""&amp;$B12, FILTER(ARRAYFORMULA({OccupancyAddresses&amp;"" ""&amp; OccupancyUnits,'Tenant Occupancy'!YR$5:YR23}),INDEX(ARRAYFORMULA({OccupancyAdd"&amp;"resses&amp;"" ""&amp; OccupancyUnits,'Tenant Occupancy'!YR$5:YR23}),0,2)&lt;&gt;""""),2,FALSE),IF(YQ9=TODAY(),""Today"",)))))"),"")</f>
        <v/>
      </c>
      <c r="YR12" s="3" t="str">
        <f>IFERROR(__xludf.DUMMYFUNCTION("IF(ISBLANK($A12),, IF((ARRAYFORMULA(SUM(COUNTIFS(OccupancyAddresses,$A12,OccupancyUnits, $B12, 'Tenant Occupancy'!YS$5:YS23,{""&gt;0"",""Occupied"",""Late""}))))&gt;1,""Multiple Bookings"", IF(SUMIFS( 'Tenant Occupancy'!YS$5:YS23,OccupancyUnits,$B12,OccupancyAd"&amp;"dresses,$A12)&gt;0,SUMIFS('Tenant Occupancy'!YS$5:YS23,OccupancyUnits,$B12,OccupancyAddresses,$A12),IFERROR(VLOOKUP($A12&amp;"" ""&amp;$B12, FILTER(ARRAYFORMULA({OccupancyAddresses&amp;"" ""&amp; OccupancyUnits,'Tenant Occupancy'!YS$5:YS23}),INDEX(ARRAYFORMULA({OccupancyAdd"&amp;"resses&amp;"" ""&amp; OccupancyUnits,'Tenant Occupancy'!YS$5:YS23}),0,2)&lt;&gt;""""),2,FALSE),IF(YR9=TODAY(),""Today"",)))))"),"")</f>
        <v/>
      </c>
      <c r="YS12" s="3" t="str">
        <f>IFERROR(__xludf.DUMMYFUNCTION("IF(ISBLANK($A12),, IF((ARRAYFORMULA(SUM(COUNTIFS(OccupancyAddresses,$A12,OccupancyUnits, $B12, 'Tenant Occupancy'!YT$5:YT23,{""&gt;0"",""Occupied"",""Late""}))))&gt;1,""Multiple Bookings"", IF(SUMIFS( 'Tenant Occupancy'!YT$5:YT23,OccupancyUnits,$B12,OccupancyAd"&amp;"dresses,$A12)&gt;0,SUMIFS('Tenant Occupancy'!YT$5:YT23,OccupancyUnits,$B12,OccupancyAddresses,$A12),IFERROR(VLOOKUP($A12&amp;"" ""&amp;$B12, FILTER(ARRAYFORMULA({OccupancyAddresses&amp;"" ""&amp; OccupancyUnits,'Tenant Occupancy'!YT$5:YT23}),INDEX(ARRAYFORMULA({OccupancyAdd"&amp;"resses&amp;"" ""&amp; OccupancyUnits,'Tenant Occupancy'!YT$5:YT23}),0,2)&lt;&gt;""""),2,FALSE),IF(YS9=TODAY(),""Today"",)))))"),"")</f>
        <v/>
      </c>
      <c r="YT12" s="3" t="str">
        <f>IFERROR(__xludf.DUMMYFUNCTION("IF(ISBLANK($A12),, IF((ARRAYFORMULA(SUM(COUNTIFS(OccupancyAddresses,$A12,OccupancyUnits, $B12, 'Tenant Occupancy'!YU$5:YU23,{""&gt;0"",""Occupied"",""Late""}))))&gt;1,""Multiple Bookings"", IF(SUMIFS( 'Tenant Occupancy'!YU$5:YU23,OccupancyUnits,$B12,OccupancyAd"&amp;"dresses,$A12)&gt;0,SUMIFS('Tenant Occupancy'!YU$5:YU23,OccupancyUnits,$B12,OccupancyAddresses,$A12),IFERROR(VLOOKUP($A12&amp;"" ""&amp;$B12, FILTER(ARRAYFORMULA({OccupancyAddresses&amp;"" ""&amp; OccupancyUnits,'Tenant Occupancy'!YU$5:YU23}),INDEX(ARRAYFORMULA({OccupancyAdd"&amp;"resses&amp;"" ""&amp; OccupancyUnits,'Tenant Occupancy'!YU$5:YU23}),0,2)&lt;&gt;""""),2,FALSE),IF(YT9=TODAY(),""Today"",)))))"),"")</f>
        <v/>
      </c>
      <c r="YU12" s="3" t="str">
        <f>IFERROR(__xludf.DUMMYFUNCTION("IF(ISBLANK($A12),, IF((ARRAYFORMULA(SUM(COUNTIFS(OccupancyAddresses,$A12,OccupancyUnits, $B12, 'Tenant Occupancy'!YV$5:YV23,{""&gt;0"",""Occupied"",""Late""}))))&gt;1,""Multiple Bookings"", IF(SUMIFS( 'Tenant Occupancy'!YV$5:YV23,OccupancyUnits,$B12,OccupancyAd"&amp;"dresses,$A12)&gt;0,SUMIFS('Tenant Occupancy'!YV$5:YV23,OccupancyUnits,$B12,OccupancyAddresses,$A12),IFERROR(VLOOKUP($A12&amp;"" ""&amp;$B12, FILTER(ARRAYFORMULA({OccupancyAddresses&amp;"" ""&amp; OccupancyUnits,'Tenant Occupancy'!YV$5:YV23}),INDEX(ARRAYFORMULA({OccupancyAdd"&amp;"resses&amp;"" ""&amp; OccupancyUnits,'Tenant Occupancy'!YV$5:YV23}),0,2)&lt;&gt;""""),2,FALSE),IF(YU9=TODAY(),""Today"",)))))"),"")</f>
        <v/>
      </c>
      <c r="YV12" s="3" t="str">
        <f>IFERROR(__xludf.DUMMYFUNCTION("IF(ISBLANK($A12),, IF((ARRAYFORMULA(SUM(COUNTIFS(OccupancyAddresses,$A12,OccupancyUnits, $B12, 'Tenant Occupancy'!YW$5:YW23,{""&gt;0"",""Occupied"",""Late""}))))&gt;1,""Multiple Bookings"", IF(SUMIFS( 'Tenant Occupancy'!YW$5:YW23,OccupancyUnits,$B12,OccupancyAd"&amp;"dresses,$A12)&gt;0,SUMIFS('Tenant Occupancy'!YW$5:YW23,OccupancyUnits,$B12,OccupancyAddresses,$A12),IFERROR(VLOOKUP($A12&amp;"" ""&amp;$B12, FILTER(ARRAYFORMULA({OccupancyAddresses&amp;"" ""&amp; OccupancyUnits,'Tenant Occupancy'!YW$5:YW23}),INDEX(ARRAYFORMULA({OccupancyAdd"&amp;"resses&amp;"" ""&amp; OccupancyUnits,'Tenant Occupancy'!YW$5:YW23}),0,2)&lt;&gt;""""),2,FALSE),IF(YV9=TODAY(),""Today"",)))))"),"")</f>
        <v/>
      </c>
      <c r="YW12" s="3" t="str">
        <f>IFERROR(__xludf.DUMMYFUNCTION("IF(ISBLANK($A12),, IF((ARRAYFORMULA(SUM(COUNTIFS(OccupancyAddresses,$A12,OccupancyUnits, $B12, 'Tenant Occupancy'!YX$5:YX23,{""&gt;0"",""Occupied"",""Late""}))))&gt;1,""Multiple Bookings"", IF(SUMIFS( 'Tenant Occupancy'!YX$5:YX23,OccupancyUnits,$B12,OccupancyAd"&amp;"dresses,$A12)&gt;0,SUMIFS('Tenant Occupancy'!YX$5:YX23,OccupancyUnits,$B12,OccupancyAddresses,$A12),IFERROR(VLOOKUP($A12&amp;"" ""&amp;$B12, FILTER(ARRAYFORMULA({OccupancyAddresses&amp;"" ""&amp; OccupancyUnits,'Tenant Occupancy'!YX$5:YX23}),INDEX(ARRAYFORMULA({OccupancyAdd"&amp;"resses&amp;"" ""&amp; OccupancyUnits,'Tenant Occupancy'!YX$5:YX23}),0,2)&lt;&gt;""""),2,FALSE),IF(YW9=TODAY(),""Today"",)))))"),"")</f>
        <v/>
      </c>
      <c r="YX12" s="3" t="str">
        <f>IFERROR(__xludf.DUMMYFUNCTION("IF(ISBLANK($A12),, IF((ARRAYFORMULA(SUM(COUNTIFS(OccupancyAddresses,$A12,OccupancyUnits, $B12, 'Tenant Occupancy'!YY$5:YY23,{""&gt;0"",""Occupied"",""Late""}))))&gt;1,""Multiple Bookings"", IF(SUMIFS( 'Tenant Occupancy'!YY$5:YY23,OccupancyUnits,$B12,OccupancyAd"&amp;"dresses,$A12)&gt;0,SUMIFS('Tenant Occupancy'!YY$5:YY23,OccupancyUnits,$B12,OccupancyAddresses,$A12),IFERROR(VLOOKUP($A12&amp;"" ""&amp;$B12, FILTER(ARRAYFORMULA({OccupancyAddresses&amp;"" ""&amp; OccupancyUnits,'Tenant Occupancy'!YY$5:YY23}),INDEX(ARRAYFORMULA({OccupancyAdd"&amp;"resses&amp;"" ""&amp; OccupancyUnits,'Tenant Occupancy'!YY$5:YY23}),0,2)&lt;&gt;""""),2,FALSE),IF(YX9=TODAY(),""Today"",)))))"),"")</f>
        <v/>
      </c>
      <c r="YY12" s="3" t="str">
        <f>IFERROR(__xludf.DUMMYFUNCTION("IF(ISBLANK($A12),, IF((ARRAYFORMULA(SUM(COUNTIFS(OccupancyAddresses,$A12,OccupancyUnits, $B12, 'Tenant Occupancy'!YZ$5:YZ23,{""&gt;0"",""Occupied"",""Late""}))))&gt;1,""Multiple Bookings"", IF(SUMIFS( 'Tenant Occupancy'!YZ$5:YZ23,OccupancyUnits,$B12,OccupancyAd"&amp;"dresses,$A12)&gt;0,SUMIFS('Tenant Occupancy'!YZ$5:YZ23,OccupancyUnits,$B12,OccupancyAddresses,$A12),IFERROR(VLOOKUP($A12&amp;"" ""&amp;$B12, FILTER(ARRAYFORMULA({OccupancyAddresses&amp;"" ""&amp; OccupancyUnits,'Tenant Occupancy'!YZ$5:YZ23}),INDEX(ARRAYFORMULA({OccupancyAdd"&amp;"resses&amp;"" ""&amp; OccupancyUnits,'Tenant Occupancy'!YZ$5:YZ23}),0,2)&lt;&gt;""""),2,FALSE),IF(YY9=TODAY(),""Today"",)))))"),"")</f>
        <v/>
      </c>
      <c r="YZ12" s="3" t="str">
        <f>IFERROR(__xludf.DUMMYFUNCTION("IF(ISBLANK($A12),, IF((ARRAYFORMULA(SUM(COUNTIFS(OccupancyAddresses,$A12,OccupancyUnits, $B12, 'Tenant Occupancy'!ZA$5:ZA23,{""&gt;0"",""Occupied"",""Late""}))))&gt;1,""Multiple Bookings"", IF(SUMIFS( 'Tenant Occupancy'!ZA$5:ZA23,OccupancyUnits,$B12,OccupancyAd"&amp;"dresses,$A12)&gt;0,SUMIFS('Tenant Occupancy'!ZA$5:ZA23,OccupancyUnits,$B12,OccupancyAddresses,$A12),IFERROR(VLOOKUP($A12&amp;"" ""&amp;$B12, FILTER(ARRAYFORMULA({OccupancyAddresses&amp;"" ""&amp; OccupancyUnits,'Tenant Occupancy'!ZA$5:ZA23}),INDEX(ARRAYFORMULA({OccupancyAdd"&amp;"resses&amp;"" ""&amp; OccupancyUnits,'Tenant Occupancy'!ZA$5:ZA23}),0,2)&lt;&gt;""""),2,FALSE),IF(YZ9=TODAY(),""Today"",)))))"),"")</f>
        <v/>
      </c>
      <c r="ZA12" s="3" t="str">
        <f>IFERROR(__xludf.DUMMYFUNCTION("IF(ISBLANK($A12),, IF((ARRAYFORMULA(SUM(COUNTIFS(OccupancyAddresses,$A12,OccupancyUnits, $B12, 'Tenant Occupancy'!ZB$5:ZB23,{""&gt;0"",""Occupied"",""Late""}))))&gt;1,""Multiple Bookings"", IF(SUMIFS( 'Tenant Occupancy'!ZB$5:ZB23,OccupancyUnits,$B12,OccupancyAd"&amp;"dresses,$A12)&gt;0,SUMIFS('Tenant Occupancy'!ZB$5:ZB23,OccupancyUnits,$B12,OccupancyAddresses,$A12),IFERROR(VLOOKUP($A12&amp;"" ""&amp;$B12, FILTER(ARRAYFORMULA({OccupancyAddresses&amp;"" ""&amp; OccupancyUnits,'Tenant Occupancy'!ZB$5:ZB23}),INDEX(ARRAYFORMULA({OccupancyAdd"&amp;"resses&amp;"" ""&amp; OccupancyUnits,'Tenant Occupancy'!ZB$5:ZB23}),0,2)&lt;&gt;""""),2,FALSE),IF(ZA9=TODAY(),""Today"",)))))"),"")</f>
        <v/>
      </c>
      <c r="ZB12" s="3" t="str">
        <f>IFERROR(__xludf.DUMMYFUNCTION("IF(ISBLANK($A12),, IF((ARRAYFORMULA(SUM(COUNTIFS(OccupancyAddresses,$A12,OccupancyUnits, $B12, 'Tenant Occupancy'!ZC$5:ZC23,{""&gt;0"",""Occupied"",""Late""}))))&gt;1,""Multiple Bookings"", IF(SUMIFS( 'Tenant Occupancy'!ZC$5:ZC23,OccupancyUnits,$B12,OccupancyAd"&amp;"dresses,$A12)&gt;0,SUMIFS('Tenant Occupancy'!ZC$5:ZC23,OccupancyUnits,$B12,OccupancyAddresses,$A12),IFERROR(VLOOKUP($A12&amp;"" ""&amp;$B12, FILTER(ARRAYFORMULA({OccupancyAddresses&amp;"" ""&amp; OccupancyUnits,'Tenant Occupancy'!ZC$5:ZC23}),INDEX(ARRAYFORMULA({OccupancyAdd"&amp;"resses&amp;"" ""&amp; OccupancyUnits,'Tenant Occupancy'!ZC$5:ZC23}),0,2)&lt;&gt;""""),2,FALSE),IF(ZB9=TODAY(),""Today"",)))))"),"")</f>
        <v/>
      </c>
      <c r="ZC12" s="3" t="str">
        <f>IFERROR(__xludf.DUMMYFUNCTION("IF(ISBLANK($A12),, IF((ARRAYFORMULA(SUM(COUNTIFS(OccupancyAddresses,$A12,OccupancyUnits, $B12, 'Tenant Occupancy'!ZD$5:ZD23,{""&gt;0"",""Occupied"",""Late""}))))&gt;1,""Multiple Bookings"", IF(SUMIFS( 'Tenant Occupancy'!ZD$5:ZD23,OccupancyUnits,$B12,OccupancyAd"&amp;"dresses,$A12)&gt;0,SUMIFS('Tenant Occupancy'!ZD$5:ZD23,OccupancyUnits,$B12,OccupancyAddresses,$A12),IFERROR(VLOOKUP($A12&amp;"" ""&amp;$B12, FILTER(ARRAYFORMULA({OccupancyAddresses&amp;"" ""&amp; OccupancyUnits,'Tenant Occupancy'!ZD$5:ZD23}),INDEX(ARRAYFORMULA({OccupancyAdd"&amp;"resses&amp;"" ""&amp; OccupancyUnits,'Tenant Occupancy'!ZD$5:ZD23}),0,2)&lt;&gt;""""),2,FALSE),IF(ZC9=TODAY(),""Today"",)))))"),"")</f>
        <v/>
      </c>
      <c r="ZD12" s="3" t="str">
        <f>IFERROR(__xludf.DUMMYFUNCTION("IF(ISBLANK($A12),, IF((ARRAYFORMULA(SUM(COUNTIFS(OccupancyAddresses,$A12,OccupancyUnits, $B12, 'Tenant Occupancy'!ZE$5:ZE23,{""&gt;0"",""Occupied"",""Late""}))))&gt;1,""Multiple Bookings"", IF(SUMIFS( 'Tenant Occupancy'!ZE$5:ZE23,OccupancyUnits,$B12,OccupancyAd"&amp;"dresses,$A12)&gt;0,SUMIFS('Tenant Occupancy'!ZE$5:ZE23,OccupancyUnits,$B12,OccupancyAddresses,$A12),IFERROR(VLOOKUP($A12&amp;"" ""&amp;$B12, FILTER(ARRAYFORMULA({OccupancyAddresses&amp;"" ""&amp; OccupancyUnits,'Tenant Occupancy'!ZE$5:ZE23}),INDEX(ARRAYFORMULA({OccupancyAdd"&amp;"resses&amp;"" ""&amp; OccupancyUnits,'Tenant Occupancy'!ZE$5:ZE23}),0,2)&lt;&gt;""""),2,FALSE),IF(ZD9=TODAY(),""Today"",)))))"),"")</f>
        <v/>
      </c>
      <c r="ZE12" s="3" t="str">
        <f>IFERROR(__xludf.DUMMYFUNCTION("IF(ISBLANK($A12),, IF((ARRAYFORMULA(SUM(COUNTIFS(OccupancyAddresses,$A12,OccupancyUnits, $B12, 'Tenant Occupancy'!ZF$5:ZF23,{""&gt;0"",""Occupied"",""Late""}))))&gt;1,""Multiple Bookings"", IF(SUMIFS( 'Tenant Occupancy'!ZF$5:ZF23,OccupancyUnits,$B12,OccupancyAd"&amp;"dresses,$A12)&gt;0,SUMIFS('Tenant Occupancy'!ZF$5:ZF23,OccupancyUnits,$B12,OccupancyAddresses,$A12),IFERROR(VLOOKUP($A12&amp;"" ""&amp;$B12, FILTER(ARRAYFORMULA({OccupancyAddresses&amp;"" ""&amp; OccupancyUnits,'Tenant Occupancy'!ZF$5:ZF23}),INDEX(ARRAYFORMULA({OccupancyAdd"&amp;"resses&amp;"" ""&amp; OccupancyUnits,'Tenant Occupancy'!ZF$5:ZF23}),0,2)&lt;&gt;""""),2,FALSE),IF(ZE9=TODAY(),""Today"",)))))"),"")</f>
        <v/>
      </c>
      <c r="ZF12" s="3" t="str">
        <f>IFERROR(__xludf.DUMMYFUNCTION("IF(ISBLANK($A12),, IF((ARRAYFORMULA(SUM(COUNTIFS(OccupancyAddresses,$A12,OccupancyUnits, $B12, 'Tenant Occupancy'!ZG$5:ZG23,{""&gt;0"",""Occupied"",""Late""}))))&gt;1,""Multiple Bookings"", IF(SUMIFS( 'Tenant Occupancy'!ZG$5:ZG23,OccupancyUnits,$B12,OccupancyAd"&amp;"dresses,$A12)&gt;0,SUMIFS('Tenant Occupancy'!ZG$5:ZG23,OccupancyUnits,$B12,OccupancyAddresses,$A12),IFERROR(VLOOKUP($A12&amp;"" ""&amp;$B12, FILTER(ARRAYFORMULA({OccupancyAddresses&amp;"" ""&amp; OccupancyUnits,'Tenant Occupancy'!ZG$5:ZG23}),INDEX(ARRAYFORMULA({OccupancyAdd"&amp;"resses&amp;"" ""&amp; OccupancyUnits,'Tenant Occupancy'!ZG$5:ZG23}),0,2)&lt;&gt;""""),2,FALSE),IF(ZF9=TODAY(),""Today"",)))))"),"")</f>
        <v/>
      </c>
      <c r="ZG12" s="3" t="str">
        <f>IFERROR(__xludf.DUMMYFUNCTION("IF(ISBLANK($A12),, IF((ARRAYFORMULA(SUM(COUNTIFS(OccupancyAddresses,$A12,OccupancyUnits, $B12, 'Tenant Occupancy'!ZH$5:ZH23,{""&gt;0"",""Occupied"",""Late""}))))&gt;1,""Multiple Bookings"", IF(SUMIFS( 'Tenant Occupancy'!ZH$5:ZH23,OccupancyUnits,$B12,OccupancyAd"&amp;"dresses,$A12)&gt;0,SUMIFS('Tenant Occupancy'!ZH$5:ZH23,OccupancyUnits,$B12,OccupancyAddresses,$A12),IFERROR(VLOOKUP($A12&amp;"" ""&amp;$B12, FILTER(ARRAYFORMULA({OccupancyAddresses&amp;"" ""&amp; OccupancyUnits,'Tenant Occupancy'!ZH$5:ZH23}),INDEX(ARRAYFORMULA({OccupancyAdd"&amp;"resses&amp;"" ""&amp; OccupancyUnits,'Tenant Occupancy'!ZH$5:ZH23}),0,2)&lt;&gt;""""),2,FALSE),IF(ZG9=TODAY(),""Today"",)))))"),"")</f>
        <v/>
      </c>
      <c r="ZH12" s="3" t="str">
        <f>IFERROR(__xludf.DUMMYFUNCTION("IF(ISBLANK($A12),, IF((ARRAYFORMULA(SUM(COUNTIFS(OccupancyAddresses,$A12,OccupancyUnits, $B12, 'Tenant Occupancy'!ZI$5:ZI23,{""&gt;0"",""Occupied"",""Late""}))))&gt;1,""Multiple Bookings"", IF(SUMIFS( 'Tenant Occupancy'!ZI$5:ZI23,OccupancyUnits,$B12,OccupancyAd"&amp;"dresses,$A12)&gt;0,SUMIFS('Tenant Occupancy'!ZI$5:ZI23,OccupancyUnits,$B12,OccupancyAddresses,$A12),IFERROR(VLOOKUP($A12&amp;"" ""&amp;$B12, FILTER(ARRAYFORMULA({OccupancyAddresses&amp;"" ""&amp; OccupancyUnits,'Tenant Occupancy'!ZI$5:ZI23}),INDEX(ARRAYFORMULA({OccupancyAdd"&amp;"resses&amp;"" ""&amp; OccupancyUnits,'Tenant Occupancy'!ZI$5:ZI23}),0,2)&lt;&gt;""""),2,FALSE),IF(ZH9=TODAY(),""Today"",)))))"),"")</f>
        <v/>
      </c>
      <c r="ZI12" s="3" t="str">
        <f>IFERROR(__xludf.DUMMYFUNCTION("IF(ISBLANK($A12),, IF((ARRAYFORMULA(SUM(COUNTIFS(OccupancyAddresses,$A12,OccupancyUnits, $B12, 'Tenant Occupancy'!ZJ$5:ZJ23,{""&gt;0"",""Occupied"",""Late""}))))&gt;1,""Multiple Bookings"", IF(SUMIFS( 'Tenant Occupancy'!ZJ$5:ZJ23,OccupancyUnits,$B12,OccupancyAd"&amp;"dresses,$A12)&gt;0,SUMIFS('Tenant Occupancy'!ZJ$5:ZJ23,OccupancyUnits,$B12,OccupancyAddresses,$A12),IFERROR(VLOOKUP($A12&amp;"" ""&amp;$B12, FILTER(ARRAYFORMULA({OccupancyAddresses&amp;"" ""&amp; OccupancyUnits,'Tenant Occupancy'!ZJ$5:ZJ23}),INDEX(ARRAYFORMULA({OccupancyAdd"&amp;"resses&amp;"" ""&amp; OccupancyUnits,'Tenant Occupancy'!ZJ$5:ZJ23}),0,2)&lt;&gt;""""),2,FALSE),IF(ZI9=TODAY(),""Today"",)))))"),"")</f>
        <v/>
      </c>
      <c r="ZJ12" s="3" t="str">
        <f>IFERROR(__xludf.DUMMYFUNCTION("IF(ISBLANK($A12),, IF((ARRAYFORMULA(SUM(COUNTIFS(OccupancyAddresses,$A12,OccupancyUnits, $B12, 'Tenant Occupancy'!ZK$5:ZK23,{""&gt;0"",""Occupied"",""Late""}))))&gt;1,""Multiple Bookings"", IF(SUMIFS( 'Tenant Occupancy'!ZK$5:ZK23,OccupancyUnits,$B12,OccupancyAd"&amp;"dresses,$A12)&gt;0,SUMIFS('Tenant Occupancy'!ZK$5:ZK23,OccupancyUnits,$B12,OccupancyAddresses,$A12),IFERROR(VLOOKUP($A12&amp;"" ""&amp;$B12, FILTER(ARRAYFORMULA({OccupancyAddresses&amp;"" ""&amp; OccupancyUnits,'Tenant Occupancy'!ZK$5:ZK23}),INDEX(ARRAYFORMULA({OccupancyAdd"&amp;"resses&amp;"" ""&amp; OccupancyUnits,'Tenant Occupancy'!ZK$5:ZK23}),0,2)&lt;&gt;""""),2,FALSE),IF(ZJ9=TODAY(),""Today"",)))))"),"")</f>
        <v/>
      </c>
      <c r="ZK12" s="3" t="str">
        <f>IFERROR(__xludf.DUMMYFUNCTION("IF(ISBLANK($A12),, IF((ARRAYFORMULA(SUM(COUNTIFS(OccupancyAddresses,$A12,OccupancyUnits, $B12, 'Tenant Occupancy'!ZL$5:ZL23,{""&gt;0"",""Occupied"",""Late""}))))&gt;1,""Multiple Bookings"", IF(SUMIFS( 'Tenant Occupancy'!ZL$5:ZL23,OccupancyUnits,$B12,OccupancyAd"&amp;"dresses,$A12)&gt;0,SUMIFS('Tenant Occupancy'!ZL$5:ZL23,OccupancyUnits,$B12,OccupancyAddresses,$A12),IFERROR(VLOOKUP($A12&amp;"" ""&amp;$B12, FILTER(ARRAYFORMULA({OccupancyAddresses&amp;"" ""&amp; OccupancyUnits,'Tenant Occupancy'!ZL$5:ZL23}),INDEX(ARRAYFORMULA({OccupancyAdd"&amp;"resses&amp;"" ""&amp; OccupancyUnits,'Tenant Occupancy'!ZL$5:ZL23}),0,2)&lt;&gt;""""),2,FALSE),IF(ZK9=TODAY(),""Today"",)))))"),"")</f>
        <v/>
      </c>
      <c r="ZL12" s="3" t="str">
        <f>IFERROR(__xludf.DUMMYFUNCTION("IF(ISBLANK($A12),, IF((ARRAYFORMULA(SUM(COUNTIFS(OccupancyAddresses,$A12,OccupancyUnits, $B12, 'Tenant Occupancy'!ZM$5:ZM23,{""&gt;0"",""Occupied"",""Late""}))))&gt;1,""Multiple Bookings"", IF(SUMIFS( 'Tenant Occupancy'!ZM$5:ZM23,OccupancyUnits,$B12,OccupancyAd"&amp;"dresses,$A12)&gt;0,SUMIFS('Tenant Occupancy'!ZM$5:ZM23,OccupancyUnits,$B12,OccupancyAddresses,$A12),IFERROR(VLOOKUP($A12&amp;"" ""&amp;$B12, FILTER(ARRAYFORMULA({OccupancyAddresses&amp;"" ""&amp; OccupancyUnits,'Tenant Occupancy'!ZM$5:ZM23}),INDEX(ARRAYFORMULA({OccupancyAdd"&amp;"resses&amp;"" ""&amp; OccupancyUnits,'Tenant Occupancy'!ZM$5:ZM23}),0,2)&lt;&gt;""""),2,FALSE),IF(ZL9=TODAY(),""Today"",)))))"),"")</f>
        <v/>
      </c>
      <c r="ZM12" s="3" t="str">
        <f>IFERROR(__xludf.DUMMYFUNCTION("IF(ISBLANK($A12),, IF((ARRAYFORMULA(SUM(COUNTIFS(OccupancyAddresses,$A12,OccupancyUnits, $B12, 'Tenant Occupancy'!ZN$5:ZN23,{""&gt;0"",""Occupied"",""Late""}))))&gt;1,""Multiple Bookings"", IF(SUMIFS( 'Tenant Occupancy'!ZN$5:ZN23,OccupancyUnits,$B12,OccupancyAd"&amp;"dresses,$A12)&gt;0,SUMIFS('Tenant Occupancy'!ZN$5:ZN23,OccupancyUnits,$B12,OccupancyAddresses,$A12),IFERROR(VLOOKUP($A12&amp;"" ""&amp;$B12, FILTER(ARRAYFORMULA({OccupancyAddresses&amp;"" ""&amp; OccupancyUnits,'Tenant Occupancy'!ZN$5:ZN23}),INDEX(ARRAYFORMULA({OccupancyAdd"&amp;"resses&amp;"" ""&amp; OccupancyUnits,'Tenant Occupancy'!ZN$5:ZN23}),0,2)&lt;&gt;""""),2,FALSE),IF(ZM9=TODAY(),""Today"",)))))"),"")</f>
        <v/>
      </c>
      <c r="ZN12" s="3" t="str">
        <f>IFERROR(__xludf.DUMMYFUNCTION("IF(ISBLANK($A12),, IF((ARRAYFORMULA(SUM(COUNTIFS(OccupancyAddresses,$A12,OccupancyUnits, $B12, 'Tenant Occupancy'!ZO$5:ZO23,{""&gt;0"",""Occupied"",""Late""}))))&gt;1,""Multiple Bookings"", IF(SUMIFS( 'Tenant Occupancy'!ZO$5:ZO23,OccupancyUnits,$B12,OccupancyAd"&amp;"dresses,$A12)&gt;0,SUMIFS('Tenant Occupancy'!ZO$5:ZO23,OccupancyUnits,$B12,OccupancyAddresses,$A12),IFERROR(VLOOKUP($A12&amp;"" ""&amp;$B12, FILTER(ARRAYFORMULA({OccupancyAddresses&amp;"" ""&amp; OccupancyUnits,'Tenant Occupancy'!ZO$5:ZO23}),INDEX(ARRAYFORMULA({OccupancyAdd"&amp;"resses&amp;"" ""&amp; OccupancyUnits,'Tenant Occupancy'!ZO$5:ZO23}),0,2)&lt;&gt;""""),2,FALSE),IF(ZN9=TODAY(),""Today"",)))))"),"")</f>
        <v/>
      </c>
      <c r="ZO12" s="3" t="str">
        <f>IFERROR(__xludf.DUMMYFUNCTION("IF(ISBLANK($A12),, IF((ARRAYFORMULA(SUM(COUNTIFS(OccupancyAddresses,$A12,OccupancyUnits, $B12, 'Tenant Occupancy'!ZP$5:ZP23,{""&gt;0"",""Occupied"",""Late""}))))&gt;1,""Multiple Bookings"", IF(SUMIFS( 'Tenant Occupancy'!ZP$5:ZP23,OccupancyUnits,$B12,OccupancyAd"&amp;"dresses,$A12)&gt;0,SUMIFS('Tenant Occupancy'!ZP$5:ZP23,OccupancyUnits,$B12,OccupancyAddresses,$A12),IFERROR(VLOOKUP($A12&amp;"" ""&amp;$B12, FILTER(ARRAYFORMULA({OccupancyAddresses&amp;"" ""&amp; OccupancyUnits,'Tenant Occupancy'!ZP$5:ZP23}),INDEX(ARRAYFORMULA({OccupancyAdd"&amp;"resses&amp;"" ""&amp; OccupancyUnits,'Tenant Occupancy'!ZP$5:ZP23}),0,2)&lt;&gt;""""),2,FALSE),IF(ZO9=TODAY(),""Today"",)))))"),"")</f>
        <v/>
      </c>
      <c r="ZP12" s="3" t="str">
        <f>IFERROR(__xludf.DUMMYFUNCTION("IF(ISBLANK($A12),, IF((ARRAYFORMULA(SUM(COUNTIFS(OccupancyAddresses,$A12,OccupancyUnits, $B12, 'Tenant Occupancy'!ZQ$5:ZQ23,{""&gt;0"",""Occupied"",""Late""}))))&gt;1,""Multiple Bookings"", IF(SUMIFS( 'Tenant Occupancy'!ZQ$5:ZQ23,OccupancyUnits,$B12,OccupancyAd"&amp;"dresses,$A12)&gt;0,SUMIFS('Tenant Occupancy'!ZQ$5:ZQ23,OccupancyUnits,$B12,OccupancyAddresses,$A12),IFERROR(VLOOKUP($A12&amp;"" ""&amp;$B12, FILTER(ARRAYFORMULA({OccupancyAddresses&amp;"" ""&amp; OccupancyUnits,'Tenant Occupancy'!ZQ$5:ZQ23}),INDEX(ARRAYFORMULA({OccupancyAdd"&amp;"resses&amp;"" ""&amp; OccupancyUnits,'Tenant Occupancy'!ZQ$5:ZQ23}),0,2)&lt;&gt;""""),2,FALSE),IF(ZP9=TODAY(),""Today"",)))))"),"")</f>
        <v/>
      </c>
      <c r="ZQ12" s="3" t="str">
        <f>IFERROR(__xludf.DUMMYFUNCTION("IF(ISBLANK($A12),, IF((ARRAYFORMULA(SUM(COUNTIFS(OccupancyAddresses,$A12,OccupancyUnits, $B12, 'Tenant Occupancy'!ZR$5:ZR23,{""&gt;0"",""Occupied"",""Late""}))))&gt;1,""Multiple Bookings"", IF(SUMIFS( 'Tenant Occupancy'!ZR$5:ZR23,OccupancyUnits,$B12,OccupancyAd"&amp;"dresses,$A12)&gt;0,SUMIFS('Tenant Occupancy'!ZR$5:ZR23,OccupancyUnits,$B12,OccupancyAddresses,$A12),IFERROR(VLOOKUP($A12&amp;"" ""&amp;$B12, FILTER(ARRAYFORMULA({OccupancyAddresses&amp;"" ""&amp; OccupancyUnits,'Tenant Occupancy'!ZR$5:ZR23}),INDEX(ARRAYFORMULA({OccupancyAdd"&amp;"resses&amp;"" ""&amp; OccupancyUnits,'Tenant Occupancy'!ZR$5:ZR23}),0,2)&lt;&gt;""""),2,FALSE),IF(ZQ9=TODAY(),""Today"",)))))"),"")</f>
        <v/>
      </c>
      <c r="ZR12" s="3" t="str">
        <f>IFERROR(__xludf.DUMMYFUNCTION("IF(ISBLANK($A12),, IF((ARRAYFORMULA(SUM(COUNTIFS(OccupancyAddresses,$A12,OccupancyUnits, $B12, 'Tenant Occupancy'!ZS$5:ZS23,{""&gt;0"",""Occupied"",""Late""}))))&gt;1,""Multiple Bookings"", IF(SUMIFS( 'Tenant Occupancy'!ZS$5:ZS23,OccupancyUnits,$B12,OccupancyAd"&amp;"dresses,$A12)&gt;0,SUMIFS('Tenant Occupancy'!ZS$5:ZS23,OccupancyUnits,$B12,OccupancyAddresses,$A12),IFERROR(VLOOKUP($A12&amp;"" ""&amp;$B12, FILTER(ARRAYFORMULA({OccupancyAddresses&amp;"" ""&amp; OccupancyUnits,'Tenant Occupancy'!ZS$5:ZS23}),INDEX(ARRAYFORMULA({OccupancyAdd"&amp;"resses&amp;"" ""&amp; OccupancyUnits,'Tenant Occupancy'!ZS$5:ZS23}),0,2)&lt;&gt;""""),2,FALSE),IF(ZR9=TODAY(),""Today"",)))))"),"")</f>
        <v/>
      </c>
      <c r="ZS12" s="3" t="str">
        <f>IFERROR(__xludf.DUMMYFUNCTION("IF(ISBLANK($A12),, IF((ARRAYFORMULA(SUM(COUNTIFS(OccupancyAddresses,$A12,OccupancyUnits, $B12, 'Tenant Occupancy'!ZT$5:ZT23,{""&gt;0"",""Occupied"",""Late""}))))&gt;1,""Multiple Bookings"", IF(SUMIFS( 'Tenant Occupancy'!ZT$5:ZT23,OccupancyUnits,$B12,OccupancyAd"&amp;"dresses,$A12)&gt;0,SUMIFS('Tenant Occupancy'!ZT$5:ZT23,OccupancyUnits,$B12,OccupancyAddresses,$A12),IFERROR(VLOOKUP($A12&amp;"" ""&amp;$B12, FILTER(ARRAYFORMULA({OccupancyAddresses&amp;"" ""&amp; OccupancyUnits,'Tenant Occupancy'!ZT$5:ZT23}),INDEX(ARRAYFORMULA({OccupancyAdd"&amp;"resses&amp;"" ""&amp; OccupancyUnits,'Tenant Occupancy'!ZT$5:ZT23}),0,2)&lt;&gt;""""),2,FALSE),IF(ZS9=TODAY(),""Today"",)))))"),"")</f>
        <v/>
      </c>
      <c r="ZT12" s="3" t="str">
        <f>IFERROR(__xludf.DUMMYFUNCTION("IF(ISBLANK($A12),, IF((ARRAYFORMULA(SUM(COUNTIFS(OccupancyAddresses,$A12,OccupancyUnits, $B12, 'Tenant Occupancy'!ZU$5:ZU23,{""&gt;0"",""Occupied"",""Late""}))))&gt;1,""Multiple Bookings"", IF(SUMIFS( 'Tenant Occupancy'!ZU$5:ZU23,OccupancyUnits,$B12,OccupancyAd"&amp;"dresses,$A12)&gt;0,SUMIFS('Tenant Occupancy'!ZU$5:ZU23,OccupancyUnits,$B12,OccupancyAddresses,$A12),IFERROR(VLOOKUP($A12&amp;"" ""&amp;$B12, FILTER(ARRAYFORMULA({OccupancyAddresses&amp;"" ""&amp; OccupancyUnits,'Tenant Occupancy'!ZU$5:ZU23}),INDEX(ARRAYFORMULA({OccupancyAdd"&amp;"resses&amp;"" ""&amp; OccupancyUnits,'Tenant Occupancy'!ZU$5:ZU23}),0,2)&lt;&gt;""""),2,FALSE),IF(ZT9=TODAY(),""Today"",)))))"),"")</f>
        <v/>
      </c>
      <c r="ZU12" s="3" t="str">
        <f>IFERROR(__xludf.DUMMYFUNCTION("IF(ISBLANK($A12),, IF((ARRAYFORMULA(SUM(COUNTIFS(OccupancyAddresses,$A12,OccupancyUnits, $B12, 'Tenant Occupancy'!ZV$5:ZV23,{""&gt;0"",""Occupied"",""Late""}))))&gt;1,""Multiple Bookings"", IF(SUMIFS( 'Tenant Occupancy'!ZV$5:ZV23,OccupancyUnits,$B12,OccupancyAd"&amp;"dresses,$A12)&gt;0,SUMIFS('Tenant Occupancy'!ZV$5:ZV23,OccupancyUnits,$B12,OccupancyAddresses,$A12),IFERROR(VLOOKUP($A12&amp;"" ""&amp;$B12, FILTER(ARRAYFORMULA({OccupancyAddresses&amp;"" ""&amp; OccupancyUnits,'Tenant Occupancy'!ZV$5:ZV23}),INDEX(ARRAYFORMULA({OccupancyAdd"&amp;"resses&amp;"" ""&amp; OccupancyUnits,'Tenant Occupancy'!ZV$5:ZV23}),0,2)&lt;&gt;""""),2,FALSE),IF(ZU9=TODAY(),""Today"",)))))"),"")</f>
        <v/>
      </c>
      <c r="ZV12" s="3" t="str">
        <f>IFERROR(__xludf.DUMMYFUNCTION("IF(ISBLANK($A12),, IF((ARRAYFORMULA(SUM(COUNTIFS(OccupancyAddresses,$A12,OccupancyUnits, $B12, 'Tenant Occupancy'!ZW$5:ZW23,{""&gt;0"",""Occupied"",""Late""}))))&gt;1,""Multiple Bookings"", IF(SUMIFS( 'Tenant Occupancy'!ZW$5:ZW23,OccupancyUnits,$B12,OccupancyAd"&amp;"dresses,$A12)&gt;0,SUMIFS('Tenant Occupancy'!ZW$5:ZW23,OccupancyUnits,$B12,OccupancyAddresses,$A12),IFERROR(VLOOKUP($A12&amp;"" ""&amp;$B12, FILTER(ARRAYFORMULA({OccupancyAddresses&amp;"" ""&amp; OccupancyUnits,'Tenant Occupancy'!ZW$5:ZW23}),INDEX(ARRAYFORMULA({OccupancyAdd"&amp;"resses&amp;"" ""&amp; OccupancyUnits,'Tenant Occupancy'!ZW$5:ZW23}),0,2)&lt;&gt;""""),2,FALSE),IF(ZV9=TODAY(),""Today"",)))))"),"")</f>
        <v/>
      </c>
      <c r="ZW12" s="3" t="str">
        <f>IFERROR(__xludf.DUMMYFUNCTION("IF(ISBLANK($A12),, IF((ARRAYFORMULA(SUM(COUNTIFS(OccupancyAddresses,$A12,OccupancyUnits, $B12, 'Tenant Occupancy'!ZX$5:ZX23,{""&gt;0"",""Occupied"",""Late""}))))&gt;1,""Multiple Bookings"", IF(SUMIFS( 'Tenant Occupancy'!ZX$5:ZX23,OccupancyUnits,$B12,OccupancyAd"&amp;"dresses,$A12)&gt;0,SUMIFS('Tenant Occupancy'!ZX$5:ZX23,OccupancyUnits,$B12,OccupancyAddresses,$A12),IFERROR(VLOOKUP($A12&amp;"" ""&amp;$B12, FILTER(ARRAYFORMULA({OccupancyAddresses&amp;"" ""&amp; OccupancyUnits,'Tenant Occupancy'!ZX$5:ZX23}),INDEX(ARRAYFORMULA({OccupancyAdd"&amp;"resses&amp;"" ""&amp; OccupancyUnits,'Tenant Occupancy'!ZX$5:ZX23}),0,2)&lt;&gt;""""),2,FALSE),IF(ZW9=TODAY(),""Today"",)))))"),"")</f>
        <v/>
      </c>
      <c r="ZX12" s="3" t="str">
        <f>IFERROR(__xludf.DUMMYFUNCTION("IF(ISBLANK($A12),, IF((ARRAYFORMULA(SUM(COUNTIFS(OccupancyAddresses,$A12,OccupancyUnits, $B12, 'Tenant Occupancy'!ZY$5:ZY23,{""&gt;0"",""Occupied"",""Late""}))))&gt;1,""Multiple Bookings"", IF(SUMIFS( 'Tenant Occupancy'!ZY$5:ZY23,OccupancyUnits,$B12,OccupancyAd"&amp;"dresses,$A12)&gt;0,SUMIFS('Tenant Occupancy'!ZY$5:ZY23,OccupancyUnits,$B12,OccupancyAddresses,$A12),IFERROR(VLOOKUP($A12&amp;"" ""&amp;$B12, FILTER(ARRAYFORMULA({OccupancyAddresses&amp;"" ""&amp; OccupancyUnits,'Tenant Occupancy'!ZY$5:ZY23}),INDEX(ARRAYFORMULA({OccupancyAdd"&amp;"resses&amp;"" ""&amp; OccupancyUnits,'Tenant Occupancy'!ZY$5:ZY23}),0,2)&lt;&gt;""""),2,FALSE),IF(ZX9=TODAY(),""Today"",)))))"),"")</f>
        <v/>
      </c>
      <c r="ZY12" s="3" t="str">
        <f>IFERROR(__xludf.DUMMYFUNCTION("IF(ISBLANK($A12),, IF((ARRAYFORMULA(SUM(COUNTIFS(OccupancyAddresses,$A12,OccupancyUnits, $B12, 'Tenant Occupancy'!ZZ$5:ZZ23,{""&gt;0"",""Occupied"",""Late""}))))&gt;1,""Multiple Bookings"", IF(SUMIFS( 'Tenant Occupancy'!ZZ$5:ZZ23,OccupancyUnits,$B12,OccupancyAd"&amp;"dresses,$A12)&gt;0,SUMIFS('Tenant Occupancy'!ZZ$5:ZZ23,OccupancyUnits,$B12,OccupancyAddresses,$A12),IFERROR(VLOOKUP($A12&amp;"" ""&amp;$B12, FILTER(ARRAYFORMULA({OccupancyAddresses&amp;"" ""&amp; OccupancyUnits,'Tenant Occupancy'!ZZ$5:ZZ23}),INDEX(ARRAYFORMULA({OccupancyAdd"&amp;"resses&amp;"" ""&amp; OccupancyUnits,'Tenant Occupancy'!ZZ$5:ZZ23}),0,2)&lt;&gt;""""),2,FALSE),IF(ZY9=TODAY(),""Today"",)))))"),"")</f>
        <v/>
      </c>
      <c r="ZZ12" s="3" t="str">
        <f>IFERROR(__xludf.DUMMYFUNCTION("IF(ISBLANK($A12),, IF((ARRAYFORMULA(SUM(COUNTIFS(OccupancyAddresses,$A12,OccupancyUnits, $B12, 'Tenant Occupancy'!AAA$5:AAA23,{""&gt;0"",""Occupied"",""Late""}))))&gt;1,""Multiple Bookings"", IF(SUMIFS( 'Tenant Occupancy'!AAA$5:AAA23,OccupancyUnits,$B12,Occupan"&amp;"cyAddresses,$A12)&gt;0,SUMIFS('Tenant Occupancy'!AAA$5:AAA23,OccupancyUnits,$B12,OccupancyAddresses,$A12),IFERROR(VLOOKUP($A12&amp;"" ""&amp;$B12, FILTER(ARRAYFORMULA({OccupancyAddresses&amp;"" ""&amp; OccupancyUnits,'Tenant Occupancy'!AAA$5:AAA23}),INDEX(ARRAYFORMULA({Occu"&amp;"pancyAddresses&amp;"" ""&amp; OccupancyUnits,'Tenant Occupancy'!AAA$5:AAA23}),0,2)&lt;&gt;""""),2,FALSE),IF(ZZ9=TODAY(),""Today"",)))))"),"")</f>
        <v/>
      </c>
      <c r="AAA12" s="3" t="str">
        <f>IFERROR(__xludf.DUMMYFUNCTION("IF(ISBLANK($A12),, IF((ARRAYFORMULA(SUM(COUNTIFS(OccupancyAddresses,$A12,OccupancyUnits, $B12, 'Tenant Occupancy'!AAB$5:AAB23,{""&gt;0"",""Occupied"",""Late""}))))&gt;1,""Multiple Bookings"", IF(SUMIFS( 'Tenant Occupancy'!AAB$5:AAB23,OccupancyUnits,$B12,Occupan"&amp;"cyAddresses,$A12)&gt;0,SUMIFS('Tenant Occupancy'!AAB$5:AAB23,OccupancyUnits,$B12,OccupancyAddresses,$A12),IFERROR(VLOOKUP($A12&amp;"" ""&amp;$B12, FILTER(ARRAYFORMULA({OccupancyAddresses&amp;"" ""&amp; OccupancyUnits,'Tenant Occupancy'!AAB$5:AAB23}),INDEX(ARRAYFORMULA({Occu"&amp;"pancyAddresses&amp;"" ""&amp; OccupancyUnits,'Tenant Occupancy'!AAB$5:AAB23}),0,2)&lt;&gt;""""),2,FALSE),IF(AAA9=TODAY(),""Today"",)))))"),"")</f>
        <v/>
      </c>
      <c r="AAB12" s="3" t="str">
        <f>IFERROR(__xludf.DUMMYFUNCTION("IF(ISBLANK($A12),, IF((ARRAYFORMULA(SUM(COUNTIFS(OccupancyAddresses,$A12,OccupancyUnits, $B12, 'Tenant Occupancy'!AAC$5:AAC23,{""&gt;0"",""Occupied"",""Late""}))))&gt;1,""Multiple Bookings"", IF(SUMIFS( 'Tenant Occupancy'!AAC$5:AAC23,OccupancyUnits,$B12,Occupan"&amp;"cyAddresses,$A12)&gt;0,SUMIFS('Tenant Occupancy'!AAC$5:AAC23,OccupancyUnits,$B12,OccupancyAddresses,$A12),IFERROR(VLOOKUP($A12&amp;"" ""&amp;$B12, FILTER(ARRAYFORMULA({OccupancyAddresses&amp;"" ""&amp; OccupancyUnits,'Tenant Occupancy'!AAC$5:AAC23}),INDEX(ARRAYFORMULA({Occu"&amp;"pancyAddresses&amp;"" ""&amp; OccupancyUnits,'Tenant Occupancy'!AAC$5:AAC23}),0,2)&lt;&gt;""""),2,FALSE),IF(AAB9=TODAY(),""Today"",)))))"),"")</f>
        <v/>
      </c>
      <c r="AAC12" s="3" t="str">
        <f>IFERROR(__xludf.DUMMYFUNCTION("IF(ISBLANK($A12),, IF((ARRAYFORMULA(SUM(COUNTIFS(OccupancyAddresses,$A12,OccupancyUnits, $B12, 'Tenant Occupancy'!AAD$5:AAD23,{""&gt;0"",""Occupied"",""Late""}))))&gt;1,""Multiple Bookings"", IF(SUMIFS( 'Tenant Occupancy'!AAD$5:AAD23,OccupancyUnits,$B12,Occupan"&amp;"cyAddresses,$A12)&gt;0,SUMIFS('Tenant Occupancy'!AAD$5:AAD23,OccupancyUnits,$B12,OccupancyAddresses,$A12),IFERROR(VLOOKUP($A12&amp;"" ""&amp;$B12, FILTER(ARRAYFORMULA({OccupancyAddresses&amp;"" ""&amp; OccupancyUnits,'Tenant Occupancy'!AAD$5:AAD23}),INDEX(ARRAYFORMULA({Occu"&amp;"pancyAddresses&amp;"" ""&amp; OccupancyUnits,'Tenant Occupancy'!AAD$5:AAD23}),0,2)&lt;&gt;""""),2,FALSE),IF(AAC9=TODAY(),""Today"",)))))"),"")</f>
        <v/>
      </c>
      <c r="AAD12" s="3" t="str">
        <f>IFERROR(__xludf.DUMMYFUNCTION("IF(ISBLANK($A12),, IF((ARRAYFORMULA(SUM(COUNTIFS(OccupancyAddresses,$A12,OccupancyUnits, $B12, 'Tenant Occupancy'!AAE$5:AAE23,{""&gt;0"",""Occupied"",""Late""}))))&gt;1,""Multiple Bookings"", IF(SUMIFS( 'Tenant Occupancy'!AAE$5:AAE23,OccupancyUnits,$B12,Occupan"&amp;"cyAddresses,$A12)&gt;0,SUMIFS('Tenant Occupancy'!AAE$5:AAE23,OccupancyUnits,$B12,OccupancyAddresses,$A12),IFERROR(VLOOKUP($A12&amp;"" ""&amp;$B12, FILTER(ARRAYFORMULA({OccupancyAddresses&amp;"" ""&amp; OccupancyUnits,'Tenant Occupancy'!AAE$5:AAE23}),INDEX(ARRAYFORMULA({Occu"&amp;"pancyAddresses&amp;"" ""&amp; OccupancyUnits,'Tenant Occupancy'!AAE$5:AAE23}),0,2)&lt;&gt;""""),2,FALSE),IF(AAD9=TODAY(),""Today"",)))))"),"")</f>
        <v/>
      </c>
      <c r="AAE12" s="3" t="str">
        <f>IFERROR(__xludf.DUMMYFUNCTION("IF(ISBLANK($A12),, IF((ARRAYFORMULA(SUM(COUNTIFS(OccupancyAddresses,$A12,OccupancyUnits, $B12, 'Tenant Occupancy'!AAF$5:AAF23,{""&gt;0"",""Occupied"",""Late""}))))&gt;1,""Multiple Bookings"", IF(SUMIFS( 'Tenant Occupancy'!AAF$5:AAF23,OccupancyUnits,$B12,Occupan"&amp;"cyAddresses,$A12)&gt;0,SUMIFS('Tenant Occupancy'!AAF$5:AAF23,OccupancyUnits,$B12,OccupancyAddresses,$A12),IFERROR(VLOOKUP($A12&amp;"" ""&amp;$B12, FILTER(ARRAYFORMULA({OccupancyAddresses&amp;"" ""&amp; OccupancyUnits,'Tenant Occupancy'!AAF$5:AAF23}),INDEX(ARRAYFORMULA({Occu"&amp;"pancyAddresses&amp;"" ""&amp; OccupancyUnits,'Tenant Occupancy'!AAF$5:AAF23}),0,2)&lt;&gt;""""),2,FALSE),IF(AAE9=TODAY(),""Today"",)))))"),"")</f>
        <v/>
      </c>
      <c r="AAF12" s="3" t="str">
        <f>IFERROR(__xludf.DUMMYFUNCTION("IF(ISBLANK($A12),, IF((ARRAYFORMULA(SUM(COUNTIFS(OccupancyAddresses,$A12,OccupancyUnits, $B12, 'Tenant Occupancy'!AAG$5:AAG23,{""&gt;0"",""Occupied"",""Late""}))))&gt;1,""Multiple Bookings"", IF(SUMIFS( 'Tenant Occupancy'!AAG$5:AAG23,OccupancyUnits,$B12,Occupan"&amp;"cyAddresses,$A12)&gt;0,SUMIFS('Tenant Occupancy'!AAG$5:AAG23,OccupancyUnits,$B12,OccupancyAddresses,$A12),IFERROR(VLOOKUP($A12&amp;"" ""&amp;$B12, FILTER(ARRAYFORMULA({OccupancyAddresses&amp;"" ""&amp; OccupancyUnits,'Tenant Occupancy'!AAG$5:AAG23}),INDEX(ARRAYFORMULA({Occu"&amp;"pancyAddresses&amp;"" ""&amp; OccupancyUnits,'Tenant Occupancy'!AAG$5:AAG23}),0,2)&lt;&gt;""""),2,FALSE),IF(AAF9=TODAY(),""Today"",)))))"),"")</f>
        <v/>
      </c>
      <c r="AAG12" s="3" t="str">
        <f>IFERROR(__xludf.DUMMYFUNCTION("IF(ISBLANK($A12),, IF((ARRAYFORMULA(SUM(COUNTIFS(OccupancyAddresses,$A12,OccupancyUnits, $B12, 'Tenant Occupancy'!AAH$5:AAH23,{""&gt;0"",""Occupied"",""Late""}))))&gt;1,""Multiple Bookings"", IF(SUMIFS( 'Tenant Occupancy'!AAH$5:AAH23,OccupancyUnits,$B12,Occupan"&amp;"cyAddresses,$A12)&gt;0,SUMIFS('Tenant Occupancy'!AAH$5:AAH23,OccupancyUnits,$B12,OccupancyAddresses,$A12),IFERROR(VLOOKUP($A12&amp;"" ""&amp;$B12, FILTER(ARRAYFORMULA({OccupancyAddresses&amp;"" ""&amp; OccupancyUnits,'Tenant Occupancy'!AAH$5:AAH23}),INDEX(ARRAYFORMULA({Occu"&amp;"pancyAddresses&amp;"" ""&amp; OccupancyUnits,'Tenant Occupancy'!AAH$5:AAH23}),0,2)&lt;&gt;""""),2,FALSE),IF(AAG9=TODAY(),""Today"",)))))"),"")</f>
        <v/>
      </c>
      <c r="AAH12" s="3" t="str">
        <f>IFERROR(__xludf.DUMMYFUNCTION("IF(ISBLANK($A12),, IF((ARRAYFORMULA(SUM(COUNTIFS(OccupancyAddresses,$A12,OccupancyUnits, $B12, 'Tenant Occupancy'!AAI$5:AAI23,{""&gt;0"",""Occupied"",""Late""}))))&gt;1,""Multiple Bookings"", IF(SUMIFS( 'Tenant Occupancy'!AAI$5:AAI23,OccupancyUnits,$B12,Occupan"&amp;"cyAddresses,$A12)&gt;0,SUMIFS('Tenant Occupancy'!AAI$5:AAI23,OccupancyUnits,$B12,OccupancyAddresses,$A12),IFERROR(VLOOKUP($A12&amp;"" ""&amp;$B12, FILTER(ARRAYFORMULA({OccupancyAddresses&amp;"" ""&amp; OccupancyUnits,'Tenant Occupancy'!AAI$5:AAI23}),INDEX(ARRAYFORMULA({Occu"&amp;"pancyAddresses&amp;"" ""&amp; OccupancyUnits,'Tenant Occupancy'!AAI$5:AAI23}),0,2)&lt;&gt;""""),2,FALSE),IF(AAH9=TODAY(),""Today"",)))))"),"")</f>
        <v/>
      </c>
      <c r="AAI12" s="3" t="str">
        <f>IFERROR(__xludf.DUMMYFUNCTION("IF(ISBLANK($A12),, IF((ARRAYFORMULA(SUM(COUNTIFS(OccupancyAddresses,$A12,OccupancyUnits, $B12, 'Tenant Occupancy'!AAJ$5:AAJ23,{""&gt;0"",""Occupied"",""Late""}))))&gt;1,""Multiple Bookings"", IF(SUMIFS( 'Tenant Occupancy'!AAJ$5:AAJ23,OccupancyUnits,$B12,Occupan"&amp;"cyAddresses,$A12)&gt;0,SUMIFS('Tenant Occupancy'!AAJ$5:AAJ23,OccupancyUnits,$B12,OccupancyAddresses,$A12),IFERROR(VLOOKUP($A12&amp;"" ""&amp;$B12, FILTER(ARRAYFORMULA({OccupancyAddresses&amp;"" ""&amp; OccupancyUnits,'Tenant Occupancy'!AAJ$5:AAJ23}),INDEX(ARRAYFORMULA({Occu"&amp;"pancyAddresses&amp;"" ""&amp; OccupancyUnits,'Tenant Occupancy'!AAJ$5:AAJ23}),0,2)&lt;&gt;""""),2,FALSE),IF(AAI9=TODAY(),""Today"",)))))"),"")</f>
        <v/>
      </c>
      <c r="AAJ12" s="3" t="str">
        <f>IFERROR(__xludf.DUMMYFUNCTION("IF(ISBLANK($A12),, IF((ARRAYFORMULA(SUM(COUNTIFS(OccupancyAddresses,$A12,OccupancyUnits, $B12, 'Tenant Occupancy'!AAK$5:AAK23,{""&gt;0"",""Occupied"",""Late""}))))&gt;1,""Multiple Bookings"", IF(SUMIFS( 'Tenant Occupancy'!AAK$5:AAK23,OccupancyUnits,$B12,Occupan"&amp;"cyAddresses,$A12)&gt;0,SUMIFS('Tenant Occupancy'!AAK$5:AAK23,OccupancyUnits,$B12,OccupancyAddresses,$A12),IFERROR(VLOOKUP($A12&amp;"" ""&amp;$B12, FILTER(ARRAYFORMULA({OccupancyAddresses&amp;"" ""&amp; OccupancyUnits,'Tenant Occupancy'!AAK$5:AAK23}),INDEX(ARRAYFORMULA({Occu"&amp;"pancyAddresses&amp;"" ""&amp; OccupancyUnits,'Tenant Occupancy'!AAK$5:AAK23}),0,2)&lt;&gt;""""),2,FALSE),IF(AAJ9=TODAY(),""Today"",)))))"),"")</f>
        <v/>
      </c>
      <c r="AAK12" s="3" t="str">
        <f>IFERROR(__xludf.DUMMYFUNCTION("IF(ISBLANK($A12),, IF((ARRAYFORMULA(SUM(COUNTIFS(OccupancyAddresses,$A12,OccupancyUnits, $B12, 'Tenant Occupancy'!AAL$5:AAL23,{""&gt;0"",""Occupied"",""Late""}))))&gt;1,""Multiple Bookings"", IF(SUMIFS( 'Tenant Occupancy'!AAL$5:AAL23,OccupancyUnits,$B12,Occupan"&amp;"cyAddresses,$A12)&gt;0,SUMIFS('Tenant Occupancy'!AAL$5:AAL23,OccupancyUnits,$B12,OccupancyAddresses,$A12),IFERROR(VLOOKUP($A12&amp;"" ""&amp;$B12, FILTER(ARRAYFORMULA({OccupancyAddresses&amp;"" ""&amp; OccupancyUnits,'Tenant Occupancy'!AAL$5:AAL23}),INDEX(ARRAYFORMULA({Occu"&amp;"pancyAddresses&amp;"" ""&amp; OccupancyUnits,'Tenant Occupancy'!AAL$5:AAL23}),0,2)&lt;&gt;""""),2,FALSE),IF(AAK9=TODAY(),""Today"",)))))"),"")</f>
        <v/>
      </c>
      <c r="AAL12" s="3" t="str">
        <f>IFERROR(__xludf.DUMMYFUNCTION("IF(ISBLANK($A12),, IF((ARRAYFORMULA(SUM(COUNTIFS(OccupancyAddresses,$A12,OccupancyUnits, $B12, 'Tenant Occupancy'!AAM$5:AAM23,{""&gt;0"",""Occupied"",""Late""}))))&gt;1,""Multiple Bookings"", IF(SUMIFS( 'Tenant Occupancy'!AAM$5:AAM23,OccupancyUnits,$B12,Occupan"&amp;"cyAddresses,$A12)&gt;0,SUMIFS('Tenant Occupancy'!AAM$5:AAM23,OccupancyUnits,$B12,OccupancyAddresses,$A12),IFERROR(VLOOKUP($A12&amp;"" ""&amp;$B12, FILTER(ARRAYFORMULA({OccupancyAddresses&amp;"" ""&amp; OccupancyUnits,'Tenant Occupancy'!AAM$5:AAM23}),INDEX(ARRAYFORMULA({Occu"&amp;"pancyAddresses&amp;"" ""&amp; OccupancyUnits,'Tenant Occupancy'!AAM$5:AAM23}),0,2)&lt;&gt;""""),2,FALSE),IF(AAL9=TODAY(),""Today"",)))))"),"")</f>
        <v/>
      </c>
      <c r="AAM12" s="3" t="str">
        <f>IFERROR(__xludf.DUMMYFUNCTION("IF(ISBLANK($A12),, IF((ARRAYFORMULA(SUM(COUNTIFS(OccupancyAddresses,$A12,OccupancyUnits, $B12, 'Tenant Occupancy'!AAN$5:AAN23,{""&gt;0"",""Occupied"",""Late""}))))&gt;1,""Multiple Bookings"", IF(SUMIFS( 'Tenant Occupancy'!AAN$5:AAN23,OccupancyUnits,$B12,Occupan"&amp;"cyAddresses,$A12)&gt;0,SUMIFS('Tenant Occupancy'!AAN$5:AAN23,OccupancyUnits,$B12,OccupancyAddresses,$A12),IFERROR(VLOOKUP($A12&amp;"" ""&amp;$B12, FILTER(ARRAYFORMULA({OccupancyAddresses&amp;"" ""&amp; OccupancyUnits,'Tenant Occupancy'!AAN$5:AAN23}),INDEX(ARRAYFORMULA({Occu"&amp;"pancyAddresses&amp;"" ""&amp; OccupancyUnits,'Tenant Occupancy'!AAN$5:AAN23}),0,2)&lt;&gt;""""),2,FALSE),IF(AAM9=TODAY(),""Today"",)))))"),"")</f>
        <v/>
      </c>
      <c r="AAN12" s="3" t="str">
        <f>IFERROR(__xludf.DUMMYFUNCTION("IF(ISBLANK($A12),, IF((ARRAYFORMULA(SUM(COUNTIFS(OccupancyAddresses,$A12,OccupancyUnits, $B12, 'Tenant Occupancy'!AAO$5:AAO23,{""&gt;0"",""Occupied"",""Late""}))))&gt;1,""Multiple Bookings"", IF(SUMIFS( 'Tenant Occupancy'!AAO$5:AAO23,OccupancyUnits,$B12,Occupan"&amp;"cyAddresses,$A12)&gt;0,SUMIFS('Tenant Occupancy'!AAO$5:AAO23,OccupancyUnits,$B12,OccupancyAddresses,$A12),IFERROR(VLOOKUP($A12&amp;"" ""&amp;$B12, FILTER(ARRAYFORMULA({OccupancyAddresses&amp;"" ""&amp; OccupancyUnits,'Tenant Occupancy'!AAO$5:AAO23}),INDEX(ARRAYFORMULA({Occu"&amp;"pancyAddresses&amp;"" ""&amp; OccupancyUnits,'Tenant Occupancy'!AAO$5:AAO23}),0,2)&lt;&gt;""""),2,FALSE),IF(AAN9=TODAY(),""Today"",)))))"),"")</f>
        <v/>
      </c>
      <c r="AAO12" s="3" t="str">
        <f>IFERROR(__xludf.DUMMYFUNCTION("IF(ISBLANK($A12),, IF((ARRAYFORMULA(SUM(COUNTIFS(OccupancyAddresses,$A12,OccupancyUnits, $B12, 'Tenant Occupancy'!AAP$5:AAP23,{""&gt;0"",""Occupied"",""Late""}))))&gt;1,""Multiple Bookings"", IF(SUMIFS( 'Tenant Occupancy'!AAP$5:AAP23,OccupancyUnits,$B12,Occupan"&amp;"cyAddresses,$A12)&gt;0,SUMIFS('Tenant Occupancy'!AAP$5:AAP23,OccupancyUnits,$B12,OccupancyAddresses,$A12),IFERROR(VLOOKUP($A12&amp;"" ""&amp;$B12, FILTER(ARRAYFORMULA({OccupancyAddresses&amp;"" ""&amp; OccupancyUnits,'Tenant Occupancy'!AAP$5:AAP23}),INDEX(ARRAYFORMULA({Occu"&amp;"pancyAddresses&amp;"" ""&amp; OccupancyUnits,'Tenant Occupancy'!AAP$5:AAP23}),0,2)&lt;&gt;""""),2,FALSE),IF(AAO9=TODAY(),""Today"",)))))"),"")</f>
        <v/>
      </c>
      <c r="AAP12" s="3" t="str">
        <f>IFERROR(__xludf.DUMMYFUNCTION("IF(ISBLANK($A12),, IF((ARRAYFORMULA(SUM(COUNTIFS(OccupancyAddresses,$A12,OccupancyUnits, $B12, 'Tenant Occupancy'!AAQ$5:AAQ23,{""&gt;0"",""Occupied"",""Late""}))))&gt;1,""Multiple Bookings"", IF(SUMIFS( 'Tenant Occupancy'!AAQ$5:AAQ23,OccupancyUnits,$B12,Occupan"&amp;"cyAddresses,$A12)&gt;0,SUMIFS('Tenant Occupancy'!AAQ$5:AAQ23,OccupancyUnits,$B12,OccupancyAddresses,$A12),IFERROR(VLOOKUP($A12&amp;"" ""&amp;$B12, FILTER(ARRAYFORMULA({OccupancyAddresses&amp;"" ""&amp; OccupancyUnits,'Tenant Occupancy'!AAQ$5:AAQ23}),INDEX(ARRAYFORMULA({Occu"&amp;"pancyAddresses&amp;"" ""&amp; OccupancyUnits,'Tenant Occupancy'!AAQ$5:AAQ23}),0,2)&lt;&gt;""""),2,FALSE),IF(AAP9=TODAY(),""Today"",)))))"),"")</f>
        <v/>
      </c>
      <c r="AAQ12" s="3" t="str">
        <f>IFERROR(__xludf.DUMMYFUNCTION("IF(ISBLANK($A12),, IF((ARRAYFORMULA(SUM(COUNTIFS(OccupancyAddresses,$A12,OccupancyUnits, $B12, 'Tenant Occupancy'!AAR$5:AAR23,{""&gt;0"",""Occupied"",""Late""}))))&gt;1,""Multiple Bookings"", IF(SUMIFS( 'Tenant Occupancy'!AAR$5:AAR23,OccupancyUnits,$B12,Occupan"&amp;"cyAddresses,$A12)&gt;0,SUMIFS('Tenant Occupancy'!AAR$5:AAR23,OccupancyUnits,$B12,OccupancyAddresses,$A12),IFERROR(VLOOKUP($A12&amp;"" ""&amp;$B12, FILTER(ARRAYFORMULA({OccupancyAddresses&amp;"" ""&amp; OccupancyUnits,'Tenant Occupancy'!AAR$5:AAR23}),INDEX(ARRAYFORMULA({Occu"&amp;"pancyAddresses&amp;"" ""&amp; OccupancyUnits,'Tenant Occupancy'!AAR$5:AAR23}),0,2)&lt;&gt;""""),2,FALSE),IF(AAQ9=TODAY(),""Today"",)))))"),"")</f>
        <v/>
      </c>
      <c r="AAR12" s="3" t="str">
        <f>IFERROR(__xludf.DUMMYFUNCTION("IF(ISBLANK($A12),, IF((ARRAYFORMULA(SUM(COUNTIFS(OccupancyAddresses,$A12,OccupancyUnits, $B12, 'Tenant Occupancy'!AAS$5:AAS23,{""&gt;0"",""Occupied"",""Late""}))))&gt;1,""Multiple Bookings"", IF(SUMIFS( 'Tenant Occupancy'!AAS$5:AAS23,OccupancyUnits,$B12,Occupan"&amp;"cyAddresses,$A12)&gt;0,SUMIFS('Tenant Occupancy'!AAS$5:AAS23,OccupancyUnits,$B12,OccupancyAddresses,$A12),IFERROR(VLOOKUP($A12&amp;"" ""&amp;$B12, FILTER(ARRAYFORMULA({OccupancyAddresses&amp;"" ""&amp; OccupancyUnits,'Tenant Occupancy'!AAS$5:AAS23}),INDEX(ARRAYFORMULA({Occu"&amp;"pancyAddresses&amp;"" ""&amp; OccupancyUnits,'Tenant Occupancy'!AAS$5:AAS23}),0,2)&lt;&gt;""""),2,FALSE),IF(AAR9=TODAY(),""Today"",)))))"),"")</f>
        <v/>
      </c>
      <c r="AAS12" s="3" t="str">
        <f>IFERROR(__xludf.DUMMYFUNCTION("IF(ISBLANK($A12),, IF((ARRAYFORMULA(SUM(COUNTIFS(OccupancyAddresses,$A12,OccupancyUnits, $B12, 'Tenant Occupancy'!AAT$5:AAT23,{""&gt;0"",""Occupied"",""Late""}))))&gt;1,""Multiple Bookings"", IF(SUMIFS( 'Tenant Occupancy'!AAT$5:AAT23,OccupancyUnits,$B12,Occupan"&amp;"cyAddresses,$A12)&gt;0,SUMIFS('Tenant Occupancy'!AAT$5:AAT23,OccupancyUnits,$B12,OccupancyAddresses,$A12),IFERROR(VLOOKUP($A12&amp;"" ""&amp;$B12, FILTER(ARRAYFORMULA({OccupancyAddresses&amp;"" ""&amp; OccupancyUnits,'Tenant Occupancy'!AAT$5:AAT23}),INDEX(ARRAYFORMULA({Occu"&amp;"pancyAddresses&amp;"" ""&amp; OccupancyUnits,'Tenant Occupancy'!AAT$5:AAT23}),0,2)&lt;&gt;""""),2,FALSE),IF(AAS9=TODAY(),""Today"",)))))"),"")</f>
        <v/>
      </c>
      <c r="AAT12" s="3" t="str">
        <f>IFERROR(__xludf.DUMMYFUNCTION("IF(ISBLANK($A12),, IF((ARRAYFORMULA(SUM(COUNTIFS(OccupancyAddresses,$A12,OccupancyUnits, $B12, 'Tenant Occupancy'!AAU$5:AAU23,{""&gt;0"",""Occupied"",""Late""}))))&gt;1,""Multiple Bookings"", IF(SUMIFS( 'Tenant Occupancy'!AAU$5:AAU23,OccupancyUnits,$B12,Occupan"&amp;"cyAddresses,$A12)&gt;0,SUMIFS('Tenant Occupancy'!AAU$5:AAU23,OccupancyUnits,$B12,OccupancyAddresses,$A12),IFERROR(VLOOKUP($A12&amp;"" ""&amp;$B12, FILTER(ARRAYFORMULA({OccupancyAddresses&amp;"" ""&amp; OccupancyUnits,'Tenant Occupancy'!AAU$5:AAU23}),INDEX(ARRAYFORMULA({Occu"&amp;"pancyAddresses&amp;"" ""&amp; OccupancyUnits,'Tenant Occupancy'!AAU$5:AAU23}),0,2)&lt;&gt;""""),2,FALSE),IF(AAT9=TODAY(),""Today"",)))))"),"")</f>
        <v/>
      </c>
      <c r="AAU12" s="3" t="str">
        <f>IFERROR(__xludf.DUMMYFUNCTION("IF(ISBLANK($A12),, IF((ARRAYFORMULA(SUM(COUNTIFS(OccupancyAddresses,$A12,OccupancyUnits, $B12, 'Tenant Occupancy'!AAV$5:AAV23,{""&gt;0"",""Occupied"",""Late""}))))&gt;1,""Multiple Bookings"", IF(SUMIFS( 'Tenant Occupancy'!AAV$5:AAV23,OccupancyUnits,$B12,Occupan"&amp;"cyAddresses,$A12)&gt;0,SUMIFS('Tenant Occupancy'!AAV$5:AAV23,OccupancyUnits,$B12,OccupancyAddresses,$A12),IFERROR(VLOOKUP($A12&amp;"" ""&amp;$B12, FILTER(ARRAYFORMULA({OccupancyAddresses&amp;"" ""&amp; OccupancyUnits,'Tenant Occupancy'!AAV$5:AAV23}),INDEX(ARRAYFORMULA({Occu"&amp;"pancyAddresses&amp;"" ""&amp; OccupancyUnits,'Tenant Occupancy'!AAV$5:AAV23}),0,2)&lt;&gt;""""),2,FALSE),IF(AAU9=TODAY(),""Today"",)))))"),"")</f>
        <v/>
      </c>
      <c r="AAV12" s="3" t="str">
        <f>IFERROR(__xludf.DUMMYFUNCTION("IF(ISBLANK($A12),, IF((ARRAYFORMULA(SUM(COUNTIFS(OccupancyAddresses,$A12,OccupancyUnits, $B12, 'Tenant Occupancy'!AAW$5:AAW23,{""&gt;0"",""Occupied"",""Late""}))))&gt;1,""Multiple Bookings"", IF(SUMIFS( 'Tenant Occupancy'!AAW$5:AAW23,OccupancyUnits,$B12,Occupan"&amp;"cyAddresses,$A12)&gt;0,SUMIFS('Tenant Occupancy'!AAW$5:AAW23,OccupancyUnits,$B12,OccupancyAddresses,$A12),IFERROR(VLOOKUP($A12&amp;"" ""&amp;$B12, FILTER(ARRAYFORMULA({OccupancyAddresses&amp;"" ""&amp; OccupancyUnits,'Tenant Occupancy'!AAW$5:AAW23}),INDEX(ARRAYFORMULA({Occu"&amp;"pancyAddresses&amp;"" ""&amp; OccupancyUnits,'Tenant Occupancy'!AAW$5:AAW23}),0,2)&lt;&gt;""""),2,FALSE),IF(AAV9=TODAY(),""Today"",)))))"),"")</f>
        <v/>
      </c>
      <c r="AAW12" s="3" t="str">
        <f>IFERROR(__xludf.DUMMYFUNCTION("IF(ISBLANK($A12),, IF((ARRAYFORMULA(SUM(COUNTIFS(OccupancyAddresses,$A12,OccupancyUnits, $B12, 'Tenant Occupancy'!AAX$5:AAX23,{""&gt;0"",""Occupied"",""Late""}))))&gt;1,""Multiple Bookings"", IF(SUMIFS( 'Tenant Occupancy'!AAX$5:AAX23,OccupancyUnits,$B12,Occupan"&amp;"cyAddresses,$A12)&gt;0,SUMIFS('Tenant Occupancy'!AAX$5:AAX23,OccupancyUnits,$B12,OccupancyAddresses,$A12),IFERROR(VLOOKUP($A12&amp;"" ""&amp;$B12, FILTER(ARRAYFORMULA({OccupancyAddresses&amp;"" ""&amp; OccupancyUnits,'Tenant Occupancy'!AAX$5:AAX23}),INDEX(ARRAYFORMULA({Occu"&amp;"pancyAddresses&amp;"" ""&amp; OccupancyUnits,'Tenant Occupancy'!AAX$5:AAX23}),0,2)&lt;&gt;""""),2,FALSE),IF(AAW9=TODAY(),""Today"",)))))"),"")</f>
        <v/>
      </c>
      <c r="AAX12" s="3" t="str">
        <f>IFERROR(__xludf.DUMMYFUNCTION("IF(ISBLANK($A12),, IF((ARRAYFORMULA(SUM(COUNTIFS(OccupancyAddresses,$A12,OccupancyUnits, $B12, 'Tenant Occupancy'!AAY$5:AAY23,{""&gt;0"",""Occupied"",""Late""}))))&gt;1,""Multiple Bookings"", IF(SUMIFS( 'Tenant Occupancy'!AAY$5:AAY23,OccupancyUnits,$B12,Occupan"&amp;"cyAddresses,$A12)&gt;0,SUMIFS('Tenant Occupancy'!AAY$5:AAY23,OccupancyUnits,$B12,OccupancyAddresses,$A12),IFERROR(VLOOKUP($A12&amp;"" ""&amp;$B12, FILTER(ARRAYFORMULA({OccupancyAddresses&amp;"" ""&amp; OccupancyUnits,'Tenant Occupancy'!AAY$5:AAY23}),INDEX(ARRAYFORMULA({Occu"&amp;"pancyAddresses&amp;"" ""&amp; OccupancyUnits,'Tenant Occupancy'!AAY$5:AAY23}),0,2)&lt;&gt;""""),2,FALSE),IF(AAX9=TODAY(),""Today"",)))))"),"")</f>
        <v/>
      </c>
      <c r="AAY12" s="3" t="str">
        <f>IFERROR(__xludf.DUMMYFUNCTION("IF(ISBLANK($A12),, IF((ARRAYFORMULA(SUM(COUNTIFS(OccupancyAddresses,$A12,OccupancyUnits, $B12, 'Tenant Occupancy'!AAZ$5:AAZ23,{""&gt;0"",""Occupied"",""Late""}))))&gt;1,""Multiple Bookings"", IF(SUMIFS( 'Tenant Occupancy'!AAZ$5:AAZ23,OccupancyUnits,$B12,Occupan"&amp;"cyAddresses,$A12)&gt;0,SUMIFS('Tenant Occupancy'!AAZ$5:AAZ23,OccupancyUnits,$B12,OccupancyAddresses,$A12),IFERROR(VLOOKUP($A12&amp;"" ""&amp;$B12, FILTER(ARRAYFORMULA({OccupancyAddresses&amp;"" ""&amp; OccupancyUnits,'Tenant Occupancy'!AAZ$5:AAZ23}),INDEX(ARRAYFORMULA({Occu"&amp;"pancyAddresses&amp;"" ""&amp; OccupancyUnits,'Tenant Occupancy'!AAZ$5:AAZ23}),0,2)&lt;&gt;""""),2,FALSE),IF(AAY9=TODAY(),""Today"",)))))"),"")</f>
        <v/>
      </c>
      <c r="AAZ12" s="3" t="str">
        <f>IFERROR(__xludf.DUMMYFUNCTION("IF(ISBLANK($A12),, IF((ARRAYFORMULA(SUM(COUNTIFS(OccupancyAddresses,$A12,OccupancyUnits, $B12, 'Tenant Occupancy'!ABA$5:ABA23,{""&gt;0"",""Occupied"",""Late""}))))&gt;1,""Multiple Bookings"", IF(SUMIFS( 'Tenant Occupancy'!ABA$5:ABA23,OccupancyUnits,$B12,Occupan"&amp;"cyAddresses,$A12)&gt;0,SUMIFS('Tenant Occupancy'!ABA$5:ABA23,OccupancyUnits,$B12,OccupancyAddresses,$A12),IFERROR(VLOOKUP($A12&amp;"" ""&amp;$B12, FILTER(ARRAYFORMULA({OccupancyAddresses&amp;"" ""&amp; OccupancyUnits,'Tenant Occupancy'!ABA$5:ABA23}),INDEX(ARRAYFORMULA({Occu"&amp;"pancyAddresses&amp;"" ""&amp; OccupancyUnits,'Tenant Occupancy'!ABA$5:ABA23}),0,2)&lt;&gt;""""),2,FALSE),IF(AAZ9=TODAY(),""Today"",)))))"),"")</f>
        <v/>
      </c>
      <c r="ABA12" s="3" t="str">
        <f>IFERROR(__xludf.DUMMYFUNCTION("IF(ISBLANK($A12),, IF((ARRAYFORMULA(SUM(COUNTIFS(OccupancyAddresses,$A12,OccupancyUnits, $B12, 'Tenant Occupancy'!ABB$5:ABB23,{""&gt;0"",""Occupied"",""Late""}))))&gt;1,""Multiple Bookings"", IF(SUMIFS( 'Tenant Occupancy'!ABB$5:ABB23,OccupancyUnits,$B12,Occupan"&amp;"cyAddresses,$A12)&gt;0,SUMIFS('Tenant Occupancy'!ABB$5:ABB23,OccupancyUnits,$B12,OccupancyAddresses,$A12),IFERROR(VLOOKUP($A12&amp;"" ""&amp;$B12, FILTER(ARRAYFORMULA({OccupancyAddresses&amp;"" ""&amp; OccupancyUnits,'Tenant Occupancy'!ABB$5:ABB23}),INDEX(ARRAYFORMULA({Occu"&amp;"pancyAddresses&amp;"" ""&amp; OccupancyUnits,'Tenant Occupancy'!ABB$5:ABB23}),0,2)&lt;&gt;""""),2,FALSE),IF(ABA9=TODAY(),""Today"",)))))"),"")</f>
        <v/>
      </c>
      <c r="ABB12" s="3" t="str">
        <f>IFERROR(__xludf.DUMMYFUNCTION("IF(ISBLANK($A12),, IF((ARRAYFORMULA(SUM(COUNTIFS(OccupancyAddresses,$A12,OccupancyUnits, $B12, 'Tenant Occupancy'!ABC$5:ABC23,{""&gt;0"",""Occupied"",""Late""}))))&gt;1,""Multiple Bookings"", IF(SUMIFS( 'Tenant Occupancy'!ABC$5:ABC23,OccupancyUnits,$B12,Occupan"&amp;"cyAddresses,$A12)&gt;0,SUMIFS('Tenant Occupancy'!ABC$5:ABC23,OccupancyUnits,$B12,OccupancyAddresses,$A12),IFERROR(VLOOKUP($A12&amp;"" ""&amp;$B12, FILTER(ARRAYFORMULA({OccupancyAddresses&amp;"" ""&amp; OccupancyUnits,'Tenant Occupancy'!ABC$5:ABC23}),INDEX(ARRAYFORMULA({Occu"&amp;"pancyAddresses&amp;"" ""&amp; OccupancyUnits,'Tenant Occupancy'!ABC$5:ABC23}),0,2)&lt;&gt;""""),2,FALSE),IF(ABB9=TODAY(),""Today"",)))))"),"")</f>
        <v/>
      </c>
      <c r="ABC12" s="3" t="str">
        <f>IFERROR(__xludf.DUMMYFUNCTION("IF(ISBLANK($A12),, IF((ARRAYFORMULA(SUM(COUNTIFS(OccupancyAddresses,$A12,OccupancyUnits, $B12, 'Tenant Occupancy'!ABD$5:ABD23,{""&gt;0"",""Occupied"",""Late""}))))&gt;1,""Multiple Bookings"", IF(SUMIFS( 'Tenant Occupancy'!ABD$5:ABD23,OccupancyUnits,$B12,Occupan"&amp;"cyAddresses,$A12)&gt;0,SUMIFS('Tenant Occupancy'!ABD$5:ABD23,OccupancyUnits,$B12,OccupancyAddresses,$A12),IFERROR(VLOOKUP($A12&amp;"" ""&amp;$B12, FILTER(ARRAYFORMULA({OccupancyAddresses&amp;"" ""&amp; OccupancyUnits,'Tenant Occupancy'!ABD$5:ABD23}),INDEX(ARRAYFORMULA({Occu"&amp;"pancyAddresses&amp;"" ""&amp; OccupancyUnits,'Tenant Occupancy'!ABD$5:ABD23}),0,2)&lt;&gt;""""),2,FALSE),IF(ABC9=TODAY(),""Today"",)))))"),"")</f>
        <v/>
      </c>
      <c r="ABD12" s="3" t="str">
        <f>IFERROR(__xludf.DUMMYFUNCTION("IF(ISBLANK($A12),, IF((ARRAYFORMULA(SUM(COUNTIFS(OccupancyAddresses,$A12,OccupancyUnits, $B12, 'Tenant Occupancy'!ABE$5:ABE23,{""&gt;0"",""Occupied"",""Late""}))))&gt;1,""Multiple Bookings"", IF(SUMIFS( 'Tenant Occupancy'!ABE$5:ABE23,OccupancyUnits,$B12,Occupan"&amp;"cyAddresses,$A12)&gt;0,SUMIFS('Tenant Occupancy'!ABE$5:ABE23,OccupancyUnits,$B12,OccupancyAddresses,$A12),IFERROR(VLOOKUP($A12&amp;"" ""&amp;$B12, FILTER(ARRAYFORMULA({OccupancyAddresses&amp;"" ""&amp; OccupancyUnits,'Tenant Occupancy'!ABE$5:ABE23}),INDEX(ARRAYFORMULA({Occu"&amp;"pancyAddresses&amp;"" ""&amp; OccupancyUnits,'Tenant Occupancy'!ABE$5:ABE23}),0,2)&lt;&gt;""""),2,FALSE),IF(ABD9=TODAY(),""Today"",)))))"),"")</f>
        <v/>
      </c>
      <c r="ABE12" s="3" t="str">
        <f>IFERROR(__xludf.DUMMYFUNCTION("IF(ISBLANK($A12),, IF((ARRAYFORMULA(SUM(COUNTIFS(OccupancyAddresses,$A12,OccupancyUnits, $B12, 'Tenant Occupancy'!ABF$5:ABF23,{""&gt;0"",""Occupied"",""Late""}))))&gt;1,""Multiple Bookings"", IF(SUMIFS( 'Tenant Occupancy'!ABF$5:ABF23,OccupancyUnits,$B12,Occupan"&amp;"cyAddresses,$A12)&gt;0,SUMIFS('Tenant Occupancy'!ABF$5:ABF23,OccupancyUnits,$B12,OccupancyAddresses,$A12),IFERROR(VLOOKUP($A12&amp;"" ""&amp;$B12, FILTER(ARRAYFORMULA({OccupancyAddresses&amp;"" ""&amp; OccupancyUnits,'Tenant Occupancy'!ABF$5:ABF23}),INDEX(ARRAYFORMULA({Occu"&amp;"pancyAddresses&amp;"" ""&amp; OccupancyUnits,'Tenant Occupancy'!ABF$5:ABF23}),0,2)&lt;&gt;""""),2,FALSE),IF(ABE9=TODAY(),""Today"",)))))"),"")</f>
        <v/>
      </c>
      <c r="ABF12" s="3" t="str">
        <f>IFERROR(__xludf.DUMMYFUNCTION("IF(ISBLANK($A12),, IF((ARRAYFORMULA(SUM(COUNTIFS(OccupancyAddresses,$A12,OccupancyUnits, $B12, 'Tenant Occupancy'!ABG$5:ABG23,{""&gt;0"",""Occupied"",""Late""}))))&gt;1,""Multiple Bookings"", IF(SUMIFS( 'Tenant Occupancy'!ABG$5:ABG23,OccupancyUnits,$B12,Occupan"&amp;"cyAddresses,$A12)&gt;0,SUMIFS('Tenant Occupancy'!ABG$5:ABG23,OccupancyUnits,$B12,OccupancyAddresses,$A12),IFERROR(VLOOKUP($A12&amp;"" ""&amp;$B12, FILTER(ARRAYFORMULA({OccupancyAddresses&amp;"" ""&amp; OccupancyUnits,'Tenant Occupancy'!ABG$5:ABG23}),INDEX(ARRAYFORMULA({Occu"&amp;"pancyAddresses&amp;"" ""&amp; OccupancyUnits,'Tenant Occupancy'!ABG$5:ABG23}),0,2)&lt;&gt;""""),2,FALSE),IF(ABF9=TODAY(),""Today"",)))))"),"")</f>
        <v/>
      </c>
      <c r="ABG12" s="3"/>
      <c r="ABH12" s="3"/>
      <c r="ABI12" s="3"/>
      <c r="ABJ12" s="3"/>
      <c r="ABK12" s="3"/>
    </row>
    <row r="13" ht="39.0" customHeight="1">
      <c r="A13" s="10"/>
      <c r="B13" s="10"/>
      <c r="C13" s="11"/>
      <c r="D13" s="11"/>
      <c r="E13" s="1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18"/>
      <c r="IZ13" s="3" t="str">
        <f>IFERROR(__xludf.DUMMYFUNCTION("IF(ISBLANK($A13),, IF((ARRAYFORMULA(SUM(COUNTIFS(OccupancyAddresses,$A13,OccupancyUnits, $B13, 'Tenant Occupancy'!JA$5:JA23,{""&gt;0"",""Occupied"",""Late""}))))&gt;1,""Multiple Bookings"", IF(SUMIFS( 'Tenant Occupancy'!JA$5:JA23,OccupancyUnits,$B13,OccupancyAd"&amp;"dresses,$A13)&gt;0,SUMIFS('Tenant Occupancy'!JA$5:JA23,OccupancyUnits,$B13,OccupancyAddresses,$A13),IFERROR(VLOOKUP($A13&amp;"" ""&amp;$B13, FILTER(ARRAYFORMULA({OccupancyAddresses&amp;"" ""&amp; OccupancyUnits,'Tenant Occupancy'!JA$5:JA23}),INDEX(ARRAYFORMULA({OccupancyAdd"&amp;"resses&amp;"" ""&amp; OccupancyUnits,'Tenant Occupancy'!JA$5:JA23}),0,2)&lt;&gt;""""),2,FALSE),IF(IZ10=TODAY(),""Today"",)))))"),"")</f>
        <v/>
      </c>
      <c r="JA13" s="3" t="str">
        <f>IFERROR(__xludf.DUMMYFUNCTION("IF(ISBLANK($A13),, IF((ARRAYFORMULA(SUM(COUNTIFS(OccupancyAddresses,$A13,OccupancyUnits, $B13, 'Tenant Occupancy'!JB$5:JB23,{""&gt;0"",""Occupied"",""Late""}))))&gt;1,""Multiple Bookings"", IF(SUMIFS( 'Tenant Occupancy'!JB$5:JB23,OccupancyUnits,$B13,OccupancyAd"&amp;"dresses,$A13)&gt;0,SUMIFS('Tenant Occupancy'!JB$5:JB23,OccupancyUnits,$B13,OccupancyAddresses,$A13),IFERROR(VLOOKUP($A13&amp;"" ""&amp;$B13, FILTER(ARRAYFORMULA({OccupancyAddresses&amp;"" ""&amp; OccupancyUnits,'Tenant Occupancy'!JB$5:JB23}),INDEX(ARRAYFORMULA({OccupancyAdd"&amp;"resses&amp;"" ""&amp; OccupancyUnits,'Tenant Occupancy'!JB$5:JB23}),0,2)&lt;&gt;""""),2,FALSE),IF(JA10=TODAY(),""Today"",)))))"),"")</f>
        <v/>
      </c>
      <c r="JB13" s="3" t="str">
        <f>IFERROR(__xludf.DUMMYFUNCTION("IF(ISBLANK($A13),, IF((ARRAYFORMULA(SUM(COUNTIFS(OccupancyAddresses,$A13,OccupancyUnits, $B13, 'Tenant Occupancy'!JC$5:JC23,{""&gt;0"",""Occupied"",""Late""}))))&gt;1,""Multiple Bookings"", IF(SUMIFS( 'Tenant Occupancy'!JC$5:JC23,OccupancyUnits,$B13,OccupancyAd"&amp;"dresses,$A13)&gt;0,SUMIFS('Tenant Occupancy'!JC$5:JC23,OccupancyUnits,$B13,OccupancyAddresses,$A13),IFERROR(VLOOKUP($A13&amp;"" ""&amp;$B13, FILTER(ARRAYFORMULA({OccupancyAddresses&amp;"" ""&amp; OccupancyUnits,'Tenant Occupancy'!JC$5:JC23}),INDEX(ARRAYFORMULA({OccupancyAdd"&amp;"resses&amp;"" ""&amp; OccupancyUnits,'Tenant Occupancy'!JC$5:JC23}),0,2)&lt;&gt;""""),2,FALSE),IF(JB10=TODAY(),""Today"",)))))"),"")</f>
        <v/>
      </c>
      <c r="JC13" s="3" t="str">
        <f>IFERROR(__xludf.DUMMYFUNCTION("IF(ISBLANK($A13),, IF((ARRAYFORMULA(SUM(COUNTIFS(OccupancyAddresses,$A13,OccupancyUnits, $B13, 'Tenant Occupancy'!JD$5:JD23,{""&gt;0"",""Occupied"",""Late""}))))&gt;1,""Multiple Bookings"", IF(SUMIFS( 'Tenant Occupancy'!JD$5:JD23,OccupancyUnits,$B13,OccupancyAd"&amp;"dresses,$A13)&gt;0,SUMIFS('Tenant Occupancy'!JD$5:JD23,OccupancyUnits,$B13,OccupancyAddresses,$A13),IFERROR(VLOOKUP($A13&amp;"" ""&amp;$B13, FILTER(ARRAYFORMULA({OccupancyAddresses&amp;"" ""&amp; OccupancyUnits,'Tenant Occupancy'!JD$5:JD23}),INDEX(ARRAYFORMULA({OccupancyAdd"&amp;"resses&amp;"" ""&amp; OccupancyUnits,'Tenant Occupancy'!JD$5:JD23}),0,2)&lt;&gt;""""),2,FALSE),IF(JC10=TODAY(),""Today"",)))))"),"")</f>
        <v/>
      </c>
      <c r="JD13" s="3" t="str">
        <f>IFERROR(__xludf.DUMMYFUNCTION("IF(ISBLANK($A13),, IF((ARRAYFORMULA(SUM(COUNTIFS(OccupancyAddresses,$A13,OccupancyUnits, $B13, 'Tenant Occupancy'!JE$5:JE23,{""&gt;0"",""Occupied"",""Late""}))))&gt;1,""Multiple Bookings"", IF(SUMIFS( 'Tenant Occupancy'!JE$5:JE23,OccupancyUnits,$B13,OccupancyAd"&amp;"dresses,$A13)&gt;0,SUMIFS('Tenant Occupancy'!JE$5:JE23,OccupancyUnits,$B13,OccupancyAddresses,$A13),IFERROR(VLOOKUP($A13&amp;"" ""&amp;$B13, FILTER(ARRAYFORMULA({OccupancyAddresses&amp;"" ""&amp; OccupancyUnits,'Tenant Occupancy'!JE$5:JE23}),INDEX(ARRAYFORMULA({OccupancyAdd"&amp;"resses&amp;"" ""&amp; OccupancyUnits,'Tenant Occupancy'!JE$5:JE23}),0,2)&lt;&gt;""""),2,FALSE),IF(JD10=TODAY(),""Today"",)))))"),"")</f>
        <v/>
      </c>
      <c r="JE13" s="3" t="str">
        <f>IFERROR(__xludf.DUMMYFUNCTION("IF(ISBLANK($A13),, IF((ARRAYFORMULA(SUM(COUNTIFS(OccupancyAddresses,$A13,OccupancyUnits, $B13, 'Tenant Occupancy'!JF$5:JF23,{""&gt;0"",""Occupied"",""Late""}))))&gt;1,""Multiple Bookings"", IF(SUMIFS( 'Tenant Occupancy'!JF$5:JF23,OccupancyUnits,$B13,OccupancyAd"&amp;"dresses,$A13)&gt;0,SUMIFS('Tenant Occupancy'!JF$5:JF23,OccupancyUnits,$B13,OccupancyAddresses,$A13),IFERROR(VLOOKUP($A13&amp;"" ""&amp;$B13, FILTER(ARRAYFORMULA({OccupancyAddresses&amp;"" ""&amp; OccupancyUnits,'Tenant Occupancy'!JF$5:JF23}),INDEX(ARRAYFORMULA({OccupancyAdd"&amp;"resses&amp;"" ""&amp; OccupancyUnits,'Tenant Occupancy'!JF$5:JF23}),0,2)&lt;&gt;""""),2,FALSE),IF(JE10=TODAY(),""Today"",)))))"),"")</f>
        <v/>
      </c>
      <c r="JF13" s="3" t="str">
        <f>IFERROR(__xludf.DUMMYFUNCTION("IF(ISBLANK($A13),, IF((ARRAYFORMULA(SUM(COUNTIFS(OccupancyAddresses,$A13,OccupancyUnits, $B13, 'Tenant Occupancy'!JG$5:JG23,{""&gt;0"",""Occupied"",""Late""}))))&gt;1,""Multiple Bookings"", IF(SUMIFS( 'Tenant Occupancy'!JG$5:JG23,OccupancyUnits,$B13,OccupancyAd"&amp;"dresses,$A13)&gt;0,SUMIFS('Tenant Occupancy'!JG$5:JG23,OccupancyUnits,$B13,OccupancyAddresses,$A13),IFERROR(VLOOKUP($A13&amp;"" ""&amp;$B13, FILTER(ARRAYFORMULA({OccupancyAddresses&amp;"" ""&amp; OccupancyUnits,'Tenant Occupancy'!JG$5:JG23}),INDEX(ARRAYFORMULA({OccupancyAdd"&amp;"resses&amp;"" ""&amp; OccupancyUnits,'Tenant Occupancy'!JG$5:JG23}),0,2)&lt;&gt;""""),2,FALSE),IF(JF10=TODAY(),""Today"",)))))"),"")</f>
        <v/>
      </c>
      <c r="JG13" s="3" t="str">
        <f>IFERROR(__xludf.DUMMYFUNCTION("IF(ISBLANK($A13),, IF((ARRAYFORMULA(SUM(COUNTIFS(OccupancyAddresses,$A13,OccupancyUnits, $B13, 'Tenant Occupancy'!JH$5:JH23,{""&gt;0"",""Occupied"",""Late""}))))&gt;1,""Multiple Bookings"", IF(SUMIFS( 'Tenant Occupancy'!JH$5:JH23,OccupancyUnits,$B13,OccupancyAd"&amp;"dresses,$A13)&gt;0,SUMIFS('Tenant Occupancy'!JH$5:JH23,OccupancyUnits,$B13,OccupancyAddresses,$A13),IFERROR(VLOOKUP($A13&amp;"" ""&amp;$B13, FILTER(ARRAYFORMULA({OccupancyAddresses&amp;"" ""&amp; OccupancyUnits,'Tenant Occupancy'!JH$5:JH23}),INDEX(ARRAYFORMULA({OccupancyAdd"&amp;"resses&amp;"" ""&amp; OccupancyUnits,'Tenant Occupancy'!JH$5:JH23}),0,2)&lt;&gt;""""),2,FALSE),IF(JG10=TODAY(),""Today"",)))))"),"")</f>
        <v/>
      </c>
      <c r="JH13" s="3" t="str">
        <f>IFERROR(__xludf.DUMMYFUNCTION("IF(ISBLANK($A13),, IF((ARRAYFORMULA(SUM(COUNTIFS(OccupancyAddresses,$A13,OccupancyUnits, $B13, 'Tenant Occupancy'!JI$5:JI23,{""&gt;0"",""Occupied"",""Late""}))))&gt;1,""Multiple Bookings"", IF(SUMIFS( 'Tenant Occupancy'!JI$5:JI23,OccupancyUnits,$B13,OccupancyAd"&amp;"dresses,$A13)&gt;0,SUMIFS('Tenant Occupancy'!JI$5:JI23,OccupancyUnits,$B13,OccupancyAddresses,$A13),IFERROR(VLOOKUP($A13&amp;"" ""&amp;$B13, FILTER(ARRAYFORMULA({OccupancyAddresses&amp;"" ""&amp; OccupancyUnits,'Tenant Occupancy'!JI$5:JI23}),INDEX(ARRAYFORMULA({OccupancyAdd"&amp;"resses&amp;"" ""&amp; OccupancyUnits,'Tenant Occupancy'!JI$5:JI23}),0,2)&lt;&gt;""""),2,FALSE),IF(JH10=TODAY(),""Today"",)))))"),"")</f>
        <v/>
      </c>
      <c r="JI13" s="3" t="str">
        <f>IFERROR(__xludf.DUMMYFUNCTION("IF(ISBLANK($A13),, IF((ARRAYFORMULA(SUM(COUNTIFS(OccupancyAddresses,$A13,OccupancyUnits, $B13, 'Tenant Occupancy'!JJ$5:JJ23,{""&gt;0"",""Occupied"",""Late""}))))&gt;1,""Multiple Bookings"", IF(SUMIFS( 'Tenant Occupancy'!JJ$5:JJ23,OccupancyUnits,$B13,OccupancyAd"&amp;"dresses,$A13)&gt;0,SUMIFS('Tenant Occupancy'!JJ$5:JJ23,OccupancyUnits,$B13,OccupancyAddresses,$A13),IFERROR(VLOOKUP($A13&amp;"" ""&amp;$B13, FILTER(ARRAYFORMULA({OccupancyAddresses&amp;"" ""&amp; OccupancyUnits,'Tenant Occupancy'!JJ$5:JJ23}),INDEX(ARRAYFORMULA({OccupancyAdd"&amp;"resses&amp;"" ""&amp; OccupancyUnits,'Tenant Occupancy'!JJ$5:JJ23}),0,2)&lt;&gt;""""),2,FALSE),IF(JI10=TODAY(),""Today"",)))))"),"")</f>
        <v/>
      </c>
      <c r="JJ13" s="3" t="str">
        <f>IFERROR(__xludf.DUMMYFUNCTION("IF(ISBLANK($A13),, IF((ARRAYFORMULA(SUM(COUNTIFS(OccupancyAddresses,$A13,OccupancyUnits, $B13, 'Tenant Occupancy'!JK$5:JK23,{""&gt;0"",""Occupied"",""Late""}))))&gt;1,""Multiple Bookings"", IF(SUMIFS( 'Tenant Occupancy'!JK$5:JK23,OccupancyUnits,$B13,OccupancyAd"&amp;"dresses,$A13)&gt;0,SUMIFS('Tenant Occupancy'!JK$5:JK23,OccupancyUnits,$B13,OccupancyAddresses,$A13),IFERROR(VLOOKUP($A13&amp;"" ""&amp;$B13, FILTER(ARRAYFORMULA({OccupancyAddresses&amp;"" ""&amp; OccupancyUnits,'Tenant Occupancy'!JK$5:JK23}),INDEX(ARRAYFORMULA({OccupancyAdd"&amp;"resses&amp;"" ""&amp; OccupancyUnits,'Tenant Occupancy'!JK$5:JK23}),0,2)&lt;&gt;""""),2,FALSE),IF(JJ10=TODAY(),""Today"",)))))"),"")</f>
        <v/>
      </c>
      <c r="JK13" s="3" t="str">
        <f>IFERROR(__xludf.DUMMYFUNCTION("IF(ISBLANK($A13),, IF((ARRAYFORMULA(SUM(COUNTIFS(OccupancyAddresses,$A13,OccupancyUnits, $B13, 'Tenant Occupancy'!JL$5:JL23,{""&gt;0"",""Occupied"",""Late""}))))&gt;1,""Multiple Bookings"", IF(SUMIFS( 'Tenant Occupancy'!JL$5:JL23,OccupancyUnits,$B13,OccupancyAd"&amp;"dresses,$A13)&gt;0,SUMIFS('Tenant Occupancy'!JL$5:JL23,OccupancyUnits,$B13,OccupancyAddresses,$A13),IFERROR(VLOOKUP($A13&amp;"" ""&amp;$B13, FILTER(ARRAYFORMULA({OccupancyAddresses&amp;"" ""&amp; OccupancyUnits,'Tenant Occupancy'!JL$5:JL23}),INDEX(ARRAYFORMULA({OccupancyAdd"&amp;"resses&amp;"" ""&amp; OccupancyUnits,'Tenant Occupancy'!JL$5:JL23}),0,2)&lt;&gt;""""),2,FALSE),IF(JK10=TODAY(),""Today"",)))))"),"")</f>
        <v/>
      </c>
      <c r="JL13" s="3" t="str">
        <f>IFERROR(__xludf.DUMMYFUNCTION("IF(ISBLANK($A13),, IF((ARRAYFORMULA(SUM(COUNTIFS(OccupancyAddresses,$A13,OccupancyUnits, $B13, 'Tenant Occupancy'!JM$5:JM23,{""&gt;0"",""Occupied"",""Late""}))))&gt;1,""Multiple Bookings"", IF(SUMIFS( 'Tenant Occupancy'!JM$5:JM23,OccupancyUnits,$B13,OccupancyAd"&amp;"dresses,$A13)&gt;0,SUMIFS('Tenant Occupancy'!JM$5:JM23,OccupancyUnits,$B13,OccupancyAddresses,$A13),IFERROR(VLOOKUP($A13&amp;"" ""&amp;$B13, FILTER(ARRAYFORMULA({OccupancyAddresses&amp;"" ""&amp; OccupancyUnits,'Tenant Occupancy'!JM$5:JM23}),INDEX(ARRAYFORMULA({OccupancyAdd"&amp;"resses&amp;"" ""&amp; OccupancyUnits,'Tenant Occupancy'!JM$5:JM23}),0,2)&lt;&gt;""""),2,FALSE),IF(JL10=TODAY(),""Today"",)))))"),"")</f>
        <v/>
      </c>
      <c r="JM13" s="3" t="str">
        <f>IFERROR(__xludf.DUMMYFUNCTION("IF(ISBLANK($A13),, IF((ARRAYFORMULA(SUM(COUNTIFS(OccupancyAddresses,$A13,OccupancyUnits, $B13, 'Tenant Occupancy'!JN$5:JN23,{""&gt;0"",""Occupied"",""Late""}))))&gt;1,""Multiple Bookings"", IF(SUMIFS( 'Tenant Occupancy'!JN$5:JN23,OccupancyUnits,$B13,OccupancyAd"&amp;"dresses,$A13)&gt;0,SUMIFS('Tenant Occupancy'!JN$5:JN23,OccupancyUnits,$B13,OccupancyAddresses,$A13),IFERROR(VLOOKUP($A13&amp;"" ""&amp;$B13, FILTER(ARRAYFORMULA({OccupancyAddresses&amp;"" ""&amp; OccupancyUnits,'Tenant Occupancy'!JN$5:JN23}),INDEX(ARRAYFORMULA({OccupancyAdd"&amp;"resses&amp;"" ""&amp; OccupancyUnits,'Tenant Occupancy'!JN$5:JN23}),0,2)&lt;&gt;""""),2,FALSE),IF(JM10=TODAY(),""Today"",)))))"),"")</f>
        <v/>
      </c>
      <c r="JN13" s="3" t="str">
        <f>IFERROR(__xludf.DUMMYFUNCTION("IF(ISBLANK($A13),, IF((ARRAYFORMULA(SUM(COUNTIFS(OccupancyAddresses,$A13,OccupancyUnits, $B13, 'Tenant Occupancy'!JO$5:JO23,{""&gt;0"",""Occupied"",""Late""}))))&gt;1,""Multiple Bookings"", IF(SUMIFS( 'Tenant Occupancy'!JO$5:JO23,OccupancyUnits,$B13,OccupancyAd"&amp;"dresses,$A13)&gt;0,SUMIFS('Tenant Occupancy'!JO$5:JO23,OccupancyUnits,$B13,OccupancyAddresses,$A13),IFERROR(VLOOKUP($A13&amp;"" ""&amp;$B13, FILTER(ARRAYFORMULA({OccupancyAddresses&amp;"" ""&amp; OccupancyUnits,'Tenant Occupancy'!JO$5:JO23}),INDEX(ARRAYFORMULA({OccupancyAdd"&amp;"resses&amp;"" ""&amp; OccupancyUnits,'Tenant Occupancy'!JO$5:JO23}),0,2)&lt;&gt;""""),2,FALSE),IF(JN10=TODAY(),""Today"",)))))"),"")</f>
        <v/>
      </c>
      <c r="JO13" s="3" t="str">
        <f>IFERROR(__xludf.DUMMYFUNCTION("IF(ISBLANK($A13),, IF((ARRAYFORMULA(SUM(COUNTIFS(OccupancyAddresses,$A13,OccupancyUnits, $B13, 'Tenant Occupancy'!JP$5:JP23,{""&gt;0"",""Occupied"",""Late""}))))&gt;1,""Multiple Bookings"", IF(SUMIFS( 'Tenant Occupancy'!JP$5:JP23,OccupancyUnits,$B13,OccupancyAd"&amp;"dresses,$A13)&gt;0,SUMIFS('Tenant Occupancy'!JP$5:JP23,OccupancyUnits,$B13,OccupancyAddresses,$A13),IFERROR(VLOOKUP($A13&amp;"" ""&amp;$B13, FILTER(ARRAYFORMULA({OccupancyAddresses&amp;"" ""&amp; OccupancyUnits,'Tenant Occupancy'!JP$5:JP23}),INDEX(ARRAYFORMULA({OccupancyAdd"&amp;"resses&amp;"" ""&amp; OccupancyUnits,'Tenant Occupancy'!JP$5:JP23}),0,2)&lt;&gt;""""),2,FALSE),IF(JO10=TODAY(),""Today"",)))))"),"")</f>
        <v/>
      </c>
      <c r="JP13" s="3" t="str">
        <f>IFERROR(__xludf.DUMMYFUNCTION("IF(ISBLANK($A13),, IF((ARRAYFORMULA(SUM(COUNTIFS(OccupancyAddresses,$A13,OccupancyUnits, $B13, 'Tenant Occupancy'!JQ$5:JQ23,{""&gt;0"",""Occupied"",""Late""}))))&gt;1,""Multiple Bookings"", IF(SUMIFS( 'Tenant Occupancy'!JQ$5:JQ23,OccupancyUnits,$B13,OccupancyAd"&amp;"dresses,$A13)&gt;0,SUMIFS('Tenant Occupancy'!JQ$5:JQ23,OccupancyUnits,$B13,OccupancyAddresses,$A13),IFERROR(VLOOKUP($A13&amp;"" ""&amp;$B13, FILTER(ARRAYFORMULA({OccupancyAddresses&amp;"" ""&amp; OccupancyUnits,'Tenant Occupancy'!JQ$5:JQ23}),INDEX(ARRAYFORMULA({OccupancyAdd"&amp;"resses&amp;"" ""&amp; OccupancyUnits,'Tenant Occupancy'!JQ$5:JQ23}),0,2)&lt;&gt;""""),2,FALSE),IF(JP10=TODAY(),""Today"",)))))"),"")</f>
        <v/>
      </c>
      <c r="JQ13" s="3" t="str">
        <f>IFERROR(__xludf.DUMMYFUNCTION("IF(ISBLANK($A13),, IF((ARRAYFORMULA(SUM(COUNTIFS(OccupancyAddresses,$A13,OccupancyUnits, $B13, 'Tenant Occupancy'!JR$5:JR23,{""&gt;0"",""Occupied"",""Late""}))))&gt;1,""Multiple Bookings"", IF(SUMIFS( 'Tenant Occupancy'!JR$5:JR23,OccupancyUnits,$B13,OccupancyAd"&amp;"dresses,$A13)&gt;0,SUMIFS('Tenant Occupancy'!JR$5:JR23,OccupancyUnits,$B13,OccupancyAddresses,$A13),IFERROR(VLOOKUP($A13&amp;"" ""&amp;$B13, FILTER(ARRAYFORMULA({OccupancyAddresses&amp;"" ""&amp; OccupancyUnits,'Tenant Occupancy'!JR$5:JR23}),INDEX(ARRAYFORMULA({OccupancyAdd"&amp;"resses&amp;"" ""&amp; OccupancyUnits,'Tenant Occupancy'!JR$5:JR23}),0,2)&lt;&gt;""""),2,FALSE),IF(JQ10=TODAY(),""Today"",)))))"),"")</f>
        <v/>
      </c>
      <c r="JR13" s="3" t="str">
        <f>IFERROR(__xludf.DUMMYFUNCTION("IF(ISBLANK($A13),, IF((ARRAYFORMULA(SUM(COUNTIFS(OccupancyAddresses,$A13,OccupancyUnits, $B13, 'Tenant Occupancy'!JS$5:JS23,{""&gt;0"",""Occupied"",""Late""}))))&gt;1,""Multiple Bookings"", IF(SUMIFS( 'Tenant Occupancy'!JS$5:JS23,OccupancyUnits,$B13,OccupancyAd"&amp;"dresses,$A13)&gt;0,SUMIFS('Tenant Occupancy'!JS$5:JS23,OccupancyUnits,$B13,OccupancyAddresses,$A13),IFERROR(VLOOKUP($A13&amp;"" ""&amp;$B13, FILTER(ARRAYFORMULA({OccupancyAddresses&amp;"" ""&amp; OccupancyUnits,'Tenant Occupancy'!JS$5:JS23}),INDEX(ARRAYFORMULA({OccupancyAdd"&amp;"resses&amp;"" ""&amp; OccupancyUnits,'Tenant Occupancy'!JS$5:JS23}),0,2)&lt;&gt;""""),2,FALSE),IF(JR10=TODAY(),""Today"",)))))"),"")</f>
        <v/>
      </c>
      <c r="JS13" s="3" t="str">
        <f>IFERROR(__xludf.DUMMYFUNCTION("IF(ISBLANK($A13),, IF((ARRAYFORMULA(SUM(COUNTIFS(OccupancyAddresses,$A13,OccupancyUnits, $B13, 'Tenant Occupancy'!JT$5:JT23,{""&gt;0"",""Occupied"",""Late""}))))&gt;1,""Multiple Bookings"", IF(SUMIFS( 'Tenant Occupancy'!JT$5:JT23,OccupancyUnits,$B13,OccupancyAd"&amp;"dresses,$A13)&gt;0,SUMIFS('Tenant Occupancy'!JT$5:JT23,OccupancyUnits,$B13,OccupancyAddresses,$A13),IFERROR(VLOOKUP($A13&amp;"" ""&amp;$B13, FILTER(ARRAYFORMULA({OccupancyAddresses&amp;"" ""&amp; OccupancyUnits,'Tenant Occupancy'!JT$5:JT23}),INDEX(ARRAYFORMULA({OccupancyAdd"&amp;"resses&amp;"" ""&amp; OccupancyUnits,'Tenant Occupancy'!JT$5:JT23}),0,2)&lt;&gt;""""),2,FALSE),IF(JS10=TODAY(),""Today"",)))))"),"")</f>
        <v/>
      </c>
      <c r="JT13" s="3" t="str">
        <f>IFERROR(__xludf.DUMMYFUNCTION("IF(ISBLANK($A13),, IF((ARRAYFORMULA(SUM(COUNTIFS(OccupancyAddresses,$A13,OccupancyUnits, $B13, 'Tenant Occupancy'!JU$5:JU23,{""&gt;0"",""Occupied"",""Late""}))))&gt;1,""Multiple Bookings"", IF(SUMIFS( 'Tenant Occupancy'!JU$5:JU23,OccupancyUnits,$B13,OccupancyAd"&amp;"dresses,$A13)&gt;0,SUMIFS('Tenant Occupancy'!JU$5:JU23,OccupancyUnits,$B13,OccupancyAddresses,$A13),IFERROR(VLOOKUP($A13&amp;"" ""&amp;$B13, FILTER(ARRAYFORMULA({OccupancyAddresses&amp;"" ""&amp; OccupancyUnits,'Tenant Occupancy'!JU$5:JU23}),INDEX(ARRAYFORMULA({OccupancyAdd"&amp;"resses&amp;"" ""&amp; OccupancyUnits,'Tenant Occupancy'!JU$5:JU23}),0,2)&lt;&gt;""""),2,FALSE),IF(JT10=TODAY(),""Today"",)))))"),"")</f>
        <v/>
      </c>
      <c r="JU13" s="3" t="str">
        <f>IFERROR(__xludf.DUMMYFUNCTION("IF(ISBLANK($A13),, IF((ARRAYFORMULA(SUM(COUNTIFS(OccupancyAddresses,$A13,OccupancyUnits, $B13, 'Tenant Occupancy'!JV$5:JV23,{""&gt;0"",""Occupied"",""Late""}))))&gt;1,""Multiple Bookings"", IF(SUMIFS( 'Tenant Occupancy'!JV$5:JV23,OccupancyUnits,$B13,OccupancyAd"&amp;"dresses,$A13)&gt;0,SUMIFS('Tenant Occupancy'!JV$5:JV23,OccupancyUnits,$B13,OccupancyAddresses,$A13),IFERROR(VLOOKUP($A13&amp;"" ""&amp;$B13, FILTER(ARRAYFORMULA({OccupancyAddresses&amp;"" ""&amp; OccupancyUnits,'Tenant Occupancy'!JV$5:JV23}),INDEX(ARRAYFORMULA({OccupancyAdd"&amp;"resses&amp;"" ""&amp; OccupancyUnits,'Tenant Occupancy'!JV$5:JV23}),0,2)&lt;&gt;""""),2,FALSE),IF(JU10=TODAY(),""Today"",)))))"),"")</f>
        <v/>
      </c>
      <c r="JV13" s="3" t="str">
        <f>IFERROR(__xludf.DUMMYFUNCTION("IF(ISBLANK($A13),, IF((ARRAYFORMULA(SUM(COUNTIFS(OccupancyAddresses,$A13,OccupancyUnits, $B13, 'Tenant Occupancy'!JW$5:JW23,{""&gt;0"",""Occupied"",""Late""}))))&gt;1,""Multiple Bookings"", IF(SUMIFS( 'Tenant Occupancy'!JW$5:JW23,OccupancyUnits,$B13,OccupancyAd"&amp;"dresses,$A13)&gt;0,SUMIFS('Tenant Occupancy'!JW$5:JW23,OccupancyUnits,$B13,OccupancyAddresses,$A13),IFERROR(VLOOKUP($A13&amp;"" ""&amp;$B13, FILTER(ARRAYFORMULA({OccupancyAddresses&amp;"" ""&amp; OccupancyUnits,'Tenant Occupancy'!JW$5:JW23}),INDEX(ARRAYFORMULA({OccupancyAdd"&amp;"resses&amp;"" ""&amp; OccupancyUnits,'Tenant Occupancy'!JW$5:JW23}),0,2)&lt;&gt;""""),2,FALSE),IF(JV10=TODAY(),""Today"",)))))"),"")</f>
        <v/>
      </c>
      <c r="JW13" s="3" t="str">
        <f>IFERROR(__xludf.DUMMYFUNCTION("IF(ISBLANK($A13),, IF((ARRAYFORMULA(SUM(COUNTIFS(OccupancyAddresses,$A13,OccupancyUnits, $B13, 'Tenant Occupancy'!JX$5:JX23,{""&gt;0"",""Occupied"",""Late""}))))&gt;1,""Multiple Bookings"", IF(SUMIFS( 'Tenant Occupancy'!JX$5:JX23,OccupancyUnits,$B13,OccupancyAd"&amp;"dresses,$A13)&gt;0,SUMIFS('Tenant Occupancy'!JX$5:JX23,OccupancyUnits,$B13,OccupancyAddresses,$A13),IFERROR(VLOOKUP($A13&amp;"" ""&amp;$B13, FILTER(ARRAYFORMULA({OccupancyAddresses&amp;"" ""&amp; OccupancyUnits,'Tenant Occupancy'!JX$5:JX23}),INDEX(ARRAYFORMULA({OccupancyAdd"&amp;"resses&amp;"" ""&amp; OccupancyUnits,'Tenant Occupancy'!JX$5:JX23}),0,2)&lt;&gt;""""),2,FALSE),IF(JW10=TODAY(),""Today"",)))))"),"")</f>
        <v/>
      </c>
      <c r="JX13" s="3" t="str">
        <f>IFERROR(__xludf.DUMMYFUNCTION("IF(ISBLANK($A13),, IF((ARRAYFORMULA(SUM(COUNTIFS(OccupancyAddresses,$A13,OccupancyUnits, $B13, 'Tenant Occupancy'!JY$5:JY23,{""&gt;0"",""Occupied"",""Late""}))))&gt;1,""Multiple Bookings"", IF(SUMIFS( 'Tenant Occupancy'!JY$5:JY23,OccupancyUnits,$B13,OccupancyAd"&amp;"dresses,$A13)&gt;0,SUMIFS('Tenant Occupancy'!JY$5:JY23,OccupancyUnits,$B13,OccupancyAddresses,$A13),IFERROR(VLOOKUP($A13&amp;"" ""&amp;$B13, FILTER(ARRAYFORMULA({OccupancyAddresses&amp;"" ""&amp; OccupancyUnits,'Tenant Occupancy'!JY$5:JY23}),INDEX(ARRAYFORMULA({OccupancyAdd"&amp;"resses&amp;"" ""&amp; OccupancyUnits,'Tenant Occupancy'!JY$5:JY23}),0,2)&lt;&gt;""""),2,FALSE),IF(JX10=TODAY(),""Today"",)))))"),"")</f>
        <v/>
      </c>
      <c r="JY13" s="3" t="str">
        <f>IFERROR(__xludf.DUMMYFUNCTION("IF(ISBLANK($A13),, IF((ARRAYFORMULA(SUM(COUNTIFS(OccupancyAddresses,$A13,OccupancyUnits, $B13, 'Tenant Occupancy'!JZ$5:JZ23,{""&gt;0"",""Occupied"",""Late""}))))&gt;1,""Multiple Bookings"", IF(SUMIFS( 'Tenant Occupancy'!JZ$5:JZ23,OccupancyUnits,$B13,OccupancyAd"&amp;"dresses,$A13)&gt;0,SUMIFS('Tenant Occupancy'!JZ$5:JZ23,OccupancyUnits,$B13,OccupancyAddresses,$A13),IFERROR(VLOOKUP($A13&amp;"" ""&amp;$B13, FILTER(ARRAYFORMULA({OccupancyAddresses&amp;"" ""&amp; OccupancyUnits,'Tenant Occupancy'!JZ$5:JZ23}),INDEX(ARRAYFORMULA({OccupancyAdd"&amp;"resses&amp;"" ""&amp; OccupancyUnits,'Tenant Occupancy'!JZ$5:JZ23}),0,2)&lt;&gt;""""),2,FALSE),IF(JY10=TODAY(),""Today"",)))))"),"")</f>
        <v/>
      </c>
      <c r="JZ13" s="3" t="str">
        <f>IFERROR(__xludf.DUMMYFUNCTION("IF(ISBLANK($A13),, IF((ARRAYFORMULA(SUM(COUNTIFS(OccupancyAddresses,$A13,OccupancyUnits, $B13, 'Tenant Occupancy'!KA$5:KA23,{""&gt;0"",""Occupied"",""Late""}))))&gt;1,""Multiple Bookings"", IF(SUMIFS( 'Tenant Occupancy'!KA$5:KA23,OccupancyUnits,$B13,OccupancyAd"&amp;"dresses,$A13)&gt;0,SUMIFS('Tenant Occupancy'!KA$5:KA23,OccupancyUnits,$B13,OccupancyAddresses,$A13),IFERROR(VLOOKUP($A13&amp;"" ""&amp;$B13, FILTER(ARRAYFORMULA({OccupancyAddresses&amp;"" ""&amp; OccupancyUnits,'Tenant Occupancy'!KA$5:KA23}),INDEX(ARRAYFORMULA({OccupancyAdd"&amp;"resses&amp;"" ""&amp; OccupancyUnits,'Tenant Occupancy'!KA$5:KA23}),0,2)&lt;&gt;""""),2,FALSE),IF(JZ10=TODAY(),""Today"",)))))"),"")</f>
        <v/>
      </c>
      <c r="KA13" s="3" t="str">
        <f>IFERROR(__xludf.DUMMYFUNCTION("IF(ISBLANK($A13),, IF((ARRAYFORMULA(SUM(COUNTIFS(OccupancyAddresses,$A13,OccupancyUnits, $B13, 'Tenant Occupancy'!KB$5:KB23,{""&gt;0"",""Occupied"",""Late""}))))&gt;1,""Multiple Bookings"", IF(SUMIFS( 'Tenant Occupancy'!KB$5:KB23,OccupancyUnits,$B13,OccupancyAd"&amp;"dresses,$A13)&gt;0,SUMIFS('Tenant Occupancy'!KB$5:KB23,OccupancyUnits,$B13,OccupancyAddresses,$A13),IFERROR(VLOOKUP($A13&amp;"" ""&amp;$B13, FILTER(ARRAYFORMULA({OccupancyAddresses&amp;"" ""&amp; OccupancyUnits,'Tenant Occupancy'!KB$5:KB23}),INDEX(ARRAYFORMULA({OccupancyAdd"&amp;"resses&amp;"" ""&amp; OccupancyUnits,'Tenant Occupancy'!KB$5:KB23}),0,2)&lt;&gt;""""),2,FALSE),IF(KA10=TODAY(),""Today"",)))))"),"")</f>
        <v/>
      </c>
      <c r="KB13" s="3" t="str">
        <f>IFERROR(__xludf.DUMMYFUNCTION("IF(ISBLANK($A13),, IF((ARRAYFORMULA(SUM(COUNTIFS(OccupancyAddresses,$A13,OccupancyUnits, $B13, 'Tenant Occupancy'!KC$5:KC23,{""&gt;0"",""Occupied"",""Late""}))))&gt;1,""Multiple Bookings"", IF(SUMIFS( 'Tenant Occupancy'!KC$5:KC23,OccupancyUnits,$B13,OccupancyAd"&amp;"dresses,$A13)&gt;0,SUMIFS('Tenant Occupancy'!KC$5:KC23,OccupancyUnits,$B13,OccupancyAddresses,$A13),IFERROR(VLOOKUP($A13&amp;"" ""&amp;$B13, FILTER(ARRAYFORMULA({OccupancyAddresses&amp;"" ""&amp; OccupancyUnits,'Tenant Occupancy'!KC$5:KC23}),INDEX(ARRAYFORMULA({OccupancyAdd"&amp;"resses&amp;"" ""&amp; OccupancyUnits,'Tenant Occupancy'!KC$5:KC23}),0,2)&lt;&gt;""""),2,FALSE),IF(KB10=TODAY(),""Today"",)))))"),"")</f>
        <v/>
      </c>
      <c r="KC13" s="3" t="str">
        <f>IFERROR(__xludf.DUMMYFUNCTION("IF(ISBLANK($A13),, IF((ARRAYFORMULA(SUM(COUNTIFS(OccupancyAddresses,$A13,OccupancyUnits, $B13, 'Tenant Occupancy'!KD$5:KD23,{""&gt;0"",""Occupied"",""Late""}))))&gt;1,""Multiple Bookings"", IF(SUMIFS( 'Tenant Occupancy'!KD$5:KD23,OccupancyUnits,$B13,OccupancyAd"&amp;"dresses,$A13)&gt;0,SUMIFS('Tenant Occupancy'!KD$5:KD23,OccupancyUnits,$B13,OccupancyAddresses,$A13),IFERROR(VLOOKUP($A13&amp;"" ""&amp;$B13, FILTER(ARRAYFORMULA({OccupancyAddresses&amp;"" ""&amp; OccupancyUnits,'Tenant Occupancy'!KD$5:KD23}),INDEX(ARRAYFORMULA({OccupancyAdd"&amp;"resses&amp;"" ""&amp; OccupancyUnits,'Tenant Occupancy'!KD$5:KD23}),0,2)&lt;&gt;""""),2,FALSE),IF(KC10=TODAY(),""Today"",)))))"),"")</f>
        <v/>
      </c>
      <c r="KD13" s="3" t="str">
        <f>IFERROR(__xludf.DUMMYFUNCTION("IF(ISBLANK($A13),, IF((ARRAYFORMULA(SUM(COUNTIFS(OccupancyAddresses,$A13,OccupancyUnits, $B13, 'Tenant Occupancy'!KE$5:KE23,{""&gt;0"",""Occupied"",""Late""}))))&gt;1,""Multiple Bookings"", IF(SUMIFS( 'Tenant Occupancy'!KE$5:KE23,OccupancyUnits,$B13,OccupancyAd"&amp;"dresses,$A13)&gt;0,SUMIFS('Tenant Occupancy'!KE$5:KE23,OccupancyUnits,$B13,OccupancyAddresses,$A13),IFERROR(VLOOKUP($A13&amp;"" ""&amp;$B13, FILTER(ARRAYFORMULA({OccupancyAddresses&amp;"" ""&amp; OccupancyUnits,'Tenant Occupancy'!KE$5:KE23}),INDEX(ARRAYFORMULA({OccupancyAdd"&amp;"resses&amp;"" ""&amp; OccupancyUnits,'Tenant Occupancy'!KE$5:KE23}),0,2)&lt;&gt;""""),2,FALSE),IF(KD10=TODAY(),""Today"",)))))"),"")</f>
        <v/>
      </c>
      <c r="KE13" s="3" t="str">
        <f>IFERROR(__xludf.DUMMYFUNCTION("IF(ISBLANK($A13),, IF((ARRAYFORMULA(SUM(COUNTIFS(OccupancyAddresses,$A13,OccupancyUnits, $B13, 'Tenant Occupancy'!KF$5:KF23,{""&gt;0"",""Occupied"",""Late""}))))&gt;1,""Multiple Bookings"", IF(SUMIFS( 'Tenant Occupancy'!KF$5:KF23,OccupancyUnits,$B13,OccupancyAd"&amp;"dresses,$A13)&gt;0,SUMIFS('Tenant Occupancy'!KF$5:KF23,OccupancyUnits,$B13,OccupancyAddresses,$A13),IFERROR(VLOOKUP($A13&amp;"" ""&amp;$B13, FILTER(ARRAYFORMULA({OccupancyAddresses&amp;"" ""&amp; OccupancyUnits,'Tenant Occupancy'!KF$5:KF23}),INDEX(ARRAYFORMULA({OccupancyAdd"&amp;"resses&amp;"" ""&amp; OccupancyUnits,'Tenant Occupancy'!KF$5:KF23}),0,2)&lt;&gt;""""),2,FALSE),IF(KE10=TODAY(),""Today"",)))))"),"")</f>
        <v/>
      </c>
      <c r="KF13" s="3" t="str">
        <f>IFERROR(__xludf.DUMMYFUNCTION("IF(ISBLANK($A13),, IF((ARRAYFORMULA(SUM(COUNTIFS(OccupancyAddresses,$A13,OccupancyUnits, $B13, 'Tenant Occupancy'!KG$5:KG23,{""&gt;0"",""Occupied"",""Late""}))))&gt;1,""Multiple Bookings"", IF(SUMIFS( 'Tenant Occupancy'!KG$5:KG23,OccupancyUnits,$B13,OccupancyAd"&amp;"dresses,$A13)&gt;0,SUMIFS('Tenant Occupancy'!KG$5:KG23,OccupancyUnits,$B13,OccupancyAddresses,$A13),IFERROR(VLOOKUP($A13&amp;"" ""&amp;$B13, FILTER(ARRAYFORMULA({OccupancyAddresses&amp;"" ""&amp; OccupancyUnits,'Tenant Occupancy'!KG$5:KG23}),INDEX(ARRAYFORMULA({OccupancyAdd"&amp;"resses&amp;"" ""&amp; OccupancyUnits,'Tenant Occupancy'!KG$5:KG23}),0,2)&lt;&gt;""""),2,FALSE),IF(KF10=TODAY(),""Today"",)))))"),"")</f>
        <v/>
      </c>
      <c r="KG13" s="3" t="str">
        <f>IFERROR(__xludf.DUMMYFUNCTION("IF(ISBLANK($A13),, IF((ARRAYFORMULA(SUM(COUNTIFS(OccupancyAddresses,$A13,OccupancyUnits, $B13, 'Tenant Occupancy'!KH$5:KH23,{""&gt;0"",""Occupied"",""Late""}))))&gt;1,""Multiple Bookings"", IF(SUMIFS( 'Tenant Occupancy'!KH$5:KH23,OccupancyUnits,$B13,OccupancyAd"&amp;"dresses,$A13)&gt;0,SUMIFS('Tenant Occupancy'!KH$5:KH23,OccupancyUnits,$B13,OccupancyAddresses,$A13),IFERROR(VLOOKUP($A13&amp;"" ""&amp;$B13, FILTER(ARRAYFORMULA({OccupancyAddresses&amp;"" ""&amp; OccupancyUnits,'Tenant Occupancy'!KH$5:KH23}),INDEX(ARRAYFORMULA({OccupancyAdd"&amp;"resses&amp;"" ""&amp; OccupancyUnits,'Tenant Occupancy'!KH$5:KH23}),0,2)&lt;&gt;""""),2,FALSE),IF(KG10=TODAY(),""Today"",)))))"),"")</f>
        <v/>
      </c>
      <c r="KH13" s="3" t="str">
        <f>IFERROR(__xludf.DUMMYFUNCTION("IF(ISBLANK($A13),, IF((ARRAYFORMULA(SUM(COUNTIFS(OccupancyAddresses,$A13,OccupancyUnits, $B13, 'Tenant Occupancy'!KI$5:KI23,{""&gt;0"",""Occupied"",""Late""}))))&gt;1,""Multiple Bookings"", IF(SUMIFS( 'Tenant Occupancy'!KI$5:KI23,OccupancyUnits,$B13,OccupancyAd"&amp;"dresses,$A13)&gt;0,SUMIFS('Tenant Occupancy'!KI$5:KI23,OccupancyUnits,$B13,OccupancyAddresses,$A13),IFERROR(VLOOKUP($A13&amp;"" ""&amp;$B13, FILTER(ARRAYFORMULA({OccupancyAddresses&amp;"" ""&amp; OccupancyUnits,'Tenant Occupancy'!KI$5:KI23}),INDEX(ARRAYFORMULA({OccupancyAdd"&amp;"resses&amp;"" ""&amp; OccupancyUnits,'Tenant Occupancy'!KI$5:KI23}),0,2)&lt;&gt;""""),2,FALSE),IF(KH10=TODAY(),""Today"",)))))"),"")</f>
        <v/>
      </c>
      <c r="KI13" s="3" t="str">
        <f>IFERROR(__xludf.DUMMYFUNCTION("IF(ISBLANK($A13),, IF((ARRAYFORMULA(SUM(COUNTIFS(OccupancyAddresses,$A13,OccupancyUnits, $B13, 'Tenant Occupancy'!KJ$5:KJ23,{""&gt;0"",""Occupied"",""Late""}))))&gt;1,""Multiple Bookings"", IF(SUMIFS( 'Tenant Occupancy'!KJ$5:KJ23,OccupancyUnits,$B13,OccupancyAd"&amp;"dresses,$A13)&gt;0,SUMIFS('Tenant Occupancy'!KJ$5:KJ23,OccupancyUnits,$B13,OccupancyAddresses,$A13),IFERROR(VLOOKUP($A13&amp;"" ""&amp;$B13, FILTER(ARRAYFORMULA({OccupancyAddresses&amp;"" ""&amp; OccupancyUnits,'Tenant Occupancy'!KJ$5:KJ23}),INDEX(ARRAYFORMULA({OccupancyAdd"&amp;"resses&amp;"" ""&amp; OccupancyUnits,'Tenant Occupancy'!KJ$5:KJ23}),0,2)&lt;&gt;""""),2,FALSE),IF(KI10=TODAY(),""Today"",)))))"),"")</f>
        <v/>
      </c>
      <c r="KJ13" s="3" t="str">
        <f>IFERROR(__xludf.DUMMYFUNCTION("IF(ISBLANK($A13),, IF((ARRAYFORMULA(SUM(COUNTIFS(OccupancyAddresses,$A13,OccupancyUnits, $B13, 'Tenant Occupancy'!KK$5:KK23,{""&gt;0"",""Occupied"",""Late""}))))&gt;1,""Multiple Bookings"", IF(SUMIFS( 'Tenant Occupancy'!KK$5:KK23,OccupancyUnits,$B13,OccupancyAd"&amp;"dresses,$A13)&gt;0,SUMIFS('Tenant Occupancy'!KK$5:KK23,OccupancyUnits,$B13,OccupancyAddresses,$A13),IFERROR(VLOOKUP($A13&amp;"" ""&amp;$B13, FILTER(ARRAYFORMULA({OccupancyAddresses&amp;"" ""&amp; OccupancyUnits,'Tenant Occupancy'!KK$5:KK23}),INDEX(ARRAYFORMULA({OccupancyAdd"&amp;"resses&amp;"" ""&amp; OccupancyUnits,'Tenant Occupancy'!KK$5:KK23}),0,2)&lt;&gt;""""),2,FALSE),IF(KJ10=TODAY(),""Today"",)))))"),"")</f>
        <v/>
      </c>
      <c r="KK13" s="3" t="str">
        <f>IFERROR(__xludf.DUMMYFUNCTION("IF(ISBLANK($A13),, IF((ARRAYFORMULA(SUM(COUNTIFS(OccupancyAddresses,$A13,OccupancyUnits, $B13, 'Tenant Occupancy'!KL$5:KL23,{""&gt;0"",""Occupied"",""Late""}))))&gt;1,""Multiple Bookings"", IF(SUMIFS( 'Tenant Occupancy'!KL$5:KL23,OccupancyUnits,$B13,OccupancyAd"&amp;"dresses,$A13)&gt;0,SUMIFS('Tenant Occupancy'!KL$5:KL23,OccupancyUnits,$B13,OccupancyAddresses,$A13),IFERROR(VLOOKUP($A13&amp;"" ""&amp;$B13, FILTER(ARRAYFORMULA({OccupancyAddresses&amp;"" ""&amp; OccupancyUnits,'Tenant Occupancy'!KL$5:KL23}),INDEX(ARRAYFORMULA({OccupancyAdd"&amp;"resses&amp;"" ""&amp; OccupancyUnits,'Tenant Occupancy'!KL$5:KL23}),0,2)&lt;&gt;""""),2,FALSE),IF(KK10=TODAY(),""Today"",)))))"),"")</f>
        <v/>
      </c>
      <c r="KL13" s="3" t="str">
        <f>IFERROR(__xludf.DUMMYFUNCTION("IF(ISBLANK($A13),, IF((ARRAYFORMULA(SUM(COUNTIFS(OccupancyAddresses,$A13,OccupancyUnits, $B13, 'Tenant Occupancy'!KM$5:KM23,{""&gt;0"",""Occupied"",""Late""}))))&gt;1,""Multiple Bookings"", IF(SUMIFS( 'Tenant Occupancy'!KM$5:KM23,OccupancyUnits,$B13,OccupancyAd"&amp;"dresses,$A13)&gt;0,SUMIFS('Tenant Occupancy'!KM$5:KM23,OccupancyUnits,$B13,OccupancyAddresses,$A13),IFERROR(VLOOKUP($A13&amp;"" ""&amp;$B13, FILTER(ARRAYFORMULA({OccupancyAddresses&amp;"" ""&amp; OccupancyUnits,'Tenant Occupancy'!KM$5:KM23}),INDEX(ARRAYFORMULA({OccupancyAdd"&amp;"resses&amp;"" ""&amp; OccupancyUnits,'Tenant Occupancy'!KM$5:KM23}),0,2)&lt;&gt;""""),2,FALSE),IF(KL10=TODAY(),""Today"",)))))"),"")</f>
        <v/>
      </c>
      <c r="KM13" s="3" t="str">
        <f>IFERROR(__xludf.DUMMYFUNCTION("IF(ISBLANK($A13),, IF((ARRAYFORMULA(SUM(COUNTIFS(OccupancyAddresses,$A13,OccupancyUnits, $B13, 'Tenant Occupancy'!KN$5:KN23,{""&gt;0"",""Occupied"",""Late""}))))&gt;1,""Multiple Bookings"", IF(SUMIFS( 'Tenant Occupancy'!KN$5:KN23,OccupancyUnits,$B13,OccupancyAd"&amp;"dresses,$A13)&gt;0,SUMIFS('Tenant Occupancy'!KN$5:KN23,OccupancyUnits,$B13,OccupancyAddresses,$A13),IFERROR(VLOOKUP($A13&amp;"" ""&amp;$B13, FILTER(ARRAYFORMULA({OccupancyAddresses&amp;"" ""&amp; OccupancyUnits,'Tenant Occupancy'!KN$5:KN23}),INDEX(ARRAYFORMULA({OccupancyAdd"&amp;"resses&amp;"" ""&amp; OccupancyUnits,'Tenant Occupancy'!KN$5:KN23}),0,2)&lt;&gt;""""),2,FALSE),IF(KM10=TODAY(),""Today"",)))))"),"")</f>
        <v/>
      </c>
      <c r="KN13" s="3" t="str">
        <f>IFERROR(__xludf.DUMMYFUNCTION("IF(ISBLANK($A13),, IF((ARRAYFORMULA(SUM(COUNTIFS(OccupancyAddresses,$A13,OccupancyUnits, $B13, 'Tenant Occupancy'!KO$5:KO23,{""&gt;0"",""Occupied"",""Late""}))))&gt;1,""Multiple Bookings"", IF(SUMIFS( 'Tenant Occupancy'!KO$5:KO23,OccupancyUnits,$B13,OccupancyAd"&amp;"dresses,$A13)&gt;0,SUMIFS('Tenant Occupancy'!KO$5:KO23,OccupancyUnits,$B13,OccupancyAddresses,$A13),IFERROR(VLOOKUP($A13&amp;"" ""&amp;$B13, FILTER(ARRAYFORMULA({OccupancyAddresses&amp;"" ""&amp; OccupancyUnits,'Tenant Occupancy'!KO$5:KO23}),INDEX(ARRAYFORMULA({OccupancyAdd"&amp;"resses&amp;"" ""&amp; OccupancyUnits,'Tenant Occupancy'!KO$5:KO23}),0,2)&lt;&gt;""""),2,FALSE),IF(KN10=TODAY(),""Today"",)))))"),"")</f>
        <v/>
      </c>
      <c r="KO13" s="3" t="str">
        <f>IFERROR(__xludf.DUMMYFUNCTION("IF(ISBLANK($A13),, IF((ARRAYFORMULA(SUM(COUNTIFS(OccupancyAddresses,$A13,OccupancyUnits, $B13, 'Tenant Occupancy'!KP$5:KP23,{""&gt;0"",""Occupied"",""Late""}))))&gt;1,""Multiple Bookings"", IF(SUMIFS( 'Tenant Occupancy'!KP$5:KP23,OccupancyUnits,$B13,OccupancyAd"&amp;"dresses,$A13)&gt;0,SUMIFS('Tenant Occupancy'!KP$5:KP23,OccupancyUnits,$B13,OccupancyAddresses,$A13),IFERROR(VLOOKUP($A13&amp;"" ""&amp;$B13, FILTER(ARRAYFORMULA({OccupancyAddresses&amp;"" ""&amp; OccupancyUnits,'Tenant Occupancy'!KP$5:KP23}),INDEX(ARRAYFORMULA({OccupancyAdd"&amp;"resses&amp;"" ""&amp; OccupancyUnits,'Tenant Occupancy'!KP$5:KP23}),0,2)&lt;&gt;""""),2,FALSE),IF(KO10=TODAY(),""Today"",)))))"),"")</f>
        <v/>
      </c>
      <c r="KP13" s="3" t="str">
        <f>IFERROR(__xludf.DUMMYFUNCTION("IF(ISBLANK($A13),, IF((ARRAYFORMULA(SUM(COUNTIFS(OccupancyAddresses,$A13,OccupancyUnits, $B13, 'Tenant Occupancy'!KQ$5:KQ23,{""&gt;0"",""Occupied"",""Late""}))))&gt;1,""Multiple Bookings"", IF(SUMIFS( 'Tenant Occupancy'!KQ$5:KQ23,OccupancyUnits,$B13,OccupancyAd"&amp;"dresses,$A13)&gt;0,SUMIFS('Tenant Occupancy'!KQ$5:KQ23,OccupancyUnits,$B13,OccupancyAddresses,$A13),IFERROR(VLOOKUP($A13&amp;"" ""&amp;$B13, FILTER(ARRAYFORMULA({OccupancyAddresses&amp;"" ""&amp; OccupancyUnits,'Tenant Occupancy'!KQ$5:KQ23}),INDEX(ARRAYFORMULA({OccupancyAdd"&amp;"resses&amp;"" ""&amp; OccupancyUnits,'Tenant Occupancy'!KQ$5:KQ23}),0,2)&lt;&gt;""""),2,FALSE),IF(KP10=TODAY(),""Today"",)))))"),"")</f>
        <v/>
      </c>
      <c r="KQ13" s="3" t="str">
        <f>IFERROR(__xludf.DUMMYFUNCTION("IF(ISBLANK($A13),, IF((ARRAYFORMULA(SUM(COUNTIFS(OccupancyAddresses,$A13,OccupancyUnits, $B13, 'Tenant Occupancy'!KR$5:KR23,{""&gt;0"",""Occupied"",""Late""}))))&gt;1,""Multiple Bookings"", IF(SUMIFS( 'Tenant Occupancy'!KR$5:KR23,OccupancyUnits,$B13,OccupancyAd"&amp;"dresses,$A13)&gt;0,SUMIFS('Tenant Occupancy'!KR$5:KR23,OccupancyUnits,$B13,OccupancyAddresses,$A13),IFERROR(VLOOKUP($A13&amp;"" ""&amp;$B13, FILTER(ARRAYFORMULA({OccupancyAddresses&amp;"" ""&amp; OccupancyUnits,'Tenant Occupancy'!KR$5:KR23}),INDEX(ARRAYFORMULA({OccupancyAdd"&amp;"resses&amp;"" ""&amp; OccupancyUnits,'Tenant Occupancy'!KR$5:KR23}),0,2)&lt;&gt;""""),2,FALSE),IF(KQ10=TODAY(),""Today"",)))))"),"")</f>
        <v/>
      </c>
      <c r="KR13" s="3" t="str">
        <f>IFERROR(__xludf.DUMMYFUNCTION("IF(ISBLANK($A13),, IF((ARRAYFORMULA(SUM(COUNTIFS(OccupancyAddresses,$A13,OccupancyUnits, $B13, 'Tenant Occupancy'!KS$5:KS23,{""&gt;0"",""Occupied"",""Late""}))))&gt;1,""Multiple Bookings"", IF(SUMIFS( 'Tenant Occupancy'!KS$5:KS23,OccupancyUnits,$B13,OccupancyAd"&amp;"dresses,$A13)&gt;0,SUMIFS('Tenant Occupancy'!KS$5:KS23,OccupancyUnits,$B13,OccupancyAddresses,$A13),IFERROR(VLOOKUP($A13&amp;"" ""&amp;$B13, FILTER(ARRAYFORMULA({OccupancyAddresses&amp;"" ""&amp; OccupancyUnits,'Tenant Occupancy'!KS$5:KS23}),INDEX(ARRAYFORMULA({OccupancyAdd"&amp;"resses&amp;"" ""&amp; OccupancyUnits,'Tenant Occupancy'!KS$5:KS23}),0,2)&lt;&gt;""""),2,FALSE),IF(KR10=TODAY(),""Today"",)))))"),"")</f>
        <v/>
      </c>
      <c r="KS13" s="3" t="str">
        <f>IFERROR(__xludf.DUMMYFUNCTION("IF(ISBLANK($A13),, IF((ARRAYFORMULA(SUM(COUNTIFS(OccupancyAddresses,$A13,OccupancyUnits, $B13, 'Tenant Occupancy'!KT$5:KT23,{""&gt;0"",""Occupied"",""Late""}))))&gt;1,""Multiple Bookings"", IF(SUMIFS( 'Tenant Occupancy'!KT$5:KT23,OccupancyUnits,$B13,OccupancyAd"&amp;"dresses,$A13)&gt;0,SUMIFS('Tenant Occupancy'!KT$5:KT23,OccupancyUnits,$B13,OccupancyAddresses,$A13),IFERROR(VLOOKUP($A13&amp;"" ""&amp;$B13, FILTER(ARRAYFORMULA({OccupancyAddresses&amp;"" ""&amp; OccupancyUnits,'Tenant Occupancy'!KT$5:KT23}),INDEX(ARRAYFORMULA({OccupancyAdd"&amp;"resses&amp;"" ""&amp; OccupancyUnits,'Tenant Occupancy'!KT$5:KT23}),0,2)&lt;&gt;""""),2,FALSE),IF(KS10=TODAY(),""Today"",)))))"),"")</f>
        <v/>
      </c>
      <c r="KT13" s="3" t="str">
        <f>IFERROR(__xludf.DUMMYFUNCTION("IF(ISBLANK($A13),, IF((ARRAYFORMULA(SUM(COUNTIFS(OccupancyAddresses,$A13,OccupancyUnits, $B13, 'Tenant Occupancy'!KU$5:KU23,{""&gt;0"",""Occupied"",""Late""}))))&gt;1,""Multiple Bookings"", IF(SUMIFS( 'Tenant Occupancy'!KU$5:KU23,OccupancyUnits,$B13,OccupancyAd"&amp;"dresses,$A13)&gt;0,SUMIFS('Tenant Occupancy'!KU$5:KU23,OccupancyUnits,$B13,OccupancyAddresses,$A13),IFERROR(VLOOKUP($A13&amp;"" ""&amp;$B13, FILTER(ARRAYFORMULA({OccupancyAddresses&amp;"" ""&amp; OccupancyUnits,'Tenant Occupancy'!KU$5:KU23}),INDEX(ARRAYFORMULA({OccupancyAdd"&amp;"resses&amp;"" ""&amp; OccupancyUnits,'Tenant Occupancy'!KU$5:KU23}),0,2)&lt;&gt;""""),2,FALSE),IF(KT10=TODAY(),""Today"",)))))"),"")</f>
        <v/>
      </c>
      <c r="KU13" s="3" t="str">
        <f>IFERROR(__xludf.DUMMYFUNCTION("IF(ISBLANK($A13),, IF((ARRAYFORMULA(SUM(COUNTIFS(OccupancyAddresses,$A13,OccupancyUnits, $B13, 'Tenant Occupancy'!KV$5:KV23,{""&gt;0"",""Occupied"",""Late""}))))&gt;1,""Multiple Bookings"", IF(SUMIFS( 'Tenant Occupancy'!KV$5:KV23,OccupancyUnits,$B13,OccupancyAd"&amp;"dresses,$A13)&gt;0,SUMIFS('Tenant Occupancy'!KV$5:KV23,OccupancyUnits,$B13,OccupancyAddresses,$A13),IFERROR(VLOOKUP($A13&amp;"" ""&amp;$B13, FILTER(ARRAYFORMULA({OccupancyAddresses&amp;"" ""&amp; OccupancyUnits,'Tenant Occupancy'!KV$5:KV23}),INDEX(ARRAYFORMULA({OccupancyAdd"&amp;"resses&amp;"" ""&amp; OccupancyUnits,'Tenant Occupancy'!KV$5:KV23}),0,2)&lt;&gt;""""),2,FALSE),IF(KU10=TODAY(),""Today"",)))))"),"")</f>
        <v/>
      </c>
      <c r="KV13" s="3" t="str">
        <f>IFERROR(__xludf.DUMMYFUNCTION("IF(ISBLANK($A13),, IF((ARRAYFORMULA(SUM(COUNTIFS(OccupancyAddresses,$A13,OccupancyUnits, $B13, 'Tenant Occupancy'!KW$5:KW23,{""&gt;0"",""Occupied"",""Late""}))))&gt;1,""Multiple Bookings"", IF(SUMIFS( 'Tenant Occupancy'!KW$5:KW23,OccupancyUnits,$B13,OccupancyAd"&amp;"dresses,$A13)&gt;0,SUMIFS('Tenant Occupancy'!KW$5:KW23,OccupancyUnits,$B13,OccupancyAddresses,$A13),IFERROR(VLOOKUP($A13&amp;"" ""&amp;$B13, FILTER(ARRAYFORMULA({OccupancyAddresses&amp;"" ""&amp; OccupancyUnits,'Tenant Occupancy'!KW$5:KW23}),INDEX(ARRAYFORMULA({OccupancyAdd"&amp;"resses&amp;"" ""&amp; OccupancyUnits,'Tenant Occupancy'!KW$5:KW23}),0,2)&lt;&gt;""""),2,FALSE),IF(KV10=TODAY(),""Today"",)))))"),"")</f>
        <v/>
      </c>
      <c r="KW13" s="3" t="str">
        <f>IFERROR(__xludf.DUMMYFUNCTION("IF(ISBLANK($A13),, IF((ARRAYFORMULA(SUM(COUNTIFS(OccupancyAddresses,$A13,OccupancyUnits, $B13, 'Tenant Occupancy'!KX$5:KX23,{""&gt;0"",""Occupied"",""Late""}))))&gt;1,""Multiple Bookings"", IF(SUMIFS( 'Tenant Occupancy'!KX$5:KX23,OccupancyUnits,$B13,OccupancyAd"&amp;"dresses,$A13)&gt;0,SUMIFS('Tenant Occupancy'!KX$5:KX23,OccupancyUnits,$B13,OccupancyAddresses,$A13),IFERROR(VLOOKUP($A13&amp;"" ""&amp;$B13, FILTER(ARRAYFORMULA({OccupancyAddresses&amp;"" ""&amp; OccupancyUnits,'Tenant Occupancy'!KX$5:KX23}),INDEX(ARRAYFORMULA({OccupancyAdd"&amp;"resses&amp;"" ""&amp; OccupancyUnits,'Tenant Occupancy'!KX$5:KX23}),0,2)&lt;&gt;""""),2,FALSE),IF(KW10=TODAY(),""Today"",)))))"),"")</f>
        <v/>
      </c>
      <c r="KX13" s="3" t="str">
        <f>IFERROR(__xludf.DUMMYFUNCTION("IF(ISBLANK($A13),, IF((ARRAYFORMULA(SUM(COUNTIFS(OccupancyAddresses,$A13,OccupancyUnits, $B13, 'Tenant Occupancy'!KY$5:KY23,{""&gt;0"",""Occupied"",""Late""}))))&gt;1,""Multiple Bookings"", IF(SUMIFS( 'Tenant Occupancy'!KY$5:KY23,OccupancyUnits,$B13,OccupancyAd"&amp;"dresses,$A13)&gt;0,SUMIFS('Tenant Occupancy'!KY$5:KY23,OccupancyUnits,$B13,OccupancyAddresses,$A13),IFERROR(VLOOKUP($A13&amp;"" ""&amp;$B13, FILTER(ARRAYFORMULA({OccupancyAddresses&amp;"" ""&amp; OccupancyUnits,'Tenant Occupancy'!KY$5:KY23}),INDEX(ARRAYFORMULA({OccupancyAdd"&amp;"resses&amp;"" ""&amp; OccupancyUnits,'Tenant Occupancy'!KY$5:KY23}),0,2)&lt;&gt;""""),2,FALSE),IF(KX10=TODAY(),""Today"",)))))"),"")</f>
        <v/>
      </c>
      <c r="KY13" s="3" t="str">
        <f>IFERROR(__xludf.DUMMYFUNCTION("IF(ISBLANK($A13),, IF((ARRAYFORMULA(SUM(COUNTIFS(OccupancyAddresses,$A13,OccupancyUnits, $B13, 'Tenant Occupancy'!KZ$5:KZ23,{""&gt;0"",""Occupied"",""Late""}))))&gt;1,""Multiple Bookings"", IF(SUMIFS( 'Tenant Occupancy'!KZ$5:KZ23,OccupancyUnits,$B13,OccupancyAd"&amp;"dresses,$A13)&gt;0,SUMIFS('Tenant Occupancy'!KZ$5:KZ23,OccupancyUnits,$B13,OccupancyAddresses,$A13),IFERROR(VLOOKUP($A13&amp;"" ""&amp;$B13, FILTER(ARRAYFORMULA({OccupancyAddresses&amp;"" ""&amp; OccupancyUnits,'Tenant Occupancy'!KZ$5:KZ23}),INDEX(ARRAYFORMULA({OccupancyAdd"&amp;"resses&amp;"" ""&amp; OccupancyUnits,'Tenant Occupancy'!KZ$5:KZ23}),0,2)&lt;&gt;""""),2,FALSE),IF(KY10=TODAY(),""Today"",)))))"),"")</f>
        <v/>
      </c>
      <c r="KZ13" s="3" t="str">
        <f>IFERROR(__xludf.DUMMYFUNCTION("IF(ISBLANK($A13),, IF((ARRAYFORMULA(SUM(COUNTIFS(OccupancyAddresses,$A13,OccupancyUnits, $B13, 'Tenant Occupancy'!LA$5:LA23,{""&gt;0"",""Occupied"",""Late""}))))&gt;1,""Multiple Bookings"", IF(SUMIFS( 'Tenant Occupancy'!LA$5:LA23,OccupancyUnits,$B13,OccupancyAd"&amp;"dresses,$A13)&gt;0,SUMIFS('Tenant Occupancy'!LA$5:LA23,OccupancyUnits,$B13,OccupancyAddresses,$A13),IFERROR(VLOOKUP($A13&amp;"" ""&amp;$B13, FILTER(ARRAYFORMULA({OccupancyAddresses&amp;"" ""&amp; OccupancyUnits,'Tenant Occupancy'!LA$5:LA23}),INDEX(ARRAYFORMULA({OccupancyAdd"&amp;"resses&amp;"" ""&amp; OccupancyUnits,'Tenant Occupancy'!LA$5:LA23}),0,2)&lt;&gt;""""),2,FALSE),IF(KZ10=TODAY(),""Today"",)))))"),"")</f>
        <v/>
      </c>
      <c r="LA13" s="3" t="str">
        <f>IFERROR(__xludf.DUMMYFUNCTION("IF(ISBLANK($A13),, IF((ARRAYFORMULA(SUM(COUNTIFS(OccupancyAddresses,$A13,OccupancyUnits, $B13, 'Tenant Occupancy'!LB$5:LB23,{""&gt;0"",""Occupied"",""Late""}))))&gt;1,""Multiple Bookings"", IF(SUMIFS( 'Tenant Occupancy'!LB$5:LB23,OccupancyUnits,$B13,OccupancyAd"&amp;"dresses,$A13)&gt;0,SUMIFS('Tenant Occupancy'!LB$5:LB23,OccupancyUnits,$B13,OccupancyAddresses,$A13),IFERROR(VLOOKUP($A13&amp;"" ""&amp;$B13, FILTER(ARRAYFORMULA({OccupancyAddresses&amp;"" ""&amp; OccupancyUnits,'Tenant Occupancy'!LB$5:LB23}),INDEX(ARRAYFORMULA({OccupancyAdd"&amp;"resses&amp;"" ""&amp; OccupancyUnits,'Tenant Occupancy'!LB$5:LB23}),0,2)&lt;&gt;""""),2,FALSE),IF(LA10=TODAY(),""Today"",)))))"),"")</f>
        <v/>
      </c>
      <c r="LB13" s="3" t="str">
        <f>IFERROR(__xludf.DUMMYFUNCTION("IF(ISBLANK($A13),, IF((ARRAYFORMULA(SUM(COUNTIFS(OccupancyAddresses,$A13,OccupancyUnits, $B13, 'Tenant Occupancy'!LC$5:LC23,{""&gt;0"",""Occupied"",""Late""}))))&gt;1,""Multiple Bookings"", IF(SUMIFS( 'Tenant Occupancy'!LC$5:LC23,OccupancyUnits,$B13,OccupancyAd"&amp;"dresses,$A13)&gt;0,SUMIFS('Tenant Occupancy'!LC$5:LC23,OccupancyUnits,$B13,OccupancyAddresses,$A13),IFERROR(VLOOKUP($A13&amp;"" ""&amp;$B13, FILTER(ARRAYFORMULA({OccupancyAddresses&amp;"" ""&amp; OccupancyUnits,'Tenant Occupancy'!LC$5:LC23}),INDEX(ARRAYFORMULA({OccupancyAdd"&amp;"resses&amp;"" ""&amp; OccupancyUnits,'Tenant Occupancy'!LC$5:LC23}),0,2)&lt;&gt;""""),2,FALSE),IF(LB10=TODAY(),""Today"",)))))"),"")</f>
        <v/>
      </c>
      <c r="LC13" s="3" t="str">
        <f>IFERROR(__xludf.DUMMYFUNCTION("IF(ISBLANK($A13),, IF((ARRAYFORMULA(SUM(COUNTIFS(OccupancyAddresses,$A13,OccupancyUnits, $B13, 'Tenant Occupancy'!LD$5:LD23,{""&gt;0"",""Occupied"",""Late""}))))&gt;1,""Multiple Bookings"", IF(SUMIFS( 'Tenant Occupancy'!LD$5:LD23,OccupancyUnits,$B13,OccupancyAd"&amp;"dresses,$A13)&gt;0,SUMIFS('Tenant Occupancy'!LD$5:LD23,OccupancyUnits,$B13,OccupancyAddresses,$A13),IFERROR(VLOOKUP($A13&amp;"" ""&amp;$B13, FILTER(ARRAYFORMULA({OccupancyAddresses&amp;"" ""&amp; OccupancyUnits,'Tenant Occupancy'!LD$5:LD23}),INDEX(ARRAYFORMULA({OccupancyAdd"&amp;"resses&amp;"" ""&amp; OccupancyUnits,'Tenant Occupancy'!LD$5:LD23}),0,2)&lt;&gt;""""),2,FALSE),IF(LC10=TODAY(),""Today"",)))))"),"")</f>
        <v/>
      </c>
      <c r="LD13" s="3" t="str">
        <f>IFERROR(__xludf.DUMMYFUNCTION("IF(ISBLANK($A13),, IF((ARRAYFORMULA(SUM(COUNTIFS(OccupancyAddresses,$A13,OccupancyUnits, $B13, 'Tenant Occupancy'!LE$5:LE23,{""&gt;0"",""Occupied"",""Late""}))))&gt;1,""Multiple Bookings"", IF(SUMIFS( 'Tenant Occupancy'!LE$5:LE23,OccupancyUnits,$B13,OccupancyAd"&amp;"dresses,$A13)&gt;0,SUMIFS('Tenant Occupancy'!LE$5:LE23,OccupancyUnits,$B13,OccupancyAddresses,$A13),IFERROR(VLOOKUP($A13&amp;"" ""&amp;$B13, FILTER(ARRAYFORMULA({OccupancyAddresses&amp;"" ""&amp; OccupancyUnits,'Tenant Occupancy'!LE$5:LE23}),INDEX(ARRAYFORMULA({OccupancyAdd"&amp;"resses&amp;"" ""&amp; OccupancyUnits,'Tenant Occupancy'!LE$5:LE23}),0,2)&lt;&gt;""""),2,FALSE),IF(LD10=TODAY(),""Today"",)))))"),"")</f>
        <v/>
      </c>
      <c r="LE13" s="3" t="str">
        <f>IFERROR(__xludf.DUMMYFUNCTION("IF(ISBLANK($A13),, IF((ARRAYFORMULA(SUM(COUNTIFS(OccupancyAddresses,$A13,OccupancyUnits, $B13, 'Tenant Occupancy'!LF$5:LF23,{""&gt;0"",""Occupied"",""Late""}))))&gt;1,""Multiple Bookings"", IF(SUMIFS( 'Tenant Occupancy'!LF$5:LF23,OccupancyUnits,$B13,OccupancyAd"&amp;"dresses,$A13)&gt;0,SUMIFS('Tenant Occupancy'!LF$5:LF23,OccupancyUnits,$B13,OccupancyAddresses,$A13),IFERROR(VLOOKUP($A13&amp;"" ""&amp;$B13, FILTER(ARRAYFORMULA({OccupancyAddresses&amp;"" ""&amp; OccupancyUnits,'Tenant Occupancy'!LF$5:LF23}),INDEX(ARRAYFORMULA({OccupancyAdd"&amp;"resses&amp;"" ""&amp; OccupancyUnits,'Tenant Occupancy'!LF$5:LF23}),0,2)&lt;&gt;""""),2,FALSE),IF(LE10=TODAY(),""Today"",)))))"),"")</f>
        <v/>
      </c>
      <c r="LF13" s="3" t="str">
        <f>IFERROR(__xludf.DUMMYFUNCTION("IF(ISBLANK($A13),, IF((ARRAYFORMULA(SUM(COUNTIFS(OccupancyAddresses,$A13,OccupancyUnits, $B13, 'Tenant Occupancy'!LG$5:LG23,{""&gt;0"",""Occupied"",""Late""}))))&gt;1,""Multiple Bookings"", IF(SUMIFS( 'Tenant Occupancy'!LG$5:LG23,OccupancyUnits,$B13,OccupancyAd"&amp;"dresses,$A13)&gt;0,SUMIFS('Tenant Occupancy'!LG$5:LG23,OccupancyUnits,$B13,OccupancyAddresses,$A13),IFERROR(VLOOKUP($A13&amp;"" ""&amp;$B13, FILTER(ARRAYFORMULA({OccupancyAddresses&amp;"" ""&amp; OccupancyUnits,'Tenant Occupancy'!LG$5:LG23}),INDEX(ARRAYFORMULA({OccupancyAdd"&amp;"resses&amp;"" ""&amp; OccupancyUnits,'Tenant Occupancy'!LG$5:LG23}),0,2)&lt;&gt;""""),2,FALSE),IF(LF10=TODAY(),""Today"",)))))"),"")</f>
        <v/>
      </c>
      <c r="LG13" s="3" t="str">
        <f>IFERROR(__xludf.DUMMYFUNCTION("IF(ISBLANK($A13),, IF((ARRAYFORMULA(SUM(COUNTIFS(OccupancyAddresses,$A13,OccupancyUnits, $B13, 'Tenant Occupancy'!LH$5:LH23,{""&gt;0"",""Occupied"",""Late""}))))&gt;1,""Multiple Bookings"", IF(SUMIFS( 'Tenant Occupancy'!LH$5:LH23,OccupancyUnits,$B13,OccupancyAd"&amp;"dresses,$A13)&gt;0,SUMIFS('Tenant Occupancy'!LH$5:LH23,OccupancyUnits,$B13,OccupancyAddresses,$A13),IFERROR(VLOOKUP($A13&amp;"" ""&amp;$B13, FILTER(ARRAYFORMULA({OccupancyAddresses&amp;"" ""&amp; OccupancyUnits,'Tenant Occupancy'!LH$5:LH23}),INDEX(ARRAYFORMULA({OccupancyAdd"&amp;"resses&amp;"" ""&amp; OccupancyUnits,'Tenant Occupancy'!LH$5:LH23}),0,2)&lt;&gt;""""),2,FALSE),IF(LG10=TODAY(),""Today"",)))))"),"")</f>
        <v/>
      </c>
      <c r="LH13" s="3" t="str">
        <f>IFERROR(__xludf.DUMMYFUNCTION("IF(ISBLANK($A13),, IF((ARRAYFORMULA(SUM(COUNTIFS(OccupancyAddresses,$A13,OccupancyUnits, $B13, 'Tenant Occupancy'!LI$5:LI23,{""&gt;0"",""Occupied"",""Late""}))))&gt;1,""Multiple Bookings"", IF(SUMIFS( 'Tenant Occupancy'!LI$5:LI23,OccupancyUnits,$B13,OccupancyAd"&amp;"dresses,$A13)&gt;0,SUMIFS('Tenant Occupancy'!LI$5:LI23,OccupancyUnits,$B13,OccupancyAddresses,$A13),IFERROR(VLOOKUP($A13&amp;"" ""&amp;$B13, FILTER(ARRAYFORMULA({OccupancyAddresses&amp;"" ""&amp; OccupancyUnits,'Tenant Occupancy'!LI$5:LI23}),INDEX(ARRAYFORMULA({OccupancyAdd"&amp;"resses&amp;"" ""&amp; OccupancyUnits,'Tenant Occupancy'!LI$5:LI23}),0,2)&lt;&gt;""""),2,FALSE),IF(LH10=TODAY(),""Today"",)))))"),"")</f>
        <v/>
      </c>
      <c r="LI13" s="3" t="str">
        <f>IFERROR(__xludf.DUMMYFUNCTION("IF(ISBLANK($A13),, IF((ARRAYFORMULA(SUM(COUNTIFS(OccupancyAddresses,$A13,OccupancyUnits, $B13, 'Tenant Occupancy'!LJ$5:LJ23,{""&gt;0"",""Occupied"",""Late""}))))&gt;1,""Multiple Bookings"", IF(SUMIFS( 'Tenant Occupancy'!LJ$5:LJ23,OccupancyUnits,$B13,OccupancyAd"&amp;"dresses,$A13)&gt;0,SUMIFS('Tenant Occupancy'!LJ$5:LJ23,OccupancyUnits,$B13,OccupancyAddresses,$A13),IFERROR(VLOOKUP($A13&amp;"" ""&amp;$B13, FILTER(ARRAYFORMULA({OccupancyAddresses&amp;"" ""&amp; OccupancyUnits,'Tenant Occupancy'!LJ$5:LJ23}),INDEX(ARRAYFORMULA({OccupancyAdd"&amp;"resses&amp;"" ""&amp; OccupancyUnits,'Tenant Occupancy'!LJ$5:LJ23}),0,2)&lt;&gt;""""),2,FALSE),IF(LI10=TODAY(),""Today"",)))))"),"")</f>
        <v/>
      </c>
      <c r="LJ13" s="3" t="str">
        <f>IFERROR(__xludf.DUMMYFUNCTION("IF(ISBLANK($A13),, IF((ARRAYFORMULA(SUM(COUNTIFS(OccupancyAddresses,$A13,OccupancyUnits, $B13, 'Tenant Occupancy'!LK$5:LK23,{""&gt;0"",""Occupied"",""Late""}))))&gt;1,""Multiple Bookings"", IF(SUMIFS( 'Tenant Occupancy'!LK$5:LK23,OccupancyUnits,$B13,OccupancyAd"&amp;"dresses,$A13)&gt;0,SUMIFS('Tenant Occupancy'!LK$5:LK23,OccupancyUnits,$B13,OccupancyAddresses,$A13),IFERROR(VLOOKUP($A13&amp;"" ""&amp;$B13, FILTER(ARRAYFORMULA({OccupancyAddresses&amp;"" ""&amp; OccupancyUnits,'Tenant Occupancy'!LK$5:LK23}),INDEX(ARRAYFORMULA({OccupancyAdd"&amp;"resses&amp;"" ""&amp; OccupancyUnits,'Tenant Occupancy'!LK$5:LK23}),0,2)&lt;&gt;""""),2,FALSE),IF(LJ10=TODAY(),""Today"",)))))"),"")</f>
        <v/>
      </c>
      <c r="LK13" s="3" t="str">
        <f>IFERROR(__xludf.DUMMYFUNCTION("IF(ISBLANK($A13),, IF((ARRAYFORMULA(SUM(COUNTIFS(OccupancyAddresses,$A13,OccupancyUnits, $B13, 'Tenant Occupancy'!LL$5:LL23,{""&gt;0"",""Occupied"",""Late""}))))&gt;1,""Multiple Bookings"", IF(SUMIFS( 'Tenant Occupancy'!LL$5:LL23,OccupancyUnits,$B13,OccupancyAd"&amp;"dresses,$A13)&gt;0,SUMIFS('Tenant Occupancy'!LL$5:LL23,OccupancyUnits,$B13,OccupancyAddresses,$A13),IFERROR(VLOOKUP($A13&amp;"" ""&amp;$B13, FILTER(ARRAYFORMULA({OccupancyAddresses&amp;"" ""&amp; OccupancyUnits,'Tenant Occupancy'!LL$5:LL23}),INDEX(ARRAYFORMULA({OccupancyAdd"&amp;"resses&amp;"" ""&amp; OccupancyUnits,'Tenant Occupancy'!LL$5:LL23}),0,2)&lt;&gt;""""),2,FALSE),IF(LK10=TODAY(),""Today"",)))))"),"")</f>
        <v/>
      </c>
      <c r="LL13" s="3" t="str">
        <f>IFERROR(__xludf.DUMMYFUNCTION("IF(ISBLANK($A13),, IF((ARRAYFORMULA(SUM(COUNTIFS(OccupancyAddresses,$A13,OccupancyUnits, $B13, 'Tenant Occupancy'!LM$5:LM23,{""&gt;0"",""Occupied"",""Late""}))))&gt;1,""Multiple Bookings"", IF(SUMIFS( 'Tenant Occupancy'!LM$5:LM23,OccupancyUnits,$B13,OccupancyAd"&amp;"dresses,$A13)&gt;0,SUMIFS('Tenant Occupancy'!LM$5:LM23,OccupancyUnits,$B13,OccupancyAddresses,$A13),IFERROR(VLOOKUP($A13&amp;"" ""&amp;$B13, FILTER(ARRAYFORMULA({OccupancyAddresses&amp;"" ""&amp; OccupancyUnits,'Tenant Occupancy'!LM$5:LM23}),INDEX(ARRAYFORMULA({OccupancyAdd"&amp;"resses&amp;"" ""&amp; OccupancyUnits,'Tenant Occupancy'!LM$5:LM23}),0,2)&lt;&gt;""""),2,FALSE),IF(LL10=TODAY(),""Today"",)))))"),"")</f>
        <v/>
      </c>
      <c r="LM13" s="3" t="str">
        <f>IFERROR(__xludf.DUMMYFUNCTION("IF(ISBLANK($A13),, IF((ARRAYFORMULA(SUM(COUNTIFS(OccupancyAddresses,$A13,OccupancyUnits, $B13, 'Tenant Occupancy'!LN$5:LN23,{""&gt;0"",""Occupied"",""Late""}))))&gt;1,""Multiple Bookings"", IF(SUMIFS( 'Tenant Occupancy'!LN$5:LN23,OccupancyUnits,$B13,OccupancyAd"&amp;"dresses,$A13)&gt;0,SUMIFS('Tenant Occupancy'!LN$5:LN23,OccupancyUnits,$B13,OccupancyAddresses,$A13),IFERROR(VLOOKUP($A13&amp;"" ""&amp;$B13, FILTER(ARRAYFORMULA({OccupancyAddresses&amp;"" ""&amp; OccupancyUnits,'Tenant Occupancy'!LN$5:LN23}),INDEX(ARRAYFORMULA({OccupancyAdd"&amp;"resses&amp;"" ""&amp; OccupancyUnits,'Tenant Occupancy'!LN$5:LN23}),0,2)&lt;&gt;""""),2,FALSE),IF(LM10=TODAY(),""Today"",)))))"),"")</f>
        <v/>
      </c>
      <c r="LN13" s="3" t="str">
        <f>IFERROR(__xludf.DUMMYFUNCTION("IF(ISBLANK($A13),, IF((ARRAYFORMULA(SUM(COUNTIFS(OccupancyAddresses,$A13,OccupancyUnits, $B13, 'Tenant Occupancy'!LO$5:LO23,{""&gt;0"",""Occupied"",""Late""}))))&gt;1,""Multiple Bookings"", IF(SUMIFS( 'Tenant Occupancy'!LO$5:LO23,OccupancyUnits,$B13,OccupancyAd"&amp;"dresses,$A13)&gt;0,SUMIFS('Tenant Occupancy'!LO$5:LO23,OccupancyUnits,$B13,OccupancyAddresses,$A13),IFERROR(VLOOKUP($A13&amp;"" ""&amp;$B13, FILTER(ARRAYFORMULA({OccupancyAddresses&amp;"" ""&amp; OccupancyUnits,'Tenant Occupancy'!LO$5:LO23}),INDEX(ARRAYFORMULA({OccupancyAdd"&amp;"resses&amp;"" ""&amp; OccupancyUnits,'Tenant Occupancy'!LO$5:LO23}),0,2)&lt;&gt;""""),2,FALSE),IF(LN10=TODAY(),""Today"",)))))"),"")</f>
        <v/>
      </c>
      <c r="LO13" s="3" t="str">
        <f>IFERROR(__xludf.DUMMYFUNCTION("IF(ISBLANK($A13),, IF((ARRAYFORMULA(SUM(COUNTIFS(OccupancyAddresses,$A13,OccupancyUnits, $B13, 'Tenant Occupancy'!LP$5:LP23,{""&gt;0"",""Occupied"",""Late""}))))&gt;1,""Multiple Bookings"", IF(SUMIFS( 'Tenant Occupancy'!LP$5:LP23,OccupancyUnits,$B13,OccupancyAd"&amp;"dresses,$A13)&gt;0,SUMIFS('Tenant Occupancy'!LP$5:LP23,OccupancyUnits,$B13,OccupancyAddresses,$A13),IFERROR(VLOOKUP($A13&amp;"" ""&amp;$B13, FILTER(ARRAYFORMULA({OccupancyAddresses&amp;"" ""&amp; OccupancyUnits,'Tenant Occupancy'!LP$5:LP23}),INDEX(ARRAYFORMULA({OccupancyAdd"&amp;"resses&amp;"" ""&amp; OccupancyUnits,'Tenant Occupancy'!LP$5:LP23}),0,2)&lt;&gt;""""),2,FALSE),IF(LO10=TODAY(),""Today"",)))))"),"")</f>
        <v/>
      </c>
      <c r="LP13" s="3" t="str">
        <f>IFERROR(__xludf.DUMMYFUNCTION("IF(ISBLANK($A13),, IF((ARRAYFORMULA(SUM(COUNTIFS(OccupancyAddresses,$A13,OccupancyUnits, $B13, 'Tenant Occupancy'!LQ$5:LQ23,{""&gt;0"",""Occupied"",""Late""}))))&gt;1,""Multiple Bookings"", IF(SUMIFS( 'Tenant Occupancy'!LQ$5:LQ23,OccupancyUnits,$B13,OccupancyAd"&amp;"dresses,$A13)&gt;0,SUMIFS('Tenant Occupancy'!LQ$5:LQ23,OccupancyUnits,$B13,OccupancyAddresses,$A13),IFERROR(VLOOKUP($A13&amp;"" ""&amp;$B13, FILTER(ARRAYFORMULA({OccupancyAddresses&amp;"" ""&amp; OccupancyUnits,'Tenant Occupancy'!LQ$5:LQ23}),INDEX(ARRAYFORMULA({OccupancyAdd"&amp;"resses&amp;"" ""&amp; OccupancyUnits,'Tenant Occupancy'!LQ$5:LQ23}),0,2)&lt;&gt;""""),2,FALSE),IF(LP10=TODAY(),""Today"",)))))"),"")</f>
        <v/>
      </c>
      <c r="LQ13" s="3" t="str">
        <f>IFERROR(__xludf.DUMMYFUNCTION("IF(ISBLANK($A13),, IF((ARRAYFORMULA(SUM(COUNTIFS(OccupancyAddresses,$A13,OccupancyUnits, $B13, 'Tenant Occupancy'!LR$5:LR23,{""&gt;0"",""Occupied"",""Late""}))))&gt;1,""Multiple Bookings"", IF(SUMIFS( 'Tenant Occupancy'!LR$5:LR23,OccupancyUnits,$B13,OccupancyAd"&amp;"dresses,$A13)&gt;0,SUMIFS('Tenant Occupancy'!LR$5:LR23,OccupancyUnits,$B13,OccupancyAddresses,$A13),IFERROR(VLOOKUP($A13&amp;"" ""&amp;$B13, FILTER(ARRAYFORMULA({OccupancyAddresses&amp;"" ""&amp; OccupancyUnits,'Tenant Occupancy'!LR$5:LR23}),INDEX(ARRAYFORMULA({OccupancyAdd"&amp;"resses&amp;"" ""&amp; OccupancyUnits,'Tenant Occupancy'!LR$5:LR23}),0,2)&lt;&gt;""""),2,FALSE),IF(LQ10=TODAY(),""Today"",)))))"),"")</f>
        <v/>
      </c>
      <c r="LR13" s="3" t="str">
        <f>IFERROR(__xludf.DUMMYFUNCTION("IF(ISBLANK($A13),, IF((ARRAYFORMULA(SUM(COUNTIFS(OccupancyAddresses,$A13,OccupancyUnits, $B13, 'Tenant Occupancy'!LS$5:LS23,{""&gt;0"",""Occupied"",""Late""}))))&gt;1,""Multiple Bookings"", IF(SUMIFS( 'Tenant Occupancy'!LS$5:LS23,OccupancyUnits,$B13,OccupancyAd"&amp;"dresses,$A13)&gt;0,SUMIFS('Tenant Occupancy'!LS$5:LS23,OccupancyUnits,$B13,OccupancyAddresses,$A13),IFERROR(VLOOKUP($A13&amp;"" ""&amp;$B13, FILTER(ARRAYFORMULA({OccupancyAddresses&amp;"" ""&amp; OccupancyUnits,'Tenant Occupancy'!LS$5:LS23}),INDEX(ARRAYFORMULA({OccupancyAdd"&amp;"resses&amp;"" ""&amp; OccupancyUnits,'Tenant Occupancy'!LS$5:LS23}),0,2)&lt;&gt;""""),2,FALSE),IF(LR10=TODAY(),""Today"",)))))"),"")</f>
        <v/>
      </c>
      <c r="LS13" s="3" t="str">
        <f>IFERROR(__xludf.DUMMYFUNCTION("IF(ISBLANK($A13),, IF((ARRAYFORMULA(SUM(COUNTIFS(OccupancyAddresses,$A13,OccupancyUnits, $B13, 'Tenant Occupancy'!LT$5:LT23,{""&gt;0"",""Occupied"",""Late""}))))&gt;1,""Multiple Bookings"", IF(SUMIFS( 'Tenant Occupancy'!LT$5:LT23,OccupancyUnits,$B13,OccupancyAd"&amp;"dresses,$A13)&gt;0,SUMIFS('Tenant Occupancy'!LT$5:LT23,OccupancyUnits,$B13,OccupancyAddresses,$A13),IFERROR(VLOOKUP($A13&amp;"" ""&amp;$B13, FILTER(ARRAYFORMULA({OccupancyAddresses&amp;"" ""&amp; OccupancyUnits,'Tenant Occupancy'!LT$5:LT23}),INDEX(ARRAYFORMULA({OccupancyAdd"&amp;"resses&amp;"" ""&amp; OccupancyUnits,'Tenant Occupancy'!LT$5:LT23}),0,2)&lt;&gt;""""),2,FALSE),IF(LS10=TODAY(),""Today"",)))))"),"")</f>
        <v/>
      </c>
      <c r="LT13" s="3" t="str">
        <f>IFERROR(__xludf.DUMMYFUNCTION("IF(ISBLANK($A13),, IF((ARRAYFORMULA(SUM(COUNTIFS(OccupancyAddresses,$A13,OccupancyUnits, $B13, 'Tenant Occupancy'!LU$5:LU23,{""&gt;0"",""Occupied"",""Late""}))))&gt;1,""Multiple Bookings"", IF(SUMIFS( 'Tenant Occupancy'!LU$5:LU23,OccupancyUnits,$B13,OccupancyAd"&amp;"dresses,$A13)&gt;0,SUMIFS('Tenant Occupancy'!LU$5:LU23,OccupancyUnits,$B13,OccupancyAddresses,$A13),IFERROR(VLOOKUP($A13&amp;"" ""&amp;$B13, FILTER(ARRAYFORMULA({OccupancyAddresses&amp;"" ""&amp; OccupancyUnits,'Tenant Occupancy'!LU$5:LU23}),INDEX(ARRAYFORMULA({OccupancyAdd"&amp;"resses&amp;"" ""&amp; OccupancyUnits,'Tenant Occupancy'!LU$5:LU23}),0,2)&lt;&gt;""""),2,FALSE),IF(LT10=TODAY(),""Today"",)))))"),"")</f>
        <v/>
      </c>
      <c r="LU13" s="3" t="str">
        <f>IFERROR(__xludf.DUMMYFUNCTION("IF(ISBLANK($A13),, IF((ARRAYFORMULA(SUM(COUNTIFS(OccupancyAddresses,$A13,OccupancyUnits, $B13, 'Tenant Occupancy'!LV$5:LV23,{""&gt;0"",""Occupied"",""Late""}))))&gt;1,""Multiple Bookings"", IF(SUMIFS( 'Tenant Occupancy'!LV$5:LV23,OccupancyUnits,$B13,OccupancyAd"&amp;"dresses,$A13)&gt;0,SUMIFS('Tenant Occupancy'!LV$5:LV23,OccupancyUnits,$B13,OccupancyAddresses,$A13),IFERROR(VLOOKUP($A13&amp;"" ""&amp;$B13, FILTER(ARRAYFORMULA({OccupancyAddresses&amp;"" ""&amp; OccupancyUnits,'Tenant Occupancy'!LV$5:LV23}),INDEX(ARRAYFORMULA({OccupancyAdd"&amp;"resses&amp;"" ""&amp; OccupancyUnits,'Tenant Occupancy'!LV$5:LV23}),0,2)&lt;&gt;""""),2,FALSE),IF(LU10=TODAY(),""Today"",)))))"),"")</f>
        <v/>
      </c>
      <c r="LV13" s="3" t="str">
        <f>IFERROR(__xludf.DUMMYFUNCTION("IF(ISBLANK($A13),, IF((ARRAYFORMULA(SUM(COUNTIFS(OccupancyAddresses,$A13,OccupancyUnits, $B13, 'Tenant Occupancy'!LW$5:LW23,{""&gt;0"",""Occupied"",""Late""}))))&gt;1,""Multiple Bookings"", IF(SUMIFS( 'Tenant Occupancy'!LW$5:LW23,OccupancyUnits,$B13,OccupancyAd"&amp;"dresses,$A13)&gt;0,SUMIFS('Tenant Occupancy'!LW$5:LW23,OccupancyUnits,$B13,OccupancyAddresses,$A13),IFERROR(VLOOKUP($A13&amp;"" ""&amp;$B13, FILTER(ARRAYFORMULA({OccupancyAddresses&amp;"" ""&amp; OccupancyUnits,'Tenant Occupancy'!LW$5:LW23}),INDEX(ARRAYFORMULA({OccupancyAdd"&amp;"resses&amp;"" ""&amp; OccupancyUnits,'Tenant Occupancy'!LW$5:LW23}),0,2)&lt;&gt;""""),2,FALSE),IF(LV10=TODAY(),""Today"",)))))"),"")</f>
        <v/>
      </c>
      <c r="LW13" s="3" t="str">
        <f>IFERROR(__xludf.DUMMYFUNCTION("IF(ISBLANK($A13),, IF((ARRAYFORMULA(SUM(COUNTIFS(OccupancyAddresses,$A13,OccupancyUnits, $B13, 'Tenant Occupancy'!LX$5:LX23,{""&gt;0"",""Occupied"",""Late""}))))&gt;1,""Multiple Bookings"", IF(SUMIFS( 'Tenant Occupancy'!LX$5:LX23,OccupancyUnits,$B13,OccupancyAd"&amp;"dresses,$A13)&gt;0,SUMIFS('Tenant Occupancy'!LX$5:LX23,OccupancyUnits,$B13,OccupancyAddresses,$A13),IFERROR(VLOOKUP($A13&amp;"" ""&amp;$B13, FILTER(ARRAYFORMULA({OccupancyAddresses&amp;"" ""&amp; OccupancyUnits,'Tenant Occupancy'!LX$5:LX23}),INDEX(ARRAYFORMULA({OccupancyAdd"&amp;"resses&amp;"" ""&amp; OccupancyUnits,'Tenant Occupancy'!LX$5:LX23}),0,2)&lt;&gt;""""),2,FALSE),IF(LW10=TODAY(),""Today"",)))))"),"")</f>
        <v/>
      </c>
      <c r="LX13" s="3" t="str">
        <f>IFERROR(__xludf.DUMMYFUNCTION("IF(ISBLANK($A13),, IF((ARRAYFORMULA(SUM(COUNTIFS(OccupancyAddresses,$A13,OccupancyUnits, $B13, 'Tenant Occupancy'!LY$5:LY23,{""&gt;0"",""Occupied"",""Late""}))))&gt;1,""Multiple Bookings"", IF(SUMIFS( 'Tenant Occupancy'!LY$5:LY23,OccupancyUnits,$B13,OccupancyAd"&amp;"dresses,$A13)&gt;0,SUMIFS('Tenant Occupancy'!LY$5:LY23,OccupancyUnits,$B13,OccupancyAddresses,$A13),IFERROR(VLOOKUP($A13&amp;"" ""&amp;$B13, FILTER(ARRAYFORMULA({OccupancyAddresses&amp;"" ""&amp; OccupancyUnits,'Tenant Occupancy'!LY$5:LY23}),INDEX(ARRAYFORMULA({OccupancyAdd"&amp;"resses&amp;"" ""&amp; OccupancyUnits,'Tenant Occupancy'!LY$5:LY23}),0,2)&lt;&gt;""""),2,FALSE),IF(LX10=TODAY(),""Today"",)))))"),"")</f>
        <v/>
      </c>
      <c r="LY13" s="3" t="str">
        <f>IFERROR(__xludf.DUMMYFUNCTION("IF(ISBLANK($A13),, IF((ARRAYFORMULA(SUM(COUNTIFS(OccupancyAddresses,$A13,OccupancyUnits, $B13, 'Tenant Occupancy'!LZ$5:LZ23,{""&gt;0"",""Occupied"",""Late""}))))&gt;1,""Multiple Bookings"", IF(SUMIFS( 'Tenant Occupancy'!LZ$5:LZ23,OccupancyUnits,$B13,OccupancyAd"&amp;"dresses,$A13)&gt;0,SUMIFS('Tenant Occupancy'!LZ$5:LZ23,OccupancyUnits,$B13,OccupancyAddresses,$A13),IFERROR(VLOOKUP($A13&amp;"" ""&amp;$B13, FILTER(ARRAYFORMULA({OccupancyAddresses&amp;"" ""&amp; OccupancyUnits,'Tenant Occupancy'!LZ$5:LZ23}),INDEX(ARRAYFORMULA({OccupancyAdd"&amp;"resses&amp;"" ""&amp; OccupancyUnits,'Tenant Occupancy'!LZ$5:LZ23}),0,2)&lt;&gt;""""),2,FALSE),IF(LY10=TODAY(),""Today"",)))))"),"")</f>
        <v/>
      </c>
      <c r="LZ13" s="3" t="str">
        <f>IFERROR(__xludf.DUMMYFUNCTION("IF(ISBLANK($A13),, IF((ARRAYFORMULA(SUM(COUNTIFS(OccupancyAddresses,$A13,OccupancyUnits, $B13, 'Tenant Occupancy'!MA$5:MA23,{""&gt;0"",""Occupied"",""Late""}))))&gt;1,""Multiple Bookings"", IF(SUMIFS( 'Tenant Occupancy'!MA$5:MA23,OccupancyUnits,$B13,OccupancyAd"&amp;"dresses,$A13)&gt;0,SUMIFS('Tenant Occupancy'!MA$5:MA23,OccupancyUnits,$B13,OccupancyAddresses,$A13),IFERROR(VLOOKUP($A13&amp;"" ""&amp;$B13, FILTER(ARRAYFORMULA({OccupancyAddresses&amp;"" ""&amp; OccupancyUnits,'Tenant Occupancy'!MA$5:MA23}),INDEX(ARRAYFORMULA({OccupancyAdd"&amp;"resses&amp;"" ""&amp; OccupancyUnits,'Tenant Occupancy'!MA$5:MA23}),0,2)&lt;&gt;""""),2,FALSE),IF(LZ10=TODAY(),""Today"",)))))"),"")</f>
        <v/>
      </c>
      <c r="MA13" s="3" t="str">
        <f>IFERROR(__xludf.DUMMYFUNCTION("IF(ISBLANK($A13),, IF((ARRAYFORMULA(SUM(COUNTIFS(OccupancyAddresses,$A13,OccupancyUnits, $B13, 'Tenant Occupancy'!MB$5:MB23,{""&gt;0"",""Occupied"",""Late""}))))&gt;1,""Multiple Bookings"", IF(SUMIFS( 'Tenant Occupancy'!MB$5:MB23,OccupancyUnits,$B13,OccupancyAd"&amp;"dresses,$A13)&gt;0,SUMIFS('Tenant Occupancy'!MB$5:MB23,OccupancyUnits,$B13,OccupancyAddresses,$A13),IFERROR(VLOOKUP($A13&amp;"" ""&amp;$B13, FILTER(ARRAYFORMULA({OccupancyAddresses&amp;"" ""&amp; OccupancyUnits,'Tenant Occupancy'!MB$5:MB23}),INDEX(ARRAYFORMULA({OccupancyAdd"&amp;"resses&amp;"" ""&amp; OccupancyUnits,'Tenant Occupancy'!MB$5:MB23}),0,2)&lt;&gt;""""),2,FALSE),IF(MA10=TODAY(),""Today"",)))))"),"")</f>
        <v/>
      </c>
      <c r="MB13" s="3" t="str">
        <f>IFERROR(__xludf.DUMMYFUNCTION("IF(ISBLANK($A13),, IF((ARRAYFORMULA(SUM(COUNTIFS(OccupancyAddresses,$A13,OccupancyUnits, $B13, 'Tenant Occupancy'!MC$5:MC23,{""&gt;0"",""Occupied"",""Late""}))))&gt;1,""Multiple Bookings"", IF(SUMIFS( 'Tenant Occupancy'!MC$5:MC23,OccupancyUnits,$B13,OccupancyAd"&amp;"dresses,$A13)&gt;0,SUMIFS('Tenant Occupancy'!MC$5:MC23,OccupancyUnits,$B13,OccupancyAddresses,$A13),IFERROR(VLOOKUP($A13&amp;"" ""&amp;$B13, FILTER(ARRAYFORMULA({OccupancyAddresses&amp;"" ""&amp; OccupancyUnits,'Tenant Occupancy'!MC$5:MC23}),INDEX(ARRAYFORMULA({OccupancyAdd"&amp;"resses&amp;"" ""&amp; OccupancyUnits,'Tenant Occupancy'!MC$5:MC23}),0,2)&lt;&gt;""""),2,FALSE),IF(MB10=TODAY(),""Today"",)))))"),"")</f>
        <v/>
      </c>
      <c r="MC13" s="3" t="str">
        <f>IFERROR(__xludf.DUMMYFUNCTION("IF(ISBLANK($A13),, IF((ARRAYFORMULA(SUM(COUNTIFS(OccupancyAddresses,$A13,OccupancyUnits, $B13, 'Tenant Occupancy'!MD$5:MD23,{""&gt;0"",""Occupied"",""Late""}))))&gt;1,""Multiple Bookings"", IF(SUMIFS( 'Tenant Occupancy'!MD$5:MD23,OccupancyUnits,$B13,OccupancyAd"&amp;"dresses,$A13)&gt;0,SUMIFS('Tenant Occupancy'!MD$5:MD23,OccupancyUnits,$B13,OccupancyAddresses,$A13),IFERROR(VLOOKUP($A13&amp;"" ""&amp;$B13, FILTER(ARRAYFORMULA({OccupancyAddresses&amp;"" ""&amp; OccupancyUnits,'Tenant Occupancy'!MD$5:MD23}),INDEX(ARRAYFORMULA({OccupancyAdd"&amp;"resses&amp;"" ""&amp; OccupancyUnits,'Tenant Occupancy'!MD$5:MD23}),0,2)&lt;&gt;""""),2,FALSE),IF(MC10=TODAY(),""Today"",)))))"),"")</f>
        <v/>
      </c>
      <c r="MD13" s="3" t="str">
        <f>IFERROR(__xludf.DUMMYFUNCTION("IF(ISBLANK($A13),, IF((ARRAYFORMULA(SUM(COUNTIFS(OccupancyAddresses,$A13,OccupancyUnits, $B13, 'Tenant Occupancy'!ME$5:ME23,{""&gt;0"",""Occupied"",""Late""}))))&gt;1,""Multiple Bookings"", IF(SUMIFS( 'Tenant Occupancy'!ME$5:ME23,OccupancyUnits,$B13,OccupancyAd"&amp;"dresses,$A13)&gt;0,SUMIFS('Tenant Occupancy'!ME$5:ME23,OccupancyUnits,$B13,OccupancyAddresses,$A13),IFERROR(VLOOKUP($A13&amp;"" ""&amp;$B13, FILTER(ARRAYFORMULA({OccupancyAddresses&amp;"" ""&amp; OccupancyUnits,'Tenant Occupancy'!ME$5:ME23}),INDEX(ARRAYFORMULA({OccupancyAdd"&amp;"resses&amp;"" ""&amp; OccupancyUnits,'Tenant Occupancy'!ME$5:ME23}),0,2)&lt;&gt;""""),2,FALSE),IF(MD10=TODAY(),""Today"",)))))"),"")</f>
        <v/>
      </c>
      <c r="ME13" s="3" t="str">
        <f>IFERROR(__xludf.DUMMYFUNCTION("IF(ISBLANK($A13),, IF((ARRAYFORMULA(SUM(COUNTIFS(OccupancyAddresses,$A13,OccupancyUnits, $B13, 'Tenant Occupancy'!MF$5:MF23,{""&gt;0"",""Occupied"",""Late""}))))&gt;1,""Multiple Bookings"", IF(SUMIFS( 'Tenant Occupancy'!MF$5:MF23,OccupancyUnits,$B13,OccupancyAd"&amp;"dresses,$A13)&gt;0,SUMIFS('Tenant Occupancy'!MF$5:MF23,OccupancyUnits,$B13,OccupancyAddresses,$A13),IFERROR(VLOOKUP($A13&amp;"" ""&amp;$B13, FILTER(ARRAYFORMULA({OccupancyAddresses&amp;"" ""&amp; OccupancyUnits,'Tenant Occupancy'!MF$5:MF23}),INDEX(ARRAYFORMULA({OccupancyAdd"&amp;"resses&amp;"" ""&amp; OccupancyUnits,'Tenant Occupancy'!MF$5:MF23}),0,2)&lt;&gt;""""),2,FALSE),IF(ME10=TODAY(),""Today"",)))))"),"")</f>
        <v/>
      </c>
      <c r="MF13" s="3" t="str">
        <f>IFERROR(__xludf.DUMMYFUNCTION("IF(ISBLANK($A13),, IF((ARRAYFORMULA(SUM(COUNTIFS(OccupancyAddresses,$A13,OccupancyUnits, $B13, 'Tenant Occupancy'!MG$5:MG23,{""&gt;0"",""Occupied"",""Late""}))))&gt;1,""Multiple Bookings"", IF(SUMIFS( 'Tenant Occupancy'!MG$5:MG23,OccupancyUnits,$B13,OccupancyAd"&amp;"dresses,$A13)&gt;0,SUMIFS('Tenant Occupancy'!MG$5:MG23,OccupancyUnits,$B13,OccupancyAddresses,$A13),IFERROR(VLOOKUP($A13&amp;"" ""&amp;$B13, FILTER(ARRAYFORMULA({OccupancyAddresses&amp;"" ""&amp; OccupancyUnits,'Tenant Occupancy'!MG$5:MG23}),INDEX(ARRAYFORMULA({OccupancyAdd"&amp;"resses&amp;"" ""&amp; OccupancyUnits,'Tenant Occupancy'!MG$5:MG23}),0,2)&lt;&gt;""""),2,FALSE),IF(MF10=TODAY(),""Today"",)))))"),"")</f>
        <v/>
      </c>
      <c r="MG13" s="3" t="str">
        <f>IFERROR(__xludf.DUMMYFUNCTION("IF(ISBLANK($A13),, IF((ARRAYFORMULA(SUM(COUNTIFS(OccupancyAddresses,$A13,OccupancyUnits, $B13, 'Tenant Occupancy'!MH$5:MH23,{""&gt;0"",""Occupied"",""Late""}))))&gt;1,""Multiple Bookings"", IF(SUMIFS( 'Tenant Occupancy'!MH$5:MH23,OccupancyUnits,$B13,OccupancyAd"&amp;"dresses,$A13)&gt;0,SUMIFS('Tenant Occupancy'!MH$5:MH23,OccupancyUnits,$B13,OccupancyAddresses,$A13),IFERROR(VLOOKUP($A13&amp;"" ""&amp;$B13, FILTER(ARRAYFORMULA({OccupancyAddresses&amp;"" ""&amp; OccupancyUnits,'Tenant Occupancy'!MH$5:MH23}),INDEX(ARRAYFORMULA({OccupancyAdd"&amp;"resses&amp;"" ""&amp; OccupancyUnits,'Tenant Occupancy'!MH$5:MH23}),0,2)&lt;&gt;""""),2,FALSE),IF(MG10=TODAY(),""Today"",)))))"),"")</f>
        <v/>
      </c>
      <c r="MH13" s="3" t="str">
        <f>IFERROR(__xludf.DUMMYFUNCTION("IF(ISBLANK($A13),, IF((ARRAYFORMULA(SUM(COUNTIFS(OccupancyAddresses,$A13,OccupancyUnits, $B13, 'Tenant Occupancy'!MI$5:MI23,{""&gt;0"",""Occupied"",""Late""}))))&gt;1,""Multiple Bookings"", IF(SUMIFS( 'Tenant Occupancy'!MI$5:MI23,OccupancyUnits,$B13,OccupancyAd"&amp;"dresses,$A13)&gt;0,SUMIFS('Tenant Occupancy'!MI$5:MI23,OccupancyUnits,$B13,OccupancyAddresses,$A13),IFERROR(VLOOKUP($A13&amp;"" ""&amp;$B13, FILTER(ARRAYFORMULA({OccupancyAddresses&amp;"" ""&amp; OccupancyUnits,'Tenant Occupancy'!MI$5:MI23}),INDEX(ARRAYFORMULA({OccupancyAdd"&amp;"resses&amp;"" ""&amp; OccupancyUnits,'Tenant Occupancy'!MI$5:MI23}),0,2)&lt;&gt;""""),2,FALSE),IF(MH10=TODAY(),""Today"",)))))"),"")</f>
        <v/>
      </c>
      <c r="MI13" s="3" t="str">
        <f>IFERROR(__xludf.DUMMYFUNCTION("IF(ISBLANK($A13),, IF((ARRAYFORMULA(SUM(COUNTIFS(OccupancyAddresses,$A13,OccupancyUnits, $B13, 'Tenant Occupancy'!MJ$5:MJ23,{""&gt;0"",""Occupied"",""Late""}))))&gt;1,""Multiple Bookings"", IF(SUMIFS( 'Tenant Occupancy'!MJ$5:MJ23,OccupancyUnits,$B13,OccupancyAd"&amp;"dresses,$A13)&gt;0,SUMIFS('Tenant Occupancy'!MJ$5:MJ23,OccupancyUnits,$B13,OccupancyAddresses,$A13),IFERROR(VLOOKUP($A13&amp;"" ""&amp;$B13, FILTER(ARRAYFORMULA({OccupancyAddresses&amp;"" ""&amp; OccupancyUnits,'Tenant Occupancy'!MJ$5:MJ23}),INDEX(ARRAYFORMULA({OccupancyAdd"&amp;"resses&amp;"" ""&amp; OccupancyUnits,'Tenant Occupancy'!MJ$5:MJ23}),0,2)&lt;&gt;""""),2,FALSE),IF(MI10=TODAY(),""Today"",)))))"),"")</f>
        <v/>
      </c>
      <c r="MJ13" s="3" t="str">
        <f>IFERROR(__xludf.DUMMYFUNCTION("IF(ISBLANK($A13),, IF((ARRAYFORMULA(SUM(COUNTIFS(OccupancyAddresses,$A13,OccupancyUnits, $B13, 'Tenant Occupancy'!MK$5:MK23,{""&gt;0"",""Occupied"",""Late""}))))&gt;1,""Multiple Bookings"", IF(SUMIFS( 'Tenant Occupancy'!MK$5:MK23,OccupancyUnits,$B13,OccupancyAd"&amp;"dresses,$A13)&gt;0,SUMIFS('Tenant Occupancy'!MK$5:MK23,OccupancyUnits,$B13,OccupancyAddresses,$A13),IFERROR(VLOOKUP($A13&amp;"" ""&amp;$B13, FILTER(ARRAYFORMULA({OccupancyAddresses&amp;"" ""&amp; OccupancyUnits,'Tenant Occupancy'!MK$5:MK23}),INDEX(ARRAYFORMULA({OccupancyAdd"&amp;"resses&amp;"" ""&amp; OccupancyUnits,'Tenant Occupancy'!MK$5:MK23}),0,2)&lt;&gt;""""),2,FALSE),IF(MJ10=TODAY(),""Today"",)))))"),"")</f>
        <v/>
      </c>
      <c r="MK13" s="3" t="str">
        <f>IFERROR(__xludf.DUMMYFUNCTION("IF(ISBLANK($A13),, IF((ARRAYFORMULA(SUM(COUNTIFS(OccupancyAddresses,$A13,OccupancyUnits, $B13, 'Tenant Occupancy'!ML$5:ML23,{""&gt;0"",""Occupied"",""Late""}))))&gt;1,""Multiple Bookings"", IF(SUMIFS( 'Tenant Occupancy'!ML$5:ML23,OccupancyUnits,$B13,OccupancyAd"&amp;"dresses,$A13)&gt;0,SUMIFS('Tenant Occupancy'!ML$5:ML23,OccupancyUnits,$B13,OccupancyAddresses,$A13),IFERROR(VLOOKUP($A13&amp;"" ""&amp;$B13, FILTER(ARRAYFORMULA({OccupancyAddresses&amp;"" ""&amp; OccupancyUnits,'Tenant Occupancy'!ML$5:ML23}),INDEX(ARRAYFORMULA({OccupancyAdd"&amp;"resses&amp;"" ""&amp; OccupancyUnits,'Tenant Occupancy'!ML$5:ML23}),0,2)&lt;&gt;""""),2,FALSE),IF(MK10=TODAY(),""Today"",)))))"),"")</f>
        <v/>
      </c>
      <c r="ML13" s="3" t="str">
        <f>IFERROR(__xludf.DUMMYFUNCTION("IF(ISBLANK($A13),, IF((ARRAYFORMULA(SUM(COUNTIFS(OccupancyAddresses,$A13,OccupancyUnits, $B13, 'Tenant Occupancy'!MM$5:MM23,{""&gt;0"",""Occupied"",""Late""}))))&gt;1,""Multiple Bookings"", IF(SUMIFS( 'Tenant Occupancy'!MM$5:MM23,OccupancyUnits,$B13,OccupancyAd"&amp;"dresses,$A13)&gt;0,SUMIFS('Tenant Occupancy'!MM$5:MM23,OccupancyUnits,$B13,OccupancyAddresses,$A13),IFERROR(VLOOKUP($A13&amp;"" ""&amp;$B13, FILTER(ARRAYFORMULA({OccupancyAddresses&amp;"" ""&amp; OccupancyUnits,'Tenant Occupancy'!MM$5:MM23}),INDEX(ARRAYFORMULA({OccupancyAdd"&amp;"resses&amp;"" ""&amp; OccupancyUnits,'Tenant Occupancy'!MM$5:MM23}),0,2)&lt;&gt;""""),2,FALSE),IF(ML10=TODAY(),""Today"",)))))"),"")</f>
        <v/>
      </c>
      <c r="MM13" s="3" t="str">
        <f>IFERROR(__xludf.DUMMYFUNCTION("IF(ISBLANK($A13),, IF((ARRAYFORMULA(SUM(COUNTIFS(OccupancyAddresses,$A13,OccupancyUnits, $B13, 'Tenant Occupancy'!MN$5:MN23,{""&gt;0"",""Occupied"",""Late""}))))&gt;1,""Multiple Bookings"", IF(SUMIFS( 'Tenant Occupancy'!MN$5:MN23,OccupancyUnits,$B13,OccupancyAd"&amp;"dresses,$A13)&gt;0,SUMIFS('Tenant Occupancy'!MN$5:MN23,OccupancyUnits,$B13,OccupancyAddresses,$A13),IFERROR(VLOOKUP($A13&amp;"" ""&amp;$B13, FILTER(ARRAYFORMULA({OccupancyAddresses&amp;"" ""&amp; OccupancyUnits,'Tenant Occupancy'!MN$5:MN23}),INDEX(ARRAYFORMULA({OccupancyAdd"&amp;"resses&amp;"" ""&amp; OccupancyUnits,'Tenant Occupancy'!MN$5:MN23}),0,2)&lt;&gt;""""),2,FALSE),IF(MM10=TODAY(),""Today"",)))))"),"")</f>
        <v/>
      </c>
      <c r="MN13" s="3" t="str">
        <f>IFERROR(__xludf.DUMMYFUNCTION("IF(ISBLANK($A13),, IF((ARRAYFORMULA(SUM(COUNTIFS(OccupancyAddresses,$A13,OccupancyUnits, $B13, 'Tenant Occupancy'!MO$5:MO23,{""&gt;0"",""Occupied"",""Late""}))))&gt;1,""Multiple Bookings"", IF(SUMIFS( 'Tenant Occupancy'!MO$5:MO23,OccupancyUnits,$B13,OccupancyAd"&amp;"dresses,$A13)&gt;0,SUMIFS('Tenant Occupancy'!MO$5:MO23,OccupancyUnits,$B13,OccupancyAddresses,$A13),IFERROR(VLOOKUP($A13&amp;"" ""&amp;$B13, FILTER(ARRAYFORMULA({OccupancyAddresses&amp;"" ""&amp; OccupancyUnits,'Tenant Occupancy'!MO$5:MO23}),INDEX(ARRAYFORMULA({OccupancyAdd"&amp;"resses&amp;"" ""&amp; OccupancyUnits,'Tenant Occupancy'!MO$5:MO23}),0,2)&lt;&gt;""""),2,FALSE),IF(MN10=TODAY(),""Today"",)))))"),"")</f>
        <v/>
      </c>
      <c r="MO13" s="3" t="str">
        <f>IFERROR(__xludf.DUMMYFUNCTION("IF(ISBLANK($A13),, IF((ARRAYFORMULA(SUM(COUNTIFS(OccupancyAddresses,$A13,OccupancyUnits, $B13, 'Tenant Occupancy'!MP$5:MP23,{""&gt;0"",""Occupied"",""Late""}))))&gt;1,""Multiple Bookings"", IF(SUMIFS( 'Tenant Occupancy'!MP$5:MP23,OccupancyUnits,$B13,OccupancyAd"&amp;"dresses,$A13)&gt;0,SUMIFS('Tenant Occupancy'!MP$5:MP23,OccupancyUnits,$B13,OccupancyAddresses,$A13),IFERROR(VLOOKUP($A13&amp;"" ""&amp;$B13, FILTER(ARRAYFORMULA({OccupancyAddresses&amp;"" ""&amp; OccupancyUnits,'Tenant Occupancy'!MP$5:MP23}),INDEX(ARRAYFORMULA({OccupancyAdd"&amp;"resses&amp;"" ""&amp; OccupancyUnits,'Tenant Occupancy'!MP$5:MP23}),0,2)&lt;&gt;""""),2,FALSE),IF(MO10=TODAY(),""Today"",)))))"),"")</f>
        <v/>
      </c>
      <c r="MP13" s="3" t="str">
        <f>IFERROR(__xludf.DUMMYFUNCTION("IF(ISBLANK($A13),, IF((ARRAYFORMULA(SUM(COUNTIFS(OccupancyAddresses,$A13,OccupancyUnits, $B13, 'Tenant Occupancy'!MQ$5:MQ23,{""&gt;0"",""Occupied"",""Late""}))))&gt;1,""Multiple Bookings"", IF(SUMIFS( 'Tenant Occupancy'!MQ$5:MQ23,OccupancyUnits,$B13,OccupancyAd"&amp;"dresses,$A13)&gt;0,SUMIFS('Tenant Occupancy'!MQ$5:MQ23,OccupancyUnits,$B13,OccupancyAddresses,$A13),IFERROR(VLOOKUP($A13&amp;"" ""&amp;$B13, FILTER(ARRAYFORMULA({OccupancyAddresses&amp;"" ""&amp; OccupancyUnits,'Tenant Occupancy'!MQ$5:MQ23}),INDEX(ARRAYFORMULA({OccupancyAdd"&amp;"resses&amp;"" ""&amp; OccupancyUnits,'Tenant Occupancy'!MQ$5:MQ23}),0,2)&lt;&gt;""""),2,FALSE),IF(MP10=TODAY(),""Today"",)))))"),"")</f>
        <v/>
      </c>
      <c r="MQ13" s="3" t="str">
        <f>IFERROR(__xludf.DUMMYFUNCTION("IF(ISBLANK($A13),, IF((ARRAYFORMULA(SUM(COUNTIFS(OccupancyAddresses,$A13,OccupancyUnits, $B13, 'Tenant Occupancy'!MR$5:MR23,{""&gt;0"",""Occupied"",""Late""}))))&gt;1,""Multiple Bookings"", IF(SUMIFS( 'Tenant Occupancy'!MR$5:MR23,OccupancyUnits,$B13,OccupancyAd"&amp;"dresses,$A13)&gt;0,SUMIFS('Tenant Occupancy'!MR$5:MR23,OccupancyUnits,$B13,OccupancyAddresses,$A13),IFERROR(VLOOKUP($A13&amp;"" ""&amp;$B13, FILTER(ARRAYFORMULA({OccupancyAddresses&amp;"" ""&amp; OccupancyUnits,'Tenant Occupancy'!MR$5:MR23}),INDEX(ARRAYFORMULA({OccupancyAdd"&amp;"resses&amp;"" ""&amp; OccupancyUnits,'Tenant Occupancy'!MR$5:MR23}),0,2)&lt;&gt;""""),2,FALSE),IF(MQ10=TODAY(),""Today"",)))))"),"")</f>
        <v/>
      </c>
      <c r="MR13" s="3" t="str">
        <f>IFERROR(__xludf.DUMMYFUNCTION("IF(ISBLANK($A13),, IF((ARRAYFORMULA(SUM(COUNTIFS(OccupancyAddresses,$A13,OccupancyUnits, $B13, 'Tenant Occupancy'!MS$5:MS23,{""&gt;0"",""Occupied"",""Late""}))))&gt;1,""Multiple Bookings"", IF(SUMIFS( 'Tenant Occupancy'!MS$5:MS23,OccupancyUnits,$B13,OccupancyAd"&amp;"dresses,$A13)&gt;0,SUMIFS('Tenant Occupancy'!MS$5:MS23,OccupancyUnits,$B13,OccupancyAddresses,$A13),IFERROR(VLOOKUP($A13&amp;"" ""&amp;$B13, FILTER(ARRAYFORMULA({OccupancyAddresses&amp;"" ""&amp; OccupancyUnits,'Tenant Occupancy'!MS$5:MS23}),INDEX(ARRAYFORMULA({OccupancyAdd"&amp;"resses&amp;"" ""&amp; OccupancyUnits,'Tenant Occupancy'!MS$5:MS23}),0,2)&lt;&gt;""""),2,FALSE),IF(MR10=TODAY(),""Today"",)))))"),"")</f>
        <v/>
      </c>
      <c r="MS13" s="3" t="str">
        <f>IFERROR(__xludf.DUMMYFUNCTION("IF(ISBLANK($A13),, IF((ARRAYFORMULA(SUM(COUNTIFS(OccupancyAddresses,$A13,OccupancyUnits, $B13, 'Tenant Occupancy'!MT$5:MT23,{""&gt;0"",""Occupied"",""Late""}))))&gt;1,""Multiple Bookings"", IF(SUMIFS( 'Tenant Occupancy'!MT$5:MT23,OccupancyUnits,$B13,OccupancyAd"&amp;"dresses,$A13)&gt;0,SUMIFS('Tenant Occupancy'!MT$5:MT23,OccupancyUnits,$B13,OccupancyAddresses,$A13),IFERROR(VLOOKUP($A13&amp;"" ""&amp;$B13, FILTER(ARRAYFORMULA({OccupancyAddresses&amp;"" ""&amp; OccupancyUnits,'Tenant Occupancy'!MT$5:MT23}),INDEX(ARRAYFORMULA({OccupancyAdd"&amp;"resses&amp;"" ""&amp; OccupancyUnits,'Tenant Occupancy'!MT$5:MT23}),0,2)&lt;&gt;""""),2,FALSE),IF(MS10=TODAY(),""Today"",)))))"),"")</f>
        <v/>
      </c>
      <c r="MT13" s="3" t="str">
        <f>IFERROR(__xludf.DUMMYFUNCTION("IF(ISBLANK($A13),, IF((ARRAYFORMULA(SUM(COUNTIFS(OccupancyAddresses,$A13,OccupancyUnits, $B13, 'Tenant Occupancy'!MU$5:MU23,{""&gt;0"",""Occupied"",""Late""}))))&gt;1,""Multiple Bookings"", IF(SUMIFS( 'Tenant Occupancy'!MU$5:MU23,OccupancyUnits,$B13,OccupancyAd"&amp;"dresses,$A13)&gt;0,SUMIFS('Tenant Occupancy'!MU$5:MU23,OccupancyUnits,$B13,OccupancyAddresses,$A13),IFERROR(VLOOKUP($A13&amp;"" ""&amp;$B13, FILTER(ARRAYFORMULA({OccupancyAddresses&amp;"" ""&amp; OccupancyUnits,'Tenant Occupancy'!MU$5:MU23}),INDEX(ARRAYFORMULA({OccupancyAdd"&amp;"resses&amp;"" ""&amp; OccupancyUnits,'Tenant Occupancy'!MU$5:MU23}),0,2)&lt;&gt;""""),2,FALSE),IF(MT10=TODAY(),""Today"",)))))"),"")</f>
        <v/>
      </c>
      <c r="MU13" s="3" t="str">
        <f>IFERROR(__xludf.DUMMYFUNCTION("IF(ISBLANK($A13),, IF((ARRAYFORMULA(SUM(COUNTIFS(OccupancyAddresses,$A13,OccupancyUnits, $B13, 'Tenant Occupancy'!MV$5:MV23,{""&gt;0"",""Occupied"",""Late""}))))&gt;1,""Multiple Bookings"", IF(SUMIFS( 'Tenant Occupancy'!MV$5:MV23,OccupancyUnits,$B13,OccupancyAd"&amp;"dresses,$A13)&gt;0,SUMIFS('Tenant Occupancy'!MV$5:MV23,OccupancyUnits,$B13,OccupancyAddresses,$A13),IFERROR(VLOOKUP($A13&amp;"" ""&amp;$B13, FILTER(ARRAYFORMULA({OccupancyAddresses&amp;"" ""&amp; OccupancyUnits,'Tenant Occupancy'!MV$5:MV23}),INDEX(ARRAYFORMULA({OccupancyAdd"&amp;"resses&amp;"" ""&amp; OccupancyUnits,'Tenant Occupancy'!MV$5:MV23}),0,2)&lt;&gt;""""),2,FALSE),IF(MU10=TODAY(),""Today"",)))))"),"")</f>
        <v/>
      </c>
      <c r="MV13" s="3" t="str">
        <f>IFERROR(__xludf.DUMMYFUNCTION("IF(ISBLANK($A13),, IF((ARRAYFORMULA(SUM(COUNTIFS(OccupancyAddresses,$A13,OccupancyUnits, $B13, 'Tenant Occupancy'!MW$5:MW23,{""&gt;0"",""Occupied"",""Late""}))))&gt;1,""Multiple Bookings"", IF(SUMIFS( 'Tenant Occupancy'!MW$5:MW23,OccupancyUnits,$B13,OccupancyAd"&amp;"dresses,$A13)&gt;0,SUMIFS('Tenant Occupancy'!MW$5:MW23,OccupancyUnits,$B13,OccupancyAddresses,$A13),IFERROR(VLOOKUP($A13&amp;"" ""&amp;$B13, FILTER(ARRAYFORMULA({OccupancyAddresses&amp;"" ""&amp; OccupancyUnits,'Tenant Occupancy'!MW$5:MW23}),INDEX(ARRAYFORMULA({OccupancyAdd"&amp;"resses&amp;"" ""&amp; OccupancyUnits,'Tenant Occupancy'!MW$5:MW23}),0,2)&lt;&gt;""""),2,FALSE),IF(MV10=TODAY(),""Today"",)))))"),"")</f>
        <v/>
      </c>
      <c r="MW13" s="3" t="str">
        <f>IFERROR(__xludf.DUMMYFUNCTION("IF(ISBLANK($A13),, IF((ARRAYFORMULA(SUM(COUNTIFS(OccupancyAddresses,$A13,OccupancyUnits, $B13, 'Tenant Occupancy'!MX$5:MX23,{""&gt;0"",""Occupied"",""Late""}))))&gt;1,""Multiple Bookings"", IF(SUMIFS( 'Tenant Occupancy'!MX$5:MX23,OccupancyUnits,$B13,OccupancyAd"&amp;"dresses,$A13)&gt;0,SUMIFS('Tenant Occupancy'!MX$5:MX23,OccupancyUnits,$B13,OccupancyAddresses,$A13),IFERROR(VLOOKUP($A13&amp;"" ""&amp;$B13, FILTER(ARRAYFORMULA({OccupancyAddresses&amp;"" ""&amp; OccupancyUnits,'Tenant Occupancy'!MX$5:MX23}),INDEX(ARRAYFORMULA({OccupancyAdd"&amp;"resses&amp;"" ""&amp; OccupancyUnits,'Tenant Occupancy'!MX$5:MX23}),0,2)&lt;&gt;""""),2,FALSE),IF(MW10=TODAY(),""Today"",)))))"),"")</f>
        <v/>
      </c>
      <c r="MX13" s="3" t="str">
        <f>IFERROR(__xludf.DUMMYFUNCTION("IF(ISBLANK($A13),, IF((ARRAYFORMULA(SUM(COUNTIFS(OccupancyAddresses,$A13,OccupancyUnits, $B13, 'Tenant Occupancy'!MY$5:MY23,{""&gt;0"",""Occupied"",""Late""}))))&gt;1,""Multiple Bookings"", IF(SUMIFS( 'Tenant Occupancy'!MY$5:MY23,OccupancyUnits,$B13,OccupancyAd"&amp;"dresses,$A13)&gt;0,SUMIFS('Tenant Occupancy'!MY$5:MY23,OccupancyUnits,$B13,OccupancyAddresses,$A13),IFERROR(VLOOKUP($A13&amp;"" ""&amp;$B13, FILTER(ARRAYFORMULA({OccupancyAddresses&amp;"" ""&amp; OccupancyUnits,'Tenant Occupancy'!MY$5:MY23}),INDEX(ARRAYFORMULA({OccupancyAdd"&amp;"resses&amp;"" ""&amp; OccupancyUnits,'Tenant Occupancy'!MY$5:MY23}),0,2)&lt;&gt;""""),2,FALSE),IF(MX10=TODAY(),""Today"",)))))"),"")</f>
        <v/>
      </c>
      <c r="MY13" s="3" t="str">
        <f>IFERROR(__xludf.DUMMYFUNCTION("IF(ISBLANK($A13),, IF((ARRAYFORMULA(SUM(COUNTIFS(OccupancyAddresses,$A13,OccupancyUnits, $B13, 'Tenant Occupancy'!MZ$5:MZ23,{""&gt;0"",""Occupied"",""Late""}))))&gt;1,""Multiple Bookings"", IF(SUMIFS( 'Tenant Occupancy'!MZ$5:MZ23,OccupancyUnits,$B13,OccupancyAd"&amp;"dresses,$A13)&gt;0,SUMIFS('Tenant Occupancy'!MZ$5:MZ23,OccupancyUnits,$B13,OccupancyAddresses,$A13),IFERROR(VLOOKUP($A13&amp;"" ""&amp;$B13, FILTER(ARRAYFORMULA({OccupancyAddresses&amp;"" ""&amp; OccupancyUnits,'Tenant Occupancy'!MZ$5:MZ23}),INDEX(ARRAYFORMULA({OccupancyAdd"&amp;"resses&amp;"" ""&amp; OccupancyUnits,'Tenant Occupancy'!MZ$5:MZ23}),0,2)&lt;&gt;""""),2,FALSE),IF(MY10=TODAY(),""Today"",)))))"),"")</f>
        <v/>
      </c>
      <c r="MZ13" s="3" t="str">
        <f>IFERROR(__xludf.DUMMYFUNCTION("IF(ISBLANK($A13),, IF((ARRAYFORMULA(SUM(COUNTIFS(OccupancyAddresses,$A13,OccupancyUnits, $B13, 'Tenant Occupancy'!NA$5:NA23,{""&gt;0"",""Occupied"",""Late""}))))&gt;1,""Multiple Bookings"", IF(SUMIFS( 'Tenant Occupancy'!NA$5:NA23,OccupancyUnits,$B13,OccupancyAd"&amp;"dresses,$A13)&gt;0,SUMIFS('Tenant Occupancy'!NA$5:NA23,OccupancyUnits,$B13,OccupancyAddresses,$A13),IFERROR(VLOOKUP($A13&amp;"" ""&amp;$B13, FILTER(ARRAYFORMULA({OccupancyAddresses&amp;"" ""&amp; OccupancyUnits,'Tenant Occupancy'!NA$5:NA23}),INDEX(ARRAYFORMULA({OccupancyAdd"&amp;"resses&amp;"" ""&amp; OccupancyUnits,'Tenant Occupancy'!NA$5:NA23}),0,2)&lt;&gt;""""),2,FALSE),IF(MZ10=TODAY(),""Today"",)))))"),"")</f>
        <v/>
      </c>
      <c r="NA13" s="3" t="str">
        <f>IFERROR(__xludf.DUMMYFUNCTION("IF(ISBLANK($A13),, IF((ARRAYFORMULA(SUM(COUNTIFS(OccupancyAddresses,$A13,OccupancyUnits, $B13, 'Tenant Occupancy'!NB$5:NB23,{""&gt;0"",""Occupied"",""Late""}))))&gt;1,""Multiple Bookings"", IF(SUMIFS( 'Tenant Occupancy'!NB$5:NB23,OccupancyUnits,$B13,OccupancyAd"&amp;"dresses,$A13)&gt;0,SUMIFS('Tenant Occupancy'!NB$5:NB23,OccupancyUnits,$B13,OccupancyAddresses,$A13),IFERROR(VLOOKUP($A13&amp;"" ""&amp;$B13, FILTER(ARRAYFORMULA({OccupancyAddresses&amp;"" ""&amp; OccupancyUnits,'Tenant Occupancy'!NB$5:NB23}),INDEX(ARRAYFORMULA({OccupancyAdd"&amp;"resses&amp;"" ""&amp; OccupancyUnits,'Tenant Occupancy'!NB$5:NB23}),0,2)&lt;&gt;""""),2,FALSE),IF(NA10=TODAY(),""Today"",)))))"),"")</f>
        <v/>
      </c>
      <c r="NB13" s="3" t="str">
        <f>IFERROR(__xludf.DUMMYFUNCTION("IF(ISBLANK($A13),, IF((ARRAYFORMULA(SUM(COUNTIFS(OccupancyAddresses,$A13,OccupancyUnits, $B13, 'Tenant Occupancy'!NC$5:NC23,{""&gt;0"",""Occupied"",""Late""}))))&gt;1,""Multiple Bookings"", IF(SUMIFS( 'Tenant Occupancy'!NC$5:NC23,OccupancyUnits,$B13,OccupancyAd"&amp;"dresses,$A13)&gt;0,SUMIFS('Tenant Occupancy'!NC$5:NC23,OccupancyUnits,$B13,OccupancyAddresses,$A13),IFERROR(VLOOKUP($A13&amp;"" ""&amp;$B13, FILTER(ARRAYFORMULA({OccupancyAddresses&amp;"" ""&amp; OccupancyUnits,'Tenant Occupancy'!NC$5:NC23}),INDEX(ARRAYFORMULA({OccupancyAdd"&amp;"resses&amp;"" ""&amp; OccupancyUnits,'Tenant Occupancy'!NC$5:NC23}),0,2)&lt;&gt;""""),2,FALSE),IF(NB10=TODAY(),""Today"",)))))"),"")</f>
        <v/>
      </c>
      <c r="NC13" s="3" t="str">
        <f>IFERROR(__xludf.DUMMYFUNCTION("IF(ISBLANK($A13),, IF((ARRAYFORMULA(SUM(COUNTIFS(OccupancyAddresses,$A13,OccupancyUnits, $B13, 'Tenant Occupancy'!ND$5:ND23,{""&gt;0"",""Occupied"",""Late""}))))&gt;1,""Multiple Bookings"", IF(SUMIFS( 'Tenant Occupancy'!ND$5:ND23,OccupancyUnits,$B13,OccupancyAd"&amp;"dresses,$A13)&gt;0,SUMIFS('Tenant Occupancy'!ND$5:ND23,OccupancyUnits,$B13,OccupancyAddresses,$A13),IFERROR(VLOOKUP($A13&amp;"" ""&amp;$B13, FILTER(ARRAYFORMULA({OccupancyAddresses&amp;"" ""&amp; OccupancyUnits,'Tenant Occupancy'!ND$5:ND23}),INDEX(ARRAYFORMULA({OccupancyAdd"&amp;"resses&amp;"" ""&amp; OccupancyUnits,'Tenant Occupancy'!ND$5:ND23}),0,2)&lt;&gt;""""),2,FALSE),IF(NC10=TODAY(),""Today"",)))))"),"")</f>
        <v/>
      </c>
      <c r="ND13" s="3" t="str">
        <f>IFERROR(__xludf.DUMMYFUNCTION("IF(ISBLANK($A13),, IF((ARRAYFORMULA(SUM(COUNTIFS(OccupancyAddresses,$A13,OccupancyUnits, $B13, 'Tenant Occupancy'!NE$5:NE23,{""&gt;0"",""Occupied"",""Late""}))))&gt;1,""Multiple Bookings"", IF(SUMIFS( 'Tenant Occupancy'!NE$5:NE23,OccupancyUnits,$B13,OccupancyAd"&amp;"dresses,$A13)&gt;0,SUMIFS('Tenant Occupancy'!NE$5:NE23,OccupancyUnits,$B13,OccupancyAddresses,$A13),IFERROR(VLOOKUP($A13&amp;"" ""&amp;$B13, FILTER(ARRAYFORMULA({OccupancyAddresses&amp;"" ""&amp; OccupancyUnits,'Tenant Occupancy'!NE$5:NE23}),INDEX(ARRAYFORMULA({OccupancyAdd"&amp;"resses&amp;"" ""&amp; OccupancyUnits,'Tenant Occupancy'!NE$5:NE23}),0,2)&lt;&gt;""""),2,FALSE),IF(ND10=TODAY(),""Today"",)))))"),"")</f>
        <v/>
      </c>
      <c r="NE13" s="3" t="str">
        <f>IFERROR(__xludf.DUMMYFUNCTION("IF(ISBLANK($A13),, IF((ARRAYFORMULA(SUM(COUNTIFS(OccupancyAddresses,$A13,OccupancyUnits, $B13, 'Tenant Occupancy'!NF$5:NF23,{""&gt;0"",""Occupied"",""Late""}))))&gt;1,""Multiple Bookings"", IF(SUMIFS( 'Tenant Occupancy'!NF$5:NF23,OccupancyUnits,$B13,OccupancyAd"&amp;"dresses,$A13)&gt;0,SUMIFS('Tenant Occupancy'!NF$5:NF23,OccupancyUnits,$B13,OccupancyAddresses,$A13),IFERROR(VLOOKUP($A13&amp;"" ""&amp;$B13, FILTER(ARRAYFORMULA({OccupancyAddresses&amp;"" ""&amp; OccupancyUnits,'Tenant Occupancy'!NF$5:NF23}),INDEX(ARRAYFORMULA({OccupancyAdd"&amp;"resses&amp;"" ""&amp; OccupancyUnits,'Tenant Occupancy'!NF$5:NF23}),0,2)&lt;&gt;""""),2,FALSE),IF(NE10=TODAY(),""Today"",)))))"),"")</f>
        <v/>
      </c>
      <c r="NF13" s="3" t="str">
        <f>IFERROR(__xludf.DUMMYFUNCTION("IF(ISBLANK($A13),, IF((ARRAYFORMULA(SUM(COUNTIFS(OccupancyAddresses,$A13,OccupancyUnits, $B13, 'Tenant Occupancy'!NG$5:NG23,{""&gt;0"",""Occupied"",""Late""}))))&gt;1,""Multiple Bookings"", IF(SUMIFS( 'Tenant Occupancy'!NG$5:NG23,OccupancyUnits,$B13,OccupancyAd"&amp;"dresses,$A13)&gt;0,SUMIFS('Tenant Occupancy'!NG$5:NG23,OccupancyUnits,$B13,OccupancyAddresses,$A13),IFERROR(VLOOKUP($A13&amp;"" ""&amp;$B13, FILTER(ARRAYFORMULA({OccupancyAddresses&amp;"" ""&amp; OccupancyUnits,'Tenant Occupancy'!NG$5:NG23}),INDEX(ARRAYFORMULA({OccupancyAdd"&amp;"resses&amp;"" ""&amp; OccupancyUnits,'Tenant Occupancy'!NG$5:NG23}),0,2)&lt;&gt;""""),2,FALSE),IF(NF10=TODAY(),""Today"",)))))"),"")</f>
        <v/>
      </c>
      <c r="NG13" s="3" t="str">
        <f>IFERROR(__xludf.DUMMYFUNCTION("IF(ISBLANK($A13),, IF((ARRAYFORMULA(SUM(COUNTIFS(OccupancyAddresses,$A13,OccupancyUnits, $B13, 'Tenant Occupancy'!NH$5:NH23,{""&gt;0"",""Occupied"",""Late""}))))&gt;1,""Multiple Bookings"", IF(SUMIFS( 'Tenant Occupancy'!NH$5:NH23,OccupancyUnits,$B13,OccupancyAd"&amp;"dresses,$A13)&gt;0,SUMIFS('Tenant Occupancy'!NH$5:NH23,OccupancyUnits,$B13,OccupancyAddresses,$A13),IFERROR(VLOOKUP($A13&amp;"" ""&amp;$B13, FILTER(ARRAYFORMULA({OccupancyAddresses&amp;"" ""&amp; OccupancyUnits,'Tenant Occupancy'!NH$5:NH23}),INDEX(ARRAYFORMULA({OccupancyAdd"&amp;"resses&amp;"" ""&amp; OccupancyUnits,'Tenant Occupancy'!NH$5:NH23}),0,2)&lt;&gt;""""),2,FALSE),IF(NG10=TODAY(),""Today"",)))))"),"")</f>
        <v/>
      </c>
      <c r="NH13" s="3" t="str">
        <f>IFERROR(__xludf.DUMMYFUNCTION("IF(ISBLANK($A13),, IF((ARRAYFORMULA(SUM(COUNTIFS(OccupancyAddresses,$A13,OccupancyUnits, $B13, 'Tenant Occupancy'!NI$5:NI23,{""&gt;0"",""Occupied"",""Late""}))))&gt;1,""Multiple Bookings"", IF(SUMIFS( 'Tenant Occupancy'!NI$5:NI23,OccupancyUnits,$B13,OccupancyAd"&amp;"dresses,$A13)&gt;0,SUMIFS('Tenant Occupancy'!NI$5:NI23,OccupancyUnits,$B13,OccupancyAddresses,$A13),IFERROR(VLOOKUP($A13&amp;"" ""&amp;$B13, FILTER(ARRAYFORMULA({OccupancyAddresses&amp;"" ""&amp; OccupancyUnits,'Tenant Occupancy'!NI$5:NI23}),INDEX(ARRAYFORMULA({OccupancyAdd"&amp;"resses&amp;"" ""&amp; OccupancyUnits,'Tenant Occupancy'!NI$5:NI23}),0,2)&lt;&gt;""""),2,FALSE),IF(NH10=TODAY(),""Today"",)))))"),"")</f>
        <v/>
      </c>
      <c r="NI13" s="3" t="str">
        <f>IFERROR(__xludf.DUMMYFUNCTION("IF(ISBLANK($A13),, IF((ARRAYFORMULA(SUM(COUNTIFS(OccupancyAddresses,$A13,OccupancyUnits, $B13, 'Tenant Occupancy'!NJ$5:NJ23,{""&gt;0"",""Occupied"",""Late""}))))&gt;1,""Multiple Bookings"", IF(SUMIFS( 'Tenant Occupancy'!NJ$5:NJ23,OccupancyUnits,$B13,OccupancyAd"&amp;"dresses,$A13)&gt;0,SUMIFS('Tenant Occupancy'!NJ$5:NJ23,OccupancyUnits,$B13,OccupancyAddresses,$A13),IFERROR(VLOOKUP($A13&amp;"" ""&amp;$B13, FILTER(ARRAYFORMULA({OccupancyAddresses&amp;"" ""&amp; OccupancyUnits,'Tenant Occupancy'!NJ$5:NJ23}),INDEX(ARRAYFORMULA({OccupancyAdd"&amp;"resses&amp;"" ""&amp; OccupancyUnits,'Tenant Occupancy'!NJ$5:NJ23}),0,2)&lt;&gt;""""),2,FALSE),IF(NI10=TODAY(),""Today"",)))))"),"")</f>
        <v/>
      </c>
      <c r="NJ13" s="3" t="str">
        <f>IFERROR(__xludf.DUMMYFUNCTION("IF(ISBLANK($A13),, IF((ARRAYFORMULA(SUM(COUNTIFS(OccupancyAddresses,$A13,OccupancyUnits, $B13, 'Tenant Occupancy'!NK$5:NK23,{""&gt;0"",""Occupied"",""Late""}))))&gt;1,""Multiple Bookings"", IF(SUMIFS( 'Tenant Occupancy'!NK$5:NK23,OccupancyUnits,$B13,OccupancyAd"&amp;"dresses,$A13)&gt;0,SUMIFS('Tenant Occupancy'!NK$5:NK23,OccupancyUnits,$B13,OccupancyAddresses,$A13),IFERROR(VLOOKUP($A13&amp;"" ""&amp;$B13, FILTER(ARRAYFORMULA({OccupancyAddresses&amp;"" ""&amp; OccupancyUnits,'Tenant Occupancy'!NK$5:NK23}),INDEX(ARRAYFORMULA({OccupancyAdd"&amp;"resses&amp;"" ""&amp; OccupancyUnits,'Tenant Occupancy'!NK$5:NK23}),0,2)&lt;&gt;""""),2,FALSE),IF(NJ10=TODAY(),""Today"",)))))"),"")</f>
        <v/>
      </c>
      <c r="NK13" s="3" t="str">
        <f>IFERROR(__xludf.DUMMYFUNCTION("IF(ISBLANK($A13),, IF((ARRAYFORMULA(SUM(COUNTIFS(OccupancyAddresses,$A13,OccupancyUnits, $B13, 'Tenant Occupancy'!NL$5:NL23,{""&gt;0"",""Occupied"",""Late""}))))&gt;1,""Multiple Bookings"", IF(SUMIFS( 'Tenant Occupancy'!NL$5:NL23,OccupancyUnits,$B13,OccupancyAd"&amp;"dresses,$A13)&gt;0,SUMIFS('Tenant Occupancy'!NL$5:NL23,OccupancyUnits,$B13,OccupancyAddresses,$A13),IFERROR(VLOOKUP($A13&amp;"" ""&amp;$B13, FILTER(ARRAYFORMULA({OccupancyAddresses&amp;"" ""&amp; OccupancyUnits,'Tenant Occupancy'!NL$5:NL23}),INDEX(ARRAYFORMULA({OccupancyAdd"&amp;"resses&amp;"" ""&amp; OccupancyUnits,'Tenant Occupancy'!NL$5:NL23}),0,2)&lt;&gt;""""),2,FALSE),IF(NK10=TODAY(),""Today"",)))))"),"")</f>
        <v/>
      </c>
      <c r="NL13" s="3" t="str">
        <f>IFERROR(__xludf.DUMMYFUNCTION("IF(ISBLANK($A13),, IF((ARRAYFORMULA(SUM(COUNTIFS(OccupancyAddresses,$A13,OccupancyUnits, $B13, 'Tenant Occupancy'!NM$5:NM23,{""&gt;0"",""Occupied"",""Late""}))))&gt;1,""Multiple Bookings"", IF(SUMIFS( 'Tenant Occupancy'!NM$5:NM23,OccupancyUnits,$B13,OccupancyAd"&amp;"dresses,$A13)&gt;0,SUMIFS('Tenant Occupancy'!NM$5:NM23,OccupancyUnits,$B13,OccupancyAddresses,$A13),IFERROR(VLOOKUP($A13&amp;"" ""&amp;$B13, FILTER(ARRAYFORMULA({OccupancyAddresses&amp;"" ""&amp; OccupancyUnits,'Tenant Occupancy'!NM$5:NM23}),INDEX(ARRAYFORMULA({OccupancyAdd"&amp;"resses&amp;"" ""&amp; OccupancyUnits,'Tenant Occupancy'!NM$5:NM23}),0,2)&lt;&gt;""""),2,FALSE),IF(NL10=TODAY(),""Today"",)))))"),"")</f>
        <v/>
      </c>
      <c r="NM13" s="3" t="str">
        <f>IFERROR(__xludf.DUMMYFUNCTION("IF(ISBLANK($A13),, IF((ARRAYFORMULA(SUM(COUNTIFS(OccupancyAddresses,$A13,OccupancyUnits, $B13, 'Tenant Occupancy'!NN$5:NN23,{""&gt;0"",""Occupied"",""Late""}))))&gt;1,""Multiple Bookings"", IF(SUMIFS( 'Tenant Occupancy'!NN$5:NN23,OccupancyUnits,$B13,OccupancyAd"&amp;"dresses,$A13)&gt;0,SUMIFS('Tenant Occupancy'!NN$5:NN23,OccupancyUnits,$B13,OccupancyAddresses,$A13),IFERROR(VLOOKUP($A13&amp;"" ""&amp;$B13, FILTER(ARRAYFORMULA({OccupancyAddresses&amp;"" ""&amp; OccupancyUnits,'Tenant Occupancy'!NN$5:NN23}),INDEX(ARRAYFORMULA({OccupancyAdd"&amp;"resses&amp;"" ""&amp; OccupancyUnits,'Tenant Occupancy'!NN$5:NN23}),0,2)&lt;&gt;""""),2,FALSE),IF(NM10=TODAY(),""Today"",)))))"),"")</f>
        <v/>
      </c>
      <c r="NN13" s="3" t="str">
        <f>IFERROR(__xludf.DUMMYFUNCTION("IF(ISBLANK($A13),, IF((ARRAYFORMULA(SUM(COUNTIFS(OccupancyAddresses,$A13,OccupancyUnits, $B13, 'Tenant Occupancy'!NO$5:NO23,{""&gt;0"",""Occupied"",""Late""}))))&gt;1,""Multiple Bookings"", IF(SUMIFS( 'Tenant Occupancy'!NO$5:NO23,OccupancyUnits,$B13,OccupancyAd"&amp;"dresses,$A13)&gt;0,SUMIFS('Tenant Occupancy'!NO$5:NO23,OccupancyUnits,$B13,OccupancyAddresses,$A13),IFERROR(VLOOKUP($A13&amp;"" ""&amp;$B13, FILTER(ARRAYFORMULA({OccupancyAddresses&amp;"" ""&amp; OccupancyUnits,'Tenant Occupancy'!NO$5:NO23}),INDEX(ARRAYFORMULA({OccupancyAdd"&amp;"resses&amp;"" ""&amp; OccupancyUnits,'Tenant Occupancy'!NO$5:NO23}),0,2)&lt;&gt;""""),2,FALSE),IF(NN10=TODAY(),""Today"",)))))"),"")</f>
        <v/>
      </c>
      <c r="NO13" s="3" t="str">
        <f>IFERROR(__xludf.DUMMYFUNCTION("IF(ISBLANK($A13),, IF((ARRAYFORMULA(SUM(COUNTIFS(OccupancyAddresses,$A13,OccupancyUnits, $B13, 'Tenant Occupancy'!NP$5:NP23,{""&gt;0"",""Occupied"",""Late""}))))&gt;1,""Multiple Bookings"", IF(SUMIFS( 'Tenant Occupancy'!NP$5:NP23,OccupancyUnits,$B13,OccupancyAd"&amp;"dresses,$A13)&gt;0,SUMIFS('Tenant Occupancy'!NP$5:NP23,OccupancyUnits,$B13,OccupancyAddresses,$A13),IFERROR(VLOOKUP($A13&amp;"" ""&amp;$B13, FILTER(ARRAYFORMULA({OccupancyAddresses&amp;"" ""&amp; OccupancyUnits,'Tenant Occupancy'!NP$5:NP23}),INDEX(ARRAYFORMULA({OccupancyAdd"&amp;"resses&amp;"" ""&amp; OccupancyUnits,'Tenant Occupancy'!NP$5:NP23}),0,2)&lt;&gt;""""),2,FALSE),IF(NO10=TODAY(),""Today"",)))))"),"")</f>
        <v/>
      </c>
      <c r="NP13" s="3" t="str">
        <f>IFERROR(__xludf.DUMMYFUNCTION("IF(ISBLANK($A13),, IF((ARRAYFORMULA(SUM(COUNTIFS(OccupancyAddresses,$A13,OccupancyUnits, $B13, 'Tenant Occupancy'!NQ$5:NQ23,{""&gt;0"",""Occupied"",""Late""}))))&gt;1,""Multiple Bookings"", IF(SUMIFS( 'Tenant Occupancy'!NQ$5:NQ23,OccupancyUnits,$B13,OccupancyAd"&amp;"dresses,$A13)&gt;0,SUMIFS('Tenant Occupancy'!NQ$5:NQ23,OccupancyUnits,$B13,OccupancyAddresses,$A13),IFERROR(VLOOKUP($A13&amp;"" ""&amp;$B13, FILTER(ARRAYFORMULA({OccupancyAddresses&amp;"" ""&amp; OccupancyUnits,'Tenant Occupancy'!NQ$5:NQ23}),INDEX(ARRAYFORMULA({OccupancyAdd"&amp;"resses&amp;"" ""&amp; OccupancyUnits,'Tenant Occupancy'!NQ$5:NQ23}),0,2)&lt;&gt;""""),2,FALSE),IF(NP10=TODAY(),""Today"",)))))"),"")</f>
        <v/>
      </c>
      <c r="NQ13" s="3" t="str">
        <f>IFERROR(__xludf.DUMMYFUNCTION("IF(ISBLANK($A13),, IF((ARRAYFORMULA(SUM(COUNTIFS(OccupancyAddresses,$A13,OccupancyUnits, $B13, 'Tenant Occupancy'!NR$5:NR23,{""&gt;0"",""Occupied"",""Late""}))))&gt;1,""Multiple Bookings"", IF(SUMIFS( 'Tenant Occupancy'!NR$5:NR23,OccupancyUnits,$B13,OccupancyAd"&amp;"dresses,$A13)&gt;0,SUMIFS('Tenant Occupancy'!NR$5:NR23,OccupancyUnits,$B13,OccupancyAddresses,$A13),IFERROR(VLOOKUP($A13&amp;"" ""&amp;$B13, FILTER(ARRAYFORMULA({OccupancyAddresses&amp;"" ""&amp; OccupancyUnits,'Tenant Occupancy'!NR$5:NR23}),INDEX(ARRAYFORMULA({OccupancyAdd"&amp;"resses&amp;"" ""&amp; OccupancyUnits,'Tenant Occupancy'!NR$5:NR23}),0,2)&lt;&gt;""""),2,FALSE),IF(NQ10=TODAY(),""Today"",)))))"),"")</f>
        <v/>
      </c>
      <c r="NR13" s="3" t="str">
        <f>IFERROR(__xludf.DUMMYFUNCTION("IF(ISBLANK($A13),, IF((ARRAYFORMULA(SUM(COUNTIFS(OccupancyAddresses,$A13,OccupancyUnits, $B13, 'Tenant Occupancy'!NS$5:NS23,{""&gt;0"",""Occupied"",""Late""}))))&gt;1,""Multiple Bookings"", IF(SUMIFS( 'Tenant Occupancy'!NS$5:NS23,OccupancyUnits,$B13,OccupancyAd"&amp;"dresses,$A13)&gt;0,SUMIFS('Tenant Occupancy'!NS$5:NS23,OccupancyUnits,$B13,OccupancyAddresses,$A13),IFERROR(VLOOKUP($A13&amp;"" ""&amp;$B13, FILTER(ARRAYFORMULA({OccupancyAddresses&amp;"" ""&amp; OccupancyUnits,'Tenant Occupancy'!NS$5:NS23}),INDEX(ARRAYFORMULA({OccupancyAdd"&amp;"resses&amp;"" ""&amp; OccupancyUnits,'Tenant Occupancy'!NS$5:NS23}),0,2)&lt;&gt;""""),2,FALSE),IF(NR10=TODAY(),""Today"",)))))"),"")</f>
        <v/>
      </c>
      <c r="NS13" s="3" t="str">
        <f>IFERROR(__xludf.DUMMYFUNCTION("IF(ISBLANK($A13),, IF((ARRAYFORMULA(SUM(COUNTIFS(OccupancyAddresses,$A13,OccupancyUnits, $B13, 'Tenant Occupancy'!NT$5:NT23,{""&gt;0"",""Occupied"",""Late""}))))&gt;1,""Multiple Bookings"", IF(SUMIFS( 'Tenant Occupancy'!NT$5:NT23,OccupancyUnits,$B13,OccupancyAd"&amp;"dresses,$A13)&gt;0,SUMIFS('Tenant Occupancy'!NT$5:NT23,OccupancyUnits,$B13,OccupancyAddresses,$A13),IFERROR(VLOOKUP($A13&amp;"" ""&amp;$B13, FILTER(ARRAYFORMULA({OccupancyAddresses&amp;"" ""&amp; OccupancyUnits,'Tenant Occupancy'!NT$5:NT23}),INDEX(ARRAYFORMULA({OccupancyAdd"&amp;"resses&amp;"" ""&amp; OccupancyUnits,'Tenant Occupancy'!NT$5:NT23}),0,2)&lt;&gt;""""),2,FALSE),IF(NS10=TODAY(),""Today"",)))))"),"")</f>
        <v/>
      </c>
      <c r="NT13" s="3" t="str">
        <f>IFERROR(__xludf.DUMMYFUNCTION("IF(ISBLANK($A13),, IF((ARRAYFORMULA(SUM(COUNTIFS(OccupancyAddresses,$A13,OccupancyUnits, $B13, 'Tenant Occupancy'!NU$5:NU23,{""&gt;0"",""Occupied"",""Late""}))))&gt;1,""Multiple Bookings"", IF(SUMIFS( 'Tenant Occupancy'!NU$5:NU23,OccupancyUnits,$B13,OccupancyAd"&amp;"dresses,$A13)&gt;0,SUMIFS('Tenant Occupancy'!NU$5:NU23,OccupancyUnits,$B13,OccupancyAddresses,$A13),IFERROR(VLOOKUP($A13&amp;"" ""&amp;$B13, FILTER(ARRAYFORMULA({OccupancyAddresses&amp;"" ""&amp; OccupancyUnits,'Tenant Occupancy'!NU$5:NU23}),INDEX(ARRAYFORMULA({OccupancyAdd"&amp;"resses&amp;"" ""&amp; OccupancyUnits,'Tenant Occupancy'!NU$5:NU23}),0,2)&lt;&gt;""""),2,FALSE),IF(NT10=TODAY(),""Today"",)))))"),"")</f>
        <v/>
      </c>
      <c r="NU13" s="3" t="str">
        <f>IFERROR(__xludf.DUMMYFUNCTION("IF(ISBLANK($A13),, IF((ARRAYFORMULA(SUM(COUNTIFS(OccupancyAddresses,$A13,OccupancyUnits, $B13, 'Tenant Occupancy'!NV$5:NV23,{""&gt;0"",""Occupied"",""Late""}))))&gt;1,""Multiple Bookings"", IF(SUMIFS( 'Tenant Occupancy'!NV$5:NV23,OccupancyUnits,$B13,OccupancyAd"&amp;"dresses,$A13)&gt;0,SUMIFS('Tenant Occupancy'!NV$5:NV23,OccupancyUnits,$B13,OccupancyAddresses,$A13),IFERROR(VLOOKUP($A13&amp;"" ""&amp;$B13, FILTER(ARRAYFORMULA({OccupancyAddresses&amp;"" ""&amp; OccupancyUnits,'Tenant Occupancy'!NV$5:NV23}),INDEX(ARRAYFORMULA({OccupancyAdd"&amp;"resses&amp;"" ""&amp; OccupancyUnits,'Tenant Occupancy'!NV$5:NV23}),0,2)&lt;&gt;""""),2,FALSE),IF(NU10=TODAY(),""Today"",)))))"),"")</f>
        <v/>
      </c>
      <c r="NV13" s="3" t="str">
        <f>IFERROR(__xludf.DUMMYFUNCTION("IF(ISBLANK($A13),, IF((ARRAYFORMULA(SUM(COUNTIFS(OccupancyAddresses,$A13,OccupancyUnits, $B13, 'Tenant Occupancy'!NW$5:NW23,{""&gt;0"",""Occupied"",""Late""}))))&gt;1,""Multiple Bookings"", IF(SUMIFS( 'Tenant Occupancy'!NW$5:NW23,OccupancyUnits,$B13,OccupancyAd"&amp;"dresses,$A13)&gt;0,SUMIFS('Tenant Occupancy'!NW$5:NW23,OccupancyUnits,$B13,OccupancyAddresses,$A13),IFERROR(VLOOKUP($A13&amp;"" ""&amp;$B13, FILTER(ARRAYFORMULA({OccupancyAddresses&amp;"" ""&amp; OccupancyUnits,'Tenant Occupancy'!NW$5:NW23}),INDEX(ARRAYFORMULA({OccupancyAdd"&amp;"resses&amp;"" ""&amp; OccupancyUnits,'Tenant Occupancy'!NW$5:NW23}),0,2)&lt;&gt;""""),2,FALSE),IF(NV10=TODAY(),""Today"",)))))"),"")</f>
        <v/>
      </c>
      <c r="NW13" s="3" t="str">
        <f>IFERROR(__xludf.DUMMYFUNCTION("IF(ISBLANK($A13),, IF((ARRAYFORMULA(SUM(COUNTIFS(OccupancyAddresses,$A13,OccupancyUnits, $B13, 'Tenant Occupancy'!NX$5:NX23,{""&gt;0"",""Occupied"",""Late""}))))&gt;1,""Multiple Bookings"", IF(SUMIFS( 'Tenant Occupancy'!NX$5:NX23,OccupancyUnits,$B13,OccupancyAd"&amp;"dresses,$A13)&gt;0,SUMIFS('Tenant Occupancy'!NX$5:NX23,OccupancyUnits,$B13,OccupancyAddresses,$A13),IFERROR(VLOOKUP($A13&amp;"" ""&amp;$B13, FILTER(ARRAYFORMULA({OccupancyAddresses&amp;"" ""&amp; OccupancyUnits,'Tenant Occupancy'!NX$5:NX23}),INDEX(ARRAYFORMULA({OccupancyAdd"&amp;"resses&amp;"" ""&amp; OccupancyUnits,'Tenant Occupancy'!NX$5:NX23}),0,2)&lt;&gt;""""),2,FALSE),IF(NW10=TODAY(),""Today"",)))))"),"")</f>
        <v/>
      </c>
      <c r="NX13" s="3" t="str">
        <f>IFERROR(__xludf.DUMMYFUNCTION("IF(ISBLANK($A13),, IF((ARRAYFORMULA(SUM(COUNTIFS(OccupancyAddresses,$A13,OccupancyUnits, $B13, 'Tenant Occupancy'!NY$5:NY23,{""&gt;0"",""Occupied"",""Late""}))))&gt;1,""Multiple Bookings"", IF(SUMIFS( 'Tenant Occupancy'!NY$5:NY23,OccupancyUnits,$B13,OccupancyAd"&amp;"dresses,$A13)&gt;0,SUMIFS('Tenant Occupancy'!NY$5:NY23,OccupancyUnits,$B13,OccupancyAddresses,$A13),IFERROR(VLOOKUP($A13&amp;"" ""&amp;$B13, FILTER(ARRAYFORMULA({OccupancyAddresses&amp;"" ""&amp; OccupancyUnits,'Tenant Occupancy'!NY$5:NY23}),INDEX(ARRAYFORMULA({OccupancyAdd"&amp;"resses&amp;"" ""&amp; OccupancyUnits,'Tenant Occupancy'!NY$5:NY23}),0,2)&lt;&gt;""""),2,FALSE),IF(NX10=TODAY(),""Today"",)))))"),"")</f>
        <v/>
      </c>
      <c r="NY13" s="3" t="str">
        <f>IFERROR(__xludf.DUMMYFUNCTION("IF(ISBLANK($A13),, IF((ARRAYFORMULA(SUM(COUNTIFS(OccupancyAddresses,$A13,OccupancyUnits, $B13, 'Tenant Occupancy'!NZ$5:NZ23,{""&gt;0"",""Occupied"",""Late""}))))&gt;1,""Multiple Bookings"", IF(SUMIFS( 'Tenant Occupancy'!NZ$5:NZ23,OccupancyUnits,$B13,OccupancyAd"&amp;"dresses,$A13)&gt;0,SUMIFS('Tenant Occupancy'!NZ$5:NZ23,OccupancyUnits,$B13,OccupancyAddresses,$A13),IFERROR(VLOOKUP($A13&amp;"" ""&amp;$B13, FILTER(ARRAYFORMULA({OccupancyAddresses&amp;"" ""&amp; OccupancyUnits,'Tenant Occupancy'!NZ$5:NZ23}),INDEX(ARRAYFORMULA({OccupancyAdd"&amp;"resses&amp;"" ""&amp; OccupancyUnits,'Tenant Occupancy'!NZ$5:NZ23}),0,2)&lt;&gt;""""),2,FALSE),IF(NY10=TODAY(),""Today"",)))))"),"")</f>
        <v/>
      </c>
      <c r="NZ13" s="3" t="str">
        <f>IFERROR(__xludf.DUMMYFUNCTION("IF(ISBLANK($A13),, IF((ARRAYFORMULA(SUM(COUNTIFS(OccupancyAddresses,$A13,OccupancyUnits, $B13, 'Tenant Occupancy'!OA$5:OA23,{""&gt;0"",""Occupied"",""Late""}))))&gt;1,""Multiple Bookings"", IF(SUMIFS( 'Tenant Occupancy'!OA$5:OA23,OccupancyUnits,$B13,OccupancyAd"&amp;"dresses,$A13)&gt;0,SUMIFS('Tenant Occupancy'!OA$5:OA23,OccupancyUnits,$B13,OccupancyAddresses,$A13),IFERROR(VLOOKUP($A13&amp;"" ""&amp;$B13, FILTER(ARRAYFORMULA({OccupancyAddresses&amp;"" ""&amp; OccupancyUnits,'Tenant Occupancy'!OA$5:OA23}),INDEX(ARRAYFORMULA({OccupancyAdd"&amp;"resses&amp;"" ""&amp; OccupancyUnits,'Tenant Occupancy'!OA$5:OA23}),0,2)&lt;&gt;""""),2,FALSE),IF(NZ10=TODAY(),""Today"",)))))"),"")</f>
        <v/>
      </c>
      <c r="OA13" s="3" t="str">
        <f>IFERROR(__xludf.DUMMYFUNCTION("IF(ISBLANK($A13),, IF((ARRAYFORMULA(SUM(COUNTIFS(OccupancyAddresses,$A13,OccupancyUnits, $B13, 'Tenant Occupancy'!OB$5:OB23,{""&gt;0"",""Occupied"",""Late""}))))&gt;1,""Multiple Bookings"", IF(SUMIFS( 'Tenant Occupancy'!OB$5:OB23,OccupancyUnits,$B13,OccupancyAd"&amp;"dresses,$A13)&gt;0,SUMIFS('Tenant Occupancy'!OB$5:OB23,OccupancyUnits,$B13,OccupancyAddresses,$A13),IFERROR(VLOOKUP($A13&amp;"" ""&amp;$B13, FILTER(ARRAYFORMULA({OccupancyAddresses&amp;"" ""&amp; OccupancyUnits,'Tenant Occupancy'!OB$5:OB23}),INDEX(ARRAYFORMULA({OccupancyAdd"&amp;"resses&amp;"" ""&amp; OccupancyUnits,'Tenant Occupancy'!OB$5:OB23}),0,2)&lt;&gt;""""),2,FALSE),IF(OA10=TODAY(),""Today"",)))))"),"")</f>
        <v/>
      </c>
      <c r="OB13" s="3" t="str">
        <f>IFERROR(__xludf.DUMMYFUNCTION("IF(ISBLANK($A13),, IF((ARRAYFORMULA(SUM(COUNTIFS(OccupancyAddresses,$A13,OccupancyUnits, $B13, 'Tenant Occupancy'!OC$5:OC23,{""&gt;0"",""Occupied"",""Late""}))))&gt;1,""Multiple Bookings"", IF(SUMIFS( 'Tenant Occupancy'!OC$5:OC23,OccupancyUnits,$B13,OccupancyAd"&amp;"dresses,$A13)&gt;0,SUMIFS('Tenant Occupancy'!OC$5:OC23,OccupancyUnits,$B13,OccupancyAddresses,$A13),IFERROR(VLOOKUP($A13&amp;"" ""&amp;$B13, FILTER(ARRAYFORMULA({OccupancyAddresses&amp;"" ""&amp; OccupancyUnits,'Tenant Occupancy'!OC$5:OC23}),INDEX(ARRAYFORMULA({OccupancyAdd"&amp;"resses&amp;"" ""&amp; OccupancyUnits,'Tenant Occupancy'!OC$5:OC23}),0,2)&lt;&gt;""""),2,FALSE),IF(OB10=TODAY(),""Today"",)))))"),"")</f>
        <v/>
      </c>
      <c r="OC13" s="3" t="str">
        <f>IFERROR(__xludf.DUMMYFUNCTION("IF(ISBLANK($A13),, IF((ARRAYFORMULA(SUM(COUNTIFS(OccupancyAddresses,$A13,OccupancyUnits, $B13, 'Tenant Occupancy'!OD$5:OD23,{""&gt;0"",""Occupied"",""Late""}))))&gt;1,""Multiple Bookings"", IF(SUMIFS( 'Tenant Occupancy'!OD$5:OD23,OccupancyUnits,$B13,OccupancyAd"&amp;"dresses,$A13)&gt;0,SUMIFS('Tenant Occupancy'!OD$5:OD23,OccupancyUnits,$B13,OccupancyAddresses,$A13),IFERROR(VLOOKUP($A13&amp;"" ""&amp;$B13, FILTER(ARRAYFORMULA({OccupancyAddresses&amp;"" ""&amp; OccupancyUnits,'Tenant Occupancy'!OD$5:OD23}),INDEX(ARRAYFORMULA({OccupancyAdd"&amp;"resses&amp;"" ""&amp; OccupancyUnits,'Tenant Occupancy'!OD$5:OD23}),0,2)&lt;&gt;""""),2,FALSE),IF(OC10=TODAY(),""Today"",)))))"),"")</f>
        <v/>
      </c>
      <c r="OD13" s="3" t="str">
        <f>IFERROR(__xludf.DUMMYFUNCTION("IF(ISBLANK($A13),, IF((ARRAYFORMULA(SUM(COUNTIFS(OccupancyAddresses,$A13,OccupancyUnits, $B13, 'Tenant Occupancy'!OE$5:OE23,{""&gt;0"",""Occupied"",""Late""}))))&gt;1,""Multiple Bookings"", IF(SUMIFS( 'Tenant Occupancy'!OE$5:OE23,OccupancyUnits,$B13,OccupancyAd"&amp;"dresses,$A13)&gt;0,SUMIFS('Tenant Occupancy'!OE$5:OE23,OccupancyUnits,$B13,OccupancyAddresses,$A13),IFERROR(VLOOKUP($A13&amp;"" ""&amp;$B13, FILTER(ARRAYFORMULA({OccupancyAddresses&amp;"" ""&amp; OccupancyUnits,'Tenant Occupancy'!OE$5:OE23}),INDEX(ARRAYFORMULA({OccupancyAdd"&amp;"resses&amp;"" ""&amp; OccupancyUnits,'Tenant Occupancy'!OE$5:OE23}),0,2)&lt;&gt;""""),2,FALSE),IF(OD10=TODAY(),""Today"",)))))"),"")</f>
        <v/>
      </c>
      <c r="OE13" s="3" t="str">
        <f>IFERROR(__xludf.DUMMYFUNCTION("IF(ISBLANK($A13),, IF((ARRAYFORMULA(SUM(COUNTIFS(OccupancyAddresses,$A13,OccupancyUnits, $B13, 'Tenant Occupancy'!OF$5:OF23,{""&gt;0"",""Occupied"",""Late""}))))&gt;1,""Multiple Bookings"", IF(SUMIFS( 'Tenant Occupancy'!OF$5:OF23,OccupancyUnits,$B13,OccupancyAd"&amp;"dresses,$A13)&gt;0,SUMIFS('Tenant Occupancy'!OF$5:OF23,OccupancyUnits,$B13,OccupancyAddresses,$A13),IFERROR(VLOOKUP($A13&amp;"" ""&amp;$B13, FILTER(ARRAYFORMULA({OccupancyAddresses&amp;"" ""&amp; OccupancyUnits,'Tenant Occupancy'!OF$5:OF23}),INDEX(ARRAYFORMULA({OccupancyAdd"&amp;"resses&amp;"" ""&amp; OccupancyUnits,'Tenant Occupancy'!OF$5:OF23}),0,2)&lt;&gt;""""),2,FALSE),IF(OE10=TODAY(),""Today"",)))))"),"")</f>
        <v/>
      </c>
      <c r="OF13" s="3" t="str">
        <f>IFERROR(__xludf.DUMMYFUNCTION("IF(ISBLANK($A13),, IF((ARRAYFORMULA(SUM(COUNTIFS(OccupancyAddresses,$A13,OccupancyUnits, $B13, 'Tenant Occupancy'!OG$5:OG23,{""&gt;0"",""Occupied"",""Late""}))))&gt;1,""Multiple Bookings"", IF(SUMIFS( 'Tenant Occupancy'!OG$5:OG23,OccupancyUnits,$B13,OccupancyAd"&amp;"dresses,$A13)&gt;0,SUMIFS('Tenant Occupancy'!OG$5:OG23,OccupancyUnits,$B13,OccupancyAddresses,$A13),IFERROR(VLOOKUP($A13&amp;"" ""&amp;$B13, FILTER(ARRAYFORMULA({OccupancyAddresses&amp;"" ""&amp; OccupancyUnits,'Tenant Occupancy'!OG$5:OG23}),INDEX(ARRAYFORMULA({OccupancyAdd"&amp;"resses&amp;"" ""&amp; OccupancyUnits,'Tenant Occupancy'!OG$5:OG23}),0,2)&lt;&gt;""""),2,FALSE),IF(OF10=TODAY(),""Today"",)))))"),"")</f>
        <v/>
      </c>
      <c r="OG13" s="3" t="str">
        <f>IFERROR(__xludf.DUMMYFUNCTION("IF(ISBLANK($A13),, IF((ARRAYFORMULA(SUM(COUNTIFS(OccupancyAddresses,$A13,OccupancyUnits, $B13, 'Tenant Occupancy'!OH$5:OH23,{""&gt;0"",""Occupied"",""Late""}))))&gt;1,""Multiple Bookings"", IF(SUMIFS( 'Tenant Occupancy'!OH$5:OH23,OccupancyUnits,$B13,OccupancyAd"&amp;"dresses,$A13)&gt;0,SUMIFS('Tenant Occupancy'!OH$5:OH23,OccupancyUnits,$B13,OccupancyAddresses,$A13),IFERROR(VLOOKUP($A13&amp;"" ""&amp;$B13, FILTER(ARRAYFORMULA({OccupancyAddresses&amp;"" ""&amp; OccupancyUnits,'Tenant Occupancy'!OH$5:OH23}),INDEX(ARRAYFORMULA({OccupancyAdd"&amp;"resses&amp;"" ""&amp; OccupancyUnits,'Tenant Occupancy'!OH$5:OH23}),0,2)&lt;&gt;""""),2,FALSE),IF(OG10=TODAY(),""Today"",)))))"),"")</f>
        <v/>
      </c>
      <c r="OH13" s="3" t="str">
        <f>IFERROR(__xludf.DUMMYFUNCTION("IF(ISBLANK($A13),, IF((ARRAYFORMULA(SUM(COUNTIFS(OccupancyAddresses,$A13,OccupancyUnits, $B13, 'Tenant Occupancy'!OI$5:OI23,{""&gt;0"",""Occupied"",""Late""}))))&gt;1,""Multiple Bookings"", IF(SUMIFS( 'Tenant Occupancy'!OI$5:OI23,OccupancyUnits,$B13,OccupancyAd"&amp;"dresses,$A13)&gt;0,SUMIFS('Tenant Occupancy'!OI$5:OI23,OccupancyUnits,$B13,OccupancyAddresses,$A13),IFERROR(VLOOKUP($A13&amp;"" ""&amp;$B13, FILTER(ARRAYFORMULA({OccupancyAddresses&amp;"" ""&amp; OccupancyUnits,'Tenant Occupancy'!OI$5:OI23}),INDEX(ARRAYFORMULA({OccupancyAdd"&amp;"resses&amp;"" ""&amp; OccupancyUnits,'Tenant Occupancy'!OI$5:OI23}),0,2)&lt;&gt;""""),2,FALSE),IF(OH10=TODAY(),""Today"",)))))"),"")</f>
        <v/>
      </c>
      <c r="OI13" s="3" t="str">
        <f>IFERROR(__xludf.DUMMYFUNCTION("IF(ISBLANK($A13),, IF((ARRAYFORMULA(SUM(COUNTIFS(OccupancyAddresses,$A13,OccupancyUnits, $B13, 'Tenant Occupancy'!OJ$5:OJ23,{""&gt;0"",""Occupied"",""Late""}))))&gt;1,""Multiple Bookings"", IF(SUMIFS( 'Tenant Occupancy'!OJ$5:OJ23,OccupancyUnits,$B13,OccupancyAd"&amp;"dresses,$A13)&gt;0,SUMIFS('Tenant Occupancy'!OJ$5:OJ23,OccupancyUnits,$B13,OccupancyAddresses,$A13),IFERROR(VLOOKUP($A13&amp;"" ""&amp;$B13, FILTER(ARRAYFORMULA({OccupancyAddresses&amp;"" ""&amp; OccupancyUnits,'Tenant Occupancy'!OJ$5:OJ23}),INDEX(ARRAYFORMULA({OccupancyAdd"&amp;"resses&amp;"" ""&amp; OccupancyUnits,'Tenant Occupancy'!OJ$5:OJ23}),0,2)&lt;&gt;""""),2,FALSE),IF(OI10=TODAY(),""Today"",)))))"),"")</f>
        <v/>
      </c>
      <c r="OJ13" s="3" t="str">
        <f>IFERROR(__xludf.DUMMYFUNCTION("IF(ISBLANK($A13),, IF((ARRAYFORMULA(SUM(COUNTIFS(OccupancyAddresses,$A13,OccupancyUnits, $B13, 'Tenant Occupancy'!OK$5:OK23,{""&gt;0"",""Occupied"",""Late""}))))&gt;1,""Multiple Bookings"", IF(SUMIFS( 'Tenant Occupancy'!OK$5:OK23,OccupancyUnits,$B13,OccupancyAd"&amp;"dresses,$A13)&gt;0,SUMIFS('Tenant Occupancy'!OK$5:OK23,OccupancyUnits,$B13,OccupancyAddresses,$A13),IFERROR(VLOOKUP($A13&amp;"" ""&amp;$B13, FILTER(ARRAYFORMULA({OccupancyAddresses&amp;"" ""&amp; OccupancyUnits,'Tenant Occupancy'!OK$5:OK23}),INDEX(ARRAYFORMULA({OccupancyAdd"&amp;"resses&amp;"" ""&amp; OccupancyUnits,'Tenant Occupancy'!OK$5:OK23}),0,2)&lt;&gt;""""),2,FALSE),IF(OJ10=TODAY(),""Today"",)))))"),"")</f>
        <v/>
      </c>
      <c r="OK13" s="3" t="str">
        <f>IFERROR(__xludf.DUMMYFUNCTION("IF(ISBLANK($A13),, IF((ARRAYFORMULA(SUM(COUNTIFS(OccupancyAddresses,$A13,OccupancyUnits, $B13, 'Tenant Occupancy'!OL$5:OL23,{""&gt;0"",""Occupied"",""Late""}))))&gt;1,""Multiple Bookings"", IF(SUMIFS( 'Tenant Occupancy'!OL$5:OL23,OccupancyUnits,$B13,OccupancyAd"&amp;"dresses,$A13)&gt;0,SUMIFS('Tenant Occupancy'!OL$5:OL23,OccupancyUnits,$B13,OccupancyAddresses,$A13),IFERROR(VLOOKUP($A13&amp;"" ""&amp;$B13, FILTER(ARRAYFORMULA({OccupancyAddresses&amp;"" ""&amp; OccupancyUnits,'Tenant Occupancy'!OL$5:OL23}),INDEX(ARRAYFORMULA({OccupancyAdd"&amp;"resses&amp;"" ""&amp; OccupancyUnits,'Tenant Occupancy'!OL$5:OL23}),0,2)&lt;&gt;""""),2,FALSE),IF(OK10=TODAY(),""Today"",)))))"),"")</f>
        <v/>
      </c>
      <c r="OL13" s="3" t="str">
        <f>IFERROR(__xludf.DUMMYFUNCTION("IF(ISBLANK($A13),, IF((ARRAYFORMULA(SUM(COUNTIFS(OccupancyAddresses,$A13,OccupancyUnits, $B13, 'Tenant Occupancy'!OM$5:OM23,{""&gt;0"",""Occupied"",""Late""}))))&gt;1,""Multiple Bookings"", IF(SUMIFS( 'Tenant Occupancy'!OM$5:OM23,OccupancyUnits,$B13,OccupancyAd"&amp;"dresses,$A13)&gt;0,SUMIFS('Tenant Occupancy'!OM$5:OM23,OccupancyUnits,$B13,OccupancyAddresses,$A13),IFERROR(VLOOKUP($A13&amp;"" ""&amp;$B13, FILTER(ARRAYFORMULA({OccupancyAddresses&amp;"" ""&amp; OccupancyUnits,'Tenant Occupancy'!OM$5:OM23}),INDEX(ARRAYFORMULA({OccupancyAdd"&amp;"resses&amp;"" ""&amp; OccupancyUnits,'Tenant Occupancy'!OM$5:OM23}),0,2)&lt;&gt;""""),2,FALSE),IF(OL10=TODAY(),""Today"",)))))"),"")</f>
        <v/>
      </c>
      <c r="OM13" s="3" t="str">
        <f>IFERROR(__xludf.DUMMYFUNCTION("IF(ISBLANK($A13),, IF((ARRAYFORMULA(SUM(COUNTIFS(OccupancyAddresses,$A13,OccupancyUnits, $B13, 'Tenant Occupancy'!ON$5:ON23,{""&gt;0"",""Occupied"",""Late""}))))&gt;1,""Multiple Bookings"", IF(SUMIFS( 'Tenant Occupancy'!ON$5:ON23,OccupancyUnits,$B13,OccupancyAd"&amp;"dresses,$A13)&gt;0,SUMIFS('Tenant Occupancy'!ON$5:ON23,OccupancyUnits,$B13,OccupancyAddresses,$A13),IFERROR(VLOOKUP($A13&amp;"" ""&amp;$B13, FILTER(ARRAYFORMULA({OccupancyAddresses&amp;"" ""&amp; OccupancyUnits,'Tenant Occupancy'!ON$5:ON23}),INDEX(ARRAYFORMULA({OccupancyAdd"&amp;"resses&amp;"" ""&amp; OccupancyUnits,'Tenant Occupancy'!ON$5:ON23}),0,2)&lt;&gt;""""),2,FALSE),IF(OM10=TODAY(),""Today"",)))))"),"")</f>
        <v/>
      </c>
      <c r="ON13" s="3" t="str">
        <f>IFERROR(__xludf.DUMMYFUNCTION("IF(ISBLANK($A13),, IF((ARRAYFORMULA(SUM(COUNTIFS(OccupancyAddresses,$A13,OccupancyUnits, $B13, 'Tenant Occupancy'!OO$5:OO23,{""&gt;0"",""Occupied"",""Late""}))))&gt;1,""Multiple Bookings"", IF(SUMIFS( 'Tenant Occupancy'!OO$5:OO23,OccupancyUnits,$B13,OccupancyAd"&amp;"dresses,$A13)&gt;0,SUMIFS('Tenant Occupancy'!OO$5:OO23,OccupancyUnits,$B13,OccupancyAddresses,$A13),IFERROR(VLOOKUP($A13&amp;"" ""&amp;$B13, FILTER(ARRAYFORMULA({OccupancyAddresses&amp;"" ""&amp; OccupancyUnits,'Tenant Occupancy'!OO$5:OO23}),INDEX(ARRAYFORMULA({OccupancyAdd"&amp;"resses&amp;"" ""&amp; OccupancyUnits,'Tenant Occupancy'!OO$5:OO23}),0,2)&lt;&gt;""""),2,FALSE),IF(ON10=TODAY(),""Today"",)))))"),"")</f>
        <v/>
      </c>
      <c r="OO13" s="3" t="str">
        <f>IFERROR(__xludf.DUMMYFUNCTION("IF(ISBLANK($A13),, IF((ARRAYFORMULA(SUM(COUNTIFS(OccupancyAddresses,$A13,OccupancyUnits, $B13, 'Tenant Occupancy'!OP$5:OP23,{""&gt;0"",""Occupied"",""Late""}))))&gt;1,""Multiple Bookings"", IF(SUMIFS( 'Tenant Occupancy'!OP$5:OP23,OccupancyUnits,$B13,OccupancyAd"&amp;"dresses,$A13)&gt;0,SUMIFS('Tenant Occupancy'!OP$5:OP23,OccupancyUnits,$B13,OccupancyAddresses,$A13),IFERROR(VLOOKUP($A13&amp;"" ""&amp;$B13, FILTER(ARRAYFORMULA({OccupancyAddresses&amp;"" ""&amp; OccupancyUnits,'Tenant Occupancy'!OP$5:OP23}),INDEX(ARRAYFORMULA({OccupancyAdd"&amp;"resses&amp;"" ""&amp; OccupancyUnits,'Tenant Occupancy'!OP$5:OP23}),0,2)&lt;&gt;""""),2,FALSE),IF(OO10=TODAY(),""Today"",)))))"),"")</f>
        <v/>
      </c>
      <c r="OP13" s="3" t="str">
        <f>IFERROR(__xludf.DUMMYFUNCTION("IF(ISBLANK($A13),, IF((ARRAYFORMULA(SUM(COUNTIFS(OccupancyAddresses,$A13,OccupancyUnits, $B13, 'Tenant Occupancy'!OQ$5:OQ23,{""&gt;0"",""Occupied"",""Late""}))))&gt;1,""Multiple Bookings"", IF(SUMIFS( 'Tenant Occupancy'!OQ$5:OQ23,OccupancyUnits,$B13,OccupancyAd"&amp;"dresses,$A13)&gt;0,SUMIFS('Tenant Occupancy'!OQ$5:OQ23,OccupancyUnits,$B13,OccupancyAddresses,$A13),IFERROR(VLOOKUP($A13&amp;"" ""&amp;$B13, FILTER(ARRAYFORMULA({OccupancyAddresses&amp;"" ""&amp; OccupancyUnits,'Tenant Occupancy'!OQ$5:OQ23}),INDEX(ARRAYFORMULA({OccupancyAdd"&amp;"resses&amp;"" ""&amp; OccupancyUnits,'Tenant Occupancy'!OQ$5:OQ23}),0,2)&lt;&gt;""""),2,FALSE),IF(OP10=TODAY(),""Today"",)))))"),"")</f>
        <v/>
      </c>
      <c r="OQ13" s="3" t="str">
        <f>IFERROR(__xludf.DUMMYFUNCTION("IF(ISBLANK($A13),, IF((ARRAYFORMULA(SUM(COUNTIFS(OccupancyAddresses,$A13,OccupancyUnits, $B13, 'Tenant Occupancy'!OR$5:OR23,{""&gt;0"",""Occupied"",""Late""}))))&gt;1,""Multiple Bookings"", IF(SUMIFS( 'Tenant Occupancy'!OR$5:OR23,OccupancyUnits,$B13,OccupancyAd"&amp;"dresses,$A13)&gt;0,SUMIFS('Tenant Occupancy'!OR$5:OR23,OccupancyUnits,$B13,OccupancyAddresses,$A13),IFERROR(VLOOKUP($A13&amp;"" ""&amp;$B13, FILTER(ARRAYFORMULA({OccupancyAddresses&amp;"" ""&amp; OccupancyUnits,'Tenant Occupancy'!OR$5:OR23}),INDEX(ARRAYFORMULA({OccupancyAdd"&amp;"resses&amp;"" ""&amp; OccupancyUnits,'Tenant Occupancy'!OR$5:OR23}),0,2)&lt;&gt;""""),2,FALSE),IF(OQ10=TODAY(),""Today"",)))))"),"")</f>
        <v/>
      </c>
      <c r="OR13" s="3" t="str">
        <f>IFERROR(__xludf.DUMMYFUNCTION("IF(ISBLANK($A13),, IF((ARRAYFORMULA(SUM(COUNTIFS(OccupancyAddresses,$A13,OccupancyUnits, $B13, 'Tenant Occupancy'!OS$5:OS23,{""&gt;0"",""Occupied"",""Late""}))))&gt;1,""Multiple Bookings"", IF(SUMIFS( 'Tenant Occupancy'!OS$5:OS23,OccupancyUnits,$B13,OccupancyAd"&amp;"dresses,$A13)&gt;0,SUMIFS('Tenant Occupancy'!OS$5:OS23,OccupancyUnits,$B13,OccupancyAddresses,$A13),IFERROR(VLOOKUP($A13&amp;"" ""&amp;$B13, FILTER(ARRAYFORMULA({OccupancyAddresses&amp;"" ""&amp; OccupancyUnits,'Tenant Occupancy'!OS$5:OS23}),INDEX(ARRAYFORMULA({OccupancyAdd"&amp;"resses&amp;"" ""&amp; OccupancyUnits,'Tenant Occupancy'!OS$5:OS23}),0,2)&lt;&gt;""""),2,FALSE),IF(OR10=TODAY(),""Today"",)))))"),"")</f>
        <v/>
      </c>
      <c r="OS13" s="3" t="str">
        <f>IFERROR(__xludf.DUMMYFUNCTION("IF(ISBLANK($A13),, IF((ARRAYFORMULA(SUM(COUNTIFS(OccupancyAddresses,$A13,OccupancyUnits, $B13, 'Tenant Occupancy'!OT$5:OT23,{""&gt;0"",""Occupied"",""Late""}))))&gt;1,""Multiple Bookings"", IF(SUMIFS( 'Tenant Occupancy'!OT$5:OT23,OccupancyUnits,$B13,OccupancyAd"&amp;"dresses,$A13)&gt;0,SUMIFS('Tenant Occupancy'!OT$5:OT23,OccupancyUnits,$B13,OccupancyAddresses,$A13),IFERROR(VLOOKUP($A13&amp;"" ""&amp;$B13, FILTER(ARRAYFORMULA({OccupancyAddresses&amp;"" ""&amp; OccupancyUnits,'Tenant Occupancy'!OT$5:OT23}),INDEX(ARRAYFORMULA({OccupancyAdd"&amp;"resses&amp;"" ""&amp; OccupancyUnits,'Tenant Occupancy'!OT$5:OT23}),0,2)&lt;&gt;""""),2,FALSE),IF(OS10=TODAY(),""Today"",)))))"),"")</f>
        <v/>
      </c>
      <c r="OT13" s="3" t="str">
        <f>IFERROR(__xludf.DUMMYFUNCTION("IF(ISBLANK($A13),, IF((ARRAYFORMULA(SUM(COUNTIFS(OccupancyAddresses,$A13,OccupancyUnits, $B13, 'Tenant Occupancy'!OU$5:OU23,{""&gt;0"",""Occupied"",""Late""}))))&gt;1,""Multiple Bookings"", IF(SUMIFS( 'Tenant Occupancy'!OU$5:OU23,OccupancyUnits,$B13,OccupancyAd"&amp;"dresses,$A13)&gt;0,SUMIFS('Tenant Occupancy'!OU$5:OU23,OccupancyUnits,$B13,OccupancyAddresses,$A13),IFERROR(VLOOKUP($A13&amp;"" ""&amp;$B13, FILTER(ARRAYFORMULA({OccupancyAddresses&amp;"" ""&amp; OccupancyUnits,'Tenant Occupancy'!OU$5:OU23}),INDEX(ARRAYFORMULA({OccupancyAdd"&amp;"resses&amp;"" ""&amp; OccupancyUnits,'Tenant Occupancy'!OU$5:OU23}),0,2)&lt;&gt;""""),2,FALSE),IF(OT10=TODAY(),""Today"",)))))"),"")</f>
        <v/>
      </c>
      <c r="OU13" s="3" t="str">
        <f>IFERROR(__xludf.DUMMYFUNCTION("IF(ISBLANK($A13),, IF((ARRAYFORMULA(SUM(COUNTIFS(OccupancyAddresses,$A13,OccupancyUnits, $B13, 'Tenant Occupancy'!OV$5:OV23,{""&gt;0"",""Occupied"",""Late""}))))&gt;1,""Multiple Bookings"", IF(SUMIFS( 'Tenant Occupancy'!OV$5:OV23,OccupancyUnits,$B13,OccupancyAd"&amp;"dresses,$A13)&gt;0,SUMIFS('Tenant Occupancy'!OV$5:OV23,OccupancyUnits,$B13,OccupancyAddresses,$A13),IFERROR(VLOOKUP($A13&amp;"" ""&amp;$B13, FILTER(ARRAYFORMULA({OccupancyAddresses&amp;"" ""&amp; OccupancyUnits,'Tenant Occupancy'!OV$5:OV23}),INDEX(ARRAYFORMULA({OccupancyAdd"&amp;"resses&amp;"" ""&amp; OccupancyUnits,'Tenant Occupancy'!OV$5:OV23}),0,2)&lt;&gt;""""),2,FALSE),IF(OU10=TODAY(),""Today"",)))))"),"")</f>
        <v/>
      </c>
      <c r="OV13" s="3" t="str">
        <f>IFERROR(__xludf.DUMMYFUNCTION("IF(ISBLANK($A13),, IF((ARRAYFORMULA(SUM(COUNTIFS(OccupancyAddresses,$A13,OccupancyUnits, $B13, 'Tenant Occupancy'!OW$5:OW23,{""&gt;0"",""Occupied"",""Late""}))))&gt;1,""Multiple Bookings"", IF(SUMIFS( 'Tenant Occupancy'!OW$5:OW23,OccupancyUnits,$B13,OccupancyAd"&amp;"dresses,$A13)&gt;0,SUMIFS('Tenant Occupancy'!OW$5:OW23,OccupancyUnits,$B13,OccupancyAddresses,$A13),IFERROR(VLOOKUP($A13&amp;"" ""&amp;$B13, FILTER(ARRAYFORMULA({OccupancyAddresses&amp;"" ""&amp; OccupancyUnits,'Tenant Occupancy'!OW$5:OW23}),INDEX(ARRAYFORMULA({OccupancyAdd"&amp;"resses&amp;"" ""&amp; OccupancyUnits,'Tenant Occupancy'!OW$5:OW23}),0,2)&lt;&gt;""""),2,FALSE),IF(OV10=TODAY(),""Today"",)))))"),"")</f>
        <v/>
      </c>
      <c r="OW13" s="3" t="str">
        <f>IFERROR(__xludf.DUMMYFUNCTION("IF(ISBLANK($A13),, IF((ARRAYFORMULA(SUM(COUNTIFS(OccupancyAddresses,$A13,OccupancyUnits, $B13, 'Tenant Occupancy'!OX$5:OX23,{""&gt;0"",""Occupied"",""Late""}))))&gt;1,""Multiple Bookings"", IF(SUMIFS( 'Tenant Occupancy'!OX$5:OX23,OccupancyUnits,$B13,OccupancyAd"&amp;"dresses,$A13)&gt;0,SUMIFS('Tenant Occupancy'!OX$5:OX23,OccupancyUnits,$B13,OccupancyAddresses,$A13),IFERROR(VLOOKUP($A13&amp;"" ""&amp;$B13, FILTER(ARRAYFORMULA({OccupancyAddresses&amp;"" ""&amp; OccupancyUnits,'Tenant Occupancy'!OX$5:OX23}),INDEX(ARRAYFORMULA({OccupancyAdd"&amp;"resses&amp;"" ""&amp; OccupancyUnits,'Tenant Occupancy'!OX$5:OX23}),0,2)&lt;&gt;""""),2,FALSE),IF(OW10=TODAY(),""Today"",)))))"),"")</f>
        <v/>
      </c>
      <c r="OX13" s="3" t="str">
        <f>IFERROR(__xludf.DUMMYFUNCTION("IF(ISBLANK($A13),, IF((ARRAYFORMULA(SUM(COUNTIFS(OccupancyAddresses,$A13,OccupancyUnits, $B13, 'Tenant Occupancy'!OY$5:OY23,{""&gt;0"",""Occupied"",""Late""}))))&gt;1,""Multiple Bookings"", IF(SUMIFS( 'Tenant Occupancy'!OY$5:OY23,OccupancyUnits,$B13,OccupancyAd"&amp;"dresses,$A13)&gt;0,SUMIFS('Tenant Occupancy'!OY$5:OY23,OccupancyUnits,$B13,OccupancyAddresses,$A13),IFERROR(VLOOKUP($A13&amp;"" ""&amp;$B13, FILTER(ARRAYFORMULA({OccupancyAddresses&amp;"" ""&amp; OccupancyUnits,'Tenant Occupancy'!OY$5:OY23}),INDEX(ARRAYFORMULA({OccupancyAdd"&amp;"resses&amp;"" ""&amp; OccupancyUnits,'Tenant Occupancy'!OY$5:OY23}),0,2)&lt;&gt;""""),2,FALSE),IF(OX10=TODAY(),""Today"",)))))"),"")</f>
        <v/>
      </c>
      <c r="OY13" s="3" t="str">
        <f>IFERROR(__xludf.DUMMYFUNCTION("IF(ISBLANK($A13),, IF((ARRAYFORMULA(SUM(COUNTIFS(OccupancyAddresses,$A13,OccupancyUnits, $B13, 'Tenant Occupancy'!OZ$5:OZ23,{""&gt;0"",""Occupied"",""Late""}))))&gt;1,""Multiple Bookings"", IF(SUMIFS( 'Tenant Occupancy'!OZ$5:OZ23,OccupancyUnits,$B13,OccupancyAd"&amp;"dresses,$A13)&gt;0,SUMIFS('Tenant Occupancy'!OZ$5:OZ23,OccupancyUnits,$B13,OccupancyAddresses,$A13),IFERROR(VLOOKUP($A13&amp;"" ""&amp;$B13, FILTER(ARRAYFORMULA({OccupancyAddresses&amp;"" ""&amp; OccupancyUnits,'Tenant Occupancy'!OZ$5:OZ23}),INDEX(ARRAYFORMULA({OccupancyAdd"&amp;"resses&amp;"" ""&amp; OccupancyUnits,'Tenant Occupancy'!OZ$5:OZ23}),0,2)&lt;&gt;""""),2,FALSE),IF(OY10=TODAY(),""Today"",)))))"),"")</f>
        <v/>
      </c>
      <c r="OZ13" s="3" t="str">
        <f>IFERROR(__xludf.DUMMYFUNCTION("IF(ISBLANK($A13),, IF((ARRAYFORMULA(SUM(COUNTIFS(OccupancyAddresses,$A13,OccupancyUnits, $B13, 'Tenant Occupancy'!PA$5:PA23,{""&gt;0"",""Occupied"",""Late""}))))&gt;1,""Multiple Bookings"", IF(SUMIFS( 'Tenant Occupancy'!PA$5:PA23,OccupancyUnits,$B13,OccupancyAd"&amp;"dresses,$A13)&gt;0,SUMIFS('Tenant Occupancy'!PA$5:PA23,OccupancyUnits,$B13,OccupancyAddresses,$A13),IFERROR(VLOOKUP($A13&amp;"" ""&amp;$B13, FILTER(ARRAYFORMULA({OccupancyAddresses&amp;"" ""&amp; OccupancyUnits,'Tenant Occupancy'!PA$5:PA23}),INDEX(ARRAYFORMULA({OccupancyAdd"&amp;"resses&amp;"" ""&amp; OccupancyUnits,'Tenant Occupancy'!PA$5:PA23}),0,2)&lt;&gt;""""),2,FALSE),IF(OZ10=TODAY(),""Today"",)))))"),"")</f>
        <v/>
      </c>
      <c r="PA13" s="3" t="str">
        <f>IFERROR(__xludf.DUMMYFUNCTION("IF(ISBLANK($A13),, IF((ARRAYFORMULA(SUM(COUNTIFS(OccupancyAddresses,$A13,OccupancyUnits, $B13, 'Tenant Occupancy'!PB$5:PB23,{""&gt;0"",""Occupied"",""Late""}))))&gt;1,""Multiple Bookings"", IF(SUMIFS( 'Tenant Occupancy'!PB$5:PB23,OccupancyUnits,$B13,OccupancyAd"&amp;"dresses,$A13)&gt;0,SUMIFS('Tenant Occupancy'!PB$5:PB23,OccupancyUnits,$B13,OccupancyAddresses,$A13),IFERROR(VLOOKUP($A13&amp;"" ""&amp;$B13, FILTER(ARRAYFORMULA({OccupancyAddresses&amp;"" ""&amp; OccupancyUnits,'Tenant Occupancy'!PB$5:PB23}),INDEX(ARRAYFORMULA({OccupancyAdd"&amp;"resses&amp;"" ""&amp; OccupancyUnits,'Tenant Occupancy'!PB$5:PB23}),0,2)&lt;&gt;""""),2,FALSE),IF(PA10=TODAY(),""Today"",)))))"),"")</f>
        <v/>
      </c>
      <c r="PB13" s="3" t="str">
        <f>IFERROR(__xludf.DUMMYFUNCTION("IF(ISBLANK($A13),, IF((ARRAYFORMULA(SUM(COUNTIFS(OccupancyAddresses,$A13,OccupancyUnits, $B13, 'Tenant Occupancy'!PC$5:PC23,{""&gt;0"",""Occupied"",""Late""}))))&gt;1,""Multiple Bookings"", IF(SUMIFS( 'Tenant Occupancy'!PC$5:PC23,OccupancyUnits,$B13,OccupancyAd"&amp;"dresses,$A13)&gt;0,SUMIFS('Tenant Occupancy'!PC$5:PC23,OccupancyUnits,$B13,OccupancyAddresses,$A13),IFERROR(VLOOKUP($A13&amp;"" ""&amp;$B13, FILTER(ARRAYFORMULA({OccupancyAddresses&amp;"" ""&amp; OccupancyUnits,'Tenant Occupancy'!PC$5:PC23}),INDEX(ARRAYFORMULA({OccupancyAdd"&amp;"resses&amp;"" ""&amp; OccupancyUnits,'Tenant Occupancy'!PC$5:PC23}),0,2)&lt;&gt;""""),2,FALSE),IF(PB10=TODAY(),""Today"",)))))"),"")</f>
        <v/>
      </c>
      <c r="PC13" s="3" t="str">
        <f>IFERROR(__xludf.DUMMYFUNCTION("IF(ISBLANK($A13),, IF((ARRAYFORMULA(SUM(COUNTIFS(OccupancyAddresses,$A13,OccupancyUnits, $B13, 'Tenant Occupancy'!PD$5:PD23,{""&gt;0"",""Occupied"",""Late""}))))&gt;1,""Multiple Bookings"", IF(SUMIFS( 'Tenant Occupancy'!PD$5:PD23,OccupancyUnits,$B13,OccupancyAd"&amp;"dresses,$A13)&gt;0,SUMIFS('Tenant Occupancy'!PD$5:PD23,OccupancyUnits,$B13,OccupancyAddresses,$A13),IFERROR(VLOOKUP($A13&amp;"" ""&amp;$B13, FILTER(ARRAYFORMULA({OccupancyAddresses&amp;"" ""&amp; OccupancyUnits,'Tenant Occupancy'!PD$5:PD23}),INDEX(ARRAYFORMULA({OccupancyAdd"&amp;"resses&amp;"" ""&amp; OccupancyUnits,'Tenant Occupancy'!PD$5:PD23}),0,2)&lt;&gt;""""),2,FALSE),IF(PC10=TODAY(),""Today"",)))))"),"")</f>
        <v/>
      </c>
      <c r="PD13" s="3" t="str">
        <f>IFERROR(__xludf.DUMMYFUNCTION("IF(ISBLANK($A13),, IF((ARRAYFORMULA(SUM(COUNTIFS(OccupancyAddresses,$A13,OccupancyUnits, $B13, 'Tenant Occupancy'!PE$5:PE23,{""&gt;0"",""Occupied"",""Late""}))))&gt;1,""Multiple Bookings"", IF(SUMIFS( 'Tenant Occupancy'!PE$5:PE23,OccupancyUnits,$B13,OccupancyAd"&amp;"dresses,$A13)&gt;0,SUMIFS('Tenant Occupancy'!PE$5:PE23,OccupancyUnits,$B13,OccupancyAddresses,$A13),IFERROR(VLOOKUP($A13&amp;"" ""&amp;$B13, FILTER(ARRAYFORMULA({OccupancyAddresses&amp;"" ""&amp; OccupancyUnits,'Tenant Occupancy'!PE$5:PE23}),INDEX(ARRAYFORMULA({OccupancyAdd"&amp;"resses&amp;"" ""&amp; OccupancyUnits,'Tenant Occupancy'!PE$5:PE23}),0,2)&lt;&gt;""""),2,FALSE),IF(PD10=TODAY(),""Today"",)))))"),"")</f>
        <v/>
      </c>
      <c r="PE13" s="3" t="str">
        <f>IFERROR(__xludf.DUMMYFUNCTION("IF(ISBLANK($A13),, IF((ARRAYFORMULA(SUM(COUNTIFS(OccupancyAddresses,$A13,OccupancyUnits, $B13, 'Tenant Occupancy'!PF$5:PF23,{""&gt;0"",""Occupied"",""Late""}))))&gt;1,""Multiple Bookings"", IF(SUMIFS( 'Tenant Occupancy'!PF$5:PF23,OccupancyUnits,$B13,OccupancyAd"&amp;"dresses,$A13)&gt;0,SUMIFS('Tenant Occupancy'!PF$5:PF23,OccupancyUnits,$B13,OccupancyAddresses,$A13),IFERROR(VLOOKUP($A13&amp;"" ""&amp;$B13, FILTER(ARRAYFORMULA({OccupancyAddresses&amp;"" ""&amp; OccupancyUnits,'Tenant Occupancy'!PF$5:PF23}),INDEX(ARRAYFORMULA({OccupancyAdd"&amp;"resses&amp;"" ""&amp; OccupancyUnits,'Tenant Occupancy'!PF$5:PF23}),0,2)&lt;&gt;""""),2,FALSE),IF(PE10=TODAY(),""Today"",)))))"),"")</f>
        <v/>
      </c>
      <c r="PF13" s="3" t="str">
        <f>IFERROR(__xludf.DUMMYFUNCTION("IF(ISBLANK($A13),, IF((ARRAYFORMULA(SUM(COUNTIFS(OccupancyAddresses,$A13,OccupancyUnits, $B13, 'Tenant Occupancy'!PG$5:PG23,{""&gt;0"",""Occupied"",""Late""}))))&gt;1,""Multiple Bookings"", IF(SUMIFS( 'Tenant Occupancy'!PG$5:PG23,OccupancyUnits,$B13,OccupancyAd"&amp;"dresses,$A13)&gt;0,SUMIFS('Tenant Occupancy'!PG$5:PG23,OccupancyUnits,$B13,OccupancyAddresses,$A13),IFERROR(VLOOKUP($A13&amp;"" ""&amp;$B13, FILTER(ARRAYFORMULA({OccupancyAddresses&amp;"" ""&amp; OccupancyUnits,'Tenant Occupancy'!PG$5:PG23}),INDEX(ARRAYFORMULA({OccupancyAdd"&amp;"resses&amp;"" ""&amp; OccupancyUnits,'Tenant Occupancy'!PG$5:PG23}),0,2)&lt;&gt;""""),2,FALSE),IF(PF10=TODAY(),""Today"",)))))"),"")</f>
        <v/>
      </c>
      <c r="PG13" s="3" t="str">
        <f>IFERROR(__xludf.DUMMYFUNCTION("IF(ISBLANK($A13),, IF((ARRAYFORMULA(SUM(COUNTIFS(OccupancyAddresses,$A13,OccupancyUnits, $B13, 'Tenant Occupancy'!PH$5:PH23,{""&gt;0"",""Occupied"",""Late""}))))&gt;1,""Multiple Bookings"", IF(SUMIFS( 'Tenant Occupancy'!PH$5:PH23,OccupancyUnits,$B13,OccupancyAd"&amp;"dresses,$A13)&gt;0,SUMIFS('Tenant Occupancy'!PH$5:PH23,OccupancyUnits,$B13,OccupancyAddresses,$A13),IFERROR(VLOOKUP($A13&amp;"" ""&amp;$B13, FILTER(ARRAYFORMULA({OccupancyAddresses&amp;"" ""&amp; OccupancyUnits,'Tenant Occupancy'!PH$5:PH23}),INDEX(ARRAYFORMULA({OccupancyAdd"&amp;"resses&amp;"" ""&amp; OccupancyUnits,'Tenant Occupancy'!PH$5:PH23}),0,2)&lt;&gt;""""),2,FALSE),IF(PG10=TODAY(),""Today"",)))))"),"")</f>
        <v/>
      </c>
      <c r="PH13" s="3" t="str">
        <f>IFERROR(__xludf.DUMMYFUNCTION("IF(ISBLANK($A13),, IF((ARRAYFORMULA(SUM(COUNTIFS(OccupancyAddresses,$A13,OccupancyUnits, $B13, 'Tenant Occupancy'!PI$5:PI23,{""&gt;0"",""Occupied"",""Late""}))))&gt;1,""Multiple Bookings"", IF(SUMIFS( 'Tenant Occupancy'!PI$5:PI23,OccupancyUnits,$B13,OccupancyAd"&amp;"dresses,$A13)&gt;0,SUMIFS('Tenant Occupancy'!PI$5:PI23,OccupancyUnits,$B13,OccupancyAddresses,$A13),IFERROR(VLOOKUP($A13&amp;"" ""&amp;$B13, FILTER(ARRAYFORMULA({OccupancyAddresses&amp;"" ""&amp; OccupancyUnits,'Tenant Occupancy'!PI$5:PI23}),INDEX(ARRAYFORMULA({OccupancyAdd"&amp;"resses&amp;"" ""&amp; OccupancyUnits,'Tenant Occupancy'!PI$5:PI23}),0,2)&lt;&gt;""""),2,FALSE),IF(PH10=TODAY(),""Today"",)))))"),"")</f>
        <v/>
      </c>
      <c r="PI13" s="3" t="str">
        <f>IFERROR(__xludf.DUMMYFUNCTION("IF(ISBLANK($A13),, IF((ARRAYFORMULA(SUM(COUNTIFS(OccupancyAddresses,$A13,OccupancyUnits, $B13, 'Tenant Occupancy'!PJ$5:PJ23,{""&gt;0"",""Occupied"",""Late""}))))&gt;1,""Multiple Bookings"", IF(SUMIFS( 'Tenant Occupancy'!PJ$5:PJ23,OccupancyUnits,$B13,OccupancyAd"&amp;"dresses,$A13)&gt;0,SUMIFS('Tenant Occupancy'!PJ$5:PJ23,OccupancyUnits,$B13,OccupancyAddresses,$A13),IFERROR(VLOOKUP($A13&amp;"" ""&amp;$B13, FILTER(ARRAYFORMULA({OccupancyAddresses&amp;"" ""&amp; OccupancyUnits,'Tenant Occupancy'!PJ$5:PJ23}),INDEX(ARRAYFORMULA({OccupancyAdd"&amp;"resses&amp;"" ""&amp; OccupancyUnits,'Tenant Occupancy'!PJ$5:PJ23}),0,2)&lt;&gt;""""),2,FALSE),IF(PI10=TODAY(),""Today"",)))))"),"")</f>
        <v/>
      </c>
      <c r="PJ13" s="3" t="str">
        <f>IFERROR(__xludf.DUMMYFUNCTION("IF(ISBLANK($A13),, IF((ARRAYFORMULA(SUM(COUNTIFS(OccupancyAddresses,$A13,OccupancyUnits, $B13, 'Tenant Occupancy'!PK$5:PK23,{""&gt;0"",""Occupied"",""Late""}))))&gt;1,""Multiple Bookings"", IF(SUMIFS( 'Tenant Occupancy'!PK$5:PK23,OccupancyUnits,$B13,OccupancyAd"&amp;"dresses,$A13)&gt;0,SUMIFS('Tenant Occupancy'!PK$5:PK23,OccupancyUnits,$B13,OccupancyAddresses,$A13),IFERROR(VLOOKUP($A13&amp;"" ""&amp;$B13, FILTER(ARRAYFORMULA({OccupancyAddresses&amp;"" ""&amp; OccupancyUnits,'Tenant Occupancy'!PK$5:PK23}),INDEX(ARRAYFORMULA({OccupancyAdd"&amp;"resses&amp;"" ""&amp; OccupancyUnits,'Tenant Occupancy'!PK$5:PK23}),0,2)&lt;&gt;""""),2,FALSE),IF(PJ10=TODAY(),""Today"",)))))"),"")</f>
        <v/>
      </c>
      <c r="PK13" s="3" t="str">
        <f>IFERROR(__xludf.DUMMYFUNCTION("IF(ISBLANK($A13),, IF((ARRAYFORMULA(SUM(COUNTIFS(OccupancyAddresses,$A13,OccupancyUnits, $B13, 'Tenant Occupancy'!PL$5:PL23,{""&gt;0"",""Occupied"",""Late""}))))&gt;1,""Multiple Bookings"", IF(SUMIFS( 'Tenant Occupancy'!PL$5:PL23,OccupancyUnits,$B13,OccupancyAd"&amp;"dresses,$A13)&gt;0,SUMIFS('Tenant Occupancy'!PL$5:PL23,OccupancyUnits,$B13,OccupancyAddresses,$A13),IFERROR(VLOOKUP($A13&amp;"" ""&amp;$B13, FILTER(ARRAYFORMULA({OccupancyAddresses&amp;"" ""&amp; OccupancyUnits,'Tenant Occupancy'!PL$5:PL23}),INDEX(ARRAYFORMULA({OccupancyAdd"&amp;"resses&amp;"" ""&amp; OccupancyUnits,'Tenant Occupancy'!PL$5:PL23}),0,2)&lt;&gt;""""),2,FALSE),IF(PK10=TODAY(),""Today"",)))))"),"")</f>
        <v/>
      </c>
      <c r="PL13" s="3" t="str">
        <f>IFERROR(__xludf.DUMMYFUNCTION("IF(ISBLANK($A13),, IF((ARRAYFORMULA(SUM(COUNTIFS(OccupancyAddresses,$A13,OccupancyUnits, $B13, 'Tenant Occupancy'!PM$5:PM23,{""&gt;0"",""Occupied"",""Late""}))))&gt;1,""Multiple Bookings"", IF(SUMIFS( 'Tenant Occupancy'!PM$5:PM23,OccupancyUnits,$B13,OccupancyAd"&amp;"dresses,$A13)&gt;0,SUMIFS('Tenant Occupancy'!PM$5:PM23,OccupancyUnits,$B13,OccupancyAddresses,$A13),IFERROR(VLOOKUP($A13&amp;"" ""&amp;$B13, FILTER(ARRAYFORMULA({OccupancyAddresses&amp;"" ""&amp; OccupancyUnits,'Tenant Occupancy'!PM$5:PM23}),INDEX(ARRAYFORMULA({OccupancyAdd"&amp;"resses&amp;"" ""&amp; OccupancyUnits,'Tenant Occupancy'!PM$5:PM23}),0,2)&lt;&gt;""""),2,FALSE),IF(PL10=TODAY(),""Today"",)))))"),"")</f>
        <v/>
      </c>
      <c r="PM13" s="3" t="str">
        <f>IFERROR(__xludf.DUMMYFUNCTION("IF(ISBLANK($A13),, IF((ARRAYFORMULA(SUM(COUNTIFS(OccupancyAddresses,$A13,OccupancyUnits, $B13, 'Tenant Occupancy'!PN$5:PN23,{""&gt;0"",""Occupied"",""Late""}))))&gt;1,""Multiple Bookings"", IF(SUMIFS( 'Tenant Occupancy'!PN$5:PN23,OccupancyUnits,$B13,OccupancyAd"&amp;"dresses,$A13)&gt;0,SUMIFS('Tenant Occupancy'!PN$5:PN23,OccupancyUnits,$B13,OccupancyAddresses,$A13),IFERROR(VLOOKUP($A13&amp;"" ""&amp;$B13, FILTER(ARRAYFORMULA({OccupancyAddresses&amp;"" ""&amp; OccupancyUnits,'Tenant Occupancy'!PN$5:PN23}),INDEX(ARRAYFORMULA({OccupancyAdd"&amp;"resses&amp;"" ""&amp; OccupancyUnits,'Tenant Occupancy'!PN$5:PN23}),0,2)&lt;&gt;""""),2,FALSE),IF(PM10=TODAY(),""Today"",)))))"),"")</f>
        <v/>
      </c>
      <c r="PN13" s="3" t="str">
        <f>IFERROR(__xludf.DUMMYFUNCTION("IF(ISBLANK($A13),, IF((ARRAYFORMULA(SUM(COUNTIFS(OccupancyAddresses,$A13,OccupancyUnits, $B13, 'Tenant Occupancy'!PO$5:PO23,{""&gt;0"",""Occupied"",""Late""}))))&gt;1,""Multiple Bookings"", IF(SUMIFS( 'Tenant Occupancy'!PO$5:PO23,OccupancyUnits,$B13,OccupancyAd"&amp;"dresses,$A13)&gt;0,SUMIFS('Tenant Occupancy'!PO$5:PO23,OccupancyUnits,$B13,OccupancyAddresses,$A13),IFERROR(VLOOKUP($A13&amp;"" ""&amp;$B13, FILTER(ARRAYFORMULA({OccupancyAddresses&amp;"" ""&amp; OccupancyUnits,'Tenant Occupancy'!PO$5:PO23}),INDEX(ARRAYFORMULA({OccupancyAdd"&amp;"resses&amp;"" ""&amp; OccupancyUnits,'Tenant Occupancy'!PO$5:PO23}),0,2)&lt;&gt;""""),2,FALSE),IF(PN10=TODAY(),""Today"",)))))"),"")</f>
        <v/>
      </c>
      <c r="PO13" s="3" t="str">
        <f>IFERROR(__xludf.DUMMYFUNCTION("IF(ISBLANK($A13),, IF((ARRAYFORMULA(SUM(COUNTIFS(OccupancyAddresses,$A13,OccupancyUnits, $B13, 'Tenant Occupancy'!PP$5:PP23,{""&gt;0"",""Occupied"",""Late""}))))&gt;1,""Multiple Bookings"", IF(SUMIFS( 'Tenant Occupancy'!PP$5:PP23,OccupancyUnits,$B13,OccupancyAd"&amp;"dresses,$A13)&gt;0,SUMIFS('Tenant Occupancy'!PP$5:PP23,OccupancyUnits,$B13,OccupancyAddresses,$A13),IFERROR(VLOOKUP($A13&amp;"" ""&amp;$B13, FILTER(ARRAYFORMULA({OccupancyAddresses&amp;"" ""&amp; OccupancyUnits,'Tenant Occupancy'!PP$5:PP23}),INDEX(ARRAYFORMULA({OccupancyAdd"&amp;"resses&amp;"" ""&amp; OccupancyUnits,'Tenant Occupancy'!PP$5:PP23}),0,2)&lt;&gt;""""),2,FALSE),IF(PO10=TODAY(),""Today"",)))))"),"")</f>
        <v/>
      </c>
      <c r="PP13" s="3" t="str">
        <f>IFERROR(__xludf.DUMMYFUNCTION("IF(ISBLANK($A13),, IF((ARRAYFORMULA(SUM(COUNTIFS(OccupancyAddresses,$A13,OccupancyUnits, $B13, 'Tenant Occupancy'!PQ$5:PQ23,{""&gt;0"",""Occupied"",""Late""}))))&gt;1,""Multiple Bookings"", IF(SUMIFS( 'Tenant Occupancy'!PQ$5:PQ23,OccupancyUnits,$B13,OccupancyAd"&amp;"dresses,$A13)&gt;0,SUMIFS('Tenant Occupancy'!PQ$5:PQ23,OccupancyUnits,$B13,OccupancyAddresses,$A13),IFERROR(VLOOKUP($A13&amp;"" ""&amp;$B13, FILTER(ARRAYFORMULA({OccupancyAddresses&amp;"" ""&amp; OccupancyUnits,'Tenant Occupancy'!PQ$5:PQ23}),INDEX(ARRAYFORMULA({OccupancyAdd"&amp;"resses&amp;"" ""&amp; OccupancyUnits,'Tenant Occupancy'!PQ$5:PQ23}),0,2)&lt;&gt;""""),2,FALSE),IF(PP10=TODAY(),""Today"",)))))"),"")</f>
        <v/>
      </c>
      <c r="PQ13" s="3" t="str">
        <f>IFERROR(__xludf.DUMMYFUNCTION("IF(ISBLANK($A13),, IF((ARRAYFORMULA(SUM(COUNTIFS(OccupancyAddresses,$A13,OccupancyUnits, $B13, 'Tenant Occupancy'!PR$5:PR23,{""&gt;0"",""Occupied"",""Late""}))))&gt;1,""Multiple Bookings"", IF(SUMIFS( 'Tenant Occupancy'!PR$5:PR23,OccupancyUnits,$B13,OccupancyAd"&amp;"dresses,$A13)&gt;0,SUMIFS('Tenant Occupancy'!PR$5:PR23,OccupancyUnits,$B13,OccupancyAddresses,$A13),IFERROR(VLOOKUP($A13&amp;"" ""&amp;$B13, FILTER(ARRAYFORMULA({OccupancyAddresses&amp;"" ""&amp; OccupancyUnits,'Tenant Occupancy'!PR$5:PR23}),INDEX(ARRAYFORMULA({OccupancyAdd"&amp;"resses&amp;"" ""&amp; OccupancyUnits,'Tenant Occupancy'!PR$5:PR23}),0,2)&lt;&gt;""""),2,FALSE),IF(PQ10=TODAY(),""Today"",)))))"),"")</f>
        <v/>
      </c>
      <c r="PR13" s="3" t="str">
        <f>IFERROR(__xludf.DUMMYFUNCTION("IF(ISBLANK($A13),, IF((ARRAYFORMULA(SUM(COUNTIFS(OccupancyAddresses,$A13,OccupancyUnits, $B13, 'Tenant Occupancy'!PS$5:PS23,{""&gt;0"",""Occupied"",""Late""}))))&gt;1,""Multiple Bookings"", IF(SUMIFS( 'Tenant Occupancy'!PS$5:PS23,OccupancyUnits,$B13,OccupancyAd"&amp;"dresses,$A13)&gt;0,SUMIFS('Tenant Occupancy'!PS$5:PS23,OccupancyUnits,$B13,OccupancyAddresses,$A13),IFERROR(VLOOKUP($A13&amp;"" ""&amp;$B13, FILTER(ARRAYFORMULA({OccupancyAddresses&amp;"" ""&amp; OccupancyUnits,'Tenant Occupancy'!PS$5:PS23}),INDEX(ARRAYFORMULA({OccupancyAdd"&amp;"resses&amp;"" ""&amp; OccupancyUnits,'Tenant Occupancy'!PS$5:PS23}),0,2)&lt;&gt;""""),2,FALSE),IF(PR10=TODAY(),""Today"",)))))"),"")</f>
        <v/>
      </c>
      <c r="PS13" s="3" t="str">
        <f>IFERROR(__xludf.DUMMYFUNCTION("IF(ISBLANK($A13),, IF((ARRAYFORMULA(SUM(COUNTIFS(OccupancyAddresses,$A13,OccupancyUnits, $B13, 'Tenant Occupancy'!PT$5:PT23,{""&gt;0"",""Occupied"",""Late""}))))&gt;1,""Multiple Bookings"", IF(SUMIFS( 'Tenant Occupancy'!PT$5:PT23,OccupancyUnits,$B13,OccupancyAd"&amp;"dresses,$A13)&gt;0,SUMIFS('Tenant Occupancy'!PT$5:PT23,OccupancyUnits,$B13,OccupancyAddresses,$A13),IFERROR(VLOOKUP($A13&amp;"" ""&amp;$B13, FILTER(ARRAYFORMULA({OccupancyAddresses&amp;"" ""&amp; OccupancyUnits,'Tenant Occupancy'!PT$5:PT23}),INDEX(ARRAYFORMULA({OccupancyAdd"&amp;"resses&amp;"" ""&amp; OccupancyUnits,'Tenant Occupancy'!PT$5:PT23}),0,2)&lt;&gt;""""),2,FALSE),IF(PS10=TODAY(),""Today"",)))))"),"")</f>
        <v/>
      </c>
      <c r="PT13" s="3" t="str">
        <f>IFERROR(__xludf.DUMMYFUNCTION("IF(ISBLANK($A13),, IF((ARRAYFORMULA(SUM(COUNTIFS(OccupancyAddresses,$A13,OccupancyUnits, $B13, 'Tenant Occupancy'!PU$5:PU23,{""&gt;0"",""Occupied"",""Late""}))))&gt;1,""Multiple Bookings"", IF(SUMIFS( 'Tenant Occupancy'!PU$5:PU23,OccupancyUnits,$B13,OccupancyAd"&amp;"dresses,$A13)&gt;0,SUMIFS('Tenant Occupancy'!PU$5:PU23,OccupancyUnits,$B13,OccupancyAddresses,$A13),IFERROR(VLOOKUP($A13&amp;"" ""&amp;$B13, FILTER(ARRAYFORMULA({OccupancyAddresses&amp;"" ""&amp; OccupancyUnits,'Tenant Occupancy'!PU$5:PU23}),INDEX(ARRAYFORMULA({OccupancyAdd"&amp;"resses&amp;"" ""&amp; OccupancyUnits,'Tenant Occupancy'!PU$5:PU23}),0,2)&lt;&gt;""""),2,FALSE),IF(PT10=TODAY(),""Today"",)))))"),"")</f>
        <v/>
      </c>
      <c r="PU13" s="3" t="str">
        <f>IFERROR(__xludf.DUMMYFUNCTION("IF(ISBLANK($A13),, IF((ARRAYFORMULA(SUM(COUNTIFS(OccupancyAddresses,$A13,OccupancyUnits, $B13, 'Tenant Occupancy'!PV$5:PV23,{""&gt;0"",""Occupied"",""Late""}))))&gt;1,""Multiple Bookings"", IF(SUMIFS( 'Tenant Occupancy'!PV$5:PV23,OccupancyUnits,$B13,OccupancyAd"&amp;"dresses,$A13)&gt;0,SUMIFS('Tenant Occupancy'!PV$5:PV23,OccupancyUnits,$B13,OccupancyAddresses,$A13),IFERROR(VLOOKUP($A13&amp;"" ""&amp;$B13, FILTER(ARRAYFORMULA({OccupancyAddresses&amp;"" ""&amp; OccupancyUnits,'Tenant Occupancy'!PV$5:PV23}),INDEX(ARRAYFORMULA({OccupancyAdd"&amp;"resses&amp;"" ""&amp; OccupancyUnits,'Tenant Occupancy'!PV$5:PV23}),0,2)&lt;&gt;""""),2,FALSE),IF(PU10=TODAY(),""Today"",)))))"),"")</f>
        <v/>
      </c>
      <c r="PV13" s="3" t="str">
        <f>IFERROR(__xludf.DUMMYFUNCTION("IF(ISBLANK($A13),, IF((ARRAYFORMULA(SUM(COUNTIFS(OccupancyAddresses,$A13,OccupancyUnits, $B13, 'Tenant Occupancy'!PW$5:PW23,{""&gt;0"",""Occupied"",""Late""}))))&gt;1,""Multiple Bookings"", IF(SUMIFS( 'Tenant Occupancy'!PW$5:PW23,OccupancyUnits,$B13,OccupancyAd"&amp;"dresses,$A13)&gt;0,SUMIFS('Tenant Occupancy'!PW$5:PW23,OccupancyUnits,$B13,OccupancyAddresses,$A13),IFERROR(VLOOKUP($A13&amp;"" ""&amp;$B13, FILTER(ARRAYFORMULA({OccupancyAddresses&amp;"" ""&amp; OccupancyUnits,'Tenant Occupancy'!PW$5:PW23}),INDEX(ARRAYFORMULA({OccupancyAdd"&amp;"resses&amp;"" ""&amp; OccupancyUnits,'Tenant Occupancy'!PW$5:PW23}),0,2)&lt;&gt;""""),2,FALSE),IF(PV10=TODAY(),""Today"",)))))"),"")</f>
        <v/>
      </c>
      <c r="PW13" s="3" t="str">
        <f>IFERROR(__xludf.DUMMYFUNCTION("IF(ISBLANK($A13),, IF((ARRAYFORMULA(SUM(COUNTIFS(OccupancyAddresses,$A13,OccupancyUnits, $B13, 'Tenant Occupancy'!PX$5:PX23,{""&gt;0"",""Occupied"",""Late""}))))&gt;1,""Multiple Bookings"", IF(SUMIFS( 'Tenant Occupancy'!PX$5:PX23,OccupancyUnits,$B13,OccupancyAd"&amp;"dresses,$A13)&gt;0,SUMIFS('Tenant Occupancy'!PX$5:PX23,OccupancyUnits,$B13,OccupancyAddresses,$A13),IFERROR(VLOOKUP($A13&amp;"" ""&amp;$B13, FILTER(ARRAYFORMULA({OccupancyAddresses&amp;"" ""&amp; OccupancyUnits,'Tenant Occupancy'!PX$5:PX23}),INDEX(ARRAYFORMULA({OccupancyAdd"&amp;"resses&amp;"" ""&amp; OccupancyUnits,'Tenant Occupancy'!PX$5:PX23}),0,2)&lt;&gt;""""),2,FALSE),IF(PW10=TODAY(),""Today"",)))))"),"")</f>
        <v/>
      </c>
      <c r="PX13" s="3" t="str">
        <f>IFERROR(__xludf.DUMMYFUNCTION("IF(ISBLANK($A13),, IF((ARRAYFORMULA(SUM(COUNTIFS(OccupancyAddresses,$A13,OccupancyUnits, $B13, 'Tenant Occupancy'!PY$5:PY23,{""&gt;0"",""Occupied"",""Late""}))))&gt;1,""Multiple Bookings"", IF(SUMIFS( 'Tenant Occupancy'!PY$5:PY23,OccupancyUnits,$B13,OccupancyAd"&amp;"dresses,$A13)&gt;0,SUMIFS('Tenant Occupancy'!PY$5:PY23,OccupancyUnits,$B13,OccupancyAddresses,$A13),IFERROR(VLOOKUP($A13&amp;"" ""&amp;$B13, FILTER(ARRAYFORMULA({OccupancyAddresses&amp;"" ""&amp; OccupancyUnits,'Tenant Occupancy'!PY$5:PY23}),INDEX(ARRAYFORMULA({OccupancyAdd"&amp;"resses&amp;"" ""&amp; OccupancyUnits,'Tenant Occupancy'!PY$5:PY23}),0,2)&lt;&gt;""""),2,FALSE),IF(PX10=TODAY(),""Today"",)))))"),"")</f>
        <v/>
      </c>
      <c r="PY13" s="3" t="str">
        <f>IFERROR(__xludf.DUMMYFUNCTION("IF(ISBLANK($A13),, IF((ARRAYFORMULA(SUM(COUNTIFS(OccupancyAddresses,$A13,OccupancyUnits, $B13, 'Tenant Occupancy'!PZ$5:PZ23,{""&gt;0"",""Occupied"",""Late""}))))&gt;1,""Multiple Bookings"", IF(SUMIFS( 'Tenant Occupancy'!PZ$5:PZ23,OccupancyUnits,$B13,OccupancyAd"&amp;"dresses,$A13)&gt;0,SUMIFS('Tenant Occupancy'!PZ$5:PZ23,OccupancyUnits,$B13,OccupancyAddresses,$A13),IFERROR(VLOOKUP($A13&amp;"" ""&amp;$B13, FILTER(ARRAYFORMULA({OccupancyAddresses&amp;"" ""&amp; OccupancyUnits,'Tenant Occupancy'!PZ$5:PZ23}),INDEX(ARRAYFORMULA({OccupancyAdd"&amp;"resses&amp;"" ""&amp; OccupancyUnits,'Tenant Occupancy'!PZ$5:PZ23}),0,2)&lt;&gt;""""),2,FALSE),IF(PY10=TODAY(),""Today"",)))))"),"")</f>
        <v/>
      </c>
      <c r="PZ13" s="3" t="str">
        <f>IFERROR(__xludf.DUMMYFUNCTION("IF(ISBLANK($A13),, IF((ARRAYFORMULA(SUM(COUNTIFS(OccupancyAddresses,$A13,OccupancyUnits, $B13, 'Tenant Occupancy'!QA$5:QA23,{""&gt;0"",""Occupied"",""Late""}))))&gt;1,""Multiple Bookings"", IF(SUMIFS( 'Tenant Occupancy'!QA$5:QA23,OccupancyUnits,$B13,OccupancyAd"&amp;"dresses,$A13)&gt;0,SUMIFS('Tenant Occupancy'!QA$5:QA23,OccupancyUnits,$B13,OccupancyAddresses,$A13),IFERROR(VLOOKUP($A13&amp;"" ""&amp;$B13, FILTER(ARRAYFORMULA({OccupancyAddresses&amp;"" ""&amp; OccupancyUnits,'Tenant Occupancy'!QA$5:QA23}),INDEX(ARRAYFORMULA({OccupancyAdd"&amp;"resses&amp;"" ""&amp; OccupancyUnits,'Tenant Occupancy'!QA$5:QA23}),0,2)&lt;&gt;""""),2,FALSE),IF(PZ10=TODAY(),""Today"",)))))"),"")</f>
        <v/>
      </c>
      <c r="QA13" s="3" t="str">
        <f>IFERROR(__xludf.DUMMYFUNCTION("IF(ISBLANK($A13),, IF((ARRAYFORMULA(SUM(COUNTIFS(OccupancyAddresses,$A13,OccupancyUnits, $B13, 'Tenant Occupancy'!QB$5:QB23,{""&gt;0"",""Occupied"",""Late""}))))&gt;1,""Multiple Bookings"", IF(SUMIFS( 'Tenant Occupancy'!QB$5:QB23,OccupancyUnits,$B13,OccupancyAd"&amp;"dresses,$A13)&gt;0,SUMIFS('Tenant Occupancy'!QB$5:QB23,OccupancyUnits,$B13,OccupancyAddresses,$A13),IFERROR(VLOOKUP($A13&amp;"" ""&amp;$B13, FILTER(ARRAYFORMULA({OccupancyAddresses&amp;"" ""&amp; OccupancyUnits,'Tenant Occupancy'!QB$5:QB23}),INDEX(ARRAYFORMULA({OccupancyAdd"&amp;"resses&amp;"" ""&amp; OccupancyUnits,'Tenant Occupancy'!QB$5:QB23}),0,2)&lt;&gt;""""),2,FALSE),IF(QA10=TODAY(),""Today"",)))))"),"")</f>
        <v/>
      </c>
      <c r="QB13" s="3" t="str">
        <f>IFERROR(__xludf.DUMMYFUNCTION("IF(ISBLANK($A13),, IF((ARRAYFORMULA(SUM(COUNTIFS(OccupancyAddresses,$A13,OccupancyUnits, $B13, 'Tenant Occupancy'!QC$5:QC23,{""&gt;0"",""Occupied"",""Late""}))))&gt;1,""Multiple Bookings"", IF(SUMIFS( 'Tenant Occupancy'!QC$5:QC23,OccupancyUnits,$B13,OccupancyAd"&amp;"dresses,$A13)&gt;0,SUMIFS('Tenant Occupancy'!QC$5:QC23,OccupancyUnits,$B13,OccupancyAddresses,$A13),IFERROR(VLOOKUP($A13&amp;"" ""&amp;$B13, FILTER(ARRAYFORMULA({OccupancyAddresses&amp;"" ""&amp; OccupancyUnits,'Tenant Occupancy'!QC$5:QC23}),INDEX(ARRAYFORMULA({OccupancyAdd"&amp;"resses&amp;"" ""&amp; OccupancyUnits,'Tenant Occupancy'!QC$5:QC23}),0,2)&lt;&gt;""""),2,FALSE),IF(QB10=TODAY(),""Today"",)))))"),"")</f>
        <v/>
      </c>
      <c r="QC13" s="3" t="str">
        <f>IFERROR(__xludf.DUMMYFUNCTION("IF(ISBLANK($A13),, IF((ARRAYFORMULA(SUM(COUNTIFS(OccupancyAddresses,$A13,OccupancyUnits, $B13, 'Tenant Occupancy'!QD$5:QD23,{""&gt;0"",""Occupied"",""Late""}))))&gt;1,""Multiple Bookings"", IF(SUMIFS( 'Tenant Occupancy'!QD$5:QD23,OccupancyUnits,$B13,OccupancyAd"&amp;"dresses,$A13)&gt;0,SUMIFS('Tenant Occupancy'!QD$5:QD23,OccupancyUnits,$B13,OccupancyAddresses,$A13),IFERROR(VLOOKUP($A13&amp;"" ""&amp;$B13, FILTER(ARRAYFORMULA({OccupancyAddresses&amp;"" ""&amp; OccupancyUnits,'Tenant Occupancy'!QD$5:QD23}),INDEX(ARRAYFORMULA({OccupancyAdd"&amp;"resses&amp;"" ""&amp; OccupancyUnits,'Tenant Occupancy'!QD$5:QD23}),0,2)&lt;&gt;""""),2,FALSE),IF(QC10=TODAY(),""Today"",)))))"),"")</f>
        <v/>
      </c>
      <c r="QD13" s="3" t="str">
        <f>IFERROR(__xludf.DUMMYFUNCTION("IF(ISBLANK($A13),, IF((ARRAYFORMULA(SUM(COUNTIFS(OccupancyAddresses,$A13,OccupancyUnits, $B13, 'Tenant Occupancy'!QE$5:QE23,{""&gt;0"",""Occupied"",""Late""}))))&gt;1,""Multiple Bookings"", IF(SUMIFS( 'Tenant Occupancy'!QE$5:QE23,OccupancyUnits,$B13,OccupancyAd"&amp;"dresses,$A13)&gt;0,SUMIFS('Tenant Occupancy'!QE$5:QE23,OccupancyUnits,$B13,OccupancyAddresses,$A13),IFERROR(VLOOKUP($A13&amp;"" ""&amp;$B13, FILTER(ARRAYFORMULA({OccupancyAddresses&amp;"" ""&amp; OccupancyUnits,'Tenant Occupancy'!QE$5:QE23}),INDEX(ARRAYFORMULA({OccupancyAdd"&amp;"resses&amp;"" ""&amp; OccupancyUnits,'Tenant Occupancy'!QE$5:QE23}),0,2)&lt;&gt;""""),2,FALSE),IF(QD10=TODAY(),""Today"",)))))"),"")</f>
        <v/>
      </c>
      <c r="QE13" s="3" t="str">
        <f>IFERROR(__xludf.DUMMYFUNCTION("IF(ISBLANK($A13),, IF((ARRAYFORMULA(SUM(COUNTIFS(OccupancyAddresses,$A13,OccupancyUnits, $B13, 'Tenant Occupancy'!QF$5:QF23,{""&gt;0"",""Occupied"",""Late""}))))&gt;1,""Multiple Bookings"", IF(SUMIFS( 'Tenant Occupancy'!QF$5:QF23,OccupancyUnits,$B13,OccupancyAd"&amp;"dresses,$A13)&gt;0,SUMIFS('Tenant Occupancy'!QF$5:QF23,OccupancyUnits,$B13,OccupancyAddresses,$A13),IFERROR(VLOOKUP($A13&amp;"" ""&amp;$B13, FILTER(ARRAYFORMULA({OccupancyAddresses&amp;"" ""&amp; OccupancyUnits,'Tenant Occupancy'!QF$5:QF23}),INDEX(ARRAYFORMULA({OccupancyAdd"&amp;"resses&amp;"" ""&amp; OccupancyUnits,'Tenant Occupancy'!QF$5:QF23}),0,2)&lt;&gt;""""),2,FALSE),IF(QE10=TODAY(),""Today"",)))))"),"")</f>
        <v/>
      </c>
      <c r="QF13" s="3" t="str">
        <f>IFERROR(__xludf.DUMMYFUNCTION("IF(ISBLANK($A13),, IF((ARRAYFORMULA(SUM(COUNTIFS(OccupancyAddresses,$A13,OccupancyUnits, $B13, 'Tenant Occupancy'!QG$5:QG23,{""&gt;0"",""Occupied"",""Late""}))))&gt;1,""Multiple Bookings"", IF(SUMIFS( 'Tenant Occupancy'!QG$5:QG23,OccupancyUnits,$B13,OccupancyAd"&amp;"dresses,$A13)&gt;0,SUMIFS('Tenant Occupancy'!QG$5:QG23,OccupancyUnits,$B13,OccupancyAddresses,$A13),IFERROR(VLOOKUP($A13&amp;"" ""&amp;$B13, FILTER(ARRAYFORMULA({OccupancyAddresses&amp;"" ""&amp; OccupancyUnits,'Tenant Occupancy'!QG$5:QG23}),INDEX(ARRAYFORMULA({OccupancyAdd"&amp;"resses&amp;"" ""&amp; OccupancyUnits,'Tenant Occupancy'!QG$5:QG23}),0,2)&lt;&gt;""""),2,FALSE),IF(QF10=TODAY(),""Today"",)))))"),"")</f>
        <v/>
      </c>
      <c r="QG13" s="3" t="str">
        <f>IFERROR(__xludf.DUMMYFUNCTION("IF(ISBLANK($A13),, IF((ARRAYFORMULA(SUM(COUNTIFS(OccupancyAddresses,$A13,OccupancyUnits, $B13, 'Tenant Occupancy'!QH$5:QH23,{""&gt;0"",""Occupied"",""Late""}))))&gt;1,""Multiple Bookings"", IF(SUMIFS( 'Tenant Occupancy'!QH$5:QH23,OccupancyUnits,$B13,OccupancyAd"&amp;"dresses,$A13)&gt;0,SUMIFS('Tenant Occupancy'!QH$5:QH23,OccupancyUnits,$B13,OccupancyAddresses,$A13),IFERROR(VLOOKUP($A13&amp;"" ""&amp;$B13, FILTER(ARRAYFORMULA({OccupancyAddresses&amp;"" ""&amp; OccupancyUnits,'Tenant Occupancy'!QH$5:QH23}),INDEX(ARRAYFORMULA({OccupancyAdd"&amp;"resses&amp;"" ""&amp; OccupancyUnits,'Tenant Occupancy'!QH$5:QH23}),0,2)&lt;&gt;""""),2,FALSE),IF(QG10=TODAY(),""Today"",)))))"),"")</f>
        <v/>
      </c>
      <c r="QH13" s="3" t="str">
        <f>IFERROR(__xludf.DUMMYFUNCTION("IF(ISBLANK($A13),, IF((ARRAYFORMULA(SUM(COUNTIFS(OccupancyAddresses,$A13,OccupancyUnits, $B13, 'Tenant Occupancy'!QI$5:QI23,{""&gt;0"",""Occupied"",""Late""}))))&gt;1,""Multiple Bookings"", IF(SUMIFS( 'Tenant Occupancy'!QI$5:QI23,OccupancyUnits,$B13,OccupancyAd"&amp;"dresses,$A13)&gt;0,SUMIFS('Tenant Occupancy'!QI$5:QI23,OccupancyUnits,$B13,OccupancyAddresses,$A13),IFERROR(VLOOKUP($A13&amp;"" ""&amp;$B13, FILTER(ARRAYFORMULA({OccupancyAddresses&amp;"" ""&amp; OccupancyUnits,'Tenant Occupancy'!QI$5:QI23}),INDEX(ARRAYFORMULA({OccupancyAdd"&amp;"resses&amp;"" ""&amp; OccupancyUnits,'Tenant Occupancy'!QI$5:QI23}),0,2)&lt;&gt;""""),2,FALSE),IF(QH10=TODAY(),""Today"",)))))"),"")</f>
        <v/>
      </c>
      <c r="QI13" s="3" t="str">
        <f>IFERROR(__xludf.DUMMYFUNCTION("IF(ISBLANK($A13),, IF((ARRAYFORMULA(SUM(COUNTIFS(OccupancyAddresses,$A13,OccupancyUnits, $B13, 'Tenant Occupancy'!QJ$5:QJ23,{""&gt;0"",""Occupied"",""Late""}))))&gt;1,""Multiple Bookings"", IF(SUMIFS( 'Tenant Occupancy'!QJ$5:QJ23,OccupancyUnits,$B13,OccupancyAd"&amp;"dresses,$A13)&gt;0,SUMIFS('Tenant Occupancy'!QJ$5:QJ23,OccupancyUnits,$B13,OccupancyAddresses,$A13),IFERROR(VLOOKUP($A13&amp;"" ""&amp;$B13, FILTER(ARRAYFORMULA({OccupancyAddresses&amp;"" ""&amp; OccupancyUnits,'Tenant Occupancy'!QJ$5:QJ23}),INDEX(ARRAYFORMULA({OccupancyAdd"&amp;"resses&amp;"" ""&amp; OccupancyUnits,'Tenant Occupancy'!QJ$5:QJ23}),0,2)&lt;&gt;""""),2,FALSE),IF(QI10=TODAY(),""Today"",)))))"),"")</f>
        <v/>
      </c>
      <c r="QJ13" s="3" t="str">
        <f>IFERROR(__xludf.DUMMYFUNCTION("IF(ISBLANK($A13),, IF((ARRAYFORMULA(SUM(COUNTIFS(OccupancyAddresses,$A13,OccupancyUnits, $B13, 'Tenant Occupancy'!QK$5:QK23,{""&gt;0"",""Occupied"",""Late""}))))&gt;1,""Multiple Bookings"", IF(SUMIFS( 'Tenant Occupancy'!QK$5:QK23,OccupancyUnits,$B13,OccupancyAd"&amp;"dresses,$A13)&gt;0,SUMIFS('Tenant Occupancy'!QK$5:QK23,OccupancyUnits,$B13,OccupancyAddresses,$A13),IFERROR(VLOOKUP($A13&amp;"" ""&amp;$B13, FILTER(ARRAYFORMULA({OccupancyAddresses&amp;"" ""&amp; OccupancyUnits,'Tenant Occupancy'!QK$5:QK23}),INDEX(ARRAYFORMULA({OccupancyAdd"&amp;"resses&amp;"" ""&amp; OccupancyUnits,'Tenant Occupancy'!QK$5:QK23}),0,2)&lt;&gt;""""),2,FALSE),IF(QJ10=TODAY(),""Today"",)))))"),"")</f>
        <v/>
      </c>
      <c r="QK13" s="3" t="str">
        <f>IFERROR(__xludf.DUMMYFUNCTION("IF(ISBLANK($A13),, IF((ARRAYFORMULA(SUM(COUNTIFS(OccupancyAddresses,$A13,OccupancyUnits, $B13, 'Tenant Occupancy'!QL$5:QL23,{""&gt;0"",""Occupied"",""Late""}))))&gt;1,""Multiple Bookings"", IF(SUMIFS( 'Tenant Occupancy'!QL$5:QL23,OccupancyUnits,$B13,OccupancyAd"&amp;"dresses,$A13)&gt;0,SUMIFS('Tenant Occupancy'!QL$5:QL23,OccupancyUnits,$B13,OccupancyAddresses,$A13),IFERROR(VLOOKUP($A13&amp;"" ""&amp;$B13, FILTER(ARRAYFORMULA({OccupancyAddresses&amp;"" ""&amp; OccupancyUnits,'Tenant Occupancy'!QL$5:QL23}),INDEX(ARRAYFORMULA({OccupancyAdd"&amp;"resses&amp;"" ""&amp; OccupancyUnits,'Tenant Occupancy'!QL$5:QL23}),0,2)&lt;&gt;""""),2,FALSE),IF(QK10=TODAY(),""Today"",)))))"),"")</f>
        <v/>
      </c>
      <c r="QL13" s="3" t="str">
        <f>IFERROR(__xludf.DUMMYFUNCTION("IF(ISBLANK($A13),, IF((ARRAYFORMULA(SUM(COUNTIFS(OccupancyAddresses,$A13,OccupancyUnits, $B13, 'Tenant Occupancy'!QM$5:QM23,{""&gt;0"",""Occupied"",""Late""}))))&gt;1,""Multiple Bookings"", IF(SUMIFS( 'Tenant Occupancy'!QM$5:QM23,OccupancyUnits,$B13,OccupancyAd"&amp;"dresses,$A13)&gt;0,SUMIFS('Tenant Occupancy'!QM$5:QM23,OccupancyUnits,$B13,OccupancyAddresses,$A13),IFERROR(VLOOKUP($A13&amp;"" ""&amp;$B13, FILTER(ARRAYFORMULA({OccupancyAddresses&amp;"" ""&amp; OccupancyUnits,'Tenant Occupancy'!QM$5:QM23}),INDEX(ARRAYFORMULA({OccupancyAdd"&amp;"resses&amp;"" ""&amp; OccupancyUnits,'Tenant Occupancy'!QM$5:QM23}),0,2)&lt;&gt;""""),2,FALSE),IF(QL10=TODAY(),""Today"",)))))"),"")</f>
        <v/>
      </c>
      <c r="QM13" s="3" t="str">
        <f>IFERROR(__xludf.DUMMYFUNCTION("IF(ISBLANK($A13),, IF((ARRAYFORMULA(SUM(COUNTIFS(OccupancyAddresses,$A13,OccupancyUnits, $B13, 'Tenant Occupancy'!QN$5:QN23,{""&gt;0"",""Occupied"",""Late""}))))&gt;1,""Multiple Bookings"", IF(SUMIFS( 'Tenant Occupancy'!QN$5:QN23,OccupancyUnits,$B13,OccupancyAd"&amp;"dresses,$A13)&gt;0,SUMIFS('Tenant Occupancy'!QN$5:QN23,OccupancyUnits,$B13,OccupancyAddresses,$A13),IFERROR(VLOOKUP($A13&amp;"" ""&amp;$B13, FILTER(ARRAYFORMULA({OccupancyAddresses&amp;"" ""&amp; OccupancyUnits,'Tenant Occupancy'!QN$5:QN23}),INDEX(ARRAYFORMULA({OccupancyAdd"&amp;"resses&amp;"" ""&amp; OccupancyUnits,'Tenant Occupancy'!QN$5:QN23}),0,2)&lt;&gt;""""),2,FALSE),IF(QM10=TODAY(),""Today"",)))))"),"")</f>
        <v/>
      </c>
      <c r="QN13" s="3" t="str">
        <f>IFERROR(__xludf.DUMMYFUNCTION("IF(ISBLANK($A13),, IF((ARRAYFORMULA(SUM(COUNTIFS(OccupancyAddresses,$A13,OccupancyUnits, $B13, 'Tenant Occupancy'!QO$5:QO23,{""&gt;0"",""Occupied"",""Late""}))))&gt;1,""Multiple Bookings"", IF(SUMIFS( 'Tenant Occupancy'!QO$5:QO23,OccupancyUnits,$B13,OccupancyAd"&amp;"dresses,$A13)&gt;0,SUMIFS('Tenant Occupancy'!QO$5:QO23,OccupancyUnits,$B13,OccupancyAddresses,$A13),IFERROR(VLOOKUP($A13&amp;"" ""&amp;$B13, FILTER(ARRAYFORMULA({OccupancyAddresses&amp;"" ""&amp; OccupancyUnits,'Tenant Occupancy'!QO$5:QO23}),INDEX(ARRAYFORMULA({OccupancyAdd"&amp;"resses&amp;"" ""&amp; OccupancyUnits,'Tenant Occupancy'!QO$5:QO23}),0,2)&lt;&gt;""""),2,FALSE),IF(QN10=TODAY(),""Today"",)))))"),"")</f>
        <v/>
      </c>
      <c r="QO13" s="3" t="str">
        <f>IFERROR(__xludf.DUMMYFUNCTION("IF(ISBLANK($A13),, IF((ARRAYFORMULA(SUM(COUNTIFS(OccupancyAddresses,$A13,OccupancyUnits, $B13, 'Tenant Occupancy'!QP$5:QP23,{""&gt;0"",""Occupied"",""Late""}))))&gt;1,""Multiple Bookings"", IF(SUMIFS( 'Tenant Occupancy'!QP$5:QP23,OccupancyUnits,$B13,OccupancyAd"&amp;"dresses,$A13)&gt;0,SUMIFS('Tenant Occupancy'!QP$5:QP23,OccupancyUnits,$B13,OccupancyAddresses,$A13),IFERROR(VLOOKUP($A13&amp;"" ""&amp;$B13, FILTER(ARRAYFORMULA({OccupancyAddresses&amp;"" ""&amp; OccupancyUnits,'Tenant Occupancy'!QP$5:QP23}),INDEX(ARRAYFORMULA({OccupancyAdd"&amp;"resses&amp;"" ""&amp; OccupancyUnits,'Tenant Occupancy'!QP$5:QP23}),0,2)&lt;&gt;""""),2,FALSE),IF(QO10=TODAY(),""Today"",)))))"),"")</f>
        <v/>
      </c>
      <c r="QP13" s="3" t="str">
        <f>IFERROR(__xludf.DUMMYFUNCTION("IF(ISBLANK($A13),, IF((ARRAYFORMULA(SUM(COUNTIFS(OccupancyAddresses,$A13,OccupancyUnits, $B13, 'Tenant Occupancy'!QQ$5:QQ23,{""&gt;0"",""Occupied"",""Late""}))))&gt;1,""Multiple Bookings"", IF(SUMIFS( 'Tenant Occupancy'!QQ$5:QQ23,OccupancyUnits,$B13,OccupancyAd"&amp;"dresses,$A13)&gt;0,SUMIFS('Tenant Occupancy'!QQ$5:QQ23,OccupancyUnits,$B13,OccupancyAddresses,$A13),IFERROR(VLOOKUP($A13&amp;"" ""&amp;$B13, FILTER(ARRAYFORMULA({OccupancyAddresses&amp;"" ""&amp; OccupancyUnits,'Tenant Occupancy'!QQ$5:QQ23}),INDEX(ARRAYFORMULA({OccupancyAdd"&amp;"resses&amp;"" ""&amp; OccupancyUnits,'Tenant Occupancy'!QQ$5:QQ23}),0,2)&lt;&gt;""""),2,FALSE),IF(QP10=TODAY(),""Today"",)))))"),"")</f>
        <v/>
      </c>
      <c r="QQ13" s="3" t="str">
        <f>IFERROR(__xludf.DUMMYFUNCTION("IF(ISBLANK($A13),, IF((ARRAYFORMULA(SUM(COUNTIFS(OccupancyAddresses,$A13,OccupancyUnits, $B13, 'Tenant Occupancy'!QR$5:QR23,{""&gt;0"",""Occupied"",""Late""}))))&gt;1,""Multiple Bookings"", IF(SUMIFS( 'Tenant Occupancy'!QR$5:QR23,OccupancyUnits,$B13,OccupancyAd"&amp;"dresses,$A13)&gt;0,SUMIFS('Tenant Occupancy'!QR$5:QR23,OccupancyUnits,$B13,OccupancyAddresses,$A13),IFERROR(VLOOKUP($A13&amp;"" ""&amp;$B13, FILTER(ARRAYFORMULA({OccupancyAddresses&amp;"" ""&amp; OccupancyUnits,'Tenant Occupancy'!QR$5:QR23}),INDEX(ARRAYFORMULA({OccupancyAdd"&amp;"resses&amp;"" ""&amp; OccupancyUnits,'Tenant Occupancy'!QR$5:QR23}),0,2)&lt;&gt;""""),2,FALSE),IF(QQ10=TODAY(),""Today"",)))))"),"")</f>
        <v/>
      </c>
      <c r="QR13" s="3" t="str">
        <f>IFERROR(__xludf.DUMMYFUNCTION("IF(ISBLANK($A13),, IF((ARRAYFORMULA(SUM(COUNTIFS(OccupancyAddresses,$A13,OccupancyUnits, $B13, 'Tenant Occupancy'!QS$5:QS23,{""&gt;0"",""Occupied"",""Late""}))))&gt;1,""Multiple Bookings"", IF(SUMIFS( 'Tenant Occupancy'!QS$5:QS23,OccupancyUnits,$B13,OccupancyAd"&amp;"dresses,$A13)&gt;0,SUMIFS('Tenant Occupancy'!QS$5:QS23,OccupancyUnits,$B13,OccupancyAddresses,$A13),IFERROR(VLOOKUP($A13&amp;"" ""&amp;$B13, FILTER(ARRAYFORMULA({OccupancyAddresses&amp;"" ""&amp; OccupancyUnits,'Tenant Occupancy'!QS$5:QS23}),INDEX(ARRAYFORMULA({OccupancyAdd"&amp;"resses&amp;"" ""&amp; OccupancyUnits,'Tenant Occupancy'!QS$5:QS23}),0,2)&lt;&gt;""""),2,FALSE),IF(QR10=TODAY(),""Today"",)))))"),"")</f>
        <v/>
      </c>
      <c r="QS13" s="3" t="str">
        <f>IFERROR(__xludf.DUMMYFUNCTION("IF(ISBLANK($A13),, IF((ARRAYFORMULA(SUM(COUNTIFS(OccupancyAddresses,$A13,OccupancyUnits, $B13, 'Tenant Occupancy'!QT$5:QT23,{""&gt;0"",""Occupied"",""Late""}))))&gt;1,""Multiple Bookings"", IF(SUMIFS( 'Tenant Occupancy'!QT$5:QT23,OccupancyUnits,$B13,OccupancyAd"&amp;"dresses,$A13)&gt;0,SUMIFS('Tenant Occupancy'!QT$5:QT23,OccupancyUnits,$B13,OccupancyAddresses,$A13),IFERROR(VLOOKUP($A13&amp;"" ""&amp;$B13, FILTER(ARRAYFORMULA({OccupancyAddresses&amp;"" ""&amp; OccupancyUnits,'Tenant Occupancy'!QT$5:QT23}),INDEX(ARRAYFORMULA({OccupancyAdd"&amp;"resses&amp;"" ""&amp; OccupancyUnits,'Tenant Occupancy'!QT$5:QT23}),0,2)&lt;&gt;""""),2,FALSE),IF(QS10=TODAY(),""Today"",)))))"),"")</f>
        <v/>
      </c>
      <c r="QT13" s="3" t="str">
        <f>IFERROR(__xludf.DUMMYFUNCTION("IF(ISBLANK($A13),, IF((ARRAYFORMULA(SUM(COUNTIFS(OccupancyAddresses,$A13,OccupancyUnits, $B13, 'Tenant Occupancy'!QU$5:QU23,{""&gt;0"",""Occupied"",""Late""}))))&gt;1,""Multiple Bookings"", IF(SUMIFS( 'Tenant Occupancy'!QU$5:QU23,OccupancyUnits,$B13,OccupancyAd"&amp;"dresses,$A13)&gt;0,SUMIFS('Tenant Occupancy'!QU$5:QU23,OccupancyUnits,$B13,OccupancyAddresses,$A13),IFERROR(VLOOKUP($A13&amp;"" ""&amp;$B13, FILTER(ARRAYFORMULA({OccupancyAddresses&amp;"" ""&amp; OccupancyUnits,'Tenant Occupancy'!QU$5:QU23}),INDEX(ARRAYFORMULA({OccupancyAdd"&amp;"resses&amp;"" ""&amp; OccupancyUnits,'Tenant Occupancy'!QU$5:QU23}),0,2)&lt;&gt;""""),2,FALSE),IF(QT10=TODAY(),""Today"",)))))"),"")</f>
        <v/>
      </c>
      <c r="QU13" s="3" t="str">
        <f>IFERROR(__xludf.DUMMYFUNCTION("IF(ISBLANK($A13),, IF((ARRAYFORMULA(SUM(COUNTIFS(OccupancyAddresses,$A13,OccupancyUnits, $B13, 'Tenant Occupancy'!QV$5:QV23,{""&gt;0"",""Occupied"",""Late""}))))&gt;1,""Multiple Bookings"", IF(SUMIFS( 'Tenant Occupancy'!QV$5:QV23,OccupancyUnits,$B13,OccupancyAd"&amp;"dresses,$A13)&gt;0,SUMIFS('Tenant Occupancy'!QV$5:QV23,OccupancyUnits,$B13,OccupancyAddresses,$A13),IFERROR(VLOOKUP($A13&amp;"" ""&amp;$B13, FILTER(ARRAYFORMULA({OccupancyAddresses&amp;"" ""&amp; OccupancyUnits,'Tenant Occupancy'!QV$5:QV23}),INDEX(ARRAYFORMULA({OccupancyAdd"&amp;"resses&amp;"" ""&amp; OccupancyUnits,'Tenant Occupancy'!QV$5:QV23}),0,2)&lt;&gt;""""),2,FALSE),IF(QU10=TODAY(),""Today"",)))))"),"")</f>
        <v/>
      </c>
      <c r="QV13" s="3" t="str">
        <f>IFERROR(__xludf.DUMMYFUNCTION("IF(ISBLANK($A13),, IF((ARRAYFORMULA(SUM(COUNTIFS(OccupancyAddresses,$A13,OccupancyUnits, $B13, 'Tenant Occupancy'!QW$5:QW23,{""&gt;0"",""Occupied"",""Late""}))))&gt;1,""Multiple Bookings"", IF(SUMIFS( 'Tenant Occupancy'!QW$5:QW23,OccupancyUnits,$B13,OccupancyAd"&amp;"dresses,$A13)&gt;0,SUMIFS('Tenant Occupancy'!QW$5:QW23,OccupancyUnits,$B13,OccupancyAddresses,$A13),IFERROR(VLOOKUP($A13&amp;"" ""&amp;$B13, FILTER(ARRAYFORMULA({OccupancyAddresses&amp;"" ""&amp; OccupancyUnits,'Tenant Occupancy'!QW$5:QW23}),INDEX(ARRAYFORMULA({OccupancyAdd"&amp;"resses&amp;"" ""&amp; OccupancyUnits,'Tenant Occupancy'!QW$5:QW23}),0,2)&lt;&gt;""""),2,FALSE),IF(QV10=TODAY(),""Today"",)))))"),"")</f>
        <v/>
      </c>
      <c r="QW13" s="3" t="str">
        <f>IFERROR(__xludf.DUMMYFUNCTION("IF(ISBLANK($A13),, IF((ARRAYFORMULA(SUM(COUNTIFS(OccupancyAddresses,$A13,OccupancyUnits, $B13, 'Tenant Occupancy'!QX$5:QX23,{""&gt;0"",""Occupied"",""Late""}))))&gt;1,""Multiple Bookings"", IF(SUMIFS( 'Tenant Occupancy'!QX$5:QX23,OccupancyUnits,$B13,OccupancyAd"&amp;"dresses,$A13)&gt;0,SUMIFS('Tenant Occupancy'!QX$5:QX23,OccupancyUnits,$B13,OccupancyAddresses,$A13),IFERROR(VLOOKUP($A13&amp;"" ""&amp;$B13, FILTER(ARRAYFORMULA({OccupancyAddresses&amp;"" ""&amp; OccupancyUnits,'Tenant Occupancy'!QX$5:QX23}),INDEX(ARRAYFORMULA({OccupancyAdd"&amp;"resses&amp;"" ""&amp; OccupancyUnits,'Tenant Occupancy'!QX$5:QX23}),0,2)&lt;&gt;""""),2,FALSE),IF(QW10=TODAY(),""Today"",)))))"),"")</f>
        <v/>
      </c>
      <c r="QX13" s="3" t="str">
        <f>IFERROR(__xludf.DUMMYFUNCTION("IF(ISBLANK($A13),, IF((ARRAYFORMULA(SUM(COUNTIFS(OccupancyAddresses,$A13,OccupancyUnits, $B13, 'Tenant Occupancy'!QY$5:QY23,{""&gt;0"",""Occupied"",""Late""}))))&gt;1,""Multiple Bookings"", IF(SUMIFS( 'Tenant Occupancy'!QY$5:QY23,OccupancyUnits,$B13,OccupancyAd"&amp;"dresses,$A13)&gt;0,SUMIFS('Tenant Occupancy'!QY$5:QY23,OccupancyUnits,$B13,OccupancyAddresses,$A13),IFERROR(VLOOKUP($A13&amp;"" ""&amp;$B13, FILTER(ARRAYFORMULA({OccupancyAddresses&amp;"" ""&amp; OccupancyUnits,'Tenant Occupancy'!QY$5:QY23}),INDEX(ARRAYFORMULA({OccupancyAdd"&amp;"resses&amp;"" ""&amp; OccupancyUnits,'Tenant Occupancy'!QY$5:QY23}),0,2)&lt;&gt;""""),2,FALSE),IF(QX10=TODAY(),""Today"",)))))"),"")</f>
        <v/>
      </c>
      <c r="QY13" s="3" t="str">
        <f>IFERROR(__xludf.DUMMYFUNCTION("IF(ISBLANK($A13),, IF((ARRAYFORMULA(SUM(COUNTIFS(OccupancyAddresses,$A13,OccupancyUnits, $B13, 'Tenant Occupancy'!QZ$5:QZ23,{""&gt;0"",""Occupied"",""Late""}))))&gt;1,""Multiple Bookings"", IF(SUMIFS( 'Tenant Occupancy'!QZ$5:QZ23,OccupancyUnits,$B13,OccupancyAd"&amp;"dresses,$A13)&gt;0,SUMIFS('Tenant Occupancy'!QZ$5:QZ23,OccupancyUnits,$B13,OccupancyAddresses,$A13),IFERROR(VLOOKUP($A13&amp;"" ""&amp;$B13, FILTER(ARRAYFORMULA({OccupancyAddresses&amp;"" ""&amp; OccupancyUnits,'Tenant Occupancy'!QZ$5:QZ23}),INDEX(ARRAYFORMULA({OccupancyAdd"&amp;"resses&amp;"" ""&amp; OccupancyUnits,'Tenant Occupancy'!QZ$5:QZ23}),0,2)&lt;&gt;""""),2,FALSE),IF(QY10=TODAY(),""Today"",)))))"),"")</f>
        <v/>
      </c>
      <c r="QZ13" s="3" t="str">
        <f>IFERROR(__xludf.DUMMYFUNCTION("IF(ISBLANK($A13),, IF((ARRAYFORMULA(SUM(COUNTIFS(OccupancyAddresses,$A13,OccupancyUnits, $B13, 'Tenant Occupancy'!RA$5:RA23,{""&gt;0"",""Occupied"",""Late""}))))&gt;1,""Multiple Bookings"", IF(SUMIFS( 'Tenant Occupancy'!RA$5:RA23,OccupancyUnits,$B13,OccupancyAd"&amp;"dresses,$A13)&gt;0,SUMIFS('Tenant Occupancy'!RA$5:RA23,OccupancyUnits,$B13,OccupancyAddresses,$A13),IFERROR(VLOOKUP($A13&amp;"" ""&amp;$B13, FILTER(ARRAYFORMULA({OccupancyAddresses&amp;"" ""&amp; OccupancyUnits,'Tenant Occupancy'!RA$5:RA23}),INDEX(ARRAYFORMULA({OccupancyAdd"&amp;"resses&amp;"" ""&amp; OccupancyUnits,'Tenant Occupancy'!RA$5:RA23}),0,2)&lt;&gt;""""),2,FALSE),IF(QZ10=TODAY(),""Today"",)))))"),"")</f>
        <v/>
      </c>
      <c r="RA13" s="3" t="str">
        <f>IFERROR(__xludf.DUMMYFUNCTION("IF(ISBLANK($A13),, IF((ARRAYFORMULA(SUM(COUNTIFS(OccupancyAddresses,$A13,OccupancyUnits, $B13, 'Tenant Occupancy'!RB$5:RB23,{""&gt;0"",""Occupied"",""Late""}))))&gt;1,""Multiple Bookings"", IF(SUMIFS( 'Tenant Occupancy'!RB$5:RB23,OccupancyUnits,$B13,OccupancyAd"&amp;"dresses,$A13)&gt;0,SUMIFS('Tenant Occupancy'!RB$5:RB23,OccupancyUnits,$B13,OccupancyAddresses,$A13),IFERROR(VLOOKUP($A13&amp;"" ""&amp;$B13, FILTER(ARRAYFORMULA({OccupancyAddresses&amp;"" ""&amp; OccupancyUnits,'Tenant Occupancy'!RB$5:RB23}),INDEX(ARRAYFORMULA({OccupancyAdd"&amp;"resses&amp;"" ""&amp; OccupancyUnits,'Tenant Occupancy'!RB$5:RB23}),0,2)&lt;&gt;""""),2,FALSE),IF(RA10=TODAY(),""Today"",)))))"),"")</f>
        <v/>
      </c>
      <c r="RB13" s="3" t="str">
        <f>IFERROR(__xludf.DUMMYFUNCTION("IF(ISBLANK($A13),, IF((ARRAYFORMULA(SUM(COUNTIFS(OccupancyAddresses,$A13,OccupancyUnits, $B13, 'Tenant Occupancy'!RC$5:RC23,{""&gt;0"",""Occupied"",""Late""}))))&gt;1,""Multiple Bookings"", IF(SUMIFS( 'Tenant Occupancy'!RC$5:RC23,OccupancyUnits,$B13,OccupancyAd"&amp;"dresses,$A13)&gt;0,SUMIFS('Tenant Occupancy'!RC$5:RC23,OccupancyUnits,$B13,OccupancyAddresses,$A13),IFERROR(VLOOKUP($A13&amp;"" ""&amp;$B13, FILTER(ARRAYFORMULA({OccupancyAddresses&amp;"" ""&amp; OccupancyUnits,'Tenant Occupancy'!RC$5:RC23}),INDEX(ARRAYFORMULA({OccupancyAdd"&amp;"resses&amp;"" ""&amp; OccupancyUnits,'Tenant Occupancy'!RC$5:RC23}),0,2)&lt;&gt;""""),2,FALSE),IF(RB10=TODAY(),""Today"",)))))"),"")</f>
        <v/>
      </c>
      <c r="RC13" s="3" t="str">
        <f>IFERROR(__xludf.DUMMYFUNCTION("IF(ISBLANK($A13),, IF((ARRAYFORMULA(SUM(COUNTIFS(OccupancyAddresses,$A13,OccupancyUnits, $B13, 'Tenant Occupancy'!RD$5:RD23,{""&gt;0"",""Occupied"",""Late""}))))&gt;1,""Multiple Bookings"", IF(SUMIFS( 'Tenant Occupancy'!RD$5:RD23,OccupancyUnits,$B13,OccupancyAd"&amp;"dresses,$A13)&gt;0,SUMIFS('Tenant Occupancy'!RD$5:RD23,OccupancyUnits,$B13,OccupancyAddresses,$A13),IFERROR(VLOOKUP($A13&amp;"" ""&amp;$B13, FILTER(ARRAYFORMULA({OccupancyAddresses&amp;"" ""&amp; OccupancyUnits,'Tenant Occupancy'!RD$5:RD23}),INDEX(ARRAYFORMULA({OccupancyAdd"&amp;"resses&amp;"" ""&amp; OccupancyUnits,'Tenant Occupancy'!RD$5:RD23}),0,2)&lt;&gt;""""),2,FALSE),IF(RC10=TODAY(),""Today"",)))))"),"")</f>
        <v/>
      </c>
      <c r="RD13" s="3" t="str">
        <f>IFERROR(__xludf.DUMMYFUNCTION("IF(ISBLANK($A13),, IF((ARRAYFORMULA(SUM(COUNTIFS(OccupancyAddresses,$A13,OccupancyUnits, $B13, 'Tenant Occupancy'!RE$5:RE23,{""&gt;0"",""Occupied"",""Late""}))))&gt;1,""Multiple Bookings"", IF(SUMIFS( 'Tenant Occupancy'!RE$5:RE23,OccupancyUnits,$B13,OccupancyAd"&amp;"dresses,$A13)&gt;0,SUMIFS('Tenant Occupancy'!RE$5:RE23,OccupancyUnits,$B13,OccupancyAddresses,$A13),IFERROR(VLOOKUP($A13&amp;"" ""&amp;$B13, FILTER(ARRAYFORMULA({OccupancyAddresses&amp;"" ""&amp; OccupancyUnits,'Tenant Occupancy'!RE$5:RE23}),INDEX(ARRAYFORMULA({OccupancyAdd"&amp;"resses&amp;"" ""&amp; OccupancyUnits,'Tenant Occupancy'!RE$5:RE23}),0,2)&lt;&gt;""""),2,FALSE),IF(RD10=TODAY(),""Today"",)))))"),"")</f>
        <v/>
      </c>
      <c r="RE13" s="3" t="str">
        <f>IFERROR(__xludf.DUMMYFUNCTION("IF(ISBLANK($A13),, IF((ARRAYFORMULA(SUM(COUNTIFS(OccupancyAddresses,$A13,OccupancyUnits, $B13, 'Tenant Occupancy'!RF$5:RF23,{""&gt;0"",""Occupied"",""Late""}))))&gt;1,""Multiple Bookings"", IF(SUMIFS( 'Tenant Occupancy'!RF$5:RF23,OccupancyUnits,$B13,OccupancyAd"&amp;"dresses,$A13)&gt;0,SUMIFS('Tenant Occupancy'!RF$5:RF23,OccupancyUnits,$B13,OccupancyAddresses,$A13),IFERROR(VLOOKUP($A13&amp;"" ""&amp;$B13, FILTER(ARRAYFORMULA({OccupancyAddresses&amp;"" ""&amp; OccupancyUnits,'Tenant Occupancy'!RF$5:RF23}),INDEX(ARRAYFORMULA({OccupancyAdd"&amp;"resses&amp;"" ""&amp; OccupancyUnits,'Tenant Occupancy'!RF$5:RF23}),0,2)&lt;&gt;""""),2,FALSE),IF(RE10=TODAY(),""Today"",)))))"),"")</f>
        <v/>
      </c>
      <c r="RF13" s="3" t="str">
        <f>IFERROR(__xludf.DUMMYFUNCTION("IF(ISBLANK($A13),, IF((ARRAYFORMULA(SUM(COUNTIFS(OccupancyAddresses,$A13,OccupancyUnits, $B13, 'Tenant Occupancy'!RG$5:RG23,{""&gt;0"",""Occupied"",""Late""}))))&gt;1,""Multiple Bookings"", IF(SUMIFS( 'Tenant Occupancy'!RG$5:RG23,OccupancyUnits,$B13,OccupancyAd"&amp;"dresses,$A13)&gt;0,SUMIFS('Tenant Occupancy'!RG$5:RG23,OccupancyUnits,$B13,OccupancyAddresses,$A13),IFERROR(VLOOKUP($A13&amp;"" ""&amp;$B13, FILTER(ARRAYFORMULA({OccupancyAddresses&amp;"" ""&amp; OccupancyUnits,'Tenant Occupancy'!RG$5:RG23}),INDEX(ARRAYFORMULA({OccupancyAdd"&amp;"resses&amp;"" ""&amp; OccupancyUnits,'Tenant Occupancy'!RG$5:RG23}),0,2)&lt;&gt;""""),2,FALSE),IF(RF10=TODAY(),""Today"",)))))"),"")</f>
        <v/>
      </c>
      <c r="RG13" s="3" t="str">
        <f>IFERROR(__xludf.DUMMYFUNCTION("IF(ISBLANK($A13),, IF((ARRAYFORMULA(SUM(COUNTIFS(OccupancyAddresses,$A13,OccupancyUnits, $B13, 'Tenant Occupancy'!RH$5:RH23,{""&gt;0"",""Occupied"",""Late""}))))&gt;1,""Multiple Bookings"", IF(SUMIFS( 'Tenant Occupancy'!RH$5:RH23,OccupancyUnits,$B13,OccupancyAd"&amp;"dresses,$A13)&gt;0,SUMIFS('Tenant Occupancy'!RH$5:RH23,OccupancyUnits,$B13,OccupancyAddresses,$A13),IFERROR(VLOOKUP($A13&amp;"" ""&amp;$B13, FILTER(ARRAYFORMULA({OccupancyAddresses&amp;"" ""&amp; OccupancyUnits,'Tenant Occupancy'!RH$5:RH23}),INDEX(ARRAYFORMULA({OccupancyAdd"&amp;"resses&amp;"" ""&amp; OccupancyUnits,'Tenant Occupancy'!RH$5:RH23}),0,2)&lt;&gt;""""),2,FALSE),IF(RG10=TODAY(),""Today"",)))))"),"")</f>
        <v/>
      </c>
      <c r="RH13" s="3" t="str">
        <f>IFERROR(__xludf.DUMMYFUNCTION("IF(ISBLANK($A13),, IF((ARRAYFORMULA(SUM(COUNTIFS(OccupancyAddresses,$A13,OccupancyUnits, $B13, 'Tenant Occupancy'!RI$5:RI23,{""&gt;0"",""Occupied"",""Late""}))))&gt;1,""Multiple Bookings"", IF(SUMIFS( 'Tenant Occupancy'!RI$5:RI23,OccupancyUnits,$B13,OccupancyAd"&amp;"dresses,$A13)&gt;0,SUMIFS('Tenant Occupancy'!RI$5:RI23,OccupancyUnits,$B13,OccupancyAddresses,$A13),IFERROR(VLOOKUP($A13&amp;"" ""&amp;$B13, FILTER(ARRAYFORMULA({OccupancyAddresses&amp;"" ""&amp; OccupancyUnits,'Tenant Occupancy'!RI$5:RI23}),INDEX(ARRAYFORMULA({OccupancyAdd"&amp;"resses&amp;"" ""&amp; OccupancyUnits,'Tenant Occupancy'!RI$5:RI23}),0,2)&lt;&gt;""""),2,FALSE),IF(RH10=TODAY(),""Today"",)))))"),"")</f>
        <v/>
      </c>
      <c r="RI13" s="3" t="str">
        <f>IFERROR(__xludf.DUMMYFUNCTION("IF(ISBLANK($A13),, IF((ARRAYFORMULA(SUM(COUNTIFS(OccupancyAddresses,$A13,OccupancyUnits, $B13, 'Tenant Occupancy'!RJ$5:RJ23,{""&gt;0"",""Occupied"",""Late""}))))&gt;1,""Multiple Bookings"", IF(SUMIFS( 'Tenant Occupancy'!RJ$5:RJ23,OccupancyUnits,$B13,OccupancyAd"&amp;"dresses,$A13)&gt;0,SUMIFS('Tenant Occupancy'!RJ$5:RJ23,OccupancyUnits,$B13,OccupancyAddresses,$A13),IFERROR(VLOOKUP($A13&amp;"" ""&amp;$B13, FILTER(ARRAYFORMULA({OccupancyAddresses&amp;"" ""&amp; OccupancyUnits,'Tenant Occupancy'!RJ$5:RJ23}),INDEX(ARRAYFORMULA({OccupancyAdd"&amp;"resses&amp;"" ""&amp; OccupancyUnits,'Tenant Occupancy'!RJ$5:RJ23}),0,2)&lt;&gt;""""),2,FALSE),IF(RI10=TODAY(),""Today"",)))))"),"")</f>
        <v/>
      </c>
      <c r="RJ13" s="3" t="str">
        <f>IFERROR(__xludf.DUMMYFUNCTION("IF(ISBLANK($A13),, IF((ARRAYFORMULA(SUM(COUNTIFS(OccupancyAddresses,$A13,OccupancyUnits, $B13, 'Tenant Occupancy'!RK$5:RK23,{""&gt;0"",""Occupied"",""Late""}))))&gt;1,""Multiple Bookings"", IF(SUMIFS( 'Tenant Occupancy'!RK$5:RK23,OccupancyUnits,$B13,OccupancyAd"&amp;"dresses,$A13)&gt;0,SUMIFS('Tenant Occupancy'!RK$5:RK23,OccupancyUnits,$B13,OccupancyAddresses,$A13),IFERROR(VLOOKUP($A13&amp;"" ""&amp;$B13, FILTER(ARRAYFORMULA({OccupancyAddresses&amp;"" ""&amp; OccupancyUnits,'Tenant Occupancy'!RK$5:RK23}),INDEX(ARRAYFORMULA({OccupancyAdd"&amp;"resses&amp;"" ""&amp; OccupancyUnits,'Tenant Occupancy'!RK$5:RK23}),0,2)&lt;&gt;""""),2,FALSE),IF(RJ10=TODAY(),""Today"",)))))"),"")</f>
        <v/>
      </c>
      <c r="RK13" s="3" t="str">
        <f>IFERROR(__xludf.DUMMYFUNCTION("IF(ISBLANK($A13),, IF((ARRAYFORMULA(SUM(COUNTIFS(OccupancyAddresses,$A13,OccupancyUnits, $B13, 'Tenant Occupancy'!RL$5:RL23,{""&gt;0"",""Occupied"",""Late""}))))&gt;1,""Multiple Bookings"", IF(SUMIFS( 'Tenant Occupancy'!RL$5:RL23,OccupancyUnits,$B13,OccupancyAd"&amp;"dresses,$A13)&gt;0,SUMIFS('Tenant Occupancy'!RL$5:RL23,OccupancyUnits,$B13,OccupancyAddresses,$A13),IFERROR(VLOOKUP($A13&amp;"" ""&amp;$B13, FILTER(ARRAYFORMULA({OccupancyAddresses&amp;"" ""&amp; OccupancyUnits,'Tenant Occupancy'!RL$5:RL23}),INDEX(ARRAYFORMULA({OccupancyAdd"&amp;"resses&amp;"" ""&amp; OccupancyUnits,'Tenant Occupancy'!RL$5:RL23}),0,2)&lt;&gt;""""),2,FALSE),IF(RK10=TODAY(),""Today"",)))))"),"")</f>
        <v/>
      </c>
      <c r="RL13" s="3" t="str">
        <f>IFERROR(__xludf.DUMMYFUNCTION("IF(ISBLANK($A13),, IF((ARRAYFORMULA(SUM(COUNTIFS(OccupancyAddresses,$A13,OccupancyUnits, $B13, 'Tenant Occupancy'!RM$5:RM23,{""&gt;0"",""Occupied"",""Late""}))))&gt;1,""Multiple Bookings"", IF(SUMIFS( 'Tenant Occupancy'!RM$5:RM23,OccupancyUnits,$B13,OccupancyAd"&amp;"dresses,$A13)&gt;0,SUMIFS('Tenant Occupancy'!RM$5:RM23,OccupancyUnits,$B13,OccupancyAddresses,$A13),IFERROR(VLOOKUP($A13&amp;"" ""&amp;$B13, FILTER(ARRAYFORMULA({OccupancyAddresses&amp;"" ""&amp; OccupancyUnits,'Tenant Occupancy'!RM$5:RM23}),INDEX(ARRAYFORMULA({OccupancyAdd"&amp;"resses&amp;"" ""&amp; OccupancyUnits,'Tenant Occupancy'!RM$5:RM23}),0,2)&lt;&gt;""""),2,FALSE),IF(RL10=TODAY(),""Today"",)))))"),"")</f>
        <v/>
      </c>
      <c r="RM13" s="3" t="str">
        <f>IFERROR(__xludf.DUMMYFUNCTION("IF(ISBLANK($A13),, IF((ARRAYFORMULA(SUM(COUNTIFS(OccupancyAddresses,$A13,OccupancyUnits, $B13, 'Tenant Occupancy'!RN$5:RN23,{""&gt;0"",""Occupied"",""Late""}))))&gt;1,""Multiple Bookings"", IF(SUMIFS( 'Tenant Occupancy'!RN$5:RN23,OccupancyUnits,$B13,OccupancyAd"&amp;"dresses,$A13)&gt;0,SUMIFS('Tenant Occupancy'!RN$5:RN23,OccupancyUnits,$B13,OccupancyAddresses,$A13),IFERROR(VLOOKUP($A13&amp;"" ""&amp;$B13, FILTER(ARRAYFORMULA({OccupancyAddresses&amp;"" ""&amp; OccupancyUnits,'Tenant Occupancy'!RN$5:RN23}),INDEX(ARRAYFORMULA({OccupancyAdd"&amp;"resses&amp;"" ""&amp; OccupancyUnits,'Tenant Occupancy'!RN$5:RN23}),0,2)&lt;&gt;""""),2,FALSE),IF(RM10=TODAY(),""Today"",)))))"),"")</f>
        <v/>
      </c>
      <c r="RN13" s="3" t="str">
        <f>IFERROR(__xludf.DUMMYFUNCTION("IF(ISBLANK($A13),, IF((ARRAYFORMULA(SUM(COUNTIFS(OccupancyAddresses,$A13,OccupancyUnits, $B13, 'Tenant Occupancy'!RO$5:RO23,{""&gt;0"",""Occupied"",""Late""}))))&gt;1,""Multiple Bookings"", IF(SUMIFS( 'Tenant Occupancy'!RO$5:RO23,OccupancyUnits,$B13,OccupancyAd"&amp;"dresses,$A13)&gt;0,SUMIFS('Tenant Occupancy'!RO$5:RO23,OccupancyUnits,$B13,OccupancyAddresses,$A13),IFERROR(VLOOKUP($A13&amp;"" ""&amp;$B13, FILTER(ARRAYFORMULA({OccupancyAddresses&amp;"" ""&amp; OccupancyUnits,'Tenant Occupancy'!RO$5:RO23}),INDEX(ARRAYFORMULA({OccupancyAdd"&amp;"resses&amp;"" ""&amp; OccupancyUnits,'Tenant Occupancy'!RO$5:RO23}),0,2)&lt;&gt;""""),2,FALSE),IF(RN10=TODAY(),""Today"",)))))"),"")</f>
        <v/>
      </c>
      <c r="RO13" s="3" t="str">
        <f>IFERROR(__xludf.DUMMYFUNCTION("IF(ISBLANK($A13),, IF((ARRAYFORMULA(SUM(COUNTIFS(OccupancyAddresses,$A13,OccupancyUnits, $B13, 'Tenant Occupancy'!RP$5:RP23,{""&gt;0"",""Occupied"",""Late""}))))&gt;1,""Multiple Bookings"", IF(SUMIFS( 'Tenant Occupancy'!RP$5:RP23,OccupancyUnits,$B13,OccupancyAd"&amp;"dresses,$A13)&gt;0,SUMIFS('Tenant Occupancy'!RP$5:RP23,OccupancyUnits,$B13,OccupancyAddresses,$A13),IFERROR(VLOOKUP($A13&amp;"" ""&amp;$B13, FILTER(ARRAYFORMULA({OccupancyAddresses&amp;"" ""&amp; OccupancyUnits,'Tenant Occupancy'!RP$5:RP23}),INDEX(ARRAYFORMULA({OccupancyAdd"&amp;"resses&amp;"" ""&amp; OccupancyUnits,'Tenant Occupancy'!RP$5:RP23}),0,2)&lt;&gt;""""),2,FALSE),IF(RO10=TODAY(),""Today"",)))))"),"")</f>
        <v/>
      </c>
      <c r="RP13" s="3" t="str">
        <f>IFERROR(__xludf.DUMMYFUNCTION("IF(ISBLANK($A13),, IF((ARRAYFORMULA(SUM(COUNTIFS(OccupancyAddresses,$A13,OccupancyUnits, $B13, 'Tenant Occupancy'!RQ$5:RQ23,{""&gt;0"",""Occupied"",""Late""}))))&gt;1,""Multiple Bookings"", IF(SUMIFS( 'Tenant Occupancy'!RQ$5:RQ23,OccupancyUnits,$B13,OccupancyAd"&amp;"dresses,$A13)&gt;0,SUMIFS('Tenant Occupancy'!RQ$5:RQ23,OccupancyUnits,$B13,OccupancyAddresses,$A13),IFERROR(VLOOKUP($A13&amp;"" ""&amp;$B13, FILTER(ARRAYFORMULA({OccupancyAddresses&amp;"" ""&amp; OccupancyUnits,'Tenant Occupancy'!RQ$5:RQ23}),INDEX(ARRAYFORMULA({OccupancyAdd"&amp;"resses&amp;"" ""&amp; OccupancyUnits,'Tenant Occupancy'!RQ$5:RQ23}),0,2)&lt;&gt;""""),2,FALSE),IF(RP10=TODAY(),""Today"",)))))"),"")</f>
        <v/>
      </c>
      <c r="RQ13" s="3" t="str">
        <f>IFERROR(__xludf.DUMMYFUNCTION("IF(ISBLANK($A13),, IF((ARRAYFORMULA(SUM(COUNTIFS(OccupancyAddresses,$A13,OccupancyUnits, $B13, 'Tenant Occupancy'!RR$5:RR23,{""&gt;0"",""Occupied"",""Late""}))))&gt;1,""Multiple Bookings"", IF(SUMIFS( 'Tenant Occupancy'!RR$5:RR23,OccupancyUnits,$B13,OccupancyAd"&amp;"dresses,$A13)&gt;0,SUMIFS('Tenant Occupancy'!RR$5:RR23,OccupancyUnits,$B13,OccupancyAddresses,$A13),IFERROR(VLOOKUP($A13&amp;"" ""&amp;$B13, FILTER(ARRAYFORMULA({OccupancyAddresses&amp;"" ""&amp; OccupancyUnits,'Tenant Occupancy'!RR$5:RR23}),INDEX(ARRAYFORMULA({OccupancyAdd"&amp;"resses&amp;"" ""&amp; OccupancyUnits,'Tenant Occupancy'!RR$5:RR23}),0,2)&lt;&gt;""""),2,FALSE),IF(RQ10=TODAY(),""Today"",)))))"),"")</f>
        <v/>
      </c>
      <c r="RR13" s="3" t="str">
        <f>IFERROR(__xludf.DUMMYFUNCTION("IF(ISBLANK($A13),, IF((ARRAYFORMULA(SUM(COUNTIFS(OccupancyAddresses,$A13,OccupancyUnits, $B13, 'Tenant Occupancy'!RS$5:RS23,{""&gt;0"",""Occupied"",""Late""}))))&gt;1,""Multiple Bookings"", IF(SUMIFS( 'Tenant Occupancy'!RS$5:RS23,OccupancyUnits,$B13,OccupancyAd"&amp;"dresses,$A13)&gt;0,SUMIFS('Tenant Occupancy'!RS$5:RS23,OccupancyUnits,$B13,OccupancyAddresses,$A13),IFERROR(VLOOKUP($A13&amp;"" ""&amp;$B13, FILTER(ARRAYFORMULA({OccupancyAddresses&amp;"" ""&amp; OccupancyUnits,'Tenant Occupancy'!RS$5:RS23}),INDEX(ARRAYFORMULA({OccupancyAdd"&amp;"resses&amp;"" ""&amp; OccupancyUnits,'Tenant Occupancy'!RS$5:RS23}),0,2)&lt;&gt;""""),2,FALSE),IF(RR10=TODAY(),""Today"",)))))"),"")</f>
        <v/>
      </c>
      <c r="RS13" s="3" t="str">
        <f>IFERROR(__xludf.DUMMYFUNCTION("IF(ISBLANK($A13),, IF((ARRAYFORMULA(SUM(COUNTIFS(OccupancyAddresses,$A13,OccupancyUnits, $B13, 'Tenant Occupancy'!RT$5:RT23,{""&gt;0"",""Occupied"",""Late""}))))&gt;1,""Multiple Bookings"", IF(SUMIFS( 'Tenant Occupancy'!RT$5:RT23,OccupancyUnits,$B13,OccupancyAd"&amp;"dresses,$A13)&gt;0,SUMIFS('Tenant Occupancy'!RT$5:RT23,OccupancyUnits,$B13,OccupancyAddresses,$A13),IFERROR(VLOOKUP($A13&amp;"" ""&amp;$B13, FILTER(ARRAYFORMULA({OccupancyAddresses&amp;"" ""&amp; OccupancyUnits,'Tenant Occupancy'!RT$5:RT23}),INDEX(ARRAYFORMULA({OccupancyAdd"&amp;"resses&amp;"" ""&amp; OccupancyUnits,'Tenant Occupancy'!RT$5:RT23}),0,2)&lt;&gt;""""),2,FALSE),IF(RS10=TODAY(),""Today"",)))))"),"")</f>
        <v/>
      </c>
      <c r="RT13" s="3" t="str">
        <f>IFERROR(__xludf.DUMMYFUNCTION("IF(ISBLANK($A13),, IF((ARRAYFORMULA(SUM(COUNTIFS(OccupancyAddresses,$A13,OccupancyUnits, $B13, 'Tenant Occupancy'!RU$5:RU23,{""&gt;0"",""Occupied"",""Late""}))))&gt;1,""Multiple Bookings"", IF(SUMIFS( 'Tenant Occupancy'!RU$5:RU23,OccupancyUnits,$B13,OccupancyAd"&amp;"dresses,$A13)&gt;0,SUMIFS('Tenant Occupancy'!RU$5:RU23,OccupancyUnits,$B13,OccupancyAddresses,$A13),IFERROR(VLOOKUP($A13&amp;"" ""&amp;$B13, FILTER(ARRAYFORMULA({OccupancyAddresses&amp;"" ""&amp; OccupancyUnits,'Tenant Occupancy'!RU$5:RU23}),INDEX(ARRAYFORMULA({OccupancyAdd"&amp;"resses&amp;"" ""&amp; OccupancyUnits,'Tenant Occupancy'!RU$5:RU23}),0,2)&lt;&gt;""""),2,FALSE),IF(RT10=TODAY(),""Today"",)))))"),"")</f>
        <v/>
      </c>
      <c r="RU13" s="3" t="str">
        <f>IFERROR(__xludf.DUMMYFUNCTION("IF(ISBLANK($A13),, IF((ARRAYFORMULA(SUM(COUNTIFS(OccupancyAddresses,$A13,OccupancyUnits, $B13, 'Tenant Occupancy'!RV$5:RV23,{""&gt;0"",""Occupied"",""Late""}))))&gt;1,""Multiple Bookings"", IF(SUMIFS( 'Tenant Occupancy'!RV$5:RV23,OccupancyUnits,$B13,OccupancyAd"&amp;"dresses,$A13)&gt;0,SUMIFS('Tenant Occupancy'!RV$5:RV23,OccupancyUnits,$B13,OccupancyAddresses,$A13),IFERROR(VLOOKUP($A13&amp;"" ""&amp;$B13, FILTER(ARRAYFORMULA({OccupancyAddresses&amp;"" ""&amp; OccupancyUnits,'Tenant Occupancy'!RV$5:RV23}),INDEX(ARRAYFORMULA({OccupancyAdd"&amp;"resses&amp;"" ""&amp; OccupancyUnits,'Tenant Occupancy'!RV$5:RV23}),0,2)&lt;&gt;""""),2,FALSE),IF(RU10=TODAY(),""Today"",)))))"),"")</f>
        <v/>
      </c>
      <c r="RV13" s="3" t="str">
        <f>IFERROR(__xludf.DUMMYFUNCTION("IF(ISBLANK($A13),, IF((ARRAYFORMULA(SUM(COUNTIFS(OccupancyAddresses,$A13,OccupancyUnits, $B13, 'Tenant Occupancy'!RW$5:RW23,{""&gt;0"",""Occupied"",""Late""}))))&gt;1,""Multiple Bookings"", IF(SUMIFS( 'Tenant Occupancy'!RW$5:RW23,OccupancyUnits,$B13,OccupancyAd"&amp;"dresses,$A13)&gt;0,SUMIFS('Tenant Occupancy'!RW$5:RW23,OccupancyUnits,$B13,OccupancyAddresses,$A13),IFERROR(VLOOKUP($A13&amp;"" ""&amp;$B13, FILTER(ARRAYFORMULA({OccupancyAddresses&amp;"" ""&amp; OccupancyUnits,'Tenant Occupancy'!RW$5:RW23}),INDEX(ARRAYFORMULA({OccupancyAdd"&amp;"resses&amp;"" ""&amp; OccupancyUnits,'Tenant Occupancy'!RW$5:RW23}),0,2)&lt;&gt;""""),2,FALSE),IF(RV10=TODAY(),""Today"",)))))"),"")</f>
        <v/>
      </c>
      <c r="RW13" s="3" t="str">
        <f>IFERROR(__xludf.DUMMYFUNCTION("IF(ISBLANK($A13),, IF((ARRAYFORMULA(SUM(COUNTIFS(OccupancyAddresses,$A13,OccupancyUnits, $B13, 'Tenant Occupancy'!RX$5:RX23,{""&gt;0"",""Occupied"",""Late""}))))&gt;1,""Multiple Bookings"", IF(SUMIFS( 'Tenant Occupancy'!RX$5:RX23,OccupancyUnits,$B13,OccupancyAd"&amp;"dresses,$A13)&gt;0,SUMIFS('Tenant Occupancy'!RX$5:RX23,OccupancyUnits,$B13,OccupancyAddresses,$A13),IFERROR(VLOOKUP($A13&amp;"" ""&amp;$B13, FILTER(ARRAYFORMULA({OccupancyAddresses&amp;"" ""&amp; OccupancyUnits,'Tenant Occupancy'!RX$5:RX23}),INDEX(ARRAYFORMULA({OccupancyAdd"&amp;"resses&amp;"" ""&amp; OccupancyUnits,'Tenant Occupancy'!RX$5:RX23}),0,2)&lt;&gt;""""),2,FALSE),IF(RW10=TODAY(),""Today"",)))))"),"")</f>
        <v/>
      </c>
      <c r="RX13" s="3" t="str">
        <f>IFERROR(__xludf.DUMMYFUNCTION("IF(ISBLANK($A13),, IF((ARRAYFORMULA(SUM(COUNTIFS(OccupancyAddresses,$A13,OccupancyUnits, $B13, 'Tenant Occupancy'!RY$5:RY23,{""&gt;0"",""Occupied"",""Late""}))))&gt;1,""Multiple Bookings"", IF(SUMIFS( 'Tenant Occupancy'!RY$5:RY23,OccupancyUnits,$B13,OccupancyAd"&amp;"dresses,$A13)&gt;0,SUMIFS('Tenant Occupancy'!RY$5:RY23,OccupancyUnits,$B13,OccupancyAddresses,$A13),IFERROR(VLOOKUP($A13&amp;"" ""&amp;$B13, FILTER(ARRAYFORMULA({OccupancyAddresses&amp;"" ""&amp; OccupancyUnits,'Tenant Occupancy'!RY$5:RY23}),INDEX(ARRAYFORMULA({OccupancyAdd"&amp;"resses&amp;"" ""&amp; OccupancyUnits,'Tenant Occupancy'!RY$5:RY23}),0,2)&lt;&gt;""""),2,FALSE),IF(RX10=TODAY(),""Today"",)))))"),"")</f>
        <v/>
      </c>
      <c r="RY13" s="3" t="str">
        <f>IFERROR(__xludf.DUMMYFUNCTION("IF(ISBLANK($A13),, IF((ARRAYFORMULA(SUM(COUNTIFS(OccupancyAddresses,$A13,OccupancyUnits, $B13, 'Tenant Occupancy'!RZ$5:RZ23,{""&gt;0"",""Occupied"",""Late""}))))&gt;1,""Multiple Bookings"", IF(SUMIFS( 'Tenant Occupancy'!RZ$5:RZ23,OccupancyUnits,$B13,OccupancyAd"&amp;"dresses,$A13)&gt;0,SUMIFS('Tenant Occupancy'!RZ$5:RZ23,OccupancyUnits,$B13,OccupancyAddresses,$A13),IFERROR(VLOOKUP($A13&amp;"" ""&amp;$B13, FILTER(ARRAYFORMULA({OccupancyAddresses&amp;"" ""&amp; OccupancyUnits,'Tenant Occupancy'!RZ$5:RZ23}),INDEX(ARRAYFORMULA({OccupancyAdd"&amp;"resses&amp;"" ""&amp; OccupancyUnits,'Tenant Occupancy'!RZ$5:RZ23}),0,2)&lt;&gt;""""),2,FALSE),IF(RY10=TODAY(),""Today"",)))))"),"")</f>
        <v/>
      </c>
      <c r="RZ13" s="3" t="str">
        <f>IFERROR(__xludf.DUMMYFUNCTION("IF(ISBLANK($A13),, IF((ARRAYFORMULA(SUM(COUNTIFS(OccupancyAddresses,$A13,OccupancyUnits, $B13, 'Tenant Occupancy'!SA$5:SA23,{""&gt;0"",""Occupied"",""Late""}))))&gt;1,""Multiple Bookings"", IF(SUMIFS( 'Tenant Occupancy'!SA$5:SA23,OccupancyUnits,$B13,OccupancyAd"&amp;"dresses,$A13)&gt;0,SUMIFS('Tenant Occupancy'!SA$5:SA23,OccupancyUnits,$B13,OccupancyAddresses,$A13),IFERROR(VLOOKUP($A13&amp;"" ""&amp;$B13, FILTER(ARRAYFORMULA({OccupancyAddresses&amp;"" ""&amp; OccupancyUnits,'Tenant Occupancy'!SA$5:SA23}),INDEX(ARRAYFORMULA({OccupancyAdd"&amp;"resses&amp;"" ""&amp; OccupancyUnits,'Tenant Occupancy'!SA$5:SA23}),0,2)&lt;&gt;""""),2,FALSE),IF(RZ10=TODAY(),""Today"",)))))"),"")</f>
        <v/>
      </c>
      <c r="SA13" s="3" t="str">
        <f>IFERROR(__xludf.DUMMYFUNCTION("IF(ISBLANK($A13),, IF((ARRAYFORMULA(SUM(COUNTIFS(OccupancyAddresses,$A13,OccupancyUnits, $B13, 'Tenant Occupancy'!SB$5:SB23,{""&gt;0"",""Occupied"",""Late""}))))&gt;1,""Multiple Bookings"", IF(SUMIFS( 'Tenant Occupancy'!SB$5:SB23,OccupancyUnits,$B13,OccupancyAd"&amp;"dresses,$A13)&gt;0,SUMIFS('Tenant Occupancy'!SB$5:SB23,OccupancyUnits,$B13,OccupancyAddresses,$A13),IFERROR(VLOOKUP($A13&amp;"" ""&amp;$B13, FILTER(ARRAYFORMULA({OccupancyAddresses&amp;"" ""&amp; OccupancyUnits,'Tenant Occupancy'!SB$5:SB23}),INDEX(ARRAYFORMULA({OccupancyAdd"&amp;"resses&amp;"" ""&amp; OccupancyUnits,'Tenant Occupancy'!SB$5:SB23}),0,2)&lt;&gt;""""),2,FALSE),IF(SA10=TODAY(),""Today"",)))))"),"")</f>
        <v/>
      </c>
      <c r="SB13" s="3" t="str">
        <f>IFERROR(__xludf.DUMMYFUNCTION("IF(ISBLANK($A13),, IF((ARRAYFORMULA(SUM(COUNTIFS(OccupancyAddresses,$A13,OccupancyUnits, $B13, 'Tenant Occupancy'!SC$5:SC23,{""&gt;0"",""Occupied"",""Late""}))))&gt;1,""Multiple Bookings"", IF(SUMIFS( 'Tenant Occupancy'!SC$5:SC23,OccupancyUnits,$B13,OccupancyAd"&amp;"dresses,$A13)&gt;0,SUMIFS('Tenant Occupancy'!SC$5:SC23,OccupancyUnits,$B13,OccupancyAddresses,$A13),IFERROR(VLOOKUP($A13&amp;"" ""&amp;$B13, FILTER(ARRAYFORMULA({OccupancyAddresses&amp;"" ""&amp; OccupancyUnits,'Tenant Occupancy'!SC$5:SC23}),INDEX(ARRAYFORMULA({OccupancyAdd"&amp;"resses&amp;"" ""&amp; OccupancyUnits,'Tenant Occupancy'!SC$5:SC23}),0,2)&lt;&gt;""""),2,FALSE),IF(SB10=TODAY(),""Today"",)))))"),"")</f>
        <v/>
      </c>
      <c r="SC13" s="3" t="str">
        <f>IFERROR(__xludf.DUMMYFUNCTION("IF(ISBLANK($A13),, IF((ARRAYFORMULA(SUM(COUNTIFS(OccupancyAddresses,$A13,OccupancyUnits, $B13, 'Tenant Occupancy'!SD$5:SD23,{""&gt;0"",""Occupied"",""Late""}))))&gt;1,""Multiple Bookings"", IF(SUMIFS( 'Tenant Occupancy'!SD$5:SD23,OccupancyUnits,$B13,OccupancyAd"&amp;"dresses,$A13)&gt;0,SUMIFS('Tenant Occupancy'!SD$5:SD23,OccupancyUnits,$B13,OccupancyAddresses,$A13),IFERROR(VLOOKUP($A13&amp;"" ""&amp;$B13, FILTER(ARRAYFORMULA({OccupancyAddresses&amp;"" ""&amp; OccupancyUnits,'Tenant Occupancy'!SD$5:SD23}),INDEX(ARRAYFORMULA({OccupancyAdd"&amp;"resses&amp;"" ""&amp; OccupancyUnits,'Tenant Occupancy'!SD$5:SD23}),0,2)&lt;&gt;""""),2,FALSE),IF(SC10=TODAY(),""Today"",)))))"),"")</f>
        <v/>
      </c>
      <c r="SD13" s="3" t="str">
        <f>IFERROR(__xludf.DUMMYFUNCTION("IF(ISBLANK($A13),, IF((ARRAYFORMULA(SUM(COUNTIFS(OccupancyAddresses,$A13,OccupancyUnits, $B13, 'Tenant Occupancy'!SE$5:SE23,{""&gt;0"",""Occupied"",""Late""}))))&gt;1,""Multiple Bookings"", IF(SUMIFS( 'Tenant Occupancy'!SE$5:SE23,OccupancyUnits,$B13,OccupancyAd"&amp;"dresses,$A13)&gt;0,SUMIFS('Tenant Occupancy'!SE$5:SE23,OccupancyUnits,$B13,OccupancyAddresses,$A13),IFERROR(VLOOKUP($A13&amp;"" ""&amp;$B13, FILTER(ARRAYFORMULA({OccupancyAddresses&amp;"" ""&amp; OccupancyUnits,'Tenant Occupancy'!SE$5:SE23}),INDEX(ARRAYFORMULA({OccupancyAdd"&amp;"resses&amp;"" ""&amp; OccupancyUnits,'Tenant Occupancy'!SE$5:SE23}),0,2)&lt;&gt;""""),2,FALSE),IF(SD10=TODAY(),""Today"",)))))"),"")</f>
        <v/>
      </c>
      <c r="SE13" s="3" t="str">
        <f>IFERROR(__xludf.DUMMYFUNCTION("IF(ISBLANK($A13),, IF((ARRAYFORMULA(SUM(COUNTIFS(OccupancyAddresses,$A13,OccupancyUnits, $B13, 'Tenant Occupancy'!SF$5:SF23,{""&gt;0"",""Occupied"",""Late""}))))&gt;1,""Multiple Bookings"", IF(SUMIFS( 'Tenant Occupancy'!SF$5:SF23,OccupancyUnits,$B13,OccupancyAd"&amp;"dresses,$A13)&gt;0,SUMIFS('Tenant Occupancy'!SF$5:SF23,OccupancyUnits,$B13,OccupancyAddresses,$A13),IFERROR(VLOOKUP($A13&amp;"" ""&amp;$B13, FILTER(ARRAYFORMULA({OccupancyAddresses&amp;"" ""&amp; OccupancyUnits,'Tenant Occupancy'!SF$5:SF23}),INDEX(ARRAYFORMULA({OccupancyAdd"&amp;"resses&amp;"" ""&amp; OccupancyUnits,'Tenant Occupancy'!SF$5:SF23}),0,2)&lt;&gt;""""),2,FALSE),IF(SE10=TODAY(),""Today"",)))))"),"")</f>
        <v/>
      </c>
      <c r="SF13" s="3" t="str">
        <f>IFERROR(__xludf.DUMMYFUNCTION("IF(ISBLANK($A13),, IF((ARRAYFORMULA(SUM(COUNTIFS(OccupancyAddresses,$A13,OccupancyUnits, $B13, 'Tenant Occupancy'!SG$5:SG23,{""&gt;0"",""Occupied"",""Late""}))))&gt;1,""Multiple Bookings"", IF(SUMIFS( 'Tenant Occupancy'!SG$5:SG23,OccupancyUnits,$B13,OccupancyAd"&amp;"dresses,$A13)&gt;0,SUMIFS('Tenant Occupancy'!SG$5:SG23,OccupancyUnits,$B13,OccupancyAddresses,$A13),IFERROR(VLOOKUP($A13&amp;"" ""&amp;$B13, FILTER(ARRAYFORMULA({OccupancyAddresses&amp;"" ""&amp; OccupancyUnits,'Tenant Occupancy'!SG$5:SG23}),INDEX(ARRAYFORMULA({OccupancyAdd"&amp;"resses&amp;"" ""&amp; OccupancyUnits,'Tenant Occupancy'!SG$5:SG23}),0,2)&lt;&gt;""""),2,FALSE),IF(SF10=TODAY(),""Today"",)))))"),"")</f>
        <v/>
      </c>
      <c r="SG13" s="3" t="str">
        <f>IFERROR(__xludf.DUMMYFUNCTION("IF(ISBLANK($A13),, IF((ARRAYFORMULA(SUM(COUNTIFS(OccupancyAddresses,$A13,OccupancyUnits, $B13, 'Tenant Occupancy'!SH$5:SH23,{""&gt;0"",""Occupied"",""Late""}))))&gt;1,""Multiple Bookings"", IF(SUMIFS( 'Tenant Occupancy'!SH$5:SH23,OccupancyUnits,$B13,OccupancyAd"&amp;"dresses,$A13)&gt;0,SUMIFS('Tenant Occupancy'!SH$5:SH23,OccupancyUnits,$B13,OccupancyAddresses,$A13),IFERROR(VLOOKUP($A13&amp;"" ""&amp;$B13, FILTER(ARRAYFORMULA({OccupancyAddresses&amp;"" ""&amp; OccupancyUnits,'Tenant Occupancy'!SH$5:SH23}),INDEX(ARRAYFORMULA({OccupancyAdd"&amp;"resses&amp;"" ""&amp; OccupancyUnits,'Tenant Occupancy'!SH$5:SH23}),0,2)&lt;&gt;""""),2,FALSE),IF(SG10=TODAY(),""Today"",)))))"),"")</f>
        <v/>
      </c>
      <c r="SH13" s="3" t="str">
        <f>IFERROR(__xludf.DUMMYFUNCTION("IF(ISBLANK($A13),, IF((ARRAYFORMULA(SUM(COUNTIFS(OccupancyAddresses,$A13,OccupancyUnits, $B13, 'Tenant Occupancy'!SI$5:SI23,{""&gt;0"",""Occupied"",""Late""}))))&gt;1,""Multiple Bookings"", IF(SUMIFS( 'Tenant Occupancy'!SI$5:SI23,OccupancyUnits,$B13,OccupancyAd"&amp;"dresses,$A13)&gt;0,SUMIFS('Tenant Occupancy'!SI$5:SI23,OccupancyUnits,$B13,OccupancyAddresses,$A13),IFERROR(VLOOKUP($A13&amp;"" ""&amp;$B13, FILTER(ARRAYFORMULA({OccupancyAddresses&amp;"" ""&amp; OccupancyUnits,'Tenant Occupancy'!SI$5:SI23}),INDEX(ARRAYFORMULA({OccupancyAdd"&amp;"resses&amp;"" ""&amp; OccupancyUnits,'Tenant Occupancy'!SI$5:SI23}),0,2)&lt;&gt;""""),2,FALSE),IF(SH10=TODAY(),""Today"",)))))"),"")</f>
        <v/>
      </c>
      <c r="SI13" s="3" t="str">
        <f>IFERROR(__xludf.DUMMYFUNCTION("IF(ISBLANK($A13),, IF((ARRAYFORMULA(SUM(COUNTIFS(OccupancyAddresses,$A13,OccupancyUnits, $B13, 'Tenant Occupancy'!SJ$5:SJ23,{""&gt;0"",""Occupied"",""Late""}))))&gt;1,""Multiple Bookings"", IF(SUMIFS( 'Tenant Occupancy'!SJ$5:SJ23,OccupancyUnits,$B13,OccupancyAd"&amp;"dresses,$A13)&gt;0,SUMIFS('Tenant Occupancy'!SJ$5:SJ23,OccupancyUnits,$B13,OccupancyAddresses,$A13),IFERROR(VLOOKUP($A13&amp;"" ""&amp;$B13, FILTER(ARRAYFORMULA({OccupancyAddresses&amp;"" ""&amp; OccupancyUnits,'Tenant Occupancy'!SJ$5:SJ23}),INDEX(ARRAYFORMULA({OccupancyAdd"&amp;"resses&amp;"" ""&amp; OccupancyUnits,'Tenant Occupancy'!SJ$5:SJ23}),0,2)&lt;&gt;""""),2,FALSE),IF(SI10=TODAY(),""Today"",)))))"),"")</f>
        <v/>
      </c>
      <c r="SJ13" s="3" t="str">
        <f>IFERROR(__xludf.DUMMYFUNCTION("IF(ISBLANK($A13),, IF((ARRAYFORMULA(SUM(COUNTIFS(OccupancyAddresses,$A13,OccupancyUnits, $B13, 'Tenant Occupancy'!SK$5:SK23,{""&gt;0"",""Occupied"",""Late""}))))&gt;1,""Multiple Bookings"", IF(SUMIFS( 'Tenant Occupancy'!SK$5:SK23,OccupancyUnits,$B13,OccupancyAd"&amp;"dresses,$A13)&gt;0,SUMIFS('Tenant Occupancy'!SK$5:SK23,OccupancyUnits,$B13,OccupancyAddresses,$A13),IFERROR(VLOOKUP($A13&amp;"" ""&amp;$B13, FILTER(ARRAYFORMULA({OccupancyAddresses&amp;"" ""&amp; OccupancyUnits,'Tenant Occupancy'!SK$5:SK23}),INDEX(ARRAYFORMULA({OccupancyAdd"&amp;"resses&amp;"" ""&amp; OccupancyUnits,'Tenant Occupancy'!SK$5:SK23}),0,2)&lt;&gt;""""),2,FALSE),IF(SJ10=TODAY(),""Today"",)))))"),"")</f>
        <v/>
      </c>
      <c r="SK13" s="3" t="str">
        <f>IFERROR(__xludf.DUMMYFUNCTION("IF(ISBLANK($A13),, IF((ARRAYFORMULA(SUM(COUNTIFS(OccupancyAddresses,$A13,OccupancyUnits, $B13, 'Tenant Occupancy'!SL$5:SL23,{""&gt;0"",""Occupied"",""Late""}))))&gt;1,""Multiple Bookings"", IF(SUMIFS( 'Tenant Occupancy'!SL$5:SL23,OccupancyUnits,$B13,OccupancyAd"&amp;"dresses,$A13)&gt;0,SUMIFS('Tenant Occupancy'!SL$5:SL23,OccupancyUnits,$B13,OccupancyAddresses,$A13),IFERROR(VLOOKUP($A13&amp;"" ""&amp;$B13, FILTER(ARRAYFORMULA({OccupancyAddresses&amp;"" ""&amp; OccupancyUnits,'Tenant Occupancy'!SL$5:SL23}),INDEX(ARRAYFORMULA({OccupancyAdd"&amp;"resses&amp;"" ""&amp; OccupancyUnits,'Tenant Occupancy'!SL$5:SL23}),0,2)&lt;&gt;""""),2,FALSE),IF(SK10=TODAY(),""Today"",)))))"),"")</f>
        <v/>
      </c>
      <c r="SL13" s="3" t="str">
        <f>IFERROR(__xludf.DUMMYFUNCTION("IF(ISBLANK($A13),, IF((ARRAYFORMULA(SUM(COUNTIFS(OccupancyAddresses,$A13,OccupancyUnits, $B13, 'Tenant Occupancy'!SM$5:SM23,{""&gt;0"",""Occupied"",""Late""}))))&gt;1,""Multiple Bookings"", IF(SUMIFS( 'Tenant Occupancy'!SM$5:SM23,OccupancyUnits,$B13,OccupancyAd"&amp;"dresses,$A13)&gt;0,SUMIFS('Tenant Occupancy'!SM$5:SM23,OccupancyUnits,$B13,OccupancyAddresses,$A13),IFERROR(VLOOKUP($A13&amp;"" ""&amp;$B13, FILTER(ARRAYFORMULA({OccupancyAddresses&amp;"" ""&amp; OccupancyUnits,'Tenant Occupancy'!SM$5:SM23}),INDEX(ARRAYFORMULA({OccupancyAdd"&amp;"resses&amp;"" ""&amp; OccupancyUnits,'Tenant Occupancy'!SM$5:SM23}),0,2)&lt;&gt;""""),2,FALSE),IF(SL10=TODAY(),""Today"",)))))"),"")</f>
        <v/>
      </c>
      <c r="SM13" s="3" t="str">
        <f>IFERROR(__xludf.DUMMYFUNCTION("IF(ISBLANK($A13),, IF((ARRAYFORMULA(SUM(COUNTIFS(OccupancyAddresses,$A13,OccupancyUnits, $B13, 'Tenant Occupancy'!SN$5:SN23,{""&gt;0"",""Occupied"",""Late""}))))&gt;1,""Multiple Bookings"", IF(SUMIFS( 'Tenant Occupancy'!SN$5:SN23,OccupancyUnits,$B13,OccupancyAd"&amp;"dresses,$A13)&gt;0,SUMIFS('Tenant Occupancy'!SN$5:SN23,OccupancyUnits,$B13,OccupancyAddresses,$A13),IFERROR(VLOOKUP($A13&amp;"" ""&amp;$B13, FILTER(ARRAYFORMULA({OccupancyAddresses&amp;"" ""&amp; OccupancyUnits,'Tenant Occupancy'!SN$5:SN23}),INDEX(ARRAYFORMULA({OccupancyAdd"&amp;"resses&amp;"" ""&amp; OccupancyUnits,'Tenant Occupancy'!SN$5:SN23}),0,2)&lt;&gt;""""),2,FALSE),IF(SM10=TODAY(),""Today"",)))))"),"")</f>
        <v/>
      </c>
      <c r="SN13" s="3" t="str">
        <f>IFERROR(__xludf.DUMMYFUNCTION("IF(ISBLANK($A13),, IF((ARRAYFORMULA(SUM(COUNTIFS(OccupancyAddresses,$A13,OccupancyUnits, $B13, 'Tenant Occupancy'!SO$5:SO23,{""&gt;0"",""Occupied"",""Late""}))))&gt;1,""Multiple Bookings"", IF(SUMIFS( 'Tenant Occupancy'!SO$5:SO23,OccupancyUnits,$B13,OccupancyAd"&amp;"dresses,$A13)&gt;0,SUMIFS('Tenant Occupancy'!SO$5:SO23,OccupancyUnits,$B13,OccupancyAddresses,$A13),IFERROR(VLOOKUP($A13&amp;"" ""&amp;$B13, FILTER(ARRAYFORMULA({OccupancyAddresses&amp;"" ""&amp; OccupancyUnits,'Tenant Occupancy'!SO$5:SO23}),INDEX(ARRAYFORMULA({OccupancyAdd"&amp;"resses&amp;"" ""&amp; OccupancyUnits,'Tenant Occupancy'!SO$5:SO23}),0,2)&lt;&gt;""""),2,FALSE),IF(SN10=TODAY(),""Today"",)))))"),"")</f>
        <v/>
      </c>
      <c r="SO13" s="3" t="str">
        <f>IFERROR(__xludf.DUMMYFUNCTION("IF(ISBLANK($A13),, IF((ARRAYFORMULA(SUM(COUNTIFS(OccupancyAddresses,$A13,OccupancyUnits, $B13, 'Tenant Occupancy'!SP$5:SP23,{""&gt;0"",""Occupied"",""Late""}))))&gt;1,""Multiple Bookings"", IF(SUMIFS( 'Tenant Occupancy'!SP$5:SP23,OccupancyUnits,$B13,OccupancyAd"&amp;"dresses,$A13)&gt;0,SUMIFS('Tenant Occupancy'!SP$5:SP23,OccupancyUnits,$B13,OccupancyAddresses,$A13),IFERROR(VLOOKUP($A13&amp;"" ""&amp;$B13, FILTER(ARRAYFORMULA({OccupancyAddresses&amp;"" ""&amp; OccupancyUnits,'Tenant Occupancy'!SP$5:SP23}),INDEX(ARRAYFORMULA({OccupancyAdd"&amp;"resses&amp;"" ""&amp; OccupancyUnits,'Tenant Occupancy'!SP$5:SP23}),0,2)&lt;&gt;""""),2,FALSE),IF(SO10=TODAY(),""Today"",)))))"),"")</f>
        <v/>
      </c>
      <c r="SP13" s="3" t="str">
        <f>IFERROR(__xludf.DUMMYFUNCTION("IF(ISBLANK($A13),, IF((ARRAYFORMULA(SUM(COUNTIFS(OccupancyAddresses,$A13,OccupancyUnits, $B13, 'Tenant Occupancy'!SQ$5:SQ23,{""&gt;0"",""Occupied"",""Late""}))))&gt;1,""Multiple Bookings"", IF(SUMIFS( 'Tenant Occupancy'!SQ$5:SQ23,OccupancyUnits,$B13,OccupancyAd"&amp;"dresses,$A13)&gt;0,SUMIFS('Tenant Occupancy'!SQ$5:SQ23,OccupancyUnits,$B13,OccupancyAddresses,$A13),IFERROR(VLOOKUP($A13&amp;"" ""&amp;$B13, FILTER(ARRAYFORMULA({OccupancyAddresses&amp;"" ""&amp; OccupancyUnits,'Tenant Occupancy'!SQ$5:SQ23}),INDEX(ARRAYFORMULA({OccupancyAdd"&amp;"resses&amp;"" ""&amp; OccupancyUnits,'Tenant Occupancy'!SQ$5:SQ23}),0,2)&lt;&gt;""""),2,FALSE),IF(SP10=TODAY(),""Today"",)))))"),"")</f>
        <v/>
      </c>
      <c r="SQ13" s="3" t="str">
        <f>IFERROR(__xludf.DUMMYFUNCTION("IF(ISBLANK($A13),, IF((ARRAYFORMULA(SUM(COUNTIFS(OccupancyAddresses,$A13,OccupancyUnits, $B13, 'Tenant Occupancy'!SR$5:SR23,{""&gt;0"",""Occupied"",""Late""}))))&gt;1,""Multiple Bookings"", IF(SUMIFS( 'Tenant Occupancy'!SR$5:SR23,OccupancyUnits,$B13,OccupancyAd"&amp;"dresses,$A13)&gt;0,SUMIFS('Tenant Occupancy'!SR$5:SR23,OccupancyUnits,$B13,OccupancyAddresses,$A13),IFERROR(VLOOKUP($A13&amp;"" ""&amp;$B13, FILTER(ARRAYFORMULA({OccupancyAddresses&amp;"" ""&amp; OccupancyUnits,'Tenant Occupancy'!SR$5:SR23}),INDEX(ARRAYFORMULA({OccupancyAdd"&amp;"resses&amp;"" ""&amp; OccupancyUnits,'Tenant Occupancy'!SR$5:SR23}),0,2)&lt;&gt;""""),2,FALSE),IF(SQ10=TODAY(),""Today"",)))))"),"")</f>
        <v/>
      </c>
      <c r="SR13" s="3" t="str">
        <f>IFERROR(__xludf.DUMMYFUNCTION("IF(ISBLANK($A13),, IF((ARRAYFORMULA(SUM(COUNTIFS(OccupancyAddresses,$A13,OccupancyUnits, $B13, 'Tenant Occupancy'!SS$5:SS23,{""&gt;0"",""Occupied"",""Late""}))))&gt;1,""Multiple Bookings"", IF(SUMIFS( 'Tenant Occupancy'!SS$5:SS23,OccupancyUnits,$B13,OccupancyAd"&amp;"dresses,$A13)&gt;0,SUMIFS('Tenant Occupancy'!SS$5:SS23,OccupancyUnits,$B13,OccupancyAddresses,$A13),IFERROR(VLOOKUP($A13&amp;"" ""&amp;$B13, FILTER(ARRAYFORMULA({OccupancyAddresses&amp;"" ""&amp; OccupancyUnits,'Tenant Occupancy'!SS$5:SS23}),INDEX(ARRAYFORMULA({OccupancyAdd"&amp;"resses&amp;"" ""&amp; OccupancyUnits,'Tenant Occupancy'!SS$5:SS23}),0,2)&lt;&gt;""""),2,FALSE),IF(SR10=TODAY(),""Today"",)))))"),"")</f>
        <v/>
      </c>
      <c r="SS13" s="3" t="str">
        <f>IFERROR(__xludf.DUMMYFUNCTION("IF(ISBLANK($A13),, IF((ARRAYFORMULA(SUM(COUNTIFS(OccupancyAddresses,$A13,OccupancyUnits, $B13, 'Tenant Occupancy'!ST$5:ST23,{""&gt;0"",""Occupied"",""Late""}))))&gt;1,""Multiple Bookings"", IF(SUMIFS( 'Tenant Occupancy'!ST$5:ST23,OccupancyUnits,$B13,OccupancyAd"&amp;"dresses,$A13)&gt;0,SUMIFS('Tenant Occupancy'!ST$5:ST23,OccupancyUnits,$B13,OccupancyAddresses,$A13),IFERROR(VLOOKUP($A13&amp;"" ""&amp;$B13, FILTER(ARRAYFORMULA({OccupancyAddresses&amp;"" ""&amp; OccupancyUnits,'Tenant Occupancy'!ST$5:ST23}),INDEX(ARRAYFORMULA({OccupancyAdd"&amp;"resses&amp;"" ""&amp; OccupancyUnits,'Tenant Occupancy'!ST$5:ST23}),0,2)&lt;&gt;""""),2,FALSE),IF(SS10=TODAY(),""Today"",)))))"),"")</f>
        <v/>
      </c>
      <c r="ST13" s="3" t="str">
        <f>IFERROR(__xludf.DUMMYFUNCTION("IF(ISBLANK($A13),, IF((ARRAYFORMULA(SUM(COUNTIFS(OccupancyAddresses,$A13,OccupancyUnits, $B13, 'Tenant Occupancy'!SU$5:SU23,{""&gt;0"",""Occupied"",""Late""}))))&gt;1,""Multiple Bookings"", IF(SUMIFS( 'Tenant Occupancy'!SU$5:SU23,OccupancyUnits,$B13,OccupancyAd"&amp;"dresses,$A13)&gt;0,SUMIFS('Tenant Occupancy'!SU$5:SU23,OccupancyUnits,$B13,OccupancyAddresses,$A13),IFERROR(VLOOKUP($A13&amp;"" ""&amp;$B13, FILTER(ARRAYFORMULA({OccupancyAddresses&amp;"" ""&amp; OccupancyUnits,'Tenant Occupancy'!SU$5:SU23}),INDEX(ARRAYFORMULA({OccupancyAdd"&amp;"resses&amp;"" ""&amp; OccupancyUnits,'Tenant Occupancy'!SU$5:SU23}),0,2)&lt;&gt;""""),2,FALSE),IF(ST10=TODAY(),""Today"",)))))"),"")</f>
        <v/>
      </c>
      <c r="SU13" s="3" t="str">
        <f>IFERROR(__xludf.DUMMYFUNCTION("IF(ISBLANK($A13),, IF((ARRAYFORMULA(SUM(COUNTIFS(OccupancyAddresses,$A13,OccupancyUnits, $B13, 'Tenant Occupancy'!SV$5:SV23,{""&gt;0"",""Occupied"",""Late""}))))&gt;1,""Multiple Bookings"", IF(SUMIFS( 'Tenant Occupancy'!SV$5:SV23,OccupancyUnits,$B13,OccupancyAd"&amp;"dresses,$A13)&gt;0,SUMIFS('Tenant Occupancy'!SV$5:SV23,OccupancyUnits,$B13,OccupancyAddresses,$A13),IFERROR(VLOOKUP($A13&amp;"" ""&amp;$B13, FILTER(ARRAYFORMULA({OccupancyAddresses&amp;"" ""&amp; OccupancyUnits,'Tenant Occupancy'!SV$5:SV23}),INDEX(ARRAYFORMULA({OccupancyAdd"&amp;"resses&amp;"" ""&amp; OccupancyUnits,'Tenant Occupancy'!SV$5:SV23}),0,2)&lt;&gt;""""),2,FALSE),IF(SU10=TODAY(),""Today"",)))))"),"")</f>
        <v/>
      </c>
      <c r="SV13" s="3" t="str">
        <f>IFERROR(__xludf.DUMMYFUNCTION("IF(ISBLANK($A13),, IF((ARRAYFORMULA(SUM(COUNTIFS(OccupancyAddresses,$A13,OccupancyUnits, $B13, 'Tenant Occupancy'!SW$5:SW23,{""&gt;0"",""Occupied"",""Late""}))))&gt;1,""Multiple Bookings"", IF(SUMIFS( 'Tenant Occupancy'!SW$5:SW23,OccupancyUnits,$B13,OccupancyAd"&amp;"dresses,$A13)&gt;0,SUMIFS('Tenant Occupancy'!SW$5:SW23,OccupancyUnits,$B13,OccupancyAddresses,$A13),IFERROR(VLOOKUP($A13&amp;"" ""&amp;$B13, FILTER(ARRAYFORMULA({OccupancyAddresses&amp;"" ""&amp; OccupancyUnits,'Tenant Occupancy'!SW$5:SW23}),INDEX(ARRAYFORMULA({OccupancyAdd"&amp;"resses&amp;"" ""&amp; OccupancyUnits,'Tenant Occupancy'!SW$5:SW23}),0,2)&lt;&gt;""""),2,FALSE),IF(SV10=TODAY(),""Today"",)))))"),"")</f>
        <v/>
      </c>
      <c r="SW13" s="3" t="str">
        <f>IFERROR(__xludf.DUMMYFUNCTION("IF(ISBLANK($A13),, IF((ARRAYFORMULA(SUM(COUNTIFS(OccupancyAddresses,$A13,OccupancyUnits, $B13, 'Tenant Occupancy'!SX$5:SX23,{""&gt;0"",""Occupied"",""Late""}))))&gt;1,""Multiple Bookings"", IF(SUMIFS( 'Tenant Occupancy'!SX$5:SX23,OccupancyUnits,$B13,OccupancyAd"&amp;"dresses,$A13)&gt;0,SUMIFS('Tenant Occupancy'!SX$5:SX23,OccupancyUnits,$B13,OccupancyAddresses,$A13),IFERROR(VLOOKUP($A13&amp;"" ""&amp;$B13, FILTER(ARRAYFORMULA({OccupancyAddresses&amp;"" ""&amp; OccupancyUnits,'Tenant Occupancy'!SX$5:SX23}),INDEX(ARRAYFORMULA({OccupancyAdd"&amp;"resses&amp;"" ""&amp; OccupancyUnits,'Tenant Occupancy'!SX$5:SX23}),0,2)&lt;&gt;""""),2,FALSE),IF(SW10=TODAY(),""Today"",)))))"),"")</f>
        <v/>
      </c>
      <c r="SX13" s="3" t="str">
        <f>IFERROR(__xludf.DUMMYFUNCTION("IF(ISBLANK($A13),, IF((ARRAYFORMULA(SUM(COUNTIFS(OccupancyAddresses,$A13,OccupancyUnits, $B13, 'Tenant Occupancy'!SY$5:SY23,{""&gt;0"",""Occupied"",""Late""}))))&gt;1,""Multiple Bookings"", IF(SUMIFS( 'Tenant Occupancy'!SY$5:SY23,OccupancyUnits,$B13,OccupancyAd"&amp;"dresses,$A13)&gt;0,SUMIFS('Tenant Occupancy'!SY$5:SY23,OccupancyUnits,$B13,OccupancyAddresses,$A13),IFERROR(VLOOKUP($A13&amp;"" ""&amp;$B13, FILTER(ARRAYFORMULA({OccupancyAddresses&amp;"" ""&amp; OccupancyUnits,'Tenant Occupancy'!SY$5:SY23}),INDEX(ARRAYFORMULA({OccupancyAdd"&amp;"resses&amp;"" ""&amp; OccupancyUnits,'Tenant Occupancy'!SY$5:SY23}),0,2)&lt;&gt;""""),2,FALSE),IF(SX10=TODAY(),""Today"",)))))"),"")</f>
        <v/>
      </c>
      <c r="SY13" s="3" t="str">
        <f>IFERROR(__xludf.DUMMYFUNCTION("IF(ISBLANK($A13),, IF((ARRAYFORMULA(SUM(COUNTIFS(OccupancyAddresses,$A13,OccupancyUnits, $B13, 'Tenant Occupancy'!SZ$5:SZ23,{""&gt;0"",""Occupied"",""Late""}))))&gt;1,""Multiple Bookings"", IF(SUMIFS( 'Tenant Occupancy'!SZ$5:SZ23,OccupancyUnits,$B13,OccupancyAd"&amp;"dresses,$A13)&gt;0,SUMIFS('Tenant Occupancy'!SZ$5:SZ23,OccupancyUnits,$B13,OccupancyAddresses,$A13),IFERROR(VLOOKUP($A13&amp;"" ""&amp;$B13, FILTER(ARRAYFORMULA({OccupancyAddresses&amp;"" ""&amp; OccupancyUnits,'Tenant Occupancy'!SZ$5:SZ23}),INDEX(ARRAYFORMULA({OccupancyAdd"&amp;"resses&amp;"" ""&amp; OccupancyUnits,'Tenant Occupancy'!SZ$5:SZ23}),0,2)&lt;&gt;""""),2,FALSE),IF(SY10=TODAY(),""Today"",)))))"),"")</f>
        <v/>
      </c>
      <c r="SZ13" s="3" t="str">
        <f>IFERROR(__xludf.DUMMYFUNCTION("IF(ISBLANK($A13),, IF((ARRAYFORMULA(SUM(COUNTIFS(OccupancyAddresses,$A13,OccupancyUnits, $B13, 'Tenant Occupancy'!TA$5:TA23,{""&gt;0"",""Occupied"",""Late""}))))&gt;1,""Multiple Bookings"", IF(SUMIFS( 'Tenant Occupancy'!TA$5:TA23,OccupancyUnits,$B13,OccupancyAd"&amp;"dresses,$A13)&gt;0,SUMIFS('Tenant Occupancy'!TA$5:TA23,OccupancyUnits,$B13,OccupancyAddresses,$A13),IFERROR(VLOOKUP($A13&amp;"" ""&amp;$B13, FILTER(ARRAYFORMULA({OccupancyAddresses&amp;"" ""&amp; OccupancyUnits,'Tenant Occupancy'!TA$5:TA23}),INDEX(ARRAYFORMULA({OccupancyAdd"&amp;"resses&amp;"" ""&amp; OccupancyUnits,'Tenant Occupancy'!TA$5:TA23}),0,2)&lt;&gt;""""),2,FALSE),IF(SZ10=TODAY(),""Today"",)))))"),"")</f>
        <v/>
      </c>
      <c r="TA13" s="3" t="str">
        <f>IFERROR(__xludf.DUMMYFUNCTION("IF(ISBLANK($A13),, IF((ARRAYFORMULA(SUM(COUNTIFS(OccupancyAddresses,$A13,OccupancyUnits, $B13, 'Tenant Occupancy'!TB$5:TB23,{""&gt;0"",""Occupied"",""Late""}))))&gt;1,""Multiple Bookings"", IF(SUMIFS( 'Tenant Occupancy'!TB$5:TB23,OccupancyUnits,$B13,OccupancyAd"&amp;"dresses,$A13)&gt;0,SUMIFS('Tenant Occupancy'!TB$5:TB23,OccupancyUnits,$B13,OccupancyAddresses,$A13),IFERROR(VLOOKUP($A13&amp;"" ""&amp;$B13, FILTER(ARRAYFORMULA({OccupancyAddresses&amp;"" ""&amp; OccupancyUnits,'Tenant Occupancy'!TB$5:TB23}),INDEX(ARRAYFORMULA({OccupancyAdd"&amp;"resses&amp;"" ""&amp; OccupancyUnits,'Tenant Occupancy'!TB$5:TB23}),0,2)&lt;&gt;""""),2,FALSE),IF(TA10=TODAY(),""Today"",)))))"),"")</f>
        <v/>
      </c>
      <c r="TB13" s="3" t="str">
        <f>IFERROR(__xludf.DUMMYFUNCTION("IF(ISBLANK($A13),, IF((ARRAYFORMULA(SUM(COUNTIFS(OccupancyAddresses,$A13,OccupancyUnits, $B13, 'Tenant Occupancy'!TC$5:TC23,{""&gt;0"",""Occupied"",""Late""}))))&gt;1,""Multiple Bookings"", IF(SUMIFS( 'Tenant Occupancy'!TC$5:TC23,OccupancyUnits,$B13,OccupancyAd"&amp;"dresses,$A13)&gt;0,SUMIFS('Tenant Occupancy'!TC$5:TC23,OccupancyUnits,$B13,OccupancyAddresses,$A13),IFERROR(VLOOKUP($A13&amp;"" ""&amp;$B13, FILTER(ARRAYFORMULA({OccupancyAddresses&amp;"" ""&amp; OccupancyUnits,'Tenant Occupancy'!TC$5:TC23}),INDEX(ARRAYFORMULA({OccupancyAdd"&amp;"resses&amp;"" ""&amp; OccupancyUnits,'Tenant Occupancy'!TC$5:TC23}),0,2)&lt;&gt;""""),2,FALSE),IF(TB10=TODAY(),""Today"",)))))"),"")</f>
        <v/>
      </c>
      <c r="TC13" s="3" t="str">
        <f>IFERROR(__xludf.DUMMYFUNCTION("IF(ISBLANK($A13),, IF((ARRAYFORMULA(SUM(COUNTIFS(OccupancyAddresses,$A13,OccupancyUnits, $B13, 'Tenant Occupancy'!TD$5:TD23,{""&gt;0"",""Occupied"",""Late""}))))&gt;1,""Multiple Bookings"", IF(SUMIFS( 'Tenant Occupancy'!TD$5:TD23,OccupancyUnits,$B13,OccupancyAd"&amp;"dresses,$A13)&gt;0,SUMIFS('Tenant Occupancy'!TD$5:TD23,OccupancyUnits,$B13,OccupancyAddresses,$A13),IFERROR(VLOOKUP($A13&amp;"" ""&amp;$B13, FILTER(ARRAYFORMULA({OccupancyAddresses&amp;"" ""&amp; OccupancyUnits,'Tenant Occupancy'!TD$5:TD23}),INDEX(ARRAYFORMULA({OccupancyAdd"&amp;"resses&amp;"" ""&amp; OccupancyUnits,'Tenant Occupancy'!TD$5:TD23}),0,2)&lt;&gt;""""),2,FALSE),IF(TC10=TODAY(),""Today"",)))))"),"")</f>
        <v/>
      </c>
      <c r="TD13" s="3" t="str">
        <f>IFERROR(__xludf.DUMMYFUNCTION("IF(ISBLANK($A13),, IF((ARRAYFORMULA(SUM(COUNTIFS(OccupancyAddresses,$A13,OccupancyUnits, $B13, 'Tenant Occupancy'!TE$5:TE23,{""&gt;0"",""Occupied"",""Late""}))))&gt;1,""Multiple Bookings"", IF(SUMIFS( 'Tenant Occupancy'!TE$5:TE23,OccupancyUnits,$B13,OccupancyAd"&amp;"dresses,$A13)&gt;0,SUMIFS('Tenant Occupancy'!TE$5:TE23,OccupancyUnits,$B13,OccupancyAddresses,$A13),IFERROR(VLOOKUP($A13&amp;"" ""&amp;$B13, FILTER(ARRAYFORMULA({OccupancyAddresses&amp;"" ""&amp; OccupancyUnits,'Tenant Occupancy'!TE$5:TE23}),INDEX(ARRAYFORMULA({OccupancyAdd"&amp;"resses&amp;"" ""&amp; OccupancyUnits,'Tenant Occupancy'!TE$5:TE23}),0,2)&lt;&gt;""""),2,FALSE),IF(TD10=TODAY(),""Today"",)))))"),"")</f>
        <v/>
      </c>
      <c r="TE13" s="3" t="str">
        <f>IFERROR(__xludf.DUMMYFUNCTION("IF(ISBLANK($A13),, IF((ARRAYFORMULA(SUM(COUNTIFS(OccupancyAddresses,$A13,OccupancyUnits, $B13, 'Tenant Occupancy'!TF$5:TF23,{""&gt;0"",""Occupied"",""Late""}))))&gt;1,""Multiple Bookings"", IF(SUMIFS( 'Tenant Occupancy'!TF$5:TF23,OccupancyUnits,$B13,OccupancyAd"&amp;"dresses,$A13)&gt;0,SUMIFS('Tenant Occupancy'!TF$5:TF23,OccupancyUnits,$B13,OccupancyAddresses,$A13),IFERROR(VLOOKUP($A13&amp;"" ""&amp;$B13, FILTER(ARRAYFORMULA({OccupancyAddresses&amp;"" ""&amp; OccupancyUnits,'Tenant Occupancy'!TF$5:TF23}),INDEX(ARRAYFORMULA({OccupancyAdd"&amp;"resses&amp;"" ""&amp; OccupancyUnits,'Tenant Occupancy'!TF$5:TF23}),0,2)&lt;&gt;""""),2,FALSE),IF(TE10=TODAY(),""Today"",)))))"),"")</f>
        <v/>
      </c>
      <c r="TF13" s="3" t="str">
        <f>IFERROR(__xludf.DUMMYFUNCTION("IF(ISBLANK($A13),, IF((ARRAYFORMULA(SUM(COUNTIFS(OccupancyAddresses,$A13,OccupancyUnits, $B13, 'Tenant Occupancy'!TG$5:TG23,{""&gt;0"",""Occupied"",""Late""}))))&gt;1,""Multiple Bookings"", IF(SUMIFS( 'Tenant Occupancy'!TG$5:TG23,OccupancyUnits,$B13,OccupancyAd"&amp;"dresses,$A13)&gt;0,SUMIFS('Tenant Occupancy'!TG$5:TG23,OccupancyUnits,$B13,OccupancyAddresses,$A13),IFERROR(VLOOKUP($A13&amp;"" ""&amp;$B13, FILTER(ARRAYFORMULA({OccupancyAddresses&amp;"" ""&amp; OccupancyUnits,'Tenant Occupancy'!TG$5:TG23}),INDEX(ARRAYFORMULA({OccupancyAdd"&amp;"resses&amp;"" ""&amp; OccupancyUnits,'Tenant Occupancy'!TG$5:TG23}),0,2)&lt;&gt;""""),2,FALSE),IF(TF10=TODAY(),""Today"",)))))"),"")</f>
        <v/>
      </c>
      <c r="TG13" s="3" t="str">
        <f>IFERROR(__xludf.DUMMYFUNCTION("IF(ISBLANK($A13),, IF((ARRAYFORMULA(SUM(COUNTIFS(OccupancyAddresses,$A13,OccupancyUnits, $B13, 'Tenant Occupancy'!TH$5:TH23,{""&gt;0"",""Occupied"",""Late""}))))&gt;1,""Multiple Bookings"", IF(SUMIFS( 'Tenant Occupancy'!TH$5:TH23,OccupancyUnits,$B13,OccupancyAd"&amp;"dresses,$A13)&gt;0,SUMIFS('Tenant Occupancy'!TH$5:TH23,OccupancyUnits,$B13,OccupancyAddresses,$A13),IFERROR(VLOOKUP($A13&amp;"" ""&amp;$B13, FILTER(ARRAYFORMULA({OccupancyAddresses&amp;"" ""&amp; OccupancyUnits,'Tenant Occupancy'!TH$5:TH23}),INDEX(ARRAYFORMULA({OccupancyAdd"&amp;"resses&amp;"" ""&amp; OccupancyUnits,'Tenant Occupancy'!TH$5:TH23}),0,2)&lt;&gt;""""),2,FALSE),IF(TG10=TODAY(),""Today"",)))))"),"")</f>
        <v/>
      </c>
      <c r="TH13" s="3" t="str">
        <f>IFERROR(__xludf.DUMMYFUNCTION("IF(ISBLANK($A13),, IF((ARRAYFORMULA(SUM(COUNTIFS(OccupancyAddresses,$A13,OccupancyUnits, $B13, 'Tenant Occupancy'!TI$5:TI23,{""&gt;0"",""Occupied"",""Late""}))))&gt;1,""Multiple Bookings"", IF(SUMIFS( 'Tenant Occupancy'!TI$5:TI23,OccupancyUnits,$B13,OccupancyAd"&amp;"dresses,$A13)&gt;0,SUMIFS('Tenant Occupancy'!TI$5:TI23,OccupancyUnits,$B13,OccupancyAddresses,$A13),IFERROR(VLOOKUP($A13&amp;"" ""&amp;$B13, FILTER(ARRAYFORMULA({OccupancyAddresses&amp;"" ""&amp; OccupancyUnits,'Tenant Occupancy'!TI$5:TI23}),INDEX(ARRAYFORMULA({OccupancyAdd"&amp;"resses&amp;"" ""&amp; OccupancyUnits,'Tenant Occupancy'!TI$5:TI23}),0,2)&lt;&gt;""""),2,FALSE),IF(TH10=TODAY(),""Today"",)))))"),"")</f>
        <v/>
      </c>
      <c r="TI13" s="3" t="str">
        <f>IFERROR(__xludf.DUMMYFUNCTION("IF(ISBLANK($A13),, IF((ARRAYFORMULA(SUM(COUNTIFS(OccupancyAddresses,$A13,OccupancyUnits, $B13, 'Tenant Occupancy'!TJ$5:TJ23,{""&gt;0"",""Occupied"",""Late""}))))&gt;1,""Multiple Bookings"", IF(SUMIFS( 'Tenant Occupancy'!TJ$5:TJ23,OccupancyUnits,$B13,OccupancyAd"&amp;"dresses,$A13)&gt;0,SUMIFS('Tenant Occupancy'!TJ$5:TJ23,OccupancyUnits,$B13,OccupancyAddresses,$A13),IFERROR(VLOOKUP($A13&amp;"" ""&amp;$B13, FILTER(ARRAYFORMULA({OccupancyAddresses&amp;"" ""&amp; OccupancyUnits,'Tenant Occupancy'!TJ$5:TJ23}),INDEX(ARRAYFORMULA({OccupancyAdd"&amp;"resses&amp;"" ""&amp; OccupancyUnits,'Tenant Occupancy'!TJ$5:TJ23}),0,2)&lt;&gt;""""),2,FALSE),IF(TI10=TODAY(),""Today"",)))))"),"")</f>
        <v/>
      </c>
      <c r="TJ13" s="3" t="str">
        <f>IFERROR(__xludf.DUMMYFUNCTION("IF(ISBLANK($A13),, IF((ARRAYFORMULA(SUM(COUNTIFS(OccupancyAddresses,$A13,OccupancyUnits, $B13, 'Tenant Occupancy'!TK$5:TK23,{""&gt;0"",""Occupied"",""Late""}))))&gt;1,""Multiple Bookings"", IF(SUMIFS( 'Tenant Occupancy'!TK$5:TK23,OccupancyUnits,$B13,OccupancyAd"&amp;"dresses,$A13)&gt;0,SUMIFS('Tenant Occupancy'!TK$5:TK23,OccupancyUnits,$B13,OccupancyAddresses,$A13),IFERROR(VLOOKUP($A13&amp;"" ""&amp;$B13, FILTER(ARRAYFORMULA({OccupancyAddresses&amp;"" ""&amp; OccupancyUnits,'Tenant Occupancy'!TK$5:TK23}),INDEX(ARRAYFORMULA({OccupancyAdd"&amp;"resses&amp;"" ""&amp; OccupancyUnits,'Tenant Occupancy'!TK$5:TK23}),0,2)&lt;&gt;""""),2,FALSE),IF(TJ10=TODAY(),""Today"",)))))"),"")</f>
        <v/>
      </c>
      <c r="TK13" s="3" t="str">
        <f>IFERROR(__xludf.DUMMYFUNCTION("IF(ISBLANK($A13),, IF((ARRAYFORMULA(SUM(COUNTIFS(OccupancyAddresses,$A13,OccupancyUnits, $B13, 'Tenant Occupancy'!TL$5:TL23,{""&gt;0"",""Occupied"",""Late""}))))&gt;1,""Multiple Bookings"", IF(SUMIFS( 'Tenant Occupancy'!TL$5:TL23,OccupancyUnits,$B13,OccupancyAd"&amp;"dresses,$A13)&gt;0,SUMIFS('Tenant Occupancy'!TL$5:TL23,OccupancyUnits,$B13,OccupancyAddresses,$A13),IFERROR(VLOOKUP($A13&amp;"" ""&amp;$B13, FILTER(ARRAYFORMULA({OccupancyAddresses&amp;"" ""&amp; OccupancyUnits,'Tenant Occupancy'!TL$5:TL23}),INDEX(ARRAYFORMULA({OccupancyAdd"&amp;"resses&amp;"" ""&amp; OccupancyUnits,'Tenant Occupancy'!TL$5:TL23}),0,2)&lt;&gt;""""),2,FALSE),IF(TK10=TODAY(),""Today"",)))))"),"")</f>
        <v/>
      </c>
      <c r="TL13" s="3" t="str">
        <f>IFERROR(__xludf.DUMMYFUNCTION("IF(ISBLANK($A13),, IF((ARRAYFORMULA(SUM(COUNTIFS(OccupancyAddresses,$A13,OccupancyUnits, $B13, 'Tenant Occupancy'!TM$5:TM23,{""&gt;0"",""Occupied"",""Late""}))))&gt;1,""Multiple Bookings"", IF(SUMIFS( 'Tenant Occupancy'!TM$5:TM23,OccupancyUnits,$B13,OccupancyAd"&amp;"dresses,$A13)&gt;0,SUMIFS('Tenant Occupancy'!TM$5:TM23,OccupancyUnits,$B13,OccupancyAddresses,$A13),IFERROR(VLOOKUP($A13&amp;"" ""&amp;$B13, FILTER(ARRAYFORMULA({OccupancyAddresses&amp;"" ""&amp; OccupancyUnits,'Tenant Occupancy'!TM$5:TM23}),INDEX(ARRAYFORMULA({OccupancyAdd"&amp;"resses&amp;"" ""&amp; OccupancyUnits,'Tenant Occupancy'!TM$5:TM23}),0,2)&lt;&gt;""""),2,FALSE),IF(TL10=TODAY(),""Today"",)))))"),"")</f>
        <v/>
      </c>
      <c r="TM13" s="3" t="str">
        <f>IFERROR(__xludf.DUMMYFUNCTION("IF(ISBLANK($A13),, IF((ARRAYFORMULA(SUM(COUNTIFS(OccupancyAddresses,$A13,OccupancyUnits, $B13, 'Tenant Occupancy'!TN$5:TN23,{""&gt;0"",""Occupied"",""Late""}))))&gt;1,""Multiple Bookings"", IF(SUMIFS( 'Tenant Occupancy'!TN$5:TN23,OccupancyUnits,$B13,OccupancyAd"&amp;"dresses,$A13)&gt;0,SUMIFS('Tenant Occupancy'!TN$5:TN23,OccupancyUnits,$B13,OccupancyAddresses,$A13),IFERROR(VLOOKUP($A13&amp;"" ""&amp;$B13, FILTER(ARRAYFORMULA({OccupancyAddresses&amp;"" ""&amp; OccupancyUnits,'Tenant Occupancy'!TN$5:TN23}),INDEX(ARRAYFORMULA({OccupancyAdd"&amp;"resses&amp;"" ""&amp; OccupancyUnits,'Tenant Occupancy'!TN$5:TN23}),0,2)&lt;&gt;""""),2,FALSE),IF(TM10=TODAY(),""Today"",)))))"),"")</f>
        <v/>
      </c>
      <c r="TN13" s="3" t="str">
        <f>IFERROR(__xludf.DUMMYFUNCTION("IF(ISBLANK($A13),, IF((ARRAYFORMULA(SUM(COUNTIFS(OccupancyAddresses,$A13,OccupancyUnits, $B13, 'Tenant Occupancy'!TO$5:TO23,{""&gt;0"",""Occupied"",""Late""}))))&gt;1,""Multiple Bookings"", IF(SUMIFS( 'Tenant Occupancy'!TO$5:TO23,OccupancyUnits,$B13,OccupancyAd"&amp;"dresses,$A13)&gt;0,SUMIFS('Tenant Occupancy'!TO$5:TO23,OccupancyUnits,$B13,OccupancyAddresses,$A13),IFERROR(VLOOKUP($A13&amp;"" ""&amp;$B13, FILTER(ARRAYFORMULA({OccupancyAddresses&amp;"" ""&amp; OccupancyUnits,'Tenant Occupancy'!TO$5:TO23}),INDEX(ARRAYFORMULA({OccupancyAdd"&amp;"resses&amp;"" ""&amp; OccupancyUnits,'Tenant Occupancy'!TO$5:TO23}),0,2)&lt;&gt;""""),2,FALSE),IF(TN10=TODAY(),""Today"",)))))"),"")</f>
        <v/>
      </c>
      <c r="TO13" s="3" t="str">
        <f>IFERROR(__xludf.DUMMYFUNCTION("IF(ISBLANK($A13),, IF((ARRAYFORMULA(SUM(COUNTIFS(OccupancyAddresses,$A13,OccupancyUnits, $B13, 'Tenant Occupancy'!TP$5:TP23,{""&gt;0"",""Occupied"",""Late""}))))&gt;1,""Multiple Bookings"", IF(SUMIFS( 'Tenant Occupancy'!TP$5:TP23,OccupancyUnits,$B13,OccupancyAd"&amp;"dresses,$A13)&gt;0,SUMIFS('Tenant Occupancy'!TP$5:TP23,OccupancyUnits,$B13,OccupancyAddresses,$A13),IFERROR(VLOOKUP($A13&amp;"" ""&amp;$B13, FILTER(ARRAYFORMULA({OccupancyAddresses&amp;"" ""&amp; OccupancyUnits,'Tenant Occupancy'!TP$5:TP23}),INDEX(ARRAYFORMULA({OccupancyAdd"&amp;"resses&amp;"" ""&amp; OccupancyUnits,'Tenant Occupancy'!TP$5:TP23}),0,2)&lt;&gt;""""),2,FALSE),IF(TO10=TODAY(),""Today"",)))))"),"")</f>
        <v/>
      </c>
      <c r="TP13" s="3" t="str">
        <f>IFERROR(__xludf.DUMMYFUNCTION("IF(ISBLANK($A13),, IF((ARRAYFORMULA(SUM(COUNTIFS(OccupancyAddresses,$A13,OccupancyUnits, $B13, 'Tenant Occupancy'!TQ$5:TQ23,{""&gt;0"",""Occupied"",""Late""}))))&gt;1,""Multiple Bookings"", IF(SUMIFS( 'Tenant Occupancy'!TQ$5:TQ23,OccupancyUnits,$B13,OccupancyAd"&amp;"dresses,$A13)&gt;0,SUMIFS('Tenant Occupancy'!TQ$5:TQ23,OccupancyUnits,$B13,OccupancyAddresses,$A13),IFERROR(VLOOKUP($A13&amp;"" ""&amp;$B13, FILTER(ARRAYFORMULA({OccupancyAddresses&amp;"" ""&amp; OccupancyUnits,'Tenant Occupancy'!TQ$5:TQ23}),INDEX(ARRAYFORMULA({OccupancyAdd"&amp;"resses&amp;"" ""&amp; OccupancyUnits,'Tenant Occupancy'!TQ$5:TQ23}),0,2)&lt;&gt;""""),2,FALSE),IF(TP10=TODAY(),""Today"",)))))"),"")</f>
        <v/>
      </c>
      <c r="TQ13" s="3" t="str">
        <f>IFERROR(__xludf.DUMMYFUNCTION("IF(ISBLANK($A13),, IF((ARRAYFORMULA(SUM(COUNTIFS(OccupancyAddresses,$A13,OccupancyUnits, $B13, 'Tenant Occupancy'!TR$5:TR23,{""&gt;0"",""Occupied"",""Late""}))))&gt;1,""Multiple Bookings"", IF(SUMIFS( 'Tenant Occupancy'!TR$5:TR23,OccupancyUnits,$B13,OccupancyAd"&amp;"dresses,$A13)&gt;0,SUMIFS('Tenant Occupancy'!TR$5:TR23,OccupancyUnits,$B13,OccupancyAddresses,$A13),IFERROR(VLOOKUP($A13&amp;"" ""&amp;$B13, FILTER(ARRAYFORMULA({OccupancyAddresses&amp;"" ""&amp; OccupancyUnits,'Tenant Occupancy'!TR$5:TR23}),INDEX(ARRAYFORMULA({OccupancyAdd"&amp;"resses&amp;"" ""&amp; OccupancyUnits,'Tenant Occupancy'!TR$5:TR23}),0,2)&lt;&gt;""""),2,FALSE),IF(TQ10=TODAY(),""Today"",)))))"),"")</f>
        <v/>
      </c>
      <c r="TR13" s="3" t="str">
        <f>IFERROR(__xludf.DUMMYFUNCTION("IF(ISBLANK($A13),, IF((ARRAYFORMULA(SUM(COUNTIFS(OccupancyAddresses,$A13,OccupancyUnits, $B13, 'Tenant Occupancy'!TS$5:TS23,{""&gt;0"",""Occupied"",""Late""}))))&gt;1,""Multiple Bookings"", IF(SUMIFS( 'Tenant Occupancy'!TS$5:TS23,OccupancyUnits,$B13,OccupancyAd"&amp;"dresses,$A13)&gt;0,SUMIFS('Tenant Occupancy'!TS$5:TS23,OccupancyUnits,$B13,OccupancyAddresses,$A13),IFERROR(VLOOKUP($A13&amp;"" ""&amp;$B13, FILTER(ARRAYFORMULA({OccupancyAddresses&amp;"" ""&amp; OccupancyUnits,'Tenant Occupancy'!TS$5:TS23}),INDEX(ARRAYFORMULA({OccupancyAdd"&amp;"resses&amp;"" ""&amp; OccupancyUnits,'Tenant Occupancy'!TS$5:TS23}),0,2)&lt;&gt;""""),2,FALSE),IF(TR10=TODAY(),""Today"",)))))"),"")</f>
        <v/>
      </c>
      <c r="TS13" s="3" t="str">
        <f>IFERROR(__xludf.DUMMYFUNCTION("IF(ISBLANK($A13),, IF((ARRAYFORMULA(SUM(COUNTIFS(OccupancyAddresses,$A13,OccupancyUnits, $B13, 'Tenant Occupancy'!TT$5:TT23,{""&gt;0"",""Occupied"",""Late""}))))&gt;1,""Multiple Bookings"", IF(SUMIFS( 'Tenant Occupancy'!TT$5:TT23,OccupancyUnits,$B13,OccupancyAd"&amp;"dresses,$A13)&gt;0,SUMIFS('Tenant Occupancy'!TT$5:TT23,OccupancyUnits,$B13,OccupancyAddresses,$A13),IFERROR(VLOOKUP($A13&amp;"" ""&amp;$B13, FILTER(ARRAYFORMULA({OccupancyAddresses&amp;"" ""&amp; OccupancyUnits,'Tenant Occupancy'!TT$5:TT23}),INDEX(ARRAYFORMULA({OccupancyAdd"&amp;"resses&amp;"" ""&amp; OccupancyUnits,'Tenant Occupancy'!TT$5:TT23}),0,2)&lt;&gt;""""),2,FALSE),IF(TS10=TODAY(),""Today"",)))))"),"")</f>
        <v/>
      </c>
      <c r="TT13" s="3" t="str">
        <f>IFERROR(__xludf.DUMMYFUNCTION("IF(ISBLANK($A13),, IF((ARRAYFORMULA(SUM(COUNTIFS(OccupancyAddresses,$A13,OccupancyUnits, $B13, 'Tenant Occupancy'!TU$5:TU23,{""&gt;0"",""Occupied"",""Late""}))))&gt;1,""Multiple Bookings"", IF(SUMIFS( 'Tenant Occupancy'!TU$5:TU23,OccupancyUnits,$B13,OccupancyAd"&amp;"dresses,$A13)&gt;0,SUMIFS('Tenant Occupancy'!TU$5:TU23,OccupancyUnits,$B13,OccupancyAddresses,$A13),IFERROR(VLOOKUP($A13&amp;"" ""&amp;$B13, FILTER(ARRAYFORMULA({OccupancyAddresses&amp;"" ""&amp; OccupancyUnits,'Tenant Occupancy'!TU$5:TU23}),INDEX(ARRAYFORMULA({OccupancyAdd"&amp;"resses&amp;"" ""&amp; OccupancyUnits,'Tenant Occupancy'!TU$5:TU23}),0,2)&lt;&gt;""""),2,FALSE),IF(TT10=TODAY(),""Today"",)))))"),"")</f>
        <v/>
      </c>
      <c r="TU13" s="3" t="str">
        <f>IFERROR(__xludf.DUMMYFUNCTION("IF(ISBLANK($A13),, IF((ARRAYFORMULA(SUM(COUNTIFS(OccupancyAddresses,$A13,OccupancyUnits, $B13, 'Tenant Occupancy'!TV$5:TV23,{""&gt;0"",""Occupied"",""Late""}))))&gt;1,""Multiple Bookings"", IF(SUMIFS( 'Tenant Occupancy'!TV$5:TV23,OccupancyUnits,$B13,OccupancyAd"&amp;"dresses,$A13)&gt;0,SUMIFS('Tenant Occupancy'!TV$5:TV23,OccupancyUnits,$B13,OccupancyAddresses,$A13),IFERROR(VLOOKUP($A13&amp;"" ""&amp;$B13, FILTER(ARRAYFORMULA({OccupancyAddresses&amp;"" ""&amp; OccupancyUnits,'Tenant Occupancy'!TV$5:TV23}),INDEX(ARRAYFORMULA({OccupancyAdd"&amp;"resses&amp;"" ""&amp; OccupancyUnits,'Tenant Occupancy'!TV$5:TV23}),0,2)&lt;&gt;""""),2,FALSE),IF(TU10=TODAY(),""Today"",)))))"),"")</f>
        <v/>
      </c>
      <c r="TV13" s="3" t="str">
        <f>IFERROR(__xludf.DUMMYFUNCTION("IF(ISBLANK($A13),, IF((ARRAYFORMULA(SUM(COUNTIFS(OccupancyAddresses,$A13,OccupancyUnits, $B13, 'Tenant Occupancy'!TW$5:TW23,{""&gt;0"",""Occupied"",""Late""}))))&gt;1,""Multiple Bookings"", IF(SUMIFS( 'Tenant Occupancy'!TW$5:TW23,OccupancyUnits,$B13,OccupancyAd"&amp;"dresses,$A13)&gt;0,SUMIFS('Tenant Occupancy'!TW$5:TW23,OccupancyUnits,$B13,OccupancyAddresses,$A13),IFERROR(VLOOKUP($A13&amp;"" ""&amp;$B13, FILTER(ARRAYFORMULA({OccupancyAddresses&amp;"" ""&amp; OccupancyUnits,'Tenant Occupancy'!TW$5:TW23}),INDEX(ARRAYFORMULA({OccupancyAdd"&amp;"resses&amp;"" ""&amp; OccupancyUnits,'Tenant Occupancy'!TW$5:TW23}),0,2)&lt;&gt;""""),2,FALSE),IF(TV10=TODAY(),""Today"",)))))"),"")</f>
        <v/>
      </c>
      <c r="TW13" s="3" t="str">
        <f>IFERROR(__xludf.DUMMYFUNCTION("IF(ISBLANK($A13),, IF((ARRAYFORMULA(SUM(COUNTIFS(OccupancyAddresses,$A13,OccupancyUnits, $B13, 'Tenant Occupancy'!TX$5:TX23,{""&gt;0"",""Occupied"",""Late""}))))&gt;1,""Multiple Bookings"", IF(SUMIFS( 'Tenant Occupancy'!TX$5:TX23,OccupancyUnits,$B13,OccupancyAd"&amp;"dresses,$A13)&gt;0,SUMIFS('Tenant Occupancy'!TX$5:TX23,OccupancyUnits,$B13,OccupancyAddresses,$A13),IFERROR(VLOOKUP($A13&amp;"" ""&amp;$B13, FILTER(ARRAYFORMULA({OccupancyAddresses&amp;"" ""&amp; OccupancyUnits,'Tenant Occupancy'!TX$5:TX23}),INDEX(ARRAYFORMULA({OccupancyAdd"&amp;"resses&amp;"" ""&amp; OccupancyUnits,'Tenant Occupancy'!TX$5:TX23}),0,2)&lt;&gt;""""),2,FALSE),IF(TW10=TODAY(),""Today"",)))))"),"")</f>
        <v/>
      </c>
      <c r="TX13" s="3" t="str">
        <f>IFERROR(__xludf.DUMMYFUNCTION("IF(ISBLANK($A13),, IF((ARRAYFORMULA(SUM(COUNTIFS(OccupancyAddresses,$A13,OccupancyUnits, $B13, 'Tenant Occupancy'!TY$5:TY23,{""&gt;0"",""Occupied"",""Late""}))))&gt;1,""Multiple Bookings"", IF(SUMIFS( 'Tenant Occupancy'!TY$5:TY23,OccupancyUnits,$B13,OccupancyAd"&amp;"dresses,$A13)&gt;0,SUMIFS('Tenant Occupancy'!TY$5:TY23,OccupancyUnits,$B13,OccupancyAddresses,$A13),IFERROR(VLOOKUP($A13&amp;"" ""&amp;$B13, FILTER(ARRAYFORMULA({OccupancyAddresses&amp;"" ""&amp; OccupancyUnits,'Tenant Occupancy'!TY$5:TY23}),INDEX(ARRAYFORMULA({OccupancyAdd"&amp;"resses&amp;"" ""&amp; OccupancyUnits,'Tenant Occupancy'!TY$5:TY23}),0,2)&lt;&gt;""""),2,FALSE),IF(TX10=TODAY(),""Today"",)))))"),"")</f>
        <v/>
      </c>
      <c r="TY13" s="3" t="str">
        <f>IFERROR(__xludf.DUMMYFUNCTION("IF(ISBLANK($A13),, IF((ARRAYFORMULA(SUM(COUNTIFS(OccupancyAddresses,$A13,OccupancyUnits, $B13, 'Tenant Occupancy'!TZ$5:TZ23,{""&gt;0"",""Occupied"",""Late""}))))&gt;1,""Multiple Bookings"", IF(SUMIFS( 'Tenant Occupancy'!TZ$5:TZ23,OccupancyUnits,$B13,OccupancyAd"&amp;"dresses,$A13)&gt;0,SUMIFS('Tenant Occupancy'!TZ$5:TZ23,OccupancyUnits,$B13,OccupancyAddresses,$A13),IFERROR(VLOOKUP($A13&amp;"" ""&amp;$B13, FILTER(ARRAYFORMULA({OccupancyAddresses&amp;"" ""&amp; OccupancyUnits,'Tenant Occupancy'!TZ$5:TZ23}),INDEX(ARRAYFORMULA({OccupancyAdd"&amp;"resses&amp;"" ""&amp; OccupancyUnits,'Tenant Occupancy'!TZ$5:TZ23}),0,2)&lt;&gt;""""),2,FALSE),IF(TY10=TODAY(),""Today"",)))))"),"")</f>
        <v/>
      </c>
      <c r="TZ13" s="3" t="str">
        <f>IFERROR(__xludf.DUMMYFUNCTION("IF(ISBLANK($A13),, IF((ARRAYFORMULA(SUM(COUNTIFS(OccupancyAddresses,$A13,OccupancyUnits, $B13, 'Tenant Occupancy'!UA$5:UA23,{""&gt;0"",""Occupied"",""Late""}))))&gt;1,""Multiple Bookings"", IF(SUMIFS( 'Tenant Occupancy'!UA$5:UA23,OccupancyUnits,$B13,OccupancyAd"&amp;"dresses,$A13)&gt;0,SUMIFS('Tenant Occupancy'!UA$5:UA23,OccupancyUnits,$B13,OccupancyAddresses,$A13),IFERROR(VLOOKUP($A13&amp;"" ""&amp;$B13, FILTER(ARRAYFORMULA({OccupancyAddresses&amp;"" ""&amp; OccupancyUnits,'Tenant Occupancy'!UA$5:UA23}),INDEX(ARRAYFORMULA({OccupancyAdd"&amp;"resses&amp;"" ""&amp; OccupancyUnits,'Tenant Occupancy'!UA$5:UA23}),0,2)&lt;&gt;""""),2,FALSE),IF(TZ10=TODAY(),""Today"",)))))"),"")</f>
        <v/>
      </c>
      <c r="UA13" s="3" t="str">
        <f>IFERROR(__xludf.DUMMYFUNCTION("IF(ISBLANK($A13),, IF((ARRAYFORMULA(SUM(COUNTIFS(OccupancyAddresses,$A13,OccupancyUnits, $B13, 'Tenant Occupancy'!UB$5:UB23,{""&gt;0"",""Occupied"",""Late""}))))&gt;1,""Multiple Bookings"", IF(SUMIFS( 'Tenant Occupancy'!UB$5:UB23,OccupancyUnits,$B13,OccupancyAd"&amp;"dresses,$A13)&gt;0,SUMIFS('Tenant Occupancy'!UB$5:UB23,OccupancyUnits,$B13,OccupancyAddresses,$A13),IFERROR(VLOOKUP($A13&amp;"" ""&amp;$B13, FILTER(ARRAYFORMULA({OccupancyAddresses&amp;"" ""&amp; OccupancyUnits,'Tenant Occupancy'!UB$5:UB23}),INDEX(ARRAYFORMULA({OccupancyAdd"&amp;"resses&amp;"" ""&amp; OccupancyUnits,'Tenant Occupancy'!UB$5:UB23}),0,2)&lt;&gt;""""),2,FALSE),IF(UA10=TODAY(),""Today"",)))))"),"")</f>
        <v/>
      </c>
      <c r="UB13" s="3" t="str">
        <f>IFERROR(__xludf.DUMMYFUNCTION("IF(ISBLANK($A13),, IF((ARRAYFORMULA(SUM(COUNTIFS(OccupancyAddresses,$A13,OccupancyUnits, $B13, 'Tenant Occupancy'!UC$5:UC23,{""&gt;0"",""Occupied"",""Late""}))))&gt;1,""Multiple Bookings"", IF(SUMIFS( 'Tenant Occupancy'!UC$5:UC23,OccupancyUnits,$B13,OccupancyAd"&amp;"dresses,$A13)&gt;0,SUMIFS('Tenant Occupancy'!UC$5:UC23,OccupancyUnits,$B13,OccupancyAddresses,$A13),IFERROR(VLOOKUP($A13&amp;"" ""&amp;$B13, FILTER(ARRAYFORMULA({OccupancyAddresses&amp;"" ""&amp; OccupancyUnits,'Tenant Occupancy'!UC$5:UC23}),INDEX(ARRAYFORMULA({OccupancyAdd"&amp;"resses&amp;"" ""&amp; OccupancyUnits,'Tenant Occupancy'!UC$5:UC23}),0,2)&lt;&gt;""""),2,FALSE),IF(UB10=TODAY(),""Today"",)))))"),"")</f>
        <v/>
      </c>
      <c r="UC13" s="3" t="str">
        <f>IFERROR(__xludf.DUMMYFUNCTION("IF(ISBLANK($A13),, IF((ARRAYFORMULA(SUM(COUNTIFS(OccupancyAddresses,$A13,OccupancyUnits, $B13, 'Tenant Occupancy'!UD$5:UD23,{""&gt;0"",""Occupied"",""Late""}))))&gt;1,""Multiple Bookings"", IF(SUMIFS( 'Tenant Occupancy'!UD$5:UD23,OccupancyUnits,$B13,OccupancyAd"&amp;"dresses,$A13)&gt;0,SUMIFS('Tenant Occupancy'!UD$5:UD23,OccupancyUnits,$B13,OccupancyAddresses,$A13),IFERROR(VLOOKUP($A13&amp;"" ""&amp;$B13, FILTER(ARRAYFORMULA({OccupancyAddresses&amp;"" ""&amp; OccupancyUnits,'Tenant Occupancy'!UD$5:UD23}),INDEX(ARRAYFORMULA({OccupancyAdd"&amp;"resses&amp;"" ""&amp; OccupancyUnits,'Tenant Occupancy'!UD$5:UD23}),0,2)&lt;&gt;""""),2,FALSE),IF(UC10=TODAY(),""Today"",)))))"),"")</f>
        <v/>
      </c>
      <c r="UD13" s="3" t="str">
        <f>IFERROR(__xludf.DUMMYFUNCTION("IF(ISBLANK($A13),, IF((ARRAYFORMULA(SUM(COUNTIFS(OccupancyAddresses,$A13,OccupancyUnits, $B13, 'Tenant Occupancy'!UE$5:UE23,{""&gt;0"",""Occupied"",""Late""}))))&gt;1,""Multiple Bookings"", IF(SUMIFS( 'Tenant Occupancy'!UE$5:UE23,OccupancyUnits,$B13,OccupancyAd"&amp;"dresses,$A13)&gt;0,SUMIFS('Tenant Occupancy'!UE$5:UE23,OccupancyUnits,$B13,OccupancyAddresses,$A13),IFERROR(VLOOKUP($A13&amp;"" ""&amp;$B13, FILTER(ARRAYFORMULA({OccupancyAddresses&amp;"" ""&amp; OccupancyUnits,'Tenant Occupancy'!UE$5:UE23}),INDEX(ARRAYFORMULA({OccupancyAdd"&amp;"resses&amp;"" ""&amp; OccupancyUnits,'Tenant Occupancy'!UE$5:UE23}),0,2)&lt;&gt;""""),2,FALSE),IF(UD10=TODAY(),""Today"",)))))"),"")</f>
        <v/>
      </c>
      <c r="UE13" s="3" t="str">
        <f>IFERROR(__xludf.DUMMYFUNCTION("IF(ISBLANK($A13),, IF((ARRAYFORMULA(SUM(COUNTIFS(OccupancyAddresses,$A13,OccupancyUnits, $B13, 'Tenant Occupancy'!UF$5:UF23,{""&gt;0"",""Occupied"",""Late""}))))&gt;1,""Multiple Bookings"", IF(SUMIFS( 'Tenant Occupancy'!UF$5:UF23,OccupancyUnits,$B13,OccupancyAd"&amp;"dresses,$A13)&gt;0,SUMIFS('Tenant Occupancy'!UF$5:UF23,OccupancyUnits,$B13,OccupancyAddresses,$A13),IFERROR(VLOOKUP($A13&amp;"" ""&amp;$B13, FILTER(ARRAYFORMULA({OccupancyAddresses&amp;"" ""&amp; OccupancyUnits,'Tenant Occupancy'!UF$5:UF23}),INDEX(ARRAYFORMULA({OccupancyAdd"&amp;"resses&amp;"" ""&amp; OccupancyUnits,'Tenant Occupancy'!UF$5:UF23}),0,2)&lt;&gt;""""),2,FALSE),IF(UE10=TODAY(),""Today"",)))))"),"")</f>
        <v/>
      </c>
      <c r="UF13" s="3" t="str">
        <f>IFERROR(__xludf.DUMMYFUNCTION("IF(ISBLANK($A13),, IF((ARRAYFORMULA(SUM(COUNTIFS(OccupancyAddresses,$A13,OccupancyUnits, $B13, 'Tenant Occupancy'!UG$5:UG23,{""&gt;0"",""Occupied"",""Late""}))))&gt;1,""Multiple Bookings"", IF(SUMIFS( 'Tenant Occupancy'!UG$5:UG23,OccupancyUnits,$B13,OccupancyAd"&amp;"dresses,$A13)&gt;0,SUMIFS('Tenant Occupancy'!UG$5:UG23,OccupancyUnits,$B13,OccupancyAddresses,$A13),IFERROR(VLOOKUP($A13&amp;"" ""&amp;$B13, FILTER(ARRAYFORMULA({OccupancyAddresses&amp;"" ""&amp; OccupancyUnits,'Tenant Occupancy'!UG$5:UG23}),INDEX(ARRAYFORMULA({OccupancyAdd"&amp;"resses&amp;"" ""&amp; OccupancyUnits,'Tenant Occupancy'!UG$5:UG23}),0,2)&lt;&gt;""""),2,FALSE),IF(UF10=TODAY(),""Today"",)))))"),"")</f>
        <v/>
      </c>
      <c r="UG13" s="3" t="str">
        <f>IFERROR(__xludf.DUMMYFUNCTION("IF(ISBLANK($A13),, IF((ARRAYFORMULA(SUM(COUNTIFS(OccupancyAddresses,$A13,OccupancyUnits, $B13, 'Tenant Occupancy'!UH$5:UH23,{""&gt;0"",""Occupied"",""Late""}))))&gt;1,""Multiple Bookings"", IF(SUMIFS( 'Tenant Occupancy'!UH$5:UH23,OccupancyUnits,$B13,OccupancyAd"&amp;"dresses,$A13)&gt;0,SUMIFS('Tenant Occupancy'!UH$5:UH23,OccupancyUnits,$B13,OccupancyAddresses,$A13),IFERROR(VLOOKUP($A13&amp;"" ""&amp;$B13, FILTER(ARRAYFORMULA({OccupancyAddresses&amp;"" ""&amp; OccupancyUnits,'Tenant Occupancy'!UH$5:UH23}),INDEX(ARRAYFORMULA({OccupancyAdd"&amp;"resses&amp;"" ""&amp; OccupancyUnits,'Tenant Occupancy'!UH$5:UH23}),0,2)&lt;&gt;""""),2,FALSE),IF(UG10=TODAY(),""Today"",)))))"),"")</f>
        <v/>
      </c>
      <c r="UH13" s="3" t="str">
        <f>IFERROR(__xludf.DUMMYFUNCTION("IF(ISBLANK($A13),, IF((ARRAYFORMULA(SUM(COUNTIFS(OccupancyAddresses,$A13,OccupancyUnits, $B13, 'Tenant Occupancy'!UI$5:UI23,{""&gt;0"",""Occupied"",""Late""}))))&gt;1,""Multiple Bookings"", IF(SUMIFS( 'Tenant Occupancy'!UI$5:UI23,OccupancyUnits,$B13,OccupancyAd"&amp;"dresses,$A13)&gt;0,SUMIFS('Tenant Occupancy'!UI$5:UI23,OccupancyUnits,$B13,OccupancyAddresses,$A13),IFERROR(VLOOKUP($A13&amp;"" ""&amp;$B13, FILTER(ARRAYFORMULA({OccupancyAddresses&amp;"" ""&amp; OccupancyUnits,'Tenant Occupancy'!UI$5:UI23}),INDEX(ARRAYFORMULA({OccupancyAdd"&amp;"resses&amp;"" ""&amp; OccupancyUnits,'Tenant Occupancy'!UI$5:UI23}),0,2)&lt;&gt;""""),2,FALSE),IF(UH10=TODAY(),""Today"",)))))"),"")</f>
        <v/>
      </c>
      <c r="UI13" s="3" t="str">
        <f>IFERROR(__xludf.DUMMYFUNCTION("IF(ISBLANK($A13),, IF((ARRAYFORMULA(SUM(COUNTIFS(OccupancyAddresses,$A13,OccupancyUnits, $B13, 'Tenant Occupancy'!UJ$5:UJ23,{""&gt;0"",""Occupied"",""Late""}))))&gt;1,""Multiple Bookings"", IF(SUMIFS( 'Tenant Occupancy'!UJ$5:UJ23,OccupancyUnits,$B13,OccupancyAd"&amp;"dresses,$A13)&gt;0,SUMIFS('Tenant Occupancy'!UJ$5:UJ23,OccupancyUnits,$B13,OccupancyAddresses,$A13),IFERROR(VLOOKUP($A13&amp;"" ""&amp;$B13, FILTER(ARRAYFORMULA({OccupancyAddresses&amp;"" ""&amp; OccupancyUnits,'Tenant Occupancy'!UJ$5:UJ23}),INDEX(ARRAYFORMULA({OccupancyAdd"&amp;"resses&amp;"" ""&amp; OccupancyUnits,'Tenant Occupancy'!UJ$5:UJ23}),0,2)&lt;&gt;""""),2,FALSE),IF(UI10=TODAY(),""Today"",)))))"),"")</f>
        <v/>
      </c>
      <c r="UJ13" s="3" t="str">
        <f>IFERROR(__xludf.DUMMYFUNCTION("IF(ISBLANK($A13),, IF((ARRAYFORMULA(SUM(COUNTIFS(OccupancyAddresses,$A13,OccupancyUnits, $B13, 'Tenant Occupancy'!UK$5:UK23,{""&gt;0"",""Occupied"",""Late""}))))&gt;1,""Multiple Bookings"", IF(SUMIFS( 'Tenant Occupancy'!UK$5:UK23,OccupancyUnits,$B13,OccupancyAd"&amp;"dresses,$A13)&gt;0,SUMIFS('Tenant Occupancy'!UK$5:UK23,OccupancyUnits,$B13,OccupancyAddresses,$A13),IFERROR(VLOOKUP($A13&amp;"" ""&amp;$B13, FILTER(ARRAYFORMULA({OccupancyAddresses&amp;"" ""&amp; OccupancyUnits,'Tenant Occupancy'!UK$5:UK23}),INDEX(ARRAYFORMULA({OccupancyAdd"&amp;"resses&amp;"" ""&amp; OccupancyUnits,'Tenant Occupancy'!UK$5:UK23}),0,2)&lt;&gt;""""),2,FALSE),IF(UJ10=TODAY(),""Today"",)))))"),"")</f>
        <v/>
      </c>
      <c r="UK13" s="3" t="str">
        <f>IFERROR(__xludf.DUMMYFUNCTION("IF(ISBLANK($A13),, IF((ARRAYFORMULA(SUM(COUNTIFS(OccupancyAddresses,$A13,OccupancyUnits, $B13, 'Tenant Occupancy'!UL$5:UL23,{""&gt;0"",""Occupied"",""Late""}))))&gt;1,""Multiple Bookings"", IF(SUMIFS( 'Tenant Occupancy'!UL$5:UL23,OccupancyUnits,$B13,OccupancyAd"&amp;"dresses,$A13)&gt;0,SUMIFS('Tenant Occupancy'!UL$5:UL23,OccupancyUnits,$B13,OccupancyAddresses,$A13),IFERROR(VLOOKUP($A13&amp;"" ""&amp;$B13, FILTER(ARRAYFORMULA({OccupancyAddresses&amp;"" ""&amp; OccupancyUnits,'Tenant Occupancy'!UL$5:UL23}),INDEX(ARRAYFORMULA({OccupancyAdd"&amp;"resses&amp;"" ""&amp; OccupancyUnits,'Tenant Occupancy'!UL$5:UL23}),0,2)&lt;&gt;""""),2,FALSE),IF(UK10=TODAY(),""Today"",)))))"),"")</f>
        <v/>
      </c>
      <c r="UL13" s="3" t="str">
        <f>IFERROR(__xludf.DUMMYFUNCTION("IF(ISBLANK($A13),, IF((ARRAYFORMULA(SUM(COUNTIFS(OccupancyAddresses,$A13,OccupancyUnits, $B13, 'Tenant Occupancy'!UM$5:UM23,{""&gt;0"",""Occupied"",""Late""}))))&gt;1,""Multiple Bookings"", IF(SUMIFS( 'Tenant Occupancy'!UM$5:UM23,OccupancyUnits,$B13,OccupancyAd"&amp;"dresses,$A13)&gt;0,SUMIFS('Tenant Occupancy'!UM$5:UM23,OccupancyUnits,$B13,OccupancyAddresses,$A13),IFERROR(VLOOKUP($A13&amp;"" ""&amp;$B13, FILTER(ARRAYFORMULA({OccupancyAddresses&amp;"" ""&amp; OccupancyUnits,'Tenant Occupancy'!UM$5:UM23}),INDEX(ARRAYFORMULA({OccupancyAdd"&amp;"resses&amp;"" ""&amp; OccupancyUnits,'Tenant Occupancy'!UM$5:UM23}),0,2)&lt;&gt;""""),2,FALSE),IF(UL10=TODAY(),""Today"",)))))"),"")</f>
        <v/>
      </c>
      <c r="UM13" s="3" t="str">
        <f>IFERROR(__xludf.DUMMYFUNCTION("IF(ISBLANK($A13),, IF((ARRAYFORMULA(SUM(COUNTIFS(OccupancyAddresses,$A13,OccupancyUnits, $B13, 'Tenant Occupancy'!UN$5:UN23,{""&gt;0"",""Occupied"",""Late""}))))&gt;1,""Multiple Bookings"", IF(SUMIFS( 'Tenant Occupancy'!UN$5:UN23,OccupancyUnits,$B13,OccupancyAd"&amp;"dresses,$A13)&gt;0,SUMIFS('Tenant Occupancy'!UN$5:UN23,OccupancyUnits,$B13,OccupancyAddresses,$A13),IFERROR(VLOOKUP($A13&amp;"" ""&amp;$B13, FILTER(ARRAYFORMULA({OccupancyAddresses&amp;"" ""&amp; OccupancyUnits,'Tenant Occupancy'!UN$5:UN23}),INDEX(ARRAYFORMULA({OccupancyAdd"&amp;"resses&amp;"" ""&amp; OccupancyUnits,'Tenant Occupancy'!UN$5:UN23}),0,2)&lt;&gt;""""),2,FALSE),IF(UM10=TODAY(),""Today"",)))))"),"")</f>
        <v/>
      </c>
      <c r="UN13" s="3" t="str">
        <f>IFERROR(__xludf.DUMMYFUNCTION("IF(ISBLANK($A13),, IF((ARRAYFORMULA(SUM(COUNTIFS(OccupancyAddresses,$A13,OccupancyUnits, $B13, 'Tenant Occupancy'!UO$5:UO23,{""&gt;0"",""Occupied"",""Late""}))))&gt;1,""Multiple Bookings"", IF(SUMIFS( 'Tenant Occupancy'!UO$5:UO23,OccupancyUnits,$B13,OccupancyAd"&amp;"dresses,$A13)&gt;0,SUMIFS('Tenant Occupancy'!UO$5:UO23,OccupancyUnits,$B13,OccupancyAddresses,$A13),IFERROR(VLOOKUP($A13&amp;"" ""&amp;$B13, FILTER(ARRAYFORMULA({OccupancyAddresses&amp;"" ""&amp; OccupancyUnits,'Tenant Occupancy'!UO$5:UO23}),INDEX(ARRAYFORMULA({OccupancyAdd"&amp;"resses&amp;"" ""&amp; OccupancyUnits,'Tenant Occupancy'!UO$5:UO23}),0,2)&lt;&gt;""""),2,FALSE),IF(UN10=TODAY(),""Today"",)))))"),"")</f>
        <v/>
      </c>
      <c r="UO13" s="3" t="str">
        <f>IFERROR(__xludf.DUMMYFUNCTION("IF(ISBLANK($A13),, IF((ARRAYFORMULA(SUM(COUNTIFS(OccupancyAddresses,$A13,OccupancyUnits, $B13, 'Tenant Occupancy'!UP$5:UP23,{""&gt;0"",""Occupied"",""Late""}))))&gt;1,""Multiple Bookings"", IF(SUMIFS( 'Tenant Occupancy'!UP$5:UP23,OccupancyUnits,$B13,OccupancyAd"&amp;"dresses,$A13)&gt;0,SUMIFS('Tenant Occupancy'!UP$5:UP23,OccupancyUnits,$B13,OccupancyAddresses,$A13),IFERROR(VLOOKUP($A13&amp;"" ""&amp;$B13, FILTER(ARRAYFORMULA({OccupancyAddresses&amp;"" ""&amp; OccupancyUnits,'Tenant Occupancy'!UP$5:UP23}),INDEX(ARRAYFORMULA({OccupancyAdd"&amp;"resses&amp;"" ""&amp; OccupancyUnits,'Tenant Occupancy'!UP$5:UP23}),0,2)&lt;&gt;""""),2,FALSE),IF(UO10=TODAY(),""Today"",)))))"),"")</f>
        <v/>
      </c>
      <c r="UP13" s="3" t="str">
        <f>IFERROR(__xludf.DUMMYFUNCTION("IF(ISBLANK($A13),, IF((ARRAYFORMULA(SUM(COUNTIFS(OccupancyAddresses,$A13,OccupancyUnits, $B13, 'Tenant Occupancy'!UQ$5:UQ23,{""&gt;0"",""Occupied"",""Late""}))))&gt;1,""Multiple Bookings"", IF(SUMIFS( 'Tenant Occupancy'!UQ$5:UQ23,OccupancyUnits,$B13,OccupancyAd"&amp;"dresses,$A13)&gt;0,SUMIFS('Tenant Occupancy'!UQ$5:UQ23,OccupancyUnits,$B13,OccupancyAddresses,$A13),IFERROR(VLOOKUP($A13&amp;"" ""&amp;$B13, FILTER(ARRAYFORMULA({OccupancyAddresses&amp;"" ""&amp; OccupancyUnits,'Tenant Occupancy'!UQ$5:UQ23}),INDEX(ARRAYFORMULA({OccupancyAdd"&amp;"resses&amp;"" ""&amp; OccupancyUnits,'Tenant Occupancy'!UQ$5:UQ23}),0,2)&lt;&gt;""""),2,FALSE),IF(UP10=TODAY(),""Today"",)))))"),"")</f>
        <v/>
      </c>
      <c r="UQ13" s="3" t="str">
        <f>IFERROR(__xludf.DUMMYFUNCTION("IF(ISBLANK($A13),, IF((ARRAYFORMULA(SUM(COUNTIFS(OccupancyAddresses,$A13,OccupancyUnits, $B13, 'Tenant Occupancy'!UR$5:UR23,{""&gt;0"",""Occupied"",""Late""}))))&gt;1,""Multiple Bookings"", IF(SUMIFS( 'Tenant Occupancy'!UR$5:UR23,OccupancyUnits,$B13,OccupancyAd"&amp;"dresses,$A13)&gt;0,SUMIFS('Tenant Occupancy'!UR$5:UR23,OccupancyUnits,$B13,OccupancyAddresses,$A13),IFERROR(VLOOKUP($A13&amp;"" ""&amp;$B13, FILTER(ARRAYFORMULA({OccupancyAddresses&amp;"" ""&amp; OccupancyUnits,'Tenant Occupancy'!UR$5:UR23}),INDEX(ARRAYFORMULA({OccupancyAdd"&amp;"resses&amp;"" ""&amp; OccupancyUnits,'Tenant Occupancy'!UR$5:UR23}),0,2)&lt;&gt;""""),2,FALSE),IF(UQ10=TODAY(),""Today"",)))))"),"")</f>
        <v/>
      </c>
      <c r="UR13" s="3" t="str">
        <f>IFERROR(__xludf.DUMMYFUNCTION("IF(ISBLANK($A13),, IF((ARRAYFORMULA(SUM(COUNTIFS(OccupancyAddresses,$A13,OccupancyUnits, $B13, 'Tenant Occupancy'!US$5:US23,{""&gt;0"",""Occupied"",""Late""}))))&gt;1,""Multiple Bookings"", IF(SUMIFS( 'Tenant Occupancy'!US$5:US23,OccupancyUnits,$B13,OccupancyAd"&amp;"dresses,$A13)&gt;0,SUMIFS('Tenant Occupancy'!US$5:US23,OccupancyUnits,$B13,OccupancyAddresses,$A13),IFERROR(VLOOKUP($A13&amp;"" ""&amp;$B13, FILTER(ARRAYFORMULA({OccupancyAddresses&amp;"" ""&amp; OccupancyUnits,'Tenant Occupancy'!US$5:US23}),INDEX(ARRAYFORMULA({OccupancyAdd"&amp;"resses&amp;"" ""&amp; OccupancyUnits,'Tenant Occupancy'!US$5:US23}),0,2)&lt;&gt;""""),2,FALSE),IF(UR10=TODAY(),""Today"",)))))"),"")</f>
        <v/>
      </c>
      <c r="US13" s="3" t="str">
        <f>IFERROR(__xludf.DUMMYFUNCTION("IF(ISBLANK($A13),, IF((ARRAYFORMULA(SUM(COUNTIFS(OccupancyAddresses,$A13,OccupancyUnits, $B13, 'Tenant Occupancy'!UT$5:UT23,{""&gt;0"",""Occupied"",""Late""}))))&gt;1,""Multiple Bookings"", IF(SUMIFS( 'Tenant Occupancy'!UT$5:UT23,OccupancyUnits,$B13,OccupancyAd"&amp;"dresses,$A13)&gt;0,SUMIFS('Tenant Occupancy'!UT$5:UT23,OccupancyUnits,$B13,OccupancyAddresses,$A13),IFERROR(VLOOKUP($A13&amp;"" ""&amp;$B13, FILTER(ARRAYFORMULA({OccupancyAddresses&amp;"" ""&amp; OccupancyUnits,'Tenant Occupancy'!UT$5:UT23}),INDEX(ARRAYFORMULA({OccupancyAdd"&amp;"resses&amp;"" ""&amp; OccupancyUnits,'Tenant Occupancy'!UT$5:UT23}),0,2)&lt;&gt;""""),2,FALSE),IF(US10=TODAY(),""Today"",)))))"),"")</f>
        <v/>
      </c>
      <c r="UT13" s="3" t="str">
        <f>IFERROR(__xludf.DUMMYFUNCTION("IF(ISBLANK($A13),, IF((ARRAYFORMULA(SUM(COUNTIFS(OccupancyAddresses,$A13,OccupancyUnits, $B13, 'Tenant Occupancy'!UU$5:UU23,{""&gt;0"",""Occupied"",""Late""}))))&gt;1,""Multiple Bookings"", IF(SUMIFS( 'Tenant Occupancy'!UU$5:UU23,OccupancyUnits,$B13,OccupancyAd"&amp;"dresses,$A13)&gt;0,SUMIFS('Tenant Occupancy'!UU$5:UU23,OccupancyUnits,$B13,OccupancyAddresses,$A13),IFERROR(VLOOKUP($A13&amp;"" ""&amp;$B13, FILTER(ARRAYFORMULA({OccupancyAddresses&amp;"" ""&amp; OccupancyUnits,'Tenant Occupancy'!UU$5:UU23}),INDEX(ARRAYFORMULA({OccupancyAdd"&amp;"resses&amp;"" ""&amp; OccupancyUnits,'Tenant Occupancy'!UU$5:UU23}),0,2)&lt;&gt;""""),2,FALSE),IF(UT10=TODAY(),""Today"",)))))"),"")</f>
        <v/>
      </c>
      <c r="UU13" s="3" t="str">
        <f>IFERROR(__xludf.DUMMYFUNCTION("IF(ISBLANK($A13),, IF((ARRAYFORMULA(SUM(COUNTIFS(OccupancyAddresses,$A13,OccupancyUnits, $B13, 'Tenant Occupancy'!UV$5:UV23,{""&gt;0"",""Occupied"",""Late""}))))&gt;1,""Multiple Bookings"", IF(SUMIFS( 'Tenant Occupancy'!UV$5:UV23,OccupancyUnits,$B13,OccupancyAd"&amp;"dresses,$A13)&gt;0,SUMIFS('Tenant Occupancy'!UV$5:UV23,OccupancyUnits,$B13,OccupancyAddresses,$A13),IFERROR(VLOOKUP($A13&amp;"" ""&amp;$B13, FILTER(ARRAYFORMULA({OccupancyAddresses&amp;"" ""&amp; OccupancyUnits,'Tenant Occupancy'!UV$5:UV23}),INDEX(ARRAYFORMULA({OccupancyAdd"&amp;"resses&amp;"" ""&amp; OccupancyUnits,'Tenant Occupancy'!UV$5:UV23}),0,2)&lt;&gt;""""),2,FALSE),IF(UU10=TODAY(),""Today"",)))))"),"")</f>
        <v/>
      </c>
      <c r="UV13" s="3" t="str">
        <f>IFERROR(__xludf.DUMMYFUNCTION("IF(ISBLANK($A13),, IF((ARRAYFORMULA(SUM(COUNTIFS(OccupancyAddresses,$A13,OccupancyUnits, $B13, 'Tenant Occupancy'!UW$5:UW23,{""&gt;0"",""Occupied"",""Late""}))))&gt;1,""Multiple Bookings"", IF(SUMIFS( 'Tenant Occupancy'!UW$5:UW23,OccupancyUnits,$B13,OccupancyAd"&amp;"dresses,$A13)&gt;0,SUMIFS('Tenant Occupancy'!UW$5:UW23,OccupancyUnits,$B13,OccupancyAddresses,$A13),IFERROR(VLOOKUP($A13&amp;"" ""&amp;$B13, FILTER(ARRAYFORMULA({OccupancyAddresses&amp;"" ""&amp; OccupancyUnits,'Tenant Occupancy'!UW$5:UW23}),INDEX(ARRAYFORMULA({OccupancyAdd"&amp;"resses&amp;"" ""&amp; OccupancyUnits,'Tenant Occupancy'!UW$5:UW23}),0,2)&lt;&gt;""""),2,FALSE),IF(UV10=TODAY(),""Today"",)))))"),"")</f>
        <v/>
      </c>
      <c r="UW13" s="3" t="str">
        <f>IFERROR(__xludf.DUMMYFUNCTION("IF(ISBLANK($A13),, IF((ARRAYFORMULA(SUM(COUNTIFS(OccupancyAddresses,$A13,OccupancyUnits, $B13, 'Tenant Occupancy'!UX$5:UX23,{""&gt;0"",""Occupied"",""Late""}))))&gt;1,""Multiple Bookings"", IF(SUMIFS( 'Tenant Occupancy'!UX$5:UX23,OccupancyUnits,$B13,OccupancyAd"&amp;"dresses,$A13)&gt;0,SUMIFS('Tenant Occupancy'!UX$5:UX23,OccupancyUnits,$B13,OccupancyAddresses,$A13),IFERROR(VLOOKUP($A13&amp;"" ""&amp;$B13, FILTER(ARRAYFORMULA({OccupancyAddresses&amp;"" ""&amp; OccupancyUnits,'Tenant Occupancy'!UX$5:UX23}),INDEX(ARRAYFORMULA({OccupancyAdd"&amp;"resses&amp;"" ""&amp; OccupancyUnits,'Tenant Occupancy'!UX$5:UX23}),0,2)&lt;&gt;""""),2,FALSE),IF(UW10=TODAY(),""Today"",)))))"),"")</f>
        <v/>
      </c>
      <c r="UX13" s="3" t="str">
        <f>IFERROR(__xludf.DUMMYFUNCTION("IF(ISBLANK($A13),, IF((ARRAYFORMULA(SUM(COUNTIFS(OccupancyAddresses,$A13,OccupancyUnits, $B13, 'Tenant Occupancy'!UY$5:UY23,{""&gt;0"",""Occupied"",""Late""}))))&gt;1,""Multiple Bookings"", IF(SUMIFS( 'Tenant Occupancy'!UY$5:UY23,OccupancyUnits,$B13,OccupancyAd"&amp;"dresses,$A13)&gt;0,SUMIFS('Tenant Occupancy'!UY$5:UY23,OccupancyUnits,$B13,OccupancyAddresses,$A13),IFERROR(VLOOKUP($A13&amp;"" ""&amp;$B13, FILTER(ARRAYFORMULA({OccupancyAddresses&amp;"" ""&amp; OccupancyUnits,'Tenant Occupancy'!UY$5:UY23}),INDEX(ARRAYFORMULA({OccupancyAdd"&amp;"resses&amp;"" ""&amp; OccupancyUnits,'Tenant Occupancy'!UY$5:UY23}),0,2)&lt;&gt;""""),2,FALSE),IF(UX10=TODAY(),""Today"",)))))"),"")</f>
        <v/>
      </c>
      <c r="UY13" s="3" t="str">
        <f>IFERROR(__xludf.DUMMYFUNCTION("IF(ISBLANK($A13),, IF((ARRAYFORMULA(SUM(COUNTIFS(OccupancyAddresses,$A13,OccupancyUnits, $B13, 'Tenant Occupancy'!UZ$5:UZ23,{""&gt;0"",""Occupied"",""Late""}))))&gt;1,""Multiple Bookings"", IF(SUMIFS( 'Tenant Occupancy'!UZ$5:UZ23,OccupancyUnits,$B13,OccupancyAd"&amp;"dresses,$A13)&gt;0,SUMIFS('Tenant Occupancy'!UZ$5:UZ23,OccupancyUnits,$B13,OccupancyAddresses,$A13),IFERROR(VLOOKUP($A13&amp;"" ""&amp;$B13, FILTER(ARRAYFORMULA({OccupancyAddresses&amp;"" ""&amp; OccupancyUnits,'Tenant Occupancy'!UZ$5:UZ23}),INDEX(ARRAYFORMULA({OccupancyAdd"&amp;"resses&amp;"" ""&amp; OccupancyUnits,'Tenant Occupancy'!UZ$5:UZ23}),0,2)&lt;&gt;""""),2,FALSE),IF(UY10=TODAY(),""Today"",)))))"),"")</f>
        <v/>
      </c>
      <c r="UZ13" s="3" t="str">
        <f>IFERROR(__xludf.DUMMYFUNCTION("IF(ISBLANK($A13),, IF((ARRAYFORMULA(SUM(COUNTIFS(OccupancyAddresses,$A13,OccupancyUnits, $B13, 'Tenant Occupancy'!VA$5:VA23,{""&gt;0"",""Occupied"",""Late""}))))&gt;1,""Multiple Bookings"", IF(SUMIFS( 'Tenant Occupancy'!VA$5:VA23,OccupancyUnits,$B13,OccupancyAd"&amp;"dresses,$A13)&gt;0,SUMIFS('Tenant Occupancy'!VA$5:VA23,OccupancyUnits,$B13,OccupancyAddresses,$A13),IFERROR(VLOOKUP($A13&amp;"" ""&amp;$B13, FILTER(ARRAYFORMULA({OccupancyAddresses&amp;"" ""&amp; OccupancyUnits,'Tenant Occupancy'!VA$5:VA23}),INDEX(ARRAYFORMULA({OccupancyAdd"&amp;"resses&amp;"" ""&amp; OccupancyUnits,'Tenant Occupancy'!VA$5:VA23}),0,2)&lt;&gt;""""),2,FALSE),IF(UZ10=TODAY(),""Today"",)))))"),"")</f>
        <v/>
      </c>
      <c r="VA13" s="3" t="str">
        <f>IFERROR(__xludf.DUMMYFUNCTION("IF(ISBLANK($A13),, IF((ARRAYFORMULA(SUM(COUNTIFS(OccupancyAddresses,$A13,OccupancyUnits, $B13, 'Tenant Occupancy'!VB$5:VB23,{""&gt;0"",""Occupied"",""Late""}))))&gt;1,""Multiple Bookings"", IF(SUMIFS( 'Tenant Occupancy'!VB$5:VB23,OccupancyUnits,$B13,OccupancyAd"&amp;"dresses,$A13)&gt;0,SUMIFS('Tenant Occupancy'!VB$5:VB23,OccupancyUnits,$B13,OccupancyAddresses,$A13),IFERROR(VLOOKUP($A13&amp;"" ""&amp;$B13, FILTER(ARRAYFORMULA({OccupancyAddresses&amp;"" ""&amp; OccupancyUnits,'Tenant Occupancy'!VB$5:VB23}),INDEX(ARRAYFORMULA({OccupancyAdd"&amp;"resses&amp;"" ""&amp; OccupancyUnits,'Tenant Occupancy'!VB$5:VB23}),0,2)&lt;&gt;""""),2,FALSE),IF(VA10=TODAY(),""Today"",)))))"),"")</f>
        <v/>
      </c>
      <c r="VB13" s="3" t="str">
        <f>IFERROR(__xludf.DUMMYFUNCTION("IF(ISBLANK($A13),, IF((ARRAYFORMULA(SUM(COUNTIFS(OccupancyAddresses,$A13,OccupancyUnits, $B13, 'Tenant Occupancy'!VC$5:VC23,{""&gt;0"",""Occupied"",""Late""}))))&gt;1,""Multiple Bookings"", IF(SUMIFS( 'Tenant Occupancy'!VC$5:VC23,OccupancyUnits,$B13,OccupancyAd"&amp;"dresses,$A13)&gt;0,SUMIFS('Tenant Occupancy'!VC$5:VC23,OccupancyUnits,$B13,OccupancyAddresses,$A13),IFERROR(VLOOKUP($A13&amp;"" ""&amp;$B13, FILTER(ARRAYFORMULA({OccupancyAddresses&amp;"" ""&amp; OccupancyUnits,'Tenant Occupancy'!VC$5:VC23}),INDEX(ARRAYFORMULA({OccupancyAdd"&amp;"resses&amp;"" ""&amp; OccupancyUnits,'Tenant Occupancy'!VC$5:VC23}),0,2)&lt;&gt;""""),2,FALSE),IF(VB10=TODAY(),""Today"",)))))"),"")</f>
        <v/>
      </c>
      <c r="VC13" s="3" t="str">
        <f>IFERROR(__xludf.DUMMYFUNCTION("IF(ISBLANK($A13),, IF((ARRAYFORMULA(SUM(COUNTIFS(OccupancyAddresses,$A13,OccupancyUnits, $B13, 'Tenant Occupancy'!VD$5:VD23,{""&gt;0"",""Occupied"",""Late""}))))&gt;1,""Multiple Bookings"", IF(SUMIFS( 'Tenant Occupancy'!VD$5:VD23,OccupancyUnits,$B13,OccupancyAd"&amp;"dresses,$A13)&gt;0,SUMIFS('Tenant Occupancy'!VD$5:VD23,OccupancyUnits,$B13,OccupancyAddresses,$A13),IFERROR(VLOOKUP($A13&amp;"" ""&amp;$B13, FILTER(ARRAYFORMULA({OccupancyAddresses&amp;"" ""&amp; OccupancyUnits,'Tenant Occupancy'!VD$5:VD23}),INDEX(ARRAYFORMULA({OccupancyAdd"&amp;"resses&amp;"" ""&amp; OccupancyUnits,'Tenant Occupancy'!VD$5:VD23}),0,2)&lt;&gt;""""),2,FALSE),IF(VC10=TODAY(),""Today"",)))))"),"")</f>
        <v/>
      </c>
      <c r="VD13" s="3" t="str">
        <f>IFERROR(__xludf.DUMMYFUNCTION("IF(ISBLANK($A13),, IF((ARRAYFORMULA(SUM(COUNTIFS(OccupancyAddresses,$A13,OccupancyUnits, $B13, 'Tenant Occupancy'!VE$5:VE23,{""&gt;0"",""Occupied"",""Late""}))))&gt;1,""Multiple Bookings"", IF(SUMIFS( 'Tenant Occupancy'!VE$5:VE23,OccupancyUnits,$B13,OccupancyAd"&amp;"dresses,$A13)&gt;0,SUMIFS('Tenant Occupancy'!VE$5:VE23,OccupancyUnits,$B13,OccupancyAddresses,$A13),IFERROR(VLOOKUP($A13&amp;"" ""&amp;$B13, FILTER(ARRAYFORMULA({OccupancyAddresses&amp;"" ""&amp; OccupancyUnits,'Tenant Occupancy'!VE$5:VE23}),INDEX(ARRAYFORMULA({OccupancyAdd"&amp;"resses&amp;"" ""&amp; OccupancyUnits,'Tenant Occupancy'!VE$5:VE23}),0,2)&lt;&gt;""""),2,FALSE),IF(VD10=TODAY(),""Today"",)))))"),"")</f>
        <v/>
      </c>
      <c r="VE13" s="3" t="str">
        <f>IFERROR(__xludf.DUMMYFUNCTION("IF(ISBLANK($A13),, IF((ARRAYFORMULA(SUM(COUNTIFS(OccupancyAddresses,$A13,OccupancyUnits, $B13, 'Tenant Occupancy'!VF$5:VF23,{""&gt;0"",""Occupied"",""Late""}))))&gt;1,""Multiple Bookings"", IF(SUMIFS( 'Tenant Occupancy'!VF$5:VF23,OccupancyUnits,$B13,OccupancyAd"&amp;"dresses,$A13)&gt;0,SUMIFS('Tenant Occupancy'!VF$5:VF23,OccupancyUnits,$B13,OccupancyAddresses,$A13),IFERROR(VLOOKUP($A13&amp;"" ""&amp;$B13, FILTER(ARRAYFORMULA({OccupancyAddresses&amp;"" ""&amp; OccupancyUnits,'Tenant Occupancy'!VF$5:VF23}),INDEX(ARRAYFORMULA({OccupancyAdd"&amp;"resses&amp;"" ""&amp; OccupancyUnits,'Tenant Occupancy'!VF$5:VF23}),0,2)&lt;&gt;""""),2,FALSE),IF(VE10=TODAY(),""Today"",)))))"),"")</f>
        <v/>
      </c>
      <c r="VF13" s="3" t="str">
        <f>IFERROR(__xludf.DUMMYFUNCTION("IF(ISBLANK($A13),, IF((ARRAYFORMULA(SUM(COUNTIFS(OccupancyAddresses,$A13,OccupancyUnits, $B13, 'Tenant Occupancy'!VG$5:VG23,{""&gt;0"",""Occupied"",""Late""}))))&gt;1,""Multiple Bookings"", IF(SUMIFS( 'Tenant Occupancy'!VG$5:VG23,OccupancyUnits,$B13,OccupancyAd"&amp;"dresses,$A13)&gt;0,SUMIFS('Tenant Occupancy'!VG$5:VG23,OccupancyUnits,$B13,OccupancyAddresses,$A13),IFERROR(VLOOKUP($A13&amp;"" ""&amp;$B13, FILTER(ARRAYFORMULA({OccupancyAddresses&amp;"" ""&amp; OccupancyUnits,'Tenant Occupancy'!VG$5:VG23}),INDEX(ARRAYFORMULA({OccupancyAdd"&amp;"resses&amp;"" ""&amp; OccupancyUnits,'Tenant Occupancy'!VG$5:VG23}),0,2)&lt;&gt;""""),2,FALSE),IF(VF10=TODAY(),""Today"",)))))"),"")</f>
        <v/>
      </c>
      <c r="VG13" s="3" t="str">
        <f>IFERROR(__xludf.DUMMYFUNCTION("IF(ISBLANK($A13),, IF((ARRAYFORMULA(SUM(COUNTIFS(OccupancyAddresses,$A13,OccupancyUnits, $B13, 'Tenant Occupancy'!VH$5:VH23,{""&gt;0"",""Occupied"",""Late""}))))&gt;1,""Multiple Bookings"", IF(SUMIFS( 'Tenant Occupancy'!VH$5:VH23,OccupancyUnits,$B13,OccupancyAd"&amp;"dresses,$A13)&gt;0,SUMIFS('Tenant Occupancy'!VH$5:VH23,OccupancyUnits,$B13,OccupancyAddresses,$A13),IFERROR(VLOOKUP($A13&amp;"" ""&amp;$B13, FILTER(ARRAYFORMULA({OccupancyAddresses&amp;"" ""&amp; OccupancyUnits,'Tenant Occupancy'!VH$5:VH23}),INDEX(ARRAYFORMULA({OccupancyAdd"&amp;"resses&amp;"" ""&amp; OccupancyUnits,'Tenant Occupancy'!VH$5:VH23}),0,2)&lt;&gt;""""),2,FALSE),IF(VG10=TODAY(),""Today"",)))))"),"")</f>
        <v/>
      </c>
      <c r="VH13" s="3" t="str">
        <f>IFERROR(__xludf.DUMMYFUNCTION("IF(ISBLANK($A13),, IF((ARRAYFORMULA(SUM(COUNTIFS(OccupancyAddresses,$A13,OccupancyUnits, $B13, 'Tenant Occupancy'!VI$5:VI23,{""&gt;0"",""Occupied"",""Late""}))))&gt;1,""Multiple Bookings"", IF(SUMIFS( 'Tenant Occupancy'!VI$5:VI23,OccupancyUnits,$B13,OccupancyAd"&amp;"dresses,$A13)&gt;0,SUMIFS('Tenant Occupancy'!VI$5:VI23,OccupancyUnits,$B13,OccupancyAddresses,$A13),IFERROR(VLOOKUP($A13&amp;"" ""&amp;$B13, FILTER(ARRAYFORMULA({OccupancyAddresses&amp;"" ""&amp; OccupancyUnits,'Tenant Occupancy'!VI$5:VI23}),INDEX(ARRAYFORMULA({OccupancyAdd"&amp;"resses&amp;"" ""&amp; OccupancyUnits,'Tenant Occupancy'!VI$5:VI23}),0,2)&lt;&gt;""""),2,FALSE),IF(VH10=TODAY(),""Today"",)))))"),"")</f>
        <v/>
      </c>
      <c r="VI13" s="3" t="str">
        <f>IFERROR(__xludf.DUMMYFUNCTION("IF(ISBLANK($A13),, IF((ARRAYFORMULA(SUM(COUNTIFS(OccupancyAddresses,$A13,OccupancyUnits, $B13, 'Tenant Occupancy'!VJ$5:VJ23,{""&gt;0"",""Occupied"",""Late""}))))&gt;1,""Multiple Bookings"", IF(SUMIFS( 'Tenant Occupancy'!VJ$5:VJ23,OccupancyUnits,$B13,OccupancyAd"&amp;"dresses,$A13)&gt;0,SUMIFS('Tenant Occupancy'!VJ$5:VJ23,OccupancyUnits,$B13,OccupancyAddresses,$A13),IFERROR(VLOOKUP($A13&amp;"" ""&amp;$B13, FILTER(ARRAYFORMULA({OccupancyAddresses&amp;"" ""&amp; OccupancyUnits,'Tenant Occupancy'!VJ$5:VJ23}),INDEX(ARRAYFORMULA({OccupancyAdd"&amp;"resses&amp;"" ""&amp; OccupancyUnits,'Tenant Occupancy'!VJ$5:VJ23}),0,2)&lt;&gt;""""),2,FALSE),IF(VI10=TODAY(),""Today"",)))))"),"")</f>
        <v/>
      </c>
      <c r="VJ13" s="3" t="str">
        <f>IFERROR(__xludf.DUMMYFUNCTION("IF(ISBLANK($A13),, IF((ARRAYFORMULA(SUM(COUNTIFS(OccupancyAddresses,$A13,OccupancyUnits, $B13, 'Tenant Occupancy'!VK$5:VK23,{""&gt;0"",""Occupied"",""Late""}))))&gt;1,""Multiple Bookings"", IF(SUMIFS( 'Tenant Occupancy'!VK$5:VK23,OccupancyUnits,$B13,OccupancyAd"&amp;"dresses,$A13)&gt;0,SUMIFS('Tenant Occupancy'!VK$5:VK23,OccupancyUnits,$B13,OccupancyAddresses,$A13),IFERROR(VLOOKUP($A13&amp;"" ""&amp;$B13, FILTER(ARRAYFORMULA({OccupancyAddresses&amp;"" ""&amp; OccupancyUnits,'Tenant Occupancy'!VK$5:VK23}),INDEX(ARRAYFORMULA({OccupancyAdd"&amp;"resses&amp;"" ""&amp; OccupancyUnits,'Tenant Occupancy'!VK$5:VK23}),0,2)&lt;&gt;""""),2,FALSE),IF(VJ10=TODAY(),""Today"",)))))"),"")</f>
        <v/>
      </c>
      <c r="VK13" s="3" t="str">
        <f>IFERROR(__xludf.DUMMYFUNCTION("IF(ISBLANK($A13),, IF((ARRAYFORMULA(SUM(COUNTIFS(OccupancyAddresses,$A13,OccupancyUnits, $B13, 'Tenant Occupancy'!VL$5:VL23,{""&gt;0"",""Occupied"",""Late""}))))&gt;1,""Multiple Bookings"", IF(SUMIFS( 'Tenant Occupancy'!VL$5:VL23,OccupancyUnits,$B13,OccupancyAd"&amp;"dresses,$A13)&gt;0,SUMIFS('Tenant Occupancy'!VL$5:VL23,OccupancyUnits,$B13,OccupancyAddresses,$A13),IFERROR(VLOOKUP($A13&amp;"" ""&amp;$B13, FILTER(ARRAYFORMULA({OccupancyAddresses&amp;"" ""&amp; OccupancyUnits,'Tenant Occupancy'!VL$5:VL23}),INDEX(ARRAYFORMULA({OccupancyAdd"&amp;"resses&amp;"" ""&amp; OccupancyUnits,'Tenant Occupancy'!VL$5:VL23}),0,2)&lt;&gt;""""),2,FALSE),IF(VK10=TODAY(),""Today"",)))))"),"")</f>
        <v/>
      </c>
      <c r="VL13" s="3" t="str">
        <f>IFERROR(__xludf.DUMMYFUNCTION("IF(ISBLANK($A13),, IF((ARRAYFORMULA(SUM(COUNTIFS(OccupancyAddresses,$A13,OccupancyUnits, $B13, 'Tenant Occupancy'!VM$5:VM23,{""&gt;0"",""Occupied"",""Late""}))))&gt;1,""Multiple Bookings"", IF(SUMIFS( 'Tenant Occupancy'!VM$5:VM23,OccupancyUnits,$B13,OccupancyAd"&amp;"dresses,$A13)&gt;0,SUMIFS('Tenant Occupancy'!VM$5:VM23,OccupancyUnits,$B13,OccupancyAddresses,$A13),IFERROR(VLOOKUP($A13&amp;"" ""&amp;$B13, FILTER(ARRAYFORMULA({OccupancyAddresses&amp;"" ""&amp; OccupancyUnits,'Tenant Occupancy'!VM$5:VM23}),INDEX(ARRAYFORMULA({OccupancyAdd"&amp;"resses&amp;"" ""&amp; OccupancyUnits,'Tenant Occupancy'!VM$5:VM23}),0,2)&lt;&gt;""""),2,FALSE),IF(VL10=TODAY(),""Today"",)))))"),"")</f>
        <v/>
      </c>
      <c r="VM13" s="3" t="str">
        <f>IFERROR(__xludf.DUMMYFUNCTION("IF(ISBLANK($A13),, IF((ARRAYFORMULA(SUM(COUNTIFS(OccupancyAddresses,$A13,OccupancyUnits, $B13, 'Tenant Occupancy'!VN$5:VN23,{""&gt;0"",""Occupied"",""Late""}))))&gt;1,""Multiple Bookings"", IF(SUMIFS( 'Tenant Occupancy'!VN$5:VN23,OccupancyUnits,$B13,OccupancyAd"&amp;"dresses,$A13)&gt;0,SUMIFS('Tenant Occupancy'!VN$5:VN23,OccupancyUnits,$B13,OccupancyAddresses,$A13),IFERROR(VLOOKUP($A13&amp;"" ""&amp;$B13, FILTER(ARRAYFORMULA({OccupancyAddresses&amp;"" ""&amp; OccupancyUnits,'Tenant Occupancy'!VN$5:VN23}),INDEX(ARRAYFORMULA({OccupancyAdd"&amp;"resses&amp;"" ""&amp; OccupancyUnits,'Tenant Occupancy'!VN$5:VN23}),0,2)&lt;&gt;""""),2,FALSE),IF(VM10=TODAY(),""Today"",)))))"),"")</f>
        <v/>
      </c>
      <c r="VN13" s="3" t="str">
        <f>IFERROR(__xludf.DUMMYFUNCTION("IF(ISBLANK($A13),, IF((ARRAYFORMULA(SUM(COUNTIFS(OccupancyAddresses,$A13,OccupancyUnits, $B13, 'Tenant Occupancy'!VO$5:VO23,{""&gt;0"",""Occupied"",""Late""}))))&gt;1,""Multiple Bookings"", IF(SUMIFS( 'Tenant Occupancy'!VO$5:VO23,OccupancyUnits,$B13,OccupancyAd"&amp;"dresses,$A13)&gt;0,SUMIFS('Tenant Occupancy'!VO$5:VO23,OccupancyUnits,$B13,OccupancyAddresses,$A13),IFERROR(VLOOKUP($A13&amp;"" ""&amp;$B13, FILTER(ARRAYFORMULA({OccupancyAddresses&amp;"" ""&amp; OccupancyUnits,'Tenant Occupancy'!VO$5:VO23}),INDEX(ARRAYFORMULA({OccupancyAdd"&amp;"resses&amp;"" ""&amp; OccupancyUnits,'Tenant Occupancy'!VO$5:VO23}),0,2)&lt;&gt;""""),2,FALSE),IF(VN10=TODAY(),""Today"",)))))"),"")</f>
        <v/>
      </c>
      <c r="VO13" s="3" t="str">
        <f>IFERROR(__xludf.DUMMYFUNCTION("IF(ISBLANK($A13),, IF((ARRAYFORMULA(SUM(COUNTIFS(OccupancyAddresses,$A13,OccupancyUnits, $B13, 'Tenant Occupancy'!VP$5:VP23,{""&gt;0"",""Occupied"",""Late""}))))&gt;1,""Multiple Bookings"", IF(SUMIFS( 'Tenant Occupancy'!VP$5:VP23,OccupancyUnits,$B13,OccupancyAd"&amp;"dresses,$A13)&gt;0,SUMIFS('Tenant Occupancy'!VP$5:VP23,OccupancyUnits,$B13,OccupancyAddresses,$A13),IFERROR(VLOOKUP($A13&amp;"" ""&amp;$B13, FILTER(ARRAYFORMULA({OccupancyAddresses&amp;"" ""&amp; OccupancyUnits,'Tenant Occupancy'!VP$5:VP23}),INDEX(ARRAYFORMULA({OccupancyAdd"&amp;"resses&amp;"" ""&amp; OccupancyUnits,'Tenant Occupancy'!VP$5:VP23}),0,2)&lt;&gt;""""),2,FALSE),IF(VO10=TODAY(),""Today"",)))))"),"")</f>
        <v/>
      </c>
      <c r="VP13" s="3" t="str">
        <f>IFERROR(__xludf.DUMMYFUNCTION("IF(ISBLANK($A13),, IF((ARRAYFORMULA(SUM(COUNTIFS(OccupancyAddresses,$A13,OccupancyUnits, $B13, 'Tenant Occupancy'!VQ$5:VQ23,{""&gt;0"",""Occupied"",""Late""}))))&gt;1,""Multiple Bookings"", IF(SUMIFS( 'Tenant Occupancy'!VQ$5:VQ23,OccupancyUnits,$B13,OccupancyAd"&amp;"dresses,$A13)&gt;0,SUMIFS('Tenant Occupancy'!VQ$5:VQ23,OccupancyUnits,$B13,OccupancyAddresses,$A13),IFERROR(VLOOKUP($A13&amp;"" ""&amp;$B13, FILTER(ARRAYFORMULA({OccupancyAddresses&amp;"" ""&amp; OccupancyUnits,'Tenant Occupancy'!VQ$5:VQ23}),INDEX(ARRAYFORMULA({OccupancyAdd"&amp;"resses&amp;"" ""&amp; OccupancyUnits,'Tenant Occupancy'!VQ$5:VQ23}),0,2)&lt;&gt;""""),2,FALSE),IF(VP10=TODAY(),""Today"",)))))"),"")</f>
        <v/>
      </c>
      <c r="VQ13" s="3" t="str">
        <f>IFERROR(__xludf.DUMMYFUNCTION("IF(ISBLANK($A13),, IF((ARRAYFORMULA(SUM(COUNTIFS(OccupancyAddresses,$A13,OccupancyUnits, $B13, 'Tenant Occupancy'!VR$5:VR23,{""&gt;0"",""Occupied"",""Late""}))))&gt;1,""Multiple Bookings"", IF(SUMIFS( 'Tenant Occupancy'!VR$5:VR23,OccupancyUnits,$B13,OccupancyAd"&amp;"dresses,$A13)&gt;0,SUMIFS('Tenant Occupancy'!VR$5:VR23,OccupancyUnits,$B13,OccupancyAddresses,$A13),IFERROR(VLOOKUP($A13&amp;"" ""&amp;$B13, FILTER(ARRAYFORMULA({OccupancyAddresses&amp;"" ""&amp; OccupancyUnits,'Tenant Occupancy'!VR$5:VR23}),INDEX(ARRAYFORMULA({OccupancyAdd"&amp;"resses&amp;"" ""&amp; OccupancyUnits,'Tenant Occupancy'!VR$5:VR23}),0,2)&lt;&gt;""""),2,FALSE),IF(VQ10=TODAY(),""Today"",)))))"),"")</f>
        <v/>
      </c>
      <c r="VR13" s="3" t="str">
        <f>IFERROR(__xludf.DUMMYFUNCTION("IF(ISBLANK($A13),, IF((ARRAYFORMULA(SUM(COUNTIFS(OccupancyAddresses,$A13,OccupancyUnits, $B13, 'Tenant Occupancy'!VS$5:VS23,{""&gt;0"",""Occupied"",""Late""}))))&gt;1,""Multiple Bookings"", IF(SUMIFS( 'Tenant Occupancy'!VS$5:VS23,OccupancyUnits,$B13,OccupancyAd"&amp;"dresses,$A13)&gt;0,SUMIFS('Tenant Occupancy'!VS$5:VS23,OccupancyUnits,$B13,OccupancyAddresses,$A13),IFERROR(VLOOKUP($A13&amp;"" ""&amp;$B13, FILTER(ARRAYFORMULA({OccupancyAddresses&amp;"" ""&amp; OccupancyUnits,'Tenant Occupancy'!VS$5:VS23}),INDEX(ARRAYFORMULA({OccupancyAdd"&amp;"resses&amp;"" ""&amp; OccupancyUnits,'Tenant Occupancy'!VS$5:VS23}),0,2)&lt;&gt;""""),2,FALSE),IF(VR10=TODAY(),""Today"",)))))"),"")</f>
        <v/>
      </c>
      <c r="VS13" s="3" t="str">
        <f>IFERROR(__xludf.DUMMYFUNCTION("IF(ISBLANK($A13),, IF((ARRAYFORMULA(SUM(COUNTIFS(OccupancyAddresses,$A13,OccupancyUnits, $B13, 'Tenant Occupancy'!VT$5:VT23,{""&gt;0"",""Occupied"",""Late""}))))&gt;1,""Multiple Bookings"", IF(SUMIFS( 'Tenant Occupancy'!VT$5:VT23,OccupancyUnits,$B13,OccupancyAd"&amp;"dresses,$A13)&gt;0,SUMIFS('Tenant Occupancy'!VT$5:VT23,OccupancyUnits,$B13,OccupancyAddresses,$A13),IFERROR(VLOOKUP($A13&amp;"" ""&amp;$B13, FILTER(ARRAYFORMULA({OccupancyAddresses&amp;"" ""&amp; OccupancyUnits,'Tenant Occupancy'!VT$5:VT23}),INDEX(ARRAYFORMULA({OccupancyAdd"&amp;"resses&amp;"" ""&amp; OccupancyUnits,'Tenant Occupancy'!VT$5:VT23}),0,2)&lt;&gt;""""),2,FALSE),IF(VS10=TODAY(),""Today"",)))))"),"")</f>
        <v/>
      </c>
      <c r="VT13" s="3" t="str">
        <f>IFERROR(__xludf.DUMMYFUNCTION("IF(ISBLANK($A13),, IF((ARRAYFORMULA(SUM(COUNTIFS(OccupancyAddresses,$A13,OccupancyUnits, $B13, 'Tenant Occupancy'!VU$5:VU23,{""&gt;0"",""Occupied"",""Late""}))))&gt;1,""Multiple Bookings"", IF(SUMIFS( 'Tenant Occupancy'!VU$5:VU23,OccupancyUnits,$B13,OccupancyAd"&amp;"dresses,$A13)&gt;0,SUMIFS('Tenant Occupancy'!VU$5:VU23,OccupancyUnits,$B13,OccupancyAddresses,$A13),IFERROR(VLOOKUP($A13&amp;"" ""&amp;$B13, FILTER(ARRAYFORMULA({OccupancyAddresses&amp;"" ""&amp; OccupancyUnits,'Tenant Occupancy'!VU$5:VU23}),INDEX(ARRAYFORMULA({OccupancyAdd"&amp;"resses&amp;"" ""&amp; OccupancyUnits,'Tenant Occupancy'!VU$5:VU23}),0,2)&lt;&gt;""""),2,FALSE),IF(VT10=TODAY(),""Today"",)))))"),"")</f>
        <v/>
      </c>
      <c r="VU13" s="3" t="str">
        <f>IFERROR(__xludf.DUMMYFUNCTION("IF(ISBLANK($A13),, IF((ARRAYFORMULA(SUM(COUNTIFS(OccupancyAddresses,$A13,OccupancyUnits, $B13, 'Tenant Occupancy'!VV$5:VV23,{""&gt;0"",""Occupied"",""Late""}))))&gt;1,""Multiple Bookings"", IF(SUMIFS( 'Tenant Occupancy'!VV$5:VV23,OccupancyUnits,$B13,OccupancyAd"&amp;"dresses,$A13)&gt;0,SUMIFS('Tenant Occupancy'!VV$5:VV23,OccupancyUnits,$B13,OccupancyAddresses,$A13),IFERROR(VLOOKUP($A13&amp;"" ""&amp;$B13, FILTER(ARRAYFORMULA({OccupancyAddresses&amp;"" ""&amp; OccupancyUnits,'Tenant Occupancy'!VV$5:VV23}),INDEX(ARRAYFORMULA({OccupancyAdd"&amp;"resses&amp;"" ""&amp; OccupancyUnits,'Tenant Occupancy'!VV$5:VV23}),0,2)&lt;&gt;""""),2,FALSE),IF(VU10=TODAY(),""Today"",)))))"),"")</f>
        <v/>
      </c>
      <c r="VV13" s="3" t="str">
        <f>IFERROR(__xludf.DUMMYFUNCTION("IF(ISBLANK($A13),, IF((ARRAYFORMULA(SUM(COUNTIFS(OccupancyAddresses,$A13,OccupancyUnits, $B13, 'Tenant Occupancy'!VW$5:VW23,{""&gt;0"",""Occupied"",""Late""}))))&gt;1,""Multiple Bookings"", IF(SUMIFS( 'Tenant Occupancy'!VW$5:VW23,OccupancyUnits,$B13,OccupancyAd"&amp;"dresses,$A13)&gt;0,SUMIFS('Tenant Occupancy'!VW$5:VW23,OccupancyUnits,$B13,OccupancyAddresses,$A13),IFERROR(VLOOKUP($A13&amp;"" ""&amp;$B13, FILTER(ARRAYFORMULA({OccupancyAddresses&amp;"" ""&amp; OccupancyUnits,'Tenant Occupancy'!VW$5:VW23}),INDEX(ARRAYFORMULA({OccupancyAdd"&amp;"resses&amp;"" ""&amp; OccupancyUnits,'Tenant Occupancy'!VW$5:VW23}),0,2)&lt;&gt;""""),2,FALSE),IF(VV10=TODAY(),""Today"",)))))"),"")</f>
        <v/>
      </c>
      <c r="VW13" s="3" t="str">
        <f>IFERROR(__xludf.DUMMYFUNCTION("IF(ISBLANK($A13),, IF((ARRAYFORMULA(SUM(COUNTIFS(OccupancyAddresses,$A13,OccupancyUnits, $B13, 'Tenant Occupancy'!VX$5:VX23,{""&gt;0"",""Occupied"",""Late""}))))&gt;1,""Multiple Bookings"", IF(SUMIFS( 'Tenant Occupancy'!VX$5:VX23,OccupancyUnits,$B13,OccupancyAd"&amp;"dresses,$A13)&gt;0,SUMIFS('Tenant Occupancy'!VX$5:VX23,OccupancyUnits,$B13,OccupancyAddresses,$A13),IFERROR(VLOOKUP($A13&amp;"" ""&amp;$B13, FILTER(ARRAYFORMULA({OccupancyAddresses&amp;"" ""&amp; OccupancyUnits,'Tenant Occupancy'!VX$5:VX23}),INDEX(ARRAYFORMULA({OccupancyAdd"&amp;"resses&amp;"" ""&amp; OccupancyUnits,'Tenant Occupancy'!VX$5:VX23}),0,2)&lt;&gt;""""),2,FALSE),IF(VW10=TODAY(),""Today"",)))))"),"")</f>
        <v/>
      </c>
      <c r="VX13" s="3" t="str">
        <f>IFERROR(__xludf.DUMMYFUNCTION("IF(ISBLANK($A13),, IF((ARRAYFORMULA(SUM(COUNTIFS(OccupancyAddresses,$A13,OccupancyUnits, $B13, 'Tenant Occupancy'!VY$5:VY23,{""&gt;0"",""Occupied"",""Late""}))))&gt;1,""Multiple Bookings"", IF(SUMIFS( 'Tenant Occupancy'!VY$5:VY23,OccupancyUnits,$B13,OccupancyAd"&amp;"dresses,$A13)&gt;0,SUMIFS('Tenant Occupancy'!VY$5:VY23,OccupancyUnits,$B13,OccupancyAddresses,$A13),IFERROR(VLOOKUP($A13&amp;"" ""&amp;$B13, FILTER(ARRAYFORMULA({OccupancyAddresses&amp;"" ""&amp; OccupancyUnits,'Tenant Occupancy'!VY$5:VY23}),INDEX(ARRAYFORMULA({OccupancyAdd"&amp;"resses&amp;"" ""&amp; OccupancyUnits,'Tenant Occupancy'!VY$5:VY23}),0,2)&lt;&gt;""""),2,FALSE),IF(VX10=TODAY(),""Today"",)))))"),"")</f>
        <v/>
      </c>
      <c r="VY13" s="3" t="str">
        <f>IFERROR(__xludf.DUMMYFUNCTION("IF(ISBLANK($A13),, IF((ARRAYFORMULA(SUM(COUNTIFS(OccupancyAddresses,$A13,OccupancyUnits, $B13, 'Tenant Occupancy'!VZ$5:VZ23,{""&gt;0"",""Occupied"",""Late""}))))&gt;1,""Multiple Bookings"", IF(SUMIFS( 'Tenant Occupancy'!VZ$5:VZ23,OccupancyUnits,$B13,OccupancyAd"&amp;"dresses,$A13)&gt;0,SUMIFS('Tenant Occupancy'!VZ$5:VZ23,OccupancyUnits,$B13,OccupancyAddresses,$A13),IFERROR(VLOOKUP($A13&amp;"" ""&amp;$B13, FILTER(ARRAYFORMULA({OccupancyAddresses&amp;"" ""&amp; OccupancyUnits,'Tenant Occupancy'!VZ$5:VZ23}),INDEX(ARRAYFORMULA({OccupancyAdd"&amp;"resses&amp;"" ""&amp; OccupancyUnits,'Tenant Occupancy'!VZ$5:VZ23}),0,2)&lt;&gt;""""),2,FALSE),IF(VY10=TODAY(),""Today"",)))))"),"")</f>
        <v/>
      </c>
      <c r="VZ13" s="3" t="str">
        <f>IFERROR(__xludf.DUMMYFUNCTION("IF(ISBLANK($A13),, IF((ARRAYFORMULA(SUM(COUNTIFS(OccupancyAddresses,$A13,OccupancyUnits, $B13, 'Tenant Occupancy'!WA$5:WA23,{""&gt;0"",""Occupied"",""Late""}))))&gt;1,""Multiple Bookings"", IF(SUMIFS( 'Tenant Occupancy'!WA$5:WA23,OccupancyUnits,$B13,OccupancyAd"&amp;"dresses,$A13)&gt;0,SUMIFS('Tenant Occupancy'!WA$5:WA23,OccupancyUnits,$B13,OccupancyAddresses,$A13),IFERROR(VLOOKUP($A13&amp;"" ""&amp;$B13, FILTER(ARRAYFORMULA({OccupancyAddresses&amp;"" ""&amp; OccupancyUnits,'Tenant Occupancy'!WA$5:WA23}),INDEX(ARRAYFORMULA({OccupancyAdd"&amp;"resses&amp;"" ""&amp; OccupancyUnits,'Tenant Occupancy'!WA$5:WA23}),0,2)&lt;&gt;""""),2,FALSE),IF(VZ10=TODAY(),""Today"",)))))"),"")</f>
        <v/>
      </c>
      <c r="WA13" s="3" t="str">
        <f>IFERROR(__xludf.DUMMYFUNCTION("IF(ISBLANK($A13),, IF((ARRAYFORMULA(SUM(COUNTIFS(OccupancyAddresses,$A13,OccupancyUnits, $B13, 'Tenant Occupancy'!WB$5:WB23,{""&gt;0"",""Occupied"",""Late""}))))&gt;1,""Multiple Bookings"", IF(SUMIFS( 'Tenant Occupancy'!WB$5:WB23,OccupancyUnits,$B13,OccupancyAd"&amp;"dresses,$A13)&gt;0,SUMIFS('Tenant Occupancy'!WB$5:WB23,OccupancyUnits,$B13,OccupancyAddresses,$A13),IFERROR(VLOOKUP($A13&amp;"" ""&amp;$B13, FILTER(ARRAYFORMULA({OccupancyAddresses&amp;"" ""&amp; OccupancyUnits,'Tenant Occupancy'!WB$5:WB23}),INDEX(ARRAYFORMULA({OccupancyAdd"&amp;"resses&amp;"" ""&amp; OccupancyUnits,'Tenant Occupancy'!WB$5:WB23}),0,2)&lt;&gt;""""),2,FALSE),IF(WA10=TODAY(),""Today"",)))))"),"")</f>
        <v/>
      </c>
      <c r="WB13" s="3" t="str">
        <f>IFERROR(__xludf.DUMMYFUNCTION("IF(ISBLANK($A13),, IF((ARRAYFORMULA(SUM(COUNTIFS(OccupancyAddresses,$A13,OccupancyUnits, $B13, 'Tenant Occupancy'!WC$5:WC23,{""&gt;0"",""Occupied"",""Late""}))))&gt;1,""Multiple Bookings"", IF(SUMIFS( 'Tenant Occupancy'!WC$5:WC23,OccupancyUnits,$B13,OccupancyAd"&amp;"dresses,$A13)&gt;0,SUMIFS('Tenant Occupancy'!WC$5:WC23,OccupancyUnits,$B13,OccupancyAddresses,$A13),IFERROR(VLOOKUP($A13&amp;"" ""&amp;$B13, FILTER(ARRAYFORMULA({OccupancyAddresses&amp;"" ""&amp; OccupancyUnits,'Tenant Occupancy'!WC$5:WC23}),INDEX(ARRAYFORMULA({OccupancyAdd"&amp;"resses&amp;"" ""&amp; OccupancyUnits,'Tenant Occupancy'!WC$5:WC23}),0,2)&lt;&gt;""""),2,FALSE),IF(WB10=TODAY(),""Today"",)))))"),"")</f>
        <v/>
      </c>
      <c r="WC13" s="3" t="str">
        <f>IFERROR(__xludf.DUMMYFUNCTION("IF(ISBLANK($A13),, IF((ARRAYFORMULA(SUM(COUNTIFS(OccupancyAddresses,$A13,OccupancyUnits, $B13, 'Tenant Occupancy'!WD$5:WD23,{""&gt;0"",""Occupied"",""Late""}))))&gt;1,""Multiple Bookings"", IF(SUMIFS( 'Tenant Occupancy'!WD$5:WD23,OccupancyUnits,$B13,OccupancyAd"&amp;"dresses,$A13)&gt;0,SUMIFS('Tenant Occupancy'!WD$5:WD23,OccupancyUnits,$B13,OccupancyAddresses,$A13),IFERROR(VLOOKUP($A13&amp;"" ""&amp;$B13, FILTER(ARRAYFORMULA({OccupancyAddresses&amp;"" ""&amp; OccupancyUnits,'Tenant Occupancy'!WD$5:WD23}),INDEX(ARRAYFORMULA({OccupancyAdd"&amp;"resses&amp;"" ""&amp; OccupancyUnits,'Tenant Occupancy'!WD$5:WD23}),0,2)&lt;&gt;""""),2,FALSE),IF(WC10=TODAY(),""Today"",)))))"),"")</f>
        <v/>
      </c>
      <c r="WD13" s="3" t="str">
        <f>IFERROR(__xludf.DUMMYFUNCTION("IF(ISBLANK($A13),, IF((ARRAYFORMULA(SUM(COUNTIFS(OccupancyAddresses,$A13,OccupancyUnits, $B13, 'Tenant Occupancy'!WE$5:WE23,{""&gt;0"",""Occupied"",""Late""}))))&gt;1,""Multiple Bookings"", IF(SUMIFS( 'Tenant Occupancy'!WE$5:WE23,OccupancyUnits,$B13,OccupancyAd"&amp;"dresses,$A13)&gt;0,SUMIFS('Tenant Occupancy'!WE$5:WE23,OccupancyUnits,$B13,OccupancyAddresses,$A13),IFERROR(VLOOKUP($A13&amp;"" ""&amp;$B13, FILTER(ARRAYFORMULA({OccupancyAddresses&amp;"" ""&amp; OccupancyUnits,'Tenant Occupancy'!WE$5:WE23}),INDEX(ARRAYFORMULA({OccupancyAdd"&amp;"resses&amp;"" ""&amp; OccupancyUnits,'Tenant Occupancy'!WE$5:WE23}),0,2)&lt;&gt;""""),2,FALSE),IF(WD10=TODAY(),""Today"",)))))"),"")</f>
        <v/>
      </c>
      <c r="WE13" s="3" t="str">
        <f>IFERROR(__xludf.DUMMYFUNCTION("IF(ISBLANK($A13),, IF((ARRAYFORMULA(SUM(COUNTIFS(OccupancyAddresses,$A13,OccupancyUnits, $B13, 'Tenant Occupancy'!WF$5:WF23,{""&gt;0"",""Occupied"",""Late""}))))&gt;1,""Multiple Bookings"", IF(SUMIFS( 'Tenant Occupancy'!WF$5:WF23,OccupancyUnits,$B13,OccupancyAd"&amp;"dresses,$A13)&gt;0,SUMIFS('Tenant Occupancy'!WF$5:WF23,OccupancyUnits,$B13,OccupancyAddresses,$A13),IFERROR(VLOOKUP($A13&amp;"" ""&amp;$B13, FILTER(ARRAYFORMULA({OccupancyAddresses&amp;"" ""&amp; OccupancyUnits,'Tenant Occupancy'!WF$5:WF23}),INDEX(ARRAYFORMULA({OccupancyAdd"&amp;"resses&amp;"" ""&amp; OccupancyUnits,'Tenant Occupancy'!WF$5:WF23}),0,2)&lt;&gt;""""),2,FALSE),IF(WE10=TODAY(),""Today"",)))))"),"")</f>
        <v/>
      </c>
      <c r="WF13" s="3" t="str">
        <f>IFERROR(__xludf.DUMMYFUNCTION("IF(ISBLANK($A13),, IF((ARRAYFORMULA(SUM(COUNTIFS(OccupancyAddresses,$A13,OccupancyUnits, $B13, 'Tenant Occupancy'!WG$5:WG23,{""&gt;0"",""Occupied"",""Late""}))))&gt;1,""Multiple Bookings"", IF(SUMIFS( 'Tenant Occupancy'!WG$5:WG23,OccupancyUnits,$B13,OccupancyAd"&amp;"dresses,$A13)&gt;0,SUMIFS('Tenant Occupancy'!WG$5:WG23,OccupancyUnits,$B13,OccupancyAddresses,$A13),IFERROR(VLOOKUP($A13&amp;"" ""&amp;$B13, FILTER(ARRAYFORMULA({OccupancyAddresses&amp;"" ""&amp; OccupancyUnits,'Tenant Occupancy'!WG$5:WG23}),INDEX(ARRAYFORMULA({OccupancyAdd"&amp;"resses&amp;"" ""&amp; OccupancyUnits,'Tenant Occupancy'!WG$5:WG23}),0,2)&lt;&gt;""""),2,FALSE),IF(WF10=TODAY(),""Today"",)))))"),"")</f>
        <v/>
      </c>
      <c r="WG13" s="3" t="str">
        <f>IFERROR(__xludf.DUMMYFUNCTION("IF(ISBLANK($A13),, IF((ARRAYFORMULA(SUM(COUNTIFS(OccupancyAddresses,$A13,OccupancyUnits, $B13, 'Tenant Occupancy'!WH$5:WH23,{""&gt;0"",""Occupied"",""Late""}))))&gt;1,""Multiple Bookings"", IF(SUMIFS( 'Tenant Occupancy'!WH$5:WH23,OccupancyUnits,$B13,OccupancyAd"&amp;"dresses,$A13)&gt;0,SUMIFS('Tenant Occupancy'!WH$5:WH23,OccupancyUnits,$B13,OccupancyAddresses,$A13),IFERROR(VLOOKUP($A13&amp;"" ""&amp;$B13, FILTER(ARRAYFORMULA({OccupancyAddresses&amp;"" ""&amp; OccupancyUnits,'Tenant Occupancy'!WH$5:WH23}),INDEX(ARRAYFORMULA({OccupancyAdd"&amp;"resses&amp;"" ""&amp; OccupancyUnits,'Tenant Occupancy'!WH$5:WH23}),0,2)&lt;&gt;""""),2,FALSE),IF(WG10=TODAY(),""Today"",)))))"),"")</f>
        <v/>
      </c>
      <c r="WH13" s="3" t="str">
        <f>IFERROR(__xludf.DUMMYFUNCTION("IF(ISBLANK($A13),, IF((ARRAYFORMULA(SUM(COUNTIFS(OccupancyAddresses,$A13,OccupancyUnits, $B13, 'Tenant Occupancy'!WI$5:WI23,{""&gt;0"",""Occupied"",""Late""}))))&gt;1,""Multiple Bookings"", IF(SUMIFS( 'Tenant Occupancy'!WI$5:WI23,OccupancyUnits,$B13,OccupancyAd"&amp;"dresses,$A13)&gt;0,SUMIFS('Tenant Occupancy'!WI$5:WI23,OccupancyUnits,$B13,OccupancyAddresses,$A13),IFERROR(VLOOKUP($A13&amp;"" ""&amp;$B13, FILTER(ARRAYFORMULA({OccupancyAddresses&amp;"" ""&amp; OccupancyUnits,'Tenant Occupancy'!WI$5:WI23}),INDEX(ARRAYFORMULA({OccupancyAdd"&amp;"resses&amp;"" ""&amp; OccupancyUnits,'Tenant Occupancy'!WI$5:WI23}),0,2)&lt;&gt;""""),2,FALSE),IF(WH10=TODAY(),""Today"",)))))"),"")</f>
        <v/>
      </c>
      <c r="WI13" s="3" t="str">
        <f>IFERROR(__xludf.DUMMYFUNCTION("IF(ISBLANK($A13),, IF((ARRAYFORMULA(SUM(COUNTIFS(OccupancyAddresses,$A13,OccupancyUnits, $B13, 'Tenant Occupancy'!WJ$5:WJ23,{""&gt;0"",""Occupied"",""Late""}))))&gt;1,""Multiple Bookings"", IF(SUMIFS( 'Tenant Occupancy'!WJ$5:WJ23,OccupancyUnits,$B13,OccupancyAd"&amp;"dresses,$A13)&gt;0,SUMIFS('Tenant Occupancy'!WJ$5:WJ23,OccupancyUnits,$B13,OccupancyAddresses,$A13),IFERROR(VLOOKUP($A13&amp;"" ""&amp;$B13, FILTER(ARRAYFORMULA({OccupancyAddresses&amp;"" ""&amp; OccupancyUnits,'Tenant Occupancy'!WJ$5:WJ23}),INDEX(ARRAYFORMULA({OccupancyAdd"&amp;"resses&amp;"" ""&amp; OccupancyUnits,'Tenant Occupancy'!WJ$5:WJ23}),0,2)&lt;&gt;""""),2,FALSE),IF(WI10=TODAY(),""Today"",)))))"),"")</f>
        <v/>
      </c>
      <c r="WJ13" s="3" t="str">
        <f>IFERROR(__xludf.DUMMYFUNCTION("IF(ISBLANK($A13),, IF((ARRAYFORMULA(SUM(COUNTIFS(OccupancyAddresses,$A13,OccupancyUnits, $B13, 'Tenant Occupancy'!WK$5:WK23,{""&gt;0"",""Occupied"",""Late""}))))&gt;1,""Multiple Bookings"", IF(SUMIFS( 'Tenant Occupancy'!WK$5:WK23,OccupancyUnits,$B13,OccupancyAd"&amp;"dresses,$A13)&gt;0,SUMIFS('Tenant Occupancy'!WK$5:WK23,OccupancyUnits,$B13,OccupancyAddresses,$A13),IFERROR(VLOOKUP($A13&amp;"" ""&amp;$B13, FILTER(ARRAYFORMULA({OccupancyAddresses&amp;"" ""&amp; OccupancyUnits,'Tenant Occupancy'!WK$5:WK23}),INDEX(ARRAYFORMULA({OccupancyAdd"&amp;"resses&amp;"" ""&amp; OccupancyUnits,'Tenant Occupancy'!WK$5:WK23}),0,2)&lt;&gt;""""),2,FALSE),IF(WJ10=TODAY(),""Today"",)))))"),"")</f>
        <v/>
      </c>
      <c r="WK13" s="3" t="str">
        <f>IFERROR(__xludf.DUMMYFUNCTION("IF(ISBLANK($A13),, IF((ARRAYFORMULA(SUM(COUNTIFS(OccupancyAddresses,$A13,OccupancyUnits, $B13, 'Tenant Occupancy'!WL$5:WL23,{""&gt;0"",""Occupied"",""Late""}))))&gt;1,""Multiple Bookings"", IF(SUMIFS( 'Tenant Occupancy'!WL$5:WL23,OccupancyUnits,$B13,OccupancyAd"&amp;"dresses,$A13)&gt;0,SUMIFS('Tenant Occupancy'!WL$5:WL23,OccupancyUnits,$B13,OccupancyAddresses,$A13),IFERROR(VLOOKUP($A13&amp;"" ""&amp;$B13, FILTER(ARRAYFORMULA({OccupancyAddresses&amp;"" ""&amp; OccupancyUnits,'Tenant Occupancy'!WL$5:WL23}),INDEX(ARRAYFORMULA({OccupancyAdd"&amp;"resses&amp;"" ""&amp; OccupancyUnits,'Tenant Occupancy'!WL$5:WL23}),0,2)&lt;&gt;""""),2,FALSE),IF(WK10=TODAY(),""Today"",)))))"),"")</f>
        <v/>
      </c>
      <c r="WL13" s="3" t="str">
        <f>IFERROR(__xludf.DUMMYFUNCTION("IF(ISBLANK($A13),, IF((ARRAYFORMULA(SUM(COUNTIFS(OccupancyAddresses,$A13,OccupancyUnits, $B13, 'Tenant Occupancy'!WM$5:WM23,{""&gt;0"",""Occupied"",""Late""}))))&gt;1,""Multiple Bookings"", IF(SUMIFS( 'Tenant Occupancy'!WM$5:WM23,OccupancyUnits,$B13,OccupancyAd"&amp;"dresses,$A13)&gt;0,SUMIFS('Tenant Occupancy'!WM$5:WM23,OccupancyUnits,$B13,OccupancyAddresses,$A13),IFERROR(VLOOKUP($A13&amp;"" ""&amp;$B13, FILTER(ARRAYFORMULA({OccupancyAddresses&amp;"" ""&amp; OccupancyUnits,'Tenant Occupancy'!WM$5:WM23}),INDEX(ARRAYFORMULA({OccupancyAdd"&amp;"resses&amp;"" ""&amp; OccupancyUnits,'Tenant Occupancy'!WM$5:WM23}),0,2)&lt;&gt;""""),2,FALSE),IF(WL10=TODAY(),""Today"",)))))"),"")</f>
        <v/>
      </c>
      <c r="WM13" s="3" t="str">
        <f>IFERROR(__xludf.DUMMYFUNCTION("IF(ISBLANK($A13),, IF((ARRAYFORMULA(SUM(COUNTIFS(OccupancyAddresses,$A13,OccupancyUnits, $B13, 'Tenant Occupancy'!WN$5:WN23,{""&gt;0"",""Occupied"",""Late""}))))&gt;1,""Multiple Bookings"", IF(SUMIFS( 'Tenant Occupancy'!WN$5:WN23,OccupancyUnits,$B13,OccupancyAd"&amp;"dresses,$A13)&gt;0,SUMIFS('Tenant Occupancy'!WN$5:WN23,OccupancyUnits,$B13,OccupancyAddresses,$A13),IFERROR(VLOOKUP($A13&amp;"" ""&amp;$B13, FILTER(ARRAYFORMULA({OccupancyAddresses&amp;"" ""&amp; OccupancyUnits,'Tenant Occupancy'!WN$5:WN23}),INDEX(ARRAYFORMULA({OccupancyAdd"&amp;"resses&amp;"" ""&amp; OccupancyUnits,'Tenant Occupancy'!WN$5:WN23}),0,2)&lt;&gt;""""),2,FALSE),IF(WM10=TODAY(),""Today"",)))))"),"")</f>
        <v/>
      </c>
      <c r="WN13" s="3" t="str">
        <f>IFERROR(__xludf.DUMMYFUNCTION("IF(ISBLANK($A13),, IF((ARRAYFORMULA(SUM(COUNTIFS(OccupancyAddresses,$A13,OccupancyUnits, $B13, 'Tenant Occupancy'!WO$5:WO23,{""&gt;0"",""Occupied"",""Late""}))))&gt;1,""Multiple Bookings"", IF(SUMIFS( 'Tenant Occupancy'!WO$5:WO23,OccupancyUnits,$B13,OccupancyAd"&amp;"dresses,$A13)&gt;0,SUMIFS('Tenant Occupancy'!WO$5:WO23,OccupancyUnits,$B13,OccupancyAddresses,$A13),IFERROR(VLOOKUP($A13&amp;"" ""&amp;$B13, FILTER(ARRAYFORMULA({OccupancyAddresses&amp;"" ""&amp; OccupancyUnits,'Tenant Occupancy'!WO$5:WO23}),INDEX(ARRAYFORMULA({OccupancyAdd"&amp;"resses&amp;"" ""&amp; OccupancyUnits,'Tenant Occupancy'!WO$5:WO23}),0,2)&lt;&gt;""""),2,FALSE),IF(WN10=TODAY(),""Today"",)))))"),"")</f>
        <v/>
      </c>
      <c r="WO13" s="3" t="str">
        <f>IFERROR(__xludf.DUMMYFUNCTION("IF(ISBLANK($A13),, IF((ARRAYFORMULA(SUM(COUNTIFS(OccupancyAddresses,$A13,OccupancyUnits, $B13, 'Tenant Occupancy'!WP$5:WP23,{""&gt;0"",""Occupied"",""Late""}))))&gt;1,""Multiple Bookings"", IF(SUMIFS( 'Tenant Occupancy'!WP$5:WP23,OccupancyUnits,$B13,OccupancyAd"&amp;"dresses,$A13)&gt;0,SUMIFS('Tenant Occupancy'!WP$5:WP23,OccupancyUnits,$B13,OccupancyAddresses,$A13),IFERROR(VLOOKUP($A13&amp;"" ""&amp;$B13, FILTER(ARRAYFORMULA({OccupancyAddresses&amp;"" ""&amp; OccupancyUnits,'Tenant Occupancy'!WP$5:WP23}),INDEX(ARRAYFORMULA({OccupancyAdd"&amp;"resses&amp;"" ""&amp; OccupancyUnits,'Tenant Occupancy'!WP$5:WP23}),0,2)&lt;&gt;""""),2,FALSE),IF(WO10=TODAY(),""Today"",)))))"),"")</f>
        <v/>
      </c>
      <c r="WP13" s="3" t="str">
        <f>IFERROR(__xludf.DUMMYFUNCTION("IF(ISBLANK($A13),, IF((ARRAYFORMULA(SUM(COUNTIFS(OccupancyAddresses,$A13,OccupancyUnits, $B13, 'Tenant Occupancy'!WQ$5:WQ23,{""&gt;0"",""Occupied"",""Late""}))))&gt;1,""Multiple Bookings"", IF(SUMIFS( 'Tenant Occupancy'!WQ$5:WQ23,OccupancyUnits,$B13,OccupancyAd"&amp;"dresses,$A13)&gt;0,SUMIFS('Tenant Occupancy'!WQ$5:WQ23,OccupancyUnits,$B13,OccupancyAddresses,$A13),IFERROR(VLOOKUP($A13&amp;"" ""&amp;$B13, FILTER(ARRAYFORMULA({OccupancyAddresses&amp;"" ""&amp; OccupancyUnits,'Tenant Occupancy'!WQ$5:WQ23}),INDEX(ARRAYFORMULA({OccupancyAdd"&amp;"resses&amp;"" ""&amp; OccupancyUnits,'Tenant Occupancy'!WQ$5:WQ23}),0,2)&lt;&gt;""""),2,FALSE),IF(WP10=TODAY(),""Today"",)))))"),"")</f>
        <v/>
      </c>
      <c r="WQ13" s="3" t="str">
        <f>IFERROR(__xludf.DUMMYFUNCTION("IF(ISBLANK($A13),, IF((ARRAYFORMULA(SUM(COUNTIFS(OccupancyAddresses,$A13,OccupancyUnits, $B13, 'Tenant Occupancy'!WR$5:WR23,{""&gt;0"",""Occupied"",""Late""}))))&gt;1,""Multiple Bookings"", IF(SUMIFS( 'Tenant Occupancy'!WR$5:WR23,OccupancyUnits,$B13,OccupancyAd"&amp;"dresses,$A13)&gt;0,SUMIFS('Tenant Occupancy'!WR$5:WR23,OccupancyUnits,$B13,OccupancyAddresses,$A13),IFERROR(VLOOKUP($A13&amp;"" ""&amp;$B13, FILTER(ARRAYFORMULA({OccupancyAddresses&amp;"" ""&amp; OccupancyUnits,'Tenant Occupancy'!WR$5:WR23}),INDEX(ARRAYFORMULA({OccupancyAdd"&amp;"resses&amp;"" ""&amp; OccupancyUnits,'Tenant Occupancy'!WR$5:WR23}),0,2)&lt;&gt;""""),2,FALSE),IF(WQ10=TODAY(),""Today"",)))))"),"")</f>
        <v/>
      </c>
      <c r="WR13" s="3" t="str">
        <f>IFERROR(__xludf.DUMMYFUNCTION("IF(ISBLANK($A13),, IF((ARRAYFORMULA(SUM(COUNTIFS(OccupancyAddresses,$A13,OccupancyUnits, $B13, 'Tenant Occupancy'!WS$5:WS23,{""&gt;0"",""Occupied"",""Late""}))))&gt;1,""Multiple Bookings"", IF(SUMIFS( 'Tenant Occupancy'!WS$5:WS23,OccupancyUnits,$B13,OccupancyAd"&amp;"dresses,$A13)&gt;0,SUMIFS('Tenant Occupancy'!WS$5:WS23,OccupancyUnits,$B13,OccupancyAddresses,$A13),IFERROR(VLOOKUP($A13&amp;"" ""&amp;$B13, FILTER(ARRAYFORMULA({OccupancyAddresses&amp;"" ""&amp; OccupancyUnits,'Tenant Occupancy'!WS$5:WS23}),INDEX(ARRAYFORMULA({OccupancyAdd"&amp;"resses&amp;"" ""&amp; OccupancyUnits,'Tenant Occupancy'!WS$5:WS23}),0,2)&lt;&gt;""""),2,FALSE),IF(WR10=TODAY(),""Today"",)))))"),"")</f>
        <v/>
      </c>
      <c r="WS13" s="3" t="str">
        <f>IFERROR(__xludf.DUMMYFUNCTION("IF(ISBLANK($A13),, IF((ARRAYFORMULA(SUM(COUNTIFS(OccupancyAddresses,$A13,OccupancyUnits, $B13, 'Tenant Occupancy'!WT$5:WT23,{""&gt;0"",""Occupied"",""Late""}))))&gt;1,""Multiple Bookings"", IF(SUMIFS( 'Tenant Occupancy'!WT$5:WT23,OccupancyUnits,$B13,OccupancyAd"&amp;"dresses,$A13)&gt;0,SUMIFS('Tenant Occupancy'!WT$5:WT23,OccupancyUnits,$B13,OccupancyAddresses,$A13),IFERROR(VLOOKUP($A13&amp;"" ""&amp;$B13, FILTER(ARRAYFORMULA({OccupancyAddresses&amp;"" ""&amp; OccupancyUnits,'Tenant Occupancy'!WT$5:WT23}),INDEX(ARRAYFORMULA({OccupancyAdd"&amp;"resses&amp;"" ""&amp; OccupancyUnits,'Tenant Occupancy'!WT$5:WT23}),0,2)&lt;&gt;""""),2,FALSE),IF(WS10=TODAY(),""Today"",)))))"),"")</f>
        <v/>
      </c>
      <c r="WT13" s="3" t="str">
        <f>IFERROR(__xludf.DUMMYFUNCTION("IF(ISBLANK($A13),, IF((ARRAYFORMULA(SUM(COUNTIFS(OccupancyAddresses,$A13,OccupancyUnits, $B13, 'Tenant Occupancy'!WU$5:WU23,{""&gt;0"",""Occupied"",""Late""}))))&gt;1,""Multiple Bookings"", IF(SUMIFS( 'Tenant Occupancy'!WU$5:WU23,OccupancyUnits,$B13,OccupancyAd"&amp;"dresses,$A13)&gt;0,SUMIFS('Tenant Occupancy'!WU$5:WU23,OccupancyUnits,$B13,OccupancyAddresses,$A13),IFERROR(VLOOKUP($A13&amp;"" ""&amp;$B13, FILTER(ARRAYFORMULA({OccupancyAddresses&amp;"" ""&amp; OccupancyUnits,'Tenant Occupancy'!WU$5:WU23}),INDEX(ARRAYFORMULA({OccupancyAdd"&amp;"resses&amp;"" ""&amp; OccupancyUnits,'Tenant Occupancy'!WU$5:WU23}),0,2)&lt;&gt;""""),2,FALSE),IF(WT10=TODAY(),""Today"",)))))"),"")</f>
        <v/>
      </c>
      <c r="WU13" s="3" t="str">
        <f>IFERROR(__xludf.DUMMYFUNCTION("IF(ISBLANK($A13),, IF((ARRAYFORMULA(SUM(COUNTIFS(OccupancyAddresses,$A13,OccupancyUnits, $B13, 'Tenant Occupancy'!WV$5:WV23,{""&gt;0"",""Occupied"",""Late""}))))&gt;1,""Multiple Bookings"", IF(SUMIFS( 'Tenant Occupancy'!WV$5:WV23,OccupancyUnits,$B13,OccupancyAd"&amp;"dresses,$A13)&gt;0,SUMIFS('Tenant Occupancy'!WV$5:WV23,OccupancyUnits,$B13,OccupancyAddresses,$A13),IFERROR(VLOOKUP($A13&amp;"" ""&amp;$B13, FILTER(ARRAYFORMULA({OccupancyAddresses&amp;"" ""&amp; OccupancyUnits,'Tenant Occupancy'!WV$5:WV23}),INDEX(ARRAYFORMULA({OccupancyAdd"&amp;"resses&amp;"" ""&amp; OccupancyUnits,'Tenant Occupancy'!WV$5:WV23}),0,2)&lt;&gt;""""),2,FALSE),IF(WU10=TODAY(),""Today"",)))))"),"")</f>
        <v/>
      </c>
      <c r="WV13" s="3" t="str">
        <f>IFERROR(__xludf.DUMMYFUNCTION("IF(ISBLANK($A13),, IF((ARRAYFORMULA(SUM(COUNTIFS(OccupancyAddresses,$A13,OccupancyUnits, $B13, 'Tenant Occupancy'!WW$5:WW23,{""&gt;0"",""Occupied"",""Late""}))))&gt;1,""Multiple Bookings"", IF(SUMIFS( 'Tenant Occupancy'!WW$5:WW23,OccupancyUnits,$B13,OccupancyAd"&amp;"dresses,$A13)&gt;0,SUMIFS('Tenant Occupancy'!WW$5:WW23,OccupancyUnits,$B13,OccupancyAddresses,$A13),IFERROR(VLOOKUP($A13&amp;"" ""&amp;$B13, FILTER(ARRAYFORMULA({OccupancyAddresses&amp;"" ""&amp; OccupancyUnits,'Tenant Occupancy'!WW$5:WW23}),INDEX(ARRAYFORMULA({OccupancyAdd"&amp;"resses&amp;"" ""&amp; OccupancyUnits,'Tenant Occupancy'!WW$5:WW23}),0,2)&lt;&gt;""""),2,FALSE),IF(WV10=TODAY(),""Today"",)))))"),"")</f>
        <v/>
      </c>
      <c r="WW13" s="3" t="str">
        <f>IFERROR(__xludf.DUMMYFUNCTION("IF(ISBLANK($A13),, IF((ARRAYFORMULA(SUM(COUNTIFS(OccupancyAddresses,$A13,OccupancyUnits, $B13, 'Tenant Occupancy'!WX$5:WX23,{""&gt;0"",""Occupied"",""Late""}))))&gt;1,""Multiple Bookings"", IF(SUMIFS( 'Tenant Occupancy'!WX$5:WX23,OccupancyUnits,$B13,OccupancyAd"&amp;"dresses,$A13)&gt;0,SUMIFS('Tenant Occupancy'!WX$5:WX23,OccupancyUnits,$B13,OccupancyAddresses,$A13),IFERROR(VLOOKUP($A13&amp;"" ""&amp;$B13, FILTER(ARRAYFORMULA({OccupancyAddresses&amp;"" ""&amp; OccupancyUnits,'Tenant Occupancy'!WX$5:WX23}),INDEX(ARRAYFORMULA({OccupancyAdd"&amp;"resses&amp;"" ""&amp; OccupancyUnits,'Tenant Occupancy'!WX$5:WX23}),0,2)&lt;&gt;""""),2,FALSE),IF(WW10=TODAY(),""Today"",)))))"),"")</f>
        <v/>
      </c>
      <c r="WX13" s="3" t="str">
        <f>IFERROR(__xludf.DUMMYFUNCTION("IF(ISBLANK($A13),, IF((ARRAYFORMULA(SUM(COUNTIFS(OccupancyAddresses,$A13,OccupancyUnits, $B13, 'Tenant Occupancy'!WY$5:WY23,{""&gt;0"",""Occupied"",""Late""}))))&gt;1,""Multiple Bookings"", IF(SUMIFS( 'Tenant Occupancy'!WY$5:WY23,OccupancyUnits,$B13,OccupancyAd"&amp;"dresses,$A13)&gt;0,SUMIFS('Tenant Occupancy'!WY$5:WY23,OccupancyUnits,$B13,OccupancyAddresses,$A13),IFERROR(VLOOKUP($A13&amp;"" ""&amp;$B13, FILTER(ARRAYFORMULA({OccupancyAddresses&amp;"" ""&amp; OccupancyUnits,'Tenant Occupancy'!WY$5:WY23}),INDEX(ARRAYFORMULA({OccupancyAdd"&amp;"resses&amp;"" ""&amp; OccupancyUnits,'Tenant Occupancy'!WY$5:WY23}),0,2)&lt;&gt;""""),2,FALSE),IF(WX10=TODAY(),""Today"",)))))"),"")</f>
        <v/>
      </c>
      <c r="WY13" s="3" t="str">
        <f>IFERROR(__xludf.DUMMYFUNCTION("IF(ISBLANK($A13),, IF((ARRAYFORMULA(SUM(COUNTIFS(OccupancyAddresses,$A13,OccupancyUnits, $B13, 'Tenant Occupancy'!WZ$5:WZ23,{""&gt;0"",""Occupied"",""Late""}))))&gt;1,""Multiple Bookings"", IF(SUMIFS( 'Tenant Occupancy'!WZ$5:WZ23,OccupancyUnits,$B13,OccupancyAd"&amp;"dresses,$A13)&gt;0,SUMIFS('Tenant Occupancy'!WZ$5:WZ23,OccupancyUnits,$B13,OccupancyAddresses,$A13),IFERROR(VLOOKUP($A13&amp;"" ""&amp;$B13, FILTER(ARRAYFORMULA({OccupancyAddresses&amp;"" ""&amp; OccupancyUnits,'Tenant Occupancy'!WZ$5:WZ23}),INDEX(ARRAYFORMULA({OccupancyAdd"&amp;"resses&amp;"" ""&amp; OccupancyUnits,'Tenant Occupancy'!WZ$5:WZ23}),0,2)&lt;&gt;""""),2,FALSE),IF(WY10=TODAY(),""Today"",)))))"),"")</f>
        <v/>
      </c>
      <c r="WZ13" s="3" t="str">
        <f>IFERROR(__xludf.DUMMYFUNCTION("IF(ISBLANK($A13),, IF((ARRAYFORMULA(SUM(COUNTIFS(OccupancyAddresses,$A13,OccupancyUnits, $B13, 'Tenant Occupancy'!XA$5:XA23,{""&gt;0"",""Occupied"",""Late""}))))&gt;1,""Multiple Bookings"", IF(SUMIFS( 'Tenant Occupancy'!XA$5:XA23,OccupancyUnits,$B13,OccupancyAd"&amp;"dresses,$A13)&gt;0,SUMIFS('Tenant Occupancy'!XA$5:XA23,OccupancyUnits,$B13,OccupancyAddresses,$A13),IFERROR(VLOOKUP($A13&amp;"" ""&amp;$B13, FILTER(ARRAYFORMULA({OccupancyAddresses&amp;"" ""&amp; OccupancyUnits,'Tenant Occupancy'!XA$5:XA23}),INDEX(ARRAYFORMULA({OccupancyAdd"&amp;"resses&amp;"" ""&amp; OccupancyUnits,'Tenant Occupancy'!XA$5:XA23}),0,2)&lt;&gt;""""),2,FALSE),IF(WZ10=TODAY(),""Today"",)))))"),"")</f>
        <v/>
      </c>
      <c r="XA13" s="3" t="str">
        <f>IFERROR(__xludf.DUMMYFUNCTION("IF(ISBLANK($A13),, IF((ARRAYFORMULA(SUM(COUNTIFS(OccupancyAddresses,$A13,OccupancyUnits, $B13, 'Tenant Occupancy'!XB$5:XB23,{""&gt;0"",""Occupied"",""Late""}))))&gt;1,""Multiple Bookings"", IF(SUMIFS( 'Tenant Occupancy'!XB$5:XB23,OccupancyUnits,$B13,OccupancyAd"&amp;"dresses,$A13)&gt;0,SUMIFS('Tenant Occupancy'!XB$5:XB23,OccupancyUnits,$B13,OccupancyAddresses,$A13),IFERROR(VLOOKUP($A13&amp;"" ""&amp;$B13, FILTER(ARRAYFORMULA({OccupancyAddresses&amp;"" ""&amp; OccupancyUnits,'Tenant Occupancy'!XB$5:XB23}),INDEX(ARRAYFORMULA({OccupancyAdd"&amp;"resses&amp;"" ""&amp; OccupancyUnits,'Tenant Occupancy'!XB$5:XB23}),0,2)&lt;&gt;""""),2,FALSE),IF(XA10=TODAY(),""Today"",)))))"),"")</f>
        <v/>
      </c>
      <c r="XB13" s="3" t="str">
        <f>IFERROR(__xludf.DUMMYFUNCTION("IF(ISBLANK($A13),, IF((ARRAYFORMULA(SUM(COUNTIFS(OccupancyAddresses,$A13,OccupancyUnits, $B13, 'Tenant Occupancy'!XC$5:XC23,{""&gt;0"",""Occupied"",""Late""}))))&gt;1,""Multiple Bookings"", IF(SUMIFS( 'Tenant Occupancy'!XC$5:XC23,OccupancyUnits,$B13,OccupancyAd"&amp;"dresses,$A13)&gt;0,SUMIFS('Tenant Occupancy'!XC$5:XC23,OccupancyUnits,$B13,OccupancyAddresses,$A13),IFERROR(VLOOKUP($A13&amp;"" ""&amp;$B13, FILTER(ARRAYFORMULA({OccupancyAddresses&amp;"" ""&amp; OccupancyUnits,'Tenant Occupancy'!XC$5:XC23}),INDEX(ARRAYFORMULA({OccupancyAdd"&amp;"resses&amp;"" ""&amp; OccupancyUnits,'Tenant Occupancy'!XC$5:XC23}),0,2)&lt;&gt;""""),2,FALSE),IF(XB10=TODAY(),""Today"",)))))"),"")</f>
        <v/>
      </c>
      <c r="XC13" s="3" t="str">
        <f>IFERROR(__xludf.DUMMYFUNCTION("IF(ISBLANK($A13),, IF((ARRAYFORMULA(SUM(COUNTIFS(OccupancyAddresses,$A13,OccupancyUnits, $B13, 'Tenant Occupancy'!XD$5:XD23,{""&gt;0"",""Occupied"",""Late""}))))&gt;1,""Multiple Bookings"", IF(SUMIFS( 'Tenant Occupancy'!XD$5:XD23,OccupancyUnits,$B13,OccupancyAd"&amp;"dresses,$A13)&gt;0,SUMIFS('Tenant Occupancy'!XD$5:XD23,OccupancyUnits,$B13,OccupancyAddresses,$A13),IFERROR(VLOOKUP($A13&amp;"" ""&amp;$B13, FILTER(ARRAYFORMULA({OccupancyAddresses&amp;"" ""&amp; OccupancyUnits,'Tenant Occupancy'!XD$5:XD23}),INDEX(ARRAYFORMULA({OccupancyAdd"&amp;"resses&amp;"" ""&amp; OccupancyUnits,'Tenant Occupancy'!XD$5:XD23}),0,2)&lt;&gt;""""),2,FALSE),IF(XC10=TODAY(),""Today"",)))))"),"")</f>
        <v/>
      </c>
      <c r="XD13" s="3" t="str">
        <f>IFERROR(__xludf.DUMMYFUNCTION("IF(ISBLANK($A13),, IF((ARRAYFORMULA(SUM(COUNTIFS(OccupancyAddresses,$A13,OccupancyUnits, $B13, 'Tenant Occupancy'!XE$5:XE23,{""&gt;0"",""Occupied"",""Late""}))))&gt;1,""Multiple Bookings"", IF(SUMIFS( 'Tenant Occupancy'!XE$5:XE23,OccupancyUnits,$B13,OccupancyAd"&amp;"dresses,$A13)&gt;0,SUMIFS('Tenant Occupancy'!XE$5:XE23,OccupancyUnits,$B13,OccupancyAddresses,$A13),IFERROR(VLOOKUP($A13&amp;"" ""&amp;$B13, FILTER(ARRAYFORMULA({OccupancyAddresses&amp;"" ""&amp; OccupancyUnits,'Tenant Occupancy'!XE$5:XE23}),INDEX(ARRAYFORMULA({OccupancyAdd"&amp;"resses&amp;"" ""&amp; OccupancyUnits,'Tenant Occupancy'!XE$5:XE23}),0,2)&lt;&gt;""""),2,FALSE),IF(XD10=TODAY(),""Today"",)))))"),"")</f>
        <v/>
      </c>
      <c r="XE13" s="3" t="str">
        <f>IFERROR(__xludf.DUMMYFUNCTION("IF(ISBLANK($A13),, IF((ARRAYFORMULA(SUM(COUNTIFS(OccupancyAddresses,$A13,OccupancyUnits, $B13, 'Tenant Occupancy'!XF$5:XF23,{""&gt;0"",""Occupied"",""Late""}))))&gt;1,""Multiple Bookings"", IF(SUMIFS( 'Tenant Occupancy'!XF$5:XF23,OccupancyUnits,$B13,OccupancyAd"&amp;"dresses,$A13)&gt;0,SUMIFS('Tenant Occupancy'!XF$5:XF23,OccupancyUnits,$B13,OccupancyAddresses,$A13),IFERROR(VLOOKUP($A13&amp;"" ""&amp;$B13, FILTER(ARRAYFORMULA({OccupancyAddresses&amp;"" ""&amp; OccupancyUnits,'Tenant Occupancy'!XF$5:XF23}),INDEX(ARRAYFORMULA({OccupancyAdd"&amp;"resses&amp;"" ""&amp; OccupancyUnits,'Tenant Occupancy'!XF$5:XF23}),0,2)&lt;&gt;""""),2,FALSE),IF(XE10=TODAY(),""Today"",)))))"),"")</f>
        <v/>
      </c>
      <c r="XF13" s="3" t="str">
        <f>IFERROR(__xludf.DUMMYFUNCTION("IF(ISBLANK($A13),, IF((ARRAYFORMULA(SUM(COUNTIFS(OccupancyAddresses,$A13,OccupancyUnits, $B13, 'Tenant Occupancy'!XG$5:XG23,{""&gt;0"",""Occupied"",""Late""}))))&gt;1,""Multiple Bookings"", IF(SUMIFS( 'Tenant Occupancy'!XG$5:XG23,OccupancyUnits,$B13,OccupancyAd"&amp;"dresses,$A13)&gt;0,SUMIFS('Tenant Occupancy'!XG$5:XG23,OccupancyUnits,$B13,OccupancyAddresses,$A13),IFERROR(VLOOKUP($A13&amp;"" ""&amp;$B13, FILTER(ARRAYFORMULA({OccupancyAddresses&amp;"" ""&amp; OccupancyUnits,'Tenant Occupancy'!XG$5:XG23}),INDEX(ARRAYFORMULA({OccupancyAdd"&amp;"resses&amp;"" ""&amp; OccupancyUnits,'Tenant Occupancy'!XG$5:XG23}),0,2)&lt;&gt;""""),2,FALSE),IF(XF10=TODAY(),""Today"",)))))"),"")</f>
        <v/>
      </c>
      <c r="XG13" s="3" t="str">
        <f>IFERROR(__xludf.DUMMYFUNCTION("IF(ISBLANK($A13),, IF((ARRAYFORMULA(SUM(COUNTIFS(OccupancyAddresses,$A13,OccupancyUnits, $B13, 'Tenant Occupancy'!XH$5:XH23,{""&gt;0"",""Occupied"",""Late""}))))&gt;1,""Multiple Bookings"", IF(SUMIFS( 'Tenant Occupancy'!XH$5:XH23,OccupancyUnits,$B13,OccupancyAd"&amp;"dresses,$A13)&gt;0,SUMIFS('Tenant Occupancy'!XH$5:XH23,OccupancyUnits,$B13,OccupancyAddresses,$A13),IFERROR(VLOOKUP($A13&amp;"" ""&amp;$B13, FILTER(ARRAYFORMULA({OccupancyAddresses&amp;"" ""&amp; OccupancyUnits,'Tenant Occupancy'!XH$5:XH23}),INDEX(ARRAYFORMULA({OccupancyAdd"&amp;"resses&amp;"" ""&amp; OccupancyUnits,'Tenant Occupancy'!XH$5:XH23}),0,2)&lt;&gt;""""),2,FALSE),IF(XG10=TODAY(),""Today"",)))))"),"")</f>
        <v/>
      </c>
      <c r="XH13" s="3" t="str">
        <f>IFERROR(__xludf.DUMMYFUNCTION("IF(ISBLANK($A13),, IF((ARRAYFORMULA(SUM(COUNTIFS(OccupancyAddresses,$A13,OccupancyUnits, $B13, 'Tenant Occupancy'!XI$5:XI23,{""&gt;0"",""Occupied"",""Late""}))))&gt;1,""Multiple Bookings"", IF(SUMIFS( 'Tenant Occupancy'!XI$5:XI23,OccupancyUnits,$B13,OccupancyAd"&amp;"dresses,$A13)&gt;0,SUMIFS('Tenant Occupancy'!XI$5:XI23,OccupancyUnits,$B13,OccupancyAddresses,$A13),IFERROR(VLOOKUP($A13&amp;"" ""&amp;$B13, FILTER(ARRAYFORMULA({OccupancyAddresses&amp;"" ""&amp; OccupancyUnits,'Tenant Occupancy'!XI$5:XI23}),INDEX(ARRAYFORMULA({OccupancyAdd"&amp;"resses&amp;"" ""&amp; OccupancyUnits,'Tenant Occupancy'!XI$5:XI23}),0,2)&lt;&gt;""""),2,FALSE),IF(XH10=TODAY(),""Today"",)))))"),"")</f>
        <v/>
      </c>
      <c r="XI13" s="3" t="str">
        <f>IFERROR(__xludf.DUMMYFUNCTION("IF(ISBLANK($A13),, IF((ARRAYFORMULA(SUM(COUNTIFS(OccupancyAddresses,$A13,OccupancyUnits, $B13, 'Tenant Occupancy'!XJ$5:XJ23,{""&gt;0"",""Occupied"",""Late""}))))&gt;1,""Multiple Bookings"", IF(SUMIFS( 'Tenant Occupancy'!XJ$5:XJ23,OccupancyUnits,$B13,OccupancyAd"&amp;"dresses,$A13)&gt;0,SUMIFS('Tenant Occupancy'!XJ$5:XJ23,OccupancyUnits,$B13,OccupancyAddresses,$A13),IFERROR(VLOOKUP($A13&amp;"" ""&amp;$B13, FILTER(ARRAYFORMULA({OccupancyAddresses&amp;"" ""&amp; OccupancyUnits,'Tenant Occupancy'!XJ$5:XJ23}),INDEX(ARRAYFORMULA({OccupancyAdd"&amp;"resses&amp;"" ""&amp; OccupancyUnits,'Tenant Occupancy'!XJ$5:XJ23}),0,2)&lt;&gt;""""),2,FALSE),IF(XI10=TODAY(),""Today"",)))))"),"")</f>
        <v/>
      </c>
      <c r="XJ13" s="3" t="str">
        <f>IFERROR(__xludf.DUMMYFUNCTION("IF(ISBLANK($A13),, IF((ARRAYFORMULA(SUM(COUNTIFS(OccupancyAddresses,$A13,OccupancyUnits, $B13, 'Tenant Occupancy'!XK$5:XK23,{""&gt;0"",""Occupied"",""Late""}))))&gt;1,""Multiple Bookings"", IF(SUMIFS( 'Tenant Occupancy'!XK$5:XK23,OccupancyUnits,$B13,OccupancyAd"&amp;"dresses,$A13)&gt;0,SUMIFS('Tenant Occupancy'!XK$5:XK23,OccupancyUnits,$B13,OccupancyAddresses,$A13),IFERROR(VLOOKUP($A13&amp;"" ""&amp;$B13, FILTER(ARRAYFORMULA({OccupancyAddresses&amp;"" ""&amp; OccupancyUnits,'Tenant Occupancy'!XK$5:XK23}),INDEX(ARRAYFORMULA({OccupancyAdd"&amp;"resses&amp;"" ""&amp; OccupancyUnits,'Tenant Occupancy'!XK$5:XK23}),0,2)&lt;&gt;""""),2,FALSE),IF(XJ10=TODAY(),""Today"",)))))"),"")</f>
        <v/>
      </c>
      <c r="XK13" s="3" t="str">
        <f>IFERROR(__xludf.DUMMYFUNCTION("IF(ISBLANK($A13),, IF((ARRAYFORMULA(SUM(COUNTIFS(OccupancyAddresses,$A13,OccupancyUnits, $B13, 'Tenant Occupancy'!XL$5:XL23,{""&gt;0"",""Occupied"",""Late""}))))&gt;1,""Multiple Bookings"", IF(SUMIFS( 'Tenant Occupancy'!XL$5:XL23,OccupancyUnits,$B13,OccupancyAd"&amp;"dresses,$A13)&gt;0,SUMIFS('Tenant Occupancy'!XL$5:XL23,OccupancyUnits,$B13,OccupancyAddresses,$A13),IFERROR(VLOOKUP($A13&amp;"" ""&amp;$B13, FILTER(ARRAYFORMULA({OccupancyAddresses&amp;"" ""&amp; OccupancyUnits,'Tenant Occupancy'!XL$5:XL23}),INDEX(ARRAYFORMULA({OccupancyAdd"&amp;"resses&amp;"" ""&amp; OccupancyUnits,'Tenant Occupancy'!XL$5:XL23}),0,2)&lt;&gt;""""),2,FALSE),IF(XK10=TODAY(),""Today"",)))))"),"")</f>
        <v/>
      </c>
      <c r="XL13" s="3" t="str">
        <f>IFERROR(__xludf.DUMMYFUNCTION("IF(ISBLANK($A13),, IF((ARRAYFORMULA(SUM(COUNTIFS(OccupancyAddresses,$A13,OccupancyUnits, $B13, 'Tenant Occupancy'!XM$5:XM23,{""&gt;0"",""Occupied"",""Late""}))))&gt;1,""Multiple Bookings"", IF(SUMIFS( 'Tenant Occupancy'!XM$5:XM23,OccupancyUnits,$B13,OccupancyAd"&amp;"dresses,$A13)&gt;0,SUMIFS('Tenant Occupancy'!XM$5:XM23,OccupancyUnits,$B13,OccupancyAddresses,$A13),IFERROR(VLOOKUP($A13&amp;"" ""&amp;$B13, FILTER(ARRAYFORMULA({OccupancyAddresses&amp;"" ""&amp; OccupancyUnits,'Tenant Occupancy'!XM$5:XM23}),INDEX(ARRAYFORMULA({OccupancyAdd"&amp;"resses&amp;"" ""&amp; OccupancyUnits,'Tenant Occupancy'!XM$5:XM23}),0,2)&lt;&gt;""""),2,FALSE),IF(XL10=TODAY(),""Today"",)))))"),"")</f>
        <v/>
      </c>
      <c r="XM13" s="3" t="str">
        <f>IFERROR(__xludf.DUMMYFUNCTION("IF(ISBLANK($A13),, IF((ARRAYFORMULA(SUM(COUNTIFS(OccupancyAddresses,$A13,OccupancyUnits, $B13, 'Tenant Occupancy'!XN$5:XN23,{""&gt;0"",""Occupied"",""Late""}))))&gt;1,""Multiple Bookings"", IF(SUMIFS( 'Tenant Occupancy'!XN$5:XN23,OccupancyUnits,$B13,OccupancyAd"&amp;"dresses,$A13)&gt;0,SUMIFS('Tenant Occupancy'!XN$5:XN23,OccupancyUnits,$B13,OccupancyAddresses,$A13),IFERROR(VLOOKUP($A13&amp;"" ""&amp;$B13, FILTER(ARRAYFORMULA({OccupancyAddresses&amp;"" ""&amp; OccupancyUnits,'Tenant Occupancy'!XN$5:XN23}),INDEX(ARRAYFORMULA({OccupancyAdd"&amp;"resses&amp;"" ""&amp; OccupancyUnits,'Tenant Occupancy'!XN$5:XN23}),0,2)&lt;&gt;""""),2,FALSE),IF(XM10=TODAY(),""Today"",)))))"),"")</f>
        <v/>
      </c>
      <c r="XN13" s="3" t="str">
        <f>IFERROR(__xludf.DUMMYFUNCTION("IF(ISBLANK($A13),, IF((ARRAYFORMULA(SUM(COUNTIFS(OccupancyAddresses,$A13,OccupancyUnits, $B13, 'Tenant Occupancy'!XO$5:XO23,{""&gt;0"",""Occupied"",""Late""}))))&gt;1,""Multiple Bookings"", IF(SUMIFS( 'Tenant Occupancy'!XO$5:XO23,OccupancyUnits,$B13,OccupancyAd"&amp;"dresses,$A13)&gt;0,SUMIFS('Tenant Occupancy'!XO$5:XO23,OccupancyUnits,$B13,OccupancyAddresses,$A13),IFERROR(VLOOKUP($A13&amp;"" ""&amp;$B13, FILTER(ARRAYFORMULA({OccupancyAddresses&amp;"" ""&amp; OccupancyUnits,'Tenant Occupancy'!XO$5:XO23}),INDEX(ARRAYFORMULA({OccupancyAdd"&amp;"resses&amp;"" ""&amp; OccupancyUnits,'Tenant Occupancy'!XO$5:XO23}),0,2)&lt;&gt;""""),2,FALSE),IF(XN10=TODAY(),""Today"",)))))"),"")</f>
        <v/>
      </c>
      <c r="XO13" s="3" t="str">
        <f>IFERROR(__xludf.DUMMYFUNCTION("IF(ISBLANK($A13),, IF((ARRAYFORMULA(SUM(COUNTIFS(OccupancyAddresses,$A13,OccupancyUnits, $B13, 'Tenant Occupancy'!XP$5:XP23,{""&gt;0"",""Occupied"",""Late""}))))&gt;1,""Multiple Bookings"", IF(SUMIFS( 'Tenant Occupancy'!XP$5:XP23,OccupancyUnits,$B13,OccupancyAd"&amp;"dresses,$A13)&gt;0,SUMIFS('Tenant Occupancy'!XP$5:XP23,OccupancyUnits,$B13,OccupancyAddresses,$A13),IFERROR(VLOOKUP($A13&amp;"" ""&amp;$B13, FILTER(ARRAYFORMULA({OccupancyAddresses&amp;"" ""&amp; OccupancyUnits,'Tenant Occupancy'!XP$5:XP23}),INDEX(ARRAYFORMULA({OccupancyAdd"&amp;"resses&amp;"" ""&amp; OccupancyUnits,'Tenant Occupancy'!XP$5:XP23}),0,2)&lt;&gt;""""),2,FALSE),IF(XO10=TODAY(),""Today"",)))))"),"")</f>
        <v/>
      </c>
      <c r="XP13" s="3" t="str">
        <f>IFERROR(__xludf.DUMMYFUNCTION("IF(ISBLANK($A13),, IF((ARRAYFORMULA(SUM(COUNTIFS(OccupancyAddresses,$A13,OccupancyUnits, $B13, 'Tenant Occupancy'!XQ$5:XQ23,{""&gt;0"",""Occupied"",""Late""}))))&gt;1,""Multiple Bookings"", IF(SUMIFS( 'Tenant Occupancy'!XQ$5:XQ23,OccupancyUnits,$B13,OccupancyAd"&amp;"dresses,$A13)&gt;0,SUMIFS('Tenant Occupancy'!XQ$5:XQ23,OccupancyUnits,$B13,OccupancyAddresses,$A13),IFERROR(VLOOKUP($A13&amp;"" ""&amp;$B13, FILTER(ARRAYFORMULA({OccupancyAddresses&amp;"" ""&amp; OccupancyUnits,'Tenant Occupancy'!XQ$5:XQ23}),INDEX(ARRAYFORMULA({OccupancyAdd"&amp;"resses&amp;"" ""&amp; OccupancyUnits,'Tenant Occupancy'!XQ$5:XQ23}),0,2)&lt;&gt;""""),2,FALSE),IF(XP10=TODAY(),""Today"",)))))"),"")</f>
        <v/>
      </c>
      <c r="XQ13" s="3" t="str">
        <f>IFERROR(__xludf.DUMMYFUNCTION("IF(ISBLANK($A13),, IF((ARRAYFORMULA(SUM(COUNTIFS(OccupancyAddresses,$A13,OccupancyUnits, $B13, 'Tenant Occupancy'!XR$5:XR23,{""&gt;0"",""Occupied"",""Late""}))))&gt;1,""Multiple Bookings"", IF(SUMIFS( 'Tenant Occupancy'!XR$5:XR23,OccupancyUnits,$B13,OccupancyAd"&amp;"dresses,$A13)&gt;0,SUMIFS('Tenant Occupancy'!XR$5:XR23,OccupancyUnits,$B13,OccupancyAddresses,$A13),IFERROR(VLOOKUP($A13&amp;"" ""&amp;$B13, FILTER(ARRAYFORMULA({OccupancyAddresses&amp;"" ""&amp; OccupancyUnits,'Tenant Occupancy'!XR$5:XR23}),INDEX(ARRAYFORMULA({OccupancyAdd"&amp;"resses&amp;"" ""&amp; OccupancyUnits,'Tenant Occupancy'!XR$5:XR23}),0,2)&lt;&gt;""""),2,FALSE),IF(XQ10=TODAY(),""Today"",)))))"),"")</f>
        <v/>
      </c>
      <c r="XR13" s="3" t="str">
        <f>IFERROR(__xludf.DUMMYFUNCTION("IF(ISBLANK($A13),, IF((ARRAYFORMULA(SUM(COUNTIFS(OccupancyAddresses,$A13,OccupancyUnits, $B13, 'Tenant Occupancy'!XS$5:XS23,{""&gt;0"",""Occupied"",""Late""}))))&gt;1,""Multiple Bookings"", IF(SUMIFS( 'Tenant Occupancy'!XS$5:XS23,OccupancyUnits,$B13,OccupancyAd"&amp;"dresses,$A13)&gt;0,SUMIFS('Tenant Occupancy'!XS$5:XS23,OccupancyUnits,$B13,OccupancyAddresses,$A13),IFERROR(VLOOKUP($A13&amp;"" ""&amp;$B13, FILTER(ARRAYFORMULA({OccupancyAddresses&amp;"" ""&amp; OccupancyUnits,'Tenant Occupancy'!XS$5:XS23}),INDEX(ARRAYFORMULA({OccupancyAdd"&amp;"resses&amp;"" ""&amp; OccupancyUnits,'Tenant Occupancy'!XS$5:XS23}),0,2)&lt;&gt;""""),2,FALSE),IF(XR10=TODAY(),""Today"",)))))"),"")</f>
        <v/>
      </c>
      <c r="XS13" s="3" t="str">
        <f>IFERROR(__xludf.DUMMYFUNCTION("IF(ISBLANK($A13),, IF((ARRAYFORMULA(SUM(COUNTIFS(OccupancyAddresses,$A13,OccupancyUnits, $B13, 'Tenant Occupancy'!XT$5:XT23,{""&gt;0"",""Occupied"",""Late""}))))&gt;1,""Multiple Bookings"", IF(SUMIFS( 'Tenant Occupancy'!XT$5:XT23,OccupancyUnits,$B13,OccupancyAd"&amp;"dresses,$A13)&gt;0,SUMIFS('Tenant Occupancy'!XT$5:XT23,OccupancyUnits,$B13,OccupancyAddresses,$A13),IFERROR(VLOOKUP($A13&amp;"" ""&amp;$B13, FILTER(ARRAYFORMULA({OccupancyAddresses&amp;"" ""&amp; OccupancyUnits,'Tenant Occupancy'!XT$5:XT23}),INDEX(ARRAYFORMULA({OccupancyAdd"&amp;"resses&amp;"" ""&amp; OccupancyUnits,'Tenant Occupancy'!XT$5:XT23}),0,2)&lt;&gt;""""),2,FALSE),IF(XS10=TODAY(),""Today"",)))))"),"")</f>
        <v/>
      </c>
      <c r="XT13" s="3" t="str">
        <f>IFERROR(__xludf.DUMMYFUNCTION("IF(ISBLANK($A13),, IF((ARRAYFORMULA(SUM(COUNTIFS(OccupancyAddresses,$A13,OccupancyUnits, $B13, 'Tenant Occupancy'!XU$5:XU23,{""&gt;0"",""Occupied"",""Late""}))))&gt;1,""Multiple Bookings"", IF(SUMIFS( 'Tenant Occupancy'!XU$5:XU23,OccupancyUnits,$B13,OccupancyAd"&amp;"dresses,$A13)&gt;0,SUMIFS('Tenant Occupancy'!XU$5:XU23,OccupancyUnits,$B13,OccupancyAddresses,$A13),IFERROR(VLOOKUP($A13&amp;"" ""&amp;$B13, FILTER(ARRAYFORMULA({OccupancyAddresses&amp;"" ""&amp; OccupancyUnits,'Tenant Occupancy'!XU$5:XU23}),INDEX(ARRAYFORMULA({OccupancyAdd"&amp;"resses&amp;"" ""&amp; OccupancyUnits,'Tenant Occupancy'!XU$5:XU23}),0,2)&lt;&gt;""""),2,FALSE),IF(XT10=TODAY(),""Today"",)))))"),"")</f>
        <v/>
      </c>
      <c r="XU13" s="3" t="str">
        <f>IFERROR(__xludf.DUMMYFUNCTION("IF(ISBLANK($A13),, IF((ARRAYFORMULA(SUM(COUNTIFS(OccupancyAddresses,$A13,OccupancyUnits, $B13, 'Tenant Occupancy'!XV$5:XV23,{""&gt;0"",""Occupied"",""Late""}))))&gt;1,""Multiple Bookings"", IF(SUMIFS( 'Tenant Occupancy'!XV$5:XV23,OccupancyUnits,$B13,OccupancyAd"&amp;"dresses,$A13)&gt;0,SUMIFS('Tenant Occupancy'!XV$5:XV23,OccupancyUnits,$B13,OccupancyAddresses,$A13),IFERROR(VLOOKUP($A13&amp;"" ""&amp;$B13, FILTER(ARRAYFORMULA({OccupancyAddresses&amp;"" ""&amp; OccupancyUnits,'Tenant Occupancy'!XV$5:XV23}),INDEX(ARRAYFORMULA({OccupancyAdd"&amp;"resses&amp;"" ""&amp; OccupancyUnits,'Tenant Occupancy'!XV$5:XV23}),0,2)&lt;&gt;""""),2,FALSE),IF(XU10=TODAY(),""Today"",)))))"),"")</f>
        <v/>
      </c>
      <c r="XV13" s="3" t="str">
        <f>IFERROR(__xludf.DUMMYFUNCTION("IF(ISBLANK($A13),, IF((ARRAYFORMULA(SUM(COUNTIFS(OccupancyAddresses,$A13,OccupancyUnits, $B13, 'Tenant Occupancy'!XW$5:XW23,{""&gt;0"",""Occupied"",""Late""}))))&gt;1,""Multiple Bookings"", IF(SUMIFS( 'Tenant Occupancy'!XW$5:XW23,OccupancyUnits,$B13,OccupancyAd"&amp;"dresses,$A13)&gt;0,SUMIFS('Tenant Occupancy'!XW$5:XW23,OccupancyUnits,$B13,OccupancyAddresses,$A13),IFERROR(VLOOKUP($A13&amp;"" ""&amp;$B13, FILTER(ARRAYFORMULA({OccupancyAddresses&amp;"" ""&amp; OccupancyUnits,'Tenant Occupancy'!XW$5:XW23}),INDEX(ARRAYFORMULA({OccupancyAdd"&amp;"resses&amp;"" ""&amp; OccupancyUnits,'Tenant Occupancy'!XW$5:XW23}),0,2)&lt;&gt;""""),2,FALSE),IF(XV10=TODAY(),""Today"",)))))"),"")</f>
        <v/>
      </c>
      <c r="XW13" s="3" t="str">
        <f>IFERROR(__xludf.DUMMYFUNCTION("IF(ISBLANK($A13),, IF((ARRAYFORMULA(SUM(COUNTIFS(OccupancyAddresses,$A13,OccupancyUnits, $B13, 'Tenant Occupancy'!XX$5:XX23,{""&gt;0"",""Occupied"",""Late""}))))&gt;1,""Multiple Bookings"", IF(SUMIFS( 'Tenant Occupancy'!XX$5:XX23,OccupancyUnits,$B13,OccupancyAd"&amp;"dresses,$A13)&gt;0,SUMIFS('Tenant Occupancy'!XX$5:XX23,OccupancyUnits,$B13,OccupancyAddresses,$A13),IFERROR(VLOOKUP($A13&amp;"" ""&amp;$B13, FILTER(ARRAYFORMULA({OccupancyAddresses&amp;"" ""&amp; OccupancyUnits,'Tenant Occupancy'!XX$5:XX23}),INDEX(ARRAYFORMULA({OccupancyAdd"&amp;"resses&amp;"" ""&amp; OccupancyUnits,'Tenant Occupancy'!XX$5:XX23}),0,2)&lt;&gt;""""),2,FALSE),IF(XW10=TODAY(),""Today"",)))))"),"")</f>
        <v/>
      </c>
      <c r="XX13" s="3" t="str">
        <f>IFERROR(__xludf.DUMMYFUNCTION("IF(ISBLANK($A13),, IF((ARRAYFORMULA(SUM(COUNTIFS(OccupancyAddresses,$A13,OccupancyUnits, $B13, 'Tenant Occupancy'!XY$5:XY23,{""&gt;0"",""Occupied"",""Late""}))))&gt;1,""Multiple Bookings"", IF(SUMIFS( 'Tenant Occupancy'!XY$5:XY23,OccupancyUnits,$B13,OccupancyAd"&amp;"dresses,$A13)&gt;0,SUMIFS('Tenant Occupancy'!XY$5:XY23,OccupancyUnits,$B13,OccupancyAddresses,$A13),IFERROR(VLOOKUP($A13&amp;"" ""&amp;$B13, FILTER(ARRAYFORMULA({OccupancyAddresses&amp;"" ""&amp; OccupancyUnits,'Tenant Occupancy'!XY$5:XY23}),INDEX(ARRAYFORMULA({OccupancyAdd"&amp;"resses&amp;"" ""&amp; OccupancyUnits,'Tenant Occupancy'!XY$5:XY23}),0,2)&lt;&gt;""""),2,FALSE),IF(XX10=TODAY(),""Today"",)))))"),"")</f>
        <v/>
      </c>
      <c r="XY13" s="3" t="str">
        <f>IFERROR(__xludf.DUMMYFUNCTION("IF(ISBLANK($A13),, IF((ARRAYFORMULA(SUM(COUNTIFS(OccupancyAddresses,$A13,OccupancyUnits, $B13, 'Tenant Occupancy'!XZ$5:XZ23,{""&gt;0"",""Occupied"",""Late""}))))&gt;1,""Multiple Bookings"", IF(SUMIFS( 'Tenant Occupancy'!XZ$5:XZ23,OccupancyUnits,$B13,OccupancyAd"&amp;"dresses,$A13)&gt;0,SUMIFS('Tenant Occupancy'!XZ$5:XZ23,OccupancyUnits,$B13,OccupancyAddresses,$A13),IFERROR(VLOOKUP($A13&amp;"" ""&amp;$B13, FILTER(ARRAYFORMULA({OccupancyAddresses&amp;"" ""&amp; OccupancyUnits,'Tenant Occupancy'!XZ$5:XZ23}),INDEX(ARRAYFORMULA({OccupancyAdd"&amp;"resses&amp;"" ""&amp; OccupancyUnits,'Tenant Occupancy'!XZ$5:XZ23}),0,2)&lt;&gt;""""),2,FALSE),IF(XY10=TODAY(),""Today"",)))))"),"")</f>
        <v/>
      </c>
      <c r="XZ13" s="3" t="str">
        <f>IFERROR(__xludf.DUMMYFUNCTION("IF(ISBLANK($A13),, IF((ARRAYFORMULA(SUM(COUNTIFS(OccupancyAddresses,$A13,OccupancyUnits, $B13, 'Tenant Occupancy'!YA$5:YA23,{""&gt;0"",""Occupied"",""Late""}))))&gt;1,""Multiple Bookings"", IF(SUMIFS( 'Tenant Occupancy'!YA$5:YA23,OccupancyUnits,$B13,OccupancyAd"&amp;"dresses,$A13)&gt;0,SUMIFS('Tenant Occupancy'!YA$5:YA23,OccupancyUnits,$B13,OccupancyAddresses,$A13),IFERROR(VLOOKUP($A13&amp;"" ""&amp;$B13, FILTER(ARRAYFORMULA({OccupancyAddresses&amp;"" ""&amp; OccupancyUnits,'Tenant Occupancy'!YA$5:YA23}),INDEX(ARRAYFORMULA({OccupancyAdd"&amp;"resses&amp;"" ""&amp; OccupancyUnits,'Tenant Occupancy'!YA$5:YA23}),0,2)&lt;&gt;""""),2,FALSE),IF(XZ10=TODAY(),""Today"",)))))"),"")</f>
        <v/>
      </c>
      <c r="YA13" s="3" t="str">
        <f>IFERROR(__xludf.DUMMYFUNCTION("IF(ISBLANK($A13),, IF((ARRAYFORMULA(SUM(COUNTIFS(OccupancyAddresses,$A13,OccupancyUnits, $B13, 'Tenant Occupancy'!YB$5:YB23,{""&gt;0"",""Occupied"",""Late""}))))&gt;1,""Multiple Bookings"", IF(SUMIFS( 'Tenant Occupancy'!YB$5:YB23,OccupancyUnits,$B13,OccupancyAd"&amp;"dresses,$A13)&gt;0,SUMIFS('Tenant Occupancy'!YB$5:YB23,OccupancyUnits,$B13,OccupancyAddresses,$A13),IFERROR(VLOOKUP($A13&amp;"" ""&amp;$B13, FILTER(ARRAYFORMULA({OccupancyAddresses&amp;"" ""&amp; OccupancyUnits,'Tenant Occupancy'!YB$5:YB23}),INDEX(ARRAYFORMULA({OccupancyAdd"&amp;"resses&amp;"" ""&amp; OccupancyUnits,'Tenant Occupancy'!YB$5:YB23}),0,2)&lt;&gt;""""),2,FALSE),IF(YA10=TODAY(),""Today"",)))))"),"")</f>
        <v/>
      </c>
      <c r="YB13" s="3" t="str">
        <f>IFERROR(__xludf.DUMMYFUNCTION("IF(ISBLANK($A13),, IF((ARRAYFORMULA(SUM(COUNTIFS(OccupancyAddresses,$A13,OccupancyUnits, $B13, 'Tenant Occupancy'!YC$5:YC23,{""&gt;0"",""Occupied"",""Late""}))))&gt;1,""Multiple Bookings"", IF(SUMIFS( 'Tenant Occupancy'!YC$5:YC23,OccupancyUnits,$B13,OccupancyAd"&amp;"dresses,$A13)&gt;0,SUMIFS('Tenant Occupancy'!YC$5:YC23,OccupancyUnits,$B13,OccupancyAddresses,$A13),IFERROR(VLOOKUP($A13&amp;"" ""&amp;$B13, FILTER(ARRAYFORMULA({OccupancyAddresses&amp;"" ""&amp; OccupancyUnits,'Tenant Occupancy'!YC$5:YC23}),INDEX(ARRAYFORMULA({OccupancyAdd"&amp;"resses&amp;"" ""&amp; OccupancyUnits,'Tenant Occupancy'!YC$5:YC23}),0,2)&lt;&gt;""""),2,FALSE),IF(YB10=TODAY(),""Today"",)))))"),"")</f>
        <v/>
      </c>
      <c r="YC13" s="3" t="str">
        <f>IFERROR(__xludf.DUMMYFUNCTION("IF(ISBLANK($A13),, IF((ARRAYFORMULA(SUM(COUNTIFS(OccupancyAddresses,$A13,OccupancyUnits, $B13, 'Tenant Occupancy'!YD$5:YD23,{""&gt;0"",""Occupied"",""Late""}))))&gt;1,""Multiple Bookings"", IF(SUMIFS( 'Tenant Occupancy'!YD$5:YD23,OccupancyUnits,$B13,OccupancyAd"&amp;"dresses,$A13)&gt;0,SUMIFS('Tenant Occupancy'!YD$5:YD23,OccupancyUnits,$B13,OccupancyAddresses,$A13),IFERROR(VLOOKUP($A13&amp;"" ""&amp;$B13, FILTER(ARRAYFORMULA({OccupancyAddresses&amp;"" ""&amp; OccupancyUnits,'Tenant Occupancy'!YD$5:YD23}),INDEX(ARRAYFORMULA({OccupancyAdd"&amp;"resses&amp;"" ""&amp; OccupancyUnits,'Tenant Occupancy'!YD$5:YD23}),0,2)&lt;&gt;""""),2,FALSE),IF(YC10=TODAY(),""Today"",)))))"),"")</f>
        <v/>
      </c>
      <c r="YD13" s="3" t="str">
        <f>IFERROR(__xludf.DUMMYFUNCTION("IF(ISBLANK($A13),, IF((ARRAYFORMULA(SUM(COUNTIFS(OccupancyAddresses,$A13,OccupancyUnits, $B13, 'Tenant Occupancy'!YE$5:YE23,{""&gt;0"",""Occupied"",""Late""}))))&gt;1,""Multiple Bookings"", IF(SUMIFS( 'Tenant Occupancy'!YE$5:YE23,OccupancyUnits,$B13,OccupancyAd"&amp;"dresses,$A13)&gt;0,SUMIFS('Tenant Occupancy'!YE$5:YE23,OccupancyUnits,$B13,OccupancyAddresses,$A13),IFERROR(VLOOKUP($A13&amp;"" ""&amp;$B13, FILTER(ARRAYFORMULA({OccupancyAddresses&amp;"" ""&amp; OccupancyUnits,'Tenant Occupancy'!YE$5:YE23}),INDEX(ARRAYFORMULA({OccupancyAdd"&amp;"resses&amp;"" ""&amp; OccupancyUnits,'Tenant Occupancy'!YE$5:YE23}),0,2)&lt;&gt;""""),2,FALSE),IF(YD10=TODAY(),""Today"",)))))"),"")</f>
        <v/>
      </c>
      <c r="YE13" s="3" t="str">
        <f>IFERROR(__xludf.DUMMYFUNCTION("IF(ISBLANK($A13),, IF((ARRAYFORMULA(SUM(COUNTIFS(OccupancyAddresses,$A13,OccupancyUnits, $B13, 'Tenant Occupancy'!YF$5:YF23,{""&gt;0"",""Occupied"",""Late""}))))&gt;1,""Multiple Bookings"", IF(SUMIFS( 'Tenant Occupancy'!YF$5:YF23,OccupancyUnits,$B13,OccupancyAd"&amp;"dresses,$A13)&gt;0,SUMIFS('Tenant Occupancy'!YF$5:YF23,OccupancyUnits,$B13,OccupancyAddresses,$A13),IFERROR(VLOOKUP($A13&amp;"" ""&amp;$B13, FILTER(ARRAYFORMULA({OccupancyAddresses&amp;"" ""&amp; OccupancyUnits,'Tenant Occupancy'!YF$5:YF23}),INDEX(ARRAYFORMULA({OccupancyAdd"&amp;"resses&amp;"" ""&amp; OccupancyUnits,'Tenant Occupancy'!YF$5:YF23}),0,2)&lt;&gt;""""),2,FALSE),IF(YE10=TODAY(),""Today"",)))))"),"")</f>
        <v/>
      </c>
      <c r="YF13" s="3" t="str">
        <f>IFERROR(__xludf.DUMMYFUNCTION("IF(ISBLANK($A13),, IF((ARRAYFORMULA(SUM(COUNTIFS(OccupancyAddresses,$A13,OccupancyUnits, $B13, 'Tenant Occupancy'!YG$5:YG23,{""&gt;0"",""Occupied"",""Late""}))))&gt;1,""Multiple Bookings"", IF(SUMIFS( 'Tenant Occupancy'!YG$5:YG23,OccupancyUnits,$B13,OccupancyAd"&amp;"dresses,$A13)&gt;0,SUMIFS('Tenant Occupancy'!YG$5:YG23,OccupancyUnits,$B13,OccupancyAddresses,$A13),IFERROR(VLOOKUP($A13&amp;"" ""&amp;$B13, FILTER(ARRAYFORMULA({OccupancyAddresses&amp;"" ""&amp; OccupancyUnits,'Tenant Occupancy'!YG$5:YG23}),INDEX(ARRAYFORMULA({OccupancyAdd"&amp;"resses&amp;"" ""&amp; OccupancyUnits,'Tenant Occupancy'!YG$5:YG23}),0,2)&lt;&gt;""""),2,FALSE),IF(YF10=TODAY(),""Today"",)))))"),"")</f>
        <v/>
      </c>
      <c r="YG13" s="3" t="str">
        <f>IFERROR(__xludf.DUMMYFUNCTION("IF(ISBLANK($A13),, IF((ARRAYFORMULA(SUM(COUNTIFS(OccupancyAddresses,$A13,OccupancyUnits, $B13, 'Tenant Occupancy'!YH$5:YH23,{""&gt;0"",""Occupied"",""Late""}))))&gt;1,""Multiple Bookings"", IF(SUMIFS( 'Tenant Occupancy'!YH$5:YH23,OccupancyUnits,$B13,OccupancyAd"&amp;"dresses,$A13)&gt;0,SUMIFS('Tenant Occupancy'!YH$5:YH23,OccupancyUnits,$B13,OccupancyAddresses,$A13),IFERROR(VLOOKUP($A13&amp;"" ""&amp;$B13, FILTER(ARRAYFORMULA({OccupancyAddresses&amp;"" ""&amp; OccupancyUnits,'Tenant Occupancy'!YH$5:YH23}),INDEX(ARRAYFORMULA({OccupancyAdd"&amp;"resses&amp;"" ""&amp; OccupancyUnits,'Tenant Occupancy'!YH$5:YH23}),0,2)&lt;&gt;""""),2,FALSE),IF(YG10=TODAY(),""Today"",)))))"),"")</f>
        <v/>
      </c>
      <c r="YH13" s="3" t="str">
        <f>IFERROR(__xludf.DUMMYFUNCTION("IF(ISBLANK($A13),, IF((ARRAYFORMULA(SUM(COUNTIFS(OccupancyAddresses,$A13,OccupancyUnits, $B13, 'Tenant Occupancy'!YI$5:YI23,{""&gt;0"",""Occupied"",""Late""}))))&gt;1,""Multiple Bookings"", IF(SUMIFS( 'Tenant Occupancy'!YI$5:YI23,OccupancyUnits,$B13,OccupancyAd"&amp;"dresses,$A13)&gt;0,SUMIFS('Tenant Occupancy'!YI$5:YI23,OccupancyUnits,$B13,OccupancyAddresses,$A13),IFERROR(VLOOKUP($A13&amp;"" ""&amp;$B13, FILTER(ARRAYFORMULA({OccupancyAddresses&amp;"" ""&amp; OccupancyUnits,'Tenant Occupancy'!YI$5:YI23}),INDEX(ARRAYFORMULA({OccupancyAdd"&amp;"resses&amp;"" ""&amp; OccupancyUnits,'Tenant Occupancy'!YI$5:YI23}),0,2)&lt;&gt;""""),2,FALSE),IF(YH10=TODAY(),""Today"",)))))"),"")</f>
        <v/>
      </c>
      <c r="YI13" s="3" t="str">
        <f>IFERROR(__xludf.DUMMYFUNCTION("IF(ISBLANK($A13),, IF((ARRAYFORMULA(SUM(COUNTIFS(OccupancyAddresses,$A13,OccupancyUnits, $B13, 'Tenant Occupancy'!YJ$5:YJ23,{""&gt;0"",""Occupied"",""Late""}))))&gt;1,""Multiple Bookings"", IF(SUMIFS( 'Tenant Occupancy'!YJ$5:YJ23,OccupancyUnits,$B13,OccupancyAd"&amp;"dresses,$A13)&gt;0,SUMIFS('Tenant Occupancy'!YJ$5:YJ23,OccupancyUnits,$B13,OccupancyAddresses,$A13),IFERROR(VLOOKUP($A13&amp;"" ""&amp;$B13, FILTER(ARRAYFORMULA({OccupancyAddresses&amp;"" ""&amp; OccupancyUnits,'Tenant Occupancy'!YJ$5:YJ23}),INDEX(ARRAYFORMULA({OccupancyAdd"&amp;"resses&amp;"" ""&amp; OccupancyUnits,'Tenant Occupancy'!YJ$5:YJ23}),0,2)&lt;&gt;""""),2,FALSE),IF(YI10=TODAY(),""Today"",)))))"),"")</f>
        <v/>
      </c>
      <c r="YJ13" s="3" t="str">
        <f>IFERROR(__xludf.DUMMYFUNCTION("IF(ISBLANK($A13),, IF((ARRAYFORMULA(SUM(COUNTIFS(OccupancyAddresses,$A13,OccupancyUnits, $B13, 'Tenant Occupancy'!YK$5:YK23,{""&gt;0"",""Occupied"",""Late""}))))&gt;1,""Multiple Bookings"", IF(SUMIFS( 'Tenant Occupancy'!YK$5:YK23,OccupancyUnits,$B13,OccupancyAd"&amp;"dresses,$A13)&gt;0,SUMIFS('Tenant Occupancy'!YK$5:YK23,OccupancyUnits,$B13,OccupancyAddresses,$A13),IFERROR(VLOOKUP($A13&amp;"" ""&amp;$B13, FILTER(ARRAYFORMULA({OccupancyAddresses&amp;"" ""&amp; OccupancyUnits,'Tenant Occupancy'!YK$5:YK23}),INDEX(ARRAYFORMULA({OccupancyAdd"&amp;"resses&amp;"" ""&amp; OccupancyUnits,'Tenant Occupancy'!YK$5:YK23}),0,2)&lt;&gt;""""),2,FALSE),IF(YJ10=TODAY(),""Today"",)))))"),"")</f>
        <v/>
      </c>
      <c r="YK13" s="3" t="str">
        <f>IFERROR(__xludf.DUMMYFUNCTION("IF(ISBLANK($A13),, IF((ARRAYFORMULA(SUM(COUNTIFS(OccupancyAddresses,$A13,OccupancyUnits, $B13, 'Tenant Occupancy'!YL$5:YL23,{""&gt;0"",""Occupied"",""Late""}))))&gt;1,""Multiple Bookings"", IF(SUMIFS( 'Tenant Occupancy'!YL$5:YL23,OccupancyUnits,$B13,OccupancyAd"&amp;"dresses,$A13)&gt;0,SUMIFS('Tenant Occupancy'!YL$5:YL23,OccupancyUnits,$B13,OccupancyAddresses,$A13),IFERROR(VLOOKUP($A13&amp;"" ""&amp;$B13, FILTER(ARRAYFORMULA({OccupancyAddresses&amp;"" ""&amp; OccupancyUnits,'Tenant Occupancy'!YL$5:YL23}),INDEX(ARRAYFORMULA({OccupancyAdd"&amp;"resses&amp;"" ""&amp; OccupancyUnits,'Tenant Occupancy'!YL$5:YL23}),0,2)&lt;&gt;""""),2,FALSE),IF(YK10=TODAY(),""Today"",)))))"),"")</f>
        <v/>
      </c>
      <c r="YL13" s="3" t="str">
        <f>IFERROR(__xludf.DUMMYFUNCTION("IF(ISBLANK($A13),, IF((ARRAYFORMULA(SUM(COUNTIFS(OccupancyAddresses,$A13,OccupancyUnits, $B13, 'Tenant Occupancy'!YM$5:YM23,{""&gt;0"",""Occupied"",""Late""}))))&gt;1,""Multiple Bookings"", IF(SUMIFS( 'Tenant Occupancy'!YM$5:YM23,OccupancyUnits,$B13,OccupancyAd"&amp;"dresses,$A13)&gt;0,SUMIFS('Tenant Occupancy'!YM$5:YM23,OccupancyUnits,$B13,OccupancyAddresses,$A13),IFERROR(VLOOKUP($A13&amp;"" ""&amp;$B13, FILTER(ARRAYFORMULA({OccupancyAddresses&amp;"" ""&amp; OccupancyUnits,'Tenant Occupancy'!YM$5:YM23}),INDEX(ARRAYFORMULA({OccupancyAdd"&amp;"resses&amp;"" ""&amp; OccupancyUnits,'Tenant Occupancy'!YM$5:YM23}),0,2)&lt;&gt;""""),2,FALSE),IF(YL10=TODAY(),""Today"",)))))"),"")</f>
        <v/>
      </c>
      <c r="YM13" s="3" t="str">
        <f>IFERROR(__xludf.DUMMYFUNCTION("IF(ISBLANK($A13),, IF((ARRAYFORMULA(SUM(COUNTIFS(OccupancyAddresses,$A13,OccupancyUnits, $B13, 'Tenant Occupancy'!YN$5:YN23,{""&gt;0"",""Occupied"",""Late""}))))&gt;1,""Multiple Bookings"", IF(SUMIFS( 'Tenant Occupancy'!YN$5:YN23,OccupancyUnits,$B13,OccupancyAd"&amp;"dresses,$A13)&gt;0,SUMIFS('Tenant Occupancy'!YN$5:YN23,OccupancyUnits,$B13,OccupancyAddresses,$A13),IFERROR(VLOOKUP($A13&amp;"" ""&amp;$B13, FILTER(ARRAYFORMULA({OccupancyAddresses&amp;"" ""&amp; OccupancyUnits,'Tenant Occupancy'!YN$5:YN23}),INDEX(ARRAYFORMULA({OccupancyAdd"&amp;"resses&amp;"" ""&amp; OccupancyUnits,'Tenant Occupancy'!YN$5:YN23}),0,2)&lt;&gt;""""),2,FALSE),IF(YM10=TODAY(),""Today"",)))))"),"")</f>
        <v/>
      </c>
      <c r="YN13" s="3" t="str">
        <f>IFERROR(__xludf.DUMMYFUNCTION("IF(ISBLANK($A13),, IF((ARRAYFORMULA(SUM(COUNTIFS(OccupancyAddresses,$A13,OccupancyUnits, $B13, 'Tenant Occupancy'!YO$5:YO23,{""&gt;0"",""Occupied"",""Late""}))))&gt;1,""Multiple Bookings"", IF(SUMIFS( 'Tenant Occupancy'!YO$5:YO23,OccupancyUnits,$B13,OccupancyAd"&amp;"dresses,$A13)&gt;0,SUMIFS('Tenant Occupancy'!YO$5:YO23,OccupancyUnits,$B13,OccupancyAddresses,$A13),IFERROR(VLOOKUP($A13&amp;"" ""&amp;$B13, FILTER(ARRAYFORMULA({OccupancyAddresses&amp;"" ""&amp; OccupancyUnits,'Tenant Occupancy'!YO$5:YO23}),INDEX(ARRAYFORMULA({OccupancyAdd"&amp;"resses&amp;"" ""&amp; OccupancyUnits,'Tenant Occupancy'!YO$5:YO23}),0,2)&lt;&gt;""""),2,FALSE),IF(YN10=TODAY(),""Today"",)))))"),"")</f>
        <v/>
      </c>
      <c r="YO13" s="3" t="str">
        <f>IFERROR(__xludf.DUMMYFUNCTION("IF(ISBLANK($A13),, IF((ARRAYFORMULA(SUM(COUNTIFS(OccupancyAddresses,$A13,OccupancyUnits, $B13, 'Tenant Occupancy'!YP$5:YP23,{""&gt;0"",""Occupied"",""Late""}))))&gt;1,""Multiple Bookings"", IF(SUMIFS( 'Tenant Occupancy'!YP$5:YP23,OccupancyUnits,$B13,OccupancyAd"&amp;"dresses,$A13)&gt;0,SUMIFS('Tenant Occupancy'!YP$5:YP23,OccupancyUnits,$B13,OccupancyAddresses,$A13),IFERROR(VLOOKUP($A13&amp;"" ""&amp;$B13, FILTER(ARRAYFORMULA({OccupancyAddresses&amp;"" ""&amp; OccupancyUnits,'Tenant Occupancy'!YP$5:YP23}),INDEX(ARRAYFORMULA({OccupancyAdd"&amp;"resses&amp;"" ""&amp; OccupancyUnits,'Tenant Occupancy'!YP$5:YP23}),0,2)&lt;&gt;""""),2,FALSE),IF(YO10=TODAY(),""Today"",)))))"),"")</f>
        <v/>
      </c>
      <c r="YP13" s="3" t="str">
        <f>IFERROR(__xludf.DUMMYFUNCTION("IF(ISBLANK($A13),, IF((ARRAYFORMULA(SUM(COUNTIFS(OccupancyAddresses,$A13,OccupancyUnits, $B13, 'Tenant Occupancy'!YQ$5:YQ23,{""&gt;0"",""Occupied"",""Late""}))))&gt;1,""Multiple Bookings"", IF(SUMIFS( 'Tenant Occupancy'!YQ$5:YQ23,OccupancyUnits,$B13,OccupancyAd"&amp;"dresses,$A13)&gt;0,SUMIFS('Tenant Occupancy'!YQ$5:YQ23,OccupancyUnits,$B13,OccupancyAddresses,$A13),IFERROR(VLOOKUP($A13&amp;"" ""&amp;$B13, FILTER(ARRAYFORMULA({OccupancyAddresses&amp;"" ""&amp; OccupancyUnits,'Tenant Occupancy'!YQ$5:YQ23}),INDEX(ARRAYFORMULA({OccupancyAdd"&amp;"resses&amp;"" ""&amp; OccupancyUnits,'Tenant Occupancy'!YQ$5:YQ23}),0,2)&lt;&gt;""""),2,FALSE),IF(YP10=TODAY(),""Today"",)))))"),"")</f>
        <v/>
      </c>
      <c r="YQ13" s="3" t="str">
        <f>IFERROR(__xludf.DUMMYFUNCTION("IF(ISBLANK($A13),, IF((ARRAYFORMULA(SUM(COUNTIFS(OccupancyAddresses,$A13,OccupancyUnits, $B13, 'Tenant Occupancy'!YR$5:YR23,{""&gt;0"",""Occupied"",""Late""}))))&gt;1,""Multiple Bookings"", IF(SUMIFS( 'Tenant Occupancy'!YR$5:YR23,OccupancyUnits,$B13,OccupancyAd"&amp;"dresses,$A13)&gt;0,SUMIFS('Tenant Occupancy'!YR$5:YR23,OccupancyUnits,$B13,OccupancyAddresses,$A13),IFERROR(VLOOKUP($A13&amp;"" ""&amp;$B13, FILTER(ARRAYFORMULA({OccupancyAddresses&amp;"" ""&amp; OccupancyUnits,'Tenant Occupancy'!YR$5:YR23}),INDEX(ARRAYFORMULA({OccupancyAdd"&amp;"resses&amp;"" ""&amp; OccupancyUnits,'Tenant Occupancy'!YR$5:YR23}),0,2)&lt;&gt;""""),2,FALSE),IF(YQ10=TODAY(),""Today"",)))))"),"")</f>
        <v/>
      </c>
      <c r="YR13" s="3" t="str">
        <f>IFERROR(__xludf.DUMMYFUNCTION("IF(ISBLANK($A13),, IF((ARRAYFORMULA(SUM(COUNTIFS(OccupancyAddresses,$A13,OccupancyUnits, $B13, 'Tenant Occupancy'!YS$5:YS23,{""&gt;0"",""Occupied"",""Late""}))))&gt;1,""Multiple Bookings"", IF(SUMIFS( 'Tenant Occupancy'!YS$5:YS23,OccupancyUnits,$B13,OccupancyAd"&amp;"dresses,$A13)&gt;0,SUMIFS('Tenant Occupancy'!YS$5:YS23,OccupancyUnits,$B13,OccupancyAddresses,$A13),IFERROR(VLOOKUP($A13&amp;"" ""&amp;$B13, FILTER(ARRAYFORMULA({OccupancyAddresses&amp;"" ""&amp; OccupancyUnits,'Tenant Occupancy'!YS$5:YS23}),INDEX(ARRAYFORMULA({OccupancyAdd"&amp;"resses&amp;"" ""&amp; OccupancyUnits,'Tenant Occupancy'!YS$5:YS23}),0,2)&lt;&gt;""""),2,FALSE),IF(YR10=TODAY(),""Today"",)))))"),"")</f>
        <v/>
      </c>
      <c r="YS13" s="3" t="str">
        <f>IFERROR(__xludf.DUMMYFUNCTION("IF(ISBLANK($A13),, IF((ARRAYFORMULA(SUM(COUNTIFS(OccupancyAddresses,$A13,OccupancyUnits, $B13, 'Tenant Occupancy'!YT$5:YT23,{""&gt;0"",""Occupied"",""Late""}))))&gt;1,""Multiple Bookings"", IF(SUMIFS( 'Tenant Occupancy'!YT$5:YT23,OccupancyUnits,$B13,OccupancyAd"&amp;"dresses,$A13)&gt;0,SUMIFS('Tenant Occupancy'!YT$5:YT23,OccupancyUnits,$B13,OccupancyAddresses,$A13),IFERROR(VLOOKUP($A13&amp;"" ""&amp;$B13, FILTER(ARRAYFORMULA({OccupancyAddresses&amp;"" ""&amp; OccupancyUnits,'Tenant Occupancy'!YT$5:YT23}),INDEX(ARRAYFORMULA({OccupancyAdd"&amp;"resses&amp;"" ""&amp; OccupancyUnits,'Tenant Occupancy'!YT$5:YT23}),0,2)&lt;&gt;""""),2,FALSE),IF(YS10=TODAY(),""Today"",)))))"),"")</f>
        <v/>
      </c>
      <c r="YT13" s="3" t="str">
        <f>IFERROR(__xludf.DUMMYFUNCTION("IF(ISBLANK($A13),, IF((ARRAYFORMULA(SUM(COUNTIFS(OccupancyAddresses,$A13,OccupancyUnits, $B13, 'Tenant Occupancy'!YU$5:YU23,{""&gt;0"",""Occupied"",""Late""}))))&gt;1,""Multiple Bookings"", IF(SUMIFS( 'Tenant Occupancy'!YU$5:YU23,OccupancyUnits,$B13,OccupancyAd"&amp;"dresses,$A13)&gt;0,SUMIFS('Tenant Occupancy'!YU$5:YU23,OccupancyUnits,$B13,OccupancyAddresses,$A13),IFERROR(VLOOKUP($A13&amp;"" ""&amp;$B13, FILTER(ARRAYFORMULA({OccupancyAddresses&amp;"" ""&amp; OccupancyUnits,'Tenant Occupancy'!YU$5:YU23}),INDEX(ARRAYFORMULA({OccupancyAdd"&amp;"resses&amp;"" ""&amp; OccupancyUnits,'Tenant Occupancy'!YU$5:YU23}),0,2)&lt;&gt;""""),2,FALSE),IF(YT10=TODAY(),""Today"",)))))"),"")</f>
        <v/>
      </c>
      <c r="YU13" s="3" t="str">
        <f>IFERROR(__xludf.DUMMYFUNCTION("IF(ISBLANK($A13),, IF((ARRAYFORMULA(SUM(COUNTIFS(OccupancyAddresses,$A13,OccupancyUnits, $B13, 'Tenant Occupancy'!YV$5:YV23,{""&gt;0"",""Occupied"",""Late""}))))&gt;1,""Multiple Bookings"", IF(SUMIFS( 'Tenant Occupancy'!YV$5:YV23,OccupancyUnits,$B13,OccupancyAd"&amp;"dresses,$A13)&gt;0,SUMIFS('Tenant Occupancy'!YV$5:YV23,OccupancyUnits,$B13,OccupancyAddresses,$A13),IFERROR(VLOOKUP($A13&amp;"" ""&amp;$B13, FILTER(ARRAYFORMULA({OccupancyAddresses&amp;"" ""&amp; OccupancyUnits,'Tenant Occupancy'!YV$5:YV23}),INDEX(ARRAYFORMULA({OccupancyAdd"&amp;"resses&amp;"" ""&amp; OccupancyUnits,'Tenant Occupancy'!YV$5:YV23}),0,2)&lt;&gt;""""),2,FALSE),IF(YU10=TODAY(),""Today"",)))))"),"")</f>
        <v/>
      </c>
      <c r="YV13" s="3" t="str">
        <f>IFERROR(__xludf.DUMMYFUNCTION("IF(ISBLANK($A13),, IF((ARRAYFORMULA(SUM(COUNTIFS(OccupancyAddresses,$A13,OccupancyUnits, $B13, 'Tenant Occupancy'!YW$5:YW23,{""&gt;0"",""Occupied"",""Late""}))))&gt;1,""Multiple Bookings"", IF(SUMIFS( 'Tenant Occupancy'!YW$5:YW23,OccupancyUnits,$B13,OccupancyAd"&amp;"dresses,$A13)&gt;0,SUMIFS('Tenant Occupancy'!YW$5:YW23,OccupancyUnits,$B13,OccupancyAddresses,$A13),IFERROR(VLOOKUP($A13&amp;"" ""&amp;$B13, FILTER(ARRAYFORMULA({OccupancyAddresses&amp;"" ""&amp; OccupancyUnits,'Tenant Occupancy'!YW$5:YW23}),INDEX(ARRAYFORMULA({OccupancyAdd"&amp;"resses&amp;"" ""&amp; OccupancyUnits,'Tenant Occupancy'!YW$5:YW23}),0,2)&lt;&gt;""""),2,FALSE),IF(YV10=TODAY(),""Today"",)))))"),"")</f>
        <v/>
      </c>
      <c r="YW13" s="3" t="str">
        <f>IFERROR(__xludf.DUMMYFUNCTION("IF(ISBLANK($A13),, IF((ARRAYFORMULA(SUM(COUNTIFS(OccupancyAddresses,$A13,OccupancyUnits, $B13, 'Tenant Occupancy'!YX$5:YX23,{""&gt;0"",""Occupied"",""Late""}))))&gt;1,""Multiple Bookings"", IF(SUMIFS( 'Tenant Occupancy'!YX$5:YX23,OccupancyUnits,$B13,OccupancyAd"&amp;"dresses,$A13)&gt;0,SUMIFS('Tenant Occupancy'!YX$5:YX23,OccupancyUnits,$B13,OccupancyAddresses,$A13),IFERROR(VLOOKUP($A13&amp;"" ""&amp;$B13, FILTER(ARRAYFORMULA({OccupancyAddresses&amp;"" ""&amp; OccupancyUnits,'Tenant Occupancy'!YX$5:YX23}),INDEX(ARRAYFORMULA({OccupancyAdd"&amp;"resses&amp;"" ""&amp; OccupancyUnits,'Tenant Occupancy'!YX$5:YX23}),0,2)&lt;&gt;""""),2,FALSE),IF(YW10=TODAY(),""Today"",)))))"),"")</f>
        <v/>
      </c>
      <c r="YX13" s="3" t="str">
        <f>IFERROR(__xludf.DUMMYFUNCTION("IF(ISBLANK($A13),, IF((ARRAYFORMULA(SUM(COUNTIFS(OccupancyAddresses,$A13,OccupancyUnits, $B13, 'Tenant Occupancy'!YY$5:YY23,{""&gt;0"",""Occupied"",""Late""}))))&gt;1,""Multiple Bookings"", IF(SUMIFS( 'Tenant Occupancy'!YY$5:YY23,OccupancyUnits,$B13,OccupancyAd"&amp;"dresses,$A13)&gt;0,SUMIFS('Tenant Occupancy'!YY$5:YY23,OccupancyUnits,$B13,OccupancyAddresses,$A13),IFERROR(VLOOKUP($A13&amp;"" ""&amp;$B13, FILTER(ARRAYFORMULA({OccupancyAddresses&amp;"" ""&amp; OccupancyUnits,'Tenant Occupancy'!YY$5:YY23}),INDEX(ARRAYFORMULA({OccupancyAdd"&amp;"resses&amp;"" ""&amp; OccupancyUnits,'Tenant Occupancy'!YY$5:YY23}),0,2)&lt;&gt;""""),2,FALSE),IF(YX10=TODAY(),""Today"",)))))"),"")</f>
        <v/>
      </c>
      <c r="YY13" s="3" t="str">
        <f>IFERROR(__xludf.DUMMYFUNCTION("IF(ISBLANK($A13),, IF((ARRAYFORMULA(SUM(COUNTIFS(OccupancyAddresses,$A13,OccupancyUnits, $B13, 'Tenant Occupancy'!YZ$5:YZ23,{""&gt;0"",""Occupied"",""Late""}))))&gt;1,""Multiple Bookings"", IF(SUMIFS( 'Tenant Occupancy'!YZ$5:YZ23,OccupancyUnits,$B13,OccupancyAd"&amp;"dresses,$A13)&gt;0,SUMIFS('Tenant Occupancy'!YZ$5:YZ23,OccupancyUnits,$B13,OccupancyAddresses,$A13),IFERROR(VLOOKUP($A13&amp;"" ""&amp;$B13, FILTER(ARRAYFORMULA({OccupancyAddresses&amp;"" ""&amp; OccupancyUnits,'Tenant Occupancy'!YZ$5:YZ23}),INDEX(ARRAYFORMULA({OccupancyAdd"&amp;"resses&amp;"" ""&amp; OccupancyUnits,'Tenant Occupancy'!YZ$5:YZ23}),0,2)&lt;&gt;""""),2,FALSE),IF(YY10=TODAY(),""Today"",)))))"),"")</f>
        <v/>
      </c>
      <c r="YZ13" s="3" t="str">
        <f>IFERROR(__xludf.DUMMYFUNCTION("IF(ISBLANK($A13),, IF((ARRAYFORMULA(SUM(COUNTIFS(OccupancyAddresses,$A13,OccupancyUnits, $B13, 'Tenant Occupancy'!ZA$5:ZA23,{""&gt;0"",""Occupied"",""Late""}))))&gt;1,""Multiple Bookings"", IF(SUMIFS( 'Tenant Occupancy'!ZA$5:ZA23,OccupancyUnits,$B13,OccupancyAd"&amp;"dresses,$A13)&gt;0,SUMIFS('Tenant Occupancy'!ZA$5:ZA23,OccupancyUnits,$B13,OccupancyAddresses,$A13),IFERROR(VLOOKUP($A13&amp;"" ""&amp;$B13, FILTER(ARRAYFORMULA({OccupancyAddresses&amp;"" ""&amp; OccupancyUnits,'Tenant Occupancy'!ZA$5:ZA23}),INDEX(ARRAYFORMULA({OccupancyAdd"&amp;"resses&amp;"" ""&amp; OccupancyUnits,'Tenant Occupancy'!ZA$5:ZA23}),0,2)&lt;&gt;""""),2,FALSE),IF(YZ10=TODAY(),""Today"",)))))"),"")</f>
        <v/>
      </c>
      <c r="ZA13" s="3" t="str">
        <f>IFERROR(__xludf.DUMMYFUNCTION("IF(ISBLANK($A13),, IF((ARRAYFORMULA(SUM(COUNTIFS(OccupancyAddresses,$A13,OccupancyUnits, $B13, 'Tenant Occupancy'!ZB$5:ZB23,{""&gt;0"",""Occupied"",""Late""}))))&gt;1,""Multiple Bookings"", IF(SUMIFS( 'Tenant Occupancy'!ZB$5:ZB23,OccupancyUnits,$B13,OccupancyAd"&amp;"dresses,$A13)&gt;0,SUMIFS('Tenant Occupancy'!ZB$5:ZB23,OccupancyUnits,$B13,OccupancyAddresses,$A13),IFERROR(VLOOKUP($A13&amp;"" ""&amp;$B13, FILTER(ARRAYFORMULA({OccupancyAddresses&amp;"" ""&amp; OccupancyUnits,'Tenant Occupancy'!ZB$5:ZB23}),INDEX(ARRAYFORMULA({OccupancyAdd"&amp;"resses&amp;"" ""&amp; OccupancyUnits,'Tenant Occupancy'!ZB$5:ZB23}),0,2)&lt;&gt;""""),2,FALSE),IF(ZA10=TODAY(),""Today"",)))))"),"")</f>
        <v/>
      </c>
      <c r="ZB13" s="3" t="str">
        <f>IFERROR(__xludf.DUMMYFUNCTION("IF(ISBLANK($A13),, IF((ARRAYFORMULA(SUM(COUNTIFS(OccupancyAddresses,$A13,OccupancyUnits, $B13, 'Tenant Occupancy'!ZC$5:ZC23,{""&gt;0"",""Occupied"",""Late""}))))&gt;1,""Multiple Bookings"", IF(SUMIFS( 'Tenant Occupancy'!ZC$5:ZC23,OccupancyUnits,$B13,OccupancyAd"&amp;"dresses,$A13)&gt;0,SUMIFS('Tenant Occupancy'!ZC$5:ZC23,OccupancyUnits,$B13,OccupancyAddresses,$A13),IFERROR(VLOOKUP($A13&amp;"" ""&amp;$B13, FILTER(ARRAYFORMULA({OccupancyAddresses&amp;"" ""&amp; OccupancyUnits,'Tenant Occupancy'!ZC$5:ZC23}),INDEX(ARRAYFORMULA({OccupancyAdd"&amp;"resses&amp;"" ""&amp; OccupancyUnits,'Tenant Occupancy'!ZC$5:ZC23}),0,2)&lt;&gt;""""),2,FALSE),IF(ZB10=TODAY(),""Today"",)))))"),"")</f>
        <v/>
      </c>
      <c r="ZC13" s="3" t="str">
        <f>IFERROR(__xludf.DUMMYFUNCTION("IF(ISBLANK($A13),, IF((ARRAYFORMULA(SUM(COUNTIFS(OccupancyAddresses,$A13,OccupancyUnits, $B13, 'Tenant Occupancy'!ZD$5:ZD23,{""&gt;0"",""Occupied"",""Late""}))))&gt;1,""Multiple Bookings"", IF(SUMIFS( 'Tenant Occupancy'!ZD$5:ZD23,OccupancyUnits,$B13,OccupancyAd"&amp;"dresses,$A13)&gt;0,SUMIFS('Tenant Occupancy'!ZD$5:ZD23,OccupancyUnits,$B13,OccupancyAddresses,$A13),IFERROR(VLOOKUP($A13&amp;"" ""&amp;$B13, FILTER(ARRAYFORMULA({OccupancyAddresses&amp;"" ""&amp; OccupancyUnits,'Tenant Occupancy'!ZD$5:ZD23}),INDEX(ARRAYFORMULA({OccupancyAdd"&amp;"resses&amp;"" ""&amp; OccupancyUnits,'Tenant Occupancy'!ZD$5:ZD23}),0,2)&lt;&gt;""""),2,FALSE),IF(ZC10=TODAY(),""Today"",)))))"),"")</f>
        <v/>
      </c>
      <c r="ZD13" s="3" t="str">
        <f>IFERROR(__xludf.DUMMYFUNCTION("IF(ISBLANK($A13),, IF((ARRAYFORMULA(SUM(COUNTIFS(OccupancyAddresses,$A13,OccupancyUnits, $B13, 'Tenant Occupancy'!ZE$5:ZE23,{""&gt;0"",""Occupied"",""Late""}))))&gt;1,""Multiple Bookings"", IF(SUMIFS( 'Tenant Occupancy'!ZE$5:ZE23,OccupancyUnits,$B13,OccupancyAd"&amp;"dresses,$A13)&gt;0,SUMIFS('Tenant Occupancy'!ZE$5:ZE23,OccupancyUnits,$B13,OccupancyAddresses,$A13),IFERROR(VLOOKUP($A13&amp;"" ""&amp;$B13, FILTER(ARRAYFORMULA({OccupancyAddresses&amp;"" ""&amp; OccupancyUnits,'Tenant Occupancy'!ZE$5:ZE23}),INDEX(ARRAYFORMULA({OccupancyAdd"&amp;"resses&amp;"" ""&amp; OccupancyUnits,'Tenant Occupancy'!ZE$5:ZE23}),0,2)&lt;&gt;""""),2,FALSE),IF(ZD10=TODAY(),""Today"",)))))"),"")</f>
        <v/>
      </c>
      <c r="ZE13" s="3" t="str">
        <f>IFERROR(__xludf.DUMMYFUNCTION("IF(ISBLANK($A13),, IF((ARRAYFORMULA(SUM(COUNTIFS(OccupancyAddresses,$A13,OccupancyUnits, $B13, 'Tenant Occupancy'!ZF$5:ZF23,{""&gt;0"",""Occupied"",""Late""}))))&gt;1,""Multiple Bookings"", IF(SUMIFS( 'Tenant Occupancy'!ZF$5:ZF23,OccupancyUnits,$B13,OccupancyAd"&amp;"dresses,$A13)&gt;0,SUMIFS('Tenant Occupancy'!ZF$5:ZF23,OccupancyUnits,$B13,OccupancyAddresses,$A13),IFERROR(VLOOKUP($A13&amp;"" ""&amp;$B13, FILTER(ARRAYFORMULA({OccupancyAddresses&amp;"" ""&amp; OccupancyUnits,'Tenant Occupancy'!ZF$5:ZF23}),INDEX(ARRAYFORMULA({OccupancyAdd"&amp;"resses&amp;"" ""&amp; OccupancyUnits,'Tenant Occupancy'!ZF$5:ZF23}),0,2)&lt;&gt;""""),2,FALSE),IF(ZE10=TODAY(),""Today"",)))))"),"")</f>
        <v/>
      </c>
      <c r="ZF13" s="3" t="str">
        <f>IFERROR(__xludf.DUMMYFUNCTION("IF(ISBLANK($A13),, IF((ARRAYFORMULA(SUM(COUNTIFS(OccupancyAddresses,$A13,OccupancyUnits, $B13, 'Tenant Occupancy'!ZG$5:ZG23,{""&gt;0"",""Occupied"",""Late""}))))&gt;1,""Multiple Bookings"", IF(SUMIFS( 'Tenant Occupancy'!ZG$5:ZG23,OccupancyUnits,$B13,OccupancyAd"&amp;"dresses,$A13)&gt;0,SUMIFS('Tenant Occupancy'!ZG$5:ZG23,OccupancyUnits,$B13,OccupancyAddresses,$A13),IFERROR(VLOOKUP($A13&amp;"" ""&amp;$B13, FILTER(ARRAYFORMULA({OccupancyAddresses&amp;"" ""&amp; OccupancyUnits,'Tenant Occupancy'!ZG$5:ZG23}),INDEX(ARRAYFORMULA({OccupancyAdd"&amp;"resses&amp;"" ""&amp; OccupancyUnits,'Tenant Occupancy'!ZG$5:ZG23}),0,2)&lt;&gt;""""),2,FALSE),IF(ZF10=TODAY(),""Today"",)))))"),"")</f>
        <v/>
      </c>
      <c r="ZG13" s="3" t="str">
        <f>IFERROR(__xludf.DUMMYFUNCTION("IF(ISBLANK($A13),, IF((ARRAYFORMULA(SUM(COUNTIFS(OccupancyAddresses,$A13,OccupancyUnits, $B13, 'Tenant Occupancy'!ZH$5:ZH23,{""&gt;0"",""Occupied"",""Late""}))))&gt;1,""Multiple Bookings"", IF(SUMIFS( 'Tenant Occupancy'!ZH$5:ZH23,OccupancyUnits,$B13,OccupancyAd"&amp;"dresses,$A13)&gt;0,SUMIFS('Tenant Occupancy'!ZH$5:ZH23,OccupancyUnits,$B13,OccupancyAddresses,$A13),IFERROR(VLOOKUP($A13&amp;"" ""&amp;$B13, FILTER(ARRAYFORMULA({OccupancyAddresses&amp;"" ""&amp; OccupancyUnits,'Tenant Occupancy'!ZH$5:ZH23}),INDEX(ARRAYFORMULA({OccupancyAdd"&amp;"resses&amp;"" ""&amp; OccupancyUnits,'Tenant Occupancy'!ZH$5:ZH23}),0,2)&lt;&gt;""""),2,FALSE),IF(ZG10=TODAY(),""Today"",)))))"),"")</f>
        <v/>
      </c>
      <c r="ZH13" s="3" t="str">
        <f>IFERROR(__xludf.DUMMYFUNCTION("IF(ISBLANK($A13),, IF((ARRAYFORMULA(SUM(COUNTIFS(OccupancyAddresses,$A13,OccupancyUnits, $B13, 'Tenant Occupancy'!ZI$5:ZI23,{""&gt;0"",""Occupied"",""Late""}))))&gt;1,""Multiple Bookings"", IF(SUMIFS( 'Tenant Occupancy'!ZI$5:ZI23,OccupancyUnits,$B13,OccupancyAd"&amp;"dresses,$A13)&gt;0,SUMIFS('Tenant Occupancy'!ZI$5:ZI23,OccupancyUnits,$B13,OccupancyAddresses,$A13),IFERROR(VLOOKUP($A13&amp;"" ""&amp;$B13, FILTER(ARRAYFORMULA({OccupancyAddresses&amp;"" ""&amp; OccupancyUnits,'Tenant Occupancy'!ZI$5:ZI23}),INDEX(ARRAYFORMULA({OccupancyAdd"&amp;"resses&amp;"" ""&amp; OccupancyUnits,'Tenant Occupancy'!ZI$5:ZI23}),0,2)&lt;&gt;""""),2,FALSE),IF(ZH10=TODAY(),""Today"",)))))"),"")</f>
        <v/>
      </c>
      <c r="ZI13" s="3" t="str">
        <f>IFERROR(__xludf.DUMMYFUNCTION("IF(ISBLANK($A13),, IF((ARRAYFORMULA(SUM(COUNTIFS(OccupancyAddresses,$A13,OccupancyUnits, $B13, 'Tenant Occupancy'!ZJ$5:ZJ23,{""&gt;0"",""Occupied"",""Late""}))))&gt;1,""Multiple Bookings"", IF(SUMIFS( 'Tenant Occupancy'!ZJ$5:ZJ23,OccupancyUnits,$B13,OccupancyAd"&amp;"dresses,$A13)&gt;0,SUMIFS('Tenant Occupancy'!ZJ$5:ZJ23,OccupancyUnits,$B13,OccupancyAddresses,$A13),IFERROR(VLOOKUP($A13&amp;"" ""&amp;$B13, FILTER(ARRAYFORMULA({OccupancyAddresses&amp;"" ""&amp; OccupancyUnits,'Tenant Occupancy'!ZJ$5:ZJ23}),INDEX(ARRAYFORMULA({OccupancyAdd"&amp;"resses&amp;"" ""&amp; OccupancyUnits,'Tenant Occupancy'!ZJ$5:ZJ23}),0,2)&lt;&gt;""""),2,FALSE),IF(ZI10=TODAY(),""Today"",)))))"),"")</f>
        <v/>
      </c>
      <c r="ZJ13" s="3" t="str">
        <f>IFERROR(__xludf.DUMMYFUNCTION("IF(ISBLANK($A13),, IF((ARRAYFORMULA(SUM(COUNTIFS(OccupancyAddresses,$A13,OccupancyUnits, $B13, 'Tenant Occupancy'!ZK$5:ZK23,{""&gt;0"",""Occupied"",""Late""}))))&gt;1,""Multiple Bookings"", IF(SUMIFS( 'Tenant Occupancy'!ZK$5:ZK23,OccupancyUnits,$B13,OccupancyAd"&amp;"dresses,$A13)&gt;0,SUMIFS('Tenant Occupancy'!ZK$5:ZK23,OccupancyUnits,$B13,OccupancyAddresses,$A13),IFERROR(VLOOKUP($A13&amp;"" ""&amp;$B13, FILTER(ARRAYFORMULA({OccupancyAddresses&amp;"" ""&amp; OccupancyUnits,'Tenant Occupancy'!ZK$5:ZK23}),INDEX(ARRAYFORMULA({OccupancyAdd"&amp;"resses&amp;"" ""&amp; OccupancyUnits,'Tenant Occupancy'!ZK$5:ZK23}),0,2)&lt;&gt;""""),2,FALSE),IF(ZJ10=TODAY(),""Today"",)))))"),"")</f>
        <v/>
      </c>
      <c r="ZK13" s="3" t="str">
        <f>IFERROR(__xludf.DUMMYFUNCTION("IF(ISBLANK($A13),, IF((ARRAYFORMULA(SUM(COUNTIFS(OccupancyAddresses,$A13,OccupancyUnits, $B13, 'Tenant Occupancy'!ZL$5:ZL23,{""&gt;0"",""Occupied"",""Late""}))))&gt;1,""Multiple Bookings"", IF(SUMIFS( 'Tenant Occupancy'!ZL$5:ZL23,OccupancyUnits,$B13,OccupancyAd"&amp;"dresses,$A13)&gt;0,SUMIFS('Tenant Occupancy'!ZL$5:ZL23,OccupancyUnits,$B13,OccupancyAddresses,$A13),IFERROR(VLOOKUP($A13&amp;"" ""&amp;$B13, FILTER(ARRAYFORMULA({OccupancyAddresses&amp;"" ""&amp; OccupancyUnits,'Tenant Occupancy'!ZL$5:ZL23}),INDEX(ARRAYFORMULA({OccupancyAdd"&amp;"resses&amp;"" ""&amp; OccupancyUnits,'Tenant Occupancy'!ZL$5:ZL23}),0,2)&lt;&gt;""""),2,FALSE),IF(ZK10=TODAY(),""Today"",)))))"),"")</f>
        <v/>
      </c>
      <c r="ZL13" s="3" t="str">
        <f>IFERROR(__xludf.DUMMYFUNCTION("IF(ISBLANK($A13),, IF((ARRAYFORMULA(SUM(COUNTIFS(OccupancyAddresses,$A13,OccupancyUnits, $B13, 'Tenant Occupancy'!ZM$5:ZM23,{""&gt;0"",""Occupied"",""Late""}))))&gt;1,""Multiple Bookings"", IF(SUMIFS( 'Tenant Occupancy'!ZM$5:ZM23,OccupancyUnits,$B13,OccupancyAd"&amp;"dresses,$A13)&gt;0,SUMIFS('Tenant Occupancy'!ZM$5:ZM23,OccupancyUnits,$B13,OccupancyAddresses,$A13),IFERROR(VLOOKUP($A13&amp;"" ""&amp;$B13, FILTER(ARRAYFORMULA({OccupancyAddresses&amp;"" ""&amp; OccupancyUnits,'Tenant Occupancy'!ZM$5:ZM23}),INDEX(ARRAYFORMULA({OccupancyAdd"&amp;"resses&amp;"" ""&amp; OccupancyUnits,'Tenant Occupancy'!ZM$5:ZM23}),0,2)&lt;&gt;""""),2,FALSE),IF(ZL10=TODAY(),""Today"",)))))"),"")</f>
        <v/>
      </c>
      <c r="ZM13" s="3" t="str">
        <f>IFERROR(__xludf.DUMMYFUNCTION("IF(ISBLANK($A13),, IF((ARRAYFORMULA(SUM(COUNTIFS(OccupancyAddresses,$A13,OccupancyUnits, $B13, 'Tenant Occupancy'!ZN$5:ZN23,{""&gt;0"",""Occupied"",""Late""}))))&gt;1,""Multiple Bookings"", IF(SUMIFS( 'Tenant Occupancy'!ZN$5:ZN23,OccupancyUnits,$B13,OccupancyAd"&amp;"dresses,$A13)&gt;0,SUMIFS('Tenant Occupancy'!ZN$5:ZN23,OccupancyUnits,$B13,OccupancyAddresses,$A13),IFERROR(VLOOKUP($A13&amp;"" ""&amp;$B13, FILTER(ARRAYFORMULA({OccupancyAddresses&amp;"" ""&amp; OccupancyUnits,'Tenant Occupancy'!ZN$5:ZN23}),INDEX(ARRAYFORMULA({OccupancyAdd"&amp;"resses&amp;"" ""&amp; OccupancyUnits,'Tenant Occupancy'!ZN$5:ZN23}),0,2)&lt;&gt;""""),2,FALSE),IF(ZM10=TODAY(),""Today"",)))))"),"")</f>
        <v/>
      </c>
      <c r="ZN13" s="3" t="str">
        <f>IFERROR(__xludf.DUMMYFUNCTION("IF(ISBLANK($A13),, IF((ARRAYFORMULA(SUM(COUNTIFS(OccupancyAddresses,$A13,OccupancyUnits, $B13, 'Tenant Occupancy'!ZO$5:ZO23,{""&gt;0"",""Occupied"",""Late""}))))&gt;1,""Multiple Bookings"", IF(SUMIFS( 'Tenant Occupancy'!ZO$5:ZO23,OccupancyUnits,$B13,OccupancyAd"&amp;"dresses,$A13)&gt;0,SUMIFS('Tenant Occupancy'!ZO$5:ZO23,OccupancyUnits,$B13,OccupancyAddresses,$A13),IFERROR(VLOOKUP($A13&amp;"" ""&amp;$B13, FILTER(ARRAYFORMULA({OccupancyAddresses&amp;"" ""&amp; OccupancyUnits,'Tenant Occupancy'!ZO$5:ZO23}),INDEX(ARRAYFORMULA({OccupancyAdd"&amp;"resses&amp;"" ""&amp; OccupancyUnits,'Tenant Occupancy'!ZO$5:ZO23}),0,2)&lt;&gt;""""),2,FALSE),IF(ZN10=TODAY(),""Today"",)))))"),"")</f>
        <v/>
      </c>
      <c r="ZO13" s="3" t="str">
        <f>IFERROR(__xludf.DUMMYFUNCTION("IF(ISBLANK($A13),, IF((ARRAYFORMULA(SUM(COUNTIFS(OccupancyAddresses,$A13,OccupancyUnits, $B13, 'Tenant Occupancy'!ZP$5:ZP23,{""&gt;0"",""Occupied"",""Late""}))))&gt;1,""Multiple Bookings"", IF(SUMIFS( 'Tenant Occupancy'!ZP$5:ZP23,OccupancyUnits,$B13,OccupancyAd"&amp;"dresses,$A13)&gt;0,SUMIFS('Tenant Occupancy'!ZP$5:ZP23,OccupancyUnits,$B13,OccupancyAddresses,$A13),IFERROR(VLOOKUP($A13&amp;"" ""&amp;$B13, FILTER(ARRAYFORMULA({OccupancyAddresses&amp;"" ""&amp; OccupancyUnits,'Tenant Occupancy'!ZP$5:ZP23}),INDEX(ARRAYFORMULA({OccupancyAdd"&amp;"resses&amp;"" ""&amp; OccupancyUnits,'Tenant Occupancy'!ZP$5:ZP23}),0,2)&lt;&gt;""""),2,FALSE),IF(ZO10=TODAY(),""Today"",)))))"),"")</f>
        <v/>
      </c>
      <c r="ZP13" s="3" t="str">
        <f>IFERROR(__xludf.DUMMYFUNCTION("IF(ISBLANK($A13),, IF((ARRAYFORMULA(SUM(COUNTIFS(OccupancyAddresses,$A13,OccupancyUnits, $B13, 'Tenant Occupancy'!ZQ$5:ZQ23,{""&gt;0"",""Occupied"",""Late""}))))&gt;1,""Multiple Bookings"", IF(SUMIFS( 'Tenant Occupancy'!ZQ$5:ZQ23,OccupancyUnits,$B13,OccupancyAd"&amp;"dresses,$A13)&gt;0,SUMIFS('Tenant Occupancy'!ZQ$5:ZQ23,OccupancyUnits,$B13,OccupancyAddresses,$A13),IFERROR(VLOOKUP($A13&amp;"" ""&amp;$B13, FILTER(ARRAYFORMULA({OccupancyAddresses&amp;"" ""&amp; OccupancyUnits,'Tenant Occupancy'!ZQ$5:ZQ23}),INDEX(ARRAYFORMULA({OccupancyAdd"&amp;"resses&amp;"" ""&amp; OccupancyUnits,'Tenant Occupancy'!ZQ$5:ZQ23}),0,2)&lt;&gt;""""),2,FALSE),IF(ZP10=TODAY(),""Today"",)))))"),"")</f>
        <v/>
      </c>
      <c r="ZQ13" s="3" t="str">
        <f>IFERROR(__xludf.DUMMYFUNCTION("IF(ISBLANK($A13),, IF((ARRAYFORMULA(SUM(COUNTIFS(OccupancyAddresses,$A13,OccupancyUnits, $B13, 'Tenant Occupancy'!ZR$5:ZR23,{""&gt;0"",""Occupied"",""Late""}))))&gt;1,""Multiple Bookings"", IF(SUMIFS( 'Tenant Occupancy'!ZR$5:ZR23,OccupancyUnits,$B13,OccupancyAd"&amp;"dresses,$A13)&gt;0,SUMIFS('Tenant Occupancy'!ZR$5:ZR23,OccupancyUnits,$B13,OccupancyAddresses,$A13),IFERROR(VLOOKUP($A13&amp;"" ""&amp;$B13, FILTER(ARRAYFORMULA({OccupancyAddresses&amp;"" ""&amp; OccupancyUnits,'Tenant Occupancy'!ZR$5:ZR23}),INDEX(ARRAYFORMULA({OccupancyAdd"&amp;"resses&amp;"" ""&amp; OccupancyUnits,'Tenant Occupancy'!ZR$5:ZR23}),0,2)&lt;&gt;""""),2,FALSE),IF(ZQ10=TODAY(),""Today"",)))))"),"")</f>
        <v/>
      </c>
      <c r="ZR13" s="3" t="str">
        <f>IFERROR(__xludf.DUMMYFUNCTION("IF(ISBLANK($A13),, IF((ARRAYFORMULA(SUM(COUNTIFS(OccupancyAddresses,$A13,OccupancyUnits, $B13, 'Tenant Occupancy'!ZS$5:ZS23,{""&gt;0"",""Occupied"",""Late""}))))&gt;1,""Multiple Bookings"", IF(SUMIFS( 'Tenant Occupancy'!ZS$5:ZS23,OccupancyUnits,$B13,OccupancyAd"&amp;"dresses,$A13)&gt;0,SUMIFS('Tenant Occupancy'!ZS$5:ZS23,OccupancyUnits,$B13,OccupancyAddresses,$A13),IFERROR(VLOOKUP($A13&amp;"" ""&amp;$B13, FILTER(ARRAYFORMULA({OccupancyAddresses&amp;"" ""&amp; OccupancyUnits,'Tenant Occupancy'!ZS$5:ZS23}),INDEX(ARRAYFORMULA({OccupancyAdd"&amp;"resses&amp;"" ""&amp; OccupancyUnits,'Tenant Occupancy'!ZS$5:ZS23}),0,2)&lt;&gt;""""),2,FALSE),IF(ZR10=TODAY(),""Today"",)))))"),"")</f>
        <v/>
      </c>
      <c r="ZS13" s="3" t="str">
        <f>IFERROR(__xludf.DUMMYFUNCTION("IF(ISBLANK($A13),, IF((ARRAYFORMULA(SUM(COUNTIFS(OccupancyAddresses,$A13,OccupancyUnits, $B13, 'Tenant Occupancy'!ZT$5:ZT23,{""&gt;0"",""Occupied"",""Late""}))))&gt;1,""Multiple Bookings"", IF(SUMIFS( 'Tenant Occupancy'!ZT$5:ZT23,OccupancyUnits,$B13,OccupancyAd"&amp;"dresses,$A13)&gt;0,SUMIFS('Tenant Occupancy'!ZT$5:ZT23,OccupancyUnits,$B13,OccupancyAddresses,$A13),IFERROR(VLOOKUP($A13&amp;"" ""&amp;$B13, FILTER(ARRAYFORMULA({OccupancyAddresses&amp;"" ""&amp; OccupancyUnits,'Tenant Occupancy'!ZT$5:ZT23}),INDEX(ARRAYFORMULA({OccupancyAdd"&amp;"resses&amp;"" ""&amp; OccupancyUnits,'Tenant Occupancy'!ZT$5:ZT23}),0,2)&lt;&gt;""""),2,FALSE),IF(ZS10=TODAY(),""Today"",)))))"),"")</f>
        <v/>
      </c>
      <c r="ZT13" s="3" t="str">
        <f>IFERROR(__xludf.DUMMYFUNCTION("IF(ISBLANK($A13),, IF((ARRAYFORMULA(SUM(COUNTIFS(OccupancyAddresses,$A13,OccupancyUnits, $B13, 'Tenant Occupancy'!ZU$5:ZU23,{""&gt;0"",""Occupied"",""Late""}))))&gt;1,""Multiple Bookings"", IF(SUMIFS( 'Tenant Occupancy'!ZU$5:ZU23,OccupancyUnits,$B13,OccupancyAd"&amp;"dresses,$A13)&gt;0,SUMIFS('Tenant Occupancy'!ZU$5:ZU23,OccupancyUnits,$B13,OccupancyAddresses,$A13),IFERROR(VLOOKUP($A13&amp;"" ""&amp;$B13, FILTER(ARRAYFORMULA({OccupancyAddresses&amp;"" ""&amp; OccupancyUnits,'Tenant Occupancy'!ZU$5:ZU23}),INDEX(ARRAYFORMULA({OccupancyAdd"&amp;"resses&amp;"" ""&amp; OccupancyUnits,'Tenant Occupancy'!ZU$5:ZU23}),0,2)&lt;&gt;""""),2,FALSE),IF(ZT10=TODAY(),""Today"",)))))"),"")</f>
        <v/>
      </c>
      <c r="ZU13" s="3" t="str">
        <f>IFERROR(__xludf.DUMMYFUNCTION("IF(ISBLANK($A13),, IF((ARRAYFORMULA(SUM(COUNTIFS(OccupancyAddresses,$A13,OccupancyUnits, $B13, 'Tenant Occupancy'!ZV$5:ZV23,{""&gt;0"",""Occupied"",""Late""}))))&gt;1,""Multiple Bookings"", IF(SUMIFS( 'Tenant Occupancy'!ZV$5:ZV23,OccupancyUnits,$B13,OccupancyAd"&amp;"dresses,$A13)&gt;0,SUMIFS('Tenant Occupancy'!ZV$5:ZV23,OccupancyUnits,$B13,OccupancyAddresses,$A13),IFERROR(VLOOKUP($A13&amp;"" ""&amp;$B13, FILTER(ARRAYFORMULA({OccupancyAddresses&amp;"" ""&amp; OccupancyUnits,'Tenant Occupancy'!ZV$5:ZV23}),INDEX(ARRAYFORMULA({OccupancyAdd"&amp;"resses&amp;"" ""&amp; OccupancyUnits,'Tenant Occupancy'!ZV$5:ZV23}),0,2)&lt;&gt;""""),2,FALSE),IF(ZU10=TODAY(),""Today"",)))))"),"")</f>
        <v/>
      </c>
      <c r="ZV13" s="3" t="str">
        <f>IFERROR(__xludf.DUMMYFUNCTION("IF(ISBLANK($A13),, IF((ARRAYFORMULA(SUM(COUNTIFS(OccupancyAddresses,$A13,OccupancyUnits, $B13, 'Tenant Occupancy'!ZW$5:ZW23,{""&gt;0"",""Occupied"",""Late""}))))&gt;1,""Multiple Bookings"", IF(SUMIFS( 'Tenant Occupancy'!ZW$5:ZW23,OccupancyUnits,$B13,OccupancyAd"&amp;"dresses,$A13)&gt;0,SUMIFS('Tenant Occupancy'!ZW$5:ZW23,OccupancyUnits,$B13,OccupancyAddresses,$A13),IFERROR(VLOOKUP($A13&amp;"" ""&amp;$B13, FILTER(ARRAYFORMULA({OccupancyAddresses&amp;"" ""&amp; OccupancyUnits,'Tenant Occupancy'!ZW$5:ZW23}),INDEX(ARRAYFORMULA({OccupancyAdd"&amp;"resses&amp;"" ""&amp; OccupancyUnits,'Tenant Occupancy'!ZW$5:ZW23}),0,2)&lt;&gt;""""),2,FALSE),IF(ZV10=TODAY(),""Today"",)))))"),"")</f>
        <v/>
      </c>
      <c r="ZW13" s="3" t="str">
        <f>IFERROR(__xludf.DUMMYFUNCTION("IF(ISBLANK($A13),, IF((ARRAYFORMULA(SUM(COUNTIFS(OccupancyAddresses,$A13,OccupancyUnits, $B13, 'Tenant Occupancy'!ZX$5:ZX23,{""&gt;0"",""Occupied"",""Late""}))))&gt;1,""Multiple Bookings"", IF(SUMIFS( 'Tenant Occupancy'!ZX$5:ZX23,OccupancyUnits,$B13,OccupancyAd"&amp;"dresses,$A13)&gt;0,SUMIFS('Tenant Occupancy'!ZX$5:ZX23,OccupancyUnits,$B13,OccupancyAddresses,$A13),IFERROR(VLOOKUP($A13&amp;"" ""&amp;$B13, FILTER(ARRAYFORMULA({OccupancyAddresses&amp;"" ""&amp; OccupancyUnits,'Tenant Occupancy'!ZX$5:ZX23}),INDEX(ARRAYFORMULA({OccupancyAdd"&amp;"resses&amp;"" ""&amp; OccupancyUnits,'Tenant Occupancy'!ZX$5:ZX23}),0,2)&lt;&gt;""""),2,FALSE),IF(ZW10=TODAY(),""Today"",)))))"),"")</f>
        <v/>
      </c>
      <c r="ZX13" s="3" t="str">
        <f>IFERROR(__xludf.DUMMYFUNCTION("IF(ISBLANK($A13),, IF((ARRAYFORMULA(SUM(COUNTIFS(OccupancyAddresses,$A13,OccupancyUnits, $B13, 'Tenant Occupancy'!ZY$5:ZY23,{""&gt;0"",""Occupied"",""Late""}))))&gt;1,""Multiple Bookings"", IF(SUMIFS( 'Tenant Occupancy'!ZY$5:ZY23,OccupancyUnits,$B13,OccupancyAd"&amp;"dresses,$A13)&gt;0,SUMIFS('Tenant Occupancy'!ZY$5:ZY23,OccupancyUnits,$B13,OccupancyAddresses,$A13),IFERROR(VLOOKUP($A13&amp;"" ""&amp;$B13, FILTER(ARRAYFORMULA({OccupancyAddresses&amp;"" ""&amp; OccupancyUnits,'Tenant Occupancy'!ZY$5:ZY23}),INDEX(ARRAYFORMULA({OccupancyAdd"&amp;"resses&amp;"" ""&amp; OccupancyUnits,'Tenant Occupancy'!ZY$5:ZY23}),0,2)&lt;&gt;""""),2,FALSE),IF(ZX10=TODAY(),""Today"",)))))"),"")</f>
        <v/>
      </c>
      <c r="ZY13" s="3" t="str">
        <f>IFERROR(__xludf.DUMMYFUNCTION("IF(ISBLANK($A13),, IF((ARRAYFORMULA(SUM(COUNTIFS(OccupancyAddresses,$A13,OccupancyUnits, $B13, 'Tenant Occupancy'!ZZ$5:ZZ23,{""&gt;0"",""Occupied"",""Late""}))))&gt;1,""Multiple Bookings"", IF(SUMIFS( 'Tenant Occupancy'!ZZ$5:ZZ23,OccupancyUnits,$B13,OccupancyAd"&amp;"dresses,$A13)&gt;0,SUMIFS('Tenant Occupancy'!ZZ$5:ZZ23,OccupancyUnits,$B13,OccupancyAddresses,$A13),IFERROR(VLOOKUP($A13&amp;"" ""&amp;$B13, FILTER(ARRAYFORMULA({OccupancyAddresses&amp;"" ""&amp; OccupancyUnits,'Tenant Occupancy'!ZZ$5:ZZ23}),INDEX(ARRAYFORMULA({OccupancyAdd"&amp;"resses&amp;"" ""&amp; OccupancyUnits,'Tenant Occupancy'!ZZ$5:ZZ23}),0,2)&lt;&gt;""""),2,FALSE),IF(ZY10=TODAY(),""Today"",)))))"),"")</f>
        <v/>
      </c>
      <c r="ZZ13" s="3" t="str">
        <f>IFERROR(__xludf.DUMMYFUNCTION("IF(ISBLANK($A13),, IF((ARRAYFORMULA(SUM(COUNTIFS(OccupancyAddresses,$A13,OccupancyUnits, $B13, 'Tenant Occupancy'!AAA$5:AAA23,{""&gt;0"",""Occupied"",""Late""}))))&gt;1,""Multiple Bookings"", IF(SUMIFS( 'Tenant Occupancy'!AAA$5:AAA23,OccupancyUnits,$B13,Occupan"&amp;"cyAddresses,$A13)&gt;0,SUMIFS('Tenant Occupancy'!AAA$5:AAA23,OccupancyUnits,$B13,OccupancyAddresses,$A13),IFERROR(VLOOKUP($A13&amp;"" ""&amp;$B13, FILTER(ARRAYFORMULA({OccupancyAddresses&amp;"" ""&amp; OccupancyUnits,'Tenant Occupancy'!AAA$5:AAA23}),INDEX(ARRAYFORMULA({Occu"&amp;"pancyAddresses&amp;"" ""&amp; OccupancyUnits,'Tenant Occupancy'!AAA$5:AAA23}),0,2)&lt;&gt;""""),2,FALSE),IF(ZZ10=TODAY(),""Today"",)))))"),"")</f>
        <v/>
      </c>
      <c r="AAA13" s="3" t="str">
        <f>IFERROR(__xludf.DUMMYFUNCTION("IF(ISBLANK($A13),, IF((ARRAYFORMULA(SUM(COUNTIFS(OccupancyAddresses,$A13,OccupancyUnits, $B13, 'Tenant Occupancy'!AAB$5:AAB23,{""&gt;0"",""Occupied"",""Late""}))))&gt;1,""Multiple Bookings"", IF(SUMIFS( 'Tenant Occupancy'!AAB$5:AAB23,OccupancyUnits,$B13,Occupan"&amp;"cyAddresses,$A13)&gt;0,SUMIFS('Tenant Occupancy'!AAB$5:AAB23,OccupancyUnits,$B13,OccupancyAddresses,$A13),IFERROR(VLOOKUP($A13&amp;"" ""&amp;$B13, FILTER(ARRAYFORMULA({OccupancyAddresses&amp;"" ""&amp; OccupancyUnits,'Tenant Occupancy'!AAB$5:AAB23}),INDEX(ARRAYFORMULA({Occu"&amp;"pancyAddresses&amp;"" ""&amp; OccupancyUnits,'Tenant Occupancy'!AAB$5:AAB23}),0,2)&lt;&gt;""""),2,FALSE),IF(AAA10=TODAY(),""Today"",)))))"),"")</f>
        <v/>
      </c>
      <c r="AAB13" s="3" t="str">
        <f>IFERROR(__xludf.DUMMYFUNCTION("IF(ISBLANK($A13),, IF((ARRAYFORMULA(SUM(COUNTIFS(OccupancyAddresses,$A13,OccupancyUnits, $B13, 'Tenant Occupancy'!AAC$5:AAC23,{""&gt;0"",""Occupied"",""Late""}))))&gt;1,""Multiple Bookings"", IF(SUMIFS( 'Tenant Occupancy'!AAC$5:AAC23,OccupancyUnits,$B13,Occupan"&amp;"cyAddresses,$A13)&gt;0,SUMIFS('Tenant Occupancy'!AAC$5:AAC23,OccupancyUnits,$B13,OccupancyAddresses,$A13),IFERROR(VLOOKUP($A13&amp;"" ""&amp;$B13, FILTER(ARRAYFORMULA({OccupancyAddresses&amp;"" ""&amp; OccupancyUnits,'Tenant Occupancy'!AAC$5:AAC23}),INDEX(ARRAYFORMULA({Occu"&amp;"pancyAddresses&amp;"" ""&amp; OccupancyUnits,'Tenant Occupancy'!AAC$5:AAC23}),0,2)&lt;&gt;""""),2,FALSE),IF(AAB10=TODAY(),""Today"",)))))"),"")</f>
        <v/>
      </c>
      <c r="AAC13" s="3" t="str">
        <f>IFERROR(__xludf.DUMMYFUNCTION("IF(ISBLANK($A13),, IF((ARRAYFORMULA(SUM(COUNTIFS(OccupancyAddresses,$A13,OccupancyUnits, $B13, 'Tenant Occupancy'!AAD$5:AAD23,{""&gt;0"",""Occupied"",""Late""}))))&gt;1,""Multiple Bookings"", IF(SUMIFS( 'Tenant Occupancy'!AAD$5:AAD23,OccupancyUnits,$B13,Occupan"&amp;"cyAddresses,$A13)&gt;0,SUMIFS('Tenant Occupancy'!AAD$5:AAD23,OccupancyUnits,$B13,OccupancyAddresses,$A13),IFERROR(VLOOKUP($A13&amp;"" ""&amp;$B13, FILTER(ARRAYFORMULA({OccupancyAddresses&amp;"" ""&amp; OccupancyUnits,'Tenant Occupancy'!AAD$5:AAD23}),INDEX(ARRAYFORMULA({Occu"&amp;"pancyAddresses&amp;"" ""&amp; OccupancyUnits,'Tenant Occupancy'!AAD$5:AAD23}),0,2)&lt;&gt;""""),2,FALSE),IF(AAC10=TODAY(),""Today"",)))))"),"")</f>
        <v/>
      </c>
      <c r="AAD13" s="3" t="str">
        <f>IFERROR(__xludf.DUMMYFUNCTION("IF(ISBLANK($A13),, IF((ARRAYFORMULA(SUM(COUNTIFS(OccupancyAddresses,$A13,OccupancyUnits, $B13, 'Tenant Occupancy'!AAE$5:AAE23,{""&gt;0"",""Occupied"",""Late""}))))&gt;1,""Multiple Bookings"", IF(SUMIFS( 'Tenant Occupancy'!AAE$5:AAE23,OccupancyUnits,$B13,Occupan"&amp;"cyAddresses,$A13)&gt;0,SUMIFS('Tenant Occupancy'!AAE$5:AAE23,OccupancyUnits,$B13,OccupancyAddresses,$A13),IFERROR(VLOOKUP($A13&amp;"" ""&amp;$B13, FILTER(ARRAYFORMULA({OccupancyAddresses&amp;"" ""&amp; OccupancyUnits,'Tenant Occupancy'!AAE$5:AAE23}),INDEX(ARRAYFORMULA({Occu"&amp;"pancyAddresses&amp;"" ""&amp; OccupancyUnits,'Tenant Occupancy'!AAE$5:AAE23}),0,2)&lt;&gt;""""),2,FALSE),IF(AAD10=TODAY(),""Today"",)))))"),"")</f>
        <v/>
      </c>
      <c r="AAE13" s="3" t="str">
        <f>IFERROR(__xludf.DUMMYFUNCTION("IF(ISBLANK($A13),, IF((ARRAYFORMULA(SUM(COUNTIFS(OccupancyAddresses,$A13,OccupancyUnits, $B13, 'Tenant Occupancy'!AAF$5:AAF23,{""&gt;0"",""Occupied"",""Late""}))))&gt;1,""Multiple Bookings"", IF(SUMIFS( 'Tenant Occupancy'!AAF$5:AAF23,OccupancyUnits,$B13,Occupan"&amp;"cyAddresses,$A13)&gt;0,SUMIFS('Tenant Occupancy'!AAF$5:AAF23,OccupancyUnits,$B13,OccupancyAddresses,$A13),IFERROR(VLOOKUP($A13&amp;"" ""&amp;$B13, FILTER(ARRAYFORMULA({OccupancyAddresses&amp;"" ""&amp; OccupancyUnits,'Tenant Occupancy'!AAF$5:AAF23}),INDEX(ARRAYFORMULA({Occu"&amp;"pancyAddresses&amp;"" ""&amp; OccupancyUnits,'Tenant Occupancy'!AAF$5:AAF23}),0,2)&lt;&gt;""""),2,FALSE),IF(AAE10=TODAY(),""Today"",)))))"),"")</f>
        <v/>
      </c>
      <c r="AAF13" s="3" t="str">
        <f>IFERROR(__xludf.DUMMYFUNCTION("IF(ISBLANK($A13),, IF((ARRAYFORMULA(SUM(COUNTIFS(OccupancyAddresses,$A13,OccupancyUnits, $B13, 'Tenant Occupancy'!AAG$5:AAG23,{""&gt;0"",""Occupied"",""Late""}))))&gt;1,""Multiple Bookings"", IF(SUMIFS( 'Tenant Occupancy'!AAG$5:AAG23,OccupancyUnits,$B13,Occupan"&amp;"cyAddresses,$A13)&gt;0,SUMIFS('Tenant Occupancy'!AAG$5:AAG23,OccupancyUnits,$B13,OccupancyAddresses,$A13),IFERROR(VLOOKUP($A13&amp;"" ""&amp;$B13, FILTER(ARRAYFORMULA({OccupancyAddresses&amp;"" ""&amp; OccupancyUnits,'Tenant Occupancy'!AAG$5:AAG23}),INDEX(ARRAYFORMULA({Occu"&amp;"pancyAddresses&amp;"" ""&amp; OccupancyUnits,'Tenant Occupancy'!AAG$5:AAG23}),0,2)&lt;&gt;""""),2,FALSE),IF(AAF10=TODAY(),""Today"",)))))"),"")</f>
        <v/>
      </c>
      <c r="AAG13" s="3" t="str">
        <f>IFERROR(__xludf.DUMMYFUNCTION("IF(ISBLANK($A13),, IF((ARRAYFORMULA(SUM(COUNTIFS(OccupancyAddresses,$A13,OccupancyUnits, $B13, 'Tenant Occupancy'!AAH$5:AAH23,{""&gt;0"",""Occupied"",""Late""}))))&gt;1,""Multiple Bookings"", IF(SUMIFS( 'Tenant Occupancy'!AAH$5:AAH23,OccupancyUnits,$B13,Occupan"&amp;"cyAddresses,$A13)&gt;0,SUMIFS('Tenant Occupancy'!AAH$5:AAH23,OccupancyUnits,$B13,OccupancyAddresses,$A13),IFERROR(VLOOKUP($A13&amp;"" ""&amp;$B13, FILTER(ARRAYFORMULA({OccupancyAddresses&amp;"" ""&amp; OccupancyUnits,'Tenant Occupancy'!AAH$5:AAH23}),INDEX(ARRAYFORMULA({Occu"&amp;"pancyAddresses&amp;"" ""&amp; OccupancyUnits,'Tenant Occupancy'!AAH$5:AAH23}),0,2)&lt;&gt;""""),2,FALSE),IF(AAG10=TODAY(),""Today"",)))))"),"")</f>
        <v/>
      </c>
      <c r="AAH13" s="3" t="str">
        <f>IFERROR(__xludf.DUMMYFUNCTION("IF(ISBLANK($A13),, IF((ARRAYFORMULA(SUM(COUNTIFS(OccupancyAddresses,$A13,OccupancyUnits, $B13, 'Tenant Occupancy'!AAI$5:AAI23,{""&gt;0"",""Occupied"",""Late""}))))&gt;1,""Multiple Bookings"", IF(SUMIFS( 'Tenant Occupancy'!AAI$5:AAI23,OccupancyUnits,$B13,Occupan"&amp;"cyAddresses,$A13)&gt;0,SUMIFS('Tenant Occupancy'!AAI$5:AAI23,OccupancyUnits,$B13,OccupancyAddresses,$A13),IFERROR(VLOOKUP($A13&amp;"" ""&amp;$B13, FILTER(ARRAYFORMULA({OccupancyAddresses&amp;"" ""&amp; OccupancyUnits,'Tenant Occupancy'!AAI$5:AAI23}),INDEX(ARRAYFORMULA({Occu"&amp;"pancyAddresses&amp;"" ""&amp; OccupancyUnits,'Tenant Occupancy'!AAI$5:AAI23}),0,2)&lt;&gt;""""),2,FALSE),IF(AAH10=TODAY(),""Today"",)))))"),"")</f>
        <v/>
      </c>
      <c r="AAI13" s="3" t="str">
        <f>IFERROR(__xludf.DUMMYFUNCTION("IF(ISBLANK($A13),, IF((ARRAYFORMULA(SUM(COUNTIFS(OccupancyAddresses,$A13,OccupancyUnits, $B13, 'Tenant Occupancy'!AAJ$5:AAJ23,{""&gt;0"",""Occupied"",""Late""}))))&gt;1,""Multiple Bookings"", IF(SUMIFS( 'Tenant Occupancy'!AAJ$5:AAJ23,OccupancyUnits,$B13,Occupan"&amp;"cyAddresses,$A13)&gt;0,SUMIFS('Tenant Occupancy'!AAJ$5:AAJ23,OccupancyUnits,$B13,OccupancyAddresses,$A13),IFERROR(VLOOKUP($A13&amp;"" ""&amp;$B13, FILTER(ARRAYFORMULA({OccupancyAddresses&amp;"" ""&amp; OccupancyUnits,'Tenant Occupancy'!AAJ$5:AAJ23}),INDEX(ARRAYFORMULA({Occu"&amp;"pancyAddresses&amp;"" ""&amp; OccupancyUnits,'Tenant Occupancy'!AAJ$5:AAJ23}),0,2)&lt;&gt;""""),2,FALSE),IF(AAI10=TODAY(),""Today"",)))))"),"")</f>
        <v/>
      </c>
      <c r="AAJ13" s="3" t="str">
        <f>IFERROR(__xludf.DUMMYFUNCTION("IF(ISBLANK($A13),, IF((ARRAYFORMULA(SUM(COUNTIFS(OccupancyAddresses,$A13,OccupancyUnits, $B13, 'Tenant Occupancy'!AAK$5:AAK23,{""&gt;0"",""Occupied"",""Late""}))))&gt;1,""Multiple Bookings"", IF(SUMIFS( 'Tenant Occupancy'!AAK$5:AAK23,OccupancyUnits,$B13,Occupan"&amp;"cyAddresses,$A13)&gt;0,SUMIFS('Tenant Occupancy'!AAK$5:AAK23,OccupancyUnits,$B13,OccupancyAddresses,$A13),IFERROR(VLOOKUP($A13&amp;"" ""&amp;$B13, FILTER(ARRAYFORMULA({OccupancyAddresses&amp;"" ""&amp; OccupancyUnits,'Tenant Occupancy'!AAK$5:AAK23}),INDEX(ARRAYFORMULA({Occu"&amp;"pancyAddresses&amp;"" ""&amp; OccupancyUnits,'Tenant Occupancy'!AAK$5:AAK23}),0,2)&lt;&gt;""""),2,FALSE),IF(AAJ10=TODAY(),""Today"",)))))"),"")</f>
        <v/>
      </c>
      <c r="AAK13" s="3" t="str">
        <f>IFERROR(__xludf.DUMMYFUNCTION("IF(ISBLANK($A13),, IF((ARRAYFORMULA(SUM(COUNTIFS(OccupancyAddresses,$A13,OccupancyUnits, $B13, 'Tenant Occupancy'!AAL$5:AAL23,{""&gt;0"",""Occupied"",""Late""}))))&gt;1,""Multiple Bookings"", IF(SUMIFS( 'Tenant Occupancy'!AAL$5:AAL23,OccupancyUnits,$B13,Occupan"&amp;"cyAddresses,$A13)&gt;0,SUMIFS('Tenant Occupancy'!AAL$5:AAL23,OccupancyUnits,$B13,OccupancyAddresses,$A13),IFERROR(VLOOKUP($A13&amp;"" ""&amp;$B13, FILTER(ARRAYFORMULA({OccupancyAddresses&amp;"" ""&amp; OccupancyUnits,'Tenant Occupancy'!AAL$5:AAL23}),INDEX(ARRAYFORMULA({Occu"&amp;"pancyAddresses&amp;"" ""&amp; OccupancyUnits,'Tenant Occupancy'!AAL$5:AAL23}),0,2)&lt;&gt;""""),2,FALSE),IF(AAK10=TODAY(),""Today"",)))))"),"")</f>
        <v/>
      </c>
      <c r="AAL13" s="3" t="str">
        <f>IFERROR(__xludf.DUMMYFUNCTION("IF(ISBLANK($A13),, IF((ARRAYFORMULA(SUM(COUNTIFS(OccupancyAddresses,$A13,OccupancyUnits, $B13, 'Tenant Occupancy'!AAM$5:AAM23,{""&gt;0"",""Occupied"",""Late""}))))&gt;1,""Multiple Bookings"", IF(SUMIFS( 'Tenant Occupancy'!AAM$5:AAM23,OccupancyUnits,$B13,Occupan"&amp;"cyAddresses,$A13)&gt;0,SUMIFS('Tenant Occupancy'!AAM$5:AAM23,OccupancyUnits,$B13,OccupancyAddresses,$A13),IFERROR(VLOOKUP($A13&amp;"" ""&amp;$B13, FILTER(ARRAYFORMULA({OccupancyAddresses&amp;"" ""&amp; OccupancyUnits,'Tenant Occupancy'!AAM$5:AAM23}),INDEX(ARRAYFORMULA({Occu"&amp;"pancyAddresses&amp;"" ""&amp; OccupancyUnits,'Tenant Occupancy'!AAM$5:AAM23}),0,2)&lt;&gt;""""),2,FALSE),IF(AAL10=TODAY(),""Today"",)))))"),"")</f>
        <v/>
      </c>
      <c r="AAM13" s="3" t="str">
        <f>IFERROR(__xludf.DUMMYFUNCTION("IF(ISBLANK($A13),, IF((ARRAYFORMULA(SUM(COUNTIFS(OccupancyAddresses,$A13,OccupancyUnits, $B13, 'Tenant Occupancy'!AAN$5:AAN23,{""&gt;0"",""Occupied"",""Late""}))))&gt;1,""Multiple Bookings"", IF(SUMIFS( 'Tenant Occupancy'!AAN$5:AAN23,OccupancyUnits,$B13,Occupan"&amp;"cyAddresses,$A13)&gt;0,SUMIFS('Tenant Occupancy'!AAN$5:AAN23,OccupancyUnits,$B13,OccupancyAddresses,$A13),IFERROR(VLOOKUP($A13&amp;"" ""&amp;$B13, FILTER(ARRAYFORMULA({OccupancyAddresses&amp;"" ""&amp; OccupancyUnits,'Tenant Occupancy'!AAN$5:AAN23}),INDEX(ARRAYFORMULA({Occu"&amp;"pancyAddresses&amp;"" ""&amp; OccupancyUnits,'Tenant Occupancy'!AAN$5:AAN23}),0,2)&lt;&gt;""""),2,FALSE),IF(AAM10=TODAY(),""Today"",)))))"),"")</f>
        <v/>
      </c>
      <c r="AAN13" s="3" t="str">
        <f>IFERROR(__xludf.DUMMYFUNCTION("IF(ISBLANK($A13),, IF((ARRAYFORMULA(SUM(COUNTIFS(OccupancyAddresses,$A13,OccupancyUnits, $B13, 'Tenant Occupancy'!AAO$5:AAO23,{""&gt;0"",""Occupied"",""Late""}))))&gt;1,""Multiple Bookings"", IF(SUMIFS( 'Tenant Occupancy'!AAO$5:AAO23,OccupancyUnits,$B13,Occupan"&amp;"cyAddresses,$A13)&gt;0,SUMIFS('Tenant Occupancy'!AAO$5:AAO23,OccupancyUnits,$B13,OccupancyAddresses,$A13),IFERROR(VLOOKUP($A13&amp;"" ""&amp;$B13, FILTER(ARRAYFORMULA({OccupancyAddresses&amp;"" ""&amp; OccupancyUnits,'Tenant Occupancy'!AAO$5:AAO23}),INDEX(ARRAYFORMULA({Occu"&amp;"pancyAddresses&amp;"" ""&amp; OccupancyUnits,'Tenant Occupancy'!AAO$5:AAO23}),0,2)&lt;&gt;""""),2,FALSE),IF(AAN10=TODAY(),""Today"",)))))"),"")</f>
        <v/>
      </c>
      <c r="AAO13" s="3" t="str">
        <f>IFERROR(__xludf.DUMMYFUNCTION("IF(ISBLANK($A13),, IF((ARRAYFORMULA(SUM(COUNTIFS(OccupancyAddresses,$A13,OccupancyUnits, $B13, 'Tenant Occupancy'!AAP$5:AAP23,{""&gt;0"",""Occupied"",""Late""}))))&gt;1,""Multiple Bookings"", IF(SUMIFS( 'Tenant Occupancy'!AAP$5:AAP23,OccupancyUnits,$B13,Occupan"&amp;"cyAddresses,$A13)&gt;0,SUMIFS('Tenant Occupancy'!AAP$5:AAP23,OccupancyUnits,$B13,OccupancyAddresses,$A13),IFERROR(VLOOKUP($A13&amp;"" ""&amp;$B13, FILTER(ARRAYFORMULA({OccupancyAddresses&amp;"" ""&amp; OccupancyUnits,'Tenant Occupancy'!AAP$5:AAP23}),INDEX(ARRAYFORMULA({Occu"&amp;"pancyAddresses&amp;"" ""&amp; OccupancyUnits,'Tenant Occupancy'!AAP$5:AAP23}),0,2)&lt;&gt;""""),2,FALSE),IF(AAO10=TODAY(),""Today"",)))))"),"")</f>
        <v/>
      </c>
      <c r="AAP13" s="3" t="str">
        <f>IFERROR(__xludf.DUMMYFUNCTION("IF(ISBLANK($A13),, IF((ARRAYFORMULA(SUM(COUNTIFS(OccupancyAddresses,$A13,OccupancyUnits, $B13, 'Tenant Occupancy'!AAQ$5:AAQ23,{""&gt;0"",""Occupied"",""Late""}))))&gt;1,""Multiple Bookings"", IF(SUMIFS( 'Tenant Occupancy'!AAQ$5:AAQ23,OccupancyUnits,$B13,Occupan"&amp;"cyAddresses,$A13)&gt;0,SUMIFS('Tenant Occupancy'!AAQ$5:AAQ23,OccupancyUnits,$B13,OccupancyAddresses,$A13),IFERROR(VLOOKUP($A13&amp;"" ""&amp;$B13, FILTER(ARRAYFORMULA({OccupancyAddresses&amp;"" ""&amp; OccupancyUnits,'Tenant Occupancy'!AAQ$5:AAQ23}),INDEX(ARRAYFORMULA({Occu"&amp;"pancyAddresses&amp;"" ""&amp; OccupancyUnits,'Tenant Occupancy'!AAQ$5:AAQ23}),0,2)&lt;&gt;""""),2,FALSE),IF(AAP10=TODAY(),""Today"",)))))"),"")</f>
        <v/>
      </c>
      <c r="AAQ13" s="3" t="str">
        <f>IFERROR(__xludf.DUMMYFUNCTION("IF(ISBLANK($A13),, IF((ARRAYFORMULA(SUM(COUNTIFS(OccupancyAddresses,$A13,OccupancyUnits, $B13, 'Tenant Occupancy'!AAR$5:AAR23,{""&gt;0"",""Occupied"",""Late""}))))&gt;1,""Multiple Bookings"", IF(SUMIFS( 'Tenant Occupancy'!AAR$5:AAR23,OccupancyUnits,$B13,Occupan"&amp;"cyAddresses,$A13)&gt;0,SUMIFS('Tenant Occupancy'!AAR$5:AAR23,OccupancyUnits,$B13,OccupancyAddresses,$A13),IFERROR(VLOOKUP($A13&amp;"" ""&amp;$B13, FILTER(ARRAYFORMULA({OccupancyAddresses&amp;"" ""&amp; OccupancyUnits,'Tenant Occupancy'!AAR$5:AAR23}),INDEX(ARRAYFORMULA({Occu"&amp;"pancyAddresses&amp;"" ""&amp; OccupancyUnits,'Tenant Occupancy'!AAR$5:AAR23}),0,2)&lt;&gt;""""),2,FALSE),IF(AAQ10=TODAY(),""Today"",)))))"),"")</f>
        <v/>
      </c>
      <c r="AAR13" s="3" t="str">
        <f>IFERROR(__xludf.DUMMYFUNCTION("IF(ISBLANK($A13),, IF((ARRAYFORMULA(SUM(COUNTIFS(OccupancyAddresses,$A13,OccupancyUnits, $B13, 'Tenant Occupancy'!AAS$5:AAS23,{""&gt;0"",""Occupied"",""Late""}))))&gt;1,""Multiple Bookings"", IF(SUMIFS( 'Tenant Occupancy'!AAS$5:AAS23,OccupancyUnits,$B13,Occupan"&amp;"cyAddresses,$A13)&gt;0,SUMIFS('Tenant Occupancy'!AAS$5:AAS23,OccupancyUnits,$B13,OccupancyAddresses,$A13),IFERROR(VLOOKUP($A13&amp;"" ""&amp;$B13, FILTER(ARRAYFORMULA({OccupancyAddresses&amp;"" ""&amp; OccupancyUnits,'Tenant Occupancy'!AAS$5:AAS23}),INDEX(ARRAYFORMULA({Occu"&amp;"pancyAddresses&amp;"" ""&amp; OccupancyUnits,'Tenant Occupancy'!AAS$5:AAS23}),0,2)&lt;&gt;""""),2,FALSE),IF(AAR10=TODAY(),""Today"",)))))"),"")</f>
        <v/>
      </c>
      <c r="AAS13" s="3" t="str">
        <f>IFERROR(__xludf.DUMMYFUNCTION("IF(ISBLANK($A13),, IF((ARRAYFORMULA(SUM(COUNTIFS(OccupancyAddresses,$A13,OccupancyUnits, $B13, 'Tenant Occupancy'!AAT$5:AAT23,{""&gt;0"",""Occupied"",""Late""}))))&gt;1,""Multiple Bookings"", IF(SUMIFS( 'Tenant Occupancy'!AAT$5:AAT23,OccupancyUnits,$B13,Occupan"&amp;"cyAddresses,$A13)&gt;0,SUMIFS('Tenant Occupancy'!AAT$5:AAT23,OccupancyUnits,$B13,OccupancyAddresses,$A13),IFERROR(VLOOKUP($A13&amp;"" ""&amp;$B13, FILTER(ARRAYFORMULA({OccupancyAddresses&amp;"" ""&amp; OccupancyUnits,'Tenant Occupancy'!AAT$5:AAT23}),INDEX(ARRAYFORMULA({Occu"&amp;"pancyAddresses&amp;"" ""&amp; OccupancyUnits,'Tenant Occupancy'!AAT$5:AAT23}),0,2)&lt;&gt;""""),2,FALSE),IF(AAS10=TODAY(),""Today"",)))))"),"")</f>
        <v/>
      </c>
      <c r="AAT13" s="3" t="str">
        <f>IFERROR(__xludf.DUMMYFUNCTION("IF(ISBLANK($A13),, IF((ARRAYFORMULA(SUM(COUNTIFS(OccupancyAddresses,$A13,OccupancyUnits, $B13, 'Tenant Occupancy'!AAU$5:AAU23,{""&gt;0"",""Occupied"",""Late""}))))&gt;1,""Multiple Bookings"", IF(SUMIFS( 'Tenant Occupancy'!AAU$5:AAU23,OccupancyUnits,$B13,Occupan"&amp;"cyAddresses,$A13)&gt;0,SUMIFS('Tenant Occupancy'!AAU$5:AAU23,OccupancyUnits,$B13,OccupancyAddresses,$A13),IFERROR(VLOOKUP($A13&amp;"" ""&amp;$B13, FILTER(ARRAYFORMULA({OccupancyAddresses&amp;"" ""&amp; OccupancyUnits,'Tenant Occupancy'!AAU$5:AAU23}),INDEX(ARRAYFORMULA({Occu"&amp;"pancyAddresses&amp;"" ""&amp; OccupancyUnits,'Tenant Occupancy'!AAU$5:AAU23}),0,2)&lt;&gt;""""),2,FALSE),IF(AAT10=TODAY(),""Today"",)))))"),"")</f>
        <v/>
      </c>
      <c r="AAU13" s="3" t="str">
        <f>IFERROR(__xludf.DUMMYFUNCTION("IF(ISBLANK($A13),, IF((ARRAYFORMULA(SUM(COUNTIFS(OccupancyAddresses,$A13,OccupancyUnits, $B13, 'Tenant Occupancy'!AAV$5:AAV23,{""&gt;0"",""Occupied"",""Late""}))))&gt;1,""Multiple Bookings"", IF(SUMIFS( 'Tenant Occupancy'!AAV$5:AAV23,OccupancyUnits,$B13,Occupan"&amp;"cyAddresses,$A13)&gt;0,SUMIFS('Tenant Occupancy'!AAV$5:AAV23,OccupancyUnits,$B13,OccupancyAddresses,$A13),IFERROR(VLOOKUP($A13&amp;"" ""&amp;$B13, FILTER(ARRAYFORMULA({OccupancyAddresses&amp;"" ""&amp; OccupancyUnits,'Tenant Occupancy'!AAV$5:AAV23}),INDEX(ARRAYFORMULA({Occu"&amp;"pancyAddresses&amp;"" ""&amp; OccupancyUnits,'Tenant Occupancy'!AAV$5:AAV23}),0,2)&lt;&gt;""""),2,FALSE),IF(AAU10=TODAY(),""Today"",)))))"),"")</f>
        <v/>
      </c>
      <c r="AAV13" s="3" t="str">
        <f>IFERROR(__xludf.DUMMYFUNCTION("IF(ISBLANK($A13),, IF((ARRAYFORMULA(SUM(COUNTIFS(OccupancyAddresses,$A13,OccupancyUnits, $B13, 'Tenant Occupancy'!AAW$5:AAW23,{""&gt;0"",""Occupied"",""Late""}))))&gt;1,""Multiple Bookings"", IF(SUMIFS( 'Tenant Occupancy'!AAW$5:AAW23,OccupancyUnits,$B13,Occupan"&amp;"cyAddresses,$A13)&gt;0,SUMIFS('Tenant Occupancy'!AAW$5:AAW23,OccupancyUnits,$B13,OccupancyAddresses,$A13),IFERROR(VLOOKUP($A13&amp;"" ""&amp;$B13, FILTER(ARRAYFORMULA({OccupancyAddresses&amp;"" ""&amp; OccupancyUnits,'Tenant Occupancy'!AAW$5:AAW23}),INDEX(ARRAYFORMULA({Occu"&amp;"pancyAddresses&amp;"" ""&amp; OccupancyUnits,'Tenant Occupancy'!AAW$5:AAW23}),0,2)&lt;&gt;""""),2,FALSE),IF(AAV10=TODAY(),""Today"",)))))"),"")</f>
        <v/>
      </c>
      <c r="AAW13" s="3" t="str">
        <f>IFERROR(__xludf.DUMMYFUNCTION("IF(ISBLANK($A13),, IF((ARRAYFORMULA(SUM(COUNTIFS(OccupancyAddresses,$A13,OccupancyUnits, $B13, 'Tenant Occupancy'!AAX$5:AAX23,{""&gt;0"",""Occupied"",""Late""}))))&gt;1,""Multiple Bookings"", IF(SUMIFS( 'Tenant Occupancy'!AAX$5:AAX23,OccupancyUnits,$B13,Occupan"&amp;"cyAddresses,$A13)&gt;0,SUMIFS('Tenant Occupancy'!AAX$5:AAX23,OccupancyUnits,$B13,OccupancyAddresses,$A13),IFERROR(VLOOKUP($A13&amp;"" ""&amp;$B13, FILTER(ARRAYFORMULA({OccupancyAddresses&amp;"" ""&amp; OccupancyUnits,'Tenant Occupancy'!AAX$5:AAX23}),INDEX(ARRAYFORMULA({Occu"&amp;"pancyAddresses&amp;"" ""&amp; OccupancyUnits,'Tenant Occupancy'!AAX$5:AAX23}),0,2)&lt;&gt;""""),2,FALSE),IF(AAW10=TODAY(),""Today"",)))))"),"")</f>
        <v/>
      </c>
      <c r="AAX13" s="3" t="str">
        <f>IFERROR(__xludf.DUMMYFUNCTION("IF(ISBLANK($A13),, IF((ARRAYFORMULA(SUM(COUNTIFS(OccupancyAddresses,$A13,OccupancyUnits, $B13, 'Tenant Occupancy'!AAY$5:AAY23,{""&gt;0"",""Occupied"",""Late""}))))&gt;1,""Multiple Bookings"", IF(SUMIFS( 'Tenant Occupancy'!AAY$5:AAY23,OccupancyUnits,$B13,Occupan"&amp;"cyAddresses,$A13)&gt;0,SUMIFS('Tenant Occupancy'!AAY$5:AAY23,OccupancyUnits,$B13,OccupancyAddresses,$A13),IFERROR(VLOOKUP($A13&amp;"" ""&amp;$B13, FILTER(ARRAYFORMULA({OccupancyAddresses&amp;"" ""&amp; OccupancyUnits,'Tenant Occupancy'!AAY$5:AAY23}),INDEX(ARRAYFORMULA({Occu"&amp;"pancyAddresses&amp;"" ""&amp; OccupancyUnits,'Tenant Occupancy'!AAY$5:AAY23}),0,2)&lt;&gt;""""),2,FALSE),IF(AAX10=TODAY(),""Today"",)))))"),"")</f>
        <v/>
      </c>
      <c r="AAY13" s="3" t="str">
        <f>IFERROR(__xludf.DUMMYFUNCTION("IF(ISBLANK($A13),, IF((ARRAYFORMULA(SUM(COUNTIFS(OccupancyAddresses,$A13,OccupancyUnits, $B13, 'Tenant Occupancy'!AAZ$5:AAZ23,{""&gt;0"",""Occupied"",""Late""}))))&gt;1,""Multiple Bookings"", IF(SUMIFS( 'Tenant Occupancy'!AAZ$5:AAZ23,OccupancyUnits,$B13,Occupan"&amp;"cyAddresses,$A13)&gt;0,SUMIFS('Tenant Occupancy'!AAZ$5:AAZ23,OccupancyUnits,$B13,OccupancyAddresses,$A13),IFERROR(VLOOKUP($A13&amp;"" ""&amp;$B13, FILTER(ARRAYFORMULA({OccupancyAddresses&amp;"" ""&amp; OccupancyUnits,'Tenant Occupancy'!AAZ$5:AAZ23}),INDEX(ARRAYFORMULA({Occu"&amp;"pancyAddresses&amp;"" ""&amp; OccupancyUnits,'Tenant Occupancy'!AAZ$5:AAZ23}),0,2)&lt;&gt;""""),2,FALSE),IF(AAY10=TODAY(),""Today"",)))))"),"")</f>
        <v/>
      </c>
      <c r="AAZ13" s="3" t="str">
        <f>IFERROR(__xludf.DUMMYFUNCTION("IF(ISBLANK($A13),, IF((ARRAYFORMULA(SUM(COUNTIFS(OccupancyAddresses,$A13,OccupancyUnits, $B13, 'Tenant Occupancy'!ABA$5:ABA23,{""&gt;0"",""Occupied"",""Late""}))))&gt;1,""Multiple Bookings"", IF(SUMIFS( 'Tenant Occupancy'!ABA$5:ABA23,OccupancyUnits,$B13,Occupan"&amp;"cyAddresses,$A13)&gt;0,SUMIFS('Tenant Occupancy'!ABA$5:ABA23,OccupancyUnits,$B13,OccupancyAddresses,$A13),IFERROR(VLOOKUP($A13&amp;"" ""&amp;$B13, FILTER(ARRAYFORMULA({OccupancyAddresses&amp;"" ""&amp; OccupancyUnits,'Tenant Occupancy'!ABA$5:ABA23}),INDEX(ARRAYFORMULA({Occu"&amp;"pancyAddresses&amp;"" ""&amp; OccupancyUnits,'Tenant Occupancy'!ABA$5:ABA23}),0,2)&lt;&gt;""""),2,FALSE),IF(AAZ10=TODAY(),""Today"",)))))"),"")</f>
        <v/>
      </c>
      <c r="ABA13" s="3" t="str">
        <f>IFERROR(__xludf.DUMMYFUNCTION("IF(ISBLANK($A13),, IF((ARRAYFORMULA(SUM(COUNTIFS(OccupancyAddresses,$A13,OccupancyUnits, $B13, 'Tenant Occupancy'!ABB$5:ABB23,{""&gt;0"",""Occupied"",""Late""}))))&gt;1,""Multiple Bookings"", IF(SUMIFS( 'Tenant Occupancy'!ABB$5:ABB23,OccupancyUnits,$B13,Occupan"&amp;"cyAddresses,$A13)&gt;0,SUMIFS('Tenant Occupancy'!ABB$5:ABB23,OccupancyUnits,$B13,OccupancyAddresses,$A13),IFERROR(VLOOKUP($A13&amp;"" ""&amp;$B13, FILTER(ARRAYFORMULA({OccupancyAddresses&amp;"" ""&amp; OccupancyUnits,'Tenant Occupancy'!ABB$5:ABB23}),INDEX(ARRAYFORMULA({Occu"&amp;"pancyAddresses&amp;"" ""&amp; OccupancyUnits,'Tenant Occupancy'!ABB$5:ABB23}),0,2)&lt;&gt;""""),2,FALSE),IF(ABA10=TODAY(),""Today"",)))))"),"")</f>
        <v/>
      </c>
      <c r="ABB13" s="3" t="str">
        <f>IFERROR(__xludf.DUMMYFUNCTION("IF(ISBLANK($A13),, IF((ARRAYFORMULA(SUM(COUNTIFS(OccupancyAddresses,$A13,OccupancyUnits, $B13, 'Tenant Occupancy'!ABC$5:ABC23,{""&gt;0"",""Occupied"",""Late""}))))&gt;1,""Multiple Bookings"", IF(SUMIFS( 'Tenant Occupancy'!ABC$5:ABC23,OccupancyUnits,$B13,Occupan"&amp;"cyAddresses,$A13)&gt;0,SUMIFS('Tenant Occupancy'!ABC$5:ABC23,OccupancyUnits,$B13,OccupancyAddresses,$A13),IFERROR(VLOOKUP($A13&amp;"" ""&amp;$B13, FILTER(ARRAYFORMULA({OccupancyAddresses&amp;"" ""&amp; OccupancyUnits,'Tenant Occupancy'!ABC$5:ABC23}),INDEX(ARRAYFORMULA({Occu"&amp;"pancyAddresses&amp;"" ""&amp; OccupancyUnits,'Tenant Occupancy'!ABC$5:ABC23}),0,2)&lt;&gt;""""),2,FALSE),IF(ABB10=TODAY(),""Today"",)))))"),"")</f>
        <v/>
      </c>
      <c r="ABC13" s="3" t="str">
        <f>IFERROR(__xludf.DUMMYFUNCTION("IF(ISBLANK($A13),, IF((ARRAYFORMULA(SUM(COUNTIFS(OccupancyAddresses,$A13,OccupancyUnits, $B13, 'Tenant Occupancy'!ABD$5:ABD23,{""&gt;0"",""Occupied"",""Late""}))))&gt;1,""Multiple Bookings"", IF(SUMIFS( 'Tenant Occupancy'!ABD$5:ABD23,OccupancyUnits,$B13,Occupan"&amp;"cyAddresses,$A13)&gt;0,SUMIFS('Tenant Occupancy'!ABD$5:ABD23,OccupancyUnits,$B13,OccupancyAddresses,$A13),IFERROR(VLOOKUP($A13&amp;"" ""&amp;$B13, FILTER(ARRAYFORMULA({OccupancyAddresses&amp;"" ""&amp; OccupancyUnits,'Tenant Occupancy'!ABD$5:ABD23}),INDEX(ARRAYFORMULA({Occu"&amp;"pancyAddresses&amp;"" ""&amp; OccupancyUnits,'Tenant Occupancy'!ABD$5:ABD23}),0,2)&lt;&gt;""""),2,FALSE),IF(ABC10=TODAY(),""Today"",)))))"),"")</f>
        <v/>
      </c>
      <c r="ABD13" s="3" t="str">
        <f>IFERROR(__xludf.DUMMYFUNCTION("IF(ISBLANK($A13),, IF((ARRAYFORMULA(SUM(COUNTIFS(OccupancyAddresses,$A13,OccupancyUnits, $B13, 'Tenant Occupancy'!ABE$5:ABE23,{""&gt;0"",""Occupied"",""Late""}))))&gt;1,""Multiple Bookings"", IF(SUMIFS( 'Tenant Occupancy'!ABE$5:ABE23,OccupancyUnits,$B13,Occupan"&amp;"cyAddresses,$A13)&gt;0,SUMIFS('Tenant Occupancy'!ABE$5:ABE23,OccupancyUnits,$B13,OccupancyAddresses,$A13),IFERROR(VLOOKUP($A13&amp;"" ""&amp;$B13, FILTER(ARRAYFORMULA({OccupancyAddresses&amp;"" ""&amp; OccupancyUnits,'Tenant Occupancy'!ABE$5:ABE23}),INDEX(ARRAYFORMULA({Occu"&amp;"pancyAddresses&amp;"" ""&amp; OccupancyUnits,'Tenant Occupancy'!ABE$5:ABE23}),0,2)&lt;&gt;""""),2,FALSE),IF(ABD10=TODAY(),""Today"",)))))"),"")</f>
        <v/>
      </c>
      <c r="ABE13" s="3" t="str">
        <f>IFERROR(__xludf.DUMMYFUNCTION("IF(ISBLANK($A13),, IF((ARRAYFORMULA(SUM(COUNTIFS(OccupancyAddresses,$A13,OccupancyUnits, $B13, 'Tenant Occupancy'!ABF$5:ABF23,{""&gt;0"",""Occupied"",""Late""}))))&gt;1,""Multiple Bookings"", IF(SUMIFS( 'Tenant Occupancy'!ABF$5:ABF23,OccupancyUnits,$B13,Occupan"&amp;"cyAddresses,$A13)&gt;0,SUMIFS('Tenant Occupancy'!ABF$5:ABF23,OccupancyUnits,$B13,OccupancyAddresses,$A13),IFERROR(VLOOKUP($A13&amp;"" ""&amp;$B13, FILTER(ARRAYFORMULA({OccupancyAddresses&amp;"" ""&amp; OccupancyUnits,'Tenant Occupancy'!ABF$5:ABF23}),INDEX(ARRAYFORMULA({Occu"&amp;"pancyAddresses&amp;"" ""&amp; OccupancyUnits,'Tenant Occupancy'!ABF$5:ABF23}),0,2)&lt;&gt;""""),2,FALSE),IF(ABE10=TODAY(),""Today"",)))))"),"")</f>
        <v/>
      </c>
      <c r="ABF13" s="3" t="str">
        <f>IFERROR(__xludf.DUMMYFUNCTION("IF(ISBLANK($A13),, IF((ARRAYFORMULA(SUM(COUNTIFS(OccupancyAddresses,$A13,OccupancyUnits, $B13, 'Tenant Occupancy'!ABG$5:ABG23,{""&gt;0"",""Occupied"",""Late""}))))&gt;1,""Multiple Bookings"", IF(SUMIFS( 'Tenant Occupancy'!ABG$5:ABG23,OccupancyUnits,$B13,Occupan"&amp;"cyAddresses,$A13)&gt;0,SUMIFS('Tenant Occupancy'!ABG$5:ABG23,OccupancyUnits,$B13,OccupancyAddresses,$A13),IFERROR(VLOOKUP($A13&amp;"" ""&amp;$B13, FILTER(ARRAYFORMULA({OccupancyAddresses&amp;"" ""&amp; OccupancyUnits,'Tenant Occupancy'!ABG$5:ABG23}),INDEX(ARRAYFORMULA({Occu"&amp;"pancyAddresses&amp;"" ""&amp; OccupancyUnits,'Tenant Occupancy'!ABG$5:ABG23}),0,2)&lt;&gt;""""),2,FALSE),IF(ABF10=TODAY(),""Today"",)))))"),"")</f>
        <v/>
      </c>
      <c r="ABG13" s="3"/>
      <c r="ABH13" s="3"/>
      <c r="ABI13" s="3"/>
      <c r="ABJ13" s="3"/>
      <c r="ABK13" s="3"/>
    </row>
    <row r="14" ht="39.0" customHeight="1">
      <c r="A14" s="10"/>
      <c r="B14" s="10"/>
      <c r="C14" s="11"/>
      <c r="D14" s="20"/>
      <c r="E14" s="1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18"/>
      <c r="IZ14" s="3" t="str">
        <f>IFERROR(__xludf.DUMMYFUNCTION("IF(ISBLANK($A14),, IF((ARRAYFORMULA(SUM(COUNTIFS(OccupancyAddresses,$A14,OccupancyUnits, $B14, 'Tenant Occupancy'!JA$5:JA23,{""&gt;0"",""Occupied"",""Late""}))))&gt;1,""Multiple Bookings"", IF(SUMIFS( 'Tenant Occupancy'!JA$5:JA23,OccupancyUnits,$B14,OccupancyAd"&amp;"dresses,$A14)&gt;0,SUMIFS('Tenant Occupancy'!JA$5:JA23,OccupancyUnits,$B14,OccupancyAddresses,$A14),IFERROR(VLOOKUP($A14&amp;"" ""&amp;$B14, FILTER(ARRAYFORMULA({OccupancyAddresses&amp;"" ""&amp; OccupancyUnits,'Tenant Occupancy'!JA$5:JA23}),INDEX(ARRAYFORMULA({OccupancyAdd"&amp;"resses&amp;"" ""&amp; OccupancyUnits,'Tenant Occupancy'!JA$5:JA23}),0,2)&lt;&gt;""""),2,FALSE),IF(IZ11=TODAY(),""Today"",)))))"),"")</f>
        <v/>
      </c>
      <c r="JA14" s="3" t="str">
        <f>IFERROR(__xludf.DUMMYFUNCTION("IF(ISBLANK($A14),, IF((ARRAYFORMULA(SUM(COUNTIFS(OccupancyAddresses,$A14,OccupancyUnits, $B14, 'Tenant Occupancy'!JB$5:JB23,{""&gt;0"",""Occupied"",""Late""}))))&gt;1,""Multiple Bookings"", IF(SUMIFS( 'Tenant Occupancy'!JB$5:JB23,OccupancyUnits,$B14,OccupancyAd"&amp;"dresses,$A14)&gt;0,SUMIFS('Tenant Occupancy'!JB$5:JB23,OccupancyUnits,$B14,OccupancyAddresses,$A14),IFERROR(VLOOKUP($A14&amp;"" ""&amp;$B14, FILTER(ARRAYFORMULA({OccupancyAddresses&amp;"" ""&amp; OccupancyUnits,'Tenant Occupancy'!JB$5:JB23}),INDEX(ARRAYFORMULA({OccupancyAdd"&amp;"resses&amp;"" ""&amp; OccupancyUnits,'Tenant Occupancy'!JB$5:JB23}),0,2)&lt;&gt;""""),2,FALSE),IF(JA11=TODAY(),""Today"",)))))"),"")</f>
        <v/>
      </c>
      <c r="JB14" s="3" t="str">
        <f>IFERROR(__xludf.DUMMYFUNCTION("IF(ISBLANK($A14),, IF((ARRAYFORMULA(SUM(COUNTIFS(OccupancyAddresses,$A14,OccupancyUnits, $B14, 'Tenant Occupancy'!JC$5:JC23,{""&gt;0"",""Occupied"",""Late""}))))&gt;1,""Multiple Bookings"", IF(SUMIFS( 'Tenant Occupancy'!JC$5:JC23,OccupancyUnits,$B14,OccupancyAd"&amp;"dresses,$A14)&gt;0,SUMIFS('Tenant Occupancy'!JC$5:JC23,OccupancyUnits,$B14,OccupancyAddresses,$A14),IFERROR(VLOOKUP($A14&amp;"" ""&amp;$B14, FILTER(ARRAYFORMULA({OccupancyAddresses&amp;"" ""&amp; OccupancyUnits,'Tenant Occupancy'!JC$5:JC23}),INDEX(ARRAYFORMULA({OccupancyAdd"&amp;"resses&amp;"" ""&amp; OccupancyUnits,'Tenant Occupancy'!JC$5:JC23}),0,2)&lt;&gt;""""),2,FALSE),IF(JB11=TODAY(),""Today"",)))))"),"")</f>
        <v/>
      </c>
      <c r="JC14" s="3" t="str">
        <f>IFERROR(__xludf.DUMMYFUNCTION("IF(ISBLANK($A14),, IF((ARRAYFORMULA(SUM(COUNTIFS(OccupancyAddresses,$A14,OccupancyUnits, $B14, 'Tenant Occupancy'!JD$5:JD23,{""&gt;0"",""Occupied"",""Late""}))))&gt;1,""Multiple Bookings"", IF(SUMIFS( 'Tenant Occupancy'!JD$5:JD23,OccupancyUnits,$B14,OccupancyAd"&amp;"dresses,$A14)&gt;0,SUMIFS('Tenant Occupancy'!JD$5:JD23,OccupancyUnits,$B14,OccupancyAddresses,$A14),IFERROR(VLOOKUP($A14&amp;"" ""&amp;$B14, FILTER(ARRAYFORMULA({OccupancyAddresses&amp;"" ""&amp; OccupancyUnits,'Tenant Occupancy'!JD$5:JD23}),INDEX(ARRAYFORMULA({OccupancyAdd"&amp;"resses&amp;"" ""&amp; OccupancyUnits,'Tenant Occupancy'!JD$5:JD23}),0,2)&lt;&gt;""""),2,FALSE),IF(JC11=TODAY(),""Today"",)))))"),"")</f>
        <v/>
      </c>
      <c r="JD14" s="3" t="str">
        <f>IFERROR(__xludf.DUMMYFUNCTION("IF(ISBLANK($A14),, IF((ARRAYFORMULA(SUM(COUNTIFS(OccupancyAddresses,$A14,OccupancyUnits, $B14, 'Tenant Occupancy'!JE$5:JE23,{""&gt;0"",""Occupied"",""Late""}))))&gt;1,""Multiple Bookings"", IF(SUMIFS( 'Tenant Occupancy'!JE$5:JE23,OccupancyUnits,$B14,OccupancyAd"&amp;"dresses,$A14)&gt;0,SUMIFS('Tenant Occupancy'!JE$5:JE23,OccupancyUnits,$B14,OccupancyAddresses,$A14),IFERROR(VLOOKUP($A14&amp;"" ""&amp;$B14, FILTER(ARRAYFORMULA({OccupancyAddresses&amp;"" ""&amp; OccupancyUnits,'Tenant Occupancy'!JE$5:JE23}),INDEX(ARRAYFORMULA({OccupancyAdd"&amp;"resses&amp;"" ""&amp; OccupancyUnits,'Tenant Occupancy'!JE$5:JE23}),0,2)&lt;&gt;""""),2,FALSE),IF(JD11=TODAY(),""Today"",)))))"),"")</f>
        <v/>
      </c>
      <c r="JE14" s="3" t="str">
        <f>IFERROR(__xludf.DUMMYFUNCTION("IF(ISBLANK($A14),, IF((ARRAYFORMULA(SUM(COUNTIFS(OccupancyAddresses,$A14,OccupancyUnits, $B14, 'Tenant Occupancy'!JF$5:JF23,{""&gt;0"",""Occupied"",""Late""}))))&gt;1,""Multiple Bookings"", IF(SUMIFS( 'Tenant Occupancy'!JF$5:JF23,OccupancyUnits,$B14,OccupancyAd"&amp;"dresses,$A14)&gt;0,SUMIFS('Tenant Occupancy'!JF$5:JF23,OccupancyUnits,$B14,OccupancyAddresses,$A14),IFERROR(VLOOKUP($A14&amp;"" ""&amp;$B14, FILTER(ARRAYFORMULA({OccupancyAddresses&amp;"" ""&amp; OccupancyUnits,'Tenant Occupancy'!JF$5:JF23}),INDEX(ARRAYFORMULA({OccupancyAdd"&amp;"resses&amp;"" ""&amp; OccupancyUnits,'Tenant Occupancy'!JF$5:JF23}),0,2)&lt;&gt;""""),2,FALSE),IF(JE11=TODAY(),""Today"",)))))"),"")</f>
        <v/>
      </c>
      <c r="JF14" s="3" t="str">
        <f>IFERROR(__xludf.DUMMYFUNCTION("IF(ISBLANK($A14),, IF((ARRAYFORMULA(SUM(COUNTIFS(OccupancyAddresses,$A14,OccupancyUnits, $B14, 'Tenant Occupancy'!JG$5:JG23,{""&gt;0"",""Occupied"",""Late""}))))&gt;1,""Multiple Bookings"", IF(SUMIFS( 'Tenant Occupancy'!JG$5:JG23,OccupancyUnits,$B14,OccupancyAd"&amp;"dresses,$A14)&gt;0,SUMIFS('Tenant Occupancy'!JG$5:JG23,OccupancyUnits,$B14,OccupancyAddresses,$A14),IFERROR(VLOOKUP($A14&amp;"" ""&amp;$B14, FILTER(ARRAYFORMULA({OccupancyAddresses&amp;"" ""&amp; OccupancyUnits,'Tenant Occupancy'!JG$5:JG23}),INDEX(ARRAYFORMULA({OccupancyAdd"&amp;"resses&amp;"" ""&amp; OccupancyUnits,'Tenant Occupancy'!JG$5:JG23}),0,2)&lt;&gt;""""),2,FALSE),IF(JF11=TODAY(),""Today"",)))))"),"")</f>
        <v/>
      </c>
      <c r="JG14" s="3" t="str">
        <f>IFERROR(__xludf.DUMMYFUNCTION("IF(ISBLANK($A14),, IF((ARRAYFORMULA(SUM(COUNTIFS(OccupancyAddresses,$A14,OccupancyUnits, $B14, 'Tenant Occupancy'!JH$5:JH23,{""&gt;0"",""Occupied"",""Late""}))))&gt;1,""Multiple Bookings"", IF(SUMIFS( 'Tenant Occupancy'!JH$5:JH23,OccupancyUnits,$B14,OccupancyAd"&amp;"dresses,$A14)&gt;0,SUMIFS('Tenant Occupancy'!JH$5:JH23,OccupancyUnits,$B14,OccupancyAddresses,$A14),IFERROR(VLOOKUP($A14&amp;"" ""&amp;$B14, FILTER(ARRAYFORMULA({OccupancyAddresses&amp;"" ""&amp; OccupancyUnits,'Tenant Occupancy'!JH$5:JH23}),INDEX(ARRAYFORMULA({OccupancyAdd"&amp;"resses&amp;"" ""&amp; OccupancyUnits,'Tenant Occupancy'!JH$5:JH23}),0,2)&lt;&gt;""""),2,FALSE),IF(JG11=TODAY(),""Today"",)))))"),"")</f>
        <v/>
      </c>
      <c r="JH14" s="3" t="str">
        <f>IFERROR(__xludf.DUMMYFUNCTION("IF(ISBLANK($A14),, IF((ARRAYFORMULA(SUM(COUNTIFS(OccupancyAddresses,$A14,OccupancyUnits, $B14, 'Tenant Occupancy'!JI$5:JI23,{""&gt;0"",""Occupied"",""Late""}))))&gt;1,""Multiple Bookings"", IF(SUMIFS( 'Tenant Occupancy'!JI$5:JI23,OccupancyUnits,$B14,OccupancyAd"&amp;"dresses,$A14)&gt;0,SUMIFS('Tenant Occupancy'!JI$5:JI23,OccupancyUnits,$B14,OccupancyAddresses,$A14),IFERROR(VLOOKUP($A14&amp;"" ""&amp;$B14, FILTER(ARRAYFORMULA({OccupancyAddresses&amp;"" ""&amp; OccupancyUnits,'Tenant Occupancy'!JI$5:JI23}),INDEX(ARRAYFORMULA({OccupancyAdd"&amp;"resses&amp;"" ""&amp; OccupancyUnits,'Tenant Occupancy'!JI$5:JI23}),0,2)&lt;&gt;""""),2,FALSE),IF(JH11=TODAY(),""Today"",)))))"),"")</f>
        <v/>
      </c>
      <c r="JI14" s="3" t="str">
        <f>IFERROR(__xludf.DUMMYFUNCTION("IF(ISBLANK($A14),, IF((ARRAYFORMULA(SUM(COUNTIFS(OccupancyAddresses,$A14,OccupancyUnits, $B14, 'Tenant Occupancy'!JJ$5:JJ23,{""&gt;0"",""Occupied"",""Late""}))))&gt;1,""Multiple Bookings"", IF(SUMIFS( 'Tenant Occupancy'!JJ$5:JJ23,OccupancyUnits,$B14,OccupancyAd"&amp;"dresses,$A14)&gt;0,SUMIFS('Tenant Occupancy'!JJ$5:JJ23,OccupancyUnits,$B14,OccupancyAddresses,$A14),IFERROR(VLOOKUP($A14&amp;"" ""&amp;$B14, FILTER(ARRAYFORMULA({OccupancyAddresses&amp;"" ""&amp; OccupancyUnits,'Tenant Occupancy'!JJ$5:JJ23}),INDEX(ARRAYFORMULA({OccupancyAdd"&amp;"resses&amp;"" ""&amp; OccupancyUnits,'Tenant Occupancy'!JJ$5:JJ23}),0,2)&lt;&gt;""""),2,FALSE),IF(JI11=TODAY(),""Today"",)))))"),"")</f>
        <v/>
      </c>
      <c r="JJ14" s="3" t="str">
        <f>IFERROR(__xludf.DUMMYFUNCTION("IF(ISBLANK($A14),, IF((ARRAYFORMULA(SUM(COUNTIFS(OccupancyAddresses,$A14,OccupancyUnits, $B14, 'Tenant Occupancy'!JK$5:JK23,{""&gt;0"",""Occupied"",""Late""}))))&gt;1,""Multiple Bookings"", IF(SUMIFS( 'Tenant Occupancy'!JK$5:JK23,OccupancyUnits,$B14,OccupancyAd"&amp;"dresses,$A14)&gt;0,SUMIFS('Tenant Occupancy'!JK$5:JK23,OccupancyUnits,$B14,OccupancyAddresses,$A14),IFERROR(VLOOKUP($A14&amp;"" ""&amp;$B14, FILTER(ARRAYFORMULA({OccupancyAddresses&amp;"" ""&amp; OccupancyUnits,'Tenant Occupancy'!JK$5:JK23}),INDEX(ARRAYFORMULA({OccupancyAdd"&amp;"resses&amp;"" ""&amp; OccupancyUnits,'Tenant Occupancy'!JK$5:JK23}),0,2)&lt;&gt;""""),2,FALSE),IF(JJ11=TODAY(),""Today"",)))))"),"")</f>
        <v/>
      </c>
      <c r="JK14" s="3" t="str">
        <f>IFERROR(__xludf.DUMMYFUNCTION("IF(ISBLANK($A14),, IF((ARRAYFORMULA(SUM(COUNTIFS(OccupancyAddresses,$A14,OccupancyUnits, $B14, 'Tenant Occupancy'!JL$5:JL23,{""&gt;0"",""Occupied"",""Late""}))))&gt;1,""Multiple Bookings"", IF(SUMIFS( 'Tenant Occupancy'!JL$5:JL23,OccupancyUnits,$B14,OccupancyAd"&amp;"dresses,$A14)&gt;0,SUMIFS('Tenant Occupancy'!JL$5:JL23,OccupancyUnits,$B14,OccupancyAddresses,$A14),IFERROR(VLOOKUP($A14&amp;"" ""&amp;$B14, FILTER(ARRAYFORMULA({OccupancyAddresses&amp;"" ""&amp; OccupancyUnits,'Tenant Occupancy'!JL$5:JL23}),INDEX(ARRAYFORMULA({OccupancyAdd"&amp;"resses&amp;"" ""&amp; OccupancyUnits,'Tenant Occupancy'!JL$5:JL23}),0,2)&lt;&gt;""""),2,FALSE),IF(JK11=TODAY(),""Today"",)))))"),"")</f>
        <v/>
      </c>
      <c r="JL14" s="3" t="str">
        <f>IFERROR(__xludf.DUMMYFUNCTION("IF(ISBLANK($A14),, IF((ARRAYFORMULA(SUM(COUNTIFS(OccupancyAddresses,$A14,OccupancyUnits, $B14, 'Tenant Occupancy'!JM$5:JM23,{""&gt;0"",""Occupied"",""Late""}))))&gt;1,""Multiple Bookings"", IF(SUMIFS( 'Tenant Occupancy'!JM$5:JM23,OccupancyUnits,$B14,OccupancyAd"&amp;"dresses,$A14)&gt;0,SUMIFS('Tenant Occupancy'!JM$5:JM23,OccupancyUnits,$B14,OccupancyAddresses,$A14),IFERROR(VLOOKUP($A14&amp;"" ""&amp;$B14, FILTER(ARRAYFORMULA({OccupancyAddresses&amp;"" ""&amp; OccupancyUnits,'Tenant Occupancy'!JM$5:JM23}),INDEX(ARRAYFORMULA({OccupancyAdd"&amp;"resses&amp;"" ""&amp; OccupancyUnits,'Tenant Occupancy'!JM$5:JM23}),0,2)&lt;&gt;""""),2,FALSE),IF(JL11=TODAY(),""Today"",)))))"),"")</f>
        <v/>
      </c>
      <c r="JM14" s="3" t="str">
        <f>IFERROR(__xludf.DUMMYFUNCTION("IF(ISBLANK($A14),, IF((ARRAYFORMULA(SUM(COUNTIFS(OccupancyAddresses,$A14,OccupancyUnits, $B14, 'Tenant Occupancy'!JN$5:JN23,{""&gt;0"",""Occupied"",""Late""}))))&gt;1,""Multiple Bookings"", IF(SUMIFS( 'Tenant Occupancy'!JN$5:JN23,OccupancyUnits,$B14,OccupancyAd"&amp;"dresses,$A14)&gt;0,SUMIFS('Tenant Occupancy'!JN$5:JN23,OccupancyUnits,$B14,OccupancyAddresses,$A14),IFERROR(VLOOKUP($A14&amp;"" ""&amp;$B14, FILTER(ARRAYFORMULA({OccupancyAddresses&amp;"" ""&amp; OccupancyUnits,'Tenant Occupancy'!JN$5:JN23}),INDEX(ARRAYFORMULA({OccupancyAdd"&amp;"resses&amp;"" ""&amp; OccupancyUnits,'Tenant Occupancy'!JN$5:JN23}),0,2)&lt;&gt;""""),2,FALSE),IF(JM11=TODAY(),""Today"",)))))"),"")</f>
        <v/>
      </c>
      <c r="JN14" s="3" t="str">
        <f>IFERROR(__xludf.DUMMYFUNCTION("IF(ISBLANK($A14),, IF((ARRAYFORMULA(SUM(COUNTIFS(OccupancyAddresses,$A14,OccupancyUnits, $B14, 'Tenant Occupancy'!JO$5:JO23,{""&gt;0"",""Occupied"",""Late""}))))&gt;1,""Multiple Bookings"", IF(SUMIFS( 'Tenant Occupancy'!JO$5:JO23,OccupancyUnits,$B14,OccupancyAd"&amp;"dresses,$A14)&gt;0,SUMIFS('Tenant Occupancy'!JO$5:JO23,OccupancyUnits,$B14,OccupancyAddresses,$A14),IFERROR(VLOOKUP($A14&amp;"" ""&amp;$B14, FILTER(ARRAYFORMULA({OccupancyAddresses&amp;"" ""&amp; OccupancyUnits,'Tenant Occupancy'!JO$5:JO23}),INDEX(ARRAYFORMULA({OccupancyAdd"&amp;"resses&amp;"" ""&amp; OccupancyUnits,'Tenant Occupancy'!JO$5:JO23}),0,2)&lt;&gt;""""),2,FALSE),IF(JN11=TODAY(),""Today"",)))))"),"")</f>
        <v/>
      </c>
      <c r="JO14" s="3" t="str">
        <f>IFERROR(__xludf.DUMMYFUNCTION("IF(ISBLANK($A14),, IF((ARRAYFORMULA(SUM(COUNTIFS(OccupancyAddresses,$A14,OccupancyUnits, $B14, 'Tenant Occupancy'!JP$5:JP23,{""&gt;0"",""Occupied"",""Late""}))))&gt;1,""Multiple Bookings"", IF(SUMIFS( 'Tenant Occupancy'!JP$5:JP23,OccupancyUnits,$B14,OccupancyAd"&amp;"dresses,$A14)&gt;0,SUMIFS('Tenant Occupancy'!JP$5:JP23,OccupancyUnits,$B14,OccupancyAddresses,$A14),IFERROR(VLOOKUP($A14&amp;"" ""&amp;$B14, FILTER(ARRAYFORMULA({OccupancyAddresses&amp;"" ""&amp; OccupancyUnits,'Tenant Occupancy'!JP$5:JP23}),INDEX(ARRAYFORMULA({OccupancyAdd"&amp;"resses&amp;"" ""&amp; OccupancyUnits,'Tenant Occupancy'!JP$5:JP23}),0,2)&lt;&gt;""""),2,FALSE),IF(JO11=TODAY(),""Today"",)))))"),"")</f>
        <v/>
      </c>
      <c r="JP14" s="3" t="str">
        <f>IFERROR(__xludf.DUMMYFUNCTION("IF(ISBLANK($A14),, IF((ARRAYFORMULA(SUM(COUNTIFS(OccupancyAddresses,$A14,OccupancyUnits, $B14, 'Tenant Occupancy'!JQ$5:JQ23,{""&gt;0"",""Occupied"",""Late""}))))&gt;1,""Multiple Bookings"", IF(SUMIFS( 'Tenant Occupancy'!JQ$5:JQ23,OccupancyUnits,$B14,OccupancyAd"&amp;"dresses,$A14)&gt;0,SUMIFS('Tenant Occupancy'!JQ$5:JQ23,OccupancyUnits,$B14,OccupancyAddresses,$A14),IFERROR(VLOOKUP($A14&amp;"" ""&amp;$B14, FILTER(ARRAYFORMULA({OccupancyAddresses&amp;"" ""&amp; OccupancyUnits,'Tenant Occupancy'!JQ$5:JQ23}),INDEX(ARRAYFORMULA({OccupancyAdd"&amp;"resses&amp;"" ""&amp; OccupancyUnits,'Tenant Occupancy'!JQ$5:JQ23}),0,2)&lt;&gt;""""),2,FALSE),IF(JP11=TODAY(),""Today"",)))))"),"")</f>
        <v/>
      </c>
      <c r="JQ14" s="3" t="str">
        <f>IFERROR(__xludf.DUMMYFUNCTION("IF(ISBLANK($A14),, IF((ARRAYFORMULA(SUM(COUNTIFS(OccupancyAddresses,$A14,OccupancyUnits, $B14, 'Tenant Occupancy'!JR$5:JR23,{""&gt;0"",""Occupied"",""Late""}))))&gt;1,""Multiple Bookings"", IF(SUMIFS( 'Tenant Occupancy'!JR$5:JR23,OccupancyUnits,$B14,OccupancyAd"&amp;"dresses,$A14)&gt;0,SUMIFS('Tenant Occupancy'!JR$5:JR23,OccupancyUnits,$B14,OccupancyAddresses,$A14),IFERROR(VLOOKUP($A14&amp;"" ""&amp;$B14, FILTER(ARRAYFORMULA({OccupancyAddresses&amp;"" ""&amp; OccupancyUnits,'Tenant Occupancy'!JR$5:JR23}),INDEX(ARRAYFORMULA({OccupancyAdd"&amp;"resses&amp;"" ""&amp; OccupancyUnits,'Tenant Occupancy'!JR$5:JR23}),0,2)&lt;&gt;""""),2,FALSE),IF(JQ11=TODAY(),""Today"",)))))"),"")</f>
        <v/>
      </c>
      <c r="JR14" s="3" t="str">
        <f>IFERROR(__xludf.DUMMYFUNCTION("IF(ISBLANK($A14),, IF((ARRAYFORMULA(SUM(COUNTIFS(OccupancyAddresses,$A14,OccupancyUnits, $B14, 'Tenant Occupancy'!JS$5:JS23,{""&gt;0"",""Occupied"",""Late""}))))&gt;1,""Multiple Bookings"", IF(SUMIFS( 'Tenant Occupancy'!JS$5:JS23,OccupancyUnits,$B14,OccupancyAd"&amp;"dresses,$A14)&gt;0,SUMIFS('Tenant Occupancy'!JS$5:JS23,OccupancyUnits,$B14,OccupancyAddresses,$A14),IFERROR(VLOOKUP($A14&amp;"" ""&amp;$B14, FILTER(ARRAYFORMULA({OccupancyAddresses&amp;"" ""&amp; OccupancyUnits,'Tenant Occupancy'!JS$5:JS23}),INDEX(ARRAYFORMULA({OccupancyAdd"&amp;"resses&amp;"" ""&amp; OccupancyUnits,'Tenant Occupancy'!JS$5:JS23}),0,2)&lt;&gt;""""),2,FALSE),IF(JR11=TODAY(),""Today"",)))))"),"")</f>
        <v/>
      </c>
      <c r="JS14" s="3" t="str">
        <f>IFERROR(__xludf.DUMMYFUNCTION("IF(ISBLANK($A14),, IF((ARRAYFORMULA(SUM(COUNTIFS(OccupancyAddresses,$A14,OccupancyUnits, $B14, 'Tenant Occupancy'!JT$5:JT23,{""&gt;0"",""Occupied"",""Late""}))))&gt;1,""Multiple Bookings"", IF(SUMIFS( 'Tenant Occupancy'!JT$5:JT23,OccupancyUnits,$B14,OccupancyAd"&amp;"dresses,$A14)&gt;0,SUMIFS('Tenant Occupancy'!JT$5:JT23,OccupancyUnits,$B14,OccupancyAddresses,$A14),IFERROR(VLOOKUP($A14&amp;"" ""&amp;$B14, FILTER(ARRAYFORMULA({OccupancyAddresses&amp;"" ""&amp; OccupancyUnits,'Tenant Occupancy'!JT$5:JT23}),INDEX(ARRAYFORMULA({OccupancyAdd"&amp;"resses&amp;"" ""&amp; OccupancyUnits,'Tenant Occupancy'!JT$5:JT23}),0,2)&lt;&gt;""""),2,FALSE),IF(JS11=TODAY(),""Today"",)))))"),"")</f>
        <v/>
      </c>
      <c r="JT14" s="3" t="str">
        <f>IFERROR(__xludf.DUMMYFUNCTION("IF(ISBLANK($A14),, IF((ARRAYFORMULA(SUM(COUNTIFS(OccupancyAddresses,$A14,OccupancyUnits, $B14, 'Tenant Occupancy'!JU$5:JU23,{""&gt;0"",""Occupied"",""Late""}))))&gt;1,""Multiple Bookings"", IF(SUMIFS( 'Tenant Occupancy'!JU$5:JU23,OccupancyUnits,$B14,OccupancyAd"&amp;"dresses,$A14)&gt;0,SUMIFS('Tenant Occupancy'!JU$5:JU23,OccupancyUnits,$B14,OccupancyAddresses,$A14),IFERROR(VLOOKUP($A14&amp;"" ""&amp;$B14, FILTER(ARRAYFORMULA({OccupancyAddresses&amp;"" ""&amp; OccupancyUnits,'Tenant Occupancy'!JU$5:JU23}),INDEX(ARRAYFORMULA({OccupancyAdd"&amp;"resses&amp;"" ""&amp; OccupancyUnits,'Tenant Occupancy'!JU$5:JU23}),0,2)&lt;&gt;""""),2,FALSE),IF(JT11=TODAY(),""Today"",)))))"),"")</f>
        <v/>
      </c>
      <c r="JU14" s="3" t="str">
        <f>IFERROR(__xludf.DUMMYFUNCTION("IF(ISBLANK($A14),, IF((ARRAYFORMULA(SUM(COUNTIFS(OccupancyAddresses,$A14,OccupancyUnits, $B14, 'Tenant Occupancy'!JV$5:JV23,{""&gt;0"",""Occupied"",""Late""}))))&gt;1,""Multiple Bookings"", IF(SUMIFS( 'Tenant Occupancy'!JV$5:JV23,OccupancyUnits,$B14,OccupancyAd"&amp;"dresses,$A14)&gt;0,SUMIFS('Tenant Occupancy'!JV$5:JV23,OccupancyUnits,$B14,OccupancyAddresses,$A14),IFERROR(VLOOKUP($A14&amp;"" ""&amp;$B14, FILTER(ARRAYFORMULA({OccupancyAddresses&amp;"" ""&amp; OccupancyUnits,'Tenant Occupancy'!JV$5:JV23}),INDEX(ARRAYFORMULA({OccupancyAdd"&amp;"resses&amp;"" ""&amp; OccupancyUnits,'Tenant Occupancy'!JV$5:JV23}),0,2)&lt;&gt;""""),2,FALSE),IF(JU11=TODAY(),""Today"",)))))"),"")</f>
        <v/>
      </c>
      <c r="JV14" s="3" t="str">
        <f>IFERROR(__xludf.DUMMYFUNCTION("IF(ISBLANK($A14),, IF((ARRAYFORMULA(SUM(COUNTIFS(OccupancyAddresses,$A14,OccupancyUnits, $B14, 'Tenant Occupancy'!JW$5:JW23,{""&gt;0"",""Occupied"",""Late""}))))&gt;1,""Multiple Bookings"", IF(SUMIFS( 'Tenant Occupancy'!JW$5:JW23,OccupancyUnits,$B14,OccupancyAd"&amp;"dresses,$A14)&gt;0,SUMIFS('Tenant Occupancy'!JW$5:JW23,OccupancyUnits,$B14,OccupancyAddresses,$A14),IFERROR(VLOOKUP($A14&amp;"" ""&amp;$B14, FILTER(ARRAYFORMULA({OccupancyAddresses&amp;"" ""&amp; OccupancyUnits,'Tenant Occupancy'!JW$5:JW23}),INDEX(ARRAYFORMULA({OccupancyAdd"&amp;"resses&amp;"" ""&amp; OccupancyUnits,'Tenant Occupancy'!JW$5:JW23}),0,2)&lt;&gt;""""),2,FALSE),IF(JV11=TODAY(),""Today"",)))))"),"")</f>
        <v/>
      </c>
      <c r="JW14" s="3" t="str">
        <f>IFERROR(__xludf.DUMMYFUNCTION("IF(ISBLANK($A14),, IF((ARRAYFORMULA(SUM(COUNTIFS(OccupancyAddresses,$A14,OccupancyUnits, $B14, 'Tenant Occupancy'!JX$5:JX23,{""&gt;0"",""Occupied"",""Late""}))))&gt;1,""Multiple Bookings"", IF(SUMIFS( 'Tenant Occupancy'!JX$5:JX23,OccupancyUnits,$B14,OccupancyAd"&amp;"dresses,$A14)&gt;0,SUMIFS('Tenant Occupancy'!JX$5:JX23,OccupancyUnits,$B14,OccupancyAddresses,$A14),IFERROR(VLOOKUP($A14&amp;"" ""&amp;$B14, FILTER(ARRAYFORMULA({OccupancyAddresses&amp;"" ""&amp; OccupancyUnits,'Tenant Occupancy'!JX$5:JX23}),INDEX(ARRAYFORMULA({OccupancyAdd"&amp;"resses&amp;"" ""&amp; OccupancyUnits,'Tenant Occupancy'!JX$5:JX23}),0,2)&lt;&gt;""""),2,FALSE),IF(JW11=TODAY(),""Today"",)))))"),"")</f>
        <v/>
      </c>
      <c r="JX14" s="3" t="str">
        <f>IFERROR(__xludf.DUMMYFUNCTION("IF(ISBLANK($A14),, IF((ARRAYFORMULA(SUM(COUNTIFS(OccupancyAddresses,$A14,OccupancyUnits, $B14, 'Tenant Occupancy'!JY$5:JY23,{""&gt;0"",""Occupied"",""Late""}))))&gt;1,""Multiple Bookings"", IF(SUMIFS( 'Tenant Occupancy'!JY$5:JY23,OccupancyUnits,$B14,OccupancyAd"&amp;"dresses,$A14)&gt;0,SUMIFS('Tenant Occupancy'!JY$5:JY23,OccupancyUnits,$B14,OccupancyAddresses,$A14),IFERROR(VLOOKUP($A14&amp;"" ""&amp;$B14, FILTER(ARRAYFORMULA({OccupancyAddresses&amp;"" ""&amp; OccupancyUnits,'Tenant Occupancy'!JY$5:JY23}),INDEX(ARRAYFORMULA({OccupancyAdd"&amp;"resses&amp;"" ""&amp; OccupancyUnits,'Tenant Occupancy'!JY$5:JY23}),0,2)&lt;&gt;""""),2,FALSE),IF(JX11=TODAY(),""Today"",)))))"),"")</f>
        <v/>
      </c>
      <c r="JY14" s="3" t="str">
        <f>IFERROR(__xludf.DUMMYFUNCTION("IF(ISBLANK($A14),, IF((ARRAYFORMULA(SUM(COUNTIFS(OccupancyAddresses,$A14,OccupancyUnits, $B14, 'Tenant Occupancy'!JZ$5:JZ23,{""&gt;0"",""Occupied"",""Late""}))))&gt;1,""Multiple Bookings"", IF(SUMIFS( 'Tenant Occupancy'!JZ$5:JZ23,OccupancyUnits,$B14,OccupancyAd"&amp;"dresses,$A14)&gt;0,SUMIFS('Tenant Occupancy'!JZ$5:JZ23,OccupancyUnits,$B14,OccupancyAddresses,$A14),IFERROR(VLOOKUP($A14&amp;"" ""&amp;$B14, FILTER(ARRAYFORMULA({OccupancyAddresses&amp;"" ""&amp; OccupancyUnits,'Tenant Occupancy'!JZ$5:JZ23}),INDEX(ARRAYFORMULA({OccupancyAdd"&amp;"resses&amp;"" ""&amp; OccupancyUnits,'Tenant Occupancy'!JZ$5:JZ23}),0,2)&lt;&gt;""""),2,FALSE),IF(JY11=TODAY(),""Today"",)))))"),"")</f>
        <v/>
      </c>
      <c r="JZ14" s="3" t="str">
        <f>IFERROR(__xludf.DUMMYFUNCTION("IF(ISBLANK($A14),, IF((ARRAYFORMULA(SUM(COUNTIFS(OccupancyAddresses,$A14,OccupancyUnits, $B14, 'Tenant Occupancy'!KA$5:KA23,{""&gt;0"",""Occupied"",""Late""}))))&gt;1,""Multiple Bookings"", IF(SUMIFS( 'Tenant Occupancy'!KA$5:KA23,OccupancyUnits,$B14,OccupancyAd"&amp;"dresses,$A14)&gt;0,SUMIFS('Tenant Occupancy'!KA$5:KA23,OccupancyUnits,$B14,OccupancyAddresses,$A14),IFERROR(VLOOKUP($A14&amp;"" ""&amp;$B14, FILTER(ARRAYFORMULA({OccupancyAddresses&amp;"" ""&amp; OccupancyUnits,'Tenant Occupancy'!KA$5:KA23}),INDEX(ARRAYFORMULA({OccupancyAdd"&amp;"resses&amp;"" ""&amp; OccupancyUnits,'Tenant Occupancy'!KA$5:KA23}),0,2)&lt;&gt;""""),2,FALSE),IF(JZ11=TODAY(),""Today"",)))))"),"")</f>
        <v/>
      </c>
      <c r="KA14" s="3" t="str">
        <f>IFERROR(__xludf.DUMMYFUNCTION("IF(ISBLANK($A14),, IF((ARRAYFORMULA(SUM(COUNTIFS(OccupancyAddresses,$A14,OccupancyUnits, $B14, 'Tenant Occupancy'!KB$5:KB23,{""&gt;0"",""Occupied"",""Late""}))))&gt;1,""Multiple Bookings"", IF(SUMIFS( 'Tenant Occupancy'!KB$5:KB23,OccupancyUnits,$B14,OccupancyAd"&amp;"dresses,$A14)&gt;0,SUMIFS('Tenant Occupancy'!KB$5:KB23,OccupancyUnits,$B14,OccupancyAddresses,$A14),IFERROR(VLOOKUP($A14&amp;"" ""&amp;$B14, FILTER(ARRAYFORMULA({OccupancyAddresses&amp;"" ""&amp; OccupancyUnits,'Tenant Occupancy'!KB$5:KB23}),INDEX(ARRAYFORMULA({OccupancyAdd"&amp;"resses&amp;"" ""&amp; OccupancyUnits,'Tenant Occupancy'!KB$5:KB23}),0,2)&lt;&gt;""""),2,FALSE),IF(KA11=TODAY(),""Today"",)))))"),"")</f>
        <v/>
      </c>
      <c r="KB14" s="3" t="str">
        <f>IFERROR(__xludf.DUMMYFUNCTION("IF(ISBLANK($A14),, IF((ARRAYFORMULA(SUM(COUNTIFS(OccupancyAddresses,$A14,OccupancyUnits, $B14, 'Tenant Occupancy'!KC$5:KC23,{""&gt;0"",""Occupied"",""Late""}))))&gt;1,""Multiple Bookings"", IF(SUMIFS( 'Tenant Occupancy'!KC$5:KC23,OccupancyUnits,$B14,OccupancyAd"&amp;"dresses,$A14)&gt;0,SUMIFS('Tenant Occupancy'!KC$5:KC23,OccupancyUnits,$B14,OccupancyAddresses,$A14),IFERROR(VLOOKUP($A14&amp;"" ""&amp;$B14, FILTER(ARRAYFORMULA({OccupancyAddresses&amp;"" ""&amp; OccupancyUnits,'Tenant Occupancy'!KC$5:KC23}),INDEX(ARRAYFORMULA({OccupancyAdd"&amp;"resses&amp;"" ""&amp; OccupancyUnits,'Tenant Occupancy'!KC$5:KC23}),0,2)&lt;&gt;""""),2,FALSE),IF(KB11=TODAY(),""Today"",)))))"),"")</f>
        <v/>
      </c>
      <c r="KC14" s="3" t="str">
        <f>IFERROR(__xludf.DUMMYFUNCTION("IF(ISBLANK($A14),, IF((ARRAYFORMULA(SUM(COUNTIFS(OccupancyAddresses,$A14,OccupancyUnits, $B14, 'Tenant Occupancy'!KD$5:KD23,{""&gt;0"",""Occupied"",""Late""}))))&gt;1,""Multiple Bookings"", IF(SUMIFS( 'Tenant Occupancy'!KD$5:KD23,OccupancyUnits,$B14,OccupancyAd"&amp;"dresses,$A14)&gt;0,SUMIFS('Tenant Occupancy'!KD$5:KD23,OccupancyUnits,$B14,OccupancyAddresses,$A14),IFERROR(VLOOKUP($A14&amp;"" ""&amp;$B14, FILTER(ARRAYFORMULA({OccupancyAddresses&amp;"" ""&amp; OccupancyUnits,'Tenant Occupancy'!KD$5:KD23}),INDEX(ARRAYFORMULA({OccupancyAdd"&amp;"resses&amp;"" ""&amp; OccupancyUnits,'Tenant Occupancy'!KD$5:KD23}),0,2)&lt;&gt;""""),2,FALSE),IF(KC11=TODAY(),""Today"",)))))"),"")</f>
        <v/>
      </c>
      <c r="KD14" s="3" t="str">
        <f>IFERROR(__xludf.DUMMYFUNCTION("IF(ISBLANK($A14),, IF((ARRAYFORMULA(SUM(COUNTIFS(OccupancyAddresses,$A14,OccupancyUnits, $B14, 'Tenant Occupancy'!KE$5:KE23,{""&gt;0"",""Occupied"",""Late""}))))&gt;1,""Multiple Bookings"", IF(SUMIFS( 'Tenant Occupancy'!KE$5:KE23,OccupancyUnits,$B14,OccupancyAd"&amp;"dresses,$A14)&gt;0,SUMIFS('Tenant Occupancy'!KE$5:KE23,OccupancyUnits,$B14,OccupancyAddresses,$A14),IFERROR(VLOOKUP($A14&amp;"" ""&amp;$B14, FILTER(ARRAYFORMULA({OccupancyAddresses&amp;"" ""&amp; OccupancyUnits,'Tenant Occupancy'!KE$5:KE23}),INDEX(ARRAYFORMULA({OccupancyAdd"&amp;"resses&amp;"" ""&amp; OccupancyUnits,'Tenant Occupancy'!KE$5:KE23}),0,2)&lt;&gt;""""),2,FALSE),IF(KD11=TODAY(),""Today"",)))))"),"")</f>
        <v/>
      </c>
      <c r="KE14" s="3" t="str">
        <f>IFERROR(__xludf.DUMMYFUNCTION("IF(ISBLANK($A14),, IF((ARRAYFORMULA(SUM(COUNTIFS(OccupancyAddresses,$A14,OccupancyUnits, $B14, 'Tenant Occupancy'!KF$5:KF23,{""&gt;0"",""Occupied"",""Late""}))))&gt;1,""Multiple Bookings"", IF(SUMIFS( 'Tenant Occupancy'!KF$5:KF23,OccupancyUnits,$B14,OccupancyAd"&amp;"dresses,$A14)&gt;0,SUMIFS('Tenant Occupancy'!KF$5:KF23,OccupancyUnits,$B14,OccupancyAddresses,$A14),IFERROR(VLOOKUP($A14&amp;"" ""&amp;$B14, FILTER(ARRAYFORMULA({OccupancyAddresses&amp;"" ""&amp; OccupancyUnits,'Tenant Occupancy'!KF$5:KF23}),INDEX(ARRAYFORMULA({OccupancyAdd"&amp;"resses&amp;"" ""&amp; OccupancyUnits,'Tenant Occupancy'!KF$5:KF23}),0,2)&lt;&gt;""""),2,FALSE),IF(KE11=TODAY(),""Today"",)))))"),"")</f>
        <v/>
      </c>
      <c r="KF14" s="3" t="str">
        <f>IFERROR(__xludf.DUMMYFUNCTION("IF(ISBLANK($A14),, IF((ARRAYFORMULA(SUM(COUNTIFS(OccupancyAddresses,$A14,OccupancyUnits, $B14, 'Tenant Occupancy'!KG$5:KG23,{""&gt;0"",""Occupied"",""Late""}))))&gt;1,""Multiple Bookings"", IF(SUMIFS( 'Tenant Occupancy'!KG$5:KG23,OccupancyUnits,$B14,OccupancyAd"&amp;"dresses,$A14)&gt;0,SUMIFS('Tenant Occupancy'!KG$5:KG23,OccupancyUnits,$B14,OccupancyAddresses,$A14),IFERROR(VLOOKUP($A14&amp;"" ""&amp;$B14, FILTER(ARRAYFORMULA({OccupancyAddresses&amp;"" ""&amp; OccupancyUnits,'Tenant Occupancy'!KG$5:KG23}),INDEX(ARRAYFORMULA({OccupancyAdd"&amp;"resses&amp;"" ""&amp; OccupancyUnits,'Tenant Occupancy'!KG$5:KG23}),0,2)&lt;&gt;""""),2,FALSE),IF(KF11=TODAY(),""Today"",)))))"),"")</f>
        <v/>
      </c>
      <c r="KG14" s="3" t="str">
        <f>IFERROR(__xludf.DUMMYFUNCTION("IF(ISBLANK($A14),, IF((ARRAYFORMULA(SUM(COUNTIFS(OccupancyAddresses,$A14,OccupancyUnits, $B14, 'Tenant Occupancy'!KH$5:KH23,{""&gt;0"",""Occupied"",""Late""}))))&gt;1,""Multiple Bookings"", IF(SUMIFS( 'Tenant Occupancy'!KH$5:KH23,OccupancyUnits,$B14,OccupancyAd"&amp;"dresses,$A14)&gt;0,SUMIFS('Tenant Occupancy'!KH$5:KH23,OccupancyUnits,$B14,OccupancyAddresses,$A14),IFERROR(VLOOKUP($A14&amp;"" ""&amp;$B14, FILTER(ARRAYFORMULA({OccupancyAddresses&amp;"" ""&amp; OccupancyUnits,'Tenant Occupancy'!KH$5:KH23}),INDEX(ARRAYFORMULA({OccupancyAdd"&amp;"resses&amp;"" ""&amp; OccupancyUnits,'Tenant Occupancy'!KH$5:KH23}),0,2)&lt;&gt;""""),2,FALSE),IF(KG11=TODAY(),""Today"",)))))"),"")</f>
        <v/>
      </c>
      <c r="KH14" s="3" t="str">
        <f>IFERROR(__xludf.DUMMYFUNCTION("IF(ISBLANK($A14),, IF((ARRAYFORMULA(SUM(COUNTIFS(OccupancyAddresses,$A14,OccupancyUnits, $B14, 'Tenant Occupancy'!KI$5:KI23,{""&gt;0"",""Occupied"",""Late""}))))&gt;1,""Multiple Bookings"", IF(SUMIFS( 'Tenant Occupancy'!KI$5:KI23,OccupancyUnits,$B14,OccupancyAd"&amp;"dresses,$A14)&gt;0,SUMIFS('Tenant Occupancy'!KI$5:KI23,OccupancyUnits,$B14,OccupancyAddresses,$A14),IFERROR(VLOOKUP($A14&amp;"" ""&amp;$B14, FILTER(ARRAYFORMULA({OccupancyAddresses&amp;"" ""&amp; OccupancyUnits,'Tenant Occupancy'!KI$5:KI23}),INDEX(ARRAYFORMULA({OccupancyAdd"&amp;"resses&amp;"" ""&amp; OccupancyUnits,'Tenant Occupancy'!KI$5:KI23}),0,2)&lt;&gt;""""),2,FALSE),IF(KH11=TODAY(),""Today"",)))))"),"")</f>
        <v/>
      </c>
      <c r="KI14" s="3" t="str">
        <f>IFERROR(__xludf.DUMMYFUNCTION("IF(ISBLANK($A14),, IF((ARRAYFORMULA(SUM(COUNTIFS(OccupancyAddresses,$A14,OccupancyUnits, $B14, 'Tenant Occupancy'!KJ$5:KJ23,{""&gt;0"",""Occupied"",""Late""}))))&gt;1,""Multiple Bookings"", IF(SUMIFS( 'Tenant Occupancy'!KJ$5:KJ23,OccupancyUnits,$B14,OccupancyAd"&amp;"dresses,$A14)&gt;0,SUMIFS('Tenant Occupancy'!KJ$5:KJ23,OccupancyUnits,$B14,OccupancyAddresses,$A14),IFERROR(VLOOKUP($A14&amp;"" ""&amp;$B14, FILTER(ARRAYFORMULA({OccupancyAddresses&amp;"" ""&amp; OccupancyUnits,'Tenant Occupancy'!KJ$5:KJ23}),INDEX(ARRAYFORMULA({OccupancyAdd"&amp;"resses&amp;"" ""&amp; OccupancyUnits,'Tenant Occupancy'!KJ$5:KJ23}),0,2)&lt;&gt;""""),2,FALSE),IF(KI11=TODAY(),""Today"",)))))"),"")</f>
        <v/>
      </c>
      <c r="KJ14" s="3" t="str">
        <f>IFERROR(__xludf.DUMMYFUNCTION("IF(ISBLANK($A14),, IF((ARRAYFORMULA(SUM(COUNTIFS(OccupancyAddresses,$A14,OccupancyUnits, $B14, 'Tenant Occupancy'!KK$5:KK23,{""&gt;0"",""Occupied"",""Late""}))))&gt;1,""Multiple Bookings"", IF(SUMIFS( 'Tenant Occupancy'!KK$5:KK23,OccupancyUnits,$B14,OccupancyAd"&amp;"dresses,$A14)&gt;0,SUMIFS('Tenant Occupancy'!KK$5:KK23,OccupancyUnits,$B14,OccupancyAddresses,$A14),IFERROR(VLOOKUP($A14&amp;"" ""&amp;$B14, FILTER(ARRAYFORMULA({OccupancyAddresses&amp;"" ""&amp; OccupancyUnits,'Tenant Occupancy'!KK$5:KK23}),INDEX(ARRAYFORMULA({OccupancyAdd"&amp;"resses&amp;"" ""&amp; OccupancyUnits,'Tenant Occupancy'!KK$5:KK23}),0,2)&lt;&gt;""""),2,FALSE),IF(KJ11=TODAY(),""Today"",)))))"),"")</f>
        <v/>
      </c>
      <c r="KK14" s="3" t="str">
        <f>IFERROR(__xludf.DUMMYFUNCTION("IF(ISBLANK($A14),, IF((ARRAYFORMULA(SUM(COUNTIFS(OccupancyAddresses,$A14,OccupancyUnits, $B14, 'Tenant Occupancy'!KL$5:KL23,{""&gt;0"",""Occupied"",""Late""}))))&gt;1,""Multiple Bookings"", IF(SUMIFS( 'Tenant Occupancy'!KL$5:KL23,OccupancyUnits,$B14,OccupancyAd"&amp;"dresses,$A14)&gt;0,SUMIFS('Tenant Occupancy'!KL$5:KL23,OccupancyUnits,$B14,OccupancyAddresses,$A14),IFERROR(VLOOKUP($A14&amp;"" ""&amp;$B14, FILTER(ARRAYFORMULA({OccupancyAddresses&amp;"" ""&amp; OccupancyUnits,'Tenant Occupancy'!KL$5:KL23}),INDEX(ARRAYFORMULA({OccupancyAdd"&amp;"resses&amp;"" ""&amp; OccupancyUnits,'Tenant Occupancy'!KL$5:KL23}),0,2)&lt;&gt;""""),2,FALSE),IF(KK11=TODAY(),""Today"",)))))"),"")</f>
        <v/>
      </c>
      <c r="KL14" s="3" t="str">
        <f>IFERROR(__xludf.DUMMYFUNCTION("IF(ISBLANK($A14),, IF((ARRAYFORMULA(SUM(COUNTIFS(OccupancyAddresses,$A14,OccupancyUnits, $B14, 'Tenant Occupancy'!KM$5:KM23,{""&gt;0"",""Occupied"",""Late""}))))&gt;1,""Multiple Bookings"", IF(SUMIFS( 'Tenant Occupancy'!KM$5:KM23,OccupancyUnits,$B14,OccupancyAd"&amp;"dresses,$A14)&gt;0,SUMIFS('Tenant Occupancy'!KM$5:KM23,OccupancyUnits,$B14,OccupancyAddresses,$A14),IFERROR(VLOOKUP($A14&amp;"" ""&amp;$B14, FILTER(ARRAYFORMULA({OccupancyAddresses&amp;"" ""&amp; OccupancyUnits,'Tenant Occupancy'!KM$5:KM23}),INDEX(ARRAYFORMULA({OccupancyAdd"&amp;"resses&amp;"" ""&amp; OccupancyUnits,'Tenant Occupancy'!KM$5:KM23}),0,2)&lt;&gt;""""),2,FALSE),IF(KL11=TODAY(),""Today"",)))))"),"")</f>
        <v/>
      </c>
      <c r="KM14" s="3" t="str">
        <f>IFERROR(__xludf.DUMMYFUNCTION("IF(ISBLANK($A14),, IF((ARRAYFORMULA(SUM(COUNTIFS(OccupancyAddresses,$A14,OccupancyUnits, $B14, 'Tenant Occupancy'!KN$5:KN23,{""&gt;0"",""Occupied"",""Late""}))))&gt;1,""Multiple Bookings"", IF(SUMIFS( 'Tenant Occupancy'!KN$5:KN23,OccupancyUnits,$B14,OccupancyAd"&amp;"dresses,$A14)&gt;0,SUMIFS('Tenant Occupancy'!KN$5:KN23,OccupancyUnits,$B14,OccupancyAddresses,$A14),IFERROR(VLOOKUP($A14&amp;"" ""&amp;$B14, FILTER(ARRAYFORMULA({OccupancyAddresses&amp;"" ""&amp; OccupancyUnits,'Tenant Occupancy'!KN$5:KN23}),INDEX(ARRAYFORMULA({OccupancyAdd"&amp;"resses&amp;"" ""&amp; OccupancyUnits,'Tenant Occupancy'!KN$5:KN23}),0,2)&lt;&gt;""""),2,FALSE),IF(KM11=TODAY(),""Today"",)))))"),"")</f>
        <v/>
      </c>
      <c r="KN14" s="3" t="str">
        <f>IFERROR(__xludf.DUMMYFUNCTION("IF(ISBLANK($A14),, IF((ARRAYFORMULA(SUM(COUNTIFS(OccupancyAddresses,$A14,OccupancyUnits, $B14, 'Tenant Occupancy'!KO$5:KO23,{""&gt;0"",""Occupied"",""Late""}))))&gt;1,""Multiple Bookings"", IF(SUMIFS( 'Tenant Occupancy'!KO$5:KO23,OccupancyUnits,$B14,OccupancyAd"&amp;"dresses,$A14)&gt;0,SUMIFS('Tenant Occupancy'!KO$5:KO23,OccupancyUnits,$B14,OccupancyAddresses,$A14),IFERROR(VLOOKUP($A14&amp;"" ""&amp;$B14, FILTER(ARRAYFORMULA({OccupancyAddresses&amp;"" ""&amp; OccupancyUnits,'Tenant Occupancy'!KO$5:KO23}),INDEX(ARRAYFORMULA({OccupancyAdd"&amp;"resses&amp;"" ""&amp; OccupancyUnits,'Tenant Occupancy'!KO$5:KO23}),0,2)&lt;&gt;""""),2,FALSE),IF(KN11=TODAY(),""Today"",)))))"),"")</f>
        <v/>
      </c>
      <c r="KO14" s="3" t="str">
        <f>IFERROR(__xludf.DUMMYFUNCTION("IF(ISBLANK($A14),, IF((ARRAYFORMULA(SUM(COUNTIFS(OccupancyAddresses,$A14,OccupancyUnits, $B14, 'Tenant Occupancy'!KP$5:KP23,{""&gt;0"",""Occupied"",""Late""}))))&gt;1,""Multiple Bookings"", IF(SUMIFS( 'Tenant Occupancy'!KP$5:KP23,OccupancyUnits,$B14,OccupancyAd"&amp;"dresses,$A14)&gt;0,SUMIFS('Tenant Occupancy'!KP$5:KP23,OccupancyUnits,$B14,OccupancyAddresses,$A14),IFERROR(VLOOKUP($A14&amp;"" ""&amp;$B14, FILTER(ARRAYFORMULA({OccupancyAddresses&amp;"" ""&amp; OccupancyUnits,'Tenant Occupancy'!KP$5:KP23}),INDEX(ARRAYFORMULA({OccupancyAdd"&amp;"resses&amp;"" ""&amp; OccupancyUnits,'Tenant Occupancy'!KP$5:KP23}),0,2)&lt;&gt;""""),2,FALSE),IF(KO11=TODAY(),""Today"",)))))"),"")</f>
        <v/>
      </c>
      <c r="KP14" s="3" t="str">
        <f>IFERROR(__xludf.DUMMYFUNCTION("IF(ISBLANK($A14),, IF((ARRAYFORMULA(SUM(COUNTIFS(OccupancyAddresses,$A14,OccupancyUnits, $B14, 'Tenant Occupancy'!KQ$5:KQ23,{""&gt;0"",""Occupied"",""Late""}))))&gt;1,""Multiple Bookings"", IF(SUMIFS( 'Tenant Occupancy'!KQ$5:KQ23,OccupancyUnits,$B14,OccupancyAd"&amp;"dresses,$A14)&gt;0,SUMIFS('Tenant Occupancy'!KQ$5:KQ23,OccupancyUnits,$B14,OccupancyAddresses,$A14),IFERROR(VLOOKUP($A14&amp;"" ""&amp;$B14, FILTER(ARRAYFORMULA({OccupancyAddresses&amp;"" ""&amp; OccupancyUnits,'Tenant Occupancy'!KQ$5:KQ23}),INDEX(ARRAYFORMULA({OccupancyAdd"&amp;"resses&amp;"" ""&amp; OccupancyUnits,'Tenant Occupancy'!KQ$5:KQ23}),0,2)&lt;&gt;""""),2,FALSE),IF(KP11=TODAY(),""Today"",)))))"),"")</f>
        <v/>
      </c>
      <c r="KQ14" s="3" t="str">
        <f>IFERROR(__xludf.DUMMYFUNCTION("IF(ISBLANK($A14),, IF((ARRAYFORMULA(SUM(COUNTIFS(OccupancyAddresses,$A14,OccupancyUnits, $B14, 'Tenant Occupancy'!KR$5:KR23,{""&gt;0"",""Occupied"",""Late""}))))&gt;1,""Multiple Bookings"", IF(SUMIFS( 'Tenant Occupancy'!KR$5:KR23,OccupancyUnits,$B14,OccupancyAd"&amp;"dresses,$A14)&gt;0,SUMIFS('Tenant Occupancy'!KR$5:KR23,OccupancyUnits,$B14,OccupancyAddresses,$A14),IFERROR(VLOOKUP($A14&amp;"" ""&amp;$B14, FILTER(ARRAYFORMULA({OccupancyAddresses&amp;"" ""&amp; OccupancyUnits,'Tenant Occupancy'!KR$5:KR23}),INDEX(ARRAYFORMULA({OccupancyAdd"&amp;"resses&amp;"" ""&amp; OccupancyUnits,'Tenant Occupancy'!KR$5:KR23}),0,2)&lt;&gt;""""),2,FALSE),IF(KQ11=TODAY(),""Today"",)))))"),"")</f>
        <v/>
      </c>
      <c r="KR14" s="3" t="str">
        <f>IFERROR(__xludf.DUMMYFUNCTION("IF(ISBLANK($A14),, IF((ARRAYFORMULA(SUM(COUNTIFS(OccupancyAddresses,$A14,OccupancyUnits, $B14, 'Tenant Occupancy'!KS$5:KS23,{""&gt;0"",""Occupied"",""Late""}))))&gt;1,""Multiple Bookings"", IF(SUMIFS( 'Tenant Occupancy'!KS$5:KS23,OccupancyUnits,$B14,OccupancyAd"&amp;"dresses,$A14)&gt;0,SUMIFS('Tenant Occupancy'!KS$5:KS23,OccupancyUnits,$B14,OccupancyAddresses,$A14),IFERROR(VLOOKUP($A14&amp;"" ""&amp;$B14, FILTER(ARRAYFORMULA({OccupancyAddresses&amp;"" ""&amp; OccupancyUnits,'Tenant Occupancy'!KS$5:KS23}),INDEX(ARRAYFORMULA({OccupancyAdd"&amp;"resses&amp;"" ""&amp; OccupancyUnits,'Tenant Occupancy'!KS$5:KS23}),0,2)&lt;&gt;""""),2,FALSE),IF(KR11=TODAY(),""Today"",)))))"),"")</f>
        <v/>
      </c>
      <c r="KS14" s="3" t="str">
        <f>IFERROR(__xludf.DUMMYFUNCTION("IF(ISBLANK($A14),, IF((ARRAYFORMULA(SUM(COUNTIFS(OccupancyAddresses,$A14,OccupancyUnits, $B14, 'Tenant Occupancy'!KT$5:KT23,{""&gt;0"",""Occupied"",""Late""}))))&gt;1,""Multiple Bookings"", IF(SUMIFS( 'Tenant Occupancy'!KT$5:KT23,OccupancyUnits,$B14,OccupancyAd"&amp;"dresses,$A14)&gt;0,SUMIFS('Tenant Occupancy'!KT$5:KT23,OccupancyUnits,$B14,OccupancyAddresses,$A14),IFERROR(VLOOKUP($A14&amp;"" ""&amp;$B14, FILTER(ARRAYFORMULA({OccupancyAddresses&amp;"" ""&amp; OccupancyUnits,'Tenant Occupancy'!KT$5:KT23}),INDEX(ARRAYFORMULA({OccupancyAdd"&amp;"resses&amp;"" ""&amp; OccupancyUnits,'Tenant Occupancy'!KT$5:KT23}),0,2)&lt;&gt;""""),2,FALSE),IF(KS11=TODAY(),""Today"",)))))"),"")</f>
        <v/>
      </c>
      <c r="KT14" s="3" t="str">
        <f>IFERROR(__xludf.DUMMYFUNCTION("IF(ISBLANK($A14),, IF((ARRAYFORMULA(SUM(COUNTIFS(OccupancyAddresses,$A14,OccupancyUnits, $B14, 'Tenant Occupancy'!KU$5:KU23,{""&gt;0"",""Occupied"",""Late""}))))&gt;1,""Multiple Bookings"", IF(SUMIFS( 'Tenant Occupancy'!KU$5:KU23,OccupancyUnits,$B14,OccupancyAd"&amp;"dresses,$A14)&gt;0,SUMIFS('Tenant Occupancy'!KU$5:KU23,OccupancyUnits,$B14,OccupancyAddresses,$A14),IFERROR(VLOOKUP($A14&amp;"" ""&amp;$B14, FILTER(ARRAYFORMULA({OccupancyAddresses&amp;"" ""&amp; OccupancyUnits,'Tenant Occupancy'!KU$5:KU23}),INDEX(ARRAYFORMULA({OccupancyAdd"&amp;"resses&amp;"" ""&amp; OccupancyUnits,'Tenant Occupancy'!KU$5:KU23}),0,2)&lt;&gt;""""),2,FALSE),IF(KT11=TODAY(),""Today"",)))))"),"")</f>
        <v/>
      </c>
      <c r="KU14" s="3" t="str">
        <f>IFERROR(__xludf.DUMMYFUNCTION("IF(ISBLANK($A14),, IF((ARRAYFORMULA(SUM(COUNTIFS(OccupancyAddresses,$A14,OccupancyUnits, $B14, 'Tenant Occupancy'!KV$5:KV23,{""&gt;0"",""Occupied"",""Late""}))))&gt;1,""Multiple Bookings"", IF(SUMIFS( 'Tenant Occupancy'!KV$5:KV23,OccupancyUnits,$B14,OccupancyAd"&amp;"dresses,$A14)&gt;0,SUMIFS('Tenant Occupancy'!KV$5:KV23,OccupancyUnits,$B14,OccupancyAddresses,$A14),IFERROR(VLOOKUP($A14&amp;"" ""&amp;$B14, FILTER(ARRAYFORMULA({OccupancyAddresses&amp;"" ""&amp; OccupancyUnits,'Tenant Occupancy'!KV$5:KV23}),INDEX(ARRAYFORMULA({OccupancyAdd"&amp;"resses&amp;"" ""&amp; OccupancyUnits,'Tenant Occupancy'!KV$5:KV23}),0,2)&lt;&gt;""""),2,FALSE),IF(KU11=TODAY(),""Today"",)))))"),"")</f>
        <v/>
      </c>
      <c r="KV14" s="3" t="str">
        <f>IFERROR(__xludf.DUMMYFUNCTION("IF(ISBLANK($A14),, IF((ARRAYFORMULA(SUM(COUNTIFS(OccupancyAddresses,$A14,OccupancyUnits, $B14, 'Tenant Occupancy'!KW$5:KW23,{""&gt;0"",""Occupied"",""Late""}))))&gt;1,""Multiple Bookings"", IF(SUMIFS( 'Tenant Occupancy'!KW$5:KW23,OccupancyUnits,$B14,OccupancyAd"&amp;"dresses,$A14)&gt;0,SUMIFS('Tenant Occupancy'!KW$5:KW23,OccupancyUnits,$B14,OccupancyAddresses,$A14),IFERROR(VLOOKUP($A14&amp;"" ""&amp;$B14, FILTER(ARRAYFORMULA({OccupancyAddresses&amp;"" ""&amp; OccupancyUnits,'Tenant Occupancy'!KW$5:KW23}),INDEX(ARRAYFORMULA({OccupancyAdd"&amp;"resses&amp;"" ""&amp; OccupancyUnits,'Tenant Occupancy'!KW$5:KW23}),0,2)&lt;&gt;""""),2,FALSE),IF(KV11=TODAY(),""Today"",)))))"),"")</f>
        <v/>
      </c>
      <c r="KW14" s="3" t="str">
        <f>IFERROR(__xludf.DUMMYFUNCTION("IF(ISBLANK($A14),, IF((ARRAYFORMULA(SUM(COUNTIFS(OccupancyAddresses,$A14,OccupancyUnits, $B14, 'Tenant Occupancy'!KX$5:KX23,{""&gt;0"",""Occupied"",""Late""}))))&gt;1,""Multiple Bookings"", IF(SUMIFS( 'Tenant Occupancy'!KX$5:KX23,OccupancyUnits,$B14,OccupancyAd"&amp;"dresses,$A14)&gt;0,SUMIFS('Tenant Occupancy'!KX$5:KX23,OccupancyUnits,$B14,OccupancyAddresses,$A14),IFERROR(VLOOKUP($A14&amp;"" ""&amp;$B14, FILTER(ARRAYFORMULA({OccupancyAddresses&amp;"" ""&amp; OccupancyUnits,'Tenant Occupancy'!KX$5:KX23}),INDEX(ARRAYFORMULA({OccupancyAdd"&amp;"resses&amp;"" ""&amp; OccupancyUnits,'Tenant Occupancy'!KX$5:KX23}),0,2)&lt;&gt;""""),2,FALSE),IF(KW11=TODAY(),""Today"",)))))"),"")</f>
        <v/>
      </c>
      <c r="KX14" s="3" t="str">
        <f>IFERROR(__xludf.DUMMYFUNCTION("IF(ISBLANK($A14),, IF((ARRAYFORMULA(SUM(COUNTIFS(OccupancyAddresses,$A14,OccupancyUnits, $B14, 'Tenant Occupancy'!KY$5:KY23,{""&gt;0"",""Occupied"",""Late""}))))&gt;1,""Multiple Bookings"", IF(SUMIFS( 'Tenant Occupancy'!KY$5:KY23,OccupancyUnits,$B14,OccupancyAd"&amp;"dresses,$A14)&gt;0,SUMIFS('Tenant Occupancy'!KY$5:KY23,OccupancyUnits,$B14,OccupancyAddresses,$A14),IFERROR(VLOOKUP($A14&amp;"" ""&amp;$B14, FILTER(ARRAYFORMULA({OccupancyAddresses&amp;"" ""&amp; OccupancyUnits,'Tenant Occupancy'!KY$5:KY23}),INDEX(ARRAYFORMULA({OccupancyAdd"&amp;"resses&amp;"" ""&amp; OccupancyUnits,'Tenant Occupancy'!KY$5:KY23}),0,2)&lt;&gt;""""),2,FALSE),IF(KX11=TODAY(),""Today"",)))))"),"")</f>
        <v/>
      </c>
      <c r="KY14" s="3" t="str">
        <f>IFERROR(__xludf.DUMMYFUNCTION("IF(ISBLANK($A14),, IF((ARRAYFORMULA(SUM(COUNTIFS(OccupancyAddresses,$A14,OccupancyUnits, $B14, 'Tenant Occupancy'!KZ$5:KZ23,{""&gt;0"",""Occupied"",""Late""}))))&gt;1,""Multiple Bookings"", IF(SUMIFS( 'Tenant Occupancy'!KZ$5:KZ23,OccupancyUnits,$B14,OccupancyAd"&amp;"dresses,$A14)&gt;0,SUMIFS('Tenant Occupancy'!KZ$5:KZ23,OccupancyUnits,$B14,OccupancyAddresses,$A14),IFERROR(VLOOKUP($A14&amp;"" ""&amp;$B14, FILTER(ARRAYFORMULA({OccupancyAddresses&amp;"" ""&amp; OccupancyUnits,'Tenant Occupancy'!KZ$5:KZ23}),INDEX(ARRAYFORMULA({OccupancyAdd"&amp;"resses&amp;"" ""&amp; OccupancyUnits,'Tenant Occupancy'!KZ$5:KZ23}),0,2)&lt;&gt;""""),2,FALSE),IF(KY11=TODAY(),""Today"",)))))"),"")</f>
        <v/>
      </c>
      <c r="KZ14" s="3" t="str">
        <f>IFERROR(__xludf.DUMMYFUNCTION("IF(ISBLANK($A14),, IF((ARRAYFORMULA(SUM(COUNTIFS(OccupancyAddresses,$A14,OccupancyUnits, $B14, 'Tenant Occupancy'!LA$5:LA23,{""&gt;0"",""Occupied"",""Late""}))))&gt;1,""Multiple Bookings"", IF(SUMIFS( 'Tenant Occupancy'!LA$5:LA23,OccupancyUnits,$B14,OccupancyAd"&amp;"dresses,$A14)&gt;0,SUMIFS('Tenant Occupancy'!LA$5:LA23,OccupancyUnits,$B14,OccupancyAddresses,$A14),IFERROR(VLOOKUP($A14&amp;"" ""&amp;$B14, FILTER(ARRAYFORMULA({OccupancyAddresses&amp;"" ""&amp; OccupancyUnits,'Tenant Occupancy'!LA$5:LA23}),INDEX(ARRAYFORMULA({OccupancyAdd"&amp;"resses&amp;"" ""&amp; OccupancyUnits,'Tenant Occupancy'!LA$5:LA23}),0,2)&lt;&gt;""""),2,FALSE),IF(KZ11=TODAY(),""Today"",)))))"),"")</f>
        <v/>
      </c>
      <c r="LA14" s="3" t="str">
        <f>IFERROR(__xludf.DUMMYFUNCTION("IF(ISBLANK($A14),, IF((ARRAYFORMULA(SUM(COUNTIFS(OccupancyAddresses,$A14,OccupancyUnits, $B14, 'Tenant Occupancy'!LB$5:LB23,{""&gt;0"",""Occupied"",""Late""}))))&gt;1,""Multiple Bookings"", IF(SUMIFS( 'Tenant Occupancy'!LB$5:LB23,OccupancyUnits,$B14,OccupancyAd"&amp;"dresses,$A14)&gt;0,SUMIFS('Tenant Occupancy'!LB$5:LB23,OccupancyUnits,$B14,OccupancyAddresses,$A14),IFERROR(VLOOKUP($A14&amp;"" ""&amp;$B14, FILTER(ARRAYFORMULA({OccupancyAddresses&amp;"" ""&amp; OccupancyUnits,'Tenant Occupancy'!LB$5:LB23}),INDEX(ARRAYFORMULA({OccupancyAdd"&amp;"resses&amp;"" ""&amp; OccupancyUnits,'Tenant Occupancy'!LB$5:LB23}),0,2)&lt;&gt;""""),2,FALSE),IF(LA11=TODAY(),""Today"",)))))"),"")</f>
        <v/>
      </c>
      <c r="LB14" s="3" t="str">
        <f>IFERROR(__xludf.DUMMYFUNCTION("IF(ISBLANK($A14),, IF((ARRAYFORMULA(SUM(COUNTIFS(OccupancyAddresses,$A14,OccupancyUnits, $B14, 'Tenant Occupancy'!LC$5:LC23,{""&gt;0"",""Occupied"",""Late""}))))&gt;1,""Multiple Bookings"", IF(SUMIFS( 'Tenant Occupancy'!LC$5:LC23,OccupancyUnits,$B14,OccupancyAd"&amp;"dresses,$A14)&gt;0,SUMIFS('Tenant Occupancy'!LC$5:LC23,OccupancyUnits,$B14,OccupancyAddresses,$A14),IFERROR(VLOOKUP($A14&amp;"" ""&amp;$B14, FILTER(ARRAYFORMULA({OccupancyAddresses&amp;"" ""&amp; OccupancyUnits,'Tenant Occupancy'!LC$5:LC23}),INDEX(ARRAYFORMULA({OccupancyAdd"&amp;"resses&amp;"" ""&amp; OccupancyUnits,'Tenant Occupancy'!LC$5:LC23}),0,2)&lt;&gt;""""),2,FALSE),IF(LB11=TODAY(),""Today"",)))))"),"")</f>
        <v/>
      </c>
      <c r="LC14" s="3" t="str">
        <f>IFERROR(__xludf.DUMMYFUNCTION("IF(ISBLANK($A14),, IF((ARRAYFORMULA(SUM(COUNTIFS(OccupancyAddresses,$A14,OccupancyUnits, $B14, 'Tenant Occupancy'!LD$5:LD23,{""&gt;0"",""Occupied"",""Late""}))))&gt;1,""Multiple Bookings"", IF(SUMIFS( 'Tenant Occupancy'!LD$5:LD23,OccupancyUnits,$B14,OccupancyAd"&amp;"dresses,$A14)&gt;0,SUMIFS('Tenant Occupancy'!LD$5:LD23,OccupancyUnits,$B14,OccupancyAddresses,$A14),IFERROR(VLOOKUP($A14&amp;"" ""&amp;$B14, FILTER(ARRAYFORMULA({OccupancyAddresses&amp;"" ""&amp; OccupancyUnits,'Tenant Occupancy'!LD$5:LD23}),INDEX(ARRAYFORMULA({OccupancyAdd"&amp;"resses&amp;"" ""&amp; OccupancyUnits,'Tenant Occupancy'!LD$5:LD23}),0,2)&lt;&gt;""""),2,FALSE),IF(LC11=TODAY(),""Today"",)))))"),"")</f>
        <v/>
      </c>
      <c r="LD14" s="3" t="str">
        <f>IFERROR(__xludf.DUMMYFUNCTION("IF(ISBLANK($A14),, IF((ARRAYFORMULA(SUM(COUNTIFS(OccupancyAddresses,$A14,OccupancyUnits, $B14, 'Tenant Occupancy'!LE$5:LE23,{""&gt;0"",""Occupied"",""Late""}))))&gt;1,""Multiple Bookings"", IF(SUMIFS( 'Tenant Occupancy'!LE$5:LE23,OccupancyUnits,$B14,OccupancyAd"&amp;"dresses,$A14)&gt;0,SUMIFS('Tenant Occupancy'!LE$5:LE23,OccupancyUnits,$B14,OccupancyAddresses,$A14),IFERROR(VLOOKUP($A14&amp;"" ""&amp;$B14, FILTER(ARRAYFORMULA({OccupancyAddresses&amp;"" ""&amp; OccupancyUnits,'Tenant Occupancy'!LE$5:LE23}),INDEX(ARRAYFORMULA({OccupancyAdd"&amp;"resses&amp;"" ""&amp; OccupancyUnits,'Tenant Occupancy'!LE$5:LE23}),0,2)&lt;&gt;""""),2,FALSE),IF(LD11=TODAY(),""Today"",)))))"),"")</f>
        <v/>
      </c>
      <c r="LE14" s="3" t="str">
        <f>IFERROR(__xludf.DUMMYFUNCTION("IF(ISBLANK($A14),, IF((ARRAYFORMULA(SUM(COUNTIFS(OccupancyAddresses,$A14,OccupancyUnits, $B14, 'Tenant Occupancy'!LF$5:LF23,{""&gt;0"",""Occupied"",""Late""}))))&gt;1,""Multiple Bookings"", IF(SUMIFS( 'Tenant Occupancy'!LF$5:LF23,OccupancyUnits,$B14,OccupancyAd"&amp;"dresses,$A14)&gt;0,SUMIFS('Tenant Occupancy'!LF$5:LF23,OccupancyUnits,$B14,OccupancyAddresses,$A14),IFERROR(VLOOKUP($A14&amp;"" ""&amp;$B14, FILTER(ARRAYFORMULA({OccupancyAddresses&amp;"" ""&amp; OccupancyUnits,'Tenant Occupancy'!LF$5:LF23}),INDEX(ARRAYFORMULA({OccupancyAdd"&amp;"resses&amp;"" ""&amp; OccupancyUnits,'Tenant Occupancy'!LF$5:LF23}),0,2)&lt;&gt;""""),2,FALSE),IF(LE11=TODAY(),""Today"",)))))"),"")</f>
        <v/>
      </c>
      <c r="LF14" s="3" t="str">
        <f>IFERROR(__xludf.DUMMYFUNCTION("IF(ISBLANK($A14),, IF((ARRAYFORMULA(SUM(COUNTIFS(OccupancyAddresses,$A14,OccupancyUnits, $B14, 'Tenant Occupancy'!LG$5:LG23,{""&gt;0"",""Occupied"",""Late""}))))&gt;1,""Multiple Bookings"", IF(SUMIFS( 'Tenant Occupancy'!LG$5:LG23,OccupancyUnits,$B14,OccupancyAd"&amp;"dresses,$A14)&gt;0,SUMIFS('Tenant Occupancy'!LG$5:LG23,OccupancyUnits,$B14,OccupancyAddresses,$A14),IFERROR(VLOOKUP($A14&amp;"" ""&amp;$B14, FILTER(ARRAYFORMULA({OccupancyAddresses&amp;"" ""&amp; OccupancyUnits,'Tenant Occupancy'!LG$5:LG23}),INDEX(ARRAYFORMULA({OccupancyAdd"&amp;"resses&amp;"" ""&amp; OccupancyUnits,'Tenant Occupancy'!LG$5:LG23}),0,2)&lt;&gt;""""),2,FALSE),IF(LF11=TODAY(),""Today"",)))))"),"")</f>
        <v/>
      </c>
      <c r="LG14" s="3" t="str">
        <f>IFERROR(__xludf.DUMMYFUNCTION("IF(ISBLANK($A14),, IF((ARRAYFORMULA(SUM(COUNTIFS(OccupancyAddresses,$A14,OccupancyUnits, $B14, 'Tenant Occupancy'!LH$5:LH23,{""&gt;0"",""Occupied"",""Late""}))))&gt;1,""Multiple Bookings"", IF(SUMIFS( 'Tenant Occupancy'!LH$5:LH23,OccupancyUnits,$B14,OccupancyAd"&amp;"dresses,$A14)&gt;0,SUMIFS('Tenant Occupancy'!LH$5:LH23,OccupancyUnits,$B14,OccupancyAddresses,$A14),IFERROR(VLOOKUP($A14&amp;"" ""&amp;$B14, FILTER(ARRAYFORMULA({OccupancyAddresses&amp;"" ""&amp; OccupancyUnits,'Tenant Occupancy'!LH$5:LH23}),INDEX(ARRAYFORMULA({OccupancyAdd"&amp;"resses&amp;"" ""&amp; OccupancyUnits,'Tenant Occupancy'!LH$5:LH23}),0,2)&lt;&gt;""""),2,FALSE),IF(LG11=TODAY(),""Today"",)))))"),"")</f>
        <v/>
      </c>
      <c r="LH14" s="3" t="str">
        <f>IFERROR(__xludf.DUMMYFUNCTION("IF(ISBLANK($A14),, IF((ARRAYFORMULA(SUM(COUNTIFS(OccupancyAddresses,$A14,OccupancyUnits, $B14, 'Tenant Occupancy'!LI$5:LI23,{""&gt;0"",""Occupied"",""Late""}))))&gt;1,""Multiple Bookings"", IF(SUMIFS( 'Tenant Occupancy'!LI$5:LI23,OccupancyUnits,$B14,OccupancyAd"&amp;"dresses,$A14)&gt;0,SUMIFS('Tenant Occupancy'!LI$5:LI23,OccupancyUnits,$B14,OccupancyAddresses,$A14),IFERROR(VLOOKUP($A14&amp;"" ""&amp;$B14, FILTER(ARRAYFORMULA({OccupancyAddresses&amp;"" ""&amp; OccupancyUnits,'Tenant Occupancy'!LI$5:LI23}),INDEX(ARRAYFORMULA({OccupancyAdd"&amp;"resses&amp;"" ""&amp; OccupancyUnits,'Tenant Occupancy'!LI$5:LI23}),0,2)&lt;&gt;""""),2,FALSE),IF(LH11=TODAY(),""Today"",)))))"),"")</f>
        <v/>
      </c>
      <c r="LI14" s="3" t="str">
        <f>IFERROR(__xludf.DUMMYFUNCTION("IF(ISBLANK($A14),, IF((ARRAYFORMULA(SUM(COUNTIFS(OccupancyAddresses,$A14,OccupancyUnits, $B14, 'Tenant Occupancy'!LJ$5:LJ23,{""&gt;0"",""Occupied"",""Late""}))))&gt;1,""Multiple Bookings"", IF(SUMIFS( 'Tenant Occupancy'!LJ$5:LJ23,OccupancyUnits,$B14,OccupancyAd"&amp;"dresses,$A14)&gt;0,SUMIFS('Tenant Occupancy'!LJ$5:LJ23,OccupancyUnits,$B14,OccupancyAddresses,$A14),IFERROR(VLOOKUP($A14&amp;"" ""&amp;$B14, FILTER(ARRAYFORMULA({OccupancyAddresses&amp;"" ""&amp; OccupancyUnits,'Tenant Occupancy'!LJ$5:LJ23}),INDEX(ARRAYFORMULA({OccupancyAdd"&amp;"resses&amp;"" ""&amp; OccupancyUnits,'Tenant Occupancy'!LJ$5:LJ23}),0,2)&lt;&gt;""""),2,FALSE),IF(LI11=TODAY(),""Today"",)))))"),"")</f>
        <v/>
      </c>
      <c r="LJ14" s="3" t="str">
        <f>IFERROR(__xludf.DUMMYFUNCTION("IF(ISBLANK($A14),, IF((ARRAYFORMULA(SUM(COUNTIFS(OccupancyAddresses,$A14,OccupancyUnits, $B14, 'Tenant Occupancy'!LK$5:LK23,{""&gt;0"",""Occupied"",""Late""}))))&gt;1,""Multiple Bookings"", IF(SUMIFS( 'Tenant Occupancy'!LK$5:LK23,OccupancyUnits,$B14,OccupancyAd"&amp;"dresses,$A14)&gt;0,SUMIFS('Tenant Occupancy'!LK$5:LK23,OccupancyUnits,$B14,OccupancyAddresses,$A14),IFERROR(VLOOKUP($A14&amp;"" ""&amp;$B14, FILTER(ARRAYFORMULA({OccupancyAddresses&amp;"" ""&amp; OccupancyUnits,'Tenant Occupancy'!LK$5:LK23}),INDEX(ARRAYFORMULA({OccupancyAdd"&amp;"resses&amp;"" ""&amp; OccupancyUnits,'Tenant Occupancy'!LK$5:LK23}),0,2)&lt;&gt;""""),2,FALSE),IF(LJ11=TODAY(),""Today"",)))))"),"")</f>
        <v/>
      </c>
      <c r="LK14" s="3" t="str">
        <f>IFERROR(__xludf.DUMMYFUNCTION("IF(ISBLANK($A14),, IF((ARRAYFORMULA(SUM(COUNTIFS(OccupancyAddresses,$A14,OccupancyUnits, $B14, 'Tenant Occupancy'!LL$5:LL23,{""&gt;0"",""Occupied"",""Late""}))))&gt;1,""Multiple Bookings"", IF(SUMIFS( 'Tenant Occupancy'!LL$5:LL23,OccupancyUnits,$B14,OccupancyAd"&amp;"dresses,$A14)&gt;0,SUMIFS('Tenant Occupancy'!LL$5:LL23,OccupancyUnits,$B14,OccupancyAddresses,$A14),IFERROR(VLOOKUP($A14&amp;"" ""&amp;$B14, FILTER(ARRAYFORMULA({OccupancyAddresses&amp;"" ""&amp; OccupancyUnits,'Tenant Occupancy'!LL$5:LL23}),INDEX(ARRAYFORMULA({OccupancyAdd"&amp;"resses&amp;"" ""&amp; OccupancyUnits,'Tenant Occupancy'!LL$5:LL23}),0,2)&lt;&gt;""""),2,FALSE),IF(LK11=TODAY(),""Today"",)))))"),"")</f>
        <v/>
      </c>
      <c r="LL14" s="3" t="str">
        <f>IFERROR(__xludf.DUMMYFUNCTION("IF(ISBLANK($A14),, IF((ARRAYFORMULA(SUM(COUNTIFS(OccupancyAddresses,$A14,OccupancyUnits, $B14, 'Tenant Occupancy'!LM$5:LM23,{""&gt;0"",""Occupied"",""Late""}))))&gt;1,""Multiple Bookings"", IF(SUMIFS( 'Tenant Occupancy'!LM$5:LM23,OccupancyUnits,$B14,OccupancyAd"&amp;"dresses,$A14)&gt;0,SUMIFS('Tenant Occupancy'!LM$5:LM23,OccupancyUnits,$B14,OccupancyAddresses,$A14),IFERROR(VLOOKUP($A14&amp;"" ""&amp;$B14, FILTER(ARRAYFORMULA({OccupancyAddresses&amp;"" ""&amp; OccupancyUnits,'Tenant Occupancy'!LM$5:LM23}),INDEX(ARRAYFORMULA({OccupancyAdd"&amp;"resses&amp;"" ""&amp; OccupancyUnits,'Tenant Occupancy'!LM$5:LM23}),0,2)&lt;&gt;""""),2,FALSE),IF(LL11=TODAY(),""Today"",)))))"),"")</f>
        <v/>
      </c>
      <c r="LM14" s="3" t="str">
        <f>IFERROR(__xludf.DUMMYFUNCTION("IF(ISBLANK($A14),, IF((ARRAYFORMULA(SUM(COUNTIFS(OccupancyAddresses,$A14,OccupancyUnits, $B14, 'Tenant Occupancy'!LN$5:LN23,{""&gt;0"",""Occupied"",""Late""}))))&gt;1,""Multiple Bookings"", IF(SUMIFS( 'Tenant Occupancy'!LN$5:LN23,OccupancyUnits,$B14,OccupancyAd"&amp;"dresses,$A14)&gt;0,SUMIFS('Tenant Occupancy'!LN$5:LN23,OccupancyUnits,$B14,OccupancyAddresses,$A14),IFERROR(VLOOKUP($A14&amp;"" ""&amp;$B14, FILTER(ARRAYFORMULA({OccupancyAddresses&amp;"" ""&amp; OccupancyUnits,'Tenant Occupancy'!LN$5:LN23}),INDEX(ARRAYFORMULA({OccupancyAdd"&amp;"resses&amp;"" ""&amp; OccupancyUnits,'Tenant Occupancy'!LN$5:LN23}),0,2)&lt;&gt;""""),2,FALSE),IF(LM11=TODAY(),""Today"",)))))"),"")</f>
        <v/>
      </c>
      <c r="LN14" s="3" t="str">
        <f>IFERROR(__xludf.DUMMYFUNCTION("IF(ISBLANK($A14),, IF((ARRAYFORMULA(SUM(COUNTIFS(OccupancyAddresses,$A14,OccupancyUnits, $B14, 'Tenant Occupancy'!LO$5:LO23,{""&gt;0"",""Occupied"",""Late""}))))&gt;1,""Multiple Bookings"", IF(SUMIFS( 'Tenant Occupancy'!LO$5:LO23,OccupancyUnits,$B14,OccupancyAd"&amp;"dresses,$A14)&gt;0,SUMIFS('Tenant Occupancy'!LO$5:LO23,OccupancyUnits,$B14,OccupancyAddresses,$A14),IFERROR(VLOOKUP($A14&amp;"" ""&amp;$B14, FILTER(ARRAYFORMULA({OccupancyAddresses&amp;"" ""&amp; OccupancyUnits,'Tenant Occupancy'!LO$5:LO23}),INDEX(ARRAYFORMULA({OccupancyAdd"&amp;"resses&amp;"" ""&amp; OccupancyUnits,'Tenant Occupancy'!LO$5:LO23}),0,2)&lt;&gt;""""),2,FALSE),IF(LN11=TODAY(),""Today"",)))))"),"")</f>
        <v/>
      </c>
      <c r="LO14" s="3" t="str">
        <f>IFERROR(__xludf.DUMMYFUNCTION("IF(ISBLANK($A14),, IF((ARRAYFORMULA(SUM(COUNTIFS(OccupancyAddresses,$A14,OccupancyUnits, $B14, 'Tenant Occupancy'!LP$5:LP23,{""&gt;0"",""Occupied"",""Late""}))))&gt;1,""Multiple Bookings"", IF(SUMIFS( 'Tenant Occupancy'!LP$5:LP23,OccupancyUnits,$B14,OccupancyAd"&amp;"dresses,$A14)&gt;0,SUMIFS('Tenant Occupancy'!LP$5:LP23,OccupancyUnits,$B14,OccupancyAddresses,$A14),IFERROR(VLOOKUP($A14&amp;"" ""&amp;$B14, FILTER(ARRAYFORMULA({OccupancyAddresses&amp;"" ""&amp; OccupancyUnits,'Tenant Occupancy'!LP$5:LP23}),INDEX(ARRAYFORMULA({OccupancyAdd"&amp;"resses&amp;"" ""&amp; OccupancyUnits,'Tenant Occupancy'!LP$5:LP23}),0,2)&lt;&gt;""""),2,FALSE),IF(LO11=TODAY(),""Today"",)))))"),"")</f>
        <v/>
      </c>
      <c r="LP14" s="3" t="str">
        <f>IFERROR(__xludf.DUMMYFUNCTION("IF(ISBLANK($A14),, IF((ARRAYFORMULA(SUM(COUNTIFS(OccupancyAddresses,$A14,OccupancyUnits, $B14, 'Tenant Occupancy'!LQ$5:LQ23,{""&gt;0"",""Occupied"",""Late""}))))&gt;1,""Multiple Bookings"", IF(SUMIFS( 'Tenant Occupancy'!LQ$5:LQ23,OccupancyUnits,$B14,OccupancyAd"&amp;"dresses,$A14)&gt;0,SUMIFS('Tenant Occupancy'!LQ$5:LQ23,OccupancyUnits,$B14,OccupancyAddresses,$A14),IFERROR(VLOOKUP($A14&amp;"" ""&amp;$B14, FILTER(ARRAYFORMULA({OccupancyAddresses&amp;"" ""&amp; OccupancyUnits,'Tenant Occupancy'!LQ$5:LQ23}),INDEX(ARRAYFORMULA({OccupancyAdd"&amp;"resses&amp;"" ""&amp; OccupancyUnits,'Tenant Occupancy'!LQ$5:LQ23}),0,2)&lt;&gt;""""),2,FALSE),IF(LP11=TODAY(),""Today"",)))))"),"")</f>
        <v/>
      </c>
      <c r="LQ14" s="3" t="str">
        <f>IFERROR(__xludf.DUMMYFUNCTION("IF(ISBLANK($A14),, IF((ARRAYFORMULA(SUM(COUNTIFS(OccupancyAddresses,$A14,OccupancyUnits, $B14, 'Tenant Occupancy'!LR$5:LR23,{""&gt;0"",""Occupied"",""Late""}))))&gt;1,""Multiple Bookings"", IF(SUMIFS( 'Tenant Occupancy'!LR$5:LR23,OccupancyUnits,$B14,OccupancyAd"&amp;"dresses,$A14)&gt;0,SUMIFS('Tenant Occupancy'!LR$5:LR23,OccupancyUnits,$B14,OccupancyAddresses,$A14),IFERROR(VLOOKUP($A14&amp;"" ""&amp;$B14, FILTER(ARRAYFORMULA({OccupancyAddresses&amp;"" ""&amp; OccupancyUnits,'Tenant Occupancy'!LR$5:LR23}),INDEX(ARRAYFORMULA({OccupancyAdd"&amp;"resses&amp;"" ""&amp; OccupancyUnits,'Tenant Occupancy'!LR$5:LR23}),0,2)&lt;&gt;""""),2,FALSE),IF(LQ11=TODAY(),""Today"",)))))"),"")</f>
        <v/>
      </c>
      <c r="LR14" s="3" t="str">
        <f>IFERROR(__xludf.DUMMYFUNCTION("IF(ISBLANK($A14),, IF((ARRAYFORMULA(SUM(COUNTIFS(OccupancyAddresses,$A14,OccupancyUnits, $B14, 'Tenant Occupancy'!LS$5:LS23,{""&gt;0"",""Occupied"",""Late""}))))&gt;1,""Multiple Bookings"", IF(SUMIFS( 'Tenant Occupancy'!LS$5:LS23,OccupancyUnits,$B14,OccupancyAd"&amp;"dresses,$A14)&gt;0,SUMIFS('Tenant Occupancy'!LS$5:LS23,OccupancyUnits,$B14,OccupancyAddresses,$A14),IFERROR(VLOOKUP($A14&amp;"" ""&amp;$B14, FILTER(ARRAYFORMULA({OccupancyAddresses&amp;"" ""&amp; OccupancyUnits,'Tenant Occupancy'!LS$5:LS23}),INDEX(ARRAYFORMULA({OccupancyAdd"&amp;"resses&amp;"" ""&amp; OccupancyUnits,'Tenant Occupancy'!LS$5:LS23}),0,2)&lt;&gt;""""),2,FALSE),IF(LR11=TODAY(),""Today"",)))))"),"")</f>
        <v/>
      </c>
      <c r="LS14" s="3" t="str">
        <f>IFERROR(__xludf.DUMMYFUNCTION("IF(ISBLANK($A14),, IF((ARRAYFORMULA(SUM(COUNTIFS(OccupancyAddresses,$A14,OccupancyUnits, $B14, 'Tenant Occupancy'!LT$5:LT23,{""&gt;0"",""Occupied"",""Late""}))))&gt;1,""Multiple Bookings"", IF(SUMIFS( 'Tenant Occupancy'!LT$5:LT23,OccupancyUnits,$B14,OccupancyAd"&amp;"dresses,$A14)&gt;0,SUMIFS('Tenant Occupancy'!LT$5:LT23,OccupancyUnits,$B14,OccupancyAddresses,$A14),IFERROR(VLOOKUP($A14&amp;"" ""&amp;$B14, FILTER(ARRAYFORMULA({OccupancyAddresses&amp;"" ""&amp; OccupancyUnits,'Tenant Occupancy'!LT$5:LT23}),INDEX(ARRAYFORMULA({OccupancyAdd"&amp;"resses&amp;"" ""&amp; OccupancyUnits,'Tenant Occupancy'!LT$5:LT23}),0,2)&lt;&gt;""""),2,FALSE),IF(LS11=TODAY(),""Today"",)))))"),"")</f>
        <v/>
      </c>
      <c r="LT14" s="3" t="str">
        <f>IFERROR(__xludf.DUMMYFUNCTION("IF(ISBLANK($A14),, IF((ARRAYFORMULA(SUM(COUNTIFS(OccupancyAddresses,$A14,OccupancyUnits, $B14, 'Tenant Occupancy'!LU$5:LU23,{""&gt;0"",""Occupied"",""Late""}))))&gt;1,""Multiple Bookings"", IF(SUMIFS( 'Tenant Occupancy'!LU$5:LU23,OccupancyUnits,$B14,OccupancyAd"&amp;"dresses,$A14)&gt;0,SUMIFS('Tenant Occupancy'!LU$5:LU23,OccupancyUnits,$B14,OccupancyAddresses,$A14),IFERROR(VLOOKUP($A14&amp;"" ""&amp;$B14, FILTER(ARRAYFORMULA({OccupancyAddresses&amp;"" ""&amp; OccupancyUnits,'Tenant Occupancy'!LU$5:LU23}),INDEX(ARRAYFORMULA({OccupancyAdd"&amp;"resses&amp;"" ""&amp; OccupancyUnits,'Tenant Occupancy'!LU$5:LU23}),0,2)&lt;&gt;""""),2,FALSE),IF(LT11=TODAY(),""Today"",)))))"),"")</f>
        <v/>
      </c>
      <c r="LU14" s="3" t="str">
        <f>IFERROR(__xludf.DUMMYFUNCTION("IF(ISBLANK($A14),, IF((ARRAYFORMULA(SUM(COUNTIFS(OccupancyAddresses,$A14,OccupancyUnits, $B14, 'Tenant Occupancy'!LV$5:LV23,{""&gt;0"",""Occupied"",""Late""}))))&gt;1,""Multiple Bookings"", IF(SUMIFS( 'Tenant Occupancy'!LV$5:LV23,OccupancyUnits,$B14,OccupancyAd"&amp;"dresses,$A14)&gt;0,SUMIFS('Tenant Occupancy'!LV$5:LV23,OccupancyUnits,$B14,OccupancyAddresses,$A14),IFERROR(VLOOKUP($A14&amp;"" ""&amp;$B14, FILTER(ARRAYFORMULA({OccupancyAddresses&amp;"" ""&amp; OccupancyUnits,'Tenant Occupancy'!LV$5:LV23}),INDEX(ARRAYFORMULA({OccupancyAdd"&amp;"resses&amp;"" ""&amp; OccupancyUnits,'Tenant Occupancy'!LV$5:LV23}),0,2)&lt;&gt;""""),2,FALSE),IF(LU11=TODAY(),""Today"",)))))"),"")</f>
        <v/>
      </c>
      <c r="LV14" s="3" t="str">
        <f>IFERROR(__xludf.DUMMYFUNCTION("IF(ISBLANK($A14),, IF((ARRAYFORMULA(SUM(COUNTIFS(OccupancyAddresses,$A14,OccupancyUnits, $B14, 'Tenant Occupancy'!LW$5:LW23,{""&gt;0"",""Occupied"",""Late""}))))&gt;1,""Multiple Bookings"", IF(SUMIFS( 'Tenant Occupancy'!LW$5:LW23,OccupancyUnits,$B14,OccupancyAd"&amp;"dresses,$A14)&gt;0,SUMIFS('Tenant Occupancy'!LW$5:LW23,OccupancyUnits,$B14,OccupancyAddresses,$A14),IFERROR(VLOOKUP($A14&amp;"" ""&amp;$B14, FILTER(ARRAYFORMULA({OccupancyAddresses&amp;"" ""&amp; OccupancyUnits,'Tenant Occupancy'!LW$5:LW23}),INDEX(ARRAYFORMULA({OccupancyAdd"&amp;"resses&amp;"" ""&amp; OccupancyUnits,'Tenant Occupancy'!LW$5:LW23}),0,2)&lt;&gt;""""),2,FALSE),IF(LV11=TODAY(),""Today"",)))))"),"")</f>
        <v/>
      </c>
      <c r="LW14" s="3" t="str">
        <f>IFERROR(__xludf.DUMMYFUNCTION("IF(ISBLANK($A14),, IF((ARRAYFORMULA(SUM(COUNTIFS(OccupancyAddresses,$A14,OccupancyUnits, $B14, 'Tenant Occupancy'!LX$5:LX23,{""&gt;0"",""Occupied"",""Late""}))))&gt;1,""Multiple Bookings"", IF(SUMIFS( 'Tenant Occupancy'!LX$5:LX23,OccupancyUnits,$B14,OccupancyAd"&amp;"dresses,$A14)&gt;0,SUMIFS('Tenant Occupancy'!LX$5:LX23,OccupancyUnits,$B14,OccupancyAddresses,$A14),IFERROR(VLOOKUP($A14&amp;"" ""&amp;$B14, FILTER(ARRAYFORMULA({OccupancyAddresses&amp;"" ""&amp; OccupancyUnits,'Tenant Occupancy'!LX$5:LX23}),INDEX(ARRAYFORMULA({OccupancyAdd"&amp;"resses&amp;"" ""&amp; OccupancyUnits,'Tenant Occupancy'!LX$5:LX23}),0,2)&lt;&gt;""""),2,FALSE),IF(LW11=TODAY(),""Today"",)))))"),"")</f>
        <v/>
      </c>
      <c r="LX14" s="3" t="str">
        <f>IFERROR(__xludf.DUMMYFUNCTION("IF(ISBLANK($A14),, IF((ARRAYFORMULA(SUM(COUNTIFS(OccupancyAddresses,$A14,OccupancyUnits, $B14, 'Tenant Occupancy'!LY$5:LY23,{""&gt;0"",""Occupied"",""Late""}))))&gt;1,""Multiple Bookings"", IF(SUMIFS( 'Tenant Occupancy'!LY$5:LY23,OccupancyUnits,$B14,OccupancyAd"&amp;"dresses,$A14)&gt;0,SUMIFS('Tenant Occupancy'!LY$5:LY23,OccupancyUnits,$B14,OccupancyAddresses,$A14),IFERROR(VLOOKUP($A14&amp;"" ""&amp;$B14, FILTER(ARRAYFORMULA({OccupancyAddresses&amp;"" ""&amp; OccupancyUnits,'Tenant Occupancy'!LY$5:LY23}),INDEX(ARRAYFORMULA({OccupancyAdd"&amp;"resses&amp;"" ""&amp; OccupancyUnits,'Tenant Occupancy'!LY$5:LY23}),0,2)&lt;&gt;""""),2,FALSE),IF(LX11=TODAY(),""Today"",)))))"),"")</f>
        <v/>
      </c>
      <c r="LY14" s="3" t="str">
        <f>IFERROR(__xludf.DUMMYFUNCTION("IF(ISBLANK($A14),, IF((ARRAYFORMULA(SUM(COUNTIFS(OccupancyAddresses,$A14,OccupancyUnits, $B14, 'Tenant Occupancy'!LZ$5:LZ23,{""&gt;0"",""Occupied"",""Late""}))))&gt;1,""Multiple Bookings"", IF(SUMIFS( 'Tenant Occupancy'!LZ$5:LZ23,OccupancyUnits,$B14,OccupancyAd"&amp;"dresses,$A14)&gt;0,SUMIFS('Tenant Occupancy'!LZ$5:LZ23,OccupancyUnits,$B14,OccupancyAddresses,$A14),IFERROR(VLOOKUP($A14&amp;"" ""&amp;$B14, FILTER(ARRAYFORMULA({OccupancyAddresses&amp;"" ""&amp; OccupancyUnits,'Tenant Occupancy'!LZ$5:LZ23}),INDEX(ARRAYFORMULA({OccupancyAdd"&amp;"resses&amp;"" ""&amp; OccupancyUnits,'Tenant Occupancy'!LZ$5:LZ23}),0,2)&lt;&gt;""""),2,FALSE),IF(LY11=TODAY(),""Today"",)))))"),"")</f>
        <v/>
      </c>
      <c r="LZ14" s="3" t="str">
        <f>IFERROR(__xludf.DUMMYFUNCTION("IF(ISBLANK($A14),, IF((ARRAYFORMULA(SUM(COUNTIFS(OccupancyAddresses,$A14,OccupancyUnits, $B14, 'Tenant Occupancy'!MA$5:MA23,{""&gt;0"",""Occupied"",""Late""}))))&gt;1,""Multiple Bookings"", IF(SUMIFS( 'Tenant Occupancy'!MA$5:MA23,OccupancyUnits,$B14,OccupancyAd"&amp;"dresses,$A14)&gt;0,SUMIFS('Tenant Occupancy'!MA$5:MA23,OccupancyUnits,$B14,OccupancyAddresses,$A14),IFERROR(VLOOKUP($A14&amp;"" ""&amp;$B14, FILTER(ARRAYFORMULA({OccupancyAddresses&amp;"" ""&amp; OccupancyUnits,'Tenant Occupancy'!MA$5:MA23}),INDEX(ARRAYFORMULA({OccupancyAdd"&amp;"resses&amp;"" ""&amp; OccupancyUnits,'Tenant Occupancy'!MA$5:MA23}),0,2)&lt;&gt;""""),2,FALSE),IF(LZ11=TODAY(),""Today"",)))))"),"")</f>
        <v/>
      </c>
      <c r="MA14" s="3" t="str">
        <f>IFERROR(__xludf.DUMMYFUNCTION("IF(ISBLANK($A14),, IF((ARRAYFORMULA(SUM(COUNTIFS(OccupancyAddresses,$A14,OccupancyUnits, $B14, 'Tenant Occupancy'!MB$5:MB23,{""&gt;0"",""Occupied"",""Late""}))))&gt;1,""Multiple Bookings"", IF(SUMIFS( 'Tenant Occupancy'!MB$5:MB23,OccupancyUnits,$B14,OccupancyAd"&amp;"dresses,$A14)&gt;0,SUMIFS('Tenant Occupancy'!MB$5:MB23,OccupancyUnits,$B14,OccupancyAddresses,$A14),IFERROR(VLOOKUP($A14&amp;"" ""&amp;$B14, FILTER(ARRAYFORMULA({OccupancyAddresses&amp;"" ""&amp; OccupancyUnits,'Tenant Occupancy'!MB$5:MB23}),INDEX(ARRAYFORMULA({OccupancyAdd"&amp;"resses&amp;"" ""&amp; OccupancyUnits,'Tenant Occupancy'!MB$5:MB23}),0,2)&lt;&gt;""""),2,FALSE),IF(MA11=TODAY(),""Today"",)))))"),"")</f>
        <v/>
      </c>
      <c r="MB14" s="3" t="str">
        <f>IFERROR(__xludf.DUMMYFUNCTION("IF(ISBLANK($A14),, IF((ARRAYFORMULA(SUM(COUNTIFS(OccupancyAddresses,$A14,OccupancyUnits, $B14, 'Tenant Occupancy'!MC$5:MC23,{""&gt;0"",""Occupied"",""Late""}))))&gt;1,""Multiple Bookings"", IF(SUMIFS( 'Tenant Occupancy'!MC$5:MC23,OccupancyUnits,$B14,OccupancyAd"&amp;"dresses,$A14)&gt;0,SUMIFS('Tenant Occupancy'!MC$5:MC23,OccupancyUnits,$B14,OccupancyAddresses,$A14),IFERROR(VLOOKUP($A14&amp;"" ""&amp;$B14, FILTER(ARRAYFORMULA({OccupancyAddresses&amp;"" ""&amp; OccupancyUnits,'Tenant Occupancy'!MC$5:MC23}),INDEX(ARRAYFORMULA({OccupancyAdd"&amp;"resses&amp;"" ""&amp; OccupancyUnits,'Tenant Occupancy'!MC$5:MC23}),0,2)&lt;&gt;""""),2,FALSE),IF(MB11=TODAY(),""Today"",)))))"),"")</f>
        <v/>
      </c>
      <c r="MC14" s="3" t="str">
        <f>IFERROR(__xludf.DUMMYFUNCTION("IF(ISBLANK($A14),, IF((ARRAYFORMULA(SUM(COUNTIFS(OccupancyAddresses,$A14,OccupancyUnits, $B14, 'Tenant Occupancy'!MD$5:MD23,{""&gt;0"",""Occupied"",""Late""}))))&gt;1,""Multiple Bookings"", IF(SUMIFS( 'Tenant Occupancy'!MD$5:MD23,OccupancyUnits,$B14,OccupancyAd"&amp;"dresses,$A14)&gt;0,SUMIFS('Tenant Occupancy'!MD$5:MD23,OccupancyUnits,$B14,OccupancyAddresses,$A14),IFERROR(VLOOKUP($A14&amp;"" ""&amp;$B14, FILTER(ARRAYFORMULA({OccupancyAddresses&amp;"" ""&amp; OccupancyUnits,'Tenant Occupancy'!MD$5:MD23}),INDEX(ARRAYFORMULA({OccupancyAdd"&amp;"resses&amp;"" ""&amp; OccupancyUnits,'Tenant Occupancy'!MD$5:MD23}),0,2)&lt;&gt;""""),2,FALSE),IF(MC11=TODAY(),""Today"",)))))"),"")</f>
        <v/>
      </c>
      <c r="MD14" s="3" t="str">
        <f>IFERROR(__xludf.DUMMYFUNCTION("IF(ISBLANK($A14),, IF((ARRAYFORMULA(SUM(COUNTIFS(OccupancyAddresses,$A14,OccupancyUnits, $B14, 'Tenant Occupancy'!ME$5:ME23,{""&gt;0"",""Occupied"",""Late""}))))&gt;1,""Multiple Bookings"", IF(SUMIFS( 'Tenant Occupancy'!ME$5:ME23,OccupancyUnits,$B14,OccupancyAd"&amp;"dresses,$A14)&gt;0,SUMIFS('Tenant Occupancy'!ME$5:ME23,OccupancyUnits,$B14,OccupancyAddresses,$A14),IFERROR(VLOOKUP($A14&amp;"" ""&amp;$B14, FILTER(ARRAYFORMULA({OccupancyAddresses&amp;"" ""&amp; OccupancyUnits,'Tenant Occupancy'!ME$5:ME23}),INDEX(ARRAYFORMULA({OccupancyAdd"&amp;"resses&amp;"" ""&amp; OccupancyUnits,'Tenant Occupancy'!ME$5:ME23}),0,2)&lt;&gt;""""),2,FALSE),IF(MD11=TODAY(),""Today"",)))))"),"")</f>
        <v/>
      </c>
      <c r="ME14" s="3" t="str">
        <f>IFERROR(__xludf.DUMMYFUNCTION("IF(ISBLANK($A14),, IF((ARRAYFORMULA(SUM(COUNTIFS(OccupancyAddresses,$A14,OccupancyUnits, $B14, 'Tenant Occupancy'!MF$5:MF23,{""&gt;0"",""Occupied"",""Late""}))))&gt;1,""Multiple Bookings"", IF(SUMIFS( 'Tenant Occupancy'!MF$5:MF23,OccupancyUnits,$B14,OccupancyAd"&amp;"dresses,$A14)&gt;0,SUMIFS('Tenant Occupancy'!MF$5:MF23,OccupancyUnits,$B14,OccupancyAddresses,$A14),IFERROR(VLOOKUP($A14&amp;"" ""&amp;$B14, FILTER(ARRAYFORMULA({OccupancyAddresses&amp;"" ""&amp; OccupancyUnits,'Tenant Occupancy'!MF$5:MF23}),INDEX(ARRAYFORMULA({OccupancyAdd"&amp;"resses&amp;"" ""&amp; OccupancyUnits,'Tenant Occupancy'!MF$5:MF23}),0,2)&lt;&gt;""""),2,FALSE),IF(ME11=TODAY(),""Today"",)))))"),"")</f>
        <v/>
      </c>
      <c r="MF14" s="3" t="str">
        <f>IFERROR(__xludf.DUMMYFUNCTION("IF(ISBLANK($A14),, IF((ARRAYFORMULA(SUM(COUNTIFS(OccupancyAddresses,$A14,OccupancyUnits, $B14, 'Tenant Occupancy'!MG$5:MG23,{""&gt;0"",""Occupied"",""Late""}))))&gt;1,""Multiple Bookings"", IF(SUMIFS( 'Tenant Occupancy'!MG$5:MG23,OccupancyUnits,$B14,OccupancyAd"&amp;"dresses,$A14)&gt;0,SUMIFS('Tenant Occupancy'!MG$5:MG23,OccupancyUnits,$B14,OccupancyAddresses,$A14),IFERROR(VLOOKUP($A14&amp;"" ""&amp;$B14, FILTER(ARRAYFORMULA({OccupancyAddresses&amp;"" ""&amp; OccupancyUnits,'Tenant Occupancy'!MG$5:MG23}),INDEX(ARRAYFORMULA({OccupancyAdd"&amp;"resses&amp;"" ""&amp; OccupancyUnits,'Tenant Occupancy'!MG$5:MG23}),0,2)&lt;&gt;""""),2,FALSE),IF(MF11=TODAY(),""Today"",)))))"),"")</f>
        <v/>
      </c>
      <c r="MG14" s="3" t="str">
        <f>IFERROR(__xludf.DUMMYFUNCTION("IF(ISBLANK($A14),, IF((ARRAYFORMULA(SUM(COUNTIFS(OccupancyAddresses,$A14,OccupancyUnits, $B14, 'Tenant Occupancy'!MH$5:MH23,{""&gt;0"",""Occupied"",""Late""}))))&gt;1,""Multiple Bookings"", IF(SUMIFS( 'Tenant Occupancy'!MH$5:MH23,OccupancyUnits,$B14,OccupancyAd"&amp;"dresses,$A14)&gt;0,SUMIFS('Tenant Occupancy'!MH$5:MH23,OccupancyUnits,$B14,OccupancyAddresses,$A14),IFERROR(VLOOKUP($A14&amp;"" ""&amp;$B14, FILTER(ARRAYFORMULA({OccupancyAddresses&amp;"" ""&amp; OccupancyUnits,'Tenant Occupancy'!MH$5:MH23}),INDEX(ARRAYFORMULA({OccupancyAdd"&amp;"resses&amp;"" ""&amp; OccupancyUnits,'Tenant Occupancy'!MH$5:MH23}),0,2)&lt;&gt;""""),2,FALSE),IF(MG11=TODAY(),""Today"",)))))"),"")</f>
        <v/>
      </c>
      <c r="MH14" s="3" t="str">
        <f>IFERROR(__xludf.DUMMYFUNCTION("IF(ISBLANK($A14),, IF((ARRAYFORMULA(SUM(COUNTIFS(OccupancyAddresses,$A14,OccupancyUnits, $B14, 'Tenant Occupancy'!MI$5:MI23,{""&gt;0"",""Occupied"",""Late""}))))&gt;1,""Multiple Bookings"", IF(SUMIFS( 'Tenant Occupancy'!MI$5:MI23,OccupancyUnits,$B14,OccupancyAd"&amp;"dresses,$A14)&gt;0,SUMIFS('Tenant Occupancy'!MI$5:MI23,OccupancyUnits,$B14,OccupancyAddresses,$A14),IFERROR(VLOOKUP($A14&amp;"" ""&amp;$B14, FILTER(ARRAYFORMULA({OccupancyAddresses&amp;"" ""&amp; OccupancyUnits,'Tenant Occupancy'!MI$5:MI23}),INDEX(ARRAYFORMULA({OccupancyAdd"&amp;"resses&amp;"" ""&amp; OccupancyUnits,'Tenant Occupancy'!MI$5:MI23}),0,2)&lt;&gt;""""),2,FALSE),IF(MH11=TODAY(),""Today"",)))))"),"")</f>
        <v/>
      </c>
      <c r="MI14" s="3" t="str">
        <f>IFERROR(__xludf.DUMMYFUNCTION("IF(ISBLANK($A14),, IF((ARRAYFORMULA(SUM(COUNTIFS(OccupancyAddresses,$A14,OccupancyUnits, $B14, 'Tenant Occupancy'!MJ$5:MJ23,{""&gt;0"",""Occupied"",""Late""}))))&gt;1,""Multiple Bookings"", IF(SUMIFS( 'Tenant Occupancy'!MJ$5:MJ23,OccupancyUnits,$B14,OccupancyAd"&amp;"dresses,$A14)&gt;0,SUMIFS('Tenant Occupancy'!MJ$5:MJ23,OccupancyUnits,$B14,OccupancyAddresses,$A14),IFERROR(VLOOKUP($A14&amp;"" ""&amp;$B14, FILTER(ARRAYFORMULA({OccupancyAddresses&amp;"" ""&amp; OccupancyUnits,'Tenant Occupancy'!MJ$5:MJ23}),INDEX(ARRAYFORMULA({OccupancyAdd"&amp;"resses&amp;"" ""&amp; OccupancyUnits,'Tenant Occupancy'!MJ$5:MJ23}),0,2)&lt;&gt;""""),2,FALSE),IF(MI11=TODAY(),""Today"",)))))"),"")</f>
        <v/>
      </c>
      <c r="MJ14" s="3" t="str">
        <f>IFERROR(__xludf.DUMMYFUNCTION("IF(ISBLANK($A14),, IF((ARRAYFORMULA(SUM(COUNTIFS(OccupancyAddresses,$A14,OccupancyUnits, $B14, 'Tenant Occupancy'!MK$5:MK23,{""&gt;0"",""Occupied"",""Late""}))))&gt;1,""Multiple Bookings"", IF(SUMIFS( 'Tenant Occupancy'!MK$5:MK23,OccupancyUnits,$B14,OccupancyAd"&amp;"dresses,$A14)&gt;0,SUMIFS('Tenant Occupancy'!MK$5:MK23,OccupancyUnits,$B14,OccupancyAddresses,$A14),IFERROR(VLOOKUP($A14&amp;"" ""&amp;$B14, FILTER(ARRAYFORMULA({OccupancyAddresses&amp;"" ""&amp; OccupancyUnits,'Tenant Occupancy'!MK$5:MK23}),INDEX(ARRAYFORMULA({OccupancyAdd"&amp;"resses&amp;"" ""&amp; OccupancyUnits,'Tenant Occupancy'!MK$5:MK23}),0,2)&lt;&gt;""""),2,FALSE),IF(MJ11=TODAY(),""Today"",)))))"),"")</f>
        <v/>
      </c>
      <c r="MK14" s="3" t="str">
        <f>IFERROR(__xludf.DUMMYFUNCTION("IF(ISBLANK($A14),, IF((ARRAYFORMULA(SUM(COUNTIFS(OccupancyAddresses,$A14,OccupancyUnits, $B14, 'Tenant Occupancy'!ML$5:ML23,{""&gt;0"",""Occupied"",""Late""}))))&gt;1,""Multiple Bookings"", IF(SUMIFS( 'Tenant Occupancy'!ML$5:ML23,OccupancyUnits,$B14,OccupancyAd"&amp;"dresses,$A14)&gt;0,SUMIFS('Tenant Occupancy'!ML$5:ML23,OccupancyUnits,$B14,OccupancyAddresses,$A14),IFERROR(VLOOKUP($A14&amp;"" ""&amp;$B14, FILTER(ARRAYFORMULA({OccupancyAddresses&amp;"" ""&amp; OccupancyUnits,'Tenant Occupancy'!ML$5:ML23}),INDEX(ARRAYFORMULA({OccupancyAdd"&amp;"resses&amp;"" ""&amp; OccupancyUnits,'Tenant Occupancy'!ML$5:ML23}),0,2)&lt;&gt;""""),2,FALSE),IF(MK11=TODAY(),""Today"",)))))"),"")</f>
        <v/>
      </c>
      <c r="ML14" s="3" t="str">
        <f>IFERROR(__xludf.DUMMYFUNCTION("IF(ISBLANK($A14),, IF((ARRAYFORMULA(SUM(COUNTIFS(OccupancyAddresses,$A14,OccupancyUnits, $B14, 'Tenant Occupancy'!MM$5:MM23,{""&gt;0"",""Occupied"",""Late""}))))&gt;1,""Multiple Bookings"", IF(SUMIFS( 'Tenant Occupancy'!MM$5:MM23,OccupancyUnits,$B14,OccupancyAd"&amp;"dresses,$A14)&gt;0,SUMIFS('Tenant Occupancy'!MM$5:MM23,OccupancyUnits,$B14,OccupancyAddresses,$A14),IFERROR(VLOOKUP($A14&amp;"" ""&amp;$B14, FILTER(ARRAYFORMULA({OccupancyAddresses&amp;"" ""&amp; OccupancyUnits,'Tenant Occupancy'!MM$5:MM23}),INDEX(ARRAYFORMULA({OccupancyAdd"&amp;"resses&amp;"" ""&amp; OccupancyUnits,'Tenant Occupancy'!MM$5:MM23}),0,2)&lt;&gt;""""),2,FALSE),IF(ML11=TODAY(),""Today"",)))))"),"")</f>
        <v/>
      </c>
      <c r="MM14" s="3" t="str">
        <f>IFERROR(__xludf.DUMMYFUNCTION("IF(ISBLANK($A14),, IF((ARRAYFORMULA(SUM(COUNTIFS(OccupancyAddresses,$A14,OccupancyUnits, $B14, 'Tenant Occupancy'!MN$5:MN23,{""&gt;0"",""Occupied"",""Late""}))))&gt;1,""Multiple Bookings"", IF(SUMIFS( 'Tenant Occupancy'!MN$5:MN23,OccupancyUnits,$B14,OccupancyAd"&amp;"dresses,$A14)&gt;0,SUMIFS('Tenant Occupancy'!MN$5:MN23,OccupancyUnits,$B14,OccupancyAddresses,$A14),IFERROR(VLOOKUP($A14&amp;"" ""&amp;$B14, FILTER(ARRAYFORMULA({OccupancyAddresses&amp;"" ""&amp; OccupancyUnits,'Tenant Occupancy'!MN$5:MN23}),INDEX(ARRAYFORMULA({OccupancyAdd"&amp;"resses&amp;"" ""&amp; OccupancyUnits,'Tenant Occupancy'!MN$5:MN23}),0,2)&lt;&gt;""""),2,FALSE),IF(MM11=TODAY(),""Today"",)))))"),"")</f>
        <v/>
      </c>
      <c r="MN14" s="3" t="str">
        <f>IFERROR(__xludf.DUMMYFUNCTION("IF(ISBLANK($A14),, IF((ARRAYFORMULA(SUM(COUNTIFS(OccupancyAddresses,$A14,OccupancyUnits, $B14, 'Tenant Occupancy'!MO$5:MO23,{""&gt;0"",""Occupied"",""Late""}))))&gt;1,""Multiple Bookings"", IF(SUMIFS( 'Tenant Occupancy'!MO$5:MO23,OccupancyUnits,$B14,OccupancyAd"&amp;"dresses,$A14)&gt;0,SUMIFS('Tenant Occupancy'!MO$5:MO23,OccupancyUnits,$B14,OccupancyAddresses,$A14),IFERROR(VLOOKUP($A14&amp;"" ""&amp;$B14, FILTER(ARRAYFORMULA({OccupancyAddresses&amp;"" ""&amp; OccupancyUnits,'Tenant Occupancy'!MO$5:MO23}),INDEX(ARRAYFORMULA({OccupancyAdd"&amp;"resses&amp;"" ""&amp; OccupancyUnits,'Tenant Occupancy'!MO$5:MO23}),0,2)&lt;&gt;""""),2,FALSE),IF(MN11=TODAY(),""Today"",)))))"),"")</f>
        <v/>
      </c>
      <c r="MO14" s="3" t="str">
        <f>IFERROR(__xludf.DUMMYFUNCTION("IF(ISBLANK($A14),, IF((ARRAYFORMULA(SUM(COUNTIFS(OccupancyAddresses,$A14,OccupancyUnits, $B14, 'Tenant Occupancy'!MP$5:MP23,{""&gt;0"",""Occupied"",""Late""}))))&gt;1,""Multiple Bookings"", IF(SUMIFS( 'Tenant Occupancy'!MP$5:MP23,OccupancyUnits,$B14,OccupancyAd"&amp;"dresses,$A14)&gt;0,SUMIFS('Tenant Occupancy'!MP$5:MP23,OccupancyUnits,$B14,OccupancyAddresses,$A14),IFERROR(VLOOKUP($A14&amp;"" ""&amp;$B14, FILTER(ARRAYFORMULA({OccupancyAddresses&amp;"" ""&amp; OccupancyUnits,'Tenant Occupancy'!MP$5:MP23}),INDEX(ARRAYFORMULA({OccupancyAdd"&amp;"resses&amp;"" ""&amp; OccupancyUnits,'Tenant Occupancy'!MP$5:MP23}),0,2)&lt;&gt;""""),2,FALSE),IF(MO11=TODAY(),""Today"",)))))"),"")</f>
        <v/>
      </c>
      <c r="MP14" s="3" t="str">
        <f>IFERROR(__xludf.DUMMYFUNCTION("IF(ISBLANK($A14),, IF((ARRAYFORMULA(SUM(COUNTIFS(OccupancyAddresses,$A14,OccupancyUnits, $B14, 'Tenant Occupancy'!MQ$5:MQ23,{""&gt;0"",""Occupied"",""Late""}))))&gt;1,""Multiple Bookings"", IF(SUMIFS( 'Tenant Occupancy'!MQ$5:MQ23,OccupancyUnits,$B14,OccupancyAd"&amp;"dresses,$A14)&gt;0,SUMIFS('Tenant Occupancy'!MQ$5:MQ23,OccupancyUnits,$B14,OccupancyAddresses,$A14),IFERROR(VLOOKUP($A14&amp;"" ""&amp;$B14, FILTER(ARRAYFORMULA({OccupancyAddresses&amp;"" ""&amp; OccupancyUnits,'Tenant Occupancy'!MQ$5:MQ23}),INDEX(ARRAYFORMULA({OccupancyAdd"&amp;"resses&amp;"" ""&amp; OccupancyUnits,'Tenant Occupancy'!MQ$5:MQ23}),0,2)&lt;&gt;""""),2,FALSE),IF(MP11=TODAY(),""Today"",)))))"),"")</f>
        <v/>
      </c>
      <c r="MQ14" s="3" t="str">
        <f>IFERROR(__xludf.DUMMYFUNCTION("IF(ISBLANK($A14),, IF((ARRAYFORMULA(SUM(COUNTIFS(OccupancyAddresses,$A14,OccupancyUnits, $B14, 'Tenant Occupancy'!MR$5:MR23,{""&gt;0"",""Occupied"",""Late""}))))&gt;1,""Multiple Bookings"", IF(SUMIFS( 'Tenant Occupancy'!MR$5:MR23,OccupancyUnits,$B14,OccupancyAd"&amp;"dresses,$A14)&gt;0,SUMIFS('Tenant Occupancy'!MR$5:MR23,OccupancyUnits,$B14,OccupancyAddresses,$A14),IFERROR(VLOOKUP($A14&amp;"" ""&amp;$B14, FILTER(ARRAYFORMULA({OccupancyAddresses&amp;"" ""&amp; OccupancyUnits,'Tenant Occupancy'!MR$5:MR23}),INDEX(ARRAYFORMULA({OccupancyAdd"&amp;"resses&amp;"" ""&amp; OccupancyUnits,'Tenant Occupancy'!MR$5:MR23}),0,2)&lt;&gt;""""),2,FALSE),IF(MQ11=TODAY(),""Today"",)))))"),"")</f>
        <v/>
      </c>
      <c r="MR14" s="3" t="str">
        <f>IFERROR(__xludf.DUMMYFUNCTION("IF(ISBLANK($A14),, IF((ARRAYFORMULA(SUM(COUNTIFS(OccupancyAddresses,$A14,OccupancyUnits, $B14, 'Tenant Occupancy'!MS$5:MS23,{""&gt;0"",""Occupied"",""Late""}))))&gt;1,""Multiple Bookings"", IF(SUMIFS( 'Tenant Occupancy'!MS$5:MS23,OccupancyUnits,$B14,OccupancyAd"&amp;"dresses,$A14)&gt;0,SUMIFS('Tenant Occupancy'!MS$5:MS23,OccupancyUnits,$B14,OccupancyAddresses,$A14),IFERROR(VLOOKUP($A14&amp;"" ""&amp;$B14, FILTER(ARRAYFORMULA({OccupancyAddresses&amp;"" ""&amp; OccupancyUnits,'Tenant Occupancy'!MS$5:MS23}),INDEX(ARRAYFORMULA({OccupancyAdd"&amp;"resses&amp;"" ""&amp; OccupancyUnits,'Tenant Occupancy'!MS$5:MS23}),0,2)&lt;&gt;""""),2,FALSE),IF(MR11=TODAY(),""Today"",)))))"),"")</f>
        <v/>
      </c>
      <c r="MS14" s="3" t="str">
        <f>IFERROR(__xludf.DUMMYFUNCTION("IF(ISBLANK($A14),, IF((ARRAYFORMULA(SUM(COUNTIFS(OccupancyAddresses,$A14,OccupancyUnits, $B14, 'Tenant Occupancy'!MT$5:MT23,{""&gt;0"",""Occupied"",""Late""}))))&gt;1,""Multiple Bookings"", IF(SUMIFS( 'Tenant Occupancy'!MT$5:MT23,OccupancyUnits,$B14,OccupancyAd"&amp;"dresses,$A14)&gt;0,SUMIFS('Tenant Occupancy'!MT$5:MT23,OccupancyUnits,$B14,OccupancyAddresses,$A14),IFERROR(VLOOKUP($A14&amp;"" ""&amp;$B14, FILTER(ARRAYFORMULA({OccupancyAddresses&amp;"" ""&amp; OccupancyUnits,'Tenant Occupancy'!MT$5:MT23}),INDEX(ARRAYFORMULA({OccupancyAdd"&amp;"resses&amp;"" ""&amp; OccupancyUnits,'Tenant Occupancy'!MT$5:MT23}),0,2)&lt;&gt;""""),2,FALSE),IF(MS11=TODAY(),""Today"",)))))"),"")</f>
        <v/>
      </c>
      <c r="MT14" s="3" t="str">
        <f>IFERROR(__xludf.DUMMYFUNCTION("IF(ISBLANK($A14),, IF((ARRAYFORMULA(SUM(COUNTIFS(OccupancyAddresses,$A14,OccupancyUnits, $B14, 'Tenant Occupancy'!MU$5:MU23,{""&gt;0"",""Occupied"",""Late""}))))&gt;1,""Multiple Bookings"", IF(SUMIFS( 'Tenant Occupancy'!MU$5:MU23,OccupancyUnits,$B14,OccupancyAd"&amp;"dresses,$A14)&gt;0,SUMIFS('Tenant Occupancy'!MU$5:MU23,OccupancyUnits,$B14,OccupancyAddresses,$A14),IFERROR(VLOOKUP($A14&amp;"" ""&amp;$B14, FILTER(ARRAYFORMULA({OccupancyAddresses&amp;"" ""&amp; OccupancyUnits,'Tenant Occupancy'!MU$5:MU23}),INDEX(ARRAYFORMULA({OccupancyAdd"&amp;"resses&amp;"" ""&amp; OccupancyUnits,'Tenant Occupancy'!MU$5:MU23}),0,2)&lt;&gt;""""),2,FALSE),IF(MT11=TODAY(),""Today"",)))))"),"")</f>
        <v/>
      </c>
      <c r="MU14" s="3" t="str">
        <f>IFERROR(__xludf.DUMMYFUNCTION("IF(ISBLANK($A14),, IF((ARRAYFORMULA(SUM(COUNTIFS(OccupancyAddresses,$A14,OccupancyUnits, $B14, 'Tenant Occupancy'!MV$5:MV23,{""&gt;0"",""Occupied"",""Late""}))))&gt;1,""Multiple Bookings"", IF(SUMIFS( 'Tenant Occupancy'!MV$5:MV23,OccupancyUnits,$B14,OccupancyAd"&amp;"dresses,$A14)&gt;0,SUMIFS('Tenant Occupancy'!MV$5:MV23,OccupancyUnits,$B14,OccupancyAddresses,$A14),IFERROR(VLOOKUP($A14&amp;"" ""&amp;$B14, FILTER(ARRAYFORMULA({OccupancyAddresses&amp;"" ""&amp; OccupancyUnits,'Tenant Occupancy'!MV$5:MV23}),INDEX(ARRAYFORMULA({OccupancyAdd"&amp;"resses&amp;"" ""&amp; OccupancyUnits,'Tenant Occupancy'!MV$5:MV23}),0,2)&lt;&gt;""""),2,FALSE),IF(MU11=TODAY(),""Today"",)))))"),"")</f>
        <v/>
      </c>
      <c r="MV14" s="3" t="str">
        <f>IFERROR(__xludf.DUMMYFUNCTION("IF(ISBLANK($A14),, IF((ARRAYFORMULA(SUM(COUNTIFS(OccupancyAddresses,$A14,OccupancyUnits, $B14, 'Tenant Occupancy'!MW$5:MW23,{""&gt;0"",""Occupied"",""Late""}))))&gt;1,""Multiple Bookings"", IF(SUMIFS( 'Tenant Occupancy'!MW$5:MW23,OccupancyUnits,$B14,OccupancyAd"&amp;"dresses,$A14)&gt;0,SUMIFS('Tenant Occupancy'!MW$5:MW23,OccupancyUnits,$B14,OccupancyAddresses,$A14),IFERROR(VLOOKUP($A14&amp;"" ""&amp;$B14, FILTER(ARRAYFORMULA({OccupancyAddresses&amp;"" ""&amp; OccupancyUnits,'Tenant Occupancy'!MW$5:MW23}),INDEX(ARRAYFORMULA({OccupancyAdd"&amp;"resses&amp;"" ""&amp; OccupancyUnits,'Tenant Occupancy'!MW$5:MW23}),0,2)&lt;&gt;""""),2,FALSE),IF(MV11=TODAY(),""Today"",)))))"),"")</f>
        <v/>
      </c>
      <c r="MW14" s="3" t="str">
        <f>IFERROR(__xludf.DUMMYFUNCTION("IF(ISBLANK($A14),, IF((ARRAYFORMULA(SUM(COUNTIFS(OccupancyAddresses,$A14,OccupancyUnits, $B14, 'Tenant Occupancy'!MX$5:MX23,{""&gt;0"",""Occupied"",""Late""}))))&gt;1,""Multiple Bookings"", IF(SUMIFS( 'Tenant Occupancy'!MX$5:MX23,OccupancyUnits,$B14,OccupancyAd"&amp;"dresses,$A14)&gt;0,SUMIFS('Tenant Occupancy'!MX$5:MX23,OccupancyUnits,$B14,OccupancyAddresses,$A14),IFERROR(VLOOKUP($A14&amp;"" ""&amp;$B14, FILTER(ARRAYFORMULA({OccupancyAddresses&amp;"" ""&amp; OccupancyUnits,'Tenant Occupancy'!MX$5:MX23}),INDEX(ARRAYFORMULA({OccupancyAdd"&amp;"resses&amp;"" ""&amp; OccupancyUnits,'Tenant Occupancy'!MX$5:MX23}),0,2)&lt;&gt;""""),2,FALSE),IF(MW11=TODAY(),""Today"",)))))"),"")</f>
        <v/>
      </c>
      <c r="MX14" s="3" t="str">
        <f>IFERROR(__xludf.DUMMYFUNCTION("IF(ISBLANK($A14),, IF((ARRAYFORMULA(SUM(COUNTIFS(OccupancyAddresses,$A14,OccupancyUnits, $B14, 'Tenant Occupancy'!MY$5:MY23,{""&gt;0"",""Occupied"",""Late""}))))&gt;1,""Multiple Bookings"", IF(SUMIFS( 'Tenant Occupancy'!MY$5:MY23,OccupancyUnits,$B14,OccupancyAd"&amp;"dresses,$A14)&gt;0,SUMIFS('Tenant Occupancy'!MY$5:MY23,OccupancyUnits,$B14,OccupancyAddresses,$A14),IFERROR(VLOOKUP($A14&amp;"" ""&amp;$B14, FILTER(ARRAYFORMULA({OccupancyAddresses&amp;"" ""&amp; OccupancyUnits,'Tenant Occupancy'!MY$5:MY23}),INDEX(ARRAYFORMULA({OccupancyAdd"&amp;"resses&amp;"" ""&amp; OccupancyUnits,'Tenant Occupancy'!MY$5:MY23}),0,2)&lt;&gt;""""),2,FALSE),IF(MX11=TODAY(),""Today"",)))))"),"")</f>
        <v/>
      </c>
      <c r="MY14" s="3" t="str">
        <f>IFERROR(__xludf.DUMMYFUNCTION("IF(ISBLANK($A14),, IF((ARRAYFORMULA(SUM(COUNTIFS(OccupancyAddresses,$A14,OccupancyUnits, $B14, 'Tenant Occupancy'!MZ$5:MZ23,{""&gt;0"",""Occupied"",""Late""}))))&gt;1,""Multiple Bookings"", IF(SUMIFS( 'Tenant Occupancy'!MZ$5:MZ23,OccupancyUnits,$B14,OccupancyAd"&amp;"dresses,$A14)&gt;0,SUMIFS('Tenant Occupancy'!MZ$5:MZ23,OccupancyUnits,$B14,OccupancyAddresses,$A14),IFERROR(VLOOKUP($A14&amp;"" ""&amp;$B14, FILTER(ARRAYFORMULA({OccupancyAddresses&amp;"" ""&amp; OccupancyUnits,'Tenant Occupancy'!MZ$5:MZ23}),INDEX(ARRAYFORMULA({OccupancyAdd"&amp;"resses&amp;"" ""&amp; OccupancyUnits,'Tenant Occupancy'!MZ$5:MZ23}),0,2)&lt;&gt;""""),2,FALSE),IF(MY11=TODAY(),""Today"",)))))"),"")</f>
        <v/>
      </c>
      <c r="MZ14" s="3" t="str">
        <f>IFERROR(__xludf.DUMMYFUNCTION("IF(ISBLANK($A14),, IF((ARRAYFORMULA(SUM(COUNTIFS(OccupancyAddresses,$A14,OccupancyUnits, $B14, 'Tenant Occupancy'!NA$5:NA23,{""&gt;0"",""Occupied"",""Late""}))))&gt;1,""Multiple Bookings"", IF(SUMIFS( 'Tenant Occupancy'!NA$5:NA23,OccupancyUnits,$B14,OccupancyAd"&amp;"dresses,$A14)&gt;0,SUMIFS('Tenant Occupancy'!NA$5:NA23,OccupancyUnits,$B14,OccupancyAddresses,$A14),IFERROR(VLOOKUP($A14&amp;"" ""&amp;$B14, FILTER(ARRAYFORMULA({OccupancyAddresses&amp;"" ""&amp; OccupancyUnits,'Tenant Occupancy'!NA$5:NA23}),INDEX(ARRAYFORMULA({OccupancyAdd"&amp;"resses&amp;"" ""&amp; OccupancyUnits,'Tenant Occupancy'!NA$5:NA23}),0,2)&lt;&gt;""""),2,FALSE),IF(MZ11=TODAY(),""Today"",)))))"),"")</f>
        <v/>
      </c>
      <c r="NA14" s="3" t="str">
        <f>IFERROR(__xludf.DUMMYFUNCTION("IF(ISBLANK($A14),, IF((ARRAYFORMULA(SUM(COUNTIFS(OccupancyAddresses,$A14,OccupancyUnits, $B14, 'Tenant Occupancy'!NB$5:NB23,{""&gt;0"",""Occupied"",""Late""}))))&gt;1,""Multiple Bookings"", IF(SUMIFS( 'Tenant Occupancy'!NB$5:NB23,OccupancyUnits,$B14,OccupancyAd"&amp;"dresses,$A14)&gt;0,SUMIFS('Tenant Occupancy'!NB$5:NB23,OccupancyUnits,$B14,OccupancyAddresses,$A14),IFERROR(VLOOKUP($A14&amp;"" ""&amp;$B14, FILTER(ARRAYFORMULA({OccupancyAddresses&amp;"" ""&amp; OccupancyUnits,'Tenant Occupancy'!NB$5:NB23}),INDEX(ARRAYFORMULA({OccupancyAdd"&amp;"resses&amp;"" ""&amp; OccupancyUnits,'Tenant Occupancy'!NB$5:NB23}),0,2)&lt;&gt;""""),2,FALSE),IF(NA11=TODAY(),""Today"",)))))"),"")</f>
        <v/>
      </c>
      <c r="NB14" s="3" t="str">
        <f>IFERROR(__xludf.DUMMYFUNCTION("IF(ISBLANK($A14),, IF((ARRAYFORMULA(SUM(COUNTIFS(OccupancyAddresses,$A14,OccupancyUnits, $B14, 'Tenant Occupancy'!NC$5:NC23,{""&gt;0"",""Occupied"",""Late""}))))&gt;1,""Multiple Bookings"", IF(SUMIFS( 'Tenant Occupancy'!NC$5:NC23,OccupancyUnits,$B14,OccupancyAd"&amp;"dresses,$A14)&gt;0,SUMIFS('Tenant Occupancy'!NC$5:NC23,OccupancyUnits,$B14,OccupancyAddresses,$A14),IFERROR(VLOOKUP($A14&amp;"" ""&amp;$B14, FILTER(ARRAYFORMULA({OccupancyAddresses&amp;"" ""&amp; OccupancyUnits,'Tenant Occupancy'!NC$5:NC23}),INDEX(ARRAYFORMULA({OccupancyAdd"&amp;"resses&amp;"" ""&amp; OccupancyUnits,'Tenant Occupancy'!NC$5:NC23}),0,2)&lt;&gt;""""),2,FALSE),IF(NB11=TODAY(),""Today"",)))))"),"")</f>
        <v/>
      </c>
      <c r="NC14" s="3" t="str">
        <f>IFERROR(__xludf.DUMMYFUNCTION("IF(ISBLANK($A14),, IF((ARRAYFORMULA(SUM(COUNTIFS(OccupancyAddresses,$A14,OccupancyUnits, $B14, 'Tenant Occupancy'!ND$5:ND23,{""&gt;0"",""Occupied"",""Late""}))))&gt;1,""Multiple Bookings"", IF(SUMIFS( 'Tenant Occupancy'!ND$5:ND23,OccupancyUnits,$B14,OccupancyAd"&amp;"dresses,$A14)&gt;0,SUMIFS('Tenant Occupancy'!ND$5:ND23,OccupancyUnits,$B14,OccupancyAddresses,$A14),IFERROR(VLOOKUP($A14&amp;"" ""&amp;$B14, FILTER(ARRAYFORMULA({OccupancyAddresses&amp;"" ""&amp; OccupancyUnits,'Tenant Occupancy'!ND$5:ND23}),INDEX(ARRAYFORMULA({OccupancyAdd"&amp;"resses&amp;"" ""&amp; OccupancyUnits,'Tenant Occupancy'!ND$5:ND23}),0,2)&lt;&gt;""""),2,FALSE),IF(NC11=TODAY(),""Today"",)))))"),"")</f>
        <v/>
      </c>
      <c r="ND14" s="3" t="str">
        <f>IFERROR(__xludf.DUMMYFUNCTION("IF(ISBLANK($A14),, IF((ARRAYFORMULA(SUM(COUNTIFS(OccupancyAddresses,$A14,OccupancyUnits, $B14, 'Tenant Occupancy'!NE$5:NE23,{""&gt;0"",""Occupied"",""Late""}))))&gt;1,""Multiple Bookings"", IF(SUMIFS( 'Tenant Occupancy'!NE$5:NE23,OccupancyUnits,$B14,OccupancyAd"&amp;"dresses,$A14)&gt;0,SUMIFS('Tenant Occupancy'!NE$5:NE23,OccupancyUnits,$B14,OccupancyAddresses,$A14),IFERROR(VLOOKUP($A14&amp;"" ""&amp;$B14, FILTER(ARRAYFORMULA({OccupancyAddresses&amp;"" ""&amp; OccupancyUnits,'Tenant Occupancy'!NE$5:NE23}),INDEX(ARRAYFORMULA({OccupancyAdd"&amp;"resses&amp;"" ""&amp; OccupancyUnits,'Tenant Occupancy'!NE$5:NE23}),0,2)&lt;&gt;""""),2,FALSE),IF(ND11=TODAY(),""Today"",)))))"),"")</f>
        <v/>
      </c>
      <c r="NE14" s="3" t="str">
        <f>IFERROR(__xludf.DUMMYFUNCTION("IF(ISBLANK($A14),, IF((ARRAYFORMULA(SUM(COUNTIFS(OccupancyAddresses,$A14,OccupancyUnits, $B14, 'Tenant Occupancy'!NF$5:NF23,{""&gt;0"",""Occupied"",""Late""}))))&gt;1,""Multiple Bookings"", IF(SUMIFS( 'Tenant Occupancy'!NF$5:NF23,OccupancyUnits,$B14,OccupancyAd"&amp;"dresses,$A14)&gt;0,SUMIFS('Tenant Occupancy'!NF$5:NF23,OccupancyUnits,$B14,OccupancyAddresses,$A14),IFERROR(VLOOKUP($A14&amp;"" ""&amp;$B14, FILTER(ARRAYFORMULA({OccupancyAddresses&amp;"" ""&amp; OccupancyUnits,'Tenant Occupancy'!NF$5:NF23}),INDEX(ARRAYFORMULA({OccupancyAdd"&amp;"resses&amp;"" ""&amp; OccupancyUnits,'Tenant Occupancy'!NF$5:NF23}),0,2)&lt;&gt;""""),2,FALSE),IF(NE11=TODAY(),""Today"",)))))"),"")</f>
        <v/>
      </c>
      <c r="NF14" s="3" t="str">
        <f>IFERROR(__xludf.DUMMYFUNCTION("IF(ISBLANK($A14),, IF((ARRAYFORMULA(SUM(COUNTIFS(OccupancyAddresses,$A14,OccupancyUnits, $B14, 'Tenant Occupancy'!NG$5:NG23,{""&gt;0"",""Occupied"",""Late""}))))&gt;1,""Multiple Bookings"", IF(SUMIFS( 'Tenant Occupancy'!NG$5:NG23,OccupancyUnits,$B14,OccupancyAd"&amp;"dresses,$A14)&gt;0,SUMIFS('Tenant Occupancy'!NG$5:NG23,OccupancyUnits,$B14,OccupancyAddresses,$A14),IFERROR(VLOOKUP($A14&amp;"" ""&amp;$B14, FILTER(ARRAYFORMULA({OccupancyAddresses&amp;"" ""&amp; OccupancyUnits,'Tenant Occupancy'!NG$5:NG23}),INDEX(ARRAYFORMULA({OccupancyAdd"&amp;"resses&amp;"" ""&amp; OccupancyUnits,'Tenant Occupancy'!NG$5:NG23}),0,2)&lt;&gt;""""),2,FALSE),IF(NF11=TODAY(),""Today"",)))))"),"")</f>
        <v/>
      </c>
      <c r="NG14" s="3" t="str">
        <f>IFERROR(__xludf.DUMMYFUNCTION("IF(ISBLANK($A14),, IF((ARRAYFORMULA(SUM(COUNTIFS(OccupancyAddresses,$A14,OccupancyUnits, $B14, 'Tenant Occupancy'!NH$5:NH23,{""&gt;0"",""Occupied"",""Late""}))))&gt;1,""Multiple Bookings"", IF(SUMIFS( 'Tenant Occupancy'!NH$5:NH23,OccupancyUnits,$B14,OccupancyAd"&amp;"dresses,$A14)&gt;0,SUMIFS('Tenant Occupancy'!NH$5:NH23,OccupancyUnits,$B14,OccupancyAddresses,$A14),IFERROR(VLOOKUP($A14&amp;"" ""&amp;$B14, FILTER(ARRAYFORMULA({OccupancyAddresses&amp;"" ""&amp; OccupancyUnits,'Tenant Occupancy'!NH$5:NH23}),INDEX(ARRAYFORMULA({OccupancyAdd"&amp;"resses&amp;"" ""&amp; OccupancyUnits,'Tenant Occupancy'!NH$5:NH23}),0,2)&lt;&gt;""""),2,FALSE),IF(NG11=TODAY(),""Today"",)))))"),"")</f>
        <v/>
      </c>
      <c r="NH14" s="3" t="str">
        <f>IFERROR(__xludf.DUMMYFUNCTION("IF(ISBLANK($A14),, IF((ARRAYFORMULA(SUM(COUNTIFS(OccupancyAddresses,$A14,OccupancyUnits, $B14, 'Tenant Occupancy'!NI$5:NI23,{""&gt;0"",""Occupied"",""Late""}))))&gt;1,""Multiple Bookings"", IF(SUMIFS( 'Tenant Occupancy'!NI$5:NI23,OccupancyUnits,$B14,OccupancyAd"&amp;"dresses,$A14)&gt;0,SUMIFS('Tenant Occupancy'!NI$5:NI23,OccupancyUnits,$B14,OccupancyAddresses,$A14),IFERROR(VLOOKUP($A14&amp;"" ""&amp;$B14, FILTER(ARRAYFORMULA({OccupancyAddresses&amp;"" ""&amp; OccupancyUnits,'Tenant Occupancy'!NI$5:NI23}),INDEX(ARRAYFORMULA({OccupancyAdd"&amp;"resses&amp;"" ""&amp; OccupancyUnits,'Tenant Occupancy'!NI$5:NI23}),0,2)&lt;&gt;""""),2,FALSE),IF(NH11=TODAY(),""Today"",)))))"),"")</f>
        <v/>
      </c>
      <c r="NI14" s="3" t="str">
        <f>IFERROR(__xludf.DUMMYFUNCTION("IF(ISBLANK($A14),, IF((ARRAYFORMULA(SUM(COUNTIFS(OccupancyAddresses,$A14,OccupancyUnits, $B14, 'Tenant Occupancy'!NJ$5:NJ23,{""&gt;0"",""Occupied"",""Late""}))))&gt;1,""Multiple Bookings"", IF(SUMIFS( 'Tenant Occupancy'!NJ$5:NJ23,OccupancyUnits,$B14,OccupancyAd"&amp;"dresses,$A14)&gt;0,SUMIFS('Tenant Occupancy'!NJ$5:NJ23,OccupancyUnits,$B14,OccupancyAddresses,$A14),IFERROR(VLOOKUP($A14&amp;"" ""&amp;$B14, FILTER(ARRAYFORMULA({OccupancyAddresses&amp;"" ""&amp; OccupancyUnits,'Tenant Occupancy'!NJ$5:NJ23}),INDEX(ARRAYFORMULA({OccupancyAdd"&amp;"resses&amp;"" ""&amp; OccupancyUnits,'Tenant Occupancy'!NJ$5:NJ23}),0,2)&lt;&gt;""""),2,FALSE),IF(NI11=TODAY(),""Today"",)))))"),"")</f>
        <v/>
      </c>
      <c r="NJ14" s="3" t="str">
        <f>IFERROR(__xludf.DUMMYFUNCTION("IF(ISBLANK($A14),, IF((ARRAYFORMULA(SUM(COUNTIFS(OccupancyAddresses,$A14,OccupancyUnits, $B14, 'Tenant Occupancy'!NK$5:NK23,{""&gt;0"",""Occupied"",""Late""}))))&gt;1,""Multiple Bookings"", IF(SUMIFS( 'Tenant Occupancy'!NK$5:NK23,OccupancyUnits,$B14,OccupancyAd"&amp;"dresses,$A14)&gt;0,SUMIFS('Tenant Occupancy'!NK$5:NK23,OccupancyUnits,$B14,OccupancyAddresses,$A14),IFERROR(VLOOKUP($A14&amp;"" ""&amp;$B14, FILTER(ARRAYFORMULA({OccupancyAddresses&amp;"" ""&amp; OccupancyUnits,'Tenant Occupancy'!NK$5:NK23}),INDEX(ARRAYFORMULA({OccupancyAdd"&amp;"resses&amp;"" ""&amp; OccupancyUnits,'Tenant Occupancy'!NK$5:NK23}),0,2)&lt;&gt;""""),2,FALSE),IF(NJ11=TODAY(),""Today"",)))))"),"")</f>
        <v/>
      </c>
      <c r="NK14" s="3" t="str">
        <f>IFERROR(__xludf.DUMMYFUNCTION("IF(ISBLANK($A14),, IF((ARRAYFORMULA(SUM(COUNTIFS(OccupancyAddresses,$A14,OccupancyUnits, $B14, 'Tenant Occupancy'!NL$5:NL23,{""&gt;0"",""Occupied"",""Late""}))))&gt;1,""Multiple Bookings"", IF(SUMIFS( 'Tenant Occupancy'!NL$5:NL23,OccupancyUnits,$B14,OccupancyAd"&amp;"dresses,$A14)&gt;0,SUMIFS('Tenant Occupancy'!NL$5:NL23,OccupancyUnits,$B14,OccupancyAddresses,$A14),IFERROR(VLOOKUP($A14&amp;"" ""&amp;$B14, FILTER(ARRAYFORMULA({OccupancyAddresses&amp;"" ""&amp; OccupancyUnits,'Tenant Occupancy'!NL$5:NL23}),INDEX(ARRAYFORMULA({OccupancyAdd"&amp;"resses&amp;"" ""&amp; OccupancyUnits,'Tenant Occupancy'!NL$5:NL23}),0,2)&lt;&gt;""""),2,FALSE),IF(NK11=TODAY(),""Today"",)))))"),"")</f>
        <v/>
      </c>
      <c r="NL14" s="3" t="str">
        <f>IFERROR(__xludf.DUMMYFUNCTION("IF(ISBLANK($A14),, IF((ARRAYFORMULA(SUM(COUNTIFS(OccupancyAddresses,$A14,OccupancyUnits, $B14, 'Tenant Occupancy'!NM$5:NM23,{""&gt;0"",""Occupied"",""Late""}))))&gt;1,""Multiple Bookings"", IF(SUMIFS( 'Tenant Occupancy'!NM$5:NM23,OccupancyUnits,$B14,OccupancyAd"&amp;"dresses,$A14)&gt;0,SUMIFS('Tenant Occupancy'!NM$5:NM23,OccupancyUnits,$B14,OccupancyAddresses,$A14),IFERROR(VLOOKUP($A14&amp;"" ""&amp;$B14, FILTER(ARRAYFORMULA({OccupancyAddresses&amp;"" ""&amp; OccupancyUnits,'Tenant Occupancy'!NM$5:NM23}),INDEX(ARRAYFORMULA({OccupancyAdd"&amp;"resses&amp;"" ""&amp; OccupancyUnits,'Tenant Occupancy'!NM$5:NM23}),0,2)&lt;&gt;""""),2,FALSE),IF(NL11=TODAY(),""Today"",)))))"),"")</f>
        <v/>
      </c>
      <c r="NM14" s="3" t="str">
        <f>IFERROR(__xludf.DUMMYFUNCTION("IF(ISBLANK($A14),, IF((ARRAYFORMULA(SUM(COUNTIFS(OccupancyAddresses,$A14,OccupancyUnits, $B14, 'Tenant Occupancy'!NN$5:NN23,{""&gt;0"",""Occupied"",""Late""}))))&gt;1,""Multiple Bookings"", IF(SUMIFS( 'Tenant Occupancy'!NN$5:NN23,OccupancyUnits,$B14,OccupancyAd"&amp;"dresses,$A14)&gt;0,SUMIFS('Tenant Occupancy'!NN$5:NN23,OccupancyUnits,$B14,OccupancyAddresses,$A14),IFERROR(VLOOKUP($A14&amp;"" ""&amp;$B14, FILTER(ARRAYFORMULA({OccupancyAddresses&amp;"" ""&amp; OccupancyUnits,'Tenant Occupancy'!NN$5:NN23}),INDEX(ARRAYFORMULA({OccupancyAdd"&amp;"resses&amp;"" ""&amp; OccupancyUnits,'Tenant Occupancy'!NN$5:NN23}),0,2)&lt;&gt;""""),2,FALSE),IF(NM11=TODAY(),""Today"",)))))"),"")</f>
        <v/>
      </c>
      <c r="NN14" s="3" t="str">
        <f>IFERROR(__xludf.DUMMYFUNCTION("IF(ISBLANK($A14),, IF((ARRAYFORMULA(SUM(COUNTIFS(OccupancyAddresses,$A14,OccupancyUnits, $B14, 'Tenant Occupancy'!NO$5:NO23,{""&gt;0"",""Occupied"",""Late""}))))&gt;1,""Multiple Bookings"", IF(SUMIFS( 'Tenant Occupancy'!NO$5:NO23,OccupancyUnits,$B14,OccupancyAd"&amp;"dresses,$A14)&gt;0,SUMIFS('Tenant Occupancy'!NO$5:NO23,OccupancyUnits,$B14,OccupancyAddresses,$A14),IFERROR(VLOOKUP($A14&amp;"" ""&amp;$B14, FILTER(ARRAYFORMULA({OccupancyAddresses&amp;"" ""&amp; OccupancyUnits,'Tenant Occupancy'!NO$5:NO23}),INDEX(ARRAYFORMULA({OccupancyAdd"&amp;"resses&amp;"" ""&amp; OccupancyUnits,'Tenant Occupancy'!NO$5:NO23}),0,2)&lt;&gt;""""),2,FALSE),IF(NN11=TODAY(),""Today"",)))))"),"")</f>
        <v/>
      </c>
      <c r="NO14" s="3" t="str">
        <f>IFERROR(__xludf.DUMMYFUNCTION("IF(ISBLANK($A14),, IF((ARRAYFORMULA(SUM(COUNTIFS(OccupancyAddresses,$A14,OccupancyUnits, $B14, 'Tenant Occupancy'!NP$5:NP23,{""&gt;0"",""Occupied"",""Late""}))))&gt;1,""Multiple Bookings"", IF(SUMIFS( 'Tenant Occupancy'!NP$5:NP23,OccupancyUnits,$B14,OccupancyAd"&amp;"dresses,$A14)&gt;0,SUMIFS('Tenant Occupancy'!NP$5:NP23,OccupancyUnits,$B14,OccupancyAddresses,$A14),IFERROR(VLOOKUP($A14&amp;"" ""&amp;$B14, FILTER(ARRAYFORMULA({OccupancyAddresses&amp;"" ""&amp; OccupancyUnits,'Tenant Occupancy'!NP$5:NP23}),INDEX(ARRAYFORMULA({OccupancyAdd"&amp;"resses&amp;"" ""&amp; OccupancyUnits,'Tenant Occupancy'!NP$5:NP23}),0,2)&lt;&gt;""""),2,FALSE),IF(NO11=TODAY(),""Today"",)))))"),"")</f>
        <v/>
      </c>
      <c r="NP14" s="3" t="str">
        <f>IFERROR(__xludf.DUMMYFUNCTION("IF(ISBLANK($A14),, IF((ARRAYFORMULA(SUM(COUNTIFS(OccupancyAddresses,$A14,OccupancyUnits, $B14, 'Tenant Occupancy'!NQ$5:NQ23,{""&gt;0"",""Occupied"",""Late""}))))&gt;1,""Multiple Bookings"", IF(SUMIFS( 'Tenant Occupancy'!NQ$5:NQ23,OccupancyUnits,$B14,OccupancyAd"&amp;"dresses,$A14)&gt;0,SUMIFS('Tenant Occupancy'!NQ$5:NQ23,OccupancyUnits,$B14,OccupancyAddresses,$A14),IFERROR(VLOOKUP($A14&amp;"" ""&amp;$B14, FILTER(ARRAYFORMULA({OccupancyAddresses&amp;"" ""&amp; OccupancyUnits,'Tenant Occupancy'!NQ$5:NQ23}),INDEX(ARRAYFORMULA({OccupancyAdd"&amp;"resses&amp;"" ""&amp; OccupancyUnits,'Tenant Occupancy'!NQ$5:NQ23}),0,2)&lt;&gt;""""),2,FALSE),IF(NP11=TODAY(),""Today"",)))))"),"")</f>
        <v/>
      </c>
      <c r="NQ14" s="3" t="str">
        <f>IFERROR(__xludf.DUMMYFUNCTION("IF(ISBLANK($A14),, IF((ARRAYFORMULA(SUM(COUNTIFS(OccupancyAddresses,$A14,OccupancyUnits, $B14, 'Tenant Occupancy'!NR$5:NR23,{""&gt;0"",""Occupied"",""Late""}))))&gt;1,""Multiple Bookings"", IF(SUMIFS( 'Tenant Occupancy'!NR$5:NR23,OccupancyUnits,$B14,OccupancyAd"&amp;"dresses,$A14)&gt;0,SUMIFS('Tenant Occupancy'!NR$5:NR23,OccupancyUnits,$B14,OccupancyAddresses,$A14),IFERROR(VLOOKUP($A14&amp;"" ""&amp;$B14, FILTER(ARRAYFORMULA({OccupancyAddresses&amp;"" ""&amp; OccupancyUnits,'Tenant Occupancy'!NR$5:NR23}),INDEX(ARRAYFORMULA({OccupancyAdd"&amp;"resses&amp;"" ""&amp; OccupancyUnits,'Tenant Occupancy'!NR$5:NR23}),0,2)&lt;&gt;""""),2,FALSE),IF(NQ11=TODAY(),""Today"",)))))"),"")</f>
        <v/>
      </c>
      <c r="NR14" s="3" t="str">
        <f>IFERROR(__xludf.DUMMYFUNCTION("IF(ISBLANK($A14),, IF((ARRAYFORMULA(SUM(COUNTIFS(OccupancyAddresses,$A14,OccupancyUnits, $B14, 'Tenant Occupancy'!NS$5:NS23,{""&gt;0"",""Occupied"",""Late""}))))&gt;1,""Multiple Bookings"", IF(SUMIFS( 'Tenant Occupancy'!NS$5:NS23,OccupancyUnits,$B14,OccupancyAd"&amp;"dresses,$A14)&gt;0,SUMIFS('Tenant Occupancy'!NS$5:NS23,OccupancyUnits,$B14,OccupancyAddresses,$A14),IFERROR(VLOOKUP($A14&amp;"" ""&amp;$B14, FILTER(ARRAYFORMULA({OccupancyAddresses&amp;"" ""&amp; OccupancyUnits,'Tenant Occupancy'!NS$5:NS23}),INDEX(ARRAYFORMULA({OccupancyAdd"&amp;"resses&amp;"" ""&amp; OccupancyUnits,'Tenant Occupancy'!NS$5:NS23}),0,2)&lt;&gt;""""),2,FALSE),IF(NR11=TODAY(),""Today"",)))))"),"")</f>
        <v/>
      </c>
      <c r="NS14" s="3" t="str">
        <f>IFERROR(__xludf.DUMMYFUNCTION("IF(ISBLANK($A14),, IF((ARRAYFORMULA(SUM(COUNTIFS(OccupancyAddresses,$A14,OccupancyUnits, $B14, 'Tenant Occupancy'!NT$5:NT23,{""&gt;0"",""Occupied"",""Late""}))))&gt;1,""Multiple Bookings"", IF(SUMIFS( 'Tenant Occupancy'!NT$5:NT23,OccupancyUnits,$B14,OccupancyAd"&amp;"dresses,$A14)&gt;0,SUMIFS('Tenant Occupancy'!NT$5:NT23,OccupancyUnits,$B14,OccupancyAddresses,$A14),IFERROR(VLOOKUP($A14&amp;"" ""&amp;$B14, FILTER(ARRAYFORMULA({OccupancyAddresses&amp;"" ""&amp; OccupancyUnits,'Tenant Occupancy'!NT$5:NT23}),INDEX(ARRAYFORMULA({OccupancyAdd"&amp;"resses&amp;"" ""&amp; OccupancyUnits,'Tenant Occupancy'!NT$5:NT23}),0,2)&lt;&gt;""""),2,FALSE),IF(NS11=TODAY(),""Today"",)))))"),"")</f>
        <v/>
      </c>
      <c r="NT14" s="3" t="str">
        <f>IFERROR(__xludf.DUMMYFUNCTION("IF(ISBLANK($A14),, IF((ARRAYFORMULA(SUM(COUNTIFS(OccupancyAddresses,$A14,OccupancyUnits, $B14, 'Tenant Occupancy'!NU$5:NU23,{""&gt;0"",""Occupied"",""Late""}))))&gt;1,""Multiple Bookings"", IF(SUMIFS( 'Tenant Occupancy'!NU$5:NU23,OccupancyUnits,$B14,OccupancyAd"&amp;"dresses,$A14)&gt;0,SUMIFS('Tenant Occupancy'!NU$5:NU23,OccupancyUnits,$B14,OccupancyAddresses,$A14),IFERROR(VLOOKUP($A14&amp;"" ""&amp;$B14, FILTER(ARRAYFORMULA({OccupancyAddresses&amp;"" ""&amp; OccupancyUnits,'Tenant Occupancy'!NU$5:NU23}),INDEX(ARRAYFORMULA({OccupancyAdd"&amp;"resses&amp;"" ""&amp; OccupancyUnits,'Tenant Occupancy'!NU$5:NU23}),0,2)&lt;&gt;""""),2,FALSE),IF(NT11=TODAY(),""Today"",)))))"),"")</f>
        <v/>
      </c>
      <c r="NU14" s="3" t="str">
        <f>IFERROR(__xludf.DUMMYFUNCTION("IF(ISBLANK($A14),, IF((ARRAYFORMULA(SUM(COUNTIFS(OccupancyAddresses,$A14,OccupancyUnits, $B14, 'Tenant Occupancy'!NV$5:NV23,{""&gt;0"",""Occupied"",""Late""}))))&gt;1,""Multiple Bookings"", IF(SUMIFS( 'Tenant Occupancy'!NV$5:NV23,OccupancyUnits,$B14,OccupancyAd"&amp;"dresses,$A14)&gt;0,SUMIFS('Tenant Occupancy'!NV$5:NV23,OccupancyUnits,$B14,OccupancyAddresses,$A14),IFERROR(VLOOKUP($A14&amp;"" ""&amp;$B14, FILTER(ARRAYFORMULA({OccupancyAddresses&amp;"" ""&amp; OccupancyUnits,'Tenant Occupancy'!NV$5:NV23}),INDEX(ARRAYFORMULA({OccupancyAdd"&amp;"resses&amp;"" ""&amp; OccupancyUnits,'Tenant Occupancy'!NV$5:NV23}),0,2)&lt;&gt;""""),2,FALSE),IF(NU11=TODAY(),""Today"",)))))"),"")</f>
        <v/>
      </c>
      <c r="NV14" s="3" t="str">
        <f>IFERROR(__xludf.DUMMYFUNCTION("IF(ISBLANK($A14),, IF((ARRAYFORMULA(SUM(COUNTIFS(OccupancyAddresses,$A14,OccupancyUnits, $B14, 'Tenant Occupancy'!NW$5:NW23,{""&gt;0"",""Occupied"",""Late""}))))&gt;1,""Multiple Bookings"", IF(SUMIFS( 'Tenant Occupancy'!NW$5:NW23,OccupancyUnits,$B14,OccupancyAd"&amp;"dresses,$A14)&gt;0,SUMIFS('Tenant Occupancy'!NW$5:NW23,OccupancyUnits,$B14,OccupancyAddresses,$A14),IFERROR(VLOOKUP($A14&amp;"" ""&amp;$B14, FILTER(ARRAYFORMULA({OccupancyAddresses&amp;"" ""&amp; OccupancyUnits,'Tenant Occupancy'!NW$5:NW23}),INDEX(ARRAYFORMULA({OccupancyAdd"&amp;"resses&amp;"" ""&amp; OccupancyUnits,'Tenant Occupancy'!NW$5:NW23}),0,2)&lt;&gt;""""),2,FALSE),IF(NV11=TODAY(),""Today"",)))))"),"")</f>
        <v/>
      </c>
      <c r="NW14" s="3" t="str">
        <f>IFERROR(__xludf.DUMMYFUNCTION("IF(ISBLANK($A14),, IF((ARRAYFORMULA(SUM(COUNTIFS(OccupancyAddresses,$A14,OccupancyUnits, $B14, 'Tenant Occupancy'!NX$5:NX23,{""&gt;0"",""Occupied"",""Late""}))))&gt;1,""Multiple Bookings"", IF(SUMIFS( 'Tenant Occupancy'!NX$5:NX23,OccupancyUnits,$B14,OccupancyAd"&amp;"dresses,$A14)&gt;0,SUMIFS('Tenant Occupancy'!NX$5:NX23,OccupancyUnits,$B14,OccupancyAddresses,$A14),IFERROR(VLOOKUP($A14&amp;"" ""&amp;$B14, FILTER(ARRAYFORMULA({OccupancyAddresses&amp;"" ""&amp; OccupancyUnits,'Tenant Occupancy'!NX$5:NX23}),INDEX(ARRAYFORMULA({OccupancyAdd"&amp;"resses&amp;"" ""&amp; OccupancyUnits,'Tenant Occupancy'!NX$5:NX23}),0,2)&lt;&gt;""""),2,FALSE),IF(NW11=TODAY(),""Today"",)))))"),"")</f>
        <v/>
      </c>
      <c r="NX14" s="3" t="str">
        <f>IFERROR(__xludf.DUMMYFUNCTION("IF(ISBLANK($A14),, IF((ARRAYFORMULA(SUM(COUNTIFS(OccupancyAddresses,$A14,OccupancyUnits, $B14, 'Tenant Occupancy'!NY$5:NY23,{""&gt;0"",""Occupied"",""Late""}))))&gt;1,""Multiple Bookings"", IF(SUMIFS( 'Tenant Occupancy'!NY$5:NY23,OccupancyUnits,$B14,OccupancyAd"&amp;"dresses,$A14)&gt;0,SUMIFS('Tenant Occupancy'!NY$5:NY23,OccupancyUnits,$B14,OccupancyAddresses,$A14),IFERROR(VLOOKUP($A14&amp;"" ""&amp;$B14, FILTER(ARRAYFORMULA({OccupancyAddresses&amp;"" ""&amp; OccupancyUnits,'Tenant Occupancy'!NY$5:NY23}),INDEX(ARRAYFORMULA({OccupancyAdd"&amp;"resses&amp;"" ""&amp; OccupancyUnits,'Tenant Occupancy'!NY$5:NY23}),0,2)&lt;&gt;""""),2,FALSE),IF(NX11=TODAY(),""Today"",)))))"),"")</f>
        <v/>
      </c>
      <c r="NY14" s="3" t="str">
        <f>IFERROR(__xludf.DUMMYFUNCTION("IF(ISBLANK($A14),, IF((ARRAYFORMULA(SUM(COUNTIFS(OccupancyAddresses,$A14,OccupancyUnits, $B14, 'Tenant Occupancy'!NZ$5:NZ23,{""&gt;0"",""Occupied"",""Late""}))))&gt;1,""Multiple Bookings"", IF(SUMIFS( 'Tenant Occupancy'!NZ$5:NZ23,OccupancyUnits,$B14,OccupancyAd"&amp;"dresses,$A14)&gt;0,SUMIFS('Tenant Occupancy'!NZ$5:NZ23,OccupancyUnits,$B14,OccupancyAddresses,$A14),IFERROR(VLOOKUP($A14&amp;"" ""&amp;$B14, FILTER(ARRAYFORMULA({OccupancyAddresses&amp;"" ""&amp; OccupancyUnits,'Tenant Occupancy'!NZ$5:NZ23}),INDEX(ARRAYFORMULA({OccupancyAdd"&amp;"resses&amp;"" ""&amp; OccupancyUnits,'Tenant Occupancy'!NZ$5:NZ23}),0,2)&lt;&gt;""""),2,FALSE),IF(NY11=TODAY(),""Today"",)))))"),"")</f>
        <v/>
      </c>
      <c r="NZ14" s="3" t="str">
        <f>IFERROR(__xludf.DUMMYFUNCTION("IF(ISBLANK($A14),, IF((ARRAYFORMULA(SUM(COUNTIFS(OccupancyAddresses,$A14,OccupancyUnits, $B14, 'Tenant Occupancy'!OA$5:OA23,{""&gt;0"",""Occupied"",""Late""}))))&gt;1,""Multiple Bookings"", IF(SUMIFS( 'Tenant Occupancy'!OA$5:OA23,OccupancyUnits,$B14,OccupancyAd"&amp;"dresses,$A14)&gt;0,SUMIFS('Tenant Occupancy'!OA$5:OA23,OccupancyUnits,$B14,OccupancyAddresses,$A14),IFERROR(VLOOKUP($A14&amp;"" ""&amp;$B14, FILTER(ARRAYFORMULA({OccupancyAddresses&amp;"" ""&amp; OccupancyUnits,'Tenant Occupancy'!OA$5:OA23}),INDEX(ARRAYFORMULA({OccupancyAdd"&amp;"resses&amp;"" ""&amp; OccupancyUnits,'Tenant Occupancy'!OA$5:OA23}),0,2)&lt;&gt;""""),2,FALSE),IF(NZ11=TODAY(),""Today"",)))))"),"")</f>
        <v/>
      </c>
      <c r="OA14" s="3" t="str">
        <f>IFERROR(__xludf.DUMMYFUNCTION("IF(ISBLANK($A14),, IF((ARRAYFORMULA(SUM(COUNTIFS(OccupancyAddresses,$A14,OccupancyUnits, $B14, 'Tenant Occupancy'!OB$5:OB23,{""&gt;0"",""Occupied"",""Late""}))))&gt;1,""Multiple Bookings"", IF(SUMIFS( 'Tenant Occupancy'!OB$5:OB23,OccupancyUnits,$B14,OccupancyAd"&amp;"dresses,$A14)&gt;0,SUMIFS('Tenant Occupancy'!OB$5:OB23,OccupancyUnits,$B14,OccupancyAddresses,$A14),IFERROR(VLOOKUP($A14&amp;"" ""&amp;$B14, FILTER(ARRAYFORMULA({OccupancyAddresses&amp;"" ""&amp; OccupancyUnits,'Tenant Occupancy'!OB$5:OB23}),INDEX(ARRAYFORMULA({OccupancyAdd"&amp;"resses&amp;"" ""&amp; OccupancyUnits,'Tenant Occupancy'!OB$5:OB23}),0,2)&lt;&gt;""""),2,FALSE),IF(OA11=TODAY(),""Today"",)))))"),"")</f>
        <v/>
      </c>
      <c r="OB14" s="3" t="str">
        <f>IFERROR(__xludf.DUMMYFUNCTION("IF(ISBLANK($A14),, IF((ARRAYFORMULA(SUM(COUNTIFS(OccupancyAddresses,$A14,OccupancyUnits, $B14, 'Tenant Occupancy'!OC$5:OC23,{""&gt;0"",""Occupied"",""Late""}))))&gt;1,""Multiple Bookings"", IF(SUMIFS( 'Tenant Occupancy'!OC$5:OC23,OccupancyUnits,$B14,OccupancyAd"&amp;"dresses,$A14)&gt;0,SUMIFS('Tenant Occupancy'!OC$5:OC23,OccupancyUnits,$B14,OccupancyAddresses,$A14),IFERROR(VLOOKUP($A14&amp;"" ""&amp;$B14, FILTER(ARRAYFORMULA({OccupancyAddresses&amp;"" ""&amp; OccupancyUnits,'Tenant Occupancy'!OC$5:OC23}),INDEX(ARRAYFORMULA({OccupancyAdd"&amp;"resses&amp;"" ""&amp; OccupancyUnits,'Tenant Occupancy'!OC$5:OC23}),0,2)&lt;&gt;""""),2,FALSE),IF(OB11=TODAY(),""Today"",)))))"),"")</f>
        <v/>
      </c>
      <c r="OC14" s="3" t="str">
        <f>IFERROR(__xludf.DUMMYFUNCTION("IF(ISBLANK($A14),, IF((ARRAYFORMULA(SUM(COUNTIFS(OccupancyAddresses,$A14,OccupancyUnits, $B14, 'Tenant Occupancy'!OD$5:OD23,{""&gt;0"",""Occupied"",""Late""}))))&gt;1,""Multiple Bookings"", IF(SUMIFS( 'Tenant Occupancy'!OD$5:OD23,OccupancyUnits,$B14,OccupancyAd"&amp;"dresses,$A14)&gt;0,SUMIFS('Tenant Occupancy'!OD$5:OD23,OccupancyUnits,$B14,OccupancyAddresses,$A14),IFERROR(VLOOKUP($A14&amp;"" ""&amp;$B14, FILTER(ARRAYFORMULA({OccupancyAddresses&amp;"" ""&amp; OccupancyUnits,'Tenant Occupancy'!OD$5:OD23}),INDEX(ARRAYFORMULA({OccupancyAdd"&amp;"resses&amp;"" ""&amp; OccupancyUnits,'Tenant Occupancy'!OD$5:OD23}),0,2)&lt;&gt;""""),2,FALSE),IF(OC11=TODAY(),""Today"",)))))"),"")</f>
        <v/>
      </c>
      <c r="OD14" s="3" t="str">
        <f>IFERROR(__xludf.DUMMYFUNCTION("IF(ISBLANK($A14),, IF((ARRAYFORMULA(SUM(COUNTIFS(OccupancyAddresses,$A14,OccupancyUnits, $B14, 'Tenant Occupancy'!OE$5:OE23,{""&gt;0"",""Occupied"",""Late""}))))&gt;1,""Multiple Bookings"", IF(SUMIFS( 'Tenant Occupancy'!OE$5:OE23,OccupancyUnits,$B14,OccupancyAd"&amp;"dresses,$A14)&gt;0,SUMIFS('Tenant Occupancy'!OE$5:OE23,OccupancyUnits,$B14,OccupancyAddresses,$A14),IFERROR(VLOOKUP($A14&amp;"" ""&amp;$B14, FILTER(ARRAYFORMULA({OccupancyAddresses&amp;"" ""&amp; OccupancyUnits,'Tenant Occupancy'!OE$5:OE23}),INDEX(ARRAYFORMULA({OccupancyAdd"&amp;"resses&amp;"" ""&amp; OccupancyUnits,'Tenant Occupancy'!OE$5:OE23}),0,2)&lt;&gt;""""),2,FALSE),IF(OD11=TODAY(),""Today"",)))))"),"")</f>
        <v/>
      </c>
      <c r="OE14" s="3" t="str">
        <f>IFERROR(__xludf.DUMMYFUNCTION("IF(ISBLANK($A14),, IF((ARRAYFORMULA(SUM(COUNTIFS(OccupancyAddresses,$A14,OccupancyUnits, $B14, 'Tenant Occupancy'!OF$5:OF23,{""&gt;0"",""Occupied"",""Late""}))))&gt;1,""Multiple Bookings"", IF(SUMIFS( 'Tenant Occupancy'!OF$5:OF23,OccupancyUnits,$B14,OccupancyAd"&amp;"dresses,$A14)&gt;0,SUMIFS('Tenant Occupancy'!OF$5:OF23,OccupancyUnits,$B14,OccupancyAddresses,$A14),IFERROR(VLOOKUP($A14&amp;"" ""&amp;$B14, FILTER(ARRAYFORMULA({OccupancyAddresses&amp;"" ""&amp; OccupancyUnits,'Tenant Occupancy'!OF$5:OF23}),INDEX(ARRAYFORMULA({OccupancyAdd"&amp;"resses&amp;"" ""&amp; OccupancyUnits,'Tenant Occupancy'!OF$5:OF23}),0,2)&lt;&gt;""""),2,FALSE),IF(OE11=TODAY(),""Today"",)))))"),"")</f>
        <v/>
      </c>
      <c r="OF14" s="3" t="str">
        <f>IFERROR(__xludf.DUMMYFUNCTION("IF(ISBLANK($A14),, IF((ARRAYFORMULA(SUM(COUNTIFS(OccupancyAddresses,$A14,OccupancyUnits, $B14, 'Tenant Occupancy'!OG$5:OG23,{""&gt;0"",""Occupied"",""Late""}))))&gt;1,""Multiple Bookings"", IF(SUMIFS( 'Tenant Occupancy'!OG$5:OG23,OccupancyUnits,$B14,OccupancyAd"&amp;"dresses,$A14)&gt;0,SUMIFS('Tenant Occupancy'!OG$5:OG23,OccupancyUnits,$B14,OccupancyAddresses,$A14),IFERROR(VLOOKUP($A14&amp;"" ""&amp;$B14, FILTER(ARRAYFORMULA({OccupancyAddresses&amp;"" ""&amp; OccupancyUnits,'Tenant Occupancy'!OG$5:OG23}),INDEX(ARRAYFORMULA({OccupancyAdd"&amp;"resses&amp;"" ""&amp; OccupancyUnits,'Tenant Occupancy'!OG$5:OG23}),0,2)&lt;&gt;""""),2,FALSE),IF(OF11=TODAY(),""Today"",)))))"),"")</f>
        <v/>
      </c>
      <c r="OG14" s="3" t="str">
        <f>IFERROR(__xludf.DUMMYFUNCTION("IF(ISBLANK($A14),, IF((ARRAYFORMULA(SUM(COUNTIFS(OccupancyAddresses,$A14,OccupancyUnits, $B14, 'Tenant Occupancy'!OH$5:OH23,{""&gt;0"",""Occupied"",""Late""}))))&gt;1,""Multiple Bookings"", IF(SUMIFS( 'Tenant Occupancy'!OH$5:OH23,OccupancyUnits,$B14,OccupancyAd"&amp;"dresses,$A14)&gt;0,SUMIFS('Tenant Occupancy'!OH$5:OH23,OccupancyUnits,$B14,OccupancyAddresses,$A14),IFERROR(VLOOKUP($A14&amp;"" ""&amp;$B14, FILTER(ARRAYFORMULA({OccupancyAddresses&amp;"" ""&amp; OccupancyUnits,'Tenant Occupancy'!OH$5:OH23}),INDEX(ARRAYFORMULA({OccupancyAdd"&amp;"resses&amp;"" ""&amp; OccupancyUnits,'Tenant Occupancy'!OH$5:OH23}),0,2)&lt;&gt;""""),2,FALSE),IF(OG11=TODAY(),""Today"",)))))"),"")</f>
        <v/>
      </c>
      <c r="OH14" s="3" t="str">
        <f>IFERROR(__xludf.DUMMYFUNCTION("IF(ISBLANK($A14),, IF((ARRAYFORMULA(SUM(COUNTIFS(OccupancyAddresses,$A14,OccupancyUnits, $B14, 'Tenant Occupancy'!OI$5:OI23,{""&gt;0"",""Occupied"",""Late""}))))&gt;1,""Multiple Bookings"", IF(SUMIFS( 'Tenant Occupancy'!OI$5:OI23,OccupancyUnits,$B14,OccupancyAd"&amp;"dresses,$A14)&gt;0,SUMIFS('Tenant Occupancy'!OI$5:OI23,OccupancyUnits,$B14,OccupancyAddresses,$A14),IFERROR(VLOOKUP($A14&amp;"" ""&amp;$B14, FILTER(ARRAYFORMULA({OccupancyAddresses&amp;"" ""&amp; OccupancyUnits,'Tenant Occupancy'!OI$5:OI23}),INDEX(ARRAYFORMULA({OccupancyAdd"&amp;"resses&amp;"" ""&amp; OccupancyUnits,'Tenant Occupancy'!OI$5:OI23}),0,2)&lt;&gt;""""),2,FALSE),IF(OH11=TODAY(),""Today"",)))))"),"")</f>
        <v/>
      </c>
      <c r="OI14" s="3" t="str">
        <f>IFERROR(__xludf.DUMMYFUNCTION("IF(ISBLANK($A14),, IF((ARRAYFORMULA(SUM(COUNTIFS(OccupancyAddresses,$A14,OccupancyUnits, $B14, 'Tenant Occupancy'!OJ$5:OJ23,{""&gt;0"",""Occupied"",""Late""}))))&gt;1,""Multiple Bookings"", IF(SUMIFS( 'Tenant Occupancy'!OJ$5:OJ23,OccupancyUnits,$B14,OccupancyAd"&amp;"dresses,$A14)&gt;0,SUMIFS('Tenant Occupancy'!OJ$5:OJ23,OccupancyUnits,$B14,OccupancyAddresses,$A14),IFERROR(VLOOKUP($A14&amp;"" ""&amp;$B14, FILTER(ARRAYFORMULA({OccupancyAddresses&amp;"" ""&amp; OccupancyUnits,'Tenant Occupancy'!OJ$5:OJ23}),INDEX(ARRAYFORMULA({OccupancyAdd"&amp;"resses&amp;"" ""&amp; OccupancyUnits,'Tenant Occupancy'!OJ$5:OJ23}),0,2)&lt;&gt;""""),2,FALSE),IF(OI11=TODAY(),""Today"",)))))"),"")</f>
        <v/>
      </c>
      <c r="OJ14" s="3" t="str">
        <f>IFERROR(__xludf.DUMMYFUNCTION("IF(ISBLANK($A14),, IF((ARRAYFORMULA(SUM(COUNTIFS(OccupancyAddresses,$A14,OccupancyUnits, $B14, 'Tenant Occupancy'!OK$5:OK23,{""&gt;0"",""Occupied"",""Late""}))))&gt;1,""Multiple Bookings"", IF(SUMIFS( 'Tenant Occupancy'!OK$5:OK23,OccupancyUnits,$B14,OccupancyAd"&amp;"dresses,$A14)&gt;0,SUMIFS('Tenant Occupancy'!OK$5:OK23,OccupancyUnits,$B14,OccupancyAddresses,$A14),IFERROR(VLOOKUP($A14&amp;"" ""&amp;$B14, FILTER(ARRAYFORMULA({OccupancyAddresses&amp;"" ""&amp; OccupancyUnits,'Tenant Occupancy'!OK$5:OK23}),INDEX(ARRAYFORMULA({OccupancyAdd"&amp;"resses&amp;"" ""&amp; OccupancyUnits,'Tenant Occupancy'!OK$5:OK23}),0,2)&lt;&gt;""""),2,FALSE),IF(OJ11=TODAY(),""Today"",)))))"),"")</f>
        <v/>
      </c>
      <c r="OK14" s="3" t="str">
        <f>IFERROR(__xludf.DUMMYFUNCTION("IF(ISBLANK($A14),, IF((ARRAYFORMULA(SUM(COUNTIFS(OccupancyAddresses,$A14,OccupancyUnits, $B14, 'Tenant Occupancy'!OL$5:OL23,{""&gt;0"",""Occupied"",""Late""}))))&gt;1,""Multiple Bookings"", IF(SUMIFS( 'Tenant Occupancy'!OL$5:OL23,OccupancyUnits,$B14,OccupancyAd"&amp;"dresses,$A14)&gt;0,SUMIFS('Tenant Occupancy'!OL$5:OL23,OccupancyUnits,$B14,OccupancyAddresses,$A14),IFERROR(VLOOKUP($A14&amp;"" ""&amp;$B14, FILTER(ARRAYFORMULA({OccupancyAddresses&amp;"" ""&amp; OccupancyUnits,'Tenant Occupancy'!OL$5:OL23}),INDEX(ARRAYFORMULA({OccupancyAdd"&amp;"resses&amp;"" ""&amp; OccupancyUnits,'Tenant Occupancy'!OL$5:OL23}),0,2)&lt;&gt;""""),2,FALSE),IF(OK11=TODAY(),""Today"",)))))"),"")</f>
        <v/>
      </c>
      <c r="OL14" s="3" t="str">
        <f>IFERROR(__xludf.DUMMYFUNCTION("IF(ISBLANK($A14),, IF((ARRAYFORMULA(SUM(COUNTIFS(OccupancyAddresses,$A14,OccupancyUnits, $B14, 'Tenant Occupancy'!OM$5:OM23,{""&gt;0"",""Occupied"",""Late""}))))&gt;1,""Multiple Bookings"", IF(SUMIFS( 'Tenant Occupancy'!OM$5:OM23,OccupancyUnits,$B14,OccupancyAd"&amp;"dresses,$A14)&gt;0,SUMIFS('Tenant Occupancy'!OM$5:OM23,OccupancyUnits,$B14,OccupancyAddresses,$A14),IFERROR(VLOOKUP($A14&amp;"" ""&amp;$B14, FILTER(ARRAYFORMULA({OccupancyAddresses&amp;"" ""&amp; OccupancyUnits,'Tenant Occupancy'!OM$5:OM23}),INDEX(ARRAYFORMULA({OccupancyAdd"&amp;"resses&amp;"" ""&amp; OccupancyUnits,'Tenant Occupancy'!OM$5:OM23}),0,2)&lt;&gt;""""),2,FALSE),IF(OL11=TODAY(),""Today"",)))))"),"")</f>
        <v/>
      </c>
      <c r="OM14" s="3" t="str">
        <f>IFERROR(__xludf.DUMMYFUNCTION("IF(ISBLANK($A14),, IF((ARRAYFORMULA(SUM(COUNTIFS(OccupancyAddresses,$A14,OccupancyUnits, $B14, 'Tenant Occupancy'!ON$5:ON23,{""&gt;0"",""Occupied"",""Late""}))))&gt;1,""Multiple Bookings"", IF(SUMIFS( 'Tenant Occupancy'!ON$5:ON23,OccupancyUnits,$B14,OccupancyAd"&amp;"dresses,$A14)&gt;0,SUMIFS('Tenant Occupancy'!ON$5:ON23,OccupancyUnits,$B14,OccupancyAddresses,$A14),IFERROR(VLOOKUP($A14&amp;"" ""&amp;$B14, FILTER(ARRAYFORMULA({OccupancyAddresses&amp;"" ""&amp; OccupancyUnits,'Tenant Occupancy'!ON$5:ON23}),INDEX(ARRAYFORMULA({OccupancyAdd"&amp;"resses&amp;"" ""&amp; OccupancyUnits,'Tenant Occupancy'!ON$5:ON23}),0,2)&lt;&gt;""""),2,FALSE),IF(OM11=TODAY(),""Today"",)))))"),"")</f>
        <v/>
      </c>
      <c r="ON14" s="3" t="str">
        <f>IFERROR(__xludf.DUMMYFUNCTION("IF(ISBLANK($A14),, IF((ARRAYFORMULA(SUM(COUNTIFS(OccupancyAddresses,$A14,OccupancyUnits, $B14, 'Tenant Occupancy'!OO$5:OO23,{""&gt;0"",""Occupied"",""Late""}))))&gt;1,""Multiple Bookings"", IF(SUMIFS( 'Tenant Occupancy'!OO$5:OO23,OccupancyUnits,$B14,OccupancyAd"&amp;"dresses,$A14)&gt;0,SUMIFS('Tenant Occupancy'!OO$5:OO23,OccupancyUnits,$B14,OccupancyAddresses,$A14),IFERROR(VLOOKUP($A14&amp;"" ""&amp;$B14, FILTER(ARRAYFORMULA({OccupancyAddresses&amp;"" ""&amp; OccupancyUnits,'Tenant Occupancy'!OO$5:OO23}),INDEX(ARRAYFORMULA({OccupancyAdd"&amp;"resses&amp;"" ""&amp; OccupancyUnits,'Tenant Occupancy'!OO$5:OO23}),0,2)&lt;&gt;""""),2,FALSE),IF(ON11=TODAY(),""Today"",)))))"),"")</f>
        <v/>
      </c>
      <c r="OO14" s="3" t="str">
        <f>IFERROR(__xludf.DUMMYFUNCTION("IF(ISBLANK($A14),, IF((ARRAYFORMULA(SUM(COUNTIFS(OccupancyAddresses,$A14,OccupancyUnits, $B14, 'Tenant Occupancy'!OP$5:OP23,{""&gt;0"",""Occupied"",""Late""}))))&gt;1,""Multiple Bookings"", IF(SUMIFS( 'Tenant Occupancy'!OP$5:OP23,OccupancyUnits,$B14,OccupancyAd"&amp;"dresses,$A14)&gt;0,SUMIFS('Tenant Occupancy'!OP$5:OP23,OccupancyUnits,$B14,OccupancyAddresses,$A14),IFERROR(VLOOKUP($A14&amp;"" ""&amp;$B14, FILTER(ARRAYFORMULA({OccupancyAddresses&amp;"" ""&amp; OccupancyUnits,'Tenant Occupancy'!OP$5:OP23}),INDEX(ARRAYFORMULA({OccupancyAdd"&amp;"resses&amp;"" ""&amp; OccupancyUnits,'Tenant Occupancy'!OP$5:OP23}),0,2)&lt;&gt;""""),2,FALSE),IF(OO11=TODAY(),""Today"",)))))"),"")</f>
        <v/>
      </c>
      <c r="OP14" s="3" t="str">
        <f>IFERROR(__xludf.DUMMYFUNCTION("IF(ISBLANK($A14),, IF((ARRAYFORMULA(SUM(COUNTIFS(OccupancyAddresses,$A14,OccupancyUnits, $B14, 'Tenant Occupancy'!OQ$5:OQ23,{""&gt;0"",""Occupied"",""Late""}))))&gt;1,""Multiple Bookings"", IF(SUMIFS( 'Tenant Occupancy'!OQ$5:OQ23,OccupancyUnits,$B14,OccupancyAd"&amp;"dresses,$A14)&gt;0,SUMIFS('Tenant Occupancy'!OQ$5:OQ23,OccupancyUnits,$B14,OccupancyAddresses,$A14),IFERROR(VLOOKUP($A14&amp;"" ""&amp;$B14, FILTER(ARRAYFORMULA({OccupancyAddresses&amp;"" ""&amp; OccupancyUnits,'Tenant Occupancy'!OQ$5:OQ23}),INDEX(ARRAYFORMULA({OccupancyAdd"&amp;"resses&amp;"" ""&amp; OccupancyUnits,'Tenant Occupancy'!OQ$5:OQ23}),0,2)&lt;&gt;""""),2,FALSE),IF(OP11=TODAY(),""Today"",)))))"),"")</f>
        <v/>
      </c>
      <c r="OQ14" s="3" t="str">
        <f>IFERROR(__xludf.DUMMYFUNCTION("IF(ISBLANK($A14),, IF((ARRAYFORMULA(SUM(COUNTIFS(OccupancyAddresses,$A14,OccupancyUnits, $B14, 'Tenant Occupancy'!OR$5:OR23,{""&gt;0"",""Occupied"",""Late""}))))&gt;1,""Multiple Bookings"", IF(SUMIFS( 'Tenant Occupancy'!OR$5:OR23,OccupancyUnits,$B14,OccupancyAd"&amp;"dresses,$A14)&gt;0,SUMIFS('Tenant Occupancy'!OR$5:OR23,OccupancyUnits,$B14,OccupancyAddresses,$A14),IFERROR(VLOOKUP($A14&amp;"" ""&amp;$B14, FILTER(ARRAYFORMULA({OccupancyAddresses&amp;"" ""&amp; OccupancyUnits,'Tenant Occupancy'!OR$5:OR23}),INDEX(ARRAYFORMULA({OccupancyAdd"&amp;"resses&amp;"" ""&amp; OccupancyUnits,'Tenant Occupancy'!OR$5:OR23}),0,2)&lt;&gt;""""),2,FALSE),IF(OQ11=TODAY(),""Today"",)))))"),"")</f>
        <v/>
      </c>
      <c r="OR14" s="3" t="str">
        <f>IFERROR(__xludf.DUMMYFUNCTION("IF(ISBLANK($A14),, IF((ARRAYFORMULA(SUM(COUNTIFS(OccupancyAddresses,$A14,OccupancyUnits, $B14, 'Tenant Occupancy'!OS$5:OS23,{""&gt;0"",""Occupied"",""Late""}))))&gt;1,""Multiple Bookings"", IF(SUMIFS( 'Tenant Occupancy'!OS$5:OS23,OccupancyUnits,$B14,OccupancyAd"&amp;"dresses,$A14)&gt;0,SUMIFS('Tenant Occupancy'!OS$5:OS23,OccupancyUnits,$B14,OccupancyAddresses,$A14),IFERROR(VLOOKUP($A14&amp;"" ""&amp;$B14, FILTER(ARRAYFORMULA({OccupancyAddresses&amp;"" ""&amp; OccupancyUnits,'Tenant Occupancy'!OS$5:OS23}),INDEX(ARRAYFORMULA({OccupancyAdd"&amp;"resses&amp;"" ""&amp; OccupancyUnits,'Tenant Occupancy'!OS$5:OS23}),0,2)&lt;&gt;""""),2,FALSE),IF(OR11=TODAY(),""Today"",)))))"),"")</f>
        <v/>
      </c>
      <c r="OS14" s="3" t="str">
        <f>IFERROR(__xludf.DUMMYFUNCTION("IF(ISBLANK($A14),, IF((ARRAYFORMULA(SUM(COUNTIFS(OccupancyAddresses,$A14,OccupancyUnits, $B14, 'Tenant Occupancy'!OT$5:OT23,{""&gt;0"",""Occupied"",""Late""}))))&gt;1,""Multiple Bookings"", IF(SUMIFS( 'Tenant Occupancy'!OT$5:OT23,OccupancyUnits,$B14,OccupancyAd"&amp;"dresses,$A14)&gt;0,SUMIFS('Tenant Occupancy'!OT$5:OT23,OccupancyUnits,$B14,OccupancyAddresses,$A14),IFERROR(VLOOKUP($A14&amp;"" ""&amp;$B14, FILTER(ARRAYFORMULA({OccupancyAddresses&amp;"" ""&amp; OccupancyUnits,'Tenant Occupancy'!OT$5:OT23}),INDEX(ARRAYFORMULA({OccupancyAdd"&amp;"resses&amp;"" ""&amp; OccupancyUnits,'Tenant Occupancy'!OT$5:OT23}),0,2)&lt;&gt;""""),2,FALSE),IF(OS11=TODAY(),""Today"",)))))"),"")</f>
        <v/>
      </c>
      <c r="OT14" s="3" t="str">
        <f>IFERROR(__xludf.DUMMYFUNCTION("IF(ISBLANK($A14),, IF((ARRAYFORMULA(SUM(COUNTIFS(OccupancyAddresses,$A14,OccupancyUnits, $B14, 'Tenant Occupancy'!OU$5:OU23,{""&gt;0"",""Occupied"",""Late""}))))&gt;1,""Multiple Bookings"", IF(SUMIFS( 'Tenant Occupancy'!OU$5:OU23,OccupancyUnits,$B14,OccupancyAd"&amp;"dresses,$A14)&gt;0,SUMIFS('Tenant Occupancy'!OU$5:OU23,OccupancyUnits,$B14,OccupancyAddresses,$A14),IFERROR(VLOOKUP($A14&amp;"" ""&amp;$B14, FILTER(ARRAYFORMULA({OccupancyAddresses&amp;"" ""&amp; OccupancyUnits,'Tenant Occupancy'!OU$5:OU23}),INDEX(ARRAYFORMULA({OccupancyAdd"&amp;"resses&amp;"" ""&amp; OccupancyUnits,'Tenant Occupancy'!OU$5:OU23}),0,2)&lt;&gt;""""),2,FALSE),IF(OT11=TODAY(),""Today"",)))))"),"")</f>
        <v/>
      </c>
      <c r="OU14" s="3" t="str">
        <f>IFERROR(__xludf.DUMMYFUNCTION("IF(ISBLANK($A14),, IF((ARRAYFORMULA(SUM(COUNTIFS(OccupancyAddresses,$A14,OccupancyUnits, $B14, 'Tenant Occupancy'!OV$5:OV23,{""&gt;0"",""Occupied"",""Late""}))))&gt;1,""Multiple Bookings"", IF(SUMIFS( 'Tenant Occupancy'!OV$5:OV23,OccupancyUnits,$B14,OccupancyAd"&amp;"dresses,$A14)&gt;0,SUMIFS('Tenant Occupancy'!OV$5:OV23,OccupancyUnits,$B14,OccupancyAddresses,$A14),IFERROR(VLOOKUP($A14&amp;"" ""&amp;$B14, FILTER(ARRAYFORMULA({OccupancyAddresses&amp;"" ""&amp; OccupancyUnits,'Tenant Occupancy'!OV$5:OV23}),INDEX(ARRAYFORMULA({OccupancyAdd"&amp;"resses&amp;"" ""&amp; OccupancyUnits,'Tenant Occupancy'!OV$5:OV23}),0,2)&lt;&gt;""""),2,FALSE),IF(OU11=TODAY(),""Today"",)))))"),"")</f>
        <v/>
      </c>
      <c r="OV14" s="3" t="str">
        <f>IFERROR(__xludf.DUMMYFUNCTION("IF(ISBLANK($A14),, IF((ARRAYFORMULA(SUM(COUNTIFS(OccupancyAddresses,$A14,OccupancyUnits, $B14, 'Tenant Occupancy'!OW$5:OW23,{""&gt;0"",""Occupied"",""Late""}))))&gt;1,""Multiple Bookings"", IF(SUMIFS( 'Tenant Occupancy'!OW$5:OW23,OccupancyUnits,$B14,OccupancyAd"&amp;"dresses,$A14)&gt;0,SUMIFS('Tenant Occupancy'!OW$5:OW23,OccupancyUnits,$B14,OccupancyAddresses,$A14),IFERROR(VLOOKUP($A14&amp;"" ""&amp;$B14, FILTER(ARRAYFORMULA({OccupancyAddresses&amp;"" ""&amp; OccupancyUnits,'Tenant Occupancy'!OW$5:OW23}),INDEX(ARRAYFORMULA({OccupancyAdd"&amp;"resses&amp;"" ""&amp; OccupancyUnits,'Tenant Occupancy'!OW$5:OW23}),0,2)&lt;&gt;""""),2,FALSE),IF(OV11=TODAY(),""Today"",)))))"),"")</f>
        <v/>
      </c>
      <c r="OW14" s="3" t="str">
        <f>IFERROR(__xludf.DUMMYFUNCTION("IF(ISBLANK($A14),, IF((ARRAYFORMULA(SUM(COUNTIFS(OccupancyAddresses,$A14,OccupancyUnits, $B14, 'Tenant Occupancy'!OX$5:OX23,{""&gt;0"",""Occupied"",""Late""}))))&gt;1,""Multiple Bookings"", IF(SUMIFS( 'Tenant Occupancy'!OX$5:OX23,OccupancyUnits,$B14,OccupancyAd"&amp;"dresses,$A14)&gt;0,SUMIFS('Tenant Occupancy'!OX$5:OX23,OccupancyUnits,$B14,OccupancyAddresses,$A14),IFERROR(VLOOKUP($A14&amp;"" ""&amp;$B14, FILTER(ARRAYFORMULA({OccupancyAddresses&amp;"" ""&amp; OccupancyUnits,'Tenant Occupancy'!OX$5:OX23}),INDEX(ARRAYFORMULA({OccupancyAdd"&amp;"resses&amp;"" ""&amp; OccupancyUnits,'Tenant Occupancy'!OX$5:OX23}),0,2)&lt;&gt;""""),2,FALSE),IF(OW11=TODAY(),""Today"",)))))"),"")</f>
        <v/>
      </c>
      <c r="OX14" s="3" t="str">
        <f>IFERROR(__xludf.DUMMYFUNCTION("IF(ISBLANK($A14),, IF((ARRAYFORMULA(SUM(COUNTIFS(OccupancyAddresses,$A14,OccupancyUnits, $B14, 'Tenant Occupancy'!OY$5:OY23,{""&gt;0"",""Occupied"",""Late""}))))&gt;1,""Multiple Bookings"", IF(SUMIFS( 'Tenant Occupancy'!OY$5:OY23,OccupancyUnits,$B14,OccupancyAd"&amp;"dresses,$A14)&gt;0,SUMIFS('Tenant Occupancy'!OY$5:OY23,OccupancyUnits,$B14,OccupancyAddresses,$A14),IFERROR(VLOOKUP($A14&amp;"" ""&amp;$B14, FILTER(ARRAYFORMULA({OccupancyAddresses&amp;"" ""&amp; OccupancyUnits,'Tenant Occupancy'!OY$5:OY23}),INDEX(ARRAYFORMULA({OccupancyAdd"&amp;"resses&amp;"" ""&amp; OccupancyUnits,'Tenant Occupancy'!OY$5:OY23}),0,2)&lt;&gt;""""),2,FALSE),IF(OX11=TODAY(),""Today"",)))))"),"")</f>
        <v/>
      </c>
      <c r="OY14" s="3" t="str">
        <f>IFERROR(__xludf.DUMMYFUNCTION("IF(ISBLANK($A14),, IF((ARRAYFORMULA(SUM(COUNTIFS(OccupancyAddresses,$A14,OccupancyUnits, $B14, 'Tenant Occupancy'!OZ$5:OZ23,{""&gt;0"",""Occupied"",""Late""}))))&gt;1,""Multiple Bookings"", IF(SUMIFS( 'Tenant Occupancy'!OZ$5:OZ23,OccupancyUnits,$B14,OccupancyAd"&amp;"dresses,$A14)&gt;0,SUMIFS('Tenant Occupancy'!OZ$5:OZ23,OccupancyUnits,$B14,OccupancyAddresses,$A14),IFERROR(VLOOKUP($A14&amp;"" ""&amp;$B14, FILTER(ARRAYFORMULA({OccupancyAddresses&amp;"" ""&amp; OccupancyUnits,'Tenant Occupancy'!OZ$5:OZ23}),INDEX(ARRAYFORMULA({OccupancyAdd"&amp;"resses&amp;"" ""&amp; OccupancyUnits,'Tenant Occupancy'!OZ$5:OZ23}),0,2)&lt;&gt;""""),2,FALSE),IF(OY11=TODAY(),""Today"",)))))"),"")</f>
        <v/>
      </c>
      <c r="OZ14" s="3" t="str">
        <f>IFERROR(__xludf.DUMMYFUNCTION("IF(ISBLANK($A14),, IF((ARRAYFORMULA(SUM(COUNTIFS(OccupancyAddresses,$A14,OccupancyUnits, $B14, 'Tenant Occupancy'!PA$5:PA23,{""&gt;0"",""Occupied"",""Late""}))))&gt;1,""Multiple Bookings"", IF(SUMIFS( 'Tenant Occupancy'!PA$5:PA23,OccupancyUnits,$B14,OccupancyAd"&amp;"dresses,$A14)&gt;0,SUMIFS('Tenant Occupancy'!PA$5:PA23,OccupancyUnits,$B14,OccupancyAddresses,$A14),IFERROR(VLOOKUP($A14&amp;"" ""&amp;$B14, FILTER(ARRAYFORMULA({OccupancyAddresses&amp;"" ""&amp; OccupancyUnits,'Tenant Occupancy'!PA$5:PA23}),INDEX(ARRAYFORMULA({OccupancyAdd"&amp;"resses&amp;"" ""&amp; OccupancyUnits,'Tenant Occupancy'!PA$5:PA23}),0,2)&lt;&gt;""""),2,FALSE),IF(OZ11=TODAY(),""Today"",)))))"),"")</f>
        <v/>
      </c>
      <c r="PA14" s="3" t="str">
        <f>IFERROR(__xludf.DUMMYFUNCTION("IF(ISBLANK($A14),, IF((ARRAYFORMULA(SUM(COUNTIFS(OccupancyAddresses,$A14,OccupancyUnits, $B14, 'Tenant Occupancy'!PB$5:PB23,{""&gt;0"",""Occupied"",""Late""}))))&gt;1,""Multiple Bookings"", IF(SUMIFS( 'Tenant Occupancy'!PB$5:PB23,OccupancyUnits,$B14,OccupancyAd"&amp;"dresses,$A14)&gt;0,SUMIFS('Tenant Occupancy'!PB$5:PB23,OccupancyUnits,$B14,OccupancyAddresses,$A14),IFERROR(VLOOKUP($A14&amp;"" ""&amp;$B14, FILTER(ARRAYFORMULA({OccupancyAddresses&amp;"" ""&amp; OccupancyUnits,'Tenant Occupancy'!PB$5:PB23}),INDEX(ARRAYFORMULA({OccupancyAdd"&amp;"resses&amp;"" ""&amp; OccupancyUnits,'Tenant Occupancy'!PB$5:PB23}),0,2)&lt;&gt;""""),2,FALSE),IF(PA11=TODAY(),""Today"",)))))"),"")</f>
        <v/>
      </c>
      <c r="PB14" s="3" t="str">
        <f>IFERROR(__xludf.DUMMYFUNCTION("IF(ISBLANK($A14),, IF((ARRAYFORMULA(SUM(COUNTIFS(OccupancyAddresses,$A14,OccupancyUnits, $B14, 'Tenant Occupancy'!PC$5:PC23,{""&gt;0"",""Occupied"",""Late""}))))&gt;1,""Multiple Bookings"", IF(SUMIFS( 'Tenant Occupancy'!PC$5:PC23,OccupancyUnits,$B14,OccupancyAd"&amp;"dresses,$A14)&gt;0,SUMIFS('Tenant Occupancy'!PC$5:PC23,OccupancyUnits,$B14,OccupancyAddresses,$A14),IFERROR(VLOOKUP($A14&amp;"" ""&amp;$B14, FILTER(ARRAYFORMULA({OccupancyAddresses&amp;"" ""&amp; OccupancyUnits,'Tenant Occupancy'!PC$5:PC23}),INDEX(ARRAYFORMULA({OccupancyAdd"&amp;"resses&amp;"" ""&amp; OccupancyUnits,'Tenant Occupancy'!PC$5:PC23}),0,2)&lt;&gt;""""),2,FALSE),IF(PB11=TODAY(),""Today"",)))))"),"")</f>
        <v/>
      </c>
      <c r="PC14" s="3" t="str">
        <f>IFERROR(__xludf.DUMMYFUNCTION("IF(ISBLANK($A14),, IF((ARRAYFORMULA(SUM(COUNTIFS(OccupancyAddresses,$A14,OccupancyUnits, $B14, 'Tenant Occupancy'!PD$5:PD23,{""&gt;0"",""Occupied"",""Late""}))))&gt;1,""Multiple Bookings"", IF(SUMIFS( 'Tenant Occupancy'!PD$5:PD23,OccupancyUnits,$B14,OccupancyAd"&amp;"dresses,$A14)&gt;0,SUMIFS('Tenant Occupancy'!PD$5:PD23,OccupancyUnits,$B14,OccupancyAddresses,$A14),IFERROR(VLOOKUP($A14&amp;"" ""&amp;$B14, FILTER(ARRAYFORMULA({OccupancyAddresses&amp;"" ""&amp; OccupancyUnits,'Tenant Occupancy'!PD$5:PD23}),INDEX(ARRAYFORMULA({OccupancyAdd"&amp;"resses&amp;"" ""&amp; OccupancyUnits,'Tenant Occupancy'!PD$5:PD23}),0,2)&lt;&gt;""""),2,FALSE),IF(PC11=TODAY(),""Today"",)))))"),"")</f>
        <v/>
      </c>
      <c r="PD14" s="3" t="str">
        <f>IFERROR(__xludf.DUMMYFUNCTION("IF(ISBLANK($A14),, IF((ARRAYFORMULA(SUM(COUNTIFS(OccupancyAddresses,$A14,OccupancyUnits, $B14, 'Tenant Occupancy'!PE$5:PE23,{""&gt;0"",""Occupied"",""Late""}))))&gt;1,""Multiple Bookings"", IF(SUMIFS( 'Tenant Occupancy'!PE$5:PE23,OccupancyUnits,$B14,OccupancyAd"&amp;"dresses,$A14)&gt;0,SUMIFS('Tenant Occupancy'!PE$5:PE23,OccupancyUnits,$B14,OccupancyAddresses,$A14),IFERROR(VLOOKUP($A14&amp;"" ""&amp;$B14, FILTER(ARRAYFORMULA({OccupancyAddresses&amp;"" ""&amp; OccupancyUnits,'Tenant Occupancy'!PE$5:PE23}),INDEX(ARRAYFORMULA({OccupancyAdd"&amp;"resses&amp;"" ""&amp; OccupancyUnits,'Tenant Occupancy'!PE$5:PE23}),0,2)&lt;&gt;""""),2,FALSE),IF(PD11=TODAY(),""Today"",)))))"),"")</f>
        <v/>
      </c>
      <c r="PE14" s="3" t="str">
        <f>IFERROR(__xludf.DUMMYFUNCTION("IF(ISBLANK($A14),, IF((ARRAYFORMULA(SUM(COUNTIFS(OccupancyAddresses,$A14,OccupancyUnits, $B14, 'Tenant Occupancy'!PF$5:PF23,{""&gt;0"",""Occupied"",""Late""}))))&gt;1,""Multiple Bookings"", IF(SUMIFS( 'Tenant Occupancy'!PF$5:PF23,OccupancyUnits,$B14,OccupancyAd"&amp;"dresses,$A14)&gt;0,SUMIFS('Tenant Occupancy'!PF$5:PF23,OccupancyUnits,$B14,OccupancyAddresses,$A14),IFERROR(VLOOKUP($A14&amp;"" ""&amp;$B14, FILTER(ARRAYFORMULA({OccupancyAddresses&amp;"" ""&amp; OccupancyUnits,'Tenant Occupancy'!PF$5:PF23}),INDEX(ARRAYFORMULA({OccupancyAdd"&amp;"resses&amp;"" ""&amp; OccupancyUnits,'Tenant Occupancy'!PF$5:PF23}),0,2)&lt;&gt;""""),2,FALSE),IF(PE11=TODAY(),""Today"",)))))"),"")</f>
        <v/>
      </c>
      <c r="PF14" s="3" t="str">
        <f>IFERROR(__xludf.DUMMYFUNCTION("IF(ISBLANK($A14),, IF((ARRAYFORMULA(SUM(COUNTIFS(OccupancyAddresses,$A14,OccupancyUnits, $B14, 'Tenant Occupancy'!PG$5:PG23,{""&gt;0"",""Occupied"",""Late""}))))&gt;1,""Multiple Bookings"", IF(SUMIFS( 'Tenant Occupancy'!PG$5:PG23,OccupancyUnits,$B14,OccupancyAd"&amp;"dresses,$A14)&gt;0,SUMIFS('Tenant Occupancy'!PG$5:PG23,OccupancyUnits,$B14,OccupancyAddresses,$A14),IFERROR(VLOOKUP($A14&amp;"" ""&amp;$B14, FILTER(ARRAYFORMULA({OccupancyAddresses&amp;"" ""&amp; OccupancyUnits,'Tenant Occupancy'!PG$5:PG23}),INDEX(ARRAYFORMULA({OccupancyAdd"&amp;"resses&amp;"" ""&amp; OccupancyUnits,'Tenant Occupancy'!PG$5:PG23}),0,2)&lt;&gt;""""),2,FALSE),IF(PF11=TODAY(),""Today"",)))))"),"")</f>
        <v/>
      </c>
      <c r="PG14" s="3" t="str">
        <f>IFERROR(__xludf.DUMMYFUNCTION("IF(ISBLANK($A14),, IF((ARRAYFORMULA(SUM(COUNTIFS(OccupancyAddresses,$A14,OccupancyUnits, $B14, 'Tenant Occupancy'!PH$5:PH23,{""&gt;0"",""Occupied"",""Late""}))))&gt;1,""Multiple Bookings"", IF(SUMIFS( 'Tenant Occupancy'!PH$5:PH23,OccupancyUnits,$B14,OccupancyAd"&amp;"dresses,$A14)&gt;0,SUMIFS('Tenant Occupancy'!PH$5:PH23,OccupancyUnits,$B14,OccupancyAddresses,$A14),IFERROR(VLOOKUP($A14&amp;"" ""&amp;$B14, FILTER(ARRAYFORMULA({OccupancyAddresses&amp;"" ""&amp; OccupancyUnits,'Tenant Occupancy'!PH$5:PH23}),INDEX(ARRAYFORMULA({OccupancyAdd"&amp;"resses&amp;"" ""&amp; OccupancyUnits,'Tenant Occupancy'!PH$5:PH23}),0,2)&lt;&gt;""""),2,FALSE),IF(PG11=TODAY(),""Today"",)))))"),"")</f>
        <v/>
      </c>
      <c r="PH14" s="3" t="str">
        <f>IFERROR(__xludf.DUMMYFUNCTION("IF(ISBLANK($A14),, IF((ARRAYFORMULA(SUM(COUNTIFS(OccupancyAddresses,$A14,OccupancyUnits, $B14, 'Tenant Occupancy'!PI$5:PI23,{""&gt;0"",""Occupied"",""Late""}))))&gt;1,""Multiple Bookings"", IF(SUMIFS( 'Tenant Occupancy'!PI$5:PI23,OccupancyUnits,$B14,OccupancyAd"&amp;"dresses,$A14)&gt;0,SUMIFS('Tenant Occupancy'!PI$5:PI23,OccupancyUnits,$B14,OccupancyAddresses,$A14),IFERROR(VLOOKUP($A14&amp;"" ""&amp;$B14, FILTER(ARRAYFORMULA({OccupancyAddresses&amp;"" ""&amp; OccupancyUnits,'Tenant Occupancy'!PI$5:PI23}),INDEX(ARRAYFORMULA({OccupancyAdd"&amp;"resses&amp;"" ""&amp; OccupancyUnits,'Tenant Occupancy'!PI$5:PI23}),0,2)&lt;&gt;""""),2,FALSE),IF(PH11=TODAY(),""Today"",)))))"),"")</f>
        <v/>
      </c>
      <c r="PI14" s="3" t="str">
        <f>IFERROR(__xludf.DUMMYFUNCTION("IF(ISBLANK($A14),, IF((ARRAYFORMULA(SUM(COUNTIFS(OccupancyAddresses,$A14,OccupancyUnits, $B14, 'Tenant Occupancy'!PJ$5:PJ23,{""&gt;0"",""Occupied"",""Late""}))))&gt;1,""Multiple Bookings"", IF(SUMIFS( 'Tenant Occupancy'!PJ$5:PJ23,OccupancyUnits,$B14,OccupancyAd"&amp;"dresses,$A14)&gt;0,SUMIFS('Tenant Occupancy'!PJ$5:PJ23,OccupancyUnits,$B14,OccupancyAddresses,$A14),IFERROR(VLOOKUP($A14&amp;"" ""&amp;$B14, FILTER(ARRAYFORMULA({OccupancyAddresses&amp;"" ""&amp; OccupancyUnits,'Tenant Occupancy'!PJ$5:PJ23}),INDEX(ARRAYFORMULA({OccupancyAdd"&amp;"resses&amp;"" ""&amp; OccupancyUnits,'Tenant Occupancy'!PJ$5:PJ23}),0,2)&lt;&gt;""""),2,FALSE),IF(PI11=TODAY(),""Today"",)))))"),"")</f>
        <v/>
      </c>
      <c r="PJ14" s="3" t="str">
        <f>IFERROR(__xludf.DUMMYFUNCTION("IF(ISBLANK($A14),, IF((ARRAYFORMULA(SUM(COUNTIFS(OccupancyAddresses,$A14,OccupancyUnits, $B14, 'Tenant Occupancy'!PK$5:PK23,{""&gt;0"",""Occupied"",""Late""}))))&gt;1,""Multiple Bookings"", IF(SUMIFS( 'Tenant Occupancy'!PK$5:PK23,OccupancyUnits,$B14,OccupancyAd"&amp;"dresses,$A14)&gt;0,SUMIFS('Tenant Occupancy'!PK$5:PK23,OccupancyUnits,$B14,OccupancyAddresses,$A14),IFERROR(VLOOKUP($A14&amp;"" ""&amp;$B14, FILTER(ARRAYFORMULA({OccupancyAddresses&amp;"" ""&amp; OccupancyUnits,'Tenant Occupancy'!PK$5:PK23}),INDEX(ARRAYFORMULA({OccupancyAdd"&amp;"resses&amp;"" ""&amp; OccupancyUnits,'Tenant Occupancy'!PK$5:PK23}),0,2)&lt;&gt;""""),2,FALSE),IF(PJ11=TODAY(),""Today"",)))))"),"")</f>
        <v/>
      </c>
      <c r="PK14" s="3" t="str">
        <f>IFERROR(__xludf.DUMMYFUNCTION("IF(ISBLANK($A14),, IF((ARRAYFORMULA(SUM(COUNTIFS(OccupancyAddresses,$A14,OccupancyUnits, $B14, 'Tenant Occupancy'!PL$5:PL23,{""&gt;0"",""Occupied"",""Late""}))))&gt;1,""Multiple Bookings"", IF(SUMIFS( 'Tenant Occupancy'!PL$5:PL23,OccupancyUnits,$B14,OccupancyAd"&amp;"dresses,$A14)&gt;0,SUMIFS('Tenant Occupancy'!PL$5:PL23,OccupancyUnits,$B14,OccupancyAddresses,$A14),IFERROR(VLOOKUP($A14&amp;"" ""&amp;$B14, FILTER(ARRAYFORMULA({OccupancyAddresses&amp;"" ""&amp; OccupancyUnits,'Tenant Occupancy'!PL$5:PL23}),INDEX(ARRAYFORMULA({OccupancyAdd"&amp;"resses&amp;"" ""&amp; OccupancyUnits,'Tenant Occupancy'!PL$5:PL23}),0,2)&lt;&gt;""""),2,FALSE),IF(PK11=TODAY(),""Today"",)))))"),"")</f>
        <v/>
      </c>
      <c r="PL14" s="3" t="str">
        <f>IFERROR(__xludf.DUMMYFUNCTION("IF(ISBLANK($A14),, IF((ARRAYFORMULA(SUM(COUNTIFS(OccupancyAddresses,$A14,OccupancyUnits, $B14, 'Tenant Occupancy'!PM$5:PM23,{""&gt;0"",""Occupied"",""Late""}))))&gt;1,""Multiple Bookings"", IF(SUMIFS( 'Tenant Occupancy'!PM$5:PM23,OccupancyUnits,$B14,OccupancyAd"&amp;"dresses,$A14)&gt;0,SUMIFS('Tenant Occupancy'!PM$5:PM23,OccupancyUnits,$B14,OccupancyAddresses,$A14),IFERROR(VLOOKUP($A14&amp;"" ""&amp;$B14, FILTER(ARRAYFORMULA({OccupancyAddresses&amp;"" ""&amp; OccupancyUnits,'Tenant Occupancy'!PM$5:PM23}),INDEX(ARRAYFORMULA({OccupancyAdd"&amp;"resses&amp;"" ""&amp; OccupancyUnits,'Tenant Occupancy'!PM$5:PM23}),0,2)&lt;&gt;""""),2,FALSE),IF(PL11=TODAY(),""Today"",)))))"),"")</f>
        <v/>
      </c>
      <c r="PM14" s="3" t="str">
        <f>IFERROR(__xludf.DUMMYFUNCTION("IF(ISBLANK($A14),, IF((ARRAYFORMULA(SUM(COUNTIFS(OccupancyAddresses,$A14,OccupancyUnits, $B14, 'Tenant Occupancy'!PN$5:PN23,{""&gt;0"",""Occupied"",""Late""}))))&gt;1,""Multiple Bookings"", IF(SUMIFS( 'Tenant Occupancy'!PN$5:PN23,OccupancyUnits,$B14,OccupancyAd"&amp;"dresses,$A14)&gt;0,SUMIFS('Tenant Occupancy'!PN$5:PN23,OccupancyUnits,$B14,OccupancyAddresses,$A14),IFERROR(VLOOKUP($A14&amp;"" ""&amp;$B14, FILTER(ARRAYFORMULA({OccupancyAddresses&amp;"" ""&amp; OccupancyUnits,'Tenant Occupancy'!PN$5:PN23}),INDEX(ARRAYFORMULA({OccupancyAdd"&amp;"resses&amp;"" ""&amp; OccupancyUnits,'Tenant Occupancy'!PN$5:PN23}),0,2)&lt;&gt;""""),2,FALSE),IF(PM11=TODAY(),""Today"",)))))"),"")</f>
        <v/>
      </c>
      <c r="PN14" s="3" t="str">
        <f>IFERROR(__xludf.DUMMYFUNCTION("IF(ISBLANK($A14),, IF((ARRAYFORMULA(SUM(COUNTIFS(OccupancyAddresses,$A14,OccupancyUnits, $B14, 'Tenant Occupancy'!PO$5:PO23,{""&gt;0"",""Occupied"",""Late""}))))&gt;1,""Multiple Bookings"", IF(SUMIFS( 'Tenant Occupancy'!PO$5:PO23,OccupancyUnits,$B14,OccupancyAd"&amp;"dresses,$A14)&gt;0,SUMIFS('Tenant Occupancy'!PO$5:PO23,OccupancyUnits,$B14,OccupancyAddresses,$A14),IFERROR(VLOOKUP($A14&amp;"" ""&amp;$B14, FILTER(ARRAYFORMULA({OccupancyAddresses&amp;"" ""&amp; OccupancyUnits,'Tenant Occupancy'!PO$5:PO23}),INDEX(ARRAYFORMULA({OccupancyAdd"&amp;"resses&amp;"" ""&amp; OccupancyUnits,'Tenant Occupancy'!PO$5:PO23}),0,2)&lt;&gt;""""),2,FALSE),IF(PN11=TODAY(),""Today"",)))))"),"")</f>
        <v/>
      </c>
      <c r="PO14" s="3" t="str">
        <f>IFERROR(__xludf.DUMMYFUNCTION("IF(ISBLANK($A14),, IF((ARRAYFORMULA(SUM(COUNTIFS(OccupancyAddresses,$A14,OccupancyUnits, $B14, 'Tenant Occupancy'!PP$5:PP23,{""&gt;0"",""Occupied"",""Late""}))))&gt;1,""Multiple Bookings"", IF(SUMIFS( 'Tenant Occupancy'!PP$5:PP23,OccupancyUnits,$B14,OccupancyAd"&amp;"dresses,$A14)&gt;0,SUMIFS('Tenant Occupancy'!PP$5:PP23,OccupancyUnits,$B14,OccupancyAddresses,$A14),IFERROR(VLOOKUP($A14&amp;"" ""&amp;$B14, FILTER(ARRAYFORMULA({OccupancyAddresses&amp;"" ""&amp; OccupancyUnits,'Tenant Occupancy'!PP$5:PP23}),INDEX(ARRAYFORMULA({OccupancyAdd"&amp;"resses&amp;"" ""&amp; OccupancyUnits,'Tenant Occupancy'!PP$5:PP23}),0,2)&lt;&gt;""""),2,FALSE),IF(PO11=TODAY(),""Today"",)))))"),"")</f>
        <v/>
      </c>
      <c r="PP14" s="3" t="str">
        <f>IFERROR(__xludf.DUMMYFUNCTION("IF(ISBLANK($A14),, IF((ARRAYFORMULA(SUM(COUNTIFS(OccupancyAddresses,$A14,OccupancyUnits, $B14, 'Tenant Occupancy'!PQ$5:PQ23,{""&gt;0"",""Occupied"",""Late""}))))&gt;1,""Multiple Bookings"", IF(SUMIFS( 'Tenant Occupancy'!PQ$5:PQ23,OccupancyUnits,$B14,OccupancyAd"&amp;"dresses,$A14)&gt;0,SUMIFS('Tenant Occupancy'!PQ$5:PQ23,OccupancyUnits,$B14,OccupancyAddresses,$A14),IFERROR(VLOOKUP($A14&amp;"" ""&amp;$B14, FILTER(ARRAYFORMULA({OccupancyAddresses&amp;"" ""&amp; OccupancyUnits,'Tenant Occupancy'!PQ$5:PQ23}),INDEX(ARRAYFORMULA({OccupancyAdd"&amp;"resses&amp;"" ""&amp; OccupancyUnits,'Tenant Occupancy'!PQ$5:PQ23}),0,2)&lt;&gt;""""),2,FALSE),IF(PP11=TODAY(),""Today"",)))))"),"")</f>
        <v/>
      </c>
      <c r="PQ14" s="3" t="str">
        <f>IFERROR(__xludf.DUMMYFUNCTION("IF(ISBLANK($A14),, IF((ARRAYFORMULA(SUM(COUNTIFS(OccupancyAddresses,$A14,OccupancyUnits, $B14, 'Tenant Occupancy'!PR$5:PR23,{""&gt;0"",""Occupied"",""Late""}))))&gt;1,""Multiple Bookings"", IF(SUMIFS( 'Tenant Occupancy'!PR$5:PR23,OccupancyUnits,$B14,OccupancyAd"&amp;"dresses,$A14)&gt;0,SUMIFS('Tenant Occupancy'!PR$5:PR23,OccupancyUnits,$B14,OccupancyAddresses,$A14),IFERROR(VLOOKUP($A14&amp;"" ""&amp;$B14, FILTER(ARRAYFORMULA({OccupancyAddresses&amp;"" ""&amp; OccupancyUnits,'Tenant Occupancy'!PR$5:PR23}),INDEX(ARRAYFORMULA({OccupancyAdd"&amp;"resses&amp;"" ""&amp; OccupancyUnits,'Tenant Occupancy'!PR$5:PR23}),0,2)&lt;&gt;""""),2,FALSE),IF(PQ11=TODAY(),""Today"",)))))"),"")</f>
        <v/>
      </c>
      <c r="PR14" s="3" t="str">
        <f>IFERROR(__xludf.DUMMYFUNCTION("IF(ISBLANK($A14),, IF((ARRAYFORMULA(SUM(COUNTIFS(OccupancyAddresses,$A14,OccupancyUnits, $B14, 'Tenant Occupancy'!PS$5:PS23,{""&gt;0"",""Occupied"",""Late""}))))&gt;1,""Multiple Bookings"", IF(SUMIFS( 'Tenant Occupancy'!PS$5:PS23,OccupancyUnits,$B14,OccupancyAd"&amp;"dresses,$A14)&gt;0,SUMIFS('Tenant Occupancy'!PS$5:PS23,OccupancyUnits,$B14,OccupancyAddresses,$A14),IFERROR(VLOOKUP($A14&amp;"" ""&amp;$B14, FILTER(ARRAYFORMULA({OccupancyAddresses&amp;"" ""&amp; OccupancyUnits,'Tenant Occupancy'!PS$5:PS23}),INDEX(ARRAYFORMULA({OccupancyAdd"&amp;"resses&amp;"" ""&amp; OccupancyUnits,'Tenant Occupancy'!PS$5:PS23}),0,2)&lt;&gt;""""),2,FALSE),IF(PR11=TODAY(),""Today"",)))))"),"")</f>
        <v/>
      </c>
      <c r="PS14" s="3" t="str">
        <f>IFERROR(__xludf.DUMMYFUNCTION("IF(ISBLANK($A14),, IF((ARRAYFORMULA(SUM(COUNTIFS(OccupancyAddresses,$A14,OccupancyUnits, $B14, 'Tenant Occupancy'!PT$5:PT23,{""&gt;0"",""Occupied"",""Late""}))))&gt;1,""Multiple Bookings"", IF(SUMIFS( 'Tenant Occupancy'!PT$5:PT23,OccupancyUnits,$B14,OccupancyAd"&amp;"dresses,$A14)&gt;0,SUMIFS('Tenant Occupancy'!PT$5:PT23,OccupancyUnits,$B14,OccupancyAddresses,$A14),IFERROR(VLOOKUP($A14&amp;"" ""&amp;$B14, FILTER(ARRAYFORMULA({OccupancyAddresses&amp;"" ""&amp; OccupancyUnits,'Tenant Occupancy'!PT$5:PT23}),INDEX(ARRAYFORMULA({OccupancyAdd"&amp;"resses&amp;"" ""&amp; OccupancyUnits,'Tenant Occupancy'!PT$5:PT23}),0,2)&lt;&gt;""""),2,FALSE),IF(PS11=TODAY(),""Today"",)))))"),"")</f>
        <v/>
      </c>
      <c r="PT14" s="3" t="str">
        <f>IFERROR(__xludf.DUMMYFUNCTION("IF(ISBLANK($A14),, IF((ARRAYFORMULA(SUM(COUNTIFS(OccupancyAddresses,$A14,OccupancyUnits, $B14, 'Tenant Occupancy'!PU$5:PU23,{""&gt;0"",""Occupied"",""Late""}))))&gt;1,""Multiple Bookings"", IF(SUMIFS( 'Tenant Occupancy'!PU$5:PU23,OccupancyUnits,$B14,OccupancyAd"&amp;"dresses,$A14)&gt;0,SUMIFS('Tenant Occupancy'!PU$5:PU23,OccupancyUnits,$B14,OccupancyAddresses,$A14),IFERROR(VLOOKUP($A14&amp;"" ""&amp;$B14, FILTER(ARRAYFORMULA({OccupancyAddresses&amp;"" ""&amp; OccupancyUnits,'Tenant Occupancy'!PU$5:PU23}),INDEX(ARRAYFORMULA({OccupancyAdd"&amp;"resses&amp;"" ""&amp; OccupancyUnits,'Tenant Occupancy'!PU$5:PU23}),0,2)&lt;&gt;""""),2,FALSE),IF(PT11=TODAY(),""Today"",)))))"),"")</f>
        <v/>
      </c>
      <c r="PU14" s="3" t="str">
        <f>IFERROR(__xludf.DUMMYFUNCTION("IF(ISBLANK($A14),, IF((ARRAYFORMULA(SUM(COUNTIFS(OccupancyAddresses,$A14,OccupancyUnits, $B14, 'Tenant Occupancy'!PV$5:PV23,{""&gt;0"",""Occupied"",""Late""}))))&gt;1,""Multiple Bookings"", IF(SUMIFS( 'Tenant Occupancy'!PV$5:PV23,OccupancyUnits,$B14,OccupancyAd"&amp;"dresses,$A14)&gt;0,SUMIFS('Tenant Occupancy'!PV$5:PV23,OccupancyUnits,$B14,OccupancyAddresses,$A14),IFERROR(VLOOKUP($A14&amp;"" ""&amp;$B14, FILTER(ARRAYFORMULA({OccupancyAddresses&amp;"" ""&amp; OccupancyUnits,'Tenant Occupancy'!PV$5:PV23}),INDEX(ARRAYFORMULA({OccupancyAdd"&amp;"resses&amp;"" ""&amp; OccupancyUnits,'Tenant Occupancy'!PV$5:PV23}),0,2)&lt;&gt;""""),2,FALSE),IF(PU11=TODAY(),""Today"",)))))"),"")</f>
        <v/>
      </c>
      <c r="PV14" s="3" t="str">
        <f>IFERROR(__xludf.DUMMYFUNCTION("IF(ISBLANK($A14),, IF((ARRAYFORMULA(SUM(COUNTIFS(OccupancyAddresses,$A14,OccupancyUnits, $B14, 'Tenant Occupancy'!PW$5:PW23,{""&gt;0"",""Occupied"",""Late""}))))&gt;1,""Multiple Bookings"", IF(SUMIFS( 'Tenant Occupancy'!PW$5:PW23,OccupancyUnits,$B14,OccupancyAd"&amp;"dresses,$A14)&gt;0,SUMIFS('Tenant Occupancy'!PW$5:PW23,OccupancyUnits,$B14,OccupancyAddresses,$A14),IFERROR(VLOOKUP($A14&amp;"" ""&amp;$B14, FILTER(ARRAYFORMULA({OccupancyAddresses&amp;"" ""&amp; OccupancyUnits,'Tenant Occupancy'!PW$5:PW23}),INDEX(ARRAYFORMULA({OccupancyAdd"&amp;"resses&amp;"" ""&amp; OccupancyUnits,'Tenant Occupancy'!PW$5:PW23}),0,2)&lt;&gt;""""),2,FALSE),IF(PV11=TODAY(),""Today"",)))))"),"")</f>
        <v/>
      </c>
      <c r="PW14" s="3" t="str">
        <f>IFERROR(__xludf.DUMMYFUNCTION("IF(ISBLANK($A14),, IF((ARRAYFORMULA(SUM(COUNTIFS(OccupancyAddresses,$A14,OccupancyUnits, $B14, 'Tenant Occupancy'!PX$5:PX23,{""&gt;0"",""Occupied"",""Late""}))))&gt;1,""Multiple Bookings"", IF(SUMIFS( 'Tenant Occupancy'!PX$5:PX23,OccupancyUnits,$B14,OccupancyAd"&amp;"dresses,$A14)&gt;0,SUMIFS('Tenant Occupancy'!PX$5:PX23,OccupancyUnits,$B14,OccupancyAddresses,$A14),IFERROR(VLOOKUP($A14&amp;"" ""&amp;$B14, FILTER(ARRAYFORMULA({OccupancyAddresses&amp;"" ""&amp; OccupancyUnits,'Tenant Occupancy'!PX$5:PX23}),INDEX(ARRAYFORMULA({OccupancyAdd"&amp;"resses&amp;"" ""&amp; OccupancyUnits,'Tenant Occupancy'!PX$5:PX23}),0,2)&lt;&gt;""""),2,FALSE),IF(PW11=TODAY(),""Today"",)))))"),"")</f>
        <v/>
      </c>
      <c r="PX14" s="3" t="str">
        <f>IFERROR(__xludf.DUMMYFUNCTION("IF(ISBLANK($A14),, IF((ARRAYFORMULA(SUM(COUNTIFS(OccupancyAddresses,$A14,OccupancyUnits, $B14, 'Tenant Occupancy'!PY$5:PY23,{""&gt;0"",""Occupied"",""Late""}))))&gt;1,""Multiple Bookings"", IF(SUMIFS( 'Tenant Occupancy'!PY$5:PY23,OccupancyUnits,$B14,OccupancyAd"&amp;"dresses,$A14)&gt;0,SUMIFS('Tenant Occupancy'!PY$5:PY23,OccupancyUnits,$B14,OccupancyAddresses,$A14),IFERROR(VLOOKUP($A14&amp;"" ""&amp;$B14, FILTER(ARRAYFORMULA({OccupancyAddresses&amp;"" ""&amp; OccupancyUnits,'Tenant Occupancy'!PY$5:PY23}),INDEX(ARRAYFORMULA({OccupancyAdd"&amp;"resses&amp;"" ""&amp; OccupancyUnits,'Tenant Occupancy'!PY$5:PY23}),0,2)&lt;&gt;""""),2,FALSE),IF(PX11=TODAY(),""Today"",)))))"),"")</f>
        <v/>
      </c>
      <c r="PY14" s="3" t="str">
        <f>IFERROR(__xludf.DUMMYFUNCTION("IF(ISBLANK($A14),, IF((ARRAYFORMULA(SUM(COUNTIFS(OccupancyAddresses,$A14,OccupancyUnits, $B14, 'Tenant Occupancy'!PZ$5:PZ23,{""&gt;0"",""Occupied"",""Late""}))))&gt;1,""Multiple Bookings"", IF(SUMIFS( 'Tenant Occupancy'!PZ$5:PZ23,OccupancyUnits,$B14,OccupancyAd"&amp;"dresses,$A14)&gt;0,SUMIFS('Tenant Occupancy'!PZ$5:PZ23,OccupancyUnits,$B14,OccupancyAddresses,$A14),IFERROR(VLOOKUP($A14&amp;"" ""&amp;$B14, FILTER(ARRAYFORMULA({OccupancyAddresses&amp;"" ""&amp; OccupancyUnits,'Tenant Occupancy'!PZ$5:PZ23}),INDEX(ARRAYFORMULA({OccupancyAdd"&amp;"resses&amp;"" ""&amp; OccupancyUnits,'Tenant Occupancy'!PZ$5:PZ23}),0,2)&lt;&gt;""""),2,FALSE),IF(PY11=TODAY(),""Today"",)))))"),"")</f>
        <v/>
      </c>
      <c r="PZ14" s="3" t="str">
        <f>IFERROR(__xludf.DUMMYFUNCTION("IF(ISBLANK($A14),, IF((ARRAYFORMULA(SUM(COUNTIFS(OccupancyAddresses,$A14,OccupancyUnits, $B14, 'Tenant Occupancy'!QA$5:QA23,{""&gt;0"",""Occupied"",""Late""}))))&gt;1,""Multiple Bookings"", IF(SUMIFS( 'Tenant Occupancy'!QA$5:QA23,OccupancyUnits,$B14,OccupancyAd"&amp;"dresses,$A14)&gt;0,SUMIFS('Tenant Occupancy'!QA$5:QA23,OccupancyUnits,$B14,OccupancyAddresses,$A14),IFERROR(VLOOKUP($A14&amp;"" ""&amp;$B14, FILTER(ARRAYFORMULA({OccupancyAddresses&amp;"" ""&amp; OccupancyUnits,'Tenant Occupancy'!QA$5:QA23}),INDEX(ARRAYFORMULA({OccupancyAdd"&amp;"resses&amp;"" ""&amp; OccupancyUnits,'Tenant Occupancy'!QA$5:QA23}),0,2)&lt;&gt;""""),2,FALSE),IF(PZ11=TODAY(),""Today"",)))))"),"")</f>
        <v/>
      </c>
      <c r="QA14" s="3" t="str">
        <f>IFERROR(__xludf.DUMMYFUNCTION("IF(ISBLANK($A14),, IF((ARRAYFORMULA(SUM(COUNTIFS(OccupancyAddresses,$A14,OccupancyUnits, $B14, 'Tenant Occupancy'!QB$5:QB23,{""&gt;0"",""Occupied"",""Late""}))))&gt;1,""Multiple Bookings"", IF(SUMIFS( 'Tenant Occupancy'!QB$5:QB23,OccupancyUnits,$B14,OccupancyAd"&amp;"dresses,$A14)&gt;0,SUMIFS('Tenant Occupancy'!QB$5:QB23,OccupancyUnits,$B14,OccupancyAddresses,$A14),IFERROR(VLOOKUP($A14&amp;"" ""&amp;$B14, FILTER(ARRAYFORMULA({OccupancyAddresses&amp;"" ""&amp; OccupancyUnits,'Tenant Occupancy'!QB$5:QB23}),INDEX(ARRAYFORMULA({OccupancyAdd"&amp;"resses&amp;"" ""&amp; OccupancyUnits,'Tenant Occupancy'!QB$5:QB23}),0,2)&lt;&gt;""""),2,FALSE),IF(QA11=TODAY(),""Today"",)))))"),"")</f>
        <v/>
      </c>
      <c r="QB14" s="3" t="str">
        <f>IFERROR(__xludf.DUMMYFUNCTION("IF(ISBLANK($A14),, IF((ARRAYFORMULA(SUM(COUNTIFS(OccupancyAddresses,$A14,OccupancyUnits, $B14, 'Tenant Occupancy'!QC$5:QC23,{""&gt;0"",""Occupied"",""Late""}))))&gt;1,""Multiple Bookings"", IF(SUMIFS( 'Tenant Occupancy'!QC$5:QC23,OccupancyUnits,$B14,OccupancyAd"&amp;"dresses,$A14)&gt;0,SUMIFS('Tenant Occupancy'!QC$5:QC23,OccupancyUnits,$B14,OccupancyAddresses,$A14),IFERROR(VLOOKUP($A14&amp;"" ""&amp;$B14, FILTER(ARRAYFORMULA({OccupancyAddresses&amp;"" ""&amp; OccupancyUnits,'Tenant Occupancy'!QC$5:QC23}),INDEX(ARRAYFORMULA({OccupancyAdd"&amp;"resses&amp;"" ""&amp; OccupancyUnits,'Tenant Occupancy'!QC$5:QC23}),0,2)&lt;&gt;""""),2,FALSE),IF(QB11=TODAY(),""Today"",)))))"),"")</f>
        <v/>
      </c>
      <c r="QC14" s="3" t="str">
        <f>IFERROR(__xludf.DUMMYFUNCTION("IF(ISBLANK($A14),, IF((ARRAYFORMULA(SUM(COUNTIFS(OccupancyAddresses,$A14,OccupancyUnits, $B14, 'Tenant Occupancy'!QD$5:QD23,{""&gt;0"",""Occupied"",""Late""}))))&gt;1,""Multiple Bookings"", IF(SUMIFS( 'Tenant Occupancy'!QD$5:QD23,OccupancyUnits,$B14,OccupancyAd"&amp;"dresses,$A14)&gt;0,SUMIFS('Tenant Occupancy'!QD$5:QD23,OccupancyUnits,$B14,OccupancyAddresses,$A14),IFERROR(VLOOKUP($A14&amp;"" ""&amp;$B14, FILTER(ARRAYFORMULA({OccupancyAddresses&amp;"" ""&amp; OccupancyUnits,'Tenant Occupancy'!QD$5:QD23}),INDEX(ARRAYFORMULA({OccupancyAdd"&amp;"resses&amp;"" ""&amp; OccupancyUnits,'Tenant Occupancy'!QD$5:QD23}),0,2)&lt;&gt;""""),2,FALSE),IF(QC11=TODAY(),""Today"",)))))"),"")</f>
        <v/>
      </c>
      <c r="QD14" s="3" t="str">
        <f>IFERROR(__xludf.DUMMYFUNCTION("IF(ISBLANK($A14),, IF((ARRAYFORMULA(SUM(COUNTIFS(OccupancyAddresses,$A14,OccupancyUnits, $B14, 'Tenant Occupancy'!QE$5:QE23,{""&gt;0"",""Occupied"",""Late""}))))&gt;1,""Multiple Bookings"", IF(SUMIFS( 'Tenant Occupancy'!QE$5:QE23,OccupancyUnits,$B14,OccupancyAd"&amp;"dresses,$A14)&gt;0,SUMIFS('Tenant Occupancy'!QE$5:QE23,OccupancyUnits,$B14,OccupancyAddresses,$A14),IFERROR(VLOOKUP($A14&amp;"" ""&amp;$B14, FILTER(ARRAYFORMULA({OccupancyAddresses&amp;"" ""&amp; OccupancyUnits,'Tenant Occupancy'!QE$5:QE23}),INDEX(ARRAYFORMULA({OccupancyAdd"&amp;"resses&amp;"" ""&amp; OccupancyUnits,'Tenant Occupancy'!QE$5:QE23}),0,2)&lt;&gt;""""),2,FALSE),IF(QD11=TODAY(),""Today"",)))))"),"")</f>
        <v/>
      </c>
      <c r="QE14" s="3" t="str">
        <f>IFERROR(__xludf.DUMMYFUNCTION("IF(ISBLANK($A14),, IF((ARRAYFORMULA(SUM(COUNTIFS(OccupancyAddresses,$A14,OccupancyUnits, $B14, 'Tenant Occupancy'!QF$5:QF23,{""&gt;0"",""Occupied"",""Late""}))))&gt;1,""Multiple Bookings"", IF(SUMIFS( 'Tenant Occupancy'!QF$5:QF23,OccupancyUnits,$B14,OccupancyAd"&amp;"dresses,$A14)&gt;0,SUMIFS('Tenant Occupancy'!QF$5:QF23,OccupancyUnits,$B14,OccupancyAddresses,$A14),IFERROR(VLOOKUP($A14&amp;"" ""&amp;$B14, FILTER(ARRAYFORMULA({OccupancyAddresses&amp;"" ""&amp; OccupancyUnits,'Tenant Occupancy'!QF$5:QF23}),INDEX(ARRAYFORMULA({OccupancyAdd"&amp;"resses&amp;"" ""&amp; OccupancyUnits,'Tenant Occupancy'!QF$5:QF23}),0,2)&lt;&gt;""""),2,FALSE),IF(QE11=TODAY(),""Today"",)))))"),"")</f>
        <v/>
      </c>
      <c r="QF14" s="3" t="str">
        <f>IFERROR(__xludf.DUMMYFUNCTION("IF(ISBLANK($A14),, IF((ARRAYFORMULA(SUM(COUNTIFS(OccupancyAddresses,$A14,OccupancyUnits, $B14, 'Tenant Occupancy'!QG$5:QG23,{""&gt;0"",""Occupied"",""Late""}))))&gt;1,""Multiple Bookings"", IF(SUMIFS( 'Tenant Occupancy'!QG$5:QG23,OccupancyUnits,$B14,OccupancyAd"&amp;"dresses,$A14)&gt;0,SUMIFS('Tenant Occupancy'!QG$5:QG23,OccupancyUnits,$B14,OccupancyAddresses,$A14),IFERROR(VLOOKUP($A14&amp;"" ""&amp;$B14, FILTER(ARRAYFORMULA({OccupancyAddresses&amp;"" ""&amp; OccupancyUnits,'Tenant Occupancy'!QG$5:QG23}),INDEX(ARRAYFORMULA({OccupancyAdd"&amp;"resses&amp;"" ""&amp; OccupancyUnits,'Tenant Occupancy'!QG$5:QG23}),0,2)&lt;&gt;""""),2,FALSE),IF(QF11=TODAY(),""Today"",)))))"),"")</f>
        <v/>
      </c>
      <c r="QG14" s="3" t="str">
        <f>IFERROR(__xludf.DUMMYFUNCTION("IF(ISBLANK($A14),, IF((ARRAYFORMULA(SUM(COUNTIFS(OccupancyAddresses,$A14,OccupancyUnits, $B14, 'Tenant Occupancy'!QH$5:QH23,{""&gt;0"",""Occupied"",""Late""}))))&gt;1,""Multiple Bookings"", IF(SUMIFS( 'Tenant Occupancy'!QH$5:QH23,OccupancyUnits,$B14,OccupancyAd"&amp;"dresses,$A14)&gt;0,SUMIFS('Tenant Occupancy'!QH$5:QH23,OccupancyUnits,$B14,OccupancyAddresses,$A14),IFERROR(VLOOKUP($A14&amp;"" ""&amp;$B14, FILTER(ARRAYFORMULA({OccupancyAddresses&amp;"" ""&amp; OccupancyUnits,'Tenant Occupancy'!QH$5:QH23}),INDEX(ARRAYFORMULA({OccupancyAdd"&amp;"resses&amp;"" ""&amp; OccupancyUnits,'Tenant Occupancy'!QH$5:QH23}),0,2)&lt;&gt;""""),2,FALSE),IF(QG11=TODAY(),""Today"",)))))"),"")</f>
        <v/>
      </c>
      <c r="QH14" s="3" t="str">
        <f>IFERROR(__xludf.DUMMYFUNCTION("IF(ISBLANK($A14),, IF((ARRAYFORMULA(SUM(COUNTIFS(OccupancyAddresses,$A14,OccupancyUnits, $B14, 'Tenant Occupancy'!QI$5:QI23,{""&gt;0"",""Occupied"",""Late""}))))&gt;1,""Multiple Bookings"", IF(SUMIFS( 'Tenant Occupancy'!QI$5:QI23,OccupancyUnits,$B14,OccupancyAd"&amp;"dresses,$A14)&gt;0,SUMIFS('Tenant Occupancy'!QI$5:QI23,OccupancyUnits,$B14,OccupancyAddresses,$A14),IFERROR(VLOOKUP($A14&amp;"" ""&amp;$B14, FILTER(ARRAYFORMULA({OccupancyAddresses&amp;"" ""&amp; OccupancyUnits,'Tenant Occupancy'!QI$5:QI23}),INDEX(ARRAYFORMULA({OccupancyAdd"&amp;"resses&amp;"" ""&amp; OccupancyUnits,'Tenant Occupancy'!QI$5:QI23}),0,2)&lt;&gt;""""),2,FALSE),IF(QH11=TODAY(),""Today"",)))))"),"")</f>
        <v/>
      </c>
      <c r="QI14" s="3" t="str">
        <f>IFERROR(__xludf.DUMMYFUNCTION("IF(ISBLANK($A14),, IF((ARRAYFORMULA(SUM(COUNTIFS(OccupancyAddresses,$A14,OccupancyUnits, $B14, 'Tenant Occupancy'!QJ$5:QJ23,{""&gt;0"",""Occupied"",""Late""}))))&gt;1,""Multiple Bookings"", IF(SUMIFS( 'Tenant Occupancy'!QJ$5:QJ23,OccupancyUnits,$B14,OccupancyAd"&amp;"dresses,$A14)&gt;0,SUMIFS('Tenant Occupancy'!QJ$5:QJ23,OccupancyUnits,$B14,OccupancyAddresses,$A14),IFERROR(VLOOKUP($A14&amp;"" ""&amp;$B14, FILTER(ARRAYFORMULA({OccupancyAddresses&amp;"" ""&amp; OccupancyUnits,'Tenant Occupancy'!QJ$5:QJ23}),INDEX(ARRAYFORMULA({OccupancyAdd"&amp;"resses&amp;"" ""&amp; OccupancyUnits,'Tenant Occupancy'!QJ$5:QJ23}),0,2)&lt;&gt;""""),2,FALSE),IF(QI11=TODAY(),""Today"",)))))"),"")</f>
        <v/>
      </c>
      <c r="QJ14" s="3" t="str">
        <f>IFERROR(__xludf.DUMMYFUNCTION("IF(ISBLANK($A14),, IF((ARRAYFORMULA(SUM(COUNTIFS(OccupancyAddresses,$A14,OccupancyUnits, $B14, 'Tenant Occupancy'!QK$5:QK23,{""&gt;0"",""Occupied"",""Late""}))))&gt;1,""Multiple Bookings"", IF(SUMIFS( 'Tenant Occupancy'!QK$5:QK23,OccupancyUnits,$B14,OccupancyAd"&amp;"dresses,$A14)&gt;0,SUMIFS('Tenant Occupancy'!QK$5:QK23,OccupancyUnits,$B14,OccupancyAddresses,$A14),IFERROR(VLOOKUP($A14&amp;"" ""&amp;$B14, FILTER(ARRAYFORMULA({OccupancyAddresses&amp;"" ""&amp; OccupancyUnits,'Tenant Occupancy'!QK$5:QK23}),INDEX(ARRAYFORMULA({OccupancyAdd"&amp;"resses&amp;"" ""&amp; OccupancyUnits,'Tenant Occupancy'!QK$5:QK23}),0,2)&lt;&gt;""""),2,FALSE),IF(QJ11=TODAY(),""Today"",)))))"),"")</f>
        <v/>
      </c>
      <c r="QK14" s="3" t="str">
        <f>IFERROR(__xludf.DUMMYFUNCTION("IF(ISBLANK($A14),, IF((ARRAYFORMULA(SUM(COUNTIFS(OccupancyAddresses,$A14,OccupancyUnits, $B14, 'Tenant Occupancy'!QL$5:QL23,{""&gt;0"",""Occupied"",""Late""}))))&gt;1,""Multiple Bookings"", IF(SUMIFS( 'Tenant Occupancy'!QL$5:QL23,OccupancyUnits,$B14,OccupancyAd"&amp;"dresses,$A14)&gt;0,SUMIFS('Tenant Occupancy'!QL$5:QL23,OccupancyUnits,$B14,OccupancyAddresses,$A14),IFERROR(VLOOKUP($A14&amp;"" ""&amp;$B14, FILTER(ARRAYFORMULA({OccupancyAddresses&amp;"" ""&amp; OccupancyUnits,'Tenant Occupancy'!QL$5:QL23}),INDEX(ARRAYFORMULA({OccupancyAdd"&amp;"resses&amp;"" ""&amp; OccupancyUnits,'Tenant Occupancy'!QL$5:QL23}),0,2)&lt;&gt;""""),2,FALSE),IF(QK11=TODAY(),""Today"",)))))"),"")</f>
        <v/>
      </c>
      <c r="QL14" s="3" t="str">
        <f>IFERROR(__xludf.DUMMYFUNCTION("IF(ISBLANK($A14),, IF((ARRAYFORMULA(SUM(COUNTIFS(OccupancyAddresses,$A14,OccupancyUnits, $B14, 'Tenant Occupancy'!QM$5:QM23,{""&gt;0"",""Occupied"",""Late""}))))&gt;1,""Multiple Bookings"", IF(SUMIFS( 'Tenant Occupancy'!QM$5:QM23,OccupancyUnits,$B14,OccupancyAd"&amp;"dresses,$A14)&gt;0,SUMIFS('Tenant Occupancy'!QM$5:QM23,OccupancyUnits,$B14,OccupancyAddresses,$A14),IFERROR(VLOOKUP($A14&amp;"" ""&amp;$B14, FILTER(ARRAYFORMULA({OccupancyAddresses&amp;"" ""&amp; OccupancyUnits,'Tenant Occupancy'!QM$5:QM23}),INDEX(ARRAYFORMULA({OccupancyAdd"&amp;"resses&amp;"" ""&amp; OccupancyUnits,'Tenant Occupancy'!QM$5:QM23}),0,2)&lt;&gt;""""),2,FALSE),IF(QL11=TODAY(),""Today"",)))))"),"")</f>
        <v/>
      </c>
      <c r="QM14" s="3" t="str">
        <f>IFERROR(__xludf.DUMMYFUNCTION("IF(ISBLANK($A14),, IF((ARRAYFORMULA(SUM(COUNTIFS(OccupancyAddresses,$A14,OccupancyUnits, $B14, 'Tenant Occupancy'!QN$5:QN23,{""&gt;0"",""Occupied"",""Late""}))))&gt;1,""Multiple Bookings"", IF(SUMIFS( 'Tenant Occupancy'!QN$5:QN23,OccupancyUnits,$B14,OccupancyAd"&amp;"dresses,$A14)&gt;0,SUMIFS('Tenant Occupancy'!QN$5:QN23,OccupancyUnits,$B14,OccupancyAddresses,$A14),IFERROR(VLOOKUP($A14&amp;"" ""&amp;$B14, FILTER(ARRAYFORMULA({OccupancyAddresses&amp;"" ""&amp; OccupancyUnits,'Tenant Occupancy'!QN$5:QN23}),INDEX(ARRAYFORMULA({OccupancyAdd"&amp;"resses&amp;"" ""&amp; OccupancyUnits,'Tenant Occupancy'!QN$5:QN23}),0,2)&lt;&gt;""""),2,FALSE),IF(QM11=TODAY(),""Today"",)))))"),"")</f>
        <v/>
      </c>
      <c r="QN14" s="3" t="str">
        <f>IFERROR(__xludf.DUMMYFUNCTION("IF(ISBLANK($A14),, IF((ARRAYFORMULA(SUM(COUNTIFS(OccupancyAddresses,$A14,OccupancyUnits, $B14, 'Tenant Occupancy'!QO$5:QO23,{""&gt;0"",""Occupied"",""Late""}))))&gt;1,""Multiple Bookings"", IF(SUMIFS( 'Tenant Occupancy'!QO$5:QO23,OccupancyUnits,$B14,OccupancyAd"&amp;"dresses,$A14)&gt;0,SUMIFS('Tenant Occupancy'!QO$5:QO23,OccupancyUnits,$B14,OccupancyAddresses,$A14),IFERROR(VLOOKUP($A14&amp;"" ""&amp;$B14, FILTER(ARRAYFORMULA({OccupancyAddresses&amp;"" ""&amp; OccupancyUnits,'Tenant Occupancy'!QO$5:QO23}),INDEX(ARRAYFORMULA({OccupancyAdd"&amp;"resses&amp;"" ""&amp; OccupancyUnits,'Tenant Occupancy'!QO$5:QO23}),0,2)&lt;&gt;""""),2,FALSE),IF(QN11=TODAY(),""Today"",)))))"),"")</f>
        <v/>
      </c>
      <c r="QO14" s="3" t="str">
        <f>IFERROR(__xludf.DUMMYFUNCTION("IF(ISBLANK($A14),, IF((ARRAYFORMULA(SUM(COUNTIFS(OccupancyAddresses,$A14,OccupancyUnits, $B14, 'Tenant Occupancy'!QP$5:QP23,{""&gt;0"",""Occupied"",""Late""}))))&gt;1,""Multiple Bookings"", IF(SUMIFS( 'Tenant Occupancy'!QP$5:QP23,OccupancyUnits,$B14,OccupancyAd"&amp;"dresses,$A14)&gt;0,SUMIFS('Tenant Occupancy'!QP$5:QP23,OccupancyUnits,$B14,OccupancyAddresses,$A14),IFERROR(VLOOKUP($A14&amp;"" ""&amp;$B14, FILTER(ARRAYFORMULA({OccupancyAddresses&amp;"" ""&amp; OccupancyUnits,'Tenant Occupancy'!QP$5:QP23}),INDEX(ARRAYFORMULA({OccupancyAdd"&amp;"resses&amp;"" ""&amp; OccupancyUnits,'Tenant Occupancy'!QP$5:QP23}),0,2)&lt;&gt;""""),2,FALSE),IF(QO11=TODAY(),""Today"",)))))"),"")</f>
        <v/>
      </c>
      <c r="QP14" s="3" t="str">
        <f>IFERROR(__xludf.DUMMYFUNCTION("IF(ISBLANK($A14),, IF((ARRAYFORMULA(SUM(COUNTIFS(OccupancyAddresses,$A14,OccupancyUnits, $B14, 'Tenant Occupancy'!QQ$5:QQ23,{""&gt;0"",""Occupied"",""Late""}))))&gt;1,""Multiple Bookings"", IF(SUMIFS( 'Tenant Occupancy'!QQ$5:QQ23,OccupancyUnits,$B14,OccupancyAd"&amp;"dresses,$A14)&gt;0,SUMIFS('Tenant Occupancy'!QQ$5:QQ23,OccupancyUnits,$B14,OccupancyAddresses,$A14),IFERROR(VLOOKUP($A14&amp;"" ""&amp;$B14, FILTER(ARRAYFORMULA({OccupancyAddresses&amp;"" ""&amp; OccupancyUnits,'Tenant Occupancy'!QQ$5:QQ23}),INDEX(ARRAYFORMULA({OccupancyAdd"&amp;"resses&amp;"" ""&amp; OccupancyUnits,'Tenant Occupancy'!QQ$5:QQ23}),0,2)&lt;&gt;""""),2,FALSE),IF(QP11=TODAY(),""Today"",)))))"),"")</f>
        <v/>
      </c>
      <c r="QQ14" s="3" t="str">
        <f>IFERROR(__xludf.DUMMYFUNCTION("IF(ISBLANK($A14),, IF((ARRAYFORMULA(SUM(COUNTIFS(OccupancyAddresses,$A14,OccupancyUnits, $B14, 'Tenant Occupancy'!QR$5:QR23,{""&gt;0"",""Occupied"",""Late""}))))&gt;1,""Multiple Bookings"", IF(SUMIFS( 'Tenant Occupancy'!QR$5:QR23,OccupancyUnits,$B14,OccupancyAd"&amp;"dresses,$A14)&gt;0,SUMIFS('Tenant Occupancy'!QR$5:QR23,OccupancyUnits,$B14,OccupancyAddresses,$A14),IFERROR(VLOOKUP($A14&amp;"" ""&amp;$B14, FILTER(ARRAYFORMULA({OccupancyAddresses&amp;"" ""&amp; OccupancyUnits,'Tenant Occupancy'!QR$5:QR23}),INDEX(ARRAYFORMULA({OccupancyAdd"&amp;"resses&amp;"" ""&amp; OccupancyUnits,'Tenant Occupancy'!QR$5:QR23}),0,2)&lt;&gt;""""),2,FALSE),IF(QQ11=TODAY(),""Today"",)))))"),"")</f>
        <v/>
      </c>
      <c r="QR14" s="3" t="str">
        <f>IFERROR(__xludf.DUMMYFUNCTION("IF(ISBLANK($A14),, IF((ARRAYFORMULA(SUM(COUNTIFS(OccupancyAddresses,$A14,OccupancyUnits, $B14, 'Tenant Occupancy'!QS$5:QS23,{""&gt;0"",""Occupied"",""Late""}))))&gt;1,""Multiple Bookings"", IF(SUMIFS( 'Tenant Occupancy'!QS$5:QS23,OccupancyUnits,$B14,OccupancyAd"&amp;"dresses,$A14)&gt;0,SUMIFS('Tenant Occupancy'!QS$5:QS23,OccupancyUnits,$B14,OccupancyAddresses,$A14),IFERROR(VLOOKUP($A14&amp;"" ""&amp;$B14, FILTER(ARRAYFORMULA({OccupancyAddresses&amp;"" ""&amp; OccupancyUnits,'Tenant Occupancy'!QS$5:QS23}),INDEX(ARRAYFORMULA({OccupancyAdd"&amp;"resses&amp;"" ""&amp; OccupancyUnits,'Tenant Occupancy'!QS$5:QS23}),0,2)&lt;&gt;""""),2,FALSE),IF(QR11=TODAY(),""Today"",)))))"),"")</f>
        <v/>
      </c>
      <c r="QS14" s="3" t="str">
        <f>IFERROR(__xludf.DUMMYFUNCTION("IF(ISBLANK($A14),, IF((ARRAYFORMULA(SUM(COUNTIFS(OccupancyAddresses,$A14,OccupancyUnits, $B14, 'Tenant Occupancy'!QT$5:QT23,{""&gt;0"",""Occupied"",""Late""}))))&gt;1,""Multiple Bookings"", IF(SUMIFS( 'Tenant Occupancy'!QT$5:QT23,OccupancyUnits,$B14,OccupancyAd"&amp;"dresses,$A14)&gt;0,SUMIFS('Tenant Occupancy'!QT$5:QT23,OccupancyUnits,$B14,OccupancyAddresses,$A14),IFERROR(VLOOKUP($A14&amp;"" ""&amp;$B14, FILTER(ARRAYFORMULA({OccupancyAddresses&amp;"" ""&amp; OccupancyUnits,'Tenant Occupancy'!QT$5:QT23}),INDEX(ARRAYFORMULA({OccupancyAdd"&amp;"resses&amp;"" ""&amp; OccupancyUnits,'Tenant Occupancy'!QT$5:QT23}),0,2)&lt;&gt;""""),2,FALSE),IF(QS11=TODAY(),""Today"",)))))"),"")</f>
        <v/>
      </c>
      <c r="QT14" s="3" t="str">
        <f>IFERROR(__xludf.DUMMYFUNCTION("IF(ISBLANK($A14),, IF((ARRAYFORMULA(SUM(COUNTIFS(OccupancyAddresses,$A14,OccupancyUnits, $B14, 'Tenant Occupancy'!QU$5:QU23,{""&gt;0"",""Occupied"",""Late""}))))&gt;1,""Multiple Bookings"", IF(SUMIFS( 'Tenant Occupancy'!QU$5:QU23,OccupancyUnits,$B14,OccupancyAd"&amp;"dresses,$A14)&gt;0,SUMIFS('Tenant Occupancy'!QU$5:QU23,OccupancyUnits,$B14,OccupancyAddresses,$A14),IFERROR(VLOOKUP($A14&amp;"" ""&amp;$B14, FILTER(ARRAYFORMULA({OccupancyAddresses&amp;"" ""&amp; OccupancyUnits,'Tenant Occupancy'!QU$5:QU23}),INDEX(ARRAYFORMULA({OccupancyAdd"&amp;"resses&amp;"" ""&amp; OccupancyUnits,'Tenant Occupancy'!QU$5:QU23}),0,2)&lt;&gt;""""),2,FALSE),IF(QT11=TODAY(),""Today"",)))))"),"")</f>
        <v/>
      </c>
      <c r="QU14" s="3" t="str">
        <f>IFERROR(__xludf.DUMMYFUNCTION("IF(ISBLANK($A14),, IF((ARRAYFORMULA(SUM(COUNTIFS(OccupancyAddresses,$A14,OccupancyUnits, $B14, 'Tenant Occupancy'!QV$5:QV23,{""&gt;0"",""Occupied"",""Late""}))))&gt;1,""Multiple Bookings"", IF(SUMIFS( 'Tenant Occupancy'!QV$5:QV23,OccupancyUnits,$B14,OccupancyAd"&amp;"dresses,$A14)&gt;0,SUMIFS('Tenant Occupancy'!QV$5:QV23,OccupancyUnits,$B14,OccupancyAddresses,$A14),IFERROR(VLOOKUP($A14&amp;"" ""&amp;$B14, FILTER(ARRAYFORMULA({OccupancyAddresses&amp;"" ""&amp; OccupancyUnits,'Tenant Occupancy'!QV$5:QV23}),INDEX(ARRAYFORMULA({OccupancyAdd"&amp;"resses&amp;"" ""&amp; OccupancyUnits,'Tenant Occupancy'!QV$5:QV23}),0,2)&lt;&gt;""""),2,FALSE),IF(QU11=TODAY(),""Today"",)))))"),"")</f>
        <v/>
      </c>
      <c r="QV14" s="3" t="str">
        <f>IFERROR(__xludf.DUMMYFUNCTION("IF(ISBLANK($A14),, IF((ARRAYFORMULA(SUM(COUNTIFS(OccupancyAddresses,$A14,OccupancyUnits, $B14, 'Tenant Occupancy'!QW$5:QW23,{""&gt;0"",""Occupied"",""Late""}))))&gt;1,""Multiple Bookings"", IF(SUMIFS( 'Tenant Occupancy'!QW$5:QW23,OccupancyUnits,$B14,OccupancyAd"&amp;"dresses,$A14)&gt;0,SUMIFS('Tenant Occupancy'!QW$5:QW23,OccupancyUnits,$B14,OccupancyAddresses,$A14),IFERROR(VLOOKUP($A14&amp;"" ""&amp;$B14, FILTER(ARRAYFORMULA({OccupancyAddresses&amp;"" ""&amp; OccupancyUnits,'Tenant Occupancy'!QW$5:QW23}),INDEX(ARRAYFORMULA({OccupancyAdd"&amp;"resses&amp;"" ""&amp; OccupancyUnits,'Tenant Occupancy'!QW$5:QW23}),0,2)&lt;&gt;""""),2,FALSE),IF(QV11=TODAY(),""Today"",)))))"),"")</f>
        <v/>
      </c>
      <c r="QW14" s="3" t="str">
        <f>IFERROR(__xludf.DUMMYFUNCTION("IF(ISBLANK($A14),, IF((ARRAYFORMULA(SUM(COUNTIFS(OccupancyAddresses,$A14,OccupancyUnits, $B14, 'Tenant Occupancy'!QX$5:QX23,{""&gt;0"",""Occupied"",""Late""}))))&gt;1,""Multiple Bookings"", IF(SUMIFS( 'Tenant Occupancy'!QX$5:QX23,OccupancyUnits,$B14,OccupancyAd"&amp;"dresses,$A14)&gt;0,SUMIFS('Tenant Occupancy'!QX$5:QX23,OccupancyUnits,$B14,OccupancyAddresses,$A14),IFERROR(VLOOKUP($A14&amp;"" ""&amp;$B14, FILTER(ARRAYFORMULA({OccupancyAddresses&amp;"" ""&amp; OccupancyUnits,'Tenant Occupancy'!QX$5:QX23}),INDEX(ARRAYFORMULA({OccupancyAdd"&amp;"resses&amp;"" ""&amp; OccupancyUnits,'Tenant Occupancy'!QX$5:QX23}),0,2)&lt;&gt;""""),2,FALSE),IF(QW11=TODAY(),""Today"",)))))"),"")</f>
        <v/>
      </c>
      <c r="QX14" s="3" t="str">
        <f>IFERROR(__xludf.DUMMYFUNCTION("IF(ISBLANK($A14),, IF((ARRAYFORMULA(SUM(COUNTIFS(OccupancyAddresses,$A14,OccupancyUnits, $B14, 'Tenant Occupancy'!QY$5:QY23,{""&gt;0"",""Occupied"",""Late""}))))&gt;1,""Multiple Bookings"", IF(SUMIFS( 'Tenant Occupancy'!QY$5:QY23,OccupancyUnits,$B14,OccupancyAd"&amp;"dresses,$A14)&gt;0,SUMIFS('Tenant Occupancy'!QY$5:QY23,OccupancyUnits,$B14,OccupancyAddresses,$A14),IFERROR(VLOOKUP($A14&amp;"" ""&amp;$B14, FILTER(ARRAYFORMULA({OccupancyAddresses&amp;"" ""&amp; OccupancyUnits,'Tenant Occupancy'!QY$5:QY23}),INDEX(ARRAYFORMULA({OccupancyAdd"&amp;"resses&amp;"" ""&amp; OccupancyUnits,'Tenant Occupancy'!QY$5:QY23}),0,2)&lt;&gt;""""),2,FALSE),IF(QX11=TODAY(),""Today"",)))))"),"")</f>
        <v/>
      </c>
      <c r="QY14" s="3" t="str">
        <f>IFERROR(__xludf.DUMMYFUNCTION("IF(ISBLANK($A14),, IF((ARRAYFORMULA(SUM(COUNTIFS(OccupancyAddresses,$A14,OccupancyUnits, $B14, 'Tenant Occupancy'!QZ$5:QZ23,{""&gt;0"",""Occupied"",""Late""}))))&gt;1,""Multiple Bookings"", IF(SUMIFS( 'Tenant Occupancy'!QZ$5:QZ23,OccupancyUnits,$B14,OccupancyAd"&amp;"dresses,$A14)&gt;0,SUMIFS('Tenant Occupancy'!QZ$5:QZ23,OccupancyUnits,$B14,OccupancyAddresses,$A14),IFERROR(VLOOKUP($A14&amp;"" ""&amp;$B14, FILTER(ARRAYFORMULA({OccupancyAddresses&amp;"" ""&amp; OccupancyUnits,'Tenant Occupancy'!QZ$5:QZ23}),INDEX(ARRAYFORMULA({OccupancyAdd"&amp;"resses&amp;"" ""&amp; OccupancyUnits,'Tenant Occupancy'!QZ$5:QZ23}),0,2)&lt;&gt;""""),2,FALSE),IF(QY11=TODAY(),""Today"",)))))"),"")</f>
        <v/>
      </c>
      <c r="QZ14" s="3" t="str">
        <f>IFERROR(__xludf.DUMMYFUNCTION("IF(ISBLANK($A14),, IF((ARRAYFORMULA(SUM(COUNTIFS(OccupancyAddresses,$A14,OccupancyUnits, $B14, 'Tenant Occupancy'!RA$5:RA23,{""&gt;0"",""Occupied"",""Late""}))))&gt;1,""Multiple Bookings"", IF(SUMIFS( 'Tenant Occupancy'!RA$5:RA23,OccupancyUnits,$B14,OccupancyAd"&amp;"dresses,$A14)&gt;0,SUMIFS('Tenant Occupancy'!RA$5:RA23,OccupancyUnits,$B14,OccupancyAddresses,$A14),IFERROR(VLOOKUP($A14&amp;"" ""&amp;$B14, FILTER(ARRAYFORMULA({OccupancyAddresses&amp;"" ""&amp; OccupancyUnits,'Tenant Occupancy'!RA$5:RA23}),INDEX(ARRAYFORMULA({OccupancyAdd"&amp;"resses&amp;"" ""&amp; OccupancyUnits,'Tenant Occupancy'!RA$5:RA23}),0,2)&lt;&gt;""""),2,FALSE),IF(QZ11=TODAY(),""Today"",)))))"),"")</f>
        <v/>
      </c>
      <c r="RA14" s="3" t="str">
        <f>IFERROR(__xludf.DUMMYFUNCTION("IF(ISBLANK($A14),, IF((ARRAYFORMULA(SUM(COUNTIFS(OccupancyAddresses,$A14,OccupancyUnits, $B14, 'Tenant Occupancy'!RB$5:RB23,{""&gt;0"",""Occupied"",""Late""}))))&gt;1,""Multiple Bookings"", IF(SUMIFS( 'Tenant Occupancy'!RB$5:RB23,OccupancyUnits,$B14,OccupancyAd"&amp;"dresses,$A14)&gt;0,SUMIFS('Tenant Occupancy'!RB$5:RB23,OccupancyUnits,$B14,OccupancyAddresses,$A14),IFERROR(VLOOKUP($A14&amp;"" ""&amp;$B14, FILTER(ARRAYFORMULA({OccupancyAddresses&amp;"" ""&amp; OccupancyUnits,'Tenant Occupancy'!RB$5:RB23}),INDEX(ARRAYFORMULA({OccupancyAdd"&amp;"resses&amp;"" ""&amp; OccupancyUnits,'Tenant Occupancy'!RB$5:RB23}),0,2)&lt;&gt;""""),2,FALSE),IF(RA11=TODAY(),""Today"",)))))"),"")</f>
        <v/>
      </c>
      <c r="RB14" s="3" t="str">
        <f>IFERROR(__xludf.DUMMYFUNCTION("IF(ISBLANK($A14),, IF((ARRAYFORMULA(SUM(COUNTIFS(OccupancyAddresses,$A14,OccupancyUnits, $B14, 'Tenant Occupancy'!RC$5:RC23,{""&gt;0"",""Occupied"",""Late""}))))&gt;1,""Multiple Bookings"", IF(SUMIFS( 'Tenant Occupancy'!RC$5:RC23,OccupancyUnits,$B14,OccupancyAd"&amp;"dresses,$A14)&gt;0,SUMIFS('Tenant Occupancy'!RC$5:RC23,OccupancyUnits,$B14,OccupancyAddresses,$A14),IFERROR(VLOOKUP($A14&amp;"" ""&amp;$B14, FILTER(ARRAYFORMULA({OccupancyAddresses&amp;"" ""&amp; OccupancyUnits,'Tenant Occupancy'!RC$5:RC23}),INDEX(ARRAYFORMULA({OccupancyAdd"&amp;"resses&amp;"" ""&amp; OccupancyUnits,'Tenant Occupancy'!RC$5:RC23}),0,2)&lt;&gt;""""),2,FALSE),IF(RB11=TODAY(),""Today"",)))))"),"")</f>
        <v/>
      </c>
      <c r="RC14" s="3" t="str">
        <f>IFERROR(__xludf.DUMMYFUNCTION("IF(ISBLANK($A14),, IF((ARRAYFORMULA(SUM(COUNTIFS(OccupancyAddresses,$A14,OccupancyUnits, $B14, 'Tenant Occupancy'!RD$5:RD23,{""&gt;0"",""Occupied"",""Late""}))))&gt;1,""Multiple Bookings"", IF(SUMIFS( 'Tenant Occupancy'!RD$5:RD23,OccupancyUnits,$B14,OccupancyAd"&amp;"dresses,$A14)&gt;0,SUMIFS('Tenant Occupancy'!RD$5:RD23,OccupancyUnits,$B14,OccupancyAddresses,$A14),IFERROR(VLOOKUP($A14&amp;"" ""&amp;$B14, FILTER(ARRAYFORMULA({OccupancyAddresses&amp;"" ""&amp; OccupancyUnits,'Tenant Occupancy'!RD$5:RD23}),INDEX(ARRAYFORMULA({OccupancyAdd"&amp;"resses&amp;"" ""&amp; OccupancyUnits,'Tenant Occupancy'!RD$5:RD23}),0,2)&lt;&gt;""""),2,FALSE),IF(RC11=TODAY(),""Today"",)))))"),"")</f>
        <v/>
      </c>
      <c r="RD14" s="3" t="str">
        <f>IFERROR(__xludf.DUMMYFUNCTION("IF(ISBLANK($A14),, IF((ARRAYFORMULA(SUM(COUNTIFS(OccupancyAddresses,$A14,OccupancyUnits, $B14, 'Tenant Occupancy'!RE$5:RE23,{""&gt;0"",""Occupied"",""Late""}))))&gt;1,""Multiple Bookings"", IF(SUMIFS( 'Tenant Occupancy'!RE$5:RE23,OccupancyUnits,$B14,OccupancyAd"&amp;"dresses,$A14)&gt;0,SUMIFS('Tenant Occupancy'!RE$5:RE23,OccupancyUnits,$B14,OccupancyAddresses,$A14),IFERROR(VLOOKUP($A14&amp;"" ""&amp;$B14, FILTER(ARRAYFORMULA({OccupancyAddresses&amp;"" ""&amp; OccupancyUnits,'Tenant Occupancy'!RE$5:RE23}),INDEX(ARRAYFORMULA({OccupancyAdd"&amp;"resses&amp;"" ""&amp; OccupancyUnits,'Tenant Occupancy'!RE$5:RE23}),0,2)&lt;&gt;""""),2,FALSE),IF(RD11=TODAY(),""Today"",)))))"),"")</f>
        <v/>
      </c>
      <c r="RE14" s="3" t="str">
        <f>IFERROR(__xludf.DUMMYFUNCTION("IF(ISBLANK($A14),, IF((ARRAYFORMULA(SUM(COUNTIFS(OccupancyAddresses,$A14,OccupancyUnits, $B14, 'Tenant Occupancy'!RF$5:RF23,{""&gt;0"",""Occupied"",""Late""}))))&gt;1,""Multiple Bookings"", IF(SUMIFS( 'Tenant Occupancy'!RF$5:RF23,OccupancyUnits,$B14,OccupancyAd"&amp;"dresses,$A14)&gt;0,SUMIFS('Tenant Occupancy'!RF$5:RF23,OccupancyUnits,$B14,OccupancyAddresses,$A14),IFERROR(VLOOKUP($A14&amp;"" ""&amp;$B14, FILTER(ARRAYFORMULA({OccupancyAddresses&amp;"" ""&amp; OccupancyUnits,'Tenant Occupancy'!RF$5:RF23}),INDEX(ARRAYFORMULA({OccupancyAdd"&amp;"resses&amp;"" ""&amp; OccupancyUnits,'Tenant Occupancy'!RF$5:RF23}),0,2)&lt;&gt;""""),2,FALSE),IF(RE11=TODAY(),""Today"",)))))"),"")</f>
        <v/>
      </c>
      <c r="RF14" s="3" t="str">
        <f>IFERROR(__xludf.DUMMYFUNCTION("IF(ISBLANK($A14),, IF((ARRAYFORMULA(SUM(COUNTIFS(OccupancyAddresses,$A14,OccupancyUnits, $B14, 'Tenant Occupancy'!RG$5:RG23,{""&gt;0"",""Occupied"",""Late""}))))&gt;1,""Multiple Bookings"", IF(SUMIFS( 'Tenant Occupancy'!RG$5:RG23,OccupancyUnits,$B14,OccupancyAd"&amp;"dresses,$A14)&gt;0,SUMIFS('Tenant Occupancy'!RG$5:RG23,OccupancyUnits,$B14,OccupancyAddresses,$A14),IFERROR(VLOOKUP($A14&amp;"" ""&amp;$B14, FILTER(ARRAYFORMULA({OccupancyAddresses&amp;"" ""&amp; OccupancyUnits,'Tenant Occupancy'!RG$5:RG23}),INDEX(ARRAYFORMULA({OccupancyAdd"&amp;"resses&amp;"" ""&amp; OccupancyUnits,'Tenant Occupancy'!RG$5:RG23}),0,2)&lt;&gt;""""),2,FALSE),IF(RF11=TODAY(),""Today"",)))))"),"")</f>
        <v/>
      </c>
      <c r="RG14" s="3" t="str">
        <f>IFERROR(__xludf.DUMMYFUNCTION("IF(ISBLANK($A14),, IF((ARRAYFORMULA(SUM(COUNTIFS(OccupancyAddresses,$A14,OccupancyUnits, $B14, 'Tenant Occupancy'!RH$5:RH23,{""&gt;0"",""Occupied"",""Late""}))))&gt;1,""Multiple Bookings"", IF(SUMIFS( 'Tenant Occupancy'!RH$5:RH23,OccupancyUnits,$B14,OccupancyAd"&amp;"dresses,$A14)&gt;0,SUMIFS('Tenant Occupancy'!RH$5:RH23,OccupancyUnits,$B14,OccupancyAddresses,$A14),IFERROR(VLOOKUP($A14&amp;"" ""&amp;$B14, FILTER(ARRAYFORMULA({OccupancyAddresses&amp;"" ""&amp; OccupancyUnits,'Tenant Occupancy'!RH$5:RH23}),INDEX(ARRAYFORMULA({OccupancyAdd"&amp;"resses&amp;"" ""&amp; OccupancyUnits,'Tenant Occupancy'!RH$5:RH23}),0,2)&lt;&gt;""""),2,FALSE),IF(RG11=TODAY(),""Today"",)))))"),"")</f>
        <v/>
      </c>
      <c r="RH14" s="3" t="str">
        <f>IFERROR(__xludf.DUMMYFUNCTION("IF(ISBLANK($A14),, IF((ARRAYFORMULA(SUM(COUNTIFS(OccupancyAddresses,$A14,OccupancyUnits, $B14, 'Tenant Occupancy'!RI$5:RI23,{""&gt;0"",""Occupied"",""Late""}))))&gt;1,""Multiple Bookings"", IF(SUMIFS( 'Tenant Occupancy'!RI$5:RI23,OccupancyUnits,$B14,OccupancyAd"&amp;"dresses,$A14)&gt;0,SUMIFS('Tenant Occupancy'!RI$5:RI23,OccupancyUnits,$B14,OccupancyAddresses,$A14),IFERROR(VLOOKUP($A14&amp;"" ""&amp;$B14, FILTER(ARRAYFORMULA({OccupancyAddresses&amp;"" ""&amp; OccupancyUnits,'Tenant Occupancy'!RI$5:RI23}),INDEX(ARRAYFORMULA({OccupancyAdd"&amp;"resses&amp;"" ""&amp; OccupancyUnits,'Tenant Occupancy'!RI$5:RI23}),0,2)&lt;&gt;""""),2,FALSE),IF(RH11=TODAY(),""Today"",)))))"),"")</f>
        <v/>
      </c>
      <c r="RI14" s="3" t="str">
        <f>IFERROR(__xludf.DUMMYFUNCTION("IF(ISBLANK($A14),, IF((ARRAYFORMULA(SUM(COUNTIFS(OccupancyAddresses,$A14,OccupancyUnits, $B14, 'Tenant Occupancy'!RJ$5:RJ23,{""&gt;0"",""Occupied"",""Late""}))))&gt;1,""Multiple Bookings"", IF(SUMIFS( 'Tenant Occupancy'!RJ$5:RJ23,OccupancyUnits,$B14,OccupancyAd"&amp;"dresses,$A14)&gt;0,SUMIFS('Tenant Occupancy'!RJ$5:RJ23,OccupancyUnits,$B14,OccupancyAddresses,$A14),IFERROR(VLOOKUP($A14&amp;"" ""&amp;$B14, FILTER(ARRAYFORMULA({OccupancyAddresses&amp;"" ""&amp; OccupancyUnits,'Tenant Occupancy'!RJ$5:RJ23}),INDEX(ARRAYFORMULA({OccupancyAdd"&amp;"resses&amp;"" ""&amp; OccupancyUnits,'Tenant Occupancy'!RJ$5:RJ23}),0,2)&lt;&gt;""""),2,FALSE),IF(RI11=TODAY(),""Today"",)))))"),"")</f>
        <v/>
      </c>
      <c r="RJ14" s="3" t="str">
        <f>IFERROR(__xludf.DUMMYFUNCTION("IF(ISBLANK($A14),, IF((ARRAYFORMULA(SUM(COUNTIFS(OccupancyAddresses,$A14,OccupancyUnits, $B14, 'Tenant Occupancy'!RK$5:RK23,{""&gt;0"",""Occupied"",""Late""}))))&gt;1,""Multiple Bookings"", IF(SUMIFS( 'Tenant Occupancy'!RK$5:RK23,OccupancyUnits,$B14,OccupancyAd"&amp;"dresses,$A14)&gt;0,SUMIFS('Tenant Occupancy'!RK$5:RK23,OccupancyUnits,$B14,OccupancyAddresses,$A14),IFERROR(VLOOKUP($A14&amp;"" ""&amp;$B14, FILTER(ARRAYFORMULA({OccupancyAddresses&amp;"" ""&amp; OccupancyUnits,'Tenant Occupancy'!RK$5:RK23}),INDEX(ARRAYFORMULA({OccupancyAdd"&amp;"resses&amp;"" ""&amp; OccupancyUnits,'Tenant Occupancy'!RK$5:RK23}),0,2)&lt;&gt;""""),2,FALSE),IF(RJ11=TODAY(),""Today"",)))))"),"")</f>
        <v/>
      </c>
      <c r="RK14" s="3" t="str">
        <f>IFERROR(__xludf.DUMMYFUNCTION("IF(ISBLANK($A14),, IF((ARRAYFORMULA(SUM(COUNTIFS(OccupancyAddresses,$A14,OccupancyUnits, $B14, 'Tenant Occupancy'!RL$5:RL23,{""&gt;0"",""Occupied"",""Late""}))))&gt;1,""Multiple Bookings"", IF(SUMIFS( 'Tenant Occupancy'!RL$5:RL23,OccupancyUnits,$B14,OccupancyAd"&amp;"dresses,$A14)&gt;0,SUMIFS('Tenant Occupancy'!RL$5:RL23,OccupancyUnits,$B14,OccupancyAddresses,$A14),IFERROR(VLOOKUP($A14&amp;"" ""&amp;$B14, FILTER(ARRAYFORMULA({OccupancyAddresses&amp;"" ""&amp; OccupancyUnits,'Tenant Occupancy'!RL$5:RL23}),INDEX(ARRAYFORMULA({OccupancyAdd"&amp;"resses&amp;"" ""&amp; OccupancyUnits,'Tenant Occupancy'!RL$5:RL23}),0,2)&lt;&gt;""""),2,FALSE),IF(RK11=TODAY(),""Today"",)))))"),"")</f>
        <v/>
      </c>
      <c r="RL14" s="3" t="str">
        <f>IFERROR(__xludf.DUMMYFUNCTION("IF(ISBLANK($A14),, IF((ARRAYFORMULA(SUM(COUNTIFS(OccupancyAddresses,$A14,OccupancyUnits, $B14, 'Tenant Occupancy'!RM$5:RM23,{""&gt;0"",""Occupied"",""Late""}))))&gt;1,""Multiple Bookings"", IF(SUMIFS( 'Tenant Occupancy'!RM$5:RM23,OccupancyUnits,$B14,OccupancyAd"&amp;"dresses,$A14)&gt;0,SUMIFS('Tenant Occupancy'!RM$5:RM23,OccupancyUnits,$B14,OccupancyAddresses,$A14),IFERROR(VLOOKUP($A14&amp;"" ""&amp;$B14, FILTER(ARRAYFORMULA({OccupancyAddresses&amp;"" ""&amp; OccupancyUnits,'Tenant Occupancy'!RM$5:RM23}),INDEX(ARRAYFORMULA({OccupancyAdd"&amp;"resses&amp;"" ""&amp; OccupancyUnits,'Tenant Occupancy'!RM$5:RM23}),0,2)&lt;&gt;""""),2,FALSE),IF(RL11=TODAY(),""Today"",)))))"),"")</f>
        <v/>
      </c>
      <c r="RM14" s="3" t="str">
        <f>IFERROR(__xludf.DUMMYFUNCTION("IF(ISBLANK($A14),, IF((ARRAYFORMULA(SUM(COUNTIFS(OccupancyAddresses,$A14,OccupancyUnits, $B14, 'Tenant Occupancy'!RN$5:RN23,{""&gt;0"",""Occupied"",""Late""}))))&gt;1,""Multiple Bookings"", IF(SUMIFS( 'Tenant Occupancy'!RN$5:RN23,OccupancyUnits,$B14,OccupancyAd"&amp;"dresses,$A14)&gt;0,SUMIFS('Tenant Occupancy'!RN$5:RN23,OccupancyUnits,$B14,OccupancyAddresses,$A14),IFERROR(VLOOKUP($A14&amp;"" ""&amp;$B14, FILTER(ARRAYFORMULA({OccupancyAddresses&amp;"" ""&amp; OccupancyUnits,'Tenant Occupancy'!RN$5:RN23}),INDEX(ARRAYFORMULA({OccupancyAdd"&amp;"resses&amp;"" ""&amp; OccupancyUnits,'Tenant Occupancy'!RN$5:RN23}),0,2)&lt;&gt;""""),2,FALSE),IF(RM11=TODAY(),""Today"",)))))"),"")</f>
        <v/>
      </c>
      <c r="RN14" s="3" t="str">
        <f>IFERROR(__xludf.DUMMYFUNCTION("IF(ISBLANK($A14),, IF((ARRAYFORMULA(SUM(COUNTIFS(OccupancyAddresses,$A14,OccupancyUnits, $B14, 'Tenant Occupancy'!RO$5:RO23,{""&gt;0"",""Occupied"",""Late""}))))&gt;1,""Multiple Bookings"", IF(SUMIFS( 'Tenant Occupancy'!RO$5:RO23,OccupancyUnits,$B14,OccupancyAd"&amp;"dresses,$A14)&gt;0,SUMIFS('Tenant Occupancy'!RO$5:RO23,OccupancyUnits,$B14,OccupancyAddresses,$A14),IFERROR(VLOOKUP($A14&amp;"" ""&amp;$B14, FILTER(ARRAYFORMULA({OccupancyAddresses&amp;"" ""&amp; OccupancyUnits,'Tenant Occupancy'!RO$5:RO23}),INDEX(ARRAYFORMULA({OccupancyAdd"&amp;"resses&amp;"" ""&amp; OccupancyUnits,'Tenant Occupancy'!RO$5:RO23}),0,2)&lt;&gt;""""),2,FALSE),IF(RN11=TODAY(),""Today"",)))))"),"")</f>
        <v/>
      </c>
      <c r="RO14" s="3" t="str">
        <f>IFERROR(__xludf.DUMMYFUNCTION("IF(ISBLANK($A14),, IF((ARRAYFORMULA(SUM(COUNTIFS(OccupancyAddresses,$A14,OccupancyUnits, $B14, 'Tenant Occupancy'!RP$5:RP23,{""&gt;0"",""Occupied"",""Late""}))))&gt;1,""Multiple Bookings"", IF(SUMIFS( 'Tenant Occupancy'!RP$5:RP23,OccupancyUnits,$B14,OccupancyAd"&amp;"dresses,$A14)&gt;0,SUMIFS('Tenant Occupancy'!RP$5:RP23,OccupancyUnits,$B14,OccupancyAddresses,$A14),IFERROR(VLOOKUP($A14&amp;"" ""&amp;$B14, FILTER(ARRAYFORMULA({OccupancyAddresses&amp;"" ""&amp; OccupancyUnits,'Tenant Occupancy'!RP$5:RP23}),INDEX(ARRAYFORMULA({OccupancyAdd"&amp;"resses&amp;"" ""&amp; OccupancyUnits,'Tenant Occupancy'!RP$5:RP23}),0,2)&lt;&gt;""""),2,FALSE),IF(RO11=TODAY(),""Today"",)))))"),"")</f>
        <v/>
      </c>
      <c r="RP14" s="3" t="str">
        <f>IFERROR(__xludf.DUMMYFUNCTION("IF(ISBLANK($A14),, IF((ARRAYFORMULA(SUM(COUNTIFS(OccupancyAddresses,$A14,OccupancyUnits, $B14, 'Tenant Occupancy'!RQ$5:RQ23,{""&gt;0"",""Occupied"",""Late""}))))&gt;1,""Multiple Bookings"", IF(SUMIFS( 'Tenant Occupancy'!RQ$5:RQ23,OccupancyUnits,$B14,OccupancyAd"&amp;"dresses,$A14)&gt;0,SUMIFS('Tenant Occupancy'!RQ$5:RQ23,OccupancyUnits,$B14,OccupancyAddresses,$A14),IFERROR(VLOOKUP($A14&amp;"" ""&amp;$B14, FILTER(ARRAYFORMULA({OccupancyAddresses&amp;"" ""&amp; OccupancyUnits,'Tenant Occupancy'!RQ$5:RQ23}),INDEX(ARRAYFORMULA({OccupancyAdd"&amp;"resses&amp;"" ""&amp; OccupancyUnits,'Tenant Occupancy'!RQ$5:RQ23}),0,2)&lt;&gt;""""),2,FALSE),IF(RP11=TODAY(),""Today"",)))))"),"")</f>
        <v/>
      </c>
      <c r="RQ14" s="3" t="str">
        <f>IFERROR(__xludf.DUMMYFUNCTION("IF(ISBLANK($A14),, IF((ARRAYFORMULA(SUM(COUNTIFS(OccupancyAddresses,$A14,OccupancyUnits, $B14, 'Tenant Occupancy'!RR$5:RR23,{""&gt;0"",""Occupied"",""Late""}))))&gt;1,""Multiple Bookings"", IF(SUMIFS( 'Tenant Occupancy'!RR$5:RR23,OccupancyUnits,$B14,OccupancyAd"&amp;"dresses,$A14)&gt;0,SUMIFS('Tenant Occupancy'!RR$5:RR23,OccupancyUnits,$B14,OccupancyAddresses,$A14),IFERROR(VLOOKUP($A14&amp;"" ""&amp;$B14, FILTER(ARRAYFORMULA({OccupancyAddresses&amp;"" ""&amp; OccupancyUnits,'Tenant Occupancy'!RR$5:RR23}),INDEX(ARRAYFORMULA({OccupancyAdd"&amp;"resses&amp;"" ""&amp; OccupancyUnits,'Tenant Occupancy'!RR$5:RR23}),0,2)&lt;&gt;""""),2,FALSE),IF(RQ11=TODAY(),""Today"",)))))"),"")</f>
        <v/>
      </c>
      <c r="RR14" s="3" t="str">
        <f>IFERROR(__xludf.DUMMYFUNCTION("IF(ISBLANK($A14),, IF((ARRAYFORMULA(SUM(COUNTIFS(OccupancyAddresses,$A14,OccupancyUnits, $B14, 'Tenant Occupancy'!RS$5:RS23,{""&gt;0"",""Occupied"",""Late""}))))&gt;1,""Multiple Bookings"", IF(SUMIFS( 'Tenant Occupancy'!RS$5:RS23,OccupancyUnits,$B14,OccupancyAd"&amp;"dresses,$A14)&gt;0,SUMIFS('Tenant Occupancy'!RS$5:RS23,OccupancyUnits,$B14,OccupancyAddresses,$A14),IFERROR(VLOOKUP($A14&amp;"" ""&amp;$B14, FILTER(ARRAYFORMULA({OccupancyAddresses&amp;"" ""&amp; OccupancyUnits,'Tenant Occupancy'!RS$5:RS23}),INDEX(ARRAYFORMULA({OccupancyAdd"&amp;"resses&amp;"" ""&amp; OccupancyUnits,'Tenant Occupancy'!RS$5:RS23}),0,2)&lt;&gt;""""),2,FALSE),IF(RR11=TODAY(),""Today"",)))))"),"")</f>
        <v/>
      </c>
      <c r="RS14" s="3" t="str">
        <f>IFERROR(__xludf.DUMMYFUNCTION("IF(ISBLANK($A14),, IF((ARRAYFORMULA(SUM(COUNTIFS(OccupancyAddresses,$A14,OccupancyUnits, $B14, 'Tenant Occupancy'!RT$5:RT23,{""&gt;0"",""Occupied"",""Late""}))))&gt;1,""Multiple Bookings"", IF(SUMIFS( 'Tenant Occupancy'!RT$5:RT23,OccupancyUnits,$B14,OccupancyAd"&amp;"dresses,$A14)&gt;0,SUMIFS('Tenant Occupancy'!RT$5:RT23,OccupancyUnits,$B14,OccupancyAddresses,$A14),IFERROR(VLOOKUP($A14&amp;"" ""&amp;$B14, FILTER(ARRAYFORMULA({OccupancyAddresses&amp;"" ""&amp; OccupancyUnits,'Tenant Occupancy'!RT$5:RT23}),INDEX(ARRAYFORMULA({OccupancyAdd"&amp;"resses&amp;"" ""&amp; OccupancyUnits,'Tenant Occupancy'!RT$5:RT23}),0,2)&lt;&gt;""""),2,FALSE),IF(RS11=TODAY(),""Today"",)))))"),"")</f>
        <v/>
      </c>
      <c r="RT14" s="3" t="str">
        <f>IFERROR(__xludf.DUMMYFUNCTION("IF(ISBLANK($A14),, IF((ARRAYFORMULA(SUM(COUNTIFS(OccupancyAddresses,$A14,OccupancyUnits, $B14, 'Tenant Occupancy'!RU$5:RU23,{""&gt;0"",""Occupied"",""Late""}))))&gt;1,""Multiple Bookings"", IF(SUMIFS( 'Tenant Occupancy'!RU$5:RU23,OccupancyUnits,$B14,OccupancyAd"&amp;"dresses,$A14)&gt;0,SUMIFS('Tenant Occupancy'!RU$5:RU23,OccupancyUnits,$B14,OccupancyAddresses,$A14),IFERROR(VLOOKUP($A14&amp;"" ""&amp;$B14, FILTER(ARRAYFORMULA({OccupancyAddresses&amp;"" ""&amp; OccupancyUnits,'Tenant Occupancy'!RU$5:RU23}),INDEX(ARRAYFORMULA({OccupancyAdd"&amp;"resses&amp;"" ""&amp; OccupancyUnits,'Tenant Occupancy'!RU$5:RU23}),0,2)&lt;&gt;""""),2,FALSE),IF(RT11=TODAY(),""Today"",)))))"),"")</f>
        <v/>
      </c>
      <c r="RU14" s="3" t="str">
        <f>IFERROR(__xludf.DUMMYFUNCTION("IF(ISBLANK($A14),, IF((ARRAYFORMULA(SUM(COUNTIFS(OccupancyAddresses,$A14,OccupancyUnits, $B14, 'Tenant Occupancy'!RV$5:RV23,{""&gt;0"",""Occupied"",""Late""}))))&gt;1,""Multiple Bookings"", IF(SUMIFS( 'Tenant Occupancy'!RV$5:RV23,OccupancyUnits,$B14,OccupancyAd"&amp;"dresses,$A14)&gt;0,SUMIFS('Tenant Occupancy'!RV$5:RV23,OccupancyUnits,$B14,OccupancyAddresses,$A14),IFERROR(VLOOKUP($A14&amp;"" ""&amp;$B14, FILTER(ARRAYFORMULA({OccupancyAddresses&amp;"" ""&amp; OccupancyUnits,'Tenant Occupancy'!RV$5:RV23}),INDEX(ARRAYFORMULA({OccupancyAdd"&amp;"resses&amp;"" ""&amp; OccupancyUnits,'Tenant Occupancy'!RV$5:RV23}),0,2)&lt;&gt;""""),2,FALSE),IF(RU11=TODAY(),""Today"",)))))"),"")</f>
        <v/>
      </c>
      <c r="RV14" s="3" t="str">
        <f>IFERROR(__xludf.DUMMYFUNCTION("IF(ISBLANK($A14),, IF((ARRAYFORMULA(SUM(COUNTIFS(OccupancyAddresses,$A14,OccupancyUnits, $B14, 'Tenant Occupancy'!RW$5:RW23,{""&gt;0"",""Occupied"",""Late""}))))&gt;1,""Multiple Bookings"", IF(SUMIFS( 'Tenant Occupancy'!RW$5:RW23,OccupancyUnits,$B14,OccupancyAd"&amp;"dresses,$A14)&gt;0,SUMIFS('Tenant Occupancy'!RW$5:RW23,OccupancyUnits,$B14,OccupancyAddresses,$A14),IFERROR(VLOOKUP($A14&amp;"" ""&amp;$B14, FILTER(ARRAYFORMULA({OccupancyAddresses&amp;"" ""&amp; OccupancyUnits,'Tenant Occupancy'!RW$5:RW23}),INDEX(ARRAYFORMULA({OccupancyAdd"&amp;"resses&amp;"" ""&amp; OccupancyUnits,'Tenant Occupancy'!RW$5:RW23}),0,2)&lt;&gt;""""),2,FALSE),IF(RV11=TODAY(),""Today"",)))))"),"")</f>
        <v/>
      </c>
      <c r="RW14" s="3" t="str">
        <f>IFERROR(__xludf.DUMMYFUNCTION("IF(ISBLANK($A14),, IF((ARRAYFORMULA(SUM(COUNTIFS(OccupancyAddresses,$A14,OccupancyUnits, $B14, 'Tenant Occupancy'!RX$5:RX23,{""&gt;0"",""Occupied"",""Late""}))))&gt;1,""Multiple Bookings"", IF(SUMIFS( 'Tenant Occupancy'!RX$5:RX23,OccupancyUnits,$B14,OccupancyAd"&amp;"dresses,$A14)&gt;0,SUMIFS('Tenant Occupancy'!RX$5:RX23,OccupancyUnits,$B14,OccupancyAddresses,$A14),IFERROR(VLOOKUP($A14&amp;"" ""&amp;$B14, FILTER(ARRAYFORMULA({OccupancyAddresses&amp;"" ""&amp; OccupancyUnits,'Tenant Occupancy'!RX$5:RX23}),INDEX(ARRAYFORMULA({OccupancyAdd"&amp;"resses&amp;"" ""&amp; OccupancyUnits,'Tenant Occupancy'!RX$5:RX23}),0,2)&lt;&gt;""""),2,FALSE),IF(RW11=TODAY(),""Today"",)))))"),"")</f>
        <v/>
      </c>
      <c r="RX14" s="3" t="str">
        <f>IFERROR(__xludf.DUMMYFUNCTION("IF(ISBLANK($A14),, IF((ARRAYFORMULA(SUM(COUNTIFS(OccupancyAddresses,$A14,OccupancyUnits, $B14, 'Tenant Occupancy'!RY$5:RY23,{""&gt;0"",""Occupied"",""Late""}))))&gt;1,""Multiple Bookings"", IF(SUMIFS( 'Tenant Occupancy'!RY$5:RY23,OccupancyUnits,$B14,OccupancyAd"&amp;"dresses,$A14)&gt;0,SUMIFS('Tenant Occupancy'!RY$5:RY23,OccupancyUnits,$B14,OccupancyAddresses,$A14),IFERROR(VLOOKUP($A14&amp;"" ""&amp;$B14, FILTER(ARRAYFORMULA({OccupancyAddresses&amp;"" ""&amp; OccupancyUnits,'Tenant Occupancy'!RY$5:RY23}),INDEX(ARRAYFORMULA({OccupancyAdd"&amp;"resses&amp;"" ""&amp; OccupancyUnits,'Tenant Occupancy'!RY$5:RY23}),0,2)&lt;&gt;""""),2,FALSE),IF(RX11=TODAY(),""Today"",)))))"),"")</f>
        <v/>
      </c>
      <c r="RY14" s="3" t="str">
        <f>IFERROR(__xludf.DUMMYFUNCTION("IF(ISBLANK($A14),, IF((ARRAYFORMULA(SUM(COUNTIFS(OccupancyAddresses,$A14,OccupancyUnits, $B14, 'Tenant Occupancy'!RZ$5:RZ23,{""&gt;0"",""Occupied"",""Late""}))))&gt;1,""Multiple Bookings"", IF(SUMIFS( 'Tenant Occupancy'!RZ$5:RZ23,OccupancyUnits,$B14,OccupancyAd"&amp;"dresses,$A14)&gt;0,SUMIFS('Tenant Occupancy'!RZ$5:RZ23,OccupancyUnits,$B14,OccupancyAddresses,$A14),IFERROR(VLOOKUP($A14&amp;"" ""&amp;$B14, FILTER(ARRAYFORMULA({OccupancyAddresses&amp;"" ""&amp; OccupancyUnits,'Tenant Occupancy'!RZ$5:RZ23}),INDEX(ARRAYFORMULA({OccupancyAdd"&amp;"resses&amp;"" ""&amp; OccupancyUnits,'Tenant Occupancy'!RZ$5:RZ23}),0,2)&lt;&gt;""""),2,FALSE),IF(RY11=TODAY(),""Today"",)))))"),"")</f>
        <v/>
      </c>
      <c r="RZ14" s="3" t="str">
        <f>IFERROR(__xludf.DUMMYFUNCTION("IF(ISBLANK($A14),, IF((ARRAYFORMULA(SUM(COUNTIFS(OccupancyAddresses,$A14,OccupancyUnits, $B14, 'Tenant Occupancy'!SA$5:SA23,{""&gt;0"",""Occupied"",""Late""}))))&gt;1,""Multiple Bookings"", IF(SUMIFS( 'Tenant Occupancy'!SA$5:SA23,OccupancyUnits,$B14,OccupancyAd"&amp;"dresses,$A14)&gt;0,SUMIFS('Tenant Occupancy'!SA$5:SA23,OccupancyUnits,$B14,OccupancyAddresses,$A14),IFERROR(VLOOKUP($A14&amp;"" ""&amp;$B14, FILTER(ARRAYFORMULA({OccupancyAddresses&amp;"" ""&amp; OccupancyUnits,'Tenant Occupancy'!SA$5:SA23}),INDEX(ARRAYFORMULA({OccupancyAdd"&amp;"resses&amp;"" ""&amp; OccupancyUnits,'Tenant Occupancy'!SA$5:SA23}),0,2)&lt;&gt;""""),2,FALSE),IF(RZ11=TODAY(),""Today"",)))))"),"")</f>
        <v/>
      </c>
      <c r="SA14" s="3" t="str">
        <f>IFERROR(__xludf.DUMMYFUNCTION("IF(ISBLANK($A14),, IF((ARRAYFORMULA(SUM(COUNTIFS(OccupancyAddresses,$A14,OccupancyUnits, $B14, 'Tenant Occupancy'!SB$5:SB23,{""&gt;0"",""Occupied"",""Late""}))))&gt;1,""Multiple Bookings"", IF(SUMIFS( 'Tenant Occupancy'!SB$5:SB23,OccupancyUnits,$B14,OccupancyAd"&amp;"dresses,$A14)&gt;0,SUMIFS('Tenant Occupancy'!SB$5:SB23,OccupancyUnits,$B14,OccupancyAddresses,$A14),IFERROR(VLOOKUP($A14&amp;"" ""&amp;$B14, FILTER(ARRAYFORMULA({OccupancyAddresses&amp;"" ""&amp; OccupancyUnits,'Tenant Occupancy'!SB$5:SB23}),INDEX(ARRAYFORMULA({OccupancyAdd"&amp;"resses&amp;"" ""&amp; OccupancyUnits,'Tenant Occupancy'!SB$5:SB23}),0,2)&lt;&gt;""""),2,FALSE),IF(SA11=TODAY(),""Today"",)))))"),"")</f>
        <v/>
      </c>
      <c r="SB14" s="3" t="str">
        <f>IFERROR(__xludf.DUMMYFUNCTION("IF(ISBLANK($A14),, IF((ARRAYFORMULA(SUM(COUNTIFS(OccupancyAddresses,$A14,OccupancyUnits, $B14, 'Tenant Occupancy'!SC$5:SC23,{""&gt;0"",""Occupied"",""Late""}))))&gt;1,""Multiple Bookings"", IF(SUMIFS( 'Tenant Occupancy'!SC$5:SC23,OccupancyUnits,$B14,OccupancyAd"&amp;"dresses,$A14)&gt;0,SUMIFS('Tenant Occupancy'!SC$5:SC23,OccupancyUnits,$B14,OccupancyAddresses,$A14),IFERROR(VLOOKUP($A14&amp;"" ""&amp;$B14, FILTER(ARRAYFORMULA({OccupancyAddresses&amp;"" ""&amp; OccupancyUnits,'Tenant Occupancy'!SC$5:SC23}),INDEX(ARRAYFORMULA({OccupancyAdd"&amp;"resses&amp;"" ""&amp; OccupancyUnits,'Tenant Occupancy'!SC$5:SC23}),0,2)&lt;&gt;""""),2,FALSE),IF(SB11=TODAY(),""Today"",)))))"),"")</f>
        <v/>
      </c>
      <c r="SC14" s="3" t="str">
        <f>IFERROR(__xludf.DUMMYFUNCTION("IF(ISBLANK($A14),, IF((ARRAYFORMULA(SUM(COUNTIFS(OccupancyAddresses,$A14,OccupancyUnits, $B14, 'Tenant Occupancy'!SD$5:SD23,{""&gt;0"",""Occupied"",""Late""}))))&gt;1,""Multiple Bookings"", IF(SUMIFS( 'Tenant Occupancy'!SD$5:SD23,OccupancyUnits,$B14,OccupancyAd"&amp;"dresses,$A14)&gt;0,SUMIFS('Tenant Occupancy'!SD$5:SD23,OccupancyUnits,$B14,OccupancyAddresses,$A14),IFERROR(VLOOKUP($A14&amp;"" ""&amp;$B14, FILTER(ARRAYFORMULA({OccupancyAddresses&amp;"" ""&amp; OccupancyUnits,'Tenant Occupancy'!SD$5:SD23}),INDEX(ARRAYFORMULA({OccupancyAdd"&amp;"resses&amp;"" ""&amp; OccupancyUnits,'Tenant Occupancy'!SD$5:SD23}),0,2)&lt;&gt;""""),2,FALSE),IF(SC11=TODAY(),""Today"",)))))"),"")</f>
        <v/>
      </c>
      <c r="SD14" s="3" t="str">
        <f>IFERROR(__xludf.DUMMYFUNCTION("IF(ISBLANK($A14),, IF((ARRAYFORMULA(SUM(COUNTIFS(OccupancyAddresses,$A14,OccupancyUnits, $B14, 'Tenant Occupancy'!SE$5:SE23,{""&gt;0"",""Occupied"",""Late""}))))&gt;1,""Multiple Bookings"", IF(SUMIFS( 'Tenant Occupancy'!SE$5:SE23,OccupancyUnits,$B14,OccupancyAd"&amp;"dresses,$A14)&gt;0,SUMIFS('Tenant Occupancy'!SE$5:SE23,OccupancyUnits,$B14,OccupancyAddresses,$A14),IFERROR(VLOOKUP($A14&amp;"" ""&amp;$B14, FILTER(ARRAYFORMULA({OccupancyAddresses&amp;"" ""&amp; OccupancyUnits,'Tenant Occupancy'!SE$5:SE23}),INDEX(ARRAYFORMULA({OccupancyAdd"&amp;"resses&amp;"" ""&amp; OccupancyUnits,'Tenant Occupancy'!SE$5:SE23}),0,2)&lt;&gt;""""),2,FALSE),IF(SD11=TODAY(),""Today"",)))))"),"")</f>
        <v/>
      </c>
      <c r="SE14" s="3" t="str">
        <f>IFERROR(__xludf.DUMMYFUNCTION("IF(ISBLANK($A14),, IF((ARRAYFORMULA(SUM(COUNTIFS(OccupancyAddresses,$A14,OccupancyUnits, $B14, 'Tenant Occupancy'!SF$5:SF23,{""&gt;0"",""Occupied"",""Late""}))))&gt;1,""Multiple Bookings"", IF(SUMIFS( 'Tenant Occupancy'!SF$5:SF23,OccupancyUnits,$B14,OccupancyAd"&amp;"dresses,$A14)&gt;0,SUMIFS('Tenant Occupancy'!SF$5:SF23,OccupancyUnits,$B14,OccupancyAddresses,$A14),IFERROR(VLOOKUP($A14&amp;"" ""&amp;$B14, FILTER(ARRAYFORMULA({OccupancyAddresses&amp;"" ""&amp; OccupancyUnits,'Tenant Occupancy'!SF$5:SF23}),INDEX(ARRAYFORMULA({OccupancyAdd"&amp;"resses&amp;"" ""&amp; OccupancyUnits,'Tenant Occupancy'!SF$5:SF23}),0,2)&lt;&gt;""""),2,FALSE),IF(SE11=TODAY(),""Today"",)))))"),"")</f>
        <v/>
      </c>
      <c r="SF14" s="3" t="str">
        <f>IFERROR(__xludf.DUMMYFUNCTION("IF(ISBLANK($A14),, IF((ARRAYFORMULA(SUM(COUNTIFS(OccupancyAddresses,$A14,OccupancyUnits, $B14, 'Tenant Occupancy'!SG$5:SG23,{""&gt;0"",""Occupied"",""Late""}))))&gt;1,""Multiple Bookings"", IF(SUMIFS( 'Tenant Occupancy'!SG$5:SG23,OccupancyUnits,$B14,OccupancyAd"&amp;"dresses,$A14)&gt;0,SUMIFS('Tenant Occupancy'!SG$5:SG23,OccupancyUnits,$B14,OccupancyAddresses,$A14),IFERROR(VLOOKUP($A14&amp;"" ""&amp;$B14, FILTER(ARRAYFORMULA({OccupancyAddresses&amp;"" ""&amp; OccupancyUnits,'Tenant Occupancy'!SG$5:SG23}),INDEX(ARRAYFORMULA({OccupancyAdd"&amp;"resses&amp;"" ""&amp; OccupancyUnits,'Tenant Occupancy'!SG$5:SG23}),0,2)&lt;&gt;""""),2,FALSE),IF(SF11=TODAY(),""Today"",)))))"),"")</f>
        <v/>
      </c>
      <c r="SG14" s="3" t="str">
        <f>IFERROR(__xludf.DUMMYFUNCTION("IF(ISBLANK($A14),, IF((ARRAYFORMULA(SUM(COUNTIFS(OccupancyAddresses,$A14,OccupancyUnits, $B14, 'Tenant Occupancy'!SH$5:SH23,{""&gt;0"",""Occupied"",""Late""}))))&gt;1,""Multiple Bookings"", IF(SUMIFS( 'Tenant Occupancy'!SH$5:SH23,OccupancyUnits,$B14,OccupancyAd"&amp;"dresses,$A14)&gt;0,SUMIFS('Tenant Occupancy'!SH$5:SH23,OccupancyUnits,$B14,OccupancyAddresses,$A14),IFERROR(VLOOKUP($A14&amp;"" ""&amp;$B14, FILTER(ARRAYFORMULA({OccupancyAddresses&amp;"" ""&amp; OccupancyUnits,'Tenant Occupancy'!SH$5:SH23}),INDEX(ARRAYFORMULA({OccupancyAdd"&amp;"resses&amp;"" ""&amp; OccupancyUnits,'Tenant Occupancy'!SH$5:SH23}),0,2)&lt;&gt;""""),2,FALSE),IF(SG11=TODAY(),""Today"",)))))"),"")</f>
        <v/>
      </c>
      <c r="SH14" s="3" t="str">
        <f>IFERROR(__xludf.DUMMYFUNCTION("IF(ISBLANK($A14),, IF((ARRAYFORMULA(SUM(COUNTIFS(OccupancyAddresses,$A14,OccupancyUnits, $B14, 'Tenant Occupancy'!SI$5:SI23,{""&gt;0"",""Occupied"",""Late""}))))&gt;1,""Multiple Bookings"", IF(SUMIFS( 'Tenant Occupancy'!SI$5:SI23,OccupancyUnits,$B14,OccupancyAd"&amp;"dresses,$A14)&gt;0,SUMIFS('Tenant Occupancy'!SI$5:SI23,OccupancyUnits,$B14,OccupancyAddresses,$A14),IFERROR(VLOOKUP($A14&amp;"" ""&amp;$B14, FILTER(ARRAYFORMULA({OccupancyAddresses&amp;"" ""&amp; OccupancyUnits,'Tenant Occupancy'!SI$5:SI23}),INDEX(ARRAYFORMULA({OccupancyAdd"&amp;"resses&amp;"" ""&amp; OccupancyUnits,'Tenant Occupancy'!SI$5:SI23}),0,2)&lt;&gt;""""),2,FALSE),IF(SH11=TODAY(),""Today"",)))))"),"")</f>
        <v/>
      </c>
      <c r="SI14" s="3" t="str">
        <f>IFERROR(__xludf.DUMMYFUNCTION("IF(ISBLANK($A14),, IF((ARRAYFORMULA(SUM(COUNTIFS(OccupancyAddresses,$A14,OccupancyUnits, $B14, 'Tenant Occupancy'!SJ$5:SJ23,{""&gt;0"",""Occupied"",""Late""}))))&gt;1,""Multiple Bookings"", IF(SUMIFS( 'Tenant Occupancy'!SJ$5:SJ23,OccupancyUnits,$B14,OccupancyAd"&amp;"dresses,$A14)&gt;0,SUMIFS('Tenant Occupancy'!SJ$5:SJ23,OccupancyUnits,$B14,OccupancyAddresses,$A14),IFERROR(VLOOKUP($A14&amp;"" ""&amp;$B14, FILTER(ARRAYFORMULA({OccupancyAddresses&amp;"" ""&amp; OccupancyUnits,'Tenant Occupancy'!SJ$5:SJ23}),INDEX(ARRAYFORMULA({OccupancyAdd"&amp;"resses&amp;"" ""&amp; OccupancyUnits,'Tenant Occupancy'!SJ$5:SJ23}),0,2)&lt;&gt;""""),2,FALSE),IF(SI11=TODAY(),""Today"",)))))"),"")</f>
        <v/>
      </c>
      <c r="SJ14" s="3" t="str">
        <f>IFERROR(__xludf.DUMMYFUNCTION("IF(ISBLANK($A14),, IF((ARRAYFORMULA(SUM(COUNTIFS(OccupancyAddresses,$A14,OccupancyUnits, $B14, 'Tenant Occupancy'!SK$5:SK23,{""&gt;0"",""Occupied"",""Late""}))))&gt;1,""Multiple Bookings"", IF(SUMIFS( 'Tenant Occupancy'!SK$5:SK23,OccupancyUnits,$B14,OccupancyAd"&amp;"dresses,$A14)&gt;0,SUMIFS('Tenant Occupancy'!SK$5:SK23,OccupancyUnits,$B14,OccupancyAddresses,$A14),IFERROR(VLOOKUP($A14&amp;"" ""&amp;$B14, FILTER(ARRAYFORMULA({OccupancyAddresses&amp;"" ""&amp; OccupancyUnits,'Tenant Occupancy'!SK$5:SK23}),INDEX(ARRAYFORMULA({OccupancyAdd"&amp;"resses&amp;"" ""&amp; OccupancyUnits,'Tenant Occupancy'!SK$5:SK23}),0,2)&lt;&gt;""""),2,FALSE),IF(SJ11=TODAY(),""Today"",)))))"),"")</f>
        <v/>
      </c>
      <c r="SK14" s="3" t="str">
        <f>IFERROR(__xludf.DUMMYFUNCTION("IF(ISBLANK($A14),, IF((ARRAYFORMULA(SUM(COUNTIFS(OccupancyAddresses,$A14,OccupancyUnits, $B14, 'Tenant Occupancy'!SL$5:SL23,{""&gt;0"",""Occupied"",""Late""}))))&gt;1,""Multiple Bookings"", IF(SUMIFS( 'Tenant Occupancy'!SL$5:SL23,OccupancyUnits,$B14,OccupancyAd"&amp;"dresses,$A14)&gt;0,SUMIFS('Tenant Occupancy'!SL$5:SL23,OccupancyUnits,$B14,OccupancyAddresses,$A14),IFERROR(VLOOKUP($A14&amp;"" ""&amp;$B14, FILTER(ARRAYFORMULA({OccupancyAddresses&amp;"" ""&amp; OccupancyUnits,'Tenant Occupancy'!SL$5:SL23}),INDEX(ARRAYFORMULA({OccupancyAdd"&amp;"resses&amp;"" ""&amp; OccupancyUnits,'Tenant Occupancy'!SL$5:SL23}),0,2)&lt;&gt;""""),2,FALSE),IF(SK11=TODAY(),""Today"",)))))"),"")</f>
        <v/>
      </c>
      <c r="SL14" s="3" t="str">
        <f>IFERROR(__xludf.DUMMYFUNCTION("IF(ISBLANK($A14),, IF((ARRAYFORMULA(SUM(COUNTIFS(OccupancyAddresses,$A14,OccupancyUnits, $B14, 'Tenant Occupancy'!SM$5:SM23,{""&gt;0"",""Occupied"",""Late""}))))&gt;1,""Multiple Bookings"", IF(SUMIFS( 'Tenant Occupancy'!SM$5:SM23,OccupancyUnits,$B14,OccupancyAd"&amp;"dresses,$A14)&gt;0,SUMIFS('Tenant Occupancy'!SM$5:SM23,OccupancyUnits,$B14,OccupancyAddresses,$A14),IFERROR(VLOOKUP($A14&amp;"" ""&amp;$B14, FILTER(ARRAYFORMULA({OccupancyAddresses&amp;"" ""&amp; OccupancyUnits,'Tenant Occupancy'!SM$5:SM23}),INDEX(ARRAYFORMULA({OccupancyAdd"&amp;"resses&amp;"" ""&amp; OccupancyUnits,'Tenant Occupancy'!SM$5:SM23}),0,2)&lt;&gt;""""),2,FALSE),IF(SL11=TODAY(),""Today"",)))))"),"")</f>
        <v/>
      </c>
      <c r="SM14" s="3" t="str">
        <f>IFERROR(__xludf.DUMMYFUNCTION("IF(ISBLANK($A14),, IF((ARRAYFORMULA(SUM(COUNTIFS(OccupancyAddresses,$A14,OccupancyUnits, $B14, 'Tenant Occupancy'!SN$5:SN23,{""&gt;0"",""Occupied"",""Late""}))))&gt;1,""Multiple Bookings"", IF(SUMIFS( 'Tenant Occupancy'!SN$5:SN23,OccupancyUnits,$B14,OccupancyAd"&amp;"dresses,$A14)&gt;0,SUMIFS('Tenant Occupancy'!SN$5:SN23,OccupancyUnits,$B14,OccupancyAddresses,$A14),IFERROR(VLOOKUP($A14&amp;"" ""&amp;$B14, FILTER(ARRAYFORMULA({OccupancyAddresses&amp;"" ""&amp; OccupancyUnits,'Tenant Occupancy'!SN$5:SN23}),INDEX(ARRAYFORMULA({OccupancyAdd"&amp;"resses&amp;"" ""&amp; OccupancyUnits,'Tenant Occupancy'!SN$5:SN23}),0,2)&lt;&gt;""""),2,FALSE),IF(SM11=TODAY(),""Today"",)))))"),"")</f>
        <v/>
      </c>
      <c r="SN14" s="3" t="str">
        <f>IFERROR(__xludf.DUMMYFUNCTION("IF(ISBLANK($A14),, IF((ARRAYFORMULA(SUM(COUNTIFS(OccupancyAddresses,$A14,OccupancyUnits, $B14, 'Tenant Occupancy'!SO$5:SO23,{""&gt;0"",""Occupied"",""Late""}))))&gt;1,""Multiple Bookings"", IF(SUMIFS( 'Tenant Occupancy'!SO$5:SO23,OccupancyUnits,$B14,OccupancyAd"&amp;"dresses,$A14)&gt;0,SUMIFS('Tenant Occupancy'!SO$5:SO23,OccupancyUnits,$B14,OccupancyAddresses,$A14),IFERROR(VLOOKUP($A14&amp;"" ""&amp;$B14, FILTER(ARRAYFORMULA({OccupancyAddresses&amp;"" ""&amp; OccupancyUnits,'Tenant Occupancy'!SO$5:SO23}),INDEX(ARRAYFORMULA({OccupancyAdd"&amp;"resses&amp;"" ""&amp; OccupancyUnits,'Tenant Occupancy'!SO$5:SO23}),0,2)&lt;&gt;""""),2,FALSE),IF(SN11=TODAY(),""Today"",)))))"),"")</f>
        <v/>
      </c>
      <c r="SO14" s="3" t="str">
        <f>IFERROR(__xludf.DUMMYFUNCTION("IF(ISBLANK($A14),, IF((ARRAYFORMULA(SUM(COUNTIFS(OccupancyAddresses,$A14,OccupancyUnits, $B14, 'Tenant Occupancy'!SP$5:SP23,{""&gt;0"",""Occupied"",""Late""}))))&gt;1,""Multiple Bookings"", IF(SUMIFS( 'Tenant Occupancy'!SP$5:SP23,OccupancyUnits,$B14,OccupancyAd"&amp;"dresses,$A14)&gt;0,SUMIFS('Tenant Occupancy'!SP$5:SP23,OccupancyUnits,$B14,OccupancyAddresses,$A14),IFERROR(VLOOKUP($A14&amp;"" ""&amp;$B14, FILTER(ARRAYFORMULA({OccupancyAddresses&amp;"" ""&amp; OccupancyUnits,'Tenant Occupancy'!SP$5:SP23}),INDEX(ARRAYFORMULA({OccupancyAdd"&amp;"resses&amp;"" ""&amp; OccupancyUnits,'Tenant Occupancy'!SP$5:SP23}),0,2)&lt;&gt;""""),2,FALSE),IF(SO11=TODAY(),""Today"",)))))"),"")</f>
        <v/>
      </c>
      <c r="SP14" s="3" t="str">
        <f>IFERROR(__xludf.DUMMYFUNCTION("IF(ISBLANK($A14),, IF((ARRAYFORMULA(SUM(COUNTIFS(OccupancyAddresses,$A14,OccupancyUnits, $B14, 'Tenant Occupancy'!SQ$5:SQ23,{""&gt;0"",""Occupied"",""Late""}))))&gt;1,""Multiple Bookings"", IF(SUMIFS( 'Tenant Occupancy'!SQ$5:SQ23,OccupancyUnits,$B14,OccupancyAd"&amp;"dresses,$A14)&gt;0,SUMIFS('Tenant Occupancy'!SQ$5:SQ23,OccupancyUnits,$B14,OccupancyAddresses,$A14),IFERROR(VLOOKUP($A14&amp;"" ""&amp;$B14, FILTER(ARRAYFORMULA({OccupancyAddresses&amp;"" ""&amp; OccupancyUnits,'Tenant Occupancy'!SQ$5:SQ23}),INDEX(ARRAYFORMULA({OccupancyAdd"&amp;"resses&amp;"" ""&amp; OccupancyUnits,'Tenant Occupancy'!SQ$5:SQ23}),0,2)&lt;&gt;""""),2,FALSE),IF(SP11=TODAY(),""Today"",)))))"),"")</f>
        <v/>
      </c>
      <c r="SQ14" s="3" t="str">
        <f>IFERROR(__xludf.DUMMYFUNCTION("IF(ISBLANK($A14),, IF((ARRAYFORMULA(SUM(COUNTIFS(OccupancyAddresses,$A14,OccupancyUnits, $B14, 'Tenant Occupancy'!SR$5:SR23,{""&gt;0"",""Occupied"",""Late""}))))&gt;1,""Multiple Bookings"", IF(SUMIFS( 'Tenant Occupancy'!SR$5:SR23,OccupancyUnits,$B14,OccupancyAd"&amp;"dresses,$A14)&gt;0,SUMIFS('Tenant Occupancy'!SR$5:SR23,OccupancyUnits,$B14,OccupancyAddresses,$A14),IFERROR(VLOOKUP($A14&amp;"" ""&amp;$B14, FILTER(ARRAYFORMULA({OccupancyAddresses&amp;"" ""&amp; OccupancyUnits,'Tenant Occupancy'!SR$5:SR23}),INDEX(ARRAYFORMULA({OccupancyAdd"&amp;"resses&amp;"" ""&amp; OccupancyUnits,'Tenant Occupancy'!SR$5:SR23}),0,2)&lt;&gt;""""),2,FALSE),IF(SQ11=TODAY(),""Today"",)))))"),"")</f>
        <v/>
      </c>
      <c r="SR14" s="3" t="str">
        <f>IFERROR(__xludf.DUMMYFUNCTION("IF(ISBLANK($A14),, IF((ARRAYFORMULA(SUM(COUNTIFS(OccupancyAddresses,$A14,OccupancyUnits, $B14, 'Tenant Occupancy'!SS$5:SS23,{""&gt;0"",""Occupied"",""Late""}))))&gt;1,""Multiple Bookings"", IF(SUMIFS( 'Tenant Occupancy'!SS$5:SS23,OccupancyUnits,$B14,OccupancyAd"&amp;"dresses,$A14)&gt;0,SUMIFS('Tenant Occupancy'!SS$5:SS23,OccupancyUnits,$B14,OccupancyAddresses,$A14),IFERROR(VLOOKUP($A14&amp;"" ""&amp;$B14, FILTER(ARRAYFORMULA({OccupancyAddresses&amp;"" ""&amp; OccupancyUnits,'Tenant Occupancy'!SS$5:SS23}),INDEX(ARRAYFORMULA({OccupancyAdd"&amp;"resses&amp;"" ""&amp; OccupancyUnits,'Tenant Occupancy'!SS$5:SS23}),0,2)&lt;&gt;""""),2,FALSE),IF(SR11=TODAY(),""Today"",)))))"),"")</f>
        <v/>
      </c>
      <c r="SS14" s="3" t="str">
        <f>IFERROR(__xludf.DUMMYFUNCTION("IF(ISBLANK($A14),, IF((ARRAYFORMULA(SUM(COUNTIFS(OccupancyAddresses,$A14,OccupancyUnits, $B14, 'Tenant Occupancy'!ST$5:ST23,{""&gt;0"",""Occupied"",""Late""}))))&gt;1,""Multiple Bookings"", IF(SUMIFS( 'Tenant Occupancy'!ST$5:ST23,OccupancyUnits,$B14,OccupancyAd"&amp;"dresses,$A14)&gt;0,SUMIFS('Tenant Occupancy'!ST$5:ST23,OccupancyUnits,$B14,OccupancyAddresses,$A14),IFERROR(VLOOKUP($A14&amp;"" ""&amp;$B14, FILTER(ARRAYFORMULA({OccupancyAddresses&amp;"" ""&amp; OccupancyUnits,'Tenant Occupancy'!ST$5:ST23}),INDEX(ARRAYFORMULA({OccupancyAdd"&amp;"resses&amp;"" ""&amp; OccupancyUnits,'Tenant Occupancy'!ST$5:ST23}),0,2)&lt;&gt;""""),2,FALSE),IF(SS11=TODAY(),""Today"",)))))"),"")</f>
        <v/>
      </c>
      <c r="ST14" s="3" t="str">
        <f>IFERROR(__xludf.DUMMYFUNCTION("IF(ISBLANK($A14),, IF((ARRAYFORMULA(SUM(COUNTIFS(OccupancyAddresses,$A14,OccupancyUnits, $B14, 'Tenant Occupancy'!SU$5:SU23,{""&gt;0"",""Occupied"",""Late""}))))&gt;1,""Multiple Bookings"", IF(SUMIFS( 'Tenant Occupancy'!SU$5:SU23,OccupancyUnits,$B14,OccupancyAd"&amp;"dresses,$A14)&gt;0,SUMIFS('Tenant Occupancy'!SU$5:SU23,OccupancyUnits,$B14,OccupancyAddresses,$A14),IFERROR(VLOOKUP($A14&amp;"" ""&amp;$B14, FILTER(ARRAYFORMULA({OccupancyAddresses&amp;"" ""&amp; OccupancyUnits,'Tenant Occupancy'!SU$5:SU23}),INDEX(ARRAYFORMULA({OccupancyAdd"&amp;"resses&amp;"" ""&amp; OccupancyUnits,'Tenant Occupancy'!SU$5:SU23}),0,2)&lt;&gt;""""),2,FALSE),IF(ST11=TODAY(),""Today"",)))))"),"")</f>
        <v/>
      </c>
      <c r="SU14" s="3" t="str">
        <f>IFERROR(__xludf.DUMMYFUNCTION("IF(ISBLANK($A14),, IF((ARRAYFORMULA(SUM(COUNTIFS(OccupancyAddresses,$A14,OccupancyUnits, $B14, 'Tenant Occupancy'!SV$5:SV23,{""&gt;0"",""Occupied"",""Late""}))))&gt;1,""Multiple Bookings"", IF(SUMIFS( 'Tenant Occupancy'!SV$5:SV23,OccupancyUnits,$B14,OccupancyAd"&amp;"dresses,$A14)&gt;0,SUMIFS('Tenant Occupancy'!SV$5:SV23,OccupancyUnits,$B14,OccupancyAddresses,$A14),IFERROR(VLOOKUP($A14&amp;"" ""&amp;$B14, FILTER(ARRAYFORMULA({OccupancyAddresses&amp;"" ""&amp; OccupancyUnits,'Tenant Occupancy'!SV$5:SV23}),INDEX(ARRAYFORMULA({OccupancyAdd"&amp;"resses&amp;"" ""&amp; OccupancyUnits,'Tenant Occupancy'!SV$5:SV23}),0,2)&lt;&gt;""""),2,FALSE),IF(SU11=TODAY(),""Today"",)))))"),"")</f>
        <v/>
      </c>
      <c r="SV14" s="3" t="str">
        <f>IFERROR(__xludf.DUMMYFUNCTION("IF(ISBLANK($A14),, IF((ARRAYFORMULA(SUM(COUNTIFS(OccupancyAddresses,$A14,OccupancyUnits, $B14, 'Tenant Occupancy'!SW$5:SW23,{""&gt;0"",""Occupied"",""Late""}))))&gt;1,""Multiple Bookings"", IF(SUMIFS( 'Tenant Occupancy'!SW$5:SW23,OccupancyUnits,$B14,OccupancyAd"&amp;"dresses,$A14)&gt;0,SUMIFS('Tenant Occupancy'!SW$5:SW23,OccupancyUnits,$B14,OccupancyAddresses,$A14),IFERROR(VLOOKUP($A14&amp;"" ""&amp;$B14, FILTER(ARRAYFORMULA({OccupancyAddresses&amp;"" ""&amp; OccupancyUnits,'Tenant Occupancy'!SW$5:SW23}),INDEX(ARRAYFORMULA({OccupancyAdd"&amp;"resses&amp;"" ""&amp; OccupancyUnits,'Tenant Occupancy'!SW$5:SW23}),0,2)&lt;&gt;""""),2,FALSE),IF(SV11=TODAY(),""Today"",)))))"),"")</f>
        <v/>
      </c>
      <c r="SW14" s="3" t="str">
        <f>IFERROR(__xludf.DUMMYFUNCTION("IF(ISBLANK($A14),, IF((ARRAYFORMULA(SUM(COUNTIFS(OccupancyAddresses,$A14,OccupancyUnits, $B14, 'Tenant Occupancy'!SX$5:SX23,{""&gt;0"",""Occupied"",""Late""}))))&gt;1,""Multiple Bookings"", IF(SUMIFS( 'Tenant Occupancy'!SX$5:SX23,OccupancyUnits,$B14,OccupancyAd"&amp;"dresses,$A14)&gt;0,SUMIFS('Tenant Occupancy'!SX$5:SX23,OccupancyUnits,$B14,OccupancyAddresses,$A14),IFERROR(VLOOKUP($A14&amp;"" ""&amp;$B14, FILTER(ARRAYFORMULA({OccupancyAddresses&amp;"" ""&amp; OccupancyUnits,'Tenant Occupancy'!SX$5:SX23}),INDEX(ARRAYFORMULA({OccupancyAdd"&amp;"resses&amp;"" ""&amp; OccupancyUnits,'Tenant Occupancy'!SX$5:SX23}),0,2)&lt;&gt;""""),2,FALSE),IF(SW11=TODAY(),""Today"",)))))"),"")</f>
        <v/>
      </c>
      <c r="SX14" s="3" t="str">
        <f>IFERROR(__xludf.DUMMYFUNCTION("IF(ISBLANK($A14),, IF((ARRAYFORMULA(SUM(COUNTIFS(OccupancyAddresses,$A14,OccupancyUnits, $B14, 'Tenant Occupancy'!SY$5:SY23,{""&gt;0"",""Occupied"",""Late""}))))&gt;1,""Multiple Bookings"", IF(SUMIFS( 'Tenant Occupancy'!SY$5:SY23,OccupancyUnits,$B14,OccupancyAd"&amp;"dresses,$A14)&gt;0,SUMIFS('Tenant Occupancy'!SY$5:SY23,OccupancyUnits,$B14,OccupancyAddresses,$A14),IFERROR(VLOOKUP($A14&amp;"" ""&amp;$B14, FILTER(ARRAYFORMULA({OccupancyAddresses&amp;"" ""&amp; OccupancyUnits,'Tenant Occupancy'!SY$5:SY23}),INDEX(ARRAYFORMULA({OccupancyAdd"&amp;"resses&amp;"" ""&amp; OccupancyUnits,'Tenant Occupancy'!SY$5:SY23}),0,2)&lt;&gt;""""),2,FALSE),IF(SX11=TODAY(),""Today"",)))))"),"")</f>
        <v/>
      </c>
      <c r="SY14" s="3" t="str">
        <f>IFERROR(__xludf.DUMMYFUNCTION("IF(ISBLANK($A14),, IF((ARRAYFORMULA(SUM(COUNTIFS(OccupancyAddresses,$A14,OccupancyUnits, $B14, 'Tenant Occupancy'!SZ$5:SZ23,{""&gt;0"",""Occupied"",""Late""}))))&gt;1,""Multiple Bookings"", IF(SUMIFS( 'Tenant Occupancy'!SZ$5:SZ23,OccupancyUnits,$B14,OccupancyAd"&amp;"dresses,$A14)&gt;0,SUMIFS('Tenant Occupancy'!SZ$5:SZ23,OccupancyUnits,$B14,OccupancyAddresses,$A14),IFERROR(VLOOKUP($A14&amp;"" ""&amp;$B14, FILTER(ARRAYFORMULA({OccupancyAddresses&amp;"" ""&amp; OccupancyUnits,'Tenant Occupancy'!SZ$5:SZ23}),INDEX(ARRAYFORMULA({OccupancyAdd"&amp;"resses&amp;"" ""&amp; OccupancyUnits,'Tenant Occupancy'!SZ$5:SZ23}),0,2)&lt;&gt;""""),2,FALSE),IF(SY11=TODAY(),""Today"",)))))"),"")</f>
        <v/>
      </c>
      <c r="SZ14" s="3" t="str">
        <f>IFERROR(__xludf.DUMMYFUNCTION("IF(ISBLANK($A14),, IF((ARRAYFORMULA(SUM(COUNTIFS(OccupancyAddresses,$A14,OccupancyUnits, $B14, 'Tenant Occupancy'!TA$5:TA23,{""&gt;0"",""Occupied"",""Late""}))))&gt;1,""Multiple Bookings"", IF(SUMIFS( 'Tenant Occupancy'!TA$5:TA23,OccupancyUnits,$B14,OccupancyAd"&amp;"dresses,$A14)&gt;0,SUMIFS('Tenant Occupancy'!TA$5:TA23,OccupancyUnits,$B14,OccupancyAddresses,$A14),IFERROR(VLOOKUP($A14&amp;"" ""&amp;$B14, FILTER(ARRAYFORMULA({OccupancyAddresses&amp;"" ""&amp; OccupancyUnits,'Tenant Occupancy'!TA$5:TA23}),INDEX(ARRAYFORMULA({OccupancyAdd"&amp;"resses&amp;"" ""&amp; OccupancyUnits,'Tenant Occupancy'!TA$5:TA23}),0,2)&lt;&gt;""""),2,FALSE),IF(SZ11=TODAY(),""Today"",)))))"),"")</f>
        <v/>
      </c>
      <c r="TA14" s="3" t="str">
        <f>IFERROR(__xludf.DUMMYFUNCTION("IF(ISBLANK($A14),, IF((ARRAYFORMULA(SUM(COUNTIFS(OccupancyAddresses,$A14,OccupancyUnits, $B14, 'Tenant Occupancy'!TB$5:TB23,{""&gt;0"",""Occupied"",""Late""}))))&gt;1,""Multiple Bookings"", IF(SUMIFS( 'Tenant Occupancy'!TB$5:TB23,OccupancyUnits,$B14,OccupancyAd"&amp;"dresses,$A14)&gt;0,SUMIFS('Tenant Occupancy'!TB$5:TB23,OccupancyUnits,$B14,OccupancyAddresses,$A14),IFERROR(VLOOKUP($A14&amp;"" ""&amp;$B14, FILTER(ARRAYFORMULA({OccupancyAddresses&amp;"" ""&amp; OccupancyUnits,'Tenant Occupancy'!TB$5:TB23}),INDEX(ARRAYFORMULA({OccupancyAdd"&amp;"resses&amp;"" ""&amp; OccupancyUnits,'Tenant Occupancy'!TB$5:TB23}),0,2)&lt;&gt;""""),2,FALSE),IF(TA11=TODAY(),""Today"",)))))"),"")</f>
        <v/>
      </c>
      <c r="TB14" s="3" t="str">
        <f>IFERROR(__xludf.DUMMYFUNCTION("IF(ISBLANK($A14),, IF((ARRAYFORMULA(SUM(COUNTIFS(OccupancyAddresses,$A14,OccupancyUnits, $B14, 'Tenant Occupancy'!TC$5:TC23,{""&gt;0"",""Occupied"",""Late""}))))&gt;1,""Multiple Bookings"", IF(SUMIFS( 'Tenant Occupancy'!TC$5:TC23,OccupancyUnits,$B14,OccupancyAd"&amp;"dresses,$A14)&gt;0,SUMIFS('Tenant Occupancy'!TC$5:TC23,OccupancyUnits,$B14,OccupancyAddresses,$A14),IFERROR(VLOOKUP($A14&amp;"" ""&amp;$B14, FILTER(ARRAYFORMULA({OccupancyAddresses&amp;"" ""&amp; OccupancyUnits,'Tenant Occupancy'!TC$5:TC23}),INDEX(ARRAYFORMULA({OccupancyAdd"&amp;"resses&amp;"" ""&amp; OccupancyUnits,'Tenant Occupancy'!TC$5:TC23}),0,2)&lt;&gt;""""),2,FALSE),IF(TB11=TODAY(),""Today"",)))))"),"")</f>
        <v/>
      </c>
      <c r="TC14" s="3" t="str">
        <f>IFERROR(__xludf.DUMMYFUNCTION("IF(ISBLANK($A14),, IF((ARRAYFORMULA(SUM(COUNTIFS(OccupancyAddresses,$A14,OccupancyUnits, $B14, 'Tenant Occupancy'!TD$5:TD23,{""&gt;0"",""Occupied"",""Late""}))))&gt;1,""Multiple Bookings"", IF(SUMIFS( 'Tenant Occupancy'!TD$5:TD23,OccupancyUnits,$B14,OccupancyAd"&amp;"dresses,$A14)&gt;0,SUMIFS('Tenant Occupancy'!TD$5:TD23,OccupancyUnits,$B14,OccupancyAddresses,$A14),IFERROR(VLOOKUP($A14&amp;"" ""&amp;$B14, FILTER(ARRAYFORMULA({OccupancyAddresses&amp;"" ""&amp; OccupancyUnits,'Tenant Occupancy'!TD$5:TD23}),INDEX(ARRAYFORMULA({OccupancyAdd"&amp;"resses&amp;"" ""&amp; OccupancyUnits,'Tenant Occupancy'!TD$5:TD23}),0,2)&lt;&gt;""""),2,FALSE),IF(TC11=TODAY(),""Today"",)))))"),"")</f>
        <v/>
      </c>
      <c r="TD14" s="3" t="str">
        <f>IFERROR(__xludf.DUMMYFUNCTION("IF(ISBLANK($A14),, IF((ARRAYFORMULA(SUM(COUNTIFS(OccupancyAddresses,$A14,OccupancyUnits, $B14, 'Tenant Occupancy'!TE$5:TE23,{""&gt;0"",""Occupied"",""Late""}))))&gt;1,""Multiple Bookings"", IF(SUMIFS( 'Tenant Occupancy'!TE$5:TE23,OccupancyUnits,$B14,OccupancyAd"&amp;"dresses,$A14)&gt;0,SUMIFS('Tenant Occupancy'!TE$5:TE23,OccupancyUnits,$B14,OccupancyAddresses,$A14),IFERROR(VLOOKUP($A14&amp;"" ""&amp;$B14, FILTER(ARRAYFORMULA({OccupancyAddresses&amp;"" ""&amp; OccupancyUnits,'Tenant Occupancy'!TE$5:TE23}),INDEX(ARRAYFORMULA({OccupancyAdd"&amp;"resses&amp;"" ""&amp; OccupancyUnits,'Tenant Occupancy'!TE$5:TE23}),0,2)&lt;&gt;""""),2,FALSE),IF(TD11=TODAY(),""Today"",)))))"),"")</f>
        <v/>
      </c>
      <c r="TE14" s="3" t="str">
        <f>IFERROR(__xludf.DUMMYFUNCTION("IF(ISBLANK($A14),, IF((ARRAYFORMULA(SUM(COUNTIFS(OccupancyAddresses,$A14,OccupancyUnits, $B14, 'Tenant Occupancy'!TF$5:TF23,{""&gt;0"",""Occupied"",""Late""}))))&gt;1,""Multiple Bookings"", IF(SUMIFS( 'Tenant Occupancy'!TF$5:TF23,OccupancyUnits,$B14,OccupancyAd"&amp;"dresses,$A14)&gt;0,SUMIFS('Tenant Occupancy'!TF$5:TF23,OccupancyUnits,$B14,OccupancyAddresses,$A14),IFERROR(VLOOKUP($A14&amp;"" ""&amp;$B14, FILTER(ARRAYFORMULA({OccupancyAddresses&amp;"" ""&amp; OccupancyUnits,'Tenant Occupancy'!TF$5:TF23}),INDEX(ARRAYFORMULA({OccupancyAdd"&amp;"resses&amp;"" ""&amp; OccupancyUnits,'Tenant Occupancy'!TF$5:TF23}),0,2)&lt;&gt;""""),2,FALSE),IF(TE11=TODAY(),""Today"",)))))"),"")</f>
        <v/>
      </c>
      <c r="TF14" s="3" t="str">
        <f>IFERROR(__xludf.DUMMYFUNCTION("IF(ISBLANK($A14),, IF((ARRAYFORMULA(SUM(COUNTIFS(OccupancyAddresses,$A14,OccupancyUnits, $B14, 'Tenant Occupancy'!TG$5:TG23,{""&gt;0"",""Occupied"",""Late""}))))&gt;1,""Multiple Bookings"", IF(SUMIFS( 'Tenant Occupancy'!TG$5:TG23,OccupancyUnits,$B14,OccupancyAd"&amp;"dresses,$A14)&gt;0,SUMIFS('Tenant Occupancy'!TG$5:TG23,OccupancyUnits,$B14,OccupancyAddresses,$A14),IFERROR(VLOOKUP($A14&amp;"" ""&amp;$B14, FILTER(ARRAYFORMULA({OccupancyAddresses&amp;"" ""&amp; OccupancyUnits,'Tenant Occupancy'!TG$5:TG23}),INDEX(ARRAYFORMULA({OccupancyAdd"&amp;"resses&amp;"" ""&amp; OccupancyUnits,'Tenant Occupancy'!TG$5:TG23}),0,2)&lt;&gt;""""),2,FALSE),IF(TF11=TODAY(),""Today"",)))))"),"")</f>
        <v/>
      </c>
      <c r="TG14" s="3" t="str">
        <f>IFERROR(__xludf.DUMMYFUNCTION("IF(ISBLANK($A14),, IF((ARRAYFORMULA(SUM(COUNTIFS(OccupancyAddresses,$A14,OccupancyUnits, $B14, 'Tenant Occupancy'!TH$5:TH23,{""&gt;0"",""Occupied"",""Late""}))))&gt;1,""Multiple Bookings"", IF(SUMIFS( 'Tenant Occupancy'!TH$5:TH23,OccupancyUnits,$B14,OccupancyAd"&amp;"dresses,$A14)&gt;0,SUMIFS('Tenant Occupancy'!TH$5:TH23,OccupancyUnits,$B14,OccupancyAddresses,$A14),IFERROR(VLOOKUP($A14&amp;"" ""&amp;$B14, FILTER(ARRAYFORMULA({OccupancyAddresses&amp;"" ""&amp; OccupancyUnits,'Tenant Occupancy'!TH$5:TH23}),INDEX(ARRAYFORMULA({OccupancyAdd"&amp;"resses&amp;"" ""&amp; OccupancyUnits,'Tenant Occupancy'!TH$5:TH23}),0,2)&lt;&gt;""""),2,FALSE),IF(TG11=TODAY(),""Today"",)))))"),"")</f>
        <v/>
      </c>
      <c r="TH14" s="3" t="str">
        <f>IFERROR(__xludf.DUMMYFUNCTION("IF(ISBLANK($A14),, IF((ARRAYFORMULA(SUM(COUNTIFS(OccupancyAddresses,$A14,OccupancyUnits, $B14, 'Tenant Occupancy'!TI$5:TI23,{""&gt;0"",""Occupied"",""Late""}))))&gt;1,""Multiple Bookings"", IF(SUMIFS( 'Tenant Occupancy'!TI$5:TI23,OccupancyUnits,$B14,OccupancyAd"&amp;"dresses,$A14)&gt;0,SUMIFS('Tenant Occupancy'!TI$5:TI23,OccupancyUnits,$B14,OccupancyAddresses,$A14),IFERROR(VLOOKUP($A14&amp;"" ""&amp;$B14, FILTER(ARRAYFORMULA({OccupancyAddresses&amp;"" ""&amp; OccupancyUnits,'Tenant Occupancy'!TI$5:TI23}),INDEX(ARRAYFORMULA({OccupancyAdd"&amp;"resses&amp;"" ""&amp; OccupancyUnits,'Tenant Occupancy'!TI$5:TI23}),0,2)&lt;&gt;""""),2,FALSE),IF(TH11=TODAY(),""Today"",)))))"),"")</f>
        <v/>
      </c>
      <c r="TI14" s="3" t="str">
        <f>IFERROR(__xludf.DUMMYFUNCTION("IF(ISBLANK($A14),, IF((ARRAYFORMULA(SUM(COUNTIFS(OccupancyAddresses,$A14,OccupancyUnits, $B14, 'Tenant Occupancy'!TJ$5:TJ23,{""&gt;0"",""Occupied"",""Late""}))))&gt;1,""Multiple Bookings"", IF(SUMIFS( 'Tenant Occupancy'!TJ$5:TJ23,OccupancyUnits,$B14,OccupancyAd"&amp;"dresses,$A14)&gt;0,SUMIFS('Tenant Occupancy'!TJ$5:TJ23,OccupancyUnits,$B14,OccupancyAddresses,$A14),IFERROR(VLOOKUP($A14&amp;"" ""&amp;$B14, FILTER(ARRAYFORMULA({OccupancyAddresses&amp;"" ""&amp; OccupancyUnits,'Tenant Occupancy'!TJ$5:TJ23}),INDEX(ARRAYFORMULA({OccupancyAdd"&amp;"resses&amp;"" ""&amp; OccupancyUnits,'Tenant Occupancy'!TJ$5:TJ23}),0,2)&lt;&gt;""""),2,FALSE),IF(TI11=TODAY(),""Today"",)))))"),"")</f>
        <v/>
      </c>
      <c r="TJ14" s="3" t="str">
        <f>IFERROR(__xludf.DUMMYFUNCTION("IF(ISBLANK($A14),, IF((ARRAYFORMULA(SUM(COUNTIFS(OccupancyAddresses,$A14,OccupancyUnits, $B14, 'Tenant Occupancy'!TK$5:TK23,{""&gt;0"",""Occupied"",""Late""}))))&gt;1,""Multiple Bookings"", IF(SUMIFS( 'Tenant Occupancy'!TK$5:TK23,OccupancyUnits,$B14,OccupancyAd"&amp;"dresses,$A14)&gt;0,SUMIFS('Tenant Occupancy'!TK$5:TK23,OccupancyUnits,$B14,OccupancyAddresses,$A14),IFERROR(VLOOKUP($A14&amp;"" ""&amp;$B14, FILTER(ARRAYFORMULA({OccupancyAddresses&amp;"" ""&amp; OccupancyUnits,'Tenant Occupancy'!TK$5:TK23}),INDEX(ARRAYFORMULA({OccupancyAdd"&amp;"resses&amp;"" ""&amp; OccupancyUnits,'Tenant Occupancy'!TK$5:TK23}),0,2)&lt;&gt;""""),2,FALSE),IF(TJ11=TODAY(),""Today"",)))))"),"")</f>
        <v/>
      </c>
      <c r="TK14" s="3" t="str">
        <f>IFERROR(__xludf.DUMMYFUNCTION("IF(ISBLANK($A14),, IF((ARRAYFORMULA(SUM(COUNTIFS(OccupancyAddresses,$A14,OccupancyUnits, $B14, 'Tenant Occupancy'!TL$5:TL23,{""&gt;0"",""Occupied"",""Late""}))))&gt;1,""Multiple Bookings"", IF(SUMIFS( 'Tenant Occupancy'!TL$5:TL23,OccupancyUnits,$B14,OccupancyAd"&amp;"dresses,$A14)&gt;0,SUMIFS('Tenant Occupancy'!TL$5:TL23,OccupancyUnits,$B14,OccupancyAddresses,$A14),IFERROR(VLOOKUP($A14&amp;"" ""&amp;$B14, FILTER(ARRAYFORMULA({OccupancyAddresses&amp;"" ""&amp; OccupancyUnits,'Tenant Occupancy'!TL$5:TL23}),INDEX(ARRAYFORMULA({OccupancyAdd"&amp;"resses&amp;"" ""&amp; OccupancyUnits,'Tenant Occupancy'!TL$5:TL23}),0,2)&lt;&gt;""""),2,FALSE),IF(TK11=TODAY(),""Today"",)))))"),"")</f>
        <v/>
      </c>
      <c r="TL14" s="3" t="str">
        <f>IFERROR(__xludf.DUMMYFUNCTION("IF(ISBLANK($A14),, IF((ARRAYFORMULA(SUM(COUNTIFS(OccupancyAddresses,$A14,OccupancyUnits, $B14, 'Tenant Occupancy'!TM$5:TM23,{""&gt;0"",""Occupied"",""Late""}))))&gt;1,""Multiple Bookings"", IF(SUMIFS( 'Tenant Occupancy'!TM$5:TM23,OccupancyUnits,$B14,OccupancyAd"&amp;"dresses,$A14)&gt;0,SUMIFS('Tenant Occupancy'!TM$5:TM23,OccupancyUnits,$B14,OccupancyAddresses,$A14),IFERROR(VLOOKUP($A14&amp;"" ""&amp;$B14, FILTER(ARRAYFORMULA({OccupancyAddresses&amp;"" ""&amp; OccupancyUnits,'Tenant Occupancy'!TM$5:TM23}),INDEX(ARRAYFORMULA({OccupancyAdd"&amp;"resses&amp;"" ""&amp; OccupancyUnits,'Tenant Occupancy'!TM$5:TM23}),0,2)&lt;&gt;""""),2,FALSE),IF(TL11=TODAY(),""Today"",)))))"),"")</f>
        <v/>
      </c>
      <c r="TM14" s="3" t="str">
        <f>IFERROR(__xludf.DUMMYFUNCTION("IF(ISBLANK($A14),, IF((ARRAYFORMULA(SUM(COUNTIFS(OccupancyAddresses,$A14,OccupancyUnits, $B14, 'Tenant Occupancy'!TN$5:TN23,{""&gt;0"",""Occupied"",""Late""}))))&gt;1,""Multiple Bookings"", IF(SUMIFS( 'Tenant Occupancy'!TN$5:TN23,OccupancyUnits,$B14,OccupancyAd"&amp;"dresses,$A14)&gt;0,SUMIFS('Tenant Occupancy'!TN$5:TN23,OccupancyUnits,$B14,OccupancyAddresses,$A14),IFERROR(VLOOKUP($A14&amp;"" ""&amp;$B14, FILTER(ARRAYFORMULA({OccupancyAddresses&amp;"" ""&amp; OccupancyUnits,'Tenant Occupancy'!TN$5:TN23}),INDEX(ARRAYFORMULA({OccupancyAdd"&amp;"resses&amp;"" ""&amp; OccupancyUnits,'Tenant Occupancy'!TN$5:TN23}),0,2)&lt;&gt;""""),2,FALSE),IF(TM11=TODAY(),""Today"",)))))"),"")</f>
        <v/>
      </c>
      <c r="TN14" s="3" t="str">
        <f>IFERROR(__xludf.DUMMYFUNCTION("IF(ISBLANK($A14),, IF((ARRAYFORMULA(SUM(COUNTIFS(OccupancyAddresses,$A14,OccupancyUnits, $B14, 'Tenant Occupancy'!TO$5:TO23,{""&gt;0"",""Occupied"",""Late""}))))&gt;1,""Multiple Bookings"", IF(SUMIFS( 'Tenant Occupancy'!TO$5:TO23,OccupancyUnits,$B14,OccupancyAd"&amp;"dresses,$A14)&gt;0,SUMIFS('Tenant Occupancy'!TO$5:TO23,OccupancyUnits,$B14,OccupancyAddresses,$A14),IFERROR(VLOOKUP($A14&amp;"" ""&amp;$B14, FILTER(ARRAYFORMULA({OccupancyAddresses&amp;"" ""&amp; OccupancyUnits,'Tenant Occupancy'!TO$5:TO23}),INDEX(ARRAYFORMULA({OccupancyAdd"&amp;"resses&amp;"" ""&amp; OccupancyUnits,'Tenant Occupancy'!TO$5:TO23}),0,2)&lt;&gt;""""),2,FALSE),IF(TN11=TODAY(),""Today"",)))))"),"")</f>
        <v/>
      </c>
      <c r="TO14" s="3" t="str">
        <f>IFERROR(__xludf.DUMMYFUNCTION("IF(ISBLANK($A14),, IF((ARRAYFORMULA(SUM(COUNTIFS(OccupancyAddresses,$A14,OccupancyUnits, $B14, 'Tenant Occupancy'!TP$5:TP23,{""&gt;0"",""Occupied"",""Late""}))))&gt;1,""Multiple Bookings"", IF(SUMIFS( 'Tenant Occupancy'!TP$5:TP23,OccupancyUnits,$B14,OccupancyAd"&amp;"dresses,$A14)&gt;0,SUMIFS('Tenant Occupancy'!TP$5:TP23,OccupancyUnits,$B14,OccupancyAddresses,$A14),IFERROR(VLOOKUP($A14&amp;"" ""&amp;$B14, FILTER(ARRAYFORMULA({OccupancyAddresses&amp;"" ""&amp; OccupancyUnits,'Tenant Occupancy'!TP$5:TP23}),INDEX(ARRAYFORMULA({OccupancyAdd"&amp;"resses&amp;"" ""&amp; OccupancyUnits,'Tenant Occupancy'!TP$5:TP23}),0,2)&lt;&gt;""""),2,FALSE),IF(TO11=TODAY(),""Today"",)))))"),"")</f>
        <v/>
      </c>
      <c r="TP14" s="3" t="str">
        <f>IFERROR(__xludf.DUMMYFUNCTION("IF(ISBLANK($A14),, IF((ARRAYFORMULA(SUM(COUNTIFS(OccupancyAddresses,$A14,OccupancyUnits, $B14, 'Tenant Occupancy'!TQ$5:TQ23,{""&gt;0"",""Occupied"",""Late""}))))&gt;1,""Multiple Bookings"", IF(SUMIFS( 'Tenant Occupancy'!TQ$5:TQ23,OccupancyUnits,$B14,OccupancyAd"&amp;"dresses,$A14)&gt;0,SUMIFS('Tenant Occupancy'!TQ$5:TQ23,OccupancyUnits,$B14,OccupancyAddresses,$A14),IFERROR(VLOOKUP($A14&amp;"" ""&amp;$B14, FILTER(ARRAYFORMULA({OccupancyAddresses&amp;"" ""&amp; OccupancyUnits,'Tenant Occupancy'!TQ$5:TQ23}),INDEX(ARRAYFORMULA({OccupancyAdd"&amp;"resses&amp;"" ""&amp; OccupancyUnits,'Tenant Occupancy'!TQ$5:TQ23}),0,2)&lt;&gt;""""),2,FALSE),IF(TP11=TODAY(),""Today"",)))))"),"")</f>
        <v/>
      </c>
      <c r="TQ14" s="3" t="str">
        <f>IFERROR(__xludf.DUMMYFUNCTION("IF(ISBLANK($A14),, IF((ARRAYFORMULA(SUM(COUNTIFS(OccupancyAddresses,$A14,OccupancyUnits, $B14, 'Tenant Occupancy'!TR$5:TR23,{""&gt;0"",""Occupied"",""Late""}))))&gt;1,""Multiple Bookings"", IF(SUMIFS( 'Tenant Occupancy'!TR$5:TR23,OccupancyUnits,$B14,OccupancyAd"&amp;"dresses,$A14)&gt;0,SUMIFS('Tenant Occupancy'!TR$5:TR23,OccupancyUnits,$B14,OccupancyAddresses,$A14),IFERROR(VLOOKUP($A14&amp;"" ""&amp;$B14, FILTER(ARRAYFORMULA({OccupancyAddresses&amp;"" ""&amp; OccupancyUnits,'Tenant Occupancy'!TR$5:TR23}),INDEX(ARRAYFORMULA({OccupancyAdd"&amp;"resses&amp;"" ""&amp; OccupancyUnits,'Tenant Occupancy'!TR$5:TR23}),0,2)&lt;&gt;""""),2,FALSE),IF(TQ11=TODAY(),""Today"",)))))"),"")</f>
        <v/>
      </c>
      <c r="TR14" s="3" t="str">
        <f>IFERROR(__xludf.DUMMYFUNCTION("IF(ISBLANK($A14),, IF((ARRAYFORMULA(SUM(COUNTIFS(OccupancyAddresses,$A14,OccupancyUnits, $B14, 'Tenant Occupancy'!TS$5:TS23,{""&gt;0"",""Occupied"",""Late""}))))&gt;1,""Multiple Bookings"", IF(SUMIFS( 'Tenant Occupancy'!TS$5:TS23,OccupancyUnits,$B14,OccupancyAd"&amp;"dresses,$A14)&gt;0,SUMIFS('Tenant Occupancy'!TS$5:TS23,OccupancyUnits,$B14,OccupancyAddresses,$A14),IFERROR(VLOOKUP($A14&amp;"" ""&amp;$B14, FILTER(ARRAYFORMULA({OccupancyAddresses&amp;"" ""&amp; OccupancyUnits,'Tenant Occupancy'!TS$5:TS23}),INDEX(ARRAYFORMULA({OccupancyAdd"&amp;"resses&amp;"" ""&amp; OccupancyUnits,'Tenant Occupancy'!TS$5:TS23}),0,2)&lt;&gt;""""),2,FALSE),IF(TR11=TODAY(),""Today"",)))))"),"")</f>
        <v/>
      </c>
      <c r="TS14" s="3" t="str">
        <f>IFERROR(__xludf.DUMMYFUNCTION("IF(ISBLANK($A14),, IF((ARRAYFORMULA(SUM(COUNTIFS(OccupancyAddresses,$A14,OccupancyUnits, $B14, 'Tenant Occupancy'!TT$5:TT23,{""&gt;0"",""Occupied"",""Late""}))))&gt;1,""Multiple Bookings"", IF(SUMIFS( 'Tenant Occupancy'!TT$5:TT23,OccupancyUnits,$B14,OccupancyAd"&amp;"dresses,$A14)&gt;0,SUMIFS('Tenant Occupancy'!TT$5:TT23,OccupancyUnits,$B14,OccupancyAddresses,$A14),IFERROR(VLOOKUP($A14&amp;"" ""&amp;$B14, FILTER(ARRAYFORMULA({OccupancyAddresses&amp;"" ""&amp; OccupancyUnits,'Tenant Occupancy'!TT$5:TT23}),INDEX(ARRAYFORMULA({OccupancyAdd"&amp;"resses&amp;"" ""&amp; OccupancyUnits,'Tenant Occupancy'!TT$5:TT23}),0,2)&lt;&gt;""""),2,FALSE),IF(TS11=TODAY(),""Today"",)))))"),"")</f>
        <v/>
      </c>
      <c r="TT14" s="3" t="str">
        <f>IFERROR(__xludf.DUMMYFUNCTION("IF(ISBLANK($A14),, IF((ARRAYFORMULA(SUM(COUNTIFS(OccupancyAddresses,$A14,OccupancyUnits, $B14, 'Tenant Occupancy'!TU$5:TU23,{""&gt;0"",""Occupied"",""Late""}))))&gt;1,""Multiple Bookings"", IF(SUMIFS( 'Tenant Occupancy'!TU$5:TU23,OccupancyUnits,$B14,OccupancyAd"&amp;"dresses,$A14)&gt;0,SUMIFS('Tenant Occupancy'!TU$5:TU23,OccupancyUnits,$B14,OccupancyAddresses,$A14),IFERROR(VLOOKUP($A14&amp;"" ""&amp;$B14, FILTER(ARRAYFORMULA({OccupancyAddresses&amp;"" ""&amp; OccupancyUnits,'Tenant Occupancy'!TU$5:TU23}),INDEX(ARRAYFORMULA({OccupancyAdd"&amp;"resses&amp;"" ""&amp; OccupancyUnits,'Tenant Occupancy'!TU$5:TU23}),0,2)&lt;&gt;""""),2,FALSE),IF(TT11=TODAY(),""Today"",)))))"),"")</f>
        <v/>
      </c>
      <c r="TU14" s="3" t="str">
        <f>IFERROR(__xludf.DUMMYFUNCTION("IF(ISBLANK($A14),, IF((ARRAYFORMULA(SUM(COUNTIFS(OccupancyAddresses,$A14,OccupancyUnits, $B14, 'Tenant Occupancy'!TV$5:TV23,{""&gt;0"",""Occupied"",""Late""}))))&gt;1,""Multiple Bookings"", IF(SUMIFS( 'Tenant Occupancy'!TV$5:TV23,OccupancyUnits,$B14,OccupancyAd"&amp;"dresses,$A14)&gt;0,SUMIFS('Tenant Occupancy'!TV$5:TV23,OccupancyUnits,$B14,OccupancyAddresses,$A14),IFERROR(VLOOKUP($A14&amp;"" ""&amp;$B14, FILTER(ARRAYFORMULA({OccupancyAddresses&amp;"" ""&amp; OccupancyUnits,'Tenant Occupancy'!TV$5:TV23}),INDEX(ARRAYFORMULA({OccupancyAdd"&amp;"resses&amp;"" ""&amp; OccupancyUnits,'Tenant Occupancy'!TV$5:TV23}),0,2)&lt;&gt;""""),2,FALSE),IF(TU11=TODAY(),""Today"",)))))"),"")</f>
        <v/>
      </c>
      <c r="TV14" s="3" t="str">
        <f>IFERROR(__xludf.DUMMYFUNCTION("IF(ISBLANK($A14),, IF((ARRAYFORMULA(SUM(COUNTIFS(OccupancyAddresses,$A14,OccupancyUnits, $B14, 'Tenant Occupancy'!TW$5:TW23,{""&gt;0"",""Occupied"",""Late""}))))&gt;1,""Multiple Bookings"", IF(SUMIFS( 'Tenant Occupancy'!TW$5:TW23,OccupancyUnits,$B14,OccupancyAd"&amp;"dresses,$A14)&gt;0,SUMIFS('Tenant Occupancy'!TW$5:TW23,OccupancyUnits,$B14,OccupancyAddresses,$A14),IFERROR(VLOOKUP($A14&amp;"" ""&amp;$B14, FILTER(ARRAYFORMULA({OccupancyAddresses&amp;"" ""&amp; OccupancyUnits,'Tenant Occupancy'!TW$5:TW23}),INDEX(ARRAYFORMULA({OccupancyAdd"&amp;"resses&amp;"" ""&amp; OccupancyUnits,'Tenant Occupancy'!TW$5:TW23}),0,2)&lt;&gt;""""),2,FALSE),IF(TV11=TODAY(),""Today"",)))))"),"")</f>
        <v/>
      </c>
      <c r="TW14" s="3" t="str">
        <f>IFERROR(__xludf.DUMMYFUNCTION("IF(ISBLANK($A14),, IF((ARRAYFORMULA(SUM(COUNTIFS(OccupancyAddresses,$A14,OccupancyUnits, $B14, 'Tenant Occupancy'!TX$5:TX23,{""&gt;0"",""Occupied"",""Late""}))))&gt;1,""Multiple Bookings"", IF(SUMIFS( 'Tenant Occupancy'!TX$5:TX23,OccupancyUnits,$B14,OccupancyAd"&amp;"dresses,$A14)&gt;0,SUMIFS('Tenant Occupancy'!TX$5:TX23,OccupancyUnits,$B14,OccupancyAddresses,$A14),IFERROR(VLOOKUP($A14&amp;"" ""&amp;$B14, FILTER(ARRAYFORMULA({OccupancyAddresses&amp;"" ""&amp; OccupancyUnits,'Tenant Occupancy'!TX$5:TX23}),INDEX(ARRAYFORMULA({OccupancyAdd"&amp;"resses&amp;"" ""&amp; OccupancyUnits,'Tenant Occupancy'!TX$5:TX23}),0,2)&lt;&gt;""""),2,FALSE),IF(TW11=TODAY(),""Today"",)))))"),"")</f>
        <v/>
      </c>
      <c r="TX14" s="3" t="str">
        <f>IFERROR(__xludf.DUMMYFUNCTION("IF(ISBLANK($A14),, IF((ARRAYFORMULA(SUM(COUNTIFS(OccupancyAddresses,$A14,OccupancyUnits, $B14, 'Tenant Occupancy'!TY$5:TY23,{""&gt;0"",""Occupied"",""Late""}))))&gt;1,""Multiple Bookings"", IF(SUMIFS( 'Tenant Occupancy'!TY$5:TY23,OccupancyUnits,$B14,OccupancyAd"&amp;"dresses,$A14)&gt;0,SUMIFS('Tenant Occupancy'!TY$5:TY23,OccupancyUnits,$B14,OccupancyAddresses,$A14),IFERROR(VLOOKUP($A14&amp;"" ""&amp;$B14, FILTER(ARRAYFORMULA({OccupancyAddresses&amp;"" ""&amp; OccupancyUnits,'Tenant Occupancy'!TY$5:TY23}),INDEX(ARRAYFORMULA({OccupancyAdd"&amp;"resses&amp;"" ""&amp; OccupancyUnits,'Tenant Occupancy'!TY$5:TY23}),0,2)&lt;&gt;""""),2,FALSE),IF(TX11=TODAY(),""Today"",)))))"),"")</f>
        <v/>
      </c>
      <c r="TY14" s="3" t="str">
        <f>IFERROR(__xludf.DUMMYFUNCTION("IF(ISBLANK($A14),, IF((ARRAYFORMULA(SUM(COUNTIFS(OccupancyAddresses,$A14,OccupancyUnits, $B14, 'Tenant Occupancy'!TZ$5:TZ23,{""&gt;0"",""Occupied"",""Late""}))))&gt;1,""Multiple Bookings"", IF(SUMIFS( 'Tenant Occupancy'!TZ$5:TZ23,OccupancyUnits,$B14,OccupancyAd"&amp;"dresses,$A14)&gt;0,SUMIFS('Tenant Occupancy'!TZ$5:TZ23,OccupancyUnits,$B14,OccupancyAddresses,$A14),IFERROR(VLOOKUP($A14&amp;"" ""&amp;$B14, FILTER(ARRAYFORMULA({OccupancyAddresses&amp;"" ""&amp; OccupancyUnits,'Tenant Occupancy'!TZ$5:TZ23}),INDEX(ARRAYFORMULA({OccupancyAdd"&amp;"resses&amp;"" ""&amp; OccupancyUnits,'Tenant Occupancy'!TZ$5:TZ23}),0,2)&lt;&gt;""""),2,FALSE),IF(TY11=TODAY(),""Today"",)))))"),"")</f>
        <v/>
      </c>
      <c r="TZ14" s="3" t="str">
        <f>IFERROR(__xludf.DUMMYFUNCTION("IF(ISBLANK($A14),, IF((ARRAYFORMULA(SUM(COUNTIFS(OccupancyAddresses,$A14,OccupancyUnits, $B14, 'Tenant Occupancy'!UA$5:UA23,{""&gt;0"",""Occupied"",""Late""}))))&gt;1,""Multiple Bookings"", IF(SUMIFS( 'Tenant Occupancy'!UA$5:UA23,OccupancyUnits,$B14,OccupancyAd"&amp;"dresses,$A14)&gt;0,SUMIFS('Tenant Occupancy'!UA$5:UA23,OccupancyUnits,$B14,OccupancyAddresses,$A14),IFERROR(VLOOKUP($A14&amp;"" ""&amp;$B14, FILTER(ARRAYFORMULA({OccupancyAddresses&amp;"" ""&amp; OccupancyUnits,'Tenant Occupancy'!UA$5:UA23}),INDEX(ARRAYFORMULA({OccupancyAdd"&amp;"resses&amp;"" ""&amp; OccupancyUnits,'Tenant Occupancy'!UA$5:UA23}),0,2)&lt;&gt;""""),2,FALSE),IF(TZ11=TODAY(),""Today"",)))))"),"")</f>
        <v/>
      </c>
      <c r="UA14" s="3" t="str">
        <f>IFERROR(__xludf.DUMMYFUNCTION("IF(ISBLANK($A14),, IF((ARRAYFORMULA(SUM(COUNTIFS(OccupancyAddresses,$A14,OccupancyUnits, $B14, 'Tenant Occupancy'!UB$5:UB23,{""&gt;0"",""Occupied"",""Late""}))))&gt;1,""Multiple Bookings"", IF(SUMIFS( 'Tenant Occupancy'!UB$5:UB23,OccupancyUnits,$B14,OccupancyAd"&amp;"dresses,$A14)&gt;0,SUMIFS('Tenant Occupancy'!UB$5:UB23,OccupancyUnits,$B14,OccupancyAddresses,$A14),IFERROR(VLOOKUP($A14&amp;"" ""&amp;$B14, FILTER(ARRAYFORMULA({OccupancyAddresses&amp;"" ""&amp; OccupancyUnits,'Tenant Occupancy'!UB$5:UB23}),INDEX(ARRAYFORMULA({OccupancyAdd"&amp;"resses&amp;"" ""&amp; OccupancyUnits,'Tenant Occupancy'!UB$5:UB23}),0,2)&lt;&gt;""""),2,FALSE),IF(UA11=TODAY(),""Today"",)))))"),"")</f>
        <v/>
      </c>
      <c r="UB14" s="3" t="str">
        <f>IFERROR(__xludf.DUMMYFUNCTION("IF(ISBLANK($A14),, IF((ARRAYFORMULA(SUM(COUNTIFS(OccupancyAddresses,$A14,OccupancyUnits, $B14, 'Tenant Occupancy'!UC$5:UC23,{""&gt;0"",""Occupied"",""Late""}))))&gt;1,""Multiple Bookings"", IF(SUMIFS( 'Tenant Occupancy'!UC$5:UC23,OccupancyUnits,$B14,OccupancyAd"&amp;"dresses,$A14)&gt;0,SUMIFS('Tenant Occupancy'!UC$5:UC23,OccupancyUnits,$B14,OccupancyAddresses,$A14),IFERROR(VLOOKUP($A14&amp;"" ""&amp;$B14, FILTER(ARRAYFORMULA({OccupancyAddresses&amp;"" ""&amp; OccupancyUnits,'Tenant Occupancy'!UC$5:UC23}),INDEX(ARRAYFORMULA({OccupancyAdd"&amp;"resses&amp;"" ""&amp; OccupancyUnits,'Tenant Occupancy'!UC$5:UC23}),0,2)&lt;&gt;""""),2,FALSE),IF(UB11=TODAY(),""Today"",)))))"),"")</f>
        <v/>
      </c>
      <c r="UC14" s="3" t="str">
        <f>IFERROR(__xludf.DUMMYFUNCTION("IF(ISBLANK($A14),, IF((ARRAYFORMULA(SUM(COUNTIFS(OccupancyAddresses,$A14,OccupancyUnits, $B14, 'Tenant Occupancy'!UD$5:UD23,{""&gt;0"",""Occupied"",""Late""}))))&gt;1,""Multiple Bookings"", IF(SUMIFS( 'Tenant Occupancy'!UD$5:UD23,OccupancyUnits,$B14,OccupancyAd"&amp;"dresses,$A14)&gt;0,SUMIFS('Tenant Occupancy'!UD$5:UD23,OccupancyUnits,$B14,OccupancyAddresses,$A14),IFERROR(VLOOKUP($A14&amp;"" ""&amp;$B14, FILTER(ARRAYFORMULA({OccupancyAddresses&amp;"" ""&amp; OccupancyUnits,'Tenant Occupancy'!UD$5:UD23}),INDEX(ARRAYFORMULA({OccupancyAdd"&amp;"resses&amp;"" ""&amp; OccupancyUnits,'Tenant Occupancy'!UD$5:UD23}),0,2)&lt;&gt;""""),2,FALSE),IF(UC11=TODAY(),""Today"",)))))"),"")</f>
        <v/>
      </c>
      <c r="UD14" s="3" t="str">
        <f>IFERROR(__xludf.DUMMYFUNCTION("IF(ISBLANK($A14),, IF((ARRAYFORMULA(SUM(COUNTIFS(OccupancyAddresses,$A14,OccupancyUnits, $B14, 'Tenant Occupancy'!UE$5:UE23,{""&gt;0"",""Occupied"",""Late""}))))&gt;1,""Multiple Bookings"", IF(SUMIFS( 'Tenant Occupancy'!UE$5:UE23,OccupancyUnits,$B14,OccupancyAd"&amp;"dresses,$A14)&gt;0,SUMIFS('Tenant Occupancy'!UE$5:UE23,OccupancyUnits,$B14,OccupancyAddresses,$A14),IFERROR(VLOOKUP($A14&amp;"" ""&amp;$B14, FILTER(ARRAYFORMULA({OccupancyAddresses&amp;"" ""&amp; OccupancyUnits,'Tenant Occupancy'!UE$5:UE23}),INDEX(ARRAYFORMULA({OccupancyAdd"&amp;"resses&amp;"" ""&amp; OccupancyUnits,'Tenant Occupancy'!UE$5:UE23}),0,2)&lt;&gt;""""),2,FALSE),IF(UD11=TODAY(),""Today"",)))))"),"")</f>
        <v/>
      </c>
      <c r="UE14" s="3" t="str">
        <f>IFERROR(__xludf.DUMMYFUNCTION("IF(ISBLANK($A14),, IF((ARRAYFORMULA(SUM(COUNTIFS(OccupancyAddresses,$A14,OccupancyUnits, $B14, 'Tenant Occupancy'!UF$5:UF23,{""&gt;0"",""Occupied"",""Late""}))))&gt;1,""Multiple Bookings"", IF(SUMIFS( 'Tenant Occupancy'!UF$5:UF23,OccupancyUnits,$B14,OccupancyAd"&amp;"dresses,$A14)&gt;0,SUMIFS('Tenant Occupancy'!UF$5:UF23,OccupancyUnits,$B14,OccupancyAddresses,$A14),IFERROR(VLOOKUP($A14&amp;"" ""&amp;$B14, FILTER(ARRAYFORMULA({OccupancyAddresses&amp;"" ""&amp; OccupancyUnits,'Tenant Occupancy'!UF$5:UF23}),INDEX(ARRAYFORMULA({OccupancyAdd"&amp;"resses&amp;"" ""&amp; OccupancyUnits,'Tenant Occupancy'!UF$5:UF23}),0,2)&lt;&gt;""""),2,FALSE),IF(UE11=TODAY(),""Today"",)))))"),"")</f>
        <v/>
      </c>
      <c r="UF14" s="3" t="str">
        <f>IFERROR(__xludf.DUMMYFUNCTION("IF(ISBLANK($A14),, IF((ARRAYFORMULA(SUM(COUNTIFS(OccupancyAddresses,$A14,OccupancyUnits, $B14, 'Tenant Occupancy'!UG$5:UG23,{""&gt;0"",""Occupied"",""Late""}))))&gt;1,""Multiple Bookings"", IF(SUMIFS( 'Tenant Occupancy'!UG$5:UG23,OccupancyUnits,$B14,OccupancyAd"&amp;"dresses,$A14)&gt;0,SUMIFS('Tenant Occupancy'!UG$5:UG23,OccupancyUnits,$B14,OccupancyAddresses,$A14),IFERROR(VLOOKUP($A14&amp;"" ""&amp;$B14, FILTER(ARRAYFORMULA({OccupancyAddresses&amp;"" ""&amp; OccupancyUnits,'Tenant Occupancy'!UG$5:UG23}),INDEX(ARRAYFORMULA({OccupancyAdd"&amp;"resses&amp;"" ""&amp; OccupancyUnits,'Tenant Occupancy'!UG$5:UG23}),0,2)&lt;&gt;""""),2,FALSE),IF(UF11=TODAY(),""Today"",)))))"),"")</f>
        <v/>
      </c>
      <c r="UG14" s="3" t="str">
        <f>IFERROR(__xludf.DUMMYFUNCTION("IF(ISBLANK($A14),, IF((ARRAYFORMULA(SUM(COUNTIFS(OccupancyAddresses,$A14,OccupancyUnits, $B14, 'Tenant Occupancy'!UH$5:UH23,{""&gt;0"",""Occupied"",""Late""}))))&gt;1,""Multiple Bookings"", IF(SUMIFS( 'Tenant Occupancy'!UH$5:UH23,OccupancyUnits,$B14,OccupancyAd"&amp;"dresses,$A14)&gt;0,SUMIFS('Tenant Occupancy'!UH$5:UH23,OccupancyUnits,$B14,OccupancyAddresses,$A14),IFERROR(VLOOKUP($A14&amp;"" ""&amp;$B14, FILTER(ARRAYFORMULA({OccupancyAddresses&amp;"" ""&amp; OccupancyUnits,'Tenant Occupancy'!UH$5:UH23}),INDEX(ARRAYFORMULA({OccupancyAdd"&amp;"resses&amp;"" ""&amp; OccupancyUnits,'Tenant Occupancy'!UH$5:UH23}),0,2)&lt;&gt;""""),2,FALSE),IF(UG11=TODAY(),""Today"",)))))"),"")</f>
        <v/>
      </c>
      <c r="UH14" s="3" t="str">
        <f>IFERROR(__xludf.DUMMYFUNCTION("IF(ISBLANK($A14),, IF((ARRAYFORMULA(SUM(COUNTIFS(OccupancyAddresses,$A14,OccupancyUnits, $B14, 'Tenant Occupancy'!UI$5:UI23,{""&gt;0"",""Occupied"",""Late""}))))&gt;1,""Multiple Bookings"", IF(SUMIFS( 'Tenant Occupancy'!UI$5:UI23,OccupancyUnits,$B14,OccupancyAd"&amp;"dresses,$A14)&gt;0,SUMIFS('Tenant Occupancy'!UI$5:UI23,OccupancyUnits,$B14,OccupancyAddresses,$A14),IFERROR(VLOOKUP($A14&amp;"" ""&amp;$B14, FILTER(ARRAYFORMULA({OccupancyAddresses&amp;"" ""&amp; OccupancyUnits,'Tenant Occupancy'!UI$5:UI23}),INDEX(ARRAYFORMULA({OccupancyAdd"&amp;"resses&amp;"" ""&amp; OccupancyUnits,'Tenant Occupancy'!UI$5:UI23}),0,2)&lt;&gt;""""),2,FALSE),IF(UH11=TODAY(),""Today"",)))))"),"")</f>
        <v/>
      </c>
      <c r="UI14" s="3" t="str">
        <f>IFERROR(__xludf.DUMMYFUNCTION("IF(ISBLANK($A14),, IF((ARRAYFORMULA(SUM(COUNTIFS(OccupancyAddresses,$A14,OccupancyUnits, $B14, 'Tenant Occupancy'!UJ$5:UJ23,{""&gt;0"",""Occupied"",""Late""}))))&gt;1,""Multiple Bookings"", IF(SUMIFS( 'Tenant Occupancy'!UJ$5:UJ23,OccupancyUnits,$B14,OccupancyAd"&amp;"dresses,$A14)&gt;0,SUMIFS('Tenant Occupancy'!UJ$5:UJ23,OccupancyUnits,$B14,OccupancyAddresses,$A14),IFERROR(VLOOKUP($A14&amp;"" ""&amp;$B14, FILTER(ARRAYFORMULA({OccupancyAddresses&amp;"" ""&amp; OccupancyUnits,'Tenant Occupancy'!UJ$5:UJ23}),INDEX(ARRAYFORMULA({OccupancyAdd"&amp;"resses&amp;"" ""&amp; OccupancyUnits,'Tenant Occupancy'!UJ$5:UJ23}),0,2)&lt;&gt;""""),2,FALSE),IF(UI11=TODAY(),""Today"",)))))"),"")</f>
        <v/>
      </c>
      <c r="UJ14" s="3" t="str">
        <f>IFERROR(__xludf.DUMMYFUNCTION("IF(ISBLANK($A14),, IF((ARRAYFORMULA(SUM(COUNTIFS(OccupancyAddresses,$A14,OccupancyUnits, $B14, 'Tenant Occupancy'!UK$5:UK23,{""&gt;0"",""Occupied"",""Late""}))))&gt;1,""Multiple Bookings"", IF(SUMIFS( 'Tenant Occupancy'!UK$5:UK23,OccupancyUnits,$B14,OccupancyAd"&amp;"dresses,$A14)&gt;0,SUMIFS('Tenant Occupancy'!UK$5:UK23,OccupancyUnits,$B14,OccupancyAddresses,$A14),IFERROR(VLOOKUP($A14&amp;"" ""&amp;$B14, FILTER(ARRAYFORMULA({OccupancyAddresses&amp;"" ""&amp; OccupancyUnits,'Tenant Occupancy'!UK$5:UK23}),INDEX(ARRAYFORMULA({OccupancyAdd"&amp;"resses&amp;"" ""&amp; OccupancyUnits,'Tenant Occupancy'!UK$5:UK23}),0,2)&lt;&gt;""""),2,FALSE),IF(UJ11=TODAY(),""Today"",)))))"),"")</f>
        <v/>
      </c>
      <c r="UK14" s="3" t="str">
        <f>IFERROR(__xludf.DUMMYFUNCTION("IF(ISBLANK($A14),, IF((ARRAYFORMULA(SUM(COUNTIFS(OccupancyAddresses,$A14,OccupancyUnits, $B14, 'Tenant Occupancy'!UL$5:UL23,{""&gt;0"",""Occupied"",""Late""}))))&gt;1,""Multiple Bookings"", IF(SUMIFS( 'Tenant Occupancy'!UL$5:UL23,OccupancyUnits,$B14,OccupancyAd"&amp;"dresses,$A14)&gt;0,SUMIFS('Tenant Occupancy'!UL$5:UL23,OccupancyUnits,$B14,OccupancyAddresses,$A14),IFERROR(VLOOKUP($A14&amp;"" ""&amp;$B14, FILTER(ARRAYFORMULA({OccupancyAddresses&amp;"" ""&amp; OccupancyUnits,'Tenant Occupancy'!UL$5:UL23}),INDEX(ARRAYFORMULA({OccupancyAdd"&amp;"resses&amp;"" ""&amp; OccupancyUnits,'Tenant Occupancy'!UL$5:UL23}),0,2)&lt;&gt;""""),2,FALSE),IF(UK11=TODAY(),""Today"",)))))"),"")</f>
        <v/>
      </c>
      <c r="UL14" s="3" t="str">
        <f>IFERROR(__xludf.DUMMYFUNCTION("IF(ISBLANK($A14),, IF((ARRAYFORMULA(SUM(COUNTIFS(OccupancyAddresses,$A14,OccupancyUnits, $B14, 'Tenant Occupancy'!UM$5:UM23,{""&gt;0"",""Occupied"",""Late""}))))&gt;1,""Multiple Bookings"", IF(SUMIFS( 'Tenant Occupancy'!UM$5:UM23,OccupancyUnits,$B14,OccupancyAd"&amp;"dresses,$A14)&gt;0,SUMIFS('Tenant Occupancy'!UM$5:UM23,OccupancyUnits,$B14,OccupancyAddresses,$A14),IFERROR(VLOOKUP($A14&amp;"" ""&amp;$B14, FILTER(ARRAYFORMULA({OccupancyAddresses&amp;"" ""&amp; OccupancyUnits,'Tenant Occupancy'!UM$5:UM23}),INDEX(ARRAYFORMULA({OccupancyAdd"&amp;"resses&amp;"" ""&amp; OccupancyUnits,'Tenant Occupancy'!UM$5:UM23}),0,2)&lt;&gt;""""),2,FALSE),IF(UL11=TODAY(),""Today"",)))))"),"")</f>
        <v/>
      </c>
      <c r="UM14" s="3" t="str">
        <f>IFERROR(__xludf.DUMMYFUNCTION("IF(ISBLANK($A14),, IF((ARRAYFORMULA(SUM(COUNTIFS(OccupancyAddresses,$A14,OccupancyUnits, $B14, 'Tenant Occupancy'!UN$5:UN23,{""&gt;0"",""Occupied"",""Late""}))))&gt;1,""Multiple Bookings"", IF(SUMIFS( 'Tenant Occupancy'!UN$5:UN23,OccupancyUnits,$B14,OccupancyAd"&amp;"dresses,$A14)&gt;0,SUMIFS('Tenant Occupancy'!UN$5:UN23,OccupancyUnits,$B14,OccupancyAddresses,$A14),IFERROR(VLOOKUP($A14&amp;"" ""&amp;$B14, FILTER(ARRAYFORMULA({OccupancyAddresses&amp;"" ""&amp; OccupancyUnits,'Tenant Occupancy'!UN$5:UN23}),INDEX(ARRAYFORMULA({OccupancyAdd"&amp;"resses&amp;"" ""&amp; OccupancyUnits,'Tenant Occupancy'!UN$5:UN23}),0,2)&lt;&gt;""""),2,FALSE),IF(UM11=TODAY(),""Today"",)))))"),"")</f>
        <v/>
      </c>
      <c r="UN14" s="3" t="str">
        <f>IFERROR(__xludf.DUMMYFUNCTION("IF(ISBLANK($A14),, IF((ARRAYFORMULA(SUM(COUNTIFS(OccupancyAddresses,$A14,OccupancyUnits, $B14, 'Tenant Occupancy'!UO$5:UO23,{""&gt;0"",""Occupied"",""Late""}))))&gt;1,""Multiple Bookings"", IF(SUMIFS( 'Tenant Occupancy'!UO$5:UO23,OccupancyUnits,$B14,OccupancyAd"&amp;"dresses,$A14)&gt;0,SUMIFS('Tenant Occupancy'!UO$5:UO23,OccupancyUnits,$B14,OccupancyAddresses,$A14),IFERROR(VLOOKUP($A14&amp;"" ""&amp;$B14, FILTER(ARRAYFORMULA({OccupancyAddresses&amp;"" ""&amp; OccupancyUnits,'Tenant Occupancy'!UO$5:UO23}),INDEX(ARRAYFORMULA({OccupancyAdd"&amp;"resses&amp;"" ""&amp; OccupancyUnits,'Tenant Occupancy'!UO$5:UO23}),0,2)&lt;&gt;""""),2,FALSE),IF(UN11=TODAY(),""Today"",)))))"),"")</f>
        <v/>
      </c>
      <c r="UO14" s="3" t="str">
        <f>IFERROR(__xludf.DUMMYFUNCTION("IF(ISBLANK($A14),, IF((ARRAYFORMULA(SUM(COUNTIFS(OccupancyAddresses,$A14,OccupancyUnits, $B14, 'Tenant Occupancy'!UP$5:UP23,{""&gt;0"",""Occupied"",""Late""}))))&gt;1,""Multiple Bookings"", IF(SUMIFS( 'Tenant Occupancy'!UP$5:UP23,OccupancyUnits,$B14,OccupancyAd"&amp;"dresses,$A14)&gt;0,SUMIFS('Tenant Occupancy'!UP$5:UP23,OccupancyUnits,$B14,OccupancyAddresses,$A14),IFERROR(VLOOKUP($A14&amp;"" ""&amp;$B14, FILTER(ARRAYFORMULA({OccupancyAddresses&amp;"" ""&amp; OccupancyUnits,'Tenant Occupancy'!UP$5:UP23}),INDEX(ARRAYFORMULA({OccupancyAdd"&amp;"resses&amp;"" ""&amp; OccupancyUnits,'Tenant Occupancy'!UP$5:UP23}),0,2)&lt;&gt;""""),2,FALSE),IF(UO11=TODAY(),""Today"",)))))"),"")</f>
        <v/>
      </c>
      <c r="UP14" s="3" t="str">
        <f>IFERROR(__xludf.DUMMYFUNCTION("IF(ISBLANK($A14),, IF((ARRAYFORMULA(SUM(COUNTIFS(OccupancyAddresses,$A14,OccupancyUnits, $B14, 'Tenant Occupancy'!UQ$5:UQ23,{""&gt;0"",""Occupied"",""Late""}))))&gt;1,""Multiple Bookings"", IF(SUMIFS( 'Tenant Occupancy'!UQ$5:UQ23,OccupancyUnits,$B14,OccupancyAd"&amp;"dresses,$A14)&gt;0,SUMIFS('Tenant Occupancy'!UQ$5:UQ23,OccupancyUnits,$B14,OccupancyAddresses,$A14),IFERROR(VLOOKUP($A14&amp;"" ""&amp;$B14, FILTER(ARRAYFORMULA({OccupancyAddresses&amp;"" ""&amp; OccupancyUnits,'Tenant Occupancy'!UQ$5:UQ23}),INDEX(ARRAYFORMULA({OccupancyAdd"&amp;"resses&amp;"" ""&amp; OccupancyUnits,'Tenant Occupancy'!UQ$5:UQ23}),0,2)&lt;&gt;""""),2,FALSE),IF(UP11=TODAY(),""Today"",)))))"),"")</f>
        <v/>
      </c>
      <c r="UQ14" s="3" t="str">
        <f>IFERROR(__xludf.DUMMYFUNCTION("IF(ISBLANK($A14),, IF((ARRAYFORMULA(SUM(COUNTIFS(OccupancyAddresses,$A14,OccupancyUnits, $B14, 'Tenant Occupancy'!UR$5:UR23,{""&gt;0"",""Occupied"",""Late""}))))&gt;1,""Multiple Bookings"", IF(SUMIFS( 'Tenant Occupancy'!UR$5:UR23,OccupancyUnits,$B14,OccupancyAd"&amp;"dresses,$A14)&gt;0,SUMIFS('Tenant Occupancy'!UR$5:UR23,OccupancyUnits,$B14,OccupancyAddresses,$A14),IFERROR(VLOOKUP($A14&amp;"" ""&amp;$B14, FILTER(ARRAYFORMULA({OccupancyAddresses&amp;"" ""&amp; OccupancyUnits,'Tenant Occupancy'!UR$5:UR23}),INDEX(ARRAYFORMULA({OccupancyAdd"&amp;"resses&amp;"" ""&amp; OccupancyUnits,'Tenant Occupancy'!UR$5:UR23}),0,2)&lt;&gt;""""),2,FALSE),IF(UQ11=TODAY(),""Today"",)))))"),"")</f>
        <v/>
      </c>
      <c r="UR14" s="3" t="str">
        <f>IFERROR(__xludf.DUMMYFUNCTION("IF(ISBLANK($A14),, IF((ARRAYFORMULA(SUM(COUNTIFS(OccupancyAddresses,$A14,OccupancyUnits, $B14, 'Tenant Occupancy'!US$5:US23,{""&gt;0"",""Occupied"",""Late""}))))&gt;1,""Multiple Bookings"", IF(SUMIFS( 'Tenant Occupancy'!US$5:US23,OccupancyUnits,$B14,OccupancyAd"&amp;"dresses,$A14)&gt;0,SUMIFS('Tenant Occupancy'!US$5:US23,OccupancyUnits,$B14,OccupancyAddresses,$A14),IFERROR(VLOOKUP($A14&amp;"" ""&amp;$B14, FILTER(ARRAYFORMULA({OccupancyAddresses&amp;"" ""&amp; OccupancyUnits,'Tenant Occupancy'!US$5:US23}),INDEX(ARRAYFORMULA({OccupancyAdd"&amp;"resses&amp;"" ""&amp; OccupancyUnits,'Tenant Occupancy'!US$5:US23}),0,2)&lt;&gt;""""),2,FALSE),IF(UR11=TODAY(),""Today"",)))))"),"")</f>
        <v/>
      </c>
      <c r="US14" s="3" t="str">
        <f>IFERROR(__xludf.DUMMYFUNCTION("IF(ISBLANK($A14),, IF((ARRAYFORMULA(SUM(COUNTIFS(OccupancyAddresses,$A14,OccupancyUnits, $B14, 'Tenant Occupancy'!UT$5:UT23,{""&gt;0"",""Occupied"",""Late""}))))&gt;1,""Multiple Bookings"", IF(SUMIFS( 'Tenant Occupancy'!UT$5:UT23,OccupancyUnits,$B14,OccupancyAd"&amp;"dresses,$A14)&gt;0,SUMIFS('Tenant Occupancy'!UT$5:UT23,OccupancyUnits,$B14,OccupancyAddresses,$A14),IFERROR(VLOOKUP($A14&amp;"" ""&amp;$B14, FILTER(ARRAYFORMULA({OccupancyAddresses&amp;"" ""&amp; OccupancyUnits,'Tenant Occupancy'!UT$5:UT23}),INDEX(ARRAYFORMULA({OccupancyAdd"&amp;"resses&amp;"" ""&amp; OccupancyUnits,'Tenant Occupancy'!UT$5:UT23}),0,2)&lt;&gt;""""),2,FALSE),IF(US11=TODAY(),""Today"",)))))"),"")</f>
        <v/>
      </c>
      <c r="UT14" s="3" t="str">
        <f>IFERROR(__xludf.DUMMYFUNCTION("IF(ISBLANK($A14),, IF((ARRAYFORMULA(SUM(COUNTIFS(OccupancyAddresses,$A14,OccupancyUnits, $B14, 'Tenant Occupancy'!UU$5:UU23,{""&gt;0"",""Occupied"",""Late""}))))&gt;1,""Multiple Bookings"", IF(SUMIFS( 'Tenant Occupancy'!UU$5:UU23,OccupancyUnits,$B14,OccupancyAd"&amp;"dresses,$A14)&gt;0,SUMIFS('Tenant Occupancy'!UU$5:UU23,OccupancyUnits,$B14,OccupancyAddresses,$A14),IFERROR(VLOOKUP($A14&amp;"" ""&amp;$B14, FILTER(ARRAYFORMULA({OccupancyAddresses&amp;"" ""&amp; OccupancyUnits,'Tenant Occupancy'!UU$5:UU23}),INDEX(ARRAYFORMULA({OccupancyAdd"&amp;"resses&amp;"" ""&amp; OccupancyUnits,'Tenant Occupancy'!UU$5:UU23}),0,2)&lt;&gt;""""),2,FALSE),IF(UT11=TODAY(),""Today"",)))))"),"")</f>
        <v/>
      </c>
      <c r="UU14" s="3" t="str">
        <f>IFERROR(__xludf.DUMMYFUNCTION("IF(ISBLANK($A14),, IF((ARRAYFORMULA(SUM(COUNTIFS(OccupancyAddresses,$A14,OccupancyUnits, $B14, 'Tenant Occupancy'!UV$5:UV23,{""&gt;0"",""Occupied"",""Late""}))))&gt;1,""Multiple Bookings"", IF(SUMIFS( 'Tenant Occupancy'!UV$5:UV23,OccupancyUnits,$B14,OccupancyAd"&amp;"dresses,$A14)&gt;0,SUMIFS('Tenant Occupancy'!UV$5:UV23,OccupancyUnits,$B14,OccupancyAddresses,$A14),IFERROR(VLOOKUP($A14&amp;"" ""&amp;$B14, FILTER(ARRAYFORMULA({OccupancyAddresses&amp;"" ""&amp; OccupancyUnits,'Tenant Occupancy'!UV$5:UV23}),INDEX(ARRAYFORMULA({OccupancyAdd"&amp;"resses&amp;"" ""&amp; OccupancyUnits,'Tenant Occupancy'!UV$5:UV23}),0,2)&lt;&gt;""""),2,FALSE),IF(UU11=TODAY(),""Today"",)))))"),"")</f>
        <v/>
      </c>
      <c r="UV14" s="3" t="str">
        <f>IFERROR(__xludf.DUMMYFUNCTION("IF(ISBLANK($A14),, IF((ARRAYFORMULA(SUM(COUNTIFS(OccupancyAddresses,$A14,OccupancyUnits, $B14, 'Tenant Occupancy'!UW$5:UW23,{""&gt;0"",""Occupied"",""Late""}))))&gt;1,""Multiple Bookings"", IF(SUMIFS( 'Tenant Occupancy'!UW$5:UW23,OccupancyUnits,$B14,OccupancyAd"&amp;"dresses,$A14)&gt;0,SUMIFS('Tenant Occupancy'!UW$5:UW23,OccupancyUnits,$B14,OccupancyAddresses,$A14),IFERROR(VLOOKUP($A14&amp;"" ""&amp;$B14, FILTER(ARRAYFORMULA({OccupancyAddresses&amp;"" ""&amp; OccupancyUnits,'Tenant Occupancy'!UW$5:UW23}),INDEX(ARRAYFORMULA({OccupancyAdd"&amp;"resses&amp;"" ""&amp; OccupancyUnits,'Tenant Occupancy'!UW$5:UW23}),0,2)&lt;&gt;""""),2,FALSE),IF(UV11=TODAY(),""Today"",)))))"),"")</f>
        <v/>
      </c>
      <c r="UW14" s="3" t="str">
        <f>IFERROR(__xludf.DUMMYFUNCTION("IF(ISBLANK($A14),, IF((ARRAYFORMULA(SUM(COUNTIFS(OccupancyAddresses,$A14,OccupancyUnits, $B14, 'Tenant Occupancy'!UX$5:UX23,{""&gt;0"",""Occupied"",""Late""}))))&gt;1,""Multiple Bookings"", IF(SUMIFS( 'Tenant Occupancy'!UX$5:UX23,OccupancyUnits,$B14,OccupancyAd"&amp;"dresses,$A14)&gt;0,SUMIFS('Tenant Occupancy'!UX$5:UX23,OccupancyUnits,$B14,OccupancyAddresses,$A14),IFERROR(VLOOKUP($A14&amp;"" ""&amp;$B14, FILTER(ARRAYFORMULA({OccupancyAddresses&amp;"" ""&amp; OccupancyUnits,'Tenant Occupancy'!UX$5:UX23}),INDEX(ARRAYFORMULA({OccupancyAdd"&amp;"resses&amp;"" ""&amp; OccupancyUnits,'Tenant Occupancy'!UX$5:UX23}),0,2)&lt;&gt;""""),2,FALSE),IF(UW11=TODAY(),""Today"",)))))"),"")</f>
        <v/>
      </c>
      <c r="UX14" s="3" t="str">
        <f>IFERROR(__xludf.DUMMYFUNCTION("IF(ISBLANK($A14),, IF((ARRAYFORMULA(SUM(COUNTIFS(OccupancyAddresses,$A14,OccupancyUnits, $B14, 'Tenant Occupancy'!UY$5:UY23,{""&gt;0"",""Occupied"",""Late""}))))&gt;1,""Multiple Bookings"", IF(SUMIFS( 'Tenant Occupancy'!UY$5:UY23,OccupancyUnits,$B14,OccupancyAd"&amp;"dresses,$A14)&gt;0,SUMIFS('Tenant Occupancy'!UY$5:UY23,OccupancyUnits,$B14,OccupancyAddresses,$A14),IFERROR(VLOOKUP($A14&amp;"" ""&amp;$B14, FILTER(ARRAYFORMULA({OccupancyAddresses&amp;"" ""&amp; OccupancyUnits,'Tenant Occupancy'!UY$5:UY23}),INDEX(ARRAYFORMULA({OccupancyAdd"&amp;"resses&amp;"" ""&amp; OccupancyUnits,'Tenant Occupancy'!UY$5:UY23}),0,2)&lt;&gt;""""),2,FALSE),IF(UX11=TODAY(),""Today"",)))))"),"")</f>
        <v/>
      </c>
      <c r="UY14" s="3" t="str">
        <f>IFERROR(__xludf.DUMMYFUNCTION("IF(ISBLANK($A14),, IF((ARRAYFORMULA(SUM(COUNTIFS(OccupancyAddresses,$A14,OccupancyUnits, $B14, 'Tenant Occupancy'!UZ$5:UZ23,{""&gt;0"",""Occupied"",""Late""}))))&gt;1,""Multiple Bookings"", IF(SUMIFS( 'Tenant Occupancy'!UZ$5:UZ23,OccupancyUnits,$B14,OccupancyAd"&amp;"dresses,$A14)&gt;0,SUMIFS('Tenant Occupancy'!UZ$5:UZ23,OccupancyUnits,$B14,OccupancyAddresses,$A14),IFERROR(VLOOKUP($A14&amp;"" ""&amp;$B14, FILTER(ARRAYFORMULA({OccupancyAddresses&amp;"" ""&amp; OccupancyUnits,'Tenant Occupancy'!UZ$5:UZ23}),INDEX(ARRAYFORMULA({OccupancyAdd"&amp;"resses&amp;"" ""&amp; OccupancyUnits,'Tenant Occupancy'!UZ$5:UZ23}),0,2)&lt;&gt;""""),2,FALSE),IF(UY11=TODAY(),""Today"",)))))"),"")</f>
        <v/>
      </c>
      <c r="UZ14" s="3" t="str">
        <f>IFERROR(__xludf.DUMMYFUNCTION("IF(ISBLANK($A14),, IF((ARRAYFORMULA(SUM(COUNTIFS(OccupancyAddresses,$A14,OccupancyUnits, $B14, 'Tenant Occupancy'!VA$5:VA23,{""&gt;0"",""Occupied"",""Late""}))))&gt;1,""Multiple Bookings"", IF(SUMIFS( 'Tenant Occupancy'!VA$5:VA23,OccupancyUnits,$B14,OccupancyAd"&amp;"dresses,$A14)&gt;0,SUMIFS('Tenant Occupancy'!VA$5:VA23,OccupancyUnits,$B14,OccupancyAddresses,$A14),IFERROR(VLOOKUP($A14&amp;"" ""&amp;$B14, FILTER(ARRAYFORMULA({OccupancyAddresses&amp;"" ""&amp; OccupancyUnits,'Tenant Occupancy'!VA$5:VA23}),INDEX(ARRAYFORMULA({OccupancyAdd"&amp;"resses&amp;"" ""&amp; OccupancyUnits,'Tenant Occupancy'!VA$5:VA23}),0,2)&lt;&gt;""""),2,FALSE),IF(UZ11=TODAY(),""Today"",)))))"),"")</f>
        <v/>
      </c>
      <c r="VA14" s="3" t="str">
        <f>IFERROR(__xludf.DUMMYFUNCTION("IF(ISBLANK($A14),, IF((ARRAYFORMULA(SUM(COUNTIFS(OccupancyAddresses,$A14,OccupancyUnits, $B14, 'Tenant Occupancy'!VB$5:VB23,{""&gt;0"",""Occupied"",""Late""}))))&gt;1,""Multiple Bookings"", IF(SUMIFS( 'Tenant Occupancy'!VB$5:VB23,OccupancyUnits,$B14,OccupancyAd"&amp;"dresses,$A14)&gt;0,SUMIFS('Tenant Occupancy'!VB$5:VB23,OccupancyUnits,$B14,OccupancyAddresses,$A14),IFERROR(VLOOKUP($A14&amp;"" ""&amp;$B14, FILTER(ARRAYFORMULA({OccupancyAddresses&amp;"" ""&amp; OccupancyUnits,'Tenant Occupancy'!VB$5:VB23}),INDEX(ARRAYFORMULA({OccupancyAdd"&amp;"resses&amp;"" ""&amp; OccupancyUnits,'Tenant Occupancy'!VB$5:VB23}),0,2)&lt;&gt;""""),2,FALSE),IF(VA11=TODAY(),""Today"",)))))"),"")</f>
        <v/>
      </c>
      <c r="VB14" s="3" t="str">
        <f>IFERROR(__xludf.DUMMYFUNCTION("IF(ISBLANK($A14),, IF((ARRAYFORMULA(SUM(COUNTIFS(OccupancyAddresses,$A14,OccupancyUnits, $B14, 'Tenant Occupancy'!VC$5:VC23,{""&gt;0"",""Occupied"",""Late""}))))&gt;1,""Multiple Bookings"", IF(SUMIFS( 'Tenant Occupancy'!VC$5:VC23,OccupancyUnits,$B14,OccupancyAd"&amp;"dresses,$A14)&gt;0,SUMIFS('Tenant Occupancy'!VC$5:VC23,OccupancyUnits,$B14,OccupancyAddresses,$A14),IFERROR(VLOOKUP($A14&amp;"" ""&amp;$B14, FILTER(ARRAYFORMULA({OccupancyAddresses&amp;"" ""&amp; OccupancyUnits,'Tenant Occupancy'!VC$5:VC23}),INDEX(ARRAYFORMULA({OccupancyAdd"&amp;"resses&amp;"" ""&amp; OccupancyUnits,'Tenant Occupancy'!VC$5:VC23}),0,2)&lt;&gt;""""),2,FALSE),IF(VB11=TODAY(),""Today"",)))))"),"")</f>
        <v/>
      </c>
      <c r="VC14" s="3" t="str">
        <f>IFERROR(__xludf.DUMMYFUNCTION("IF(ISBLANK($A14),, IF((ARRAYFORMULA(SUM(COUNTIFS(OccupancyAddresses,$A14,OccupancyUnits, $B14, 'Tenant Occupancy'!VD$5:VD23,{""&gt;0"",""Occupied"",""Late""}))))&gt;1,""Multiple Bookings"", IF(SUMIFS( 'Tenant Occupancy'!VD$5:VD23,OccupancyUnits,$B14,OccupancyAd"&amp;"dresses,$A14)&gt;0,SUMIFS('Tenant Occupancy'!VD$5:VD23,OccupancyUnits,$B14,OccupancyAddresses,$A14),IFERROR(VLOOKUP($A14&amp;"" ""&amp;$B14, FILTER(ARRAYFORMULA({OccupancyAddresses&amp;"" ""&amp; OccupancyUnits,'Tenant Occupancy'!VD$5:VD23}),INDEX(ARRAYFORMULA({OccupancyAdd"&amp;"resses&amp;"" ""&amp; OccupancyUnits,'Tenant Occupancy'!VD$5:VD23}),0,2)&lt;&gt;""""),2,FALSE),IF(VC11=TODAY(),""Today"",)))))"),"")</f>
        <v/>
      </c>
      <c r="VD14" s="3" t="str">
        <f>IFERROR(__xludf.DUMMYFUNCTION("IF(ISBLANK($A14),, IF((ARRAYFORMULA(SUM(COUNTIFS(OccupancyAddresses,$A14,OccupancyUnits, $B14, 'Tenant Occupancy'!VE$5:VE23,{""&gt;0"",""Occupied"",""Late""}))))&gt;1,""Multiple Bookings"", IF(SUMIFS( 'Tenant Occupancy'!VE$5:VE23,OccupancyUnits,$B14,OccupancyAd"&amp;"dresses,$A14)&gt;0,SUMIFS('Tenant Occupancy'!VE$5:VE23,OccupancyUnits,$B14,OccupancyAddresses,$A14),IFERROR(VLOOKUP($A14&amp;"" ""&amp;$B14, FILTER(ARRAYFORMULA({OccupancyAddresses&amp;"" ""&amp; OccupancyUnits,'Tenant Occupancy'!VE$5:VE23}),INDEX(ARRAYFORMULA({OccupancyAdd"&amp;"resses&amp;"" ""&amp; OccupancyUnits,'Tenant Occupancy'!VE$5:VE23}),0,2)&lt;&gt;""""),2,FALSE),IF(VD11=TODAY(),""Today"",)))))"),"")</f>
        <v/>
      </c>
      <c r="VE14" s="3" t="str">
        <f>IFERROR(__xludf.DUMMYFUNCTION("IF(ISBLANK($A14),, IF((ARRAYFORMULA(SUM(COUNTIFS(OccupancyAddresses,$A14,OccupancyUnits, $B14, 'Tenant Occupancy'!VF$5:VF23,{""&gt;0"",""Occupied"",""Late""}))))&gt;1,""Multiple Bookings"", IF(SUMIFS( 'Tenant Occupancy'!VF$5:VF23,OccupancyUnits,$B14,OccupancyAd"&amp;"dresses,$A14)&gt;0,SUMIFS('Tenant Occupancy'!VF$5:VF23,OccupancyUnits,$B14,OccupancyAddresses,$A14),IFERROR(VLOOKUP($A14&amp;"" ""&amp;$B14, FILTER(ARRAYFORMULA({OccupancyAddresses&amp;"" ""&amp; OccupancyUnits,'Tenant Occupancy'!VF$5:VF23}),INDEX(ARRAYFORMULA({OccupancyAdd"&amp;"resses&amp;"" ""&amp; OccupancyUnits,'Tenant Occupancy'!VF$5:VF23}),0,2)&lt;&gt;""""),2,FALSE),IF(VE11=TODAY(),""Today"",)))))"),"")</f>
        <v/>
      </c>
      <c r="VF14" s="3" t="str">
        <f>IFERROR(__xludf.DUMMYFUNCTION("IF(ISBLANK($A14),, IF((ARRAYFORMULA(SUM(COUNTIFS(OccupancyAddresses,$A14,OccupancyUnits, $B14, 'Tenant Occupancy'!VG$5:VG23,{""&gt;0"",""Occupied"",""Late""}))))&gt;1,""Multiple Bookings"", IF(SUMIFS( 'Tenant Occupancy'!VG$5:VG23,OccupancyUnits,$B14,OccupancyAd"&amp;"dresses,$A14)&gt;0,SUMIFS('Tenant Occupancy'!VG$5:VG23,OccupancyUnits,$B14,OccupancyAddresses,$A14),IFERROR(VLOOKUP($A14&amp;"" ""&amp;$B14, FILTER(ARRAYFORMULA({OccupancyAddresses&amp;"" ""&amp; OccupancyUnits,'Tenant Occupancy'!VG$5:VG23}),INDEX(ARRAYFORMULA({OccupancyAdd"&amp;"resses&amp;"" ""&amp; OccupancyUnits,'Tenant Occupancy'!VG$5:VG23}),0,2)&lt;&gt;""""),2,FALSE),IF(VF11=TODAY(),""Today"",)))))"),"")</f>
        <v/>
      </c>
      <c r="VG14" s="3" t="str">
        <f>IFERROR(__xludf.DUMMYFUNCTION("IF(ISBLANK($A14),, IF((ARRAYFORMULA(SUM(COUNTIFS(OccupancyAddresses,$A14,OccupancyUnits, $B14, 'Tenant Occupancy'!VH$5:VH23,{""&gt;0"",""Occupied"",""Late""}))))&gt;1,""Multiple Bookings"", IF(SUMIFS( 'Tenant Occupancy'!VH$5:VH23,OccupancyUnits,$B14,OccupancyAd"&amp;"dresses,$A14)&gt;0,SUMIFS('Tenant Occupancy'!VH$5:VH23,OccupancyUnits,$B14,OccupancyAddresses,$A14),IFERROR(VLOOKUP($A14&amp;"" ""&amp;$B14, FILTER(ARRAYFORMULA({OccupancyAddresses&amp;"" ""&amp; OccupancyUnits,'Tenant Occupancy'!VH$5:VH23}),INDEX(ARRAYFORMULA({OccupancyAdd"&amp;"resses&amp;"" ""&amp; OccupancyUnits,'Tenant Occupancy'!VH$5:VH23}),0,2)&lt;&gt;""""),2,FALSE),IF(VG11=TODAY(),""Today"",)))))"),"")</f>
        <v/>
      </c>
      <c r="VH14" s="3" t="str">
        <f>IFERROR(__xludf.DUMMYFUNCTION("IF(ISBLANK($A14),, IF((ARRAYFORMULA(SUM(COUNTIFS(OccupancyAddresses,$A14,OccupancyUnits, $B14, 'Tenant Occupancy'!VI$5:VI23,{""&gt;0"",""Occupied"",""Late""}))))&gt;1,""Multiple Bookings"", IF(SUMIFS( 'Tenant Occupancy'!VI$5:VI23,OccupancyUnits,$B14,OccupancyAd"&amp;"dresses,$A14)&gt;0,SUMIFS('Tenant Occupancy'!VI$5:VI23,OccupancyUnits,$B14,OccupancyAddresses,$A14),IFERROR(VLOOKUP($A14&amp;"" ""&amp;$B14, FILTER(ARRAYFORMULA({OccupancyAddresses&amp;"" ""&amp; OccupancyUnits,'Tenant Occupancy'!VI$5:VI23}),INDEX(ARRAYFORMULA({OccupancyAdd"&amp;"resses&amp;"" ""&amp; OccupancyUnits,'Tenant Occupancy'!VI$5:VI23}),0,2)&lt;&gt;""""),2,FALSE),IF(VH11=TODAY(),""Today"",)))))"),"")</f>
        <v/>
      </c>
      <c r="VI14" s="3" t="str">
        <f>IFERROR(__xludf.DUMMYFUNCTION("IF(ISBLANK($A14),, IF((ARRAYFORMULA(SUM(COUNTIFS(OccupancyAddresses,$A14,OccupancyUnits, $B14, 'Tenant Occupancy'!VJ$5:VJ23,{""&gt;0"",""Occupied"",""Late""}))))&gt;1,""Multiple Bookings"", IF(SUMIFS( 'Tenant Occupancy'!VJ$5:VJ23,OccupancyUnits,$B14,OccupancyAd"&amp;"dresses,$A14)&gt;0,SUMIFS('Tenant Occupancy'!VJ$5:VJ23,OccupancyUnits,$B14,OccupancyAddresses,$A14),IFERROR(VLOOKUP($A14&amp;"" ""&amp;$B14, FILTER(ARRAYFORMULA({OccupancyAddresses&amp;"" ""&amp; OccupancyUnits,'Tenant Occupancy'!VJ$5:VJ23}),INDEX(ARRAYFORMULA({OccupancyAdd"&amp;"resses&amp;"" ""&amp; OccupancyUnits,'Tenant Occupancy'!VJ$5:VJ23}),0,2)&lt;&gt;""""),2,FALSE),IF(VI11=TODAY(),""Today"",)))))"),"")</f>
        <v/>
      </c>
      <c r="VJ14" s="3" t="str">
        <f>IFERROR(__xludf.DUMMYFUNCTION("IF(ISBLANK($A14),, IF((ARRAYFORMULA(SUM(COUNTIFS(OccupancyAddresses,$A14,OccupancyUnits, $B14, 'Tenant Occupancy'!VK$5:VK23,{""&gt;0"",""Occupied"",""Late""}))))&gt;1,""Multiple Bookings"", IF(SUMIFS( 'Tenant Occupancy'!VK$5:VK23,OccupancyUnits,$B14,OccupancyAd"&amp;"dresses,$A14)&gt;0,SUMIFS('Tenant Occupancy'!VK$5:VK23,OccupancyUnits,$B14,OccupancyAddresses,$A14),IFERROR(VLOOKUP($A14&amp;"" ""&amp;$B14, FILTER(ARRAYFORMULA({OccupancyAddresses&amp;"" ""&amp; OccupancyUnits,'Tenant Occupancy'!VK$5:VK23}),INDEX(ARRAYFORMULA({OccupancyAdd"&amp;"resses&amp;"" ""&amp; OccupancyUnits,'Tenant Occupancy'!VK$5:VK23}),0,2)&lt;&gt;""""),2,FALSE),IF(VJ11=TODAY(),""Today"",)))))"),"")</f>
        <v/>
      </c>
      <c r="VK14" s="3" t="str">
        <f>IFERROR(__xludf.DUMMYFUNCTION("IF(ISBLANK($A14),, IF((ARRAYFORMULA(SUM(COUNTIFS(OccupancyAddresses,$A14,OccupancyUnits, $B14, 'Tenant Occupancy'!VL$5:VL23,{""&gt;0"",""Occupied"",""Late""}))))&gt;1,""Multiple Bookings"", IF(SUMIFS( 'Tenant Occupancy'!VL$5:VL23,OccupancyUnits,$B14,OccupancyAd"&amp;"dresses,$A14)&gt;0,SUMIFS('Tenant Occupancy'!VL$5:VL23,OccupancyUnits,$B14,OccupancyAddresses,$A14),IFERROR(VLOOKUP($A14&amp;"" ""&amp;$B14, FILTER(ARRAYFORMULA({OccupancyAddresses&amp;"" ""&amp; OccupancyUnits,'Tenant Occupancy'!VL$5:VL23}),INDEX(ARRAYFORMULA({OccupancyAdd"&amp;"resses&amp;"" ""&amp; OccupancyUnits,'Tenant Occupancy'!VL$5:VL23}),0,2)&lt;&gt;""""),2,FALSE),IF(VK11=TODAY(),""Today"",)))))"),"")</f>
        <v/>
      </c>
      <c r="VL14" s="3" t="str">
        <f>IFERROR(__xludf.DUMMYFUNCTION("IF(ISBLANK($A14),, IF((ARRAYFORMULA(SUM(COUNTIFS(OccupancyAddresses,$A14,OccupancyUnits, $B14, 'Tenant Occupancy'!VM$5:VM23,{""&gt;0"",""Occupied"",""Late""}))))&gt;1,""Multiple Bookings"", IF(SUMIFS( 'Tenant Occupancy'!VM$5:VM23,OccupancyUnits,$B14,OccupancyAd"&amp;"dresses,$A14)&gt;0,SUMIFS('Tenant Occupancy'!VM$5:VM23,OccupancyUnits,$B14,OccupancyAddresses,$A14),IFERROR(VLOOKUP($A14&amp;"" ""&amp;$B14, FILTER(ARRAYFORMULA({OccupancyAddresses&amp;"" ""&amp; OccupancyUnits,'Tenant Occupancy'!VM$5:VM23}),INDEX(ARRAYFORMULA({OccupancyAdd"&amp;"resses&amp;"" ""&amp; OccupancyUnits,'Tenant Occupancy'!VM$5:VM23}),0,2)&lt;&gt;""""),2,FALSE),IF(VL11=TODAY(),""Today"",)))))"),"")</f>
        <v/>
      </c>
      <c r="VM14" s="3" t="str">
        <f>IFERROR(__xludf.DUMMYFUNCTION("IF(ISBLANK($A14),, IF((ARRAYFORMULA(SUM(COUNTIFS(OccupancyAddresses,$A14,OccupancyUnits, $B14, 'Tenant Occupancy'!VN$5:VN23,{""&gt;0"",""Occupied"",""Late""}))))&gt;1,""Multiple Bookings"", IF(SUMIFS( 'Tenant Occupancy'!VN$5:VN23,OccupancyUnits,$B14,OccupancyAd"&amp;"dresses,$A14)&gt;0,SUMIFS('Tenant Occupancy'!VN$5:VN23,OccupancyUnits,$B14,OccupancyAddresses,$A14),IFERROR(VLOOKUP($A14&amp;"" ""&amp;$B14, FILTER(ARRAYFORMULA({OccupancyAddresses&amp;"" ""&amp; OccupancyUnits,'Tenant Occupancy'!VN$5:VN23}),INDEX(ARRAYFORMULA({OccupancyAdd"&amp;"resses&amp;"" ""&amp; OccupancyUnits,'Tenant Occupancy'!VN$5:VN23}),0,2)&lt;&gt;""""),2,FALSE),IF(VM11=TODAY(),""Today"",)))))"),"")</f>
        <v/>
      </c>
      <c r="VN14" s="3" t="str">
        <f>IFERROR(__xludf.DUMMYFUNCTION("IF(ISBLANK($A14),, IF((ARRAYFORMULA(SUM(COUNTIFS(OccupancyAddresses,$A14,OccupancyUnits, $B14, 'Tenant Occupancy'!VO$5:VO23,{""&gt;0"",""Occupied"",""Late""}))))&gt;1,""Multiple Bookings"", IF(SUMIFS( 'Tenant Occupancy'!VO$5:VO23,OccupancyUnits,$B14,OccupancyAd"&amp;"dresses,$A14)&gt;0,SUMIFS('Tenant Occupancy'!VO$5:VO23,OccupancyUnits,$B14,OccupancyAddresses,$A14),IFERROR(VLOOKUP($A14&amp;"" ""&amp;$B14, FILTER(ARRAYFORMULA({OccupancyAddresses&amp;"" ""&amp; OccupancyUnits,'Tenant Occupancy'!VO$5:VO23}),INDEX(ARRAYFORMULA({OccupancyAdd"&amp;"resses&amp;"" ""&amp; OccupancyUnits,'Tenant Occupancy'!VO$5:VO23}),0,2)&lt;&gt;""""),2,FALSE),IF(VN11=TODAY(),""Today"",)))))"),"")</f>
        <v/>
      </c>
      <c r="VO14" s="3" t="str">
        <f>IFERROR(__xludf.DUMMYFUNCTION("IF(ISBLANK($A14),, IF((ARRAYFORMULA(SUM(COUNTIFS(OccupancyAddresses,$A14,OccupancyUnits, $B14, 'Tenant Occupancy'!VP$5:VP23,{""&gt;0"",""Occupied"",""Late""}))))&gt;1,""Multiple Bookings"", IF(SUMIFS( 'Tenant Occupancy'!VP$5:VP23,OccupancyUnits,$B14,OccupancyAd"&amp;"dresses,$A14)&gt;0,SUMIFS('Tenant Occupancy'!VP$5:VP23,OccupancyUnits,$B14,OccupancyAddresses,$A14),IFERROR(VLOOKUP($A14&amp;"" ""&amp;$B14, FILTER(ARRAYFORMULA({OccupancyAddresses&amp;"" ""&amp; OccupancyUnits,'Tenant Occupancy'!VP$5:VP23}),INDEX(ARRAYFORMULA({OccupancyAdd"&amp;"resses&amp;"" ""&amp; OccupancyUnits,'Tenant Occupancy'!VP$5:VP23}),0,2)&lt;&gt;""""),2,FALSE),IF(VO11=TODAY(),""Today"",)))))"),"")</f>
        <v/>
      </c>
      <c r="VP14" s="3" t="str">
        <f>IFERROR(__xludf.DUMMYFUNCTION("IF(ISBLANK($A14),, IF((ARRAYFORMULA(SUM(COUNTIFS(OccupancyAddresses,$A14,OccupancyUnits, $B14, 'Tenant Occupancy'!VQ$5:VQ23,{""&gt;0"",""Occupied"",""Late""}))))&gt;1,""Multiple Bookings"", IF(SUMIFS( 'Tenant Occupancy'!VQ$5:VQ23,OccupancyUnits,$B14,OccupancyAd"&amp;"dresses,$A14)&gt;0,SUMIFS('Tenant Occupancy'!VQ$5:VQ23,OccupancyUnits,$B14,OccupancyAddresses,$A14),IFERROR(VLOOKUP($A14&amp;"" ""&amp;$B14, FILTER(ARRAYFORMULA({OccupancyAddresses&amp;"" ""&amp; OccupancyUnits,'Tenant Occupancy'!VQ$5:VQ23}),INDEX(ARRAYFORMULA({OccupancyAdd"&amp;"resses&amp;"" ""&amp; OccupancyUnits,'Tenant Occupancy'!VQ$5:VQ23}),0,2)&lt;&gt;""""),2,FALSE),IF(VP11=TODAY(),""Today"",)))))"),"")</f>
        <v/>
      </c>
      <c r="VQ14" s="3" t="str">
        <f>IFERROR(__xludf.DUMMYFUNCTION("IF(ISBLANK($A14),, IF((ARRAYFORMULA(SUM(COUNTIFS(OccupancyAddresses,$A14,OccupancyUnits, $B14, 'Tenant Occupancy'!VR$5:VR23,{""&gt;0"",""Occupied"",""Late""}))))&gt;1,""Multiple Bookings"", IF(SUMIFS( 'Tenant Occupancy'!VR$5:VR23,OccupancyUnits,$B14,OccupancyAd"&amp;"dresses,$A14)&gt;0,SUMIFS('Tenant Occupancy'!VR$5:VR23,OccupancyUnits,$B14,OccupancyAddresses,$A14),IFERROR(VLOOKUP($A14&amp;"" ""&amp;$B14, FILTER(ARRAYFORMULA({OccupancyAddresses&amp;"" ""&amp; OccupancyUnits,'Tenant Occupancy'!VR$5:VR23}),INDEX(ARRAYFORMULA({OccupancyAdd"&amp;"resses&amp;"" ""&amp; OccupancyUnits,'Tenant Occupancy'!VR$5:VR23}),0,2)&lt;&gt;""""),2,FALSE),IF(VQ11=TODAY(),""Today"",)))))"),"")</f>
        <v/>
      </c>
      <c r="VR14" s="3" t="str">
        <f>IFERROR(__xludf.DUMMYFUNCTION("IF(ISBLANK($A14),, IF((ARRAYFORMULA(SUM(COUNTIFS(OccupancyAddresses,$A14,OccupancyUnits, $B14, 'Tenant Occupancy'!VS$5:VS23,{""&gt;0"",""Occupied"",""Late""}))))&gt;1,""Multiple Bookings"", IF(SUMIFS( 'Tenant Occupancy'!VS$5:VS23,OccupancyUnits,$B14,OccupancyAd"&amp;"dresses,$A14)&gt;0,SUMIFS('Tenant Occupancy'!VS$5:VS23,OccupancyUnits,$B14,OccupancyAddresses,$A14),IFERROR(VLOOKUP($A14&amp;"" ""&amp;$B14, FILTER(ARRAYFORMULA({OccupancyAddresses&amp;"" ""&amp; OccupancyUnits,'Tenant Occupancy'!VS$5:VS23}),INDEX(ARRAYFORMULA({OccupancyAdd"&amp;"resses&amp;"" ""&amp; OccupancyUnits,'Tenant Occupancy'!VS$5:VS23}),0,2)&lt;&gt;""""),2,FALSE),IF(VR11=TODAY(),""Today"",)))))"),"")</f>
        <v/>
      </c>
      <c r="VS14" s="3" t="str">
        <f>IFERROR(__xludf.DUMMYFUNCTION("IF(ISBLANK($A14),, IF((ARRAYFORMULA(SUM(COUNTIFS(OccupancyAddresses,$A14,OccupancyUnits, $B14, 'Tenant Occupancy'!VT$5:VT23,{""&gt;0"",""Occupied"",""Late""}))))&gt;1,""Multiple Bookings"", IF(SUMIFS( 'Tenant Occupancy'!VT$5:VT23,OccupancyUnits,$B14,OccupancyAd"&amp;"dresses,$A14)&gt;0,SUMIFS('Tenant Occupancy'!VT$5:VT23,OccupancyUnits,$B14,OccupancyAddresses,$A14),IFERROR(VLOOKUP($A14&amp;"" ""&amp;$B14, FILTER(ARRAYFORMULA({OccupancyAddresses&amp;"" ""&amp; OccupancyUnits,'Tenant Occupancy'!VT$5:VT23}),INDEX(ARRAYFORMULA({OccupancyAdd"&amp;"resses&amp;"" ""&amp; OccupancyUnits,'Tenant Occupancy'!VT$5:VT23}),0,2)&lt;&gt;""""),2,FALSE),IF(VS11=TODAY(),""Today"",)))))"),"")</f>
        <v/>
      </c>
      <c r="VT14" s="3" t="str">
        <f>IFERROR(__xludf.DUMMYFUNCTION("IF(ISBLANK($A14),, IF((ARRAYFORMULA(SUM(COUNTIFS(OccupancyAddresses,$A14,OccupancyUnits, $B14, 'Tenant Occupancy'!VU$5:VU23,{""&gt;0"",""Occupied"",""Late""}))))&gt;1,""Multiple Bookings"", IF(SUMIFS( 'Tenant Occupancy'!VU$5:VU23,OccupancyUnits,$B14,OccupancyAd"&amp;"dresses,$A14)&gt;0,SUMIFS('Tenant Occupancy'!VU$5:VU23,OccupancyUnits,$B14,OccupancyAddresses,$A14),IFERROR(VLOOKUP($A14&amp;"" ""&amp;$B14, FILTER(ARRAYFORMULA({OccupancyAddresses&amp;"" ""&amp; OccupancyUnits,'Tenant Occupancy'!VU$5:VU23}),INDEX(ARRAYFORMULA({OccupancyAdd"&amp;"resses&amp;"" ""&amp; OccupancyUnits,'Tenant Occupancy'!VU$5:VU23}),0,2)&lt;&gt;""""),2,FALSE),IF(VT11=TODAY(),""Today"",)))))"),"")</f>
        <v/>
      </c>
      <c r="VU14" s="3" t="str">
        <f>IFERROR(__xludf.DUMMYFUNCTION("IF(ISBLANK($A14),, IF((ARRAYFORMULA(SUM(COUNTIFS(OccupancyAddresses,$A14,OccupancyUnits, $B14, 'Tenant Occupancy'!VV$5:VV23,{""&gt;0"",""Occupied"",""Late""}))))&gt;1,""Multiple Bookings"", IF(SUMIFS( 'Tenant Occupancy'!VV$5:VV23,OccupancyUnits,$B14,OccupancyAd"&amp;"dresses,$A14)&gt;0,SUMIFS('Tenant Occupancy'!VV$5:VV23,OccupancyUnits,$B14,OccupancyAddresses,$A14),IFERROR(VLOOKUP($A14&amp;"" ""&amp;$B14, FILTER(ARRAYFORMULA({OccupancyAddresses&amp;"" ""&amp; OccupancyUnits,'Tenant Occupancy'!VV$5:VV23}),INDEX(ARRAYFORMULA({OccupancyAdd"&amp;"resses&amp;"" ""&amp; OccupancyUnits,'Tenant Occupancy'!VV$5:VV23}),0,2)&lt;&gt;""""),2,FALSE),IF(VU11=TODAY(),""Today"",)))))"),"")</f>
        <v/>
      </c>
      <c r="VV14" s="3" t="str">
        <f>IFERROR(__xludf.DUMMYFUNCTION("IF(ISBLANK($A14),, IF((ARRAYFORMULA(SUM(COUNTIFS(OccupancyAddresses,$A14,OccupancyUnits, $B14, 'Tenant Occupancy'!VW$5:VW23,{""&gt;0"",""Occupied"",""Late""}))))&gt;1,""Multiple Bookings"", IF(SUMIFS( 'Tenant Occupancy'!VW$5:VW23,OccupancyUnits,$B14,OccupancyAd"&amp;"dresses,$A14)&gt;0,SUMIFS('Tenant Occupancy'!VW$5:VW23,OccupancyUnits,$B14,OccupancyAddresses,$A14),IFERROR(VLOOKUP($A14&amp;"" ""&amp;$B14, FILTER(ARRAYFORMULA({OccupancyAddresses&amp;"" ""&amp; OccupancyUnits,'Tenant Occupancy'!VW$5:VW23}),INDEX(ARRAYFORMULA({OccupancyAdd"&amp;"resses&amp;"" ""&amp; OccupancyUnits,'Tenant Occupancy'!VW$5:VW23}),0,2)&lt;&gt;""""),2,FALSE),IF(VV11=TODAY(),""Today"",)))))"),"")</f>
        <v/>
      </c>
      <c r="VW14" s="3" t="str">
        <f>IFERROR(__xludf.DUMMYFUNCTION("IF(ISBLANK($A14),, IF((ARRAYFORMULA(SUM(COUNTIFS(OccupancyAddresses,$A14,OccupancyUnits, $B14, 'Tenant Occupancy'!VX$5:VX23,{""&gt;0"",""Occupied"",""Late""}))))&gt;1,""Multiple Bookings"", IF(SUMIFS( 'Tenant Occupancy'!VX$5:VX23,OccupancyUnits,$B14,OccupancyAd"&amp;"dresses,$A14)&gt;0,SUMIFS('Tenant Occupancy'!VX$5:VX23,OccupancyUnits,$B14,OccupancyAddresses,$A14),IFERROR(VLOOKUP($A14&amp;"" ""&amp;$B14, FILTER(ARRAYFORMULA({OccupancyAddresses&amp;"" ""&amp; OccupancyUnits,'Tenant Occupancy'!VX$5:VX23}),INDEX(ARRAYFORMULA({OccupancyAdd"&amp;"resses&amp;"" ""&amp; OccupancyUnits,'Tenant Occupancy'!VX$5:VX23}),0,2)&lt;&gt;""""),2,FALSE),IF(VW11=TODAY(),""Today"",)))))"),"")</f>
        <v/>
      </c>
      <c r="VX14" s="3" t="str">
        <f>IFERROR(__xludf.DUMMYFUNCTION("IF(ISBLANK($A14),, IF((ARRAYFORMULA(SUM(COUNTIFS(OccupancyAddresses,$A14,OccupancyUnits, $B14, 'Tenant Occupancy'!VY$5:VY23,{""&gt;0"",""Occupied"",""Late""}))))&gt;1,""Multiple Bookings"", IF(SUMIFS( 'Tenant Occupancy'!VY$5:VY23,OccupancyUnits,$B14,OccupancyAd"&amp;"dresses,$A14)&gt;0,SUMIFS('Tenant Occupancy'!VY$5:VY23,OccupancyUnits,$B14,OccupancyAddresses,$A14),IFERROR(VLOOKUP($A14&amp;"" ""&amp;$B14, FILTER(ARRAYFORMULA({OccupancyAddresses&amp;"" ""&amp; OccupancyUnits,'Tenant Occupancy'!VY$5:VY23}),INDEX(ARRAYFORMULA({OccupancyAdd"&amp;"resses&amp;"" ""&amp; OccupancyUnits,'Tenant Occupancy'!VY$5:VY23}),0,2)&lt;&gt;""""),2,FALSE),IF(VX11=TODAY(),""Today"",)))))"),"")</f>
        <v/>
      </c>
      <c r="VY14" s="3" t="str">
        <f>IFERROR(__xludf.DUMMYFUNCTION("IF(ISBLANK($A14),, IF((ARRAYFORMULA(SUM(COUNTIFS(OccupancyAddresses,$A14,OccupancyUnits, $B14, 'Tenant Occupancy'!VZ$5:VZ23,{""&gt;0"",""Occupied"",""Late""}))))&gt;1,""Multiple Bookings"", IF(SUMIFS( 'Tenant Occupancy'!VZ$5:VZ23,OccupancyUnits,$B14,OccupancyAd"&amp;"dresses,$A14)&gt;0,SUMIFS('Tenant Occupancy'!VZ$5:VZ23,OccupancyUnits,$B14,OccupancyAddresses,$A14),IFERROR(VLOOKUP($A14&amp;"" ""&amp;$B14, FILTER(ARRAYFORMULA({OccupancyAddresses&amp;"" ""&amp; OccupancyUnits,'Tenant Occupancy'!VZ$5:VZ23}),INDEX(ARRAYFORMULA({OccupancyAdd"&amp;"resses&amp;"" ""&amp; OccupancyUnits,'Tenant Occupancy'!VZ$5:VZ23}),0,2)&lt;&gt;""""),2,FALSE),IF(VY11=TODAY(),""Today"",)))))"),"")</f>
        <v/>
      </c>
      <c r="VZ14" s="3" t="str">
        <f>IFERROR(__xludf.DUMMYFUNCTION("IF(ISBLANK($A14),, IF((ARRAYFORMULA(SUM(COUNTIFS(OccupancyAddresses,$A14,OccupancyUnits, $B14, 'Tenant Occupancy'!WA$5:WA23,{""&gt;0"",""Occupied"",""Late""}))))&gt;1,""Multiple Bookings"", IF(SUMIFS( 'Tenant Occupancy'!WA$5:WA23,OccupancyUnits,$B14,OccupancyAd"&amp;"dresses,$A14)&gt;0,SUMIFS('Tenant Occupancy'!WA$5:WA23,OccupancyUnits,$B14,OccupancyAddresses,$A14),IFERROR(VLOOKUP($A14&amp;"" ""&amp;$B14, FILTER(ARRAYFORMULA({OccupancyAddresses&amp;"" ""&amp; OccupancyUnits,'Tenant Occupancy'!WA$5:WA23}),INDEX(ARRAYFORMULA({OccupancyAdd"&amp;"resses&amp;"" ""&amp; OccupancyUnits,'Tenant Occupancy'!WA$5:WA23}),0,2)&lt;&gt;""""),2,FALSE),IF(VZ11=TODAY(),""Today"",)))))"),"")</f>
        <v/>
      </c>
      <c r="WA14" s="3" t="str">
        <f>IFERROR(__xludf.DUMMYFUNCTION("IF(ISBLANK($A14),, IF((ARRAYFORMULA(SUM(COUNTIFS(OccupancyAddresses,$A14,OccupancyUnits, $B14, 'Tenant Occupancy'!WB$5:WB23,{""&gt;0"",""Occupied"",""Late""}))))&gt;1,""Multiple Bookings"", IF(SUMIFS( 'Tenant Occupancy'!WB$5:WB23,OccupancyUnits,$B14,OccupancyAd"&amp;"dresses,$A14)&gt;0,SUMIFS('Tenant Occupancy'!WB$5:WB23,OccupancyUnits,$B14,OccupancyAddresses,$A14),IFERROR(VLOOKUP($A14&amp;"" ""&amp;$B14, FILTER(ARRAYFORMULA({OccupancyAddresses&amp;"" ""&amp; OccupancyUnits,'Tenant Occupancy'!WB$5:WB23}),INDEX(ARRAYFORMULA({OccupancyAdd"&amp;"resses&amp;"" ""&amp; OccupancyUnits,'Tenant Occupancy'!WB$5:WB23}),0,2)&lt;&gt;""""),2,FALSE),IF(WA11=TODAY(),""Today"",)))))"),"")</f>
        <v/>
      </c>
      <c r="WB14" s="3" t="str">
        <f>IFERROR(__xludf.DUMMYFUNCTION("IF(ISBLANK($A14),, IF((ARRAYFORMULA(SUM(COUNTIFS(OccupancyAddresses,$A14,OccupancyUnits, $B14, 'Tenant Occupancy'!WC$5:WC23,{""&gt;0"",""Occupied"",""Late""}))))&gt;1,""Multiple Bookings"", IF(SUMIFS( 'Tenant Occupancy'!WC$5:WC23,OccupancyUnits,$B14,OccupancyAd"&amp;"dresses,$A14)&gt;0,SUMIFS('Tenant Occupancy'!WC$5:WC23,OccupancyUnits,$B14,OccupancyAddresses,$A14),IFERROR(VLOOKUP($A14&amp;"" ""&amp;$B14, FILTER(ARRAYFORMULA({OccupancyAddresses&amp;"" ""&amp; OccupancyUnits,'Tenant Occupancy'!WC$5:WC23}),INDEX(ARRAYFORMULA({OccupancyAdd"&amp;"resses&amp;"" ""&amp; OccupancyUnits,'Tenant Occupancy'!WC$5:WC23}),0,2)&lt;&gt;""""),2,FALSE),IF(WB11=TODAY(),""Today"",)))))"),"")</f>
        <v/>
      </c>
      <c r="WC14" s="3" t="str">
        <f>IFERROR(__xludf.DUMMYFUNCTION("IF(ISBLANK($A14),, IF((ARRAYFORMULA(SUM(COUNTIFS(OccupancyAddresses,$A14,OccupancyUnits, $B14, 'Tenant Occupancy'!WD$5:WD23,{""&gt;0"",""Occupied"",""Late""}))))&gt;1,""Multiple Bookings"", IF(SUMIFS( 'Tenant Occupancy'!WD$5:WD23,OccupancyUnits,$B14,OccupancyAd"&amp;"dresses,$A14)&gt;0,SUMIFS('Tenant Occupancy'!WD$5:WD23,OccupancyUnits,$B14,OccupancyAddresses,$A14),IFERROR(VLOOKUP($A14&amp;"" ""&amp;$B14, FILTER(ARRAYFORMULA({OccupancyAddresses&amp;"" ""&amp; OccupancyUnits,'Tenant Occupancy'!WD$5:WD23}),INDEX(ARRAYFORMULA({OccupancyAdd"&amp;"resses&amp;"" ""&amp; OccupancyUnits,'Tenant Occupancy'!WD$5:WD23}),0,2)&lt;&gt;""""),2,FALSE),IF(WC11=TODAY(),""Today"",)))))"),"")</f>
        <v/>
      </c>
      <c r="WD14" s="3" t="str">
        <f>IFERROR(__xludf.DUMMYFUNCTION("IF(ISBLANK($A14),, IF((ARRAYFORMULA(SUM(COUNTIFS(OccupancyAddresses,$A14,OccupancyUnits, $B14, 'Tenant Occupancy'!WE$5:WE23,{""&gt;0"",""Occupied"",""Late""}))))&gt;1,""Multiple Bookings"", IF(SUMIFS( 'Tenant Occupancy'!WE$5:WE23,OccupancyUnits,$B14,OccupancyAd"&amp;"dresses,$A14)&gt;0,SUMIFS('Tenant Occupancy'!WE$5:WE23,OccupancyUnits,$B14,OccupancyAddresses,$A14),IFERROR(VLOOKUP($A14&amp;"" ""&amp;$B14, FILTER(ARRAYFORMULA({OccupancyAddresses&amp;"" ""&amp; OccupancyUnits,'Tenant Occupancy'!WE$5:WE23}),INDEX(ARRAYFORMULA({OccupancyAdd"&amp;"resses&amp;"" ""&amp; OccupancyUnits,'Tenant Occupancy'!WE$5:WE23}),0,2)&lt;&gt;""""),2,FALSE),IF(WD11=TODAY(),""Today"",)))))"),"")</f>
        <v/>
      </c>
      <c r="WE14" s="3" t="str">
        <f>IFERROR(__xludf.DUMMYFUNCTION("IF(ISBLANK($A14),, IF((ARRAYFORMULA(SUM(COUNTIFS(OccupancyAddresses,$A14,OccupancyUnits, $B14, 'Tenant Occupancy'!WF$5:WF23,{""&gt;0"",""Occupied"",""Late""}))))&gt;1,""Multiple Bookings"", IF(SUMIFS( 'Tenant Occupancy'!WF$5:WF23,OccupancyUnits,$B14,OccupancyAd"&amp;"dresses,$A14)&gt;0,SUMIFS('Tenant Occupancy'!WF$5:WF23,OccupancyUnits,$B14,OccupancyAddresses,$A14),IFERROR(VLOOKUP($A14&amp;"" ""&amp;$B14, FILTER(ARRAYFORMULA({OccupancyAddresses&amp;"" ""&amp; OccupancyUnits,'Tenant Occupancy'!WF$5:WF23}),INDEX(ARRAYFORMULA({OccupancyAdd"&amp;"resses&amp;"" ""&amp; OccupancyUnits,'Tenant Occupancy'!WF$5:WF23}),0,2)&lt;&gt;""""),2,FALSE),IF(WE11=TODAY(),""Today"",)))))"),"")</f>
        <v/>
      </c>
      <c r="WF14" s="3" t="str">
        <f>IFERROR(__xludf.DUMMYFUNCTION("IF(ISBLANK($A14),, IF((ARRAYFORMULA(SUM(COUNTIFS(OccupancyAddresses,$A14,OccupancyUnits, $B14, 'Tenant Occupancy'!WG$5:WG23,{""&gt;0"",""Occupied"",""Late""}))))&gt;1,""Multiple Bookings"", IF(SUMIFS( 'Tenant Occupancy'!WG$5:WG23,OccupancyUnits,$B14,OccupancyAd"&amp;"dresses,$A14)&gt;0,SUMIFS('Tenant Occupancy'!WG$5:WG23,OccupancyUnits,$B14,OccupancyAddresses,$A14),IFERROR(VLOOKUP($A14&amp;"" ""&amp;$B14, FILTER(ARRAYFORMULA({OccupancyAddresses&amp;"" ""&amp; OccupancyUnits,'Tenant Occupancy'!WG$5:WG23}),INDEX(ARRAYFORMULA({OccupancyAdd"&amp;"resses&amp;"" ""&amp; OccupancyUnits,'Tenant Occupancy'!WG$5:WG23}),0,2)&lt;&gt;""""),2,FALSE),IF(WF11=TODAY(),""Today"",)))))"),"")</f>
        <v/>
      </c>
      <c r="WG14" s="3" t="str">
        <f>IFERROR(__xludf.DUMMYFUNCTION("IF(ISBLANK($A14),, IF((ARRAYFORMULA(SUM(COUNTIFS(OccupancyAddresses,$A14,OccupancyUnits, $B14, 'Tenant Occupancy'!WH$5:WH23,{""&gt;0"",""Occupied"",""Late""}))))&gt;1,""Multiple Bookings"", IF(SUMIFS( 'Tenant Occupancy'!WH$5:WH23,OccupancyUnits,$B14,OccupancyAd"&amp;"dresses,$A14)&gt;0,SUMIFS('Tenant Occupancy'!WH$5:WH23,OccupancyUnits,$B14,OccupancyAddresses,$A14),IFERROR(VLOOKUP($A14&amp;"" ""&amp;$B14, FILTER(ARRAYFORMULA({OccupancyAddresses&amp;"" ""&amp; OccupancyUnits,'Tenant Occupancy'!WH$5:WH23}),INDEX(ARRAYFORMULA({OccupancyAdd"&amp;"resses&amp;"" ""&amp; OccupancyUnits,'Tenant Occupancy'!WH$5:WH23}),0,2)&lt;&gt;""""),2,FALSE),IF(WG11=TODAY(),""Today"",)))))"),"")</f>
        <v/>
      </c>
      <c r="WH14" s="3" t="str">
        <f>IFERROR(__xludf.DUMMYFUNCTION("IF(ISBLANK($A14),, IF((ARRAYFORMULA(SUM(COUNTIFS(OccupancyAddresses,$A14,OccupancyUnits, $B14, 'Tenant Occupancy'!WI$5:WI23,{""&gt;0"",""Occupied"",""Late""}))))&gt;1,""Multiple Bookings"", IF(SUMIFS( 'Tenant Occupancy'!WI$5:WI23,OccupancyUnits,$B14,OccupancyAd"&amp;"dresses,$A14)&gt;0,SUMIFS('Tenant Occupancy'!WI$5:WI23,OccupancyUnits,$B14,OccupancyAddresses,$A14),IFERROR(VLOOKUP($A14&amp;"" ""&amp;$B14, FILTER(ARRAYFORMULA({OccupancyAddresses&amp;"" ""&amp; OccupancyUnits,'Tenant Occupancy'!WI$5:WI23}),INDEX(ARRAYFORMULA({OccupancyAdd"&amp;"resses&amp;"" ""&amp; OccupancyUnits,'Tenant Occupancy'!WI$5:WI23}),0,2)&lt;&gt;""""),2,FALSE),IF(WH11=TODAY(),""Today"",)))))"),"")</f>
        <v/>
      </c>
      <c r="WI14" s="3" t="str">
        <f>IFERROR(__xludf.DUMMYFUNCTION("IF(ISBLANK($A14),, IF((ARRAYFORMULA(SUM(COUNTIFS(OccupancyAddresses,$A14,OccupancyUnits, $B14, 'Tenant Occupancy'!WJ$5:WJ23,{""&gt;0"",""Occupied"",""Late""}))))&gt;1,""Multiple Bookings"", IF(SUMIFS( 'Tenant Occupancy'!WJ$5:WJ23,OccupancyUnits,$B14,OccupancyAd"&amp;"dresses,$A14)&gt;0,SUMIFS('Tenant Occupancy'!WJ$5:WJ23,OccupancyUnits,$B14,OccupancyAddresses,$A14),IFERROR(VLOOKUP($A14&amp;"" ""&amp;$B14, FILTER(ARRAYFORMULA({OccupancyAddresses&amp;"" ""&amp; OccupancyUnits,'Tenant Occupancy'!WJ$5:WJ23}),INDEX(ARRAYFORMULA({OccupancyAdd"&amp;"resses&amp;"" ""&amp; OccupancyUnits,'Tenant Occupancy'!WJ$5:WJ23}),0,2)&lt;&gt;""""),2,FALSE),IF(WI11=TODAY(),""Today"",)))))"),"")</f>
        <v/>
      </c>
      <c r="WJ14" s="3" t="str">
        <f>IFERROR(__xludf.DUMMYFUNCTION("IF(ISBLANK($A14),, IF((ARRAYFORMULA(SUM(COUNTIFS(OccupancyAddresses,$A14,OccupancyUnits, $B14, 'Tenant Occupancy'!WK$5:WK23,{""&gt;0"",""Occupied"",""Late""}))))&gt;1,""Multiple Bookings"", IF(SUMIFS( 'Tenant Occupancy'!WK$5:WK23,OccupancyUnits,$B14,OccupancyAd"&amp;"dresses,$A14)&gt;0,SUMIFS('Tenant Occupancy'!WK$5:WK23,OccupancyUnits,$B14,OccupancyAddresses,$A14),IFERROR(VLOOKUP($A14&amp;"" ""&amp;$B14, FILTER(ARRAYFORMULA({OccupancyAddresses&amp;"" ""&amp; OccupancyUnits,'Tenant Occupancy'!WK$5:WK23}),INDEX(ARRAYFORMULA({OccupancyAdd"&amp;"resses&amp;"" ""&amp; OccupancyUnits,'Tenant Occupancy'!WK$5:WK23}),0,2)&lt;&gt;""""),2,FALSE),IF(WJ11=TODAY(),""Today"",)))))"),"")</f>
        <v/>
      </c>
      <c r="WK14" s="3" t="str">
        <f>IFERROR(__xludf.DUMMYFUNCTION("IF(ISBLANK($A14),, IF((ARRAYFORMULA(SUM(COUNTIFS(OccupancyAddresses,$A14,OccupancyUnits, $B14, 'Tenant Occupancy'!WL$5:WL23,{""&gt;0"",""Occupied"",""Late""}))))&gt;1,""Multiple Bookings"", IF(SUMIFS( 'Tenant Occupancy'!WL$5:WL23,OccupancyUnits,$B14,OccupancyAd"&amp;"dresses,$A14)&gt;0,SUMIFS('Tenant Occupancy'!WL$5:WL23,OccupancyUnits,$B14,OccupancyAddresses,$A14),IFERROR(VLOOKUP($A14&amp;"" ""&amp;$B14, FILTER(ARRAYFORMULA({OccupancyAddresses&amp;"" ""&amp; OccupancyUnits,'Tenant Occupancy'!WL$5:WL23}),INDEX(ARRAYFORMULA({OccupancyAdd"&amp;"resses&amp;"" ""&amp; OccupancyUnits,'Tenant Occupancy'!WL$5:WL23}),0,2)&lt;&gt;""""),2,FALSE),IF(WK11=TODAY(),""Today"",)))))"),"")</f>
        <v/>
      </c>
      <c r="WL14" s="3" t="str">
        <f>IFERROR(__xludf.DUMMYFUNCTION("IF(ISBLANK($A14),, IF((ARRAYFORMULA(SUM(COUNTIFS(OccupancyAddresses,$A14,OccupancyUnits, $B14, 'Tenant Occupancy'!WM$5:WM23,{""&gt;0"",""Occupied"",""Late""}))))&gt;1,""Multiple Bookings"", IF(SUMIFS( 'Tenant Occupancy'!WM$5:WM23,OccupancyUnits,$B14,OccupancyAd"&amp;"dresses,$A14)&gt;0,SUMIFS('Tenant Occupancy'!WM$5:WM23,OccupancyUnits,$B14,OccupancyAddresses,$A14),IFERROR(VLOOKUP($A14&amp;"" ""&amp;$B14, FILTER(ARRAYFORMULA({OccupancyAddresses&amp;"" ""&amp; OccupancyUnits,'Tenant Occupancy'!WM$5:WM23}),INDEX(ARRAYFORMULA({OccupancyAdd"&amp;"resses&amp;"" ""&amp; OccupancyUnits,'Tenant Occupancy'!WM$5:WM23}),0,2)&lt;&gt;""""),2,FALSE),IF(WL11=TODAY(),""Today"",)))))"),"")</f>
        <v/>
      </c>
      <c r="WM14" s="3" t="str">
        <f>IFERROR(__xludf.DUMMYFUNCTION("IF(ISBLANK($A14),, IF((ARRAYFORMULA(SUM(COUNTIFS(OccupancyAddresses,$A14,OccupancyUnits, $B14, 'Tenant Occupancy'!WN$5:WN23,{""&gt;0"",""Occupied"",""Late""}))))&gt;1,""Multiple Bookings"", IF(SUMIFS( 'Tenant Occupancy'!WN$5:WN23,OccupancyUnits,$B14,OccupancyAd"&amp;"dresses,$A14)&gt;0,SUMIFS('Tenant Occupancy'!WN$5:WN23,OccupancyUnits,$B14,OccupancyAddresses,$A14),IFERROR(VLOOKUP($A14&amp;"" ""&amp;$B14, FILTER(ARRAYFORMULA({OccupancyAddresses&amp;"" ""&amp; OccupancyUnits,'Tenant Occupancy'!WN$5:WN23}),INDEX(ARRAYFORMULA({OccupancyAdd"&amp;"resses&amp;"" ""&amp; OccupancyUnits,'Tenant Occupancy'!WN$5:WN23}),0,2)&lt;&gt;""""),2,FALSE),IF(WM11=TODAY(),""Today"",)))))"),"")</f>
        <v/>
      </c>
      <c r="WN14" s="3" t="str">
        <f>IFERROR(__xludf.DUMMYFUNCTION("IF(ISBLANK($A14),, IF((ARRAYFORMULA(SUM(COUNTIFS(OccupancyAddresses,$A14,OccupancyUnits, $B14, 'Tenant Occupancy'!WO$5:WO23,{""&gt;0"",""Occupied"",""Late""}))))&gt;1,""Multiple Bookings"", IF(SUMIFS( 'Tenant Occupancy'!WO$5:WO23,OccupancyUnits,$B14,OccupancyAd"&amp;"dresses,$A14)&gt;0,SUMIFS('Tenant Occupancy'!WO$5:WO23,OccupancyUnits,$B14,OccupancyAddresses,$A14),IFERROR(VLOOKUP($A14&amp;"" ""&amp;$B14, FILTER(ARRAYFORMULA({OccupancyAddresses&amp;"" ""&amp; OccupancyUnits,'Tenant Occupancy'!WO$5:WO23}),INDEX(ARRAYFORMULA({OccupancyAdd"&amp;"resses&amp;"" ""&amp; OccupancyUnits,'Tenant Occupancy'!WO$5:WO23}),0,2)&lt;&gt;""""),2,FALSE),IF(WN11=TODAY(),""Today"",)))))"),"")</f>
        <v/>
      </c>
      <c r="WO14" s="3" t="str">
        <f>IFERROR(__xludf.DUMMYFUNCTION("IF(ISBLANK($A14),, IF((ARRAYFORMULA(SUM(COUNTIFS(OccupancyAddresses,$A14,OccupancyUnits, $B14, 'Tenant Occupancy'!WP$5:WP23,{""&gt;0"",""Occupied"",""Late""}))))&gt;1,""Multiple Bookings"", IF(SUMIFS( 'Tenant Occupancy'!WP$5:WP23,OccupancyUnits,$B14,OccupancyAd"&amp;"dresses,$A14)&gt;0,SUMIFS('Tenant Occupancy'!WP$5:WP23,OccupancyUnits,$B14,OccupancyAddresses,$A14),IFERROR(VLOOKUP($A14&amp;"" ""&amp;$B14, FILTER(ARRAYFORMULA({OccupancyAddresses&amp;"" ""&amp; OccupancyUnits,'Tenant Occupancy'!WP$5:WP23}),INDEX(ARRAYFORMULA({OccupancyAdd"&amp;"resses&amp;"" ""&amp; OccupancyUnits,'Tenant Occupancy'!WP$5:WP23}),0,2)&lt;&gt;""""),2,FALSE),IF(WO11=TODAY(),""Today"",)))))"),"")</f>
        <v/>
      </c>
      <c r="WP14" s="3" t="str">
        <f>IFERROR(__xludf.DUMMYFUNCTION("IF(ISBLANK($A14),, IF((ARRAYFORMULA(SUM(COUNTIFS(OccupancyAddresses,$A14,OccupancyUnits, $B14, 'Tenant Occupancy'!WQ$5:WQ23,{""&gt;0"",""Occupied"",""Late""}))))&gt;1,""Multiple Bookings"", IF(SUMIFS( 'Tenant Occupancy'!WQ$5:WQ23,OccupancyUnits,$B14,OccupancyAd"&amp;"dresses,$A14)&gt;0,SUMIFS('Tenant Occupancy'!WQ$5:WQ23,OccupancyUnits,$B14,OccupancyAddresses,$A14),IFERROR(VLOOKUP($A14&amp;"" ""&amp;$B14, FILTER(ARRAYFORMULA({OccupancyAddresses&amp;"" ""&amp; OccupancyUnits,'Tenant Occupancy'!WQ$5:WQ23}),INDEX(ARRAYFORMULA({OccupancyAdd"&amp;"resses&amp;"" ""&amp; OccupancyUnits,'Tenant Occupancy'!WQ$5:WQ23}),0,2)&lt;&gt;""""),2,FALSE),IF(WP11=TODAY(),""Today"",)))))"),"")</f>
        <v/>
      </c>
      <c r="WQ14" s="3" t="str">
        <f>IFERROR(__xludf.DUMMYFUNCTION("IF(ISBLANK($A14),, IF((ARRAYFORMULA(SUM(COUNTIFS(OccupancyAddresses,$A14,OccupancyUnits, $B14, 'Tenant Occupancy'!WR$5:WR23,{""&gt;0"",""Occupied"",""Late""}))))&gt;1,""Multiple Bookings"", IF(SUMIFS( 'Tenant Occupancy'!WR$5:WR23,OccupancyUnits,$B14,OccupancyAd"&amp;"dresses,$A14)&gt;0,SUMIFS('Tenant Occupancy'!WR$5:WR23,OccupancyUnits,$B14,OccupancyAddresses,$A14),IFERROR(VLOOKUP($A14&amp;"" ""&amp;$B14, FILTER(ARRAYFORMULA({OccupancyAddresses&amp;"" ""&amp; OccupancyUnits,'Tenant Occupancy'!WR$5:WR23}),INDEX(ARRAYFORMULA({OccupancyAdd"&amp;"resses&amp;"" ""&amp; OccupancyUnits,'Tenant Occupancy'!WR$5:WR23}),0,2)&lt;&gt;""""),2,FALSE),IF(WQ11=TODAY(),""Today"",)))))"),"")</f>
        <v/>
      </c>
      <c r="WR14" s="3" t="str">
        <f>IFERROR(__xludf.DUMMYFUNCTION("IF(ISBLANK($A14),, IF((ARRAYFORMULA(SUM(COUNTIFS(OccupancyAddresses,$A14,OccupancyUnits, $B14, 'Tenant Occupancy'!WS$5:WS23,{""&gt;0"",""Occupied"",""Late""}))))&gt;1,""Multiple Bookings"", IF(SUMIFS( 'Tenant Occupancy'!WS$5:WS23,OccupancyUnits,$B14,OccupancyAd"&amp;"dresses,$A14)&gt;0,SUMIFS('Tenant Occupancy'!WS$5:WS23,OccupancyUnits,$B14,OccupancyAddresses,$A14),IFERROR(VLOOKUP($A14&amp;"" ""&amp;$B14, FILTER(ARRAYFORMULA({OccupancyAddresses&amp;"" ""&amp; OccupancyUnits,'Tenant Occupancy'!WS$5:WS23}),INDEX(ARRAYFORMULA({OccupancyAdd"&amp;"resses&amp;"" ""&amp; OccupancyUnits,'Tenant Occupancy'!WS$5:WS23}),0,2)&lt;&gt;""""),2,FALSE),IF(WR11=TODAY(),""Today"",)))))"),"")</f>
        <v/>
      </c>
      <c r="WS14" s="3" t="str">
        <f>IFERROR(__xludf.DUMMYFUNCTION("IF(ISBLANK($A14),, IF((ARRAYFORMULA(SUM(COUNTIFS(OccupancyAddresses,$A14,OccupancyUnits, $B14, 'Tenant Occupancy'!WT$5:WT23,{""&gt;0"",""Occupied"",""Late""}))))&gt;1,""Multiple Bookings"", IF(SUMIFS( 'Tenant Occupancy'!WT$5:WT23,OccupancyUnits,$B14,OccupancyAd"&amp;"dresses,$A14)&gt;0,SUMIFS('Tenant Occupancy'!WT$5:WT23,OccupancyUnits,$B14,OccupancyAddresses,$A14),IFERROR(VLOOKUP($A14&amp;"" ""&amp;$B14, FILTER(ARRAYFORMULA({OccupancyAddresses&amp;"" ""&amp; OccupancyUnits,'Tenant Occupancy'!WT$5:WT23}),INDEX(ARRAYFORMULA({OccupancyAdd"&amp;"resses&amp;"" ""&amp; OccupancyUnits,'Tenant Occupancy'!WT$5:WT23}),0,2)&lt;&gt;""""),2,FALSE),IF(WS11=TODAY(),""Today"",)))))"),"")</f>
        <v/>
      </c>
      <c r="WT14" s="3" t="str">
        <f>IFERROR(__xludf.DUMMYFUNCTION("IF(ISBLANK($A14),, IF((ARRAYFORMULA(SUM(COUNTIFS(OccupancyAddresses,$A14,OccupancyUnits, $B14, 'Tenant Occupancy'!WU$5:WU23,{""&gt;0"",""Occupied"",""Late""}))))&gt;1,""Multiple Bookings"", IF(SUMIFS( 'Tenant Occupancy'!WU$5:WU23,OccupancyUnits,$B14,OccupancyAd"&amp;"dresses,$A14)&gt;0,SUMIFS('Tenant Occupancy'!WU$5:WU23,OccupancyUnits,$B14,OccupancyAddresses,$A14),IFERROR(VLOOKUP($A14&amp;"" ""&amp;$B14, FILTER(ARRAYFORMULA({OccupancyAddresses&amp;"" ""&amp; OccupancyUnits,'Tenant Occupancy'!WU$5:WU23}),INDEX(ARRAYFORMULA({OccupancyAdd"&amp;"resses&amp;"" ""&amp; OccupancyUnits,'Tenant Occupancy'!WU$5:WU23}),0,2)&lt;&gt;""""),2,FALSE),IF(WT11=TODAY(),""Today"",)))))"),"")</f>
        <v/>
      </c>
      <c r="WU14" s="3" t="str">
        <f>IFERROR(__xludf.DUMMYFUNCTION("IF(ISBLANK($A14),, IF((ARRAYFORMULA(SUM(COUNTIFS(OccupancyAddresses,$A14,OccupancyUnits, $B14, 'Tenant Occupancy'!WV$5:WV23,{""&gt;0"",""Occupied"",""Late""}))))&gt;1,""Multiple Bookings"", IF(SUMIFS( 'Tenant Occupancy'!WV$5:WV23,OccupancyUnits,$B14,OccupancyAd"&amp;"dresses,$A14)&gt;0,SUMIFS('Tenant Occupancy'!WV$5:WV23,OccupancyUnits,$B14,OccupancyAddresses,$A14),IFERROR(VLOOKUP($A14&amp;"" ""&amp;$B14, FILTER(ARRAYFORMULA({OccupancyAddresses&amp;"" ""&amp; OccupancyUnits,'Tenant Occupancy'!WV$5:WV23}),INDEX(ARRAYFORMULA({OccupancyAdd"&amp;"resses&amp;"" ""&amp; OccupancyUnits,'Tenant Occupancy'!WV$5:WV23}),0,2)&lt;&gt;""""),2,FALSE),IF(WU11=TODAY(),""Today"",)))))"),"")</f>
        <v/>
      </c>
      <c r="WV14" s="3" t="str">
        <f>IFERROR(__xludf.DUMMYFUNCTION("IF(ISBLANK($A14),, IF((ARRAYFORMULA(SUM(COUNTIFS(OccupancyAddresses,$A14,OccupancyUnits, $B14, 'Tenant Occupancy'!WW$5:WW23,{""&gt;0"",""Occupied"",""Late""}))))&gt;1,""Multiple Bookings"", IF(SUMIFS( 'Tenant Occupancy'!WW$5:WW23,OccupancyUnits,$B14,OccupancyAd"&amp;"dresses,$A14)&gt;0,SUMIFS('Tenant Occupancy'!WW$5:WW23,OccupancyUnits,$B14,OccupancyAddresses,$A14),IFERROR(VLOOKUP($A14&amp;"" ""&amp;$B14, FILTER(ARRAYFORMULA({OccupancyAddresses&amp;"" ""&amp; OccupancyUnits,'Tenant Occupancy'!WW$5:WW23}),INDEX(ARRAYFORMULA({OccupancyAdd"&amp;"resses&amp;"" ""&amp; OccupancyUnits,'Tenant Occupancy'!WW$5:WW23}),0,2)&lt;&gt;""""),2,FALSE),IF(WV11=TODAY(),""Today"",)))))"),"")</f>
        <v/>
      </c>
      <c r="WW14" s="3" t="str">
        <f>IFERROR(__xludf.DUMMYFUNCTION("IF(ISBLANK($A14),, IF((ARRAYFORMULA(SUM(COUNTIFS(OccupancyAddresses,$A14,OccupancyUnits, $B14, 'Tenant Occupancy'!WX$5:WX23,{""&gt;0"",""Occupied"",""Late""}))))&gt;1,""Multiple Bookings"", IF(SUMIFS( 'Tenant Occupancy'!WX$5:WX23,OccupancyUnits,$B14,OccupancyAd"&amp;"dresses,$A14)&gt;0,SUMIFS('Tenant Occupancy'!WX$5:WX23,OccupancyUnits,$B14,OccupancyAddresses,$A14),IFERROR(VLOOKUP($A14&amp;"" ""&amp;$B14, FILTER(ARRAYFORMULA({OccupancyAddresses&amp;"" ""&amp; OccupancyUnits,'Tenant Occupancy'!WX$5:WX23}),INDEX(ARRAYFORMULA({OccupancyAdd"&amp;"resses&amp;"" ""&amp; OccupancyUnits,'Tenant Occupancy'!WX$5:WX23}),0,2)&lt;&gt;""""),2,FALSE),IF(WW11=TODAY(),""Today"",)))))"),"")</f>
        <v/>
      </c>
      <c r="WX14" s="3" t="str">
        <f>IFERROR(__xludf.DUMMYFUNCTION("IF(ISBLANK($A14),, IF((ARRAYFORMULA(SUM(COUNTIFS(OccupancyAddresses,$A14,OccupancyUnits, $B14, 'Tenant Occupancy'!WY$5:WY23,{""&gt;0"",""Occupied"",""Late""}))))&gt;1,""Multiple Bookings"", IF(SUMIFS( 'Tenant Occupancy'!WY$5:WY23,OccupancyUnits,$B14,OccupancyAd"&amp;"dresses,$A14)&gt;0,SUMIFS('Tenant Occupancy'!WY$5:WY23,OccupancyUnits,$B14,OccupancyAddresses,$A14),IFERROR(VLOOKUP($A14&amp;"" ""&amp;$B14, FILTER(ARRAYFORMULA({OccupancyAddresses&amp;"" ""&amp; OccupancyUnits,'Tenant Occupancy'!WY$5:WY23}),INDEX(ARRAYFORMULA({OccupancyAdd"&amp;"resses&amp;"" ""&amp; OccupancyUnits,'Tenant Occupancy'!WY$5:WY23}),0,2)&lt;&gt;""""),2,FALSE),IF(WX11=TODAY(),""Today"",)))))"),"")</f>
        <v/>
      </c>
      <c r="WY14" s="3" t="str">
        <f>IFERROR(__xludf.DUMMYFUNCTION("IF(ISBLANK($A14),, IF((ARRAYFORMULA(SUM(COUNTIFS(OccupancyAddresses,$A14,OccupancyUnits, $B14, 'Tenant Occupancy'!WZ$5:WZ23,{""&gt;0"",""Occupied"",""Late""}))))&gt;1,""Multiple Bookings"", IF(SUMIFS( 'Tenant Occupancy'!WZ$5:WZ23,OccupancyUnits,$B14,OccupancyAd"&amp;"dresses,$A14)&gt;0,SUMIFS('Tenant Occupancy'!WZ$5:WZ23,OccupancyUnits,$B14,OccupancyAddresses,$A14),IFERROR(VLOOKUP($A14&amp;"" ""&amp;$B14, FILTER(ARRAYFORMULA({OccupancyAddresses&amp;"" ""&amp; OccupancyUnits,'Tenant Occupancy'!WZ$5:WZ23}),INDEX(ARRAYFORMULA({OccupancyAdd"&amp;"resses&amp;"" ""&amp; OccupancyUnits,'Tenant Occupancy'!WZ$5:WZ23}),0,2)&lt;&gt;""""),2,FALSE),IF(WY11=TODAY(),""Today"",)))))"),"")</f>
        <v/>
      </c>
      <c r="WZ14" s="3" t="str">
        <f>IFERROR(__xludf.DUMMYFUNCTION("IF(ISBLANK($A14),, IF((ARRAYFORMULA(SUM(COUNTIFS(OccupancyAddresses,$A14,OccupancyUnits, $B14, 'Tenant Occupancy'!XA$5:XA23,{""&gt;0"",""Occupied"",""Late""}))))&gt;1,""Multiple Bookings"", IF(SUMIFS( 'Tenant Occupancy'!XA$5:XA23,OccupancyUnits,$B14,OccupancyAd"&amp;"dresses,$A14)&gt;0,SUMIFS('Tenant Occupancy'!XA$5:XA23,OccupancyUnits,$B14,OccupancyAddresses,$A14),IFERROR(VLOOKUP($A14&amp;"" ""&amp;$B14, FILTER(ARRAYFORMULA({OccupancyAddresses&amp;"" ""&amp; OccupancyUnits,'Tenant Occupancy'!XA$5:XA23}),INDEX(ARRAYFORMULA({OccupancyAdd"&amp;"resses&amp;"" ""&amp; OccupancyUnits,'Tenant Occupancy'!XA$5:XA23}),0,2)&lt;&gt;""""),2,FALSE),IF(WZ11=TODAY(),""Today"",)))))"),"")</f>
        <v/>
      </c>
      <c r="XA14" s="3" t="str">
        <f>IFERROR(__xludf.DUMMYFUNCTION("IF(ISBLANK($A14),, IF((ARRAYFORMULA(SUM(COUNTIFS(OccupancyAddresses,$A14,OccupancyUnits, $B14, 'Tenant Occupancy'!XB$5:XB23,{""&gt;0"",""Occupied"",""Late""}))))&gt;1,""Multiple Bookings"", IF(SUMIFS( 'Tenant Occupancy'!XB$5:XB23,OccupancyUnits,$B14,OccupancyAd"&amp;"dresses,$A14)&gt;0,SUMIFS('Tenant Occupancy'!XB$5:XB23,OccupancyUnits,$B14,OccupancyAddresses,$A14),IFERROR(VLOOKUP($A14&amp;"" ""&amp;$B14, FILTER(ARRAYFORMULA({OccupancyAddresses&amp;"" ""&amp; OccupancyUnits,'Tenant Occupancy'!XB$5:XB23}),INDEX(ARRAYFORMULA({OccupancyAdd"&amp;"resses&amp;"" ""&amp; OccupancyUnits,'Tenant Occupancy'!XB$5:XB23}),0,2)&lt;&gt;""""),2,FALSE),IF(XA11=TODAY(),""Today"",)))))"),"")</f>
        <v/>
      </c>
      <c r="XB14" s="3" t="str">
        <f>IFERROR(__xludf.DUMMYFUNCTION("IF(ISBLANK($A14),, IF((ARRAYFORMULA(SUM(COUNTIFS(OccupancyAddresses,$A14,OccupancyUnits, $B14, 'Tenant Occupancy'!XC$5:XC23,{""&gt;0"",""Occupied"",""Late""}))))&gt;1,""Multiple Bookings"", IF(SUMIFS( 'Tenant Occupancy'!XC$5:XC23,OccupancyUnits,$B14,OccupancyAd"&amp;"dresses,$A14)&gt;0,SUMIFS('Tenant Occupancy'!XC$5:XC23,OccupancyUnits,$B14,OccupancyAddresses,$A14),IFERROR(VLOOKUP($A14&amp;"" ""&amp;$B14, FILTER(ARRAYFORMULA({OccupancyAddresses&amp;"" ""&amp; OccupancyUnits,'Tenant Occupancy'!XC$5:XC23}),INDEX(ARRAYFORMULA({OccupancyAdd"&amp;"resses&amp;"" ""&amp; OccupancyUnits,'Tenant Occupancy'!XC$5:XC23}),0,2)&lt;&gt;""""),2,FALSE),IF(XB11=TODAY(),""Today"",)))))"),"")</f>
        <v/>
      </c>
      <c r="XC14" s="3" t="str">
        <f>IFERROR(__xludf.DUMMYFUNCTION("IF(ISBLANK($A14),, IF((ARRAYFORMULA(SUM(COUNTIFS(OccupancyAddresses,$A14,OccupancyUnits, $B14, 'Tenant Occupancy'!XD$5:XD23,{""&gt;0"",""Occupied"",""Late""}))))&gt;1,""Multiple Bookings"", IF(SUMIFS( 'Tenant Occupancy'!XD$5:XD23,OccupancyUnits,$B14,OccupancyAd"&amp;"dresses,$A14)&gt;0,SUMIFS('Tenant Occupancy'!XD$5:XD23,OccupancyUnits,$B14,OccupancyAddresses,$A14),IFERROR(VLOOKUP($A14&amp;"" ""&amp;$B14, FILTER(ARRAYFORMULA({OccupancyAddresses&amp;"" ""&amp; OccupancyUnits,'Tenant Occupancy'!XD$5:XD23}),INDEX(ARRAYFORMULA({OccupancyAdd"&amp;"resses&amp;"" ""&amp; OccupancyUnits,'Tenant Occupancy'!XD$5:XD23}),0,2)&lt;&gt;""""),2,FALSE),IF(XC11=TODAY(),""Today"",)))))"),"")</f>
        <v/>
      </c>
      <c r="XD14" s="3" t="str">
        <f>IFERROR(__xludf.DUMMYFUNCTION("IF(ISBLANK($A14),, IF((ARRAYFORMULA(SUM(COUNTIFS(OccupancyAddresses,$A14,OccupancyUnits, $B14, 'Tenant Occupancy'!XE$5:XE23,{""&gt;0"",""Occupied"",""Late""}))))&gt;1,""Multiple Bookings"", IF(SUMIFS( 'Tenant Occupancy'!XE$5:XE23,OccupancyUnits,$B14,OccupancyAd"&amp;"dresses,$A14)&gt;0,SUMIFS('Tenant Occupancy'!XE$5:XE23,OccupancyUnits,$B14,OccupancyAddresses,$A14),IFERROR(VLOOKUP($A14&amp;"" ""&amp;$B14, FILTER(ARRAYFORMULA({OccupancyAddresses&amp;"" ""&amp; OccupancyUnits,'Tenant Occupancy'!XE$5:XE23}),INDEX(ARRAYFORMULA({OccupancyAdd"&amp;"resses&amp;"" ""&amp; OccupancyUnits,'Tenant Occupancy'!XE$5:XE23}),0,2)&lt;&gt;""""),2,FALSE),IF(XD11=TODAY(),""Today"",)))))"),"")</f>
        <v/>
      </c>
      <c r="XE14" s="3" t="str">
        <f>IFERROR(__xludf.DUMMYFUNCTION("IF(ISBLANK($A14),, IF((ARRAYFORMULA(SUM(COUNTIFS(OccupancyAddresses,$A14,OccupancyUnits, $B14, 'Tenant Occupancy'!XF$5:XF23,{""&gt;0"",""Occupied"",""Late""}))))&gt;1,""Multiple Bookings"", IF(SUMIFS( 'Tenant Occupancy'!XF$5:XF23,OccupancyUnits,$B14,OccupancyAd"&amp;"dresses,$A14)&gt;0,SUMIFS('Tenant Occupancy'!XF$5:XF23,OccupancyUnits,$B14,OccupancyAddresses,$A14),IFERROR(VLOOKUP($A14&amp;"" ""&amp;$B14, FILTER(ARRAYFORMULA({OccupancyAddresses&amp;"" ""&amp; OccupancyUnits,'Tenant Occupancy'!XF$5:XF23}),INDEX(ARRAYFORMULA({OccupancyAdd"&amp;"resses&amp;"" ""&amp; OccupancyUnits,'Tenant Occupancy'!XF$5:XF23}),0,2)&lt;&gt;""""),2,FALSE),IF(XE11=TODAY(),""Today"",)))))"),"")</f>
        <v/>
      </c>
      <c r="XF14" s="3" t="str">
        <f>IFERROR(__xludf.DUMMYFUNCTION("IF(ISBLANK($A14),, IF((ARRAYFORMULA(SUM(COUNTIFS(OccupancyAddresses,$A14,OccupancyUnits, $B14, 'Tenant Occupancy'!XG$5:XG23,{""&gt;0"",""Occupied"",""Late""}))))&gt;1,""Multiple Bookings"", IF(SUMIFS( 'Tenant Occupancy'!XG$5:XG23,OccupancyUnits,$B14,OccupancyAd"&amp;"dresses,$A14)&gt;0,SUMIFS('Tenant Occupancy'!XG$5:XG23,OccupancyUnits,$B14,OccupancyAddresses,$A14),IFERROR(VLOOKUP($A14&amp;"" ""&amp;$B14, FILTER(ARRAYFORMULA({OccupancyAddresses&amp;"" ""&amp; OccupancyUnits,'Tenant Occupancy'!XG$5:XG23}),INDEX(ARRAYFORMULA({OccupancyAdd"&amp;"resses&amp;"" ""&amp; OccupancyUnits,'Tenant Occupancy'!XG$5:XG23}),0,2)&lt;&gt;""""),2,FALSE),IF(XF11=TODAY(),""Today"",)))))"),"")</f>
        <v/>
      </c>
      <c r="XG14" s="3" t="str">
        <f>IFERROR(__xludf.DUMMYFUNCTION("IF(ISBLANK($A14),, IF((ARRAYFORMULA(SUM(COUNTIFS(OccupancyAddresses,$A14,OccupancyUnits, $B14, 'Tenant Occupancy'!XH$5:XH23,{""&gt;0"",""Occupied"",""Late""}))))&gt;1,""Multiple Bookings"", IF(SUMIFS( 'Tenant Occupancy'!XH$5:XH23,OccupancyUnits,$B14,OccupancyAd"&amp;"dresses,$A14)&gt;0,SUMIFS('Tenant Occupancy'!XH$5:XH23,OccupancyUnits,$B14,OccupancyAddresses,$A14),IFERROR(VLOOKUP($A14&amp;"" ""&amp;$B14, FILTER(ARRAYFORMULA({OccupancyAddresses&amp;"" ""&amp; OccupancyUnits,'Tenant Occupancy'!XH$5:XH23}),INDEX(ARRAYFORMULA({OccupancyAdd"&amp;"resses&amp;"" ""&amp; OccupancyUnits,'Tenant Occupancy'!XH$5:XH23}),0,2)&lt;&gt;""""),2,FALSE),IF(XG11=TODAY(),""Today"",)))))"),"")</f>
        <v/>
      </c>
      <c r="XH14" s="3" t="str">
        <f>IFERROR(__xludf.DUMMYFUNCTION("IF(ISBLANK($A14),, IF((ARRAYFORMULA(SUM(COUNTIFS(OccupancyAddresses,$A14,OccupancyUnits, $B14, 'Tenant Occupancy'!XI$5:XI23,{""&gt;0"",""Occupied"",""Late""}))))&gt;1,""Multiple Bookings"", IF(SUMIFS( 'Tenant Occupancy'!XI$5:XI23,OccupancyUnits,$B14,OccupancyAd"&amp;"dresses,$A14)&gt;0,SUMIFS('Tenant Occupancy'!XI$5:XI23,OccupancyUnits,$B14,OccupancyAddresses,$A14),IFERROR(VLOOKUP($A14&amp;"" ""&amp;$B14, FILTER(ARRAYFORMULA({OccupancyAddresses&amp;"" ""&amp; OccupancyUnits,'Tenant Occupancy'!XI$5:XI23}),INDEX(ARRAYFORMULA({OccupancyAdd"&amp;"resses&amp;"" ""&amp; OccupancyUnits,'Tenant Occupancy'!XI$5:XI23}),0,2)&lt;&gt;""""),2,FALSE),IF(XH11=TODAY(),""Today"",)))))"),"")</f>
        <v/>
      </c>
      <c r="XI14" s="3" t="str">
        <f>IFERROR(__xludf.DUMMYFUNCTION("IF(ISBLANK($A14),, IF((ARRAYFORMULA(SUM(COUNTIFS(OccupancyAddresses,$A14,OccupancyUnits, $B14, 'Tenant Occupancy'!XJ$5:XJ23,{""&gt;0"",""Occupied"",""Late""}))))&gt;1,""Multiple Bookings"", IF(SUMIFS( 'Tenant Occupancy'!XJ$5:XJ23,OccupancyUnits,$B14,OccupancyAd"&amp;"dresses,$A14)&gt;0,SUMIFS('Tenant Occupancy'!XJ$5:XJ23,OccupancyUnits,$B14,OccupancyAddresses,$A14),IFERROR(VLOOKUP($A14&amp;"" ""&amp;$B14, FILTER(ARRAYFORMULA({OccupancyAddresses&amp;"" ""&amp; OccupancyUnits,'Tenant Occupancy'!XJ$5:XJ23}),INDEX(ARRAYFORMULA({OccupancyAdd"&amp;"resses&amp;"" ""&amp; OccupancyUnits,'Tenant Occupancy'!XJ$5:XJ23}),0,2)&lt;&gt;""""),2,FALSE),IF(XI11=TODAY(),""Today"",)))))"),"")</f>
        <v/>
      </c>
      <c r="XJ14" s="3" t="str">
        <f>IFERROR(__xludf.DUMMYFUNCTION("IF(ISBLANK($A14),, IF((ARRAYFORMULA(SUM(COUNTIFS(OccupancyAddresses,$A14,OccupancyUnits, $B14, 'Tenant Occupancy'!XK$5:XK23,{""&gt;0"",""Occupied"",""Late""}))))&gt;1,""Multiple Bookings"", IF(SUMIFS( 'Tenant Occupancy'!XK$5:XK23,OccupancyUnits,$B14,OccupancyAd"&amp;"dresses,$A14)&gt;0,SUMIFS('Tenant Occupancy'!XK$5:XK23,OccupancyUnits,$B14,OccupancyAddresses,$A14),IFERROR(VLOOKUP($A14&amp;"" ""&amp;$B14, FILTER(ARRAYFORMULA({OccupancyAddresses&amp;"" ""&amp; OccupancyUnits,'Tenant Occupancy'!XK$5:XK23}),INDEX(ARRAYFORMULA({OccupancyAdd"&amp;"resses&amp;"" ""&amp; OccupancyUnits,'Tenant Occupancy'!XK$5:XK23}),0,2)&lt;&gt;""""),2,FALSE),IF(XJ11=TODAY(),""Today"",)))))"),"")</f>
        <v/>
      </c>
      <c r="XK14" s="3" t="str">
        <f>IFERROR(__xludf.DUMMYFUNCTION("IF(ISBLANK($A14),, IF((ARRAYFORMULA(SUM(COUNTIFS(OccupancyAddresses,$A14,OccupancyUnits, $B14, 'Tenant Occupancy'!XL$5:XL23,{""&gt;0"",""Occupied"",""Late""}))))&gt;1,""Multiple Bookings"", IF(SUMIFS( 'Tenant Occupancy'!XL$5:XL23,OccupancyUnits,$B14,OccupancyAd"&amp;"dresses,$A14)&gt;0,SUMIFS('Tenant Occupancy'!XL$5:XL23,OccupancyUnits,$B14,OccupancyAddresses,$A14),IFERROR(VLOOKUP($A14&amp;"" ""&amp;$B14, FILTER(ARRAYFORMULA({OccupancyAddresses&amp;"" ""&amp; OccupancyUnits,'Tenant Occupancy'!XL$5:XL23}),INDEX(ARRAYFORMULA({OccupancyAdd"&amp;"resses&amp;"" ""&amp; OccupancyUnits,'Tenant Occupancy'!XL$5:XL23}),0,2)&lt;&gt;""""),2,FALSE),IF(XK11=TODAY(),""Today"",)))))"),"")</f>
        <v/>
      </c>
      <c r="XL14" s="3" t="str">
        <f>IFERROR(__xludf.DUMMYFUNCTION("IF(ISBLANK($A14),, IF((ARRAYFORMULA(SUM(COUNTIFS(OccupancyAddresses,$A14,OccupancyUnits, $B14, 'Tenant Occupancy'!XM$5:XM23,{""&gt;0"",""Occupied"",""Late""}))))&gt;1,""Multiple Bookings"", IF(SUMIFS( 'Tenant Occupancy'!XM$5:XM23,OccupancyUnits,$B14,OccupancyAd"&amp;"dresses,$A14)&gt;0,SUMIFS('Tenant Occupancy'!XM$5:XM23,OccupancyUnits,$B14,OccupancyAddresses,$A14),IFERROR(VLOOKUP($A14&amp;"" ""&amp;$B14, FILTER(ARRAYFORMULA({OccupancyAddresses&amp;"" ""&amp; OccupancyUnits,'Tenant Occupancy'!XM$5:XM23}),INDEX(ARRAYFORMULA({OccupancyAdd"&amp;"resses&amp;"" ""&amp; OccupancyUnits,'Tenant Occupancy'!XM$5:XM23}),0,2)&lt;&gt;""""),2,FALSE),IF(XL11=TODAY(),""Today"",)))))"),"")</f>
        <v/>
      </c>
      <c r="XM14" s="3" t="str">
        <f>IFERROR(__xludf.DUMMYFUNCTION("IF(ISBLANK($A14),, IF((ARRAYFORMULA(SUM(COUNTIFS(OccupancyAddresses,$A14,OccupancyUnits, $B14, 'Tenant Occupancy'!XN$5:XN23,{""&gt;0"",""Occupied"",""Late""}))))&gt;1,""Multiple Bookings"", IF(SUMIFS( 'Tenant Occupancy'!XN$5:XN23,OccupancyUnits,$B14,OccupancyAd"&amp;"dresses,$A14)&gt;0,SUMIFS('Tenant Occupancy'!XN$5:XN23,OccupancyUnits,$B14,OccupancyAddresses,$A14),IFERROR(VLOOKUP($A14&amp;"" ""&amp;$B14, FILTER(ARRAYFORMULA({OccupancyAddresses&amp;"" ""&amp; OccupancyUnits,'Tenant Occupancy'!XN$5:XN23}),INDEX(ARRAYFORMULA({OccupancyAdd"&amp;"resses&amp;"" ""&amp; OccupancyUnits,'Tenant Occupancy'!XN$5:XN23}),0,2)&lt;&gt;""""),2,FALSE),IF(XM11=TODAY(),""Today"",)))))"),"")</f>
        <v/>
      </c>
      <c r="XN14" s="3" t="str">
        <f>IFERROR(__xludf.DUMMYFUNCTION("IF(ISBLANK($A14),, IF((ARRAYFORMULA(SUM(COUNTIFS(OccupancyAddresses,$A14,OccupancyUnits, $B14, 'Tenant Occupancy'!XO$5:XO23,{""&gt;0"",""Occupied"",""Late""}))))&gt;1,""Multiple Bookings"", IF(SUMIFS( 'Tenant Occupancy'!XO$5:XO23,OccupancyUnits,$B14,OccupancyAd"&amp;"dresses,$A14)&gt;0,SUMIFS('Tenant Occupancy'!XO$5:XO23,OccupancyUnits,$B14,OccupancyAddresses,$A14),IFERROR(VLOOKUP($A14&amp;"" ""&amp;$B14, FILTER(ARRAYFORMULA({OccupancyAddresses&amp;"" ""&amp; OccupancyUnits,'Tenant Occupancy'!XO$5:XO23}),INDEX(ARRAYFORMULA({OccupancyAdd"&amp;"resses&amp;"" ""&amp; OccupancyUnits,'Tenant Occupancy'!XO$5:XO23}),0,2)&lt;&gt;""""),2,FALSE),IF(XN11=TODAY(),""Today"",)))))"),"")</f>
        <v/>
      </c>
      <c r="XO14" s="3" t="str">
        <f>IFERROR(__xludf.DUMMYFUNCTION("IF(ISBLANK($A14),, IF((ARRAYFORMULA(SUM(COUNTIFS(OccupancyAddresses,$A14,OccupancyUnits, $B14, 'Tenant Occupancy'!XP$5:XP23,{""&gt;0"",""Occupied"",""Late""}))))&gt;1,""Multiple Bookings"", IF(SUMIFS( 'Tenant Occupancy'!XP$5:XP23,OccupancyUnits,$B14,OccupancyAd"&amp;"dresses,$A14)&gt;0,SUMIFS('Tenant Occupancy'!XP$5:XP23,OccupancyUnits,$B14,OccupancyAddresses,$A14),IFERROR(VLOOKUP($A14&amp;"" ""&amp;$B14, FILTER(ARRAYFORMULA({OccupancyAddresses&amp;"" ""&amp; OccupancyUnits,'Tenant Occupancy'!XP$5:XP23}),INDEX(ARRAYFORMULA({OccupancyAdd"&amp;"resses&amp;"" ""&amp; OccupancyUnits,'Tenant Occupancy'!XP$5:XP23}),0,2)&lt;&gt;""""),2,FALSE),IF(XO11=TODAY(),""Today"",)))))"),"")</f>
        <v/>
      </c>
      <c r="XP14" s="3" t="str">
        <f>IFERROR(__xludf.DUMMYFUNCTION("IF(ISBLANK($A14),, IF((ARRAYFORMULA(SUM(COUNTIFS(OccupancyAddresses,$A14,OccupancyUnits, $B14, 'Tenant Occupancy'!XQ$5:XQ23,{""&gt;0"",""Occupied"",""Late""}))))&gt;1,""Multiple Bookings"", IF(SUMIFS( 'Tenant Occupancy'!XQ$5:XQ23,OccupancyUnits,$B14,OccupancyAd"&amp;"dresses,$A14)&gt;0,SUMIFS('Tenant Occupancy'!XQ$5:XQ23,OccupancyUnits,$B14,OccupancyAddresses,$A14),IFERROR(VLOOKUP($A14&amp;"" ""&amp;$B14, FILTER(ARRAYFORMULA({OccupancyAddresses&amp;"" ""&amp; OccupancyUnits,'Tenant Occupancy'!XQ$5:XQ23}),INDEX(ARRAYFORMULA({OccupancyAdd"&amp;"resses&amp;"" ""&amp; OccupancyUnits,'Tenant Occupancy'!XQ$5:XQ23}),0,2)&lt;&gt;""""),2,FALSE),IF(XP11=TODAY(),""Today"",)))))"),"")</f>
        <v/>
      </c>
      <c r="XQ14" s="3" t="str">
        <f>IFERROR(__xludf.DUMMYFUNCTION("IF(ISBLANK($A14),, IF((ARRAYFORMULA(SUM(COUNTIFS(OccupancyAddresses,$A14,OccupancyUnits, $B14, 'Tenant Occupancy'!XR$5:XR23,{""&gt;0"",""Occupied"",""Late""}))))&gt;1,""Multiple Bookings"", IF(SUMIFS( 'Tenant Occupancy'!XR$5:XR23,OccupancyUnits,$B14,OccupancyAd"&amp;"dresses,$A14)&gt;0,SUMIFS('Tenant Occupancy'!XR$5:XR23,OccupancyUnits,$B14,OccupancyAddresses,$A14),IFERROR(VLOOKUP($A14&amp;"" ""&amp;$B14, FILTER(ARRAYFORMULA({OccupancyAddresses&amp;"" ""&amp; OccupancyUnits,'Tenant Occupancy'!XR$5:XR23}),INDEX(ARRAYFORMULA({OccupancyAdd"&amp;"resses&amp;"" ""&amp; OccupancyUnits,'Tenant Occupancy'!XR$5:XR23}),0,2)&lt;&gt;""""),2,FALSE),IF(XQ11=TODAY(),""Today"",)))))"),"")</f>
        <v/>
      </c>
      <c r="XR14" s="3" t="str">
        <f>IFERROR(__xludf.DUMMYFUNCTION("IF(ISBLANK($A14),, IF((ARRAYFORMULA(SUM(COUNTIFS(OccupancyAddresses,$A14,OccupancyUnits, $B14, 'Tenant Occupancy'!XS$5:XS23,{""&gt;0"",""Occupied"",""Late""}))))&gt;1,""Multiple Bookings"", IF(SUMIFS( 'Tenant Occupancy'!XS$5:XS23,OccupancyUnits,$B14,OccupancyAd"&amp;"dresses,$A14)&gt;0,SUMIFS('Tenant Occupancy'!XS$5:XS23,OccupancyUnits,$B14,OccupancyAddresses,$A14),IFERROR(VLOOKUP($A14&amp;"" ""&amp;$B14, FILTER(ARRAYFORMULA({OccupancyAddresses&amp;"" ""&amp; OccupancyUnits,'Tenant Occupancy'!XS$5:XS23}),INDEX(ARRAYFORMULA({OccupancyAdd"&amp;"resses&amp;"" ""&amp; OccupancyUnits,'Tenant Occupancy'!XS$5:XS23}),0,2)&lt;&gt;""""),2,FALSE),IF(XR11=TODAY(),""Today"",)))))"),"")</f>
        <v/>
      </c>
      <c r="XS14" s="3" t="str">
        <f>IFERROR(__xludf.DUMMYFUNCTION("IF(ISBLANK($A14),, IF((ARRAYFORMULA(SUM(COUNTIFS(OccupancyAddresses,$A14,OccupancyUnits, $B14, 'Tenant Occupancy'!XT$5:XT23,{""&gt;0"",""Occupied"",""Late""}))))&gt;1,""Multiple Bookings"", IF(SUMIFS( 'Tenant Occupancy'!XT$5:XT23,OccupancyUnits,$B14,OccupancyAd"&amp;"dresses,$A14)&gt;0,SUMIFS('Tenant Occupancy'!XT$5:XT23,OccupancyUnits,$B14,OccupancyAddresses,$A14),IFERROR(VLOOKUP($A14&amp;"" ""&amp;$B14, FILTER(ARRAYFORMULA({OccupancyAddresses&amp;"" ""&amp; OccupancyUnits,'Tenant Occupancy'!XT$5:XT23}),INDEX(ARRAYFORMULA({OccupancyAdd"&amp;"resses&amp;"" ""&amp; OccupancyUnits,'Tenant Occupancy'!XT$5:XT23}),0,2)&lt;&gt;""""),2,FALSE),IF(XS11=TODAY(),""Today"",)))))"),"")</f>
        <v/>
      </c>
      <c r="XT14" s="3" t="str">
        <f>IFERROR(__xludf.DUMMYFUNCTION("IF(ISBLANK($A14),, IF((ARRAYFORMULA(SUM(COUNTIFS(OccupancyAddresses,$A14,OccupancyUnits, $B14, 'Tenant Occupancy'!XU$5:XU23,{""&gt;0"",""Occupied"",""Late""}))))&gt;1,""Multiple Bookings"", IF(SUMIFS( 'Tenant Occupancy'!XU$5:XU23,OccupancyUnits,$B14,OccupancyAd"&amp;"dresses,$A14)&gt;0,SUMIFS('Tenant Occupancy'!XU$5:XU23,OccupancyUnits,$B14,OccupancyAddresses,$A14),IFERROR(VLOOKUP($A14&amp;"" ""&amp;$B14, FILTER(ARRAYFORMULA({OccupancyAddresses&amp;"" ""&amp; OccupancyUnits,'Tenant Occupancy'!XU$5:XU23}),INDEX(ARRAYFORMULA({OccupancyAdd"&amp;"resses&amp;"" ""&amp; OccupancyUnits,'Tenant Occupancy'!XU$5:XU23}),0,2)&lt;&gt;""""),2,FALSE),IF(XT11=TODAY(),""Today"",)))))"),"")</f>
        <v/>
      </c>
      <c r="XU14" s="3" t="str">
        <f>IFERROR(__xludf.DUMMYFUNCTION("IF(ISBLANK($A14),, IF((ARRAYFORMULA(SUM(COUNTIFS(OccupancyAddresses,$A14,OccupancyUnits, $B14, 'Tenant Occupancy'!XV$5:XV23,{""&gt;0"",""Occupied"",""Late""}))))&gt;1,""Multiple Bookings"", IF(SUMIFS( 'Tenant Occupancy'!XV$5:XV23,OccupancyUnits,$B14,OccupancyAd"&amp;"dresses,$A14)&gt;0,SUMIFS('Tenant Occupancy'!XV$5:XV23,OccupancyUnits,$B14,OccupancyAddresses,$A14),IFERROR(VLOOKUP($A14&amp;"" ""&amp;$B14, FILTER(ARRAYFORMULA({OccupancyAddresses&amp;"" ""&amp; OccupancyUnits,'Tenant Occupancy'!XV$5:XV23}),INDEX(ARRAYFORMULA({OccupancyAdd"&amp;"resses&amp;"" ""&amp; OccupancyUnits,'Tenant Occupancy'!XV$5:XV23}),0,2)&lt;&gt;""""),2,FALSE),IF(XU11=TODAY(),""Today"",)))))"),"")</f>
        <v/>
      </c>
      <c r="XV14" s="3" t="str">
        <f>IFERROR(__xludf.DUMMYFUNCTION("IF(ISBLANK($A14),, IF((ARRAYFORMULA(SUM(COUNTIFS(OccupancyAddresses,$A14,OccupancyUnits, $B14, 'Tenant Occupancy'!XW$5:XW23,{""&gt;0"",""Occupied"",""Late""}))))&gt;1,""Multiple Bookings"", IF(SUMIFS( 'Tenant Occupancy'!XW$5:XW23,OccupancyUnits,$B14,OccupancyAd"&amp;"dresses,$A14)&gt;0,SUMIFS('Tenant Occupancy'!XW$5:XW23,OccupancyUnits,$B14,OccupancyAddresses,$A14),IFERROR(VLOOKUP($A14&amp;"" ""&amp;$B14, FILTER(ARRAYFORMULA({OccupancyAddresses&amp;"" ""&amp; OccupancyUnits,'Tenant Occupancy'!XW$5:XW23}),INDEX(ARRAYFORMULA({OccupancyAdd"&amp;"resses&amp;"" ""&amp; OccupancyUnits,'Tenant Occupancy'!XW$5:XW23}),0,2)&lt;&gt;""""),2,FALSE),IF(XV11=TODAY(),""Today"",)))))"),"")</f>
        <v/>
      </c>
      <c r="XW14" s="3" t="str">
        <f>IFERROR(__xludf.DUMMYFUNCTION("IF(ISBLANK($A14),, IF((ARRAYFORMULA(SUM(COUNTIFS(OccupancyAddresses,$A14,OccupancyUnits, $B14, 'Tenant Occupancy'!XX$5:XX23,{""&gt;0"",""Occupied"",""Late""}))))&gt;1,""Multiple Bookings"", IF(SUMIFS( 'Tenant Occupancy'!XX$5:XX23,OccupancyUnits,$B14,OccupancyAd"&amp;"dresses,$A14)&gt;0,SUMIFS('Tenant Occupancy'!XX$5:XX23,OccupancyUnits,$B14,OccupancyAddresses,$A14),IFERROR(VLOOKUP($A14&amp;"" ""&amp;$B14, FILTER(ARRAYFORMULA({OccupancyAddresses&amp;"" ""&amp; OccupancyUnits,'Tenant Occupancy'!XX$5:XX23}),INDEX(ARRAYFORMULA({OccupancyAdd"&amp;"resses&amp;"" ""&amp; OccupancyUnits,'Tenant Occupancy'!XX$5:XX23}),0,2)&lt;&gt;""""),2,FALSE),IF(XW11=TODAY(),""Today"",)))))"),"")</f>
        <v/>
      </c>
      <c r="XX14" s="3" t="str">
        <f>IFERROR(__xludf.DUMMYFUNCTION("IF(ISBLANK($A14),, IF((ARRAYFORMULA(SUM(COUNTIFS(OccupancyAddresses,$A14,OccupancyUnits, $B14, 'Tenant Occupancy'!XY$5:XY23,{""&gt;0"",""Occupied"",""Late""}))))&gt;1,""Multiple Bookings"", IF(SUMIFS( 'Tenant Occupancy'!XY$5:XY23,OccupancyUnits,$B14,OccupancyAd"&amp;"dresses,$A14)&gt;0,SUMIFS('Tenant Occupancy'!XY$5:XY23,OccupancyUnits,$B14,OccupancyAddresses,$A14),IFERROR(VLOOKUP($A14&amp;"" ""&amp;$B14, FILTER(ARRAYFORMULA({OccupancyAddresses&amp;"" ""&amp; OccupancyUnits,'Tenant Occupancy'!XY$5:XY23}),INDEX(ARRAYFORMULA({OccupancyAdd"&amp;"resses&amp;"" ""&amp; OccupancyUnits,'Tenant Occupancy'!XY$5:XY23}),0,2)&lt;&gt;""""),2,FALSE),IF(XX11=TODAY(),""Today"",)))))"),"")</f>
        <v/>
      </c>
      <c r="XY14" s="3" t="str">
        <f>IFERROR(__xludf.DUMMYFUNCTION("IF(ISBLANK($A14),, IF((ARRAYFORMULA(SUM(COUNTIFS(OccupancyAddresses,$A14,OccupancyUnits, $B14, 'Tenant Occupancy'!XZ$5:XZ23,{""&gt;0"",""Occupied"",""Late""}))))&gt;1,""Multiple Bookings"", IF(SUMIFS( 'Tenant Occupancy'!XZ$5:XZ23,OccupancyUnits,$B14,OccupancyAd"&amp;"dresses,$A14)&gt;0,SUMIFS('Tenant Occupancy'!XZ$5:XZ23,OccupancyUnits,$B14,OccupancyAddresses,$A14),IFERROR(VLOOKUP($A14&amp;"" ""&amp;$B14, FILTER(ARRAYFORMULA({OccupancyAddresses&amp;"" ""&amp; OccupancyUnits,'Tenant Occupancy'!XZ$5:XZ23}),INDEX(ARRAYFORMULA({OccupancyAdd"&amp;"resses&amp;"" ""&amp; OccupancyUnits,'Tenant Occupancy'!XZ$5:XZ23}),0,2)&lt;&gt;""""),2,FALSE),IF(XY11=TODAY(),""Today"",)))))"),"")</f>
        <v/>
      </c>
      <c r="XZ14" s="3" t="str">
        <f>IFERROR(__xludf.DUMMYFUNCTION("IF(ISBLANK($A14),, IF((ARRAYFORMULA(SUM(COUNTIFS(OccupancyAddresses,$A14,OccupancyUnits, $B14, 'Tenant Occupancy'!YA$5:YA23,{""&gt;0"",""Occupied"",""Late""}))))&gt;1,""Multiple Bookings"", IF(SUMIFS( 'Tenant Occupancy'!YA$5:YA23,OccupancyUnits,$B14,OccupancyAd"&amp;"dresses,$A14)&gt;0,SUMIFS('Tenant Occupancy'!YA$5:YA23,OccupancyUnits,$B14,OccupancyAddresses,$A14),IFERROR(VLOOKUP($A14&amp;"" ""&amp;$B14, FILTER(ARRAYFORMULA({OccupancyAddresses&amp;"" ""&amp; OccupancyUnits,'Tenant Occupancy'!YA$5:YA23}),INDEX(ARRAYFORMULA({OccupancyAdd"&amp;"resses&amp;"" ""&amp; OccupancyUnits,'Tenant Occupancy'!YA$5:YA23}),0,2)&lt;&gt;""""),2,FALSE),IF(XZ11=TODAY(),""Today"",)))))"),"")</f>
        <v/>
      </c>
      <c r="YA14" s="3" t="str">
        <f>IFERROR(__xludf.DUMMYFUNCTION("IF(ISBLANK($A14),, IF((ARRAYFORMULA(SUM(COUNTIFS(OccupancyAddresses,$A14,OccupancyUnits, $B14, 'Tenant Occupancy'!YB$5:YB23,{""&gt;0"",""Occupied"",""Late""}))))&gt;1,""Multiple Bookings"", IF(SUMIFS( 'Tenant Occupancy'!YB$5:YB23,OccupancyUnits,$B14,OccupancyAd"&amp;"dresses,$A14)&gt;0,SUMIFS('Tenant Occupancy'!YB$5:YB23,OccupancyUnits,$B14,OccupancyAddresses,$A14),IFERROR(VLOOKUP($A14&amp;"" ""&amp;$B14, FILTER(ARRAYFORMULA({OccupancyAddresses&amp;"" ""&amp; OccupancyUnits,'Tenant Occupancy'!YB$5:YB23}),INDEX(ARRAYFORMULA({OccupancyAdd"&amp;"resses&amp;"" ""&amp; OccupancyUnits,'Tenant Occupancy'!YB$5:YB23}),0,2)&lt;&gt;""""),2,FALSE),IF(YA11=TODAY(),""Today"",)))))"),"")</f>
        <v/>
      </c>
      <c r="YB14" s="3" t="str">
        <f>IFERROR(__xludf.DUMMYFUNCTION("IF(ISBLANK($A14),, IF((ARRAYFORMULA(SUM(COUNTIFS(OccupancyAddresses,$A14,OccupancyUnits, $B14, 'Tenant Occupancy'!YC$5:YC23,{""&gt;0"",""Occupied"",""Late""}))))&gt;1,""Multiple Bookings"", IF(SUMIFS( 'Tenant Occupancy'!YC$5:YC23,OccupancyUnits,$B14,OccupancyAd"&amp;"dresses,$A14)&gt;0,SUMIFS('Tenant Occupancy'!YC$5:YC23,OccupancyUnits,$B14,OccupancyAddresses,$A14),IFERROR(VLOOKUP($A14&amp;"" ""&amp;$B14, FILTER(ARRAYFORMULA({OccupancyAddresses&amp;"" ""&amp; OccupancyUnits,'Tenant Occupancy'!YC$5:YC23}),INDEX(ARRAYFORMULA({OccupancyAdd"&amp;"resses&amp;"" ""&amp; OccupancyUnits,'Tenant Occupancy'!YC$5:YC23}),0,2)&lt;&gt;""""),2,FALSE),IF(YB11=TODAY(),""Today"",)))))"),"")</f>
        <v/>
      </c>
      <c r="YC14" s="3" t="str">
        <f>IFERROR(__xludf.DUMMYFUNCTION("IF(ISBLANK($A14),, IF((ARRAYFORMULA(SUM(COUNTIFS(OccupancyAddresses,$A14,OccupancyUnits, $B14, 'Tenant Occupancy'!YD$5:YD23,{""&gt;0"",""Occupied"",""Late""}))))&gt;1,""Multiple Bookings"", IF(SUMIFS( 'Tenant Occupancy'!YD$5:YD23,OccupancyUnits,$B14,OccupancyAd"&amp;"dresses,$A14)&gt;0,SUMIFS('Tenant Occupancy'!YD$5:YD23,OccupancyUnits,$B14,OccupancyAddresses,$A14),IFERROR(VLOOKUP($A14&amp;"" ""&amp;$B14, FILTER(ARRAYFORMULA({OccupancyAddresses&amp;"" ""&amp; OccupancyUnits,'Tenant Occupancy'!YD$5:YD23}),INDEX(ARRAYFORMULA({OccupancyAdd"&amp;"resses&amp;"" ""&amp; OccupancyUnits,'Tenant Occupancy'!YD$5:YD23}),0,2)&lt;&gt;""""),2,FALSE),IF(YC11=TODAY(),""Today"",)))))"),"")</f>
        <v/>
      </c>
      <c r="YD14" s="3" t="str">
        <f>IFERROR(__xludf.DUMMYFUNCTION("IF(ISBLANK($A14),, IF((ARRAYFORMULA(SUM(COUNTIFS(OccupancyAddresses,$A14,OccupancyUnits, $B14, 'Tenant Occupancy'!YE$5:YE23,{""&gt;0"",""Occupied"",""Late""}))))&gt;1,""Multiple Bookings"", IF(SUMIFS( 'Tenant Occupancy'!YE$5:YE23,OccupancyUnits,$B14,OccupancyAd"&amp;"dresses,$A14)&gt;0,SUMIFS('Tenant Occupancy'!YE$5:YE23,OccupancyUnits,$B14,OccupancyAddresses,$A14),IFERROR(VLOOKUP($A14&amp;"" ""&amp;$B14, FILTER(ARRAYFORMULA({OccupancyAddresses&amp;"" ""&amp; OccupancyUnits,'Tenant Occupancy'!YE$5:YE23}),INDEX(ARRAYFORMULA({OccupancyAdd"&amp;"resses&amp;"" ""&amp; OccupancyUnits,'Tenant Occupancy'!YE$5:YE23}),0,2)&lt;&gt;""""),2,FALSE),IF(YD11=TODAY(),""Today"",)))))"),"")</f>
        <v/>
      </c>
      <c r="YE14" s="3" t="str">
        <f>IFERROR(__xludf.DUMMYFUNCTION("IF(ISBLANK($A14),, IF((ARRAYFORMULA(SUM(COUNTIFS(OccupancyAddresses,$A14,OccupancyUnits, $B14, 'Tenant Occupancy'!YF$5:YF23,{""&gt;0"",""Occupied"",""Late""}))))&gt;1,""Multiple Bookings"", IF(SUMIFS( 'Tenant Occupancy'!YF$5:YF23,OccupancyUnits,$B14,OccupancyAd"&amp;"dresses,$A14)&gt;0,SUMIFS('Tenant Occupancy'!YF$5:YF23,OccupancyUnits,$B14,OccupancyAddresses,$A14),IFERROR(VLOOKUP($A14&amp;"" ""&amp;$B14, FILTER(ARRAYFORMULA({OccupancyAddresses&amp;"" ""&amp; OccupancyUnits,'Tenant Occupancy'!YF$5:YF23}),INDEX(ARRAYFORMULA({OccupancyAdd"&amp;"resses&amp;"" ""&amp; OccupancyUnits,'Tenant Occupancy'!YF$5:YF23}),0,2)&lt;&gt;""""),2,FALSE),IF(YE11=TODAY(),""Today"",)))))"),"")</f>
        <v/>
      </c>
      <c r="YF14" s="3" t="str">
        <f>IFERROR(__xludf.DUMMYFUNCTION("IF(ISBLANK($A14),, IF((ARRAYFORMULA(SUM(COUNTIFS(OccupancyAddresses,$A14,OccupancyUnits, $B14, 'Tenant Occupancy'!YG$5:YG23,{""&gt;0"",""Occupied"",""Late""}))))&gt;1,""Multiple Bookings"", IF(SUMIFS( 'Tenant Occupancy'!YG$5:YG23,OccupancyUnits,$B14,OccupancyAd"&amp;"dresses,$A14)&gt;0,SUMIFS('Tenant Occupancy'!YG$5:YG23,OccupancyUnits,$B14,OccupancyAddresses,$A14),IFERROR(VLOOKUP($A14&amp;"" ""&amp;$B14, FILTER(ARRAYFORMULA({OccupancyAddresses&amp;"" ""&amp; OccupancyUnits,'Tenant Occupancy'!YG$5:YG23}),INDEX(ARRAYFORMULA({OccupancyAdd"&amp;"resses&amp;"" ""&amp; OccupancyUnits,'Tenant Occupancy'!YG$5:YG23}),0,2)&lt;&gt;""""),2,FALSE),IF(YF11=TODAY(),""Today"",)))))"),"")</f>
        <v/>
      </c>
      <c r="YG14" s="3" t="str">
        <f>IFERROR(__xludf.DUMMYFUNCTION("IF(ISBLANK($A14),, IF((ARRAYFORMULA(SUM(COUNTIFS(OccupancyAddresses,$A14,OccupancyUnits, $B14, 'Tenant Occupancy'!YH$5:YH23,{""&gt;0"",""Occupied"",""Late""}))))&gt;1,""Multiple Bookings"", IF(SUMIFS( 'Tenant Occupancy'!YH$5:YH23,OccupancyUnits,$B14,OccupancyAd"&amp;"dresses,$A14)&gt;0,SUMIFS('Tenant Occupancy'!YH$5:YH23,OccupancyUnits,$B14,OccupancyAddresses,$A14),IFERROR(VLOOKUP($A14&amp;"" ""&amp;$B14, FILTER(ARRAYFORMULA({OccupancyAddresses&amp;"" ""&amp; OccupancyUnits,'Tenant Occupancy'!YH$5:YH23}),INDEX(ARRAYFORMULA({OccupancyAdd"&amp;"resses&amp;"" ""&amp; OccupancyUnits,'Tenant Occupancy'!YH$5:YH23}),0,2)&lt;&gt;""""),2,FALSE),IF(YG11=TODAY(),""Today"",)))))"),"")</f>
        <v/>
      </c>
      <c r="YH14" s="3" t="str">
        <f>IFERROR(__xludf.DUMMYFUNCTION("IF(ISBLANK($A14),, IF((ARRAYFORMULA(SUM(COUNTIFS(OccupancyAddresses,$A14,OccupancyUnits, $B14, 'Tenant Occupancy'!YI$5:YI23,{""&gt;0"",""Occupied"",""Late""}))))&gt;1,""Multiple Bookings"", IF(SUMIFS( 'Tenant Occupancy'!YI$5:YI23,OccupancyUnits,$B14,OccupancyAd"&amp;"dresses,$A14)&gt;0,SUMIFS('Tenant Occupancy'!YI$5:YI23,OccupancyUnits,$B14,OccupancyAddresses,$A14),IFERROR(VLOOKUP($A14&amp;"" ""&amp;$B14, FILTER(ARRAYFORMULA({OccupancyAddresses&amp;"" ""&amp; OccupancyUnits,'Tenant Occupancy'!YI$5:YI23}),INDEX(ARRAYFORMULA({OccupancyAdd"&amp;"resses&amp;"" ""&amp; OccupancyUnits,'Tenant Occupancy'!YI$5:YI23}),0,2)&lt;&gt;""""),2,FALSE),IF(YH11=TODAY(),""Today"",)))))"),"")</f>
        <v/>
      </c>
      <c r="YI14" s="3" t="str">
        <f>IFERROR(__xludf.DUMMYFUNCTION("IF(ISBLANK($A14),, IF((ARRAYFORMULA(SUM(COUNTIFS(OccupancyAddresses,$A14,OccupancyUnits, $B14, 'Tenant Occupancy'!YJ$5:YJ23,{""&gt;0"",""Occupied"",""Late""}))))&gt;1,""Multiple Bookings"", IF(SUMIFS( 'Tenant Occupancy'!YJ$5:YJ23,OccupancyUnits,$B14,OccupancyAd"&amp;"dresses,$A14)&gt;0,SUMIFS('Tenant Occupancy'!YJ$5:YJ23,OccupancyUnits,$B14,OccupancyAddresses,$A14),IFERROR(VLOOKUP($A14&amp;"" ""&amp;$B14, FILTER(ARRAYFORMULA({OccupancyAddresses&amp;"" ""&amp; OccupancyUnits,'Tenant Occupancy'!YJ$5:YJ23}),INDEX(ARRAYFORMULA({OccupancyAdd"&amp;"resses&amp;"" ""&amp; OccupancyUnits,'Tenant Occupancy'!YJ$5:YJ23}),0,2)&lt;&gt;""""),2,FALSE),IF(YI11=TODAY(),""Today"",)))))"),"")</f>
        <v/>
      </c>
      <c r="YJ14" s="3" t="str">
        <f>IFERROR(__xludf.DUMMYFUNCTION("IF(ISBLANK($A14),, IF((ARRAYFORMULA(SUM(COUNTIFS(OccupancyAddresses,$A14,OccupancyUnits, $B14, 'Tenant Occupancy'!YK$5:YK23,{""&gt;0"",""Occupied"",""Late""}))))&gt;1,""Multiple Bookings"", IF(SUMIFS( 'Tenant Occupancy'!YK$5:YK23,OccupancyUnits,$B14,OccupancyAd"&amp;"dresses,$A14)&gt;0,SUMIFS('Tenant Occupancy'!YK$5:YK23,OccupancyUnits,$B14,OccupancyAddresses,$A14),IFERROR(VLOOKUP($A14&amp;"" ""&amp;$B14, FILTER(ARRAYFORMULA({OccupancyAddresses&amp;"" ""&amp; OccupancyUnits,'Tenant Occupancy'!YK$5:YK23}),INDEX(ARRAYFORMULA({OccupancyAdd"&amp;"resses&amp;"" ""&amp; OccupancyUnits,'Tenant Occupancy'!YK$5:YK23}),0,2)&lt;&gt;""""),2,FALSE),IF(YJ11=TODAY(),""Today"",)))))"),"")</f>
        <v/>
      </c>
      <c r="YK14" s="3" t="str">
        <f>IFERROR(__xludf.DUMMYFUNCTION("IF(ISBLANK($A14),, IF((ARRAYFORMULA(SUM(COUNTIFS(OccupancyAddresses,$A14,OccupancyUnits, $B14, 'Tenant Occupancy'!YL$5:YL23,{""&gt;0"",""Occupied"",""Late""}))))&gt;1,""Multiple Bookings"", IF(SUMIFS( 'Tenant Occupancy'!YL$5:YL23,OccupancyUnits,$B14,OccupancyAd"&amp;"dresses,$A14)&gt;0,SUMIFS('Tenant Occupancy'!YL$5:YL23,OccupancyUnits,$B14,OccupancyAddresses,$A14),IFERROR(VLOOKUP($A14&amp;"" ""&amp;$B14, FILTER(ARRAYFORMULA({OccupancyAddresses&amp;"" ""&amp; OccupancyUnits,'Tenant Occupancy'!YL$5:YL23}),INDEX(ARRAYFORMULA({OccupancyAdd"&amp;"resses&amp;"" ""&amp; OccupancyUnits,'Tenant Occupancy'!YL$5:YL23}),0,2)&lt;&gt;""""),2,FALSE),IF(YK11=TODAY(),""Today"",)))))"),"")</f>
        <v/>
      </c>
      <c r="YL14" s="3" t="str">
        <f>IFERROR(__xludf.DUMMYFUNCTION("IF(ISBLANK($A14),, IF((ARRAYFORMULA(SUM(COUNTIFS(OccupancyAddresses,$A14,OccupancyUnits, $B14, 'Tenant Occupancy'!YM$5:YM23,{""&gt;0"",""Occupied"",""Late""}))))&gt;1,""Multiple Bookings"", IF(SUMIFS( 'Tenant Occupancy'!YM$5:YM23,OccupancyUnits,$B14,OccupancyAd"&amp;"dresses,$A14)&gt;0,SUMIFS('Tenant Occupancy'!YM$5:YM23,OccupancyUnits,$B14,OccupancyAddresses,$A14),IFERROR(VLOOKUP($A14&amp;"" ""&amp;$B14, FILTER(ARRAYFORMULA({OccupancyAddresses&amp;"" ""&amp; OccupancyUnits,'Tenant Occupancy'!YM$5:YM23}),INDEX(ARRAYFORMULA({OccupancyAdd"&amp;"resses&amp;"" ""&amp; OccupancyUnits,'Tenant Occupancy'!YM$5:YM23}),0,2)&lt;&gt;""""),2,FALSE),IF(YL11=TODAY(),""Today"",)))))"),"")</f>
        <v/>
      </c>
      <c r="YM14" s="3" t="str">
        <f>IFERROR(__xludf.DUMMYFUNCTION("IF(ISBLANK($A14),, IF((ARRAYFORMULA(SUM(COUNTIFS(OccupancyAddresses,$A14,OccupancyUnits, $B14, 'Tenant Occupancy'!YN$5:YN23,{""&gt;0"",""Occupied"",""Late""}))))&gt;1,""Multiple Bookings"", IF(SUMIFS( 'Tenant Occupancy'!YN$5:YN23,OccupancyUnits,$B14,OccupancyAd"&amp;"dresses,$A14)&gt;0,SUMIFS('Tenant Occupancy'!YN$5:YN23,OccupancyUnits,$B14,OccupancyAddresses,$A14),IFERROR(VLOOKUP($A14&amp;"" ""&amp;$B14, FILTER(ARRAYFORMULA({OccupancyAddresses&amp;"" ""&amp; OccupancyUnits,'Tenant Occupancy'!YN$5:YN23}),INDEX(ARRAYFORMULA({OccupancyAdd"&amp;"resses&amp;"" ""&amp; OccupancyUnits,'Tenant Occupancy'!YN$5:YN23}),0,2)&lt;&gt;""""),2,FALSE),IF(YM11=TODAY(),""Today"",)))))"),"")</f>
        <v/>
      </c>
      <c r="YN14" s="3" t="str">
        <f>IFERROR(__xludf.DUMMYFUNCTION("IF(ISBLANK($A14),, IF((ARRAYFORMULA(SUM(COUNTIFS(OccupancyAddresses,$A14,OccupancyUnits, $B14, 'Tenant Occupancy'!YO$5:YO23,{""&gt;0"",""Occupied"",""Late""}))))&gt;1,""Multiple Bookings"", IF(SUMIFS( 'Tenant Occupancy'!YO$5:YO23,OccupancyUnits,$B14,OccupancyAd"&amp;"dresses,$A14)&gt;0,SUMIFS('Tenant Occupancy'!YO$5:YO23,OccupancyUnits,$B14,OccupancyAddresses,$A14),IFERROR(VLOOKUP($A14&amp;"" ""&amp;$B14, FILTER(ARRAYFORMULA({OccupancyAddresses&amp;"" ""&amp; OccupancyUnits,'Tenant Occupancy'!YO$5:YO23}),INDEX(ARRAYFORMULA({OccupancyAdd"&amp;"resses&amp;"" ""&amp; OccupancyUnits,'Tenant Occupancy'!YO$5:YO23}),0,2)&lt;&gt;""""),2,FALSE),IF(YN11=TODAY(),""Today"",)))))"),"")</f>
        <v/>
      </c>
      <c r="YO14" s="3" t="str">
        <f>IFERROR(__xludf.DUMMYFUNCTION("IF(ISBLANK($A14),, IF((ARRAYFORMULA(SUM(COUNTIFS(OccupancyAddresses,$A14,OccupancyUnits, $B14, 'Tenant Occupancy'!YP$5:YP23,{""&gt;0"",""Occupied"",""Late""}))))&gt;1,""Multiple Bookings"", IF(SUMIFS( 'Tenant Occupancy'!YP$5:YP23,OccupancyUnits,$B14,OccupancyAd"&amp;"dresses,$A14)&gt;0,SUMIFS('Tenant Occupancy'!YP$5:YP23,OccupancyUnits,$B14,OccupancyAddresses,$A14),IFERROR(VLOOKUP($A14&amp;"" ""&amp;$B14, FILTER(ARRAYFORMULA({OccupancyAddresses&amp;"" ""&amp; OccupancyUnits,'Tenant Occupancy'!YP$5:YP23}),INDEX(ARRAYFORMULA({OccupancyAdd"&amp;"resses&amp;"" ""&amp; OccupancyUnits,'Tenant Occupancy'!YP$5:YP23}),0,2)&lt;&gt;""""),2,FALSE),IF(YO11=TODAY(),""Today"",)))))"),"")</f>
        <v/>
      </c>
      <c r="YP14" s="3" t="str">
        <f>IFERROR(__xludf.DUMMYFUNCTION("IF(ISBLANK($A14),, IF((ARRAYFORMULA(SUM(COUNTIFS(OccupancyAddresses,$A14,OccupancyUnits, $B14, 'Tenant Occupancy'!YQ$5:YQ23,{""&gt;0"",""Occupied"",""Late""}))))&gt;1,""Multiple Bookings"", IF(SUMIFS( 'Tenant Occupancy'!YQ$5:YQ23,OccupancyUnits,$B14,OccupancyAd"&amp;"dresses,$A14)&gt;0,SUMIFS('Tenant Occupancy'!YQ$5:YQ23,OccupancyUnits,$B14,OccupancyAddresses,$A14),IFERROR(VLOOKUP($A14&amp;"" ""&amp;$B14, FILTER(ARRAYFORMULA({OccupancyAddresses&amp;"" ""&amp; OccupancyUnits,'Tenant Occupancy'!YQ$5:YQ23}),INDEX(ARRAYFORMULA({OccupancyAdd"&amp;"resses&amp;"" ""&amp; OccupancyUnits,'Tenant Occupancy'!YQ$5:YQ23}),0,2)&lt;&gt;""""),2,FALSE),IF(YP11=TODAY(),""Today"",)))))"),"")</f>
        <v/>
      </c>
      <c r="YQ14" s="3" t="str">
        <f>IFERROR(__xludf.DUMMYFUNCTION("IF(ISBLANK($A14),, IF((ARRAYFORMULA(SUM(COUNTIFS(OccupancyAddresses,$A14,OccupancyUnits, $B14, 'Tenant Occupancy'!YR$5:YR23,{""&gt;0"",""Occupied"",""Late""}))))&gt;1,""Multiple Bookings"", IF(SUMIFS( 'Tenant Occupancy'!YR$5:YR23,OccupancyUnits,$B14,OccupancyAd"&amp;"dresses,$A14)&gt;0,SUMIFS('Tenant Occupancy'!YR$5:YR23,OccupancyUnits,$B14,OccupancyAddresses,$A14),IFERROR(VLOOKUP($A14&amp;"" ""&amp;$B14, FILTER(ARRAYFORMULA({OccupancyAddresses&amp;"" ""&amp; OccupancyUnits,'Tenant Occupancy'!YR$5:YR23}),INDEX(ARRAYFORMULA({OccupancyAdd"&amp;"resses&amp;"" ""&amp; OccupancyUnits,'Tenant Occupancy'!YR$5:YR23}),0,2)&lt;&gt;""""),2,FALSE),IF(YQ11=TODAY(),""Today"",)))))"),"")</f>
        <v/>
      </c>
      <c r="YR14" s="3" t="str">
        <f>IFERROR(__xludf.DUMMYFUNCTION("IF(ISBLANK($A14),, IF((ARRAYFORMULA(SUM(COUNTIFS(OccupancyAddresses,$A14,OccupancyUnits, $B14, 'Tenant Occupancy'!YS$5:YS23,{""&gt;0"",""Occupied"",""Late""}))))&gt;1,""Multiple Bookings"", IF(SUMIFS( 'Tenant Occupancy'!YS$5:YS23,OccupancyUnits,$B14,OccupancyAd"&amp;"dresses,$A14)&gt;0,SUMIFS('Tenant Occupancy'!YS$5:YS23,OccupancyUnits,$B14,OccupancyAddresses,$A14),IFERROR(VLOOKUP($A14&amp;"" ""&amp;$B14, FILTER(ARRAYFORMULA({OccupancyAddresses&amp;"" ""&amp; OccupancyUnits,'Tenant Occupancy'!YS$5:YS23}),INDEX(ARRAYFORMULA({OccupancyAdd"&amp;"resses&amp;"" ""&amp; OccupancyUnits,'Tenant Occupancy'!YS$5:YS23}),0,2)&lt;&gt;""""),2,FALSE),IF(YR11=TODAY(),""Today"",)))))"),"")</f>
        <v/>
      </c>
      <c r="YS14" s="3" t="str">
        <f>IFERROR(__xludf.DUMMYFUNCTION("IF(ISBLANK($A14),, IF((ARRAYFORMULA(SUM(COUNTIFS(OccupancyAddresses,$A14,OccupancyUnits, $B14, 'Tenant Occupancy'!YT$5:YT23,{""&gt;0"",""Occupied"",""Late""}))))&gt;1,""Multiple Bookings"", IF(SUMIFS( 'Tenant Occupancy'!YT$5:YT23,OccupancyUnits,$B14,OccupancyAd"&amp;"dresses,$A14)&gt;0,SUMIFS('Tenant Occupancy'!YT$5:YT23,OccupancyUnits,$B14,OccupancyAddresses,$A14),IFERROR(VLOOKUP($A14&amp;"" ""&amp;$B14, FILTER(ARRAYFORMULA({OccupancyAddresses&amp;"" ""&amp; OccupancyUnits,'Tenant Occupancy'!YT$5:YT23}),INDEX(ARRAYFORMULA({OccupancyAdd"&amp;"resses&amp;"" ""&amp; OccupancyUnits,'Tenant Occupancy'!YT$5:YT23}),0,2)&lt;&gt;""""),2,FALSE),IF(YS11=TODAY(),""Today"",)))))"),"")</f>
        <v/>
      </c>
      <c r="YT14" s="3" t="str">
        <f>IFERROR(__xludf.DUMMYFUNCTION("IF(ISBLANK($A14),, IF((ARRAYFORMULA(SUM(COUNTIFS(OccupancyAddresses,$A14,OccupancyUnits, $B14, 'Tenant Occupancy'!YU$5:YU23,{""&gt;0"",""Occupied"",""Late""}))))&gt;1,""Multiple Bookings"", IF(SUMIFS( 'Tenant Occupancy'!YU$5:YU23,OccupancyUnits,$B14,OccupancyAd"&amp;"dresses,$A14)&gt;0,SUMIFS('Tenant Occupancy'!YU$5:YU23,OccupancyUnits,$B14,OccupancyAddresses,$A14),IFERROR(VLOOKUP($A14&amp;"" ""&amp;$B14, FILTER(ARRAYFORMULA({OccupancyAddresses&amp;"" ""&amp; OccupancyUnits,'Tenant Occupancy'!YU$5:YU23}),INDEX(ARRAYFORMULA({OccupancyAdd"&amp;"resses&amp;"" ""&amp; OccupancyUnits,'Tenant Occupancy'!YU$5:YU23}),0,2)&lt;&gt;""""),2,FALSE),IF(YT11=TODAY(),""Today"",)))))"),"")</f>
        <v/>
      </c>
      <c r="YU14" s="3" t="str">
        <f>IFERROR(__xludf.DUMMYFUNCTION("IF(ISBLANK($A14),, IF((ARRAYFORMULA(SUM(COUNTIFS(OccupancyAddresses,$A14,OccupancyUnits, $B14, 'Tenant Occupancy'!YV$5:YV23,{""&gt;0"",""Occupied"",""Late""}))))&gt;1,""Multiple Bookings"", IF(SUMIFS( 'Tenant Occupancy'!YV$5:YV23,OccupancyUnits,$B14,OccupancyAd"&amp;"dresses,$A14)&gt;0,SUMIFS('Tenant Occupancy'!YV$5:YV23,OccupancyUnits,$B14,OccupancyAddresses,$A14),IFERROR(VLOOKUP($A14&amp;"" ""&amp;$B14, FILTER(ARRAYFORMULA({OccupancyAddresses&amp;"" ""&amp; OccupancyUnits,'Tenant Occupancy'!YV$5:YV23}),INDEX(ARRAYFORMULA({OccupancyAdd"&amp;"resses&amp;"" ""&amp; OccupancyUnits,'Tenant Occupancy'!YV$5:YV23}),0,2)&lt;&gt;""""),2,FALSE),IF(YU11=TODAY(),""Today"",)))))"),"")</f>
        <v/>
      </c>
      <c r="YV14" s="3" t="str">
        <f>IFERROR(__xludf.DUMMYFUNCTION("IF(ISBLANK($A14),, IF((ARRAYFORMULA(SUM(COUNTIFS(OccupancyAddresses,$A14,OccupancyUnits, $B14, 'Tenant Occupancy'!YW$5:YW23,{""&gt;0"",""Occupied"",""Late""}))))&gt;1,""Multiple Bookings"", IF(SUMIFS( 'Tenant Occupancy'!YW$5:YW23,OccupancyUnits,$B14,OccupancyAd"&amp;"dresses,$A14)&gt;0,SUMIFS('Tenant Occupancy'!YW$5:YW23,OccupancyUnits,$B14,OccupancyAddresses,$A14),IFERROR(VLOOKUP($A14&amp;"" ""&amp;$B14, FILTER(ARRAYFORMULA({OccupancyAddresses&amp;"" ""&amp; OccupancyUnits,'Tenant Occupancy'!YW$5:YW23}),INDEX(ARRAYFORMULA({OccupancyAdd"&amp;"resses&amp;"" ""&amp; OccupancyUnits,'Tenant Occupancy'!YW$5:YW23}),0,2)&lt;&gt;""""),2,FALSE),IF(YV11=TODAY(),""Today"",)))))"),"")</f>
        <v/>
      </c>
      <c r="YW14" s="3" t="str">
        <f>IFERROR(__xludf.DUMMYFUNCTION("IF(ISBLANK($A14),, IF((ARRAYFORMULA(SUM(COUNTIFS(OccupancyAddresses,$A14,OccupancyUnits, $B14, 'Tenant Occupancy'!YX$5:YX23,{""&gt;0"",""Occupied"",""Late""}))))&gt;1,""Multiple Bookings"", IF(SUMIFS( 'Tenant Occupancy'!YX$5:YX23,OccupancyUnits,$B14,OccupancyAd"&amp;"dresses,$A14)&gt;0,SUMIFS('Tenant Occupancy'!YX$5:YX23,OccupancyUnits,$B14,OccupancyAddresses,$A14),IFERROR(VLOOKUP($A14&amp;"" ""&amp;$B14, FILTER(ARRAYFORMULA({OccupancyAddresses&amp;"" ""&amp; OccupancyUnits,'Tenant Occupancy'!YX$5:YX23}),INDEX(ARRAYFORMULA({OccupancyAdd"&amp;"resses&amp;"" ""&amp; OccupancyUnits,'Tenant Occupancy'!YX$5:YX23}),0,2)&lt;&gt;""""),2,FALSE),IF(YW11=TODAY(),""Today"",)))))"),"")</f>
        <v/>
      </c>
      <c r="YX14" s="3" t="str">
        <f>IFERROR(__xludf.DUMMYFUNCTION("IF(ISBLANK($A14),, IF((ARRAYFORMULA(SUM(COUNTIFS(OccupancyAddresses,$A14,OccupancyUnits, $B14, 'Tenant Occupancy'!YY$5:YY23,{""&gt;0"",""Occupied"",""Late""}))))&gt;1,""Multiple Bookings"", IF(SUMIFS( 'Tenant Occupancy'!YY$5:YY23,OccupancyUnits,$B14,OccupancyAd"&amp;"dresses,$A14)&gt;0,SUMIFS('Tenant Occupancy'!YY$5:YY23,OccupancyUnits,$B14,OccupancyAddresses,$A14),IFERROR(VLOOKUP($A14&amp;"" ""&amp;$B14, FILTER(ARRAYFORMULA({OccupancyAddresses&amp;"" ""&amp; OccupancyUnits,'Tenant Occupancy'!YY$5:YY23}),INDEX(ARRAYFORMULA({OccupancyAdd"&amp;"resses&amp;"" ""&amp; OccupancyUnits,'Tenant Occupancy'!YY$5:YY23}),0,2)&lt;&gt;""""),2,FALSE),IF(YX11=TODAY(),""Today"",)))))"),"")</f>
        <v/>
      </c>
      <c r="YY14" s="3" t="str">
        <f>IFERROR(__xludf.DUMMYFUNCTION("IF(ISBLANK($A14),, IF((ARRAYFORMULA(SUM(COUNTIFS(OccupancyAddresses,$A14,OccupancyUnits, $B14, 'Tenant Occupancy'!YZ$5:YZ23,{""&gt;0"",""Occupied"",""Late""}))))&gt;1,""Multiple Bookings"", IF(SUMIFS( 'Tenant Occupancy'!YZ$5:YZ23,OccupancyUnits,$B14,OccupancyAd"&amp;"dresses,$A14)&gt;0,SUMIFS('Tenant Occupancy'!YZ$5:YZ23,OccupancyUnits,$B14,OccupancyAddresses,$A14),IFERROR(VLOOKUP($A14&amp;"" ""&amp;$B14, FILTER(ARRAYFORMULA({OccupancyAddresses&amp;"" ""&amp; OccupancyUnits,'Tenant Occupancy'!YZ$5:YZ23}),INDEX(ARRAYFORMULA({OccupancyAdd"&amp;"resses&amp;"" ""&amp; OccupancyUnits,'Tenant Occupancy'!YZ$5:YZ23}),0,2)&lt;&gt;""""),2,FALSE),IF(YY11=TODAY(),""Today"",)))))"),"")</f>
        <v/>
      </c>
      <c r="YZ14" s="3" t="str">
        <f>IFERROR(__xludf.DUMMYFUNCTION("IF(ISBLANK($A14),, IF((ARRAYFORMULA(SUM(COUNTIFS(OccupancyAddresses,$A14,OccupancyUnits, $B14, 'Tenant Occupancy'!ZA$5:ZA23,{""&gt;0"",""Occupied"",""Late""}))))&gt;1,""Multiple Bookings"", IF(SUMIFS( 'Tenant Occupancy'!ZA$5:ZA23,OccupancyUnits,$B14,OccupancyAd"&amp;"dresses,$A14)&gt;0,SUMIFS('Tenant Occupancy'!ZA$5:ZA23,OccupancyUnits,$B14,OccupancyAddresses,$A14),IFERROR(VLOOKUP($A14&amp;"" ""&amp;$B14, FILTER(ARRAYFORMULA({OccupancyAddresses&amp;"" ""&amp; OccupancyUnits,'Tenant Occupancy'!ZA$5:ZA23}),INDEX(ARRAYFORMULA({OccupancyAdd"&amp;"resses&amp;"" ""&amp; OccupancyUnits,'Tenant Occupancy'!ZA$5:ZA23}),0,2)&lt;&gt;""""),2,FALSE),IF(YZ11=TODAY(),""Today"",)))))"),"")</f>
        <v/>
      </c>
      <c r="ZA14" s="3" t="str">
        <f>IFERROR(__xludf.DUMMYFUNCTION("IF(ISBLANK($A14),, IF((ARRAYFORMULA(SUM(COUNTIFS(OccupancyAddresses,$A14,OccupancyUnits, $B14, 'Tenant Occupancy'!ZB$5:ZB23,{""&gt;0"",""Occupied"",""Late""}))))&gt;1,""Multiple Bookings"", IF(SUMIFS( 'Tenant Occupancy'!ZB$5:ZB23,OccupancyUnits,$B14,OccupancyAd"&amp;"dresses,$A14)&gt;0,SUMIFS('Tenant Occupancy'!ZB$5:ZB23,OccupancyUnits,$B14,OccupancyAddresses,$A14),IFERROR(VLOOKUP($A14&amp;"" ""&amp;$B14, FILTER(ARRAYFORMULA({OccupancyAddresses&amp;"" ""&amp; OccupancyUnits,'Tenant Occupancy'!ZB$5:ZB23}),INDEX(ARRAYFORMULA({OccupancyAdd"&amp;"resses&amp;"" ""&amp; OccupancyUnits,'Tenant Occupancy'!ZB$5:ZB23}),0,2)&lt;&gt;""""),2,FALSE),IF(ZA11=TODAY(),""Today"",)))))"),"")</f>
        <v/>
      </c>
      <c r="ZB14" s="3" t="str">
        <f>IFERROR(__xludf.DUMMYFUNCTION("IF(ISBLANK($A14),, IF((ARRAYFORMULA(SUM(COUNTIFS(OccupancyAddresses,$A14,OccupancyUnits, $B14, 'Tenant Occupancy'!ZC$5:ZC23,{""&gt;0"",""Occupied"",""Late""}))))&gt;1,""Multiple Bookings"", IF(SUMIFS( 'Tenant Occupancy'!ZC$5:ZC23,OccupancyUnits,$B14,OccupancyAd"&amp;"dresses,$A14)&gt;0,SUMIFS('Tenant Occupancy'!ZC$5:ZC23,OccupancyUnits,$B14,OccupancyAddresses,$A14),IFERROR(VLOOKUP($A14&amp;"" ""&amp;$B14, FILTER(ARRAYFORMULA({OccupancyAddresses&amp;"" ""&amp; OccupancyUnits,'Tenant Occupancy'!ZC$5:ZC23}),INDEX(ARRAYFORMULA({OccupancyAdd"&amp;"resses&amp;"" ""&amp; OccupancyUnits,'Tenant Occupancy'!ZC$5:ZC23}),0,2)&lt;&gt;""""),2,FALSE),IF(ZB11=TODAY(),""Today"",)))))"),"")</f>
        <v/>
      </c>
      <c r="ZC14" s="3" t="str">
        <f>IFERROR(__xludf.DUMMYFUNCTION("IF(ISBLANK($A14),, IF((ARRAYFORMULA(SUM(COUNTIFS(OccupancyAddresses,$A14,OccupancyUnits, $B14, 'Tenant Occupancy'!ZD$5:ZD23,{""&gt;0"",""Occupied"",""Late""}))))&gt;1,""Multiple Bookings"", IF(SUMIFS( 'Tenant Occupancy'!ZD$5:ZD23,OccupancyUnits,$B14,OccupancyAd"&amp;"dresses,$A14)&gt;0,SUMIFS('Tenant Occupancy'!ZD$5:ZD23,OccupancyUnits,$B14,OccupancyAddresses,$A14),IFERROR(VLOOKUP($A14&amp;"" ""&amp;$B14, FILTER(ARRAYFORMULA({OccupancyAddresses&amp;"" ""&amp; OccupancyUnits,'Tenant Occupancy'!ZD$5:ZD23}),INDEX(ARRAYFORMULA({OccupancyAdd"&amp;"resses&amp;"" ""&amp; OccupancyUnits,'Tenant Occupancy'!ZD$5:ZD23}),0,2)&lt;&gt;""""),2,FALSE),IF(ZC11=TODAY(),""Today"",)))))"),"")</f>
        <v/>
      </c>
      <c r="ZD14" s="3" t="str">
        <f>IFERROR(__xludf.DUMMYFUNCTION("IF(ISBLANK($A14),, IF((ARRAYFORMULA(SUM(COUNTIFS(OccupancyAddresses,$A14,OccupancyUnits, $B14, 'Tenant Occupancy'!ZE$5:ZE23,{""&gt;0"",""Occupied"",""Late""}))))&gt;1,""Multiple Bookings"", IF(SUMIFS( 'Tenant Occupancy'!ZE$5:ZE23,OccupancyUnits,$B14,OccupancyAd"&amp;"dresses,$A14)&gt;0,SUMIFS('Tenant Occupancy'!ZE$5:ZE23,OccupancyUnits,$B14,OccupancyAddresses,$A14),IFERROR(VLOOKUP($A14&amp;"" ""&amp;$B14, FILTER(ARRAYFORMULA({OccupancyAddresses&amp;"" ""&amp; OccupancyUnits,'Tenant Occupancy'!ZE$5:ZE23}),INDEX(ARRAYFORMULA({OccupancyAdd"&amp;"resses&amp;"" ""&amp; OccupancyUnits,'Tenant Occupancy'!ZE$5:ZE23}),0,2)&lt;&gt;""""),2,FALSE),IF(ZD11=TODAY(),""Today"",)))))"),"")</f>
        <v/>
      </c>
      <c r="ZE14" s="3" t="str">
        <f>IFERROR(__xludf.DUMMYFUNCTION("IF(ISBLANK($A14),, IF((ARRAYFORMULA(SUM(COUNTIFS(OccupancyAddresses,$A14,OccupancyUnits, $B14, 'Tenant Occupancy'!ZF$5:ZF23,{""&gt;0"",""Occupied"",""Late""}))))&gt;1,""Multiple Bookings"", IF(SUMIFS( 'Tenant Occupancy'!ZF$5:ZF23,OccupancyUnits,$B14,OccupancyAd"&amp;"dresses,$A14)&gt;0,SUMIFS('Tenant Occupancy'!ZF$5:ZF23,OccupancyUnits,$B14,OccupancyAddresses,$A14),IFERROR(VLOOKUP($A14&amp;"" ""&amp;$B14, FILTER(ARRAYFORMULA({OccupancyAddresses&amp;"" ""&amp; OccupancyUnits,'Tenant Occupancy'!ZF$5:ZF23}),INDEX(ARRAYFORMULA({OccupancyAdd"&amp;"resses&amp;"" ""&amp; OccupancyUnits,'Tenant Occupancy'!ZF$5:ZF23}),0,2)&lt;&gt;""""),2,FALSE),IF(ZE11=TODAY(),""Today"",)))))"),"")</f>
        <v/>
      </c>
      <c r="ZF14" s="3" t="str">
        <f>IFERROR(__xludf.DUMMYFUNCTION("IF(ISBLANK($A14),, IF((ARRAYFORMULA(SUM(COUNTIFS(OccupancyAddresses,$A14,OccupancyUnits, $B14, 'Tenant Occupancy'!ZG$5:ZG23,{""&gt;0"",""Occupied"",""Late""}))))&gt;1,""Multiple Bookings"", IF(SUMIFS( 'Tenant Occupancy'!ZG$5:ZG23,OccupancyUnits,$B14,OccupancyAd"&amp;"dresses,$A14)&gt;0,SUMIFS('Tenant Occupancy'!ZG$5:ZG23,OccupancyUnits,$B14,OccupancyAddresses,$A14),IFERROR(VLOOKUP($A14&amp;"" ""&amp;$B14, FILTER(ARRAYFORMULA({OccupancyAddresses&amp;"" ""&amp; OccupancyUnits,'Tenant Occupancy'!ZG$5:ZG23}),INDEX(ARRAYFORMULA({OccupancyAdd"&amp;"resses&amp;"" ""&amp; OccupancyUnits,'Tenant Occupancy'!ZG$5:ZG23}),0,2)&lt;&gt;""""),2,FALSE),IF(ZF11=TODAY(),""Today"",)))))"),"")</f>
        <v/>
      </c>
      <c r="ZG14" s="3" t="str">
        <f>IFERROR(__xludf.DUMMYFUNCTION("IF(ISBLANK($A14),, IF((ARRAYFORMULA(SUM(COUNTIFS(OccupancyAddresses,$A14,OccupancyUnits, $B14, 'Tenant Occupancy'!ZH$5:ZH23,{""&gt;0"",""Occupied"",""Late""}))))&gt;1,""Multiple Bookings"", IF(SUMIFS( 'Tenant Occupancy'!ZH$5:ZH23,OccupancyUnits,$B14,OccupancyAd"&amp;"dresses,$A14)&gt;0,SUMIFS('Tenant Occupancy'!ZH$5:ZH23,OccupancyUnits,$B14,OccupancyAddresses,$A14),IFERROR(VLOOKUP($A14&amp;"" ""&amp;$B14, FILTER(ARRAYFORMULA({OccupancyAddresses&amp;"" ""&amp; OccupancyUnits,'Tenant Occupancy'!ZH$5:ZH23}),INDEX(ARRAYFORMULA({OccupancyAdd"&amp;"resses&amp;"" ""&amp; OccupancyUnits,'Tenant Occupancy'!ZH$5:ZH23}),0,2)&lt;&gt;""""),2,FALSE),IF(ZG11=TODAY(),""Today"",)))))"),"")</f>
        <v/>
      </c>
      <c r="ZH14" s="3" t="str">
        <f>IFERROR(__xludf.DUMMYFUNCTION("IF(ISBLANK($A14),, IF((ARRAYFORMULA(SUM(COUNTIFS(OccupancyAddresses,$A14,OccupancyUnits, $B14, 'Tenant Occupancy'!ZI$5:ZI23,{""&gt;0"",""Occupied"",""Late""}))))&gt;1,""Multiple Bookings"", IF(SUMIFS( 'Tenant Occupancy'!ZI$5:ZI23,OccupancyUnits,$B14,OccupancyAd"&amp;"dresses,$A14)&gt;0,SUMIFS('Tenant Occupancy'!ZI$5:ZI23,OccupancyUnits,$B14,OccupancyAddresses,$A14),IFERROR(VLOOKUP($A14&amp;"" ""&amp;$B14, FILTER(ARRAYFORMULA({OccupancyAddresses&amp;"" ""&amp; OccupancyUnits,'Tenant Occupancy'!ZI$5:ZI23}),INDEX(ARRAYFORMULA({OccupancyAdd"&amp;"resses&amp;"" ""&amp; OccupancyUnits,'Tenant Occupancy'!ZI$5:ZI23}),0,2)&lt;&gt;""""),2,FALSE),IF(ZH11=TODAY(),""Today"",)))))"),"")</f>
        <v/>
      </c>
      <c r="ZI14" s="3" t="str">
        <f>IFERROR(__xludf.DUMMYFUNCTION("IF(ISBLANK($A14),, IF((ARRAYFORMULA(SUM(COUNTIFS(OccupancyAddresses,$A14,OccupancyUnits, $B14, 'Tenant Occupancy'!ZJ$5:ZJ23,{""&gt;0"",""Occupied"",""Late""}))))&gt;1,""Multiple Bookings"", IF(SUMIFS( 'Tenant Occupancy'!ZJ$5:ZJ23,OccupancyUnits,$B14,OccupancyAd"&amp;"dresses,$A14)&gt;0,SUMIFS('Tenant Occupancy'!ZJ$5:ZJ23,OccupancyUnits,$B14,OccupancyAddresses,$A14),IFERROR(VLOOKUP($A14&amp;"" ""&amp;$B14, FILTER(ARRAYFORMULA({OccupancyAddresses&amp;"" ""&amp; OccupancyUnits,'Tenant Occupancy'!ZJ$5:ZJ23}),INDEX(ARRAYFORMULA({OccupancyAdd"&amp;"resses&amp;"" ""&amp; OccupancyUnits,'Tenant Occupancy'!ZJ$5:ZJ23}),0,2)&lt;&gt;""""),2,FALSE),IF(ZI11=TODAY(),""Today"",)))))"),"")</f>
        <v/>
      </c>
      <c r="ZJ14" s="3" t="str">
        <f>IFERROR(__xludf.DUMMYFUNCTION("IF(ISBLANK($A14),, IF((ARRAYFORMULA(SUM(COUNTIFS(OccupancyAddresses,$A14,OccupancyUnits, $B14, 'Tenant Occupancy'!ZK$5:ZK23,{""&gt;0"",""Occupied"",""Late""}))))&gt;1,""Multiple Bookings"", IF(SUMIFS( 'Tenant Occupancy'!ZK$5:ZK23,OccupancyUnits,$B14,OccupancyAd"&amp;"dresses,$A14)&gt;0,SUMIFS('Tenant Occupancy'!ZK$5:ZK23,OccupancyUnits,$B14,OccupancyAddresses,$A14),IFERROR(VLOOKUP($A14&amp;"" ""&amp;$B14, FILTER(ARRAYFORMULA({OccupancyAddresses&amp;"" ""&amp; OccupancyUnits,'Tenant Occupancy'!ZK$5:ZK23}),INDEX(ARRAYFORMULA({OccupancyAdd"&amp;"resses&amp;"" ""&amp; OccupancyUnits,'Tenant Occupancy'!ZK$5:ZK23}),0,2)&lt;&gt;""""),2,FALSE),IF(ZJ11=TODAY(),""Today"",)))))"),"")</f>
        <v/>
      </c>
      <c r="ZK14" s="3" t="str">
        <f>IFERROR(__xludf.DUMMYFUNCTION("IF(ISBLANK($A14),, IF((ARRAYFORMULA(SUM(COUNTIFS(OccupancyAddresses,$A14,OccupancyUnits, $B14, 'Tenant Occupancy'!ZL$5:ZL23,{""&gt;0"",""Occupied"",""Late""}))))&gt;1,""Multiple Bookings"", IF(SUMIFS( 'Tenant Occupancy'!ZL$5:ZL23,OccupancyUnits,$B14,OccupancyAd"&amp;"dresses,$A14)&gt;0,SUMIFS('Tenant Occupancy'!ZL$5:ZL23,OccupancyUnits,$B14,OccupancyAddresses,$A14),IFERROR(VLOOKUP($A14&amp;"" ""&amp;$B14, FILTER(ARRAYFORMULA({OccupancyAddresses&amp;"" ""&amp; OccupancyUnits,'Tenant Occupancy'!ZL$5:ZL23}),INDEX(ARRAYFORMULA({OccupancyAdd"&amp;"resses&amp;"" ""&amp; OccupancyUnits,'Tenant Occupancy'!ZL$5:ZL23}),0,2)&lt;&gt;""""),2,FALSE),IF(ZK11=TODAY(),""Today"",)))))"),"")</f>
        <v/>
      </c>
      <c r="ZL14" s="3" t="str">
        <f>IFERROR(__xludf.DUMMYFUNCTION("IF(ISBLANK($A14),, IF((ARRAYFORMULA(SUM(COUNTIFS(OccupancyAddresses,$A14,OccupancyUnits, $B14, 'Tenant Occupancy'!ZM$5:ZM23,{""&gt;0"",""Occupied"",""Late""}))))&gt;1,""Multiple Bookings"", IF(SUMIFS( 'Tenant Occupancy'!ZM$5:ZM23,OccupancyUnits,$B14,OccupancyAd"&amp;"dresses,$A14)&gt;0,SUMIFS('Tenant Occupancy'!ZM$5:ZM23,OccupancyUnits,$B14,OccupancyAddresses,$A14),IFERROR(VLOOKUP($A14&amp;"" ""&amp;$B14, FILTER(ARRAYFORMULA({OccupancyAddresses&amp;"" ""&amp; OccupancyUnits,'Tenant Occupancy'!ZM$5:ZM23}),INDEX(ARRAYFORMULA({OccupancyAdd"&amp;"resses&amp;"" ""&amp; OccupancyUnits,'Tenant Occupancy'!ZM$5:ZM23}),0,2)&lt;&gt;""""),2,FALSE),IF(ZL11=TODAY(),""Today"",)))))"),"")</f>
        <v/>
      </c>
      <c r="ZM14" s="3" t="str">
        <f>IFERROR(__xludf.DUMMYFUNCTION("IF(ISBLANK($A14),, IF((ARRAYFORMULA(SUM(COUNTIFS(OccupancyAddresses,$A14,OccupancyUnits, $B14, 'Tenant Occupancy'!ZN$5:ZN23,{""&gt;0"",""Occupied"",""Late""}))))&gt;1,""Multiple Bookings"", IF(SUMIFS( 'Tenant Occupancy'!ZN$5:ZN23,OccupancyUnits,$B14,OccupancyAd"&amp;"dresses,$A14)&gt;0,SUMIFS('Tenant Occupancy'!ZN$5:ZN23,OccupancyUnits,$B14,OccupancyAddresses,$A14),IFERROR(VLOOKUP($A14&amp;"" ""&amp;$B14, FILTER(ARRAYFORMULA({OccupancyAddresses&amp;"" ""&amp; OccupancyUnits,'Tenant Occupancy'!ZN$5:ZN23}),INDEX(ARRAYFORMULA({OccupancyAdd"&amp;"resses&amp;"" ""&amp; OccupancyUnits,'Tenant Occupancy'!ZN$5:ZN23}),0,2)&lt;&gt;""""),2,FALSE),IF(ZM11=TODAY(),""Today"",)))))"),"")</f>
        <v/>
      </c>
      <c r="ZN14" s="3" t="str">
        <f>IFERROR(__xludf.DUMMYFUNCTION("IF(ISBLANK($A14),, IF((ARRAYFORMULA(SUM(COUNTIFS(OccupancyAddresses,$A14,OccupancyUnits, $B14, 'Tenant Occupancy'!ZO$5:ZO23,{""&gt;0"",""Occupied"",""Late""}))))&gt;1,""Multiple Bookings"", IF(SUMIFS( 'Tenant Occupancy'!ZO$5:ZO23,OccupancyUnits,$B14,OccupancyAd"&amp;"dresses,$A14)&gt;0,SUMIFS('Tenant Occupancy'!ZO$5:ZO23,OccupancyUnits,$B14,OccupancyAddresses,$A14),IFERROR(VLOOKUP($A14&amp;"" ""&amp;$B14, FILTER(ARRAYFORMULA({OccupancyAddresses&amp;"" ""&amp; OccupancyUnits,'Tenant Occupancy'!ZO$5:ZO23}),INDEX(ARRAYFORMULA({OccupancyAdd"&amp;"resses&amp;"" ""&amp; OccupancyUnits,'Tenant Occupancy'!ZO$5:ZO23}),0,2)&lt;&gt;""""),2,FALSE),IF(ZN11=TODAY(),""Today"",)))))"),"")</f>
        <v/>
      </c>
      <c r="ZO14" s="3" t="str">
        <f>IFERROR(__xludf.DUMMYFUNCTION("IF(ISBLANK($A14),, IF((ARRAYFORMULA(SUM(COUNTIFS(OccupancyAddresses,$A14,OccupancyUnits, $B14, 'Tenant Occupancy'!ZP$5:ZP23,{""&gt;0"",""Occupied"",""Late""}))))&gt;1,""Multiple Bookings"", IF(SUMIFS( 'Tenant Occupancy'!ZP$5:ZP23,OccupancyUnits,$B14,OccupancyAd"&amp;"dresses,$A14)&gt;0,SUMIFS('Tenant Occupancy'!ZP$5:ZP23,OccupancyUnits,$B14,OccupancyAddresses,$A14),IFERROR(VLOOKUP($A14&amp;"" ""&amp;$B14, FILTER(ARRAYFORMULA({OccupancyAddresses&amp;"" ""&amp; OccupancyUnits,'Tenant Occupancy'!ZP$5:ZP23}),INDEX(ARRAYFORMULA({OccupancyAdd"&amp;"resses&amp;"" ""&amp; OccupancyUnits,'Tenant Occupancy'!ZP$5:ZP23}),0,2)&lt;&gt;""""),2,FALSE),IF(ZO11=TODAY(),""Today"",)))))"),"")</f>
        <v/>
      </c>
      <c r="ZP14" s="3" t="str">
        <f>IFERROR(__xludf.DUMMYFUNCTION("IF(ISBLANK($A14),, IF((ARRAYFORMULA(SUM(COUNTIFS(OccupancyAddresses,$A14,OccupancyUnits, $B14, 'Tenant Occupancy'!ZQ$5:ZQ23,{""&gt;0"",""Occupied"",""Late""}))))&gt;1,""Multiple Bookings"", IF(SUMIFS( 'Tenant Occupancy'!ZQ$5:ZQ23,OccupancyUnits,$B14,OccupancyAd"&amp;"dresses,$A14)&gt;0,SUMIFS('Tenant Occupancy'!ZQ$5:ZQ23,OccupancyUnits,$B14,OccupancyAddresses,$A14),IFERROR(VLOOKUP($A14&amp;"" ""&amp;$B14, FILTER(ARRAYFORMULA({OccupancyAddresses&amp;"" ""&amp; OccupancyUnits,'Tenant Occupancy'!ZQ$5:ZQ23}),INDEX(ARRAYFORMULA({OccupancyAdd"&amp;"resses&amp;"" ""&amp; OccupancyUnits,'Tenant Occupancy'!ZQ$5:ZQ23}),0,2)&lt;&gt;""""),2,FALSE),IF(ZP11=TODAY(),""Today"",)))))"),"")</f>
        <v/>
      </c>
      <c r="ZQ14" s="3" t="str">
        <f>IFERROR(__xludf.DUMMYFUNCTION("IF(ISBLANK($A14),, IF((ARRAYFORMULA(SUM(COUNTIFS(OccupancyAddresses,$A14,OccupancyUnits, $B14, 'Tenant Occupancy'!ZR$5:ZR23,{""&gt;0"",""Occupied"",""Late""}))))&gt;1,""Multiple Bookings"", IF(SUMIFS( 'Tenant Occupancy'!ZR$5:ZR23,OccupancyUnits,$B14,OccupancyAd"&amp;"dresses,$A14)&gt;0,SUMIFS('Tenant Occupancy'!ZR$5:ZR23,OccupancyUnits,$B14,OccupancyAddresses,$A14),IFERROR(VLOOKUP($A14&amp;"" ""&amp;$B14, FILTER(ARRAYFORMULA({OccupancyAddresses&amp;"" ""&amp; OccupancyUnits,'Tenant Occupancy'!ZR$5:ZR23}),INDEX(ARRAYFORMULA({OccupancyAdd"&amp;"resses&amp;"" ""&amp; OccupancyUnits,'Tenant Occupancy'!ZR$5:ZR23}),0,2)&lt;&gt;""""),2,FALSE),IF(ZQ11=TODAY(),""Today"",)))))"),"")</f>
        <v/>
      </c>
      <c r="ZR14" s="3" t="str">
        <f>IFERROR(__xludf.DUMMYFUNCTION("IF(ISBLANK($A14),, IF((ARRAYFORMULA(SUM(COUNTIFS(OccupancyAddresses,$A14,OccupancyUnits, $B14, 'Tenant Occupancy'!ZS$5:ZS23,{""&gt;0"",""Occupied"",""Late""}))))&gt;1,""Multiple Bookings"", IF(SUMIFS( 'Tenant Occupancy'!ZS$5:ZS23,OccupancyUnits,$B14,OccupancyAd"&amp;"dresses,$A14)&gt;0,SUMIFS('Tenant Occupancy'!ZS$5:ZS23,OccupancyUnits,$B14,OccupancyAddresses,$A14),IFERROR(VLOOKUP($A14&amp;"" ""&amp;$B14, FILTER(ARRAYFORMULA({OccupancyAddresses&amp;"" ""&amp; OccupancyUnits,'Tenant Occupancy'!ZS$5:ZS23}),INDEX(ARRAYFORMULA({OccupancyAdd"&amp;"resses&amp;"" ""&amp; OccupancyUnits,'Tenant Occupancy'!ZS$5:ZS23}),0,2)&lt;&gt;""""),2,FALSE),IF(ZR11=TODAY(),""Today"",)))))"),"")</f>
        <v/>
      </c>
      <c r="ZS14" s="3" t="str">
        <f>IFERROR(__xludf.DUMMYFUNCTION("IF(ISBLANK($A14),, IF((ARRAYFORMULA(SUM(COUNTIFS(OccupancyAddresses,$A14,OccupancyUnits, $B14, 'Tenant Occupancy'!ZT$5:ZT23,{""&gt;0"",""Occupied"",""Late""}))))&gt;1,""Multiple Bookings"", IF(SUMIFS( 'Tenant Occupancy'!ZT$5:ZT23,OccupancyUnits,$B14,OccupancyAd"&amp;"dresses,$A14)&gt;0,SUMIFS('Tenant Occupancy'!ZT$5:ZT23,OccupancyUnits,$B14,OccupancyAddresses,$A14),IFERROR(VLOOKUP($A14&amp;"" ""&amp;$B14, FILTER(ARRAYFORMULA({OccupancyAddresses&amp;"" ""&amp; OccupancyUnits,'Tenant Occupancy'!ZT$5:ZT23}),INDEX(ARRAYFORMULA({OccupancyAdd"&amp;"resses&amp;"" ""&amp; OccupancyUnits,'Tenant Occupancy'!ZT$5:ZT23}),0,2)&lt;&gt;""""),2,FALSE),IF(ZS11=TODAY(),""Today"",)))))"),"")</f>
        <v/>
      </c>
      <c r="ZT14" s="3" t="str">
        <f>IFERROR(__xludf.DUMMYFUNCTION("IF(ISBLANK($A14),, IF((ARRAYFORMULA(SUM(COUNTIFS(OccupancyAddresses,$A14,OccupancyUnits, $B14, 'Tenant Occupancy'!ZU$5:ZU23,{""&gt;0"",""Occupied"",""Late""}))))&gt;1,""Multiple Bookings"", IF(SUMIFS( 'Tenant Occupancy'!ZU$5:ZU23,OccupancyUnits,$B14,OccupancyAd"&amp;"dresses,$A14)&gt;0,SUMIFS('Tenant Occupancy'!ZU$5:ZU23,OccupancyUnits,$B14,OccupancyAddresses,$A14),IFERROR(VLOOKUP($A14&amp;"" ""&amp;$B14, FILTER(ARRAYFORMULA({OccupancyAddresses&amp;"" ""&amp; OccupancyUnits,'Tenant Occupancy'!ZU$5:ZU23}),INDEX(ARRAYFORMULA({OccupancyAdd"&amp;"resses&amp;"" ""&amp; OccupancyUnits,'Tenant Occupancy'!ZU$5:ZU23}),0,2)&lt;&gt;""""),2,FALSE),IF(ZT11=TODAY(),""Today"",)))))"),"")</f>
        <v/>
      </c>
      <c r="ZU14" s="3" t="str">
        <f>IFERROR(__xludf.DUMMYFUNCTION("IF(ISBLANK($A14),, IF((ARRAYFORMULA(SUM(COUNTIFS(OccupancyAddresses,$A14,OccupancyUnits, $B14, 'Tenant Occupancy'!ZV$5:ZV23,{""&gt;0"",""Occupied"",""Late""}))))&gt;1,""Multiple Bookings"", IF(SUMIFS( 'Tenant Occupancy'!ZV$5:ZV23,OccupancyUnits,$B14,OccupancyAd"&amp;"dresses,$A14)&gt;0,SUMIFS('Tenant Occupancy'!ZV$5:ZV23,OccupancyUnits,$B14,OccupancyAddresses,$A14),IFERROR(VLOOKUP($A14&amp;"" ""&amp;$B14, FILTER(ARRAYFORMULA({OccupancyAddresses&amp;"" ""&amp; OccupancyUnits,'Tenant Occupancy'!ZV$5:ZV23}),INDEX(ARRAYFORMULA({OccupancyAdd"&amp;"resses&amp;"" ""&amp; OccupancyUnits,'Tenant Occupancy'!ZV$5:ZV23}),0,2)&lt;&gt;""""),2,FALSE),IF(ZU11=TODAY(),""Today"",)))))"),"")</f>
        <v/>
      </c>
      <c r="ZV14" s="3" t="str">
        <f>IFERROR(__xludf.DUMMYFUNCTION("IF(ISBLANK($A14),, IF((ARRAYFORMULA(SUM(COUNTIFS(OccupancyAddresses,$A14,OccupancyUnits, $B14, 'Tenant Occupancy'!ZW$5:ZW23,{""&gt;0"",""Occupied"",""Late""}))))&gt;1,""Multiple Bookings"", IF(SUMIFS( 'Tenant Occupancy'!ZW$5:ZW23,OccupancyUnits,$B14,OccupancyAd"&amp;"dresses,$A14)&gt;0,SUMIFS('Tenant Occupancy'!ZW$5:ZW23,OccupancyUnits,$B14,OccupancyAddresses,$A14),IFERROR(VLOOKUP($A14&amp;"" ""&amp;$B14, FILTER(ARRAYFORMULA({OccupancyAddresses&amp;"" ""&amp; OccupancyUnits,'Tenant Occupancy'!ZW$5:ZW23}),INDEX(ARRAYFORMULA({OccupancyAdd"&amp;"resses&amp;"" ""&amp; OccupancyUnits,'Tenant Occupancy'!ZW$5:ZW23}),0,2)&lt;&gt;""""),2,FALSE),IF(ZV11=TODAY(),""Today"",)))))"),"")</f>
        <v/>
      </c>
      <c r="ZW14" s="3" t="str">
        <f>IFERROR(__xludf.DUMMYFUNCTION("IF(ISBLANK($A14),, IF((ARRAYFORMULA(SUM(COUNTIFS(OccupancyAddresses,$A14,OccupancyUnits, $B14, 'Tenant Occupancy'!ZX$5:ZX23,{""&gt;0"",""Occupied"",""Late""}))))&gt;1,""Multiple Bookings"", IF(SUMIFS( 'Tenant Occupancy'!ZX$5:ZX23,OccupancyUnits,$B14,OccupancyAd"&amp;"dresses,$A14)&gt;0,SUMIFS('Tenant Occupancy'!ZX$5:ZX23,OccupancyUnits,$B14,OccupancyAddresses,$A14),IFERROR(VLOOKUP($A14&amp;"" ""&amp;$B14, FILTER(ARRAYFORMULA({OccupancyAddresses&amp;"" ""&amp; OccupancyUnits,'Tenant Occupancy'!ZX$5:ZX23}),INDEX(ARRAYFORMULA({OccupancyAdd"&amp;"resses&amp;"" ""&amp; OccupancyUnits,'Tenant Occupancy'!ZX$5:ZX23}),0,2)&lt;&gt;""""),2,FALSE),IF(ZW11=TODAY(),""Today"",)))))"),"")</f>
        <v/>
      </c>
      <c r="ZX14" s="3" t="str">
        <f>IFERROR(__xludf.DUMMYFUNCTION("IF(ISBLANK($A14),, IF((ARRAYFORMULA(SUM(COUNTIFS(OccupancyAddresses,$A14,OccupancyUnits, $B14, 'Tenant Occupancy'!ZY$5:ZY23,{""&gt;0"",""Occupied"",""Late""}))))&gt;1,""Multiple Bookings"", IF(SUMIFS( 'Tenant Occupancy'!ZY$5:ZY23,OccupancyUnits,$B14,OccupancyAd"&amp;"dresses,$A14)&gt;0,SUMIFS('Tenant Occupancy'!ZY$5:ZY23,OccupancyUnits,$B14,OccupancyAddresses,$A14),IFERROR(VLOOKUP($A14&amp;"" ""&amp;$B14, FILTER(ARRAYFORMULA({OccupancyAddresses&amp;"" ""&amp; OccupancyUnits,'Tenant Occupancy'!ZY$5:ZY23}),INDEX(ARRAYFORMULA({OccupancyAdd"&amp;"resses&amp;"" ""&amp; OccupancyUnits,'Tenant Occupancy'!ZY$5:ZY23}),0,2)&lt;&gt;""""),2,FALSE),IF(ZX11=TODAY(),""Today"",)))))"),"")</f>
        <v/>
      </c>
      <c r="ZY14" s="3" t="str">
        <f>IFERROR(__xludf.DUMMYFUNCTION("IF(ISBLANK($A14),, IF((ARRAYFORMULA(SUM(COUNTIFS(OccupancyAddresses,$A14,OccupancyUnits, $B14, 'Tenant Occupancy'!ZZ$5:ZZ23,{""&gt;0"",""Occupied"",""Late""}))))&gt;1,""Multiple Bookings"", IF(SUMIFS( 'Tenant Occupancy'!ZZ$5:ZZ23,OccupancyUnits,$B14,OccupancyAd"&amp;"dresses,$A14)&gt;0,SUMIFS('Tenant Occupancy'!ZZ$5:ZZ23,OccupancyUnits,$B14,OccupancyAddresses,$A14),IFERROR(VLOOKUP($A14&amp;"" ""&amp;$B14, FILTER(ARRAYFORMULA({OccupancyAddresses&amp;"" ""&amp; OccupancyUnits,'Tenant Occupancy'!ZZ$5:ZZ23}),INDEX(ARRAYFORMULA({OccupancyAdd"&amp;"resses&amp;"" ""&amp; OccupancyUnits,'Tenant Occupancy'!ZZ$5:ZZ23}),0,2)&lt;&gt;""""),2,FALSE),IF(ZY11=TODAY(),""Today"",)))))"),"")</f>
        <v/>
      </c>
      <c r="ZZ14" s="3" t="str">
        <f>IFERROR(__xludf.DUMMYFUNCTION("IF(ISBLANK($A14),, IF((ARRAYFORMULA(SUM(COUNTIFS(OccupancyAddresses,$A14,OccupancyUnits, $B14, 'Tenant Occupancy'!AAA$5:AAA23,{""&gt;0"",""Occupied"",""Late""}))))&gt;1,""Multiple Bookings"", IF(SUMIFS( 'Tenant Occupancy'!AAA$5:AAA23,OccupancyUnits,$B14,Occupan"&amp;"cyAddresses,$A14)&gt;0,SUMIFS('Tenant Occupancy'!AAA$5:AAA23,OccupancyUnits,$B14,OccupancyAddresses,$A14),IFERROR(VLOOKUP($A14&amp;"" ""&amp;$B14, FILTER(ARRAYFORMULA({OccupancyAddresses&amp;"" ""&amp; OccupancyUnits,'Tenant Occupancy'!AAA$5:AAA23}),INDEX(ARRAYFORMULA({Occu"&amp;"pancyAddresses&amp;"" ""&amp; OccupancyUnits,'Tenant Occupancy'!AAA$5:AAA23}),0,2)&lt;&gt;""""),2,FALSE),IF(ZZ11=TODAY(),""Today"",)))))"),"")</f>
        <v/>
      </c>
      <c r="AAA14" s="3" t="str">
        <f>IFERROR(__xludf.DUMMYFUNCTION("IF(ISBLANK($A14),, IF((ARRAYFORMULA(SUM(COUNTIFS(OccupancyAddresses,$A14,OccupancyUnits, $B14, 'Tenant Occupancy'!AAB$5:AAB23,{""&gt;0"",""Occupied"",""Late""}))))&gt;1,""Multiple Bookings"", IF(SUMIFS( 'Tenant Occupancy'!AAB$5:AAB23,OccupancyUnits,$B14,Occupan"&amp;"cyAddresses,$A14)&gt;0,SUMIFS('Tenant Occupancy'!AAB$5:AAB23,OccupancyUnits,$B14,OccupancyAddresses,$A14),IFERROR(VLOOKUP($A14&amp;"" ""&amp;$B14, FILTER(ARRAYFORMULA({OccupancyAddresses&amp;"" ""&amp; OccupancyUnits,'Tenant Occupancy'!AAB$5:AAB23}),INDEX(ARRAYFORMULA({Occu"&amp;"pancyAddresses&amp;"" ""&amp; OccupancyUnits,'Tenant Occupancy'!AAB$5:AAB23}),0,2)&lt;&gt;""""),2,FALSE),IF(AAA11=TODAY(),""Today"",)))))"),"")</f>
        <v/>
      </c>
      <c r="AAB14" s="3" t="str">
        <f>IFERROR(__xludf.DUMMYFUNCTION("IF(ISBLANK($A14),, IF((ARRAYFORMULA(SUM(COUNTIFS(OccupancyAddresses,$A14,OccupancyUnits, $B14, 'Tenant Occupancy'!AAC$5:AAC23,{""&gt;0"",""Occupied"",""Late""}))))&gt;1,""Multiple Bookings"", IF(SUMIFS( 'Tenant Occupancy'!AAC$5:AAC23,OccupancyUnits,$B14,Occupan"&amp;"cyAddresses,$A14)&gt;0,SUMIFS('Tenant Occupancy'!AAC$5:AAC23,OccupancyUnits,$B14,OccupancyAddresses,$A14),IFERROR(VLOOKUP($A14&amp;"" ""&amp;$B14, FILTER(ARRAYFORMULA({OccupancyAddresses&amp;"" ""&amp; OccupancyUnits,'Tenant Occupancy'!AAC$5:AAC23}),INDEX(ARRAYFORMULA({Occu"&amp;"pancyAddresses&amp;"" ""&amp; OccupancyUnits,'Tenant Occupancy'!AAC$5:AAC23}),0,2)&lt;&gt;""""),2,FALSE),IF(AAB11=TODAY(),""Today"",)))))"),"")</f>
        <v/>
      </c>
      <c r="AAC14" s="3" t="str">
        <f>IFERROR(__xludf.DUMMYFUNCTION("IF(ISBLANK($A14),, IF((ARRAYFORMULA(SUM(COUNTIFS(OccupancyAddresses,$A14,OccupancyUnits, $B14, 'Tenant Occupancy'!AAD$5:AAD23,{""&gt;0"",""Occupied"",""Late""}))))&gt;1,""Multiple Bookings"", IF(SUMIFS( 'Tenant Occupancy'!AAD$5:AAD23,OccupancyUnits,$B14,Occupan"&amp;"cyAddresses,$A14)&gt;0,SUMIFS('Tenant Occupancy'!AAD$5:AAD23,OccupancyUnits,$B14,OccupancyAddresses,$A14),IFERROR(VLOOKUP($A14&amp;"" ""&amp;$B14, FILTER(ARRAYFORMULA({OccupancyAddresses&amp;"" ""&amp; OccupancyUnits,'Tenant Occupancy'!AAD$5:AAD23}),INDEX(ARRAYFORMULA({Occu"&amp;"pancyAddresses&amp;"" ""&amp; OccupancyUnits,'Tenant Occupancy'!AAD$5:AAD23}),0,2)&lt;&gt;""""),2,FALSE),IF(AAC11=TODAY(),""Today"",)))))"),"")</f>
        <v/>
      </c>
      <c r="AAD14" s="3" t="str">
        <f>IFERROR(__xludf.DUMMYFUNCTION("IF(ISBLANK($A14),, IF((ARRAYFORMULA(SUM(COUNTIFS(OccupancyAddresses,$A14,OccupancyUnits, $B14, 'Tenant Occupancy'!AAE$5:AAE23,{""&gt;0"",""Occupied"",""Late""}))))&gt;1,""Multiple Bookings"", IF(SUMIFS( 'Tenant Occupancy'!AAE$5:AAE23,OccupancyUnits,$B14,Occupan"&amp;"cyAddresses,$A14)&gt;0,SUMIFS('Tenant Occupancy'!AAE$5:AAE23,OccupancyUnits,$B14,OccupancyAddresses,$A14),IFERROR(VLOOKUP($A14&amp;"" ""&amp;$B14, FILTER(ARRAYFORMULA({OccupancyAddresses&amp;"" ""&amp; OccupancyUnits,'Tenant Occupancy'!AAE$5:AAE23}),INDEX(ARRAYFORMULA({Occu"&amp;"pancyAddresses&amp;"" ""&amp; OccupancyUnits,'Tenant Occupancy'!AAE$5:AAE23}),0,2)&lt;&gt;""""),2,FALSE),IF(AAD11=TODAY(),""Today"",)))))"),"")</f>
        <v/>
      </c>
      <c r="AAE14" s="3" t="str">
        <f>IFERROR(__xludf.DUMMYFUNCTION("IF(ISBLANK($A14),, IF((ARRAYFORMULA(SUM(COUNTIFS(OccupancyAddresses,$A14,OccupancyUnits, $B14, 'Tenant Occupancy'!AAF$5:AAF23,{""&gt;0"",""Occupied"",""Late""}))))&gt;1,""Multiple Bookings"", IF(SUMIFS( 'Tenant Occupancy'!AAF$5:AAF23,OccupancyUnits,$B14,Occupan"&amp;"cyAddresses,$A14)&gt;0,SUMIFS('Tenant Occupancy'!AAF$5:AAF23,OccupancyUnits,$B14,OccupancyAddresses,$A14),IFERROR(VLOOKUP($A14&amp;"" ""&amp;$B14, FILTER(ARRAYFORMULA({OccupancyAddresses&amp;"" ""&amp; OccupancyUnits,'Tenant Occupancy'!AAF$5:AAF23}),INDEX(ARRAYFORMULA({Occu"&amp;"pancyAddresses&amp;"" ""&amp; OccupancyUnits,'Tenant Occupancy'!AAF$5:AAF23}),0,2)&lt;&gt;""""),2,FALSE),IF(AAE11=TODAY(),""Today"",)))))"),"")</f>
        <v/>
      </c>
      <c r="AAF14" s="3" t="str">
        <f>IFERROR(__xludf.DUMMYFUNCTION("IF(ISBLANK($A14),, IF((ARRAYFORMULA(SUM(COUNTIFS(OccupancyAddresses,$A14,OccupancyUnits, $B14, 'Tenant Occupancy'!AAG$5:AAG23,{""&gt;0"",""Occupied"",""Late""}))))&gt;1,""Multiple Bookings"", IF(SUMIFS( 'Tenant Occupancy'!AAG$5:AAG23,OccupancyUnits,$B14,Occupan"&amp;"cyAddresses,$A14)&gt;0,SUMIFS('Tenant Occupancy'!AAG$5:AAG23,OccupancyUnits,$B14,OccupancyAddresses,$A14),IFERROR(VLOOKUP($A14&amp;"" ""&amp;$B14, FILTER(ARRAYFORMULA({OccupancyAddresses&amp;"" ""&amp; OccupancyUnits,'Tenant Occupancy'!AAG$5:AAG23}),INDEX(ARRAYFORMULA({Occu"&amp;"pancyAddresses&amp;"" ""&amp; OccupancyUnits,'Tenant Occupancy'!AAG$5:AAG23}),0,2)&lt;&gt;""""),2,FALSE),IF(AAF11=TODAY(),""Today"",)))))"),"")</f>
        <v/>
      </c>
      <c r="AAG14" s="3" t="str">
        <f>IFERROR(__xludf.DUMMYFUNCTION("IF(ISBLANK($A14),, IF((ARRAYFORMULA(SUM(COUNTIFS(OccupancyAddresses,$A14,OccupancyUnits, $B14, 'Tenant Occupancy'!AAH$5:AAH23,{""&gt;0"",""Occupied"",""Late""}))))&gt;1,""Multiple Bookings"", IF(SUMIFS( 'Tenant Occupancy'!AAH$5:AAH23,OccupancyUnits,$B14,Occupan"&amp;"cyAddresses,$A14)&gt;0,SUMIFS('Tenant Occupancy'!AAH$5:AAH23,OccupancyUnits,$B14,OccupancyAddresses,$A14),IFERROR(VLOOKUP($A14&amp;"" ""&amp;$B14, FILTER(ARRAYFORMULA({OccupancyAddresses&amp;"" ""&amp; OccupancyUnits,'Tenant Occupancy'!AAH$5:AAH23}),INDEX(ARRAYFORMULA({Occu"&amp;"pancyAddresses&amp;"" ""&amp; OccupancyUnits,'Tenant Occupancy'!AAH$5:AAH23}),0,2)&lt;&gt;""""),2,FALSE),IF(AAG11=TODAY(),""Today"",)))))"),"")</f>
        <v/>
      </c>
      <c r="AAH14" s="3" t="str">
        <f>IFERROR(__xludf.DUMMYFUNCTION("IF(ISBLANK($A14),, IF((ARRAYFORMULA(SUM(COUNTIFS(OccupancyAddresses,$A14,OccupancyUnits, $B14, 'Tenant Occupancy'!AAI$5:AAI23,{""&gt;0"",""Occupied"",""Late""}))))&gt;1,""Multiple Bookings"", IF(SUMIFS( 'Tenant Occupancy'!AAI$5:AAI23,OccupancyUnits,$B14,Occupan"&amp;"cyAddresses,$A14)&gt;0,SUMIFS('Tenant Occupancy'!AAI$5:AAI23,OccupancyUnits,$B14,OccupancyAddresses,$A14),IFERROR(VLOOKUP($A14&amp;"" ""&amp;$B14, FILTER(ARRAYFORMULA({OccupancyAddresses&amp;"" ""&amp; OccupancyUnits,'Tenant Occupancy'!AAI$5:AAI23}),INDEX(ARRAYFORMULA({Occu"&amp;"pancyAddresses&amp;"" ""&amp; OccupancyUnits,'Tenant Occupancy'!AAI$5:AAI23}),0,2)&lt;&gt;""""),2,FALSE),IF(AAH11=TODAY(),""Today"",)))))"),"")</f>
        <v/>
      </c>
      <c r="AAI14" s="3" t="str">
        <f>IFERROR(__xludf.DUMMYFUNCTION("IF(ISBLANK($A14),, IF((ARRAYFORMULA(SUM(COUNTIFS(OccupancyAddresses,$A14,OccupancyUnits, $B14, 'Tenant Occupancy'!AAJ$5:AAJ23,{""&gt;0"",""Occupied"",""Late""}))))&gt;1,""Multiple Bookings"", IF(SUMIFS( 'Tenant Occupancy'!AAJ$5:AAJ23,OccupancyUnits,$B14,Occupan"&amp;"cyAddresses,$A14)&gt;0,SUMIFS('Tenant Occupancy'!AAJ$5:AAJ23,OccupancyUnits,$B14,OccupancyAddresses,$A14),IFERROR(VLOOKUP($A14&amp;"" ""&amp;$B14, FILTER(ARRAYFORMULA({OccupancyAddresses&amp;"" ""&amp; OccupancyUnits,'Tenant Occupancy'!AAJ$5:AAJ23}),INDEX(ARRAYFORMULA({Occu"&amp;"pancyAddresses&amp;"" ""&amp; OccupancyUnits,'Tenant Occupancy'!AAJ$5:AAJ23}),0,2)&lt;&gt;""""),2,FALSE),IF(AAI11=TODAY(),""Today"",)))))"),"")</f>
        <v/>
      </c>
      <c r="AAJ14" s="3" t="str">
        <f>IFERROR(__xludf.DUMMYFUNCTION("IF(ISBLANK($A14),, IF((ARRAYFORMULA(SUM(COUNTIFS(OccupancyAddresses,$A14,OccupancyUnits, $B14, 'Tenant Occupancy'!AAK$5:AAK23,{""&gt;0"",""Occupied"",""Late""}))))&gt;1,""Multiple Bookings"", IF(SUMIFS( 'Tenant Occupancy'!AAK$5:AAK23,OccupancyUnits,$B14,Occupan"&amp;"cyAddresses,$A14)&gt;0,SUMIFS('Tenant Occupancy'!AAK$5:AAK23,OccupancyUnits,$B14,OccupancyAddresses,$A14),IFERROR(VLOOKUP($A14&amp;"" ""&amp;$B14, FILTER(ARRAYFORMULA({OccupancyAddresses&amp;"" ""&amp; OccupancyUnits,'Tenant Occupancy'!AAK$5:AAK23}),INDEX(ARRAYFORMULA({Occu"&amp;"pancyAddresses&amp;"" ""&amp; OccupancyUnits,'Tenant Occupancy'!AAK$5:AAK23}),0,2)&lt;&gt;""""),2,FALSE),IF(AAJ11=TODAY(),""Today"",)))))"),"")</f>
        <v/>
      </c>
      <c r="AAK14" s="3" t="str">
        <f>IFERROR(__xludf.DUMMYFUNCTION("IF(ISBLANK($A14),, IF((ARRAYFORMULA(SUM(COUNTIFS(OccupancyAddresses,$A14,OccupancyUnits, $B14, 'Tenant Occupancy'!AAL$5:AAL23,{""&gt;0"",""Occupied"",""Late""}))))&gt;1,""Multiple Bookings"", IF(SUMIFS( 'Tenant Occupancy'!AAL$5:AAL23,OccupancyUnits,$B14,Occupan"&amp;"cyAddresses,$A14)&gt;0,SUMIFS('Tenant Occupancy'!AAL$5:AAL23,OccupancyUnits,$B14,OccupancyAddresses,$A14),IFERROR(VLOOKUP($A14&amp;"" ""&amp;$B14, FILTER(ARRAYFORMULA({OccupancyAddresses&amp;"" ""&amp; OccupancyUnits,'Tenant Occupancy'!AAL$5:AAL23}),INDEX(ARRAYFORMULA({Occu"&amp;"pancyAddresses&amp;"" ""&amp; OccupancyUnits,'Tenant Occupancy'!AAL$5:AAL23}),0,2)&lt;&gt;""""),2,FALSE),IF(AAK11=TODAY(),""Today"",)))))"),"")</f>
        <v/>
      </c>
      <c r="AAL14" s="3" t="str">
        <f>IFERROR(__xludf.DUMMYFUNCTION("IF(ISBLANK($A14),, IF((ARRAYFORMULA(SUM(COUNTIFS(OccupancyAddresses,$A14,OccupancyUnits, $B14, 'Tenant Occupancy'!AAM$5:AAM23,{""&gt;0"",""Occupied"",""Late""}))))&gt;1,""Multiple Bookings"", IF(SUMIFS( 'Tenant Occupancy'!AAM$5:AAM23,OccupancyUnits,$B14,Occupan"&amp;"cyAddresses,$A14)&gt;0,SUMIFS('Tenant Occupancy'!AAM$5:AAM23,OccupancyUnits,$B14,OccupancyAddresses,$A14),IFERROR(VLOOKUP($A14&amp;"" ""&amp;$B14, FILTER(ARRAYFORMULA({OccupancyAddresses&amp;"" ""&amp; OccupancyUnits,'Tenant Occupancy'!AAM$5:AAM23}),INDEX(ARRAYFORMULA({Occu"&amp;"pancyAddresses&amp;"" ""&amp; OccupancyUnits,'Tenant Occupancy'!AAM$5:AAM23}),0,2)&lt;&gt;""""),2,FALSE),IF(AAL11=TODAY(),""Today"",)))))"),"")</f>
        <v/>
      </c>
      <c r="AAM14" s="3" t="str">
        <f>IFERROR(__xludf.DUMMYFUNCTION("IF(ISBLANK($A14),, IF((ARRAYFORMULA(SUM(COUNTIFS(OccupancyAddresses,$A14,OccupancyUnits, $B14, 'Tenant Occupancy'!AAN$5:AAN23,{""&gt;0"",""Occupied"",""Late""}))))&gt;1,""Multiple Bookings"", IF(SUMIFS( 'Tenant Occupancy'!AAN$5:AAN23,OccupancyUnits,$B14,Occupan"&amp;"cyAddresses,$A14)&gt;0,SUMIFS('Tenant Occupancy'!AAN$5:AAN23,OccupancyUnits,$B14,OccupancyAddresses,$A14),IFERROR(VLOOKUP($A14&amp;"" ""&amp;$B14, FILTER(ARRAYFORMULA({OccupancyAddresses&amp;"" ""&amp; OccupancyUnits,'Tenant Occupancy'!AAN$5:AAN23}),INDEX(ARRAYFORMULA({Occu"&amp;"pancyAddresses&amp;"" ""&amp; OccupancyUnits,'Tenant Occupancy'!AAN$5:AAN23}),0,2)&lt;&gt;""""),2,FALSE),IF(AAM11=TODAY(),""Today"",)))))"),"")</f>
        <v/>
      </c>
      <c r="AAN14" s="3" t="str">
        <f>IFERROR(__xludf.DUMMYFUNCTION("IF(ISBLANK($A14),, IF((ARRAYFORMULA(SUM(COUNTIFS(OccupancyAddresses,$A14,OccupancyUnits, $B14, 'Tenant Occupancy'!AAO$5:AAO23,{""&gt;0"",""Occupied"",""Late""}))))&gt;1,""Multiple Bookings"", IF(SUMIFS( 'Tenant Occupancy'!AAO$5:AAO23,OccupancyUnits,$B14,Occupan"&amp;"cyAddresses,$A14)&gt;0,SUMIFS('Tenant Occupancy'!AAO$5:AAO23,OccupancyUnits,$B14,OccupancyAddresses,$A14),IFERROR(VLOOKUP($A14&amp;"" ""&amp;$B14, FILTER(ARRAYFORMULA({OccupancyAddresses&amp;"" ""&amp; OccupancyUnits,'Tenant Occupancy'!AAO$5:AAO23}),INDEX(ARRAYFORMULA({Occu"&amp;"pancyAddresses&amp;"" ""&amp; OccupancyUnits,'Tenant Occupancy'!AAO$5:AAO23}),0,2)&lt;&gt;""""),2,FALSE),IF(AAN11=TODAY(),""Today"",)))))"),"")</f>
        <v/>
      </c>
      <c r="AAO14" s="3" t="str">
        <f>IFERROR(__xludf.DUMMYFUNCTION("IF(ISBLANK($A14),, IF((ARRAYFORMULA(SUM(COUNTIFS(OccupancyAddresses,$A14,OccupancyUnits, $B14, 'Tenant Occupancy'!AAP$5:AAP23,{""&gt;0"",""Occupied"",""Late""}))))&gt;1,""Multiple Bookings"", IF(SUMIFS( 'Tenant Occupancy'!AAP$5:AAP23,OccupancyUnits,$B14,Occupan"&amp;"cyAddresses,$A14)&gt;0,SUMIFS('Tenant Occupancy'!AAP$5:AAP23,OccupancyUnits,$B14,OccupancyAddresses,$A14),IFERROR(VLOOKUP($A14&amp;"" ""&amp;$B14, FILTER(ARRAYFORMULA({OccupancyAddresses&amp;"" ""&amp; OccupancyUnits,'Tenant Occupancy'!AAP$5:AAP23}),INDEX(ARRAYFORMULA({Occu"&amp;"pancyAddresses&amp;"" ""&amp; OccupancyUnits,'Tenant Occupancy'!AAP$5:AAP23}),0,2)&lt;&gt;""""),2,FALSE),IF(AAO11=TODAY(),""Today"",)))))"),"")</f>
        <v/>
      </c>
      <c r="AAP14" s="3" t="str">
        <f>IFERROR(__xludf.DUMMYFUNCTION("IF(ISBLANK($A14),, IF((ARRAYFORMULA(SUM(COUNTIFS(OccupancyAddresses,$A14,OccupancyUnits, $B14, 'Tenant Occupancy'!AAQ$5:AAQ23,{""&gt;0"",""Occupied"",""Late""}))))&gt;1,""Multiple Bookings"", IF(SUMIFS( 'Tenant Occupancy'!AAQ$5:AAQ23,OccupancyUnits,$B14,Occupan"&amp;"cyAddresses,$A14)&gt;0,SUMIFS('Tenant Occupancy'!AAQ$5:AAQ23,OccupancyUnits,$B14,OccupancyAddresses,$A14),IFERROR(VLOOKUP($A14&amp;"" ""&amp;$B14, FILTER(ARRAYFORMULA({OccupancyAddresses&amp;"" ""&amp; OccupancyUnits,'Tenant Occupancy'!AAQ$5:AAQ23}),INDEX(ARRAYFORMULA({Occu"&amp;"pancyAddresses&amp;"" ""&amp; OccupancyUnits,'Tenant Occupancy'!AAQ$5:AAQ23}),0,2)&lt;&gt;""""),2,FALSE),IF(AAP11=TODAY(),""Today"",)))))"),"")</f>
        <v/>
      </c>
      <c r="AAQ14" s="3" t="str">
        <f>IFERROR(__xludf.DUMMYFUNCTION("IF(ISBLANK($A14),, IF((ARRAYFORMULA(SUM(COUNTIFS(OccupancyAddresses,$A14,OccupancyUnits, $B14, 'Tenant Occupancy'!AAR$5:AAR23,{""&gt;0"",""Occupied"",""Late""}))))&gt;1,""Multiple Bookings"", IF(SUMIFS( 'Tenant Occupancy'!AAR$5:AAR23,OccupancyUnits,$B14,Occupan"&amp;"cyAddresses,$A14)&gt;0,SUMIFS('Tenant Occupancy'!AAR$5:AAR23,OccupancyUnits,$B14,OccupancyAddresses,$A14),IFERROR(VLOOKUP($A14&amp;"" ""&amp;$B14, FILTER(ARRAYFORMULA({OccupancyAddresses&amp;"" ""&amp; OccupancyUnits,'Tenant Occupancy'!AAR$5:AAR23}),INDEX(ARRAYFORMULA({Occu"&amp;"pancyAddresses&amp;"" ""&amp; OccupancyUnits,'Tenant Occupancy'!AAR$5:AAR23}),0,2)&lt;&gt;""""),2,FALSE),IF(AAQ11=TODAY(),""Today"",)))))"),"")</f>
        <v/>
      </c>
      <c r="AAR14" s="3" t="str">
        <f>IFERROR(__xludf.DUMMYFUNCTION("IF(ISBLANK($A14),, IF((ARRAYFORMULA(SUM(COUNTIFS(OccupancyAddresses,$A14,OccupancyUnits, $B14, 'Tenant Occupancy'!AAS$5:AAS23,{""&gt;0"",""Occupied"",""Late""}))))&gt;1,""Multiple Bookings"", IF(SUMIFS( 'Tenant Occupancy'!AAS$5:AAS23,OccupancyUnits,$B14,Occupan"&amp;"cyAddresses,$A14)&gt;0,SUMIFS('Tenant Occupancy'!AAS$5:AAS23,OccupancyUnits,$B14,OccupancyAddresses,$A14),IFERROR(VLOOKUP($A14&amp;"" ""&amp;$B14, FILTER(ARRAYFORMULA({OccupancyAddresses&amp;"" ""&amp; OccupancyUnits,'Tenant Occupancy'!AAS$5:AAS23}),INDEX(ARRAYFORMULA({Occu"&amp;"pancyAddresses&amp;"" ""&amp; OccupancyUnits,'Tenant Occupancy'!AAS$5:AAS23}),0,2)&lt;&gt;""""),2,FALSE),IF(AAR11=TODAY(),""Today"",)))))"),"")</f>
        <v/>
      </c>
      <c r="AAS14" s="3" t="str">
        <f>IFERROR(__xludf.DUMMYFUNCTION("IF(ISBLANK($A14),, IF((ARRAYFORMULA(SUM(COUNTIFS(OccupancyAddresses,$A14,OccupancyUnits, $B14, 'Tenant Occupancy'!AAT$5:AAT23,{""&gt;0"",""Occupied"",""Late""}))))&gt;1,""Multiple Bookings"", IF(SUMIFS( 'Tenant Occupancy'!AAT$5:AAT23,OccupancyUnits,$B14,Occupan"&amp;"cyAddresses,$A14)&gt;0,SUMIFS('Tenant Occupancy'!AAT$5:AAT23,OccupancyUnits,$B14,OccupancyAddresses,$A14),IFERROR(VLOOKUP($A14&amp;"" ""&amp;$B14, FILTER(ARRAYFORMULA({OccupancyAddresses&amp;"" ""&amp; OccupancyUnits,'Tenant Occupancy'!AAT$5:AAT23}),INDEX(ARRAYFORMULA({Occu"&amp;"pancyAddresses&amp;"" ""&amp; OccupancyUnits,'Tenant Occupancy'!AAT$5:AAT23}),0,2)&lt;&gt;""""),2,FALSE),IF(AAS11=TODAY(),""Today"",)))))"),"")</f>
        <v/>
      </c>
      <c r="AAT14" s="3" t="str">
        <f>IFERROR(__xludf.DUMMYFUNCTION("IF(ISBLANK($A14),, IF((ARRAYFORMULA(SUM(COUNTIFS(OccupancyAddresses,$A14,OccupancyUnits, $B14, 'Tenant Occupancy'!AAU$5:AAU23,{""&gt;0"",""Occupied"",""Late""}))))&gt;1,""Multiple Bookings"", IF(SUMIFS( 'Tenant Occupancy'!AAU$5:AAU23,OccupancyUnits,$B14,Occupan"&amp;"cyAddresses,$A14)&gt;0,SUMIFS('Tenant Occupancy'!AAU$5:AAU23,OccupancyUnits,$B14,OccupancyAddresses,$A14),IFERROR(VLOOKUP($A14&amp;"" ""&amp;$B14, FILTER(ARRAYFORMULA({OccupancyAddresses&amp;"" ""&amp; OccupancyUnits,'Tenant Occupancy'!AAU$5:AAU23}),INDEX(ARRAYFORMULA({Occu"&amp;"pancyAddresses&amp;"" ""&amp; OccupancyUnits,'Tenant Occupancy'!AAU$5:AAU23}),0,2)&lt;&gt;""""),2,FALSE),IF(AAT11=TODAY(),""Today"",)))))"),"")</f>
        <v/>
      </c>
      <c r="AAU14" s="3" t="str">
        <f>IFERROR(__xludf.DUMMYFUNCTION("IF(ISBLANK($A14),, IF((ARRAYFORMULA(SUM(COUNTIFS(OccupancyAddresses,$A14,OccupancyUnits, $B14, 'Tenant Occupancy'!AAV$5:AAV23,{""&gt;0"",""Occupied"",""Late""}))))&gt;1,""Multiple Bookings"", IF(SUMIFS( 'Tenant Occupancy'!AAV$5:AAV23,OccupancyUnits,$B14,Occupan"&amp;"cyAddresses,$A14)&gt;0,SUMIFS('Tenant Occupancy'!AAV$5:AAV23,OccupancyUnits,$B14,OccupancyAddresses,$A14),IFERROR(VLOOKUP($A14&amp;"" ""&amp;$B14, FILTER(ARRAYFORMULA({OccupancyAddresses&amp;"" ""&amp; OccupancyUnits,'Tenant Occupancy'!AAV$5:AAV23}),INDEX(ARRAYFORMULA({Occu"&amp;"pancyAddresses&amp;"" ""&amp; OccupancyUnits,'Tenant Occupancy'!AAV$5:AAV23}),0,2)&lt;&gt;""""),2,FALSE),IF(AAU11=TODAY(),""Today"",)))))"),"")</f>
        <v/>
      </c>
      <c r="AAV14" s="3" t="str">
        <f>IFERROR(__xludf.DUMMYFUNCTION("IF(ISBLANK($A14),, IF((ARRAYFORMULA(SUM(COUNTIFS(OccupancyAddresses,$A14,OccupancyUnits, $B14, 'Tenant Occupancy'!AAW$5:AAW23,{""&gt;0"",""Occupied"",""Late""}))))&gt;1,""Multiple Bookings"", IF(SUMIFS( 'Tenant Occupancy'!AAW$5:AAW23,OccupancyUnits,$B14,Occupan"&amp;"cyAddresses,$A14)&gt;0,SUMIFS('Tenant Occupancy'!AAW$5:AAW23,OccupancyUnits,$B14,OccupancyAddresses,$A14),IFERROR(VLOOKUP($A14&amp;"" ""&amp;$B14, FILTER(ARRAYFORMULA({OccupancyAddresses&amp;"" ""&amp; OccupancyUnits,'Tenant Occupancy'!AAW$5:AAW23}),INDEX(ARRAYFORMULA({Occu"&amp;"pancyAddresses&amp;"" ""&amp; OccupancyUnits,'Tenant Occupancy'!AAW$5:AAW23}),0,2)&lt;&gt;""""),2,FALSE),IF(AAV11=TODAY(),""Today"",)))))"),"")</f>
        <v/>
      </c>
      <c r="AAW14" s="3" t="str">
        <f>IFERROR(__xludf.DUMMYFUNCTION("IF(ISBLANK($A14),, IF((ARRAYFORMULA(SUM(COUNTIFS(OccupancyAddresses,$A14,OccupancyUnits, $B14, 'Tenant Occupancy'!AAX$5:AAX23,{""&gt;0"",""Occupied"",""Late""}))))&gt;1,""Multiple Bookings"", IF(SUMIFS( 'Tenant Occupancy'!AAX$5:AAX23,OccupancyUnits,$B14,Occupan"&amp;"cyAddresses,$A14)&gt;0,SUMIFS('Tenant Occupancy'!AAX$5:AAX23,OccupancyUnits,$B14,OccupancyAddresses,$A14),IFERROR(VLOOKUP($A14&amp;"" ""&amp;$B14, FILTER(ARRAYFORMULA({OccupancyAddresses&amp;"" ""&amp; OccupancyUnits,'Tenant Occupancy'!AAX$5:AAX23}),INDEX(ARRAYFORMULA({Occu"&amp;"pancyAddresses&amp;"" ""&amp; OccupancyUnits,'Tenant Occupancy'!AAX$5:AAX23}),0,2)&lt;&gt;""""),2,FALSE),IF(AAW11=TODAY(),""Today"",)))))"),"")</f>
        <v/>
      </c>
      <c r="AAX14" s="3" t="str">
        <f>IFERROR(__xludf.DUMMYFUNCTION("IF(ISBLANK($A14),, IF((ARRAYFORMULA(SUM(COUNTIFS(OccupancyAddresses,$A14,OccupancyUnits, $B14, 'Tenant Occupancy'!AAY$5:AAY23,{""&gt;0"",""Occupied"",""Late""}))))&gt;1,""Multiple Bookings"", IF(SUMIFS( 'Tenant Occupancy'!AAY$5:AAY23,OccupancyUnits,$B14,Occupan"&amp;"cyAddresses,$A14)&gt;0,SUMIFS('Tenant Occupancy'!AAY$5:AAY23,OccupancyUnits,$B14,OccupancyAddresses,$A14),IFERROR(VLOOKUP($A14&amp;"" ""&amp;$B14, FILTER(ARRAYFORMULA({OccupancyAddresses&amp;"" ""&amp; OccupancyUnits,'Tenant Occupancy'!AAY$5:AAY23}),INDEX(ARRAYFORMULA({Occu"&amp;"pancyAddresses&amp;"" ""&amp; OccupancyUnits,'Tenant Occupancy'!AAY$5:AAY23}),0,2)&lt;&gt;""""),2,FALSE),IF(AAX11=TODAY(),""Today"",)))))"),"")</f>
        <v/>
      </c>
      <c r="AAY14" s="3" t="str">
        <f>IFERROR(__xludf.DUMMYFUNCTION("IF(ISBLANK($A14),, IF((ARRAYFORMULA(SUM(COUNTIFS(OccupancyAddresses,$A14,OccupancyUnits, $B14, 'Tenant Occupancy'!AAZ$5:AAZ23,{""&gt;0"",""Occupied"",""Late""}))))&gt;1,""Multiple Bookings"", IF(SUMIFS( 'Tenant Occupancy'!AAZ$5:AAZ23,OccupancyUnits,$B14,Occupan"&amp;"cyAddresses,$A14)&gt;0,SUMIFS('Tenant Occupancy'!AAZ$5:AAZ23,OccupancyUnits,$B14,OccupancyAddresses,$A14),IFERROR(VLOOKUP($A14&amp;"" ""&amp;$B14, FILTER(ARRAYFORMULA({OccupancyAddresses&amp;"" ""&amp; OccupancyUnits,'Tenant Occupancy'!AAZ$5:AAZ23}),INDEX(ARRAYFORMULA({Occu"&amp;"pancyAddresses&amp;"" ""&amp; OccupancyUnits,'Tenant Occupancy'!AAZ$5:AAZ23}),0,2)&lt;&gt;""""),2,FALSE),IF(AAY11=TODAY(),""Today"",)))))"),"")</f>
        <v/>
      </c>
      <c r="AAZ14" s="3" t="str">
        <f>IFERROR(__xludf.DUMMYFUNCTION("IF(ISBLANK($A14),, IF((ARRAYFORMULA(SUM(COUNTIFS(OccupancyAddresses,$A14,OccupancyUnits, $B14, 'Tenant Occupancy'!ABA$5:ABA23,{""&gt;0"",""Occupied"",""Late""}))))&gt;1,""Multiple Bookings"", IF(SUMIFS( 'Tenant Occupancy'!ABA$5:ABA23,OccupancyUnits,$B14,Occupan"&amp;"cyAddresses,$A14)&gt;0,SUMIFS('Tenant Occupancy'!ABA$5:ABA23,OccupancyUnits,$B14,OccupancyAddresses,$A14),IFERROR(VLOOKUP($A14&amp;"" ""&amp;$B14, FILTER(ARRAYFORMULA({OccupancyAddresses&amp;"" ""&amp; OccupancyUnits,'Tenant Occupancy'!ABA$5:ABA23}),INDEX(ARRAYFORMULA({Occu"&amp;"pancyAddresses&amp;"" ""&amp; OccupancyUnits,'Tenant Occupancy'!ABA$5:ABA23}),0,2)&lt;&gt;""""),2,FALSE),IF(AAZ11=TODAY(),""Today"",)))))"),"")</f>
        <v/>
      </c>
      <c r="ABA14" s="3" t="str">
        <f>IFERROR(__xludf.DUMMYFUNCTION("IF(ISBLANK($A14),, IF((ARRAYFORMULA(SUM(COUNTIFS(OccupancyAddresses,$A14,OccupancyUnits, $B14, 'Tenant Occupancy'!ABB$5:ABB23,{""&gt;0"",""Occupied"",""Late""}))))&gt;1,""Multiple Bookings"", IF(SUMIFS( 'Tenant Occupancy'!ABB$5:ABB23,OccupancyUnits,$B14,Occupan"&amp;"cyAddresses,$A14)&gt;0,SUMIFS('Tenant Occupancy'!ABB$5:ABB23,OccupancyUnits,$B14,OccupancyAddresses,$A14),IFERROR(VLOOKUP($A14&amp;"" ""&amp;$B14, FILTER(ARRAYFORMULA({OccupancyAddresses&amp;"" ""&amp; OccupancyUnits,'Tenant Occupancy'!ABB$5:ABB23}),INDEX(ARRAYFORMULA({Occu"&amp;"pancyAddresses&amp;"" ""&amp; OccupancyUnits,'Tenant Occupancy'!ABB$5:ABB23}),0,2)&lt;&gt;""""),2,FALSE),IF(ABA11=TODAY(),""Today"",)))))"),"")</f>
        <v/>
      </c>
      <c r="ABB14" s="3" t="str">
        <f>IFERROR(__xludf.DUMMYFUNCTION("IF(ISBLANK($A14),, IF((ARRAYFORMULA(SUM(COUNTIFS(OccupancyAddresses,$A14,OccupancyUnits, $B14, 'Tenant Occupancy'!ABC$5:ABC23,{""&gt;0"",""Occupied"",""Late""}))))&gt;1,""Multiple Bookings"", IF(SUMIFS( 'Tenant Occupancy'!ABC$5:ABC23,OccupancyUnits,$B14,Occupan"&amp;"cyAddresses,$A14)&gt;0,SUMIFS('Tenant Occupancy'!ABC$5:ABC23,OccupancyUnits,$B14,OccupancyAddresses,$A14),IFERROR(VLOOKUP($A14&amp;"" ""&amp;$B14, FILTER(ARRAYFORMULA({OccupancyAddresses&amp;"" ""&amp; OccupancyUnits,'Tenant Occupancy'!ABC$5:ABC23}),INDEX(ARRAYFORMULA({Occu"&amp;"pancyAddresses&amp;"" ""&amp; OccupancyUnits,'Tenant Occupancy'!ABC$5:ABC23}),0,2)&lt;&gt;""""),2,FALSE),IF(ABB11=TODAY(),""Today"",)))))"),"")</f>
        <v/>
      </c>
      <c r="ABC14" s="3" t="str">
        <f>IFERROR(__xludf.DUMMYFUNCTION("IF(ISBLANK($A14),, IF((ARRAYFORMULA(SUM(COUNTIFS(OccupancyAddresses,$A14,OccupancyUnits, $B14, 'Tenant Occupancy'!ABD$5:ABD23,{""&gt;0"",""Occupied"",""Late""}))))&gt;1,""Multiple Bookings"", IF(SUMIFS( 'Tenant Occupancy'!ABD$5:ABD23,OccupancyUnits,$B14,Occupan"&amp;"cyAddresses,$A14)&gt;0,SUMIFS('Tenant Occupancy'!ABD$5:ABD23,OccupancyUnits,$B14,OccupancyAddresses,$A14),IFERROR(VLOOKUP($A14&amp;"" ""&amp;$B14, FILTER(ARRAYFORMULA({OccupancyAddresses&amp;"" ""&amp; OccupancyUnits,'Tenant Occupancy'!ABD$5:ABD23}),INDEX(ARRAYFORMULA({Occu"&amp;"pancyAddresses&amp;"" ""&amp; OccupancyUnits,'Tenant Occupancy'!ABD$5:ABD23}),0,2)&lt;&gt;""""),2,FALSE),IF(ABC11=TODAY(),""Today"",)))))"),"")</f>
        <v/>
      </c>
      <c r="ABD14" s="3" t="str">
        <f>IFERROR(__xludf.DUMMYFUNCTION("IF(ISBLANK($A14),, IF((ARRAYFORMULA(SUM(COUNTIFS(OccupancyAddresses,$A14,OccupancyUnits, $B14, 'Tenant Occupancy'!ABE$5:ABE23,{""&gt;0"",""Occupied"",""Late""}))))&gt;1,""Multiple Bookings"", IF(SUMIFS( 'Tenant Occupancy'!ABE$5:ABE23,OccupancyUnits,$B14,Occupan"&amp;"cyAddresses,$A14)&gt;0,SUMIFS('Tenant Occupancy'!ABE$5:ABE23,OccupancyUnits,$B14,OccupancyAddresses,$A14),IFERROR(VLOOKUP($A14&amp;"" ""&amp;$B14, FILTER(ARRAYFORMULA({OccupancyAddresses&amp;"" ""&amp; OccupancyUnits,'Tenant Occupancy'!ABE$5:ABE23}),INDEX(ARRAYFORMULA({Occu"&amp;"pancyAddresses&amp;"" ""&amp; OccupancyUnits,'Tenant Occupancy'!ABE$5:ABE23}),0,2)&lt;&gt;""""),2,FALSE),IF(ABD11=TODAY(),""Today"",)))))"),"")</f>
        <v/>
      </c>
      <c r="ABE14" s="3" t="str">
        <f>IFERROR(__xludf.DUMMYFUNCTION("IF(ISBLANK($A14),, IF((ARRAYFORMULA(SUM(COUNTIFS(OccupancyAddresses,$A14,OccupancyUnits, $B14, 'Tenant Occupancy'!ABF$5:ABF23,{""&gt;0"",""Occupied"",""Late""}))))&gt;1,""Multiple Bookings"", IF(SUMIFS( 'Tenant Occupancy'!ABF$5:ABF23,OccupancyUnits,$B14,Occupan"&amp;"cyAddresses,$A14)&gt;0,SUMIFS('Tenant Occupancy'!ABF$5:ABF23,OccupancyUnits,$B14,OccupancyAddresses,$A14),IFERROR(VLOOKUP($A14&amp;"" ""&amp;$B14, FILTER(ARRAYFORMULA({OccupancyAddresses&amp;"" ""&amp; OccupancyUnits,'Tenant Occupancy'!ABF$5:ABF23}),INDEX(ARRAYFORMULA({Occu"&amp;"pancyAddresses&amp;"" ""&amp; OccupancyUnits,'Tenant Occupancy'!ABF$5:ABF23}),0,2)&lt;&gt;""""),2,FALSE),IF(ABE11=TODAY(),""Today"",)))))"),"")</f>
        <v/>
      </c>
      <c r="ABF14" s="3" t="str">
        <f>IFERROR(__xludf.DUMMYFUNCTION("IF(ISBLANK($A14),, IF((ARRAYFORMULA(SUM(COUNTIFS(OccupancyAddresses,$A14,OccupancyUnits, $B14, 'Tenant Occupancy'!ABG$5:ABG23,{""&gt;0"",""Occupied"",""Late""}))))&gt;1,""Multiple Bookings"", IF(SUMIFS( 'Tenant Occupancy'!ABG$5:ABG23,OccupancyUnits,$B14,Occupan"&amp;"cyAddresses,$A14)&gt;0,SUMIFS('Tenant Occupancy'!ABG$5:ABG23,OccupancyUnits,$B14,OccupancyAddresses,$A14),IFERROR(VLOOKUP($A14&amp;"" ""&amp;$B14, FILTER(ARRAYFORMULA({OccupancyAddresses&amp;"" ""&amp; OccupancyUnits,'Tenant Occupancy'!ABG$5:ABG23}),INDEX(ARRAYFORMULA({Occu"&amp;"pancyAddresses&amp;"" ""&amp; OccupancyUnits,'Tenant Occupancy'!ABG$5:ABG23}),0,2)&lt;&gt;""""),2,FALSE),IF(ABF11=TODAY(),""Today"",)))))"),"")</f>
        <v/>
      </c>
      <c r="ABG14" s="3"/>
      <c r="ABH14" s="3"/>
      <c r="ABI14" s="3"/>
      <c r="ABJ14" s="3"/>
      <c r="ABK14" s="3"/>
    </row>
    <row r="15" ht="39.0" customHeight="1">
      <c r="A15" s="10"/>
      <c r="B15" s="10"/>
      <c r="C15" s="11"/>
      <c r="D15" s="11"/>
      <c r="E15" s="1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18"/>
      <c r="IZ15" s="3" t="str">
        <f>IFERROR(__xludf.DUMMYFUNCTION("IF(ISBLANK($A15),, IF((ARRAYFORMULA(SUM(COUNTIFS(OccupancyAddresses,$A15,OccupancyUnits, $B15, 'Tenant Occupancy'!JA$5:JA23,{""&gt;0"",""Occupied"",""Late""}))))&gt;1,""Multiple Bookings"", IF(SUMIFS( 'Tenant Occupancy'!JA$5:JA23,OccupancyUnits,$B15,OccupancyAd"&amp;"dresses,$A15)&gt;0,SUMIFS('Tenant Occupancy'!JA$5:JA23,OccupancyUnits,$B15,OccupancyAddresses,$A15),IFERROR(VLOOKUP($A15&amp;"" ""&amp;$B15, FILTER(ARRAYFORMULA({OccupancyAddresses&amp;"" ""&amp; OccupancyUnits,'Tenant Occupancy'!JA$5:JA23}),INDEX(ARRAYFORMULA({OccupancyAdd"&amp;"resses&amp;"" ""&amp; OccupancyUnits,'Tenant Occupancy'!JA$5:JA23}),0,2)&lt;&gt;""""),2,FALSE),IF(IZ12=TODAY(),""Today"",)))))"),"")</f>
        <v/>
      </c>
      <c r="JA15" s="3" t="str">
        <f>IFERROR(__xludf.DUMMYFUNCTION("IF(ISBLANK($A15),, IF((ARRAYFORMULA(SUM(COUNTIFS(OccupancyAddresses,$A15,OccupancyUnits, $B15, 'Tenant Occupancy'!JB$5:JB23,{""&gt;0"",""Occupied"",""Late""}))))&gt;1,""Multiple Bookings"", IF(SUMIFS( 'Tenant Occupancy'!JB$5:JB23,OccupancyUnits,$B15,OccupancyAd"&amp;"dresses,$A15)&gt;0,SUMIFS('Tenant Occupancy'!JB$5:JB23,OccupancyUnits,$B15,OccupancyAddresses,$A15),IFERROR(VLOOKUP($A15&amp;"" ""&amp;$B15, FILTER(ARRAYFORMULA({OccupancyAddresses&amp;"" ""&amp; OccupancyUnits,'Tenant Occupancy'!JB$5:JB23}),INDEX(ARRAYFORMULA({OccupancyAdd"&amp;"resses&amp;"" ""&amp; OccupancyUnits,'Tenant Occupancy'!JB$5:JB23}),0,2)&lt;&gt;""""),2,FALSE),IF(JA12=TODAY(),""Today"",)))))"),"")</f>
        <v/>
      </c>
      <c r="JB15" s="3" t="str">
        <f>IFERROR(__xludf.DUMMYFUNCTION("IF(ISBLANK($A15),, IF((ARRAYFORMULA(SUM(COUNTIFS(OccupancyAddresses,$A15,OccupancyUnits, $B15, 'Tenant Occupancy'!JC$5:JC23,{""&gt;0"",""Occupied"",""Late""}))))&gt;1,""Multiple Bookings"", IF(SUMIFS( 'Tenant Occupancy'!JC$5:JC23,OccupancyUnits,$B15,OccupancyAd"&amp;"dresses,$A15)&gt;0,SUMIFS('Tenant Occupancy'!JC$5:JC23,OccupancyUnits,$B15,OccupancyAddresses,$A15),IFERROR(VLOOKUP($A15&amp;"" ""&amp;$B15, FILTER(ARRAYFORMULA({OccupancyAddresses&amp;"" ""&amp; OccupancyUnits,'Tenant Occupancy'!JC$5:JC23}),INDEX(ARRAYFORMULA({OccupancyAdd"&amp;"resses&amp;"" ""&amp; OccupancyUnits,'Tenant Occupancy'!JC$5:JC23}),0,2)&lt;&gt;""""),2,FALSE),IF(JB12=TODAY(),""Today"",)))))"),"")</f>
        <v/>
      </c>
      <c r="JC15" s="3" t="str">
        <f>IFERROR(__xludf.DUMMYFUNCTION("IF(ISBLANK($A15),, IF((ARRAYFORMULA(SUM(COUNTIFS(OccupancyAddresses,$A15,OccupancyUnits, $B15, 'Tenant Occupancy'!JD$5:JD23,{""&gt;0"",""Occupied"",""Late""}))))&gt;1,""Multiple Bookings"", IF(SUMIFS( 'Tenant Occupancy'!JD$5:JD23,OccupancyUnits,$B15,OccupancyAd"&amp;"dresses,$A15)&gt;0,SUMIFS('Tenant Occupancy'!JD$5:JD23,OccupancyUnits,$B15,OccupancyAddresses,$A15),IFERROR(VLOOKUP($A15&amp;"" ""&amp;$B15, FILTER(ARRAYFORMULA({OccupancyAddresses&amp;"" ""&amp; OccupancyUnits,'Tenant Occupancy'!JD$5:JD23}),INDEX(ARRAYFORMULA({OccupancyAdd"&amp;"resses&amp;"" ""&amp; OccupancyUnits,'Tenant Occupancy'!JD$5:JD23}),0,2)&lt;&gt;""""),2,FALSE),IF(JC12=TODAY(),""Today"",)))))"),"")</f>
        <v/>
      </c>
      <c r="JD15" s="3" t="str">
        <f>IFERROR(__xludf.DUMMYFUNCTION("IF(ISBLANK($A15),, IF((ARRAYFORMULA(SUM(COUNTIFS(OccupancyAddresses,$A15,OccupancyUnits, $B15, 'Tenant Occupancy'!JE$5:JE23,{""&gt;0"",""Occupied"",""Late""}))))&gt;1,""Multiple Bookings"", IF(SUMIFS( 'Tenant Occupancy'!JE$5:JE23,OccupancyUnits,$B15,OccupancyAd"&amp;"dresses,$A15)&gt;0,SUMIFS('Tenant Occupancy'!JE$5:JE23,OccupancyUnits,$B15,OccupancyAddresses,$A15),IFERROR(VLOOKUP($A15&amp;"" ""&amp;$B15, FILTER(ARRAYFORMULA({OccupancyAddresses&amp;"" ""&amp; OccupancyUnits,'Tenant Occupancy'!JE$5:JE23}),INDEX(ARRAYFORMULA({OccupancyAdd"&amp;"resses&amp;"" ""&amp; OccupancyUnits,'Tenant Occupancy'!JE$5:JE23}),0,2)&lt;&gt;""""),2,FALSE),IF(JD12=TODAY(),""Today"",)))))"),"")</f>
        <v/>
      </c>
      <c r="JE15" s="3" t="str">
        <f>IFERROR(__xludf.DUMMYFUNCTION("IF(ISBLANK($A15),, IF((ARRAYFORMULA(SUM(COUNTIFS(OccupancyAddresses,$A15,OccupancyUnits, $B15, 'Tenant Occupancy'!JF$5:JF23,{""&gt;0"",""Occupied"",""Late""}))))&gt;1,""Multiple Bookings"", IF(SUMIFS( 'Tenant Occupancy'!JF$5:JF23,OccupancyUnits,$B15,OccupancyAd"&amp;"dresses,$A15)&gt;0,SUMIFS('Tenant Occupancy'!JF$5:JF23,OccupancyUnits,$B15,OccupancyAddresses,$A15),IFERROR(VLOOKUP($A15&amp;"" ""&amp;$B15, FILTER(ARRAYFORMULA({OccupancyAddresses&amp;"" ""&amp; OccupancyUnits,'Tenant Occupancy'!JF$5:JF23}),INDEX(ARRAYFORMULA({OccupancyAdd"&amp;"resses&amp;"" ""&amp; OccupancyUnits,'Tenant Occupancy'!JF$5:JF23}),0,2)&lt;&gt;""""),2,FALSE),IF(JE12=TODAY(),""Today"",)))))"),"")</f>
        <v/>
      </c>
      <c r="JF15" s="3" t="str">
        <f>IFERROR(__xludf.DUMMYFUNCTION("IF(ISBLANK($A15),, IF((ARRAYFORMULA(SUM(COUNTIFS(OccupancyAddresses,$A15,OccupancyUnits, $B15, 'Tenant Occupancy'!JG$5:JG23,{""&gt;0"",""Occupied"",""Late""}))))&gt;1,""Multiple Bookings"", IF(SUMIFS( 'Tenant Occupancy'!JG$5:JG23,OccupancyUnits,$B15,OccupancyAd"&amp;"dresses,$A15)&gt;0,SUMIFS('Tenant Occupancy'!JG$5:JG23,OccupancyUnits,$B15,OccupancyAddresses,$A15),IFERROR(VLOOKUP($A15&amp;"" ""&amp;$B15, FILTER(ARRAYFORMULA({OccupancyAddresses&amp;"" ""&amp; OccupancyUnits,'Tenant Occupancy'!JG$5:JG23}),INDEX(ARRAYFORMULA({OccupancyAdd"&amp;"resses&amp;"" ""&amp; OccupancyUnits,'Tenant Occupancy'!JG$5:JG23}),0,2)&lt;&gt;""""),2,FALSE),IF(JF12=TODAY(),""Today"",)))))"),"")</f>
        <v/>
      </c>
      <c r="JG15" s="3" t="str">
        <f>IFERROR(__xludf.DUMMYFUNCTION("IF(ISBLANK($A15),, IF((ARRAYFORMULA(SUM(COUNTIFS(OccupancyAddresses,$A15,OccupancyUnits, $B15, 'Tenant Occupancy'!JH$5:JH23,{""&gt;0"",""Occupied"",""Late""}))))&gt;1,""Multiple Bookings"", IF(SUMIFS( 'Tenant Occupancy'!JH$5:JH23,OccupancyUnits,$B15,OccupancyAd"&amp;"dresses,$A15)&gt;0,SUMIFS('Tenant Occupancy'!JH$5:JH23,OccupancyUnits,$B15,OccupancyAddresses,$A15),IFERROR(VLOOKUP($A15&amp;"" ""&amp;$B15, FILTER(ARRAYFORMULA({OccupancyAddresses&amp;"" ""&amp; OccupancyUnits,'Tenant Occupancy'!JH$5:JH23}),INDEX(ARRAYFORMULA({OccupancyAdd"&amp;"resses&amp;"" ""&amp; OccupancyUnits,'Tenant Occupancy'!JH$5:JH23}),0,2)&lt;&gt;""""),2,FALSE),IF(JG12=TODAY(),""Today"",)))))"),"")</f>
        <v/>
      </c>
      <c r="JH15" s="3" t="str">
        <f>IFERROR(__xludf.DUMMYFUNCTION("IF(ISBLANK($A15),, IF((ARRAYFORMULA(SUM(COUNTIFS(OccupancyAddresses,$A15,OccupancyUnits, $B15, 'Tenant Occupancy'!JI$5:JI23,{""&gt;0"",""Occupied"",""Late""}))))&gt;1,""Multiple Bookings"", IF(SUMIFS( 'Tenant Occupancy'!JI$5:JI23,OccupancyUnits,$B15,OccupancyAd"&amp;"dresses,$A15)&gt;0,SUMIFS('Tenant Occupancy'!JI$5:JI23,OccupancyUnits,$B15,OccupancyAddresses,$A15),IFERROR(VLOOKUP($A15&amp;"" ""&amp;$B15, FILTER(ARRAYFORMULA({OccupancyAddresses&amp;"" ""&amp; OccupancyUnits,'Tenant Occupancy'!JI$5:JI23}),INDEX(ARRAYFORMULA({OccupancyAdd"&amp;"resses&amp;"" ""&amp; OccupancyUnits,'Tenant Occupancy'!JI$5:JI23}),0,2)&lt;&gt;""""),2,FALSE),IF(JH12=TODAY(),""Today"",)))))"),"")</f>
        <v/>
      </c>
      <c r="JI15" s="3" t="str">
        <f>IFERROR(__xludf.DUMMYFUNCTION("IF(ISBLANK($A15),, IF((ARRAYFORMULA(SUM(COUNTIFS(OccupancyAddresses,$A15,OccupancyUnits, $B15, 'Tenant Occupancy'!JJ$5:JJ23,{""&gt;0"",""Occupied"",""Late""}))))&gt;1,""Multiple Bookings"", IF(SUMIFS( 'Tenant Occupancy'!JJ$5:JJ23,OccupancyUnits,$B15,OccupancyAd"&amp;"dresses,$A15)&gt;0,SUMIFS('Tenant Occupancy'!JJ$5:JJ23,OccupancyUnits,$B15,OccupancyAddresses,$A15),IFERROR(VLOOKUP($A15&amp;"" ""&amp;$B15, FILTER(ARRAYFORMULA({OccupancyAddresses&amp;"" ""&amp; OccupancyUnits,'Tenant Occupancy'!JJ$5:JJ23}),INDEX(ARRAYFORMULA({OccupancyAdd"&amp;"resses&amp;"" ""&amp; OccupancyUnits,'Tenant Occupancy'!JJ$5:JJ23}),0,2)&lt;&gt;""""),2,FALSE),IF(JI12=TODAY(),""Today"",)))))"),"")</f>
        <v/>
      </c>
      <c r="JJ15" s="3" t="str">
        <f>IFERROR(__xludf.DUMMYFUNCTION("IF(ISBLANK($A15),, IF((ARRAYFORMULA(SUM(COUNTIFS(OccupancyAddresses,$A15,OccupancyUnits, $B15, 'Tenant Occupancy'!JK$5:JK23,{""&gt;0"",""Occupied"",""Late""}))))&gt;1,""Multiple Bookings"", IF(SUMIFS( 'Tenant Occupancy'!JK$5:JK23,OccupancyUnits,$B15,OccupancyAd"&amp;"dresses,$A15)&gt;0,SUMIFS('Tenant Occupancy'!JK$5:JK23,OccupancyUnits,$B15,OccupancyAddresses,$A15),IFERROR(VLOOKUP($A15&amp;"" ""&amp;$B15, FILTER(ARRAYFORMULA({OccupancyAddresses&amp;"" ""&amp; OccupancyUnits,'Tenant Occupancy'!JK$5:JK23}),INDEX(ARRAYFORMULA({OccupancyAdd"&amp;"resses&amp;"" ""&amp; OccupancyUnits,'Tenant Occupancy'!JK$5:JK23}),0,2)&lt;&gt;""""),2,FALSE),IF(JJ12=TODAY(),""Today"",)))))"),"")</f>
        <v/>
      </c>
      <c r="JK15" s="3" t="str">
        <f>IFERROR(__xludf.DUMMYFUNCTION("IF(ISBLANK($A15),, IF((ARRAYFORMULA(SUM(COUNTIFS(OccupancyAddresses,$A15,OccupancyUnits, $B15, 'Tenant Occupancy'!JL$5:JL23,{""&gt;0"",""Occupied"",""Late""}))))&gt;1,""Multiple Bookings"", IF(SUMIFS( 'Tenant Occupancy'!JL$5:JL23,OccupancyUnits,$B15,OccupancyAd"&amp;"dresses,$A15)&gt;0,SUMIFS('Tenant Occupancy'!JL$5:JL23,OccupancyUnits,$B15,OccupancyAddresses,$A15),IFERROR(VLOOKUP($A15&amp;"" ""&amp;$B15, FILTER(ARRAYFORMULA({OccupancyAddresses&amp;"" ""&amp; OccupancyUnits,'Tenant Occupancy'!JL$5:JL23}),INDEX(ARRAYFORMULA({OccupancyAdd"&amp;"resses&amp;"" ""&amp; OccupancyUnits,'Tenant Occupancy'!JL$5:JL23}),0,2)&lt;&gt;""""),2,FALSE),IF(JK12=TODAY(),""Today"",)))))"),"")</f>
        <v/>
      </c>
      <c r="JL15" s="3" t="str">
        <f>IFERROR(__xludf.DUMMYFUNCTION("IF(ISBLANK($A15),, IF((ARRAYFORMULA(SUM(COUNTIFS(OccupancyAddresses,$A15,OccupancyUnits, $B15, 'Tenant Occupancy'!JM$5:JM23,{""&gt;0"",""Occupied"",""Late""}))))&gt;1,""Multiple Bookings"", IF(SUMIFS( 'Tenant Occupancy'!JM$5:JM23,OccupancyUnits,$B15,OccupancyAd"&amp;"dresses,$A15)&gt;0,SUMIFS('Tenant Occupancy'!JM$5:JM23,OccupancyUnits,$B15,OccupancyAddresses,$A15),IFERROR(VLOOKUP($A15&amp;"" ""&amp;$B15, FILTER(ARRAYFORMULA({OccupancyAddresses&amp;"" ""&amp; OccupancyUnits,'Tenant Occupancy'!JM$5:JM23}),INDEX(ARRAYFORMULA({OccupancyAdd"&amp;"resses&amp;"" ""&amp; OccupancyUnits,'Tenant Occupancy'!JM$5:JM23}),0,2)&lt;&gt;""""),2,FALSE),IF(JL12=TODAY(),""Today"",)))))"),"")</f>
        <v/>
      </c>
      <c r="JM15" s="3" t="str">
        <f>IFERROR(__xludf.DUMMYFUNCTION("IF(ISBLANK($A15),, IF((ARRAYFORMULA(SUM(COUNTIFS(OccupancyAddresses,$A15,OccupancyUnits, $B15, 'Tenant Occupancy'!JN$5:JN23,{""&gt;0"",""Occupied"",""Late""}))))&gt;1,""Multiple Bookings"", IF(SUMIFS( 'Tenant Occupancy'!JN$5:JN23,OccupancyUnits,$B15,OccupancyAd"&amp;"dresses,$A15)&gt;0,SUMIFS('Tenant Occupancy'!JN$5:JN23,OccupancyUnits,$B15,OccupancyAddresses,$A15),IFERROR(VLOOKUP($A15&amp;"" ""&amp;$B15, FILTER(ARRAYFORMULA({OccupancyAddresses&amp;"" ""&amp; OccupancyUnits,'Tenant Occupancy'!JN$5:JN23}),INDEX(ARRAYFORMULA({OccupancyAdd"&amp;"resses&amp;"" ""&amp; OccupancyUnits,'Tenant Occupancy'!JN$5:JN23}),0,2)&lt;&gt;""""),2,FALSE),IF(JM12=TODAY(),""Today"",)))))"),"")</f>
        <v/>
      </c>
      <c r="JN15" s="3" t="str">
        <f>IFERROR(__xludf.DUMMYFUNCTION("IF(ISBLANK($A15),, IF((ARRAYFORMULA(SUM(COUNTIFS(OccupancyAddresses,$A15,OccupancyUnits, $B15, 'Tenant Occupancy'!JO$5:JO23,{""&gt;0"",""Occupied"",""Late""}))))&gt;1,""Multiple Bookings"", IF(SUMIFS( 'Tenant Occupancy'!JO$5:JO23,OccupancyUnits,$B15,OccupancyAd"&amp;"dresses,$A15)&gt;0,SUMIFS('Tenant Occupancy'!JO$5:JO23,OccupancyUnits,$B15,OccupancyAddresses,$A15),IFERROR(VLOOKUP($A15&amp;"" ""&amp;$B15, FILTER(ARRAYFORMULA({OccupancyAddresses&amp;"" ""&amp; OccupancyUnits,'Tenant Occupancy'!JO$5:JO23}),INDEX(ARRAYFORMULA({OccupancyAdd"&amp;"resses&amp;"" ""&amp; OccupancyUnits,'Tenant Occupancy'!JO$5:JO23}),0,2)&lt;&gt;""""),2,FALSE),IF(JN12=TODAY(),""Today"",)))))"),"")</f>
        <v/>
      </c>
      <c r="JO15" s="3" t="str">
        <f>IFERROR(__xludf.DUMMYFUNCTION("IF(ISBLANK($A15),, IF((ARRAYFORMULA(SUM(COUNTIFS(OccupancyAddresses,$A15,OccupancyUnits, $B15, 'Tenant Occupancy'!JP$5:JP23,{""&gt;0"",""Occupied"",""Late""}))))&gt;1,""Multiple Bookings"", IF(SUMIFS( 'Tenant Occupancy'!JP$5:JP23,OccupancyUnits,$B15,OccupancyAd"&amp;"dresses,$A15)&gt;0,SUMIFS('Tenant Occupancy'!JP$5:JP23,OccupancyUnits,$B15,OccupancyAddresses,$A15),IFERROR(VLOOKUP($A15&amp;"" ""&amp;$B15, FILTER(ARRAYFORMULA({OccupancyAddresses&amp;"" ""&amp; OccupancyUnits,'Tenant Occupancy'!JP$5:JP23}),INDEX(ARRAYFORMULA({OccupancyAdd"&amp;"resses&amp;"" ""&amp; OccupancyUnits,'Tenant Occupancy'!JP$5:JP23}),0,2)&lt;&gt;""""),2,FALSE),IF(JO12=TODAY(),""Today"",)))))"),"")</f>
        <v/>
      </c>
      <c r="JP15" s="3" t="str">
        <f>IFERROR(__xludf.DUMMYFUNCTION("IF(ISBLANK($A15),, IF((ARRAYFORMULA(SUM(COUNTIFS(OccupancyAddresses,$A15,OccupancyUnits, $B15, 'Tenant Occupancy'!JQ$5:JQ23,{""&gt;0"",""Occupied"",""Late""}))))&gt;1,""Multiple Bookings"", IF(SUMIFS( 'Tenant Occupancy'!JQ$5:JQ23,OccupancyUnits,$B15,OccupancyAd"&amp;"dresses,$A15)&gt;0,SUMIFS('Tenant Occupancy'!JQ$5:JQ23,OccupancyUnits,$B15,OccupancyAddresses,$A15),IFERROR(VLOOKUP($A15&amp;"" ""&amp;$B15, FILTER(ARRAYFORMULA({OccupancyAddresses&amp;"" ""&amp; OccupancyUnits,'Tenant Occupancy'!JQ$5:JQ23}),INDEX(ARRAYFORMULA({OccupancyAdd"&amp;"resses&amp;"" ""&amp; OccupancyUnits,'Tenant Occupancy'!JQ$5:JQ23}),0,2)&lt;&gt;""""),2,FALSE),IF(JP12=TODAY(),""Today"",)))))"),"")</f>
        <v/>
      </c>
      <c r="JQ15" s="3" t="str">
        <f>IFERROR(__xludf.DUMMYFUNCTION("IF(ISBLANK($A15),, IF((ARRAYFORMULA(SUM(COUNTIFS(OccupancyAddresses,$A15,OccupancyUnits, $B15, 'Tenant Occupancy'!JR$5:JR23,{""&gt;0"",""Occupied"",""Late""}))))&gt;1,""Multiple Bookings"", IF(SUMIFS( 'Tenant Occupancy'!JR$5:JR23,OccupancyUnits,$B15,OccupancyAd"&amp;"dresses,$A15)&gt;0,SUMIFS('Tenant Occupancy'!JR$5:JR23,OccupancyUnits,$B15,OccupancyAddresses,$A15),IFERROR(VLOOKUP($A15&amp;"" ""&amp;$B15, FILTER(ARRAYFORMULA({OccupancyAddresses&amp;"" ""&amp; OccupancyUnits,'Tenant Occupancy'!JR$5:JR23}),INDEX(ARRAYFORMULA({OccupancyAdd"&amp;"resses&amp;"" ""&amp; OccupancyUnits,'Tenant Occupancy'!JR$5:JR23}),0,2)&lt;&gt;""""),2,FALSE),IF(JQ12=TODAY(),""Today"",)))))"),"")</f>
        <v/>
      </c>
      <c r="JR15" s="3" t="str">
        <f>IFERROR(__xludf.DUMMYFUNCTION("IF(ISBLANK($A15),, IF((ARRAYFORMULA(SUM(COUNTIFS(OccupancyAddresses,$A15,OccupancyUnits, $B15, 'Tenant Occupancy'!JS$5:JS23,{""&gt;0"",""Occupied"",""Late""}))))&gt;1,""Multiple Bookings"", IF(SUMIFS( 'Tenant Occupancy'!JS$5:JS23,OccupancyUnits,$B15,OccupancyAd"&amp;"dresses,$A15)&gt;0,SUMIFS('Tenant Occupancy'!JS$5:JS23,OccupancyUnits,$B15,OccupancyAddresses,$A15),IFERROR(VLOOKUP($A15&amp;"" ""&amp;$B15, FILTER(ARRAYFORMULA({OccupancyAddresses&amp;"" ""&amp; OccupancyUnits,'Tenant Occupancy'!JS$5:JS23}),INDEX(ARRAYFORMULA({OccupancyAdd"&amp;"resses&amp;"" ""&amp; OccupancyUnits,'Tenant Occupancy'!JS$5:JS23}),0,2)&lt;&gt;""""),2,FALSE),IF(JR12=TODAY(),""Today"",)))))"),"")</f>
        <v/>
      </c>
      <c r="JS15" s="3" t="str">
        <f>IFERROR(__xludf.DUMMYFUNCTION("IF(ISBLANK($A15),, IF((ARRAYFORMULA(SUM(COUNTIFS(OccupancyAddresses,$A15,OccupancyUnits, $B15, 'Tenant Occupancy'!JT$5:JT23,{""&gt;0"",""Occupied"",""Late""}))))&gt;1,""Multiple Bookings"", IF(SUMIFS( 'Tenant Occupancy'!JT$5:JT23,OccupancyUnits,$B15,OccupancyAd"&amp;"dresses,$A15)&gt;0,SUMIFS('Tenant Occupancy'!JT$5:JT23,OccupancyUnits,$B15,OccupancyAddresses,$A15),IFERROR(VLOOKUP($A15&amp;"" ""&amp;$B15, FILTER(ARRAYFORMULA({OccupancyAddresses&amp;"" ""&amp; OccupancyUnits,'Tenant Occupancy'!JT$5:JT23}),INDEX(ARRAYFORMULA({OccupancyAdd"&amp;"resses&amp;"" ""&amp; OccupancyUnits,'Tenant Occupancy'!JT$5:JT23}),0,2)&lt;&gt;""""),2,FALSE),IF(JS12=TODAY(),""Today"",)))))"),"")</f>
        <v/>
      </c>
      <c r="JT15" s="3" t="str">
        <f>IFERROR(__xludf.DUMMYFUNCTION("IF(ISBLANK($A15),, IF((ARRAYFORMULA(SUM(COUNTIFS(OccupancyAddresses,$A15,OccupancyUnits, $B15, 'Tenant Occupancy'!JU$5:JU23,{""&gt;0"",""Occupied"",""Late""}))))&gt;1,""Multiple Bookings"", IF(SUMIFS( 'Tenant Occupancy'!JU$5:JU23,OccupancyUnits,$B15,OccupancyAd"&amp;"dresses,$A15)&gt;0,SUMIFS('Tenant Occupancy'!JU$5:JU23,OccupancyUnits,$B15,OccupancyAddresses,$A15),IFERROR(VLOOKUP($A15&amp;"" ""&amp;$B15, FILTER(ARRAYFORMULA({OccupancyAddresses&amp;"" ""&amp; OccupancyUnits,'Tenant Occupancy'!JU$5:JU23}),INDEX(ARRAYFORMULA({OccupancyAdd"&amp;"resses&amp;"" ""&amp; OccupancyUnits,'Tenant Occupancy'!JU$5:JU23}),0,2)&lt;&gt;""""),2,FALSE),IF(JT12=TODAY(),""Today"",)))))"),"")</f>
        <v/>
      </c>
      <c r="JU15" s="3" t="str">
        <f>IFERROR(__xludf.DUMMYFUNCTION("IF(ISBLANK($A15),, IF((ARRAYFORMULA(SUM(COUNTIFS(OccupancyAddresses,$A15,OccupancyUnits, $B15, 'Tenant Occupancy'!JV$5:JV23,{""&gt;0"",""Occupied"",""Late""}))))&gt;1,""Multiple Bookings"", IF(SUMIFS( 'Tenant Occupancy'!JV$5:JV23,OccupancyUnits,$B15,OccupancyAd"&amp;"dresses,$A15)&gt;0,SUMIFS('Tenant Occupancy'!JV$5:JV23,OccupancyUnits,$B15,OccupancyAddresses,$A15),IFERROR(VLOOKUP($A15&amp;"" ""&amp;$B15, FILTER(ARRAYFORMULA({OccupancyAddresses&amp;"" ""&amp; OccupancyUnits,'Tenant Occupancy'!JV$5:JV23}),INDEX(ARRAYFORMULA({OccupancyAdd"&amp;"resses&amp;"" ""&amp; OccupancyUnits,'Tenant Occupancy'!JV$5:JV23}),0,2)&lt;&gt;""""),2,FALSE),IF(JU12=TODAY(),""Today"",)))))"),"")</f>
        <v/>
      </c>
      <c r="JV15" s="3" t="str">
        <f>IFERROR(__xludf.DUMMYFUNCTION("IF(ISBLANK($A15),, IF((ARRAYFORMULA(SUM(COUNTIFS(OccupancyAddresses,$A15,OccupancyUnits, $B15, 'Tenant Occupancy'!JW$5:JW23,{""&gt;0"",""Occupied"",""Late""}))))&gt;1,""Multiple Bookings"", IF(SUMIFS( 'Tenant Occupancy'!JW$5:JW23,OccupancyUnits,$B15,OccupancyAd"&amp;"dresses,$A15)&gt;0,SUMIFS('Tenant Occupancy'!JW$5:JW23,OccupancyUnits,$B15,OccupancyAddresses,$A15),IFERROR(VLOOKUP($A15&amp;"" ""&amp;$B15, FILTER(ARRAYFORMULA({OccupancyAddresses&amp;"" ""&amp; OccupancyUnits,'Tenant Occupancy'!JW$5:JW23}),INDEX(ARRAYFORMULA({OccupancyAdd"&amp;"resses&amp;"" ""&amp; OccupancyUnits,'Tenant Occupancy'!JW$5:JW23}),0,2)&lt;&gt;""""),2,FALSE),IF(JV12=TODAY(),""Today"",)))))"),"")</f>
        <v/>
      </c>
      <c r="JW15" s="3" t="str">
        <f>IFERROR(__xludf.DUMMYFUNCTION("IF(ISBLANK($A15),, IF((ARRAYFORMULA(SUM(COUNTIFS(OccupancyAddresses,$A15,OccupancyUnits, $B15, 'Tenant Occupancy'!JX$5:JX23,{""&gt;0"",""Occupied"",""Late""}))))&gt;1,""Multiple Bookings"", IF(SUMIFS( 'Tenant Occupancy'!JX$5:JX23,OccupancyUnits,$B15,OccupancyAd"&amp;"dresses,$A15)&gt;0,SUMIFS('Tenant Occupancy'!JX$5:JX23,OccupancyUnits,$B15,OccupancyAddresses,$A15),IFERROR(VLOOKUP($A15&amp;"" ""&amp;$B15, FILTER(ARRAYFORMULA({OccupancyAddresses&amp;"" ""&amp; OccupancyUnits,'Tenant Occupancy'!JX$5:JX23}),INDEX(ARRAYFORMULA({OccupancyAdd"&amp;"resses&amp;"" ""&amp; OccupancyUnits,'Tenant Occupancy'!JX$5:JX23}),0,2)&lt;&gt;""""),2,FALSE),IF(JW12=TODAY(),""Today"",)))))"),"")</f>
        <v/>
      </c>
      <c r="JX15" s="3" t="str">
        <f>IFERROR(__xludf.DUMMYFUNCTION("IF(ISBLANK($A15),, IF((ARRAYFORMULA(SUM(COUNTIFS(OccupancyAddresses,$A15,OccupancyUnits, $B15, 'Tenant Occupancy'!JY$5:JY23,{""&gt;0"",""Occupied"",""Late""}))))&gt;1,""Multiple Bookings"", IF(SUMIFS( 'Tenant Occupancy'!JY$5:JY23,OccupancyUnits,$B15,OccupancyAd"&amp;"dresses,$A15)&gt;0,SUMIFS('Tenant Occupancy'!JY$5:JY23,OccupancyUnits,$B15,OccupancyAddresses,$A15),IFERROR(VLOOKUP($A15&amp;"" ""&amp;$B15, FILTER(ARRAYFORMULA({OccupancyAddresses&amp;"" ""&amp; OccupancyUnits,'Tenant Occupancy'!JY$5:JY23}),INDEX(ARRAYFORMULA({OccupancyAdd"&amp;"resses&amp;"" ""&amp; OccupancyUnits,'Tenant Occupancy'!JY$5:JY23}),0,2)&lt;&gt;""""),2,FALSE),IF(JX12=TODAY(),""Today"",)))))"),"")</f>
        <v/>
      </c>
      <c r="JY15" s="3" t="str">
        <f>IFERROR(__xludf.DUMMYFUNCTION("IF(ISBLANK($A15),, IF((ARRAYFORMULA(SUM(COUNTIFS(OccupancyAddresses,$A15,OccupancyUnits, $B15, 'Tenant Occupancy'!JZ$5:JZ23,{""&gt;0"",""Occupied"",""Late""}))))&gt;1,""Multiple Bookings"", IF(SUMIFS( 'Tenant Occupancy'!JZ$5:JZ23,OccupancyUnits,$B15,OccupancyAd"&amp;"dresses,$A15)&gt;0,SUMIFS('Tenant Occupancy'!JZ$5:JZ23,OccupancyUnits,$B15,OccupancyAddresses,$A15),IFERROR(VLOOKUP($A15&amp;"" ""&amp;$B15, FILTER(ARRAYFORMULA({OccupancyAddresses&amp;"" ""&amp; OccupancyUnits,'Tenant Occupancy'!JZ$5:JZ23}),INDEX(ARRAYFORMULA({OccupancyAdd"&amp;"resses&amp;"" ""&amp; OccupancyUnits,'Tenant Occupancy'!JZ$5:JZ23}),0,2)&lt;&gt;""""),2,FALSE),IF(JY12=TODAY(),""Today"",)))))"),"")</f>
        <v/>
      </c>
      <c r="JZ15" s="3" t="str">
        <f>IFERROR(__xludf.DUMMYFUNCTION("IF(ISBLANK($A15),, IF((ARRAYFORMULA(SUM(COUNTIFS(OccupancyAddresses,$A15,OccupancyUnits, $B15, 'Tenant Occupancy'!KA$5:KA23,{""&gt;0"",""Occupied"",""Late""}))))&gt;1,""Multiple Bookings"", IF(SUMIFS( 'Tenant Occupancy'!KA$5:KA23,OccupancyUnits,$B15,OccupancyAd"&amp;"dresses,$A15)&gt;0,SUMIFS('Tenant Occupancy'!KA$5:KA23,OccupancyUnits,$B15,OccupancyAddresses,$A15),IFERROR(VLOOKUP($A15&amp;"" ""&amp;$B15, FILTER(ARRAYFORMULA({OccupancyAddresses&amp;"" ""&amp; OccupancyUnits,'Tenant Occupancy'!KA$5:KA23}),INDEX(ARRAYFORMULA({OccupancyAdd"&amp;"resses&amp;"" ""&amp; OccupancyUnits,'Tenant Occupancy'!KA$5:KA23}),0,2)&lt;&gt;""""),2,FALSE),IF(JZ12=TODAY(),""Today"",)))))"),"")</f>
        <v/>
      </c>
      <c r="KA15" s="3" t="str">
        <f>IFERROR(__xludf.DUMMYFUNCTION("IF(ISBLANK($A15),, IF((ARRAYFORMULA(SUM(COUNTIFS(OccupancyAddresses,$A15,OccupancyUnits, $B15, 'Tenant Occupancy'!KB$5:KB23,{""&gt;0"",""Occupied"",""Late""}))))&gt;1,""Multiple Bookings"", IF(SUMIFS( 'Tenant Occupancy'!KB$5:KB23,OccupancyUnits,$B15,OccupancyAd"&amp;"dresses,$A15)&gt;0,SUMIFS('Tenant Occupancy'!KB$5:KB23,OccupancyUnits,$B15,OccupancyAddresses,$A15),IFERROR(VLOOKUP($A15&amp;"" ""&amp;$B15, FILTER(ARRAYFORMULA({OccupancyAddresses&amp;"" ""&amp; OccupancyUnits,'Tenant Occupancy'!KB$5:KB23}),INDEX(ARRAYFORMULA({OccupancyAdd"&amp;"resses&amp;"" ""&amp; OccupancyUnits,'Tenant Occupancy'!KB$5:KB23}),0,2)&lt;&gt;""""),2,FALSE),IF(KA12=TODAY(),""Today"",)))))"),"")</f>
        <v/>
      </c>
      <c r="KB15" s="3" t="str">
        <f>IFERROR(__xludf.DUMMYFUNCTION("IF(ISBLANK($A15),, IF((ARRAYFORMULA(SUM(COUNTIFS(OccupancyAddresses,$A15,OccupancyUnits, $B15, 'Tenant Occupancy'!KC$5:KC23,{""&gt;0"",""Occupied"",""Late""}))))&gt;1,""Multiple Bookings"", IF(SUMIFS( 'Tenant Occupancy'!KC$5:KC23,OccupancyUnits,$B15,OccupancyAd"&amp;"dresses,$A15)&gt;0,SUMIFS('Tenant Occupancy'!KC$5:KC23,OccupancyUnits,$B15,OccupancyAddresses,$A15),IFERROR(VLOOKUP($A15&amp;"" ""&amp;$B15, FILTER(ARRAYFORMULA({OccupancyAddresses&amp;"" ""&amp; OccupancyUnits,'Tenant Occupancy'!KC$5:KC23}),INDEX(ARRAYFORMULA({OccupancyAdd"&amp;"resses&amp;"" ""&amp; OccupancyUnits,'Tenant Occupancy'!KC$5:KC23}),0,2)&lt;&gt;""""),2,FALSE),IF(KB12=TODAY(),""Today"",)))))"),"")</f>
        <v/>
      </c>
      <c r="KC15" s="3" t="str">
        <f>IFERROR(__xludf.DUMMYFUNCTION("IF(ISBLANK($A15),, IF((ARRAYFORMULA(SUM(COUNTIFS(OccupancyAddresses,$A15,OccupancyUnits, $B15, 'Tenant Occupancy'!KD$5:KD23,{""&gt;0"",""Occupied"",""Late""}))))&gt;1,""Multiple Bookings"", IF(SUMIFS( 'Tenant Occupancy'!KD$5:KD23,OccupancyUnits,$B15,OccupancyAd"&amp;"dresses,$A15)&gt;0,SUMIFS('Tenant Occupancy'!KD$5:KD23,OccupancyUnits,$B15,OccupancyAddresses,$A15),IFERROR(VLOOKUP($A15&amp;"" ""&amp;$B15, FILTER(ARRAYFORMULA({OccupancyAddresses&amp;"" ""&amp; OccupancyUnits,'Tenant Occupancy'!KD$5:KD23}),INDEX(ARRAYFORMULA({OccupancyAdd"&amp;"resses&amp;"" ""&amp; OccupancyUnits,'Tenant Occupancy'!KD$5:KD23}),0,2)&lt;&gt;""""),2,FALSE),IF(KC12=TODAY(),""Today"",)))))"),"")</f>
        <v/>
      </c>
      <c r="KD15" s="3" t="str">
        <f>IFERROR(__xludf.DUMMYFUNCTION("IF(ISBLANK($A15),, IF((ARRAYFORMULA(SUM(COUNTIFS(OccupancyAddresses,$A15,OccupancyUnits, $B15, 'Tenant Occupancy'!KE$5:KE23,{""&gt;0"",""Occupied"",""Late""}))))&gt;1,""Multiple Bookings"", IF(SUMIFS( 'Tenant Occupancy'!KE$5:KE23,OccupancyUnits,$B15,OccupancyAd"&amp;"dresses,$A15)&gt;0,SUMIFS('Tenant Occupancy'!KE$5:KE23,OccupancyUnits,$B15,OccupancyAddresses,$A15),IFERROR(VLOOKUP($A15&amp;"" ""&amp;$B15, FILTER(ARRAYFORMULA({OccupancyAddresses&amp;"" ""&amp; OccupancyUnits,'Tenant Occupancy'!KE$5:KE23}),INDEX(ARRAYFORMULA({OccupancyAdd"&amp;"resses&amp;"" ""&amp; OccupancyUnits,'Tenant Occupancy'!KE$5:KE23}),0,2)&lt;&gt;""""),2,FALSE),IF(KD12=TODAY(),""Today"",)))))"),"")</f>
        <v/>
      </c>
      <c r="KE15" s="3" t="str">
        <f>IFERROR(__xludf.DUMMYFUNCTION("IF(ISBLANK($A15),, IF((ARRAYFORMULA(SUM(COUNTIFS(OccupancyAddresses,$A15,OccupancyUnits, $B15, 'Tenant Occupancy'!KF$5:KF23,{""&gt;0"",""Occupied"",""Late""}))))&gt;1,""Multiple Bookings"", IF(SUMIFS( 'Tenant Occupancy'!KF$5:KF23,OccupancyUnits,$B15,OccupancyAd"&amp;"dresses,$A15)&gt;0,SUMIFS('Tenant Occupancy'!KF$5:KF23,OccupancyUnits,$B15,OccupancyAddresses,$A15),IFERROR(VLOOKUP($A15&amp;"" ""&amp;$B15, FILTER(ARRAYFORMULA({OccupancyAddresses&amp;"" ""&amp; OccupancyUnits,'Tenant Occupancy'!KF$5:KF23}),INDEX(ARRAYFORMULA({OccupancyAdd"&amp;"resses&amp;"" ""&amp; OccupancyUnits,'Tenant Occupancy'!KF$5:KF23}),0,2)&lt;&gt;""""),2,FALSE),IF(KE12=TODAY(),""Today"",)))))"),"")</f>
        <v/>
      </c>
      <c r="KF15" s="3" t="str">
        <f>IFERROR(__xludf.DUMMYFUNCTION("IF(ISBLANK($A15),, IF((ARRAYFORMULA(SUM(COUNTIFS(OccupancyAddresses,$A15,OccupancyUnits, $B15, 'Tenant Occupancy'!KG$5:KG23,{""&gt;0"",""Occupied"",""Late""}))))&gt;1,""Multiple Bookings"", IF(SUMIFS( 'Tenant Occupancy'!KG$5:KG23,OccupancyUnits,$B15,OccupancyAd"&amp;"dresses,$A15)&gt;0,SUMIFS('Tenant Occupancy'!KG$5:KG23,OccupancyUnits,$B15,OccupancyAddresses,$A15),IFERROR(VLOOKUP($A15&amp;"" ""&amp;$B15, FILTER(ARRAYFORMULA({OccupancyAddresses&amp;"" ""&amp; OccupancyUnits,'Tenant Occupancy'!KG$5:KG23}),INDEX(ARRAYFORMULA({OccupancyAdd"&amp;"resses&amp;"" ""&amp; OccupancyUnits,'Tenant Occupancy'!KG$5:KG23}),0,2)&lt;&gt;""""),2,FALSE),IF(KF12=TODAY(),""Today"",)))))"),"")</f>
        <v/>
      </c>
      <c r="KG15" s="3" t="str">
        <f>IFERROR(__xludf.DUMMYFUNCTION("IF(ISBLANK($A15),, IF((ARRAYFORMULA(SUM(COUNTIFS(OccupancyAddresses,$A15,OccupancyUnits, $B15, 'Tenant Occupancy'!KH$5:KH23,{""&gt;0"",""Occupied"",""Late""}))))&gt;1,""Multiple Bookings"", IF(SUMIFS( 'Tenant Occupancy'!KH$5:KH23,OccupancyUnits,$B15,OccupancyAd"&amp;"dresses,$A15)&gt;0,SUMIFS('Tenant Occupancy'!KH$5:KH23,OccupancyUnits,$B15,OccupancyAddresses,$A15),IFERROR(VLOOKUP($A15&amp;"" ""&amp;$B15, FILTER(ARRAYFORMULA({OccupancyAddresses&amp;"" ""&amp; OccupancyUnits,'Tenant Occupancy'!KH$5:KH23}),INDEX(ARRAYFORMULA({OccupancyAdd"&amp;"resses&amp;"" ""&amp; OccupancyUnits,'Tenant Occupancy'!KH$5:KH23}),0,2)&lt;&gt;""""),2,FALSE),IF(KG12=TODAY(),""Today"",)))))"),"")</f>
        <v/>
      </c>
      <c r="KH15" s="3" t="str">
        <f>IFERROR(__xludf.DUMMYFUNCTION("IF(ISBLANK($A15),, IF((ARRAYFORMULA(SUM(COUNTIFS(OccupancyAddresses,$A15,OccupancyUnits, $B15, 'Tenant Occupancy'!KI$5:KI23,{""&gt;0"",""Occupied"",""Late""}))))&gt;1,""Multiple Bookings"", IF(SUMIFS( 'Tenant Occupancy'!KI$5:KI23,OccupancyUnits,$B15,OccupancyAd"&amp;"dresses,$A15)&gt;0,SUMIFS('Tenant Occupancy'!KI$5:KI23,OccupancyUnits,$B15,OccupancyAddresses,$A15),IFERROR(VLOOKUP($A15&amp;"" ""&amp;$B15, FILTER(ARRAYFORMULA({OccupancyAddresses&amp;"" ""&amp; OccupancyUnits,'Tenant Occupancy'!KI$5:KI23}),INDEX(ARRAYFORMULA({OccupancyAdd"&amp;"resses&amp;"" ""&amp; OccupancyUnits,'Tenant Occupancy'!KI$5:KI23}),0,2)&lt;&gt;""""),2,FALSE),IF(KH12=TODAY(),""Today"",)))))"),"")</f>
        <v/>
      </c>
      <c r="KI15" s="3" t="str">
        <f>IFERROR(__xludf.DUMMYFUNCTION("IF(ISBLANK($A15),, IF((ARRAYFORMULA(SUM(COUNTIFS(OccupancyAddresses,$A15,OccupancyUnits, $B15, 'Tenant Occupancy'!KJ$5:KJ23,{""&gt;0"",""Occupied"",""Late""}))))&gt;1,""Multiple Bookings"", IF(SUMIFS( 'Tenant Occupancy'!KJ$5:KJ23,OccupancyUnits,$B15,OccupancyAd"&amp;"dresses,$A15)&gt;0,SUMIFS('Tenant Occupancy'!KJ$5:KJ23,OccupancyUnits,$B15,OccupancyAddresses,$A15),IFERROR(VLOOKUP($A15&amp;"" ""&amp;$B15, FILTER(ARRAYFORMULA({OccupancyAddresses&amp;"" ""&amp; OccupancyUnits,'Tenant Occupancy'!KJ$5:KJ23}),INDEX(ARRAYFORMULA({OccupancyAdd"&amp;"resses&amp;"" ""&amp; OccupancyUnits,'Tenant Occupancy'!KJ$5:KJ23}),0,2)&lt;&gt;""""),2,FALSE),IF(KI12=TODAY(),""Today"",)))))"),"")</f>
        <v/>
      </c>
      <c r="KJ15" s="3" t="str">
        <f>IFERROR(__xludf.DUMMYFUNCTION("IF(ISBLANK($A15),, IF((ARRAYFORMULA(SUM(COUNTIFS(OccupancyAddresses,$A15,OccupancyUnits, $B15, 'Tenant Occupancy'!KK$5:KK23,{""&gt;0"",""Occupied"",""Late""}))))&gt;1,""Multiple Bookings"", IF(SUMIFS( 'Tenant Occupancy'!KK$5:KK23,OccupancyUnits,$B15,OccupancyAd"&amp;"dresses,$A15)&gt;0,SUMIFS('Tenant Occupancy'!KK$5:KK23,OccupancyUnits,$B15,OccupancyAddresses,$A15),IFERROR(VLOOKUP($A15&amp;"" ""&amp;$B15, FILTER(ARRAYFORMULA({OccupancyAddresses&amp;"" ""&amp; OccupancyUnits,'Tenant Occupancy'!KK$5:KK23}),INDEX(ARRAYFORMULA({OccupancyAdd"&amp;"resses&amp;"" ""&amp; OccupancyUnits,'Tenant Occupancy'!KK$5:KK23}),0,2)&lt;&gt;""""),2,FALSE),IF(KJ12=TODAY(),""Today"",)))))"),"")</f>
        <v/>
      </c>
      <c r="KK15" s="3" t="str">
        <f>IFERROR(__xludf.DUMMYFUNCTION("IF(ISBLANK($A15),, IF((ARRAYFORMULA(SUM(COUNTIFS(OccupancyAddresses,$A15,OccupancyUnits, $B15, 'Tenant Occupancy'!KL$5:KL23,{""&gt;0"",""Occupied"",""Late""}))))&gt;1,""Multiple Bookings"", IF(SUMIFS( 'Tenant Occupancy'!KL$5:KL23,OccupancyUnits,$B15,OccupancyAd"&amp;"dresses,$A15)&gt;0,SUMIFS('Tenant Occupancy'!KL$5:KL23,OccupancyUnits,$B15,OccupancyAddresses,$A15),IFERROR(VLOOKUP($A15&amp;"" ""&amp;$B15, FILTER(ARRAYFORMULA({OccupancyAddresses&amp;"" ""&amp; OccupancyUnits,'Tenant Occupancy'!KL$5:KL23}),INDEX(ARRAYFORMULA({OccupancyAdd"&amp;"resses&amp;"" ""&amp; OccupancyUnits,'Tenant Occupancy'!KL$5:KL23}),0,2)&lt;&gt;""""),2,FALSE),IF(KK12=TODAY(),""Today"",)))))"),"")</f>
        <v/>
      </c>
      <c r="KL15" s="3" t="str">
        <f>IFERROR(__xludf.DUMMYFUNCTION("IF(ISBLANK($A15),, IF((ARRAYFORMULA(SUM(COUNTIFS(OccupancyAddresses,$A15,OccupancyUnits, $B15, 'Tenant Occupancy'!KM$5:KM23,{""&gt;0"",""Occupied"",""Late""}))))&gt;1,""Multiple Bookings"", IF(SUMIFS( 'Tenant Occupancy'!KM$5:KM23,OccupancyUnits,$B15,OccupancyAd"&amp;"dresses,$A15)&gt;0,SUMIFS('Tenant Occupancy'!KM$5:KM23,OccupancyUnits,$B15,OccupancyAddresses,$A15),IFERROR(VLOOKUP($A15&amp;"" ""&amp;$B15, FILTER(ARRAYFORMULA({OccupancyAddresses&amp;"" ""&amp; OccupancyUnits,'Tenant Occupancy'!KM$5:KM23}),INDEX(ARRAYFORMULA({OccupancyAdd"&amp;"resses&amp;"" ""&amp; OccupancyUnits,'Tenant Occupancy'!KM$5:KM23}),0,2)&lt;&gt;""""),2,FALSE),IF(KL12=TODAY(),""Today"",)))))"),"")</f>
        <v/>
      </c>
      <c r="KM15" s="3" t="str">
        <f>IFERROR(__xludf.DUMMYFUNCTION("IF(ISBLANK($A15),, IF((ARRAYFORMULA(SUM(COUNTIFS(OccupancyAddresses,$A15,OccupancyUnits, $B15, 'Tenant Occupancy'!KN$5:KN23,{""&gt;0"",""Occupied"",""Late""}))))&gt;1,""Multiple Bookings"", IF(SUMIFS( 'Tenant Occupancy'!KN$5:KN23,OccupancyUnits,$B15,OccupancyAd"&amp;"dresses,$A15)&gt;0,SUMIFS('Tenant Occupancy'!KN$5:KN23,OccupancyUnits,$B15,OccupancyAddresses,$A15),IFERROR(VLOOKUP($A15&amp;"" ""&amp;$B15, FILTER(ARRAYFORMULA({OccupancyAddresses&amp;"" ""&amp; OccupancyUnits,'Tenant Occupancy'!KN$5:KN23}),INDEX(ARRAYFORMULA({OccupancyAdd"&amp;"resses&amp;"" ""&amp; OccupancyUnits,'Tenant Occupancy'!KN$5:KN23}),0,2)&lt;&gt;""""),2,FALSE),IF(KM12=TODAY(),""Today"",)))))"),"")</f>
        <v/>
      </c>
      <c r="KN15" s="3" t="str">
        <f>IFERROR(__xludf.DUMMYFUNCTION("IF(ISBLANK($A15),, IF((ARRAYFORMULA(SUM(COUNTIFS(OccupancyAddresses,$A15,OccupancyUnits, $B15, 'Tenant Occupancy'!KO$5:KO23,{""&gt;0"",""Occupied"",""Late""}))))&gt;1,""Multiple Bookings"", IF(SUMIFS( 'Tenant Occupancy'!KO$5:KO23,OccupancyUnits,$B15,OccupancyAd"&amp;"dresses,$A15)&gt;0,SUMIFS('Tenant Occupancy'!KO$5:KO23,OccupancyUnits,$B15,OccupancyAddresses,$A15),IFERROR(VLOOKUP($A15&amp;"" ""&amp;$B15, FILTER(ARRAYFORMULA({OccupancyAddresses&amp;"" ""&amp; OccupancyUnits,'Tenant Occupancy'!KO$5:KO23}),INDEX(ARRAYFORMULA({OccupancyAdd"&amp;"resses&amp;"" ""&amp; OccupancyUnits,'Tenant Occupancy'!KO$5:KO23}),0,2)&lt;&gt;""""),2,FALSE),IF(KN12=TODAY(),""Today"",)))))"),"")</f>
        <v/>
      </c>
      <c r="KO15" s="3" t="str">
        <f>IFERROR(__xludf.DUMMYFUNCTION("IF(ISBLANK($A15),, IF((ARRAYFORMULA(SUM(COUNTIFS(OccupancyAddresses,$A15,OccupancyUnits, $B15, 'Tenant Occupancy'!KP$5:KP23,{""&gt;0"",""Occupied"",""Late""}))))&gt;1,""Multiple Bookings"", IF(SUMIFS( 'Tenant Occupancy'!KP$5:KP23,OccupancyUnits,$B15,OccupancyAd"&amp;"dresses,$A15)&gt;0,SUMIFS('Tenant Occupancy'!KP$5:KP23,OccupancyUnits,$B15,OccupancyAddresses,$A15),IFERROR(VLOOKUP($A15&amp;"" ""&amp;$B15, FILTER(ARRAYFORMULA({OccupancyAddresses&amp;"" ""&amp; OccupancyUnits,'Tenant Occupancy'!KP$5:KP23}),INDEX(ARRAYFORMULA({OccupancyAdd"&amp;"resses&amp;"" ""&amp; OccupancyUnits,'Tenant Occupancy'!KP$5:KP23}),0,2)&lt;&gt;""""),2,FALSE),IF(KO12=TODAY(),""Today"",)))))"),"")</f>
        <v/>
      </c>
      <c r="KP15" s="3" t="str">
        <f>IFERROR(__xludf.DUMMYFUNCTION("IF(ISBLANK($A15),, IF((ARRAYFORMULA(SUM(COUNTIFS(OccupancyAddresses,$A15,OccupancyUnits, $B15, 'Tenant Occupancy'!KQ$5:KQ23,{""&gt;0"",""Occupied"",""Late""}))))&gt;1,""Multiple Bookings"", IF(SUMIFS( 'Tenant Occupancy'!KQ$5:KQ23,OccupancyUnits,$B15,OccupancyAd"&amp;"dresses,$A15)&gt;0,SUMIFS('Tenant Occupancy'!KQ$5:KQ23,OccupancyUnits,$B15,OccupancyAddresses,$A15),IFERROR(VLOOKUP($A15&amp;"" ""&amp;$B15, FILTER(ARRAYFORMULA({OccupancyAddresses&amp;"" ""&amp; OccupancyUnits,'Tenant Occupancy'!KQ$5:KQ23}),INDEX(ARRAYFORMULA({OccupancyAdd"&amp;"resses&amp;"" ""&amp; OccupancyUnits,'Tenant Occupancy'!KQ$5:KQ23}),0,2)&lt;&gt;""""),2,FALSE),IF(KP12=TODAY(),""Today"",)))))"),"")</f>
        <v/>
      </c>
      <c r="KQ15" s="3" t="str">
        <f>IFERROR(__xludf.DUMMYFUNCTION("IF(ISBLANK($A15),, IF((ARRAYFORMULA(SUM(COUNTIFS(OccupancyAddresses,$A15,OccupancyUnits, $B15, 'Tenant Occupancy'!KR$5:KR23,{""&gt;0"",""Occupied"",""Late""}))))&gt;1,""Multiple Bookings"", IF(SUMIFS( 'Tenant Occupancy'!KR$5:KR23,OccupancyUnits,$B15,OccupancyAd"&amp;"dresses,$A15)&gt;0,SUMIFS('Tenant Occupancy'!KR$5:KR23,OccupancyUnits,$B15,OccupancyAddresses,$A15),IFERROR(VLOOKUP($A15&amp;"" ""&amp;$B15, FILTER(ARRAYFORMULA({OccupancyAddresses&amp;"" ""&amp; OccupancyUnits,'Tenant Occupancy'!KR$5:KR23}),INDEX(ARRAYFORMULA({OccupancyAdd"&amp;"resses&amp;"" ""&amp; OccupancyUnits,'Tenant Occupancy'!KR$5:KR23}),0,2)&lt;&gt;""""),2,FALSE),IF(KQ12=TODAY(),""Today"",)))))"),"")</f>
        <v/>
      </c>
      <c r="KR15" s="3" t="str">
        <f>IFERROR(__xludf.DUMMYFUNCTION("IF(ISBLANK($A15),, IF((ARRAYFORMULA(SUM(COUNTIFS(OccupancyAddresses,$A15,OccupancyUnits, $B15, 'Tenant Occupancy'!KS$5:KS23,{""&gt;0"",""Occupied"",""Late""}))))&gt;1,""Multiple Bookings"", IF(SUMIFS( 'Tenant Occupancy'!KS$5:KS23,OccupancyUnits,$B15,OccupancyAd"&amp;"dresses,$A15)&gt;0,SUMIFS('Tenant Occupancy'!KS$5:KS23,OccupancyUnits,$B15,OccupancyAddresses,$A15),IFERROR(VLOOKUP($A15&amp;"" ""&amp;$B15, FILTER(ARRAYFORMULA({OccupancyAddresses&amp;"" ""&amp; OccupancyUnits,'Tenant Occupancy'!KS$5:KS23}),INDEX(ARRAYFORMULA({OccupancyAdd"&amp;"resses&amp;"" ""&amp; OccupancyUnits,'Tenant Occupancy'!KS$5:KS23}),0,2)&lt;&gt;""""),2,FALSE),IF(KR12=TODAY(),""Today"",)))))"),"")</f>
        <v/>
      </c>
      <c r="KS15" s="3" t="str">
        <f>IFERROR(__xludf.DUMMYFUNCTION("IF(ISBLANK($A15),, IF((ARRAYFORMULA(SUM(COUNTIFS(OccupancyAddresses,$A15,OccupancyUnits, $B15, 'Tenant Occupancy'!KT$5:KT23,{""&gt;0"",""Occupied"",""Late""}))))&gt;1,""Multiple Bookings"", IF(SUMIFS( 'Tenant Occupancy'!KT$5:KT23,OccupancyUnits,$B15,OccupancyAd"&amp;"dresses,$A15)&gt;0,SUMIFS('Tenant Occupancy'!KT$5:KT23,OccupancyUnits,$B15,OccupancyAddresses,$A15),IFERROR(VLOOKUP($A15&amp;"" ""&amp;$B15, FILTER(ARRAYFORMULA({OccupancyAddresses&amp;"" ""&amp; OccupancyUnits,'Tenant Occupancy'!KT$5:KT23}),INDEX(ARRAYFORMULA({OccupancyAdd"&amp;"resses&amp;"" ""&amp; OccupancyUnits,'Tenant Occupancy'!KT$5:KT23}),0,2)&lt;&gt;""""),2,FALSE),IF(KS12=TODAY(),""Today"",)))))"),"")</f>
        <v/>
      </c>
      <c r="KT15" s="3" t="str">
        <f>IFERROR(__xludf.DUMMYFUNCTION("IF(ISBLANK($A15),, IF((ARRAYFORMULA(SUM(COUNTIFS(OccupancyAddresses,$A15,OccupancyUnits, $B15, 'Tenant Occupancy'!KU$5:KU23,{""&gt;0"",""Occupied"",""Late""}))))&gt;1,""Multiple Bookings"", IF(SUMIFS( 'Tenant Occupancy'!KU$5:KU23,OccupancyUnits,$B15,OccupancyAd"&amp;"dresses,$A15)&gt;0,SUMIFS('Tenant Occupancy'!KU$5:KU23,OccupancyUnits,$B15,OccupancyAddresses,$A15),IFERROR(VLOOKUP($A15&amp;"" ""&amp;$B15, FILTER(ARRAYFORMULA({OccupancyAddresses&amp;"" ""&amp; OccupancyUnits,'Tenant Occupancy'!KU$5:KU23}),INDEX(ARRAYFORMULA({OccupancyAdd"&amp;"resses&amp;"" ""&amp; OccupancyUnits,'Tenant Occupancy'!KU$5:KU23}),0,2)&lt;&gt;""""),2,FALSE),IF(KT12=TODAY(),""Today"",)))))"),"")</f>
        <v/>
      </c>
      <c r="KU15" s="3" t="str">
        <f>IFERROR(__xludf.DUMMYFUNCTION("IF(ISBLANK($A15),, IF((ARRAYFORMULA(SUM(COUNTIFS(OccupancyAddresses,$A15,OccupancyUnits, $B15, 'Tenant Occupancy'!KV$5:KV23,{""&gt;0"",""Occupied"",""Late""}))))&gt;1,""Multiple Bookings"", IF(SUMIFS( 'Tenant Occupancy'!KV$5:KV23,OccupancyUnits,$B15,OccupancyAd"&amp;"dresses,$A15)&gt;0,SUMIFS('Tenant Occupancy'!KV$5:KV23,OccupancyUnits,$B15,OccupancyAddresses,$A15),IFERROR(VLOOKUP($A15&amp;"" ""&amp;$B15, FILTER(ARRAYFORMULA({OccupancyAddresses&amp;"" ""&amp; OccupancyUnits,'Tenant Occupancy'!KV$5:KV23}),INDEX(ARRAYFORMULA({OccupancyAdd"&amp;"resses&amp;"" ""&amp; OccupancyUnits,'Tenant Occupancy'!KV$5:KV23}),0,2)&lt;&gt;""""),2,FALSE),IF(KU12=TODAY(),""Today"",)))))"),"")</f>
        <v/>
      </c>
      <c r="KV15" s="3" t="str">
        <f>IFERROR(__xludf.DUMMYFUNCTION("IF(ISBLANK($A15),, IF((ARRAYFORMULA(SUM(COUNTIFS(OccupancyAddresses,$A15,OccupancyUnits, $B15, 'Tenant Occupancy'!KW$5:KW23,{""&gt;0"",""Occupied"",""Late""}))))&gt;1,""Multiple Bookings"", IF(SUMIFS( 'Tenant Occupancy'!KW$5:KW23,OccupancyUnits,$B15,OccupancyAd"&amp;"dresses,$A15)&gt;0,SUMIFS('Tenant Occupancy'!KW$5:KW23,OccupancyUnits,$B15,OccupancyAddresses,$A15),IFERROR(VLOOKUP($A15&amp;"" ""&amp;$B15, FILTER(ARRAYFORMULA({OccupancyAddresses&amp;"" ""&amp; OccupancyUnits,'Tenant Occupancy'!KW$5:KW23}),INDEX(ARRAYFORMULA({OccupancyAdd"&amp;"resses&amp;"" ""&amp; OccupancyUnits,'Tenant Occupancy'!KW$5:KW23}),0,2)&lt;&gt;""""),2,FALSE),IF(KV12=TODAY(),""Today"",)))))"),"")</f>
        <v/>
      </c>
      <c r="KW15" s="3" t="str">
        <f>IFERROR(__xludf.DUMMYFUNCTION("IF(ISBLANK($A15),, IF((ARRAYFORMULA(SUM(COUNTIFS(OccupancyAddresses,$A15,OccupancyUnits, $B15, 'Tenant Occupancy'!KX$5:KX23,{""&gt;0"",""Occupied"",""Late""}))))&gt;1,""Multiple Bookings"", IF(SUMIFS( 'Tenant Occupancy'!KX$5:KX23,OccupancyUnits,$B15,OccupancyAd"&amp;"dresses,$A15)&gt;0,SUMIFS('Tenant Occupancy'!KX$5:KX23,OccupancyUnits,$B15,OccupancyAddresses,$A15),IFERROR(VLOOKUP($A15&amp;"" ""&amp;$B15, FILTER(ARRAYFORMULA({OccupancyAddresses&amp;"" ""&amp; OccupancyUnits,'Tenant Occupancy'!KX$5:KX23}),INDEX(ARRAYFORMULA({OccupancyAdd"&amp;"resses&amp;"" ""&amp; OccupancyUnits,'Tenant Occupancy'!KX$5:KX23}),0,2)&lt;&gt;""""),2,FALSE),IF(KW12=TODAY(),""Today"",)))))"),"")</f>
        <v/>
      </c>
      <c r="KX15" s="3" t="str">
        <f>IFERROR(__xludf.DUMMYFUNCTION("IF(ISBLANK($A15),, IF((ARRAYFORMULA(SUM(COUNTIFS(OccupancyAddresses,$A15,OccupancyUnits, $B15, 'Tenant Occupancy'!KY$5:KY23,{""&gt;0"",""Occupied"",""Late""}))))&gt;1,""Multiple Bookings"", IF(SUMIFS( 'Tenant Occupancy'!KY$5:KY23,OccupancyUnits,$B15,OccupancyAd"&amp;"dresses,$A15)&gt;0,SUMIFS('Tenant Occupancy'!KY$5:KY23,OccupancyUnits,$B15,OccupancyAddresses,$A15),IFERROR(VLOOKUP($A15&amp;"" ""&amp;$B15, FILTER(ARRAYFORMULA({OccupancyAddresses&amp;"" ""&amp; OccupancyUnits,'Tenant Occupancy'!KY$5:KY23}),INDEX(ARRAYFORMULA({OccupancyAdd"&amp;"resses&amp;"" ""&amp; OccupancyUnits,'Tenant Occupancy'!KY$5:KY23}),0,2)&lt;&gt;""""),2,FALSE),IF(KX12=TODAY(),""Today"",)))))"),"")</f>
        <v/>
      </c>
      <c r="KY15" s="3" t="str">
        <f>IFERROR(__xludf.DUMMYFUNCTION("IF(ISBLANK($A15),, IF((ARRAYFORMULA(SUM(COUNTIFS(OccupancyAddresses,$A15,OccupancyUnits, $B15, 'Tenant Occupancy'!KZ$5:KZ23,{""&gt;0"",""Occupied"",""Late""}))))&gt;1,""Multiple Bookings"", IF(SUMIFS( 'Tenant Occupancy'!KZ$5:KZ23,OccupancyUnits,$B15,OccupancyAd"&amp;"dresses,$A15)&gt;0,SUMIFS('Tenant Occupancy'!KZ$5:KZ23,OccupancyUnits,$B15,OccupancyAddresses,$A15),IFERROR(VLOOKUP($A15&amp;"" ""&amp;$B15, FILTER(ARRAYFORMULA({OccupancyAddresses&amp;"" ""&amp; OccupancyUnits,'Tenant Occupancy'!KZ$5:KZ23}),INDEX(ARRAYFORMULA({OccupancyAdd"&amp;"resses&amp;"" ""&amp; OccupancyUnits,'Tenant Occupancy'!KZ$5:KZ23}),0,2)&lt;&gt;""""),2,FALSE),IF(KY12=TODAY(),""Today"",)))))"),"")</f>
        <v/>
      </c>
      <c r="KZ15" s="3" t="str">
        <f>IFERROR(__xludf.DUMMYFUNCTION("IF(ISBLANK($A15),, IF((ARRAYFORMULA(SUM(COUNTIFS(OccupancyAddresses,$A15,OccupancyUnits, $B15, 'Tenant Occupancy'!LA$5:LA23,{""&gt;0"",""Occupied"",""Late""}))))&gt;1,""Multiple Bookings"", IF(SUMIFS( 'Tenant Occupancy'!LA$5:LA23,OccupancyUnits,$B15,OccupancyAd"&amp;"dresses,$A15)&gt;0,SUMIFS('Tenant Occupancy'!LA$5:LA23,OccupancyUnits,$B15,OccupancyAddresses,$A15),IFERROR(VLOOKUP($A15&amp;"" ""&amp;$B15, FILTER(ARRAYFORMULA({OccupancyAddresses&amp;"" ""&amp; OccupancyUnits,'Tenant Occupancy'!LA$5:LA23}),INDEX(ARRAYFORMULA({OccupancyAdd"&amp;"resses&amp;"" ""&amp; OccupancyUnits,'Tenant Occupancy'!LA$5:LA23}),0,2)&lt;&gt;""""),2,FALSE),IF(KZ12=TODAY(),""Today"",)))))"),"")</f>
        <v/>
      </c>
      <c r="LA15" s="3" t="str">
        <f>IFERROR(__xludf.DUMMYFUNCTION("IF(ISBLANK($A15),, IF((ARRAYFORMULA(SUM(COUNTIFS(OccupancyAddresses,$A15,OccupancyUnits, $B15, 'Tenant Occupancy'!LB$5:LB23,{""&gt;0"",""Occupied"",""Late""}))))&gt;1,""Multiple Bookings"", IF(SUMIFS( 'Tenant Occupancy'!LB$5:LB23,OccupancyUnits,$B15,OccupancyAd"&amp;"dresses,$A15)&gt;0,SUMIFS('Tenant Occupancy'!LB$5:LB23,OccupancyUnits,$B15,OccupancyAddresses,$A15),IFERROR(VLOOKUP($A15&amp;"" ""&amp;$B15, FILTER(ARRAYFORMULA({OccupancyAddresses&amp;"" ""&amp; OccupancyUnits,'Tenant Occupancy'!LB$5:LB23}),INDEX(ARRAYFORMULA({OccupancyAdd"&amp;"resses&amp;"" ""&amp; OccupancyUnits,'Tenant Occupancy'!LB$5:LB23}),0,2)&lt;&gt;""""),2,FALSE),IF(LA12=TODAY(),""Today"",)))))"),"")</f>
        <v/>
      </c>
      <c r="LB15" s="3" t="str">
        <f>IFERROR(__xludf.DUMMYFUNCTION("IF(ISBLANK($A15),, IF((ARRAYFORMULA(SUM(COUNTIFS(OccupancyAddresses,$A15,OccupancyUnits, $B15, 'Tenant Occupancy'!LC$5:LC23,{""&gt;0"",""Occupied"",""Late""}))))&gt;1,""Multiple Bookings"", IF(SUMIFS( 'Tenant Occupancy'!LC$5:LC23,OccupancyUnits,$B15,OccupancyAd"&amp;"dresses,$A15)&gt;0,SUMIFS('Tenant Occupancy'!LC$5:LC23,OccupancyUnits,$B15,OccupancyAddresses,$A15),IFERROR(VLOOKUP($A15&amp;"" ""&amp;$B15, FILTER(ARRAYFORMULA({OccupancyAddresses&amp;"" ""&amp; OccupancyUnits,'Tenant Occupancy'!LC$5:LC23}),INDEX(ARRAYFORMULA({OccupancyAdd"&amp;"resses&amp;"" ""&amp; OccupancyUnits,'Tenant Occupancy'!LC$5:LC23}),0,2)&lt;&gt;""""),2,FALSE),IF(LB12=TODAY(),""Today"",)))))"),"")</f>
        <v/>
      </c>
      <c r="LC15" s="3" t="str">
        <f>IFERROR(__xludf.DUMMYFUNCTION("IF(ISBLANK($A15),, IF((ARRAYFORMULA(SUM(COUNTIFS(OccupancyAddresses,$A15,OccupancyUnits, $B15, 'Tenant Occupancy'!LD$5:LD23,{""&gt;0"",""Occupied"",""Late""}))))&gt;1,""Multiple Bookings"", IF(SUMIFS( 'Tenant Occupancy'!LD$5:LD23,OccupancyUnits,$B15,OccupancyAd"&amp;"dresses,$A15)&gt;0,SUMIFS('Tenant Occupancy'!LD$5:LD23,OccupancyUnits,$B15,OccupancyAddresses,$A15),IFERROR(VLOOKUP($A15&amp;"" ""&amp;$B15, FILTER(ARRAYFORMULA({OccupancyAddresses&amp;"" ""&amp; OccupancyUnits,'Tenant Occupancy'!LD$5:LD23}),INDEX(ARRAYFORMULA({OccupancyAdd"&amp;"resses&amp;"" ""&amp; OccupancyUnits,'Tenant Occupancy'!LD$5:LD23}),0,2)&lt;&gt;""""),2,FALSE),IF(LC12=TODAY(),""Today"",)))))"),"")</f>
        <v/>
      </c>
      <c r="LD15" s="3" t="str">
        <f>IFERROR(__xludf.DUMMYFUNCTION("IF(ISBLANK($A15),, IF((ARRAYFORMULA(SUM(COUNTIFS(OccupancyAddresses,$A15,OccupancyUnits, $B15, 'Tenant Occupancy'!LE$5:LE23,{""&gt;0"",""Occupied"",""Late""}))))&gt;1,""Multiple Bookings"", IF(SUMIFS( 'Tenant Occupancy'!LE$5:LE23,OccupancyUnits,$B15,OccupancyAd"&amp;"dresses,$A15)&gt;0,SUMIFS('Tenant Occupancy'!LE$5:LE23,OccupancyUnits,$B15,OccupancyAddresses,$A15),IFERROR(VLOOKUP($A15&amp;"" ""&amp;$B15, FILTER(ARRAYFORMULA({OccupancyAddresses&amp;"" ""&amp; OccupancyUnits,'Tenant Occupancy'!LE$5:LE23}),INDEX(ARRAYFORMULA({OccupancyAdd"&amp;"resses&amp;"" ""&amp; OccupancyUnits,'Tenant Occupancy'!LE$5:LE23}),0,2)&lt;&gt;""""),2,FALSE),IF(LD12=TODAY(),""Today"",)))))"),"")</f>
        <v/>
      </c>
      <c r="LE15" s="3" t="str">
        <f>IFERROR(__xludf.DUMMYFUNCTION("IF(ISBLANK($A15),, IF((ARRAYFORMULA(SUM(COUNTIFS(OccupancyAddresses,$A15,OccupancyUnits, $B15, 'Tenant Occupancy'!LF$5:LF23,{""&gt;0"",""Occupied"",""Late""}))))&gt;1,""Multiple Bookings"", IF(SUMIFS( 'Tenant Occupancy'!LF$5:LF23,OccupancyUnits,$B15,OccupancyAd"&amp;"dresses,$A15)&gt;0,SUMIFS('Tenant Occupancy'!LF$5:LF23,OccupancyUnits,$B15,OccupancyAddresses,$A15),IFERROR(VLOOKUP($A15&amp;"" ""&amp;$B15, FILTER(ARRAYFORMULA({OccupancyAddresses&amp;"" ""&amp; OccupancyUnits,'Tenant Occupancy'!LF$5:LF23}),INDEX(ARRAYFORMULA({OccupancyAdd"&amp;"resses&amp;"" ""&amp; OccupancyUnits,'Tenant Occupancy'!LF$5:LF23}),0,2)&lt;&gt;""""),2,FALSE),IF(LE12=TODAY(),""Today"",)))))"),"")</f>
        <v/>
      </c>
      <c r="LF15" s="3" t="str">
        <f>IFERROR(__xludf.DUMMYFUNCTION("IF(ISBLANK($A15),, IF((ARRAYFORMULA(SUM(COUNTIFS(OccupancyAddresses,$A15,OccupancyUnits, $B15, 'Tenant Occupancy'!LG$5:LG23,{""&gt;0"",""Occupied"",""Late""}))))&gt;1,""Multiple Bookings"", IF(SUMIFS( 'Tenant Occupancy'!LG$5:LG23,OccupancyUnits,$B15,OccupancyAd"&amp;"dresses,$A15)&gt;0,SUMIFS('Tenant Occupancy'!LG$5:LG23,OccupancyUnits,$B15,OccupancyAddresses,$A15),IFERROR(VLOOKUP($A15&amp;"" ""&amp;$B15, FILTER(ARRAYFORMULA({OccupancyAddresses&amp;"" ""&amp; OccupancyUnits,'Tenant Occupancy'!LG$5:LG23}),INDEX(ARRAYFORMULA({OccupancyAdd"&amp;"resses&amp;"" ""&amp; OccupancyUnits,'Tenant Occupancy'!LG$5:LG23}),0,2)&lt;&gt;""""),2,FALSE),IF(LF12=TODAY(),""Today"",)))))"),"")</f>
        <v/>
      </c>
      <c r="LG15" s="3" t="str">
        <f>IFERROR(__xludf.DUMMYFUNCTION("IF(ISBLANK($A15),, IF((ARRAYFORMULA(SUM(COUNTIFS(OccupancyAddresses,$A15,OccupancyUnits, $B15, 'Tenant Occupancy'!LH$5:LH23,{""&gt;0"",""Occupied"",""Late""}))))&gt;1,""Multiple Bookings"", IF(SUMIFS( 'Tenant Occupancy'!LH$5:LH23,OccupancyUnits,$B15,OccupancyAd"&amp;"dresses,$A15)&gt;0,SUMIFS('Tenant Occupancy'!LH$5:LH23,OccupancyUnits,$B15,OccupancyAddresses,$A15),IFERROR(VLOOKUP($A15&amp;"" ""&amp;$B15, FILTER(ARRAYFORMULA({OccupancyAddresses&amp;"" ""&amp; OccupancyUnits,'Tenant Occupancy'!LH$5:LH23}),INDEX(ARRAYFORMULA({OccupancyAdd"&amp;"resses&amp;"" ""&amp; OccupancyUnits,'Tenant Occupancy'!LH$5:LH23}),0,2)&lt;&gt;""""),2,FALSE),IF(LG12=TODAY(),""Today"",)))))"),"")</f>
        <v/>
      </c>
      <c r="LH15" s="3" t="str">
        <f>IFERROR(__xludf.DUMMYFUNCTION("IF(ISBLANK($A15),, IF((ARRAYFORMULA(SUM(COUNTIFS(OccupancyAddresses,$A15,OccupancyUnits, $B15, 'Tenant Occupancy'!LI$5:LI23,{""&gt;0"",""Occupied"",""Late""}))))&gt;1,""Multiple Bookings"", IF(SUMIFS( 'Tenant Occupancy'!LI$5:LI23,OccupancyUnits,$B15,OccupancyAd"&amp;"dresses,$A15)&gt;0,SUMIFS('Tenant Occupancy'!LI$5:LI23,OccupancyUnits,$B15,OccupancyAddresses,$A15),IFERROR(VLOOKUP($A15&amp;"" ""&amp;$B15, FILTER(ARRAYFORMULA({OccupancyAddresses&amp;"" ""&amp; OccupancyUnits,'Tenant Occupancy'!LI$5:LI23}),INDEX(ARRAYFORMULA({OccupancyAdd"&amp;"resses&amp;"" ""&amp; OccupancyUnits,'Tenant Occupancy'!LI$5:LI23}),0,2)&lt;&gt;""""),2,FALSE),IF(LH12=TODAY(),""Today"",)))))"),"")</f>
        <v/>
      </c>
      <c r="LI15" s="3" t="str">
        <f>IFERROR(__xludf.DUMMYFUNCTION("IF(ISBLANK($A15),, IF((ARRAYFORMULA(SUM(COUNTIFS(OccupancyAddresses,$A15,OccupancyUnits, $B15, 'Tenant Occupancy'!LJ$5:LJ23,{""&gt;0"",""Occupied"",""Late""}))))&gt;1,""Multiple Bookings"", IF(SUMIFS( 'Tenant Occupancy'!LJ$5:LJ23,OccupancyUnits,$B15,OccupancyAd"&amp;"dresses,$A15)&gt;0,SUMIFS('Tenant Occupancy'!LJ$5:LJ23,OccupancyUnits,$B15,OccupancyAddresses,$A15),IFERROR(VLOOKUP($A15&amp;"" ""&amp;$B15, FILTER(ARRAYFORMULA({OccupancyAddresses&amp;"" ""&amp; OccupancyUnits,'Tenant Occupancy'!LJ$5:LJ23}),INDEX(ARRAYFORMULA({OccupancyAdd"&amp;"resses&amp;"" ""&amp; OccupancyUnits,'Tenant Occupancy'!LJ$5:LJ23}),0,2)&lt;&gt;""""),2,FALSE),IF(LI12=TODAY(),""Today"",)))))"),"")</f>
        <v/>
      </c>
      <c r="LJ15" s="3" t="str">
        <f>IFERROR(__xludf.DUMMYFUNCTION("IF(ISBLANK($A15),, IF((ARRAYFORMULA(SUM(COUNTIFS(OccupancyAddresses,$A15,OccupancyUnits, $B15, 'Tenant Occupancy'!LK$5:LK23,{""&gt;0"",""Occupied"",""Late""}))))&gt;1,""Multiple Bookings"", IF(SUMIFS( 'Tenant Occupancy'!LK$5:LK23,OccupancyUnits,$B15,OccupancyAd"&amp;"dresses,$A15)&gt;0,SUMIFS('Tenant Occupancy'!LK$5:LK23,OccupancyUnits,$B15,OccupancyAddresses,$A15),IFERROR(VLOOKUP($A15&amp;"" ""&amp;$B15, FILTER(ARRAYFORMULA({OccupancyAddresses&amp;"" ""&amp; OccupancyUnits,'Tenant Occupancy'!LK$5:LK23}),INDEX(ARRAYFORMULA({OccupancyAdd"&amp;"resses&amp;"" ""&amp; OccupancyUnits,'Tenant Occupancy'!LK$5:LK23}),0,2)&lt;&gt;""""),2,FALSE),IF(LJ12=TODAY(),""Today"",)))))"),"")</f>
        <v/>
      </c>
      <c r="LK15" s="3" t="str">
        <f>IFERROR(__xludf.DUMMYFUNCTION("IF(ISBLANK($A15),, IF((ARRAYFORMULA(SUM(COUNTIFS(OccupancyAddresses,$A15,OccupancyUnits, $B15, 'Tenant Occupancy'!LL$5:LL23,{""&gt;0"",""Occupied"",""Late""}))))&gt;1,""Multiple Bookings"", IF(SUMIFS( 'Tenant Occupancy'!LL$5:LL23,OccupancyUnits,$B15,OccupancyAd"&amp;"dresses,$A15)&gt;0,SUMIFS('Tenant Occupancy'!LL$5:LL23,OccupancyUnits,$B15,OccupancyAddresses,$A15),IFERROR(VLOOKUP($A15&amp;"" ""&amp;$B15, FILTER(ARRAYFORMULA({OccupancyAddresses&amp;"" ""&amp; OccupancyUnits,'Tenant Occupancy'!LL$5:LL23}),INDEX(ARRAYFORMULA({OccupancyAdd"&amp;"resses&amp;"" ""&amp; OccupancyUnits,'Tenant Occupancy'!LL$5:LL23}),0,2)&lt;&gt;""""),2,FALSE),IF(LK12=TODAY(),""Today"",)))))"),"")</f>
        <v/>
      </c>
      <c r="LL15" s="3" t="str">
        <f>IFERROR(__xludf.DUMMYFUNCTION("IF(ISBLANK($A15),, IF((ARRAYFORMULA(SUM(COUNTIFS(OccupancyAddresses,$A15,OccupancyUnits, $B15, 'Tenant Occupancy'!LM$5:LM23,{""&gt;0"",""Occupied"",""Late""}))))&gt;1,""Multiple Bookings"", IF(SUMIFS( 'Tenant Occupancy'!LM$5:LM23,OccupancyUnits,$B15,OccupancyAd"&amp;"dresses,$A15)&gt;0,SUMIFS('Tenant Occupancy'!LM$5:LM23,OccupancyUnits,$B15,OccupancyAddresses,$A15),IFERROR(VLOOKUP($A15&amp;"" ""&amp;$B15, FILTER(ARRAYFORMULA({OccupancyAddresses&amp;"" ""&amp; OccupancyUnits,'Tenant Occupancy'!LM$5:LM23}),INDEX(ARRAYFORMULA({OccupancyAdd"&amp;"resses&amp;"" ""&amp; OccupancyUnits,'Tenant Occupancy'!LM$5:LM23}),0,2)&lt;&gt;""""),2,FALSE),IF(LL12=TODAY(),""Today"",)))))"),"")</f>
        <v/>
      </c>
      <c r="LM15" s="3" t="str">
        <f>IFERROR(__xludf.DUMMYFUNCTION("IF(ISBLANK($A15),, IF((ARRAYFORMULA(SUM(COUNTIFS(OccupancyAddresses,$A15,OccupancyUnits, $B15, 'Tenant Occupancy'!LN$5:LN23,{""&gt;0"",""Occupied"",""Late""}))))&gt;1,""Multiple Bookings"", IF(SUMIFS( 'Tenant Occupancy'!LN$5:LN23,OccupancyUnits,$B15,OccupancyAd"&amp;"dresses,$A15)&gt;0,SUMIFS('Tenant Occupancy'!LN$5:LN23,OccupancyUnits,$B15,OccupancyAddresses,$A15),IFERROR(VLOOKUP($A15&amp;"" ""&amp;$B15, FILTER(ARRAYFORMULA({OccupancyAddresses&amp;"" ""&amp; OccupancyUnits,'Tenant Occupancy'!LN$5:LN23}),INDEX(ARRAYFORMULA({OccupancyAdd"&amp;"resses&amp;"" ""&amp; OccupancyUnits,'Tenant Occupancy'!LN$5:LN23}),0,2)&lt;&gt;""""),2,FALSE),IF(LM12=TODAY(),""Today"",)))))"),"")</f>
        <v/>
      </c>
      <c r="LN15" s="3" t="str">
        <f>IFERROR(__xludf.DUMMYFUNCTION("IF(ISBLANK($A15),, IF((ARRAYFORMULA(SUM(COUNTIFS(OccupancyAddresses,$A15,OccupancyUnits, $B15, 'Tenant Occupancy'!LO$5:LO23,{""&gt;0"",""Occupied"",""Late""}))))&gt;1,""Multiple Bookings"", IF(SUMIFS( 'Tenant Occupancy'!LO$5:LO23,OccupancyUnits,$B15,OccupancyAd"&amp;"dresses,$A15)&gt;0,SUMIFS('Tenant Occupancy'!LO$5:LO23,OccupancyUnits,$B15,OccupancyAddresses,$A15),IFERROR(VLOOKUP($A15&amp;"" ""&amp;$B15, FILTER(ARRAYFORMULA({OccupancyAddresses&amp;"" ""&amp; OccupancyUnits,'Tenant Occupancy'!LO$5:LO23}),INDEX(ARRAYFORMULA({OccupancyAdd"&amp;"resses&amp;"" ""&amp; OccupancyUnits,'Tenant Occupancy'!LO$5:LO23}),0,2)&lt;&gt;""""),2,FALSE),IF(LN12=TODAY(),""Today"",)))))"),"")</f>
        <v/>
      </c>
      <c r="LO15" s="3" t="str">
        <f>IFERROR(__xludf.DUMMYFUNCTION("IF(ISBLANK($A15),, IF((ARRAYFORMULA(SUM(COUNTIFS(OccupancyAddresses,$A15,OccupancyUnits, $B15, 'Tenant Occupancy'!LP$5:LP23,{""&gt;0"",""Occupied"",""Late""}))))&gt;1,""Multiple Bookings"", IF(SUMIFS( 'Tenant Occupancy'!LP$5:LP23,OccupancyUnits,$B15,OccupancyAd"&amp;"dresses,$A15)&gt;0,SUMIFS('Tenant Occupancy'!LP$5:LP23,OccupancyUnits,$B15,OccupancyAddresses,$A15),IFERROR(VLOOKUP($A15&amp;"" ""&amp;$B15, FILTER(ARRAYFORMULA({OccupancyAddresses&amp;"" ""&amp; OccupancyUnits,'Tenant Occupancy'!LP$5:LP23}),INDEX(ARRAYFORMULA({OccupancyAdd"&amp;"resses&amp;"" ""&amp; OccupancyUnits,'Tenant Occupancy'!LP$5:LP23}),0,2)&lt;&gt;""""),2,FALSE),IF(LO12=TODAY(),""Today"",)))))"),"")</f>
        <v/>
      </c>
      <c r="LP15" s="3" t="str">
        <f>IFERROR(__xludf.DUMMYFUNCTION("IF(ISBLANK($A15),, IF((ARRAYFORMULA(SUM(COUNTIFS(OccupancyAddresses,$A15,OccupancyUnits, $B15, 'Tenant Occupancy'!LQ$5:LQ23,{""&gt;0"",""Occupied"",""Late""}))))&gt;1,""Multiple Bookings"", IF(SUMIFS( 'Tenant Occupancy'!LQ$5:LQ23,OccupancyUnits,$B15,OccupancyAd"&amp;"dresses,$A15)&gt;0,SUMIFS('Tenant Occupancy'!LQ$5:LQ23,OccupancyUnits,$B15,OccupancyAddresses,$A15),IFERROR(VLOOKUP($A15&amp;"" ""&amp;$B15, FILTER(ARRAYFORMULA({OccupancyAddresses&amp;"" ""&amp; OccupancyUnits,'Tenant Occupancy'!LQ$5:LQ23}),INDEX(ARRAYFORMULA({OccupancyAdd"&amp;"resses&amp;"" ""&amp; OccupancyUnits,'Tenant Occupancy'!LQ$5:LQ23}),0,2)&lt;&gt;""""),2,FALSE),IF(LP12=TODAY(),""Today"",)))))"),"")</f>
        <v/>
      </c>
      <c r="LQ15" s="3" t="str">
        <f>IFERROR(__xludf.DUMMYFUNCTION("IF(ISBLANK($A15),, IF((ARRAYFORMULA(SUM(COUNTIFS(OccupancyAddresses,$A15,OccupancyUnits, $B15, 'Tenant Occupancy'!LR$5:LR23,{""&gt;0"",""Occupied"",""Late""}))))&gt;1,""Multiple Bookings"", IF(SUMIFS( 'Tenant Occupancy'!LR$5:LR23,OccupancyUnits,$B15,OccupancyAd"&amp;"dresses,$A15)&gt;0,SUMIFS('Tenant Occupancy'!LR$5:LR23,OccupancyUnits,$B15,OccupancyAddresses,$A15),IFERROR(VLOOKUP($A15&amp;"" ""&amp;$B15, FILTER(ARRAYFORMULA({OccupancyAddresses&amp;"" ""&amp; OccupancyUnits,'Tenant Occupancy'!LR$5:LR23}),INDEX(ARRAYFORMULA({OccupancyAdd"&amp;"resses&amp;"" ""&amp; OccupancyUnits,'Tenant Occupancy'!LR$5:LR23}),0,2)&lt;&gt;""""),2,FALSE),IF(LQ12=TODAY(),""Today"",)))))"),"")</f>
        <v/>
      </c>
      <c r="LR15" s="3" t="str">
        <f>IFERROR(__xludf.DUMMYFUNCTION("IF(ISBLANK($A15),, IF((ARRAYFORMULA(SUM(COUNTIFS(OccupancyAddresses,$A15,OccupancyUnits, $B15, 'Tenant Occupancy'!LS$5:LS23,{""&gt;0"",""Occupied"",""Late""}))))&gt;1,""Multiple Bookings"", IF(SUMIFS( 'Tenant Occupancy'!LS$5:LS23,OccupancyUnits,$B15,OccupancyAd"&amp;"dresses,$A15)&gt;0,SUMIFS('Tenant Occupancy'!LS$5:LS23,OccupancyUnits,$B15,OccupancyAddresses,$A15),IFERROR(VLOOKUP($A15&amp;"" ""&amp;$B15, FILTER(ARRAYFORMULA({OccupancyAddresses&amp;"" ""&amp; OccupancyUnits,'Tenant Occupancy'!LS$5:LS23}),INDEX(ARRAYFORMULA({OccupancyAdd"&amp;"resses&amp;"" ""&amp; OccupancyUnits,'Tenant Occupancy'!LS$5:LS23}),0,2)&lt;&gt;""""),2,FALSE),IF(LR12=TODAY(),""Today"",)))))"),"")</f>
        <v/>
      </c>
      <c r="LS15" s="3" t="str">
        <f>IFERROR(__xludf.DUMMYFUNCTION("IF(ISBLANK($A15),, IF((ARRAYFORMULA(SUM(COUNTIFS(OccupancyAddresses,$A15,OccupancyUnits, $B15, 'Tenant Occupancy'!LT$5:LT23,{""&gt;0"",""Occupied"",""Late""}))))&gt;1,""Multiple Bookings"", IF(SUMIFS( 'Tenant Occupancy'!LT$5:LT23,OccupancyUnits,$B15,OccupancyAd"&amp;"dresses,$A15)&gt;0,SUMIFS('Tenant Occupancy'!LT$5:LT23,OccupancyUnits,$B15,OccupancyAddresses,$A15),IFERROR(VLOOKUP($A15&amp;"" ""&amp;$B15, FILTER(ARRAYFORMULA({OccupancyAddresses&amp;"" ""&amp; OccupancyUnits,'Tenant Occupancy'!LT$5:LT23}),INDEX(ARRAYFORMULA({OccupancyAdd"&amp;"resses&amp;"" ""&amp; OccupancyUnits,'Tenant Occupancy'!LT$5:LT23}),0,2)&lt;&gt;""""),2,FALSE),IF(LS12=TODAY(),""Today"",)))))"),"")</f>
        <v/>
      </c>
      <c r="LT15" s="3" t="str">
        <f>IFERROR(__xludf.DUMMYFUNCTION("IF(ISBLANK($A15),, IF((ARRAYFORMULA(SUM(COUNTIFS(OccupancyAddresses,$A15,OccupancyUnits, $B15, 'Tenant Occupancy'!LU$5:LU23,{""&gt;0"",""Occupied"",""Late""}))))&gt;1,""Multiple Bookings"", IF(SUMIFS( 'Tenant Occupancy'!LU$5:LU23,OccupancyUnits,$B15,OccupancyAd"&amp;"dresses,$A15)&gt;0,SUMIFS('Tenant Occupancy'!LU$5:LU23,OccupancyUnits,$B15,OccupancyAddresses,$A15),IFERROR(VLOOKUP($A15&amp;"" ""&amp;$B15, FILTER(ARRAYFORMULA({OccupancyAddresses&amp;"" ""&amp; OccupancyUnits,'Tenant Occupancy'!LU$5:LU23}),INDEX(ARRAYFORMULA({OccupancyAdd"&amp;"resses&amp;"" ""&amp; OccupancyUnits,'Tenant Occupancy'!LU$5:LU23}),0,2)&lt;&gt;""""),2,FALSE),IF(LT12=TODAY(),""Today"",)))))"),"")</f>
        <v/>
      </c>
      <c r="LU15" s="3" t="str">
        <f>IFERROR(__xludf.DUMMYFUNCTION("IF(ISBLANK($A15),, IF((ARRAYFORMULA(SUM(COUNTIFS(OccupancyAddresses,$A15,OccupancyUnits, $B15, 'Tenant Occupancy'!LV$5:LV23,{""&gt;0"",""Occupied"",""Late""}))))&gt;1,""Multiple Bookings"", IF(SUMIFS( 'Tenant Occupancy'!LV$5:LV23,OccupancyUnits,$B15,OccupancyAd"&amp;"dresses,$A15)&gt;0,SUMIFS('Tenant Occupancy'!LV$5:LV23,OccupancyUnits,$B15,OccupancyAddresses,$A15),IFERROR(VLOOKUP($A15&amp;"" ""&amp;$B15, FILTER(ARRAYFORMULA({OccupancyAddresses&amp;"" ""&amp; OccupancyUnits,'Tenant Occupancy'!LV$5:LV23}),INDEX(ARRAYFORMULA({OccupancyAdd"&amp;"resses&amp;"" ""&amp; OccupancyUnits,'Tenant Occupancy'!LV$5:LV23}),0,2)&lt;&gt;""""),2,FALSE),IF(LU12=TODAY(),""Today"",)))))"),"")</f>
        <v/>
      </c>
      <c r="LV15" s="3" t="str">
        <f>IFERROR(__xludf.DUMMYFUNCTION("IF(ISBLANK($A15),, IF((ARRAYFORMULA(SUM(COUNTIFS(OccupancyAddresses,$A15,OccupancyUnits, $B15, 'Tenant Occupancy'!LW$5:LW23,{""&gt;0"",""Occupied"",""Late""}))))&gt;1,""Multiple Bookings"", IF(SUMIFS( 'Tenant Occupancy'!LW$5:LW23,OccupancyUnits,$B15,OccupancyAd"&amp;"dresses,$A15)&gt;0,SUMIFS('Tenant Occupancy'!LW$5:LW23,OccupancyUnits,$B15,OccupancyAddresses,$A15),IFERROR(VLOOKUP($A15&amp;"" ""&amp;$B15, FILTER(ARRAYFORMULA({OccupancyAddresses&amp;"" ""&amp; OccupancyUnits,'Tenant Occupancy'!LW$5:LW23}),INDEX(ARRAYFORMULA({OccupancyAdd"&amp;"resses&amp;"" ""&amp; OccupancyUnits,'Tenant Occupancy'!LW$5:LW23}),0,2)&lt;&gt;""""),2,FALSE),IF(LV12=TODAY(),""Today"",)))))"),"")</f>
        <v/>
      </c>
      <c r="LW15" s="3" t="str">
        <f>IFERROR(__xludf.DUMMYFUNCTION("IF(ISBLANK($A15),, IF((ARRAYFORMULA(SUM(COUNTIFS(OccupancyAddresses,$A15,OccupancyUnits, $B15, 'Tenant Occupancy'!LX$5:LX23,{""&gt;0"",""Occupied"",""Late""}))))&gt;1,""Multiple Bookings"", IF(SUMIFS( 'Tenant Occupancy'!LX$5:LX23,OccupancyUnits,$B15,OccupancyAd"&amp;"dresses,$A15)&gt;0,SUMIFS('Tenant Occupancy'!LX$5:LX23,OccupancyUnits,$B15,OccupancyAddresses,$A15),IFERROR(VLOOKUP($A15&amp;"" ""&amp;$B15, FILTER(ARRAYFORMULA({OccupancyAddresses&amp;"" ""&amp; OccupancyUnits,'Tenant Occupancy'!LX$5:LX23}),INDEX(ARRAYFORMULA({OccupancyAdd"&amp;"resses&amp;"" ""&amp; OccupancyUnits,'Tenant Occupancy'!LX$5:LX23}),0,2)&lt;&gt;""""),2,FALSE),IF(LW12=TODAY(),""Today"",)))))"),"")</f>
        <v/>
      </c>
      <c r="LX15" s="3" t="str">
        <f>IFERROR(__xludf.DUMMYFUNCTION("IF(ISBLANK($A15),, IF((ARRAYFORMULA(SUM(COUNTIFS(OccupancyAddresses,$A15,OccupancyUnits, $B15, 'Tenant Occupancy'!LY$5:LY23,{""&gt;0"",""Occupied"",""Late""}))))&gt;1,""Multiple Bookings"", IF(SUMIFS( 'Tenant Occupancy'!LY$5:LY23,OccupancyUnits,$B15,OccupancyAd"&amp;"dresses,$A15)&gt;0,SUMIFS('Tenant Occupancy'!LY$5:LY23,OccupancyUnits,$B15,OccupancyAddresses,$A15),IFERROR(VLOOKUP($A15&amp;"" ""&amp;$B15, FILTER(ARRAYFORMULA({OccupancyAddresses&amp;"" ""&amp; OccupancyUnits,'Tenant Occupancy'!LY$5:LY23}),INDEX(ARRAYFORMULA({OccupancyAdd"&amp;"resses&amp;"" ""&amp; OccupancyUnits,'Tenant Occupancy'!LY$5:LY23}),0,2)&lt;&gt;""""),2,FALSE),IF(LX12=TODAY(),""Today"",)))))"),"")</f>
        <v/>
      </c>
      <c r="LY15" s="3" t="str">
        <f>IFERROR(__xludf.DUMMYFUNCTION("IF(ISBLANK($A15),, IF((ARRAYFORMULA(SUM(COUNTIFS(OccupancyAddresses,$A15,OccupancyUnits, $B15, 'Tenant Occupancy'!LZ$5:LZ23,{""&gt;0"",""Occupied"",""Late""}))))&gt;1,""Multiple Bookings"", IF(SUMIFS( 'Tenant Occupancy'!LZ$5:LZ23,OccupancyUnits,$B15,OccupancyAd"&amp;"dresses,$A15)&gt;0,SUMIFS('Tenant Occupancy'!LZ$5:LZ23,OccupancyUnits,$B15,OccupancyAddresses,$A15),IFERROR(VLOOKUP($A15&amp;"" ""&amp;$B15, FILTER(ARRAYFORMULA({OccupancyAddresses&amp;"" ""&amp; OccupancyUnits,'Tenant Occupancy'!LZ$5:LZ23}),INDEX(ARRAYFORMULA({OccupancyAdd"&amp;"resses&amp;"" ""&amp; OccupancyUnits,'Tenant Occupancy'!LZ$5:LZ23}),0,2)&lt;&gt;""""),2,FALSE),IF(LY12=TODAY(),""Today"",)))))"),"")</f>
        <v/>
      </c>
      <c r="LZ15" s="3" t="str">
        <f>IFERROR(__xludf.DUMMYFUNCTION("IF(ISBLANK($A15),, IF((ARRAYFORMULA(SUM(COUNTIFS(OccupancyAddresses,$A15,OccupancyUnits, $B15, 'Tenant Occupancy'!MA$5:MA23,{""&gt;0"",""Occupied"",""Late""}))))&gt;1,""Multiple Bookings"", IF(SUMIFS( 'Tenant Occupancy'!MA$5:MA23,OccupancyUnits,$B15,OccupancyAd"&amp;"dresses,$A15)&gt;0,SUMIFS('Tenant Occupancy'!MA$5:MA23,OccupancyUnits,$B15,OccupancyAddresses,$A15),IFERROR(VLOOKUP($A15&amp;"" ""&amp;$B15, FILTER(ARRAYFORMULA({OccupancyAddresses&amp;"" ""&amp; OccupancyUnits,'Tenant Occupancy'!MA$5:MA23}),INDEX(ARRAYFORMULA({OccupancyAdd"&amp;"resses&amp;"" ""&amp; OccupancyUnits,'Tenant Occupancy'!MA$5:MA23}),0,2)&lt;&gt;""""),2,FALSE),IF(LZ12=TODAY(),""Today"",)))))"),"")</f>
        <v/>
      </c>
      <c r="MA15" s="3" t="str">
        <f>IFERROR(__xludf.DUMMYFUNCTION("IF(ISBLANK($A15),, IF((ARRAYFORMULA(SUM(COUNTIFS(OccupancyAddresses,$A15,OccupancyUnits, $B15, 'Tenant Occupancy'!MB$5:MB23,{""&gt;0"",""Occupied"",""Late""}))))&gt;1,""Multiple Bookings"", IF(SUMIFS( 'Tenant Occupancy'!MB$5:MB23,OccupancyUnits,$B15,OccupancyAd"&amp;"dresses,$A15)&gt;0,SUMIFS('Tenant Occupancy'!MB$5:MB23,OccupancyUnits,$B15,OccupancyAddresses,$A15),IFERROR(VLOOKUP($A15&amp;"" ""&amp;$B15, FILTER(ARRAYFORMULA({OccupancyAddresses&amp;"" ""&amp; OccupancyUnits,'Tenant Occupancy'!MB$5:MB23}),INDEX(ARRAYFORMULA({OccupancyAdd"&amp;"resses&amp;"" ""&amp; OccupancyUnits,'Tenant Occupancy'!MB$5:MB23}),0,2)&lt;&gt;""""),2,FALSE),IF(MA12=TODAY(),""Today"",)))))"),"")</f>
        <v/>
      </c>
      <c r="MB15" s="3" t="str">
        <f>IFERROR(__xludf.DUMMYFUNCTION("IF(ISBLANK($A15),, IF((ARRAYFORMULA(SUM(COUNTIFS(OccupancyAddresses,$A15,OccupancyUnits, $B15, 'Tenant Occupancy'!MC$5:MC23,{""&gt;0"",""Occupied"",""Late""}))))&gt;1,""Multiple Bookings"", IF(SUMIFS( 'Tenant Occupancy'!MC$5:MC23,OccupancyUnits,$B15,OccupancyAd"&amp;"dresses,$A15)&gt;0,SUMIFS('Tenant Occupancy'!MC$5:MC23,OccupancyUnits,$B15,OccupancyAddresses,$A15),IFERROR(VLOOKUP($A15&amp;"" ""&amp;$B15, FILTER(ARRAYFORMULA({OccupancyAddresses&amp;"" ""&amp; OccupancyUnits,'Tenant Occupancy'!MC$5:MC23}),INDEX(ARRAYFORMULA({OccupancyAdd"&amp;"resses&amp;"" ""&amp; OccupancyUnits,'Tenant Occupancy'!MC$5:MC23}),0,2)&lt;&gt;""""),2,FALSE),IF(MB12=TODAY(),""Today"",)))))"),"")</f>
        <v/>
      </c>
      <c r="MC15" s="3" t="str">
        <f>IFERROR(__xludf.DUMMYFUNCTION("IF(ISBLANK($A15),, IF((ARRAYFORMULA(SUM(COUNTIFS(OccupancyAddresses,$A15,OccupancyUnits, $B15, 'Tenant Occupancy'!MD$5:MD23,{""&gt;0"",""Occupied"",""Late""}))))&gt;1,""Multiple Bookings"", IF(SUMIFS( 'Tenant Occupancy'!MD$5:MD23,OccupancyUnits,$B15,OccupancyAd"&amp;"dresses,$A15)&gt;0,SUMIFS('Tenant Occupancy'!MD$5:MD23,OccupancyUnits,$B15,OccupancyAddresses,$A15),IFERROR(VLOOKUP($A15&amp;"" ""&amp;$B15, FILTER(ARRAYFORMULA({OccupancyAddresses&amp;"" ""&amp; OccupancyUnits,'Tenant Occupancy'!MD$5:MD23}),INDEX(ARRAYFORMULA({OccupancyAdd"&amp;"resses&amp;"" ""&amp; OccupancyUnits,'Tenant Occupancy'!MD$5:MD23}),0,2)&lt;&gt;""""),2,FALSE),IF(MC12=TODAY(),""Today"",)))))"),"")</f>
        <v/>
      </c>
      <c r="MD15" s="3" t="str">
        <f>IFERROR(__xludf.DUMMYFUNCTION("IF(ISBLANK($A15),, IF((ARRAYFORMULA(SUM(COUNTIFS(OccupancyAddresses,$A15,OccupancyUnits, $B15, 'Tenant Occupancy'!ME$5:ME23,{""&gt;0"",""Occupied"",""Late""}))))&gt;1,""Multiple Bookings"", IF(SUMIFS( 'Tenant Occupancy'!ME$5:ME23,OccupancyUnits,$B15,OccupancyAd"&amp;"dresses,$A15)&gt;0,SUMIFS('Tenant Occupancy'!ME$5:ME23,OccupancyUnits,$B15,OccupancyAddresses,$A15),IFERROR(VLOOKUP($A15&amp;"" ""&amp;$B15, FILTER(ARRAYFORMULA({OccupancyAddresses&amp;"" ""&amp; OccupancyUnits,'Tenant Occupancy'!ME$5:ME23}),INDEX(ARRAYFORMULA({OccupancyAdd"&amp;"resses&amp;"" ""&amp; OccupancyUnits,'Tenant Occupancy'!ME$5:ME23}),0,2)&lt;&gt;""""),2,FALSE),IF(MD12=TODAY(),""Today"",)))))"),"")</f>
        <v/>
      </c>
      <c r="ME15" s="3" t="str">
        <f>IFERROR(__xludf.DUMMYFUNCTION("IF(ISBLANK($A15),, IF((ARRAYFORMULA(SUM(COUNTIFS(OccupancyAddresses,$A15,OccupancyUnits, $B15, 'Tenant Occupancy'!MF$5:MF23,{""&gt;0"",""Occupied"",""Late""}))))&gt;1,""Multiple Bookings"", IF(SUMIFS( 'Tenant Occupancy'!MF$5:MF23,OccupancyUnits,$B15,OccupancyAd"&amp;"dresses,$A15)&gt;0,SUMIFS('Tenant Occupancy'!MF$5:MF23,OccupancyUnits,$B15,OccupancyAddresses,$A15),IFERROR(VLOOKUP($A15&amp;"" ""&amp;$B15, FILTER(ARRAYFORMULA({OccupancyAddresses&amp;"" ""&amp; OccupancyUnits,'Tenant Occupancy'!MF$5:MF23}),INDEX(ARRAYFORMULA({OccupancyAdd"&amp;"resses&amp;"" ""&amp; OccupancyUnits,'Tenant Occupancy'!MF$5:MF23}),0,2)&lt;&gt;""""),2,FALSE),IF(ME12=TODAY(),""Today"",)))))"),"")</f>
        <v/>
      </c>
      <c r="MF15" s="3" t="str">
        <f>IFERROR(__xludf.DUMMYFUNCTION("IF(ISBLANK($A15),, IF((ARRAYFORMULA(SUM(COUNTIFS(OccupancyAddresses,$A15,OccupancyUnits, $B15, 'Tenant Occupancy'!MG$5:MG23,{""&gt;0"",""Occupied"",""Late""}))))&gt;1,""Multiple Bookings"", IF(SUMIFS( 'Tenant Occupancy'!MG$5:MG23,OccupancyUnits,$B15,OccupancyAd"&amp;"dresses,$A15)&gt;0,SUMIFS('Tenant Occupancy'!MG$5:MG23,OccupancyUnits,$B15,OccupancyAddresses,$A15),IFERROR(VLOOKUP($A15&amp;"" ""&amp;$B15, FILTER(ARRAYFORMULA({OccupancyAddresses&amp;"" ""&amp; OccupancyUnits,'Tenant Occupancy'!MG$5:MG23}),INDEX(ARRAYFORMULA({OccupancyAdd"&amp;"resses&amp;"" ""&amp; OccupancyUnits,'Tenant Occupancy'!MG$5:MG23}),0,2)&lt;&gt;""""),2,FALSE),IF(MF12=TODAY(),""Today"",)))))"),"")</f>
        <v/>
      </c>
      <c r="MG15" s="3" t="str">
        <f>IFERROR(__xludf.DUMMYFUNCTION("IF(ISBLANK($A15),, IF((ARRAYFORMULA(SUM(COUNTIFS(OccupancyAddresses,$A15,OccupancyUnits, $B15, 'Tenant Occupancy'!MH$5:MH23,{""&gt;0"",""Occupied"",""Late""}))))&gt;1,""Multiple Bookings"", IF(SUMIFS( 'Tenant Occupancy'!MH$5:MH23,OccupancyUnits,$B15,OccupancyAd"&amp;"dresses,$A15)&gt;0,SUMIFS('Tenant Occupancy'!MH$5:MH23,OccupancyUnits,$B15,OccupancyAddresses,$A15),IFERROR(VLOOKUP($A15&amp;"" ""&amp;$B15, FILTER(ARRAYFORMULA({OccupancyAddresses&amp;"" ""&amp; OccupancyUnits,'Tenant Occupancy'!MH$5:MH23}),INDEX(ARRAYFORMULA({OccupancyAdd"&amp;"resses&amp;"" ""&amp; OccupancyUnits,'Tenant Occupancy'!MH$5:MH23}),0,2)&lt;&gt;""""),2,FALSE),IF(MG12=TODAY(),""Today"",)))))"),"")</f>
        <v/>
      </c>
      <c r="MH15" s="3" t="str">
        <f>IFERROR(__xludf.DUMMYFUNCTION("IF(ISBLANK($A15),, IF((ARRAYFORMULA(SUM(COUNTIFS(OccupancyAddresses,$A15,OccupancyUnits, $B15, 'Tenant Occupancy'!MI$5:MI23,{""&gt;0"",""Occupied"",""Late""}))))&gt;1,""Multiple Bookings"", IF(SUMIFS( 'Tenant Occupancy'!MI$5:MI23,OccupancyUnits,$B15,OccupancyAd"&amp;"dresses,$A15)&gt;0,SUMIFS('Tenant Occupancy'!MI$5:MI23,OccupancyUnits,$B15,OccupancyAddresses,$A15),IFERROR(VLOOKUP($A15&amp;"" ""&amp;$B15, FILTER(ARRAYFORMULA({OccupancyAddresses&amp;"" ""&amp; OccupancyUnits,'Tenant Occupancy'!MI$5:MI23}),INDEX(ARRAYFORMULA({OccupancyAdd"&amp;"resses&amp;"" ""&amp; OccupancyUnits,'Tenant Occupancy'!MI$5:MI23}),0,2)&lt;&gt;""""),2,FALSE),IF(MH12=TODAY(),""Today"",)))))"),"")</f>
        <v/>
      </c>
      <c r="MI15" s="3" t="str">
        <f>IFERROR(__xludf.DUMMYFUNCTION("IF(ISBLANK($A15),, IF((ARRAYFORMULA(SUM(COUNTIFS(OccupancyAddresses,$A15,OccupancyUnits, $B15, 'Tenant Occupancy'!MJ$5:MJ23,{""&gt;0"",""Occupied"",""Late""}))))&gt;1,""Multiple Bookings"", IF(SUMIFS( 'Tenant Occupancy'!MJ$5:MJ23,OccupancyUnits,$B15,OccupancyAd"&amp;"dresses,$A15)&gt;0,SUMIFS('Tenant Occupancy'!MJ$5:MJ23,OccupancyUnits,$B15,OccupancyAddresses,$A15),IFERROR(VLOOKUP($A15&amp;"" ""&amp;$B15, FILTER(ARRAYFORMULA({OccupancyAddresses&amp;"" ""&amp; OccupancyUnits,'Tenant Occupancy'!MJ$5:MJ23}),INDEX(ARRAYFORMULA({OccupancyAdd"&amp;"resses&amp;"" ""&amp; OccupancyUnits,'Tenant Occupancy'!MJ$5:MJ23}),0,2)&lt;&gt;""""),2,FALSE),IF(MI12=TODAY(),""Today"",)))))"),"")</f>
        <v/>
      </c>
      <c r="MJ15" s="3" t="str">
        <f>IFERROR(__xludf.DUMMYFUNCTION("IF(ISBLANK($A15),, IF((ARRAYFORMULA(SUM(COUNTIFS(OccupancyAddresses,$A15,OccupancyUnits, $B15, 'Tenant Occupancy'!MK$5:MK23,{""&gt;0"",""Occupied"",""Late""}))))&gt;1,""Multiple Bookings"", IF(SUMIFS( 'Tenant Occupancy'!MK$5:MK23,OccupancyUnits,$B15,OccupancyAd"&amp;"dresses,$A15)&gt;0,SUMIFS('Tenant Occupancy'!MK$5:MK23,OccupancyUnits,$B15,OccupancyAddresses,$A15),IFERROR(VLOOKUP($A15&amp;"" ""&amp;$B15, FILTER(ARRAYFORMULA({OccupancyAddresses&amp;"" ""&amp; OccupancyUnits,'Tenant Occupancy'!MK$5:MK23}),INDEX(ARRAYFORMULA({OccupancyAdd"&amp;"resses&amp;"" ""&amp; OccupancyUnits,'Tenant Occupancy'!MK$5:MK23}),0,2)&lt;&gt;""""),2,FALSE),IF(MJ12=TODAY(),""Today"",)))))"),"")</f>
        <v/>
      </c>
      <c r="MK15" s="3" t="str">
        <f>IFERROR(__xludf.DUMMYFUNCTION("IF(ISBLANK($A15),, IF((ARRAYFORMULA(SUM(COUNTIFS(OccupancyAddresses,$A15,OccupancyUnits, $B15, 'Tenant Occupancy'!ML$5:ML23,{""&gt;0"",""Occupied"",""Late""}))))&gt;1,""Multiple Bookings"", IF(SUMIFS( 'Tenant Occupancy'!ML$5:ML23,OccupancyUnits,$B15,OccupancyAd"&amp;"dresses,$A15)&gt;0,SUMIFS('Tenant Occupancy'!ML$5:ML23,OccupancyUnits,$B15,OccupancyAddresses,$A15),IFERROR(VLOOKUP($A15&amp;"" ""&amp;$B15, FILTER(ARRAYFORMULA({OccupancyAddresses&amp;"" ""&amp; OccupancyUnits,'Tenant Occupancy'!ML$5:ML23}),INDEX(ARRAYFORMULA({OccupancyAdd"&amp;"resses&amp;"" ""&amp; OccupancyUnits,'Tenant Occupancy'!ML$5:ML23}),0,2)&lt;&gt;""""),2,FALSE),IF(MK12=TODAY(),""Today"",)))))"),"")</f>
        <v/>
      </c>
      <c r="ML15" s="3" t="str">
        <f>IFERROR(__xludf.DUMMYFUNCTION("IF(ISBLANK($A15),, IF((ARRAYFORMULA(SUM(COUNTIFS(OccupancyAddresses,$A15,OccupancyUnits, $B15, 'Tenant Occupancy'!MM$5:MM23,{""&gt;0"",""Occupied"",""Late""}))))&gt;1,""Multiple Bookings"", IF(SUMIFS( 'Tenant Occupancy'!MM$5:MM23,OccupancyUnits,$B15,OccupancyAd"&amp;"dresses,$A15)&gt;0,SUMIFS('Tenant Occupancy'!MM$5:MM23,OccupancyUnits,$B15,OccupancyAddresses,$A15),IFERROR(VLOOKUP($A15&amp;"" ""&amp;$B15, FILTER(ARRAYFORMULA({OccupancyAddresses&amp;"" ""&amp; OccupancyUnits,'Tenant Occupancy'!MM$5:MM23}),INDEX(ARRAYFORMULA({OccupancyAdd"&amp;"resses&amp;"" ""&amp; OccupancyUnits,'Tenant Occupancy'!MM$5:MM23}),0,2)&lt;&gt;""""),2,FALSE),IF(ML12=TODAY(),""Today"",)))))"),"")</f>
        <v/>
      </c>
      <c r="MM15" s="3" t="str">
        <f>IFERROR(__xludf.DUMMYFUNCTION("IF(ISBLANK($A15),, IF((ARRAYFORMULA(SUM(COUNTIFS(OccupancyAddresses,$A15,OccupancyUnits, $B15, 'Tenant Occupancy'!MN$5:MN23,{""&gt;0"",""Occupied"",""Late""}))))&gt;1,""Multiple Bookings"", IF(SUMIFS( 'Tenant Occupancy'!MN$5:MN23,OccupancyUnits,$B15,OccupancyAd"&amp;"dresses,$A15)&gt;0,SUMIFS('Tenant Occupancy'!MN$5:MN23,OccupancyUnits,$B15,OccupancyAddresses,$A15),IFERROR(VLOOKUP($A15&amp;"" ""&amp;$B15, FILTER(ARRAYFORMULA({OccupancyAddresses&amp;"" ""&amp; OccupancyUnits,'Tenant Occupancy'!MN$5:MN23}),INDEX(ARRAYFORMULA({OccupancyAdd"&amp;"resses&amp;"" ""&amp; OccupancyUnits,'Tenant Occupancy'!MN$5:MN23}),0,2)&lt;&gt;""""),2,FALSE),IF(MM12=TODAY(),""Today"",)))))"),"")</f>
        <v/>
      </c>
      <c r="MN15" s="3" t="str">
        <f>IFERROR(__xludf.DUMMYFUNCTION("IF(ISBLANK($A15),, IF((ARRAYFORMULA(SUM(COUNTIFS(OccupancyAddresses,$A15,OccupancyUnits, $B15, 'Tenant Occupancy'!MO$5:MO23,{""&gt;0"",""Occupied"",""Late""}))))&gt;1,""Multiple Bookings"", IF(SUMIFS( 'Tenant Occupancy'!MO$5:MO23,OccupancyUnits,$B15,OccupancyAd"&amp;"dresses,$A15)&gt;0,SUMIFS('Tenant Occupancy'!MO$5:MO23,OccupancyUnits,$B15,OccupancyAddresses,$A15),IFERROR(VLOOKUP($A15&amp;"" ""&amp;$B15, FILTER(ARRAYFORMULA({OccupancyAddresses&amp;"" ""&amp; OccupancyUnits,'Tenant Occupancy'!MO$5:MO23}),INDEX(ARRAYFORMULA({OccupancyAdd"&amp;"resses&amp;"" ""&amp; OccupancyUnits,'Tenant Occupancy'!MO$5:MO23}),0,2)&lt;&gt;""""),2,FALSE),IF(MN12=TODAY(),""Today"",)))))"),"")</f>
        <v/>
      </c>
      <c r="MO15" s="3" t="str">
        <f>IFERROR(__xludf.DUMMYFUNCTION("IF(ISBLANK($A15),, IF((ARRAYFORMULA(SUM(COUNTIFS(OccupancyAddresses,$A15,OccupancyUnits, $B15, 'Tenant Occupancy'!MP$5:MP23,{""&gt;0"",""Occupied"",""Late""}))))&gt;1,""Multiple Bookings"", IF(SUMIFS( 'Tenant Occupancy'!MP$5:MP23,OccupancyUnits,$B15,OccupancyAd"&amp;"dresses,$A15)&gt;0,SUMIFS('Tenant Occupancy'!MP$5:MP23,OccupancyUnits,$B15,OccupancyAddresses,$A15),IFERROR(VLOOKUP($A15&amp;"" ""&amp;$B15, FILTER(ARRAYFORMULA({OccupancyAddresses&amp;"" ""&amp; OccupancyUnits,'Tenant Occupancy'!MP$5:MP23}),INDEX(ARRAYFORMULA({OccupancyAdd"&amp;"resses&amp;"" ""&amp; OccupancyUnits,'Tenant Occupancy'!MP$5:MP23}),0,2)&lt;&gt;""""),2,FALSE),IF(MO12=TODAY(),""Today"",)))))"),"")</f>
        <v/>
      </c>
      <c r="MP15" s="3" t="str">
        <f>IFERROR(__xludf.DUMMYFUNCTION("IF(ISBLANK($A15),, IF((ARRAYFORMULA(SUM(COUNTIFS(OccupancyAddresses,$A15,OccupancyUnits, $B15, 'Tenant Occupancy'!MQ$5:MQ23,{""&gt;0"",""Occupied"",""Late""}))))&gt;1,""Multiple Bookings"", IF(SUMIFS( 'Tenant Occupancy'!MQ$5:MQ23,OccupancyUnits,$B15,OccupancyAd"&amp;"dresses,$A15)&gt;0,SUMIFS('Tenant Occupancy'!MQ$5:MQ23,OccupancyUnits,$B15,OccupancyAddresses,$A15),IFERROR(VLOOKUP($A15&amp;"" ""&amp;$B15, FILTER(ARRAYFORMULA({OccupancyAddresses&amp;"" ""&amp; OccupancyUnits,'Tenant Occupancy'!MQ$5:MQ23}),INDEX(ARRAYFORMULA({OccupancyAdd"&amp;"resses&amp;"" ""&amp; OccupancyUnits,'Tenant Occupancy'!MQ$5:MQ23}),0,2)&lt;&gt;""""),2,FALSE),IF(MP12=TODAY(),""Today"",)))))"),"")</f>
        <v/>
      </c>
      <c r="MQ15" s="3" t="str">
        <f>IFERROR(__xludf.DUMMYFUNCTION("IF(ISBLANK($A15),, IF((ARRAYFORMULA(SUM(COUNTIFS(OccupancyAddresses,$A15,OccupancyUnits, $B15, 'Tenant Occupancy'!MR$5:MR23,{""&gt;0"",""Occupied"",""Late""}))))&gt;1,""Multiple Bookings"", IF(SUMIFS( 'Tenant Occupancy'!MR$5:MR23,OccupancyUnits,$B15,OccupancyAd"&amp;"dresses,$A15)&gt;0,SUMIFS('Tenant Occupancy'!MR$5:MR23,OccupancyUnits,$B15,OccupancyAddresses,$A15),IFERROR(VLOOKUP($A15&amp;"" ""&amp;$B15, FILTER(ARRAYFORMULA({OccupancyAddresses&amp;"" ""&amp; OccupancyUnits,'Tenant Occupancy'!MR$5:MR23}),INDEX(ARRAYFORMULA({OccupancyAdd"&amp;"resses&amp;"" ""&amp; OccupancyUnits,'Tenant Occupancy'!MR$5:MR23}),0,2)&lt;&gt;""""),2,FALSE),IF(MQ12=TODAY(),""Today"",)))))"),"")</f>
        <v/>
      </c>
      <c r="MR15" s="3" t="str">
        <f>IFERROR(__xludf.DUMMYFUNCTION("IF(ISBLANK($A15),, IF((ARRAYFORMULA(SUM(COUNTIFS(OccupancyAddresses,$A15,OccupancyUnits, $B15, 'Tenant Occupancy'!MS$5:MS23,{""&gt;0"",""Occupied"",""Late""}))))&gt;1,""Multiple Bookings"", IF(SUMIFS( 'Tenant Occupancy'!MS$5:MS23,OccupancyUnits,$B15,OccupancyAd"&amp;"dresses,$A15)&gt;0,SUMIFS('Tenant Occupancy'!MS$5:MS23,OccupancyUnits,$B15,OccupancyAddresses,$A15),IFERROR(VLOOKUP($A15&amp;"" ""&amp;$B15, FILTER(ARRAYFORMULA({OccupancyAddresses&amp;"" ""&amp; OccupancyUnits,'Tenant Occupancy'!MS$5:MS23}),INDEX(ARRAYFORMULA({OccupancyAdd"&amp;"resses&amp;"" ""&amp; OccupancyUnits,'Tenant Occupancy'!MS$5:MS23}),0,2)&lt;&gt;""""),2,FALSE),IF(MR12=TODAY(),""Today"",)))))"),"")</f>
        <v/>
      </c>
      <c r="MS15" s="3" t="str">
        <f>IFERROR(__xludf.DUMMYFUNCTION("IF(ISBLANK($A15),, IF((ARRAYFORMULA(SUM(COUNTIFS(OccupancyAddresses,$A15,OccupancyUnits, $B15, 'Tenant Occupancy'!MT$5:MT23,{""&gt;0"",""Occupied"",""Late""}))))&gt;1,""Multiple Bookings"", IF(SUMIFS( 'Tenant Occupancy'!MT$5:MT23,OccupancyUnits,$B15,OccupancyAd"&amp;"dresses,$A15)&gt;0,SUMIFS('Tenant Occupancy'!MT$5:MT23,OccupancyUnits,$B15,OccupancyAddresses,$A15),IFERROR(VLOOKUP($A15&amp;"" ""&amp;$B15, FILTER(ARRAYFORMULA({OccupancyAddresses&amp;"" ""&amp; OccupancyUnits,'Tenant Occupancy'!MT$5:MT23}),INDEX(ARRAYFORMULA({OccupancyAdd"&amp;"resses&amp;"" ""&amp; OccupancyUnits,'Tenant Occupancy'!MT$5:MT23}),0,2)&lt;&gt;""""),2,FALSE),IF(MS12=TODAY(),""Today"",)))))"),"")</f>
        <v/>
      </c>
      <c r="MT15" s="3" t="str">
        <f>IFERROR(__xludf.DUMMYFUNCTION("IF(ISBLANK($A15),, IF((ARRAYFORMULA(SUM(COUNTIFS(OccupancyAddresses,$A15,OccupancyUnits, $B15, 'Tenant Occupancy'!MU$5:MU23,{""&gt;0"",""Occupied"",""Late""}))))&gt;1,""Multiple Bookings"", IF(SUMIFS( 'Tenant Occupancy'!MU$5:MU23,OccupancyUnits,$B15,OccupancyAd"&amp;"dresses,$A15)&gt;0,SUMIFS('Tenant Occupancy'!MU$5:MU23,OccupancyUnits,$B15,OccupancyAddresses,$A15),IFERROR(VLOOKUP($A15&amp;"" ""&amp;$B15, FILTER(ARRAYFORMULA({OccupancyAddresses&amp;"" ""&amp; OccupancyUnits,'Tenant Occupancy'!MU$5:MU23}),INDEX(ARRAYFORMULA({OccupancyAdd"&amp;"resses&amp;"" ""&amp; OccupancyUnits,'Tenant Occupancy'!MU$5:MU23}),0,2)&lt;&gt;""""),2,FALSE),IF(MT12=TODAY(),""Today"",)))))"),"")</f>
        <v/>
      </c>
      <c r="MU15" s="3" t="str">
        <f>IFERROR(__xludf.DUMMYFUNCTION("IF(ISBLANK($A15),, IF((ARRAYFORMULA(SUM(COUNTIFS(OccupancyAddresses,$A15,OccupancyUnits, $B15, 'Tenant Occupancy'!MV$5:MV23,{""&gt;0"",""Occupied"",""Late""}))))&gt;1,""Multiple Bookings"", IF(SUMIFS( 'Tenant Occupancy'!MV$5:MV23,OccupancyUnits,$B15,OccupancyAd"&amp;"dresses,$A15)&gt;0,SUMIFS('Tenant Occupancy'!MV$5:MV23,OccupancyUnits,$B15,OccupancyAddresses,$A15),IFERROR(VLOOKUP($A15&amp;"" ""&amp;$B15, FILTER(ARRAYFORMULA({OccupancyAddresses&amp;"" ""&amp; OccupancyUnits,'Tenant Occupancy'!MV$5:MV23}),INDEX(ARRAYFORMULA({OccupancyAdd"&amp;"resses&amp;"" ""&amp; OccupancyUnits,'Tenant Occupancy'!MV$5:MV23}),0,2)&lt;&gt;""""),2,FALSE),IF(MU12=TODAY(),""Today"",)))))"),"")</f>
        <v/>
      </c>
      <c r="MV15" s="3" t="str">
        <f>IFERROR(__xludf.DUMMYFUNCTION("IF(ISBLANK($A15),, IF((ARRAYFORMULA(SUM(COUNTIFS(OccupancyAddresses,$A15,OccupancyUnits, $B15, 'Tenant Occupancy'!MW$5:MW23,{""&gt;0"",""Occupied"",""Late""}))))&gt;1,""Multiple Bookings"", IF(SUMIFS( 'Tenant Occupancy'!MW$5:MW23,OccupancyUnits,$B15,OccupancyAd"&amp;"dresses,$A15)&gt;0,SUMIFS('Tenant Occupancy'!MW$5:MW23,OccupancyUnits,$B15,OccupancyAddresses,$A15),IFERROR(VLOOKUP($A15&amp;"" ""&amp;$B15, FILTER(ARRAYFORMULA({OccupancyAddresses&amp;"" ""&amp; OccupancyUnits,'Tenant Occupancy'!MW$5:MW23}),INDEX(ARRAYFORMULA({OccupancyAdd"&amp;"resses&amp;"" ""&amp; OccupancyUnits,'Tenant Occupancy'!MW$5:MW23}),0,2)&lt;&gt;""""),2,FALSE),IF(MV12=TODAY(),""Today"",)))))"),"")</f>
        <v/>
      </c>
      <c r="MW15" s="3" t="str">
        <f>IFERROR(__xludf.DUMMYFUNCTION("IF(ISBLANK($A15),, IF((ARRAYFORMULA(SUM(COUNTIFS(OccupancyAddresses,$A15,OccupancyUnits, $B15, 'Tenant Occupancy'!MX$5:MX23,{""&gt;0"",""Occupied"",""Late""}))))&gt;1,""Multiple Bookings"", IF(SUMIFS( 'Tenant Occupancy'!MX$5:MX23,OccupancyUnits,$B15,OccupancyAd"&amp;"dresses,$A15)&gt;0,SUMIFS('Tenant Occupancy'!MX$5:MX23,OccupancyUnits,$B15,OccupancyAddresses,$A15),IFERROR(VLOOKUP($A15&amp;"" ""&amp;$B15, FILTER(ARRAYFORMULA({OccupancyAddresses&amp;"" ""&amp; OccupancyUnits,'Tenant Occupancy'!MX$5:MX23}),INDEX(ARRAYFORMULA({OccupancyAdd"&amp;"resses&amp;"" ""&amp; OccupancyUnits,'Tenant Occupancy'!MX$5:MX23}),0,2)&lt;&gt;""""),2,FALSE),IF(MW12=TODAY(),""Today"",)))))"),"")</f>
        <v/>
      </c>
      <c r="MX15" s="3" t="str">
        <f>IFERROR(__xludf.DUMMYFUNCTION("IF(ISBLANK($A15),, IF((ARRAYFORMULA(SUM(COUNTIFS(OccupancyAddresses,$A15,OccupancyUnits, $B15, 'Tenant Occupancy'!MY$5:MY23,{""&gt;0"",""Occupied"",""Late""}))))&gt;1,""Multiple Bookings"", IF(SUMIFS( 'Tenant Occupancy'!MY$5:MY23,OccupancyUnits,$B15,OccupancyAd"&amp;"dresses,$A15)&gt;0,SUMIFS('Tenant Occupancy'!MY$5:MY23,OccupancyUnits,$B15,OccupancyAddresses,$A15),IFERROR(VLOOKUP($A15&amp;"" ""&amp;$B15, FILTER(ARRAYFORMULA({OccupancyAddresses&amp;"" ""&amp; OccupancyUnits,'Tenant Occupancy'!MY$5:MY23}),INDEX(ARRAYFORMULA({OccupancyAdd"&amp;"resses&amp;"" ""&amp; OccupancyUnits,'Tenant Occupancy'!MY$5:MY23}),0,2)&lt;&gt;""""),2,FALSE),IF(MX12=TODAY(),""Today"",)))))"),"")</f>
        <v/>
      </c>
      <c r="MY15" s="3" t="str">
        <f>IFERROR(__xludf.DUMMYFUNCTION("IF(ISBLANK($A15),, IF((ARRAYFORMULA(SUM(COUNTIFS(OccupancyAddresses,$A15,OccupancyUnits, $B15, 'Tenant Occupancy'!MZ$5:MZ23,{""&gt;0"",""Occupied"",""Late""}))))&gt;1,""Multiple Bookings"", IF(SUMIFS( 'Tenant Occupancy'!MZ$5:MZ23,OccupancyUnits,$B15,OccupancyAd"&amp;"dresses,$A15)&gt;0,SUMIFS('Tenant Occupancy'!MZ$5:MZ23,OccupancyUnits,$B15,OccupancyAddresses,$A15),IFERROR(VLOOKUP($A15&amp;"" ""&amp;$B15, FILTER(ARRAYFORMULA({OccupancyAddresses&amp;"" ""&amp; OccupancyUnits,'Tenant Occupancy'!MZ$5:MZ23}),INDEX(ARRAYFORMULA({OccupancyAdd"&amp;"resses&amp;"" ""&amp; OccupancyUnits,'Tenant Occupancy'!MZ$5:MZ23}),0,2)&lt;&gt;""""),2,FALSE),IF(MY12=TODAY(),""Today"",)))))"),"")</f>
        <v/>
      </c>
      <c r="MZ15" s="3" t="str">
        <f>IFERROR(__xludf.DUMMYFUNCTION("IF(ISBLANK($A15),, IF((ARRAYFORMULA(SUM(COUNTIFS(OccupancyAddresses,$A15,OccupancyUnits, $B15, 'Tenant Occupancy'!NA$5:NA23,{""&gt;0"",""Occupied"",""Late""}))))&gt;1,""Multiple Bookings"", IF(SUMIFS( 'Tenant Occupancy'!NA$5:NA23,OccupancyUnits,$B15,OccupancyAd"&amp;"dresses,$A15)&gt;0,SUMIFS('Tenant Occupancy'!NA$5:NA23,OccupancyUnits,$B15,OccupancyAddresses,$A15),IFERROR(VLOOKUP($A15&amp;"" ""&amp;$B15, FILTER(ARRAYFORMULA({OccupancyAddresses&amp;"" ""&amp; OccupancyUnits,'Tenant Occupancy'!NA$5:NA23}),INDEX(ARRAYFORMULA({OccupancyAdd"&amp;"resses&amp;"" ""&amp; OccupancyUnits,'Tenant Occupancy'!NA$5:NA23}),0,2)&lt;&gt;""""),2,FALSE),IF(MZ12=TODAY(),""Today"",)))))"),"")</f>
        <v/>
      </c>
      <c r="NA15" s="3" t="str">
        <f>IFERROR(__xludf.DUMMYFUNCTION("IF(ISBLANK($A15),, IF((ARRAYFORMULA(SUM(COUNTIFS(OccupancyAddresses,$A15,OccupancyUnits, $B15, 'Tenant Occupancy'!NB$5:NB23,{""&gt;0"",""Occupied"",""Late""}))))&gt;1,""Multiple Bookings"", IF(SUMIFS( 'Tenant Occupancy'!NB$5:NB23,OccupancyUnits,$B15,OccupancyAd"&amp;"dresses,$A15)&gt;0,SUMIFS('Tenant Occupancy'!NB$5:NB23,OccupancyUnits,$B15,OccupancyAddresses,$A15),IFERROR(VLOOKUP($A15&amp;"" ""&amp;$B15, FILTER(ARRAYFORMULA({OccupancyAddresses&amp;"" ""&amp; OccupancyUnits,'Tenant Occupancy'!NB$5:NB23}),INDEX(ARRAYFORMULA({OccupancyAdd"&amp;"resses&amp;"" ""&amp; OccupancyUnits,'Tenant Occupancy'!NB$5:NB23}),0,2)&lt;&gt;""""),2,FALSE),IF(NA12=TODAY(),""Today"",)))))"),"")</f>
        <v/>
      </c>
      <c r="NB15" s="3" t="str">
        <f>IFERROR(__xludf.DUMMYFUNCTION("IF(ISBLANK($A15),, IF((ARRAYFORMULA(SUM(COUNTIFS(OccupancyAddresses,$A15,OccupancyUnits, $B15, 'Tenant Occupancy'!NC$5:NC23,{""&gt;0"",""Occupied"",""Late""}))))&gt;1,""Multiple Bookings"", IF(SUMIFS( 'Tenant Occupancy'!NC$5:NC23,OccupancyUnits,$B15,OccupancyAd"&amp;"dresses,$A15)&gt;0,SUMIFS('Tenant Occupancy'!NC$5:NC23,OccupancyUnits,$B15,OccupancyAddresses,$A15),IFERROR(VLOOKUP($A15&amp;"" ""&amp;$B15, FILTER(ARRAYFORMULA({OccupancyAddresses&amp;"" ""&amp; OccupancyUnits,'Tenant Occupancy'!NC$5:NC23}),INDEX(ARRAYFORMULA({OccupancyAdd"&amp;"resses&amp;"" ""&amp; OccupancyUnits,'Tenant Occupancy'!NC$5:NC23}),0,2)&lt;&gt;""""),2,FALSE),IF(NB12=TODAY(),""Today"",)))))"),"")</f>
        <v/>
      </c>
      <c r="NC15" s="3" t="str">
        <f>IFERROR(__xludf.DUMMYFUNCTION("IF(ISBLANK($A15),, IF((ARRAYFORMULA(SUM(COUNTIFS(OccupancyAddresses,$A15,OccupancyUnits, $B15, 'Tenant Occupancy'!ND$5:ND23,{""&gt;0"",""Occupied"",""Late""}))))&gt;1,""Multiple Bookings"", IF(SUMIFS( 'Tenant Occupancy'!ND$5:ND23,OccupancyUnits,$B15,OccupancyAd"&amp;"dresses,$A15)&gt;0,SUMIFS('Tenant Occupancy'!ND$5:ND23,OccupancyUnits,$B15,OccupancyAddresses,$A15),IFERROR(VLOOKUP($A15&amp;"" ""&amp;$B15, FILTER(ARRAYFORMULA({OccupancyAddresses&amp;"" ""&amp; OccupancyUnits,'Tenant Occupancy'!ND$5:ND23}),INDEX(ARRAYFORMULA({OccupancyAdd"&amp;"resses&amp;"" ""&amp; OccupancyUnits,'Tenant Occupancy'!ND$5:ND23}),0,2)&lt;&gt;""""),2,FALSE),IF(NC12=TODAY(),""Today"",)))))"),"")</f>
        <v/>
      </c>
      <c r="ND15" s="3" t="str">
        <f>IFERROR(__xludf.DUMMYFUNCTION("IF(ISBLANK($A15),, IF((ARRAYFORMULA(SUM(COUNTIFS(OccupancyAddresses,$A15,OccupancyUnits, $B15, 'Tenant Occupancy'!NE$5:NE23,{""&gt;0"",""Occupied"",""Late""}))))&gt;1,""Multiple Bookings"", IF(SUMIFS( 'Tenant Occupancy'!NE$5:NE23,OccupancyUnits,$B15,OccupancyAd"&amp;"dresses,$A15)&gt;0,SUMIFS('Tenant Occupancy'!NE$5:NE23,OccupancyUnits,$B15,OccupancyAddresses,$A15),IFERROR(VLOOKUP($A15&amp;"" ""&amp;$B15, FILTER(ARRAYFORMULA({OccupancyAddresses&amp;"" ""&amp; OccupancyUnits,'Tenant Occupancy'!NE$5:NE23}),INDEX(ARRAYFORMULA({OccupancyAdd"&amp;"resses&amp;"" ""&amp; OccupancyUnits,'Tenant Occupancy'!NE$5:NE23}),0,2)&lt;&gt;""""),2,FALSE),IF(ND12=TODAY(),""Today"",)))))"),"")</f>
        <v/>
      </c>
      <c r="NE15" s="3" t="str">
        <f>IFERROR(__xludf.DUMMYFUNCTION("IF(ISBLANK($A15),, IF((ARRAYFORMULA(SUM(COUNTIFS(OccupancyAddresses,$A15,OccupancyUnits, $B15, 'Tenant Occupancy'!NF$5:NF23,{""&gt;0"",""Occupied"",""Late""}))))&gt;1,""Multiple Bookings"", IF(SUMIFS( 'Tenant Occupancy'!NF$5:NF23,OccupancyUnits,$B15,OccupancyAd"&amp;"dresses,$A15)&gt;0,SUMIFS('Tenant Occupancy'!NF$5:NF23,OccupancyUnits,$B15,OccupancyAddresses,$A15),IFERROR(VLOOKUP($A15&amp;"" ""&amp;$B15, FILTER(ARRAYFORMULA({OccupancyAddresses&amp;"" ""&amp; OccupancyUnits,'Tenant Occupancy'!NF$5:NF23}),INDEX(ARRAYFORMULA({OccupancyAdd"&amp;"resses&amp;"" ""&amp; OccupancyUnits,'Tenant Occupancy'!NF$5:NF23}),0,2)&lt;&gt;""""),2,FALSE),IF(NE12=TODAY(),""Today"",)))))"),"")</f>
        <v/>
      </c>
      <c r="NF15" s="3" t="str">
        <f>IFERROR(__xludf.DUMMYFUNCTION("IF(ISBLANK($A15),, IF((ARRAYFORMULA(SUM(COUNTIFS(OccupancyAddresses,$A15,OccupancyUnits, $B15, 'Tenant Occupancy'!NG$5:NG23,{""&gt;0"",""Occupied"",""Late""}))))&gt;1,""Multiple Bookings"", IF(SUMIFS( 'Tenant Occupancy'!NG$5:NG23,OccupancyUnits,$B15,OccupancyAd"&amp;"dresses,$A15)&gt;0,SUMIFS('Tenant Occupancy'!NG$5:NG23,OccupancyUnits,$B15,OccupancyAddresses,$A15),IFERROR(VLOOKUP($A15&amp;"" ""&amp;$B15, FILTER(ARRAYFORMULA({OccupancyAddresses&amp;"" ""&amp; OccupancyUnits,'Tenant Occupancy'!NG$5:NG23}),INDEX(ARRAYFORMULA({OccupancyAdd"&amp;"resses&amp;"" ""&amp; OccupancyUnits,'Tenant Occupancy'!NG$5:NG23}),0,2)&lt;&gt;""""),2,FALSE),IF(NF12=TODAY(),""Today"",)))))"),"")</f>
        <v/>
      </c>
      <c r="NG15" s="3" t="str">
        <f>IFERROR(__xludf.DUMMYFUNCTION("IF(ISBLANK($A15),, IF((ARRAYFORMULA(SUM(COUNTIFS(OccupancyAddresses,$A15,OccupancyUnits, $B15, 'Tenant Occupancy'!NH$5:NH23,{""&gt;0"",""Occupied"",""Late""}))))&gt;1,""Multiple Bookings"", IF(SUMIFS( 'Tenant Occupancy'!NH$5:NH23,OccupancyUnits,$B15,OccupancyAd"&amp;"dresses,$A15)&gt;0,SUMIFS('Tenant Occupancy'!NH$5:NH23,OccupancyUnits,$B15,OccupancyAddresses,$A15),IFERROR(VLOOKUP($A15&amp;"" ""&amp;$B15, FILTER(ARRAYFORMULA({OccupancyAddresses&amp;"" ""&amp; OccupancyUnits,'Tenant Occupancy'!NH$5:NH23}),INDEX(ARRAYFORMULA({OccupancyAdd"&amp;"resses&amp;"" ""&amp; OccupancyUnits,'Tenant Occupancy'!NH$5:NH23}),0,2)&lt;&gt;""""),2,FALSE),IF(NG12=TODAY(),""Today"",)))))"),"")</f>
        <v/>
      </c>
      <c r="NH15" s="3" t="str">
        <f>IFERROR(__xludf.DUMMYFUNCTION("IF(ISBLANK($A15),, IF((ARRAYFORMULA(SUM(COUNTIFS(OccupancyAddresses,$A15,OccupancyUnits, $B15, 'Tenant Occupancy'!NI$5:NI23,{""&gt;0"",""Occupied"",""Late""}))))&gt;1,""Multiple Bookings"", IF(SUMIFS( 'Tenant Occupancy'!NI$5:NI23,OccupancyUnits,$B15,OccupancyAd"&amp;"dresses,$A15)&gt;0,SUMIFS('Tenant Occupancy'!NI$5:NI23,OccupancyUnits,$B15,OccupancyAddresses,$A15),IFERROR(VLOOKUP($A15&amp;"" ""&amp;$B15, FILTER(ARRAYFORMULA({OccupancyAddresses&amp;"" ""&amp; OccupancyUnits,'Tenant Occupancy'!NI$5:NI23}),INDEX(ARRAYFORMULA({OccupancyAdd"&amp;"resses&amp;"" ""&amp; OccupancyUnits,'Tenant Occupancy'!NI$5:NI23}),0,2)&lt;&gt;""""),2,FALSE),IF(NH12=TODAY(),""Today"",)))))"),"")</f>
        <v/>
      </c>
      <c r="NI15" s="3" t="str">
        <f>IFERROR(__xludf.DUMMYFUNCTION("IF(ISBLANK($A15),, IF((ARRAYFORMULA(SUM(COUNTIFS(OccupancyAddresses,$A15,OccupancyUnits, $B15, 'Tenant Occupancy'!NJ$5:NJ23,{""&gt;0"",""Occupied"",""Late""}))))&gt;1,""Multiple Bookings"", IF(SUMIFS( 'Tenant Occupancy'!NJ$5:NJ23,OccupancyUnits,$B15,OccupancyAd"&amp;"dresses,$A15)&gt;0,SUMIFS('Tenant Occupancy'!NJ$5:NJ23,OccupancyUnits,$B15,OccupancyAddresses,$A15),IFERROR(VLOOKUP($A15&amp;"" ""&amp;$B15, FILTER(ARRAYFORMULA({OccupancyAddresses&amp;"" ""&amp; OccupancyUnits,'Tenant Occupancy'!NJ$5:NJ23}),INDEX(ARRAYFORMULA({OccupancyAdd"&amp;"resses&amp;"" ""&amp; OccupancyUnits,'Tenant Occupancy'!NJ$5:NJ23}),0,2)&lt;&gt;""""),2,FALSE),IF(NI12=TODAY(),""Today"",)))))"),"")</f>
        <v/>
      </c>
      <c r="NJ15" s="3" t="str">
        <f>IFERROR(__xludf.DUMMYFUNCTION("IF(ISBLANK($A15),, IF((ARRAYFORMULA(SUM(COUNTIFS(OccupancyAddresses,$A15,OccupancyUnits, $B15, 'Tenant Occupancy'!NK$5:NK23,{""&gt;0"",""Occupied"",""Late""}))))&gt;1,""Multiple Bookings"", IF(SUMIFS( 'Tenant Occupancy'!NK$5:NK23,OccupancyUnits,$B15,OccupancyAd"&amp;"dresses,$A15)&gt;0,SUMIFS('Tenant Occupancy'!NK$5:NK23,OccupancyUnits,$B15,OccupancyAddresses,$A15),IFERROR(VLOOKUP($A15&amp;"" ""&amp;$B15, FILTER(ARRAYFORMULA({OccupancyAddresses&amp;"" ""&amp; OccupancyUnits,'Tenant Occupancy'!NK$5:NK23}),INDEX(ARRAYFORMULA({OccupancyAdd"&amp;"resses&amp;"" ""&amp; OccupancyUnits,'Tenant Occupancy'!NK$5:NK23}),0,2)&lt;&gt;""""),2,FALSE),IF(NJ12=TODAY(),""Today"",)))))"),"")</f>
        <v/>
      </c>
      <c r="NK15" s="3" t="str">
        <f>IFERROR(__xludf.DUMMYFUNCTION("IF(ISBLANK($A15),, IF((ARRAYFORMULA(SUM(COUNTIFS(OccupancyAddresses,$A15,OccupancyUnits, $B15, 'Tenant Occupancy'!NL$5:NL23,{""&gt;0"",""Occupied"",""Late""}))))&gt;1,""Multiple Bookings"", IF(SUMIFS( 'Tenant Occupancy'!NL$5:NL23,OccupancyUnits,$B15,OccupancyAd"&amp;"dresses,$A15)&gt;0,SUMIFS('Tenant Occupancy'!NL$5:NL23,OccupancyUnits,$B15,OccupancyAddresses,$A15),IFERROR(VLOOKUP($A15&amp;"" ""&amp;$B15, FILTER(ARRAYFORMULA({OccupancyAddresses&amp;"" ""&amp; OccupancyUnits,'Tenant Occupancy'!NL$5:NL23}),INDEX(ARRAYFORMULA({OccupancyAdd"&amp;"resses&amp;"" ""&amp; OccupancyUnits,'Tenant Occupancy'!NL$5:NL23}),0,2)&lt;&gt;""""),2,FALSE),IF(NK12=TODAY(),""Today"",)))))"),"")</f>
        <v/>
      </c>
      <c r="NL15" s="3" t="str">
        <f>IFERROR(__xludf.DUMMYFUNCTION("IF(ISBLANK($A15),, IF((ARRAYFORMULA(SUM(COUNTIFS(OccupancyAddresses,$A15,OccupancyUnits, $B15, 'Tenant Occupancy'!NM$5:NM23,{""&gt;0"",""Occupied"",""Late""}))))&gt;1,""Multiple Bookings"", IF(SUMIFS( 'Tenant Occupancy'!NM$5:NM23,OccupancyUnits,$B15,OccupancyAd"&amp;"dresses,$A15)&gt;0,SUMIFS('Tenant Occupancy'!NM$5:NM23,OccupancyUnits,$B15,OccupancyAddresses,$A15),IFERROR(VLOOKUP($A15&amp;"" ""&amp;$B15, FILTER(ARRAYFORMULA({OccupancyAddresses&amp;"" ""&amp; OccupancyUnits,'Tenant Occupancy'!NM$5:NM23}),INDEX(ARRAYFORMULA({OccupancyAdd"&amp;"resses&amp;"" ""&amp; OccupancyUnits,'Tenant Occupancy'!NM$5:NM23}),0,2)&lt;&gt;""""),2,FALSE),IF(NL12=TODAY(),""Today"",)))))"),"")</f>
        <v/>
      </c>
      <c r="NM15" s="3" t="str">
        <f>IFERROR(__xludf.DUMMYFUNCTION("IF(ISBLANK($A15),, IF((ARRAYFORMULA(SUM(COUNTIFS(OccupancyAddresses,$A15,OccupancyUnits, $B15, 'Tenant Occupancy'!NN$5:NN23,{""&gt;0"",""Occupied"",""Late""}))))&gt;1,""Multiple Bookings"", IF(SUMIFS( 'Tenant Occupancy'!NN$5:NN23,OccupancyUnits,$B15,OccupancyAd"&amp;"dresses,$A15)&gt;0,SUMIFS('Tenant Occupancy'!NN$5:NN23,OccupancyUnits,$B15,OccupancyAddresses,$A15),IFERROR(VLOOKUP($A15&amp;"" ""&amp;$B15, FILTER(ARRAYFORMULA({OccupancyAddresses&amp;"" ""&amp; OccupancyUnits,'Tenant Occupancy'!NN$5:NN23}),INDEX(ARRAYFORMULA({OccupancyAdd"&amp;"resses&amp;"" ""&amp; OccupancyUnits,'Tenant Occupancy'!NN$5:NN23}),0,2)&lt;&gt;""""),2,FALSE),IF(NM12=TODAY(),""Today"",)))))"),"")</f>
        <v/>
      </c>
      <c r="NN15" s="3" t="str">
        <f>IFERROR(__xludf.DUMMYFUNCTION("IF(ISBLANK($A15),, IF((ARRAYFORMULA(SUM(COUNTIFS(OccupancyAddresses,$A15,OccupancyUnits, $B15, 'Tenant Occupancy'!NO$5:NO23,{""&gt;0"",""Occupied"",""Late""}))))&gt;1,""Multiple Bookings"", IF(SUMIFS( 'Tenant Occupancy'!NO$5:NO23,OccupancyUnits,$B15,OccupancyAd"&amp;"dresses,$A15)&gt;0,SUMIFS('Tenant Occupancy'!NO$5:NO23,OccupancyUnits,$B15,OccupancyAddresses,$A15),IFERROR(VLOOKUP($A15&amp;"" ""&amp;$B15, FILTER(ARRAYFORMULA({OccupancyAddresses&amp;"" ""&amp; OccupancyUnits,'Tenant Occupancy'!NO$5:NO23}),INDEX(ARRAYFORMULA({OccupancyAdd"&amp;"resses&amp;"" ""&amp; OccupancyUnits,'Tenant Occupancy'!NO$5:NO23}),0,2)&lt;&gt;""""),2,FALSE),IF(NN12=TODAY(),""Today"",)))))"),"")</f>
        <v/>
      </c>
      <c r="NO15" s="3" t="str">
        <f>IFERROR(__xludf.DUMMYFUNCTION("IF(ISBLANK($A15),, IF((ARRAYFORMULA(SUM(COUNTIFS(OccupancyAddresses,$A15,OccupancyUnits, $B15, 'Tenant Occupancy'!NP$5:NP23,{""&gt;0"",""Occupied"",""Late""}))))&gt;1,""Multiple Bookings"", IF(SUMIFS( 'Tenant Occupancy'!NP$5:NP23,OccupancyUnits,$B15,OccupancyAd"&amp;"dresses,$A15)&gt;0,SUMIFS('Tenant Occupancy'!NP$5:NP23,OccupancyUnits,$B15,OccupancyAddresses,$A15),IFERROR(VLOOKUP($A15&amp;"" ""&amp;$B15, FILTER(ARRAYFORMULA({OccupancyAddresses&amp;"" ""&amp; OccupancyUnits,'Tenant Occupancy'!NP$5:NP23}),INDEX(ARRAYFORMULA({OccupancyAdd"&amp;"resses&amp;"" ""&amp; OccupancyUnits,'Tenant Occupancy'!NP$5:NP23}),0,2)&lt;&gt;""""),2,FALSE),IF(NO12=TODAY(),""Today"",)))))"),"")</f>
        <v/>
      </c>
      <c r="NP15" s="3" t="str">
        <f>IFERROR(__xludf.DUMMYFUNCTION("IF(ISBLANK($A15),, IF((ARRAYFORMULA(SUM(COUNTIFS(OccupancyAddresses,$A15,OccupancyUnits, $B15, 'Tenant Occupancy'!NQ$5:NQ23,{""&gt;0"",""Occupied"",""Late""}))))&gt;1,""Multiple Bookings"", IF(SUMIFS( 'Tenant Occupancy'!NQ$5:NQ23,OccupancyUnits,$B15,OccupancyAd"&amp;"dresses,$A15)&gt;0,SUMIFS('Tenant Occupancy'!NQ$5:NQ23,OccupancyUnits,$B15,OccupancyAddresses,$A15),IFERROR(VLOOKUP($A15&amp;"" ""&amp;$B15, FILTER(ARRAYFORMULA({OccupancyAddresses&amp;"" ""&amp; OccupancyUnits,'Tenant Occupancy'!NQ$5:NQ23}),INDEX(ARRAYFORMULA({OccupancyAdd"&amp;"resses&amp;"" ""&amp; OccupancyUnits,'Tenant Occupancy'!NQ$5:NQ23}),0,2)&lt;&gt;""""),2,FALSE),IF(NP12=TODAY(),""Today"",)))))"),"")</f>
        <v/>
      </c>
      <c r="NQ15" s="3" t="str">
        <f>IFERROR(__xludf.DUMMYFUNCTION("IF(ISBLANK($A15),, IF((ARRAYFORMULA(SUM(COUNTIFS(OccupancyAddresses,$A15,OccupancyUnits, $B15, 'Tenant Occupancy'!NR$5:NR23,{""&gt;0"",""Occupied"",""Late""}))))&gt;1,""Multiple Bookings"", IF(SUMIFS( 'Tenant Occupancy'!NR$5:NR23,OccupancyUnits,$B15,OccupancyAd"&amp;"dresses,$A15)&gt;0,SUMIFS('Tenant Occupancy'!NR$5:NR23,OccupancyUnits,$B15,OccupancyAddresses,$A15),IFERROR(VLOOKUP($A15&amp;"" ""&amp;$B15, FILTER(ARRAYFORMULA({OccupancyAddresses&amp;"" ""&amp; OccupancyUnits,'Tenant Occupancy'!NR$5:NR23}),INDEX(ARRAYFORMULA({OccupancyAdd"&amp;"resses&amp;"" ""&amp; OccupancyUnits,'Tenant Occupancy'!NR$5:NR23}),0,2)&lt;&gt;""""),2,FALSE),IF(NQ12=TODAY(),""Today"",)))))"),"")</f>
        <v/>
      </c>
      <c r="NR15" s="3" t="str">
        <f>IFERROR(__xludf.DUMMYFUNCTION("IF(ISBLANK($A15),, IF((ARRAYFORMULA(SUM(COUNTIFS(OccupancyAddresses,$A15,OccupancyUnits, $B15, 'Tenant Occupancy'!NS$5:NS23,{""&gt;0"",""Occupied"",""Late""}))))&gt;1,""Multiple Bookings"", IF(SUMIFS( 'Tenant Occupancy'!NS$5:NS23,OccupancyUnits,$B15,OccupancyAd"&amp;"dresses,$A15)&gt;0,SUMIFS('Tenant Occupancy'!NS$5:NS23,OccupancyUnits,$B15,OccupancyAddresses,$A15),IFERROR(VLOOKUP($A15&amp;"" ""&amp;$B15, FILTER(ARRAYFORMULA({OccupancyAddresses&amp;"" ""&amp; OccupancyUnits,'Tenant Occupancy'!NS$5:NS23}),INDEX(ARRAYFORMULA({OccupancyAdd"&amp;"resses&amp;"" ""&amp; OccupancyUnits,'Tenant Occupancy'!NS$5:NS23}),0,2)&lt;&gt;""""),2,FALSE),IF(NR12=TODAY(),""Today"",)))))"),"")</f>
        <v/>
      </c>
      <c r="NS15" s="3" t="str">
        <f>IFERROR(__xludf.DUMMYFUNCTION("IF(ISBLANK($A15),, IF((ARRAYFORMULA(SUM(COUNTIFS(OccupancyAddresses,$A15,OccupancyUnits, $B15, 'Tenant Occupancy'!NT$5:NT23,{""&gt;0"",""Occupied"",""Late""}))))&gt;1,""Multiple Bookings"", IF(SUMIFS( 'Tenant Occupancy'!NT$5:NT23,OccupancyUnits,$B15,OccupancyAd"&amp;"dresses,$A15)&gt;0,SUMIFS('Tenant Occupancy'!NT$5:NT23,OccupancyUnits,$B15,OccupancyAddresses,$A15),IFERROR(VLOOKUP($A15&amp;"" ""&amp;$B15, FILTER(ARRAYFORMULA({OccupancyAddresses&amp;"" ""&amp; OccupancyUnits,'Tenant Occupancy'!NT$5:NT23}),INDEX(ARRAYFORMULA({OccupancyAdd"&amp;"resses&amp;"" ""&amp; OccupancyUnits,'Tenant Occupancy'!NT$5:NT23}),0,2)&lt;&gt;""""),2,FALSE),IF(NS12=TODAY(),""Today"",)))))"),"")</f>
        <v/>
      </c>
      <c r="NT15" s="3" t="str">
        <f>IFERROR(__xludf.DUMMYFUNCTION("IF(ISBLANK($A15),, IF((ARRAYFORMULA(SUM(COUNTIFS(OccupancyAddresses,$A15,OccupancyUnits, $B15, 'Tenant Occupancy'!NU$5:NU23,{""&gt;0"",""Occupied"",""Late""}))))&gt;1,""Multiple Bookings"", IF(SUMIFS( 'Tenant Occupancy'!NU$5:NU23,OccupancyUnits,$B15,OccupancyAd"&amp;"dresses,$A15)&gt;0,SUMIFS('Tenant Occupancy'!NU$5:NU23,OccupancyUnits,$B15,OccupancyAddresses,$A15),IFERROR(VLOOKUP($A15&amp;"" ""&amp;$B15, FILTER(ARRAYFORMULA({OccupancyAddresses&amp;"" ""&amp; OccupancyUnits,'Tenant Occupancy'!NU$5:NU23}),INDEX(ARRAYFORMULA({OccupancyAdd"&amp;"resses&amp;"" ""&amp; OccupancyUnits,'Tenant Occupancy'!NU$5:NU23}),0,2)&lt;&gt;""""),2,FALSE),IF(NT12=TODAY(),""Today"",)))))"),"")</f>
        <v/>
      </c>
      <c r="NU15" s="3" t="str">
        <f>IFERROR(__xludf.DUMMYFUNCTION("IF(ISBLANK($A15),, IF((ARRAYFORMULA(SUM(COUNTIFS(OccupancyAddresses,$A15,OccupancyUnits, $B15, 'Tenant Occupancy'!NV$5:NV23,{""&gt;0"",""Occupied"",""Late""}))))&gt;1,""Multiple Bookings"", IF(SUMIFS( 'Tenant Occupancy'!NV$5:NV23,OccupancyUnits,$B15,OccupancyAd"&amp;"dresses,$A15)&gt;0,SUMIFS('Tenant Occupancy'!NV$5:NV23,OccupancyUnits,$B15,OccupancyAddresses,$A15),IFERROR(VLOOKUP($A15&amp;"" ""&amp;$B15, FILTER(ARRAYFORMULA({OccupancyAddresses&amp;"" ""&amp; OccupancyUnits,'Tenant Occupancy'!NV$5:NV23}),INDEX(ARRAYFORMULA({OccupancyAdd"&amp;"resses&amp;"" ""&amp; OccupancyUnits,'Tenant Occupancy'!NV$5:NV23}),0,2)&lt;&gt;""""),2,FALSE),IF(NU12=TODAY(),""Today"",)))))"),"")</f>
        <v/>
      </c>
      <c r="NV15" s="3" t="str">
        <f>IFERROR(__xludf.DUMMYFUNCTION("IF(ISBLANK($A15),, IF((ARRAYFORMULA(SUM(COUNTIFS(OccupancyAddresses,$A15,OccupancyUnits, $B15, 'Tenant Occupancy'!NW$5:NW23,{""&gt;0"",""Occupied"",""Late""}))))&gt;1,""Multiple Bookings"", IF(SUMIFS( 'Tenant Occupancy'!NW$5:NW23,OccupancyUnits,$B15,OccupancyAd"&amp;"dresses,$A15)&gt;0,SUMIFS('Tenant Occupancy'!NW$5:NW23,OccupancyUnits,$B15,OccupancyAddresses,$A15),IFERROR(VLOOKUP($A15&amp;"" ""&amp;$B15, FILTER(ARRAYFORMULA({OccupancyAddresses&amp;"" ""&amp; OccupancyUnits,'Tenant Occupancy'!NW$5:NW23}),INDEX(ARRAYFORMULA({OccupancyAdd"&amp;"resses&amp;"" ""&amp; OccupancyUnits,'Tenant Occupancy'!NW$5:NW23}),0,2)&lt;&gt;""""),2,FALSE),IF(NV12=TODAY(),""Today"",)))))"),"")</f>
        <v/>
      </c>
      <c r="NW15" s="3" t="str">
        <f>IFERROR(__xludf.DUMMYFUNCTION("IF(ISBLANK($A15),, IF((ARRAYFORMULA(SUM(COUNTIFS(OccupancyAddresses,$A15,OccupancyUnits, $B15, 'Tenant Occupancy'!NX$5:NX23,{""&gt;0"",""Occupied"",""Late""}))))&gt;1,""Multiple Bookings"", IF(SUMIFS( 'Tenant Occupancy'!NX$5:NX23,OccupancyUnits,$B15,OccupancyAd"&amp;"dresses,$A15)&gt;0,SUMIFS('Tenant Occupancy'!NX$5:NX23,OccupancyUnits,$B15,OccupancyAddresses,$A15),IFERROR(VLOOKUP($A15&amp;"" ""&amp;$B15, FILTER(ARRAYFORMULA({OccupancyAddresses&amp;"" ""&amp; OccupancyUnits,'Tenant Occupancy'!NX$5:NX23}),INDEX(ARRAYFORMULA({OccupancyAdd"&amp;"resses&amp;"" ""&amp; OccupancyUnits,'Tenant Occupancy'!NX$5:NX23}),0,2)&lt;&gt;""""),2,FALSE),IF(NW12=TODAY(),""Today"",)))))"),"")</f>
        <v/>
      </c>
      <c r="NX15" s="3" t="str">
        <f>IFERROR(__xludf.DUMMYFUNCTION("IF(ISBLANK($A15),, IF((ARRAYFORMULA(SUM(COUNTIFS(OccupancyAddresses,$A15,OccupancyUnits, $B15, 'Tenant Occupancy'!NY$5:NY23,{""&gt;0"",""Occupied"",""Late""}))))&gt;1,""Multiple Bookings"", IF(SUMIFS( 'Tenant Occupancy'!NY$5:NY23,OccupancyUnits,$B15,OccupancyAd"&amp;"dresses,$A15)&gt;0,SUMIFS('Tenant Occupancy'!NY$5:NY23,OccupancyUnits,$B15,OccupancyAddresses,$A15),IFERROR(VLOOKUP($A15&amp;"" ""&amp;$B15, FILTER(ARRAYFORMULA({OccupancyAddresses&amp;"" ""&amp; OccupancyUnits,'Tenant Occupancy'!NY$5:NY23}),INDEX(ARRAYFORMULA({OccupancyAdd"&amp;"resses&amp;"" ""&amp; OccupancyUnits,'Tenant Occupancy'!NY$5:NY23}),0,2)&lt;&gt;""""),2,FALSE),IF(NX12=TODAY(),""Today"",)))))"),"")</f>
        <v/>
      </c>
      <c r="NY15" s="3" t="str">
        <f>IFERROR(__xludf.DUMMYFUNCTION("IF(ISBLANK($A15),, IF((ARRAYFORMULA(SUM(COUNTIFS(OccupancyAddresses,$A15,OccupancyUnits, $B15, 'Tenant Occupancy'!NZ$5:NZ23,{""&gt;0"",""Occupied"",""Late""}))))&gt;1,""Multiple Bookings"", IF(SUMIFS( 'Tenant Occupancy'!NZ$5:NZ23,OccupancyUnits,$B15,OccupancyAd"&amp;"dresses,$A15)&gt;0,SUMIFS('Tenant Occupancy'!NZ$5:NZ23,OccupancyUnits,$B15,OccupancyAddresses,$A15),IFERROR(VLOOKUP($A15&amp;"" ""&amp;$B15, FILTER(ARRAYFORMULA({OccupancyAddresses&amp;"" ""&amp; OccupancyUnits,'Tenant Occupancy'!NZ$5:NZ23}),INDEX(ARRAYFORMULA({OccupancyAdd"&amp;"resses&amp;"" ""&amp; OccupancyUnits,'Tenant Occupancy'!NZ$5:NZ23}),0,2)&lt;&gt;""""),2,FALSE),IF(NY12=TODAY(),""Today"",)))))"),"")</f>
        <v/>
      </c>
      <c r="NZ15" s="3" t="str">
        <f>IFERROR(__xludf.DUMMYFUNCTION("IF(ISBLANK($A15),, IF((ARRAYFORMULA(SUM(COUNTIFS(OccupancyAddresses,$A15,OccupancyUnits, $B15, 'Tenant Occupancy'!OA$5:OA23,{""&gt;0"",""Occupied"",""Late""}))))&gt;1,""Multiple Bookings"", IF(SUMIFS( 'Tenant Occupancy'!OA$5:OA23,OccupancyUnits,$B15,OccupancyAd"&amp;"dresses,$A15)&gt;0,SUMIFS('Tenant Occupancy'!OA$5:OA23,OccupancyUnits,$B15,OccupancyAddresses,$A15),IFERROR(VLOOKUP($A15&amp;"" ""&amp;$B15, FILTER(ARRAYFORMULA({OccupancyAddresses&amp;"" ""&amp; OccupancyUnits,'Tenant Occupancy'!OA$5:OA23}),INDEX(ARRAYFORMULA({OccupancyAdd"&amp;"resses&amp;"" ""&amp; OccupancyUnits,'Tenant Occupancy'!OA$5:OA23}),0,2)&lt;&gt;""""),2,FALSE),IF(NZ12=TODAY(),""Today"",)))))"),"")</f>
        <v/>
      </c>
      <c r="OA15" s="3" t="str">
        <f>IFERROR(__xludf.DUMMYFUNCTION("IF(ISBLANK($A15),, IF((ARRAYFORMULA(SUM(COUNTIFS(OccupancyAddresses,$A15,OccupancyUnits, $B15, 'Tenant Occupancy'!OB$5:OB23,{""&gt;0"",""Occupied"",""Late""}))))&gt;1,""Multiple Bookings"", IF(SUMIFS( 'Tenant Occupancy'!OB$5:OB23,OccupancyUnits,$B15,OccupancyAd"&amp;"dresses,$A15)&gt;0,SUMIFS('Tenant Occupancy'!OB$5:OB23,OccupancyUnits,$B15,OccupancyAddresses,$A15),IFERROR(VLOOKUP($A15&amp;"" ""&amp;$B15, FILTER(ARRAYFORMULA({OccupancyAddresses&amp;"" ""&amp; OccupancyUnits,'Tenant Occupancy'!OB$5:OB23}),INDEX(ARRAYFORMULA({OccupancyAdd"&amp;"resses&amp;"" ""&amp; OccupancyUnits,'Tenant Occupancy'!OB$5:OB23}),0,2)&lt;&gt;""""),2,FALSE),IF(OA12=TODAY(),""Today"",)))))"),"")</f>
        <v/>
      </c>
      <c r="OB15" s="3" t="str">
        <f>IFERROR(__xludf.DUMMYFUNCTION("IF(ISBLANK($A15),, IF((ARRAYFORMULA(SUM(COUNTIFS(OccupancyAddresses,$A15,OccupancyUnits, $B15, 'Tenant Occupancy'!OC$5:OC23,{""&gt;0"",""Occupied"",""Late""}))))&gt;1,""Multiple Bookings"", IF(SUMIFS( 'Tenant Occupancy'!OC$5:OC23,OccupancyUnits,$B15,OccupancyAd"&amp;"dresses,$A15)&gt;0,SUMIFS('Tenant Occupancy'!OC$5:OC23,OccupancyUnits,$B15,OccupancyAddresses,$A15),IFERROR(VLOOKUP($A15&amp;"" ""&amp;$B15, FILTER(ARRAYFORMULA({OccupancyAddresses&amp;"" ""&amp; OccupancyUnits,'Tenant Occupancy'!OC$5:OC23}),INDEX(ARRAYFORMULA({OccupancyAdd"&amp;"resses&amp;"" ""&amp; OccupancyUnits,'Tenant Occupancy'!OC$5:OC23}),0,2)&lt;&gt;""""),2,FALSE),IF(OB12=TODAY(),""Today"",)))))"),"")</f>
        <v/>
      </c>
      <c r="OC15" s="3" t="str">
        <f>IFERROR(__xludf.DUMMYFUNCTION("IF(ISBLANK($A15),, IF((ARRAYFORMULA(SUM(COUNTIFS(OccupancyAddresses,$A15,OccupancyUnits, $B15, 'Tenant Occupancy'!OD$5:OD23,{""&gt;0"",""Occupied"",""Late""}))))&gt;1,""Multiple Bookings"", IF(SUMIFS( 'Tenant Occupancy'!OD$5:OD23,OccupancyUnits,$B15,OccupancyAd"&amp;"dresses,$A15)&gt;0,SUMIFS('Tenant Occupancy'!OD$5:OD23,OccupancyUnits,$B15,OccupancyAddresses,$A15),IFERROR(VLOOKUP($A15&amp;"" ""&amp;$B15, FILTER(ARRAYFORMULA({OccupancyAddresses&amp;"" ""&amp; OccupancyUnits,'Tenant Occupancy'!OD$5:OD23}),INDEX(ARRAYFORMULA({OccupancyAdd"&amp;"resses&amp;"" ""&amp; OccupancyUnits,'Tenant Occupancy'!OD$5:OD23}),0,2)&lt;&gt;""""),2,FALSE),IF(OC12=TODAY(),""Today"",)))))"),"")</f>
        <v/>
      </c>
      <c r="OD15" s="3" t="str">
        <f>IFERROR(__xludf.DUMMYFUNCTION("IF(ISBLANK($A15),, IF((ARRAYFORMULA(SUM(COUNTIFS(OccupancyAddresses,$A15,OccupancyUnits, $B15, 'Tenant Occupancy'!OE$5:OE23,{""&gt;0"",""Occupied"",""Late""}))))&gt;1,""Multiple Bookings"", IF(SUMIFS( 'Tenant Occupancy'!OE$5:OE23,OccupancyUnits,$B15,OccupancyAd"&amp;"dresses,$A15)&gt;0,SUMIFS('Tenant Occupancy'!OE$5:OE23,OccupancyUnits,$B15,OccupancyAddresses,$A15),IFERROR(VLOOKUP($A15&amp;"" ""&amp;$B15, FILTER(ARRAYFORMULA({OccupancyAddresses&amp;"" ""&amp; OccupancyUnits,'Tenant Occupancy'!OE$5:OE23}),INDEX(ARRAYFORMULA({OccupancyAdd"&amp;"resses&amp;"" ""&amp; OccupancyUnits,'Tenant Occupancy'!OE$5:OE23}),0,2)&lt;&gt;""""),2,FALSE),IF(OD12=TODAY(),""Today"",)))))"),"")</f>
        <v/>
      </c>
      <c r="OE15" s="3" t="str">
        <f>IFERROR(__xludf.DUMMYFUNCTION("IF(ISBLANK($A15),, IF((ARRAYFORMULA(SUM(COUNTIFS(OccupancyAddresses,$A15,OccupancyUnits, $B15, 'Tenant Occupancy'!OF$5:OF23,{""&gt;0"",""Occupied"",""Late""}))))&gt;1,""Multiple Bookings"", IF(SUMIFS( 'Tenant Occupancy'!OF$5:OF23,OccupancyUnits,$B15,OccupancyAd"&amp;"dresses,$A15)&gt;0,SUMIFS('Tenant Occupancy'!OF$5:OF23,OccupancyUnits,$B15,OccupancyAddresses,$A15),IFERROR(VLOOKUP($A15&amp;"" ""&amp;$B15, FILTER(ARRAYFORMULA({OccupancyAddresses&amp;"" ""&amp; OccupancyUnits,'Tenant Occupancy'!OF$5:OF23}),INDEX(ARRAYFORMULA({OccupancyAdd"&amp;"resses&amp;"" ""&amp; OccupancyUnits,'Tenant Occupancy'!OF$5:OF23}),0,2)&lt;&gt;""""),2,FALSE),IF(OE12=TODAY(),""Today"",)))))"),"")</f>
        <v/>
      </c>
      <c r="OF15" s="3" t="str">
        <f>IFERROR(__xludf.DUMMYFUNCTION("IF(ISBLANK($A15),, IF((ARRAYFORMULA(SUM(COUNTIFS(OccupancyAddresses,$A15,OccupancyUnits, $B15, 'Tenant Occupancy'!OG$5:OG23,{""&gt;0"",""Occupied"",""Late""}))))&gt;1,""Multiple Bookings"", IF(SUMIFS( 'Tenant Occupancy'!OG$5:OG23,OccupancyUnits,$B15,OccupancyAd"&amp;"dresses,$A15)&gt;0,SUMIFS('Tenant Occupancy'!OG$5:OG23,OccupancyUnits,$B15,OccupancyAddresses,$A15),IFERROR(VLOOKUP($A15&amp;"" ""&amp;$B15, FILTER(ARRAYFORMULA({OccupancyAddresses&amp;"" ""&amp; OccupancyUnits,'Tenant Occupancy'!OG$5:OG23}),INDEX(ARRAYFORMULA({OccupancyAdd"&amp;"resses&amp;"" ""&amp; OccupancyUnits,'Tenant Occupancy'!OG$5:OG23}),0,2)&lt;&gt;""""),2,FALSE),IF(OF12=TODAY(),""Today"",)))))"),"")</f>
        <v/>
      </c>
      <c r="OG15" s="3" t="str">
        <f>IFERROR(__xludf.DUMMYFUNCTION("IF(ISBLANK($A15),, IF((ARRAYFORMULA(SUM(COUNTIFS(OccupancyAddresses,$A15,OccupancyUnits, $B15, 'Tenant Occupancy'!OH$5:OH23,{""&gt;0"",""Occupied"",""Late""}))))&gt;1,""Multiple Bookings"", IF(SUMIFS( 'Tenant Occupancy'!OH$5:OH23,OccupancyUnits,$B15,OccupancyAd"&amp;"dresses,$A15)&gt;0,SUMIFS('Tenant Occupancy'!OH$5:OH23,OccupancyUnits,$B15,OccupancyAddresses,$A15),IFERROR(VLOOKUP($A15&amp;"" ""&amp;$B15, FILTER(ARRAYFORMULA({OccupancyAddresses&amp;"" ""&amp; OccupancyUnits,'Tenant Occupancy'!OH$5:OH23}),INDEX(ARRAYFORMULA({OccupancyAdd"&amp;"resses&amp;"" ""&amp; OccupancyUnits,'Tenant Occupancy'!OH$5:OH23}),0,2)&lt;&gt;""""),2,FALSE),IF(OG12=TODAY(),""Today"",)))))"),"")</f>
        <v/>
      </c>
      <c r="OH15" s="3" t="str">
        <f>IFERROR(__xludf.DUMMYFUNCTION("IF(ISBLANK($A15),, IF((ARRAYFORMULA(SUM(COUNTIFS(OccupancyAddresses,$A15,OccupancyUnits, $B15, 'Tenant Occupancy'!OI$5:OI23,{""&gt;0"",""Occupied"",""Late""}))))&gt;1,""Multiple Bookings"", IF(SUMIFS( 'Tenant Occupancy'!OI$5:OI23,OccupancyUnits,$B15,OccupancyAd"&amp;"dresses,$A15)&gt;0,SUMIFS('Tenant Occupancy'!OI$5:OI23,OccupancyUnits,$B15,OccupancyAddresses,$A15),IFERROR(VLOOKUP($A15&amp;"" ""&amp;$B15, FILTER(ARRAYFORMULA({OccupancyAddresses&amp;"" ""&amp; OccupancyUnits,'Tenant Occupancy'!OI$5:OI23}),INDEX(ARRAYFORMULA({OccupancyAdd"&amp;"resses&amp;"" ""&amp; OccupancyUnits,'Tenant Occupancy'!OI$5:OI23}),0,2)&lt;&gt;""""),2,FALSE),IF(OH12=TODAY(),""Today"",)))))"),"")</f>
        <v/>
      </c>
      <c r="OI15" s="3" t="str">
        <f>IFERROR(__xludf.DUMMYFUNCTION("IF(ISBLANK($A15),, IF((ARRAYFORMULA(SUM(COUNTIFS(OccupancyAddresses,$A15,OccupancyUnits, $B15, 'Tenant Occupancy'!OJ$5:OJ23,{""&gt;0"",""Occupied"",""Late""}))))&gt;1,""Multiple Bookings"", IF(SUMIFS( 'Tenant Occupancy'!OJ$5:OJ23,OccupancyUnits,$B15,OccupancyAd"&amp;"dresses,$A15)&gt;0,SUMIFS('Tenant Occupancy'!OJ$5:OJ23,OccupancyUnits,$B15,OccupancyAddresses,$A15),IFERROR(VLOOKUP($A15&amp;"" ""&amp;$B15, FILTER(ARRAYFORMULA({OccupancyAddresses&amp;"" ""&amp; OccupancyUnits,'Tenant Occupancy'!OJ$5:OJ23}),INDEX(ARRAYFORMULA({OccupancyAdd"&amp;"resses&amp;"" ""&amp; OccupancyUnits,'Tenant Occupancy'!OJ$5:OJ23}),0,2)&lt;&gt;""""),2,FALSE),IF(OI12=TODAY(),""Today"",)))))"),"")</f>
        <v/>
      </c>
      <c r="OJ15" s="3" t="str">
        <f>IFERROR(__xludf.DUMMYFUNCTION("IF(ISBLANK($A15),, IF((ARRAYFORMULA(SUM(COUNTIFS(OccupancyAddresses,$A15,OccupancyUnits, $B15, 'Tenant Occupancy'!OK$5:OK23,{""&gt;0"",""Occupied"",""Late""}))))&gt;1,""Multiple Bookings"", IF(SUMIFS( 'Tenant Occupancy'!OK$5:OK23,OccupancyUnits,$B15,OccupancyAd"&amp;"dresses,$A15)&gt;0,SUMIFS('Tenant Occupancy'!OK$5:OK23,OccupancyUnits,$B15,OccupancyAddresses,$A15),IFERROR(VLOOKUP($A15&amp;"" ""&amp;$B15, FILTER(ARRAYFORMULA({OccupancyAddresses&amp;"" ""&amp; OccupancyUnits,'Tenant Occupancy'!OK$5:OK23}),INDEX(ARRAYFORMULA({OccupancyAdd"&amp;"resses&amp;"" ""&amp; OccupancyUnits,'Tenant Occupancy'!OK$5:OK23}),0,2)&lt;&gt;""""),2,FALSE),IF(OJ12=TODAY(),""Today"",)))))"),"")</f>
        <v/>
      </c>
      <c r="OK15" s="3" t="str">
        <f>IFERROR(__xludf.DUMMYFUNCTION("IF(ISBLANK($A15),, IF((ARRAYFORMULA(SUM(COUNTIFS(OccupancyAddresses,$A15,OccupancyUnits, $B15, 'Tenant Occupancy'!OL$5:OL23,{""&gt;0"",""Occupied"",""Late""}))))&gt;1,""Multiple Bookings"", IF(SUMIFS( 'Tenant Occupancy'!OL$5:OL23,OccupancyUnits,$B15,OccupancyAd"&amp;"dresses,$A15)&gt;0,SUMIFS('Tenant Occupancy'!OL$5:OL23,OccupancyUnits,$B15,OccupancyAddresses,$A15),IFERROR(VLOOKUP($A15&amp;"" ""&amp;$B15, FILTER(ARRAYFORMULA({OccupancyAddresses&amp;"" ""&amp; OccupancyUnits,'Tenant Occupancy'!OL$5:OL23}),INDEX(ARRAYFORMULA({OccupancyAdd"&amp;"resses&amp;"" ""&amp; OccupancyUnits,'Tenant Occupancy'!OL$5:OL23}),0,2)&lt;&gt;""""),2,FALSE),IF(OK12=TODAY(),""Today"",)))))"),"")</f>
        <v/>
      </c>
      <c r="OL15" s="3" t="str">
        <f>IFERROR(__xludf.DUMMYFUNCTION("IF(ISBLANK($A15),, IF((ARRAYFORMULA(SUM(COUNTIFS(OccupancyAddresses,$A15,OccupancyUnits, $B15, 'Tenant Occupancy'!OM$5:OM23,{""&gt;0"",""Occupied"",""Late""}))))&gt;1,""Multiple Bookings"", IF(SUMIFS( 'Tenant Occupancy'!OM$5:OM23,OccupancyUnits,$B15,OccupancyAd"&amp;"dresses,$A15)&gt;0,SUMIFS('Tenant Occupancy'!OM$5:OM23,OccupancyUnits,$B15,OccupancyAddresses,$A15),IFERROR(VLOOKUP($A15&amp;"" ""&amp;$B15, FILTER(ARRAYFORMULA({OccupancyAddresses&amp;"" ""&amp; OccupancyUnits,'Tenant Occupancy'!OM$5:OM23}),INDEX(ARRAYFORMULA({OccupancyAdd"&amp;"resses&amp;"" ""&amp; OccupancyUnits,'Tenant Occupancy'!OM$5:OM23}),0,2)&lt;&gt;""""),2,FALSE),IF(OL12=TODAY(),""Today"",)))))"),"")</f>
        <v/>
      </c>
      <c r="OM15" s="3" t="str">
        <f>IFERROR(__xludf.DUMMYFUNCTION("IF(ISBLANK($A15),, IF((ARRAYFORMULA(SUM(COUNTIFS(OccupancyAddresses,$A15,OccupancyUnits, $B15, 'Tenant Occupancy'!ON$5:ON23,{""&gt;0"",""Occupied"",""Late""}))))&gt;1,""Multiple Bookings"", IF(SUMIFS( 'Tenant Occupancy'!ON$5:ON23,OccupancyUnits,$B15,OccupancyAd"&amp;"dresses,$A15)&gt;0,SUMIFS('Tenant Occupancy'!ON$5:ON23,OccupancyUnits,$B15,OccupancyAddresses,$A15),IFERROR(VLOOKUP($A15&amp;"" ""&amp;$B15, FILTER(ARRAYFORMULA({OccupancyAddresses&amp;"" ""&amp; OccupancyUnits,'Tenant Occupancy'!ON$5:ON23}),INDEX(ARRAYFORMULA({OccupancyAdd"&amp;"resses&amp;"" ""&amp; OccupancyUnits,'Tenant Occupancy'!ON$5:ON23}),0,2)&lt;&gt;""""),2,FALSE),IF(OM12=TODAY(),""Today"",)))))"),"")</f>
        <v/>
      </c>
      <c r="ON15" s="3" t="str">
        <f>IFERROR(__xludf.DUMMYFUNCTION("IF(ISBLANK($A15),, IF((ARRAYFORMULA(SUM(COUNTIFS(OccupancyAddresses,$A15,OccupancyUnits, $B15, 'Tenant Occupancy'!OO$5:OO23,{""&gt;0"",""Occupied"",""Late""}))))&gt;1,""Multiple Bookings"", IF(SUMIFS( 'Tenant Occupancy'!OO$5:OO23,OccupancyUnits,$B15,OccupancyAd"&amp;"dresses,$A15)&gt;0,SUMIFS('Tenant Occupancy'!OO$5:OO23,OccupancyUnits,$B15,OccupancyAddresses,$A15),IFERROR(VLOOKUP($A15&amp;"" ""&amp;$B15, FILTER(ARRAYFORMULA({OccupancyAddresses&amp;"" ""&amp; OccupancyUnits,'Tenant Occupancy'!OO$5:OO23}),INDEX(ARRAYFORMULA({OccupancyAdd"&amp;"resses&amp;"" ""&amp; OccupancyUnits,'Tenant Occupancy'!OO$5:OO23}),0,2)&lt;&gt;""""),2,FALSE),IF(ON12=TODAY(),""Today"",)))))"),"")</f>
        <v/>
      </c>
      <c r="OO15" s="3" t="str">
        <f>IFERROR(__xludf.DUMMYFUNCTION("IF(ISBLANK($A15),, IF((ARRAYFORMULA(SUM(COUNTIFS(OccupancyAddresses,$A15,OccupancyUnits, $B15, 'Tenant Occupancy'!OP$5:OP23,{""&gt;0"",""Occupied"",""Late""}))))&gt;1,""Multiple Bookings"", IF(SUMIFS( 'Tenant Occupancy'!OP$5:OP23,OccupancyUnits,$B15,OccupancyAd"&amp;"dresses,$A15)&gt;0,SUMIFS('Tenant Occupancy'!OP$5:OP23,OccupancyUnits,$B15,OccupancyAddresses,$A15),IFERROR(VLOOKUP($A15&amp;"" ""&amp;$B15, FILTER(ARRAYFORMULA({OccupancyAddresses&amp;"" ""&amp; OccupancyUnits,'Tenant Occupancy'!OP$5:OP23}),INDEX(ARRAYFORMULA({OccupancyAdd"&amp;"resses&amp;"" ""&amp; OccupancyUnits,'Tenant Occupancy'!OP$5:OP23}),0,2)&lt;&gt;""""),2,FALSE),IF(OO12=TODAY(),""Today"",)))))"),"")</f>
        <v/>
      </c>
      <c r="OP15" s="3" t="str">
        <f>IFERROR(__xludf.DUMMYFUNCTION("IF(ISBLANK($A15),, IF((ARRAYFORMULA(SUM(COUNTIFS(OccupancyAddresses,$A15,OccupancyUnits, $B15, 'Tenant Occupancy'!OQ$5:OQ23,{""&gt;0"",""Occupied"",""Late""}))))&gt;1,""Multiple Bookings"", IF(SUMIFS( 'Tenant Occupancy'!OQ$5:OQ23,OccupancyUnits,$B15,OccupancyAd"&amp;"dresses,$A15)&gt;0,SUMIFS('Tenant Occupancy'!OQ$5:OQ23,OccupancyUnits,$B15,OccupancyAddresses,$A15),IFERROR(VLOOKUP($A15&amp;"" ""&amp;$B15, FILTER(ARRAYFORMULA({OccupancyAddresses&amp;"" ""&amp; OccupancyUnits,'Tenant Occupancy'!OQ$5:OQ23}),INDEX(ARRAYFORMULA({OccupancyAdd"&amp;"resses&amp;"" ""&amp; OccupancyUnits,'Tenant Occupancy'!OQ$5:OQ23}),0,2)&lt;&gt;""""),2,FALSE),IF(OP12=TODAY(),""Today"",)))))"),"")</f>
        <v/>
      </c>
      <c r="OQ15" s="3" t="str">
        <f>IFERROR(__xludf.DUMMYFUNCTION("IF(ISBLANK($A15),, IF((ARRAYFORMULA(SUM(COUNTIFS(OccupancyAddresses,$A15,OccupancyUnits, $B15, 'Tenant Occupancy'!OR$5:OR23,{""&gt;0"",""Occupied"",""Late""}))))&gt;1,""Multiple Bookings"", IF(SUMIFS( 'Tenant Occupancy'!OR$5:OR23,OccupancyUnits,$B15,OccupancyAd"&amp;"dresses,$A15)&gt;0,SUMIFS('Tenant Occupancy'!OR$5:OR23,OccupancyUnits,$B15,OccupancyAddresses,$A15),IFERROR(VLOOKUP($A15&amp;"" ""&amp;$B15, FILTER(ARRAYFORMULA({OccupancyAddresses&amp;"" ""&amp; OccupancyUnits,'Tenant Occupancy'!OR$5:OR23}),INDEX(ARRAYFORMULA({OccupancyAdd"&amp;"resses&amp;"" ""&amp; OccupancyUnits,'Tenant Occupancy'!OR$5:OR23}),0,2)&lt;&gt;""""),2,FALSE),IF(OQ12=TODAY(),""Today"",)))))"),"")</f>
        <v/>
      </c>
      <c r="OR15" s="3" t="str">
        <f>IFERROR(__xludf.DUMMYFUNCTION("IF(ISBLANK($A15),, IF((ARRAYFORMULA(SUM(COUNTIFS(OccupancyAddresses,$A15,OccupancyUnits, $B15, 'Tenant Occupancy'!OS$5:OS23,{""&gt;0"",""Occupied"",""Late""}))))&gt;1,""Multiple Bookings"", IF(SUMIFS( 'Tenant Occupancy'!OS$5:OS23,OccupancyUnits,$B15,OccupancyAd"&amp;"dresses,$A15)&gt;0,SUMIFS('Tenant Occupancy'!OS$5:OS23,OccupancyUnits,$B15,OccupancyAddresses,$A15),IFERROR(VLOOKUP($A15&amp;"" ""&amp;$B15, FILTER(ARRAYFORMULA({OccupancyAddresses&amp;"" ""&amp; OccupancyUnits,'Tenant Occupancy'!OS$5:OS23}),INDEX(ARRAYFORMULA({OccupancyAdd"&amp;"resses&amp;"" ""&amp; OccupancyUnits,'Tenant Occupancy'!OS$5:OS23}),0,2)&lt;&gt;""""),2,FALSE),IF(OR12=TODAY(),""Today"",)))))"),"")</f>
        <v/>
      </c>
      <c r="OS15" s="3" t="str">
        <f>IFERROR(__xludf.DUMMYFUNCTION("IF(ISBLANK($A15),, IF((ARRAYFORMULA(SUM(COUNTIFS(OccupancyAddresses,$A15,OccupancyUnits, $B15, 'Tenant Occupancy'!OT$5:OT23,{""&gt;0"",""Occupied"",""Late""}))))&gt;1,""Multiple Bookings"", IF(SUMIFS( 'Tenant Occupancy'!OT$5:OT23,OccupancyUnits,$B15,OccupancyAd"&amp;"dresses,$A15)&gt;0,SUMIFS('Tenant Occupancy'!OT$5:OT23,OccupancyUnits,$B15,OccupancyAddresses,$A15),IFERROR(VLOOKUP($A15&amp;"" ""&amp;$B15, FILTER(ARRAYFORMULA({OccupancyAddresses&amp;"" ""&amp; OccupancyUnits,'Tenant Occupancy'!OT$5:OT23}),INDEX(ARRAYFORMULA({OccupancyAdd"&amp;"resses&amp;"" ""&amp; OccupancyUnits,'Tenant Occupancy'!OT$5:OT23}),0,2)&lt;&gt;""""),2,FALSE),IF(OS12=TODAY(),""Today"",)))))"),"")</f>
        <v/>
      </c>
      <c r="OT15" s="3" t="str">
        <f>IFERROR(__xludf.DUMMYFUNCTION("IF(ISBLANK($A15),, IF((ARRAYFORMULA(SUM(COUNTIFS(OccupancyAddresses,$A15,OccupancyUnits, $B15, 'Tenant Occupancy'!OU$5:OU23,{""&gt;0"",""Occupied"",""Late""}))))&gt;1,""Multiple Bookings"", IF(SUMIFS( 'Tenant Occupancy'!OU$5:OU23,OccupancyUnits,$B15,OccupancyAd"&amp;"dresses,$A15)&gt;0,SUMIFS('Tenant Occupancy'!OU$5:OU23,OccupancyUnits,$B15,OccupancyAddresses,$A15),IFERROR(VLOOKUP($A15&amp;"" ""&amp;$B15, FILTER(ARRAYFORMULA({OccupancyAddresses&amp;"" ""&amp; OccupancyUnits,'Tenant Occupancy'!OU$5:OU23}),INDEX(ARRAYFORMULA({OccupancyAdd"&amp;"resses&amp;"" ""&amp; OccupancyUnits,'Tenant Occupancy'!OU$5:OU23}),0,2)&lt;&gt;""""),2,FALSE),IF(OT12=TODAY(),""Today"",)))))"),"")</f>
        <v/>
      </c>
      <c r="OU15" s="3" t="str">
        <f>IFERROR(__xludf.DUMMYFUNCTION("IF(ISBLANK($A15),, IF((ARRAYFORMULA(SUM(COUNTIFS(OccupancyAddresses,$A15,OccupancyUnits, $B15, 'Tenant Occupancy'!OV$5:OV23,{""&gt;0"",""Occupied"",""Late""}))))&gt;1,""Multiple Bookings"", IF(SUMIFS( 'Tenant Occupancy'!OV$5:OV23,OccupancyUnits,$B15,OccupancyAd"&amp;"dresses,$A15)&gt;0,SUMIFS('Tenant Occupancy'!OV$5:OV23,OccupancyUnits,$B15,OccupancyAddresses,$A15),IFERROR(VLOOKUP($A15&amp;"" ""&amp;$B15, FILTER(ARRAYFORMULA({OccupancyAddresses&amp;"" ""&amp; OccupancyUnits,'Tenant Occupancy'!OV$5:OV23}),INDEX(ARRAYFORMULA({OccupancyAdd"&amp;"resses&amp;"" ""&amp; OccupancyUnits,'Tenant Occupancy'!OV$5:OV23}),0,2)&lt;&gt;""""),2,FALSE),IF(OU12=TODAY(),""Today"",)))))"),"")</f>
        <v/>
      </c>
      <c r="OV15" s="3" t="str">
        <f>IFERROR(__xludf.DUMMYFUNCTION("IF(ISBLANK($A15),, IF((ARRAYFORMULA(SUM(COUNTIFS(OccupancyAddresses,$A15,OccupancyUnits, $B15, 'Tenant Occupancy'!OW$5:OW23,{""&gt;0"",""Occupied"",""Late""}))))&gt;1,""Multiple Bookings"", IF(SUMIFS( 'Tenant Occupancy'!OW$5:OW23,OccupancyUnits,$B15,OccupancyAd"&amp;"dresses,$A15)&gt;0,SUMIFS('Tenant Occupancy'!OW$5:OW23,OccupancyUnits,$B15,OccupancyAddresses,$A15),IFERROR(VLOOKUP($A15&amp;"" ""&amp;$B15, FILTER(ARRAYFORMULA({OccupancyAddresses&amp;"" ""&amp; OccupancyUnits,'Tenant Occupancy'!OW$5:OW23}),INDEX(ARRAYFORMULA({OccupancyAdd"&amp;"resses&amp;"" ""&amp; OccupancyUnits,'Tenant Occupancy'!OW$5:OW23}),0,2)&lt;&gt;""""),2,FALSE),IF(OV12=TODAY(),""Today"",)))))"),"")</f>
        <v/>
      </c>
      <c r="OW15" s="3" t="str">
        <f>IFERROR(__xludf.DUMMYFUNCTION("IF(ISBLANK($A15),, IF((ARRAYFORMULA(SUM(COUNTIFS(OccupancyAddresses,$A15,OccupancyUnits, $B15, 'Tenant Occupancy'!OX$5:OX23,{""&gt;0"",""Occupied"",""Late""}))))&gt;1,""Multiple Bookings"", IF(SUMIFS( 'Tenant Occupancy'!OX$5:OX23,OccupancyUnits,$B15,OccupancyAd"&amp;"dresses,$A15)&gt;0,SUMIFS('Tenant Occupancy'!OX$5:OX23,OccupancyUnits,$B15,OccupancyAddresses,$A15),IFERROR(VLOOKUP($A15&amp;"" ""&amp;$B15, FILTER(ARRAYFORMULA({OccupancyAddresses&amp;"" ""&amp; OccupancyUnits,'Tenant Occupancy'!OX$5:OX23}),INDEX(ARRAYFORMULA({OccupancyAdd"&amp;"resses&amp;"" ""&amp; OccupancyUnits,'Tenant Occupancy'!OX$5:OX23}),0,2)&lt;&gt;""""),2,FALSE),IF(OW12=TODAY(),""Today"",)))))"),"")</f>
        <v/>
      </c>
      <c r="OX15" s="3" t="str">
        <f>IFERROR(__xludf.DUMMYFUNCTION("IF(ISBLANK($A15),, IF((ARRAYFORMULA(SUM(COUNTIFS(OccupancyAddresses,$A15,OccupancyUnits, $B15, 'Tenant Occupancy'!OY$5:OY23,{""&gt;0"",""Occupied"",""Late""}))))&gt;1,""Multiple Bookings"", IF(SUMIFS( 'Tenant Occupancy'!OY$5:OY23,OccupancyUnits,$B15,OccupancyAd"&amp;"dresses,$A15)&gt;0,SUMIFS('Tenant Occupancy'!OY$5:OY23,OccupancyUnits,$B15,OccupancyAddresses,$A15),IFERROR(VLOOKUP($A15&amp;"" ""&amp;$B15, FILTER(ARRAYFORMULA({OccupancyAddresses&amp;"" ""&amp; OccupancyUnits,'Tenant Occupancy'!OY$5:OY23}),INDEX(ARRAYFORMULA({OccupancyAdd"&amp;"resses&amp;"" ""&amp; OccupancyUnits,'Tenant Occupancy'!OY$5:OY23}),0,2)&lt;&gt;""""),2,FALSE),IF(OX12=TODAY(),""Today"",)))))"),"")</f>
        <v/>
      </c>
      <c r="OY15" s="3" t="str">
        <f>IFERROR(__xludf.DUMMYFUNCTION("IF(ISBLANK($A15),, IF((ARRAYFORMULA(SUM(COUNTIFS(OccupancyAddresses,$A15,OccupancyUnits, $B15, 'Tenant Occupancy'!OZ$5:OZ23,{""&gt;0"",""Occupied"",""Late""}))))&gt;1,""Multiple Bookings"", IF(SUMIFS( 'Tenant Occupancy'!OZ$5:OZ23,OccupancyUnits,$B15,OccupancyAd"&amp;"dresses,$A15)&gt;0,SUMIFS('Tenant Occupancy'!OZ$5:OZ23,OccupancyUnits,$B15,OccupancyAddresses,$A15),IFERROR(VLOOKUP($A15&amp;"" ""&amp;$B15, FILTER(ARRAYFORMULA({OccupancyAddresses&amp;"" ""&amp; OccupancyUnits,'Tenant Occupancy'!OZ$5:OZ23}),INDEX(ARRAYFORMULA({OccupancyAdd"&amp;"resses&amp;"" ""&amp; OccupancyUnits,'Tenant Occupancy'!OZ$5:OZ23}),0,2)&lt;&gt;""""),2,FALSE),IF(OY12=TODAY(),""Today"",)))))"),"")</f>
        <v/>
      </c>
      <c r="OZ15" s="3" t="str">
        <f>IFERROR(__xludf.DUMMYFUNCTION("IF(ISBLANK($A15),, IF((ARRAYFORMULA(SUM(COUNTIFS(OccupancyAddresses,$A15,OccupancyUnits, $B15, 'Tenant Occupancy'!PA$5:PA23,{""&gt;0"",""Occupied"",""Late""}))))&gt;1,""Multiple Bookings"", IF(SUMIFS( 'Tenant Occupancy'!PA$5:PA23,OccupancyUnits,$B15,OccupancyAd"&amp;"dresses,$A15)&gt;0,SUMIFS('Tenant Occupancy'!PA$5:PA23,OccupancyUnits,$B15,OccupancyAddresses,$A15),IFERROR(VLOOKUP($A15&amp;"" ""&amp;$B15, FILTER(ARRAYFORMULA({OccupancyAddresses&amp;"" ""&amp; OccupancyUnits,'Tenant Occupancy'!PA$5:PA23}),INDEX(ARRAYFORMULA({OccupancyAdd"&amp;"resses&amp;"" ""&amp; OccupancyUnits,'Tenant Occupancy'!PA$5:PA23}),0,2)&lt;&gt;""""),2,FALSE),IF(OZ12=TODAY(),""Today"",)))))"),"")</f>
        <v/>
      </c>
      <c r="PA15" s="3" t="str">
        <f>IFERROR(__xludf.DUMMYFUNCTION("IF(ISBLANK($A15),, IF((ARRAYFORMULA(SUM(COUNTIFS(OccupancyAddresses,$A15,OccupancyUnits, $B15, 'Tenant Occupancy'!PB$5:PB23,{""&gt;0"",""Occupied"",""Late""}))))&gt;1,""Multiple Bookings"", IF(SUMIFS( 'Tenant Occupancy'!PB$5:PB23,OccupancyUnits,$B15,OccupancyAd"&amp;"dresses,$A15)&gt;0,SUMIFS('Tenant Occupancy'!PB$5:PB23,OccupancyUnits,$B15,OccupancyAddresses,$A15),IFERROR(VLOOKUP($A15&amp;"" ""&amp;$B15, FILTER(ARRAYFORMULA({OccupancyAddresses&amp;"" ""&amp; OccupancyUnits,'Tenant Occupancy'!PB$5:PB23}),INDEX(ARRAYFORMULA({OccupancyAdd"&amp;"resses&amp;"" ""&amp; OccupancyUnits,'Tenant Occupancy'!PB$5:PB23}),0,2)&lt;&gt;""""),2,FALSE),IF(PA12=TODAY(),""Today"",)))))"),"")</f>
        <v/>
      </c>
      <c r="PB15" s="3" t="str">
        <f>IFERROR(__xludf.DUMMYFUNCTION("IF(ISBLANK($A15),, IF((ARRAYFORMULA(SUM(COUNTIFS(OccupancyAddresses,$A15,OccupancyUnits, $B15, 'Tenant Occupancy'!PC$5:PC23,{""&gt;0"",""Occupied"",""Late""}))))&gt;1,""Multiple Bookings"", IF(SUMIFS( 'Tenant Occupancy'!PC$5:PC23,OccupancyUnits,$B15,OccupancyAd"&amp;"dresses,$A15)&gt;0,SUMIFS('Tenant Occupancy'!PC$5:PC23,OccupancyUnits,$B15,OccupancyAddresses,$A15),IFERROR(VLOOKUP($A15&amp;"" ""&amp;$B15, FILTER(ARRAYFORMULA({OccupancyAddresses&amp;"" ""&amp; OccupancyUnits,'Tenant Occupancy'!PC$5:PC23}),INDEX(ARRAYFORMULA({OccupancyAdd"&amp;"resses&amp;"" ""&amp; OccupancyUnits,'Tenant Occupancy'!PC$5:PC23}),0,2)&lt;&gt;""""),2,FALSE),IF(PB12=TODAY(),""Today"",)))))"),"")</f>
        <v/>
      </c>
      <c r="PC15" s="3" t="str">
        <f>IFERROR(__xludf.DUMMYFUNCTION("IF(ISBLANK($A15),, IF((ARRAYFORMULA(SUM(COUNTIFS(OccupancyAddresses,$A15,OccupancyUnits, $B15, 'Tenant Occupancy'!PD$5:PD23,{""&gt;0"",""Occupied"",""Late""}))))&gt;1,""Multiple Bookings"", IF(SUMIFS( 'Tenant Occupancy'!PD$5:PD23,OccupancyUnits,$B15,OccupancyAd"&amp;"dresses,$A15)&gt;0,SUMIFS('Tenant Occupancy'!PD$5:PD23,OccupancyUnits,$B15,OccupancyAddresses,$A15),IFERROR(VLOOKUP($A15&amp;"" ""&amp;$B15, FILTER(ARRAYFORMULA({OccupancyAddresses&amp;"" ""&amp; OccupancyUnits,'Tenant Occupancy'!PD$5:PD23}),INDEX(ARRAYFORMULA({OccupancyAdd"&amp;"resses&amp;"" ""&amp; OccupancyUnits,'Tenant Occupancy'!PD$5:PD23}),0,2)&lt;&gt;""""),2,FALSE),IF(PC12=TODAY(),""Today"",)))))"),"")</f>
        <v/>
      </c>
      <c r="PD15" s="3" t="str">
        <f>IFERROR(__xludf.DUMMYFUNCTION("IF(ISBLANK($A15),, IF((ARRAYFORMULA(SUM(COUNTIFS(OccupancyAddresses,$A15,OccupancyUnits, $B15, 'Tenant Occupancy'!PE$5:PE23,{""&gt;0"",""Occupied"",""Late""}))))&gt;1,""Multiple Bookings"", IF(SUMIFS( 'Tenant Occupancy'!PE$5:PE23,OccupancyUnits,$B15,OccupancyAd"&amp;"dresses,$A15)&gt;0,SUMIFS('Tenant Occupancy'!PE$5:PE23,OccupancyUnits,$B15,OccupancyAddresses,$A15),IFERROR(VLOOKUP($A15&amp;"" ""&amp;$B15, FILTER(ARRAYFORMULA({OccupancyAddresses&amp;"" ""&amp; OccupancyUnits,'Tenant Occupancy'!PE$5:PE23}),INDEX(ARRAYFORMULA({OccupancyAdd"&amp;"resses&amp;"" ""&amp; OccupancyUnits,'Tenant Occupancy'!PE$5:PE23}),0,2)&lt;&gt;""""),2,FALSE),IF(PD12=TODAY(),""Today"",)))))"),"")</f>
        <v/>
      </c>
      <c r="PE15" s="3" t="str">
        <f>IFERROR(__xludf.DUMMYFUNCTION("IF(ISBLANK($A15),, IF((ARRAYFORMULA(SUM(COUNTIFS(OccupancyAddresses,$A15,OccupancyUnits, $B15, 'Tenant Occupancy'!PF$5:PF23,{""&gt;0"",""Occupied"",""Late""}))))&gt;1,""Multiple Bookings"", IF(SUMIFS( 'Tenant Occupancy'!PF$5:PF23,OccupancyUnits,$B15,OccupancyAd"&amp;"dresses,$A15)&gt;0,SUMIFS('Tenant Occupancy'!PF$5:PF23,OccupancyUnits,$B15,OccupancyAddresses,$A15),IFERROR(VLOOKUP($A15&amp;"" ""&amp;$B15, FILTER(ARRAYFORMULA({OccupancyAddresses&amp;"" ""&amp; OccupancyUnits,'Tenant Occupancy'!PF$5:PF23}),INDEX(ARRAYFORMULA({OccupancyAdd"&amp;"resses&amp;"" ""&amp; OccupancyUnits,'Tenant Occupancy'!PF$5:PF23}),0,2)&lt;&gt;""""),2,FALSE),IF(PE12=TODAY(),""Today"",)))))"),"")</f>
        <v/>
      </c>
      <c r="PF15" s="3" t="str">
        <f>IFERROR(__xludf.DUMMYFUNCTION("IF(ISBLANK($A15),, IF((ARRAYFORMULA(SUM(COUNTIFS(OccupancyAddresses,$A15,OccupancyUnits, $B15, 'Tenant Occupancy'!PG$5:PG23,{""&gt;0"",""Occupied"",""Late""}))))&gt;1,""Multiple Bookings"", IF(SUMIFS( 'Tenant Occupancy'!PG$5:PG23,OccupancyUnits,$B15,OccupancyAd"&amp;"dresses,$A15)&gt;0,SUMIFS('Tenant Occupancy'!PG$5:PG23,OccupancyUnits,$B15,OccupancyAddresses,$A15),IFERROR(VLOOKUP($A15&amp;"" ""&amp;$B15, FILTER(ARRAYFORMULA({OccupancyAddresses&amp;"" ""&amp; OccupancyUnits,'Tenant Occupancy'!PG$5:PG23}),INDEX(ARRAYFORMULA({OccupancyAdd"&amp;"resses&amp;"" ""&amp; OccupancyUnits,'Tenant Occupancy'!PG$5:PG23}),0,2)&lt;&gt;""""),2,FALSE),IF(PF12=TODAY(),""Today"",)))))"),"")</f>
        <v/>
      </c>
      <c r="PG15" s="3" t="str">
        <f>IFERROR(__xludf.DUMMYFUNCTION("IF(ISBLANK($A15),, IF((ARRAYFORMULA(SUM(COUNTIFS(OccupancyAddresses,$A15,OccupancyUnits, $B15, 'Tenant Occupancy'!PH$5:PH23,{""&gt;0"",""Occupied"",""Late""}))))&gt;1,""Multiple Bookings"", IF(SUMIFS( 'Tenant Occupancy'!PH$5:PH23,OccupancyUnits,$B15,OccupancyAd"&amp;"dresses,$A15)&gt;0,SUMIFS('Tenant Occupancy'!PH$5:PH23,OccupancyUnits,$B15,OccupancyAddresses,$A15),IFERROR(VLOOKUP($A15&amp;"" ""&amp;$B15, FILTER(ARRAYFORMULA({OccupancyAddresses&amp;"" ""&amp; OccupancyUnits,'Tenant Occupancy'!PH$5:PH23}),INDEX(ARRAYFORMULA({OccupancyAdd"&amp;"resses&amp;"" ""&amp; OccupancyUnits,'Tenant Occupancy'!PH$5:PH23}),0,2)&lt;&gt;""""),2,FALSE),IF(PG12=TODAY(),""Today"",)))))"),"")</f>
        <v/>
      </c>
      <c r="PH15" s="3" t="str">
        <f>IFERROR(__xludf.DUMMYFUNCTION("IF(ISBLANK($A15),, IF((ARRAYFORMULA(SUM(COUNTIFS(OccupancyAddresses,$A15,OccupancyUnits, $B15, 'Tenant Occupancy'!PI$5:PI23,{""&gt;0"",""Occupied"",""Late""}))))&gt;1,""Multiple Bookings"", IF(SUMIFS( 'Tenant Occupancy'!PI$5:PI23,OccupancyUnits,$B15,OccupancyAd"&amp;"dresses,$A15)&gt;0,SUMIFS('Tenant Occupancy'!PI$5:PI23,OccupancyUnits,$B15,OccupancyAddresses,$A15),IFERROR(VLOOKUP($A15&amp;"" ""&amp;$B15, FILTER(ARRAYFORMULA({OccupancyAddresses&amp;"" ""&amp; OccupancyUnits,'Tenant Occupancy'!PI$5:PI23}),INDEX(ARRAYFORMULA({OccupancyAdd"&amp;"resses&amp;"" ""&amp; OccupancyUnits,'Tenant Occupancy'!PI$5:PI23}),0,2)&lt;&gt;""""),2,FALSE),IF(PH12=TODAY(),""Today"",)))))"),"")</f>
        <v/>
      </c>
      <c r="PI15" s="3" t="str">
        <f>IFERROR(__xludf.DUMMYFUNCTION("IF(ISBLANK($A15),, IF((ARRAYFORMULA(SUM(COUNTIFS(OccupancyAddresses,$A15,OccupancyUnits, $B15, 'Tenant Occupancy'!PJ$5:PJ23,{""&gt;0"",""Occupied"",""Late""}))))&gt;1,""Multiple Bookings"", IF(SUMIFS( 'Tenant Occupancy'!PJ$5:PJ23,OccupancyUnits,$B15,OccupancyAd"&amp;"dresses,$A15)&gt;0,SUMIFS('Tenant Occupancy'!PJ$5:PJ23,OccupancyUnits,$B15,OccupancyAddresses,$A15),IFERROR(VLOOKUP($A15&amp;"" ""&amp;$B15, FILTER(ARRAYFORMULA({OccupancyAddresses&amp;"" ""&amp; OccupancyUnits,'Tenant Occupancy'!PJ$5:PJ23}),INDEX(ARRAYFORMULA({OccupancyAdd"&amp;"resses&amp;"" ""&amp; OccupancyUnits,'Tenant Occupancy'!PJ$5:PJ23}),0,2)&lt;&gt;""""),2,FALSE),IF(PI12=TODAY(),""Today"",)))))"),"")</f>
        <v/>
      </c>
      <c r="PJ15" s="3" t="str">
        <f>IFERROR(__xludf.DUMMYFUNCTION("IF(ISBLANK($A15),, IF((ARRAYFORMULA(SUM(COUNTIFS(OccupancyAddresses,$A15,OccupancyUnits, $B15, 'Tenant Occupancy'!PK$5:PK23,{""&gt;0"",""Occupied"",""Late""}))))&gt;1,""Multiple Bookings"", IF(SUMIFS( 'Tenant Occupancy'!PK$5:PK23,OccupancyUnits,$B15,OccupancyAd"&amp;"dresses,$A15)&gt;0,SUMIFS('Tenant Occupancy'!PK$5:PK23,OccupancyUnits,$B15,OccupancyAddresses,$A15),IFERROR(VLOOKUP($A15&amp;"" ""&amp;$B15, FILTER(ARRAYFORMULA({OccupancyAddresses&amp;"" ""&amp; OccupancyUnits,'Tenant Occupancy'!PK$5:PK23}),INDEX(ARRAYFORMULA({OccupancyAdd"&amp;"resses&amp;"" ""&amp; OccupancyUnits,'Tenant Occupancy'!PK$5:PK23}),0,2)&lt;&gt;""""),2,FALSE),IF(PJ12=TODAY(),""Today"",)))))"),"")</f>
        <v/>
      </c>
      <c r="PK15" s="3" t="str">
        <f>IFERROR(__xludf.DUMMYFUNCTION("IF(ISBLANK($A15),, IF((ARRAYFORMULA(SUM(COUNTIFS(OccupancyAddresses,$A15,OccupancyUnits, $B15, 'Tenant Occupancy'!PL$5:PL23,{""&gt;0"",""Occupied"",""Late""}))))&gt;1,""Multiple Bookings"", IF(SUMIFS( 'Tenant Occupancy'!PL$5:PL23,OccupancyUnits,$B15,OccupancyAd"&amp;"dresses,$A15)&gt;0,SUMIFS('Tenant Occupancy'!PL$5:PL23,OccupancyUnits,$B15,OccupancyAddresses,$A15),IFERROR(VLOOKUP($A15&amp;"" ""&amp;$B15, FILTER(ARRAYFORMULA({OccupancyAddresses&amp;"" ""&amp; OccupancyUnits,'Tenant Occupancy'!PL$5:PL23}),INDEX(ARRAYFORMULA({OccupancyAdd"&amp;"resses&amp;"" ""&amp; OccupancyUnits,'Tenant Occupancy'!PL$5:PL23}),0,2)&lt;&gt;""""),2,FALSE),IF(PK12=TODAY(),""Today"",)))))"),"")</f>
        <v/>
      </c>
      <c r="PL15" s="3" t="str">
        <f>IFERROR(__xludf.DUMMYFUNCTION("IF(ISBLANK($A15),, IF((ARRAYFORMULA(SUM(COUNTIFS(OccupancyAddresses,$A15,OccupancyUnits, $B15, 'Tenant Occupancy'!PM$5:PM23,{""&gt;0"",""Occupied"",""Late""}))))&gt;1,""Multiple Bookings"", IF(SUMIFS( 'Tenant Occupancy'!PM$5:PM23,OccupancyUnits,$B15,OccupancyAd"&amp;"dresses,$A15)&gt;0,SUMIFS('Tenant Occupancy'!PM$5:PM23,OccupancyUnits,$B15,OccupancyAddresses,$A15),IFERROR(VLOOKUP($A15&amp;"" ""&amp;$B15, FILTER(ARRAYFORMULA({OccupancyAddresses&amp;"" ""&amp; OccupancyUnits,'Tenant Occupancy'!PM$5:PM23}),INDEX(ARRAYFORMULA({OccupancyAdd"&amp;"resses&amp;"" ""&amp; OccupancyUnits,'Tenant Occupancy'!PM$5:PM23}),0,2)&lt;&gt;""""),2,FALSE),IF(PL12=TODAY(),""Today"",)))))"),"")</f>
        <v/>
      </c>
      <c r="PM15" s="3" t="str">
        <f>IFERROR(__xludf.DUMMYFUNCTION("IF(ISBLANK($A15),, IF((ARRAYFORMULA(SUM(COUNTIFS(OccupancyAddresses,$A15,OccupancyUnits, $B15, 'Tenant Occupancy'!PN$5:PN23,{""&gt;0"",""Occupied"",""Late""}))))&gt;1,""Multiple Bookings"", IF(SUMIFS( 'Tenant Occupancy'!PN$5:PN23,OccupancyUnits,$B15,OccupancyAd"&amp;"dresses,$A15)&gt;0,SUMIFS('Tenant Occupancy'!PN$5:PN23,OccupancyUnits,$B15,OccupancyAddresses,$A15),IFERROR(VLOOKUP($A15&amp;"" ""&amp;$B15, FILTER(ARRAYFORMULA({OccupancyAddresses&amp;"" ""&amp; OccupancyUnits,'Tenant Occupancy'!PN$5:PN23}),INDEX(ARRAYFORMULA({OccupancyAdd"&amp;"resses&amp;"" ""&amp; OccupancyUnits,'Tenant Occupancy'!PN$5:PN23}),0,2)&lt;&gt;""""),2,FALSE),IF(PM12=TODAY(),""Today"",)))))"),"")</f>
        <v/>
      </c>
      <c r="PN15" s="3" t="str">
        <f>IFERROR(__xludf.DUMMYFUNCTION("IF(ISBLANK($A15),, IF((ARRAYFORMULA(SUM(COUNTIFS(OccupancyAddresses,$A15,OccupancyUnits, $B15, 'Tenant Occupancy'!PO$5:PO23,{""&gt;0"",""Occupied"",""Late""}))))&gt;1,""Multiple Bookings"", IF(SUMIFS( 'Tenant Occupancy'!PO$5:PO23,OccupancyUnits,$B15,OccupancyAd"&amp;"dresses,$A15)&gt;0,SUMIFS('Tenant Occupancy'!PO$5:PO23,OccupancyUnits,$B15,OccupancyAddresses,$A15),IFERROR(VLOOKUP($A15&amp;"" ""&amp;$B15, FILTER(ARRAYFORMULA({OccupancyAddresses&amp;"" ""&amp; OccupancyUnits,'Tenant Occupancy'!PO$5:PO23}),INDEX(ARRAYFORMULA({OccupancyAdd"&amp;"resses&amp;"" ""&amp; OccupancyUnits,'Tenant Occupancy'!PO$5:PO23}),0,2)&lt;&gt;""""),2,FALSE),IF(PN12=TODAY(),""Today"",)))))"),"")</f>
        <v/>
      </c>
      <c r="PO15" s="3" t="str">
        <f>IFERROR(__xludf.DUMMYFUNCTION("IF(ISBLANK($A15),, IF((ARRAYFORMULA(SUM(COUNTIFS(OccupancyAddresses,$A15,OccupancyUnits, $B15, 'Tenant Occupancy'!PP$5:PP23,{""&gt;0"",""Occupied"",""Late""}))))&gt;1,""Multiple Bookings"", IF(SUMIFS( 'Tenant Occupancy'!PP$5:PP23,OccupancyUnits,$B15,OccupancyAd"&amp;"dresses,$A15)&gt;0,SUMIFS('Tenant Occupancy'!PP$5:PP23,OccupancyUnits,$B15,OccupancyAddresses,$A15),IFERROR(VLOOKUP($A15&amp;"" ""&amp;$B15, FILTER(ARRAYFORMULA({OccupancyAddresses&amp;"" ""&amp; OccupancyUnits,'Tenant Occupancy'!PP$5:PP23}),INDEX(ARRAYFORMULA({OccupancyAdd"&amp;"resses&amp;"" ""&amp; OccupancyUnits,'Tenant Occupancy'!PP$5:PP23}),0,2)&lt;&gt;""""),2,FALSE),IF(PO12=TODAY(),""Today"",)))))"),"")</f>
        <v/>
      </c>
      <c r="PP15" s="3" t="str">
        <f>IFERROR(__xludf.DUMMYFUNCTION("IF(ISBLANK($A15),, IF((ARRAYFORMULA(SUM(COUNTIFS(OccupancyAddresses,$A15,OccupancyUnits, $B15, 'Tenant Occupancy'!PQ$5:PQ23,{""&gt;0"",""Occupied"",""Late""}))))&gt;1,""Multiple Bookings"", IF(SUMIFS( 'Tenant Occupancy'!PQ$5:PQ23,OccupancyUnits,$B15,OccupancyAd"&amp;"dresses,$A15)&gt;0,SUMIFS('Tenant Occupancy'!PQ$5:PQ23,OccupancyUnits,$B15,OccupancyAddresses,$A15),IFERROR(VLOOKUP($A15&amp;"" ""&amp;$B15, FILTER(ARRAYFORMULA({OccupancyAddresses&amp;"" ""&amp; OccupancyUnits,'Tenant Occupancy'!PQ$5:PQ23}),INDEX(ARRAYFORMULA({OccupancyAdd"&amp;"resses&amp;"" ""&amp; OccupancyUnits,'Tenant Occupancy'!PQ$5:PQ23}),0,2)&lt;&gt;""""),2,FALSE),IF(PP12=TODAY(),""Today"",)))))"),"")</f>
        <v/>
      </c>
      <c r="PQ15" s="3" t="str">
        <f>IFERROR(__xludf.DUMMYFUNCTION("IF(ISBLANK($A15),, IF((ARRAYFORMULA(SUM(COUNTIFS(OccupancyAddresses,$A15,OccupancyUnits, $B15, 'Tenant Occupancy'!PR$5:PR23,{""&gt;0"",""Occupied"",""Late""}))))&gt;1,""Multiple Bookings"", IF(SUMIFS( 'Tenant Occupancy'!PR$5:PR23,OccupancyUnits,$B15,OccupancyAd"&amp;"dresses,$A15)&gt;0,SUMIFS('Tenant Occupancy'!PR$5:PR23,OccupancyUnits,$B15,OccupancyAddresses,$A15),IFERROR(VLOOKUP($A15&amp;"" ""&amp;$B15, FILTER(ARRAYFORMULA({OccupancyAddresses&amp;"" ""&amp; OccupancyUnits,'Tenant Occupancy'!PR$5:PR23}),INDEX(ARRAYFORMULA({OccupancyAdd"&amp;"resses&amp;"" ""&amp; OccupancyUnits,'Tenant Occupancy'!PR$5:PR23}),0,2)&lt;&gt;""""),2,FALSE),IF(PQ12=TODAY(),""Today"",)))))"),"")</f>
        <v/>
      </c>
      <c r="PR15" s="3" t="str">
        <f>IFERROR(__xludf.DUMMYFUNCTION("IF(ISBLANK($A15),, IF((ARRAYFORMULA(SUM(COUNTIFS(OccupancyAddresses,$A15,OccupancyUnits, $B15, 'Tenant Occupancy'!PS$5:PS23,{""&gt;0"",""Occupied"",""Late""}))))&gt;1,""Multiple Bookings"", IF(SUMIFS( 'Tenant Occupancy'!PS$5:PS23,OccupancyUnits,$B15,OccupancyAd"&amp;"dresses,$A15)&gt;0,SUMIFS('Tenant Occupancy'!PS$5:PS23,OccupancyUnits,$B15,OccupancyAddresses,$A15),IFERROR(VLOOKUP($A15&amp;"" ""&amp;$B15, FILTER(ARRAYFORMULA({OccupancyAddresses&amp;"" ""&amp; OccupancyUnits,'Tenant Occupancy'!PS$5:PS23}),INDEX(ARRAYFORMULA({OccupancyAdd"&amp;"resses&amp;"" ""&amp; OccupancyUnits,'Tenant Occupancy'!PS$5:PS23}),0,2)&lt;&gt;""""),2,FALSE),IF(PR12=TODAY(),""Today"",)))))"),"")</f>
        <v/>
      </c>
      <c r="PS15" s="3" t="str">
        <f>IFERROR(__xludf.DUMMYFUNCTION("IF(ISBLANK($A15),, IF((ARRAYFORMULA(SUM(COUNTIFS(OccupancyAddresses,$A15,OccupancyUnits, $B15, 'Tenant Occupancy'!PT$5:PT23,{""&gt;0"",""Occupied"",""Late""}))))&gt;1,""Multiple Bookings"", IF(SUMIFS( 'Tenant Occupancy'!PT$5:PT23,OccupancyUnits,$B15,OccupancyAd"&amp;"dresses,$A15)&gt;0,SUMIFS('Tenant Occupancy'!PT$5:PT23,OccupancyUnits,$B15,OccupancyAddresses,$A15),IFERROR(VLOOKUP($A15&amp;"" ""&amp;$B15, FILTER(ARRAYFORMULA({OccupancyAddresses&amp;"" ""&amp; OccupancyUnits,'Tenant Occupancy'!PT$5:PT23}),INDEX(ARRAYFORMULA({OccupancyAdd"&amp;"resses&amp;"" ""&amp; OccupancyUnits,'Tenant Occupancy'!PT$5:PT23}),0,2)&lt;&gt;""""),2,FALSE),IF(PS12=TODAY(),""Today"",)))))"),"")</f>
        <v/>
      </c>
      <c r="PT15" s="3" t="str">
        <f>IFERROR(__xludf.DUMMYFUNCTION("IF(ISBLANK($A15),, IF((ARRAYFORMULA(SUM(COUNTIFS(OccupancyAddresses,$A15,OccupancyUnits, $B15, 'Tenant Occupancy'!PU$5:PU23,{""&gt;0"",""Occupied"",""Late""}))))&gt;1,""Multiple Bookings"", IF(SUMIFS( 'Tenant Occupancy'!PU$5:PU23,OccupancyUnits,$B15,OccupancyAd"&amp;"dresses,$A15)&gt;0,SUMIFS('Tenant Occupancy'!PU$5:PU23,OccupancyUnits,$B15,OccupancyAddresses,$A15),IFERROR(VLOOKUP($A15&amp;"" ""&amp;$B15, FILTER(ARRAYFORMULA({OccupancyAddresses&amp;"" ""&amp; OccupancyUnits,'Tenant Occupancy'!PU$5:PU23}),INDEX(ARRAYFORMULA({OccupancyAdd"&amp;"resses&amp;"" ""&amp; OccupancyUnits,'Tenant Occupancy'!PU$5:PU23}),0,2)&lt;&gt;""""),2,FALSE),IF(PT12=TODAY(),""Today"",)))))"),"")</f>
        <v/>
      </c>
      <c r="PU15" s="3" t="str">
        <f>IFERROR(__xludf.DUMMYFUNCTION("IF(ISBLANK($A15),, IF((ARRAYFORMULA(SUM(COUNTIFS(OccupancyAddresses,$A15,OccupancyUnits, $B15, 'Tenant Occupancy'!PV$5:PV23,{""&gt;0"",""Occupied"",""Late""}))))&gt;1,""Multiple Bookings"", IF(SUMIFS( 'Tenant Occupancy'!PV$5:PV23,OccupancyUnits,$B15,OccupancyAd"&amp;"dresses,$A15)&gt;0,SUMIFS('Tenant Occupancy'!PV$5:PV23,OccupancyUnits,$B15,OccupancyAddresses,$A15),IFERROR(VLOOKUP($A15&amp;"" ""&amp;$B15, FILTER(ARRAYFORMULA({OccupancyAddresses&amp;"" ""&amp; OccupancyUnits,'Tenant Occupancy'!PV$5:PV23}),INDEX(ARRAYFORMULA({OccupancyAdd"&amp;"resses&amp;"" ""&amp; OccupancyUnits,'Tenant Occupancy'!PV$5:PV23}),0,2)&lt;&gt;""""),2,FALSE),IF(PU12=TODAY(),""Today"",)))))"),"")</f>
        <v/>
      </c>
      <c r="PV15" s="3" t="str">
        <f>IFERROR(__xludf.DUMMYFUNCTION("IF(ISBLANK($A15),, IF((ARRAYFORMULA(SUM(COUNTIFS(OccupancyAddresses,$A15,OccupancyUnits, $B15, 'Tenant Occupancy'!PW$5:PW23,{""&gt;0"",""Occupied"",""Late""}))))&gt;1,""Multiple Bookings"", IF(SUMIFS( 'Tenant Occupancy'!PW$5:PW23,OccupancyUnits,$B15,OccupancyAd"&amp;"dresses,$A15)&gt;0,SUMIFS('Tenant Occupancy'!PW$5:PW23,OccupancyUnits,$B15,OccupancyAddresses,$A15),IFERROR(VLOOKUP($A15&amp;"" ""&amp;$B15, FILTER(ARRAYFORMULA({OccupancyAddresses&amp;"" ""&amp; OccupancyUnits,'Tenant Occupancy'!PW$5:PW23}),INDEX(ARRAYFORMULA({OccupancyAdd"&amp;"resses&amp;"" ""&amp; OccupancyUnits,'Tenant Occupancy'!PW$5:PW23}),0,2)&lt;&gt;""""),2,FALSE),IF(PV12=TODAY(),""Today"",)))))"),"")</f>
        <v/>
      </c>
      <c r="PW15" s="3" t="str">
        <f>IFERROR(__xludf.DUMMYFUNCTION("IF(ISBLANK($A15),, IF((ARRAYFORMULA(SUM(COUNTIFS(OccupancyAddresses,$A15,OccupancyUnits, $B15, 'Tenant Occupancy'!PX$5:PX23,{""&gt;0"",""Occupied"",""Late""}))))&gt;1,""Multiple Bookings"", IF(SUMIFS( 'Tenant Occupancy'!PX$5:PX23,OccupancyUnits,$B15,OccupancyAd"&amp;"dresses,$A15)&gt;0,SUMIFS('Tenant Occupancy'!PX$5:PX23,OccupancyUnits,$B15,OccupancyAddresses,$A15),IFERROR(VLOOKUP($A15&amp;"" ""&amp;$B15, FILTER(ARRAYFORMULA({OccupancyAddresses&amp;"" ""&amp; OccupancyUnits,'Tenant Occupancy'!PX$5:PX23}),INDEX(ARRAYFORMULA({OccupancyAdd"&amp;"resses&amp;"" ""&amp; OccupancyUnits,'Tenant Occupancy'!PX$5:PX23}),0,2)&lt;&gt;""""),2,FALSE),IF(PW12=TODAY(),""Today"",)))))"),"")</f>
        <v/>
      </c>
      <c r="PX15" s="3" t="str">
        <f>IFERROR(__xludf.DUMMYFUNCTION("IF(ISBLANK($A15),, IF((ARRAYFORMULA(SUM(COUNTIFS(OccupancyAddresses,$A15,OccupancyUnits, $B15, 'Tenant Occupancy'!PY$5:PY23,{""&gt;0"",""Occupied"",""Late""}))))&gt;1,""Multiple Bookings"", IF(SUMIFS( 'Tenant Occupancy'!PY$5:PY23,OccupancyUnits,$B15,OccupancyAd"&amp;"dresses,$A15)&gt;0,SUMIFS('Tenant Occupancy'!PY$5:PY23,OccupancyUnits,$B15,OccupancyAddresses,$A15),IFERROR(VLOOKUP($A15&amp;"" ""&amp;$B15, FILTER(ARRAYFORMULA({OccupancyAddresses&amp;"" ""&amp; OccupancyUnits,'Tenant Occupancy'!PY$5:PY23}),INDEX(ARRAYFORMULA({OccupancyAdd"&amp;"resses&amp;"" ""&amp; OccupancyUnits,'Tenant Occupancy'!PY$5:PY23}),0,2)&lt;&gt;""""),2,FALSE),IF(PX12=TODAY(),""Today"",)))))"),"")</f>
        <v/>
      </c>
      <c r="PY15" s="3" t="str">
        <f>IFERROR(__xludf.DUMMYFUNCTION("IF(ISBLANK($A15),, IF((ARRAYFORMULA(SUM(COUNTIFS(OccupancyAddresses,$A15,OccupancyUnits, $B15, 'Tenant Occupancy'!PZ$5:PZ23,{""&gt;0"",""Occupied"",""Late""}))))&gt;1,""Multiple Bookings"", IF(SUMIFS( 'Tenant Occupancy'!PZ$5:PZ23,OccupancyUnits,$B15,OccupancyAd"&amp;"dresses,$A15)&gt;0,SUMIFS('Tenant Occupancy'!PZ$5:PZ23,OccupancyUnits,$B15,OccupancyAddresses,$A15),IFERROR(VLOOKUP($A15&amp;"" ""&amp;$B15, FILTER(ARRAYFORMULA({OccupancyAddresses&amp;"" ""&amp; OccupancyUnits,'Tenant Occupancy'!PZ$5:PZ23}),INDEX(ARRAYFORMULA({OccupancyAdd"&amp;"resses&amp;"" ""&amp; OccupancyUnits,'Tenant Occupancy'!PZ$5:PZ23}),0,2)&lt;&gt;""""),2,FALSE),IF(PY12=TODAY(),""Today"",)))))"),"")</f>
        <v/>
      </c>
      <c r="PZ15" s="3" t="str">
        <f>IFERROR(__xludf.DUMMYFUNCTION("IF(ISBLANK($A15),, IF((ARRAYFORMULA(SUM(COUNTIFS(OccupancyAddresses,$A15,OccupancyUnits, $B15, 'Tenant Occupancy'!QA$5:QA23,{""&gt;0"",""Occupied"",""Late""}))))&gt;1,""Multiple Bookings"", IF(SUMIFS( 'Tenant Occupancy'!QA$5:QA23,OccupancyUnits,$B15,OccupancyAd"&amp;"dresses,$A15)&gt;0,SUMIFS('Tenant Occupancy'!QA$5:QA23,OccupancyUnits,$B15,OccupancyAddresses,$A15),IFERROR(VLOOKUP($A15&amp;"" ""&amp;$B15, FILTER(ARRAYFORMULA({OccupancyAddresses&amp;"" ""&amp; OccupancyUnits,'Tenant Occupancy'!QA$5:QA23}),INDEX(ARRAYFORMULA({OccupancyAdd"&amp;"resses&amp;"" ""&amp; OccupancyUnits,'Tenant Occupancy'!QA$5:QA23}),0,2)&lt;&gt;""""),2,FALSE),IF(PZ12=TODAY(),""Today"",)))))"),"")</f>
        <v/>
      </c>
      <c r="QA15" s="3" t="str">
        <f>IFERROR(__xludf.DUMMYFUNCTION("IF(ISBLANK($A15),, IF((ARRAYFORMULA(SUM(COUNTIFS(OccupancyAddresses,$A15,OccupancyUnits, $B15, 'Tenant Occupancy'!QB$5:QB23,{""&gt;0"",""Occupied"",""Late""}))))&gt;1,""Multiple Bookings"", IF(SUMIFS( 'Tenant Occupancy'!QB$5:QB23,OccupancyUnits,$B15,OccupancyAd"&amp;"dresses,$A15)&gt;0,SUMIFS('Tenant Occupancy'!QB$5:QB23,OccupancyUnits,$B15,OccupancyAddresses,$A15),IFERROR(VLOOKUP($A15&amp;"" ""&amp;$B15, FILTER(ARRAYFORMULA({OccupancyAddresses&amp;"" ""&amp; OccupancyUnits,'Tenant Occupancy'!QB$5:QB23}),INDEX(ARRAYFORMULA({OccupancyAdd"&amp;"resses&amp;"" ""&amp; OccupancyUnits,'Tenant Occupancy'!QB$5:QB23}),0,2)&lt;&gt;""""),2,FALSE),IF(QA12=TODAY(),""Today"",)))))"),"")</f>
        <v/>
      </c>
      <c r="QB15" s="3" t="str">
        <f>IFERROR(__xludf.DUMMYFUNCTION("IF(ISBLANK($A15),, IF((ARRAYFORMULA(SUM(COUNTIFS(OccupancyAddresses,$A15,OccupancyUnits, $B15, 'Tenant Occupancy'!QC$5:QC23,{""&gt;0"",""Occupied"",""Late""}))))&gt;1,""Multiple Bookings"", IF(SUMIFS( 'Tenant Occupancy'!QC$5:QC23,OccupancyUnits,$B15,OccupancyAd"&amp;"dresses,$A15)&gt;0,SUMIFS('Tenant Occupancy'!QC$5:QC23,OccupancyUnits,$B15,OccupancyAddresses,$A15),IFERROR(VLOOKUP($A15&amp;"" ""&amp;$B15, FILTER(ARRAYFORMULA({OccupancyAddresses&amp;"" ""&amp; OccupancyUnits,'Tenant Occupancy'!QC$5:QC23}),INDEX(ARRAYFORMULA({OccupancyAdd"&amp;"resses&amp;"" ""&amp; OccupancyUnits,'Tenant Occupancy'!QC$5:QC23}),0,2)&lt;&gt;""""),2,FALSE),IF(QB12=TODAY(),""Today"",)))))"),"")</f>
        <v/>
      </c>
      <c r="QC15" s="3" t="str">
        <f>IFERROR(__xludf.DUMMYFUNCTION("IF(ISBLANK($A15),, IF((ARRAYFORMULA(SUM(COUNTIFS(OccupancyAddresses,$A15,OccupancyUnits, $B15, 'Tenant Occupancy'!QD$5:QD23,{""&gt;0"",""Occupied"",""Late""}))))&gt;1,""Multiple Bookings"", IF(SUMIFS( 'Tenant Occupancy'!QD$5:QD23,OccupancyUnits,$B15,OccupancyAd"&amp;"dresses,$A15)&gt;0,SUMIFS('Tenant Occupancy'!QD$5:QD23,OccupancyUnits,$B15,OccupancyAddresses,$A15),IFERROR(VLOOKUP($A15&amp;"" ""&amp;$B15, FILTER(ARRAYFORMULA({OccupancyAddresses&amp;"" ""&amp; OccupancyUnits,'Tenant Occupancy'!QD$5:QD23}),INDEX(ARRAYFORMULA({OccupancyAdd"&amp;"resses&amp;"" ""&amp; OccupancyUnits,'Tenant Occupancy'!QD$5:QD23}),0,2)&lt;&gt;""""),2,FALSE),IF(QC12=TODAY(),""Today"",)))))"),"")</f>
        <v/>
      </c>
      <c r="QD15" s="3" t="str">
        <f>IFERROR(__xludf.DUMMYFUNCTION("IF(ISBLANK($A15),, IF((ARRAYFORMULA(SUM(COUNTIFS(OccupancyAddresses,$A15,OccupancyUnits, $B15, 'Tenant Occupancy'!QE$5:QE23,{""&gt;0"",""Occupied"",""Late""}))))&gt;1,""Multiple Bookings"", IF(SUMIFS( 'Tenant Occupancy'!QE$5:QE23,OccupancyUnits,$B15,OccupancyAd"&amp;"dresses,$A15)&gt;0,SUMIFS('Tenant Occupancy'!QE$5:QE23,OccupancyUnits,$B15,OccupancyAddresses,$A15),IFERROR(VLOOKUP($A15&amp;"" ""&amp;$B15, FILTER(ARRAYFORMULA({OccupancyAddresses&amp;"" ""&amp; OccupancyUnits,'Tenant Occupancy'!QE$5:QE23}),INDEX(ARRAYFORMULA({OccupancyAdd"&amp;"resses&amp;"" ""&amp; OccupancyUnits,'Tenant Occupancy'!QE$5:QE23}),0,2)&lt;&gt;""""),2,FALSE),IF(QD12=TODAY(),""Today"",)))))"),"")</f>
        <v/>
      </c>
      <c r="QE15" s="3" t="str">
        <f>IFERROR(__xludf.DUMMYFUNCTION("IF(ISBLANK($A15),, IF((ARRAYFORMULA(SUM(COUNTIFS(OccupancyAddresses,$A15,OccupancyUnits, $B15, 'Tenant Occupancy'!QF$5:QF23,{""&gt;0"",""Occupied"",""Late""}))))&gt;1,""Multiple Bookings"", IF(SUMIFS( 'Tenant Occupancy'!QF$5:QF23,OccupancyUnits,$B15,OccupancyAd"&amp;"dresses,$A15)&gt;0,SUMIFS('Tenant Occupancy'!QF$5:QF23,OccupancyUnits,$B15,OccupancyAddresses,$A15),IFERROR(VLOOKUP($A15&amp;"" ""&amp;$B15, FILTER(ARRAYFORMULA({OccupancyAddresses&amp;"" ""&amp; OccupancyUnits,'Tenant Occupancy'!QF$5:QF23}),INDEX(ARRAYFORMULA({OccupancyAdd"&amp;"resses&amp;"" ""&amp; OccupancyUnits,'Tenant Occupancy'!QF$5:QF23}),0,2)&lt;&gt;""""),2,FALSE),IF(QE12=TODAY(),""Today"",)))))"),"")</f>
        <v/>
      </c>
      <c r="QF15" s="3" t="str">
        <f>IFERROR(__xludf.DUMMYFUNCTION("IF(ISBLANK($A15),, IF((ARRAYFORMULA(SUM(COUNTIFS(OccupancyAddresses,$A15,OccupancyUnits, $B15, 'Tenant Occupancy'!QG$5:QG23,{""&gt;0"",""Occupied"",""Late""}))))&gt;1,""Multiple Bookings"", IF(SUMIFS( 'Tenant Occupancy'!QG$5:QG23,OccupancyUnits,$B15,OccupancyAd"&amp;"dresses,$A15)&gt;0,SUMIFS('Tenant Occupancy'!QG$5:QG23,OccupancyUnits,$B15,OccupancyAddresses,$A15),IFERROR(VLOOKUP($A15&amp;"" ""&amp;$B15, FILTER(ARRAYFORMULA({OccupancyAddresses&amp;"" ""&amp; OccupancyUnits,'Tenant Occupancy'!QG$5:QG23}),INDEX(ARRAYFORMULA({OccupancyAdd"&amp;"resses&amp;"" ""&amp; OccupancyUnits,'Tenant Occupancy'!QG$5:QG23}),0,2)&lt;&gt;""""),2,FALSE),IF(QF12=TODAY(),""Today"",)))))"),"")</f>
        <v/>
      </c>
      <c r="QG15" s="3" t="str">
        <f>IFERROR(__xludf.DUMMYFUNCTION("IF(ISBLANK($A15),, IF((ARRAYFORMULA(SUM(COUNTIFS(OccupancyAddresses,$A15,OccupancyUnits, $B15, 'Tenant Occupancy'!QH$5:QH23,{""&gt;0"",""Occupied"",""Late""}))))&gt;1,""Multiple Bookings"", IF(SUMIFS( 'Tenant Occupancy'!QH$5:QH23,OccupancyUnits,$B15,OccupancyAd"&amp;"dresses,$A15)&gt;0,SUMIFS('Tenant Occupancy'!QH$5:QH23,OccupancyUnits,$B15,OccupancyAddresses,$A15),IFERROR(VLOOKUP($A15&amp;"" ""&amp;$B15, FILTER(ARRAYFORMULA({OccupancyAddresses&amp;"" ""&amp; OccupancyUnits,'Tenant Occupancy'!QH$5:QH23}),INDEX(ARRAYFORMULA({OccupancyAdd"&amp;"resses&amp;"" ""&amp; OccupancyUnits,'Tenant Occupancy'!QH$5:QH23}),0,2)&lt;&gt;""""),2,FALSE),IF(QG12=TODAY(),""Today"",)))))"),"")</f>
        <v/>
      </c>
      <c r="QH15" s="3" t="str">
        <f>IFERROR(__xludf.DUMMYFUNCTION("IF(ISBLANK($A15),, IF((ARRAYFORMULA(SUM(COUNTIFS(OccupancyAddresses,$A15,OccupancyUnits, $B15, 'Tenant Occupancy'!QI$5:QI23,{""&gt;0"",""Occupied"",""Late""}))))&gt;1,""Multiple Bookings"", IF(SUMIFS( 'Tenant Occupancy'!QI$5:QI23,OccupancyUnits,$B15,OccupancyAd"&amp;"dresses,$A15)&gt;0,SUMIFS('Tenant Occupancy'!QI$5:QI23,OccupancyUnits,$B15,OccupancyAddresses,$A15),IFERROR(VLOOKUP($A15&amp;"" ""&amp;$B15, FILTER(ARRAYFORMULA({OccupancyAddresses&amp;"" ""&amp; OccupancyUnits,'Tenant Occupancy'!QI$5:QI23}),INDEX(ARRAYFORMULA({OccupancyAdd"&amp;"resses&amp;"" ""&amp; OccupancyUnits,'Tenant Occupancy'!QI$5:QI23}),0,2)&lt;&gt;""""),2,FALSE),IF(QH12=TODAY(),""Today"",)))))"),"")</f>
        <v/>
      </c>
      <c r="QI15" s="3" t="str">
        <f>IFERROR(__xludf.DUMMYFUNCTION("IF(ISBLANK($A15),, IF((ARRAYFORMULA(SUM(COUNTIFS(OccupancyAddresses,$A15,OccupancyUnits, $B15, 'Tenant Occupancy'!QJ$5:QJ23,{""&gt;0"",""Occupied"",""Late""}))))&gt;1,""Multiple Bookings"", IF(SUMIFS( 'Tenant Occupancy'!QJ$5:QJ23,OccupancyUnits,$B15,OccupancyAd"&amp;"dresses,$A15)&gt;0,SUMIFS('Tenant Occupancy'!QJ$5:QJ23,OccupancyUnits,$B15,OccupancyAddresses,$A15),IFERROR(VLOOKUP($A15&amp;"" ""&amp;$B15, FILTER(ARRAYFORMULA({OccupancyAddresses&amp;"" ""&amp; OccupancyUnits,'Tenant Occupancy'!QJ$5:QJ23}),INDEX(ARRAYFORMULA({OccupancyAdd"&amp;"resses&amp;"" ""&amp; OccupancyUnits,'Tenant Occupancy'!QJ$5:QJ23}),0,2)&lt;&gt;""""),2,FALSE),IF(QI12=TODAY(),""Today"",)))))"),"")</f>
        <v/>
      </c>
      <c r="QJ15" s="3" t="str">
        <f>IFERROR(__xludf.DUMMYFUNCTION("IF(ISBLANK($A15),, IF((ARRAYFORMULA(SUM(COUNTIFS(OccupancyAddresses,$A15,OccupancyUnits, $B15, 'Tenant Occupancy'!QK$5:QK23,{""&gt;0"",""Occupied"",""Late""}))))&gt;1,""Multiple Bookings"", IF(SUMIFS( 'Tenant Occupancy'!QK$5:QK23,OccupancyUnits,$B15,OccupancyAd"&amp;"dresses,$A15)&gt;0,SUMIFS('Tenant Occupancy'!QK$5:QK23,OccupancyUnits,$B15,OccupancyAddresses,$A15),IFERROR(VLOOKUP($A15&amp;"" ""&amp;$B15, FILTER(ARRAYFORMULA({OccupancyAddresses&amp;"" ""&amp; OccupancyUnits,'Tenant Occupancy'!QK$5:QK23}),INDEX(ARRAYFORMULA({OccupancyAdd"&amp;"resses&amp;"" ""&amp; OccupancyUnits,'Tenant Occupancy'!QK$5:QK23}),0,2)&lt;&gt;""""),2,FALSE),IF(QJ12=TODAY(),""Today"",)))))"),"")</f>
        <v/>
      </c>
      <c r="QK15" s="3" t="str">
        <f>IFERROR(__xludf.DUMMYFUNCTION("IF(ISBLANK($A15),, IF((ARRAYFORMULA(SUM(COUNTIFS(OccupancyAddresses,$A15,OccupancyUnits, $B15, 'Tenant Occupancy'!QL$5:QL23,{""&gt;0"",""Occupied"",""Late""}))))&gt;1,""Multiple Bookings"", IF(SUMIFS( 'Tenant Occupancy'!QL$5:QL23,OccupancyUnits,$B15,OccupancyAd"&amp;"dresses,$A15)&gt;0,SUMIFS('Tenant Occupancy'!QL$5:QL23,OccupancyUnits,$B15,OccupancyAddresses,$A15),IFERROR(VLOOKUP($A15&amp;"" ""&amp;$B15, FILTER(ARRAYFORMULA({OccupancyAddresses&amp;"" ""&amp; OccupancyUnits,'Tenant Occupancy'!QL$5:QL23}),INDEX(ARRAYFORMULA({OccupancyAdd"&amp;"resses&amp;"" ""&amp; OccupancyUnits,'Tenant Occupancy'!QL$5:QL23}),0,2)&lt;&gt;""""),2,FALSE),IF(QK12=TODAY(),""Today"",)))))"),"")</f>
        <v/>
      </c>
      <c r="QL15" s="3" t="str">
        <f>IFERROR(__xludf.DUMMYFUNCTION("IF(ISBLANK($A15),, IF((ARRAYFORMULA(SUM(COUNTIFS(OccupancyAddresses,$A15,OccupancyUnits, $B15, 'Tenant Occupancy'!QM$5:QM23,{""&gt;0"",""Occupied"",""Late""}))))&gt;1,""Multiple Bookings"", IF(SUMIFS( 'Tenant Occupancy'!QM$5:QM23,OccupancyUnits,$B15,OccupancyAd"&amp;"dresses,$A15)&gt;0,SUMIFS('Tenant Occupancy'!QM$5:QM23,OccupancyUnits,$B15,OccupancyAddresses,$A15),IFERROR(VLOOKUP($A15&amp;"" ""&amp;$B15, FILTER(ARRAYFORMULA({OccupancyAddresses&amp;"" ""&amp; OccupancyUnits,'Tenant Occupancy'!QM$5:QM23}),INDEX(ARRAYFORMULA({OccupancyAdd"&amp;"resses&amp;"" ""&amp; OccupancyUnits,'Tenant Occupancy'!QM$5:QM23}),0,2)&lt;&gt;""""),2,FALSE),IF(QL12=TODAY(),""Today"",)))))"),"")</f>
        <v/>
      </c>
      <c r="QM15" s="3" t="str">
        <f>IFERROR(__xludf.DUMMYFUNCTION("IF(ISBLANK($A15),, IF((ARRAYFORMULA(SUM(COUNTIFS(OccupancyAddresses,$A15,OccupancyUnits, $B15, 'Tenant Occupancy'!QN$5:QN23,{""&gt;0"",""Occupied"",""Late""}))))&gt;1,""Multiple Bookings"", IF(SUMIFS( 'Tenant Occupancy'!QN$5:QN23,OccupancyUnits,$B15,OccupancyAd"&amp;"dresses,$A15)&gt;0,SUMIFS('Tenant Occupancy'!QN$5:QN23,OccupancyUnits,$B15,OccupancyAddresses,$A15),IFERROR(VLOOKUP($A15&amp;"" ""&amp;$B15, FILTER(ARRAYFORMULA({OccupancyAddresses&amp;"" ""&amp; OccupancyUnits,'Tenant Occupancy'!QN$5:QN23}),INDEX(ARRAYFORMULA({OccupancyAdd"&amp;"resses&amp;"" ""&amp; OccupancyUnits,'Tenant Occupancy'!QN$5:QN23}),0,2)&lt;&gt;""""),2,FALSE),IF(QM12=TODAY(),""Today"",)))))"),"")</f>
        <v/>
      </c>
      <c r="QN15" s="3" t="str">
        <f>IFERROR(__xludf.DUMMYFUNCTION("IF(ISBLANK($A15),, IF((ARRAYFORMULA(SUM(COUNTIFS(OccupancyAddresses,$A15,OccupancyUnits, $B15, 'Tenant Occupancy'!QO$5:QO23,{""&gt;0"",""Occupied"",""Late""}))))&gt;1,""Multiple Bookings"", IF(SUMIFS( 'Tenant Occupancy'!QO$5:QO23,OccupancyUnits,$B15,OccupancyAd"&amp;"dresses,$A15)&gt;0,SUMIFS('Tenant Occupancy'!QO$5:QO23,OccupancyUnits,$B15,OccupancyAddresses,$A15),IFERROR(VLOOKUP($A15&amp;"" ""&amp;$B15, FILTER(ARRAYFORMULA({OccupancyAddresses&amp;"" ""&amp; OccupancyUnits,'Tenant Occupancy'!QO$5:QO23}),INDEX(ARRAYFORMULA({OccupancyAdd"&amp;"resses&amp;"" ""&amp; OccupancyUnits,'Tenant Occupancy'!QO$5:QO23}),0,2)&lt;&gt;""""),2,FALSE),IF(QN12=TODAY(),""Today"",)))))"),"")</f>
        <v/>
      </c>
      <c r="QO15" s="3" t="str">
        <f>IFERROR(__xludf.DUMMYFUNCTION("IF(ISBLANK($A15),, IF((ARRAYFORMULA(SUM(COUNTIFS(OccupancyAddresses,$A15,OccupancyUnits, $B15, 'Tenant Occupancy'!QP$5:QP23,{""&gt;0"",""Occupied"",""Late""}))))&gt;1,""Multiple Bookings"", IF(SUMIFS( 'Tenant Occupancy'!QP$5:QP23,OccupancyUnits,$B15,OccupancyAd"&amp;"dresses,$A15)&gt;0,SUMIFS('Tenant Occupancy'!QP$5:QP23,OccupancyUnits,$B15,OccupancyAddresses,$A15),IFERROR(VLOOKUP($A15&amp;"" ""&amp;$B15, FILTER(ARRAYFORMULA({OccupancyAddresses&amp;"" ""&amp; OccupancyUnits,'Tenant Occupancy'!QP$5:QP23}),INDEX(ARRAYFORMULA({OccupancyAdd"&amp;"resses&amp;"" ""&amp; OccupancyUnits,'Tenant Occupancy'!QP$5:QP23}),0,2)&lt;&gt;""""),2,FALSE),IF(QO12=TODAY(),""Today"",)))))"),"")</f>
        <v/>
      </c>
      <c r="QP15" s="3" t="str">
        <f>IFERROR(__xludf.DUMMYFUNCTION("IF(ISBLANK($A15),, IF((ARRAYFORMULA(SUM(COUNTIFS(OccupancyAddresses,$A15,OccupancyUnits, $B15, 'Tenant Occupancy'!QQ$5:QQ23,{""&gt;0"",""Occupied"",""Late""}))))&gt;1,""Multiple Bookings"", IF(SUMIFS( 'Tenant Occupancy'!QQ$5:QQ23,OccupancyUnits,$B15,OccupancyAd"&amp;"dresses,$A15)&gt;0,SUMIFS('Tenant Occupancy'!QQ$5:QQ23,OccupancyUnits,$B15,OccupancyAddresses,$A15),IFERROR(VLOOKUP($A15&amp;"" ""&amp;$B15, FILTER(ARRAYFORMULA({OccupancyAddresses&amp;"" ""&amp; OccupancyUnits,'Tenant Occupancy'!QQ$5:QQ23}),INDEX(ARRAYFORMULA({OccupancyAdd"&amp;"resses&amp;"" ""&amp; OccupancyUnits,'Tenant Occupancy'!QQ$5:QQ23}),0,2)&lt;&gt;""""),2,FALSE),IF(QP12=TODAY(),""Today"",)))))"),"")</f>
        <v/>
      </c>
      <c r="QQ15" s="3" t="str">
        <f>IFERROR(__xludf.DUMMYFUNCTION("IF(ISBLANK($A15),, IF((ARRAYFORMULA(SUM(COUNTIFS(OccupancyAddresses,$A15,OccupancyUnits, $B15, 'Tenant Occupancy'!QR$5:QR23,{""&gt;0"",""Occupied"",""Late""}))))&gt;1,""Multiple Bookings"", IF(SUMIFS( 'Tenant Occupancy'!QR$5:QR23,OccupancyUnits,$B15,OccupancyAd"&amp;"dresses,$A15)&gt;0,SUMIFS('Tenant Occupancy'!QR$5:QR23,OccupancyUnits,$B15,OccupancyAddresses,$A15),IFERROR(VLOOKUP($A15&amp;"" ""&amp;$B15, FILTER(ARRAYFORMULA({OccupancyAddresses&amp;"" ""&amp; OccupancyUnits,'Tenant Occupancy'!QR$5:QR23}),INDEX(ARRAYFORMULA({OccupancyAdd"&amp;"resses&amp;"" ""&amp; OccupancyUnits,'Tenant Occupancy'!QR$5:QR23}),0,2)&lt;&gt;""""),2,FALSE),IF(QQ12=TODAY(),""Today"",)))))"),"")</f>
        <v/>
      </c>
      <c r="QR15" s="3" t="str">
        <f>IFERROR(__xludf.DUMMYFUNCTION("IF(ISBLANK($A15),, IF((ARRAYFORMULA(SUM(COUNTIFS(OccupancyAddresses,$A15,OccupancyUnits, $B15, 'Tenant Occupancy'!QS$5:QS23,{""&gt;0"",""Occupied"",""Late""}))))&gt;1,""Multiple Bookings"", IF(SUMIFS( 'Tenant Occupancy'!QS$5:QS23,OccupancyUnits,$B15,OccupancyAd"&amp;"dresses,$A15)&gt;0,SUMIFS('Tenant Occupancy'!QS$5:QS23,OccupancyUnits,$B15,OccupancyAddresses,$A15),IFERROR(VLOOKUP($A15&amp;"" ""&amp;$B15, FILTER(ARRAYFORMULA({OccupancyAddresses&amp;"" ""&amp; OccupancyUnits,'Tenant Occupancy'!QS$5:QS23}),INDEX(ARRAYFORMULA({OccupancyAdd"&amp;"resses&amp;"" ""&amp; OccupancyUnits,'Tenant Occupancy'!QS$5:QS23}),0,2)&lt;&gt;""""),2,FALSE),IF(QR12=TODAY(),""Today"",)))))"),"")</f>
        <v/>
      </c>
      <c r="QS15" s="3" t="str">
        <f>IFERROR(__xludf.DUMMYFUNCTION("IF(ISBLANK($A15),, IF((ARRAYFORMULA(SUM(COUNTIFS(OccupancyAddresses,$A15,OccupancyUnits, $B15, 'Tenant Occupancy'!QT$5:QT23,{""&gt;0"",""Occupied"",""Late""}))))&gt;1,""Multiple Bookings"", IF(SUMIFS( 'Tenant Occupancy'!QT$5:QT23,OccupancyUnits,$B15,OccupancyAd"&amp;"dresses,$A15)&gt;0,SUMIFS('Tenant Occupancy'!QT$5:QT23,OccupancyUnits,$B15,OccupancyAddresses,$A15),IFERROR(VLOOKUP($A15&amp;"" ""&amp;$B15, FILTER(ARRAYFORMULA({OccupancyAddresses&amp;"" ""&amp; OccupancyUnits,'Tenant Occupancy'!QT$5:QT23}),INDEX(ARRAYFORMULA({OccupancyAdd"&amp;"resses&amp;"" ""&amp; OccupancyUnits,'Tenant Occupancy'!QT$5:QT23}),0,2)&lt;&gt;""""),2,FALSE),IF(QS12=TODAY(),""Today"",)))))"),"")</f>
        <v/>
      </c>
      <c r="QT15" s="3" t="str">
        <f>IFERROR(__xludf.DUMMYFUNCTION("IF(ISBLANK($A15),, IF((ARRAYFORMULA(SUM(COUNTIFS(OccupancyAddresses,$A15,OccupancyUnits, $B15, 'Tenant Occupancy'!QU$5:QU23,{""&gt;0"",""Occupied"",""Late""}))))&gt;1,""Multiple Bookings"", IF(SUMIFS( 'Tenant Occupancy'!QU$5:QU23,OccupancyUnits,$B15,OccupancyAd"&amp;"dresses,$A15)&gt;0,SUMIFS('Tenant Occupancy'!QU$5:QU23,OccupancyUnits,$B15,OccupancyAddresses,$A15),IFERROR(VLOOKUP($A15&amp;"" ""&amp;$B15, FILTER(ARRAYFORMULA({OccupancyAddresses&amp;"" ""&amp; OccupancyUnits,'Tenant Occupancy'!QU$5:QU23}),INDEX(ARRAYFORMULA({OccupancyAdd"&amp;"resses&amp;"" ""&amp; OccupancyUnits,'Tenant Occupancy'!QU$5:QU23}),0,2)&lt;&gt;""""),2,FALSE),IF(QT12=TODAY(),""Today"",)))))"),"")</f>
        <v/>
      </c>
      <c r="QU15" s="3" t="str">
        <f>IFERROR(__xludf.DUMMYFUNCTION("IF(ISBLANK($A15),, IF((ARRAYFORMULA(SUM(COUNTIFS(OccupancyAddresses,$A15,OccupancyUnits, $B15, 'Tenant Occupancy'!QV$5:QV23,{""&gt;0"",""Occupied"",""Late""}))))&gt;1,""Multiple Bookings"", IF(SUMIFS( 'Tenant Occupancy'!QV$5:QV23,OccupancyUnits,$B15,OccupancyAd"&amp;"dresses,$A15)&gt;0,SUMIFS('Tenant Occupancy'!QV$5:QV23,OccupancyUnits,$B15,OccupancyAddresses,$A15),IFERROR(VLOOKUP($A15&amp;"" ""&amp;$B15, FILTER(ARRAYFORMULA({OccupancyAddresses&amp;"" ""&amp; OccupancyUnits,'Tenant Occupancy'!QV$5:QV23}),INDEX(ARRAYFORMULA({OccupancyAdd"&amp;"resses&amp;"" ""&amp; OccupancyUnits,'Tenant Occupancy'!QV$5:QV23}),0,2)&lt;&gt;""""),2,FALSE),IF(QU12=TODAY(),""Today"",)))))"),"")</f>
        <v/>
      </c>
      <c r="QV15" s="3" t="str">
        <f>IFERROR(__xludf.DUMMYFUNCTION("IF(ISBLANK($A15),, IF((ARRAYFORMULA(SUM(COUNTIFS(OccupancyAddresses,$A15,OccupancyUnits, $B15, 'Tenant Occupancy'!QW$5:QW23,{""&gt;0"",""Occupied"",""Late""}))))&gt;1,""Multiple Bookings"", IF(SUMIFS( 'Tenant Occupancy'!QW$5:QW23,OccupancyUnits,$B15,OccupancyAd"&amp;"dresses,$A15)&gt;0,SUMIFS('Tenant Occupancy'!QW$5:QW23,OccupancyUnits,$B15,OccupancyAddresses,$A15),IFERROR(VLOOKUP($A15&amp;"" ""&amp;$B15, FILTER(ARRAYFORMULA({OccupancyAddresses&amp;"" ""&amp; OccupancyUnits,'Tenant Occupancy'!QW$5:QW23}),INDEX(ARRAYFORMULA({OccupancyAdd"&amp;"resses&amp;"" ""&amp; OccupancyUnits,'Tenant Occupancy'!QW$5:QW23}),0,2)&lt;&gt;""""),2,FALSE),IF(QV12=TODAY(),""Today"",)))))"),"")</f>
        <v/>
      </c>
      <c r="QW15" s="3" t="str">
        <f>IFERROR(__xludf.DUMMYFUNCTION("IF(ISBLANK($A15),, IF((ARRAYFORMULA(SUM(COUNTIFS(OccupancyAddresses,$A15,OccupancyUnits, $B15, 'Tenant Occupancy'!QX$5:QX23,{""&gt;0"",""Occupied"",""Late""}))))&gt;1,""Multiple Bookings"", IF(SUMIFS( 'Tenant Occupancy'!QX$5:QX23,OccupancyUnits,$B15,OccupancyAd"&amp;"dresses,$A15)&gt;0,SUMIFS('Tenant Occupancy'!QX$5:QX23,OccupancyUnits,$B15,OccupancyAddresses,$A15),IFERROR(VLOOKUP($A15&amp;"" ""&amp;$B15, FILTER(ARRAYFORMULA({OccupancyAddresses&amp;"" ""&amp; OccupancyUnits,'Tenant Occupancy'!QX$5:QX23}),INDEX(ARRAYFORMULA({OccupancyAdd"&amp;"resses&amp;"" ""&amp; OccupancyUnits,'Tenant Occupancy'!QX$5:QX23}),0,2)&lt;&gt;""""),2,FALSE),IF(QW12=TODAY(),""Today"",)))))"),"")</f>
        <v/>
      </c>
      <c r="QX15" s="3" t="str">
        <f>IFERROR(__xludf.DUMMYFUNCTION("IF(ISBLANK($A15),, IF((ARRAYFORMULA(SUM(COUNTIFS(OccupancyAddresses,$A15,OccupancyUnits, $B15, 'Tenant Occupancy'!QY$5:QY23,{""&gt;0"",""Occupied"",""Late""}))))&gt;1,""Multiple Bookings"", IF(SUMIFS( 'Tenant Occupancy'!QY$5:QY23,OccupancyUnits,$B15,OccupancyAd"&amp;"dresses,$A15)&gt;0,SUMIFS('Tenant Occupancy'!QY$5:QY23,OccupancyUnits,$B15,OccupancyAddresses,$A15),IFERROR(VLOOKUP($A15&amp;"" ""&amp;$B15, FILTER(ARRAYFORMULA({OccupancyAddresses&amp;"" ""&amp; OccupancyUnits,'Tenant Occupancy'!QY$5:QY23}),INDEX(ARRAYFORMULA({OccupancyAdd"&amp;"resses&amp;"" ""&amp; OccupancyUnits,'Tenant Occupancy'!QY$5:QY23}),0,2)&lt;&gt;""""),2,FALSE),IF(QX12=TODAY(),""Today"",)))))"),"")</f>
        <v/>
      </c>
      <c r="QY15" s="3" t="str">
        <f>IFERROR(__xludf.DUMMYFUNCTION("IF(ISBLANK($A15),, IF((ARRAYFORMULA(SUM(COUNTIFS(OccupancyAddresses,$A15,OccupancyUnits, $B15, 'Tenant Occupancy'!QZ$5:QZ23,{""&gt;0"",""Occupied"",""Late""}))))&gt;1,""Multiple Bookings"", IF(SUMIFS( 'Tenant Occupancy'!QZ$5:QZ23,OccupancyUnits,$B15,OccupancyAd"&amp;"dresses,$A15)&gt;0,SUMIFS('Tenant Occupancy'!QZ$5:QZ23,OccupancyUnits,$B15,OccupancyAddresses,$A15),IFERROR(VLOOKUP($A15&amp;"" ""&amp;$B15, FILTER(ARRAYFORMULA({OccupancyAddresses&amp;"" ""&amp; OccupancyUnits,'Tenant Occupancy'!QZ$5:QZ23}),INDEX(ARRAYFORMULA({OccupancyAdd"&amp;"resses&amp;"" ""&amp; OccupancyUnits,'Tenant Occupancy'!QZ$5:QZ23}),0,2)&lt;&gt;""""),2,FALSE),IF(QY12=TODAY(),""Today"",)))))"),"")</f>
        <v/>
      </c>
      <c r="QZ15" s="3" t="str">
        <f>IFERROR(__xludf.DUMMYFUNCTION("IF(ISBLANK($A15),, IF((ARRAYFORMULA(SUM(COUNTIFS(OccupancyAddresses,$A15,OccupancyUnits, $B15, 'Tenant Occupancy'!RA$5:RA23,{""&gt;0"",""Occupied"",""Late""}))))&gt;1,""Multiple Bookings"", IF(SUMIFS( 'Tenant Occupancy'!RA$5:RA23,OccupancyUnits,$B15,OccupancyAd"&amp;"dresses,$A15)&gt;0,SUMIFS('Tenant Occupancy'!RA$5:RA23,OccupancyUnits,$B15,OccupancyAddresses,$A15),IFERROR(VLOOKUP($A15&amp;"" ""&amp;$B15, FILTER(ARRAYFORMULA({OccupancyAddresses&amp;"" ""&amp; OccupancyUnits,'Tenant Occupancy'!RA$5:RA23}),INDEX(ARRAYFORMULA({OccupancyAdd"&amp;"resses&amp;"" ""&amp; OccupancyUnits,'Tenant Occupancy'!RA$5:RA23}),0,2)&lt;&gt;""""),2,FALSE),IF(QZ12=TODAY(),""Today"",)))))"),"")</f>
        <v/>
      </c>
      <c r="RA15" s="3" t="str">
        <f>IFERROR(__xludf.DUMMYFUNCTION("IF(ISBLANK($A15),, IF((ARRAYFORMULA(SUM(COUNTIFS(OccupancyAddresses,$A15,OccupancyUnits, $B15, 'Tenant Occupancy'!RB$5:RB23,{""&gt;0"",""Occupied"",""Late""}))))&gt;1,""Multiple Bookings"", IF(SUMIFS( 'Tenant Occupancy'!RB$5:RB23,OccupancyUnits,$B15,OccupancyAd"&amp;"dresses,$A15)&gt;0,SUMIFS('Tenant Occupancy'!RB$5:RB23,OccupancyUnits,$B15,OccupancyAddresses,$A15),IFERROR(VLOOKUP($A15&amp;"" ""&amp;$B15, FILTER(ARRAYFORMULA({OccupancyAddresses&amp;"" ""&amp; OccupancyUnits,'Tenant Occupancy'!RB$5:RB23}),INDEX(ARRAYFORMULA({OccupancyAdd"&amp;"resses&amp;"" ""&amp; OccupancyUnits,'Tenant Occupancy'!RB$5:RB23}),0,2)&lt;&gt;""""),2,FALSE),IF(RA12=TODAY(),""Today"",)))))"),"")</f>
        <v/>
      </c>
      <c r="RB15" s="3" t="str">
        <f>IFERROR(__xludf.DUMMYFUNCTION("IF(ISBLANK($A15),, IF((ARRAYFORMULA(SUM(COUNTIFS(OccupancyAddresses,$A15,OccupancyUnits, $B15, 'Tenant Occupancy'!RC$5:RC23,{""&gt;0"",""Occupied"",""Late""}))))&gt;1,""Multiple Bookings"", IF(SUMIFS( 'Tenant Occupancy'!RC$5:RC23,OccupancyUnits,$B15,OccupancyAd"&amp;"dresses,$A15)&gt;0,SUMIFS('Tenant Occupancy'!RC$5:RC23,OccupancyUnits,$B15,OccupancyAddresses,$A15),IFERROR(VLOOKUP($A15&amp;"" ""&amp;$B15, FILTER(ARRAYFORMULA({OccupancyAddresses&amp;"" ""&amp; OccupancyUnits,'Tenant Occupancy'!RC$5:RC23}),INDEX(ARRAYFORMULA({OccupancyAdd"&amp;"resses&amp;"" ""&amp; OccupancyUnits,'Tenant Occupancy'!RC$5:RC23}),0,2)&lt;&gt;""""),2,FALSE),IF(RB12=TODAY(),""Today"",)))))"),"")</f>
        <v/>
      </c>
      <c r="RC15" s="3" t="str">
        <f>IFERROR(__xludf.DUMMYFUNCTION("IF(ISBLANK($A15),, IF((ARRAYFORMULA(SUM(COUNTIFS(OccupancyAddresses,$A15,OccupancyUnits, $B15, 'Tenant Occupancy'!RD$5:RD23,{""&gt;0"",""Occupied"",""Late""}))))&gt;1,""Multiple Bookings"", IF(SUMIFS( 'Tenant Occupancy'!RD$5:RD23,OccupancyUnits,$B15,OccupancyAd"&amp;"dresses,$A15)&gt;0,SUMIFS('Tenant Occupancy'!RD$5:RD23,OccupancyUnits,$B15,OccupancyAddresses,$A15),IFERROR(VLOOKUP($A15&amp;"" ""&amp;$B15, FILTER(ARRAYFORMULA({OccupancyAddresses&amp;"" ""&amp; OccupancyUnits,'Tenant Occupancy'!RD$5:RD23}),INDEX(ARRAYFORMULA({OccupancyAdd"&amp;"resses&amp;"" ""&amp; OccupancyUnits,'Tenant Occupancy'!RD$5:RD23}),0,2)&lt;&gt;""""),2,FALSE),IF(RC12=TODAY(),""Today"",)))))"),"")</f>
        <v/>
      </c>
      <c r="RD15" s="3" t="str">
        <f>IFERROR(__xludf.DUMMYFUNCTION("IF(ISBLANK($A15),, IF((ARRAYFORMULA(SUM(COUNTIFS(OccupancyAddresses,$A15,OccupancyUnits, $B15, 'Tenant Occupancy'!RE$5:RE23,{""&gt;0"",""Occupied"",""Late""}))))&gt;1,""Multiple Bookings"", IF(SUMIFS( 'Tenant Occupancy'!RE$5:RE23,OccupancyUnits,$B15,OccupancyAd"&amp;"dresses,$A15)&gt;0,SUMIFS('Tenant Occupancy'!RE$5:RE23,OccupancyUnits,$B15,OccupancyAddresses,$A15),IFERROR(VLOOKUP($A15&amp;"" ""&amp;$B15, FILTER(ARRAYFORMULA({OccupancyAddresses&amp;"" ""&amp; OccupancyUnits,'Tenant Occupancy'!RE$5:RE23}),INDEX(ARRAYFORMULA({OccupancyAdd"&amp;"resses&amp;"" ""&amp; OccupancyUnits,'Tenant Occupancy'!RE$5:RE23}),0,2)&lt;&gt;""""),2,FALSE),IF(RD12=TODAY(),""Today"",)))))"),"")</f>
        <v/>
      </c>
      <c r="RE15" s="3" t="str">
        <f>IFERROR(__xludf.DUMMYFUNCTION("IF(ISBLANK($A15),, IF((ARRAYFORMULA(SUM(COUNTIFS(OccupancyAddresses,$A15,OccupancyUnits, $B15, 'Tenant Occupancy'!RF$5:RF23,{""&gt;0"",""Occupied"",""Late""}))))&gt;1,""Multiple Bookings"", IF(SUMIFS( 'Tenant Occupancy'!RF$5:RF23,OccupancyUnits,$B15,OccupancyAd"&amp;"dresses,$A15)&gt;0,SUMIFS('Tenant Occupancy'!RF$5:RF23,OccupancyUnits,$B15,OccupancyAddresses,$A15),IFERROR(VLOOKUP($A15&amp;"" ""&amp;$B15, FILTER(ARRAYFORMULA({OccupancyAddresses&amp;"" ""&amp; OccupancyUnits,'Tenant Occupancy'!RF$5:RF23}),INDEX(ARRAYFORMULA({OccupancyAdd"&amp;"resses&amp;"" ""&amp; OccupancyUnits,'Tenant Occupancy'!RF$5:RF23}),0,2)&lt;&gt;""""),2,FALSE),IF(RE12=TODAY(),""Today"",)))))"),"")</f>
        <v/>
      </c>
      <c r="RF15" s="3" t="str">
        <f>IFERROR(__xludf.DUMMYFUNCTION("IF(ISBLANK($A15),, IF((ARRAYFORMULA(SUM(COUNTIFS(OccupancyAddresses,$A15,OccupancyUnits, $B15, 'Tenant Occupancy'!RG$5:RG23,{""&gt;0"",""Occupied"",""Late""}))))&gt;1,""Multiple Bookings"", IF(SUMIFS( 'Tenant Occupancy'!RG$5:RG23,OccupancyUnits,$B15,OccupancyAd"&amp;"dresses,$A15)&gt;0,SUMIFS('Tenant Occupancy'!RG$5:RG23,OccupancyUnits,$B15,OccupancyAddresses,$A15),IFERROR(VLOOKUP($A15&amp;"" ""&amp;$B15, FILTER(ARRAYFORMULA({OccupancyAddresses&amp;"" ""&amp; OccupancyUnits,'Tenant Occupancy'!RG$5:RG23}),INDEX(ARRAYFORMULA({OccupancyAdd"&amp;"resses&amp;"" ""&amp; OccupancyUnits,'Tenant Occupancy'!RG$5:RG23}),0,2)&lt;&gt;""""),2,FALSE),IF(RF12=TODAY(),""Today"",)))))"),"")</f>
        <v/>
      </c>
      <c r="RG15" s="3" t="str">
        <f>IFERROR(__xludf.DUMMYFUNCTION("IF(ISBLANK($A15),, IF((ARRAYFORMULA(SUM(COUNTIFS(OccupancyAddresses,$A15,OccupancyUnits, $B15, 'Tenant Occupancy'!RH$5:RH23,{""&gt;0"",""Occupied"",""Late""}))))&gt;1,""Multiple Bookings"", IF(SUMIFS( 'Tenant Occupancy'!RH$5:RH23,OccupancyUnits,$B15,OccupancyAd"&amp;"dresses,$A15)&gt;0,SUMIFS('Tenant Occupancy'!RH$5:RH23,OccupancyUnits,$B15,OccupancyAddresses,$A15),IFERROR(VLOOKUP($A15&amp;"" ""&amp;$B15, FILTER(ARRAYFORMULA({OccupancyAddresses&amp;"" ""&amp; OccupancyUnits,'Tenant Occupancy'!RH$5:RH23}),INDEX(ARRAYFORMULA({OccupancyAdd"&amp;"resses&amp;"" ""&amp; OccupancyUnits,'Tenant Occupancy'!RH$5:RH23}),0,2)&lt;&gt;""""),2,FALSE),IF(RG12=TODAY(),""Today"",)))))"),"")</f>
        <v/>
      </c>
      <c r="RH15" s="3" t="str">
        <f>IFERROR(__xludf.DUMMYFUNCTION("IF(ISBLANK($A15),, IF((ARRAYFORMULA(SUM(COUNTIFS(OccupancyAddresses,$A15,OccupancyUnits, $B15, 'Tenant Occupancy'!RI$5:RI23,{""&gt;0"",""Occupied"",""Late""}))))&gt;1,""Multiple Bookings"", IF(SUMIFS( 'Tenant Occupancy'!RI$5:RI23,OccupancyUnits,$B15,OccupancyAd"&amp;"dresses,$A15)&gt;0,SUMIFS('Tenant Occupancy'!RI$5:RI23,OccupancyUnits,$B15,OccupancyAddresses,$A15),IFERROR(VLOOKUP($A15&amp;"" ""&amp;$B15, FILTER(ARRAYFORMULA({OccupancyAddresses&amp;"" ""&amp; OccupancyUnits,'Tenant Occupancy'!RI$5:RI23}),INDEX(ARRAYFORMULA({OccupancyAdd"&amp;"resses&amp;"" ""&amp; OccupancyUnits,'Tenant Occupancy'!RI$5:RI23}),0,2)&lt;&gt;""""),2,FALSE),IF(RH12=TODAY(),""Today"",)))))"),"")</f>
        <v/>
      </c>
      <c r="RI15" s="3" t="str">
        <f>IFERROR(__xludf.DUMMYFUNCTION("IF(ISBLANK($A15),, IF((ARRAYFORMULA(SUM(COUNTIFS(OccupancyAddresses,$A15,OccupancyUnits, $B15, 'Tenant Occupancy'!RJ$5:RJ23,{""&gt;0"",""Occupied"",""Late""}))))&gt;1,""Multiple Bookings"", IF(SUMIFS( 'Tenant Occupancy'!RJ$5:RJ23,OccupancyUnits,$B15,OccupancyAd"&amp;"dresses,$A15)&gt;0,SUMIFS('Tenant Occupancy'!RJ$5:RJ23,OccupancyUnits,$B15,OccupancyAddresses,$A15),IFERROR(VLOOKUP($A15&amp;"" ""&amp;$B15, FILTER(ARRAYFORMULA({OccupancyAddresses&amp;"" ""&amp; OccupancyUnits,'Tenant Occupancy'!RJ$5:RJ23}),INDEX(ARRAYFORMULA({OccupancyAdd"&amp;"resses&amp;"" ""&amp; OccupancyUnits,'Tenant Occupancy'!RJ$5:RJ23}),0,2)&lt;&gt;""""),2,FALSE),IF(RI12=TODAY(),""Today"",)))))"),"")</f>
        <v/>
      </c>
      <c r="RJ15" s="3" t="str">
        <f>IFERROR(__xludf.DUMMYFUNCTION("IF(ISBLANK($A15),, IF((ARRAYFORMULA(SUM(COUNTIFS(OccupancyAddresses,$A15,OccupancyUnits, $B15, 'Tenant Occupancy'!RK$5:RK23,{""&gt;0"",""Occupied"",""Late""}))))&gt;1,""Multiple Bookings"", IF(SUMIFS( 'Tenant Occupancy'!RK$5:RK23,OccupancyUnits,$B15,OccupancyAd"&amp;"dresses,$A15)&gt;0,SUMIFS('Tenant Occupancy'!RK$5:RK23,OccupancyUnits,$B15,OccupancyAddresses,$A15),IFERROR(VLOOKUP($A15&amp;"" ""&amp;$B15, FILTER(ARRAYFORMULA({OccupancyAddresses&amp;"" ""&amp; OccupancyUnits,'Tenant Occupancy'!RK$5:RK23}),INDEX(ARRAYFORMULA({OccupancyAdd"&amp;"resses&amp;"" ""&amp; OccupancyUnits,'Tenant Occupancy'!RK$5:RK23}),0,2)&lt;&gt;""""),2,FALSE),IF(RJ12=TODAY(),""Today"",)))))"),"")</f>
        <v/>
      </c>
      <c r="RK15" s="3" t="str">
        <f>IFERROR(__xludf.DUMMYFUNCTION("IF(ISBLANK($A15),, IF((ARRAYFORMULA(SUM(COUNTIFS(OccupancyAddresses,$A15,OccupancyUnits, $B15, 'Tenant Occupancy'!RL$5:RL23,{""&gt;0"",""Occupied"",""Late""}))))&gt;1,""Multiple Bookings"", IF(SUMIFS( 'Tenant Occupancy'!RL$5:RL23,OccupancyUnits,$B15,OccupancyAd"&amp;"dresses,$A15)&gt;0,SUMIFS('Tenant Occupancy'!RL$5:RL23,OccupancyUnits,$B15,OccupancyAddresses,$A15),IFERROR(VLOOKUP($A15&amp;"" ""&amp;$B15, FILTER(ARRAYFORMULA({OccupancyAddresses&amp;"" ""&amp; OccupancyUnits,'Tenant Occupancy'!RL$5:RL23}),INDEX(ARRAYFORMULA({OccupancyAdd"&amp;"resses&amp;"" ""&amp; OccupancyUnits,'Tenant Occupancy'!RL$5:RL23}),0,2)&lt;&gt;""""),2,FALSE),IF(RK12=TODAY(),""Today"",)))))"),"")</f>
        <v/>
      </c>
      <c r="RL15" s="3" t="str">
        <f>IFERROR(__xludf.DUMMYFUNCTION("IF(ISBLANK($A15),, IF((ARRAYFORMULA(SUM(COUNTIFS(OccupancyAddresses,$A15,OccupancyUnits, $B15, 'Tenant Occupancy'!RM$5:RM23,{""&gt;0"",""Occupied"",""Late""}))))&gt;1,""Multiple Bookings"", IF(SUMIFS( 'Tenant Occupancy'!RM$5:RM23,OccupancyUnits,$B15,OccupancyAd"&amp;"dresses,$A15)&gt;0,SUMIFS('Tenant Occupancy'!RM$5:RM23,OccupancyUnits,$B15,OccupancyAddresses,$A15),IFERROR(VLOOKUP($A15&amp;"" ""&amp;$B15, FILTER(ARRAYFORMULA({OccupancyAddresses&amp;"" ""&amp; OccupancyUnits,'Tenant Occupancy'!RM$5:RM23}),INDEX(ARRAYFORMULA({OccupancyAdd"&amp;"resses&amp;"" ""&amp; OccupancyUnits,'Tenant Occupancy'!RM$5:RM23}),0,2)&lt;&gt;""""),2,FALSE),IF(RL12=TODAY(),""Today"",)))))"),"")</f>
        <v/>
      </c>
      <c r="RM15" s="3" t="str">
        <f>IFERROR(__xludf.DUMMYFUNCTION("IF(ISBLANK($A15),, IF((ARRAYFORMULA(SUM(COUNTIFS(OccupancyAddresses,$A15,OccupancyUnits, $B15, 'Tenant Occupancy'!RN$5:RN23,{""&gt;0"",""Occupied"",""Late""}))))&gt;1,""Multiple Bookings"", IF(SUMIFS( 'Tenant Occupancy'!RN$5:RN23,OccupancyUnits,$B15,OccupancyAd"&amp;"dresses,$A15)&gt;0,SUMIFS('Tenant Occupancy'!RN$5:RN23,OccupancyUnits,$B15,OccupancyAddresses,$A15),IFERROR(VLOOKUP($A15&amp;"" ""&amp;$B15, FILTER(ARRAYFORMULA({OccupancyAddresses&amp;"" ""&amp; OccupancyUnits,'Tenant Occupancy'!RN$5:RN23}),INDEX(ARRAYFORMULA({OccupancyAdd"&amp;"resses&amp;"" ""&amp; OccupancyUnits,'Tenant Occupancy'!RN$5:RN23}),0,2)&lt;&gt;""""),2,FALSE),IF(RM12=TODAY(),""Today"",)))))"),"")</f>
        <v/>
      </c>
      <c r="RN15" s="3" t="str">
        <f>IFERROR(__xludf.DUMMYFUNCTION("IF(ISBLANK($A15),, IF((ARRAYFORMULA(SUM(COUNTIFS(OccupancyAddresses,$A15,OccupancyUnits, $B15, 'Tenant Occupancy'!RO$5:RO23,{""&gt;0"",""Occupied"",""Late""}))))&gt;1,""Multiple Bookings"", IF(SUMIFS( 'Tenant Occupancy'!RO$5:RO23,OccupancyUnits,$B15,OccupancyAd"&amp;"dresses,$A15)&gt;0,SUMIFS('Tenant Occupancy'!RO$5:RO23,OccupancyUnits,$B15,OccupancyAddresses,$A15),IFERROR(VLOOKUP($A15&amp;"" ""&amp;$B15, FILTER(ARRAYFORMULA({OccupancyAddresses&amp;"" ""&amp; OccupancyUnits,'Tenant Occupancy'!RO$5:RO23}),INDEX(ARRAYFORMULA({OccupancyAdd"&amp;"resses&amp;"" ""&amp; OccupancyUnits,'Tenant Occupancy'!RO$5:RO23}),0,2)&lt;&gt;""""),2,FALSE),IF(RN12=TODAY(),""Today"",)))))"),"")</f>
        <v/>
      </c>
      <c r="RO15" s="3" t="str">
        <f>IFERROR(__xludf.DUMMYFUNCTION("IF(ISBLANK($A15),, IF((ARRAYFORMULA(SUM(COUNTIFS(OccupancyAddresses,$A15,OccupancyUnits, $B15, 'Tenant Occupancy'!RP$5:RP23,{""&gt;0"",""Occupied"",""Late""}))))&gt;1,""Multiple Bookings"", IF(SUMIFS( 'Tenant Occupancy'!RP$5:RP23,OccupancyUnits,$B15,OccupancyAd"&amp;"dresses,$A15)&gt;0,SUMIFS('Tenant Occupancy'!RP$5:RP23,OccupancyUnits,$B15,OccupancyAddresses,$A15),IFERROR(VLOOKUP($A15&amp;"" ""&amp;$B15, FILTER(ARRAYFORMULA({OccupancyAddresses&amp;"" ""&amp; OccupancyUnits,'Tenant Occupancy'!RP$5:RP23}),INDEX(ARRAYFORMULA({OccupancyAdd"&amp;"resses&amp;"" ""&amp; OccupancyUnits,'Tenant Occupancy'!RP$5:RP23}),0,2)&lt;&gt;""""),2,FALSE),IF(RO12=TODAY(),""Today"",)))))"),"")</f>
        <v/>
      </c>
      <c r="RP15" s="3" t="str">
        <f>IFERROR(__xludf.DUMMYFUNCTION("IF(ISBLANK($A15),, IF((ARRAYFORMULA(SUM(COUNTIFS(OccupancyAddresses,$A15,OccupancyUnits, $B15, 'Tenant Occupancy'!RQ$5:RQ23,{""&gt;0"",""Occupied"",""Late""}))))&gt;1,""Multiple Bookings"", IF(SUMIFS( 'Tenant Occupancy'!RQ$5:RQ23,OccupancyUnits,$B15,OccupancyAd"&amp;"dresses,$A15)&gt;0,SUMIFS('Tenant Occupancy'!RQ$5:RQ23,OccupancyUnits,$B15,OccupancyAddresses,$A15),IFERROR(VLOOKUP($A15&amp;"" ""&amp;$B15, FILTER(ARRAYFORMULA({OccupancyAddresses&amp;"" ""&amp; OccupancyUnits,'Tenant Occupancy'!RQ$5:RQ23}),INDEX(ARRAYFORMULA({OccupancyAdd"&amp;"resses&amp;"" ""&amp; OccupancyUnits,'Tenant Occupancy'!RQ$5:RQ23}),0,2)&lt;&gt;""""),2,FALSE),IF(RP12=TODAY(),""Today"",)))))"),"")</f>
        <v/>
      </c>
      <c r="RQ15" s="3" t="str">
        <f>IFERROR(__xludf.DUMMYFUNCTION("IF(ISBLANK($A15),, IF((ARRAYFORMULA(SUM(COUNTIFS(OccupancyAddresses,$A15,OccupancyUnits, $B15, 'Tenant Occupancy'!RR$5:RR23,{""&gt;0"",""Occupied"",""Late""}))))&gt;1,""Multiple Bookings"", IF(SUMIFS( 'Tenant Occupancy'!RR$5:RR23,OccupancyUnits,$B15,OccupancyAd"&amp;"dresses,$A15)&gt;0,SUMIFS('Tenant Occupancy'!RR$5:RR23,OccupancyUnits,$B15,OccupancyAddresses,$A15),IFERROR(VLOOKUP($A15&amp;"" ""&amp;$B15, FILTER(ARRAYFORMULA({OccupancyAddresses&amp;"" ""&amp; OccupancyUnits,'Tenant Occupancy'!RR$5:RR23}),INDEX(ARRAYFORMULA({OccupancyAdd"&amp;"resses&amp;"" ""&amp; OccupancyUnits,'Tenant Occupancy'!RR$5:RR23}),0,2)&lt;&gt;""""),2,FALSE),IF(RQ12=TODAY(),""Today"",)))))"),"")</f>
        <v/>
      </c>
      <c r="RR15" s="3" t="str">
        <f>IFERROR(__xludf.DUMMYFUNCTION("IF(ISBLANK($A15),, IF((ARRAYFORMULA(SUM(COUNTIFS(OccupancyAddresses,$A15,OccupancyUnits, $B15, 'Tenant Occupancy'!RS$5:RS23,{""&gt;0"",""Occupied"",""Late""}))))&gt;1,""Multiple Bookings"", IF(SUMIFS( 'Tenant Occupancy'!RS$5:RS23,OccupancyUnits,$B15,OccupancyAd"&amp;"dresses,$A15)&gt;0,SUMIFS('Tenant Occupancy'!RS$5:RS23,OccupancyUnits,$B15,OccupancyAddresses,$A15),IFERROR(VLOOKUP($A15&amp;"" ""&amp;$B15, FILTER(ARRAYFORMULA({OccupancyAddresses&amp;"" ""&amp; OccupancyUnits,'Tenant Occupancy'!RS$5:RS23}),INDEX(ARRAYFORMULA({OccupancyAdd"&amp;"resses&amp;"" ""&amp; OccupancyUnits,'Tenant Occupancy'!RS$5:RS23}),0,2)&lt;&gt;""""),2,FALSE),IF(RR12=TODAY(),""Today"",)))))"),"")</f>
        <v/>
      </c>
      <c r="RS15" s="3" t="str">
        <f>IFERROR(__xludf.DUMMYFUNCTION("IF(ISBLANK($A15),, IF((ARRAYFORMULA(SUM(COUNTIFS(OccupancyAddresses,$A15,OccupancyUnits, $B15, 'Tenant Occupancy'!RT$5:RT23,{""&gt;0"",""Occupied"",""Late""}))))&gt;1,""Multiple Bookings"", IF(SUMIFS( 'Tenant Occupancy'!RT$5:RT23,OccupancyUnits,$B15,OccupancyAd"&amp;"dresses,$A15)&gt;0,SUMIFS('Tenant Occupancy'!RT$5:RT23,OccupancyUnits,$B15,OccupancyAddresses,$A15),IFERROR(VLOOKUP($A15&amp;"" ""&amp;$B15, FILTER(ARRAYFORMULA({OccupancyAddresses&amp;"" ""&amp; OccupancyUnits,'Tenant Occupancy'!RT$5:RT23}),INDEX(ARRAYFORMULA({OccupancyAdd"&amp;"resses&amp;"" ""&amp; OccupancyUnits,'Tenant Occupancy'!RT$5:RT23}),0,2)&lt;&gt;""""),2,FALSE),IF(RS12=TODAY(),""Today"",)))))"),"")</f>
        <v/>
      </c>
      <c r="RT15" s="3" t="str">
        <f>IFERROR(__xludf.DUMMYFUNCTION("IF(ISBLANK($A15),, IF((ARRAYFORMULA(SUM(COUNTIFS(OccupancyAddresses,$A15,OccupancyUnits, $B15, 'Tenant Occupancy'!RU$5:RU23,{""&gt;0"",""Occupied"",""Late""}))))&gt;1,""Multiple Bookings"", IF(SUMIFS( 'Tenant Occupancy'!RU$5:RU23,OccupancyUnits,$B15,OccupancyAd"&amp;"dresses,$A15)&gt;0,SUMIFS('Tenant Occupancy'!RU$5:RU23,OccupancyUnits,$B15,OccupancyAddresses,$A15),IFERROR(VLOOKUP($A15&amp;"" ""&amp;$B15, FILTER(ARRAYFORMULA({OccupancyAddresses&amp;"" ""&amp; OccupancyUnits,'Tenant Occupancy'!RU$5:RU23}),INDEX(ARRAYFORMULA({OccupancyAdd"&amp;"resses&amp;"" ""&amp; OccupancyUnits,'Tenant Occupancy'!RU$5:RU23}),0,2)&lt;&gt;""""),2,FALSE),IF(RT12=TODAY(),""Today"",)))))"),"")</f>
        <v/>
      </c>
      <c r="RU15" s="3" t="str">
        <f>IFERROR(__xludf.DUMMYFUNCTION("IF(ISBLANK($A15),, IF((ARRAYFORMULA(SUM(COUNTIFS(OccupancyAddresses,$A15,OccupancyUnits, $B15, 'Tenant Occupancy'!RV$5:RV23,{""&gt;0"",""Occupied"",""Late""}))))&gt;1,""Multiple Bookings"", IF(SUMIFS( 'Tenant Occupancy'!RV$5:RV23,OccupancyUnits,$B15,OccupancyAd"&amp;"dresses,$A15)&gt;0,SUMIFS('Tenant Occupancy'!RV$5:RV23,OccupancyUnits,$B15,OccupancyAddresses,$A15),IFERROR(VLOOKUP($A15&amp;"" ""&amp;$B15, FILTER(ARRAYFORMULA({OccupancyAddresses&amp;"" ""&amp; OccupancyUnits,'Tenant Occupancy'!RV$5:RV23}),INDEX(ARRAYFORMULA({OccupancyAdd"&amp;"resses&amp;"" ""&amp; OccupancyUnits,'Tenant Occupancy'!RV$5:RV23}),0,2)&lt;&gt;""""),2,FALSE),IF(RU12=TODAY(),""Today"",)))))"),"")</f>
        <v/>
      </c>
      <c r="RV15" s="3" t="str">
        <f>IFERROR(__xludf.DUMMYFUNCTION("IF(ISBLANK($A15),, IF((ARRAYFORMULA(SUM(COUNTIFS(OccupancyAddresses,$A15,OccupancyUnits, $B15, 'Tenant Occupancy'!RW$5:RW23,{""&gt;0"",""Occupied"",""Late""}))))&gt;1,""Multiple Bookings"", IF(SUMIFS( 'Tenant Occupancy'!RW$5:RW23,OccupancyUnits,$B15,OccupancyAd"&amp;"dresses,$A15)&gt;0,SUMIFS('Tenant Occupancy'!RW$5:RW23,OccupancyUnits,$B15,OccupancyAddresses,$A15),IFERROR(VLOOKUP($A15&amp;"" ""&amp;$B15, FILTER(ARRAYFORMULA({OccupancyAddresses&amp;"" ""&amp; OccupancyUnits,'Tenant Occupancy'!RW$5:RW23}),INDEX(ARRAYFORMULA({OccupancyAdd"&amp;"resses&amp;"" ""&amp; OccupancyUnits,'Tenant Occupancy'!RW$5:RW23}),0,2)&lt;&gt;""""),2,FALSE),IF(RV12=TODAY(),""Today"",)))))"),"")</f>
        <v/>
      </c>
      <c r="RW15" s="3" t="str">
        <f>IFERROR(__xludf.DUMMYFUNCTION("IF(ISBLANK($A15),, IF((ARRAYFORMULA(SUM(COUNTIFS(OccupancyAddresses,$A15,OccupancyUnits, $B15, 'Tenant Occupancy'!RX$5:RX23,{""&gt;0"",""Occupied"",""Late""}))))&gt;1,""Multiple Bookings"", IF(SUMIFS( 'Tenant Occupancy'!RX$5:RX23,OccupancyUnits,$B15,OccupancyAd"&amp;"dresses,$A15)&gt;0,SUMIFS('Tenant Occupancy'!RX$5:RX23,OccupancyUnits,$B15,OccupancyAddresses,$A15),IFERROR(VLOOKUP($A15&amp;"" ""&amp;$B15, FILTER(ARRAYFORMULA({OccupancyAddresses&amp;"" ""&amp; OccupancyUnits,'Tenant Occupancy'!RX$5:RX23}),INDEX(ARRAYFORMULA({OccupancyAdd"&amp;"resses&amp;"" ""&amp; OccupancyUnits,'Tenant Occupancy'!RX$5:RX23}),0,2)&lt;&gt;""""),2,FALSE),IF(RW12=TODAY(),""Today"",)))))"),"")</f>
        <v/>
      </c>
      <c r="RX15" s="3" t="str">
        <f>IFERROR(__xludf.DUMMYFUNCTION("IF(ISBLANK($A15),, IF((ARRAYFORMULA(SUM(COUNTIFS(OccupancyAddresses,$A15,OccupancyUnits, $B15, 'Tenant Occupancy'!RY$5:RY23,{""&gt;0"",""Occupied"",""Late""}))))&gt;1,""Multiple Bookings"", IF(SUMIFS( 'Tenant Occupancy'!RY$5:RY23,OccupancyUnits,$B15,OccupancyAd"&amp;"dresses,$A15)&gt;0,SUMIFS('Tenant Occupancy'!RY$5:RY23,OccupancyUnits,$B15,OccupancyAddresses,$A15),IFERROR(VLOOKUP($A15&amp;"" ""&amp;$B15, FILTER(ARRAYFORMULA({OccupancyAddresses&amp;"" ""&amp; OccupancyUnits,'Tenant Occupancy'!RY$5:RY23}),INDEX(ARRAYFORMULA({OccupancyAdd"&amp;"resses&amp;"" ""&amp; OccupancyUnits,'Tenant Occupancy'!RY$5:RY23}),0,2)&lt;&gt;""""),2,FALSE),IF(RX12=TODAY(),""Today"",)))))"),"")</f>
        <v/>
      </c>
      <c r="RY15" s="3" t="str">
        <f>IFERROR(__xludf.DUMMYFUNCTION("IF(ISBLANK($A15),, IF((ARRAYFORMULA(SUM(COUNTIFS(OccupancyAddresses,$A15,OccupancyUnits, $B15, 'Tenant Occupancy'!RZ$5:RZ23,{""&gt;0"",""Occupied"",""Late""}))))&gt;1,""Multiple Bookings"", IF(SUMIFS( 'Tenant Occupancy'!RZ$5:RZ23,OccupancyUnits,$B15,OccupancyAd"&amp;"dresses,$A15)&gt;0,SUMIFS('Tenant Occupancy'!RZ$5:RZ23,OccupancyUnits,$B15,OccupancyAddresses,$A15),IFERROR(VLOOKUP($A15&amp;"" ""&amp;$B15, FILTER(ARRAYFORMULA({OccupancyAddresses&amp;"" ""&amp; OccupancyUnits,'Tenant Occupancy'!RZ$5:RZ23}),INDEX(ARRAYFORMULA({OccupancyAdd"&amp;"resses&amp;"" ""&amp; OccupancyUnits,'Tenant Occupancy'!RZ$5:RZ23}),0,2)&lt;&gt;""""),2,FALSE),IF(RY12=TODAY(),""Today"",)))))"),"")</f>
        <v/>
      </c>
      <c r="RZ15" s="3" t="str">
        <f>IFERROR(__xludf.DUMMYFUNCTION("IF(ISBLANK($A15),, IF((ARRAYFORMULA(SUM(COUNTIFS(OccupancyAddresses,$A15,OccupancyUnits, $B15, 'Tenant Occupancy'!SA$5:SA23,{""&gt;0"",""Occupied"",""Late""}))))&gt;1,""Multiple Bookings"", IF(SUMIFS( 'Tenant Occupancy'!SA$5:SA23,OccupancyUnits,$B15,OccupancyAd"&amp;"dresses,$A15)&gt;0,SUMIFS('Tenant Occupancy'!SA$5:SA23,OccupancyUnits,$B15,OccupancyAddresses,$A15),IFERROR(VLOOKUP($A15&amp;"" ""&amp;$B15, FILTER(ARRAYFORMULA({OccupancyAddresses&amp;"" ""&amp; OccupancyUnits,'Tenant Occupancy'!SA$5:SA23}),INDEX(ARRAYFORMULA({OccupancyAdd"&amp;"resses&amp;"" ""&amp; OccupancyUnits,'Tenant Occupancy'!SA$5:SA23}),0,2)&lt;&gt;""""),2,FALSE),IF(RZ12=TODAY(),""Today"",)))))"),"")</f>
        <v/>
      </c>
      <c r="SA15" s="3" t="str">
        <f>IFERROR(__xludf.DUMMYFUNCTION("IF(ISBLANK($A15),, IF((ARRAYFORMULA(SUM(COUNTIFS(OccupancyAddresses,$A15,OccupancyUnits, $B15, 'Tenant Occupancy'!SB$5:SB23,{""&gt;0"",""Occupied"",""Late""}))))&gt;1,""Multiple Bookings"", IF(SUMIFS( 'Tenant Occupancy'!SB$5:SB23,OccupancyUnits,$B15,OccupancyAd"&amp;"dresses,$A15)&gt;0,SUMIFS('Tenant Occupancy'!SB$5:SB23,OccupancyUnits,$B15,OccupancyAddresses,$A15),IFERROR(VLOOKUP($A15&amp;"" ""&amp;$B15, FILTER(ARRAYFORMULA({OccupancyAddresses&amp;"" ""&amp; OccupancyUnits,'Tenant Occupancy'!SB$5:SB23}),INDEX(ARRAYFORMULA({OccupancyAdd"&amp;"resses&amp;"" ""&amp; OccupancyUnits,'Tenant Occupancy'!SB$5:SB23}),0,2)&lt;&gt;""""),2,FALSE),IF(SA12=TODAY(),""Today"",)))))"),"")</f>
        <v/>
      </c>
      <c r="SB15" s="3" t="str">
        <f>IFERROR(__xludf.DUMMYFUNCTION("IF(ISBLANK($A15),, IF((ARRAYFORMULA(SUM(COUNTIFS(OccupancyAddresses,$A15,OccupancyUnits, $B15, 'Tenant Occupancy'!SC$5:SC23,{""&gt;0"",""Occupied"",""Late""}))))&gt;1,""Multiple Bookings"", IF(SUMIFS( 'Tenant Occupancy'!SC$5:SC23,OccupancyUnits,$B15,OccupancyAd"&amp;"dresses,$A15)&gt;0,SUMIFS('Tenant Occupancy'!SC$5:SC23,OccupancyUnits,$B15,OccupancyAddresses,$A15),IFERROR(VLOOKUP($A15&amp;"" ""&amp;$B15, FILTER(ARRAYFORMULA({OccupancyAddresses&amp;"" ""&amp; OccupancyUnits,'Tenant Occupancy'!SC$5:SC23}),INDEX(ARRAYFORMULA({OccupancyAdd"&amp;"resses&amp;"" ""&amp; OccupancyUnits,'Tenant Occupancy'!SC$5:SC23}),0,2)&lt;&gt;""""),2,FALSE),IF(SB12=TODAY(),""Today"",)))))"),"")</f>
        <v/>
      </c>
      <c r="SC15" s="3" t="str">
        <f>IFERROR(__xludf.DUMMYFUNCTION("IF(ISBLANK($A15),, IF((ARRAYFORMULA(SUM(COUNTIFS(OccupancyAddresses,$A15,OccupancyUnits, $B15, 'Tenant Occupancy'!SD$5:SD23,{""&gt;0"",""Occupied"",""Late""}))))&gt;1,""Multiple Bookings"", IF(SUMIFS( 'Tenant Occupancy'!SD$5:SD23,OccupancyUnits,$B15,OccupancyAd"&amp;"dresses,$A15)&gt;0,SUMIFS('Tenant Occupancy'!SD$5:SD23,OccupancyUnits,$B15,OccupancyAddresses,$A15),IFERROR(VLOOKUP($A15&amp;"" ""&amp;$B15, FILTER(ARRAYFORMULA({OccupancyAddresses&amp;"" ""&amp; OccupancyUnits,'Tenant Occupancy'!SD$5:SD23}),INDEX(ARRAYFORMULA({OccupancyAdd"&amp;"resses&amp;"" ""&amp; OccupancyUnits,'Tenant Occupancy'!SD$5:SD23}),0,2)&lt;&gt;""""),2,FALSE),IF(SC12=TODAY(),""Today"",)))))"),"")</f>
        <v/>
      </c>
      <c r="SD15" s="3" t="str">
        <f>IFERROR(__xludf.DUMMYFUNCTION("IF(ISBLANK($A15),, IF((ARRAYFORMULA(SUM(COUNTIFS(OccupancyAddresses,$A15,OccupancyUnits, $B15, 'Tenant Occupancy'!SE$5:SE23,{""&gt;0"",""Occupied"",""Late""}))))&gt;1,""Multiple Bookings"", IF(SUMIFS( 'Tenant Occupancy'!SE$5:SE23,OccupancyUnits,$B15,OccupancyAd"&amp;"dresses,$A15)&gt;0,SUMIFS('Tenant Occupancy'!SE$5:SE23,OccupancyUnits,$B15,OccupancyAddresses,$A15),IFERROR(VLOOKUP($A15&amp;"" ""&amp;$B15, FILTER(ARRAYFORMULA({OccupancyAddresses&amp;"" ""&amp; OccupancyUnits,'Tenant Occupancy'!SE$5:SE23}),INDEX(ARRAYFORMULA({OccupancyAdd"&amp;"resses&amp;"" ""&amp; OccupancyUnits,'Tenant Occupancy'!SE$5:SE23}),0,2)&lt;&gt;""""),2,FALSE),IF(SD12=TODAY(),""Today"",)))))"),"")</f>
        <v/>
      </c>
      <c r="SE15" s="3" t="str">
        <f>IFERROR(__xludf.DUMMYFUNCTION("IF(ISBLANK($A15),, IF((ARRAYFORMULA(SUM(COUNTIFS(OccupancyAddresses,$A15,OccupancyUnits, $B15, 'Tenant Occupancy'!SF$5:SF23,{""&gt;0"",""Occupied"",""Late""}))))&gt;1,""Multiple Bookings"", IF(SUMIFS( 'Tenant Occupancy'!SF$5:SF23,OccupancyUnits,$B15,OccupancyAd"&amp;"dresses,$A15)&gt;0,SUMIFS('Tenant Occupancy'!SF$5:SF23,OccupancyUnits,$B15,OccupancyAddresses,$A15),IFERROR(VLOOKUP($A15&amp;"" ""&amp;$B15, FILTER(ARRAYFORMULA({OccupancyAddresses&amp;"" ""&amp; OccupancyUnits,'Tenant Occupancy'!SF$5:SF23}),INDEX(ARRAYFORMULA({OccupancyAdd"&amp;"resses&amp;"" ""&amp; OccupancyUnits,'Tenant Occupancy'!SF$5:SF23}),0,2)&lt;&gt;""""),2,FALSE),IF(SE12=TODAY(),""Today"",)))))"),"")</f>
        <v/>
      </c>
      <c r="SF15" s="3" t="str">
        <f>IFERROR(__xludf.DUMMYFUNCTION("IF(ISBLANK($A15),, IF((ARRAYFORMULA(SUM(COUNTIFS(OccupancyAddresses,$A15,OccupancyUnits, $B15, 'Tenant Occupancy'!SG$5:SG23,{""&gt;0"",""Occupied"",""Late""}))))&gt;1,""Multiple Bookings"", IF(SUMIFS( 'Tenant Occupancy'!SG$5:SG23,OccupancyUnits,$B15,OccupancyAd"&amp;"dresses,$A15)&gt;0,SUMIFS('Tenant Occupancy'!SG$5:SG23,OccupancyUnits,$B15,OccupancyAddresses,$A15),IFERROR(VLOOKUP($A15&amp;"" ""&amp;$B15, FILTER(ARRAYFORMULA({OccupancyAddresses&amp;"" ""&amp; OccupancyUnits,'Tenant Occupancy'!SG$5:SG23}),INDEX(ARRAYFORMULA({OccupancyAdd"&amp;"resses&amp;"" ""&amp; OccupancyUnits,'Tenant Occupancy'!SG$5:SG23}),0,2)&lt;&gt;""""),2,FALSE),IF(SF12=TODAY(),""Today"",)))))"),"")</f>
        <v/>
      </c>
      <c r="SG15" s="3" t="str">
        <f>IFERROR(__xludf.DUMMYFUNCTION("IF(ISBLANK($A15),, IF((ARRAYFORMULA(SUM(COUNTIFS(OccupancyAddresses,$A15,OccupancyUnits, $B15, 'Tenant Occupancy'!SH$5:SH23,{""&gt;0"",""Occupied"",""Late""}))))&gt;1,""Multiple Bookings"", IF(SUMIFS( 'Tenant Occupancy'!SH$5:SH23,OccupancyUnits,$B15,OccupancyAd"&amp;"dresses,$A15)&gt;0,SUMIFS('Tenant Occupancy'!SH$5:SH23,OccupancyUnits,$B15,OccupancyAddresses,$A15),IFERROR(VLOOKUP($A15&amp;"" ""&amp;$B15, FILTER(ARRAYFORMULA({OccupancyAddresses&amp;"" ""&amp; OccupancyUnits,'Tenant Occupancy'!SH$5:SH23}),INDEX(ARRAYFORMULA({OccupancyAdd"&amp;"resses&amp;"" ""&amp; OccupancyUnits,'Tenant Occupancy'!SH$5:SH23}),0,2)&lt;&gt;""""),2,FALSE),IF(SG12=TODAY(),""Today"",)))))"),"")</f>
        <v/>
      </c>
      <c r="SH15" s="3" t="str">
        <f>IFERROR(__xludf.DUMMYFUNCTION("IF(ISBLANK($A15),, IF((ARRAYFORMULA(SUM(COUNTIFS(OccupancyAddresses,$A15,OccupancyUnits, $B15, 'Tenant Occupancy'!SI$5:SI23,{""&gt;0"",""Occupied"",""Late""}))))&gt;1,""Multiple Bookings"", IF(SUMIFS( 'Tenant Occupancy'!SI$5:SI23,OccupancyUnits,$B15,OccupancyAd"&amp;"dresses,$A15)&gt;0,SUMIFS('Tenant Occupancy'!SI$5:SI23,OccupancyUnits,$B15,OccupancyAddresses,$A15),IFERROR(VLOOKUP($A15&amp;"" ""&amp;$B15, FILTER(ARRAYFORMULA({OccupancyAddresses&amp;"" ""&amp; OccupancyUnits,'Tenant Occupancy'!SI$5:SI23}),INDEX(ARRAYFORMULA({OccupancyAdd"&amp;"resses&amp;"" ""&amp; OccupancyUnits,'Tenant Occupancy'!SI$5:SI23}),0,2)&lt;&gt;""""),2,FALSE),IF(SH12=TODAY(),""Today"",)))))"),"")</f>
        <v/>
      </c>
      <c r="SI15" s="3" t="str">
        <f>IFERROR(__xludf.DUMMYFUNCTION("IF(ISBLANK($A15),, IF((ARRAYFORMULA(SUM(COUNTIFS(OccupancyAddresses,$A15,OccupancyUnits, $B15, 'Tenant Occupancy'!SJ$5:SJ23,{""&gt;0"",""Occupied"",""Late""}))))&gt;1,""Multiple Bookings"", IF(SUMIFS( 'Tenant Occupancy'!SJ$5:SJ23,OccupancyUnits,$B15,OccupancyAd"&amp;"dresses,$A15)&gt;0,SUMIFS('Tenant Occupancy'!SJ$5:SJ23,OccupancyUnits,$B15,OccupancyAddresses,$A15),IFERROR(VLOOKUP($A15&amp;"" ""&amp;$B15, FILTER(ARRAYFORMULA({OccupancyAddresses&amp;"" ""&amp; OccupancyUnits,'Tenant Occupancy'!SJ$5:SJ23}),INDEX(ARRAYFORMULA({OccupancyAdd"&amp;"resses&amp;"" ""&amp; OccupancyUnits,'Tenant Occupancy'!SJ$5:SJ23}),0,2)&lt;&gt;""""),2,FALSE),IF(SI12=TODAY(),""Today"",)))))"),"")</f>
        <v/>
      </c>
      <c r="SJ15" s="3" t="str">
        <f>IFERROR(__xludf.DUMMYFUNCTION("IF(ISBLANK($A15),, IF((ARRAYFORMULA(SUM(COUNTIFS(OccupancyAddresses,$A15,OccupancyUnits, $B15, 'Tenant Occupancy'!SK$5:SK23,{""&gt;0"",""Occupied"",""Late""}))))&gt;1,""Multiple Bookings"", IF(SUMIFS( 'Tenant Occupancy'!SK$5:SK23,OccupancyUnits,$B15,OccupancyAd"&amp;"dresses,$A15)&gt;0,SUMIFS('Tenant Occupancy'!SK$5:SK23,OccupancyUnits,$B15,OccupancyAddresses,$A15),IFERROR(VLOOKUP($A15&amp;"" ""&amp;$B15, FILTER(ARRAYFORMULA({OccupancyAddresses&amp;"" ""&amp; OccupancyUnits,'Tenant Occupancy'!SK$5:SK23}),INDEX(ARRAYFORMULA({OccupancyAdd"&amp;"resses&amp;"" ""&amp; OccupancyUnits,'Tenant Occupancy'!SK$5:SK23}),0,2)&lt;&gt;""""),2,FALSE),IF(SJ12=TODAY(),""Today"",)))))"),"")</f>
        <v/>
      </c>
      <c r="SK15" s="3" t="str">
        <f>IFERROR(__xludf.DUMMYFUNCTION("IF(ISBLANK($A15),, IF((ARRAYFORMULA(SUM(COUNTIFS(OccupancyAddresses,$A15,OccupancyUnits, $B15, 'Tenant Occupancy'!SL$5:SL23,{""&gt;0"",""Occupied"",""Late""}))))&gt;1,""Multiple Bookings"", IF(SUMIFS( 'Tenant Occupancy'!SL$5:SL23,OccupancyUnits,$B15,OccupancyAd"&amp;"dresses,$A15)&gt;0,SUMIFS('Tenant Occupancy'!SL$5:SL23,OccupancyUnits,$B15,OccupancyAddresses,$A15),IFERROR(VLOOKUP($A15&amp;"" ""&amp;$B15, FILTER(ARRAYFORMULA({OccupancyAddresses&amp;"" ""&amp; OccupancyUnits,'Tenant Occupancy'!SL$5:SL23}),INDEX(ARRAYFORMULA({OccupancyAdd"&amp;"resses&amp;"" ""&amp; OccupancyUnits,'Tenant Occupancy'!SL$5:SL23}),0,2)&lt;&gt;""""),2,FALSE),IF(SK12=TODAY(),""Today"",)))))"),"")</f>
        <v/>
      </c>
      <c r="SL15" s="3" t="str">
        <f>IFERROR(__xludf.DUMMYFUNCTION("IF(ISBLANK($A15),, IF((ARRAYFORMULA(SUM(COUNTIFS(OccupancyAddresses,$A15,OccupancyUnits, $B15, 'Tenant Occupancy'!SM$5:SM23,{""&gt;0"",""Occupied"",""Late""}))))&gt;1,""Multiple Bookings"", IF(SUMIFS( 'Tenant Occupancy'!SM$5:SM23,OccupancyUnits,$B15,OccupancyAd"&amp;"dresses,$A15)&gt;0,SUMIFS('Tenant Occupancy'!SM$5:SM23,OccupancyUnits,$B15,OccupancyAddresses,$A15),IFERROR(VLOOKUP($A15&amp;"" ""&amp;$B15, FILTER(ARRAYFORMULA({OccupancyAddresses&amp;"" ""&amp; OccupancyUnits,'Tenant Occupancy'!SM$5:SM23}),INDEX(ARRAYFORMULA({OccupancyAdd"&amp;"resses&amp;"" ""&amp; OccupancyUnits,'Tenant Occupancy'!SM$5:SM23}),0,2)&lt;&gt;""""),2,FALSE),IF(SL12=TODAY(),""Today"",)))))"),"")</f>
        <v/>
      </c>
      <c r="SM15" s="3" t="str">
        <f>IFERROR(__xludf.DUMMYFUNCTION("IF(ISBLANK($A15),, IF((ARRAYFORMULA(SUM(COUNTIFS(OccupancyAddresses,$A15,OccupancyUnits, $B15, 'Tenant Occupancy'!SN$5:SN23,{""&gt;0"",""Occupied"",""Late""}))))&gt;1,""Multiple Bookings"", IF(SUMIFS( 'Tenant Occupancy'!SN$5:SN23,OccupancyUnits,$B15,OccupancyAd"&amp;"dresses,$A15)&gt;0,SUMIFS('Tenant Occupancy'!SN$5:SN23,OccupancyUnits,$B15,OccupancyAddresses,$A15),IFERROR(VLOOKUP($A15&amp;"" ""&amp;$B15, FILTER(ARRAYFORMULA({OccupancyAddresses&amp;"" ""&amp; OccupancyUnits,'Tenant Occupancy'!SN$5:SN23}),INDEX(ARRAYFORMULA({OccupancyAdd"&amp;"resses&amp;"" ""&amp; OccupancyUnits,'Tenant Occupancy'!SN$5:SN23}),0,2)&lt;&gt;""""),2,FALSE),IF(SM12=TODAY(),""Today"",)))))"),"")</f>
        <v/>
      </c>
      <c r="SN15" s="3" t="str">
        <f>IFERROR(__xludf.DUMMYFUNCTION("IF(ISBLANK($A15),, IF((ARRAYFORMULA(SUM(COUNTIFS(OccupancyAddresses,$A15,OccupancyUnits, $B15, 'Tenant Occupancy'!SO$5:SO23,{""&gt;0"",""Occupied"",""Late""}))))&gt;1,""Multiple Bookings"", IF(SUMIFS( 'Tenant Occupancy'!SO$5:SO23,OccupancyUnits,$B15,OccupancyAd"&amp;"dresses,$A15)&gt;0,SUMIFS('Tenant Occupancy'!SO$5:SO23,OccupancyUnits,$B15,OccupancyAddresses,$A15),IFERROR(VLOOKUP($A15&amp;"" ""&amp;$B15, FILTER(ARRAYFORMULA({OccupancyAddresses&amp;"" ""&amp; OccupancyUnits,'Tenant Occupancy'!SO$5:SO23}),INDEX(ARRAYFORMULA({OccupancyAdd"&amp;"resses&amp;"" ""&amp; OccupancyUnits,'Tenant Occupancy'!SO$5:SO23}),0,2)&lt;&gt;""""),2,FALSE),IF(SN12=TODAY(),""Today"",)))))"),"")</f>
        <v/>
      </c>
      <c r="SO15" s="3" t="str">
        <f>IFERROR(__xludf.DUMMYFUNCTION("IF(ISBLANK($A15),, IF((ARRAYFORMULA(SUM(COUNTIFS(OccupancyAddresses,$A15,OccupancyUnits, $B15, 'Tenant Occupancy'!SP$5:SP23,{""&gt;0"",""Occupied"",""Late""}))))&gt;1,""Multiple Bookings"", IF(SUMIFS( 'Tenant Occupancy'!SP$5:SP23,OccupancyUnits,$B15,OccupancyAd"&amp;"dresses,$A15)&gt;0,SUMIFS('Tenant Occupancy'!SP$5:SP23,OccupancyUnits,$B15,OccupancyAddresses,$A15),IFERROR(VLOOKUP($A15&amp;"" ""&amp;$B15, FILTER(ARRAYFORMULA({OccupancyAddresses&amp;"" ""&amp; OccupancyUnits,'Tenant Occupancy'!SP$5:SP23}),INDEX(ARRAYFORMULA({OccupancyAdd"&amp;"resses&amp;"" ""&amp; OccupancyUnits,'Tenant Occupancy'!SP$5:SP23}),0,2)&lt;&gt;""""),2,FALSE),IF(SO12=TODAY(),""Today"",)))))"),"")</f>
        <v/>
      </c>
      <c r="SP15" s="3" t="str">
        <f>IFERROR(__xludf.DUMMYFUNCTION("IF(ISBLANK($A15),, IF((ARRAYFORMULA(SUM(COUNTIFS(OccupancyAddresses,$A15,OccupancyUnits, $B15, 'Tenant Occupancy'!SQ$5:SQ23,{""&gt;0"",""Occupied"",""Late""}))))&gt;1,""Multiple Bookings"", IF(SUMIFS( 'Tenant Occupancy'!SQ$5:SQ23,OccupancyUnits,$B15,OccupancyAd"&amp;"dresses,$A15)&gt;0,SUMIFS('Tenant Occupancy'!SQ$5:SQ23,OccupancyUnits,$B15,OccupancyAddresses,$A15),IFERROR(VLOOKUP($A15&amp;"" ""&amp;$B15, FILTER(ARRAYFORMULA({OccupancyAddresses&amp;"" ""&amp; OccupancyUnits,'Tenant Occupancy'!SQ$5:SQ23}),INDEX(ARRAYFORMULA({OccupancyAdd"&amp;"resses&amp;"" ""&amp; OccupancyUnits,'Tenant Occupancy'!SQ$5:SQ23}),0,2)&lt;&gt;""""),2,FALSE),IF(SP12=TODAY(),""Today"",)))))"),"")</f>
        <v/>
      </c>
      <c r="SQ15" s="3" t="str">
        <f>IFERROR(__xludf.DUMMYFUNCTION("IF(ISBLANK($A15),, IF((ARRAYFORMULA(SUM(COUNTIFS(OccupancyAddresses,$A15,OccupancyUnits, $B15, 'Tenant Occupancy'!SR$5:SR23,{""&gt;0"",""Occupied"",""Late""}))))&gt;1,""Multiple Bookings"", IF(SUMIFS( 'Tenant Occupancy'!SR$5:SR23,OccupancyUnits,$B15,OccupancyAd"&amp;"dresses,$A15)&gt;0,SUMIFS('Tenant Occupancy'!SR$5:SR23,OccupancyUnits,$B15,OccupancyAddresses,$A15),IFERROR(VLOOKUP($A15&amp;"" ""&amp;$B15, FILTER(ARRAYFORMULA({OccupancyAddresses&amp;"" ""&amp; OccupancyUnits,'Tenant Occupancy'!SR$5:SR23}),INDEX(ARRAYFORMULA({OccupancyAdd"&amp;"resses&amp;"" ""&amp; OccupancyUnits,'Tenant Occupancy'!SR$5:SR23}),0,2)&lt;&gt;""""),2,FALSE),IF(SQ12=TODAY(),""Today"",)))))"),"")</f>
        <v/>
      </c>
      <c r="SR15" s="3" t="str">
        <f>IFERROR(__xludf.DUMMYFUNCTION("IF(ISBLANK($A15),, IF((ARRAYFORMULA(SUM(COUNTIFS(OccupancyAddresses,$A15,OccupancyUnits, $B15, 'Tenant Occupancy'!SS$5:SS23,{""&gt;0"",""Occupied"",""Late""}))))&gt;1,""Multiple Bookings"", IF(SUMIFS( 'Tenant Occupancy'!SS$5:SS23,OccupancyUnits,$B15,OccupancyAd"&amp;"dresses,$A15)&gt;0,SUMIFS('Tenant Occupancy'!SS$5:SS23,OccupancyUnits,$B15,OccupancyAddresses,$A15),IFERROR(VLOOKUP($A15&amp;"" ""&amp;$B15, FILTER(ARRAYFORMULA({OccupancyAddresses&amp;"" ""&amp; OccupancyUnits,'Tenant Occupancy'!SS$5:SS23}),INDEX(ARRAYFORMULA({OccupancyAdd"&amp;"resses&amp;"" ""&amp; OccupancyUnits,'Tenant Occupancy'!SS$5:SS23}),0,2)&lt;&gt;""""),2,FALSE),IF(SR12=TODAY(),""Today"",)))))"),"")</f>
        <v/>
      </c>
      <c r="SS15" s="3" t="str">
        <f>IFERROR(__xludf.DUMMYFUNCTION("IF(ISBLANK($A15),, IF((ARRAYFORMULA(SUM(COUNTIFS(OccupancyAddresses,$A15,OccupancyUnits, $B15, 'Tenant Occupancy'!ST$5:ST23,{""&gt;0"",""Occupied"",""Late""}))))&gt;1,""Multiple Bookings"", IF(SUMIFS( 'Tenant Occupancy'!ST$5:ST23,OccupancyUnits,$B15,OccupancyAd"&amp;"dresses,$A15)&gt;0,SUMIFS('Tenant Occupancy'!ST$5:ST23,OccupancyUnits,$B15,OccupancyAddresses,$A15),IFERROR(VLOOKUP($A15&amp;"" ""&amp;$B15, FILTER(ARRAYFORMULA({OccupancyAddresses&amp;"" ""&amp; OccupancyUnits,'Tenant Occupancy'!ST$5:ST23}),INDEX(ARRAYFORMULA({OccupancyAdd"&amp;"resses&amp;"" ""&amp; OccupancyUnits,'Tenant Occupancy'!ST$5:ST23}),0,2)&lt;&gt;""""),2,FALSE),IF(SS12=TODAY(),""Today"",)))))"),"")</f>
        <v/>
      </c>
      <c r="ST15" s="3" t="str">
        <f>IFERROR(__xludf.DUMMYFUNCTION("IF(ISBLANK($A15),, IF((ARRAYFORMULA(SUM(COUNTIFS(OccupancyAddresses,$A15,OccupancyUnits, $B15, 'Tenant Occupancy'!SU$5:SU23,{""&gt;0"",""Occupied"",""Late""}))))&gt;1,""Multiple Bookings"", IF(SUMIFS( 'Tenant Occupancy'!SU$5:SU23,OccupancyUnits,$B15,OccupancyAd"&amp;"dresses,$A15)&gt;0,SUMIFS('Tenant Occupancy'!SU$5:SU23,OccupancyUnits,$B15,OccupancyAddresses,$A15),IFERROR(VLOOKUP($A15&amp;"" ""&amp;$B15, FILTER(ARRAYFORMULA({OccupancyAddresses&amp;"" ""&amp; OccupancyUnits,'Tenant Occupancy'!SU$5:SU23}),INDEX(ARRAYFORMULA({OccupancyAdd"&amp;"resses&amp;"" ""&amp; OccupancyUnits,'Tenant Occupancy'!SU$5:SU23}),0,2)&lt;&gt;""""),2,FALSE),IF(ST12=TODAY(),""Today"",)))))"),"")</f>
        <v/>
      </c>
      <c r="SU15" s="3" t="str">
        <f>IFERROR(__xludf.DUMMYFUNCTION("IF(ISBLANK($A15),, IF((ARRAYFORMULA(SUM(COUNTIFS(OccupancyAddresses,$A15,OccupancyUnits, $B15, 'Tenant Occupancy'!SV$5:SV23,{""&gt;0"",""Occupied"",""Late""}))))&gt;1,""Multiple Bookings"", IF(SUMIFS( 'Tenant Occupancy'!SV$5:SV23,OccupancyUnits,$B15,OccupancyAd"&amp;"dresses,$A15)&gt;0,SUMIFS('Tenant Occupancy'!SV$5:SV23,OccupancyUnits,$B15,OccupancyAddresses,$A15),IFERROR(VLOOKUP($A15&amp;"" ""&amp;$B15, FILTER(ARRAYFORMULA({OccupancyAddresses&amp;"" ""&amp; OccupancyUnits,'Tenant Occupancy'!SV$5:SV23}),INDEX(ARRAYFORMULA({OccupancyAdd"&amp;"resses&amp;"" ""&amp; OccupancyUnits,'Tenant Occupancy'!SV$5:SV23}),0,2)&lt;&gt;""""),2,FALSE),IF(SU12=TODAY(),""Today"",)))))"),"")</f>
        <v/>
      </c>
      <c r="SV15" s="3" t="str">
        <f>IFERROR(__xludf.DUMMYFUNCTION("IF(ISBLANK($A15),, IF((ARRAYFORMULA(SUM(COUNTIFS(OccupancyAddresses,$A15,OccupancyUnits, $B15, 'Tenant Occupancy'!SW$5:SW23,{""&gt;0"",""Occupied"",""Late""}))))&gt;1,""Multiple Bookings"", IF(SUMIFS( 'Tenant Occupancy'!SW$5:SW23,OccupancyUnits,$B15,OccupancyAd"&amp;"dresses,$A15)&gt;0,SUMIFS('Tenant Occupancy'!SW$5:SW23,OccupancyUnits,$B15,OccupancyAddresses,$A15),IFERROR(VLOOKUP($A15&amp;"" ""&amp;$B15, FILTER(ARRAYFORMULA({OccupancyAddresses&amp;"" ""&amp; OccupancyUnits,'Tenant Occupancy'!SW$5:SW23}),INDEX(ARRAYFORMULA({OccupancyAdd"&amp;"resses&amp;"" ""&amp; OccupancyUnits,'Tenant Occupancy'!SW$5:SW23}),0,2)&lt;&gt;""""),2,FALSE),IF(SV12=TODAY(),""Today"",)))))"),"")</f>
        <v/>
      </c>
      <c r="SW15" s="3" t="str">
        <f>IFERROR(__xludf.DUMMYFUNCTION("IF(ISBLANK($A15),, IF((ARRAYFORMULA(SUM(COUNTIFS(OccupancyAddresses,$A15,OccupancyUnits, $B15, 'Tenant Occupancy'!SX$5:SX23,{""&gt;0"",""Occupied"",""Late""}))))&gt;1,""Multiple Bookings"", IF(SUMIFS( 'Tenant Occupancy'!SX$5:SX23,OccupancyUnits,$B15,OccupancyAd"&amp;"dresses,$A15)&gt;0,SUMIFS('Tenant Occupancy'!SX$5:SX23,OccupancyUnits,$B15,OccupancyAddresses,$A15),IFERROR(VLOOKUP($A15&amp;"" ""&amp;$B15, FILTER(ARRAYFORMULA({OccupancyAddresses&amp;"" ""&amp; OccupancyUnits,'Tenant Occupancy'!SX$5:SX23}),INDEX(ARRAYFORMULA({OccupancyAdd"&amp;"resses&amp;"" ""&amp; OccupancyUnits,'Tenant Occupancy'!SX$5:SX23}),0,2)&lt;&gt;""""),2,FALSE),IF(SW12=TODAY(),""Today"",)))))"),"")</f>
        <v/>
      </c>
      <c r="SX15" s="3" t="str">
        <f>IFERROR(__xludf.DUMMYFUNCTION("IF(ISBLANK($A15),, IF((ARRAYFORMULA(SUM(COUNTIFS(OccupancyAddresses,$A15,OccupancyUnits, $B15, 'Tenant Occupancy'!SY$5:SY23,{""&gt;0"",""Occupied"",""Late""}))))&gt;1,""Multiple Bookings"", IF(SUMIFS( 'Tenant Occupancy'!SY$5:SY23,OccupancyUnits,$B15,OccupancyAd"&amp;"dresses,$A15)&gt;0,SUMIFS('Tenant Occupancy'!SY$5:SY23,OccupancyUnits,$B15,OccupancyAddresses,$A15),IFERROR(VLOOKUP($A15&amp;"" ""&amp;$B15, FILTER(ARRAYFORMULA({OccupancyAddresses&amp;"" ""&amp; OccupancyUnits,'Tenant Occupancy'!SY$5:SY23}),INDEX(ARRAYFORMULA({OccupancyAdd"&amp;"resses&amp;"" ""&amp; OccupancyUnits,'Tenant Occupancy'!SY$5:SY23}),0,2)&lt;&gt;""""),2,FALSE),IF(SX12=TODAY(),""Today"",)))))"),"")</f>
        <v/>
      </c>
      <c r="SY15" s="3" t="str">
        <f>IFERROR(__xludf.DUMMYFUNCTION("IF(ISBLANK($A15),, IF((ARRAYFORMULA(SUM(COUNTIFS(OccupancyAddresses,$A15,OccupancyUnits, $B15, 'Tenant Occupancy'!SZ$5:SZ23,{""&gt;0"",""Occupied"",""Late""}))))&gt;1,""Multiple Bookings"", IF(SUMIFS( 'Tenant Occupancy'!SZ$5:SZ23,OccupancyUnits,$B15,OccupancyAd"&amp;"dresses,$A15)&gt;0,SUMIFS('Tenant Occupancy'!SZ$5:SZ23,OccupancyUnits,$B15,OccupancyAddresses,$A15),IFERROR(VLOOKUP($A15&amp;"" ""&amp;$B15, FILTER(ARRAYFORMULA({OccupancyAddresses&amp;"" ""&amp; OccupancyUnits,'Tenant Occupancy'!SZ$5:SZ23}),INDEX(ARRAYFORMULA({OccupancyAdd"&amp;"resses&amp;"" ""&amp; OccupancyUnits,'Tenant Occupancy'!SZ$5:SZ23}),0,2)&lt;&gt;""""),2,FALSE),IF(SY12=TODAY(),""Today"",)))))"),"")</f>
        <v/>
      </c>
      <c r="SZ15" s="3" t="str">
        <f>IFERROR(__xludf.DUMMYFUNCTION("IF(ISBLANK($A15),, IF((ARRAYFORMULA(SUM(COUNTIFS(OccupancyAddresses,$A15,OccupancyUnits, $B15, 'Tenant Occupancy'!TA$5:TA23,{""&gt;0"",""Occupied"",""Late""}))))&gt;1,""Multiple Bookings"", IF(SUMIFS( 'Tenant Occupancy'!TA$5:TA23,OccupancyUnits,$B15,OccupancyAd"&amp;"dresses,$A15)&gt;0,SUMIFS('Tenant Occupancy'!TA$5:TA23,OccupancyUnits,$B15,OccupancyAddresses,$A15),IFERROR(VLOOKUP($A15&amp;"" ""&amp;$B15, FILTER(ARRAYFORMULA({OccupancyAddresses&amp;"" ""&amp; OccupancyUnits,'Tenant Occupancy'!TA$5:TA23}),INDEX(ARRAYFORMULA({OccupancyAdd"&amp;"resses&amp;"" ""&amp; OccupancyUnits,'Tenant Occupancy'!TA$5:TA23}),0,2)&lt;&gt;""""),2,FALSE),IF(SZ12=TODAY(),""Today"",)))))"),"")</f>
        <v/>
      </c>
      <c r="TA15" s="3" t="str">
        <f>IFERROR(__xludf.DUMMYFUNCTION("IF(ISBLANK($A15),, IF((ARRAYFORMULA(SUM(COUNTIFS(OccupancyAddresses,$A15,OccupancyUnits, $B15, 'Tenant Occupancy'!TB$5:TB23,{""&gt;0"",""Occupied"",""Late""}))))&gt;1,""Multiple Bookings"", IF(SUMIFS( 'Tenant Occupancy'!TB$5:TB23,OccupancyUnits,$B15,OccupancyAd"&amp;"dresses,$A15)&gt;0,SUMIFS('Tenant Occupancy'!TB$5:TB23,OccupancyUnits,$B15,OccupancyAddresses,$A15),IFERROR(VLOOKUP($A15&amp;"" ""&amp;$B15, FILTER(ARRAYFORMULA({OccupancyAddresses&amp;"" ""&amp; OccupancyUnits,'Tenant Occupancy'!TB$5:TB23}),INDEX(ARRAYFORMULA({OccupancyAdd"&amp;"resses&amp;"" ""&amp; OccupancyUnits,'Tenant Occupancy'!TB$5:TB23}),0,2)&lt;&gt;""""),2,FALSE),IF(TA12=TODAY(),""Today"",)))))"),"")</f>
        <v/>
      </c>
      <c r="TB15" s="3" t="str">
        <f>IFERROR(__xludf.DUMMYFUNCTION("IF(ISBLANK($A15),, IF((ARRAYFORMULA(SUM(COUNTIFS(OccupancyAddresses,$A15,OccupancyUnits, $B15, 'Tenant Occupancy'!TC$5:TC23,{""&gt;0"",""Occupied"",""Late""}))))&gt;1,""Multiple Bookings"", IF(SUMIFS( 'Tenant Occupancy'!TC$5:TC23,OccupancyUnits,$B15,OccupancyAd"&amp;"dresses,$A15)&gt;0,SUMIFS('Tenant Occupancy'!TC$5:TC23,OccupancyUnits,$B15,OccupancyAddresses,$A15),IFERROR(VLOOKUP($A15&amp;"" ""&amp;$B15, FILTER(ARRAYFORMULA({OccupancyAddresses&amp;"" ""&amp; OccupancyUnits,'Tenant Occupancy'!TC$5:TC23}),INDEX(ARRAYFORMULA({OccupancyAdd"&amp;"resses&amp;"" ""&amp; OccupancyUnits,'Tenant Occupancy'!TC$5:TC23}),0,2)&lt;&gt;""""),2,FALSE),IF(TB12=TODAY(),""Today"",)))))"),"")</f>
        <v/>
      </c>
      <c r="TC15" s="3" t="str">
        <f>IFERROR(__xludf.DUMMYFUNCTION("IF(ISBLANK($A15),, IF((ARRAYFORMULA(SUM(COUNTIFS(OccupancyAddresses,$A15,OccupancyUnits, $B15, 'Tenant Occupancy'!TD$5:TD23,{""&gt;0"",""Occupied"",""Late""}))))&gt;1,""Multiple Bookings"", IF(SUMIFS( 'Tenant Occupancy'!TD$5:TD23,OccupancyUnits,$B15,OccupancyAd"&amp;"dresses,$A15)&gt;0,SUMIFS('Tenant Occupancy'!TD$5:TD23,OccupancyUnits,$B15,OccupancyAddresses,$A15),IFERROR(VLOOKUP($A15&amp;"" ""&amp;$B15, FILTER(ARRAYFORMULA({OccupancyAddresses&amp;"" ""&amp; OccupancyUnits,'Tenant Occupancy'!TD$5:TD23}),INDEX(ARRAYFORMULA({OccupancyAdd"&amp;"resses&amp;"" ""&amp; OccupancyUnits,'Tenant Occupancy'!TD$5:TD23}),0,2)&lt;&gt;""""),2,FALSE),IF(TC12=TODAY(),""Today"",)))))"),"")</f>
        <v/>
      </c>
      <c r="TD15" s="3" t="str">
        <f>IFERROR(__xludf.DUMMYFUNCTION("IF(ISBLANK($A15),, IF((ARRAYFORMULA(SUM(COUNTIFS(OccupancyAddresses,$A15,OccupancyUnits, $B15, 'Tenant Occupancy'!TE$5:TE23,{""&gt;0"",""Occupied"",""Late""}))))&gt;1,""Multiple Bookings"", IF(SUMIFS( 'Tenant Occupancy'!TE$5:TE23,OccupancyUnits,$B15,OccupancyAd"&amp;"dresses,$A15)&gt;0,SUMIFS('Tenant Occupancy'!TE$5:TE23,OccupancyUnits,$B15,OccupancyAddresses,$A15),IFERROR(VLOOKUP($A15&amp;"" ""&amp;$B15, FILTER(ARRAYFORMULA({OccupancyAddresses&amp;"" ""&amp; OccupancyUnits,'Tenant Occupancy'!TE$5:TE23}),INDEX(ARRAYFORMULA({OccupancyAdd"&amp;"resses&amp;"" ""&amp; OccupancyUnits,'Tenant Occupancy'!TE$5:TE23}),0,2)&lt;&gt;""""),2,FALSE),IF(TD12=TODAY(),""Today"",)))))"),"")</f>
        <v/>
      </c>
      <c r="TE15" s="3" t="str">
        <f>IFERROR(__xludf.DUMMYFUNCTION("IF(ISBLANK($A15),, IF((ARRAYFORMULA(SUM(COUNTIFS(OccupancyAddresses,$A15,OccupancyUnits, $B15, 'Tenant Occupancy'!TF$5:TF23,{""&gt;0"",""Occupied"",""Late""}))))&gt;1,""Multiple Bookings"", IF(SUMIFS( 'Tenant Occupancy'!TF$5:TF23,OccupancyUnits,$B15,OccupancyAd"&amp;"dresses,$A15)&gt;0,SUMIFS('Tenant Occupancy'!TF$5:TF23,OccupancyUnits,$B15,OccupancyAddresses,$A15),IFERROR(VLOOKUP($A15&amp;"" ""&amp;$B15, FILTER(ARRAYFORMULA({OccupancyAddresses&amp;"" ""&amp; OccupancyUnits,'Tenant Occupancy'!TF$5:TF23}),INDEX(ARRAYFORMULA({OccupancyAdd"&amp;"resses&amp;"" ""&amp; OccupancyUnits,'Tenant Occupancy'!TF$5:TF23}),0,2)&lt;&gt;""""),2,FALSE),IF(TE12=TODAY(),""Today"",)))))"),"")</f>
        <v/>
      </c>
      <c r="TF15" s="3" t="str">
        <f>IFERROR(__xludf.DUMMYFUNCTION("IF(ISBLANK($A15),, IF((ARRAYFORMULA(SUM(COUNTIFS(OccupancyAddresses,$A15,OccupancyUnits, $B15, 'Tenant Occupancy'!TG$5:TG23,{""&gt;0"",""Occupied"",""Late""}))))&gt;1,""Multiple Bookings"", IF(SUMIFS( 'Tenant Occupancy'!TG$5:TG23,OccupancyUnits,$B15,OccupancyAd"&amp;"dresses,$A15)&gt;0,SUMIFS('Tenant Occupancy'!TG$5:TG23,OccupancyUnits,$B15,OccupancyAddresses,$A15),IFERROR(VLOOKUP($A15&amp;"" ""&amp;$B15, FILTER(ARRAYFORMULA({OccupancyAddresses&amp;"" ""&amp; OccupancyUnits,'Tenant Occupancy'!TG$5:TG23}),INDEX(ARRAYFORMULA({OccupancyAdd"&amp;"resses&amp;"" ""&amp; OccupancyUnits,'Tenant Occupancy'!TG$5:TG23}),0,2)&lt;&gt;""""),2,FALSE),IF(TF12=TODAY(),""Today"",)))))"),"")</f>
        <v/>
      </c>
      <c r="TG15" s="3" t="str">
        <f>IFERROR(__xludf.DUMMYFUNCTION("IF(ISBLANK($A15),, IF((ARRAYFORMULA(SUM(COUNTIFS(OccupancyAddresses,$A15,OccupancyUnits, $B15, 'Tenant Occupancy'!TH$5:TH23,{""&gt;0"",""Occupied"",""Late""}))))&gt;1,""Multiple Bookings"", IF(SUMIFS( 'Tenant Occupancy'!TH$5:TH23,OccupancyUnits,$B15,OccupancyAd"&amp;"dresses,$A15)&gt;0,SUMIFS('Tenant Occupancy'!TH$5:TH23,OccupancyUnits,$B15,OccupancyAddresses,$A15),IFERROR(VLOOKUP($A15&amp;"" ""&amp;$B15, FILTER(ARRAYFORMULA({OccupancyAddresses&amp;"" ""&amp; OccupancyUnits,'Tenant Occupancy'!TH$5:TH23}),INDEX(ARRAYFORMULA({OccupancyAdd"&amp;"resses&amp;"" ""&amp; OccupancyUnits,'Tenant Occupancy'!TH$5:TH23}),0,2)&lt;&gt;""""),2,FALSE),IF(TG12=TODAY(),""Today"",)))))"),"")</f>
        <v/>
      </c>
      <c r="TH15" s="3" t="str">
        <f>IFERROR(__xludf.DUMMYFUNCTION("IF(ISBLANK($A15),, IF((ARRAYFORMULA(SUM(COUNTIFS(OccupancyAddresses,$A15,OccupancyUnits, $B15, 'Tenant Occupancy'!TI$5:TI23,{""&gt;0"",""Occupied"",""Late""}))))&gt;1,""Multiple Bookings"", IF(SUMIFS( 'Tenant Occupancy'!TI$5:TI23,OccupancyUnits,$B15,OccupancyAd"&amp;"dresses,$A15)&gt;0,SUMIFS('Tenant Occupancy'!TI$5:TI23,OccupancyUnits,$B15,OccupancyAddresses,$A15),IFERROR(VLOOKUP($A15&amp;"" ""&amp;$B15, FILTER(ARRAYFORMULA({OccupancyAddresses&amp;"" ""&amp; OccupancyUnits,'Tenant Occupancy'!TI$5:TI23}),INDEX(ARRAYFORMULA({OccupancyAdd"&amp;"resses&amp;"" ""&amp; OccupancyUnits,'Tenant Occupancy'!TI$5:TI23}),0,2)&lt;&gt;""""),2,FALSE),IF(TH12=TODAY(),""Today"",)))))"),"")</f>
        <v/>
      </c>
      <c r="TI15" s="3" t="str">
        <f>IFERROR(__xludf.DUMMYFUNCTION("IF(ISBLANK($A15),, IF((ARRAYFORMULA(SUM(COUNTIFS(OccupancyAddresses,$A15,OccupancyUnits, $B15, 'Tenant Occupancy'!TJ$5:TJ23,{""&gt;0"",""Occupied"",""Late""}))))&gt;1,""Multiple Bookings"", IF(SUMIFS( 'Tenant Occupancy'!TJ$5:TJ23,OccupancyUnits,$B15,OccupancyAd"&amp;"dresses,$A15)&gt;0,SUMIFS('Tenant Occupancy'!TJ$5:TJ23,OccupancyUnits,$B15,OccupancyAddresses,$A15),IFERROR(VLOOKUP($A15&amp;"" ""&amp;$B15, FILTER(ARRAYFORMULA({OccupancyAddresses&amp;"" ""&amp; OccupancyUnits,'Tenant Occupancy'!TJ$5:TJ23}),INDEX(ARRAYFORMULA({OccupancyAdd"&amp;"resses&amp;"" ""&amp; OccupancyUnits,'Tenant Occupancy'!TJ$5:TJ23}),0,2)&lt;&gt;""""),2,FALSE),IF(TI12=TODAY(),""Today"",)))))"),"")</f>
        <v/>
      </c>
      <c r="TJ15" s="3" t="str">
        <f>IFERROR(__xludf.DUMMYFUNCTION("IF(ISBLANK($A15),, IF((ARRAYFORMULA(SUM(COUNTIFS(OccupancyAddresses,$A15,OccupancyUnits, $B15, 'Tenant Occupancy'!TK$5:TK23,{""&gt;0"",""Occupied"",""Late""}))))&gt;1,""Multiple Bookings"", IF(SUMIFS( 'Tenant Occupancy'!TK$5:TK23,OccupancyUnits,$B15,OccupancyAd"&amp;"dresses,$A15)&gt;0,SUMIFS('Tenant Occupancy'!TK$5:TK23,OccupancyUnits,$B15,OccupancyAddresses,$A15),IFERROR(VLOOKUP($A15&amp;"" ""&amp;$B15, FILTER(ARRAYFORMULA({OccupancyAddresses&amp;"" ""&amp; OccupancyUnits,'Tenant Occupancy'!TK$5:TK23}),INDEX(ARRAYFORMULA({OccupancyAdd"&amp;"resses&amp;"" ""&amp; OccupancyUnits,'Tenant Occupancy'!TK$5:TK23}),0,2)&lt;&gt;""""),2,FALSE),IF(TJ12=TODAY(),""Today"",)))))"),"")</f>
        <v/>
      </c>
      <c r="TK15" s="3" t="str">
        <f>IFERROR(__xludf.DUMMYFUNCTION("IF(ISBLANK($A15),, IF((ARRAYFORMULA(SUM(COUNTIFS(OccupancyAddresses,$A15,OccupancyUnits, $B15, 'Tenant Occupancy'!TL$5:TL23,{""&gt;0"",""Occupied"",""Late""}))))&gt;1,""Multiple Bookings"", IF(SUMIFS( 'Tenant Occupancy'!TL$5:TL23,OccupancyUnits,$B15,OccupancyAd"&amp;"dresses,$A15)&gt;0,SUMIFS('Tenant Occupancy'!TL$5:TL23,OccupancyUnits,$B15,OccupancyAddresses,$A15),IFERROR(VLOOKUP($A15&amp;"" ""&amp;$B15, FILTER(ARRAYFORMULA({OccupancyAddresses&amp;"" ""&amp; OccupancyUnits,'Tenant Occupancy'!TL$5:TL23}),INDEX(ARRAYFORMULA({OccupancyAdd"&amp;"resses&amp;"" ""&amp; OccupancyUnits,'Tenant Occupancy'!TL$5:TL23}),0,2)&lt;&gt;""""),2,FALSE),IF(TK12=TODAY(),""Today"",)))))"),"")</f>
        <v/>
      </c>
      <c r="TL15" s="3" t="str">
        <f>IFERROR(__xludf.DUMMYFUNCTION("IF(ISBLANK($A15),, IF((ARRAYFORMULA(SUM(COUNTIFS(OccupancyAddresses,$A15,OccupancyUnits, $B15, 'Tenant Occupancy'!TM$5:TM23,{""&gt;0"",""Occupied"",""Late""}))))&gt;1,""Multiple Bookings"", IF(SUMIFS( 'Tenant Occupancy'!TM$5:TM23,OccupancyUnits,$B15,OccupancyAd"&amp;"dresses,$A15)&gt;0,SUMIFS('Tenant Occupancy'!TM$5:TM23,OccupancyUnits,$B15,OccupancyAddresses,$A15),IFERROR(VLOOKUP($A15&amp;"" ""&amp;$B15, FILTER(ARRAYFORMULA({OccupancyAddresses&amp;"" ""&amp; OccupancyUnits,'Tenant Occupancy'!TM$5:TM23}),INDEX(ARRAYFORMULA({OccupancyAdd"&amp;"resses&amp;"" ""&amp; OccupancyUnits,'Tenant Occupancy'!TM$5:TM23}),0,2)&lt;&gt;""""),2,FALSE),IF(TL12=TODAY(),""Today"",)))))"),"")</f>
        <v/>
      </c>
      <c r="TM15" s="3" t="str">
        <f>IFERROR(__xludf.DUMMYFUNCTION("IF(ISBLANK($A15),, IF((ARRAYFORMULA(SUM(COUNTIFS(OccupancyAddresses,$A15,OccupancyUnits, $B15, 'Tenant Occupancy'!TN$5:TN23,{""&gt;0"",""Occupied"",""Late""}))))&gt;1,""Multiple Bookings"", IF(SUMIFS( 'Tenant Occupancy'!TN$5:TN23,OccupancyUnits,$B15,OccupancyAd"&amp;"dresses,$A15)&gt;0,SUMIFS('Tenant Occupancy'!TN$5:TN23,OccupancyUnits,$B15,OccupancyAddresses,$A15),IFERROR(VLOOKUP($A15&amp;"" ""&amp;$B15, FILTER(ARRAYFORMULA({OccupancyAddresses&amp;"" ""&amp; OccupancyUnits,'Tenant Occupancy'!TN$5:TN23}),INDEX(ARRAYFORMULA({OccupancyAdd"&amp;"resses&amp;"" ""&amp; OccupancyUnits,'Tenant Occupancy'!TN$5:TN23}),0,2)&lt;&gt;""""),2,FALSE),IF(TM12=TODAY(),""Today"",)))))"),"")</f>
        <v/>
      </c>
      <c r="TN15" s="3" t="str">
        <f>IFERROR(__xludf.DUMMYFUNCTION("IF(ISBLANK($A15),, IF((ARRAYFORMULA(SUM(COUNTIFS(OccupancyAddresses,$A15,OccupancyUnits, $B15, 'Tenant Occupancy'!TO$5:TO23,{""&gt;0"",""Occupied"",""Late""}))))&gt;1,""Multiple Bookings"", IF(SUMIFS( 'Tenant Occupancy'!TO$5:TO23,OccupancyUnits,$B15,OccupancyAd"&amp;"dresses,$A15)&gt;0,SUMIFS('Tenant Occupancy'!TO$5:TO23,OccupancyUnits,$B15,OccupancyAddresses,$A15),IFERROR(VLOOKUP($A15&amp;"" ""&amp;$B15, FILTER(ARRAYFORMULA({OccupancyAddresses&amp;"" ""&amp; OccupancyUnits,'Tenant Occupancy'!TO$5:TO23}),INDEX(ARRAYFORMULA({OccupancyAdd"&amp;"resses&amp;"" ""&amp; OccupancyUnits,'Tenant Occupancy'!TO$5:TO23}),0,2)&lt;&gt;""""),2,FALSE),IF(TN12=TODAY(),""Today"",)))))"),"")</f>
        <v/>
      </c>
      <c r="TO15" s="3" t="str">
        <f>IFERROR(__xludf.DUMMYFUNCTION("IF(ISBLANK($A15),, IF((ARRAYFORMULA(SUM(COUNTIFS(OccupancyAddresses,$A15,OccupancyUnits, $B15, 'Tenant Occupancy'!TP$5:TP23,{""&gt;0"",""Occupied"",""Late""}))))&gt;1,""Multiple Bookings"", IF(SUMIFS( 'Tenant Occupancy'!TP$5:TP23,OccupancyUnits,$B15,OccupancyAd"&amp;"dresses,$A15)&gt;0,SUMIFS('Tenant Occupancy'!TP$5:TP23,OccupancyUnits,$B15,OccupancyAddresses,$A15),IFERROR(VLOOKUP($A15&amp;"" ""&amp;$B15, FILTER(ARRAYFORMULA({OccupancyAddresses&amp;"" ""&amp; OccupancyUnits,'Tenant Occupancy'!TP$5:TP23}),INDEX(ARRAYFORMULA({OccupancyAdd"&amp;"resses&amp;"" ""&amp; OccupancyUnits,'Tenant Occupancy'!TP$5:TP23}),0,2)&lt;&gt;""""),2,FALSE),IF(TO12=TODAY(),""Today"",)))))"),"")</f>
        <v/>
      </c>
      <c r="TP15" s="3" t="str">
        <f>IFERROR(__xludf.DUMMYFUNCTION("IF(ISBLANK($A15),, IF((ARRAYFORMULA(SUM(COUNTIFS(OccupancyAddresses,$A15,OccupancyUnits, $B15, 'Tenant Occupancy'!TQ$5:TQ23,{""&gt;0"",""Occupied"",""Late""}))))&gt;1,""Multiple Bookings"", IF(SUMIFS( 'Tenant Occupancy'!TQ$5:TQ23,OccupancyUnits,$B15,OccupancyAd"&amp;"dresses,$A15)&gt;0,SUMIFS('Tenant Occupancy'!TQ$5:TQ23,OccupancyUnits,$B15,OccupancyAddresses,$A15),IFERROR(VLOOKUP($A15&amp;"" ""&amp;$B15, FILTER(ARRAYFORMULA({OccupancyAddresses&amp;"" ""&amp; OccupancyUnits,'Tenant Occupancy'!TQ$5:TQ23}),INDEX(ARRAYFORMULA({OccupancyAdd"&amp;"resses&amp;"" ""&amp; OccupancyUnits,'Tenant Occupancy'!TQ$5:TQ23}),0,2)&lt;&gt;""""),2,FALSE),IF(TP12=TODAY(),""Today"",)))))"),"")</f>
        <v/>
      </c>
      <c r="TQ15" s="3" t="str">
        <f>IFERROR(__xludf.DUMMYFUNCTION("IF(ISBLANK($A15),, IF((ARRAYFORMULA(SUM(COUNTIFS(OccupancyAddresses,$A15,OccupancyUnits, $B15, 'Tenant Occupancy'!TR$5:TR23,{""&gt;0"",""Occupied"",""Late""}))))&gt;1,""Multiple Bookings"", IF(SUMIFS( 'Tenant Occupancy'!TR$5:TR23,OccupancyUnits,$B15,OccupancyAd"&amp;"dresses,$A15)&gt;0,SUMIFS('Tenant Occupancy'!TR$5:TR23,OccupancyUnits,$B15,OccupancyAddresses,$A15),IFERROR(VLOOKUP($A15&amp;"" ""&amp;$B15, FILTER(ARRAYFORMULA({OccupancyAddresses&amp;"" ""&amp; OccupancyUnits,'Tenant Occupancy'!TR$5:TR23}),INDEX(ARRAYFORMULA({OccupancyAdd"&amp;"resses&amp;"" ""&amp; OccupancyUnits,'Tenant Occupancy'!TR$5:TR23}),0,2)&lt;&gt;""""),2,FALSE),IF(TQ12=TODAY(),""Today"",)))))"),"")</f>
        <v/>
      </c>
      <c r="TR15" s="3" t="str">
        <f>IFERROR(__xludf.DUMMYFUNCTION("IF(ISBLANK($A15),, IF((ARRAYFORMULA(SUM(COUNTIFS(OccupancyAddresses,$A15,OccupancyUnits, $B15, 'Tenant Occupancy'!TS$5:TS23,{""&gt;0"",""Occupied"",""Late""}))))&gt;1,""Multiple Bookings"", IF(SUMIFS( 'Tenant Occupancy'!TS$5:TS23,OccupancyUnits,$B15,OccupancyAd"&amp;"dresses,$A15)&gt;0,SUMIFS('Tenant Occupancy'!TS$5:TS23,OccupancyUnits,$B15,OccupancyAddresses,$A15),IFERROR(VLOOKUP($A15&amp;"" ""&amp;$B15, FILTER(ARRAYFORMULA({OccupancyAddresses&amp;"" ""&amp; OccupancyUnits,'Tenant Occupancy'!TS$5:TS23}),INDEX(ARRAYFORMULA({OccupancyAdd"&amp;"resses&amp;"" ""&amp; OccupancyUnits,'Tenant Occupancy'!TS$5:TS23}),0,2)&lt;&gt;""""),2,FALSE),IF(TR12=TODAY(),""Today"",)))))"),"")</f>
        <v/>
      </c>
      <c r="TS15" s="3" t="str">
        <f>IFERROR(__xludf.DUMMYFUNCTION("IF(ISBLANK($A15),, IF((ARRAYFORMULA(SUM(COUNTIFS(OccupancyAddresses,$A15,OccupancyUnits, $B15, 'Tenant Occupancy'!TT$5:TT23,{""&gt;0"",""Occupied"",""Late""}))))&gt;1,""Multiple Bookings"", IF(SUMIFS( 'Tenant Occupancy'!TT$5:TT23,OccupancyUnits,$B15,OccupancyAd"&amp;"dresses,$A15)&gt;0,SUMIFS('Tenant Occupancy'!TT$5:TT23,OccupancyUnits,$B15,OccupancyAddresses,$A15),IFERROR(VLOOKUP($A15&amp;"" ""&amp;$B15, FILTER(ARRAYFORMULA({OccupancyAddresses&amp;"" ""&amp; OccupancyUnits,'Tenant Occupancy'!TT$5:TT23}),INDEX(ARRAYFORMULA({OccupancyAdd"&amp;"resses&amp;"" ""&amp; OccupancyUnits,'Tenant Occupancy'!TT$5:TT23}),0,2)&lt;&gt;""""),2,FALSE),IF(TS12=TODAY(),""Today"",)))))"),"")</f>
        <v/>
      </c>
      <c r="TT15" s="3" t="str">
        <f>IFERROR(__xludf.DUMMYFUNCTION("IF(ISBLANK($A15),, IF((ARRAYFORMULA(SUM(COUNTIFS(OccupancyAddresses,$A15,OccupancyUnits, $B15, 'Tenant Occupancy'!TU$5:TU23,{""&gt;0"",""Occupied"",""Late""}))))&gt;1,""Multiple Bookings"", IF(SUMIFS( 'Tenant Occupancy'!TU$5:TU23,OccupancyUnits,$B15,OccupancyAd"&amp;"dresses,$A15)&gt;0,SUMIFS('Tenant Occupancy'!TU$5:TU23,OccupancyUnits,$B15,OccupancyAddresses,$A15),IFERROR(VLOOKUP($A15&amp;"" ""&amp;$B15, FILTER(ARRAYFORMULA({OccupancyAddresses&amp;"" ""&amp; OccupancyUnits,'Tenant Occupancy'!TU$5:TU23}),INDEX(ARRAYFORMULA({OccupancyAdd"&amp;"resses&amp;"" ""&amp; OccupancyUnits,'Tenant Occupancy'!TU$5:TU23}),0,2)&lt;&gt;""""),2,FALSE),IF(TT12=TODAY(),""Today"",)))))"),"")</f>
        <v/>
      </c>
      <c r="TU15" s="3" t="str">
        <f>IFERROR(__xludf.DUMMYFUNCTION("IF(ISBLANK($A15),, IF((ARRAYFORMULA(SUM(COUNTIFS(OccupancyAddresses,$A15,OccupancyUnits, $B15, 'Tenant Occupancy'!TV$5:TV23,{""&gt;0"",""Occupied"",""Late""}))))&gt;1,""Multiple Bookings"", IF(SUMIFS( 'Tenant Occupancy'!TV$5:TV23,OccupancyUnits,$B15,OccupancyAd"&amp;"dresses,$A15)&gt;0,SUMIFS('Tenant Occupancy'!TV$5:TV23,OccupancyUnits,$B15,OccupancyAddresses,$A15),IFERROR(VLOOKUP($A15&amp;"" ""&amp;$B15, FILTER(ARRAYFORMULA({OccupancyAddresses&amp;"" ""&amp; OccupancyUnits,'Tenant Occupancy'!TV$5:TV23}),INDEX(ARRAYFORMULA({OccupancyAdd"&amp;"resses&amp;"" ""&amp; OccupancyUnits,'Tenant Occupancy'!TV$5:TV23}),0,2)&lt;&gt;""""),2,FALSE),IF(TU12=TODAY(),""Today"",)))))"),"")</f>
        <v/>
      </c>
      <c r="TV15" s="3" t="str">
        <f>IFERROR(__xludf.DUMMYFUNCTION("IF(ISBLANK($A15),, IF((ARRAYFORMULA(SUM(COUNTIFS(OccupancyAddresses,$A15,OccupancyUnits, $B15, 'Tenant Occupancy'!TW$5:TW23,{""&gt;0"",""Occupied"",""Late""}))))&gt;1,""Multiple Bookings"", IF(SUMIFS( 'Tenant Occupancy'!TW$5:TW23,OccupancyUnits,$B15,OccupancyAd"&amp;"dresses,$A15)&gt;0,SUMIFS('Tenant Occupancy'!TW$5:TW23,OccupancyUnits,$B15,OccupancyAddresses,$A15),IFERROR(VLOOKUP($A15&amp;"" ""&amp;$B15, FILTER(ARRAYFORMULA({OccupancyAddresses&amp;"" ""&amp; OccupancyUnits,'Tenant Occupancy'!TW$5:TW23}),INDEX(ARRAYFORMULA({OccupancyAdd"&amp;"resses&amp;"" ""&amp; OccupancyUnits,'Tenant Occupancy'!TW$5:TW23}),0,2)&lt;&gt;""""),2,FALSE),IF(TV12=TODAY(),""Today"",)))))"),"")</f>
        <v/>
      </c>
      <c r="TW15" s="3" t="str">
        <f>IFERROR(__xludf.DUMMYFUNCTION("IF(ISBLANK($A15),, IF((ARRAYFORMULA(SUM(COUNTIFS(OccupancyAddresses,$A15,OccupancyUnits, $B15, 'Tenant Occupancy'!TX$5:TX23,{""&gt;0"",""Occupied"",""Late""}))))&gt;1,""Multiple Bookings"", IF(SUMIFS( 'Tenant Occupancy'!TX$5:TX23,OccupancyUnits,$B15,OccupancyAd"&amp;"dresses,$A15)&gt;0,SUMIFS('Tenant Occupancy'!TX$5:TX23,OccupancyUnits,$B15,OccupancyAddresses,$A15),IFERROR(VLOOKUP($A15&amp;"" ""&amp;$B15, FILTER(ARRAYFORMULA({OccupancyAddresses&amp;"" ""&amp; OccupancyUnits,'Tenant Occupancy'!TX$5:TX23}),INDEX(ARRAYFORMULA({OccupancyAdd"&amp;"resses&amp;"" ""&amp; OccupancyUnits,'Tenant Occupancy'!TX$5:TX23}),0,2)&lt;&gt;""""),2,FALSE),IF(TW12=TODAY(),""Today"",)))))"),"")</f>
        <v/>
      </c>
      <c r="TX15" s="3" t="str">
        <f>IFERROR(__xludf.DUMMYFUNCTION("IF(ISBLANK($A15),, IF((ARRAYFORMULA(SUM(COUNTIFS(OccupancyAddresses,$A15,OccupancyUnits, $B15, 'Tenant Occupancy'!TY$5:TY23,{""&gt;0"",""Occupied"",""Late""}))))&gt;1,""Multiple Bookings"", IF(SUMIFS( 'Tenant Occupancy'!TY$5:TY23,OccupancyUnits,$B15,OccupancyAd"&amp;"dresses,$A15)&gt;0,SUMIFS('Tenant Occupancy'!TY$5:TY23,OccupancyUnits,$B15,OccupancyAddresses,$A15),IFERROR(VLOOKUP($A15&amp;"" ""&amp;$B15, FILTER(ARRAYFORMULA({OccupancyAddresses&amp;"" ""&amp; OccupancyUnits,'Tenant Occupancy'!TY$5:TY23}),INDEX(ARRAYFORMULA({OccupancyAdd"&amp;"resses&amp;"" ""&amp; OccupancyUnits,'Tenant Occupancy'!TY$5:TY23}),0,2)&lt;&gt;""""),2,FALSE),IF(TX12=TODAY(),""Today"",)))))"),"")</f>
        <v/>
      </c>
      <c r="TY15" s="3" t="str">
        <f>IFERROR(__xludf.DUMMYFUNCTION("IF(ISBLANK($A15),, IF((ARRAYFORMULA(SUM(COUNTIFS(OccupancyAddresses,$A15,OccupancyUnits, $B15, 'Tenant Occupancy'!TZ$5:TZ23,{""&gt;0"",""Occupied"",""Late""}))))&gt;1,""Multiple Bookings"", IF(SUMIFS( 'Tenant Occupancy'!TZ$5:TZ23,OccupancyUnits,$B15,OccupancyAd"&amp;"dresses,$A15)&gt;0,SUMIFS('Tenant Occupancy'!TZ$5:TZ23,OccupancyUnits,$B15,OccupancyAddresses,$A15),IFERROR(VLOOKUP($A15&amp;"" ""&amp;$B15, FILTER(ARRAYFORMULA({OccupancyAddresses&amp;"" ""&amp; OccupancyUnits,'Tenant Occupancy'!TZ$5:TZ23}),INDEX(ARRAYFORMULA({OccupancyAdd"&amp;"resses&amp;"" ""&amp; OccupancyUnits,'Tenant Occupancy'!TZ$5:TZ23}),0,2)&lt;&gt;""""),2,FALSE),IF(TY12=TODAY(),""Today"",)))))"),"")</f>
        <v/>
      </c>
      <c r="TZ15" s="3" t="str">
        <f>IFERROR(__xludf.DUMMYFUNCTION("IF(ISBLANK($A15),, IF((ARRAYFORMULA(SUM(COUNTIFS(OccupancyAddresses,$A15,OccupancyUnits, $B15, 'Tenant Occupancy'!UA$5:UA23,{""&gt;0"",""Occupied"",""Late""}))))&gt;1,""Multiple Bookings"", IF(SUMIFS( 'Tenant Occupancy'!UA$5:UA23,OccupancyUnits,$B15,OccupancyAd"&amp;"dresses,$A15)&gt;0,SUMIFS('Tenant Occupancy'!UA$5:UA23,OccupancyUnits,$B15,OccupancyAddresses,$A15),IFERROR(VLOOKUP($A15&amp;"" ""&amp;$B15, FILTER(ARRAYFORMULA({OccupancyAddresses&amp;"" ""&amp; OccupancyUnits,'Tenant Occupancy'!UA$5:UA23}),INDEX(ARRAYFORMULA({OccupancyAdd"&amp;"resses&amp;"" ""&amp; OccupancyUnits,'Tenant Occupancy'!UA$5:UA23}),0,2)&lt;&gt;""""),2,FALSE),IF(TZ12=TODAY(),""Today"",)))))"),"")</f>
        <v/>
      </c>
      <c r="UA15" s="3" t="str">
        <f>IFERROR(__xludf.DUMMYFUNCTION("IF(ISBLANK($A15),, IF((ARRAYFORMULA(SUM(COUNTIFS(OccupancyAddresses,$A15,OccupancyUnits, $B15, 'Tenant Occupancy'!UB$5:UB23,{""&gt;0"",""Occupied"",""Late""}))))&gt;1,""Multiple Bookings"", IF(SUMIFS( 'Tenant Occupancy'!UB$5:UB23,OccupancyUnits,$B15,OccupancyAd"&amp;"dresses,$A15)&gt;0,SUMIFS('Tenant Occupancy'!UB$5:UB23,OccupancyUnits,$B15,OccupancyAddresses,$A15),IFERROR(VLOOKUP($A15&amp;"" ""&amp;$B15, FILTER(ARRAYFORMULA({OccupancyAddresses&amp;"" ""&amp; OccupancyUnits,'Tenant Occupancy'!UB$5:UB23}),INDEX(ARRAYFORMULA({OccupancyAdd"&amp;"resses&amp;"" ""&amp; OccupancyUnits,'Tenant Occupancy'!UB$5:UB23}),0,2)&lt;&gt;""""),2,FALSE),IF(UA12=TODAY(),""Today"",)))))"),"")</f>
        <v/>
      </c>
      <c r="UB15" s="3" t="str">
        <f>IFERROR(__xludf.DUMMYFUNCTION("IF(ISBLANK($A15),, IF((ARRAYFORMULA(SUM(COUNTIFS(OccupancyAddresses,$A15,OccupancyUnits, $B15, 'Tenant Occupancy'!UC$5:UC23,{""&gt;0"",""Occupied"",""Late""}))))&gt;1,""Multiple Bookings"", IF(SUMIFS( 'Tenant Occupancy'!UC$5:UC23,OccupancyUnits,$B15,OccupancyAd"&amp;"dresses,$A15)&gt;0,SUMIFS('Tenant Occupancy'!UC$5:UC23,OccupancyUnits,$B15,OccupancyAddresses,$A15),IFERROR(VLOOKUP($A15&amp;"" ""&amp;$B15, FILTER(ARRAYFORMULA({OccupancyAddresses&amp;"" ""&amp; OccupancyUnits,'Tenant Occupancy'!UC$5:UC23}),INDEX(ARRAYFORMULA({OccupancyAdd"&amp;"resses&amp;"" ""&amp; OccupancyUnits,'Tenant Occupancy'!UC$5:UC23}),0,2)&lt;&gt;""""),2,FALSE),IF(UB12=TODAY(),""Today"",)))))"),"")</f>
        <v/>
      </c>
      <c r="UC15" s="3" t="str">
        <f>IFERROR(__xludf.DUMMYFUNCTION("IF(ISBLANK($A15),, IF((ARRAYFORMULA(SUM(COUNTIFS(OccupancyAddresses,$A15,OccupancyUnits, $B15, 'Tenant Occupancy'!UD$5:UD23,{""&gt;0"",""Occupied"",""Late""}))))&gt;1,""Multiple Bookings"", IF(SUMIFS( 'Tenant Occupancy'!UD$5:UD23,OccupancyUnits,$B15,OccupancyAd"&amp;"dresses,$A15)&gt;0,SUMIFS('Tenant Occupancy'!UD$5:UD23,OccupancyUnits,$B15,OccupancyAddresses,$A15),IFERROR(VLOOKUP($A15&amp;"" ""&amp;$B15, FILTER(ARRAYFORMULA({OccupancyAddresses&amp;"" ""&amp; OccupancyUnits,'Tenant Occupancy'!UD$5:UD23}),INDEX(ARRAYFORMULA({OccupancyAdd"&amp;"resses&amp;"" ""&amp; OccupancyUnits,'Tenant Occupancy'!UD$5:UD23}),0,2)&lt;&gt;""""),2,FALSE),IF(UC12=TODAY(),""Today"",)))))"),"")</f>
        <v/>
      </c>
      <c r="UD15" s="3" t="str">
        <f>IFERROR(__xludf.DUMMYFUNCTION("IF(ISBLANK($A15),, IF((ARRAYFORMULA(SUM(COUNTIFS(OccupancyAddresses,$A15,OccupancyUnits, $B15, 'Tenant Occupancy'!UE$5:UE23,{""&gt;0"",""Occupied"",""Late""}))))&gt;1,""Multiple Bookings"", IF(SUMIFS( 'Tenant Occupancy'!UE$5:UE23,OccupancyUnits,$B15,OccupancyAd"&amp;"dresses,$A15)&gt;0,SUMIFS('Tenant Occupancy'!UE$5:UE23,OccupancyUnits,$B15,OccupancyAddresses,$A15),IFERROR(VLOOKUP($A15&amp;"" ""&amp;$B15, FILTER(ARRAYFORMULA({OccupancyAddresses&amp;"" ""&amp; OccupancyUnits,'Tenant Occupancy'!UE$5:UE23}),INDEX(ARRAYFORMULA({OccupancyAdd"&amp;"resses&amp;"" ""&amp; OccupancyUnits,'Tenant Occupancy'!UE$5:UE23}),0,2)&lt;&gt;""""),2,FALSE),IF(UD12=TODAY(),""Today"",)))))"),"")</f>
        <v/>
      </c>
      <c r="UE15" s="3" t="str">
        <f>IFERROR(__xludf.DUMMYFUNCTION("IF(ISBLANK($A15),, IF((ARRAYFORMULA(SUM(COUNTIFS(OccupancyAddresses,$A15,OccupancyUnits, $B15, 'Tenant Occupancy'!UF$5:UF23,{""&gt;0"",""Occupied"",""Late""}))))&gt;1,""Multiple Bookings"", IF(SUMIFS( 'Tenant Occupancy'!UF$5:UF23,OccupancyUnits,$B15,OccupancyAd"&amp;"dresses,$A15)&gt;0,SUMIFS('Tenant Occupancy'!UF$5:UF23,OccupancyUnits,$B15,OccupancyAddresses,$A15),IFERROR(VLOOKUP($A15&amp;"" ""&amp;$B15, FILTER(ARRAYFORMULA({OccupancyAddresses&amp;"" ""&amp; OccupancyUnits,'Tenant Occupancy'!UF$5:UF23}),INDEX(ARRAYFORMULA({OccupancyAdd"&amp;"resses&amp;"" ""&amp; OccupancyUnits,'Tenant Occupancy'!UF$5:UF23}),0,2)&lt;&gt;""""),2,FALSE),IF(UE12=TODAY(),""Today"",)))))"),"")</f>
        <v/>
      </c>
      <c r="UF15" s="3" t="str">
        <f>IFERROR(__xludf.DUMMYFUNCTION("IF(ISBLANK($A15),, IF((ARRAYFORMULA(SUM(COUNTIFS(OccupancyAddresses,$A15,OccupancyUnits, $B15, 'Tenant Occupancy'!UG$5:UG23,{""&gt;0"",""Occupied"",""Late""}))))&gt;1,""Multiple Bookings"", IF(SUMIFS( 'Tenant Occupancy'!UG$5:UG23,OccupancyUnits,$B15,OccupancyAd"&amp;"dresses,$A15)&gt;0,SUMIFS('Tenant Occupancy'!UG$5:UG23,OccupancyUnits,$B15,OccupancyAddresses,$A15),IFERROR(VLOOKUP($A15&amp;"" ""&amp;$B15, FILTER(ARRAYFORMULA({OccupancyAddresses&amp;"" ""&amp; OccupancyUnits,'Tenant Occupancy'!UG$5:UG23}),INDEX(ARRAYFORMULA({OccupancyAdd"&amp;"resses&amp;"" ""&amp; OccupancyUnits,'Tenant Occupancy'!UG$5:UG23}),0,2)&lt;&gt;""""),2,FALSE),IF(UF12=TODAY(),""Today"",)))))"),"")</f>
        <v/>
      </c>
      <c r="UG15" s="3" t="str">
        <f>IFERROR(__xludf.DUMMYFUNCTION("IF(ISBLANK($A15),, IF((ARRAYFORMULA(SUM(COUNTIFS(OccupancyAddresses,$A15,OccupancyUnits, $B15, 'Tenant Occupancy'!UH$5:UH23,{""&gt;0"",""Occupied"",""Late""}))))&gt;1,""Multiple Bookings"", IF(SUMIFS( 'Tenant Occupancy'!UH$5:UH23,OccupancyUnits,$B15,OccupancyAd"&amp;"dresses,$A15)&gt;0,SUMIFS('Tenant Occupancy'!UH$5:UH23,OccupancyUnits,$B15,OccupancyAddresses,$A15),IFERROR(VLOOKUP($A15&amp;"" ""&amp;$B15, FILTER(ARRAYFORMULA({OccupancyAddresses&amp;"" ""&amp; OccupancyUnits,'Tenant Occupancy'!UH$5:UH23}),INDEX(ARRAYFORMULA({OccupancyAdd"&amp;"resses&amp;"" ""&amp; OccupancyUnits,'Tenant Occupancy'!UH$5:UH23}),0,2)&lt;&gt;""""),2,FALSE),IF(UG12=TODAY(),""Today"",)))))"),"")</f>
        <v/>
      </c>
      <c r="UH15" s="3" t="str">
        <f>IFERROR(__xludf.DUMMYFUNCTION("IF(ISBLANK($A15),, IF((ARRAYFORMULA(SUM(COUNTIFS(OccupancyAddresses,$A15,OccupancyUnits, $B15, 'Tenant Occupancy'!UI$5:UI23,{""&gt;0"",""Occupied"",""Late""}))))&gt;1,""Multiple Bookings"", IF(SUMIFS( 'Tenant Occupancy'!UI$5:UI23,OccupancyUnits,$B15,OccupancyAd"&amp;"dresses,$A15)&gt;0,SUMIFS('Tenant Occupancy'!UI$5:UI23,OccupancyUnits,$B15,OccupancyAddresses,$A15),IFERROR(VLOOKUP($A15&amp;"" ""&amp;$B15, FILTER(ARRAYFORMULA({OccupancyAddresses&amp;"" ""&amp; OccupancyUnits,'Tenant Occupancy'!UI$5:UI23}),INDEX(ARRAYFORMULA({OccupancyAdd"&amp;"resses&amp;"" ""&amp; OccupancyUnits,'Tenant Occupancy'!UI$5:UI23}),0,2)&lt;&gt;""""),2,FALSE),IF(UH12=TODAY(),""Today"",)))))"),"")</f>
        <v/>
      </c>
      <c r="UI15" s="3" t="str">
        <f>IFERROR(__xludf.DUMMYFUNCTION("IF(ISBLANK($A15),, IF((ARRAYFORMULA(SUM(COUNTIFS(OccupancyAddresses,$A15,OccupancyUnits, $B15, 'Tenant Occupancy'!UJ$5:UJ23,{""&gt;0"",""Occupied"",""Late""}))))&gt;1,""Multiple Bookings"", IF(SUMIFS( 'Tenant Occupancy'!UJ$5:UJ23,OccupancyUnits,$B15,OccupancyAd"&amp;"dresses,$A15)&gt;0,SUMIFS('Tenant Occupancy'!UJ$5:UJ23,OccupancyUnits,$B15,OccupancyAddresses,$A15),IFERROR(VLOOKUP($A15&amp;"" ""&amp;$B15, FILTER(ARRAYFORMULA({OccupancyAddresses&amp;"" ""&amp; OccupancyUnits,'Tenant Occupancy'!UJ$5:UJ23}),INDEX(ARRAYFORMULA({OccupancyAdd"&amp;"resses&amp;"" ""&amp; OccupancyUnits,'Tenant Occupancy'!UJ$5:UJ23}),0,2)&lt;&gt;""""),2,FALSE),IF(UI12=TODAY(),""Today"",)))))"),"")</f>
        <v/>
      </c>
      <c r="UJ15" s="3" t="str">
        <f>IFERROR(__xludf.DUMMYFUNCTION("IF(ISBLANK($A15),, IF((ARRAYFORMULA(SUM(COUNTIFS(OccupancyAddresses,$A15,OccupancyUnits, $B15, 'Tenant Occupancy'!UK$5:UK23,{""&gt;0"",""Occupied"",""Late""}))))&gt;1,""Multiple Bookings"", IF(SUMIFS( 'Tenant Occupancy'!UK$5:UK23,OccupancyUnits,$B15,OccupancyAd"&amp;"dresses,$A15)&gt;0,SUMIFS('Tenant Occupancy'!UK$5:UK23,OccupancyUnits,$B15,OccupancyAddresses,$A15),IFERROR(VLOOKUP($A15&amp;"" ""&amp;$B15, FILTER(ARRAYFORMULA({OccupancyAddresses&amp;"" ""&amp; OccupancyUnits,'Tenant Occupancy'!UK$5:UK23}),INDEX(ARRAYFORMULA({OccupancyAdd"&amp;"resses&amp;"" ""&amp; OccupancyUnits,'Tenant Occupancy'!UK$5:UK23}),0,2)&lt;&gt;""""),2,FALSE),IF(UJ12=TODAY(),""Today"",)))))"),"")</f>
        <v/>
      </c>
      <c r="UK15" s="3" t="str">
        <f>IFERROR(__xludf.DUMMYFUNCTION("IF(ISBLANK($A15),, IF((ARRAYFORMULA(SUM(COUNTIFS(OccupancyAddresses,$A15,OccupancyUnits, $B15, 'Tenant Occupancy'!UL$5:UL23,{""&gt;0"",""Occupied"",""Late""}))))&gt;1,""Multiple Bookings"", IF(SUMIFS( 'Tenant Occupancy'!UL$5:UL23,OccupancyUnits,$B15,OccupancyAd"&amp;"dresses,$A15)&gt;0,SUMIFS('Tenant Occupancy'!UL$5:UL23,OccupancyUnits,$B15,OccupancyAddresses,$A15),IFERROR(VLOOKUP($A15&amp;"" ""&amp;$B15, FILTER(ARRAYFORMULA({OccupancyAddresses&amp;"" ""&amp; OccupancyUnits,'Tenant Occupancy'!UL$5:UL23}),INDEX(ARRAYFORMULA({OccupancyAdd"&amp;"resses&amp;"" ""&amp; OccupancyUnits,'Tenant Occupancy'!UL$5:UL23}),0,2)&lt;&gt;""""),2,FALSE),IF(UK12=TODAY(),""Today"",)))))"),"")</f>
        <v/>
      </c>
      <c r="UL15" s="3" t="str">
        <f>IFERROR(__xludf.DUMMYFUNCTION("IF(ISBLANK($A15),, IF((ARRAYFORMULA(SUM(COUNTIFS(OccupancyAddresses,$A15,OccupancyUnits, $B15, 'Tenant Occupancy'!UM$5:UM23,{""&gt;0"",""Occupied"",""Late""}))))&gt;1,""Multiple Bookings"", IF(SUMIFS( 'Tenant Occupancy'!UM$5:UM23,OccupancyUnits,$B15,OccupancyAd"&amp;"dresses,$A15)&gt;0,SUMIFS('Tenant Occupancy'!UM$5:UM23,OccupancyUnits,$B15,OccupancyAddresses,$A15),IFERROR(VLOOKUP($A15&amp;"" ""&amp;$B15, FILTER(ARRAYFORMULA({OccupancyAddresses&amp;"" ""&amp; OccupancyUnits,'Tenant Occupancy'!UM$5:UM23}),INDEX(ARRAYFORMULA({OccupancyAdd"&amp;"resses&amp;"" ""&amp; OccupancyUnits,'Tenant Occupancy'!UM$5:UM23}),0,2)&lt;&gt;""""),2,FALSE),IF(UL12=TODAY(),""Today"",)))))"),"")</f>
        <v/>
      </c>
      <c r="UM15" s="3" t="str">
        <f>IFERROR(__xludf.DUMMYFUNCTION("IF(ISBLANK($A15),, IF((ARRAYFORMULA(SUM(COUNTIFS(OccupancyAddresses,$A15,OccupancyUnits, $B15, 'Tenant Occupancy'!UN$5:UN23,{""&gt;0"",""Occupied"",""Late""}))))&gt;1,""Multiple Bookings"", IF(SUMIFS( 'Tenant Occupancy'!UN$5:UN23,OccupancyUnits,$B15,OccupancyAd"&amp;"dresses,$A15)&gt;0,SUMIFS('Tenant Occupancy'!UN$5:UN23,OccupancyUnits,$B15,OccupancyAddresses,$A15),IFERROR(VLOOKUP($A15&amp;"" ""&amp;$B15, FILTER(ARRAYFORMULA({OccupancyAddresses&amp;"" ""&amp; OccupancyUnits,'Tenant Occupancy'!UN$5:UN23}),INDEX(ARRAYFORMULA({OccupancyAdd"&amp;"resses&amp;"" ""&amp; OccupancyUnits,'Tenant Occupancy'!UN$5:UN23}),0,2)&lt;&gt;""""),2,FALSE),IF(UM12=TODAY(),""Today"",)))))"),"")</f>
        <v/>
      </c>
      <c r="UN15" s="3" t="str">
        <f>IFERROR(__xludf.DUMMYFUNCTION("IF(ISBLANK($A15),, IF((ARRAYFORMULA(SUM(COUNTIFS(OccupancyAddresses,$A15,OccupancyUnits, $B15, 'Tenant Occupancy'!UO$5:UO23,{""&gt;0"",""Occupied"",""Late""}))))&gt;1,""Multiple Bookings"", IF(SUMIFS( 'Tenant Occupancy'!UO$5:UO23,OccupancyUnits,$B15,OccupancyAd"&amp;"dresses,$A15)&gt;0,SUMIFS('Tenant Occupancy'!UO$5:UO23,OccupancyUnits,$B15,OccupancyAddresses,$A15),IFERROR(VLOOKUP($A15&amp;"" ""&amp;$B15, FILTER(ARRAYFORMULA({OccupancyAddresses&amp;"" ""&amp; OccupancyUnits,'Tenant Occupancy'!UO$5:UO23}),INDEX(ARRAYFORMULA({OccupancyAdd"&amp;"resses&amp;"" ""&amp; OccupancyUnits,'Tenant Occupancy'!UO$5:UO23}),0,2)&lt;&gt;""""),2,FALSE),IF(UN12=TODAY(),""Today"",)))))"),"")</f>
        <v/>
      </c>
      <c r="UO15" s="3" t="str">
        <f>IFERROR(__xludf.DUMMYFUNCTION("IF(ISBLANK($A15),, IF((ARRAYFORMULA(SUM(COUNTIFS(OccupancyAddresses,$A15,OccupancyUnits, $B15, 'Tenant Occupancy'!UP$5:UP23,{""&gt;0"",""Occupied"",""Late""}))))&gt;1,""Multiple Bookings"", IF(SUMIFS( 'Tenant Occupancy'!UP$5:UP23,OccupancyUnits,$B15,OccupancyAd"&amp;"dresses,$A15)&gt;0,SUMIFS('Tenant Occupancy'!UP$5:UP23,OccupancyUnits,$B15,OccupancyAddresses,$A15),IFERROR(VLOOKUP($A15&amp;"" ""&amp;$B15, FILTER(ARRAYFORMULA({OccupancyAddresses&amp;"" ""&amp; OccupancyUnits,'Tenant Occupancy'!UP$5:UP23}),INDEX(ARRAYFORMULA({OccupancyAdd"&amp;"resses&amp;"" ""&amp; OccupancyUnits,'Tenant Occupancy'!UP$5:UP23}),0,2)&lt;&gt;""""),2,FALSE),IF(UO12=TODAY(),""Today"",)))))"),"")</f>
        <v/>
      </c>
      <c r="UP15" s="3" t="str">
        <f>IFERROR(__xludf.DUMMYFUNCTION("IF(ISBLANK($A15),, IF((ARRAYFORMULA(SUM(COUNTIFS(OccupancyAddresses,$A15,OccupancyUnits, $B15, 'Tenant Occupancy'!UQ$5:UQ23,{""&gt;0"",""Occupied"",""Late""}))))&gt;1,""Multiple Bookings"", IF(SUMIFS( 'Tenant Occupancy'!UQ$5:UQ23,OccupancyUnits,$B15,OccupancyAd"&amp;"dresses,$A15)&gt;0,SUMIFS('Tenant Occupancy'!UQ$5:UQ23,OccupancyUnits,$B15,OccupancyAddresses,$A15),IFERROR(VLOOKUP($A15&amp;"" ""&amp;$B15, FILTER(ARRAYFORMULA({OccupancyAddresses&amp;"" ""&amp; OccupancyUnits,'Tenant Occupancy'!UQ$5:UQ23}),INDEX(ARRAYFORMULA({OccupancyAdd"&amp;"resses&amp;"" ""&amp; OccupancyUnits,'Tenant Occupancy'!UQ$5:UQ23}),0,2)&lt;&gt;""""),2,FALSE),IF(UP12=TODAY(),""Today"",)))))"),"")</f>
        <v/>
      </c>
      <c r="UQ15" s="3" t="str">
        <f>IFERROR(__xludf.DUMMYFUNCTION("IF(ISBLANK($A15),, IF((ARRAYFORMULA(SUM(COUNTIFS(OccupancyAddresses,$A15,OccupancyUnits, $B15, 'Tenant Occupancy'!UR$5:UR23,{""&gt;0"",""Occupied"",""Late""}))))&gt;1,""Multiple Bookings"", IF(SUMIFS( 'Tenant Occupancy'!UR$5:UR23,OccupancyUnits,$B15,OccupancyAd"&amp;"dresses,$A15)&gt;0,SUMIFS('Tenant Occupancy'!UR$5:UR23,OccupancyUnits,$B15,OccupancyAddresses,$A15),IFERROR(VLOOKUP($A15&amp;"" ""&amp;$B15, FILTER(ARRAYFORMULA({OccupancyAddresses&amp;"" ""&amp; OccupancyUnits,'Tenant Occupancy'!UR$5:UR23}),INDEX(ARRAYFORMULA({OccupancyAdd"&amp;"resses&amp;"" ""&amp; OccupancyUnits,'Tenant Occupancy'!UR$5:UR23}),0,2)&lt;&gt;""""),2,FALSE),IF(UQ12=TODAY(),""Today"",)))))"),"")</f>
        <v/>
      </c>
      <c r="UR15" s="3" t="str">
        <f>IFERROR(__xludf.DUMMYFUNCTION("IF(ISBLANK($A15),, IF((ARRAYFORMULA(SUM(COUNTIFS(OccupancyAddresses,$A15,OccupancyUnits, $B15, 'Tenant Occupancy'!US$5:US23,{""&gt;0"",""Occupied"",""Late""}))))&gt;1,""Multiple Bookings"", IF(SUMIFS( 'Tenant Occupancy'!US$5:US23,OccupancyUnits,$B15,OccupancyAd"&amp;"dresses,$A15)&gt;0,SUMIFS('Tenant Occupancy'!US$5:US23,OccupancyUnits,$B15,OccupancyAddresses,$A15),IFERROR(VLOOKUP($A15&amp;"" ""&amp;$B15, FILTER(ARRAYFORMULA({OccupancyAddresses&amp;"" ""&amp; OccupancyUnits,'Tenant Occupancy'!US$5:US23}),INDEX(ARRAYFORMULA({OccupancyAdd"&amp;"resses&amp;"" ""&amp; OccupancyUnits,'Tenant Occupancy'!US$5:US23}),0,2)&lt;&gt;""""),2,FALSE),IF(UR12=TODAY(),""Today"",)))))"),"")</f>
        <v/>
      </c>
      <c r="US15" s="3" t="str">
        <f>IFERROR(__xludf.DUMMYFUNCTION("IF(ISBLANK($A15),, IF((ARRAYFORMULA(SUM(COUNTIFS(OccupancyAddresses,$A15,OccupancyUnits, $B15, 'Tenant Occupancy'!UT$5:UT23,{""&gt;0"",""Occupied"",""Late""}))))&gt;1,""Multiple Bookings"", IF(SUMIFS( 'Tenant Occupancy'!UT$5:UT23,OccupancyUnits,$B15,OccupancyAd"&amp;"dresses,$A15)&gt;0,SUMIFS('Tenant Occupancy'!UT$5:UT23,OccupancyUnits,$B15,OccupancyAddresses,$A15),IFERROR(VLOOKUP($A15&amp;"" ""&amp;$B15, FILTER(ARRAYFORMULA({OccupancyAddresses&amp;"" ""&amp; OccupancyUnits,'Tenant Occupancy'!UT$5:UT23}),INDEX(ARRAYFORMULA({OccupancyAdd"&amp;"resses&amp;"" ""&amp; OccupancyUnits,'Tenant Occupancy'!UT$5:UT23}),0,2)&lt;&gt;""""),2,FALSE),IF(US12=TODAY(),""Today"",)))))"),"")</f>
        <v/>
      </c>
      <c r="UT15" s="3" t="str">
        <f>IFERROR(__xludf.DUMMYFUNCTION("IF(ISBLANK($A15),, IF((ARRAYFORMULA(SUM(COUNTIFS(OccupancyAddresses,$A15,OccupancyUnits, $B15, 'Tenant Occupancy'!UU$5:UU23,{""&gt;0"",""Occupied"",""Late""}))))&gt;1,""Multiple Bookings"", IF(SUMIFS( 'Tenant Occupancy'!UU$5:UU23,OccupancyUnits,$B15,OccupancyAd"&amp;"dresses,$A15)&gt;0,SUMIFS('Tenant Occupancy'!UU$5:UU23,OccupancyUnits,$B15,OccupancyAddresses,$A15),IFERROR(VLOOKUP($A15&amp;"" ""&amp;$B15, FILTER(ARRAYFORMULA({OccupancyAddresses&amp;"" ""&amp; OccupancyUnits,'Tenant Occupancy'!UU$5:UU23}),INDEX(ARRAYFORMULA({OccupancyAdd"&amp;"resses&amp;"" ""&amp; OccupancyUnits,'Tenant Occupancy'!UU$5:UU23}),0,2)&lt;&gt;""""),2,FALSE),IF(UT12=TODAY(),""Today"",)))))"),"")</f>
        <v/>
      </c>
      <c r="UU15" s="3" t="str">
        <f>IFERROR(__xludf.DUMMYFUNCTION("IF(ISBLANK($A15),, IF((ARRAYFORMULA(SUM(COUNTIFS(OccupancyAddresses,$A15,OccupancyUnits, $B15, 'Tenant Occupancy'!UV$5:UV23,{""&gt;0"",""Occupied"",""Late""}))))&gt;1,""Multiple Bookings"", IF(SUMIFS( 'Tenant Occupancy'!UV$5:UV23,OccupancyUnits,$B15,OccupancyAd"&amp;"dresses,$A15)&gt;0,SUMIFS('Tenant Occupancy'!UV$5:UV23,OccupancyUnits,$B15,OccupancyAddresses,$A15),IFERROR(VLOOKUP($A15&amp;"" ""&amp;$B15, FILTER(ARRAYFORMULA({OccupancyAddresses&amp;"" ""&amp; OccupancyUnits,'Tenant Occupancy'!UV$5:UV23}),INDEX(ARRAYFORMULA({OccupancyAdd"&amp;"resses&amp;"" ""&amp; OccupancyUnits,'Tenant Occupancy'!UV$5:UV23}),0,2)&lt;&gt;""""),2,FALSE),IF(UU12=TODAY(),""Today"",)))))"),"")</f>
        <v/>
      </c>
      <c r="UV15" s="3" t="str">
        <f>IFERROR(__xludf.DUMMYFUNCTION("IF(ISBLANK($A15),, IF((ARRAYFORMULA(SUM(COUNTIFS(OccupancyAddresses,$A15,OccupancyUnits, $B15, 'Tenant Occupancy'!UW$5:UW23,{""&gt;0"",""Occupied"",""Late""}))))&gt;1,""Multiple Bookings"", IF(SUMIFS( 'Tenant Occupancy'!UW$5:UW23,OccupancyUnits,$B15,OccupancyAd"&amp;"dresses,$A15)&gt;0,SUMIFS('Tenant Occupancy'!UW$5:UW23,OccupancyUnits,$B15,OccupancyAddresses,$A15),IFERROR(VLOOKUP($A15&amp;"" ""&amp;$B15, FILTER(ARRAYFORMULA({OccupancyAddresses&amp;"" ""&amp; OccupancyUnits,'Tenant Occupancy'!UW$5:UW23}),INDEX(ARRAYFORMULA({OccupancyAdd"&amp;"resses&amp;"" ""&amp; OccupancyUnits,'Tenant Occupancy'!UW$5:UW23}),0,2)&lt;&gt;""""),2,FALSE),IF(UV12=TODAY(),""Today"",)))))"),"")</f>
        <v/>
      </c>
      <c r="UW15" s="3" t="str">
        <f>IFERROR(__xludf.DUMMYFUNCTION("IF(ISBLANK($A15),, IF((ARRAYFORMULA(SUM(COUNTIFS(OccupancyAddresses,$A15,OccupancyUnits, $B15, 'Tenant Occupancy'!UX$5:UX23,{""&gt;0"",""Occupied"",""Late""}))))&gt;1,""Multiple Bookings"", IF(SUMIFS( 'Tenant Occupancy'!UX$5:UX23,OccupancyUnits,$B15,OccupancyAd"&amp;"dresses,$A15)&gt;0,SUMIFS('Tenant Occupancy'!UX$5:UX23,OccupancyUnits,$B15,OccupancyAddresses,$A15),IFERROR(VLOOKUP($A15&amp;"" ""&amp;$B15, FILTER(ARRAYFORMULA({OccupancyAddresses&amp;"" ""&amp; OccupancyUnits,'Tenant Occupancy'!UX$5:UX23}),INDEX(ARRAYFORMULA({OccupancyAdd"&amp;"resses&amp;"" ""&amp; OccupancyUnits,'Tenant Occupancy'!UX$5:UX23}),0,2)&lt;&gt;""""),2,FALSE),IF(UW12=TODAY(),""Today"",)))))"),"")</f>
        <v/>
      </c>
      <c r="UX15" s="3" t="str">
        <f>IFERROR(__xludf.DUMMYFUNCTION("IF(ISBLANK($A15),, IF((ARRAYFORMULA(SUM(COUNTIFS(OccupancyAddresses,$A15,OccupancyUnits, $B15, 'Tenant Occupancy'!UY$5:UY23,{""&gt;0"",""Occupied"",""Late""}))))&gt;1,""Multiple Bookings"", IF(SUMIFS( 'Tenant Occupancy'!UY$5:UY23,OccupancyUnits,$B15,OccupancyAd"&amp;"dresses,$A15)&gt;0,SUMIFS('Tenant Occupancy'!UY$5:UY23,OccupancyUnits,$B15,OccupancyAddresses,$A15),IFERROR(VLOOKUP($A15&amp;"" ""&amp;$B15, FILTER(ARRAYFORMULA({OccupancyAddresses&amp;"" ""&amp; OccupancyUnits,'Tenant Occupancy'!UY$5:UY23}),INDEX(ARRAYFORMULA({OccupancyAdd"&amp;"resses&amp;"" ""&amp; OccupancyUnits,'Tenant Occupancy'!UY$5:UY23}),0,2)&lt;&gt;""""),2,FALSE),IF(UX12=TODAY(),""Today"",)))))"),"")</f>
        <v/>
      </c>
      <c r="UY15" s="3" t="str">
        <f>IFERROR(__xludf.DUMMYFUNCTION("IF(ISBLANK($A15),, IF((ARRAYFORMULA(SUM(COUNTIFS(OccupancyAddresses,$A15,OccupancyUnits, $B15, 'Tenant Occupancy'!UZ$5:UZ23,{""&gt;0"",""Occupied"",""Late""}))))&gt;1,""Multiple Bookings"", IF(SUMIFS( 'Tenant Occupancy'!UZ$5:UZ23,OccupancyUnits,$B15,OccupancyAd"&amp;"dresses,$A15)&gt;0,SUMIFS('Tenant Occupancy'!UZ$5:UZ23,OccupancyUnits,$B15,OccupancyAddresses,$A15),IFERROR(VLOOKUP($A15&amp;"" ""&amp;$B15, FILTER(ARRAYFORMULA({OccupancyAddresses&amp;"" ""&amp; OccupancyUnits,'Tenant Occupancy'!UZ$5:UZ23}),INDEX(ARRAYFORMULA({OccupancyAdd"&amp;"resses&amp;"" ""&amp; OccupancyUnits,'Tenant Occupancy'!UZ$5:UZ23}),0,2)&lt;&gt;""""),2,FALSE),IF(UY12=TODAY(),""Today"",)))))"),"")</f>
        <v/>
      </c>
      <c r="UZ15" s="3" t="str">
        <f>IFERROR(__xludf.DUMMYFUNCTION("IF(ISBLANK($A15),, IF((ARRAYFORMULA(SUM(COUNTIFS(OccupancyAddresses,$A15,OccupancyUnits, $B15, 'Tenant Occupancy'!VA$5:VA23,{""&gt;0"",""Occupied"",""Late""}))))&gt;1,""Multiple Bookings"", IF(SUMIFS( 'Tenant Occupancy'!VA$5:VA23,OccupancyUnits,$B15,OccupancyAd"&amp;"dresses,$A15)&gt;0,SUMIFS('Tenant Occupancy'!VA$5:VA23,OccupancyUnits,$B15,OccupancyAddresses,$A15),IFERROR(VLOOKUP($A15&amp;"" ""&amp;$B15, FILTER(ARRAYFORMULA({OccupancyAddresses&amp;"" ""&amp; OccupancyUnits,'Tenant Occupancy'!VA$5:VA23}),INDEX(ARRAYFORMULA({OccupancyAdd"&amp;"resses&amp;"" ""&amp; OccupancyUnits,'Tenant Occupancy'!VA$5:VA23}),0,2)&lt;&gt;""""),2,FALSE),IF(UZ12=TODAY(),""Today"",)))))"),"")</f>
        <v/>
      </c>
      <c r="VA15" s="3" t="str">
        <f>IFERROR(__xludf.DUMMYFUNCTION("IF(ISBLANK($A15),, IF((ARRAYFORMULA(SUM(COUNTIFS(OccupancyAddresses,$A15,OccupancyUnits, $B15, 'Tenant Occupancy'!VB$5:VB23,{""&gt;0"",""Occupied"",""Late""}))))&gt;1,""Multiple Bookings"", IF(SUMIFS( 'Tenant Occupancy'!VB$5:VB23,OccupancyUnits,$B15,OccupancyAd"&amp;"dresses,$A15)&gt;0,SUMIFS('Tenant Occupancy'!VB$5:VB23,OccupancyUnits,$B15,OccupancyAddresses,$A15),IFERROR(VLOOKUP($A15&amp;"" ""&amp;$B15, FILTER(ARRAYFORMULA({OccupancyAddresses&amp;"" ""&amp; OccupancyUnits,'Tenant Occupancy'!VB$5:VB23}),INDEX(ARRAYFORMULA({OccupancyAdd"&amp;"resses&amp;"" ""&amp; OccupancyUnits,'Tenant Occupancy'!VB$5:VB23}),0,2)&lt;&gt;""""),2,FALSE),IF(VA12=TODAY(),""Today"",)))))"),"")</f>
        <v/>
      </c>
      <c r="VB15" s="3" t="str">
        <f>IFERROR(__xludf.DUMMYFUNCTION("IF(ISBLANK($A15),, IF((ARRAYFORMULA(SUM(COUNTIFS(OccupancyAddresses,$A15,OccupancyUnits, $B15, 'Tenant Occupancy'!VC$5:VC23,{""&gt;0"",""Occupied"",""Late""}))))&gt;1,""Multiple Bookings"", IF(SUMIFS( 'Tenant Occupancy'!VC$5:VC23,OccupancyUnits,$B15,OccupancyAd"&amp;"dresses,$A15)&gt;0,SUMIFS('Tenant Occupancy'!VC$5:VC23,OccupancyUnits,$B15,OccupancyAddresses,$A15),IFERROR(VLOOKUP($A15&amp;"" ""&amp;$B15, FILTER(ARRAYFORMULA({OccupancyAddresses&amp;"" ""&amp; OccupancyUnits,'Tenant Occupancy'!VC$5:VC23}),INDEX(ARRAYFORMULA({OccupancyAdd"&amp;"resses&amp;"" ""&amp; OccupancyUnits,'Tenant Occupancy'!VC$5:VC23}),0,2)&lt;&gt;""""),2,FALSE),IF(VB12=TODAY(),""Today"",)))))"),"")</f>
        <v/>
      </c>
      <c r="VC15" s="3" t="str">
        <f>IFERROR(__xludf.DUMMYFUNCTION("IF(ISBLANK($A15),, IF((ARRAYFORMULA(SUM(COUNTIFS(OccupancyAddresses,$A15,OccupancyUnits, $B15, 'Tenant Occupancy'!VD$5:VD23,{""&gt;0"",""Occupied"",""Late""}))))&gt;1,""Multiple Bookings"", IF(SUMIFS( 'Tenant Occupancy'!VD$5:VD23,OccupancyUnits,$B15,OccupancyAd"&amp;"dresses,$A15)&gt;0,SUMIFS('Tenant Occupancy'!VD$5:VD23,OccupancyUnits,$B15,OccupancyAddresses,$A15),IFERROR(VLOOKUP($A15&amp;"" ""&amp;$B15, FILTER(ARRAYFORMULA({OccupancyAddresses&amp;"" ""&amp; OccupancyUnits,'Tenant Occupancy'!VD$5:VD23}),INDEX(ARRAYFORMULA({OccupancyAdd"&amp;"resses&amp;"" ""&amp; OccupancyUnits,'Tenant Occupancy'!VD$5:VD23}),0,2)&lt;&gt;""""),2,FALSE),IF(VC12=TODAY(),""Today"",)))))"),"")</f>
        <v/>
      </c>
      <c r="VD15" s="3" t="str">
        <f>IFERROR(__xludf.DUMMYFUNCTION("IF(ISBLANK($A15),, IF((ARRAYFORMULA(SUM(COUNTIFS(OccupancyAddresses,$A15,OccupancyUnits, $B15, 'Tenant Occupancy'!VE$5:VE23,{""&gt;0"",""Occupied"",""Late""}))))&gt;1,""Multiple Bookings"", IF(SUMIFS( 'Tenant Occupancy'!VE$5:VE23,OccupancyUnits,$B15,OccupancyAd"&amp;"dresses,$A15)&gt;0,SUMIFS('Tenant Occupancy'!VE$5:VE23,OccupancyUnits,$B15,OccupancyAddresses,$A15),IFERROR(VLOOKUP($A15&amp;"" ""&amp;$B15, FILTER(ARRAYFORMULA({OccupancyAddresses&amp;"" ""&amp; OccupancyUnits,'Tenant Occupancy'!VE$5:VE23}),INDEX(ARRAYFORMULA({OccupancyAdd"&amp;"resses&amp;"" ""&amp; OccupancyUnits,'Tenant Occupancy'!VE$5:VE23}),0,2)&lt;&gt;""""),2,FALSE),IF(VD12=TODAY(),""Today"",)))))"),"")</f>
        <v/>
      </c>
      <c r="VE15" s="3" t="str">
        <f>IFERROR(__xludf.DUMMYFUNCTION("IF(ISBLANK($A15),, IF((ARRAYFORMULA(SUM(COUNTIFS(OccupancyAddresses,$A15,OccupancyUnits, $B15, 'Tenant Occupancy'!VF$5:VF23,{""&gt;0"",""Occupied"",""Late""}))))&gt;1,""Multiple Bookings"", IF(SUMIFS( 'Tenant Occupancy'!VF$5:VF23,OccupancyUnits,$B15,OccupancyAd"&amp;"dresses,$A15)&gt;0,SUMIFS('Tenant Occupancy'!VF$5:VF23,OccupancyUnits,$B15,OccupancyAddresses,$A15),IFERROR(VLOOKUP($A15&amp;"" ""&amp;$B15, FILTER(ARRAYFORMULA({OccupancyAddresses&amp;"" ""&amp; OccupancyUnits,'Tenant Occupancy'!VF$5:VF23}),INDEX(ARRAYFORMULA({OccupancyAdd"&amp;"resses&amp;"" ""&amp; OccupancyUnits,'Tenant Occupancy'!VF$5:VF23}),0,2)&lt;&gt;""""),2,FALSE),IF(VE12=TODAY(),""Today"",)))))"),"")</f>
        <v/>
      </c>
      <c r="VF15" s="3" t="str">
        <f>IFERROR(__xludf.DUMMYFUNCTION("IF(ISBLANK($A15),, IF((ARRAYFORMULA(SUM(COUNTIFS(OccupancyAddresses,$A15,OccupancyUnits, $B15, 'Tenant Occupancy'!VG$5:VG23,{""&gt;0"",""Occupied"",""Late""}))))&gt;1,""Multiple Bookings"", IF(SUMIFS( 'Tenant Occupancy'!VG$5:VG23,OccupancyUnits,$B15,OccupancyAd"&amp;"dresses,$A15)&gt;0,SUMIFS('Tenant Occupancy'!VG$5:VG23,OccupancyUnits,$B15,OccupancyAddresses,$A15),IFERROR(VLOOKUP($A15&amp;"" ""&amp;$B15, FILTER(ARRAYFORMULA({OccupancyAddresses&amp;"" ""&amp; OccupancyUnits,'Tenant Occupancy'!VG$5:VG23}),INDEX(ARRAYFORMULA({OccupancyAdd"&amp;"resses&amp;"" ""&amp; OccupancyUnits,'Tenant Occupancy'!VG$5:VG23}),0,2)&lt;&gt;""""),2,FALSE),IF(VF12=TODAY(),""Today"",)))))"),"")</f>
        <v/>
      </c>
      <c r="VG15" s="3" t="str">
        <f>IFERROR(__xludf.DUMMYFUNCTION("IF(ISBLANK($A15),, IF((ARRAYFORMULA(SUM(COUNTIFS(OccupancyAddresses,$A15,OccupancyUnits, $B15, 'Tenant Occupancy'!VH$5:VH23,{""&gt;0"",""Occupied"",""Late""}))))&gt;1,""Multiple Bookings"", IF(SUMIFS( 'Tenant Occupancy'!VH$5:VH23,OccupancyUnits,$B15,OccupancyAd"&amp;"dresses,$A15)&gt;0,SUMIFS('Tenant Occupancy'!VH$5:VH23,OccupancyUnits,$B15,OccupancyAddresses,$A15),IFERROR(VLOOKUP($A15&amp;"" ""&amp;$B15, FILTER(ARRAYFORMULA({OccupancyAddresses&amp;"" ""&amp; OccupancyUnits,'Tenant Occupancy'!VH$5:VH23}),INDEX(ARRAYFORMULA({OccupancyAdd"&amp;"resses&amp;"" ""&amp; OccupancyUnits,'Tenant Occupancy'!VH$5:VH23}),0,2)&lt;&gt;""""),2,FALSE),IF(VG12=TODAY(),""Today"",)))))"),"")</f>
        <v/>
      </c>
      <c r="VH15" s="3" t="str">
        <f>IFERROR(__xludf.DUMMYFUNCTION("IF(ISBLANK($A15),, IF((ARRAYFORMULA(SUM(COUNTIFS(OccupancyAddresses,$A15,OccupancyUnits, $B15, 'Tenant Occupancy'!VI$5:VI23,{""&gt;0"",""Occupied"",""Late""}))))&gt;1,""Multiple Bookings"", IF(SUMIFS( 'Tenant Occupancy'!VI$5:VI23,OccupancyUnits,$B15,OccupancyAd"&amp;"dresses,$A15)&gt;0,SUMIFS('Tenant Occupancy'!VI$5:VI23,OccupancyUnits,$B15,OccupancyAddresses,$A15),IFERROR(VLOOKUP($A15&amp;"" ""&amp;$B15, FILTER(ARRAYFORMULA({OccupancyAddresses&amp;"" ""&amp; OccupancyUnits,'Tenant Occupancy'!VI$5:VI23}),INDEX(ARRAYFORMULA({OccupancyAdd"&amp;"resses&amp;"" ""&amp; OccupancyUnits,'Tenant Occupancy'!VI$5:VI23}),0,2)&lt;&gt;""""),2,FALSE),IF(VH12=TODAY(),""Today"",)))))"),"")</f>
        <v/>
      </c>
      <c r="VI15" s="3" t="str">
        <f>IFERROR(__xludf.DUMMYFUNCTION("IF(ISBLANK($A15),, IF((ARRAYFORMULA(SUM(COUNTIFS(OccupancyAddresses,$A15,OccupancyUnits, $B15, 'Tenant Occupancy'!VJ$5:VJ23,{""&gt;0"",""Occupied"",""Late""}))))&gt;1,""Multiple Bookings"", IF(SUMIFS( 'Tenant Occupancy'!VJ$5:VJ23,OccupancyUnits,$B15,OccupancyAd"&amp;"dresses,$A15)&gt;0,SUMIFS('Tenant Occupancy'!VJ$5:VJ23,OccupancyUnits,$B15,OccupancyAddresses,$A15),IFERROR(VLOOKUP($A15&amp;"" ""&amp;$B15, FILTER(ARRAYFORMULA({OccupancyAddresses&amp;"" ""&amp; OccupancyUnits,'Tenant Occupancy'!VJ$5:VJ23}),INDEX(ARRAYFORMULA({OccupancyAdd"&amp;"resses&amp;"" ""&amp; OccupancyUnits,'Tenant Occupancy'!VJ$5:VJ23}),0,2)&lt;&gt;""""),2,FALSE),IF(VI12=TODAY(),""Today"",)))))"),"")</f>
        <v/>
      </c>
      <c r="VJ15" s="3" t="str">
        <f>IFERROR(__xludf.DUMMYFUNCTION("IF(ISBLANK($A15),, IF((ARRAYFORMULA(SUM(COUNTIFS(OccupancyAddresses,$A15,OccupancyUnits, $B15, 'Tenant Occupancy'!VK$5:VK23,{""&gt;0"",""Occupied"",""Late""}))))&gt;1,""Multiple Bookings"", IF(SUMIFS( 'Tenant Occupancy'!VK$5:VK23,OccupancyUnits,$B15,OccupancyAd"&amp;"dresses,$A15)&gt;0,SUMIFS('Tenant Occupancy'!VK$5:VK23,OccupancyUnits,$B15,OccupancyAddresses,$A15),IFERROR(VLOOKUP($A15&amp;"" ""&amp;$B15, FILTER(ARRAYFORMULA({OccupancyAddresses&amp;"" ""&amp; OccupancyUnits,'Tenant Occupancy'!VK$5:VK23}),INDEX(ARRAYFORMULA({OccupancyAdd"&amp;"resses&amp;"" ""&amp; OccupancyUnits,'Tenant Occupancy'!VK$5:VK23}),0,2)&lt;&gt;""""),2,FALSE),IF(VJ12=TODAY(),""Today"",)))))"),"")</f>
        <v/>
      </c>
      <c r="VK15" s="3" t="str">
        <f>IFERROR(__xludf.DUMMYFUNCTION("IF(ISBLANK($A15),, IF((ARRAYFORMULA(SUM(COUNTIFS(OccupancyAddresses,$A15,OccupancyUnits, $B15, 'Tenant Occupancy'!VL$5:VL23,{""&gt;0"",""Occupied"",""Late""}))))&gt;1,""Multiple Bookings"", IF(SUMIFS( 'Tenant Occupancy'!VL$5:VL23,OccupancyUnits,$B15,OccupancyAd"&amp;"dresses,$A15)&gt;0,SUMIFS('Tenant Occupancy'!VL$5:VL23,OccupancyUnits,$B15,OccupancyAddresses,$A15),IFERROR(VLOOKUP($A15&amp;"" ""&amp;$B15, FILTER(ARRAYFORMULA({OccupancyAddresses&amp;"" ""&amp; OccupancyUnits,'Tenant Occupancy'!VL$5:VL23}),INDEX(ARRAYFORMULA({OccupancyAdd"&amp;"resses&amp;"" ""&amp; OccupancyUnits,'Tenant Occupancy'!VL$5:VL23}),0,2)&lt;&gt;""""),2,FALSE),IF(VK12=TODAY(),""Today"",)))))"),"")</f>
        <v/>
      </c>
      <c r="VL15" s="3" t="str">
        <f>IFERROR(__xludf.DUMMYFUNCTION("IF(ISBLANK($A15),, IF((ARRAYFORMULA(SUM(COUNTIFS(OccupancyAddresses,$A15,OccupancyUnits, $B15, 'Tenant Occupancy'!VM$5:VM23,{""&gt;0"",""Occupied"",""Late""}))))&gt;1,""Multiple Bookings"", IF(SUMIFS( 'Tenant Occupancy'!VM$5:VM23,OccupancyUnits,$B15,OccupancyAd"&amp;"dresses,$A15)&gt;0,SUMIFS('Tenant Occupancy'!VM$5:VM23,OccupancyUnits,$B15,OccupancyAddresses,$A15),IFERROR(VLOOKUP($A15&amp;"" ""&amp;$B15, FILTER(ARRAYFORMULA({OccupancyAddresses&amp;"" ""&amp; OccupancyUnits,'Tenant Occupancy'!VM$5:VM23}),INDEX(ARRAYFORMULA({OccupancyAdd"&amp;"resses&amp;"" ""&amp; OccupancyUnits,'Tenant Occupancy'!VM$5:VM23}),0,2)&lt;&gt;""""),2,FALSE),IF(VL12=TODAY(),""Today"",)))))"),"")</f>
        <v/>
      </c>
      <c r="VM15" s="3" t="str">
        <f>IFERROR(__xludf.DUMMYFUNCTION("IF(ISBLANK($A15),, IF((ARRAYFORMULA(SUM(COUNTIFS(OccupancyAddresses,$A15,OccupancyUnits, $B15, 'Tenant Occupancy'!VN$5:VN23,{""&gt;0"",""Occupied"",""Late""}))))&gt;1,""Multiple Bookings"", IF(SUMIFS( 'Tenant Occupancy'!VN$5:VN23,OccupancyUnits,$B15,OccupancyAd"&amp;"dresses,$A15)&gt;0,SUMIFS('Tenant Occupancy'!VN$5:VN23,OccupancyUnits,$B15,OccupancyAddresses,$A15),IFERROR(VLOOKUP($A15&amp;"" ""&amp;$B15, FILTER(ARRAYFORMULA({OccupancyAddresses&amp;"" ""&amp; OccupancyUnits,'Tenant Occupancy'!VN$5:VN23}),INDEX(ARRAYFORMULA({OccupancyAdd"&amp;"resses&amp;"" ""&amp; OccupancyUnits,'Tenant Occupancy'!VN$5:VN23}),0,2)&lt;&gt;""""),2,FALSE),IF(VM12=TODAY(),""Today"",)))))"),"")</f>
        <v/>
      </c>
      <c r="VN15" s="3" t="str">
        <f>IFERROR(__xludf.DUMMYFUNCTION("IF(ISBLANK($A15),, IF((ARRAYFORMULA(SUM(COUNTIFS(OccupancyAddresses,$A15,OccupancyUnits, $B15, 'Tenant Occupancy'!VO$5:VO23,{""&gt;0"",""Occupied"",""Late""}))))&gt;1,""Multiple Bookings"", IF(SUMIFS( 'Tenant Occupancy'!VO$5:VO23,OccupancyUnits,$B15,OccupancyAd"&amp;"dresses,$A15)&gt;0,SUMIFS('Tenant Occupancy'!VO$5:VO23,OccupancyUnits,$B15,OccupancyAddresses,$A15),IFERROR(VLOOKUP($A15&amp;"" ""&amp;$B15, FILTER(ARRAYFORMULA({OccupancyAddresses&amp;"" ""&amp; OccupancyUnits,'Tenant Occupancy'!VO$5:VO23}),INDEX(ARRAYFORMULA({OccupancyAdd"&amp;"resses&amp;"" ""&amp; OccupancyUnits,'Tenant Occupancy'!VO$5:VO23}),0,2)&lt;&gt;""""),2,FALSE),IF(VN12=TODAY(),""Today"",)))))"),"")</f>
        <v/>
      </c>
      <c r="VO15" s="3" t="str">
        <f>IFERROR(__xludf.DUMMYFUNCTION("IF(ISBLANK($A15),, IF((ARRAYFORMULA(SUM(COUNTIFS(OccupancyAddresses,$A15,OccupancyUnits, $B15, 'Tenant Occupancy'!VP$5:VP23,{""&gt;0"",""Occupied"",""Late""}))))&gt;1,""Multiple Bookings"", IF(SUMIFS( 'Tenant Occupancy'!VP$5:VP23,OccupancyUnits,$B15,OccupancyAd"&amp;"dresses,$A15)&gt;0,SUMIFS('Tenant Occupancy'!VP$5:VP23,OccupancyUnits,$B15,OccupancyAddresses,$A15),IFERROR(VLOOKUP($A15&amp;"" ""&amp;$B15, FILTER(ARRAYFORMULA({OccupancyAddresses&amp;"" ""&amp; OccupancyUnits,'Tenant Occupancy'!VP$5:VP23}),INDEX(ARRAYFORMULA({OccupancyAdd"&amp;"resses&amp;"" ""&amp; OccupancyUnits,'Tenant Occupancy'!VP$5:VP23}),0,2)&lt;&gt;""""),2,FALSE),IF(VO12=TODAY(),""Today"",)))))"),"")</f>
        <v/>
      </c>
      <c r="VP15" s="3" t="str">
        <f>IFERROR(__xludf.DUMMYFUNCTION("IF(ISBLANK($A15),, IF((ARRAYFORMULA(SUM(COUNTIFS(OccupancyAddresses,$A15,OccupancyUnits, $B15, 'Tenant Occupancy'!VQ$5:VQ23,{""&gt;0"",""Occupied"",""Late""}))))&gt;1,""Multiple Bookings"", IF(SUMIFS( 'Tenant Occupancy'!VQ$5:VQ23,OccupancyUnits,$B15,OccupancyAd"&amp;"dresses,$A15)&gt;0,SUMIFS('Tenant Occupancy'!VQ$5:VQ23,OccupancyUnits,$B15,OccupancyAddresses,$A15),IFERROR(VLOOKUP($A15&amp;"" ""&amp;$B15, FILTER(ARRAYFORMULA({OccupancyAddresses&amp;"" ""&amp; OccupancyUnits,'Tenant Occupancy'!VQ$5:VQ23}),INDEX(ARRAYFORMULA({OccupancyAdd"&amp;"resses&amp;"" ""&amp; OccupancyUnits,'Tenant Occupancy'!VQ$5:VQ23}),0,2)&lt;&gt;""""),2,FALSE),IF(VP12=TODAY(),""Today"",)))))"),"")</f>
        <v/>
      </c>
      <c r="VQ15" s="3" t="str">
        <f>IFERROR(__xludf.DUMMYFUNCTION("IF(ISBLANK($A15),, IF((ARRAYFORMULA(SUM(COUNTIFS(OccupancyAddresses,$A15,OccupancyUnits, $B15, 'Tenant Occupancy'!VR$5:VR23,{""&gt;0"",""Occupied"",""Late""}))))&gt;1,""Multiple Bookings"", IF(SUMIFS( 'Tenant Occupancy'!VR$5:VR23,OccupancyUnits,$B15,OccupancyAd"&amp;"dresses,$A15)&gt;0,SUMIFS('Tenant Occupancy'!VR$5:VR23,OccupancyUnits,$B15,OccupancyAddresses,$A15),IFERROR(VLOOKUP($A15&amp;"" ""&amp;$B15, FILTER(ARRAYFORMULA({OccupancyAddresses&amp;"" ""&amp; OccupancyUnits,'Tenant Occupancy'!VR$5:VR23}),INDEX(ARRAYFORMULA({OccupancyAdd"&amp;"resses&amp;"" ""&amp; OccupancyUnits,'Tenant Occupancy'!VR$5:VR23}),0,2)&lt;&gt;""""),2,FALSE),IF(VQ12=TODAY(),""Today"",)))))"),"")</f>
        <v/>
      </c>
      <c r="VR15" s="3" t="str">
        <f>IFERROR(__xludf.DUMMYFUNCTION("IF(ISBLANK($A15),, IF((ARRAYFORMULA(SUM(COUNTIFS(OccupancyAddresses,$A15,OccupancyUnits, $B15, 'Tenant Occupancy'!VS$5:VS23,{""&gt;0"",""Occupied"",""Late""}))))&gt;1,""Multiple Bookings"", IF(SUMIFS( 'Tenant Occupancy'!VS$5:VS23,OccupancyUnits,$B15,OccupancyAd"&amp;"dresses,$A15)&gt;0,SUMIFS('Tenant Occupancy'!VS$5:VS23,OccupancyUnits,$B15,OccupancyAddresses,$A15),IFERROR(VLOOKUP($A15&amp;"" ""&amp;$B15, FILTER(ARRAYFORMULA({OccupancyAddresses&amp;"" ""&amp; OccupancyUnits,'Tenant Occupancy'!VS$5:VS23}),INDEX(ARRAYFORMULA({OccupancyAdd"&amp;"resses&amp;"" ""&amp; OccupancyUnits,'Tenant Occupancy'!VS$5:VS23}),0,2)&lt;&gt;""""),2,FALSE),IF(VR12=TODAY(),""Today"",)))))"),"")</f>
        <v/>
      </c>
      <c r="VS15" s="3" t="str">
        <f>IFERROR(__xludf.DUMMYFUNCTION("IF(ISBLANK($A15),, IF((ARRAYFORMULA(SUM(COUNTIFS(OccupancyAddresses,$A15,OccupancyUnits, $B15, 'Tenant Occupancy'!VT$5:VT23,{""&gt;0"",""Occupied"",""Late""}))))&gt;1,""Multiple Bookings"", IF(SUMIFS( 'Tenant Occupancy'!VT$5:VT23,OccupancyUnits,$B15,OccupancyAd"&amp;"dresses,$A15)&gt;0,SUMIFS('Tenant Occupancy'!VT$5:VT23,OccupancyUnits,$B15,OccupancyAddresses,$A15),IFERROR(VLOOKUP($A15&amp;"" ""&amp;$B15, FILTER(ARRAYFORMULA({OccupancyAddresses&amp;"" ""&amp; OccupancyUnits,'Tenant Occupancy'!VT$5:VT23}),INDEX(ARRAYFORMULA({OccupancyAdd"&amp;"resses&amp;"" ""&amp; OccupancyUnits,'Tenant Occupancy'!VT$5:VT23}),0,2)&lt;&gt;""""),2,FALSE),IF(VS12=TODAY(),""Today"",)))))"),"")</f>
        <v/>
      </c>
      <c r="VT15" s="3" t="str">
        <f>IFERROR(__xludf.DUMMYFUNCTION("IF(ISBLANK($A15),, IF((ARRAYFORMULA(SUM(COUNTIFS(OccupancyAddresses,$A15,OccupancyUnits, $B15, 'Tenant Occupancy'!VU$5:VU23,{""&gt;0"",""Occupied"",""Late""}))))&gt;1,""Multiple Bookings"", IF(SUMIFS( 'Tenant Occupancy'!VU$5:VU23,OccupancyUnits,$B15,OccupancyAd"&amp;"dresses,$A15)&gt;0,SUMIFS('Tenant Occupancy'!VU$5:VU23,OccupancyUnits,$B15,OccupancyAddresses,$A15),IFERROR(VLOOKUP($A15&amp;"" ""&amp;$B15, FILTER(ARRAYFORMULA({OccupancyAddresses&amp;"" ""&amp; OccupancyUnits,'Tenant Occupancy'!VU$5:VU23}),INDEX(ARRAYFORMULA({OccupancyAdd"&amp;"resses&amp;"" ""&amp; OccupancyUnits,'Tenant Occupancy'!VU$5:VU23}),0,2)&lt;&gt;""""),2,FALSE),IF(VT12=TODAY(),""Today"",)))))"),"")</f>
        <v/>
      </c>
      <c r="VU15" s="3" t="str">
        <f>IFERROR(__xludf.DUMMYFUNCTION("IF(ISBLANK($A15),, IF((ARRAYFORMULA(SUM(COUNTIFS(OccupancyAddresses,$A15,OccupancyUnits, $B15, 'Tenant Occupancy'!VV$5:VV23,{""&gt;0"",""Occupied"",""Late""}))))&gt;1,""Multiple Bookings"", IF(SUMIFS( 'Tenant Occupancy'!VV$5:VV23,OccupancyUnits,$B15,OccupancyAd"&amp;"dresses,$A15)&gt;0,SUMIFS('Tenant Occupancy'!VV$5:VV23,OccupancyUnits,$B15,OccupancyAddresses,$A15),IFERROR(VLOOKUP($A15&amp;"" ""&amp;$B15, FILTER(ARRAYFORMULA({OccupancyAddresses&amp;"" ""&amp; OccupancyUnits,'Tenant Occupancy'!VV$5:VV23}),INDEX(ARRAYFORMULA({OccupancyAdd"&amp;"resses&amp;"" ""&amp; OccupancyUnits,'Tenant Occupancy'!VV$5:VV23}),0,2)&lt;&gt;""""),2,FALSE),IF(VU12=TODAY(),""Today"",)))))"),"")</f>
        <v/>
      </c>
      <c r="VV15" s="3" t="str">
        <f>IFERROR(__xludf.DUMMYFUNCTION("IF(ISBLANK($A15),, IF((ARRAYFORMULA(SUM(COUNTIFS(OccupancyAddresses,$A15,OccupancyUnits, $B15, 'Tenant Occupancy'!VW$5:VW23,{""&gt;0"",""Occupied"",""Late""}))))&gt;1,""Multiple Bookings"", IF(SUMIFS( 'Tenant Occupancy'!VW$5:VW23,OccupancyUnits,$B15,OccupancyAd"&amp;"dresses,$A15)&gt;0,SUMIFS('Tenant Occupancy'!VW$5:VW23,OccupancyUnits,$B15,OccupancyAddresses,$A15),IFERROR(VLOOKUP($A15&amp;"" ""&amp;$B15, FILTER(ARRAYFORMULA({OccupancyAddresses&amp;"" ""&amp; OccupancyUnits,'Tenant Occupancy'!VW$5:VW23}),INDEX(ARRAYFORMULA({OccupancyAdd"&amp;"resses&amp;"" ""&amp; OccupancyUnits,'Tenant Occupancy'!VW$5:VW23}),0,2)&lt;&gt;""""),2,FALSE),IF(VV12=TODAY(),""Today"",)))))"),"")</f>
        <v/>
      </c>
      <c r="VW15" s="3" t="str">
        <f>IFERROR(__xludf.DUMMYFUNCTION("IF(ISBLANK($A15),, IF((ARRAYFORMULA(SUM(COUNTIFS(OccupancyAddresses,$A15,OccupancyUnits, $B15, 'Tenant Occupancy'!VX$5:VX23,{""&gt;0"",""Occupied"",""Late""}))))&gt;1,""Multiple Bookings"", IF(SUMIFS( 'Tenant Occupancy'!VX$5:VX23,OccupancyUnits,$B15,OccupancyAd"&amp;"dresses,$A15)&gt;0,SUMIFS('Tenant Occupancy'!VX$5:VX23,OccupancyUnits,$B15,OccupancyAddresses,$A15),IFERROR(VLOOKUP($A15&amp;"" ""&amp;$B15, FILTER(ARRAYFORMULA({OccupancyAddresses&amp;"" ""&amp; OccupancyUnits,'Tenant Occupancy'!VX$5:VX23}),INDEX(ARRAYFORMULA({OccupancyAdd"&amp;"resses&amp;"" ""&amp; OccupancyUnits,'Tenant Occupancy'!VX$5:VX23}),0,2)&lt;&gt;""""),2,FALSE),IF(VW12=TODAY(),""Today"",)))))"),"")</f>
        <v/>
      </c>
      <c r="VX15" s="3" t="str">
        <f>IFERROR(__xludf.DUMMYFUNCTION("IF(ISBLANK($A15),, IF((ARRAYFORMULA(SUM(COUNTIFS(OccupancyAddresses,$A15,OccupancyUnits, $B15, 'Tenant Occupancy'!VY$5:VY23,{""&gt;0"",""Occupied"",""Late""}))))&gt;1,""Multiple Bookings"", IF(SUMIFS( 'Tenant Occupancy'!VY$5:VY23,OccupancyUnits,$B15,OccupancyAd"&amp;"dresses,$A15)&gt;0,SUMIFS('Tenant Occupancy'!VY$5:VY23,OccupancyUnits,$B15,OccupancyAddresses,$A15),IFERROR(VLOOKUP($A15&amp;"" ""&amp;$B15, FILTER(ARRAYFORMULA({OccupancyAddresses&amp;"" ""&amp; OccupancyUnits,'Tenant Occupancy'!VY$5:VY23}),INDEX(ARRAYFORMULA({OccupancyAdd"&amp;"resses&amp;"" ""&amp; OccupancyUnits,'Tenant Occupancy'!VY$5:VY23}),0,2)&lt;&gt;""""),2,FALSE),IF(VX12=TODAY(),""Today"",)))))"),"")</f>
        <v/>
      </c>
      <c r="VY15" s="3" t="str">
        <f>IFERROR(__xludf.DUMMYFUNCTION("IF(ISBLANK($A15),, IF((ARRAYFORMULA(SUM(COUNTIFS(OccupancyAddresses,$A15,OccupancyUnits, $B15, 'Tenant Occupancy'!VZ$5:VZ23,{""&gt;0"",""Occupied"",""Late""}))))&gt;1,""Multiple Bookings"", IF(SUMIFS( 'Tenant Occupancy'!VZ$5:VZ23,OccupancyUnits,$B15,OccupancyAd"&amp;"dresses,$A15)&gt;0,SUMIFS('Tenant Occupancy'!VZ$5:VZ23,OccupancyUnits,$B15,OccupancyAddresses,$A15),IFERROR(VLOOKUP($A15&amp;"" ""&amp;$B15, FILTER(ARRAYFORMULA({OccupancyAddresses&amp;"" ""&amp; OccupancyUnits,'Tenant Occupancy'!VZ$5:VZ23}),INDEX(ARRAYFORMULA({OccupancyAdd"&amp;"resses&amp;"" ""&amp; OccupancyUnits,'Tenant Occupancy'!VZ$5:VZ23}),0,2)&lt;&gt;""""),2,FALSE),IF(VY12=TODAY(),""Today"",)))))"),"")</f>
        <v/>
      </c>
      <c r="VZ15" s="3" t="str">
        <f>IFERROR(__xludf.DUMMYFUNCTION("IF(ISBLANK($A15),, IF((ARRAYFORMULA(SUM(COUNTIFS(OccupancyAddresses,$A15,OccupancyUnits, $B15, 'Tenant Occupancy'!WA$5:WA23,{""&gt;0"",""Occupied"",""Late""}))))&gt;1,""Multiple Bookings"", IF(SUMIFS( 'Tenant Occupancy'!WA$5:WA23,OccupancyUnits,$B15,OccupancyAd"&amp;"dresses,$A15)&gt;0,SUMIFS('Tenant Occupancy'!WA$5:WA23,OccupancyUnits,$B15,OccupancyAddresses,$A15),IFERROR(VLOOKUP($A15&amp;"" ""&amp;$B15, FILTER(ARRAYFORMULA({OccupancyAddresses&amp;"" ""&amp; OccupancyUnits,'Tenant Occupancy'!WA$5:WA23}),INDEX(ARRAYFORMULA({OccupancyAdd"&amp;"resses&amp;"" ""&amp; OccupancyUnits,'Tenant Occupancy'!WA$5:WA23}),0,2)&lt;&gt;""""),2,FALSE),IF(VZ12=TODAY(),""Today"",)))))"),"")</f>
        <v/>
      </c>
      <c r="WA15" s="3" t="str">
        <f>IFERROR(__xludf.DUMMYFUNCTION("IF(ISBLANK($A15),, IF((ARRAYFORMULA(SUM(COUNTIFS(OccupancyAddresses,$A15,OccupancyUnits, $B15, 'Tenant Occupancy'!WB$5:WB23,{""&gt;0"",""Occupied"",""Late""}))))&gt;1,""Multiple Bookings"", IF(SUMIFS( 'Tenant Occupancy'!WB$5:WB23,OccupancyUnits,$B15,OccupancyAd"&amp;"dresses,$A15)&gt;0,SUMIFS('Tenant Occupancy'!WB$5:WB23,OccupancyUnits,$B15,OccupancyAddresses,$A15),IFERROR(VLOOKUP($A15&amp;"" ""&amp;$B15, FILTER(ARRAYFORMULA({OccupancyAddresses&amp;"" ""&amp; OccupancyUnits,'Tenant Occupancy'!WB$5:WB23}),INDEX(ARRAYFORMULA({OccupancyAdd"&amp;"resses&amp;"" ""&amp; OccupancyUnits,'Tenant Occupancy'!WB$5:WB23}),0,2)&lt;&gt;""""),2,FALSE),IF(WA12=TODAY(),""Today"",)))))"),"")</f>
        <v/>
      </c>
      <c r="WB15" s="3" t="str">
        <f>IFERROR(__xludf.DUMMYFUNCTION("IF(ISBLANK($A15),, IF((ARRAYFORMULA(SUM(COUNTIFS(OccupancyAddresses,$A15,OccupancyUnits, $B15, 'Tenant Occupancy'!WC$5:WC23,{""&gt;0"",""Occupied"",""Late""}))))&gt;1,""Multiple Bookings"", IF(SUMIFS( 'Tenant Occupancy'!WC$5:WC23,OccupancyUnits,$B15,OccupancyAd"&amp;"dresses,$A15)&gt;0,SUMIFS('Tenant Occupancy'!WC$5:WC23,OccupancyUnits,$B15,OccupancyAddresses,$A15),IFERROR(VLOOKUP($A15&amp;"" ""&amp;$B15, FILTER(ARRAYFORMULA({OccupancyAddresses&amp;"" ""&amp; OccupancyUnits,'Tenant Occupancy'!WC$5:WC23}),INDEX(ARRAYFORMULA({OccupancyAdd"&amp;"resses&amp;"" ""&amp; OccupancyUnits,'Tenant Occupancy'!WC$5:WC23}),0,2)&lt;&gt;""""),2,FALSE),IF(WB12=TODAY(),""Today"",)))))"),"")</f>
        <v/>
      </c>
      <c r="WC15" s="3" t="str">
        <f>IFERROR(__xludf.DUMMYFUNCTION("IF(ISBLANK($A15),, IF((ARRAYFORMULA(SUM(COUNTIFS(OccupancyAddresses,$A15,OccupancyUnits, $B15, 'Tenant Occupancy'!WD$5:WD23,{""&gt;0"",""Occupied"",""Late""}))))&gt;1,""Multiple Bookings"", IF(SUMIFS( 'Tenant Occupancy'!WD$5:WD23,OccupancyUnits,$B15,OccupancyAd"&amp;"dresses,$A15)&gt;0,SUMIFS('Tenant Occupancy'!WD$5:WD23,OccupancyUnits,$B15,OccupancyAddresses,$A15),IFERROR(VLOOKUP($A15&amp;"" ""&amp;$B15, FILTER(ARRAYFORMULA({OccupancyAddresses&amp;"" ""&amp; OccupancyUnits,'Tenant Occupancy'!WD$5:WD23}),INDEX(ARRAYFORMULA({OccupancyAdd"&amp;"resses&amp;"" ""&amp; OccupancyUnits,'Tenant Occupancy'!WD$5:WD23}),0,2)&lt;&gt;""""),2,FALSE),IF(WC12=TODAY(),""Today"",)))))"),"")</f>
        <v/>
      </c>
      <c r="WD15" s="3" t="str">
        <f>IFERROR(__xludf.DUMMYFUNCTION("IF(ISBLANK($A15),, IF((ARRAYFORMULA(SUM(COUNTIFS(OccupancyAddresses,$A15,OccupancyUnits, $B15, 'Tenant Occupancy'!WE$5:WE23,{""&gt;0"",""Occupied"",""Late""}))))&gt;1,""Multiple Bookings"", IF(SUMIFS( 'Tenant Occupancy'!WE$5:WE23,OccupancyUnits,$B15,OccupancyAd"&amp;"dresses,$A15)&gt;0,SUMIFS('Tenant Occupancy'!WE$5:WE23,OccupancyUnits,$B15,OccupancyAddresses,$A15),IFERROR(VLOOKUP($A15&amp;"" ""&amp;$B15, FILTER(ARRAYFORMULA({OccupancyAddresses&amp;"" ""&amp; OccupancyUnits,'Tenant Occupancy'!WE$5:WE23}),INDEX(ARRAYFORMULA({OccupancyAdd"&amp;"resses&amp;"" ""&amp; OccupancyUnits,'Tenant Occupancy'!WE$5:WE23}),0,2)&lt;&gt;""""),2,FALSE),IF(WD12=TODAY(),""Today"",)))))"),"")</f>
        <v/>
      </c>
      <c r="WE15" s="3" t="str">
        <f>IFERROR(__xludf.DUMMYFUNCTION("IF(ISBLANK($A15),, IF((ARRAYFORMULA(SUM(COUNTIFS(OccupancyAddresses,$A15,OccupancyUnits, $B15, 'Tenant Occupancy'!WF$5:WF23,{""&gt;0"",""Occupied"",""Late""}))))&gt;1,""Multiple Bookings"", IF(SUMIFS( 'Tenant Occupancy'!WF$5:WF23,OccupancyUnits,$B15,OccupancyAd"&amp;"dresses,$A15)&gt;0,SUMIFS('Tenant Occupancy'!WF$5:WF23,OccupancyUnits,$B15,OccupancyAddresses,$A15),IFERROR(VLOOKUP($A15&amp;"" ""&amp;$B15, FILTER(ARRAYFORMULA({OccupancyAddresses&amp;"" ""&amp; OccupancyUnits,'Tenant Occupancy'!WF$5:WF23}),INDEX(ARRAYFORMULA({OccupancyAdd"&amp;"resses&amp;"" ""&amp; OccupancyUnits,'Tenant Occupancy'!WF$5:WF23}),0,2)&lt;&gt;""""),2,FALSE),IF(WE12=TODAY(),""Today"",)))))"),"")</f>
        <v/>
      </c>
      <c r="WF15" s="3" t="str">
        <f>IFERROR(__xludf.DUMMYFUNCTION("IF(ISBLANK($A15),, IF((ARRAYFORMULA(SUM(COUNTIFS(OccupancyAddresses,$A15,OccupancyUnits, $B15, 'Tenant Occupancy'!WG$5:WG23,{""&gt;0"",""Occupied"",""Late""}))))&gt;1,""Multiple Bookings"", IF(SUMIFS( 'Tenant Occupancy'!WG$5:WG23,OccupancyUnits,$B15,OccupancyAd"&amp;"dresses,$A15)&gt;0,SUMIFS('Tenant Occupancy'!WG$5:WG23,OccupancyUnits,$B15,OccupancyAddresses,$A15),IFERROR(VLOOKUP($A15&amp;"" ""&amp;$B15, FILTER(ARRAYFORMULA({OccupancyAddresses&amp;"" ""&amp; OccupancyUnits,'Tenant Occupancy'!WG$5:WG23}),INDEX(ARRAYFORMULA({OccupancyAdd"&amp;"resses&amp;"" ""&amp; OccupancyUnits,'Tenant Occupancy'!WG$5:WG23}),0,2)&lt;&gt;""""),2,FALSE),IF(WF12=TODAY(),""Today"",)))))"),"")</f>
        <v/>
      </c>
      <c r="WG15" s="3" t="str">
        <f>IFERROR(__xludf.DUMMYFUNCTION("IF(ISBLANK($A15),, IF((ARRAYFORMULA(SUM(COUNTIFS(OccupancyAddresses,$A15,OccupancyUnits, $B15, 'Tenant Occupancy'!WH$5:WH23,{""&gt;0"",""Occupied"",""Late""}))))&gt;1,""Multiple Bookings"", IF(SUMIFS( 'Tenant Occupancy'!WH$5:WH23,OccupancyUnits,$B15,OccupancyAd"&amp;"dresses,$A15)&gt;0,SUMIFS('Tenant Occupancy'!WH$5:WH23,OccupancyUnits,$B15,OccupancyAddresses,$A15),IFERROR(VLOOKUP($A15&amp;"" ""&amp;$B15, FILTER(ARRAYFORMULA({OccupancyAddresses&amp;"" ""&amp; OccupancyUnits,'Tenant Occupancy'!WH$5:WH23}),INDEX(ARRAYFORMULA({OccupancyAdd"&amp;"resses&amp;"" ""&amp; OccupancyUnits,'Tenant Occupancy'!WH$5:WH23}),0,2)&lt;&gt;""""),2,FALSE),IF(WG12=TODAY(),""Today"",)))))"),"")</f>
        <v/>
      </c>
      <c r="WH15" s="3" t="str">
        <f>IFERROR(__xludf.DUMMYFUNCTION("IF(ISBLANK($A15),, IF((ARRAYFORMULA(SUM(COUNTIFS(OccupancyAddresses,$A15,OccupancyUnits, $B15, 'Tenant Occupancy'!WI$5:WI23,{""&gt;0"",""Occupied"",""Late""}))))&gt;1,""Multiple Bookings"", IF(SUMIFS( 'Tenant Occupancy'!WI$5:WI23,OccupancyUnits,$B15,OccupancyAd"&amp;"dresses,$A15)&gt;0,SUMIFS('Tenant Occupancy'!WI$5:WI23,OccupancyUnits,$B15,OccupancyAddresses,$A15),IFERROR(VLOOKUP($A15&amp;"" ""&amp;$B15, FILTER(ARRAYFORMULA({OccupancyAddresses&amp;"" ""&amp; OccupancyUnits,'Tenant Occupancy'!WI$5:WI23}),INDEX(ARRAYFORMULA({OccupancyAdd"&amp;"resses&amp;"" ""&amp; OccupancyUnits,'Tenant Occupancy'!WI$5:WI23}),0,2)&lt;&gt;""""),2,FALSE),IF(WH12=TODAY(),""Today"",)))))"),"")</f>
        <v/>
      </c>
      <c r="WI15" s="3" t="str">
        <f>IFERROR(__xludf.DUMMYFUNCTION("IF(ISBLANK($A15),, IF((ARRAYFORMULA(SUM(COUNTIFS(OccupancyAddresses,$A15,OccupancyUnits, $B15, 'Tenant Occupancy'!WJ$5:WJ23,{""&gt;0"",""Occupied"",""Late""}))))&gt;1,""Multiple Bookings"", IF(SUMIFS( 'Tenant Occupancy'!WJ$5:WJ23,OccupancyUnits,$B15,OccupancyAd"&amp;"dresses,$A15)&gt;0,SUMIFS('Tenant Occupancy'!WJ$5:WJ23,OccupancyUnits,$B15,OccupancyAddresses,$A15),IFERROR(VLOOKUP($A15&amp;"" ""&amp;$B15, FILTER(ARRAYFORMULA({OccupancyAddresses&amp;"" ""&amp; OccupancyUnits,'Tenant Occupancy'!WJ$5:WJ23}),INDEX(ARRAYFORMULA({OccupancyAdd"&amp;"resses&amp;"" ""&amp; OccupancyUnits,'Tenant Occupancy'!WJ$5:WJ23}),0,2)&lt;&gt;""""),2,FALSE),IF(WI12=TODAY(),""Today"",)))))"),"")</f>
        <v/>
      </c>
      <c r="WJ15" s="3" t="str">
        <f>IFERROR(__xludf.DUMMYFUNCTION("IF(ISBLANK($A15),, IF((ARRAYFORMULA(SUM(COUNTIFS(OccupancyAddresses,$A15,OccupancyUnits, $B15, 'Tenant Occupancy'!WK$5:WK23,{""&gt;0"",""Occupied"",""Late""}))))&gt;1,""Multiple Bookings"", IF(SUMIFS( 'Tenant Occupancy'!WK$5:WK23,OccupancyUnits,$B15,OccupancyAd"&amp;"dresses,$A15)&gt;0,SUMIFS('Tenant Occupancy'!WK$5:WK23,OccupancyUnits,$B15,OccupancyAddresses,$A15),IFERROR(VLOOKUP($A15&amp;"" ""&amp;$B15, FILTER(ARRAYFORMULA({OccupancyAddresses&amp;"" ""&amp; OccupancyUnits,'Tenant Occupancy'!WK$5:WK23}),INDEX(ARRAYFORMULA({OccupancyAdd"&amp;"resses&amp;"" ""&amp; OccupancyUnits,'Tenant Occupancy'!WK$5:WK23}),0,2)&lt;&gt;""""),2,FALSE),IF(WJ12=TODAY(),""Today"",)))))"),"")</f>
        <v/>
      </c>
      <c r="WK15" s="3" t="str">
        <f>IFERROR(__xludf.DUMMYFUNCTION("IF(ISBLANK($A15),, IF((ARRAYFORMULA(SUM(COUNTIFS(OccupancyAddresses,$A15,OccupancyUnits, $B15, 'Tenant Occupancy'!WL$5:WL23,{""&gt;0"",""Occupied"",""Late""}))))&gt;1,""Multiple Bookings"", IF(SUMIFS( 'Tenant Occupancy'!WL$5:WL23,OccupancyUnits,$B15,OccupancyAd"&amp;"dresses,$A15)&gt;0,SUMIFS('Tenant Occupancy'!WL$5:WL23,OccupancyUnits,$B15,OccupancyAddresses,$A15),IFERROR(VLOOKUP($A15&amp;"" ""&amp;$B15, FILTER(ARRAYFORMULA({OccupancyAddresses&amp;"" ""&amp; OccupancyUnits,'Tenant Occupancy'!WL$5:WL23}),INDEX(ARRAYFORMULA({OccupancyAdd"&amp;"resses&amp;"" ""&amp; OccupancyUnits,'Tenant Occupancy'!WL$5:WL23}),0,2)&lt;&gt;""""),2,FALSE),IF(WK12=TODAY(),""Today"",)))))"),"")</f>
        <v/>
      </c>
      <c r="WL15" s="3" t="str">
        <f>IFERROR(__xludf.DUMMYFUNCTION("IF(ISBLANK($A15),, IF((ARRAYFORMULA(SUM(COUNTIFS(OccupancyAddresses,$A15,OccupancyUnits, $B15, 'Tenant Occupancy'!WM$5:WM23,{""&gt;0"",""Occupied"",""Late""}))))&gt;1,""Multiple Bookings"", IF(SUMIFS( 'Tenant Occupancy'!WM$5:WM23,OccupancyUnits,$B15,OccupancyAd"&amp;"dresses,$A15)&gt;0,SUMIFS('Tenant Occupancy'!WM$5:WM23,OccupancyUnits,$B15,OccupancyAddresses,$A15),IFERROR(VLOOKUP($A15&amp;"" ""&amp;$B15, FILTER(ARRAYFORMULA({OccupancyAddresses&amp;"" ""&amp; OccupancyUnits,'Tenant Occupancy'!WM$5:WM23}),INDEX(ARRAYFORMULA({OccupancyAdd"&amp;"resses&amp;"" ""&amp; OccupancyUnits,'Tenant Occupancy'!WM$5:WM23}),0,2)&lt;&gt;""""),2,FALSE),IF(WL12=TODAY(),""Today"",)))))"),"")</f>
        <v/>
      </c>
      <c r="WM15" s="3" t="str">
        <f>IFERROR(__xludf.DUMMYFUNCTION("IF(ISBLANK($A15),, IF((ARRAYFORMULA(SUM(COUNTIFS(OccupancyAddresses,$A15,OccupancyUnits, $B15, 'Tenant Occupancy'!WN$5:WN23,{""&gt;0"",""Occupied"",""Late""}))))&gt;1,""Multiple Bookings"", IF(SUMIFS( 'Tenant Occupancy'!WN$5:WN23,OccupancyUnits,$B15,OccupancyAd"&amp;"dresses,$A15)&gt;0,SUMIFS('Tenant Occupancy'!WN$5:WN23,OccupancyUnits,$B15,OccupancyAddresses,$A15),IFERROR(VLOOKUP($A15&amp;"" ""&amp;$B15, FILTER(ARRAYFORMULA({OccupancyAddresses&amp;"" ""&amp; OccupancyUnits,'Tenant Occupancy'!WN$5:WN23}),INDEX(ARRAYFORMULA({OccupancyAdd"&amp;"resses&amp;"" ""&amp; OccupancyUnits,'Tenant Occupancy'!WN$5:WN23}),0,2)&lt;&gt;""""),2,FALSE),IF(WM12=TODAY(),""Today"",)))))"),"")</f>
        <v/>
      </c>
      <c r="WN15" s="3" t="str">
        <f>IFERROR(__xludf.DUMMYFUNCTION("IF(ISBLANK($A15),, IF((ARRAYFORMULA(SUM(COUNTIFS(OccupancyAddresses,$A15,OccupancyUnits, $B15, 'Tenant Occupancy'!WO$5:WO23,{""&gt;0"",""Occupied"",""Late""}))))&gt;1,""Multiple Bookings"", IF(SUMIFS( 'Tenant Occupancy'!WO$5:WO23,OccupancyUnits,$B15,OccupancyAd"&amp;"dresses,$A15)&gt;0,SUMIFS('Tenant Occupancy'!WO$5:WO23,OccupancyUnits,$B15,OccupancyAddresses,$A15),IFERROR(VLOOKUP($A15&amp;"" ""&amp;$B15, FILTER(ARRAYFORMULA({OccupancyAddresses&amp;"" ""&amp; OccupancyUnits,'Tenant Occupancy'!WO$5:WO23}),INDEX(ARRAYFORMULA({OccupancyAdd"&amp;"resses&amp;"" ""&amp; OccupancyUnits,'Tenant Occupancy'!WO$5:WO23}),0,2)&lt;&gt;""""),2,FALSE),IF(WN12=TODAY(),""Today"",)))))"),"")</f>
        <v/>
      </c>
      <c r="WO15" s="3" t="str">
        <f>IFERROR(__xludf.DUMMYFUNCTION("IF(ISBLANK($A15),, IF((ARRAYFORMULA(SUM(COUNTIFS(OccupancyAddresses,$A15,OccupancyUnits, $B15, 'Tenant Occupancy'!WP$5:WP23,{""&gt;0"",""Occupied"",""Late""}))))&gt;1,""Multiple Bookings"", IF(SUMIFS( 'Tenant Occupancy'!WP$5:WP23,OccupancyUnits,$B15,OccupancyAd"&amp;"dresses,$A15)&gt;0,SUMIFS('Tenant Occupancy'!WP$5:WP23,OccupancyUnits,$B15,OccupancyAddresses,$A15),IFERROR(VLOOKUP($A15&amp;"" ""&amp;$B15, FILTER(ARRAYFORMULA({OccupancyAddresses&amp;"" ""&amp; OccupancyUnits,'Tenant Occupancy'!WP$5:WP23}),INDEX(ARRAYFORMULA({OccupancyAdd"&amp;"resses&amp;"" ""&amp; OccupancyUnits,'Tenant Occupancy'!WP$5:WP23}),0,2)&lt;&gt;""""),2,FALSE),IF(WO12=TODAY(),""Today"",)))))"),"")</f>
        <v/>
      </c>
      <c r="WP15" s="3" t="str">
        <f>IFERROR(__xludf.DUMMYFUNCTION("IF(ISBLANK($A15),, IF((ARRAYFORMULA(SUM(COUNTIFS(OccupancyAddresses,$A15,OccupancyUnits, $B15, 'Tenant Occupancy'!WQ$5:WQ23,{""&gt;0"",""Occupied"",""Late""}))))&gt;1,""Multiple Bookings"", IF(SUMIFS( 'Tenant Occupancy'!WQ$5:WQ23,OccupancyUnits,$B15,OccupancyAd"&amp;"dresses,$A15)&gt;0,SUMIFS('Tenant Occupancy'!WQ$5:WQ23,OccupancyUnits,$B15,OccupancyAddresses,$A15),IFERROR(VLOOKUP($A15&amp;"" ""&amp;$B15, FILTER(ARRAYFORMULA({OccupancyAddresses&amp;"" ""&amp; OccupancyUnits,'Tenant Occupancy'!WQ$5:WQ23}),INDEX(ARRAYFORMULA({OccupancyAdd"&amp;"resses&amp;"" ""&amp; OccupancyUnits,'Tenant Occupancy'!WQ$5:WQ23}),0,2)&lt;&gt;""""),2,FALSE),IF(WP12=TODAY(),""Today"",)))))"),"")</f>
        <v/>
      </c>
      <c r="WQ15" s="3" t="str">
        <f>IFERROR(__xludf.DUMMYFUNCTION("IF(ISBLANK($A15),, IF((ARRAYFORMULA(SUM(COUNTIFS(OccupancyAddresses,$A15,OccupancyUnits, $B15, 'Tenant Occupancy'!WR$5:WR23,{""&gt;0"",""Occupied"",""Late""}))))&gt;1,""Multiple Bookings"", IF(SUMIFS( 'Tenant Occupancy'!WR$5:WR23,OccupancyUnits,$B15,OccupancyAd"&amp;"dresses,$A15)&gt;0,SUMIFS('Tenant Occupancy'!WR$5:WR23,OccupancyUnits,$B15,OccupancyAddresses,$A15),IFERROR(VLOOKUP($A15&amp;"" ""&amp;$B15, FILTER(ARRAYFORMULA({OccupancyAddresses&amp;"" ""&amp; OccupancyUnits,'Tenant Occupancy'!WR$5:WR23}),INDEX(ARRAYFORMULA({OccupancyAdd"&amp;"resses&amp;"" ""&amp; OccupancyUnits,'Tenant Occupancy'!WR$5:WR23}),0,2)&lt;&gt;""""),2,FALSE),IF(WQ12=TODAY(),""Today"",)))))"),"")</f>
        <v/>
      </c>
      <c r="WR15" s="3" t="str">
        <f>IFERROR(__xludf.DUMMYFUNCTION("IF(ISBLANK($A15),, IF((ARRAYFORMULA(SUM(COUNTIFS(OccupancyAddresses,$A15,OccupancyUnits, $B15, 'Tenant Occupancy'!WS$5:WS23,{""&gt;0"",""Occupied"",""Late""}))))&gt;1,""Multiple Bookings"", IF(SUMIFS( 'Tenant Occupancy'!WS$5:WS23,OccupancyUnits,$B15,OccupancyAd"&amp;"dresses,$A15)&gt;0,SUMIFS('Tenant Occupancy'!WS$5:WS23,OccupancyUnits,$B15,OccupancyAddresses,$A15),IFERROR(VLOOKUP($A15&amp;"" ""&amp;$B15, FILTER(ARRAYFORMULA({OccupancyAddresses&amp;"" ""&amp; OccupancyUnits,'Tenant Occupancy'!WS$5:WS23}),INDEX(ARRAYFORMULA({OccupancyAdd"&amp;"resses&amp;"" ""&amp; OccupancyUnits,'Tenant Occupancy'!WS$5:WS23}),0,2)&lt;&gt;""""),2,FALSE),IF(WR12=TODAY(),""Today"",)))))"),"")</f>
        <v/>
      </c>
      <c r="WS15" s="3" t="str">
        <f>IFERROR(__xludf.DUMMYFUNCTION("IF(ISBLANK($A15),, IF((ARRAYFORMULA(SUM(COUNTIFS(OccupancyAddresses,$A15,OccupancyUnits, $B15, 'Tenant Occupancy'!WT$5:WT23,{""&gt;0"",""Occupied"",""Late""}))))&gt;1,""Multiple Bookings"", IF(SUMIFS( 'Tenant Occupancy'!WT$5:WT23,OccupancyUnits,$B15,OccupancyAd"&amp;"dresses,$A15)&gt;0,SUMIFS('Tenant Occupancy'!WT$5:WT23,OccupancyUnits,$B15,OccupancyAddresses,$A15),IFERROR(VLOOKUP($A15&amp;"" ""&amp;$B15, FILTER(ARRAYFORMULA({OccupancyAddresses&amp;"" ""&amp; OccupancyUnits,'Tenant Occupancy'!WT$5:WT23}),INDEX(ARRAYFORMULA({OccupancyAdd"&amp;"resses&amp;"" ""&amp; OccupancyUnits,'Tenant Occupancy'!WT$5:WT23}),0,2)&lt;&gt;""""),2,FALSE),IF(WS12=TODAY(),""Today"",)))))"),"")</f>
        <v/>
      </c>
      <c r="WT15" s="3" t="str">
        <f>IFERROR(__xludf.DUMMYFUNCTION("IF(ISBLANK($A15),, IF((ARRAYFORMULA(SUM(COUNTIFS(OccupancyAddresses,$A15,OccupancyUnits, $B15, 'Tenant Occupancy'!WU$5:WU23,{""&gt;0"",""Occupied"",""Late""}))))&gt;1,""Multiple Bookings"", IF(SUMIFS( 'Tenant Occupancy'!WU$5:WU23,OccupancyUnits,$B15,OccupancyAd"&amp;"dresses,$A15)&gt;0,SUMIFS('Tenant Occupancy'!WU$5:WU23,OccupancyUnits,$B15,OccupancyAddresses,$A15),IFERROR(VLOOKUP($A15&amp;"" ""&amp;$B15, FILTER(ARRAYFORMULA({OccupancyAddresses&amp;"" ""&amp; OccupancyUnits,'Tenant Occupancy'!WU$5:WU23}),INDEX(ARRAYFORMULA({OccupancyAdd"&amp;"resses&amp;"" ""&amp; OccupancyUnits,'Tenant Occupancy'!WU$5:WU23}),0,2)&lt;&gt;""""),2,FALSE),IF(WT12=TODAY(),""Today"",)))))"),"")</f>
        <v/>
      </c>
      <c r="WU15" s="3" t="str">
        <f>IFERROR(__xludf.DUMMYFUNCTION("IF(ISBLANK($A15),, IF((ARRAYFORMULA(SUM(COUNTIFS(OccupancyAddresses,$A15,OccupancyUnits, $B15, 'Tenant Occupancy'!WV$5:WV23,{""&gt;0"",""Occupied"",""Late""}))))&gt;1,""Multiple Bookings"", IF(SUMIFS( 'Tenant Occupancy'!WV$5:WV23,OccupancyUnits,$B15,OccupancyAd"&amp;"dresses,$A15)&gt;0,SUMIFS('Tenant Occupancy'!WV$5:WV23,OccupancyUnits,$B15,OccupancyAddresses,$A15),IFERROR(VLOOKUP($A15&amp;"" ""&amp;$B15, FILTER(ARRAYFORMULA({OccupancyAddresses&amp;"" ""&amp; OccupancyUnits,'Tenant Occupancy'!WV$5:WV23}),INDEX(ARRAYFORMULA({OccupancyAdd"&amp;"resses&amp;"" ""&amp; OccupancyUnits,'Tenant Occupancy'!WV$5:WV23}),0,2)&lt;&gt;""""),2,FALSE),IF(WU12=TODAY(),""Today"",)))))"),"")</f>
        <v/>
      </c>
      <c r="WV15" s="3" t="str">
        <f>IFERROR(__xludf.DUMMYFUNCTION("IF(ISBLANK($A15),, IF((ARRAYFORMULA(SUM(COUNTIFS(OccupancyAddresses,$A15,OccupancyUnits, $B15, 'Tenant Occupancy'!WW$5:WW23,{""&gt;0"",""Occupied"",""Late""}))))&gt;1,""Multiple Bookings"", IF(SUMIFS( 'Tenant Occupancy'!WW$5:WW23,OccupancyUnits,$B15,OccupancyAd"&amp;"dresses,$A15)&gt;0,SUMIFS('Tenant Occupancy'!WW$5:WW23,OccupancyUnits,$B15,OccupancyAddresses,$A15),IFERROR(VLOOKUP($A15&amp;"" ""&amp;$B15, FILTER(ARRAYFORMULA({OccupancyAddresses&amp;"" ""&amp; OccupancyUnits,'Tenant Occupancy'!WW$5:WW23}),INDEX(ARRAYFORMULA({OccupancyAdd"&amp;"resses&amp;"" ""&amp; OccupancyUnits,'Tenant Occupancy'!WW$5:WW23}),0,2)&lt;&gt;""""),2,FALSE),IF(WV12=TODAY(),""Today"",)))))"),"")</f>
        <v/>
      </c>
      <c r="WW15" s="3" t="str">
        <f>IFERROR(__xludf.DUMMYFUNCTION("IF(ISBLANK($A15),, IF((ARRAYFORMULA(SUM(COUNTIFS(OccupancyAddresses,$A15,OccupancyUnits, $B15, 'Tenant Occupancy'!WX$5:WX23,{""&gt;0"",""Occupied"",""Late""}))))&gt;1,""Multiple Bookings"", IF(SUMIFS( 'Tenant Occupancy'!WX$5:WX23,OccupancyUnits,$B15,OccupancyAd"&amp;"dresses,$A15)&gt;0,SUMIFS('Tenant Occupancy'!WX$5:WX23,OccupancyUnits,$B15,OccupancyAddresses,$A15),IFERROR(VLOOKUP($A15&amp;"" ""&amp;$B15, FILTER(ARRAYFORMULA({OccupancyAddresses&amp;"" ""&amp; OccupancyUnits,'Tenant Occupancy'!WX$5:WX23}),INDEX(ARRAYFORMULA({OccupancyAdd"&amp;"resses&amp;"" ""&amp; OccupancyUnits,'Tenant Occupancy'!WX$5:WX23}),0,2)&lt;&gt;""""),2,FALSE),IF(WW12=TODAY(),""Today"",)))))"),"")</f>
        <v/>
      </c>
      <c r="WX15" s="3" t="str">
        <f>IFERROR(__xludf.DUMMYFUNCTION("IF(ISBLANK($A15),, IF((ARRAYFORMULA(SUM(COUNTIFS(OccupancyAddresses,$A15,OccupancyUnits, $B15, 'Tenant Occupancy'!WY$5:WY23,{""&gt;0"",""Occupied"",""Late""}))))&gt;1,""Multiple Bookings"", IF(SUMIFS( 'Tenant Occupancy'!WY$5:WY23,OccupancyUnits,$B15,OccupancyAd"&amp;"dresses,$A15)&gt;0,SUMIFS('Tenant Occupancy'!WY$5:WY23,OccupancyUnits,$B15,OccupancyAddresses,$A15),IFERROR(VLOOKUP($A15&amp;"" ""&amp;$B15, FILTER(ARRAYFORMULA({OccupancyAddresses&amp;"" ""&amp; OccupancyUnits,'Tenant Occupancy'!WY$5:WY23}),INDEX(ARRAYFORMULA({OccupancyAdd"&amp;"resses&amp;"" ""&amp; OccupancyUnits,'Tenant Occupancy'!WY$5:WY23}),0,2)&lt;&gt;""""),2,FALSE),IF(WX12=TODAY(),""Today"",)))))"),"")</f>
        <v/>
      </c>
      <c r="WY15" s="3" t="str">
        <f>IFERROR(__xludf.DUMMYFUNCTION("IF(ISBLANK($A15),, IF((ARRAYFORMULA(SUM(COUNTIFS(OccupancyAddresses,$A15,OccupancyUnits, $B15, 'Tenant Occupancy'!WZ$5:WZ23,{""&gt;0"",""Occupied"",""Late""}))))&gt;1,""Multiple Bookings"", IF(SUMIFS( 'Tenant Occupancy'!WZ$5:WZ23,OccupancyUnits,$B15,OccupancyAd"&amp;"dresses,$A15)&gt;0,SUMIFS('Tenant Occupancy'!WZ$5:WZ23,OccupancyUnits,$B15,OccupancyAddresses,$A15),IFERROR(VLOOKUP($A15&amp;"" ""&amp;$B15, FILTER(ARRAYFORMULA({OccupancyAddresses&amp;"" ""&amp; OccupancyUnits,'Tenant Occupancy'!WZ$5:WZ23}),INDEX(ARRAYFORMULA({OccupancyAdd"&amp;"resses&amp;"" ""&amp; OccupancyUnits,'Tenant Occupancy'!WZ$5:WZ23}),0,2)&lt;&gt;""""),2,FALSE),IF(WY12=TODAY(),""Today"",)))))"),"")</f>
        <v/>
      </c>
      <c r="WZ15" s="3" t="str">
        <f>IFERROR(__xludf.DUMMYFUNCTION("IF(ISBLANK($A15),, IF((ARRAYFORMULA(SUM(COUNTIFS(OccupancyAddresses,$A15,OccupancyUnits, $B15, 'Tenant Occupancy'!XA$5:XA23,{""&gt;0"",""Occupied"",""Late""}))))&gt;1,""Multiple Bookings"", IF(SUMIFS( 'Tenant Occupancy'!XA$5:XA23,OccupancyUnits,$B15,OccupancyAd"&amp;"dresses,$A15)&gt;0,SUMIFS('Tenant Occupancy'!XA$5:XA23,OccupancyUnits,$B15,OccupancyAddresses,$A15),IFERROR(VLOOKUP($A15&amp;"" ""&amp;$B15, FILTER(ARRAYFORMULA({OccupancyAddresses&amp;"" ""&amp; OccupancyUnits,'Tenant Occupancy'!XA$5:XA23}),INDEX(ARRAYFORMULA({OccupancyAdd"&amp;"resses&amp;"" ""&amp; OccupancyUnits,'Tenant Occupancy'!XA$5:XA23}),0,2)&lt;&gt;""""),2,FALSE),IF(WZ12=TODAY(),""Today"",)))))"),"")</f>
        <v/>
      </c>
      <c r="XA15" s="3" t="str">
        <f>IFERROR(__xludf.DUMMYFUNCTION("IF(ISBLANK($A15),, IF((ARRAYFORMULA(SUM(COUNTIFS(OccupancyAddresses,$A15,OccupancyUnits, $B15, 'Tenant Occupancy'!XB$5:XB23,{""&gt;0"",""Occupied"",""Late""}))))&gt;1,""Multiple Bookings"", IF(SUMIFS( 'Tenant Occupancy'!XB$5:XB23,OccupancyUnits,$B15,OccupancyAd"&amp;"dresses,$A15)&gt;0,SUMIFS('Tenant Occupancy'!XB$5:XB23,OccupancyUnits,$B15,OccupancyAddresses,$A15),IFERROR(VLOOKUP($A15&amp;"" ""&amp;$B15, FILTER(ARRAYFORMULA({OccupancyAddresses&amp;"" ""&amp; OccupancyUnits,'Tenant Occupancy'!XB$5:XB23}),INDEX(ARRAYFORMULA({OccupancyAdd"&amp;"resses&amp;"" ""&amp; OccupancyUnits,'Tenant Occupancy'!XB$5:XB23}),0,2)&lt;&gt;""""),2,FALSE),IF(XA12=TODAY(),""Today"",)))))"),"")</f>
        <v/>
      </c>
      <c r="XB15" s="3" t="str">
        <f>IFERROR(__xludf.DUMMYFUNCTION("IF(ISBLANK($A15),, IF((ARRAYFORMULA(SUM(COUNTIFS(OccupancyAddresses,$A15,OccupancyUnits, $B15, 'Tenant Occupancy'!XC$5:XC23,{""&gt;0"",""Occupied"",""Late""}))))&gt;1,""Multiple Bookings"", IF(SUMIFS( 'Tenant Occupancy'!XC$5:XC23,OccupancyUnits,$B15,OccupancyAd"&amp;"dresses,$A15)&gt;0,SUMIFS('Tenant Occupancy'!XC$5:XC23,OccupancyUnits,$B15,OccupancyAddresses,$A15),IFERROR(VLOOKUP($A15&amp;"" ""&amp;$B15, FILTER(ARRAYFORMULA({OccupancyAddresses&amp;"" ""&amp; OccupancyUnits,'Tenant Occupancy'!XC$5:XC23}),INDEX(ARRAYFORMULA({OccupancyAdd"&amp;"resses&amp;"" ""&amp; OccupancyUnits,'Tenant Occupancy'!XC$5:XC23}),0,2)&lt;&gt;""""),2,FALSE),IF(XB12=TODAY(),""Today"",)))))"),"")</f>
        <v/>
      </c>
      <c r="XC15" s="3" t="str">
        <f>IFERROR(__xludf.DUMMYFUNCTION("IF(ISBLANK($A15),, IF((ARRAYFORMULA(SUM(COUNTIFS(OccupancyAddresses,$A15,OccupancyUnits, $B15, 'Tenant Occupancy'!XD$5:XD23,{""&gt;0"",""Occupied"",""Late""}))))&gt;1,""Multiple Bookings"", IF(SUMIFS( 'Tenant Occupancy'!XD$5:XD23,OccupancyUnits,$B15,OccupancyAd"&amp;"dresses,$A15)&gt;0,SUMIFS('Tenant Occupancy'!XD$5:XD23,OccupancyUnits,$B15,OccupancyAddresses,$A15),IFERROR(VLOOKUP($A15&amp;"" ""&amp;$B15, FILTER(ARRAYFORMULA({OccupancyAddresses&amp;"" ""&amp; OccupancyUnits,'Tenant Occupancy'!XD$5:XD23}),INDEX(ARRAYFORMULA({OccupancyAdd"&amp;"resses&amp;"" ""&amp; OccupancyUnits,'Tenant Occupancy'!XD$5:XD23}),0,2)&lt;&gt;""""),2,FALSE),IF(XC12=TODAY(),""Today"",)))))"),"")</f>
        <v/>
      </c>
      <c r="XD15" s="3" t="str">
        <f>IFERROR(__xludf.DUMMYFUNCTION("IF(ISBLANK($A15),, IF((ARRAYFORMULA(SUM(COUNTIFS(OccupancyAddresses,$A15,OccupancyUnits, $B15, 'Tenant Occupancy'!XE$5:XE23,{""&gt;0"",""Occupied"",""Late""}))))&gt;1,""Multiple Bookings"", IF(SUMIFS( 'Tenant Occupancy'!XE$5:XE23,OccupancyUnits,$B15,OccupancyAd"&amp;"dresses,$A15)&gt;0,SUMIFS('Tenant Occupancy'!XE$5:XE23,OccupancyUnits,$B15,OccupancyAddresses,$A15),IFERROR(VLOOKUP($A15&amp;"" ""&amp;$B15, FILTER(ARRAYFORMULA({OccupancyAddresses&amp;"" ""&amp; OccupancyUnits,'Tenant Occupancy'!XE$5:XE23}),INDEX(ARRAYFORMULA({OccupancyAdd"&amp;"resses&amp;"" ""&amp; OccupancyUnits,'Tenant Occupancy'!XE$5:XE23}),0,2)&lt;&gt;""""),2,FALSE),IF(XD12=TODAY(),""Today"",)))))"),"")</f>
        <v/>
      </c>
      <c r="XE15" s="3" t="str">
        <f>IFERROR(__xludf.DUMMYFUNCTION("IF(ISBLANK($A15),, IF((ARRAYFORMULA(SUM(COUNTIFS(OccupancyAddresses,$A15,OccupancyUnits, $B15, 'Tenant Occupancy'!XF$5:XF23,{""&gt;0"",""Occupied"",""Late""}))))&gt;1,""Multiple Bookings"", IF(SUMIFS( 'Tenant Occupancy'!XF$5:XF23,OccupancyUnits,$B15,OccupancyAd"&amp;"dresses,$A15)&gt;0,SUMIFS('Tenant Occupancy'!XF$5:XF23,OccupancyUnits,$B15,OccupancyAddresses,$A15),IFERROR(VLOOKUP($A15&amp;"" ""&amp;$B15, FILTER(ARRAYFORMULA({OccupancyAddresses&amp;"" ""&amp; OccupancyUnits,'Tenant Occupancy'!XF$5:XF23}),INDEX(ARRAYFORMULA({OccupancyAdd"&amp;"resses&amp;"" ""&amp; OccupancyUnits,'Tenant Occupancy'!XF$5:XF23}),0,2)&lt;&gt;""""),2,FALSE),IF(XE12=TODAY(),""Today"",)))))"),"")</f>
        <v/>
      </c>
      <c r="XF15" s="3" t="str">
        <f>IFERROR(__xludf.DUMMYFUNCTION("IF(ISBLANK($A15),, IF((ARRAYFORMULA(SUM(COUNTIFS(OccupancyAddresses,$A15,OccupancyUnits, $B15, 'Tenant Occupancy'!XG$5:XG23,{""&gt;0"",""Occupied"",""Late""}))))&gt;1,""Multiple Bookings"", IF(SUMIFS( 'Tenant Occupancy'!XG$5:XG23,OccupancyUnits,$B15,OccupancyAd"&amp;"dresses,$A15)&gt;0,SUMIFS('Tenant Occupancy'!XG$5:XG23,OccupancyUnits,$B15,OccupancyAddresses,$A15),IFERROR(VLOOKUP($A15&amp;"" ""&amp;$B15, FILTER(ARRAYFORMULA({OccupancyAddresses&amp;"" ""&amp; OccupancyUnits,'Tenant Occupancy'!XG$5:XG23}),INDEX(ARRAYFORMULA({OccupancyAdd"&amp;"resses&amp;"" ""&amp; OccupancyUnits,'Tenant Occupancy'!XG$5:XG23}),0,2)&lt;&gt;""""),2,FALSE),IF(XF12=TODAY(),""Today"",)))))"),"")</f>
        <v/>
      </c>
      <c r="XG15" s="3" t="str">
        <f>IFERROR(__xludf.DUMMYFUNCTION("IF(ISBLANK($A15),, IF((ARRAYFORMULA(SUM(COUNTIFS(OccupancyAddresses,$A15,OccupancyUnits, $B15, 'Tenant Occupancy'!XH$5:XH23,{""&gt;0"",""Occupied"",""Late""}))))&gt;1,""Multiple Bookings"", IF(SUMIFS( 'Tenant Occupancy'!XH$5:XH23,OccupancyUnits,$B15,OccupancyAd"&amp;"dresses,$A15)&gt;0,SUMIFS('Tenant Occupancy'!XH$5:XH23,OccupancyUnits,$B15,OccupancyAddresses,$A15),IFERROR(VLOOKUP($A15&amp;"" ""&amp;$B15, FILTER(ARRAYFORMULA({OccupancyAddresses&amp;"" ""&amp; OccupancyUnits,'Tenant Occupancy'!XH$5:XH23}),INDEX(ARRAYFORMULA({OccupancyAdd"&amp;"resses&amp;"" ""&amp; OccupancyUnits,'Tenant Occupancy'!XH$5:XH23}),0,2)&lt;&gt;""""),2,FALSE),IF(XG12=TODAY(),""Today"",)))))"),"")</f>
        <v/>
      </c>
      <c r="XH15" s="3" t="str">
        <f>IFERROR(__xludf.DUMMYFUNCTION("IF(ISBLANK($A15),, IF((ARRAYFORMULA(SUM(COUNTIFS(OccupancyAddresses,$A15,OccupancyUnits, $B15, 'Tenant Occupancy'!XI$5:XI23,{""&gt;0"",""Occupied"",""Late""}))))&gt;1,""Multiple Bookings"", IF(SUMIFS( 'Tenant Occupancy'!XI$5:XI23,OccupancyUnits,$B15,OccupancyAd"&amp;"dresses,$A15)&gt;0,SUMIFS('Tenant Occupancy'!XI$5:XI23,OccupancyUnits,$B15,OccupancyAddresses,$A15),IFERROR(VLOOKUP($A15&amp;"" ""&amp;$B15, FILTER(ARRAYFORMULA({OccupancyAddresses&amp;"" ""&amp; OccupancyUnits,'Tenant Occupancy'!XI$5:XI23}),INDEX(ARRAYFORMULA({OccupancyAdd"&amp;"resses&amp;"" ""&amp; OccupancyUnits,'Tenant Occupancy'!XI$5:XI23}),0,2)&lt;&gt;""""),2,FALSE),IF(XH12=TODAY(),""Today"",)))))"),"")</f>
        <v/>
      </c>
      <c r="XI15" s="3" t="str">
        <f>IFERROR(__xludf.DUMMYFUNCTION("IF(ISBLANK($A15),, IF((ARRAYFORMULA(SUM(COUNTIFS(OccupancyAddresses,$A15,OccupancyUnits, $B15, 'Tenant Occupancy'!XJ$5:XJ23,{""&gt;0"",""Occupied"",""Late""}))))&gt;1,""Multiple Bookings"", IF(SUMIFS( 'Tenant Occupancy'!XJ$5:XJ23,OccupancyUnits,$B15,OccupancyAd"&amp;"dresses,$A15)&gt;0,SUMIFS('Tenant Occupancy'!XJ$5:XJ23,OccupancyUnits,$B15,OccupancyAddresses,$A15),IFERROR(VLOOKUP($A15&amp;"" ""&amp;$B15, FILTER(ARRAYFORMULA({OccupancyAddresses&amp;"" ""&amp; OccupancyUnits,'Tenant Occupancy'!XJ$5:XJ23}),INDEX(ARRAYFORMULA({OccupancyAdd"&amp;"resses&amp;"" ""&amp; OccupancyUnits,'Tenant Occupancy'!XJ$5:XJ23}),0,2)&lt;&gt;""""),2,FALSE),IF(XI12=TODAY(),""Today"",)))))"),"")</f>
        <v/>
      </c>
      <c r="XJ15" s="3" t="str">
        <f>IFERROR(__xludf.DUMMYFUNCTION("IF(ISBLANK($A15),, IF((ARRAYFORMULA(SUM(COUNTIFS(OccupancyAddresses,$A15,OccupancyUnits, $B15, 'Tenant Occupancy'!XK$5:XK23,{""&gt;0"",""Occupied"",""Late""}))))&gt;1,""Multiple Bookings"", IF(SUMIFS( 'Tenant Occupancy'!XK$5:XK23,OccupancyUnits,$B15,OccupancyAd"&amp;"dresses,$A15)&gt;0,SUMIFS('Tenant Occupancy'!XK$5:XK23,OccupancyUnits,$B15,OccupancyAddresses,$A15),IFERROR(VLOOKUP($A15&amp;"" ""&amp;$B15, FILTER(ARRAYFORMULA({OccupancyAddresses&amp;"" ""&amp; OccupancyUnits,'Tenant Occupancy'!XK$5:XK23}),INDEX(ARRAYFORMULA({OccupancyAdd"&amp;"resses&amp;"" ""&amp; OccupancyUnits,'Tenant Occupancy'!XK$5:XK23}),0,2)&lt;&gt;""""),2,FALSE),IF(XJ12=TODAY(),""Today"",)))))"),"")</f>
        <v/>
      </c>
      <c r="XK15" s="3" t="str">
        <f>IFERROR(__xludf.DUMMYFUNCTION("IF(ISBLANK($A15),, IF((ARRAYFORMULA(SUM(COUNTIFS(OccupancyAddresses,$A15,OccupancyUnits, $B15, 'Tenant Occupancy'!XL$5:XL23,{""&gt;0"",""Occupied"",""Late""}))))&gt;1,""Multiple Bookings"", IF(SUMIFS( 'Tenant Occupancy'!XL$5:XL23,OccupancyUnits,$B15,OccupancyAd"&amp;"dresses,$A15)&gt;0,SUMIFS('Tenant Occupancy'!XL$5:XL23,OccupancyUnits,$B15,OccupancyAddresses,$A15),IFERROR(VLOOKUP($A15&amp;"" ""&amp;$B15, FILTER(ARRAYFORMULA({OccupancyAddresses&amp;"" ""&amp; OccupancyUnits,'Tenant Occupancy'!XL$5:XL23}),INDEX(ARRAYFORMULA({OccupancyAdd"&amp;"resses&amp;"" ""&amp; OccupancyUnits,'Tenant Occupancy'!XL$5:XL23}),0,2)&lt;&gt;""""),2,FALSE),IF(XK12=TODAY(),""Today"",)))))"),"")</f>
        <v/>
      </c>
      <c r="XL15" s="3" t="str">
        <f>IFERROR(__xludf.DUMMYFUNCTION("IF(ISBLANK($A15),, IF((ARRAYFORMULA(SUM(COUNTIFS(OccupancyAddresses,$A15,OccupancyUnits, $B15, 'Tenant Occupancy'!XM$5:XM23,{""&gt;0"",""Occupied"",""Late""}))))&gt;1,""Multiple Bookings"", IF(SUMIFS( 'Tenant Occupancy'!XM$5:XM23,OccupancyUnits,$B15,OccupancyAd"&amp;"dresses,$A15)&gt;0,SUMIFS('Tenant Occupancy'!XM$5:XM23,OccupancyUnits,$B15,OccupancyAddresses,$A15),IFERROR(VLOOKUP($A15&amp;"" ""&amp;$B15, FILTER(ARRAYFORMULA({OccupancyAddresses&amp;"" ""&amp; OccupancyUnits,'Tenant Occupancy'!XM$5:XM23}),INDEX(ARRAYFORMULA({OccupancyAdd"&amp;"resses&amp;"" ""&amp; OccupancyUnits,'Tenant Occupancy'!XM$5:XM23}),0,2)&lt;&gt;""""),2,FALSE),IF(XL12=TODAY(),""Today"",)))))"),"")</f>
        <v/>
      </c>
      <c r="XM15" s="3" t="str">
        <f>IFERROR(__xludf.DUMMYFUNCTION("IF(ISBLANK($A15),, IF((ARRAYFORMULA(SUM(COUNTIFS(OccupancyAddresses,$A15,OccupancyUnits, $B15, 'Tenant Occupancy'!XN$5:XN23,{""&gt;0"",""Occupied"",""Late""}))))&gt;1,""Multiple Bookings"", IF(SUMIFS( 'Tenant Occupancy'!XN$5:XN23,OccupancyUnits,$B15,OccupancyAd"&amp;"dresses,$A15)&gt;0,SUMIFS('Tenant Occupancy'!XN$5:XN23,OccupancyUnits,$B15,OccupancyAddresses,$A15),IFERROR(VLOOKUP($A15&amp;"" ""&amp;$B15, FILTER(ARRAYFORMULA({OccupancyAddresses&amp;"" ""&amp; OccupancyUnits,'Tenant Occupancy'!XN$5:XN23}),INDEX(ARRAYFORMULA({OccupancyAdd"&amp;"resses&amp;"" ""&amp; OccupancyUnits,'Tenant Occupancy'!XN$5:XN23}),0,2)&lt;&gt;""""),2,FALSE),IF(XM12=TODAY(),""Today"",)))))"),"")</f>
        <v/>
      </c>
      <c r="XN15" s="3" t="str">
        <f>IFERROR(__xludf.DUMMYFUNCTION("IF(ISBLANK($A15),, IF((ARRAYFORMULA(SUM(COUNTIFS(OccupancyAddresses,$A15,OccupancyUnits, $B15, 'Tenant Occupancy'!XO$5:XO23,{""&gt;0"",""Occupied"",""Late""}))))&gt;1,""Multiple Bookings"", IF(SUMIFS( 'Tenant Occupancy'!XO$5:XO23,OccupancyUnits,$B15,OccupancyAd"&amp;"dresses,$A15)&gt;0,SUMIFS('Tenant Occupancy'!XO$5:XO23,OccupancyUnits,$B15,OccupancyAddresses,$A15),IFERROR(VLOOKUP($A15&amp;"" ""&amp;$B15, FILTER(ARRAYFORMULA({OccupancyAddresses&amp;"" ""&amp; OccupancyUnits,'Tenant Occupancy'!XO$5:XO23}),INDEX(ARRAYFORMULA({OccupancyAdd"&amp;"resses&amp;"" ""&amp; OccupancyUnits,'Tenant Occupancy'!XO$5:XO23}),0,2)&lt;&gt;""""),2,FALSE),IF(XN12=TODAY(),""Today"",)))))"),"")</f>
        <v/>
      </c>
      <c r="XO15" s="3" t="str">
        <f>IFERROR(__xludf.DUMMYFUNCTION("IF(ISBLANK($A15),, IF((ARRAYFORMULA(SUM(COUNTIFS(OccupancyAddresses,$A15,OccupancyUnits, $B15, 'Tenant Occupancy'!XP$5:XP23,{""&gt;0"",""Occupied"",""Late""}))))&gt;1,""Multiple Bookings"", IF(SUMIFS( 'Tenant Occupancy'!XP$5:XP23,OccupancyUnits,$B15,OccupancyAd"&amp;"dresses,$A15)&gt;0,SUMIFS('Tenant Occupancy'!XP$5:XP23,OccupancyUnits,$B15,OccupancyAddresses,$A15),IFERROR(VLOOKUP($A15&amp;"" ""&amp;$B15, FILTER(ARRAYFORMULA({OccupancyAddresses&amp;"" ""&amp; OccupancyUnits,'Tenant Occupancy'!XP$5:XP23}),INDEX(ARRAYFORMULA({OccupancyAdd"&amp;"resses&amp;"" ""&amp; OccupancyUnits,'Tenant Occupancy'!XP$5:XP23}),0,2)&lt;&gt;""""),2,FALSE),IF(XO12=TODAY(),""Today"",)))))"),"")</f>
        <v/>
      </c>
      <c r="XP15" s="3" t="str">
        <f>IFERROR(__xludf.DUMMYFUNCTION("IF(ISBLANK($A15),, IF((ARRAYFORMULA(SUM(COUNTIFS(OccupancyAddresses,$A15,OccupancyUnits, $B15, 'Tenant Occupancy'!XQ$5:XQ23,{""&gt;0"",""Occupied"",""Late""}))))&gt;1,""Multiple Bookings"", IF(SUMIFS( 'Tenant Occupancy'!XQ$5:XQ23,OccupancyUnits,$B15,OccupancyAd"&amp;"dresses,$A15)&gt;0,SUMIFS('Tenant Occupancy'!XQ$5:XQ23,OccupancyUnits,$B15,OccupancyAddresses,$A15),IFERROR(VLOOKUP($A15&amp;"" ""&amp;$B15, FILTER(ARRAYFORMULA({OccupancyAddresses&amp;"" ""&amp; OccupancyUnits,'Tenant Occupancy'!XQ$5:XQ23}),INDEX(ARRAYFORMULA({OccupancyAdd"&amp;"resses&amp;"" ""&amp; OccupancyUnits,'Tenant Occupancy'!XQ$5:XQ23}),0,2)&lt;&gt;""""),2,FALSE),IF(XP12=TODAY(),""Today"",)))))"),"")</f>
        <v/>
      </c>
      <c r="XQ15" s="3" t="str">
        <f>IFERROR(__xludf.DUMMYFUNCTION("IF(ISBLANK($A15),, IF((ARRAYFORMULA(SUM(COUNTIFS(OccupancyAddresses,$A15,OccupancyUnits, $B15, 'Tenant Occupancy'!XR$5:XR23,{""&gt;0"",""Occupied"",""Late""}))))&gt;1,""Multiple Bookings"", IF(SUMIFS( 'Tenant Occupancy'!XR$5:XR23,OccupancyUnits,$B15,OccupancyAd"&amp;"dresses,$A15)&gt;0,SUMIFS('Tenant Occupancy'!XR$5:XR23,OccupancyUnits,$B15,OccupancyAddresses,$A15),IFERROR(VLOOKUP($A15&amp;"" ""&amp;$B15, FILTER(ARRAYFORMULA({OccupancyAddresses&amp;"" ""&amp; OccupancyUnits,'Tenant Occupancy'!XR$5:XR23}),INDEX(ARRAYFORMULA({OccupancyAdd"&amp;"resses&amp;"" ""&amp; OccupancyUnits,'Tenant Occupancy'!XR$5:XR23}),0,2)&lt;&gt;""""),2,FALSE),IF(XQ12=TODAY(),""Today"",)))))"),"")</f>
        <v/>
      </c>
      <c r="XR15" s="3" t="str">
        <f>IFERROR(__xludf.DUMMYFUNCTION("IF(ISBLANK($A15),, IF((ARRAYFORMULA(SUM(COUNTIFS(OccupancyAddresses,$A15,OccupancyUnits, $B15, 'Tenant Occupancy'!XS$5:XS23,{""&gt;0"",""Occupied"",""Late""}))))&gt;1,""Multiple Bookings"", IF(SUMIFS( 'Tenant Occupancy'!XS$5:XS23,OccupancyUnits,$B15,OccupancyAd"&amp;"dresses,$A15)&gt;0,SUMIFS('Tenant Occupancy'!XS$5:XS23,OccupancyUnits,$B15,OccupancyAddresses,$A15),IFERROR(VLOOKUP($A15&amp;"" ""&amp;$B15, FILTER(ARRAYFORMULA({OccupancyAddresses&amp;"" ""&amp; OccupancyUnits,'Tenant Occupancy'!XS$5:XS23}),INDEX(ARRAYFORMULA({OccupancyAdd"&amp;"resses&amp;"" ""&amp; OccupancyUnits,'Tenant Occupancy'!XS$5:XS23}),0,2)&lt;&gt;""""),2,FALSE),IF(XR12=TODAY(),""Today"",)))))"),"")</f>
        <v/>
      </c>
      <c r="XS15" s="3" t="str">
        <f>IFERROR(__xludf.DUMMYFUNCTION("IF(ISBLANK($A15),, IF((ARRAYFORMULA(SUM(COUNTIFS(OccupancyAddresses,$A15,OccupancyUnits, $B15, 'Tenant Occupancy'!XT$5:XT23,{""&gt;0"",""Occupied"",""Late""}))))&gt;1,""Multiple Bookings"", IF(SUMIFS( 'Tenant Occupancy'!XT$5:XT23,OccupancyUnits,$B15,OccupancyAd"&amp;"dresses,$A15)&gt;0,SUMIFS('Tenant Occupancy'!XT$5:XT23,OccupancyUnits,$B15,OccupancyAddresses,$A15),IFERROR(VLOOKUP($A15&amp;"" ""&amp;$B15, FILTER(ARRAYFORMULA({OccupancyAddresses&amp;"" ""&amp; OccupancyUnits,'Tenant Occupancy'!XT$5:XT23}),INDEX(ARRAYFORMULA({OccupancyAdd"&amp;"resses&amp;"" ""&amp; OccupancyUnits,'Tenant Occupancy'!XT$5:XT23}),0,2)&lt;&gt;""""),2,FALSE),IF(XS12=TODAY(),""Today"",)))))"),"")</f>
        <v/>
      </c>
      <c r="XT15" s="3" t="str">
        <f>IFERROR(__xludf.DUMMYFUNCTION("IF(ISBLANK($A15),, IF((ARRAYFORMULA(SUM(COUNTIFS(OccupancyAddresses,$A15,OccupancyUnits, $B15, 'Tenant Occupancy'!XU$5:XU23,{""&gt;0"",""Occupied"",""Late""}))))&gt;1,""Multiple Bookings"", IF(SUMIFS( 'Tenant Occupancy'!XU$5:XU23,OccupancyUnits,$B15,OccupancyAd"&amp;"dresses,$A15)&gt;0,SUMIFS('Tenant Occupancy'!XU$5:XU23,OccupancyUnits,$B15,OccupancyAddresses,$A15),IFERROR(VLOOKUP($A15&amp;"" ""&amp;$B15, FILTER(ARRAYFORMULA({OccupancyAddresses&amp;"" ""&amp; OccupancyUnits,'Tenant Occupancy'!XU$5:XU23}),INDEX(ARRAYFORMULA({OccupancyAdd"&amp;"resses&amp;"" ""&amp; OccupancyUnits,'Tenant Occupancy'!XU$5:XU23}),0,2)&lt;&gt;""""),2,FALSE),IF(XT12=TODAY(),""Today"",)))))"),"")</f>
        <v/>
      </c>
      <c r="XU15" s="3" t="str">
        <f>IFERROR(__xludf.DUMMYFUNCTION("IF(ISBLANK($A15),, IF((ARRAYFORMULA(SUM(COUNTIFS(OccupancyAddresses,$A15,OccupancyUnits, $B15, 'Tenant Occupancy'!XV$5:XV23,{""&gt;0"",""Occupied"",""Late""}))))&gt;1,""Multiple Bookings"", IF(SUMIFS( 'Tenant Occupancy'!XV$5:XV23,OccupancyUnits,$B15,OccupancyAd"&amp;"dresses,$A15)&gt;0,SUMIFS('Tenant Occupancy'!XV$5:XV23,OccupancyUnits,$B15,OccupancyAddresses,$A15),IFERROR(VLOOKUP($A15&amp;"" ""&amp;$B15, FILTER(ARRAYFORMULA({OccupancyAddresses&amp;"" ""&amp; OccupancyUnits,'Tenant Occupancy'!XV$5:XV23}),INDEX(ARRAYFORMULA({OccupancyAdd"&amp;"resses&amp;"" ""&amp; OccupancyUnits,'Tenant Occupancy'!XV$5:XV23}),0,2)&lt;&gt;""""),2,FALSE),IF(XU12=TODAY(),""Today"",)))))"),"")</f>
        <v/>
      </c>
      <c r="XV15" s="3" t="str">
        <f>IFERROR(__xludf.DUMMYFUNCTION("IF(ISBLANK($A15),, IF((ARRAYFORMULA(SUM(COUNTIFS(OccupancyAddresses,$A15,OccupancyUnits, $B15, 'Tenant Occupancy'!XW$5:XW23,{""&gt;0"",""Occupied"",""Late""}))))&gt;1,""Multiple Bookings"", IF(SUMIFS( 'Tenant Occupancy'!XW$5:XW23,OccupancyUnits,$B15,OccupancyAd"&amp;"dresses,$A15)&gt;0,SUMIFS('Tenant Occupancy'!XW$5:XW23,OccupancyUnits,$B15,OccupancyAddresses,$A15),IFERROR(VLOOKUP($A15&amp;"" ""&amp;$B15, FILTER(ARRAYFORMULA({OccupancyAddresses&amp;"" ""&amp; OccupancyUnits,'Tenant Occupancy'!XW$5:XW23}),INDEX(ARRAYFORMULA({OccupancyAdd"&amp;"resses&amp;"" ""&amp; OccupancyUnits,'Tenant Occupancy'!XW$5:XW23}),0,2)&lt;&gt;""""),2,FALSE),IF(XV12=TODAY(),""Today"",)))))"),"")</f>
        <v/>
      </c>
      <c r="XW15" s="3" t="str">
        <f>IFERROR(__xludf.DUMMYFUNCTION("IF(ISBLANK($A15),, IF((ARRAYFORMULA(SUM(COUNTIFS(OccupancyAddresses,$A15,OccupancyUnits, $B15, 'Tenant Occupancy'!XX$5:XX23,{""&gt;0"",""Occupied"",""Late""}))))&gt;1,""Multiple Bookings"", IF(SUMIFS( 'Tenant Occupancy'!XX$5:XX23,OccupancyUnits,$B15,OccupancyAd"&amp;"dresses,$A15)&gt;0,SUMIFS('Tenant Occupancy'!XX$5:XX23,OccupancyUnits,$B15,OccupancyAddresses,$A15),IFERROR(VLOOKUP($A15&amp;"" ""&amp;$B15, FILTER(ARRAYFORMULA({OccupancyAddresses&amp;"" ""&amp; OccupancyUnits,'Tenant Occupancy'!XX$5:XX23}),INDEX(ARRAYFORMULA({OccupancyAdd"&amp;"resses&amp;"" ""&amp; OccupancyUnits,'Tenant Occupancy'!XX$5:XX23}),0,2)&lt;&gt;""""),2,FALSE),IF(XW12=TODAY(),""Today"",)))))"),"")</f>
        <v/>
      </c>
      <c r="XX15" s="3" t="str">
        <f>IFERROR(__xludf.DUMMYFUNCTION("IF(ISBLANK($A15),, IF((ARRAYFORMULA(SUM(COUNTIFS(OccupancyAddresses,$A15,OccupancyUnits, $B15, 'Tenant Occupancy'!XY$5:XY23,{""&gt;0"",""Occupied"",""Late""}))))&gt;1,""Multiple Bookings"", IF(SUMIFS( 'Tenant Occupancy'!XY$5:XY23,OccupancyUnits,$B15,OccupancyAd"&amp;"dresses,$A15)&gt;0,SUMIFS('Tenant Occupancy'!XY$5:XY23,OccupancyUnits,$B15,OccupancyAddresses,$A15),IFERROR(VLOOKUP($A15&amp;"" ""&amp;$B15, FILTER(ARRAYFORMULA({OccupancyAddresses&amp;"" ""&amp; OccupancyUnits,'Tenant Occupancy'!XY$5:XY23}),INDEX(ARRAYFORMULA({OccupancyAdd"&amp;"resses&amp;"" ""&amp; OccupancyUnits,'Tenant Occupancy'!XY$5:XY23}),0,2)&lt;&gt;""""),2,FALSE),IF(XX12=TODAY(),""Today"",)))))"),"")</f>
        <v/>
      </c>
      <c r="XY15" s="3" t="str">
        <f>IFERROR(__xludf.DUMMYFUNCTION("IF(ISBLANK($A15),, IF((ARRAYFORMULA(SUM(COUNTIFS(OccupancyAddresses,$A15,OccupancyUnits, $B15, 'Tenant Occupancy'!XZ$5:XZ23,{""&gt;0"",""Occupied"",""Late""}))))&gt;1,""Multiple Bookings"", IF(SUMIFS( 'Tenant Occupancy'!XZ$5:XZ23,OccupancyUnits,$B15,OccupancyAd"&amp;"dresses,$A15)&gt;0,SUMIFS('Tenant Occupancy'!XZ$5:XZ23,OccupancyUnits,$B15,OccupancyAddresses,$A15),IFERROR(VLOOKUP($A15&amp;"" ""&amp;$B15, FILTER(ARRAYFORMULA({OccupancyAddresses&amp;"" ""&amp; OccupancyUnits,'Tenant Occupancy'!XZ$5:XZ23}),INDEX(ARRAYFORMULA({OccupancyAdd"&amp;"resses&amp;"" ""&amp; OccupancyUnits,'Tenant Occupancy'!XZ$5:XZ23}),0,2)&lt;&gt;""""),2,FALSE),IF(XY12=TODAY(),""Today"",)))))"),"")</f>
        <v/>
      </c>
      <c r="XZ15" s="3" t="str">
        <f>IFERROR(__xludf.DUMMYFUNCTION("IF(ISBLANK($A15),, IF((ARRAYFORMULA(SUM(COUNTIFS(OccupancyAddresses,$A15,OccupancyUnits, $B15, 'Tenant Occupancy'!YA$5:YA23,{""&gt;0"",""Occupied"",""Late""}))))&gt;1,""Multiple Bookings"", IF(SUMIFS( 'Tenant Occupancy'!YA$5:YA23,OccupancyUnits,$B15,OccupancyAd"&amp;"dresses,$A15)&gt;0,SUMIFS('Tenant Occupancy'!YA$5:YA23,OccupancyUnits,$B15,OccupancyAddresses,$A15),IFERROR(VLOOKUP($A15&amp;"" ""&amp;$B15, FILTER(ARRAYFORMULA({OccupancyAddresses&amp;"" ""&amp; OccupancyUnits,'Tenant Occupancy'!YA$5:YA23}),INDEX(ARRAYFORMULA({OccupancyAdd"&amp;"resses&amp;"" ""&amp; OccupancyUnits,'Tenant Occupancy'!YA$5:YA23}),0,2)&lt;&gt;""""),2,FALSE),IF(XZ12=TODAY(),""Today"",)))))"),"")</f>
        <v/>
      </c>
      <c r="YA15" s="3" t="str">
        <f>IFERROR(__xludf.DUMMYFUNCTION("IF(ISBLANK($A15),, IF((ARRAYFORMULA(SUM(COUNTIFS(OccupancyAddresses,$A15,OccupancyUnits, $B15, 'Tenant Occupancy'!YB$5:YB23,{""&gt;0"",""Occupied"",""Late""}))))&gt;1,""Multiple Bookings"", IF(SUMIFS( 'Tenant Occupancy'!YB$5:YB23,OccupancyUnits,$B15,OccupancyAd"&amp;"dresses,$A15)&gt;0,SUMIFS('Tenant Occupancy'!YB$5:YB23,OccupancyUnits,$B15,OccupancyAddresses,$A15),IFERROR(VLOOKUP($A15&amp;"" ""&amp;$B15, FILTER(ARRAYFORMULA({OccupancyAddresses&amp;"" ""&amp; OccupancyUnits,'Tenant Occupancy'!YB$5:YB23}),INDEX(ARRAYFORMULA({OccupancyAdd"&amp;"resses&amp;"" ""&amp; OccupancyUnits,'Tenant Occupancy'!YB$5:YB23}),0,2)&lt;&gt;""""),2,FALSE),IF(YA12=TODAY(),""Today"",)))))"),"")</f>
        <v/>
      </c>
      <c r="YB15" s="3" t="str">
        <f>IFERROR(__xludf.DUMMYFUNCTION("IF(ISBLANK($A15),, IF((ARRAYFORMULA(SUM(COUNTIFS(OccupancyAddresses,$A15,OccupancyUnits, $B15, 'Tenant Occupancy'!YC$5:YC23,{""&gt;0"",""Occupied"",""Late""}))))&gt;1,""Multiple Bookings"", IF(SUMIFS( 'Tenant Occupancy'!YC$5:YC23,OccupancyUnits,$B15,OccupancyAd"&amp;"dresses,$A15)&gt;0,SUMIFS('Tenant Occupancy'!YC$5:YC23,OccupancyUnits,$B15,OccupancyAddresses,$A15),IFERROR(VLOOKUP($A15&amp;"" ""&amp;$B15, FILTER(ARRAYFORMULA({OccupancyAddresses&amp;"" ""&amp; OccupancyUnits,'Tenant Occupancy'!YC$5:YC23}),INDEX(ARRAYFORMULA({OccupancyAdd"&amp;"resses&amp;"" ""&amp; OccupancyUnits,'Tenant Occupancy'!YC$5:YC23}),0,2)&lt;&gt;""""),2,FALSE),IF(YB12=TODAY(),""Today"",)))))"),"")</f>
        <v/>
      </c>
      <c r="YC15" s="3" t="str">
        <f>IFERROR(__xludf.DUMMYFUNCTION("IF(ISBLANK($A15),, IF((ARRAYFORMULA(SUM(COUNTIFS(OccupancyAddresses,$A15,OccupancyUnits, $B15, 'Tenant Occupancy'!YD$5:YD23,{""&gt;0"",""Occupied"",""Late""}))))&gt;1,""Multiple Bookings"", IF(SUMIFS( 'Tenant Occupancy'!YD$5:YD23,OccupancyUnits,$B15,OccupancyAd"&amp;"dresses,$A15)&gt;0,SUMIFS('Tenant Occupancy'!YD$5:YD23,OccupancyUnits,$B15,OccupancyAddresses,$A15),IFERROR(VLOOKUP($A15&amp;"" ""&amp;$B15, FILTER(ARRAYFORMULA({OccupancyAddresses&amp;"" ""&amp; OccupancyUnits,'Tenant Occupancy'!YD$5:YD23}),INDEX(ARRAYFORMULA({OccupancyAdd"&amp;"resses&amp;"" ""&amp; OccupancyUnits,'Tenant Occupancy'!YD$5:YD23}),0,2)&lt;&gt;""""),2,FALSE),IF(YC12=TODAY(),""Today"",)))))"),"")</f>
        <v/>
      </c>
      <c r="YD15" s="3" t="str">
        <f>IFERROR(__xludf.DUMMYFUNCTION("IF(ISBLANK($A15),, IF((ARRAYFORMULA(SUM(COUNTIFS(OccupancyAddresses,$A15,OccupancyUnits, $B15, 'Tenant Occupancy'!YE$5:YE23,{""&gt;0"",""Occupied"",""Late""}))))&gt;1,""Multiple Bookings"", IF(SUMIFS( 'Tenant Occupancy'!YE$5:YE23,OccupancyUnits,$B15,OccupancyAd"&amp;"dresses,$A15)&gt;0,SUMIFS('Tenant Occupancy'!YE$5:YE23,OccupancyUnits,$B15,OccupancyAddresses,$A15),IFERROR(VLOOKUP($A15&amp;"" ""&amp;$B15, FILTER(ARRAYFORMULA({OccupancyAddresses&amp;"" ""&amp; OccupancyUnits,'Tenant Occupancy'!YE$5:YE23}),INDEX(ARRAYFORMULA({OccupancyAdd"&amp;"resses&amp;"" ""&amp; OccupancyUnits,'Tenant Occupancy'!YE$5:YE23}),0,2)&lt;&gt;""""),2,FALSE),IF(YD12=TODAY(),""Today"",)))))"),"")</f>
        <v/>
      </c>
      <c r="YE15" s="3" t="str">
        <f>IFERROR(__xludf.DUMMYFUNCTION("IF(ISBLANK($A15),, IF((ARRAYFORMULA(SUM(COUNTIFS(OccupancyAddresses,$A15,OccupancyUnits, $B15, 'Tenant Occupancy'!YF$5:YF23,{""&gt;0"",""Occupied"",""Late""}))))&gt;1,""Multiple Bookings"", IF(SUMIFS( 'Tenant Occupancy'!YF$5:YF23,OccupancyUnits,$B15,OccupancyAd"&amp;"dresses,$A15)&gt;0,SUMIFS('Tenant Occupancy'!YF$5:YF23,OccupancyUnits,$B15,OccupancyAddresses,$A15),IFERROR(VLOOKUP($A15&amp;"" ""&amp;$B15, FILTER(ARRAYFORMULA({OccupancyAddresses&amp;"" ""&amp; OccupancyUnits,'Tenant Occupancy'!YF$5:YF23}),INDEX(ARRAYFORMULA({OccupancyAdd"&amp;"resses&amp;"" ""&amp; OccupancyUnits,'Tenant Occupancy'!YF$5:YF23}),0,2)&lt;&gt;""""),2,FALSE),IF(YE12=TODAY(),""Today"",)))))"),"")</f>
        <v/>
      </c>
      <c r="YF15" s="3" t="str">
        <f>IFERROR(__xludf.DUMMYFUNCTION("IF(ISBLANK($A15),, IF((ARRAYFORMULA(SUM(COUNTIFS(OccupancyAddresses,$A15,OccupancyUnits, $B15, 'Tenant Occupancy'!YG$5:YG23,{""&gt;0"",""Occupied"",""Late""}))))&gt;1,""Multiple Bookings"", IF(SUMIFS( 'Tenant Occupancy'!YG$5:YG23,OccupancyUnits,$B15,OccupancyAd"&amp;"dresses,$A15)&gt;0,SUMIFS('Tenant Occupancy'!YG$5:YG23,OccupancyUnits,$B15,OccupancyAddresses,$A15),IFERROR(VLOOKUP($A15&amp;"" ""&amp;$B15, FILTER(ARRAYFORMULA({OccupancyAddresses&amp;"" ""&amp; OccupancyUnits,'Tenant Occupancy'!YG$5:YG23}),INDEX(ARRAYFORMULA({OccupancyAdd"&amp;"resses&amp;"" ""&amp; OccupancyUnits,'Tenant Occupancy'!YG$5:YG23}),0,2)&lt;&gt;""""),2,FALSE),IF(YF12=TODAY(),""Today"",)))))"),"")</f>
        <v/>
      </c>
      <c r="YG15" s="3" t="str">
        <f>IFERROR(__xludf.DUMMYFUNCTION("IF(ISBLANK($A15),, IF((ARRAYFORMULA(SUM(COUNTIFS(OccupancyAddresses,$A15,OccupancyUnits, $B15, 'Tenant Occupancy'!YH$5:YH23,{""&gt;0"",""Occupied"",""Late""}))))&gt;1,""Multiple Bookings"", IF(SUMIFS( 'Tenant Occupancy'!YH$5:YH23,OccupancyUnits,$B15,OccupancyAd"&amp;"dresses,$A15)&gt;0,SUMIFS('Tenant Occupancy'!YH$5:YH23,OccupancyUnits,$B15,OccupancyAddresses,$A15),IFERROR(VLOOKUP($A15&amp;"" ""&amp;$B15, FILTER(ARRAYFORMULA({OccupancyAddresses&amp;"" ""&amp; OccupancyUnits,'Tenant Occupancy'!YH$5:YH23}),INDEX(ARRAYFORMULA({OccupancyAdd"&amp;"resses&amp;"" ""&amp; OccupancyUnits,'Tenant Occupancy'!YH$5:YH23}),0,2)&lt;&gt;""""),2,FALSE),IF(YG12=TODAY(),""Today"",)))))"),"")</f>
        <v/>
      </c>
      <c r="YH15" s="3" t="str">
        <f>IFERROR(__xludf.DUMMYFUNCTION("IF(ISBLANK($A15),, IF((ARRAYFORMULA(SUM(COUNTIFS(OccupancyAddresses,$A15,OccupancyUnits, $B15, 'Tenant Occupancy'!YI$5:YI23,{""&gt;0"",""Occupied"",""Late""}))))&gt;1,""Multiple Bookings"", IF(SUMIFS( 'Tenant Occupancy'!YI$5:YI23,OccupancyUnits,$B15,OccupancyAd"&amp;"dresses,$A15)&gt;0,SUMIFS('Tenant Occupancy'!YI$5:YI23,OccupancyUnits,$B15,OccupancyAddresses,$A15),IFERROR(VLOOKUP($A15&amp;"" ""&amp;$B15, FILTER(ARRAYFORMULA({OccupancyAddresses&amp;"" ""&amp; OccupancyUnits,'Tenant Occupancy'!YI$5:YI23}),INDEX(ARRAYFORMULA({OccupancyAdd"&amp;"resses&amp;"" ""&amp; OccupancyUnits,'Tenant Occupancy'!YI$5:YI23}),0,2)&lt;&gt;""""),2,FALSE),IF(YH12=TODAY(),""Today"",)))))"),"")</f>
        <v/>
      </c>
      <c r="YI15" s="3" t="str">
        <f>IFERROR(__xludf.DUMMYFUNCTION("IF(ISBLANK($A15),, IF((ARRAYFORMULA(SUM(COUNTIFS(OccupancyAddresses,$A15,OccupancyUnits, $B15, 'Tenant Occupancy'!YJ$5:YJ23,{""&gt;0"",""Occupied"",""Late""}))))&gt;1,""Multiple Bookings"", IF(SUMIFS( 'Tenant Occupancy'!YJ$5:YJ23,OccupancyUnits,$B15,OccupancyAd"&amp;"dresses,$A15)&gt;0,SUMIFS('Tenant Occupancy'!YJ$5:YJ23,OccupancyUnits,$B15,OccupancyAddresses,$A15),IFERROR(VLOOKUP($A15&amp;"" ""&amp;$B15, FILTER(ARRAYFORMULA({OccupancyAddresses&amp;"" ""&amp; OccupancyUnits,'Tenant Occupancy'!YJ$5:YJ23}),INDEX(ARRAYFORMULA({OccupancyAdd"&amp;"resses&amp;"" ""&amp; OccupancyUnits,'Tenant Occupancy'!YJ$5:YJ23}),0,2)&lt;&gt;""""),2,FALSE),IF(YI12=TODAY(),""Today"",)))))"),"")</f>
        <v/>
      </c>
      <c r="YJ15" s="3" t="str">
        <f>IFERROR(__xludf.DUMMYFUNCTION("IF(ISBLANK($A15),, IF((ARRAYFORMULA(SUM(COUNTIFS(OccupancyAddresses,$A15,OccupancyUnits, $B15, 'Tenant Occupancy'!YK$5:YK23,{""&gt;0"",""Occupied"",""Late""}))))&gt;1,""Multiple Bookings"", IF(SUMIFS( 'Tenant Occupancy'!YK$5:YK23,OccupancyUnits,$B15,OccupancyAd"&amp;"dresses,$A15)&gt;0,SUMIFS('Tenant Occupancy'!YK$5:YK23,OccupancyUnits,$B15,OccupancyAddresses,$A15),IFERROR(VLOOKUP($A15&amp;"" ""&amp;$B15, FILTER(ARRAYFORMULA({OccupancyAddresses&amp;"" ""&amp; OccupancyUnits,'Tenant Occupancy'!YK$5:YK23}),INDEX(ARRAYFORMULA({OccupancyAdd"&amp;"resses&amp;"" ""&amp; OccupancyUnits,'Tenant Occupancy'!YK$5:YK23}),0,2)&lt;&gt;""""),2,FALSE),IF(YJ12=TODAY(),""Today"",)))))"),"")</f>
        <v/>
      </c>
      <c r="YK15" s="3" t="str">
        <f>IFERROR(__xludf.DUMMYFUNCTION("IF(ISBLANK($A15),, IF((ARRAYFORMULA(SUM(COUNTIFS(OccupancyAddresses,$A15,OccupancyUnits, $B15, 'Tenant Occupancy'!YL$5:YL23,{""&gt;0"",""Occupied"",""Late""}))))&gt;1,""Multiple Bookings"", IF(SUMIFS( 'Tenant Occupancy'!YL$5:YL23,OccupancyUnits,$B15,OccupancyAd"&amp;"dresses,$A15)&gt;0,SUMIFS('Tenant Occupancy'!YL$5:YL23,OccupancyUnits,$B15,OccupancyAddresses,$A15),IFERROR(VLOOKUP($A15&amp;"" ""&amp;$B15, FILTER(ARRAYFORMULA({OccupancyAddresses&amp;"" ""&amp; OccupancyUnits,'Tenant Occupancy'!YL$5:YL23}),INDEX(ARRAYFORMULA({OccupancyAdd"&amp;"resses&amp;"" ""&amp; OccupancyUnits,'Tenant Occupancy'!YL$5:YL23}),0,2)&lt;&gt;""""),2,FALSE),IF(YK12=TODAY(),""Today"",)))))"),"")</f>
        <v/>
      </c>
      <c r="YL15" s="3" t="str">
        <f>IFERROR(__xludf.DUMMYFUNCTION("IF(ISBLANK($A15),, IF((ARRAYFORMULA(SUM(COUNTIFS(OccupancyAddresses,$A15,OccupancyUnits, $B15, 'Tenant Occupancy'!YM$5:YM23,{""&gt;0"",""Occupied"",""Late""}))))&gt;1,""Multiple Bookings"", IF(SUMIFS( 'Tenant Occupancy'!YM$5:YM23,OccupancyUnits,$B15,OccupancyAd"&amp;"dresses,$A15)&gt;0,SUMIFS('Tenant Occupancy'!YM$5:YM23,OccupancyUnits,$B15,OccupancyAddresses,$A15),IFERROR(VLOOKUP($A15&amp;"" ""&amp;$B15, FILTER(ARRAYFORMULA({OccupancyAddresses&amp;"" ""&amp; OccupancyUnits,'Tenant Occupancy'!YM$5:YM23}),INDEX(ARRAYFORMULA({OccupancyAdd"&amp;"resses&amp;"" ""&amp; OccupancyUnits,'Tenant Occupancy'!YM$5:YM23}),0,2)&lt;&gt;""""),2,FALSE),IF(YL12=TODAY(),""Today"",)))))"),"")</f>
        <v/>
      </c>
      <c r="YM15" s="3" t="str">
        <f>IFERROR(__xludf.DUMMYFUNCTION("IF(ISBLANK($A15),, IF((ARRAYFORMULA(SUM(COUNTIFS(OccupancyAddresses,$A15,OccupancyUnits, $B15, 'Tenant Occupancy'!YN$5:YN23,{""&gt;0"",""Occupied"",""Late""}))))&gt;1,""Multiple Bookings"", IF(SUMIFS( 'Tenant Occupancy'!YN$5:YN23,OccupancyUnits,$B15,OccupancyAd"&amp;"dresses,$A15)&gt;0,SUMIFS('Tenant Occupancy'!YN$5:YN23,OccupancyUnits,$B15,OccupancyAddresses,$A15),IFERROR(VLOOKUP($A15&amp;"" ""&amp;$B15, FILTER(ARRAYFORMULA({OccupancyAddresses&amp;"" ""&amp; OccupancyUnits,'Tenant Occupancy'!YN$5:YN23}),INDEX(ARRAYFORMULA({OccupancyAdd"&amp;"resses&amp;"" ""&amp; OccupancyUnits,'Tenant Occupancy'!YN$5:YN23}),0,2)&lt;&gt;""""),2,FALSE),IF(YM12=TODAY(),""Today"",)))))"),"")</f>
        <v/>
      </c>
      <c r="YN15" s="3" t="str">
        <f>IFERROR(__xludf.DUMMYFUNCTION("IF(ISBLANK($A15),, IF((ARRAYFORMULA(SUM(COUNTIFS(OccupancyAddresses,$A15,OccupancyUnits, $B15, 'Tenant Occupancy'!YO$5:YO23,{""&gt;0"",""Occupied"",""Late""}))))&gt;1,""Multiple Bookings"", IF(SUMIFS( 'Tenant Occupancy'!YO$5:YO23,OccupancyUnits,$B15,OccupancyAd"&amp;"dresses,$A15)&gt;0,SUMIFS('Tenant Occupancy'!YO$5:YO23,OccupancyUnits,$B15,OccupancyAddresses,$A15),IFERROR(VLOOKUP($A15&amp;"" ""&amp;$B15, FILTER(ARRAYFORMULA({OccupancyAddresses&amp;"" ""&amp; OccupancyUnits,'Tenant Occupancy'!YO$5:YO23}),INDEX(ARRAYFORMULA({OccupancyAdd"&amp;"resses&amp;"" ""&amp; OccupancyUnits,'Tenant Occupancy'!YO$5:YO23}),0,2)&lt;&gt;""""),2,FALSE),IF(YN12=TODAY(),""Today"",)))))"),"")</f>
        <v/>
      </c>
      <c r="YO15" s="3" t="str">
        <f>IFERROR(__xludf.DUMMYFUNCTION("IF(ISBLANK($A15),, IF((ARRAYFORMULA(SUM(COUNTIFS(OccupancyAddresses,$A15,OccupancyUnits, $B15, 'Tenant Occupancy'!YP$5:YP23,{""&gt;0"",""Occupied"",""Late""}))))&gt;1,""Multiple Bookings"", IF(SUMIFS( 'Tenant Occupancy'!YP$5:YP23,OccupancyUnits,$B15,OccupancyAd"&amp;"dresses,$A15)&gt;0,SUMIFS('Tenant Occupancy'!YP$5:YP23,OccupancyUnits,$B15,OccupancyAddresses,$A15),IFERROR(VLOOKUP($A15&amp;"" ""&amp;$B15, FILTER(ARRAYFORMULA({OccupancyAddresses&amp;"" ""&amp; OccupancyUnits,'Tenant Occupancy'!YP$5:YP23}),INDEX(ARRAYFORMULA({OccupancyAdd"&amp;"resses&amp;"" ""&amp; OccupancyUnits,'Tenant Occupancy'!YP$5:YP23}),0,2)&lt;&gt;""""),2,FALSE),IF(YO12=TODAY(),""Today"",)))))"),"")</f>
        <v/>
      </c>
      <c r="YP15" s="3" t="str">
        <f>IFERROR(__xludf.DUMMYFUNCTION("IF(ISBLANK($A15),, IF((ARRAYFORMULA(SUM(COUNTIFS(OccupancyAddresses,$A15,OccupancyUnits, $B15, 'Tenant Occupancy'!YQ$5:YQ23,{""&gt;0"",""Occupied"",""Late""}))))&gt;1,""Multiple Bookings"", IF(SUMIFS( 'Tenant Occupancy'!YQ$5:YQ23,OccupancyUnits,$B15,OccupancyAd"&amp;"dresses,$A15)&gt;0,SUMIFS('Tenant Occupancy'!YQ$5:YQ23,OccupancyUnits,$B15,OccupancyAddresses,$A15),IFERROR(VLOOKUP($A15&amp;"" ""&amp;$B15, FILTER(ARRAYFORMULA({OccupancyAddresses&amp;"" ""&amp; OccupancyUnits,'Tenant Occupancy'!YQ$5:YQ23}),INDEX(ARRAYFORMULA({OccupancyAdd"&amp;"resses&amp;"" ""&amp; OccupancyUnits,'Tenant Occupancy'!YQ$5:YQ23}),0,2)&lt;&gt;""""),2,FALSE),IF(YP12=TODAY(),""Today"",)))))"),"")</f>
        <v/>
      </c>
      <c r="YQ15" s="3" t="str">
        <f>IFERROR(__xludf.DUMMYFUNCTION("IF(ISBLANK($A15),, IF((ARRAYFORMULA(SUM(COUNTIFS(OccupancyAddresses,$A15,OccupancyUnits, $B15, 'Tenant Occupancy'!YR$5:YR23,{""&gt;0"",""Occupied"",""Late""}))))&gt;1,""Multiple Bookings"", IF(SUMIFS( 'Tenant Occupancy'!YR$5:YR23,OccupancyUnits,$B15,OccupancyAd"&amp;"dresses,$A15)&gt;0,SUMIFS('Tenant Occupancy'!YR$5:YR23,OccupancyUnits,$B15,OccupancyAddresses,$A15),IFERROR(VLOOKUP($A15&amp;"" ""&amp;$B15, FILTER(ARRAYFORMULA({OccupancyAddresses&amp;"" ""&amp; OccupancyUnits,'Tenant Occupancy'!YR$5:YR23}),INDEX(ARRAYFORMULA({OccupancyAdd"&amp;"resses&amp;"" ""&amp; OccupancyUnits,'Tenant Occupancy'!YR$5:YR23}),0,2)&lt;&gt;""""),2,FALSE),IF(YQ12=TODAY(),""Today"",)))))"),"")</f>
        <v/>
      </c>
      <c r="YR15" s="3" t="str">
        <f>IFERROR(__xludf.DUMMYFUNCTION("IF(ISBLANK($A15),, IF((ARRAYFORMULA(SUM(COUNTIFS(OccupancyAddresses,$A15,OccupancyUnits, $B15, 'Tenant Occupancy'!YS$5:YS23,{""&gt;0"",""Occupied"",""Late""}))))&gt;1,""Multiple Bookings"", IF(SUMIFS( 'Tenant Occupancy'!YS$5:YS23,OccupancyUnits,$B15,OccupancyAd"&amp;"dresses,$A15)&gt;0,SUMIFS('Tenant Occupancy'!YS$5:YS23,OccupancyUnits,$B15,OccupancyAddresses,$A15),IFERROR(VLOOKUP($A15&amp;"" ""&amp;$B15, FILTER(ARRAYFORMULA({OccupancyAddresses&amp;"" ""&amp; OccupancyUnits,'Tenant Occupancy'!YS$5:YS23}),INDEX(ARRAYFORMULA({OccupancyAdd"&amp;"resses&amp;"" ""&amp; OccupancyUnits,'Tenant Occupancy'!YS$5:YS23}),0,2)&lt;&gt;""""),2,FALSE),IF(YR12=TODAY(),""Today"",)))))"),"")</f>
        <v/>
      </c>
      <c r="YS15" s="3" t="str">
        <f>IFERROR(__xludf.DUMMYFUNCTION("IF(ISBLANK($A15),, IF((ARRAYFORMULA(SUM(COUNTIFS(OccupancyAddresses,$A15,OccupancyUnits, $B15, 'Tenant Occupancy'!YT$5:YT23,{""&gt;0"",""Occupied"",""Late""}))))&gt;1,""Multiple Bookings"", IF(SUMIFS( 'Tenant Occupancy'!YT$5:YT23,OccupancyUnits,$B15,OccupancyAd"&amp;"dresses,$A15)&gt;0,SUMIFS('Tenant Occupancy'!YT$5:YT23,OccupancyUnits,$B15,OccupancyAddresses,$A15),IFERROR(VLOOKUP($A15&amp;"" ""&amp;$B15, FILTER(ARRAYFORMULA({OccupancyAddresses&amp;"" ""&amp; OccupancyUnits,'Tenant Occupancy'!YT$5:YT23}),INDEX(ARRAYFORMULA({OccupancyAdd"&amp;"resses&amp;"" ""&amp; OccupancyUnits,'Tenant Occupancy'!YT$5:YT23}),0,2)&lt;&gt;""""),2,FALSE),IF(YS12=TODAY(),""Today"",)))))"),"")</f>
        <v/>
      </c>
      <c r="YT15" s="3" t="str">
        <f>IFERROR(__xludf.DUMMYFUNCTION("IF(ISBLANK($A15),, IF((ARRAYFORMULA(SUM(COUNTIFS(OccupancyAddresses,$A15,OccupancyUnits, $B15, 'Tenant Occupancy'!YU$5:YU23,{""&gt;0"",""Occupied"",""Late""}))))&gt;1,""Multiple Bookings"", IF(SUMIFS( 'Tenant Occupancy'!YU$5:YU23,OccupancyUnits,$B15,OccupancyAd"&amp;"dresses,$A15)&gt;0,SUMIFS('Tenant Occupancy'!YU$5:YU23,OccupancyUnits,$B15,OccupancyAddresses,$A15),IFERROR(VLOOKUP($A15&amp;"" ""&amp;$B15, FILTER(ARRAYFORMULA({OccupancyAddresses&amp;"" ""&amp; OccupancyUnits,'Tenant Occupancy'!YU$5:YU23}),INDEX(ARRAYFORMULA({OccupancyAdd"&amp;"resses&amp;"" ""&amp; OccupancyUnits,'Tenant Occupancy'!YU$5:YU23}),0,2)&lt;&gt;""""),2,FALSE),IF(YT12=TODAY(),""Today"",)))))"),"")</f>
        <v/>
      </c>
      <c r="YU15" s="3" t="str">
        <f>IFERROR(__xludf.DUMMYFUNCTION("IF(ISBLANK($A15),, IF((ARRAYFORMULA(SUM(COUNTIFS(OccupancyAddresses,$A15,OccupancyUnits, $B15, 'Tenant Occupancy'!YV$5:YV23,{""&gt;0"",""Occupied"",""Late""}))))&gt;1,""Multiple Bookings"", IF(SUMIFS( 'Tenant Occupancy'!YV$5:YV23,OccupancyUnits,$B15,OccupancyAd"&amp;"dresses,$A15)&gt;0,SUMIFS('Tenant Occupancy'!YV$5:YV23,OccupancyUnits,$B15,OccupancyAddresses,$A15),IFERROR(VLOOKUP($A15&amp;"" ""&amp;$B15, FILTER(ARRAYFORMULA({OccupancyAddresses&amp;"" ""&amp; OccupancyUnits,'Tenant Occupancy'!YV$5:YV23}),INDEX(ARRAYFORMULA({OccupancyAdd"&amp;"resses&amp;"" ""&amp; OccupancyUnits,'Tenant Occupancy'!YV$5:YV23}),0,2)&lt;&gt;""""),2,FALSE),IF(YU12=TODAY(),""Today"",)))))"),"")</f>
        <v/>
      </c>
      <c r="YV15" s="3" t="str">
        <f>IFERROR(__xludf.DUMMYFUNCTION("IF(ISBLANK($A15),, IF((ARRAYFORMULA(SUM(COUNTIFS(OccupancyAddresses,$A15,OccupancyUnits, $B15, 'Tenant Occupancy'!YW$5:YW23,{""&gt;0"",""Occupied"",""Late""}))))&gt;1,""Multiple Bookings"", IF(SUMIFS( 'Tenant Occupancy'!YW$5:YW23,OccupancyUnits,$B15,OccupancyAd"&amp;"dresses,$A15)&gt;0,SUMIFS('Tenant Occupancy'!YW$5:YW23,OccupancyUnits,$B15,OccupancyAddresses,$A15),IFERROR(VLOOKUP($A15&amp;"" ""&amp;$B15, FILTER(ARRAYFORMULA({OccupancyAddresses&amp;"" ""&amp; OccupancyUnits,'Tenant Occupancy'!YW$5:YW23}),INDEX(ARRAYFORMULA({OccupancyAdd"&amp;"resses&amp;"" ""&amp; OccupancyUnits,'Tenant Occupancy'!YW$5:YW23}),0,2)&lt;&gt;""""),2,FALSE),IF(YV12=TODAY(),""Today"",)))))"),"")</f>
        <v/>
      </c>
      <c r="YW15" s="3" t="str">
        <f>IFERROR(__xludf.DUMMYFUNCTION("IF(ISBLANK($A15),, IF((ARRAYFORMULA(SUM(COUNTIFS(OccupancyAddresses,$A15,OccupancyUnits, $B15, 'Tenant Occupancy'!YX$5:YX23,{""&gt;0"",""Occupied"",""Late""}))))&gt;1,""Multiple Bookings"", IF(SUMIFS( 'Tenant Occupancy'!YX$5:YX23,OccupancyUnits,$B15,OccupancyAd"&amp;"dresses,$A15)&gt;0,SUMIFS('Tenant Occupancy'!YX$5:YX23,OccupancyUnits,$B15,OccupancyAddresses,$A15),IFERROR(VLOOKUP($A15&amp;"" ""&amp;$B15, FILTER(ARRAYFORMULA({OccupancyAddresses&amp;"" ""&amp; OccupancyUnits,'Tenant Occupancy'!YX$5:YX23}),INDEX(ARRAYFORMULA({OccupancyAdd"&amp;"resses&amp;"" ""&amp; OccupancyUnits,'Tenant Occupancy'!YX$5:YX23}),0,2)&lt;&gt;""""),2,FALSE),IF(YW12=TODAY(),""Today"",)))))"),"")</f>
        <v/>
      </c>
      <c r="YX15" s="3" t="str">
        <f>IFERROR(__xludf.DUMMYFUNCTION("IF(ISBLANK($A15),, IF((ARRAYFORMULA(SUM(COUNTIFS(OccupancyAddresses,$A15,OccupancyUnits, $B15, 'Tenant Occupancy'!YY$5:YY23,{""&gt;0"",""Occupied"",""Late""}))))&gt;1,""Multiple Bookings"", IF(SUMIFS( 'Tenant Occupancy'!YY$5:YY23,OccupancyUnits,$B15,OccupancyAd"&amp;"dresses,$A15)&gt;0,SUMIFS('Tenant Occupancy'!YY$5:YY23,OccupancyUnits,$B15,OccupancyAddresses,$A15),IFERROR(VLOOKUP($A15&amp;"" ""&amp;$B15, FILTER(ARRAYFORMULA({OccupancyAddresses&amp;"" ""&amp; OccupancyUnits,'Tenant Occupancy'!YY$5:YY23}),INDEX(ARRAYFORMULA({OccupancyAdd"&amp;"resses&amp;"" ""&amp; OccupancyUnits,'Tenant Occupancy'!YY$5:YY23}),0,2)&lt;&gt;""""),2,FALSE),IF(YX12=TODAY(),""Today"",)))))"),"")</f>
        <v/>
      </c>
      <c r="YY15" s="3" t="str">
        <f>IFERROR(__xludf.DUMMYFUNCTION("IF(ISBLANK($A15),, IF((ARRAYFORMULA(SUM(COUNTIFS(OccupancyAddresses,$A15,OccupancyUnits, $B15, 'Tenant Occupancy'!YZ$5:YZ23,{""&gt;0"",""Occupied"",""Late""}))))&gt;1,""Multiple Bookings"", IF(SUMIFS( 'Tenant Occupancy'!YZ$5:YZ23,OccupancyUnits,$B15,OccupancyAd"&amp;"dresses,$A15)&gt;0,SUMIFS('Tenant Occupancy'!YZ$5:YZ23,OccupancyUnits,$B15,OccupancyAddresses,$A15),IFERROR(VLOOKUP($A15&amp;"" ""&amp;$B15, FILTER(ARRAYFORMULA({OccupancyAddresses&amp;"" ""&amp; OccupancyUnits,'Tenant Occupancy'!YZ$5:YZ23}),INDEX(ARRAYFORMULA({OccupancyAdd"&amp;"resses&amp;"" ""&amp; OccupancyUnits,'Tenant Occupancy'!YZ$5:YZ23}),0,2)&lt;&gt;""""),2,FALSE),IF(YY12=TODAY(),""Today"",)))))"),"")</f>
        <v/>
      </c>
      <c r="YZ15" s="3" t="str">
        <f>IFERROR(__xludf.DUMMYFUNCTION("IF(ISBLANK($A15),, IF((ARRAYFORMULA(SUM(COUNTIFS(OccupancyAddresses,$A15,OccupancyUnits, $B15, 'Tenant Occupancy'!ZA$5:ZA23,{""&gt;0"",""Occupied"",""Late""}))))&gt;1,""Multiple Bookings"", IF(SUMIFS( 'Tenant Occupancy'!ZA$5:ZA23,OccupancyUnits,$B15,OccupancyAd"&amp;"dresses,$A15)&gt;0,SUMIFS('Tenant Occupancy'!ZA$5:ZA23,OccupancyUnits,$B15,OccupancyAddresses,$A15),IFERROR(VLOOKUP($A15&amp;"" ""&amp;$B15, FILTER(ARRAYFORMULA({OccupancyAddresses&amp;"" ""&amp; OccupancyUnits,'Tenant Occupancy'!ZA$5:ZA23}),INDEX(ARRAYFORMULA({OccupancyAdd"&amp;"resses&amp;"" ""&amp; OccupancyUnits,'Tenant Occupancy'!ZA$5:ZA23}),0,2)&lt;&gt;""""),2,FALSE),IF(YZ12=TODAY(),""Today"",)))))"),"")</f>
        <v/>
      </c>
      <c r="ZA15" s="3" t="str">
        <f>IFERROR(__xludf.DUMMYFUNCTION("IF(ISBLANK($A15),, IF((ARRAYFORMULA(SUM(COUNTIFS(OccupancyAddresses,$A15,OccupancyUnits, $B15, 'Tenant Occupancy'!ZB$5:ZB23,{""&gt;0"",""Occupied"",""Late""}))))&gt;1,""Multiple Bookings"", IF(SUMIFS( 'Tenant Occupancy'!ZB$5:ZB23,OccupancyUnits,$B15,OccupancyAd"&amp;"dresses,$A15)&gt;0,SUMIFS('Tenant Occupancy'!ZB$5:ZB23,OccupancyUnits,$B15,OccupancyAddresses,$A15),IFERROR(VLOOKUP($A15&amp;"" ""&amp;$B15, FILTER(ARRAYFORMULA({OccupancyAddresses&amp;"" ""&amp; OccupancyUnits,'Tenant Occupancy'!ZB$5:ZB23}),INDEX(ARRAYFORMULA({OccupancyAdd"&amp;"resses&amp;"" ""&amp; OccupancyUnits,'Tenant Occupancy'!ZB$5:ZB23}),0,2)&lt;&gt;""""),2,FALSE),IF(ZA12=TODAY(),""Today"",)))))"),"")</f>
        <v/>
      </c>
      <c r="ZB15" s="3" t="str">
        <f>IFERROR(__xludf.DUMMYFUNCTION("IF(ISBLANK($A15),, IF((ARRAYFORMULA(SUM(COUNTIFS(OccupancyAddresses,$A15,OccupancyUnits, $B15, 'Tenant Occupancy'!ZC$5:ZC23,{""&gt;0"",""Occupied"",""Late""}))))&gt;1,""Multiple Bookings"", IF(SUMIFS( 'Tenant Occupancy'!ZC$5:ZC23,OccupancyUnits,$B15,OccupancyAd"&amp;"dresses,$A15)&gt;0,SUMIFS('Tenant Occupancy'!ZC$5:ZC23,OccupancyUnits,$B15,OccupancyAddresses,$A15),IFERROR(VLOOKUP($A15&amp;"" ""&amp;$B15, FILTER(ARRAYFORMULA({OccupancyAddresses&amp;"" ""&amp; OccupancyUnits,'Tenant Occupancy'!ZC$5:ZC23}),INDEX(ARRAYFORMULA({OccupancyAdd"&amp;"resses&amp;"" ""&amp; OccupancyUnits,'Tenant Occupancy'!ZC$5:ZC23}),0,2)&lt;&gt;""""),2,FALSE),IF(ZB12=TODAY(),""Today"",)))))"),"")</f>
        <v/>
      </c>
      <c r="ZC15" s="3" t="str">
        <f>IFERROR(__xludf.DUMMYFUNCTION("IF(ISBLANK($A15),, IF((ARRAYFORMULA(SUM(COUNTIFS(OccupancyAddresses,$A15,OccupancyUnits, $B15, 'Tenant Occupancy'!ZD$5:ZD23,{""&gt;0"",""Occupied"",""Late""}))))&gt;1,""Multiple Bookings"", IF(SUMIFS( 'Tenant Occupancy'!ZD$5:ZD23,OccupancyUnits,$B15,OccupancyAd"&amp;"dresses,$A15)&gt;0,SUMIFS('Tenant Occupancy'!ZD$5:ZD23,OccupancyUnits,$B15,OccupancyAddresses,$A15),IFERROR(VLOOKUP($A15&amp;"" ""&amp;$B15, FILTER(ARRAYFORMULA({OccupancyAddresses&amp;"" ""&amp; OccupancyUnits,'Tenant Occupancy'!ZD$5:ZD23}),INDEX(ARRAYFORMULA({OccupancyAdd"&amp;"resses&amp;"" ""&amp; OccupancyUnits,'Tenant Occupancy'!ZD$5:ZD23}),0,2)&lt;&gt;""""),2,FALSE),IF(ZC12=TODAY(),""Today"",)))))"),"")</f>
        <v/>
      </c>
      <c r="ZD15" s="3" t="str">
        <f>IFERROR(__xludf.DUMMYFUNCTION("IF(ISBLANK($A15),, IF((ARRAYFORMULA(SUM(COUNTIFS(OccupancyAddresses,$A15,OccupancyUnits, $B15, 'Tenant Occupancy'!ZE$5:ZE23,{""&gt;0"",""Occupied"",""Late""}))))&gt;1,""Multiple Bookings"", IF(SUMIFS( 'Tenant Occupancy'!ZE$5:ZE23,OccupancyUnits,$B15,OccupancyAd"&amp;"dresses,$A15)&gt;0,SUMIFS('Tenant Occupancy'!ZE$5:ZE23,OccupancyUnits,$B15,OccupancyAddresses,$A15),IFERROR(VLOOKUP($A15&amp;"" ""&amp;$B15, FILTER(ARRAYFORMULA({OccupancyAddresses&amp;"" ""&amp; OccupancyUnits,'Tenant Occupancy'!ZE$5:ZE23}),INDEX(ARRAYFORMULA({OccupancyAdd"&amp;"resses&amp;"" ""&amp; OccupancyUnits,'Tenant Occupancy'!ZE$5:ZE23}),0,2)&lt;&gt;""""),2,FALSE),IF(ZD12=TODAY(),""Today"",)))))"),"")</f>
        <v/>
      </c>
      <c r="ZE15" s="3" t="str">
        <f>IFERROR(__xludf.DUMMYFUNCTION("IF(ISBLANK($A15),, IF((ARRAYFORMULA(SUM(COUNTIFS(OccupancyAddresses,$A15,OccupancyUnits, $B15, 'Tenant Occupancy'!ZF$5:ZF23,{""&gt;0"",""Occupied"",""Late""}))))&gt;1,""Multiple Bookings"", IF(SUMIFS( 'Tenant Occupancy'!ZF$5:ZF23,OccupancyUnits,$B15,OccupancyAd"&amp;"dresses,$A15)&gt;0,SUMIFS('Tenant Occupancy'!ZF$5:ZF23,OccupancyUnits,$B15,OccupancyAddresses,$A15),IFERROR(VLOOKUP($A15&amp;"" ""&amp;$B15, FILTER(ARRAYFORMULA({OccupancyAddresses&amp;"" ""&amp; OccupancyUnits,'Tenant Occupancy'!ZF$5:ZF23}),INDEX(ARRAYFORMULA({OccupancyAdd"&amp;"resses&amp;"" ""&amp; OccupancyUnits,'Tenant Occupancy'!ZF$5:ZF23}),0,2)&lt;&gt;""""),2,FALSE),IF(ZE12=TODAY(),""Today"",)))))"),"")</f>
        <v/>
      </c>
      <c r="ZF15" s="3" t="str">
        <f>IFERROR(__xludf.DUMMYFUNCTION("IF(ISBLANK($A15),, IF((ARRAYFORMULA(SUM(COUNTIFS(OccupancyAddresses,$A15,OccupancyUnits, $B15, 'Tenant Occupancy'!ZG$5:ZG23,{""&gt;0"",""Occupied"",""Late""}))))&gt;1,""Multiple Bookings"", IF(SUMIFS( 'Tenant Occupancy'!ZG$5:ZG23,OccupancyUnits,$B15,OccupancyAd"&amp;"dresses,$A15)&gt;0,SUMIFS('Tenant Occupancy'!ZG$5:ZG23,OccupancyUnits,$B15,OccupancyAddresses,$A15),IFERROR(VLOOKUP($A15&amp;"" ""&amp;$B15, FILTER(ARRAYFORMULA({OccupancyAddresses&amp;"" ""&amp; OccupancyUnits,'Tenant Occupancy'!ZG$5:ZG23}),INDEX(ARRAYFORMULA({OccupancyAdd"&amp;"resses&amp;"" ""&amp; OccupancyUnits,'Tenant Occupancy'!ZG$5:ZG23}),0,2)&lt;&gt;""""),2,FALSE),IF(ZF12=TODAY(),""Today"",)))))"),"")</f>
        <v/>
      </c>
      <c r="ZG15" s="3" t="str">
        <f>IFERROR(__xludf.DUMMYFUNCTION("IF(ISBLANK($A15),, IF((ARRAYFORMULA(SUM(COUNTIFS(OccupancyAddresses,$A15,OccupancyUnits, $B15, 'Tenant Occupancy'!ZH$5:ZH23,{""&gt;0"",""Occupied"",""Late""}))))&gt;1,""Multiple Bookings"", IF(SUMIFS( 'Tenant Occupancy'!ZH$5:ZH23,OccupancyUnits,$B15,OccupancyAd"&amp;"dresses,$A15)&gt;0,SUMIFS('Tenant Occupancy'!ZH$5:ZH23,OccupancyUnits,$B15,OccupancyAddresses,$A15),IFERROR(VLOOKUP($A15&amp;"" ""&amp;$B15, FILTER(ARRAYFORMULA({OccupancyAddresses&amp;"" ""&amp; OccupancyUnits,'Tenant Occupancy'!ZH$5:ZH23}),INDEX(ARRAYFORMULA({OccupancyAdd"&amp;"resses&amp;"" ""&amp; OccupancyUnits,'Tenant Occupancy'!ZH$5:ZH23}),0,2)&lt;&gt;""""),2,FALSE),IF(ZG12=TODAY(),""Today"",)))))"),"")</f>
        <v/>
      </c>
      <c r="ZH15" s="3" t="str">
        <f>IFERROR(__xludf.DUMMYFUNCTION("IF(ISBLANK($A15),, IF((ARRAYFORMULA(SUM(COUNTIFS(OccupancyAddresses,$A15,OccupancyUnits, $B15, 'Tenant Occupancy'!ZI$5:ZI23,{""&gt;0"",""Occupied"",""Late""}))))&gt;1,""Multiple Bookings"", IF(SUMIFS( 'Tenant Occupancy'!ZI$5:ZI23,OccupancyUnits,$B15,OccupancyAd"&amp;"dresses,$A15)&gt;0,SUMIFS('Tenant Occupancy'!ZI$5:ZI23,OccupancyUnits,$B15,OccupancyAddresses,$A15),IFERROR(VLOOKUP($A15&amp;"" ""&amp;$B15, FILTER(ARRAYFORMULA({OccupancyAddresses&amp;"" ""&amp; OccupancyUnits,'Tenant Occupancy'!ZI$5:ZI23}),INDEX(ARRAYFORMULA({OccupancyAdd"&amp;"resses&amp;"" ""&amp; OccupancyUnits,'Tenant Occupancy'!ZI$5:ZI23}),0,2)&lt;&gt;""""),2,FALSE),IF(ZH12=TODAY(),""Today"",)))))"),"")</f>
        <v/>
      </c>
      <c r="ZI15" s="3" t="str">
        <f>IFERROR(__xludf.DUMMYFUNCTION("IF(ISBLANK($A15),, IF((ARRAYFORMULA(SUM(COUNTIFS(OccupancyAddresses,$A15,OccupancyUnits, $B15, 'Tenant Occupancy'!ZJ$5:ZJ23,{""&gt;0"",""Occupied"",""Late""}))))&gt;1,""Multiple Bookings"", IF(SUMIFS( 'Tenant Occupancy'!ZJ$5:ZJ23,OccupancyUnits,$B15,OccupancyAd"&amp;"dresses,$A15)&gt;0,SUMIFS('Tenant Occupancy'!ZJ$5:ZJ23,OccupancyUnits,$B15,OccupancyAddresses,$A15),IFERROR(VLOOKUP($A15&amp;"" ""&amp;$B15, FILTER(ARRAYFORMULA({OccupancyAddresses&amp;"" ""&amp; OccupancyUnits,'Tenant Occupancy'!ZJ$5:ZJ23}),INDEX(ARRAYFORMULA({OccupancyAdd"&amp;"resses&amp;"" ""&amp; OccupancyUnits,'Tenant Occupancy'!ZJ$5:ZJ23}),0,2)&lt;&gt;""""),2,FALSE),IF(ZI12=TODAY(),""Today"",)))))"),"")</f>
        <v/>
      </c>
      <c r="ZJ15" s="3" t="str">
        <f>IFERROR(__xludf.DUMMYFUNCTION("IF(ISBLANK($A15),, IF((ARRAYFORMULA(SUM(COUNTIFS(OccupancyAddresses,$A15,OccupancyUnits, $B15, 'Tenant Occupancy'!ZK$5:ZK23,{""&gt;0"",""Occupied"",""Late""}))))&gt;1,""Multiple Bookings"", IF(SUMIFS( 'Tenant Occupancy'!ZK$5:ZK23,OccupancyUnits,$B15,OccupancyAd"&amp;"dresses,$A15)&gt;0,SUMIFS('Tenant Occupancy'!ZK$5:ZK23,OccupancyUnits,$B15,OccupancyAddresses,$A15),IFERROR(VLOOKUP($A15&amp;"" ""&amp;$B15, FILTER(ARRAYFORMULA({OccupancyAddresses&amp;"" ""&amp; OccupancyUnits,'Tenant Occupancy'!ZK$5:ZK23}),INDEX(ARRAYFORMULA({OccupancyAdd"&amp;"resses&amp;"" ""&amp; OccupancyUnits,'Tenant Occupancy'!ZK$5:ZK23}),0,2)&lt;&gt;""""),2,FALSE),IF(ZJ12=TODAY(),""Today"",)))))"),"")</f>
        <v/>
      </c>
      <c r="ZK15" s="3" t="str">
        <f>IFERROR(__xludf.DUMMYFUNCTION("IF(ISBLANK($A15),, IF((ARRAYFORMULA(SUM(COUNTIFS(OccupancyAddresses,$A15,OccupancyUnits, $B15, 'Tenant Occupancy'!ZL$5:ZL23,{""&gt;0"",""Occupied"",""Late""}))))&gt;1,""Multiple Bookings"", IF(SUMIFS( 'Tenant Occupancy'!ZL$5:ZL23,OccupancyUnits,$B15,OccupancyAd"&amp;"dresses,$A15)&gt;0,SUMIFS('Tenant Occupancy'!ZL$5:ZL23,OccupancyUnits,$B15,OccupancyAddresses,$A15),IFERROR(VLOOKUP($A15&amp;"" ""&amp;$B15, FILTER(ARRAYFORMULA({OccupancyAddresses&amp;"" ""&amp; OccupancyUnits,'Tenant Occupancy'!ZL$5:ZL23}),INDEX(ARRAYFORMULA({OccupancyAdd"&amp;"resses&amp;"" ""&amp; OccupancyUnits,'Tenant Occupancy'!ZL$5:ZL23}),0,2)&lt;&gt;""""),2,FALSE),IF(ZK12=TODAY(),""Today"",)))))"),"")</f>
        <v/>
      </c>
      <c r="ZL15" s="3" t="str">
        <f>IFERROR(__xludf.DUMMYFUNCTION("IF(ISBLANK($A15),, IF((ARRAYFORMULA(SUM(COUNTIFS(OccupancyAddresses,$A15,OccupancyUnits, $B15, 'Tenant Occupancy'!ZM$5:ZM23,{""&gt;0"",""Occupied"",""Late""}))))&gt;1,""Multiple Bookings"", IF(SUMIFS( 'Tenant Occupancy'!ZM$5:ZM23,OccupancyUnits,$B15,OccupancyAd"&amp;"dresses,$A15)&gt;0,SUMIFS('Tenant Occupancy'!ZM$5:ZM23,OccupancyUnits,$B15,OccupancyAddresses,$A15),IFERROR(VLOOKUP($A15&amp;"" ""&amp;$B15, FILTER(ARRAYFORMULA({OccupancyAddresses&amp;"" ""&amp; OccupancyUnits,'Tenant Occupancy'!ZM$5:ZM23}),INDEX(ARRAYFORMULA({OccupancyAdd"&amp;"resses&amp;"" ""&amp; OccupancyUnits,'Tenant Occupancy'!ZM$5:ZM23}),0,2)&lt;&gt;""""),2,FALSE),IF(ZL12=TODAY(),""Today"",)))))"),"")</f>
        <v/>
      </c>
      <c r="ZM15" s="3" t="str">
        <f>IFERROR(__xludf.DUMMYFUNCTION("IF(ISBLANK($A15),, IF((ARRAYFORMULA(SUM(COUNTIFS(OccupancyAddresses,$A15,OccupancyUnits, $B15, 'Tenant Occupancy'!ZN$5:ZN23,{""&gt;0"",""Occupied"",""Late""}))))&gt;1,""Multiple Bookings"", IF(SUMIFS( 'Tenant Occupancy'!ZN$5:ZN23,OccupancyUnits,$B15,OccupancyAd"&amp;"dresses,$A15)&gt;0,SUMIFS('Tenant Occupancy'!ZN$5:ZN23,OccupancyUnits,$B15,OccupancyAddresses,$A15),IFERROR(VLOOKUP($A15&amp;"" ""&amp;$B15, FILTER(ARRAYFORMULA({OccupancyAddresses&amp;"" ""&amp; OccupancyUnits,'Tenant Occupancy'!ZN$5:ZN23}),INDEX(ARRAYFORMULA({OccupancyAdd"&amp;"resses&amp;"" ""&amp; OccupancyUnits,'Tenant Occupancy'!ZN$5:ZN23}),0,2)&lt;&gt;""""),2,FALSE),IF(ZM12=TODAY(),""Today"",)))))"),"")</f>
        <v/>
      </c>
      <c r="ZN15" s="3" t="str">
        <f>IFERROR(__xludf.DUMMYFUNCTION("IF(ISBLANK($A15),, IF((ARRAYFORMULA(SUM(COUNTIFS(OccupancyAddresses,$A15,OccupancyUnits, $B15, 'Tenant Occupancy'!ZO$5:ZO23,{""&gt;0"",""Occupied"",""Late""}))))&gt;1,""Multiple Bookings"", IF(SUMIFS( 'Tenant Occupancy'!ZO$5:ZO23,OccupancyUnits,$B15,OccupancyAd"&amp;"dresses,$A15)&gt;0,SUMIFS('Tenant Occupancy'!ZO$5:ZO23,OccupancyUnits,$B15,OccupancyAddresses,$A15),IFERROR(VLOOKUP($A15&amp;"" ""&amp;$B15, FILTER(ARRAYFORMULA({OccupancyAddresses&amp;"" ""&amp; OccupancyUnits,'Tenant Occupancy'!ZO$5:ZO23}),INDEX(ARRAYFORMULA({OccupancyAdd"&amp;"resses&amp;"" ""&amp; OccupancyUnits,'Tenant Occupancy'!ZO$5:ZO23}),0,2)&lt;&gt;""""),2,FALSE),IF(ZN12=TODAY(),""Today"",)))))"),"")</f>
        <v/>
      </c>
      <c r="ZO15" s="3" t="str">
        <f>IFERROR(__xludf.DUMMYFUNCTION("IF(ISBLANK($A15),, IF((ARRAYFORMULA(SUM(COUNTIFS(OccupancyAddresses,$A15,OccupancyUnits, $B15, 'Tenant Occupancy'!ZP$5:ZP23,{""&gt;0"",""Occupied"",""Late""}))))&gt;1,""Multiple Bookings"", IF(SUMIFS( 'Tenant Occupancy'!ZP$5:ZP23,OccupancyUnits,$B15,OccupancyAd"&amp;"dresses,$A15)&gt;0,SUMIFS('Tenant Occupancy'!ZP$5:ZP23,OccupancyUnits,$B15,OccupancyAddresses,$A15),IFERROR(VLOOKUP($A15&amp;"" ""&amp;$B15, FILTER(ARRAYFORMULA({OccupancyAddresses&amp;"" ""&amp; OccupancyUnits,'Tenant Occupancy'!ZP$5:ZP23}),INDEX(ARRAYFORMULA({OccupancyAdd"&amp;"resses&amp;"" ""&amp; OccupancyUnits,'Tenant Occupancy'!ZP$5:ZP23}),0,2)&lt;&gt;""""),2,FALSE),IF(ZO12=TODAY(),""Today"",)))))"),"")</f>
        <v/>
      </c>
      <c r="ZP15" s="3" t="str">
        <f>IFERROR(__xludf.DUMMYFUNCTION("IF(ISBLANK($A15),, IF((ARRAYFORMULA(SUM(COUNTIFS(OccupancyAddresses,$A15,OccupancyUnits, $B15, 'Tenant Occupancy'!ZQ$5:ZQ23,{""&gt;0"",""Occupied"",""Late""}))))&gt;1,""Multiple Bookings"", IF(SUMIFS( 'Tenant Occupancy'!ZQ$5:ZQ23,OccupancyUnits,$B15,OccupancyAd"&amp;"dresses,$A15)&gt;0,SUMIFS('Tenant Occupancy'!ZQ$5:ZQ23,OccupancyUnits,$B15,OccupancyAddresses,$A15),IFERROR(VLOOKUP($A15&amp;"" ""&amp;$B15, FILTER(ARRAYFORMULA({OccupancyAddresses&amp;"" ""&amp; OccupancyUnits,'Tenant Occupancy'!ZQ$5:ZQ23}),INDEX(ARRAYFORMULA({OccupancyAdd"&amp;"resses&amp;"" ""&amp; OccupancyUnits,'Tenant Occupancy'!ZQ$5:ZQ23}),0,2)&lt;&gt;""""),2,FALSE),IF(ZP12=TODAY(),""Today"",)))))"),"")</f>
        <v/>
      </c>
      <c r="ZQ15" s="3" t="str">
        <f>IFERROR(__xludf.DUMMYFUNCTION("IF(ISBLANK($A15),, IF((ARRAYFORMULA(SUM(COUNTIFS(OccupancyAddresses,$A15,OccupancyUnits, $B15, 'Tenant Occupancy'!ZR$5:ZR23,{""&gt;0"",""Occupied"",""Late""}))))&gt;1,""Multiple Bookings"", IF(SUMIFS( 'Tenant Occupancy'!ZR$5:ZR23,OccupancyUnits,$B15,OccupancyAd"&amp;"dresses,$A15)&gt;0,SUMIFS('Tenant Occupancy'!ZR$5:ZR23,OccupancyUnits,$B15,OccupancyAddresses,$A15),IFERROR(VLOOKUP($A15&amp;"" ""&amp;$B15, FILTER(ARRAYFORMULA({OccupancyAddresses&amp;"" ""&amp; OccupancyUnits,'Tenant Occupancy'!ZR$5:ZR23}),INDEX(ARRAYFORMULA({OccupancyAdd"&amp;"resses&amp;"" ""&amp; OccupancyUnits,'Tenant Occupancy'!ZR$5:ZR23}),0,2)&lt;&gt;""""),2,FALSE),IF(ZQ12=TODAY(),""Today"",)))))"),"")</f>
        <v/>
      </c>
      <c r="ZR15" s="3" t="str">
        <f>IFERROR(__xludf.DUMMYFUNCTION("IF(ISBLANK($A15),, IF((ARRAYFORMULA(SUM(COUNTIFS(OccupancyAddresses,$A15,OccupancyUnits, $B15, 'Tenant Occupancy'!ZS$5:ZS23,{""&gt;0"",""Occupied"",""Late""}))))&gt;1,""Multiple Bookings"", IF(SUMIFS( 'Tenant Occupancy'!ZS$5:ZS23,OccupancyUnits,$B15,OccupancyAd"&amp;"dresses,$A15)&gt;0,SUMIFS('Tenant Occupancy'!ZS$5:ZS23,OccupancyUnits,$B15,OccupancyAddresses,$A15),IFERROR(VLOOKUP($A15&amp;"" ""&amp;$B15, FILTER(ARRAYFORMULA({OccupancyAddresses&amp;"" ""&amp; OccupancyUnits,'Tenant Occupancy'!ZS$5:ZS23}),INDEX(ARRAYFORMULA({OccupancyAdd"&amp;"resses&amp;"" ""&amp; OccupancyUnits,'Tenant Occupancy'!ZS$5:ZS23}),0,2)&lt;&gt;""""),2,FALSE),IF(ZR12=TODAY(),""Today"",)))))"),"")</f>
        <v/>
      </c>
      <c r="ZS15" s="3" t="str">
        <f>IFERROR(__xludf.DUMMYFUNCTION("IF(ISBLANK($A15),, IF((ARRAYFORMULA(SUM(COUNTIFS(OccupancyAddresses,$A15,OccupancyUnits, $B15, 'Tenant Occupancy'!ZT$5:ZT23,{""&gt;0"",""Occupied"",""Late""}))))&gt;1,""Multiple Bookings"", IF(SUMIFS( 'Tenant Occupancy'!ZT$5:ZT23,OccupancyUnits,$B15,OccupancyAd"&amp;"dresses,$A15)&gt;0,SUMIFS('Tenant Occupancy'!ZT$5:ZT23,OccupancyUnits,$B15,OccupancyAddresses,$A15),IFERROR(VLOOKUP($A15&amp;"" ""&amp;$B15, FILTER(ARRAYFORMULA({OccupancyAddresses&amp;"" ""&amp; OccupancyUnits,'Tenant Occupancy'!ZT$5:ZT23}),INDEX(ARRAYFORMULA({OccupancyAdd"&amp;"resses&amp;"" ""&amp; OccupancyUnits,'Tenant Occupancy'!ZT$5:ZT23}),0,2)&lt;&gt;""""),2,FALSE),IF(ZS12=TODAY(),""Today"",)))))"),"")</f>
        <v/>
      </c>
      <c r="ZT15" s="3" t="str">
        <f>IFERROR(__xludf.DUMMYFUNCTION("IF(ISBLANK($A15),, IF((ARRAYFORMULA(SUM(COUNTIFS(OccupancyAddresses,$A15,OccupancyUnits, $B15, 'Tenant Occupancy'!ZU$5:ZU23,{""&gt;0"",""Occupied"",""Late""}))))&gt;1,""Multiple Bookings"", IF(SUMIFS( 'Tenant Occupancy'!ZU$5:ZU23,OccupancyUnits,$B15,OccupancyAd"&amp;"dresses,$A15)&gt;0,SUMIFS('Tenant Occupancy'!ZU$5:ZU23,OccupancyUnits,$B15,OccupancyAddresses,$A15),IFERROR(VLOOKUP($A15&amp;"" ""&amp;$B15, FILTER(ARRAYFORMULA({OccupancyAddresses&amp;"" ""&amp; OccupancyUnits,'Tenant Occupancy'!ZU$5:ZU23}),INDEX(ARRAYFORMULA({OccupancyAdd"&amp;"resses&amp;"" ""&amp; OccupancyUnits,'Tenant Occupancy'!ZU$5:ZU23}),0,2)&lt;&gt;""""),2,FALSE),IF(ZT12=TODAY(),""Today"",)))))"),"")</f>
        <v/>
      </c>
      <c r="ZU15" s="3" t="str">
        <f>IFERROR(__xludf.DUMMYFUNCTION("IF(ISBLANK($A15),, IF((ARRAYFORMULA(SUM(COUNTIFS(OccupancyAddresses,$A15,OccupancyUnits, $B15, 'Tenant Occupancy'!ZV$5:ZV23,{""&gt;0"",""Occupied"",""Late""}))))&gt;1,""Multiple Bookings"", IF(SUMIFS( 'Tenant Occupancy'!ZV$5:ZV23,OccupancyUnits,$B15,OccupancyAd"&amp;"dresses,$A15)&gt;0,SUMIFS('Tenant Occupancy'!ZV$5:ZV23,OccupancyUnits,$B15,OccupancyAddresses,$A15),IFERROR(VLOOKUP($A15&amp;"" ""&amp;$B15, FILTER(ARRAYFORMULA({OccupancyAddresses&amp;"" ""&amp; OccupancyUnits,'Tenant Occupancy'!ZV$5:ZV23}),INDEX(ARRAYFORMULA({OccupancyAdd"&amp;"resses&amp;"" ""&amp; OccupancyUnits,'Tenant Occupancy'!ZV$5:ZV23}),0,2)&lt;&gt;""""),2,FALSE),IF(ZU12=TODAY(),""Today"",)))))"),"")</f>
        <v/>
      </c>
      <c r="ZV15" s="3" t="str">
        <f>IFERROR(__xludf.DUMMYFUNCTION("IF(ISBLANK($A15),, IF((ARRAYFORMULA(SUM(COUNTIFS(OccupancyAddresses,$A15,OccupancyUnits, $B15, 'Tenant Occupancy'!ZW$5:ZW23,{""&gt;0"",""Occupied"",""Late""}))))&gt;1,""Multiple Bookings"", IF(SUMIFS( 'Tenant Occupancy'!ZW$5:ZW23,OccupancyUnits,$B15,OccupancyAd"&amp;"dresses,$A15)&gt;0,SUMIFS('Tenant Occupancy'!ZW$5:ZW23,OccupancyUnits,$B15,OccupancyAddresses,$A15),IFERROR(VLOOKUP($A15&amp;"" ""&amp;$B15, FILTER(ARRAYFORMULA({OccupancyAddresses&amp;"" ""&amp; OccupancyUnits,'Tenant Occupancy'!ZW$5:ZW23}),INDEX(ARRAYFORMULA({OccupancyAdd"&amp;"resses&amp;"" ""&amp; OccupancyUnits,'Tenant Occupancy'!ZW$5:ZW23}),0,2)&lt;&gt;""""),2,FALSE),IF(ZV12=TODAY(),""Today"",)))))"),"")</f>
        <v/>
      </c>
      <c r="ZW15" s="3" t="str">
        <f>IFERROR(__xludf.DUMMYFUNCTION("IF(ISBLANK($A15),, IF((ARRAYFORMULA(SUM(COUNTIFS(OccupancyAddresses,$A15,OccupancyUnits, $B15, 'Tenant Occupancy'!ZX$5:ZX23,{""&gt;0"",""Occupied"",""Late""}))))&gt;1,""Multiple Bookings"", IF(SUMIFS( 'Tenant Occupancy'!ZX$5:ZX23,OccupancyUnits,$B15,OccupancyAd"&amp;"dresses,$A15)&gt;0,SUMIFS('Tenant Occupancy'!ZX$5:ZX23,OccupancyUnits,$B15,OccupancyAddresses,$A15),IFERROR(VLOOKUP($A15&amp;"" ""&amp;$B15, FILTER(ARRAYFORMULA({OccupancyAddresses&amp;"" ""&amp; OccupancyUnits,'Tenant Occupancy'!ZX$5:ZX23}),INDEX(ARRAYFORMULA({OccupancyAdd"&amp;"resses&amp;"" ""&amp; OccupancyUnits,'Tenant Occupancy'!ZX$5:ZX23}),0,2)&lt;&gt;""""),2,FALSE),IF(ZW12=TODAY(),""Today"",)))))"),"")</f>
        <v/>
      </c>
      <c r="ZX15" s="3" t="str">
        <f>IFERROR(__xludf.DUMMYFUNCTION("IF(ISBLANK($A15),, IF((ARRAYFORMULA(SUM(COUNTIFS(OccupancyAddresses,$A15,OccupancyUnits, $B15, 'Tenant Occupancy'!ZY$5:ZY23,{""&gt;0"",""Occupied"",""Late""}))))&gt;1,""Multiple Bookings"", IF(SUMIFS( 'Tenant Occupancy'!ZY$5:ZY23,OccupancyUnits,$B15,OccupancyAd"&amp;"dresses,$A15)&gt;0,SUMIFS('Tenant Occupancy'!ZY$5:ZY23,OccupancyUnits,$B15,OccupancyAddresses,$A15),IFERROR(VLOOKUP($A15&amp;"" ""&amp;$B15, FILTER(ARRAYFORMULA({OccupancyAddresses&amp;"" ""&amp; OccupancyUnits,'Tenant Occupancy'!ZY$5:ZY23}),INDEX(ARRAYFORMULA({OccupancyAdd"&amp;"resses&amp;"" ""&amp; OccupancyUnits,'Tenant Occupancy'!ZY$5:ZY23}),0,2)&lt;&gt;""""),2,FALSE),IF(ZX12=TODAY(),""Today"",)))))"),"")</f>
        <v/>
      </c>
      <c r="ZY15" s="3" t="str">
        <f>IFERROR(__xludf.DUMMYFUNCTION("IF(ISBLANK($A15),, IF((ARRAYFORMULA(SUM(COUNTIFS(OccupancyAddresses,$A15,OccupancyUnits, $B15, 'Tenant Occupancy'!ZZ$5:ZZ23,{""&gt;0"",""Occupied"",""Late""}))))&gt;1,""Multiple Bookings"", IF(SUMIFS( 'Tenant Occupancy'!ZZ$5:ZZ23,OccupancyUnits,$B15,OccupancyAd"&amp;"dresses,$A15)&gt;0,SUMIFS('Tenant Occupancy'!ZZ$5:ZZ23,OccupancyUnits,$B15,OccupancyAddresses,$A15),IFERROR(VLOOKUP($A15&amp;"" ""&amp;$B15, FILTER(ARRAYFORMULA({OccupancyAddresses&amp;"" ""&amp; OccupancyUnits,'Tenant Occupancy'!ZZ$5:ZZ23}),INDEX(ARRAYFORMULA({OccupancyAdd"&amp;"resses&amp;"" ""&amp; OccupancyUnits,'Tenant Occupancy'!ZZ$5:ZZ23}),0,2)&lt;&gt;""""),2,FALSE),IF(ZY12=TODAY(),""Today"",)))))"),"")</f>
        <v/>
      </c>
      <c r="ZZ15" s="3" t="str">
        <f>IFERROR(__xludf.DUMMYFUNCTION("IF(ISBLANK($A15),, IF((ARRAYFORMULA(SUM(COUNTIFS(OccupancyAddresses,$A15,OccupancyUnits, $B15, 'Tenant Occupancy'!AAA$5:AAA23,{""&gt;0"",""Occupied"",""Late""}))))&gt;1,""Multiple Bookings"", IF(SUMIFS( 'Tenant Occupancy'!AAA$5:AAA23,OccupancyUnits,$B15,Occupan"&amp;"cyAddresses,$A15)&gt;0,SUMIFS('Tenant Occupancy'!AAA$5:AAA23,OccupancyUnits,$B15,OccupancyAddresses,$A15),IFERROR(VLOOKUP($A15&amp;"" ""&amp;$B15, FILTER(ARRAYFORMULA({OccupancyAddresses&amp;"" ""&amp; OccupancyUnits,'Tenant Occupancy'!AAA$5:AAA23}),INDEX(ARRAYFORMULA({Occu"&amp;"pancyAddresses&amp;"" ""&amp; OccupancyUnits,'Tenant Occupancy'!AAA$5:AAA23}),0,2)&lt;&gt;""""),2,FALSE),IF(ZZ12=TODAY(),""Today"",)))))"),"")</f>
        <v/>
      </c>
      <c r="AAA15" s="3" t="str">
        <f>IFERROR(__xludf.DUMMYFUNCTION("IF(ISBLANK($A15),, IF((ARRAYFORMULA(SUM(COUNTIFS(OccupancyAddresses,$A15,OccupancyUnits, $B15, 'Tenant Occupancy'!AAB$5:AAB23,{""&gt;0"",""Occupied"",""Late""}))))&gt;1,""Multiple Bookings"", IF(SUMIFS( 'Tenant Occupancy'!AAB$5:AAB23,OccupancyUnits,$B15,Occupan"&amp;"cyAddresses,$A15)&gt;0,SUMIFS('Tenant Occupancy'!AAB$5:AAB23,OccupancyUnits,$B15,OccupancyAddresses,$A15),IFERROR(VLOOKUP($A15&amp;"" ""&amp;$B15, FILTER(ARRAYFORMULA({OccupancyAddresses&amp;"" ""&amp; OccupancyUnits,'Tenant Occupancy'!AAB$5:AAB23}),INDEX(ARRAYFORMULA({Occu"&amp;"pancyAddresses&amp;"" ""&amp; OccupancyUnits,'Tenant Occupancy'!AAB$5:AAB23}),0,2)&lt;&gt;""""),2,FALSE),IF(AAA12=TODAY(),""Today"",)))))"),"")</f>
        <v/>
      </c>
      <c r="AAB15" s="3" t="str">
        <f>IFERROR(__xludf.DUMMYFUNCTION("IF(ISBLANK($A15),, IF((ARRAYFORMULA(SUM(COUNTIFS(OccupancyAddresses,$A15,OccupancyUnits, $B15, 'Tenant Occupancy'!AAC$5:AAC23,{""&gt;0"",""Occupied"",""Late""}))))&gt;1,""Multiple Bookings"", IF(SUMIFS( 'Tenant Occupancy'!AAC$5:AAC23,OccupancyUnits,$B15,Occupan"&amp;"cyAddresses,$A15)&gt;0,SUMIFS('Tenant Occupancy'!AAC$5:AAC23,OccupancyUnits,$B15,OccupancyAddresses,$A15),IFERROR(VLOOKUP($A15&amp;"" ""&amp;$B15, FILTER(ARRAYFORMULA({OccupancyAddresses&amp;"" ""&amp; OccupancyUnits,'Tenant Occupancy'!AAC$5:AAC23}),INDEX(ARRAYFORMULA({Occu"&amp;"pancyAddresses&amp;"" ""&amp; OccupancyUnits,'Tenant Occupancy'!AAC$5:AAC23}),0,2)&lt;&gt;""""),2,FALSE),IF(AAB12=TODAY(),""Today"",)))))"),"")</f>
        <v/>
      </c>
      <c r="AAC15" s="3" t="str">
        <f>IFERROR(__xludf.DUMMYFUNCTION("IF(ISBLANK($A15),, IF((ARRAYFORMULA(SUM(COUNTIFS(OccupancyAddresses,$A15,OccupancyUnits, $B15, 'Tenant Occupancy'!AAD$5:AAD23,{""&gt;0"",""Occupied"",""Late""}))))&gt;1,""Multiple Bookings"", IF(SUMIFS( 'Tenant Occupancy'!AAD$5:AAD23,OccupancyUnits,$B15,Occupan"&amp;"cyAddresses,$A15)&gt;0,SUMIFS('Tenant Occupancy'!AAD$5:AAD23,OccupancyUnits,$B15,OccupancyAddresses,$A15),IFERROR(VLOOKUP($A15&amp;"" ""&amp;$B15, FILTER(ARRAYFORMULA({OccupancyAddresses&amp;"" ""&amp; OccupancyUnits,'Tenant Occupancy'!AAD$5:AAD23}),INDEX(ARRAYFORMULA({Occu"&amp;"pancyAddresses&amp;"" ""&amp; OccupancyUnits,'Tenant Occupancy'!AAD$5:AAD23}),0,2)&lt;&gt;""""),2,FALSE),IF(AAC12=TODAY(),""Today"",)))))"),"")</f>
        <v/>
      </c>
      <c r="AAD15" s="3" t="str">
        <f>IFERROR(__xludf.DUMMYFUNCTION("IF(ISBLANK($A15),, IF((ARRAYFORMULA(SUM(COUNTIFS(OccupancyAddresses,$A15,OccupancyUnits, $B15, 'Tenant Occupancy'!AAE$5:AAE23,{""&gt;0"",""Occupied"",""Late""}))))&gt;1,""Multiple Bookings"", IF(SUMIFS( 'Tenant Occupancy'!AAE$5:AAE23,OccupancyUnits,$B15,Occupan"&amp;"cyAddresses,$A15)&gt;0,SUMIFS('Tenant Occupancy'!AAE$5:AAE23,OccupancyUnits,$B15,OccupancyAddresses,$A15),IFERROR(VLOOKUP($A15&amp;"" ""&amp;$B15, FILTER(ARRAYFORMULA({OccupancyAddresses&amp;"" ""&amp; OccupancyUnits,'Tenant Occupancy'!AAE$5:AAE23}),INDEX(ARRAYFORMULA({Occu"&amp;"pancyAddresses&amp;"" ""&amp; OccupancyUnits,'Tenant Occupancy'!AAE$5:AAE23}),0,2)&lt;&gt;""""),2,FALSE),IF(AAD12=TODAY(),""Today"",)))))"),"")</f>
        <v/>
      </c>
      <c r="AAE15" s="3" t="str">
        <f>IFERROR(__xludf.DUMMYFUNCTION("IF(ISBLANK($A15),, IF((ARRAYFORMULA(SUM(COUNTIFS(OccupancyAddresses,$A15,OccupancyUnits, $B15, 'Tenant Occupancy'!AAF$5:AAF23,{""&gt;0"",""Occupied"",""Late""}))))&gt;1,""Multiple Bookings"", IF(SUMIFS( 'Tenant Occupancy'!AAF$5:AAF23,OccupancyUnits,$B15,Occupan"&amp;"cyAddresses,$A15)&gt;0,SUMIFS('Tenant Occupancy'!AAF$5:AAF23,OccupancyUnits,$B15,OccupancyAddresses,$A15),IFERROR(VLOOKUP($A15&amp;"" ""&amp;$B15, FILTER(ARRAYFORMULA({OccupancyAddresses&amp;"" ""&amp; OccupancyUnits,'Tenant Occupancy'!AAF$5:AAF23}),INDEX(ARRAYFORMULA({Occu"&amp;"pancyAddresses&amp;"" ""&amp; OccupancyUnits,'Tenant Occupancy'!AAF$5:AAF23}),0,2)&lt;&gt;""""),2,FALSE),IF(AAE12=TODAY(),""Today"",)))))"),"")</f>
        <v/>
      </c>
      <c r="AAF15" s="3" t="str">
        <f>IFERROR(__xludf.DUMMYFUNCTION("IF(ISBLANK($A15),, IF((ARRAYFORMULA(SUM(COUNTIFS(OccupancyAddresses,$A15,OccupancyUnits, $B15, 'Tenant Occupancy'!AAG$5:AAG23,{""&gt;0"",""Occupied"",""Late""}))))&gt;1,""Multiple Bookings"", IF(SUMIFS( 'Tenant Occupancy'!AAG$5:AAG23,OccupancyUnits,$B15,Occupan"&amp;"cyAddresses,$A15)&gt;0,SUMIFS('Tenant Occupancy'!AAG$5:AAG23,OccupancyUnits,$B15,OccupancyAddresses,$A15),IFERROR(VLOOKUP($A15&amp;"" ""&amp;$B15, FILTER(ARRAYFORMULA({OccupancyAddresses&amp;"" ""&amp; OccupancyUnits,'Tenant Occupancy'!AAG$5:AAG23}),INDEX(ARRAYFORMULA({Occu"&amp;"pancyAddresses&amp;"" ""&amp; OccupancyUnits,'Tenant Occupancy'!AAG$5:AAG23}),0,2)&lt;&gt;""""),2,FALSE),IF(AAF12=TODAY(),""Today"",)))))"),"")</f>
        <v/>
      </c>
      <c r="AAG15" s="3" t="str">
        <f>IFERROR(__xludf.DUMMYFUNCTION("IF(ISBLANK($A15),, IF((ARRAYFORMULA(SUM(COUNTIFS(OccupancyAddresses,$A15,OccupancyUnits, $B15, 'Tenant Occupancy'!AAH$5:AAH23,{""&gt;0"",""Occupied"",""Late""}))))&gt;1,""Multiple Bookings"", IF(SUMIFS( 'Tenant Occupancy'!AAH$5:AAH23,OccupancyUnits,$B15,Occupan"&amp;"cyAddresses,$A15)&gt;0,SUMIFS('Tenant Occupancy'!AAH$5:AAH23,OccupancyUnits,$B15,OccupancyAddresses,$A15),IFERROR(VLOOKUP($A15&amp;"" ""&amp;$B15, FILTER(ARRAYFORMULA({OccupancyAddresses&amp;"" ""&amp; OccupancyUnits,'Tenant Occupancy'!AAH$5:AAH23}),INDEX(ARRAYFORMULA({Occu"&amp;"pancyAddresses&amp;"" ""&amp; OccupancyUnits,'Tenant Occupancy'!AAH$5:AAH23}),0,2)&lt;&gt;""""),2,FALSE),IF(AAG12=TODAY(),""Today"",)))))"),"")</f>
        <v/>
      </c>
      <c r="AAH15" s="3" t="str">
        <f>IFERROR(__xludf.DUMMYFUNCTION("IF(ISBLANK($A15),, IF((ARRAYFORMULA(SUM(COUNTIFS(OccupancyAddresses,$A15,OccupancyUnits, $B15, 'Tenant Occupancy'!AAI$5:AAI23,{""&gt;0"",""Occupied"",""Late""}))))&gt;1,""Multiple Bookings"", IF(SUMIFS( 'Tenant Occupancy'!AAI$5:AAI23,OccupancyUnits,$B15,Occupan"&amp;"cyAddresses,$A15)&gt;0,SUMIFS('Tenant Occupancy'!AAI$5:AAI23,OccupancyUnits,$B15,OccupancyAddresses,$A15),IFERROR(VLOOKUP($A15&amp;"" ""&amp;$B15, FILTER(ARRAYFORMULA({OccupancyAddresses&amp;"" ""&amp; OccupancyUnits,'Tenant Occupancy'!AAI$5:AAI23}),INDEX(ARRAYFORMULA({Occu"&amp;"pancyAddresses&amp;"" ""&amp; OccupancyUnits,'Tenant Occupancy'!AAI$5:AAI23}),0,2)&lt;&gt;""""),2,FALSE),IF(AAH12=TODAY(),""Today"",)))))"),"")</f>
        <v/>
      </c>
      <c r="AAI15" s="3" t="str">
        <f>IFERROR(__xludf.DUMMYFUNCTION("IF(ISBLANK($A15),, IF((ARRAYFORMULA(SUM(COUNTIFS(OccupancyAddresses,$A15,OccupancyUnits, $B15, 'Tenant Occupancy'!AAJ$5:AAJ23,{""&gt;0"",""Occupied"",""Late""}))))&gt;1,""Multiple Bookings"", IF(SUMIFS( 'Tenant Occupancy'!AAJ$5:AAJ23,OccupancyUnits,$B15,Occupan"&amp;"cyAddresses,$A15)&gt;0,SUMIFS('Tenant Occupancy'!AAJ$5:AAJ23,OccupancyUnits,$B15,OccupancyAddresses,$A15),IFERROR(VLOOKUP($A15&amp;"" ""&amp;$B15, FILTER(ARRAYFORMULA({OccupancyAddresses&amp;"" ""&amp; OccupancyUnits,'Tenant Occupancy'!AAJ$5:AAJ23}),INDEX(ARRAYFORMULA({Occu"&amp;"pancyAddresses&amp;"" ""&amp; OccupancyUnits,'Tenant Occupancy'!AAJ$5:AAJ23}),0,2)&lt;&gt;""""),2,FALSE),IF(AAI12=TODAY(),""Today"",)))))"),"")</f>
        <v/>
      </c>
      <c r="AAJ15" s="3" t="str">
        <f>IFERROR(__xludf.DUMMYFUNCTION("IF(ISBLANK($A15),, IF((ARRAYFORMULA(SUM(COUNTIFS(OccupancyAddresses,$A15,OccupancyUnits, $B15, 'Tenant Occupancy'!AAK$5:AAK23,{""&gt;0"",""Occupied"",""Late""}))))&gt;1,""Multiple Bookings"", IF(SUMIFS( 'Tenant Occupancy'!AAK$5:AAK23,OccupancyUnits,$B15,Occupan"&amp;"cyAddresses,$A15)&gt;0,SUMIFS('Tenant Occupancy'!AAK$5:AAK23,OccupancyUnits,$B15,OccupancyAddresses,$A15),IFERROR(VLOOKUP($A15&amp;"" ""&amp;$B15, FILTER(ARRAYFORMULA({OccupancyAddresses&amp;"" ""&amp; OccupancyUnits,'Tenant Occupancy'!AAK$5:AAK23}),INDEX(ARRAYFORMULA({Occu"&amp;"pancyAddresses&amp;"" ""&amp; OccupancyUnits,'Tenant Occupancy'!AAK$5:AAK23}),0,2)&lt;&gt;""""),2,FALSE),IF(AAJ12=TODAY(),""Today"",)))))"),"")</f>
        <v/>
      </c>
      <c r="AAK15" s="3" t="str">
        <f>IFERROR(__xludf.DUMMYFUNCTION("IF(ISBLANK($A15),, IF((ARRAYFORMULA(SUM(COUNTIFS(OccupancyAddresses,$A15,OccupancyUnits, $B15, 'Tenant Occupancy'!AAL$5:AAL23,{""&gt;0"",""Occupied"",""Late""}))))&gt;1,""Multiple Bookings"", IF(SUMIFS( 'Tenant Occupancy'!AAL$5:AAL23,OccupancyUnits,$B15,Occupan"&amp;"cyAddresses,$A15)&gt;0,SUMIFS('Tenant Occupancy'!AAL$5:AAL23,OccupancyUnits,$B15,OccupancyAddresses,$A15),IFERROR(VLOOKUP($A15&amp;"" ""&amp;$B15, FILTER(ARRAYFORMULA({OccupancyAddresses&amp;"" ""&amp; OccupancyUnits,'Tenant Occupancy'!AAL$5:AAL23}),INDEX(ARRAYFORMULA({Occu"&amp;"pancyAddresses&amp;"" ""&amp; OccupancyUnits,'Tenant Occupancy'!AAL$5:AAL23}),0,2)&lt;&gt;""""),2,FALSE),IF(AAK12=TODAY(),""Today"",)))))"),"")</f>
        <v/>
      </c>
      <c r="AAL15" s="3" t="str">
        <f>IFERROR(__xludf.DUMMYFUNCTION("IF(ISBLANK($A15),, IF((ARRAYFORMULA(SUM(COUNTIFS(OccupancyAddresses,$A15,OccupancyUnits, $B15, 'Tenant Occupancy'!AAM$5:AAM23,{""&gt;0"",""Occupied"",""Late""}))))&gt;1,""Multiple Bookings"", IF(SUMIFS( 'Tenant Occupancy'!AAM$5:AAM23,OccupancyUnits,$B15,Occupan"&amp;"cyAddresses,$A15)&gt;0,SUMIFS('Tenant Occupancy'!AAM$5:AAM23,OccupancyUnits,$B15,OccupancyAddresses,$A15),IFERROR(VLOOKUP($A15&amp;"" ""&amp;$B15, FILTER(ARRAYFORMULA({OccupancyAddresses&amp;"" ""&amp; OccupancyUnits,'Tenant Occupancy'!AAM$5:AAM23}),INDEX(ARRAYFORMULA({Occu"&amp;"pancyAddresses&amp;"" ""&amp; OccupancyUnits,'Tenant Occupancy'!AAM$5:AAM23}),0,2)&lt;&gt;""""),2,FALSE),IF(AAL12=TODAY(),""Today"",)))))"),"")</f>
        <v/>
      </c>
      <c r="AAM15" s="3" t="str">
        <f>IFERROR(__xludf.DUMMYFUNCTION("IF(ISBLANK($A15),, IF((ARRAYFORMULA(SUM(COUNTIFS(OccupancyAddresses,$A15,OccupancyUnits, $B15, 'Tenant Occupancy'!AAN$5:AAN23,{""&gt;0"",""Occupied"",""Late""}))))&gt;1,""Multiple Bookings"", IF(SUMIFS( 'Tenant Occupancy'!AAN$5:AAN23,OccupancyUnits,$B15,Occupan"&amp;"cyAddresses,$A15)&gt;0,SUMIFS('Tenant Occupancy'!AAN$5:AAN23,OccupancyUnits,$B15,OccupancyAddresses,$A15),IFERROR(VLOOKUP($A15&amp;"" ""&amp;$B15, FILTER(ARRAYFORMULA({OccupancyAddresses&amp;"" ""&amp; OccupancyUnits,'Tenant Occupancy'!AAN$5:AAN23}),INDEX(ARRAYFORMULA({Occu"&amp;"pancyAddresses&amp;"" ""&amp; OccupancyUnits,'Tenant Occupancy'!AAN$5:AAN23}),0,2)&lt;&gt;""""),2,FALSE),IF(AAM12=TODAY(),""Today"",)))))"),"")</f>
        <v/>
      </c>
      <c r="AAN15" s="3" t="str">
        <f>IFERROR(__xludf.DUMMYFUNCTION("IF(ISBLANK($A15),, IF((ARRAYFORMULA(SUM(COUNTIFS(OccupancyAddresses,$A15,OccupancyUnits, $B15, 'Tenant Occupancy'!AAO$5:AAO23,{""&gt;0"",""Occupied"",""Late""}))))&gt;1,""Multiple Bookings"", IF(SUMIFS( 'Tenant Occupancy'!AAO$5:AAO23,OccupancyUnits,$B15,Occupan"&amp;"cyAddresses,$A15)&gt;0,SUMIFS('Tenant Occupancy'!AAO$5:AAO23,OccupancyUnits,$B15,OccupancyAddresses,$A15),IFERROR(VLOOKUP($A15&amp;"" ""&amp;$B15, FILTER(ARRAYFORMULA({OccupancyAddresses&amp;"" ""&amp; OccupancyUnits,'Tenant Occupancy'!AAO$5:AAO23}),INDEX(ARRAYFORMULA({Occu"&amp;"pancyAddresses&amp;"" ""&amp; OccupancyUnits,'Tenant Occupancy'!AAO$5:AAO23}),0,2)&lt;&gt;""""),2,FALSE),IF(AAN12=TODAY(),""Today"",)))))"),"")</f>
        <v/>
      </c>
      <c r="AAO15" s="3" t="str">
        <f>IFERROR(__xludf.DUMMYFUNCTION("IF(ISBLANK($A15),, IF((ARRAYFORMULA(SUM(COUNTIFS(OccupancyAddresses,$A15,OccupancyUnits, $B15, 'Tenant Occupancy'!AAP$5:AAP23,{""&gt;0"",""Occupied"",""Late""}))))&gt;1,""Multiple Bookings"", IF(SUMIFS( 'Tenant Occupancy'!AAP$5:AAP23,OccupancyUnits,$B15,Occupan"&amp;"cyAddresses,$A15)&gt;0,SUMIFS('Tenant Occupancy'!AAP$5:AAP23,OccupancyUnits,$B15,OccupancyAddresses,$A15),IFERROR(VLOOKUP($A15&amp;"" ""&amp;$B15, FILTER(ARRAYFORMULA({OccupancyAddresses&amp;"" ""&amp; OccupancyUnits,'Tenant Occupancy'!AAP$5:AAP23}),INDEX(ARRAYFORMULA({Occu"&amp;"pancyAddresses&amp;"" ""&amp; OccupancyUnits,'Tenant Occupancy'!AAP$5:AAP23}),0,2)&lt;&gt;""""),2,FALSE),IF(AAO12=TODAY(),""Today"",)))))"),"")</f>
        <v/>
      </c>
      <c r="AAP15" s="3" t="str">
        <f>IFERROR(__xludf.DUMMYFUNCTION("IF(ISBLANK($A15),, IF((ARRAYFORMULA(SUM(COUNTIFS(OccupancyAddresses,$A15,OccupancyUnits, $B15, 'Tenant Occupancy'!AAQ$5:AAQ23,{""&gt;0"",""Occupied"",""Late""}))))&gt;1,""Multiple Bookings"", IF(SUMIFS( 'Tenant Occupancy'!AAQ$5:AAQ23,OccupancyUnits,$B15,Occupan"&amp;"cyAddresses,$A15)&gt;0,SUMIFS('Tenant Occupancy'!AAQ$5:AAQ23,OccupancyUnits,$B15,OccupancyAddresses,$A15),IFERROR(VLOOKUP($A15&amp;"" ""&amp;$B15, FILTER(ARRAYFORMULA({OccupancyAddresses&amp;"" ""&amp; OccupancyUnits,'Tenant Occupancy'!AAQ$5:AAQ23}),INDEX(ARRAYFORMULA({Occu"&amp;"pancyAddresses&amp;"" ""&amp; OccupancyUnits,'Tenant Occupancy'!AAQ$5:AAQ23}),0,2)&lt;&gt;""""),2,FALSE),IF(AAP12=TODAY(),""Today"",)))))"),"")</f>
        <v/>
      </c>
      <c r="AAQ15" s="3" t="str">
        <f>IFERROR(__xludf.DUMMYFUNCTION("IF(ISBLANK($A15),, IF((ARRAYFORMULA(SUM(COUNTIFS(OccupancyAddresses,$A15,OccupancyUnits, $B15, 'Tenant Occupancy'!AAR$5:AAR23,{""&gt;0"",""Occupied"",""Late""}))))&gt;1,""Multiple Bookings"", IF(SUMIFS( 'Tenant Occupancy'!AAR$5:AAR23,OccupancyUnits,$B15,Occupan"&amp;"cyAddresses,$A15)&gt;0,SUMIFS('Tenant Occupancy'!AAR$5:AAR23,OccupancyUnits,$B15,OccupancyAddresses,$A15),IFERROR(VLOOKUP($A15&amp;"" ""&amp;$B15, FILTER(ARRAYFORMULA({OccupancyAddresses&amp;"" ""&amp; OccupancyUnits,'Tenant Occupancy'!AAR$5:AAR23}),INDEX(ARRAYFORMULA({Occu"&amp;"pancyAddresses&amp;"" ""&amp; OccupancyUnits,'Tenant Occupancy'!AAR$5:AAR23}),0,2)&lt;&gt;""""),2,FALSE),IF(AAQ12=TODAY(),""Today"",)))))"),"")</f>
        <v/>
      </c>
      <c r="AAR15" s="3" t="str">
        <f>IFERROR(__xludf.DUMMYFUNCTION("IF(ISBLANK($A15),, IF((ARRAYFORMULA(SUM(COUNTIFS(OccupancyAddresses,$A15,OccupancyUnits, $B15, 'Tenant Occupancy'!AAS$5:AAS23,{""&gt;0"",""Occupied"",""Late""}))))&gt;1,""Multiple Bookings"", IF(SUMIFS( 'Tenant Occupancy'!AAS$5:AAS23,OccupancyUnits,$B15,Occupan"&amp;"cyAddresses,$A15)&gt;0,SUMIFS('Tenant Occupancy'!AAS$5:AAS23,OccupancyUnits,$B15,OccupancyAddresses,$A15),IFERROR(VLOOKUP($A15&amp;"" ""&amp;$B15, FILTER(ARRAYFORMULA({OccupancyAddresses&amp;"" ""&amp; OccupancyUnits,'Tenant Occupancy'!AAS$5:AAS23}),INDEX(ARRAYFORMULA({Occu"&amp;"pancyAddresses&amp;"" ""&amp; OccupancyUnits,'Tenant Occupancy'!AAS$5:AAS23}),0,2)&lt;&gt;""""),2,FALSE),IF(AAR12=TODAY(),""Today"",)))))"),"")</f>
        <v/>
      </c>
      <c r="AAS15" s="3" t="str">
        <f>IFERROR(__xludf.DUMMYFUNCTION("IF(ISBLANK($A15),, IF((ARRAYFORMULA(SUM(COUNTIFS(OccupancyAddresses,$A15,OccupancyUnits, $B15, 'Tenant Occupancy'!AAT$5:AAT23,{""&gt;0"",""Occupied"",""Late""}))))&gt;1,""Multiple Bookings"", IF(SUMIFS( 'Tenant Occupancy'!AAT$5:AAT23,OccupancyUnits,$B15,Occupan"&amp;"cyAddresses,$A15)&gt;0,SUMIFS('Tenant Occupancy'!AAT$5:AAT23,OccupancyUnits,$B15,OccupancyAddresses,$A15),IFERROR(VLOOKUP($A15&amp;"" ""&amp;$B15, FILTER(ARRAYFORMULA({OccupancyAddresses&amp;"" ""&amp; OccupancyUnits,'Tenant Occupancy'!AAT$5:AAT23}),INDEX(ARRAYFORMULA({Occu"&amp;"pancyAddresses&amp;"" ""&amp; OccupancyUnits,'Tenant Occupancy'!AAT$5:AAT23}),0,2)&lt;&gt;""""),2,FALSE),IF(AAS12=TODAY(),""Today"",)))))"),"")</f>
        <v/>
      </c>
      <c r="AAT15" s="3" t="str">
        <f>IFERROR(__xludf.DUMMYFUNCTION("IF(ISBLANK($A15),, IF((ARRAYFORMULA(SUM(COUNTIFS(OccupancyAddresses,$A15,OccupancyUnits, $B15, 'Tenant Occupancy'!AAU$5:AAU23,{""&gt;0"",""Occupied"",""Late""}))))&gt;1,""Multiple Bookings"", IF(SUMIFS( 'Tenant Occupancy'!AAU$5:AAU23,OccupancyUnits,$B15,Occupan"&amp;"cyAddresses,$A15)&gt;0,SUMIFS('Tenant Occupancy'!AAU$5:AAU23,OccupancyUnits,$B15,OccupancyAddresses,$A15),IFERROR(VLOOKUP($A15&amp;"" ""&amp;$B15, FILTER(ARRAYFORMULA({OccupancyAddresses&amp;"" ""&amp; OccupancyUnits,'Tenant Occupancy'!AAU$5:AAU23}),INDEX(ARRAYFORMULA({Occu"&amp;"pancyAddresses&amp;"" ""&amp; OccupancyUnits,'Tenant Occupancy'!AAU$5:AAU23}),0,2)&lt;&gt;""""),2,FALSE),IF(AAT12=TODAY(),""Today"",)))))"),"")</f>
        <v/>
      </c>
      <c r="AAU15" s="3" t="str">
        <f>IFERROR(__xludf.DUMMYFUNCTION("IF(ISBLANK($A15),, IF((ARRAYFORMULA(SUM(COUNTIFS(OccupancyAddresses,$A15,OccupancyUnits, $B15, 'Tenant Occupancy'!AAV$5:AAV23,{""&gt;0"",""Occupied"",""Late""}))))&gt;1,""Multiple Bookings"", IF(SUMIFS( 'Tenant Occupancy'!AAV$5:AAV23,OccupancyUnits,$B15,Occupan"&amp;"cyAddresses,$A15)&gt;0,SUMIFS('Tenant Occupancy'!AAV$5:AAV23,OccupancyUnits,$B15,OccupancyAddresses,$A15),IFERROR(VLOOKUP($A15&amp;"" ""&amp;$B15, FILTER(ARRAYFORMULA({OccupancyAddresses&amp;"" ""&amp; OccupancyUnits,'Tenant Occupancy'!AAV$5:AAV23}),INDEX(ARRAYFORMULA({Occu"&amp;"pancyAddresses&amp;"" ""&amp; OccupancyUnits,'Tenant Occupancy'!AAV$5:AAV23}),0,2)&lt;&gt;""""),2,FALSE),IF(AAU12=TODAY(),""Today"",)))))"),"")</f>
        <v/>
      </c>
      <c r="AAV15" s="3" t="str">
        <f>IFERROR(__xludf.DUMMYFUNCTION("IF(ISBLANK($A15),, IF((ARRAYFORMULA(SUM(COUNTIFS(OccupancyAddresses,$A15,OccupancyUnits, $B15, 'Tenant Occupancy'!AAW$5:AAW23,{""&gt;0"",""Occupied"",""Late""}))))&gt;1,""Multiple Bookings"", IF(SUMIFS( 'Tenant Occupancy'!AAW$5:AAW23,OccupancyUnits,$B15,Occupan"&amp;"cyAddresses,$A15)&gt;0,SUMIFS('Tenant Occupancy'!AAW$5:AAW23,OccupancyUnits,$B15,OccupancyAddresses,$A15),IFERROR(VLOOKUP($A15&amp;"" ""&amp;$B15, FILTER(ARRAYFORMULA({OccupancyAddresses&amp;"" ""&amp; OccupancyUnits,'Tenant Occupancy'!AAW$5:AAW23}),INDEX(ARRAYFORMULA({Occu"&amp;"pancyAddresses&amp;"" ""&amp; OccupancyUnits,'Tenant Occupancy'!AAW$5:AAW23}),0,2)&lt;&gt;""""),2,FALSE),IF(AAV12=TODAY(),""Today"",)))))"),"")</f>
        <v/>
      </c>
      <c r="AAW15" s="3" t="str">
        <f>IFERROR(__xludf.DUMMYFUNCTION("IF(ISBLANK($A15),, IF((ARRAYFORMULA(SUM(COUNTIFS(OccupancyAddresses,$A15,OccupancyUnits, $B15, 'Tenant Occupancy'!AAX$5:AAX23,{""&gt;0"",""Occupied"",""Late""}))))&gt;1,""Multiple Bookings"", IF(SUMIFS( 'Tenant Occupancy'!AAX$5:AAX23,OccupancyUnits,$B15,Occupan"&amp;"cyAddresses,$A15)&gt;0,SUMIFS('Tenant Occupancy'!AAX$5:AAX23,OccupancyUnits,$B15,OccupancyAddresses,$A15),IFERROR(VLOOKUP($A15&amp;"" ""&amp;$B15, FILTER(ARRAYFORMULA({OccupancyAddresses&amp;"" ""&amp; OccupancyUnits,'Tenant Occupancy'!AAX$5:AAX23}),INDEX(ARRAYFORMULA({Occu"&amp;"pancyAddresses&amp;"" ""&amp; OccupancyUnits,'Tenant Occupancy'!AAX$5:AAX23}),0,2)&lt;&gt;""""),2,FALSE),IF(AAW12=TODAY(),""Today"",)))))"),"")</f>
        <v/>
      </c>
      <c r="AAX15" s="3" t="str">
        <f>IFERROR(__xludf.DUMMYFUNCTION("IF(ISBLANK($A15),, IF((ARRAYFORMULA(SUM(COUNTIFS(OccupancyAddresses,$A15,OccupancyUnits, $B15, 'Tenant Occupancy'!AAY$5:AAY23,{""&gt;0"",""Occupied"",""Late""}))))&gt;1,""Multiple Bookings"", IF(SUMIFS( 'Tenant Occupancy'!AAY$5:AAY23,OccupancyUnits,$B15,Occupan"&amp;"cyAddresses,$A15)&gt;0,SUMIFS('Tenant Occupancy'!AAY$5:AAY23,OccupancyUnits,$B15,OccupancyAddresses,$A15),IFERROR(VLOOKUP($A15&amp;"" ""&amp;$B15, FILTER(ARRAYFORMULA({OccupancyAddresses&amp;"" ""&amp; OccupancyUnits,'Tenant Occupancy'!AAY$5:AAY23}),INDEX(ARRAYFORMULA({Occu"&amp;"pancyAddresses&amp;"" ""&amp; OccupancyUnits,'Tenant Occupancy'!AAY$5:AAY23}),0,2)&lt;&gt;""""),2,FALSE),IF(AAX12=TODAY(),""Today"",)))))"),"")</f>
        <v/>
      </c>
      <c r="AAY15" s="3" t="str">
        <f>IFERROR(__xludf.DUMMYFUNCTION("IF(ISBLANK($A15),, IF((ARRAYFORMULA(SUM(COUNTIFS(OccupancyAddresses,$A15,OccupancyUnits, $B15, 'Tenant Occupancy'!AAZ$5:AAZ23,{""&gt;0"",""Occupied"",""Late""}))))&gt;1,""Multiple Bookings"", IF(SUMIFS( 'Tenant Occupancy'!AAZ$5:AAZ23,OccupancyUnits,$B15,Occupan"&amp;"cyAddresses,$A15)&gt;0,SUMIFS('Tenant Occupancy'!AAZ$5:AAZ23,OccupancyUnits,$B15,OccupancyAddresses,$A15),IFERROR(VLOOKUP($A15&amp;"" ""&amp;$B15, FILTER(ARRAYFORMULA({OccupancyAddresses&amp;"" ""&amp; OccupancyUnits,'Tenant Occupancy'!AAZ$5:AAZ23}),INDEX(ARRAYFORMULA({Occu"&amp;"pancyAddresses&amp;"" ""&amp; OccupancyUnits,'Tenant Occupancy'!AAZ$5:AAZ23}),0,2)&lt;&gt;""""),2,FALSE),IF(AAY12=TODAY(),""Today"",)))))"),"")</f>
        <v/>
      </c>
      <c r="AAZ15" s="3" t="str">
        <f>IFERROR(__xludf.DUMMYFUNCTION("IF(ISBLANK($A15),, IF((ARRAYFORMULA(SUM(COUNTIFS(OccupancyAddresses,$A15,OccupancyUnits, $B15, 'Tenant Occupancy'!ABA$5:ABA23,{""&gt;0"",""Occupied"",""Late""}))))&gt;1,""Multiple Bookings"", IF(SUMIFS( 'Tenant Occupancy'!ABA$5:ABA23,OccupancyUnits,$B15,Occupan"&amp;"cyAddresses,$A15)&gt;0,SUMIFS('Tenant Occupancy'!ABA$5:ABA23,OccupancyUnits,$B15,OccupancyAddresses,$A15),IFERROR(VLOOKUP($A15&amp;"" ""&amp;$B15, FILTER(ARRAYFORMULA({OccupancyAddresses&amp;"" ""&amp; OccupancyUnits,'Tenant Occupancy'!ABA$5:ABA23}),INDEX(ARRAYFORMULA({Occu"&amp;"pancyAddresses&amp;"" ""&amp; OccupancyUnits,'Tenant Occupancy'!ABA$5:ABA23}),0,2)&lt;&gt;""""),2,FALSE),IF(AAZ12=TODAY(),""Today"",)))))"),"")</f>
        <v/>
      </c>
      <c r="ABA15" s="3" t="str">
        <f>IFERROR(__xludf.DUMMYFUNCTION("IF(ISBLANK($A15),, IF((ARRAYFORMULA(SUM(COUNTIFS(OccupancyAddresses,$A15,OccupancyUnits, $B15, 'Tenant Occupancy'!ABB$5:ABB23,{""&gt;0"",""Occupied"",""Late""}))))&gt;1,""Multiple Bookings"", IF(SUMIFS( 'Tenant Occupancy'!ABB$5:ABB23,OccupancyUnits,$B15,Occupan"&amp;"cyAddresses,$A15)&gt;0,SUMIFS('Tenant Occupancy'!ABB$5:ABB23,OccupancyUnits,$B15,OccupancyAddresses,$A15),IFERROR(VLOOKUP($A15&amp;"" ""&amp;$B15, FILTER(ARRAYFORMULA({OccupancyAddresses&amp;"" ""&amp; OccupancyUnits,'Tenant Occupancy'!ABB$5:ABB23}),INDEX(ARRAYFORMULA({Occu"&amp;"pancyAddresses&amp;"" ""&amp; OccupancyUnits,'Tenant Occupancy'!ABB$5:ABB23}),0,2)&lt;&gt;""""),2,FALSE),IF(ABA12=TODAY(),""Today"",)))))"),"")</f>
        <v/>
      </c>
      <c r="ABB15" s="3" t="str">
        <f>IFERROR(__xludf.DUMMYFUNCTION("IF(ISBLANK($A15),, IF((ARRAYFORMULA(SUM(COUNTIFS(OccupancyAddresses,$A15,OccupancyUnits, $B15, 'Tenant Occupancy'!ABC$5:ABC23,{""&gt;0"",""Occupied"",""Late""}))))&gt;1,""Multiple Bookings"", IF(SUMIFS( 'Tenant Occupancy'!ABC$5:ABC23,OccupancyUnits,$B15,Occupan"&amp;"cyAddresses,$A15)&gt;0,SUMIFS('Tenant Occupancy'!ABC$5:ABC23,OccupancyUnits,$B15,OccupancyAddresses,$A15),IFERROR(VLOOKUP($A15&amp;"" ""&amp;$B15, FILTER(ARRAYFORMULA({OccupancyAddresses&amp;"" ""&amp; OccupancyUnits,'Tenant Occupancy'!ABC$5:ABC23}),INDEX(ARRAYFORMULA({Occu"&amp;"pancyAddresses&amp;"" ""&amp; OccupancyUnits,'Tenant Occupancy'!ABC$5:ABC23}),0,2)&lt;&gt;""""),2,FALSE),IF(ABB12=TODAY(),""Today"",)))))"),"")</f>
        <v/>
      </c>
      <c r="ABC15" s="3" t="str">
        <f>IFERROR(__xludf.DUMMYFUNCTION("IF(ISBLANK($A15),, IF((ARRAYFORMULA(SUM(COUNTIFS(OccupancyAddresses,$A15,OccupancyUnits, $B15, 'Tenant Occupancy'!ABD$5:ABD23,{""&gt;0"",""Occupied"",""Late""}))))&gt;1,""Multiple Bookings"", IF(SUMIFS( 'Tenant Occupancy'!ABD$5:ABD23,OccupancyUnits,$B15,Occupan"&amp;"cyAddresses,$A15)&gt;0,SUMIFS('Tenant Occupancy'!ABD$5:ABD23,OccupancyUnits,$B15,OccupancyAddresses,$A15),IFERROR(VLOOKUP($A15&amp;"" ""&amp;$B15, FILTER(ARRAYFORMULA({OccupancyAddresses&amp;"" ""&amp; OccupancyUnits,'Tenant Occupancy'!ABD$5:ABD23}),INDEX(ARRAYFORMULA({Occu"&amp;"pancyAddresses&amp;"" ""&amp; OccupancyUnits,'Tenant Occupancy'!ABD$5:ABD23}),0,2)&lt;&gt;""""),2,FALSE),IF(ABC12=TODAY(),""Today"",)))))"),"")</f>
        <v/>
      </c>
      <c r="ABD15" s="3" t="str">
        <f>IFERROR(__xludf.DUMMYFUNCTION("IF(ISBLANK($A15),, IF((ARRAYFORMULA(SUM(COUNTIFS(OccupancyAddresses,$A15,OccupancyUnits, $B15, 'Tenant Occupancy'!ABE$5:ABE23,{""&gt;0"",""Occupied"",""Late""}))))&gt;1,""Multiple Bookings"", IF(SUMIFS( 'Tenant Occupancy'!ABE$5:ABE23,OccupancyUnits,$B15,Occupan"&amp;"cyAddresses,$A15)&gt;0,SUMIFS('Tenant Occupancy'!ABE$5:ABE23,OccupancyUnits,$B15,OccupancyAddresses,$A15),IFERROR(VLOOKUP($A15&amp;"" ""&amp;$B15, FILTER(ARRAYFORMULA({OccupancyAddresses&amp;"" ""&amp; OccupancyUnits,'Tenant Occupancy'!ABE$5:ABE23}),INDEX(ARRAYFORMULA({Occu"&amp;"pancyAddresses&amp;"" ""&amp; OccupancyUnits,'Tenant Occupancy'!ABE$5:ABE23}),0,2)&lt;&gt;""""),2,FALSE),IF(ABD12=TODAY(),""Today"",)))))"),"")</f>
        <v/>
      </c>
      <c r="ABE15" s="3" t="str">
        <f>IFERROR(__xludf.DUMMYFUNCTION("IF(ISBLANK($A15),, IF((ARRAYFORMULA(SUM(COUNTIFS(OccupancyAddresses,$A15,OccupancyUnits, $B15, 'Tenant Occupancy'!ABF$5:ABF23,{""&gt;0"",""Occupied"",""Late""}))))&gt;1,""Multiple Bookings"", IF(SUMIFS( 'Tenant Occupancy'!ABF$5:ABF23,OccupancyUnits,$B15,Occupan"&amp;"cyAddresses,$A15)&gt;0,SUMIFS('Tenant Occupancy'!ABF$5:ABF23,OccupancyUnits,$B15,OccupancyAddresses,$A15),IFERROR(VLOOKUP($A15&amp;"" ""&amp;$B15, FILTER(ARRAYFORMULA({OccupancyAddresses&amp;"" ""&amp; OccupancyUnits,'Tenant Occupancy'!ABF$5:ABF23}),INDEX(ARRAYFORMULA({Occu"&amp;"pancyAddresses&amp;"" ""&amp; OccupancyUnits,'Tenant Occupancy'!ABF$5:ABF23}),0,2)&lt;&gt;""""),2,FALSE),IF(ABE12=TODAY(),""Today"",)))))"),"")</f>
        <v/>
      </c>
      <c r="ABF15" s="3" t="str">
        <f>IFERROR(__xludf.DUMMYFUNCTION("IF(ISBLANK($A15),, IF((ARRAYFORMULA(SUM(COUNTIFS(OccupancyAddresses,$A15,OccupancyUnits, $B15, 'Tenant Occupancy'!ABG$5:ABG23,{""&gt;0"",""Occupied"",""Late""}))))&gt;1,""Multiple Bookings"", IF(SUMIFS( 'Tenant Occupancy'!ABG$5:ABG23,OccupancyUnits,$B15,Occupan"&amp;"cyAddresses,$A15)&gt;0,SUMIFS('Tenant Occupancy'!ABG$5:ABG23,OccupancyUnits,$B15,OccupancyAddresses,$A15),IFERROR(VLOOKUP($A15&amp;"" ""&amp;$B15, FILTER(ARRAYFORMULA({OccupancyAddresses&amp;"" ""&amp; OccupancyUnits,'Tenant Occupancy'!ABG$5:ABG23}),INDEX(ARRAYFORMULA({Occu"&amp;"pancyAddresses&amp;"" ""&amp; OccupancyUnits,'Tenant Occupancy'!ABG$5:ABG23}),0,2)&lt;&gt;""""),2,FALSE),IF(ABF12=TODAY(),""Today"",)))))"),"")</f>
        <v/>
      </c>
      <c r="ABG15" s="3"/>
      <c r="ABH15" s="3"/>
      <c r="ABI15" s="3"/>
      <c r="ABJ15" s="3"/>
      <c r="ABK15" s="3"/>
    </row>
    <row r="16" ht="39.0" customHeight="1">
      <c r="A16" s="10"/>
      <c r="B16" s="10"/>
      <c r="C16" s="11"/>
      <c r="D16" s="11"/>
      <c r="E16" s="1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18"/>
      <c r="IZ16" s="3" t="str">
        <f>IFERROR(__xludf.DUMMYFUNCTION("IF(ISBLANK($A16),, IF((ARRAYFORMULA(SUM(COUNTIFS(OccupancyAddresses,$A16,OccupancyUnits, $B16, 'Tenant Occupancy'!JA$5:JA23,{""&gt;0"",""Occupied"",""Late""}))))&gt;1,""Multiple Bookings"", IF(SUMIFS( 'Tenant Occupancy'!JA$5:JA23,OccupancyUnits,$B16,OccupancyAd"&amp;"dresses,$A16)&gt;0,SUMIFS('Tenant Occupancy'!JA$5:JA23,OccupancyUnits,$B16,OccupancyAddresses,$A16),IFERROR(VLOOKUP($A16&amp;"" ""&amp;$B16, FILTER(ARRAYFORMULA({OccupancyAddresses&amp;"" ""&amp; OccupancyUnits,'Tenant Occupancy'!JA$5:JA23}),INDEX(ARRAYFORMULA({OccupancyAdd"&amp;"resses&amp;"" ""&amp; OccupancyUnits,'Tenant Occupancy'!JA$5:JA23}),0,2)&lt;&gt;""""),2,FALSE),IF(IZ13=TODAY(),""Today"",)))))"),"")</f>
        <v/>
      </c>
      <c r="JA16" s="3" t="str">
        <f>IFERROR(__xludf.DUMMYFUNCTION("IF(ISBLANK($A16),, IF((ARRAYFORMULA(SUM(COUNTIFS(OccupancyAddresses,$A16,OccupancyUnits, $B16, 'Tenant Occupancy'!JB$5:JB23,{""&gt;0"",""Occupied"",""Late""}))))&gt;1,""Multiple Bookings"", IF(SUMIFS( 'Tenant Occupancy'!JB$5:JB23,OccupancyUnits,$B16,OccupancyAd"&amp;"dresses,$A16)&gt;0,SUMIFS('Tenant Occupancy'!JB$5:JB23,OccupancyUnits,$B16,OccupancyAddresses,$A16),IFERROR(VLOOKUP($A16&amp;"" ""&amp;$B16, FILTER(ARRAYFORMULA({OccupancyAddresses&amp;"" ""&amp; OccupancyUnits,'Tenant Occupancy'!JB$5:JB23}),INDEX(ARRAYFORMULA({OccupancyAdd"&amp;"resses&amp;"" ""&amp; OccupancyUnits,'Tenant Occupancy'!JB$5:JB23}),0,2)&lt;&gt;""""),2,FALSE),IF(JA13=TODAY(),""Today"",)))))"),"")</f>
        <v/>
      </c>
      <c r="JB16" s="3" t="str">
        <f>IFERROR(__xludf.DUMMYFUNCTION("IF(ISBLANK($A16),, IF((ARRAYFORMULA(SUM(COUNTIFS(OccupancyAddresses,$A16,OccupancyUnits, $B16, 'Tenant Occupancy'!JC$5:JC23,{""&gt;0"",""Occupied"",""Late""}))))&gt;1,""Multiple Bookings"", IF(SUMIFS( 'Tenant Occupancy'!JC$5:JC23,OccupancyUnits,$B16,OccupancyAd"&amp;"dresses,$A16)&gt;0,SUMIFS('Tenant Occupancy'!JC$5:JC23,OccupancyUnits,$B16,OccupancyAddresses,$A16),IFERROR(VLOOKUP($A16&amp;"" ""&amp;$B16, FILTER(ARRAYFORMULA({OccupancyAddresses&amp;"" ""&amp; OccupancyUnits,'Tenant Occupancy'!JC$5:JC23}),INDEX(ARRAYFORMULA({OccupancyAdd"&amp;"resses&amp;"" ""&amp; OccupancyUnits,'Tenant Occupancy'!JC$5:JC23}),0,2)&lt;&gt;""""),2,FALSE),IF(JB13=TODAY(),""Today"",)))))"),"")</f>
        <v/>
      </c>
      <c r="JC16" s="3" t="str">
        <f>IFERROR(__xludf.DUMMYFUNCTION("IF(ISBLANK($A16),, IF((ARRAYFORMULA(SUM(COUNTIFS(OccupancyAddresses,$A16,OccupancyUnits, $B16, 'Tenant Occupancy'!JD$5:JD23,{""&gt;0"",""Occupied"",""Late""}))))&gt;1,""Multiple Bookings"", IF(SUMIFS( 'Tenant Occupancy'!JD$5:JD23,OccupancyUnits,$B16,OccupancyAd"&amp;"dresses,$A16)&gt;0,SUMIFS('Tenant Occupancy'!JD$5:JD23,OccupancyUnits,$B16,OccupancyAddresses,$A16),IFERROR(VLOOKUP($A16&amp;"" ""&amp;$B16, FILTER(ARRAYFORMULA({OccupancyAddresses&amp;"" ""&amp; OccupancyUnits,'Tenant Occupancy'!JD$5:JD23}),INDEX(ARRAYFORMULA({OccupancyAdd"&amp;"resses&amp;"" ""&amp; OccupancyUnits,'Tenant Occupancy'!JD$5:JD23}),0,2)&lt;&gt;""""),2,FALSE),IF(JC13=TODAY(),""Today"",)))))"),"")</f>
        <v/>
      </c>
      <c r="JD16" s="3" t="str">
        <f>IFERROR(__xludf.DUMMYFUNCTION("IF(ISBLANK($A16),, IF((ARRAYFORMULA(SUM(COUNTIFS(OccupancyAddresses,$A16,OccupancyUnits, $B16, 'Tenant Occupancy'!JE$5:JE23,{""&gt;0"",""Occupied"",""Late""}))))&gt;1,""Multiple Bookings"", IF(SUMIFS( 'Tenant Occupancy'!JE$5:JE23,OccupancyUnits,$B16,OccupancyAd"&amp;"dresses,$A16)&gt;0,SUMIFS('Tenant Occupancy'!JE$5:JE23,OccupancyUnits,$B16,OccupancyAddresses,$A16),IFERROR(VLOOKUP($A16&amp;"" ""&amp;$B16, FILTER(ARRAYFORMULA({OccupancyAddresses&amp;"" ""&amp; OccupancyUnits,'Tenant Occupancy'!JE$5:JE23}),INDEX(ARRAYFORMULA({OccupancyAdd"&amp;"resses&amp;"" ""&amp; OccupancyUnits,'Tenant Occupancy'!JE$5:JE23}),0,2)&lt;&gt;""""),2,FALSE),IF(JD13=TODAY(),""Today"",)))))"),"")</f>
        <v/>
      </c>
      <c r="JE16" s="3" t="str">
        <f>IFERROR(__xludf.DUMMYFUNCTION("IF(ISBLANK($A16),, IF((ARRAYFORMULA(SUM(COUNTIFS(OccupancyAddresses,$A16,OccupancyUnits, $B16, 'Tenant Occupancy'!JF$5:JF23,{""&gt;0"",""Occupied"",""Late""}))))&gt;1,""Multiple Bookings"", IF(SUMIFS( 'Tenant Occupancy'!JF$5:JF23,OccupancyUnits,$B16,OccupancyAd"&amp;"dresses,$A16)&gt;0,SUMIFS('Tenant Occupancy'!JF$5:JF23,OccupancyUnits,$B16,OccupancyAddresses,$A16),IFERROR(VLOOKUP($A16&amp;"" ""&amp;$B16, FILTER(ARRAYFORMULA({OccupancyAddresses&amp;"" ""&amp; OccupancyUnits,'Tenant Occupancy'!JF$5:JF23}),INDEX(ARRAYFORMULA({OccupancyAdd"&amp;"resses&amp;"" ""&amp; OccupancyUnits,'Tenant Occupancy'!JF$5:JF23}),0,2)&lt;&gt;""""),2,FALSE),IF(JE13=TODAY(),""Today"",)))))"),"")</f>
        <v/>
      </c>
      <c r="JF16" s="3" t="str">
        <f>IFERROR(__xludf.DUMMYFUNCTION("IF(ISBLANK($A16),, IF((ARRAYFORMULA(SUM(COUNTIFS(OccupancyAddresses,$A16,OccupancyUnits, $B16, 'Tenant Occupancy'!JG$5:JG23,{""&gt;0"",""Occupied"",""Late""}))))&gt;1,""Multiple Bookings"", IF(SUMIFS( 'Tenant Occupancy'!JG$5:JG23,OccupancyUnits,$B16,OccupancyAd"&amp;"dresses,$A16)&gt;0,SUMIFS('Tenant Occupancy'!JG$5:JG23,OccupancyUnits,$B16,OccupancyAddresses,$A16),IFERROR(VLOOKUP($A16&amp;"" ""&amp;$B16, FILTER(ARRAYFORMULA({OccupancyAddresses&amp;"" ""&amp; OccupancyUnits,'Tenant Occupancy'!JG$5:JG23}),INDEX(ARRAYFORMULA({OccupancyAdd"&amp;"resses&amp;"" ""&amp; OccupancyUnits,'Tenant Occupancy'!JG$5:JG23}),0,2)&lt;&gt;""""),2,FALSE),IF(JF13=TODAY(),""Today"",)))))"),"")</f>
        <v/>
      </c>
      <c r="JG16" s="3" t="str">
        <f>IFERROR(__xludf.DUMMYFUNCTION("IF(ISBLANK($A16),, IF((ARRAYFORMULA(SUM(COUNTIFS(OccupancyAddresses,$A16,OccupancyUnits, $B16, 'Tenant Occupancy'!JH$5:JH23,{""&gt;0"",""Occupied"",""Late""}))))&gt;1,""Multiple Bookings"", IF(SUMIFS( 'Tenant Occupancy'!JH$5:JH23,OccupancyUnits,$B16,OccupancyAd"&amp;"dresses,$A16)&gt;0,SUMIFS('Tenant Occupancy'!JH$5:JH23,OccupancyUnits,$B16,OccupancyAddresses,$A16),IFERROR(VLOOKUP($A16&amp;"" ""&amp;$B16, FILTER(ARRAYFORMULA({OccupancyAddresses&amp;"" ""&amp; OccupancyUnits,'Tenant Occupancy'!JH$5:JH23}),INDEX(ARRAYFORMULA({OccupancyAdd"&amp;"resses&amp;"" ""&amp; OccupancyUnits,'Tenant Occupancy'!JH$5:JH23}),0,2)&lt;&gt;""""),2,FALSE),IF(JG13=TODAY(),""Today"",)))))"),"")</f>
        <v/>
      </c>
      <c r="JH16" s="3" t="str">
        <f>IFERROR(__xludf.DUMMYFUNCTION("IF(ISBLANK($A16),, IF((ARRAYFORMULA(SUM(COUNTIFS(OccupancyAddresses,$A16,OccupancyUnits, $B16, 'Tenant Occupancy'!JI$5:JI23,{""&gt;0"",""Occupied"",""Late""}))))&gt;1,""Multiple Bookings"", IF(SUMIFS( 'Tenant Occupancy'!JI$5:JI23,OccupancyUnits,$B16,OccupancyAd"&amp;"dresses,$A16)&gt;0,SUMIFS('Tenant Occupancy'!JI$5:JI23,OccupancyUnits,$B16,OccupancyAddresses,$A16),IFERROR(VLOOKUP($A16&amp;"" ""&amp;$B16, FILTER(ARRAYFORMULA({OccupancyAddresses&amp;"" ""&amp; OccupancyUnits,'Tenant Occupancy'!JI$5:JI23}),INDEX(ARRAYFORMULA({OccupancyAdd"&amp;"resses&amp;"" ""&amp; OccupancyUnits,'Tenant Occupancy'!JI$5:JI23}),0,2)&lt;&gt;""""),2,FALSE),IF(JH13=TODAY(),""Today"",)))))"),"")</f>
        <v/>
      </c>
      <c r="JI16" s="3" t="str">
        <f>IFERROR(__xludf.DUMMYFUNCTION("IF(ISBLANK($A16),, IF((ARRAYFORMULA(SUM(COUNTIFS(OccupancyAddresses,$A16,OccupancyUnits, $B16, 'Tenant Occupancy'!JJ$5:JJ23,{""&gt;0"",""Occupied"",""Late""}))))&gt;1,""Multiple Bookings"", IF(SUMIFS( 'Tenant Occupancy'!JJ$5:JJ23,OccupancyUnits,$B16,OccupancyAd"&amp;"dresses,$A16)&gt;0,SUMIFS('Tenant Occupancy'!JJ$5:JJ23,OccupancyUnits,$B16,OccupancyAddresses,$A16),IFERROR(VLOOKUP($A16&amp;"" ""&amp;$B16, FILTER(ARRAYFORMULA({OccupancyAddresses&amp;"" ""&amp; OccupancyUnits,'Tenant Occupancy'!JJ$5:JJ23}),INDEX(ARRAYFORMULA({OccupancyAdd"&amp;"resses&amp;"" ""&amp; OccupancyUnits,'Tenant Occupancy'!JJ$5:JJ23}),0,2)&lt;&gt;""""),2,FALSE),IF(JI13=TODAY(),""Today"",)))))"),"")</f>
        <v/>
      </c>
      <c r="JJ16" s="3" t="str">
        <f>IFERROR(__xludf.DUMMYFUNCTION("IF(ISBLANK($A16),, IF((ARRAYFORMULA(SUM(COUNTIFS(OccupancyAddresses,$A16,OccupancyUnits, $B16, 'Tenant Occupancy'!JK$5:JK23,{""&gt;0"",""Occupied"",""Late""}))))&gt;1,""Multiple Bookings"", IF(SUMIFS( 'Tenant Occupancy'!JK$5:JK23,OccupancyUnits,$B16,OccupancyAd"&amp;"dresses,$A16)&gt;0,SUMIFS('Tenant Occupancy'!JK$5:JK23,OccupancyUnits,$B16,OccupancyAddresses,$A16),IFERROR(VLOOKUP($A16&amp;"" ""&amp;$B16, FILTER(ARRAYFORMULA({OccupancyAddresses&amp;"" ""&amp; OccupancyUnits,'Tenant Occupancy'!JK$5:JK23}),INDEX(ARRAYFORMULA({OccupancyAdd"&amp;"resses&amp;"" ""&amp; OccupancyUnits,'Tenant Occupancy'!JK$5:JK23}),0,2)&lt;&gt;""""),2,FALSE),IF(JJ13=TODAY(),""Today"",)))))"),"")</f>
        <v/>
      </c>
      <c r="JK16" s="3" t="str">
        <f>IFERROR(__xludf.DUMMYFUNCTION("IF(ISBLANK($A16),, IF((ARRAYFORMULA(SUM(COUNTIFS(OccupancyAddresses,$A16,OccupancyUnits, $B16, 'Tenant Occupancy'!JL$5:JL23,{""&gt;0"",""Occupied"",""Late""}))))&gt;1,""Multiple Bookings"", IF(SUMIFS( 'Tenant Occupancy'!JL$5:JL23,OccupancyUnits,$B16,OccupancyAd"&amp;"dresses,$A16)&gt;0,SUMIFS('Tenant Occupancy'!JL$5:JL23,OccupancyUnits,$B16,OccupancyAddresses,$A16),IFERROR(VLOOKUP($A16&amp;"" ""&amp;$B16, FILTER(ARRAYFORMULA({OccupancyAddresses&amp;"" ""&amp; OccupancyUnits,'Tenant Occupancy'!JL$5:JL23}),INDEX(ARRAYFORMULA({OccupancyAdd"&amp;"resses&amp;"" ""&amp; OccupancyUnits,'Tenant Occupancy'!JL$5:JL23}),0,2)&lt;&gt;""""),2,FALSE),IF(JK13=TODAY(),""Today"",)))))"),"")</f>
        <v/>
      </c>
      <c r="JL16" s="3" t="str">
        <f>IFERROR(__xludf.DUMMYFUNCTION("IF(ISBLANK($A16),, IF((ARRAYFORMULA(SUM(COUNTIFS(OccupancyAddresses,$A16,OccupancyUnits, $B16, 'Tenant Occupancy'!JM$5:JM23,{""&gt;0"",""Occupied"",""Late""}))))&gt;1,""Multiple Bookings"", IF(SUMIFS( 'Tenant Occupancy'!JM$5:JM23,OccupancyUnits,$B16,OccupancyAd"&amp;"dresses,$A16)&gt;0,SUMIFS('Tenant Occupancy'!JM$5:JM23,OccupancyUnits,$B16,OccupancyAddresses,$A16),IFERROR(VLOOKUP($A16&amp;"" ""&amp;$B16, FILTER(ARRAYFORMULA({OccupancyAddresses&amp;"" ""&amp; OccupancyUnits,'Tenant Occupancy'!JM$5:JM23}),INDEX(ARRAYFORMULA({OccupancyAdd"&amp;"resses&amp;"" ""&amp; OccupancyUnits,'Tenant Occupancy'!JM$5:JM23}),0,2)&lt;&gt;""""),2,FALSE),IF(JL13=TODAY(),""Today"",)))))"),"")</f>
        <v/>
      </c>
      <c r="JM16" s="3" t="str">
        <f>IFERROR(__xludf.DUMMYFUNCTION("IF(ISBLANK($A16),, IF((ARRAYFORMULA(SUM(COUNTIFS(OccupancyAddresses,$A16,OccupancyUnits, $B16, 'Tenant Occupancy'!JN$5:JN23,{""&gt;0"",""Occupied"",""Late""}))))&gt;1,""Multiple Bookings"", IF(SUMIFS( 'Tenant Occupancy'!JN$5:JN23,OccupancyUnits,$B16,OccupancyAd"&amp;"dresses,$A16)&gt;0,SUMIFS('Tenant Occupancy'!JN$5:JN23,OccupancyUnits,$B16,OccupancyAddresses,$A16),IFERROR(VLOOKUP($A16&amp;"" ""&amp;$B16, FILTER(ARRAYFORMULA({OccupancyAddresses&amp;"" ""&amp; OccupancyUnits,'Tenant Occupancy'!JN$5:JN23}),INDEX(ARRAYFORMULA({OccupancyAdd"&amp;"resses&amp;"" ""&amp; OccupancyUnits,'Tenant Occupancy'!JN$5:JN23}),0,2)&lt;&gt;""""),2,FALSE),IF(JM13=TODAY(),""Today"",)))))"),"")</f>
        <v/>
      </c>
      <c r="JN16" s="3" t="str">
        <f>IFERROR(__xludf.DUMMYFUNCTION("IF(ISBLANK($A16),, IF((ARRAYFORMULA(SUM(COUNTIFS(OccupancyAddresses,$A16,OccupancyUnits, $B16, 'Tenant Occupancy'!JO$5:JO23,{""&gt;0"",""Occupied"",""Late""}))))&gt;1,""Multiple Bookings"", IF(SUMIFS( 'Tenant Occupancy'!JO$5:JO23,OccupancyUnits,$B16,OccupancyAd"&amp;"dresses,$A16)&gt;0,SUMIFS('Tenant Occupancy'!JO$5:JO23,OccupancyUnits,$B16,OccupancyAddresses,$A16),IFERROR(VLOOKUP($A16&amp;"" ""&amp;$B16, FILTER(ARRAYFORMULA({OccupancyAddresses&amp;"" ""&amp; OccupancyUnits,'Tenant Occupancy'!JO$5:JO23}),INDEX(ARRAYFORMULA({OccupancyAdd"&amp;"resses&amp;"" ""&amp; OccupancyUnits,'Tenant Occupancy'!JO$5:JO23}),0,2)&lt;&gt;""""),2,FALSE),IF(JN13=TODAY(),""Today"",)))))"),"")</f>
        <v/>
      </c>
      <c r="JO16" s="3" t="str">
        <f>IFERROR(__xludf.DUMMYFUNCTION("IF(ISBLANK($A16),, IF((ARRAYFORMULA(SUM(COUNTIFS(OccupancyAddresses,$A16,OccupancyUnits, $B16, 'Tenant Occupancy'!JP$5:JP23,{""&gt;0"",""Occupied"",""Late""}))))&gt;1,""Multiple Bookings"", IF(SUMIFS( 'Tenant Occupancy'!JP$5:JP23,OccupancyUnits,$B16,OccupancyAd"&amp;"dresses,$A16)&gt;0,SUMIFS('Tenant Occupancy'!JP$5:JP23,OccupancyUnits,$B16,OccupancyAddresses,$A16),IFERROR(VLOOKUP($A16&amp;"" ""&amp;$B16, FILTER(ARRAYFORMULA({OccupancyAddresses&amp;"" ""&amp; OccupancyUnits,'Tenant Occupancy'!JP$5:JP23}),INDEX(ARRAYFORMULA({OccupancyAdd"&amp;"resses&amp;"" ""&amp; OccupancyUnits,'Tenant Occupancy'!JP$5:JP23}),0,2)&lt;&gt;""""),2,FALSE),IF(JO13=TODAY(),""Today"",)))))"),"")</f>
        <v/>
      </c>
      <c r="JP16" s="3" t="str">
        <f>IFERROR(__xludf.DUMMYFUNCTION("IF(ISBLANK($A16),, IF((ARRAYFORMULA(SUM(COUNTIFS(OccupancyAddresses,$A16,OccupancyUnits, $B16, 'Tenant Occupancy'!JQ$5:JQ23,{""&gt;0"",""Occupied"",""Late""}))))&gt;1,""Multiple Bookings"", IF(SUMIFS( 'Tenant Occupancy'!JQ$5:JQ23,OccupancyUnits,$B16,OccupancyAd"&amp;"dresses,$A16)&gt;0,SUMIFS('Tenant Occupancy'!JQ$5:JQ23,OccupancyUnits,$B16,OccupancyAddresses,$A16),IFERROR(VLOOKUP($A16&amp;"" ""&amp;$B16, FILTER(ARRAYFORMULA({OccupancyAddresses&amp;"" ""&amp; OccupancyUnits,'Tenant Occupancy'!JQ$5:JQ23}),INDEX(ARRAYFORMULA({OccupancyAdd"&amp;"resses&amp;"" ""&amp; OccupancyUnits,'Tenant Occupancy'!JQ$5:JQ23}),0,2)&lt;&gt;""""),2,FALSE),IF(JP13=TODAY(),""Today"",)))))"),"")</f>
        <v/>
      </c>
      <c r="JQ16" s="3" t="str">
        <f>IFERROR(__xludf.DUMMYFUNCTION("IF(ISBLANK($A16),, IF((ARRAYFORMULA(SUM(COUNTIFS(OccupancyAddresses,$A16,OccupancyUnits, $B16, 'Tenant Occupancy'!JR$5:JR23,{""&gt;0"",""Occupied"",""Late""}))))&gt;1,""Multiple Bookings"", IF(SUMIFS( 'Tenant Occupancy'!JR$5:JR23,OccupancyUnits,$B16,OccupancyAd"&amp;"dresses,$A16)&gt;0,SUMIFS('Tenant Occupancy'!JR$5:JR23,OccupancyUnits,$B16,OccupancyAddresses,$A16),IFERROR(VLOOKUP($A16&amp;"" ""&amp;$B16, FILTER(ARRAYFORMULA({OccupancyAddresses&amp;"" ""&amp; OccupancyUnits,'Tenant Occupancy'!JR$5:JR23}),INDEX(ARRAYFORMULA({OccupancyAdd"&amp;"resses&amp;"" ""&amp; OccupancyUnits,'Tenant Occupancy'!JR$5:JR23}),0,2)&lt;&gt;""""),2,FALSE),IF(JQ13=TODAY(),""Today"",)))))"),"")</f>
        <v/>
      </c>
      <c r="JR16" s="3" t="str">
        <f>IFERROR(__xludf.DUMMYFUNCTION("IF(ISBLANK($A16),, IF((ARRAYFORMULA(SUM(COUNTIFS(OccupancyAddresses,$A16,OccupancyUnits, $B16, 'Tenant Occupancy'!JS$5:JS23,{""&gt;0"",""Occupied"",""Late""}))))&gt;1,""Multiple Bookings"", IF(SUMIFS( 'Tenant Occupancy'!JS$5:JS23,OccupancyUnits,$B16,OccupancyAd"&amp;"dresses,$A16)&gt;0,SUMIFS('Tenant Occupancy'!JS$5:JS23,OccupancyUnits,$B16,OccupancyAddresses,$A16),IFERROR(VLOOKUP($A16&amp;"" ""&amp;$B16, FILTER(ARRAYFORMULA({OccupancyAddresses&amp;"" ""&amp; OccupancyUnits,'Tenant Occupancy'!JS$5:JS23}),INDEX(ARRAYFORMULA({OccupancyAdd"&amp;"resses&amp;"" ""&amp; OccupancyUnits,'Tenant Occupancy'!JS$5:JS23}),0,2)&lt;&gt;""""),2,FALSE),IF(JR13=TODAY(),""Today"",)))))"),"")</f>
        <v/>
      </c>
      <c r="JS16" s="3" t="str">
        <f>IFERROR(__xludf.DUMMYFUNCTION("IF(ISBLANK($A16),, IF((ARRAYFORMULA(SUM(COUNTIFS(OccupancyAddresses,$A16,OccupancyUnits, $B16, 'Tenant Occupancy'!JT$5:JT23,{""&gt;0"",""Occupied"",""Late""}))))&gt;1,""Multiple Bookings"", IF(SUMIFS( 'Tenant Occupancy'!JT$5:JT23,OccupancyUnits,$B16,OccupancyAd"&amp;"dresses,$A16)&gt;0,SUMIFS('Tenant Occupancy'!JT$5:JT23,OccupancyUnits,$B16,OccupancyAddresses,$A16),IFERROR(VLOOKUP($A16&amp;"" ""&amp;$B16, FILTER(ARRAYFORMULA({OccupancyAddresses&amp;"" ""&amp; OccupancyUnits,'Tenant Occupancy'!JT$5:JT23}),INDEX(ARRAYFORMULA({OccupancyAdd"&amp;"resses&amp;"" ""&amp; OccupancyUnits,'Tenant Occupancy'!JT$5:JT23}),0,2)&lt;&gt;""""),2,FALSE),IF(JS13=TODAY(),""Today"",)))))"),"")</f>
        <v/>
      </c>
      <c r="JT16" s="3" t="str">
        <f>IFERROR(__xludf.DUMMYFUNCTION("IF(ISBLANK($A16),, IF((ARRAYFORMULA(SUM(COUNTIFS(OccupancyAddresses,$A16,OccupancyUnits, $B16, 'Tenant Occupancy'!JU$5:JU23,{""&gt;0"",""Occupied"",""Late""}))))&gt;1,""Multiple Bookings"", IF(SUMIFS( 'Tenant Occupancy'!JU$5:JU23,OccupancyUnits,$B16,OccupancyAd"&amp;"dresses,$A16)&gt;0,SUMIFS('Tenant Occupancy'!JU$5:JU23,OccupancyUnits,$B16,OccupancyAddresses,$A16),IFERROR(VLOOKUP($A16&amp;"" ""&amp;$B16, FILTER(ARRAYFORMULA({OccupancyAddresses&amp;"" ""&amp; OccupancyUnits,'Tenant Occupancy'!JU$5:JU23}),INDEX(ARRAYFORMULA({OccupancyAdd"&amp;"resses&amp;"" ""&amp; OccupancyUnits,'Tenant Occupancy'!JU$5:JU23}),0,2)&lt;&gt;""""),2,FALSE),IF(JT13=TODAY(),""Today"",)))))"),"")</f>
        <v/>
      </c>
      <c r="JU16" s="3" t="str">
        <f>IFERROR(__xludf.DUMMYFUNCTION("IF(ISBLANK($A16),, IF((ARRAYFORMULA(SUM(COUNTIFS(OccupancyAddresses,$A16,OccupancyUnits, $B16, 'Tenant Occupancy'!JV$5:JV23,{""&gt;0"",""Occupied"",""Late""}))))&gt;1,""Multiple Bookings"", IF(SUMIFS( 'Tenant Occupancy'!JV$5:JV23,OccupancyUnits,$B16,OccupancyAd"&amp;"dresses,$A16)&gt;0,SUMIFS('Tenant Occupancy'!JV$5:JV23,OccupancyUnits,$B16,OccupancyAddresses,$A16),IFERROR(VLOOKUP($A16&amp;"" ""&amp;$B16, FILTER(ARRAYFORMULA({OccupancyAddresses&amp;"" ""&amp; OccupancyUnits,'Tenant Occupancy'!JV$5:JV23}),INDEX(ARRAYFORMULA({OccupancyAdd"&amp;"resses&amp;"" ""&amp; OccupancyUnits,'Tenant Occupancy'!JV$5:JV23}),0,2)&lt;&gt;""""),2,FALSE),IF(JU13=TODAY(),""Today"",)))))"),"")</f>
        <v/>
      </c>
      <c r="JV16" s="3" t="str">
        <f>IFERROR(__xludf.DUMMYFUNCTION("IF(ISBLANK($A16),, IF((ARRAYFORMULA(SUM(COUNTIFS(OccupancyAddresses,$A16,OccupancyUnits, $B16, 'Tenant Occupancy'!JW$5:JW23,{""&gt;0"",""Occupied"",""Late""}))))&gt;1,""Multiple Bookings"", IF(SUMIFS( 'Tenant Occupancy'!JW$5:JW23,OccupancyUnits,$B16,OccupancyAd"&amp;"dresses,$A16)&gt;0,SUMIFS('Tenant Occupancy'!JW$5:JW23,OccupancyUnits,$B16,OccupancyAddresses,$A16),IFERROR(VLOOKUP($A16&amp;"" ""&amp;$B16, FILTER(ARRAYFORMULA({OccupancyAddresses&amp;"" ""&amp; OccupancyUnits,'Tenant Occupancy'!JW$5:JW23}),INDEX(ARRAYFORMULA({OccupancyAdd"&amp;"resses&amp;"" ""&amp; OccupancyUnits,'Tenant Occupancy'!JW$5:JW23}),0,2)&lt;&gt;""""),2,FALSE),IF(JV13=TODAY(),""Today"",)))))"),"")</f>
        <v/>
      </c>
      <c r="JW16" s="3" t="str">
        <f>IFERROR(__xludf.DUMMYFUNCTION("IF(ISBLANK($A16),, IF((ARRAYFORMULA(SUM(COUNTIFS(OccupancyAddresses,$A16,OccupancyUnits, $B16, 'Tenant Occupancy'!JX$5:JX23,{""&gt;0"",""Occupied"",""Late""}))))&gt;1,""Multiple Bookings"", IF(SUMIFS( 'Tenant Occupancy'!JX$5:JX23,OccupancyUnits,$B16,OccupancyAd"&amp;"dresses,$A16)&gt;0,SUMIFS('Tenant Occupancy'!JX$5:JX23,OccupancyUnits,$B16,OccupancyAddresses,$A16),IFERROR(VLOOKUP($A16&amp;"" ""&amp;$B16, FILTER(ARRAYFORMULA({OccupancyAddresses&amp;"" ""&amp; OccupancyUnits,'Tenant Occupancy'!JX$5:JX23}),INDEX(ARRAYFORMULA({OccupancyAdd"&amp;"resses&amp;"" ""&amp; OccupancyUnits,'Tenant Occupancy'!JX$5:JX23}),0,2)&lt;&gt;""""),2,FALSE),IF(JW13=TODAY(),""Today"",)))))"),"")</f>
        <v/>
      </c>
      <c r="JX16" s="3" t="str">
        <f>IFERROR(__xludf.DUMMYFUNCTION("IF(ISBLANK($A16),, IF((ARRAYFORMULA(SUM(COUNTIFS(OccupancyAddresses,$A16,OccupancyUnits, $B16, 'Tenant Occupancy'!JY$5:JY23,{""&gt;0"",""Occupied"",""Late""}))))&gt;1,""Multiple Bookings"", IF(SUMIFS( 'Tenant Occupancy'!JY$5:JY23,OccupancyUnits,$B16,OccupancyAd"&amp;"dresses,$A16)&gt;0,SUMIFS('Tenant Occupancy'!JY$5:JY23,OccupancyUnits,$B16,OccupancyAddresses,$A16),IFERROR(VLOOKUP($A16&amp;"" ""&amp;$B16, FILTER(ARRAYFORMULA({OccupancyAddresses&amp;"" ""&amp; OccupancyUnits,'Tenant Occupancy'!JY$5:JY23}),INDEX(ARRAYFORMULA({OccupancyAdd"&amp;"resses&amp;"" ""&amp; OccupancyUnits,'Tenant Occupancy'!JY$5:JY23}),0,2)&lt;&gt;""""),2,FALSE),IF(JX13=TODAY(),""Today"",)))))"),"")</f>
        <v/>
      </c>
      <c r="JY16" s="3" t="str">
        <f>IFERROR(__xludf.DUMMYFUNCTION("IF(ISBLANK($A16),, IF((ARRAYFORMULA(SUM(COUNTIFS(OccupancyAddresses,$A16,OccupancyUnits, $B16, 'Tenant Occupancy'!JZ$5:JZ23,{""&gt;0"",""Occupied"",""Late""}))))&gt;1,""Multiple Bookings"", IF(SUMIFS( 'Tenant Occupancy'!JZ$5:JZ23,OccupancyUnits,$B16,OccupancyAd"&amp;"dresses,$A16)&gt;0,SUMIFS('Tenant Occupancy'!JZ$5:JZ23,OccupancyUnits,$B16,OccupancyAddresses,$A16),IFERROR(VLOOKUP($A16&amp;"" ""&amp;$B16, FILTER(ARRAYFORMULA({OccupancyAddresses&amp;"" ""&amp; OccupancyUnits,'Tenant Occupancy'!JZ$5:JZ23}),INDEX(ARRAYFORMULA({OccupancyAdd"&amp;"resses&amp;"" ""&amp; OccupancyUnits,'Tenant Occupancy'!JZ$5:JZ23}),0,2)&lt;&gt;""""),2,FALSE),IF(JY13=TODAY(),""Today"",)))))"),"")</f>
        <v/>
      </c>
      <c r="JZ16" s="3" t="str">
        <f>IFERROR(__xludf.DUMMYFUNCTION("IF(ISBLANK($A16),, IF((ARRAYFORMULA(SUM(COUNTIFS(OccupancyAddresses,$A16,OccupancyUnits, $B16, 'Tenant Occupancy'!KA$5:KA23,{""&gt;0"",""Occupied"",""Late""}))))&gt;1,""Multiple Bookings"", IF(SUMIFS( 'Tenant Occupancy'!KA$5:KA23,OccupancyUnits,$B16,OccupancyAd"&amp;"dresses,$A16)&gt;0,SUMIFS('Tenant Occupancy'!KA$5:KA23,OccupancyUnits,$B16,OccupancyAddresses,$A16),IFERROR(VLOOKUP($A16&amp;"" ""&amp;$B16, FILTER(ARRAYFORMULA({OccupancyAddresses&amp;"" ""&amp; OccupancyUnits,'Tenant Occupancy'!KA$5:KA23}),INDEX(ARRAYFORMULA({OccupancyAdd"&amp;"resses&amp;"" ""&amp; OccupancyUnits,'Tenant Occupancy'!KA$5:KA23}),0,2)&lt;&gt;""""),2,FALSE),IF(JZ13=TODAY(),""Today"",)))))"),"")</f>
        <v/>
      </c>
      <c r="KA16" s="3" t="str">
        <f>IFERROR(__xludf.DUMMYFUNCTION("IF(ISBLANK($A16),, IF((ARRAYFORMULA(SUM(COUNTIFS(OccupancyAddresses,$A16,OccupancyUnits, $B16, 'Tenant Occupancy'!KB$5:KB23,{""&gt;0"",""Occupied"",""Late""}))))&gt;1,""Multiple Bookings"", IF(SUMIFS( 'Tenant Occupancy'!KB$5:KB23,OccupancyUnits,$B16,OccupancyAd"&amp;"dresses,$A16)&gt;0,SUMIFS('Tenant Occupancy'!KB$5:KB23,OccupancyUnits,$B16,OccupancyAddresses,$A16),IFERROR(VLOOKUP($A16&amp;"" ""&amp;$B16, FILTER(ARRAYFORMULA({OccupancyAddresses&amp;"" ""&amp; OccupancyUnits,'Tenant Occupancy'!KB$5:KB23}),INDEX(ARRAYFORMULA({OccupancyAdd"&amp;"resses&amp;"" ""&amp; OccupancyUnits,'Tenant Occupancy'!KB$5:KB23}),0,2)&lt;&gt;""""),2,FALSE),IF(KA13=TODAY(),""Today"",)))))"),"")</f>
        <v/>
      </c>
      <c r="KB16" s="3" t="str">
        <f>IFERROR(__xludf.DUMMYFUNCTION("IF(ISBLANK($A16),, IF((ARRAYFORMULA(SUM(COUNTIFS(OccupancyAddresses,$A16,OccupancyUnits, $B16, 'Tenant Occupancy'!KC$5:KC23,{""&gt;0"",""Occupied"",""Late""}))))&gt;1,""Multiple Bookings"", IF(SUMIFS( 'Tenant Occupancy'!KC$5:KC23,OccupancyUnits,$B16,OccupancyAd"&amp;"dresses,$A16)&gt;0,SUMIFS('Tenant Occupancy'!KC$5:KC23,OccupancyUnits,$B16,OccupancyAddresses,$A16),IFERROR(VLOOKUP($A16&amp;"" ""&amp;$B16, FILTER(ARRAYFORMULA({OccupancyAddresses&amp;"" ""&amp; OccupancyUnits,'Tenant Occupancy'!KC$5:KC23}),INDEX(ARRAYFORMULA({OccupancyAdd"&amp;"resses&amp;"" ""&amp; OccupancyUnits,'Tenant Occupancy'!KC$5:KC23}),0,2)&lt;&gt;""""),2,FALSE),IF(KB13=TODAY(),""Today"",)))))"),"")</f>
        <v/>
      </c>
      <c r="KC16" s="3" t="str">
        <f>IFERROR(__xludf.DUMMYFUNCTION("IF(ISBLANK($A16),, IF((ARRAYFORMULA(SUM(COUNTIFS(OccupancyAddresses,$A16,OccupancyUnits, $B16, 'Tenant Occupancy'!KD$5:KD23,{""&gt;0"",""Occupied"",""Late""}))))&gt;1,""Multiple Bookings"", IF(SUMIFS( 'Tenant Occupancy'!KD$5:KD23,OccupancyUnits,$B16,OccupancyAd"&amp;"dresses,$A16)&gt;0,SUMIFS('Tenant Occupancy'!KD$5:KD23,OccupancyUnits,$B16,OccupancyAddresses,$A16),IFERROR(VLOOKUP($A16&amp;"" ""&amp;$B16, FILTER(ARRAYFORMULA({OccupancyAddresses&amp;"" ""&amp; OccupancyUnits,'Tenant Occupancy'!KD$5:KD23}),INDEX(ARRAYFORMULA({OccupancyAdd"&amp;"resses&amp;"" ""&amp; OccupancyUnits,'Tenant Occupancy'!KD$5:KD23}),0,2)&lt;&gt;""""),2,FALSE),IF(KC13=TODAY(),""Today"",)))))"),"")</f>
        <v/>
      </c>
      <c r="KD16" s="3" t="str">
        <f>IFERROR(__xludf.DUMMYFUNCTION("IF(ISBLANK($A16),, IF((ARRAYFORMULA(SUM(COUNTIFS(OccupancyAddresses,$A16,OccupancyUnits, $B16, 'Tenant Occupancy'!KE$5:KE23,{""&gt;0"",""Occupied"",""Late""}))))&gt;1,""Multiple Bookings"", IF(SUMIFS( 'Tenant Occupancy'!KE$5:KE23,OccupancyUnits,$B16,OccupancyAd"&amp;"dresses,$A16)&gt;0,SUMIFS('Tenant Occupancy'!KE$5:KE23,OccupancyUnits,$B16,OccupancyAddresses,$A16),IFERROR(VLOOKUP($A16&amp;"" ""&amp;$B16, FILTER(ARRAYFORMULA({OccupancyAddresses&amp;"" ""&amp; OccupancyUnits,'Tenant Occupancy'!KE$5:KE23}),INDEX(ARRAYFORMULA({OccupancyAdd"&amp;"resses&amp;"" ""&amp; OccupancyUnits,'Tenant Occupancy'!KE$5:KE23}),0,2)&lt;&gt;""""),2,FALSE),IF(KD13=TODAY(),""Today"",)))))"),"")</f>
        <v/>
      </c>
      <c r="KE16" s="3" t="str">
        <f>IFERROR(__xludf.DUMMYFUNCTION("IF(ISBLANK($A16),, IF((ARRAYFORMULA(SUM(COUNTIFS(OccupancyAddresses,$A16,OccupancyUnits, $B16, 'Tenant Occupancy'!KF$5:KF23,{""&gt;0"",""Occupied"",""Late""}))))&gt;1,""Multiple Bookings"", IF(SUMIFS( 'Tenant Occupancy'!KF$5:KF23,OccupancyUnits,$B16,OccupancyAd"&amp;"dresses,$A16)&gt;0,SUMIFS('Tenant Occupancy'!KF$5:KF23,OccupancyUnits,$B16,OccupancyAddresses,$A16),IFERROR(VLOOKUP($A16&amp;"" ""&amp;$B16, FILTER(ARRAYFORMULA({OccupancyAddresses&amp;"" ""&amp; OccupancyUnits,'Tenant Occupancy'!KF$5:KF23}),INDEX(ARRAYFORMULA({OccupancyAdd"&amp;"resses&amp;"" ""&amp; OccupancyUnits,'Tenant Occupancy'!KF$5:KF23}),0,2)&lt;&gt;""""),2,FALSE),IF(KE13=TODAY(),""Today"",)))))"),"")</f>
        <v/>
      </c>
      <c r="KF16" s="3" t="str">
        <f>IFERROR(__xludf.DUMMYFUNCTION("IF(ISBLANK($A16),, IF((ARRAYFORMULA(SUM(COUNTIFS(OccupancyAddresses,$A16,OccupancyUnits, $B16, 'Tenant Occupancy'!KG$5:KG23,{""&gt;0"",""Occupied"",""Late""}))))&gt;1,""Multiple Bookings"", IF(SUMIFS( 'Tenant Occupancy'!KG$5:KG23,OccupancyUnits,$B16,OccupancyAd"&amp;"dresses,$A16)&gt;0,SUMIFS('Tenant Occupancy'!KG$5:KG23,OccupancyUnits,$B16,OccupancyAddresses,$A16),IFERROR(VLOOKUP($A16&amp;"" ""&amp;$B16, FILTER(ARRAYFORMULA({OccupancyAddresses&amp;"" ""&amp; OccupancyUnits,'Tenant Occupancy'!KG$5:KG23}),INDEX(ARRAYFORMULA({OccupancyAdd"&amp;"resses&amp;"" ""&amp; OccupancyUnits,'Tenant Occupancy'!KG$5:KG23}),0,2)&lt;&gt;""""),2,FALSE),IF(KF13=TODAY(),""Today"",)))))"),"")</f>
        <v/>
      </c>
      <c r="KG16" s="3" t="str">
        <f>IFERROR(__xludf.DUMMYFUNCTION("IF(ISBLANK($A16),, IF((ARRAYFORMULA(SUM(COUNTIFS(OccupancyAddresses,$A16,OccupancyUnits, $B16, 'Tenant Occupancy'!KH$5:KH23,{""&gt;0"",""Occupied"",""Late""}))))&gt;1,""Multiple Bookings"", IF(SUMIFS( 'Tenant Occupancy'!KH$5:KH23,OccupancyUnits,$B16,OccupancyAd"&amp;"dresses,$A16)&gt;0,SUMIFS('Tenant Occupancy'!KH$5:KH23,OccupancyUnits,$B16,OccupancyAddresses,$A16),IFERROR(VLOOKUP($A16&amp;"" ""&amp;$B16, FILTER(ARRAYFORMULA({OccupancyAddresses&amp;"" ""&amp; OccupancyUnits,'Tenant Occupancy'!KH$5:KH23}),INDEX(ARRAYFORMULA({OccupancyAdd"&amp;"resses&amp;"" ""&amp; OccupancyUnits,'Tenant Occupancy'!KH$5:KH23}),0,2)&lt;&gt;""""),2,FALSE),IF(KG13=TODAY(),""Today"",)))))"),"")</f>
        <v/>
      </c>
      <c r="KH16" s="3" t="str">
        <f>IFERROR(__xludf.DUMMYFUNCTION("IF(ISBLANK($A16),, IF((ARRAYFORMULA(SUM(COUNTIFS(OccupancyAddresses,$A16,OccupancyUnits, $B16, 'Tenant Occupancy'!KI$5:KI23,{""&gt;0"",""Occupied"",""Late""}))))&gt;1,""Multiple Bookings"", IF(SUMIFS( 'Tenant Occupancy'!KI$5:KI23,OccupancyUnits,$B16,OccupancyAd"&amp;"dresses,$A16)&gt;0,SUMIFS('Tenant Occupancy'!KI$5:KI23,OccupancyUnits,$B16,OccupancyAddresses,$A16),IFERROR(VLOOKUP($A16&amp;"" ""&amp;$B16, FILTER(ARRAYFORMULA({OccupancyAddresses&amp;"" ""&amp; OccupancyUnits,'Tenant Occupancy'!KI$5:KI23}),INDEX(ARRAYFORMULA({OccupancyAdd"&amp;"resses&amp;"" ""&amp; OccupancyUnits,'Tenant Occupancy'!KI$5:KI23}),0,2)&lt;&gt;""""),2,FALSE),IF(KH13=TODAY(),""Today"",)))))"),"")</f>
        <v/>
      </c>
      <c r="KI16" s="3" t="str">
        <f>IFERROR(__xludf.DUMMYFUNCTION("IF(ISBLANK($A16),, IF((ARRAYFORMULA(SUM(COUNTIFS(OccupancyAddresses,$A16,OccupancyUnits, $B16, 'Tenant Occupancy'!KJ$5:KJ23,{""&gt;0"",""Occupied"",""Late""}))))&gt;1,""Multiple Bookings"", IF(SUMIFS( 'Tenant Occupancy'!KJ$5:KJ23,OccupancyUnits,$B16,OccupancyAd"&amp;"dresses,$A16)&gt;0,SUMIFS('Tenant Occupancy'!KJ$5:KJ23,OccupancyUnits,$B16,OccupancyAddresses,$A16),IFERROR(VLOOKUP($A16&amp;"" ""&amp;$B16, FILTER(ARRAYFORMULA({OccupancyAddresses&amp;"" ""&amp; OccupancyUnits,'Tenant Occupancy'!KJ$5:KJ23}),INDEX(ARRAYFORMULA({OccupancyAdd"&amp;"resses&amp;"" ""&amp; OccupancyUnits,'Tenant Occupancy'!KJ$5:KJ23}),0,2)&lt;&gt;""""),2,FALSE),IF(KI13=TODAY(),""Today"",)))))"),"")</f>
        <v/>
      </c>
      <c r="KJ16" s="3" t="str">
        <f>IFERROR(__xludf.DUMMYFUNCTION("IF(ISBLANK($A16),, IF((ARRAYFORMULA(SUM(COUNTIFS(OccupancyAddresses,$A16,OccupancyUnits, $B16, 'Tenant Occupancy'!KK$5:KK23,{""&gt;0"",""Occupied"",""Late""}))))&gt;1,""Multiple Bookings"", IF(SUMIFS( 'Tenant Occupancy'!KK$5:KK23,OccupancyUnits,$B16,OccupancyAd"&amp;"dresses,$A16)&gt;0,SUMIFS('Tenant Occupancy'!KK$5:KK23,OccupancyUnits,$B16,OccupancyAddresses,$A16),IFERROR(VLOOKUP($A16&amp;"" ""&amp;$B16, FILTER(ARRAYFORMULA({OccupancyAddresses&amp;"" ""&amp; OccupancyUnits,'Tenant Occupancy'!KK$5:KK23}),INDEX(ARRAYFORMULA({OccupancyAdd"&amp;"resses&amp;"" ""&amp; OccupancyUnits,'Tenant Occupancy'!KK$5:KK23}),0,2)&lt;&gt;""""),2,FALSE),IF(KJ13=TODAY(),""Today"",)))))"),"")</f>
        <v/>
      </c>
      <c r="KK16" s="3" t="str">
        <f>IFERROR(__xludf.DUMMYFUNCTION("IF(ISBLANK($A16),, IF((ARRAYFORMULA(SUM(COUNTIFS(OccupancyAddresses,$A16,OccupancyUnits, $B16, 'Tenant Occupancy'!KL$5:KL23,{""&gt;0"",""Occupied"",""Late""}))))&gt;1,""Multiple Bookings"", IF(SUMIFS( 'Tenant Occupancy'!KL$5:KL23,OccupancyUnits,$B16,OccupancyAd"&amp;"dresses,$A16)&gt;0,SUMIFS('Tenant Occupancy'!KL$5:KL23,OccupancyUnits,$B16,OccupancyAddresses,$A16),IFERROR(VLOOKUP($A16&amp;"" ""&amp;$B16, FILTER(ARRAYFORMULA({OccupancyAddresses&amp;"" ""&amp; OccupancyUnits,'Tenant Occupancy'!KL$5:KL23}),INDEX(ARRAYFORMULA({OccupancyAdd"&amp;"resses&amp;"" ""&amp; OccupancyUnits,'Tenant Occupancy'!KL$5:KL23}),0,2)&lt;&gt;""""),2,FALSE),IF(KK13=TODAY(),""Today"",)))))"),"")</f>
        <v/>
      </c>
      <c r="KL16" s="3" t="str">
        <f>IFERROR(__xludf.DUMMYFUNCTION("IF(ISBLANK($A16),, IF((ARRAYFORMULA(SUM(COUNTIFS(OccupancyAddresses,$A16,OccupancyUnits, $B16, 'Tenant Occupancy'!KM$5:KM23,{""&gt;0"",""Occupied"",""Late""}))))&gt;1,""Multiple Bookings"", IF(SUMIFS( 'Tenant Occupancy'!KM$5:KM23,OccupancyUnits,$B16,OccupancyAd"&amp;"dresses,$A16)&gt;0,SUMIFS('Tenant Occupancy'!KM$5:KM23,OccupancyUnits,$B16,OccupancyAddresses,$A16),IFERROR(VLOOKUP($A16&amp;"" ""&amp;$B16, FILTER(ARRAYFORMULA({OccupancyAddresses&amp;"" ""&amp; OccupancyUnits,'Tenant Occupancy'!KM$5:KM23}),INDEX(ARRAYFORMULA({OccupancyAdd"&amp;"resses&amp;"" ""&amp; OccupancyUnits,'Tenant Occupancy'!KM$5:KM23}),0,2)&lt;&gt;""""),2,FALSE),IF(KL13=TODAY(),""Today"",)))))"),"")</f>
        <v/>
      </c>
      <c r="KM16" s="3" t="str">
        <f>IFERROR(__xludf.DUMMYFUNCTION("IF(ISBLANK($A16),, IF((ARRAYFORMULA(SUM(COUNTIFS(OccupancyAddresses,$A16,OccupancyUnits, $B16, 'Tenant Occupancy'!KN$5:KN23,{""&gt;0"",""Occupied"",""Late""}))))&gt;1,""Multiple Bookings"", IF(SUMIFS( 'Tenant Occupancy'!KN$5:KN23,OccupancyUnits,$B16,OccupancyAd"&amp;"dresses,$A16)&gt;0,SUMIFS('Tenant Occupancy'!KN$5:KN23,OccupancyUnits,$B16,OccupancyAddresses,$A16),IFERROR(VLOOKUP($A16&amp;"" ""&amp;$B16, FILTER(ARRAYFORMULA({OccupancyAddresses&amp;"" ""&amp; OccupancyUnits,'Tenant Occupancy'!KN$5:KN23}),INDEX(ARRAYFORMULA({OccupancyAdd"&amp;"resses&amp;"" ""&amp; OccupancyUnits,'Tenant Occupancy'!KN$5:KN23}),0,2)&lt;&gt;""""),2,FALSE),IF(KM13=TODAY(),""Today"",)))))"),"")</f>
        <v/>
      </c>
      <c r="KN16" s="3" t="str">
        <f>IFERROR(__xludf.DUMMYFUNCTION("IF(ISBLANK($A16),, IF((ARRAYFORMULA(SUM(COUNTIFS(OccupancyAddresses,$A16,OccupancyUnits, $B16, 'Tenant Occupancy'!KO$5:KO23,{""&gt;0"",""Occupied"",""Late""}))))&gt;1,""Multiple Bookings"", IF(SUMIFS( 'Tenant Occupancy'!KO$5:KO23,OccupancyUnits,$B16,OccupancyAd"&amp;"dresses,$A16)&gt;0,SUMIFS('Tenant Occupancy'!KO$5:KO23,OccupancyUnits,$B16,OccupancyAddresses,$A16),IFERROR(VLOOKUP($A16&amp;"" ""&amp;$B16, FILTER(ARRAYFORMULA({OccupancyAddresses&amp;"" ""&amp; OccupancyUnits,'Tenant Occupancy'!KO$5:KO23}),INDEX(ARRAYFORMULA({OccupancyAdd"&amp;"resses&amp;"" ""&amp; OccupancyUnits,'Tenant Occupancy'!KO$5:KO23}),0,2)&lt;&gt;""""),2,FALSE),IF(KN13=TODAY(),""Today"",)))))"),"")</f>
        <v/>
      </c>
      <c r="KO16" s="3" t="str">
        <f>IFERROR(__xludf.DUMMYFUNCTION("IF(ISBLANK($A16),, IF((ARRAYFORMULA(SUM(COUNTIFS(OccupancyAddresses,$A16,OccupancyUnits, $B16, 'Tenant Occupancy'!KP$5:KP23,{""&gt;0"",""Occupied"",""Late""}))))&gt;1,""Multiple Bookings"", IF(SUMIFS( 'Tenant Occupancy'!KP$5:KP23,OccupancyUnits,$B16,OccupancyAd"&amp;"dresses,$A16)&gt;0,SUMIFS('Tenant Occupancy'!KP$5:KP23,OccupancyUnits,$B16,OccupancyAddresses,$A16),IFERROR(VLOOKUP($A16&amp;"" ""&amp;$B16, FILTER(ARRAYFORMULA({OccupancyAddresses&amp;"" ""&amp; OccupancyUnits,'Tenant Occupancy'!KP$5:KP23}),INDEX(ARRAYFORMULA({OccupancyAdd"&amp;"resses&amp;"" ""&amp; OccupancyUnits,'Tenant Occupancy'!KP$5:KP23}),0,2)&lt;&gt;""""),2,FALSE),IF(KO13=TODAY(),""Today"",)))))"),"")</f>
        <v/>
      </c>
      <c r="KP16" s="3" t="str">
        <f>IFERROR(__xludf.DUMMYFUNCTION("IF(ISBLANK($A16),, IF((ARRAYFORMULA(SUM(COUNTIFS(OccupancyAddresses,$A16,OccupancyUnits, $B16, 'Tenant Occupancy'!KQ$5:KQ23,{""&gt;0"",""Occupied"",""Late""}))))&gt;1,""Multiple Bookings"", IF(SUMIFS( 'Tenant Occupancy'!KQ$5:KQ23,OccupancyUnits,$B16,OccupancyAd"&amp;"dresses,$A16)&gt;0,SUMIFS('Tenant Occupancy'!KQ$5:KQ23,OccupancyUnits,$B16,OccupancyAddresses,$A16),IFERROR(VLOOKUP($A16&amp;"" ""&amp;$B16, FILTER(ARRAYFORMULA({OccupancyAddresses&amp;"" ""&amp; OccupancyUnits,'Tenant Occupancy'!KQ$5:KQ23}),INDEX(ARRAYFORMULA({OccupancyAdd"&amp;"resses&amp;"" ""&amp; OccupancyUnits,'Tenant Occupancy'!KQ$5:KQ23}),0,2)&lt;&gt;""""),2,FALSE),IF(KP13=TODAY(),""Today"",)))))"),"")</f>
        <v/>
      </c>
      <c r="KQ16" s="3" t="str">
        <f>IFERROR(__xludf.DUMMYFUNCTION("IF(ISBLANK($A16),, IF((ARRAYFORMULA(SUM(COUNTIFS(OccupancyAddresses,$A16,OccupancyUnits, $B16, 'Tenant Occupancy'!KR$5:KR23,{""&gt;0"",""Occupied"",""Late""}))))&gt;1,""Multiple Bookings"", IF(SUMIFS( 'Tenant Occupancy'!KR$5:KR23,OccupancyUnits,$B16,OccupancyAd"&amp;"dresses,$A16)&gt;0,SUMIFS('Tenant Occupancy'!KR$5:KR23,OccupancyUnits,$B16,OccupancyAddresses,$A16),IFERROR(VLOOKUP($A16&amp;"" ""&amp;$B16, FILTER(ARRAYFORMULA({OccupancyAddresses&amp;"" ""&amp; OccupancyUnits,'Tenant Occupancy'!KR$5:KR23}),INDEX(ARRAYFORMULA({OccupancyAdd"&amp;"resses&amp;"" ""&amp; OccupancyUnits,'Tenant Occupancy'!KR$5:KR23}),0,2)&lt;&gt;""""),2,FALSE),IF(KQ13=TODAY(),""Today"",)))))"),"")</f>
        <v/>
      </c>
      <c r="KR16" s="3" t="str">
        <f>IFERROR(__xludf.DUMMYFUNCTION("IF(ISBLANK($A16),, IF((ARRAYFORMULA(SUM(COUNTIFS(OccupancyAddresses,$A16,OccupancyUnits, $B16, 'Tenant Occupancy'!KS$5:KS23,{""&gt;0"",""Occupied"",""Late""}))))&gt;1,""Multiple Bookings"", IF(SUMIFS( 'Tenant Occupancy'!KS$5:KS23,OccupancyUnits,$B16,OccupancyAd"&amp;"dresses,$A16)&gt;0,SUMIFS('Tenant Occupancy'!KS$5:KS23,OccupancyUnits,$B16,OccupancyAddresses,$A16),IFERROR(VLOOKUP($A16&amp;"" ""&amp;$B16, FILTER(ARRAYFORMULA({OccupancyAddresses&amp;"" ""&amp; OccupancyUnits,'Tenant Occupancy'!KS$5:KS23}),INDEX(ARRAYFORMULA({OccupancyAdd"&amp;"resses&amp;"" ""&amp; OccupancyUnits,'Tenant Occupancy'!KS$5:KS23}),0,2)&lt;&gt;""""),2,FALSE),IF(KR13=TODAY(),""Today"",)))))"),"")</f>
        <v/>
      </c>
      <c r="KS16" s="3" t="str">
        <f>IFERROR(__xludf.DUMMYFUNCTION("IF(ISBLANK($A16),, IF((ARRAYFORMULA(SUM(COUNTIFS(OccupancyAddresses,$A16,OccupancyUnits, $B16, 'Tenant Occupancy'!KT$5:KT23,{""&gt;0"",""Occupied"",""Late""}))))&gt;1,""Multiple Bookings"", IF(SUMIFS( 'Tenant Occupancy'!KT$5:KT23,OccupancyUnits,$B16,OccupancyAd"&amp;"dresses,$A16)&gt;0,SUMIFS('Tenant Occupancy'!KT$5:KT23,OccupancyUnits,$B16,OccupancyAddresses,$A16),IFERROR(VLOOKUP($A16&amp;"" ""&amp;$B16, FILTER(ARRAYFORMULA({OccupancyAddresses&amp;"" ""&amp; OccupancyUnits,'Tenant Occupancy'!KT$5:KT23}),INDEX(ARRAYFORMULA({OccupancyAdd"&amp;"resses&amp;"" ""&amp; OccupancyUnits,'Tenant Occupancy'!KT$5:KT23}),0,2)&lt;&gt;""""),2,FALSE),IF(KS13=TODAY(),""Today"",)))))"),"")</f>
        <v/>
      </c>
      <c r="KT16" s="3" t="str">
        <f>IFERROR(__xludf.DUMMYFUNCTION("IF(ISBLANK($A16),, IF((ARRAYFORMULA(SUM(COUNTIFS(OccupancyAddresses,$A16,OccupancyUnits, $B16, 'Tenant Occupancy'!KU$5:KU23,{""&gt;0"",""Occupied"",""Late""}))))&gt;1,""Multiple Bookings"", IF(SUMIFS( 'Tenant Occupancy'!KU$5:KU23,OccupancyUnits,$B16,OccupancyAd"&amp;"dresses,$A16)&gt;0,SUMIFS('Tenant Occupancy'!KU$5:KU23,OccupancyUnits,$B16,OccupancyAddresses,$A16),IFERROR(VLOOKUP($A16&amp;"" ""&amp;$B16, FILTER(ARRAYFORMULA({OccupancyAddresses&amp;"" ""&amp; OccupancyUnits,'Tenant Occupancy'!KU$5:KU23}),INDEX(ARRAYFORMULA({OccupancyAdd"&amp;"resses&amp;"" ""&amp; OccupancyUnits,'Tenant Occupancy'!KU$5:KU23}),0,2)&lt;&gt;""""),2,FALSE),IF(KT13=TODAY(),""Today"",)))))"),"")</f>
        <v/>
      </c>
      <c r="KU16" s="3" t="str">
        <f>IFERROR(__xludf.DUMMYFUNCTION("IF(ISBLANK($A16),, IF((ARRAYFORMULA(SUM(COUNTIFS(OccupancyAddresses,$A16,OccupancyUnits, $B16, 'Tenant Occupancy'!KV$5:KV23,{""&gt;0"",""Occupied"",""Late""}))))&gt;1,""Multiple Bookings"", IF(SUMIFS( 'Tenant Occupancy'!KV$5:KV23,OccupancyUnits,$B16,OccupancyAd"&amp;"dresses,$A16)&gt;0,SUMIFS('Tenant Occupancy'!KV$5:KV23,OccupancyUnits,$B16,OccupancyAddresses,$A16),IFERROR(VLOOKUP($A16&amp;"" ""&amp;$B16, FILTER(ARRAYFORMULA({OccupancyAddresses&amp;"" ""&amp; OccupancyUnits,'Tenant Occupancy'!KV$5:KV23}),INDEX(ARRAYFORMULA({OccupancyAdd"&amp;"resses&amp;"" ""&amp; OccupancyUnits,'Tenant Occupancy'!KV$5:KV23}),0,2)&lt;&gt;""""),2,FALSE),IF(KU13=TODAY(),""Today"",)))))"),"")</f>
        <v/>
      </c>
      <c r="KV16" s="3" t="str">
        <f>IFERROR(__xludf.DUMMYFUNCTION("IF(ISBLANK($A16),, IF((ARRAYFORMULA(SUM(COUNTIFS(OccupancyAddresses,$A16,OccupancyUnits, $B16, 'Tenant Occupancy'!KW$5:KW23,{""&gt;0"",""Occupied"",""Late""}))))&gt;1,""Multiple Bookings"", IF(SUMIFS( 'Tenant Occupancy'!KW$5:KW23,OccupancyUnits,$B16,OccupancyAd"&amp;"dresses,$A16)&gt;0,SUMIFS('Tenant Occupancy'!KW$5:KW23,OccupancyUnits,$B16,OccupancyAddresses,$A16),IFERROR(VLOOKUP($A16&amp;"" ""&amp;$B16, FILTER(ARRAYFORMULA({OccupancyAddresses&amp;"" ""&amp; OccupancyUnits,'Tenant Occupancy'!KW$5:KW23}),INDEX(ARRAYFORMULA({OccupancyAdd"&amp;"resses&amp;"" ""&amp; OccupancyUnits,'Tenant Occupancy'!KW$5:KW23}),0,2)&lt;&gt;""""),2,FALSE),IF(KV13=TODAY(),""Today"",)))))"),"")</f>
        <v/>
      </c>
      <c r="KW16" s="3" t="str">
        <f>IFERROR(__xludf.DUMMYFUNCTION("IF(ISBLANK($A16),, IF((ARRAYFORMULA(SUM(COUNTIFS(OccupancyAddresses,$A16,OccupancyUnits, $B16, 'Tenant Occupancy'!KX$5:KX23,{""&gt;0"",""Occupied"",""Late""}))))&gt;1,""Multiple Bookings"", IF(SUMIFS( 'Tenant Occupancy'!KX$5:KX23,OccupancyUnits,$B16,OccupancyAd"&amp;"dresses,$A16)&gt;0,SUMIFS('Tenant Occupancy'!KX$5:KX23,OccupancyUnits,$B16,OccupancyAddresses,$A16),IFERROR(VLOOKUP($A16&amp;"" ""&amp;$B16, FILTER(ARRAYFORMULA({OccupancyAddresses&amp;"" ""&amp; OccupancyUnits,'Tenant Occupancy'!KX$5:KX23}),INDEX(ARRAYFORMULA({OccupancyAdd"&amp;"resses&amp;"" ""&amp; OccupancyUnits,'Tenant Occupancy'!KX$5:KX23}),0,2)&lt;&gt;""""),2,FALSE),IF(KW13=TODAY(),""Today"",)))))"),"")</f>
        <v/>
      </c>
      <c r="KX16" s="3" t="str">
        <f>IFERROR(__xludf.DUMMYFUNCTION("IF(ISBLANK($A16),, IF((ARRAYFORMULA(SUM(COUNTIFS(OccupancyAddresses,$A16,OccupancyUnits, $B16, 'Tenant Occupancy'!KY$5:KY23,{""&gt;0"",""Occupied"",""Late""}))))&gt;1,""Multiple Bookings"", IF(SUMIFS( 'Tenant Occupancy'!KY$5:KY23,OccupancyUnits,$B16,OccupancyAd"&amp;"dresses,$A16)&gt;0,SUMIFS('Tenant Occupancy'!KY$5:KY23,OccupancyUnits,$B16,OccupancyAddresses,$A16),IFERROR(VLOOKUP($A16&amp;"" ""&amp;$B16, FILTER(ARRAYFORMULA({OccupancyAddresses&amp;"" ""&amp; OccupancyUnits,'Tenant Occupancy'!KY$5:KY23}),INDEX(ARRAYFORMULA({OccupancyAdd"&amp;"resses&amp;"" ""&amp; OccupancyUnits,'Tenant Occupancy'!KY$5:KY23}),0,2)&lt;&gt;""""),2,FALSE),IF(KX13=TODAY(),""Today"",)))))"),"")</f>
        <v/>
      </c>
      <c r="KY16" s="3" t="str">
        <f>IFERROR(__xludf.DUMMYFUNCTION("IF(ISBLANK($A16),, IF((ARRAYFORMULA(SUM(COUNTIFS(OccupancyAddresses,$A16,OccupancyUnits, $B16, 'Tenant Occupancy'!KZ$5:KZ23,{""&gt;0"",""Occupied"",""Late""}))))&gt;1,""Multiple Bookings"", IF(SUMIFS( 'Tenant Occupancy'!KZ$5:KZ23,OccupancyUnits,$B16,OccupancyAd"&amp;"dresses,$A16)&gt;0,SUMIFS('Tenant Occupancy'!KZ$5:KZ23,OccupancyUnits,$B16,OccupancyAddresses,$A16),IFERROR(VLOOKUP($A16&amp;"" ""&amp;$B16, FILTER(ARRAYFORMULA({OccupancyAddresses&amp;"" ""&amp; OccupancyUnits,'Tenant Occupancy'!KZ$5:KZ23}),INDEX(ARRAYFORMULA({OccupancyAdd"&amp;"resses&amp;"" ""&amp; OccupancyUnits,'Tenant Occupancy'!KZ$5:KZ23}),0,2)&lt;&gt;""""),2,FALSE),IF(KY13=TODAY(),""Today"",)))))"),"")</f>
        <v/>
      </c>
      <c r="KZ16" s="3" t="str">
        <f>IFERROR(__xludf.DUMMYFUNCTION("IF(ISBLANK($A16),, IF((ARRAYFORMULA(SUM(COUNTIFS(OccupancyAddresses,$A16,OccupancyUnits, $B16, 'Tenant Occupancy'!LA$5:LA23,{""&gt;0"",""Occupied"",""Late""}))))&gt;1,""Multiple Bookings"", IF(SUMIFS( 'Tenant Occupancy'!LA$5:LA23,OccupancyUnits,$B16,OccupancyAd"&amp;"dresses,$A16)&gt;0,SUMIFS('Tenant Occupancy'!LA$5:LA23,OccupancyUnits,$B16,OccupancyAddresses,$A16),IFERROR(VLOOKUP($A16&amp;"" ""&amp;$B16, FILTER(ARRAYFORMULA({OccupancyAddresses&amp;"" ""&amp; OccupancyUnits,'Tenant Occupancy'!LA$5:LA23}),INDEX(ARRAYFORMULA({OccupancyAdd"&amp;"resses&amp;"" ""&amp; OccupancyUnits,'Tenant Occupancy'!LA$5:LA23}),0,2)&lt;&gt;""""),2,FALSE),IF(KZ13=TODAY(),""Today"",)))))"),"")</f>
        <v/>
      </c>
      <c r="LA16" s="3" t="str">
        <f>IFERROR(__xludf.DUMMYFUNCTION("IF(ISBLANK($A16),, IF((ARRAYFORMULA(SUM(COUNTIFS(OccupancyAddresses,$A16,OccupancyUnits, $B16, 'Tenant Occupancy'!LB$5:LB23,{""&gt;0"",""Occupied"",""Late""}))))&gt;1,""Multiple Bookings"", IF(SUMIFS( 'Tenant Occupancy'!LB$5:LB23,OccupancyUnits,$B16,OccupancyAd"&amp;"dresses,$A16)&gt;0,SUMIFS('Tenant Occupancy'!LB$5:LB23,OccupancyUnits,$B16,OccupancyAddresses,$A16),IFERROR(VLOOKUP($A16&amp;"" ""&amp;$B16, FILTER(ARRAYFORMULA({OccupancyAddresses&amp;"" ""&amp; OccupancyUnits,'Tenant Occupancy'!LB$5:LB23}),INDEX(ARRAYFORMULA({OccupancyAdd"&amp;"resses&amp;"" ""&amp; OccupancyUnits,'Tenant Occupancy'!LB$5:LB23}),0,2)&lt;&gt;""""),2,FALSE),IF(LA13=TODAY(),""Today"",)))))"),"")</f>
        <v/>
      </c>
      <c r="LB16" s="3" t="str">
        <f>IFERROR(__xludf.DUMMYFUNCTION("IF(ISBLANK($A16),, IF((ARRAYFORMULA(SUM(COUNTIFS(OccupancyAddresses,$A16,OccupancyUnits, $B16, 'Tenant Occupancy'!LC$5:LC23,{""&gt;0"",""Occupied"",""Late""}))))&gt;1,""Multiple Bookings"", IF(SUMIFS( 'Tenant Occupancy'!LC$5:LC23,OccupancyUnits,$B16,OccupancyAd"&amp;"dresses,$A16)&gt;0,SUMIFS('Tenant Occupancy'!LC$5:LC23,OccupancyUnits,$B16,OccupancyAddresses,$A16),IFERROR(VLOOKUP($A16&amp;"" ""&amp;$B16, FILTER(ARRAYFORMULA({OccupancyAddresses&amp;"" ""&amp; OccupancyUnits,'Tenant Occupancy'!LC$5:LC23}),INDEX(ARRAYFORMULA({OccupancyAdd"&amp;"resses&amp;"" ""&amp; OccupancyUnits,'Tenant Occupancy'!LC$5:LC23}),0,2)&lt;&gt;""""),2,FALSE),IF(LB13=TODAY(),""Today"",)))))"),"")</f>
        <v/>
      </c>
      <c r="LC16" s="3" t="str">
        <f>IFERROR(__xludf.DUMMYFUNCTION("IF(ISBLANK($A16),, IF((ARRAYFORMULA(SUM(COUNTIFS(OccupancyAddresses,$A16,OccupancyUnits, $B16, 'Tenant Occupancy'!LD$5:LD23,{""&gt;0"",""Occupied"",""Late""}))))&gt;1,""Multiple Bookings"", IF(SUMIFS( 'Tenant Occupancy'!LD$5:LD23,OccupancyUnits,$B16,OccupancyAd"&amp;"dresses,$A16)&gt;0,SUMIFS('Tenant Occupancy'!LD$5:LD23,OccupancyUnits,$B16,OccupancyAddresses,$A16),IFERROR(VLOOKUP($A16&amp;"" ""&amp;$B16, FILTER(ARRAYFORMULA({OccupancyAddresses&amp;"" ""&amp; OccupancyUnits,'Tenant Occupancy'!LD$5:LD23}),INDEX(ARRAYFORMULA({OccupancyAdd"&amp;"resses&amp;"" ""&amp; OccupancyUnits,'Tenant Occupancy'!LD$5:LD23}),0,2)&lt;&gt;""""),2,FALSE),IF(LC13=TODAY(),""Today"",)))))"),"")</f>
        <v/>
      </c>
      <c r="LD16" s="3" t="str">
        <f>IFERROR(__xludf.DUMMYFUNCTION("IF(ISBLANK($A16),, IF((ARRAYFORMULA(SUM(COUNTIFS(OccupancyAddresses,$A16,OccupancyUnits, $B16, 'Tenant Occupancy'!LE$5:LE23,{""&gt;0"",""Occupied"",""Late""}))))&gt;1,""Multiple Bookings"", IF(SUMIFS( 'Tenant Occupancy'!LE$5:LE23,OccupancyUnits,$B16,OccupancyAd"&amp;"dresses,$A16)&gt;0,SUMIFS('Tenant Occupancy'!LE$5:LE23,OccupancyUnits,$B16,OccupancyAddresses,$A16),IFERROR(VLOOKUP($A16&amp;"" ""&amp;$B16, FILTER(ARRAYFORMULA({OccupancyAddresses&amp;"" ""&amp; OccupancyUnits,'Tenant Occupancy'!LE$5:LE23}),INDEX(ARRAYFORMULA({OccupancyAdd"&amp;"resses&amp;"" ""&amp; OccupancyUnits,'Tenant Occupancy'!LE$5:LE23}),0,2)&lt;&gt;""""),2,FALSE),IF(LD13=TODAY(),""Today"",)))))"),"")</f>
        <v/>
      </c>
      <c r="LE16" s="3" t="str">
        <f>IFERROR(__xludf.DUMMYFUNCTION("IF(ISBLANK($A16),, IF((ARRAYFORMULA(SUM(COUNTIFS(OccupancyAddresses,$A16,OccupancyUnits, $B16, 'Tenant Occupancy'!LF$5:LF23,{""&gt;0"",""Occupied"",""Late""}))))&gt;1,""Multiple Bookings"", IF(SUMIFS( 'Tenant Occupancy'!LF$5:LF23,OccupancyUnits,$B16,OccupancyAd"&amp;"dresses,$A16)&gt;0,SUMIFS('Tenant Occupancy'!LF$5:LF23,OccupancyUnits,$B16,OccupancyAddresses,$A16),IFERROR(VLOOKUP($A16&amp;"" ""&amp;$B16, FILTER(ARRAYFORMULA({OccupancyAddresses&amp;"" ""&amp; OccupancyUnits,'Tenant Occupancy'!LF$5:LF23}),INDEX(ARRAYFORMULA({OccupancyAdd"&amp;"resses&amp;"" ""&amp; OccupancyUnits,'Tenant Occupancy'!LF$5:LF23}),0,2)&lt;&gt;""""),2,FALSE),IF(LE13=TODAY(),""Today"",)))))"),"")</f>
        <v/>
      </c>
      <c r="LF16" s="3" t="str">
        <f>IFERROR(__xludf.DUMMYFUNCTION("IF(ISBLANK($A16),, IF((ARRAYFORMULA(SUM(COUNTIFS(OccupancyAddresses,$A16,OccupancyUnits, $B16, 'Tenant Occupancy'!LG$5:LG23,{""&gt;0"",""Occupied"",""Late""}))))&gt;1,""Multiple Bookings"", IF(SUMIFS( 'Tenant Occupancy'!LG$5:LG23,OccupancyUnits,$B16,OccupancyAd"&amp;"dresses,$A16)&gt;0,SUMIFS('Tenant Occupancy'!LG$5:LG23,OccupancyUnits,$B16,OccupancyAddresses,$A16),IFERROR(VLOOKUP($A16&amp;"" ""&amp;$B16, FILTER(ARRAYFORMULA({OccupancyAddresses&amp;"" ""&amp; OccupancyUnits,'Tenant Occupancy'!LG$5:LG23}),INDEX(ARRAYFORMULA({OccupancyAdd"&amp;"resses&amp;"" ""&amp; OccupancyUnits,'Tenant Occupancy'!LG$5:LG23}),0,2)&lt;&gt;""""),2,FALSE),IF(LF13=TODAY(),""Today"",)))))"),"")</f>
        <v/>
      </c>
      <c r="LG16" s="3" t="str">
        <f>IFERROR(__xludf.DUMMYFUNCTION("IF(ISBLANK($A16),, IF((ARRAYFORMULA(SUM(COUNTIFS(OccupancyAddresses,$A16,OccupancyUnits, $B16, 'Tenant Occupancy'!LH$5:LH23,{""&gt;0"",""Occupied"",""Late""}))))&gt;1,""Multiple Bookings"", IF(SUMIFS( 'Tenant Occupancy'!LH$5:LH23,OccupancyUnits,$B16,OccupancyAd"&amp;"dresses,$A16)&gt;0,SUMIFS('Tenant Occupancy'!LH$5:LH23,OccupancyUnits,$B16,OccupancyAddresses,$A16),IFERROR(VLOOKUP($A16&amp;"" ""&amp;$B16, FILTER(ARRAYFORMULA({OccupancyAddresses&amp;"" ""&amp; OccupancyUnits,'Tenant Occupancy'!LH$5:LH23}),INDEX(ARRAYFORMULA({OccupancyAdd"&amp;"resses&amp;"" ""&amp; OccupancyUnits,'Tenant Occupancy'!LH$5:LH23}),0,2)&lt;&gt;""""),2,FALSE),IF(LG13=TODAY(),""Today"",)))))"),"")</f>
        <v/>
      </c>
      <c r="LH16" s="3" t="str">
        <f>IFERROR(__xludf.DUMMYFUNCTION("IF(ISBLANK($A16),, IF((ARRAYFORMULA(SUM(COUNTIFS(OccupancyAddresses,$A16,OccupancyUnits, $B16, 'Tenant Occupancy'!LI$5:LI23,{""&gt;0"",""Occupied"",""Late""}))))&gt;1,""Multiple Bookings"", IF(SUMIFS( 'Tenant Occupancy'!LI$5:LI23,OccupancyUnits,$B16,OccupancyAd"&amp;"dresses,$A16)&gt;0,SUMIFS('Tenant Occupancy'!LI$5:LI23,OccupancyUnits,$B16,OccupancyAddresses,$A16),IFERROR(VLOOKUP($A16&amp;"" ""&amp;$B16, FILTER(ARRAYFORMULA({OccupancyAddresses&amp;"" ""&amp; OccupancyUnits,'Tenant Occupancy'!LI$5:LI23}),INDEX(ARRAYFORMULA({OccupancyAdd"&amp;"resses&amp;"" ""&amp; OccupancyUnits,'Tenant Occupancy'!LI$5:LI23}),0,2)&lt;&gt;""""),2,FALSE),IF(LH13=TODAY(),""Today"",)))))"),"")</f>
        <v/>
      </c>
      <c r="LI16" s="3" t="str">
        <f>IFERROR(__xludf.DUMMYFUNCTION("IF(ISBLANK($A16),, IF((ARRAYFORMULA(SUM(COUNTIFS(OccupancyAddresses,$A16,OccupancyUnits, $B16, 'Tenant Occupancy'!LJ$5:LJ23,{""&gt;0"",""Occupied"",""Late""}))))&gt;1,""Multiple Bookings"", IF(SUMIFS( 'Tenant Occupancy'!LJ$5:LJ23,OccupancyUnits,$B16,OccupancyAd"&amp;"dresses,$A16)&gt;0,SUMIFS('Tenant Occupancy'!LJ$5:LJ23,OccupancyUnits,$B16,OccupancyAddresses,$A16),IFERROR(VLOOKUP($A16&amp;"" ""&amp;$B16, FILTER(ARRAYFORMULA({OccupancyAddresses&amp;"" ""&amp; OccupancyUnits,'Tenant Occupancy'!LJ$5:LJ23}),INDEX(ARRAYFORMULA({OccupancyAdd"&amp;"resses&amp;"" ""&amp; OccupancyUnits,'Tenant Occupancy'!LJ$5:LJ23}),0,2)&lt;&gt;""""),2,FALSE),IF(LI13=TODAY(),""Today"",)))))"),"")</f>
        <v/>
      </c>
      <c r="LJ16" s="3" t="str">
        <f>IFERROR(__xludf.DUMMYFUNCTION("IF(ISBLANK($A16),, IF((ARRAYFORMULA(SUM(COUNTIFS(OccupancyAddresses,$A16,OccupancyUnits, $B16, 'Tenant Occupancy'!LK$5:LK23,{""&gt;0"",""Occupied"",""Late""}))))&gt;1,""Multiple Bookings"", IF(SUMIFS( 'Tenant Occupancy'!LK$5:LK23,OccupancyUnits,$B16,OccupancyAd"&amp;"dresses,$A16)&gt;0,SUMIFS('Tenant Occupancy'!LK$5:LK23,OccupancyUnits,$B16,OccupancyAddresses,$A16),IFERROR(VLOOKUP($A16&amp;"" ""&amp;$B16, FILTER(ARRAYFORMULA({OccupancyAddresses&amp;"" ""&amp; OccupancyUnits,'Tenant Occupancy'!LK$5:LK23}),INDEX(ARRAYFORMULA({OccupancyAdd"&amp;"resses&amp;"" ""&amp; OccupancyUnits,'Tenant Occupancy'!LK$5:LK23}),0,2)&lt;&gt;""""),2,FALSE),IF(LJ13=TODAY(),""Today"",)))))"),"")</f>
        <v/>
      </c>
      <c r="LK16" s="3" t="str">
        <f>IFERROR(__xludf.DUMMYFUNCTION("IF(ISBLANK($A16),, IF((ARRAYFORMULA(SUM(COUNTIFS(OccupancyAddresses,$A16,OccupancyUnits, $B16, 'Tenant Occupancy'!LL$5:LL23,{""&gt;0"",""Occupied"",""Late""}))))&gt;1,""Multiple Bookings"", IF(SUMIFS( 'Tenant Occupancy'!LL$5:LL23,OccupancyUnits,$B16,OccupancyAd"&amp;"dresses,$A16)&gt;0,SUMIFS('Tenant Occupancy'!LL$5:LL23,OccupancyUnits,$B16,OccupancyAddresses,$A16),IFERROR(VLOOKUP($A16&amp;"" ""&amp;$B16, FILTER(ARRAYFORMULA({OccupancyAddresses&amp;"" ""&amp; OccupancyUnits,'Tenant Occupancy'!LL$5:LL23}),INDEX(ARRAYFORMULA({OccupancyAdd"&amp;"resses&amp;"" ""&amp; OccupancyUnits,'Tenant Occupancy'!LL$5:LL23}),0,2)&lt;&gt;""""),2,FALSE),IF(LK13=TODAY(),""Today"",)))))"),"")</f>
        <v/>
      </c>
      <c r="LL16" s="3" t="str">
        <f>IFERROR(__xludf.DUMMYFUNCTION("IF(ISBLANK($A16),, IF((ARRAYFORMULA(SUM(COUNTIFS(OccupancyAddresses,$A16,OccupancyUnits, $B16, 'Tenant Occupancy'!LM$5:LM23,{""&gt;0"",""Occupied"",""Late""}))))&gt;1,""Multiple Bookings"", IF(SUMIFS( 'Tenant Occupancy'!LM$5:LM23,OccupancyUnits,$B16,OccupancyAd"&amp;"dresses,$A16)&gt;0,SUMIFS('Tenant Occupancy'!LM$5:LM23,OccupancyUnits,$B16,OccupancyAddresses,$A16),IFERROR(VLOOKUP($A16&amp;"" ""&amp;$B16, FILTER(ARRAYFORMULA({OccupancyAddresses&amp;"" ""&amp; OccupancyUnits,'Tenant Occupancy'!LM$5:LM23}),INDEX(ARRAYFORMULA({OccupancyAdd"&amp;"resses&amp;"" ""&amp; OccupancyUnits,'Tenant Occupancy'!LM$5:LM23}),0,2)&lt;&gt;""""),2,FALSE),IF(LL13=TODAY(),""Today"",)))))"),"")</f>
        <v/>
      </c>
      <c r="LM16" s="3" t="str">
        <f>IFERROR(__xludf.DUMMYFUNCTION("IF(ISBLANK($A16),, IF((ARRAYFORMULA(SUM(COUNTIFS(OccupancyAddresses,$A16,OccupancyUnits, $B16, 'Tenant Occupancy'!LN$5:LN23,{""&gt;0"",""Occupied"",""Late""}))))&gt;1,""Multiple Bookings"", IF(SUMIFS( 'Tenant Occupancy'!LN$5:LN23,OccupancyUnits,$B16,OccupancyAd"&amp;"dresses,$A16)&gt;0,SUMIFS('Tenant Occupancy'!LN$5:LN23,OccupancyUnits,$B16,OccupancyAddresses,$A16),IFERROR(VLOOKUP($A16&amp;"" ""&amp;$B16, FILTER(ARRAYFORMULA({OccupancyAddresses&amp;"" ""&amp; OccupancyUnits,'Tenant Occupancy'!LN$5:LN23}),INDEX(ARRAYFORMULA({OccupancyAdd"&amp;"resses&amp;"" ""&amp; OccupancyUnits,'Tenant Occupancy'!LN$5:LN23}),0,2)&lt;&gt;""""),2,FALSE),IF(LM13=TODAY(),""Today"",)))))"),"")</f>
        <v/>
      </c>
      <c r="LN16" s="3" t="str">
        <f>IFERROR(__xludf.DUMMYFUNCTION("IF(ISBLANK($A16),, IF((ARRAYFORMULA(SUM(COUNTIFS(OccupancyAddresses,$A16,OccupancyUnits, $B16, 'Tenant Occupancy'!LO$5:LO23,{""&gt;0"",""Occupied"",""Late""}))))&gt;1,""Multiple Bookings"", IF(SUMIFS( 'Tenant Occupancy'!LO$5:LO23,OccupancyUnits,$B16,OccupancyAd"&amp;"dresses,$A16)&gt;0,SUMIFS('Tenant Occupancy'!LO$5:LO23,OccupancyUnits,$B16,OccupancyAddresses,$A16),IFERROR(VLOOKUP($A16&amp;"" ""&amp;$B16, FILTER(ARRAYFORMULA({OccupancyAddresses&amp;"" ""&amp; OccupancyUnits,'Tenant Occupancy'!LO$5:LO23}),INDEX(ARRAYFORMULA({OccupancyAdd"&amp;"resses&amp;"" ""&amp; OccupancyUnits,'Tenant Occupancy'!LO$5:LO23}),0,2)&lt;&gt;""""),2,FALSE),IF(LN13=TODAY(),""Today"",)))))"),"")</f>
        <v/>
      </c>
      <c r="LO16" s="3" t="str">
        <f>IFERROR(__xludf.DUMMYFUNCTION("IF(ISBLANK($A16),, IF((ARRAYFORMULA(SUM(COUNTIFS(OccupancyAddresses,$A16,OccupancyUnits, $B16, 'Tenant Occupancy'!LP$5:LP23,{""&gt;0"",""Occupied"",""Late""}))))&gt;1,""Multiple Bookings"", IF(SUMIFS( 'Tenant Occupancy'!LP$5:LP23,OccupancyUnits,$B16,OccupancyAd"&amp;"dresses,$A16)&gt;0,SUMIFS('Tenant Occupancy'!LP$5:LP23,OccupancyUnits,$B16,OccupancyAddresses,$A16),IFERROR(VLOOKUP($A16&amp;"" ""&amp;$B16, FILTER(ARRAYFORMULA({OccupancyAddresses&amp;"" ""&amp; OccupancyUnits,'Tenant Occupancy'!LP$5:LP23}),INDEX(ARRAYFORMULA({OccupancyAdd"&amp;"resses&amp;"" ""&amp; OccupancyUnits,'Tenant Occupancy'!LP$5:LP23}),0,2)&lt;&gt;""""),2,FALSE),IF(LO13=TODAY(),""Today"",)))))"),"")</f>
        <v/>
      </c>
      <c r="LP16" s="3" t="str">
        <f>IFERROR(__xludf.DUMMYFUNCTION("IF(ISBLANK($A16),, IF((ARRAYFORMULA(SUM(COUNTIFS(OccupancyAddresses,$A16,OccupancyUnits, $B16, 'Tenant Occupancy'!LQ$5:LQ23,{""&gt;0"",""Occupied"",""Late""}))))&gt;1,""Multiple Bookings"", IF(SUMIFS( 'Tenant Occupancy'!LQ$5:LQ23,OccupancyUnits,$B16,OccupancyAd"&amp;"dresses,$A16)&gt;0,SUMIFS('Tenant Occupancy'!LQ$5:LQ23,OccupancyUnits,$B16,OccupancyAddresses,$A16),IFERROR(VLOOKUP($A16&amp;"" ""&amp;$B16, FILTER(ARRAYFORMULA({OccupancyAddresses&amp;"" ""&amp; OccupancyUnits,'Tenant Occupancy'!LQ$5:LQ23}),INDEX(ARRAYFORMULA({OccupancyAdd"&amp;"resses&amp;"" ""&amp; OccupancyUnits,'Tenant Occupancy'!LQ$5:LQ23}),0,2)&lt;&gt;""""),2,FALSE),IF(LP13=TODAY(),""Today"",)))))"),"")</f>
        <v/>
      </c>
      <c r="LQ16" s="3" t="str">
        <f>IFERROR(__xludf.DUMMYFUNCTION("IF(ISBLANK($A16),, IF((ARRAYFORMULA(SUM(COUNTIFS(OccupancyAddresses,$A16,OccupancyUnits, $B16, 'Tenant Occupancy'!LR$5:LR23,{""&gt;0"",""Occupied"",""Late""}))))&gt;1,""Multiple Bookings"", IF(SUMIFS( 'Tenant Occupancy'!LR$5:LR23,OccupancyUnits,$B16,OccupancyAd"&amp;"dresses,$A16)&gt;0,SUMIFS('Tenant Occupancy'!LR$5:LR23,OccupancyUnits,$B16,OccupancyAddresses,$A16),IFERROR(VLOOKUP($A16&amp;"" ""&amp;$B16, FILTER(ARRAYFORMULA({OccupancyAddresses&amp;"" ""&amp; OccupancyUnits,'Tenant Occupancy'!LR$5:LR23}),INDEX(ARRAYFORMULA({OccupancyAdd"&amp;"resses&amp;"" ""&amp; OccupancyUnits,'Tenant Occupancy'!LR$5:LR23}),0,2)&lt;&gt;""""),2,FALSE),IF(LQ13=TODAY(),""Today"",)))))"),"")</f>
        <v/>
      </c>
      <c r="LR16" s="3" t="str">
        <f>IFERROR(__xludf.DUMMYFUNCTION("IF(ISBLANK($A16),, IF((ARRAYFORMULA(SUM(COUNTIFS(OccupancyAddresses,$A16,OccupancyUnits, $B16, 'Tenant Occupancy'!LS$5:LS23,{""&gt;0"",""Occupied"",""Late""}))))&gt;1,""Multiple Bookings"", IF(SUMIFS( 'Tenant Occupancy'!LS$5:LS23,OccupancyUnits,$B16,OccupancyAd"&amp;"dresses,$A16)&gt;0,SUMIFS('Tenant Occupancy'!LS$5:LS23,OccupancyUnits,$B16,OccupancyAddresses,$A16),IFERROR(VLOOKUP($A16&amp;"" ""&amp;$B16, FILTER(ARRAYFORMULA({OccupancyAddresses&amp;"" ""&amp; OccupancyUnits,'Tenant Occupancy'!LS$5:LS23}),INDEX(ARRAYFORMULA({OccupancyAdd"&amp;"resses&amp;"" ""&amp; OccupancyUnits,'Tenant Occupancy'!LS$5:LS23}),0,2)&lt;&gt;""""),2,FALSE),IF(LR13=TODAY(),""Today"",)))))"),"")</f>
        <v/>
      </c>
      <c r="LS16" s="3" t="str">
        <f>IFERROR(__xludf.DUMMYFUNCTION("IF(ISBLANK($A16),, IF((ARRAYFORMULA(SUM(COUNTIFS(OccupancyAddresses,$A16,OccupancyUnits, $B16, 'Tenant Occupancy'!LT$5:LT23,{""&gt;0"",""Occupied"",""Late""}))))&gt;1,""Multiple Bookings"", IF(SUMIFS( 'Tenant Occupancy'!LT$5:LT23,OccupancyUnits,$B16,OccupancyAd"&amp;"dresses,$A16)&gt;0,SUMIFS('Tenant Occupancy'!LT$5:LT23,OccupancyUnits,$B16,OccupancyAddresses,$A16),IFERROR(VLOOKUP($A16&amp;"" ""&amp;$B16, FILTER(ARRAYFORMULA({OccupancyAddresses&amp;"" ""&amp; OccupancyUnits,'Tenant Occupancy'!LT$5:LT23}),INDEX(ARRAYFORMULA({OccupancyAdd"&amp;"resses&amp;"" ""&amp; OccupancyUnits,'Tenant Occupancy'!LT$5:LT23}),0,2)&lt;&gt;""""),2,FALSE),IF(LS13=TODAY(),""Today"",)))))"),"")</f>
        <v/>
      </c>
      <c r="LT16" s="3" t="str">
        <f>IFERROR(__xludf.DUMMYFUNCTION("IF(ISBLANK($A16),, IF((ARRAYFORMULA(SUM(COUNTIFS(OccupancyAddresses,$A16,OccupancyUnits, $B16, 'Tenant Occupancy'!LU$5:LU23,{""&gt;0"",""Occupied"",""Late""}))))&gt;1,""Multiple Bookings"", IF(SUMIFS( 'Tenant Occupancy'!LU$5:LU23,OccupancyUnits,$B16,OccupancyAd"&amp;"dresses,$A16)&gt;0,SUMIFS('Tenant Occupancy'!LU$5:LU23,OccupancyUnits,$B16,OccupancyAddresses,$A16),IFERROR(VLOOKUP($A16&amp;"" ""&amp;$B16, FILTER(ARRAYFORMULA({OccupancyAddresses&amp;"" ""&amp; OccupancyUnits,'Tenant Occupancy'!LU$5:LU23}),INDEX(ARRAYFORMULA({OccupancyAdd"&amp;"resses&amp;"" ""&amp; OccupancyUnits,'Tenant Occupancy'!LU$5:LU23}),0,2)&lt;&gt;""""),2,FALSE),IF(LT13=TODAY(),""Today"",)))))"),"")</f>
        <v/>
      </c>
      <c r="LU16" s="3" t="str">
        <f>IFERROR(__xludf.DUMMYFUNCTION("IF(ISBLANK($A16),, IF((ARRAYFORMULA(SUM(COUNTIFS(OccupancyAddresses,$A16,OccupancyUnits, $B16, 'Tenant Occupancy'!LV$5:LV23,{""&gt;0"",""Occupied"",""Late""}))))&gt;1,""Multiple Bookings"", IF(SUMIFS( 'Tenant Occupancy'!LV$5:LV23,OccupancyUnits,$B16,OccupancyAd"&amp;"dresses,$A16)&gt;0,SUMIFS('Tenant Occupancy'!LV$5:LV23,OccupancyUnits,$B16,OccupancyAddresses,$A16),IFERROR(VLOOKUP($A16&amp;"" ""&amp;$B16, FILTER(ARRAYFORMULA({OccupancyAddresses&amp;"" ""&amp; OccupancyUnits,'Tenant Occupancy'!LV$5:LV23}),INDEX(ARRAYFORMULA({OccupancyAdd"&amp;"resses&amp;"" ""&amp; OccupancyUnits,'Tenant Occupancy'!LV$5:LV23}),0,2)&lt;&gt;""""),2,FALSE),IF(LU13=TODAY(),""Today"",)))))"),"")</f>
        <v/>
      </c>
      <c r="LV16" s="3" t="str">
        <f>IFERROR(__xludf.DUMMYFUNCTION("IF(ISBLANK($A16),, IF((ARRAYFORMULA(SUM(COUNTIFS(OccupancyAddresses,$A16,OccupancyUnits, $B16, 'Tenant Occupancy'!LW$5:LW23,{""&gt;0"",""Occupied"",""Late""}))))&gt;1,""Multiple Bookings"", IF(SUMIFS( 'Tenant Occupancy'!LW$5:LW23,OccupancyUnits,$B16,OccupancyAd"&amp;"dresses,$A16)&gt;0,SUMIFS('Tenant Occupancy'!LW$5:LW23,OccupancyUnits,$B16,OccupancyAddresses,$A16),IFERROR(VLOOKUP($A16&amp;"" ""&amp;$B16, FILTER(ARRAYFORMULA({OccupancyAddresses&amp;"" ""&amp; OccupancyUnits,'Tenant Occupancy'!LW$5:LW23}),INDEX(ARRAYFORMULA({OccupancyAdd"&amp;"resses&amp;"" ""&amp; OccupancyUnits,'Tenant Occupancy'!LW$5:LW23}),0,2)&lt;&gt;""""),2,FALSE),IF(LV13=TODAY(),""Today"",)))))"),"")</f>
        <v/>
      </c>
      <c r="LW16" s="3" t="str">
        <f>IFERROR(__xludf.DUMMYFUNCTION("IF(ISBLANK($A16),, IF((ARRAYFORMULA(SUM(COUNTIFS(OccupancyAddresses,$A16,OccupancyUnits, $B16, 'Tenant Occupancy'!LX$5:LX23,{""&gt;0"",""Occupied"",""Late""}))))&gt;1,""Multiple Bookings"", IF(SUMIFS( 'Tenant Occupancy'!LX$5:LX23,OccupancyUnits,$B16,OccupancyAd"&amp;"dresses,$A16)&gt;0,SUMIFS('Tenant Occupancy'!LX$5:LX23,OccupancyUnits,$B16,OccupancyAddresses,$A16),IFERROR(VLOOKUP($A16&amp;"" ""&amp;$B16, FILTER(ARRAYFORMULA({OccupancyAddresses&amp;"" ""&amp; OccupancyUnits,'Tenant Occupancy'!LX$5:LX23}),INDEX(ARRAYFORMULA({OccupancyAdd"&amp;"resses&amp;"" ""&amp; OccupancyUnits,'Tenant Occupancy'!LX$5:LX23}),0,2)&lt;&gt;""""),2,FALSE),IF(LW13=TODAY(),""Today"",)))))"),"")</f>
        <v/>
      </c>
      <c r="LX16" s="3" t="str">
        <f>IFERROR(__xludf.DUMMYFUNCTION("IF(ISBLANK($A16),, IF((ARRAYFORMULA(SUM(COUNTIFS(OccupancyAddresses,$A16,OccupancyUnits, $B16, 'Tenant Occupancy'!LY$5:LY23,{""&gt;0"",""Occupied"",""Late""}))))&gt;1,""Multiple Bookings"", IF(SUMIFS( 'Tenant Occupancy'!LY$5:LY23,OccupancyUnits,$B16,OccupancyAd"&amp;"dresses,$A16)&gt;0,SUMIFS('Tenant Occupancy'!LY$5:LY23,OccupancyUnits,$B16,OccupancyAddresses,$A16),IFERROR(VLOOKUP($A16&amp;"" ""&amp;$B16, FILTER(ARRAYFORMULA({OccupancyAddresses&amp;"" ""&amp; OccupancyUnits,'Tenant Occupancy'!LY$5:LY23}),INDEX(ARRAYFORMULA({OccupancyAdd"&amp;"resses&amp;"" ""&amp; OccupancyUnits,'Tenant Occupancy'!LY$5:LY23}),0,2)&lt;&gt;""""),2,FALSE),IF(LX13=TODAY(),""Today"",)))))"),"")</f>
        <v/>
      </c>
      <c r="LY16" s="3" t="str">
        <f>IFERROR(__xludf.DUMMYFUNCTION("IF(ISBLANK($A16),, IF((ARRAYFORMULA(SUM(COUNTIFS(OccupancyAddresses,$A16,OccupancyUnits, $B16, 'Tenant Occupancy'!LZ$5:LZ23,{""&gt;0"",""Occupied"",""Late""}))))&gt;1,""Multiple Bookings"", IF(SUMIFS( 'Tenant Occupancy'!LZ$5:LZ23,OccupancyUnits,$B16,OccupancyAd"&amp;"dresses,$A16)&gt;0,SUMIFS('Tenant Occupancy'!LZ$5:LZ23,OccupancyUnits,$B16,OccupancyAddresses,$A16),IFERROR(VLOOKUP($A16&amp;"" ""&amp;$B16, FILTER(ARRAYFORMULA({OccupancyAddresses&amp;"" ""&amp; OccupancyUnits,'Tenant Occupancy'!LZ$5:LZ23}),INDEX(ARRAYFORMULA({OccupancyAdd"&amp;"resses&amp;"" ""&amp; OccupancyUnits,'Tenant Occupancy'!LZ$5:LZ23}),0,2)&lt;&gt;""""),2,FALSE),IF(LY13=TODAY(),""Today"",)))))"),"")</f>
        <v/>
      </c>
      <c r="LZ16" s="3" t="str">
        <f>IFERROR(__xludf.DUMMYFUNCTION("IF(ISBLANK($A16),, IF((ARRAYFORMULA(SUM(COUNTIFS(OccupancyAddresses,$A16,OccupancyUnits, $B16, 'Tenant Occupancy'!MA$5:MA23,{""&gt;0"",""Occupied"",""Late""}))))&gt;1,""Multiple Bookings"", IF(SUMIFS( 'Tenant Occupancy'!MA$5:MA23,OccupancyUnits,$B16,OccupancyAd"&amp;"dresses,$A16)&gt;0,SUMIFS('Tenant Occupancy'!MA$5:MA23,OccupancyUnits,$B16,OccupancyAddresses,$A16),IFERROR(VLOOKUP($A16&amp;"" ""&amp;$B16, FILTER(ARRAYFORMULA({OccupancyAddresses&amp;"" ""&amp; OccupancyUnits,'Tenant Occupancy'!MA$5:MA23}),INDEX(ARRAYFORMULA({OccupancyAdd"&amp;"resses&amp;"" ""&amp; OccupancyUnits,'Tenant Occupancy'!MA$5:MA23}),0,2)&lt;&gt;""""),2,FALSE),IF(LZ13=TODAY(),""Today"",)))))"),"")</f>
        <v/>
      </c>
      <c r="MA16" s="3" t="str">
        <f>IFERROR(__xludf.DUMMYFUNCTION("IF(ISBLANK($A16),, IF((ARRAYFORMULA(SUM(COUNTIFS(OccupancyAddresses,$A16,OccupancyUnits, $B16, 'Tenant Occupancy'!MB$5:MB23,{""&gt;0"",""Occupied"",""Late""}))))&gt;1,""Multiple Bookings"", IF(SUMIFS( 'Tenant Occupancy'!MB$5:MB23,OccupancyUnits,$B16,OccupancyAd"&amp;"dresses,$A16)&gt;0,SUMIFS('Tenant Occupancy'!MB$5:MB23,OccupancyUnits,$B16,OccupancyAddresses,$A16),IFERROR(VLOOKUP($A16&amp;"" ""&amp;$B16, FILTER(ARRAYFORMULA({OccupancyAddresses&amp;"" ""&amp; OccupancyUnits,'Tenant Occupancy'!MB$5:MB23}),INDEX(ARRAYFORMULA({OccupancyAdd"&amp;"resses&amp;"" ""&amp; OccupancyUnits,'Tenant Occupancy'!MB$5:MB23}),0,2)&lt;&gt;""""),2,FALSE),IF(MA13=TODAY(),""Today"",)))))"),"")</f>
        <v/>
      </c>
      <c r="MB16" s="3" t="str">
        <f>IFERROR(__xludf.DUMMYFUNCTION("IF(ISBLANK($A16),, IF((ARRAYFORMULA(SUM(COUNTIFS(OccupancyAddresses,$A16,OccupancyUnits, $B16, 'Tenant Occupancy'!MC$5:MC23,{""&gt;0"",""Occupied"",""Late""}))))&gt;1,""Multiple Bookings"", IF(SUMIFS( 'Tenant Occupancy'!MC$5:MC23,OccupancyUnits,$B16,OccupancyAd"&amp;"dresses,$A16)&gt;0,SUMIFS('Tenant Occupancy'!MC$5:MC23,OccupancyUnits,$B16,OccupancyAddresses,$A16),IFERROR(VLOOKUP($A16&amp;"" ""&amp;$B16, FILTER(ARRAYFORMULA({OccupancyAddresses&amp;"" ""&amp; OccupancyUnits,'Tenant Occupancy'!MC$5:MC23}),INDEX(ARRAYFORMULA({OccupancyAdd"&amp;"resses&amp;"" ""&amp; OccupancyUnits,'Tenant Occupancy'!MC$5:MC23}),0,2)&lt;&gt;""""),2,FALSE),IF(MB13=TODAY(),""Today"",)))))"),"")</f>
        <v/>
      </c>
      <c r="MC16" s="3" t="str">
        <f>IFERROR(__xludf.DUMMYFUNCTION("IF(ISBLANK($A16),, IF((ARRAYFORMULA(SUM(COUNTIFS(OccupancyAddresses,$A16,OccupancyUnits, $B16, 'Tenant Occupancy'!MD$5:MD23,{""&gt;0"",""Occupied"",""Late""}))))&gt;1,""Multiple Bookings"", IF(SUMIFS( 'Tenant Occupancy'!MD$5:MD23,OccupancyUnits,$B16,OccupancyAd"&amp;"dresses,$A16)&gt;0,SUMIFS('Tenant Occupancy'!MD$5:MD23,OccupancyUnits,$B16,OccupancyAddresses,$A16),IFERROR(VLOOKUP($A16&amp;"" ""&amp;$B16, FILTER(ARRAYFORMULA({OccupancyAddresses&amp;"" ""&amp; OccupancyUnits,'Tenant Occupancy'!MD$5:MD23}),INDEX(ARRAYFORMULA({OccupancyAdd"&amp;"resses&amp;"" ""&amp; OccupancyUnits,'Tenant Occupancy'!MD$5:MD23}),0,2)&lt;&gt;""""),2,FALSE),IF(MC13=TODAY(),""Today"",)))))"),"")</f>
        <v/>
      </c>
      <c r="MD16" s="3" t="str">
        <f>IFERROR(__xludf.DUMMYFUNCTION("IF(ISBLANK($A16),, IF((ARRAYFORMULA(SUM(COUNTIFS(OccupancyAddresses,$A16,OccupancyUnits, $B16, 'Tenant Occupancy'!ME$5:ME23,{""&gt;0"",""Occupied"",""Late""}))))&gt;1,""Multiple Bookings"", IF(SUMIFS( 'Tenant Occupancy'!ME$5:ME23,OccupancyUnits,$B16,OccupancyAd"&amp;"dresses,$A16)&gt;0,SUMIFS('Tenant Occupancy'!ME$5:ME23,OccupancyUnits,$B16,OccupancyAddresses,$A16),IFERROR(VLOOKUP($A16&amp;"" ""&amp;$B16, FILTER(ARRAYFORMULA({OccupancyAddresses&amp;"" ""&amp; OccupancyUnits,'Tenant Occupancy'!ME$5:ME23}),INDEX(ARRAYFORMULA({OccupancyAdd"&amp;"resses&amp;"" ""&amp; OccupancyUnits,'Tenant Occupancy'!ME$5:ME23}),0,2)&lt;&gt;""""),2,FALSE),IF(MD13=TODAY(),""Today"",)))))"),"")</f>
        <v/>
      </c>
      <c r="ME16" s="3" t="str">
        <f>IFERROR(__xludf.DUMMYFUNCTION("IF(ISBLANK($A16),, IF((ARRAYFORMULA(SUM(COUNTIFS(OccupancyAddresses,$A16,OccupancyUnits, $B16, 'Tenant Occupancy'!MF$5:MF23,{""&gt;0"",""Occupied"",""Late""}))))&gt;1,""Multiple Bookings"", IF(SUMIFS( 'Tenant Occupancy'!MF$5:MF23,OccupancyUnits,$B16,OccupancyAd"&amp;"dresses,$A16)&gt;0,SUMIFS('Tenant Occupancy'!MF$5:MF23,OccupancyUnits,$B16,OccupancyAddresses,$A16),IFERROR(VLOOKUP($A16&amp;"" ""&amp;$B16, FILTER(ARRAYFORMULA({OccupancyAddresses&amp;"" ""&amp; OccupancyUnits,'Tenant Occupancy'!MF$5:MF23}),INDEX(ARRAYFORMULA({OccupancyAdd"&amp;"resses&amp;"" ""&amp; OccupancyUnits,'Tenant Occupancy'!MF$5:MF23}),0,2)&lt;&gt;""""),2,FALSE),IF(ME13=TODAY(),""Today"",)))))"),"")</f>
        <v/>
      </c>
      <c r="MF16" s="3" t="str">
        <f>IFERROR(__xludf.DUMMYFUNCTION("IF(ISBLANK($A16),, IF((ARRAYFORMULA(SUM(COUNTIFS(OccupancyAddresses,$A16,OccupancyUnits, $B16, 'Tenant Occupancy'!MG$5:MG23,{""&gt;0"",""Occupied"",""Late""}))))&gt;1,""Multiple Bookings"", IF(SUMIFS( 'Tenant Occupancy'!MG$5:MG23,OccupancyUnits,$B16,OccupancyAd"&amp;"dresses,$A16)&gt;0,SUMIFS('Tenant Occupancy'!MG$5:MG23,OccupancyUnits,$B16,OccupancyAddresses,$A16),IFERROR(VLOOKUP($A16&amp;"" ""&amp;$B16, FILTER(ARRAYFORMULA({OccupancyAddresses&amp;"" ""&amp; OccupancyUnits,'Tenant Occupancy'!MG$5:MG23}),INDEX(ARRAYFORMULA({OccupancyAdd"&amp;"resses&amp;"" ""&amp; OccupancyUnits,'Tenant Occupancy'!MG$5:MG23}),0,2)&lt;&gt;""""),2,FALSE),IF(MF13=TODAY(),""Today"",)))))"),"")</f>
        <v/>
      </c>
      <c r="MG16" s="3" t="str">
        <f>IFERROR(__xludf.DUMMYFUNCTION("IF(ISBLANK($A16),, IF((ARRAYFORMULA(SUM(COUNTIFS(OccupancyAddresses,$A16,OccupancyUnits, $B16, 'Tenant Occupancy'!MH$5:MH23,{""&gt;0"",""Occupied"",""Late""}))))&gt;1,""Multiple Bookings"", IF(SUMIFS( 'Tenant Occupancy'!MH$5:MH23,OccupancyUnits,$B16,OccupancyAd"&amp;"dresses,$A16)&gt;0,SUMIFS('Tenant Occupancy'!MH$5:MH23,OccupancyUnits,$B16,OccupancyAddresses,$A16),IFERROR(VLOOKUP($A16&amp;"" ""&amp;$B16, FILTER(ARRAYFORMULA({OccupancyAddresses&amp;"" ""&amp; OccupancyUnits,'Tenant Occupancy'!MH$5:MH23}),INDEX(ARRAYFORMULA({OccupancyAdd"&amp;"resses&amp;"" ""&amp; OccupancyUnits,'Tenant Occupancy'!MH$5:MH23}),0,2)&lt;&gt;""""),2,FALSE),IF(MG13=TODAY(),""Today"",)))))"),"")</f>
        <v/>
      </c>
      <c r="MH16" s="3" t="str">
        <f>IFERROR(__xludf.DUMMYFUNCTION("IF(ISBLANK($A16),, IF((ARRAYFORMULA(SUM(COUNTIFS(OccupancyAddresses,$A16,OccupancyUnits, $B16, 'Tenant Occupancy'!MI$5:MI23,{""&gt;0"",""Occupied"",""Late""}))))&gt;1,""Multiple Bookings"", IF(SUMIFS( 'Tenant Occupancy'!MI$5:MI23,OccupancyUnits,$B16,OccupancyAd"&amp;"dresses,$A16)&gt;0,SUMIFS('Tenant Occupancy'!MI$5:MI23,OccupancyUnits,$B16,OccupancyAddresses,$A16),IFERROR(VLOOKUP($A16&amp;"" ""&amp;$B16, FILTER(ARRAYFORMULA({OccupancyAddresses&amp;"" ""&amp; OccupancyUnits,'Tenant Occupancy'!MI$5:MI23}),INDEX(ARRAYFORMULA({OccupancyAdd"&amp;"resses&amp;"" ""&amp; OccupancyUnits,'Tenant Occupancy'!MI$5:MI23}),0,2)&lt;&gt;""""),2,FALSE),IF(MH13=TODAY(),""Today"",)))))"),"")</f>
        <v/>
      </c>
      <c r="MI16" s="3" t="str">
        <f>IFERROR(__xludf.DUMMYFUNCTION("IF(ISBLANK($A16),, IF((ARRAYFORMULA(SUM(COUNTIFS(OccupancyAddresses,$A16,OccupancyUnits, $B16, 'Tenant Occupancy'!MJ$5:MJ23,{""&gt;0"",""Occupied"",""Late""}))))&gt;1,""Multiple Bookings"", IF(SUMIFS( 'Tenant Occupancy'!MJ$5:MJ23,OccupancyUnits,$B16,OccupancyAd"&amp;"dresses,$A16)&gt;0,SUMIFS('Tenant Occupancy'!MJ$5:MJ23,OccupancyUnits,$B16,OccupancyAddresses,$A16),IFERROR(VLOOKUP($A16&amp;"" ""&amp;$B16, FILTER(ARRAYFORMULA({OccupancyAddresses&amp;"" ""&amp; OccupancyUnits,'Tenant Occupancy'!MJ$5:MJ23}),INDEX(ARRAYFORMULA({OccupancyAdd"&amp;"resses&amp;"" ""&amp; OccupancyUnits,'Tenant Occupancy'!MJ$5:MJ23}),0,2)&lt;&gt;""""),2,FALSE),IF(MI13=TODAY(),""Today"",)))))"),"")</f>
        <v/>
      </c>
      <c r="MJ16" s="3" t="str">
        <f>IFERROR(__xludf.DUMMYFUNCTION("IF(ISBLANK($A16),, IF((ARRAYFORMULA(SUM(COUNTIFS(OccupancyAddresses,$A16,OccupancyUnits, $B16, 'Tenant Occupancy'!MK$5:MK23,{""&gt;0"",""Occupied"",""Late""}))))&gt;1,""Multiple Bookings"", IF(SUMIFS( 'Tenant Occupancy'!MK$5:MK23,OccupancyUnits,$B16,OccupancyAd"&amp;"dresses,$A16)&gt;0,SUMIFS('Tenant Occupancy'!MK$5:MK23,OccupancyUnits,$B16,OccupancyAddresses,$A16),IFERROR(VLOOKUP($A16&amp;"" ""&amp;$B16, FILTER(ARRAYFORMULA({OccupancyAddresses&amp;"" ""&amp; OccupancyUnits,'Tenant Occupancy'!MK$5:MK23}),INDEX(ARRAYFORMULA({OccupancyAdd"&amp;"resses&amp;"" ""&amp; OccupancyUnits,'Tenant Occupancy'!MK$5:MK23}),0,2)&lt;&gt;""""),2,FALSE),IF(MJ13=TODAY(),""Today"",)))))"),"")</f>
        <v/>
      </c>
      <c r="MK16" s="3" t="str">
        <f>IFERROR(__xludf.DUMMYFUNCTION("IF(ISBLANK($A16),, IF((ARRAYFORMULA(SUM(COUNTIFS(OccupancyAddresses,$A16,OccupancyUnits, $B16, 'Tenant Occupancy'!ML$5:ML23,{""&gt;0"",""Occupied"",""Late""}))))&gt;1,""Multiple Bookings"", IF(SUMIFS( 'Tenant Occupancy'!ML$5:ML23,OccupancyUnits,$B16,OccupancyAd"&amp;"dresses,$A16)&gt;0,SUMIFS('Tenant Occupancy'!ML$5:ML23,OccupancyUnits,$B16,OccupancyAddresses,$A16),IFERROR(VLOOKUP($A16&amp;"" ""&amp;$B16, FILTER(ARRAYFORMULA({OccupancyAddresses&amp;"" ""&amp; OccupancyUnits,'Tenant Occupancy'!ML$5:ML23}),INDEX(ARRAYFORMULA({OccupancyAdd"&amp;"resses&amp;"" ""&amp; OccupancyUnits,'Tenant Occupancy'!ML$5:ML23}),0,2)&lt;&gt;""""),2,FALSE),IF(MK13=TODAY(),""Today"",)))))"),"")</f>
        <v/>
      </c>
      <c r="ML16" s="3" t="str">
        <f>IFERROR(__xludf.DUMMYFUNCTION("IF(ISBLANK($A16),, IF((ARRAYFORMULA(SUM(COUNTIFS(OccupancyAddresses,$A16,OccupancyUnits, $B16, 'Tenant Occupancy'!MM$5:MM23,{""&gt;0"",""Occupied"",""Late""}))))&gt;1,""Multiple Bookings"", IF(SUMIFS( 'Tenant Occupancy'!MM$5:MM23,OccupancyUnits,$B16,OccupancyAd"&amp;"dresses,$A16)&gt;0,SUMIFS('Tenant Occupancy'!MM$5:MM23,OccupancyUnits,$B16,OccupancyAddresses,$A16),IFERROR(VLOOKUP($A16&amp;"" ""&amp;$B16, FILTER(ARRAYFORMULA({OccupancyAddresses&amp;"" ""&amp; OccupancyUnits,'Tenant Occupancy'!MM$5:MM23}),INDEX(ARRAYFORMULA({OccupancyAdd"&amp;"resses&amp;"" ""&amp; OccupancyUnits,'Tenant Occupancy'!MM$5:MM23}),0,2)&lt;&gt;""""),2,FALSE),IF(ML13=TODAY(),""Today"",)))))"),"")</f>
        <v/>
      </c>
      <c r="MM16" s="3" t="str">
        <f>IFERROR(__xludf.DUMMYFUNCTION("IF(ISBLANK($A16),, IF((ARRAYFORMULA(SUM(COUNTIFS(OccupancyAddresses,$A16,OccupancyUnits, $B16, 'Tenant Occupancy'!MN$5:MN23,{""&gt;0"",""Occupied"",""Late""}))))&gt;1,""Multiple Bookings"", IF(SUMIFS( 'Tenant Occupancy'!MN$5:MN23,OccupancyUnits,$B16,OccupancyAd"&amp;"dresses,$A16)&gt;0,SUMIFS('Tenant Occupancy'!MN$5:MN23,OccupancyUnits,$B16,OccupancyAddresses,$A16),IFERROR(VLOOKUP($A16&amp;"" ""&amp;$B16, FILTER(ARRAYFORMULA({OccupancyAddresses&amp;"" ""&amp; OccupancyUnits,'Tenant Occupancy'!MN$5:MN23}),INDEX(ARRAYFORMULA({OccupancyAdd"&amp;"resses&amp;"" ""&amp; OccupancyUnits,'Tenant Occupancy'!MN$5:MN23}),0,2)&lt;&gt;""""),2,FALSE),IF(MM13=TODAY(),""Today"",)))))"),"")</f>
        <v/>
      </c>
      <c r="MN16" s="3" t="str">
        <f>IFERROR(__xludf.DUMMYFUNCTION("IF(ISBLANK($A16),, IF((ARRAYFORMULA(SUM(COUNTIFS(OccupancyAddresses,$A16,OccupancyUnits, $B16, 'Tenant Occupancy'!MO$5:MO23,{""&gt;0"",""Occupied"",""Late""}))))&gt;1,""Multiple Bookings"", IF(SUMIFS( 'Tenant Occupancy'!MO$5:MO23,OccupancyUnits,$B16,OccupancyAd"&amp;"dresses,$A16)&gt;0,SUMIFS('Tenant Occupancy'!MO$5:MO23,OccupancyUnits,$B16,OccupancyAddresses,$A16),IFERROR(VLOOKUP($A16&amp;"" ""&amp;$B16, FILTER(ARRAYFORMULA({OccupancyAddresses&amp;"" ""&amp; OccupancyUnits,'Tenant Occupancy'!MO$5:MO23}),INDEX(ARRAYFORMULA({OccupancyAdd"&amp;"resses&amp;"" ""&amp; OccupancyUnits,'Tenant Occupancy'!MO$5:MO23}),0,2)&lt;&gt;""""),2,FALSE),IF(MN13=TODAY(),""Today"",)))))"),"")</f>
        <v/>
      </c>
      <c r="MO16" s="3" t="str">
        <f>IFERROR(__xludf.DUMMYFUNCTION("IF(ISBLANK($A16),, IF((ARRAYFORMULA(SUM(COUNTIFS(OccupancyAddresses,$A16,OccupancyUnits, $B16, 'Tenant Occupancy'!MP$5:MP23,{""&gt;0"",""Occupied"",""Late""}))))&gt;1,""Multiple Bookings"", IF(SUMIFS( 'Tenant Occupancy'!MP$5:MP23,OccupancyUnits,$B16,OccupancyAd"&amp;"dresses,$A16)&gt;0,SUMIFS('Tenant Occupancy'!MP$5:MP23,OccupancyUnits,$B16,OccupancyAddresses,$A16),IFERROR(VLOOKUP($A16&amp;"" ""&amp;$B16, FILTER(ARRAYFORMULA({OccupancyAddresses&amp;"" ""&amp; OccupancyUnits,'Tenant Occupancy'!MP$5:MP23}),INDEX(ARRAYFORMULA({OccupancyAdd"&amp;"resses&amp;"" ""&amp; OccupancyUnits,'Tenant Occupancy'!MP$5:MP23}),0,2)&lt;&gt;""""),2,FALSE),IF(MO13=TODAY(),""Today"",)))))"),"")</f>
        <v/>
      </c>
      <c r="MP16" s="3" t="str">
        <f>IFERROR(__xludf.DUMMYFUNCTION("IF(ISBLANK($A16),, IF((ARRAYFORMULA(SUM(COUNTIFS(OccupancyAddresses,$A16,OccupancyUnits, $B16, 'Tenant Occupancy'!MQ$5:MQ23,{""&gt;0"",""Occupied"",""Late""}))))&gt;1,""Multiple Bookings"", IF(SUMIFS( 'Tenant Occupancy'!MQ$5:MQ23,OccupancyUnits,$B16,OccupancyAd"&amp;"dresses,$A16)&gt;0,SUMIFS('Tenant Occupancy'!MQ$5:MQ23,OccupancyUnits,$B16,OccupancyAddresses,$A16),IFERROR(VLOOKUP($A16&amp;"" ""&amp;$B16, FILTER(ARRAYFORMULA({OccupancyAddresses&amp;"" ""&amp; OccupancyUnits,'Tenant Occupancy'!MQ$5:MQ23}),INDEX(ARRAYFORMULA({OccupancyAdd"&amp;"resses&amp;"" ""&amp; OccupancyUnits,'Tenant Occupancy'!MQ$5:MQ23}),0,2)&lt;&gt;""""),2,FALSE),IF(MP13=TODAY(),""Today"",)))))"),"")</f>
        <v/>
      </c>
      <c r="MQ16" s="3" t="str">
        <f>IFERROR(__xludf.DUMMYFUNCTION("IF(ISBLANK($A16),, IF((ARRAYFORMULA(SUM(COUNTIFS(OccupancyAddresses,$A16,OccupancyUnits, $B16, 'Tenant Occupancy'!MR$5:MR23,{""&gt;0"",""Occupied"",""Late""}))))&gt;1,""Multiple Bookings"", IF(SUMIFS( 'Tenant Occupancy'!MR$5:MR23,OccupancyUnits,$B16,OccupancyAd"&amp;"dresses,$A16)&gt;0,SUMIFS('Tenant Occupancy'!MR$5:MR23,OccupancyUnits,$B16,OccupancyAddresses,$A16),IFERROR(VLOOKUP($A16&amp;"" ""&amp;$B16, FILTER(ARRAYFORMULA({OccupancyAddresses&amp;"" ""&amp; OccupancyUnits,'Tenant Occupancy'!MR$5:MR23}),INDEX(ARRAYFORMULA({OccupancyAdd"&amp;"resses&amp;"" ""&amp; OccupancyUnits,'Tenant Occupancy'!MR$5:MR23}),0,2)&lt;&gt;""""),2,FALSE),IF(MQ13=TODAY(),""Today"",)))))"),"")</f>
        <v/>
      </c>
      <c r="MR16" s="3" t="str">
        <f>IFERROR(__xludf.DUMMYFUNCTION("IF(ISBLANK($A16),, IF((ARRAYFORMULA(SUM(COUNTIFS(OccupancyAddresses,$A16,OccupancyUnits, $B16, 'Tenant Occupancy'!MS$5:MS23,{""&gt;0"",""Occupied"",""Late""}))))&gt;1,""Multiple Bookings"", IF(SUMIFS( 'Tenant Occupancy'!MS$5:MS23,OccupancyUnits,$B16,OccupancyAd"&amp;"dresses,$A16)&gt;0,SUMIFS('Tenant Occupancy'!MS$5:MS23,OccupancyUnits,$B16,OccupancyAddresses,$A16),IFERROR(VLOOKUP($A16&amp;"" ""&amp;$B16, FILTER(ARRAYFORMULA({OccupancyAddresses&amp;"" ""&amp; OccupancyUnits,'Tenant Occupancy'!MS$5:MS23}),INDEX(ARRAYFORMULA({OccupancyAdd"&amp;"resses&amp;"" ""&amp; OccupancyUnits,'Tenant Occupancy'!MS$5:MS23}),0,2)&lt;&gt;""""),2,FALSE),IF(MR13=TODAY(),""Today"",)))))"),"")</f>
        <v/>
      </c>
      <c r="MS16" s="3" t="str">
        <f>IFERROR(__xludf.DUMMYFUNCTION("IF(ISBLANK($A16),, IF((ARRAYFORMULA(SUM(COUNTIFS(OccupancyAddresses,$A16,OccupancyUnits, $B16, 'Tenant Occupancy'!MT$5:MT23,{""&gt;0"",""Occupied"",""Late""}))))&gt;1,""Multiple Bookings"", IF(SUMIFS( 'Tenant Occupancy'!MT$5:MT23,OccupancyUnits,$B16,OccupancyAd"&amp;"dresses,$A16)&gt;0,SUMIFS('Tenant Occupancy'!MT$5:MT23,OccupancyUnits,$B16,OccupancyAddresses,$A16),IFERROR(VLOOKUP($A16&amp;"" ""&amp;$B16, FILTER(ARRAYFORMULA({OccupancyAddresses&amp;"" ""&amp; OccupancyUnits,'Tenant Occupancy'!MT$5:MT23}),INDEX(ARRAYFORMULA({OccupancyAdd"&amp;"resses&amp;"" ""&amp; OccupancyUnits,'Tenant Occupancy'!MT$5:MT23}),0,2)&lt;&gt;""""),2,FALSE),IF(MS13=TODAY(),""Today"",)))))"),"")</f>
        <v/>
      </c>
      <c r="MT16" s="3" t="str">
        <f>IFERROR(__xludf.DUMMYFUNCTION("IF(ISBLANK($A16),, IF((ARRAYFORMULA(SUM(COUNTIFS(OccupancyAddresses,$A16,OccupancyUnits, $B16, 'Tenant Occupancy'!MU$5:MU23,{""&gt;0"",""Occupied"",""Late""}))))&gt;1,""Multiple Bookings"", IF(SUMIFS( 'Tenant Occupancy'!MU$5:MU23,OccupancyUnits,$B16,OccupancyAd"&amp;"dresses,$A16)&gt;0,SUMIFS('Tenant Occupancy'!MU$5:MU23,OccupancyUnits,$B16,OccupancyAddresses,$A16),IFERROR(VLOOKUP($A16&amp;"" ""&amp;$B16, FILTER(ARRAYFORMULA({OccupancyAddresses&amp;"" ""&amp; OccupancyUnits,'Tenant Occupancy'!MU$5:MU23}),INDEX(ARRAYFORMULA({OccupancyAdd"&amp;"resses&amp;"" ""&amp; OccupancyUnits,'Tenant Occupancy'!MU$5:MU23}),0,2)&lt;&gt;""""),2,FALSE),IF(MT13=TODAY(),""Today"",)))))"),"")</f>
        <v/>
      </c>
      <c r="MU16" s="3" t="str">
        <f>IFERROR(__xludf.DUMMYFUNCTION("IF(ISBLANK($A16),, IF((ARRAYFORMULA(SUM(COUNTIFS(OccupancyAddresses,$A16,OccupancyUnits, $B16, 'Tenant Occupancy'!MV$5:MV23,{""&gt;0"",""Occupied"",""Late""}))))&gt;1,""Multiple Bookings"", IF(SUMIFS( 'Tenant Occupancy'!MV$5:MV23,OccupancyUnits,$B16,OccupancyAd"&amp;"dresses,$A16)&gt;0,SUMIFS('Tenant Occupancy'!MV$5:MV23,OccupancyUnits,$B16,OccupancyAddresses,$A16),IFERROR(VLOOKUP($A16&amp;"" ""&amp;$B16, FILTER(ARRAYFORMULA({OccupancyAddresses&amp;"" ""&amp; OccupancyUnits,'Tenant Occupancy'!MV$5:MV23}),INDEX(ARRAYFORMULA({OccupancyAdd"&amp;"resses&amp;"" ""&amp; OccupancyUnits,'Tenant Occupancy'!MV$5:MV23}),0,2)&lt;&gt;""""),2,FALSE),IF(MU13=TODAY(),""Today"",)))))"),"")</f>
        <v/>
      </c>
      <c r="MV16" s="3" t="str">
        <f>IFERROR(__xludf.DUMMYFUNCTION("IF(ISBLANK($A16),, IF((ARRAYFORMULA(SUM(COUNTIFS(OccupancyAddresses,$A16,OccupancyUnits, $B16, 'Tenant Occupancy'!MW$5:MW23,{""&gt;0"",""Occupied"",""Late""}))))&gt;1,""Multiple Bookings"", IF(SUMIFS( 'Tenant Occupancy'!MW$5:MW23,OccupancyUnits,$B16,OccupancyAd"&amp;"dresses,$A16)&gt;0,SUMIFS('Tenant Occupancy'!MW$5:MW23,OccupancyUnits,$B16,OccupancyAddresses,$A16),IFERROR(VLOOKUP($A16&amp;"" ""&amp;$B16, FILTER(ARRAYFORMULA({OccupancyAddresses&amp;"" ""&amp; OccupancyUnits,'Tenant Occupancy'!MW$5:MW23}),INDEX(ARRAYFORMULA({OccupancyAdd"&amp;"resses&amp;"" ""&amp; OccupancyUnits,'Tenant Occupancy'!MW$5:MW23}),0,2)&lt;&gt;""""),2,FALSE),IF(MV13=TODAY(),""Today"",)))))"),"")</f>
        <v/>
      </c>
      <c r="MW16" s="3" t="str">
        <f>IFERROR(__xludf.DUMMYFUNCTION("IF(ISBLANK($A16),, IF((ARRAYFORMULA(SUM(COUNTIFS(OccupancyAddresses,$A16,OccupancyUnits, $B16, 'Tenant Occupancy'!MX$5:MX23,{""&gt;0"",""Occupied"",""Late""}))))&gt;1,""Multiple Bookings"", IF(SUMIFS( 'Tenant Occupancy'!MX$5:MX23,OccupancyUnits,$B16,OccupancyAd"&amp;"dresses,$A16)&gt;0,SUMIFS('Tenant Occupancy'!MX$5:MX23,OccupancyUnits,$B16,OccupancyAddresses,$A16),IFERROR(VLOOKUP($A16&amp;"" ""&amp;$B16, FILTER(ARRAYFORMULA({OccupancyAddresses&amp;"" ""&amp; OccupancyUnits,'Tenant Occupancy'!MX$5:MX23}),INDEX(ARRAYFORMULA({OccupancyAdd"&amp;"resses&amp;"" ""&amp; OccupancyUnits,'Tenant Occupancy'!MX$5:MX23}),0,2)&lt;&gt;""""),2,FALSE),IF(MW13=TODAY(),""Today"",)))))"),"")</f>
        <v/>
      </c>
      <c r="MX16" s="3" t="str">
        <f>IFERROR(__xludf.DUMMYFUNCTION("IF(ISBLANK($A16),, IF((ARRAYFORMULA(SUM(COUNTIFS(OccupancyAddresses,$A16,OccupancyUnits, $B16, 'Tenant Occupancy'!MY$5:MY23,{""&gt;0"",""Occupied"",""Late""}))))&gt;1,""Multiple Bookings"", IF(SUMIFS( 'Tenant Occupancy'!MY$5:MY23,OccupancyUnits,$B16,OccupancyAd"&amp;"dresses,$A16)&gt;0,SUMIFS('Tenant Occupancy'!MY$5:MY23,OccupancyUnits,$B16,OccupancyAddresses,$A16),IFERROR(VLOOKUP($A16&amp;"" ""&amp;$B16, FILTER(ARRAYFORMULA({OccupancyAddresses&amp;"" ""&amp; OccupancyUnits,'Tenant Occupancy'!MY$5:MY23}),INDEX(ARRAYFORMULA({OccupancyAdd"&amp;"resses&amp;"" ""&amp; OccupancyUnits,'Tenant Occupancy'!MY$5:MY23}),0,2)&lt;&gt;""""),2,FALSE),IF(MX13=TODAY(),""Today"",)))))"),"")</f>
        <v/>
      </c>
      <c r="MY16" s="3" t="str">
        <f>IFERROR(__xludf.DUMMYFUNCTION("IF(ISBLANK($A16),, IF((ARRAYFORMULA(SUM(COUNTIFS(OccupancyAddresses,$A16,OccupancyUnits, $B16, 'Tenant Occupancy'!MZ$5:MZ23,{""&gt;0"",""Occupied"",""Late""}))))&gt;1,""Multiple Bookings"", IF(SUMIFS( 'Tenant Occupancy'!MZ$5:MZ23,OccupancyUnits,$B16,OccupancyAd"&amp;"dresses,$A16)&gt;0,SUMIFS('Tenant Occupancy'!MZ$5:MZ23,OccupancyUnits,$B16,OccupancyAddresses,$A16),IFERROR(VLOOKUP($A16&amp;"" ""&amp;$B16, FILTER(ARRAYFORMULA({OccupancyAddresses&amp;"" ""&amp; OccupancyUnits,'Tenant Occupancy'!MZ$5:MZ23}),INDEX(ARRAYFORMULA({OccupancyAdd"&amp;"resses&amp;"" ""&amp; OccupancyUnits,'Tenant Occupancy'!MZ$5:MZ23}),0,2)&lt;&gt;""""),2,FALSE),IF(MY13=TODAY(),""Today"",)))))"),"")</f>
        <v/>
      </c>
      <c r="MZ16" s="3" t="str">
        <f>IFERROR(__xludf.DUMMYFUNCTION("IF(ISBLANK($A16),, IF((ARRAYFORMULA(SUM(COUNTIFS(OccupancyAddresses,$A16,OccupancyUnits, $B16, 'Tenant Occupancy'!NA$5:NA23,{""&gt;0"",""Occupied"",""Late""}))))&gt;1,""Multiple Bookings"", IF(SUMIFS( 'Tenant Occupancy'!NA$5:NA23,OccupancyUnits,$B16,OccupancyAd"&amp;"dresses,$A16)&gt;0,SUMIFS('Tenant Occupancy'!NA$5:NA23,OccupancyUnits,$B16,OccupancyAddresses,$A16),IFERROR(VLOOKUP($A16&amp;"" ""&amp;$B16, FILTER(ARRAYFORMULA({OccupancyAddresses&amp;"" ""&amp; OccupancyUnits,'Tenant Occupancy'!NA$5:NA23}),INDEX(ARRAYFORMULA({OccupancyAdd"&amp;"resses&amp;"" ""&amp; OccupancyUnits,'Tenant Occupancy'!NA$5:NA23}),0,2)&lt;&gt;""""),2,FALSE),IF(MZ13=TODAY(),""Today"",)))))"),"")</f>
        <v/>
      </c>
      <c r="NA16" s="3" t="str">
        <f>IFERROR(__xludf.DUMMYFUNCTION("IF(ISBLANK($A16),, IF((ARRAYFORMULA(SUM(COUNTIFS(OccupancyAddresses,$A16,OccupancyUnits, $B16, 'Tenant Occupancy'!NB$5:NB23,{""&gt;0"",""Occupied"",""Late""}))))&gt;1,""Multiple Bookings"", IF(SUMIFS( 'Tenant Occupancy'!NB$5:NB23,OccupancyUnits,$B16,OccupancyAd"&amp;"dresses,$A16)&gt;0,SUMIFS('Tenant Occupancy'!NB$5:NB23,OccupancyUnits,$B16,OccupancyAddresses,$A16),IFERROR(VLOOKUP($A16&amp;"" ""&amp;$B16, FILTER(ARRAYFORMULA({OccupancyAddresses&amp;"" ""&amp; OccupancyUnits,'Tenant Occupancy'!NB$5:NB23}),INDEX(ARRAYFORMULA({OccupancyAdd"&amp;"resses&amp;"" ""&amp; OccupancyUnits,'Tenant Occupancy'!NB$5:NB23}),0,2)&lt;&gt;""""),2,FALSE),IF(NA13=TODAY(),""Today"",)))))"),"")</f>
        <v/>
      </c>
      <c r="NB16" s="3" t="str">
        <f>IFERROR(__xludf.DUMMYFUNCTION("IF(ISBLANK($A16),, IF((ARRAYFORMULA(SUM(COUNTIFS(OccupancyAddresses,$A16,OccupancyUnits, $B16, 'Tenant Occupancy'!NC$5:NC23,{""&gt;0"",""Occupied"",""Late""}))))&gt;1,""Multiple Bookings"", IF(SUMIFS( 'Tenant Occupancy'!NC$5:NC23,OccupancyUnits,$B16,OccupancyAd"&amp;"dresses,$A16)&gt;0,SUMIFS('Tenant Occupancy'!NC$5:NC23,OccupancyUnits,$B16,OccupancyAddresses,$A16),IFERROR(VLOOKUP($A16&amp;"" ""&amp;$B16, FILTER(ARRAYFORMULA({OccupancyAddresses&amp;"" ""&amp; OccupancyUnits,'Tenant Occupancy'!NC$5:NC23}),INDEX(ARRAYFORMULA({OccupancyAdd"&amp;"resses&amp;"" ""&amp; OccupancyUnits,'Tenant Occupancy'!NC$5:NC23}),0,2)&lt;&gt;""""),2,FALSE),IF(NB13=TODAY(),""Today"",)))))"),"")</f>
        <v/>
      </c>
      <c r="NC16" s="3" t="str">
        <f>IFERROR(__xludf.DUMMYFUNCTION("IF(ISBLANK($A16),, IF((ARRAYFORMULA(SUM(COUNTIFS(OccupancyAddresses,$A16,OccupancyUnits, $B16, 'Tenant Occupancy'!ND$5:ND23,{""&gt;0"",""Occupied"",""Late""}))))&gt;1,""Multiple Bookings"", IF(SUMIFS( 'Tenant Occupancy'!ND$5:ND23,OccupancyUnits,$B16,OccupancyAd"&amp;"dresses,$A16)&gt;0,SUMIFS('Tenant Occupancy'!ND$5:ND23,OccupancyUnits,$B16,OccupancyAddresses,$A16),IFERROR(VLOOKUP($A16&amp;"" ""&amp;$B16, FILTER(ARRAYFORMULA({OccupancyAddresses&amp;"" ""&amp; OccupancyUnits,'Tenant Occupancy'!ND$5:ND23}),INDEX(ARRAYFORMULA({OccupancyAdd"&amp;"resses&amp;"" ""&amp; OccupancyUnits,'Tenant Occupancy'!ND$5:ND23}),0,2)&lt;&gt;""""),2,FALSE),IF(NC13=TODAY(),""Today"",)))))"),"")</f>
        <v/>
      </c>
      <c r="ND16" s="3" t="str">
        <f>IFERROR(__xludf.DUMMYFUNCTION("IF(ISBLANK($A16),, IF((ARRAYFORMULA(SUM(COUNTIFS(OccupancyAddresses,$A16,OccupancyUnits, $B16, 'Tenant Occupancy'!NE$5:NE23,{""&gt;0"",""Occupied"",""Late""}))))&gt;1,""Multiple Bookings"", IF(SUMIFS( 'Tenant Occupancy'!NE$5:NE23,OccupancyUnits,$B16,OccupancyAd"&amp;"dresses,$A16)&gt;0,SUMIFS('Tenant Occupancy'!NE$5:NE23,OccupancyUnits,$B16,OccupancyAddresses,$A16),IFERROR(VLOOKUP($A16&amp;"" ""&amp;$B16, FILTER(ARRAYFORMULA({OccupancyAddresses&amp;"" ""&amp; OccupancyUnits,'Tenant Occupancy'!NE$5:NE23}),INDEX(ARRAYFORMULA({OccupancyAdd"&amp;"resses&amp;"" ""&amp; OccupancyUnits,'Tenant Occupancy'!NE$5:NE23}),0,2)&lt;&gt;""""),2,FALSE),IF(ND13=TODAY(),""Today"",)))))"),"")</f>
        <v/>
      </c>
      <c r="NE16" s="3" t="str">
        <f>IFERROR(__xludf.DUMMYFUNCTION("IF(ISBLANK($A16),, IF((ARRAYFORMULA(SUM(COUNTIFS(OccupancyAddresses,$A16,OccupancyUnits, $B16, 'Tenant Occupancy'!NF$5:NF23,{""&gt;0"",""Occupied"",""Late""}))))&gt;1,""Multiple Bookings"", IF(SUMIFS( 'Tenant Occupancy'!NF$5:NF23,OccupancyUnits,$B16,OccupancyAd"&amp;"dresses,$A16)&gt;0,SUMIFS('Tenant Occupancy'!NF$5:NF23,OccupancyUnits,$B16,OccupancyAddresses,$A16),IFERROR(VLOOKUP($A16&amp;"" ""&amp;$B16, FILTER(ARRAYFORMULA({OccupancyAddresses&amp;"" ""&amp; OccupancyUnits,'Tenant Occupancy'!NF$5:NF23}),INDEX(ARRAYFORMULA({OccupancyAdd"&amp;"resses&amp;"" ""&amp; OccupancyUnits,'Tenant Occupancy'!NF$5:NF23}),0,2)&lt;&gt;""""),2,FALSE),IF(NE13=TODAY(),""Today"",)))))"),"")</f>
        <v/>
      </c>
      <c r="NF16" s="3" t="str">
        <f>IFERROR(__xludf.DUMMYFUNCTION("IF(ISBLANK($A16),, IF((ARRAYFORMULA(SUM(COUNTIFS(OccupancyAddresses,$A16,OccupancyUnits, $B16, 'Tenant Occupancy'!NG$5:NG23,{""&gt;0"",""Occupied"",""Late""}))))&gt;1,""Multiple Bookings"", IF(SUMIFS( 'Tenant Occupancy'!NG$5:NG23,OccupancyUnits,$B16,OccupancyAd"&amp;"dresses,$A16)&gt;0,SUMIFS('Tenant Occupancy'!NG$5:NG23,OccupancyUnits,$B16,OccupancyAddresses,$A16),IFERROR(VLOOKUP($A16&amp;"" ""&amp;$B16, FILTER(ARRAYFORMULA({OccupancyAddresses&amp;"" ""&amp; OccupancyUnits,'Tenant Occupancy'!NG$5:NG23}),INDEX(ARRAYFORMULA({OccupancyAdd"&amp;"resses&amp;"" ""&amp; OccupancyUnits,'Tenant Occupancy'!NG$5:NG23}),0,2)&lt;&gt;""""),2,FALSE),IF(NF13=TODAY(),""Today"",)))))"),"")</f>
        <v/>
      </c>
      <c r="NG16" s="3" t="str">
        <f>IFERROR(__xludf.DUMMYFUNCTION("IF(ISBLANK($A16),, IF((ARRAYFORMULA(SUM(COUNTIFS(OccupancyAddresses,$A16,OccupancyUnits, $B16, 'Tenant Occupancy'!NH$5:NH23,{""&gt;0"",""Occupied"",""Late""}))))&gt;1,""Multiple Bookings"", IF(SUMIFS( 'Tenant Occupancy'!NH$5:NH23,OccupancyUnits,$B16,OccupancyAd"&amp;"dresses,$A16)&gt;0,SUMIFS('Tenant Occupancy'!NH$5:NH23,OccupancyUnits,$B16,OccupancyAddresses,$A16),IFERROR(VLOOKUP($A16&amp;"" ""&amp;$B16, FILTER(ARRAYFORMULA({OccupancyAddresses&amp;"" ""&amp; OccupancyUnits,'Tenant Occupancy'!NH$5:NH23}),INDEX(ARRAYFORMULA({OccupancyAdd"&amp;"resses&amp;"" ""&amp; OccupancyUnits,'Tenant Occupancy'!NH$5:NH23}),0,2)&lt;&gt;""""),2,FALSE),IF(NG13=TODAY(),""Today"",)))))"),"")</f>
        <v/>
      </c>
      <c r="NH16" s="3" t="str">
        <f>IFERROR(__xludf.DUMMYFUNCTION("IF(ISBLANK($A16),, IF((ARRAYFORMULA(SUM(COUNTIFS(OccupancyAddresses,$A16,OccupancyUnits, $B16, 'Tenant Occupancy'!NI$5:NI23,{""&gt;0"",""Occupied"",""Late""}))))&gt;1,""Multiple Bookings"", IF(SUMIFS( 'Tenant Occupancy'!NI$5:NI23,OccupancyUnits,$B16,OccupancyAd"&amp;"dresses,$A16)&gt;0,SUMIFS('Tenant Occupancy'!NI$5:NI23,OccupancyUnits,$B16,OccupancyAddresses,$A16),IFERROR(VLOOKUP($A16&amp;"" ""&amp;$B16, FILTER(ARRAYFORMULA({OccupancyAddresses&amp;"" ""&amp; OccupancyUnits,'Tenant Occupancy'!NI$5:NI23}),INDEX(ARRAYFORMULA({OccupancyAdd"&amp;"resses&amp;"" ""&amp; OccupancyUnits,'Tenant Occupancy'!NI$5:NI23}),0,2)&lt;&gt;""""),2,FALSE),IF(NH13=TODAY(),""Today"",)))))"),"")</f>
        <v/>
      </c>
      <c r="NI16" s="3" t="str">
        <f>IFERROR(__xludf.DUMMYFUNCTION("IF(ISBLANK($A16),, IF((ARRAYFORMULA(SUM(COUNTIFS(OccupancyAddresses,$A16,OccupancyUnits, $B16, 'Tenant Occupancy'!NJ$5:NJ23,{""&gt;0"",""Occupied"",""Late""}))))&gt;1,""Multiple Bookings"", IF(SUMIFS( 'Tenant Occupancy'!NJ$5:NJ23,OccupancyUnits,$B16,OccupancyAd"&amp;"dresses,$A16)&gt;0,SUMIFS('Tenant Occupancy'!NJ$5:NJ23,OccupancyUnits,$B16,OccupancyAddresses,$A16),IFERROR(VLOOKUP($A16&amp;"" ""&amp;$B16, FILTER(ARRAYFORMULA({OccupancyAddresses&amp;"" ""&amp; OccupancyUnits,'Tenant Occupancy'!NJ$5:NJ23}),INDEX(ARRAYFORMULA({OccupancyAdd"&amp;"resses&amp;"" ""&amp; OccupancyUnits,'Tenant Occupancy'!NJ$5:NJ23}),0,2)&lt;&gt;""""),2,FALSE),IF(NI13=TODAY(),""Today"",)))))"),"")</f>
        <v/>
      </c>
      <c r="NJ16" s="3" t="str">
        <f>IFERROR(__xludf.DUMMYFUNCTION("IF(ISBLANK($A16),, IF((ARRAYFORMULA(SUM(COUNTIFS(OccupancyAddresses,$A16,OccupancyUnits, $B16, 'Tenant Occupancy'!NK$5:NK23,{""&gt;0"",""Occupied"",""Late""}))))&gt;1,""Multiple Bookings"", IF(SUMIFS( 'Tenant Occupancy'!NK$5:NK23,OccupancyUnits,$B16,OccupancyAd"&amp;"dresses,$A16)&gt;0,SUMIFS('Tenant Occupancy'!NK$5:NK23,OccupancyUnits,$B16,OccupancyAddresses,$A16),IFERROR(VLOOKUP($A16&amp;"" ""&amp;$B16, FILTER(ARRAYFORMULA({OccupancyAddresses&amp;"" ""&amp; OccupancyUnits,'Tenant Occupancy'!NK$5:NK23}),INDEX(ARRAYFORMULA({OccupancyAdd"&amp;"resses&amp;"" ""&amp; OccupancyUnits,'Tenant Occupancy'!NK$5:NK23}),0,2)&lt;&gt;""""),2,FALSE),IF(NJ13=TODAY(),""Today"",)))))"),"")</f>
        <v/>
      </c>
      <c r="NK16" s="3" t="str">
        <f>IFERROR(__xludf.DUMMYFUNCTION("IF(ISBLANK($A16),, IF((ARRAYFORMULA(SUM(COUNTIFS(OccupancyAddresses,$A16,OccupancyUnits, $B16, 'Tenant Occupancy'!NL$5:NL23,{""&gt;0"",""Occupied"",""Late""}))))&gt;1,""Multiple Bookings"", IF(SUMIFS( 'Tenant Occupancy'!NL$5:NL23,OccupancyUnits,$B16,OccupancyAd"&amp;"dresses,$A16)&gt;0,SUMIFS('Tenant Occupancy'!NL$5:NL23,OccupancyUnits,$B16,OccupancyAddresses,$A16),IFERROR(VLOOKUP($A16&amp;"" ""&amp;$B16, FILTER(ARRAYFORMULA({OccupancyAddresses&amp;"" ""&amp; OccupancyUnits,'Tenant Occupancy'!NL$5:NL23}),INDEX(ARRAYFORMULA({OccupancyAdd"&amp;"resses&amp;"" ""&amp; OccupancyUnits,'Tenant Occupancy'!NL$5:NL23}),0,2)&lt;&gt;""""),2,FALSE),IF(NK13=TODAY(),""Today"",)))))"),"")</f>
        <v/>
      </c>
      <c r="NL16" s="3" t="str">
        <f>IFERROR(__xludf.DUMMYFUNCTION("IF(ISBLANK($A16),, IF((ARRAYFORMULA(SUM(COUNTIFS(OccupancyAddresses,$A16,OccupancyUnits, $B16, 'Tenant Occupancy'!NM$5:NM23,{""&gt;0"",""Occupied"",""Late""}))))&gt;1,""Multiple Bookings"", IF(SUMIFS( 'Tenant Occupancy'!NM$5:NM23,OccupancyUnits,$B16,OccupancyAd"&amp;"dresses,$A16)&gt;0,SUMIFS('Tenant Occupancy'!NM$5:NM23,OccupancyUnits,$B16,OccupancyAddresses,$A16),IFERROR(VLOOKUP($A16&amp;"" ""&amp;$B16, FILTER(ARRAYFORMULA({OccupancyAddresses&amp;"" ""&amp; OccupancyUnits,'Tenant Occupancy'!NM$5:NM23}),INDEX(ARRAYFORMULA({OccupancyAdd"&amp;"resses&amp;"" ""&amp; OccupancyUnits,'Tenant Occupancy'!NM$5:NM23}),0,2)&lt;&gt;""""),2,FALSE),IF(NL13=TODAY(),""Today"",)))))"),"")</f>
        <v/>
      </c>
      <c r="NM16" s="3" t="str">
        <f>IFERROR(__xludf.DUMMYFUNCTION("IF(ISBLANK($A16),, IF((ARRAYFORMULA(SUM(COUNTIFS(OccupancyAddresses,$A16,OccupancyUnits, $B16, 'Tenant Occupancy'!NN$5:NN23,{""&gt;0"",""Occupied"",""Late""}))))&gt;1,""Multiple Bookings"", IF(SUMIFS( 'Tenant Occupancy'!NN$5:NN23,OccupancyUnits,$B16,OccupancyAd"&amp;"dresses,$A16)&gt;0,SUMIFS('Tenant Occupancy'!NN$5:NN23,OccupancyUnits,$B16,OccupancyAddresses,$A16),IFERROR(VLOOKUP($A16&amp;"" ""&amp;$B16, FILTER(ARRAYFORMULA({OccupancyAddresses&amp;"" ""&amp; OccupancyUnits,'Tenant Occupancy'!NN$5:NN23}),INDEX(ARRAYFORMULA({OccupancyAdd"&amp;"resses&amp;"" ""&amp; OccupancyUnits,'Tenant Occupancy'!NN$5:NN23}),0,2)&lt;&gt;""""),2,FALSE),IF(NM13=TODAY(),""Today"",)))))"),"")</f>
        <v/>
      </c>
      <c r="NN16" s="3" t="str">
        <f>IFERROR(__xludf.DUMMYFUNCTION("IF(ISBLANK($A16),, IF((ARRAYFORMULA(SUM(COUNTIFS(OccupancyAddresses,$A16,OccupancyUnits, $B16, 'Tenant Occupancy'!NO$5:NO23,{""&gt;0"",""Occupied"",""Late""}))))&gt;1,""Multiple Bookings"", IF(SUMIFS( 'Tenant Occupancy'!NO$5:NO23,OccupancyUnits,$B16,OccupancyAd"&amp;"dresses,$A16)&gt;0,SUMIFS('Tenant Occupancy'!NO$5:NO23,OccupancyUnits,$B16,OccupancyAddresses,$A16),IFERROR(VLOOKUP($A16&amp;"" ""&amp;$B16, FILTER(ARRAYFORMULA({OccupancyAddresses&amp;"" ""&amp; OccupancyUnits,'Tenant Occupancy'!NO$5:NO23}),INDEX(ARRAYFORMULA({OccupancyAdd"&amp;"resses&amp;"" ""&amp; OccupancyUnits,'Tenant Occupancy'!NO$5:NO23}),0,2)&lt;&gt;""""),2,FALSE),IF(NN13=TODAY(),""Today"",)))))"),"")</f>
        <v/>
      </c>
      <c r="NO16" s="3" t="str">
        <f>IFERROR(__xludf.DUMMYFUNCTION("IF(ISBLANK($A16),, IF((ARRAYFORMULA(SUM(COUNTIFS(OccupancyAddresses,$A16,OccupancyUnits, $B16, 'Tenant Occupancy'!NP$5:NP23,{""&gt;0"",""Occupied"",""Late""}))))&gt;1,""Multiple Bookings"", IF(SUMIFS( 'Tenant Occupancy'!NP$5:NP23,OccupancyUnits,$B16,OccupancyAd"&amp;"dresses,$A16)&gt;0,SUMIFS('Tenant Occupancy'!NP$5:NP23,OccupancyUnits,$B16,OccupancyAddresses,$A16),IFERROR(VLOOKUP($A16&amp;"" ""&amp;$B16, FILTER(ARRAYFORMULA({OccupancyAddresses&amp;"" ""&amp; OccupancyUnits,'Tenant Occupancy'!NP$5:NP23}),INDEX(ARRAYFORMULA({OccupancyAdd"&amp;"resses&amp;"" ""&amp; OccupancyUnits,'Tenant Occupancy'!NP$5:NP23}),0,2)&lt;&gt;""""),2,FALSE),IF(NO13=TODAY(),""Today"",)))))"),"")</f>
        <v/>
      </c>
      <c r="NP16" s="3" t="str">
        <f>IFERROR(__xludf.DUMMYFUNCTION("IF(ISBLANK($A16),, IF((ARRAYFORMULA(SUM(COUNTIFS(OccupancyAddresses,$A16,OccupancyUnits, $B16, 'Tenant Occupancy'!NQ$5:NQ23,{""&gt;0"",""Occupied"",""Late""}))))&gt;1,""Multiple Bookings"", IF(SUMIFS( 'Tenant Occupancy'!NQ$5:NQ23,OccupancyUnits,$B16,OccupancyAd"&amp;"dresses,$A16)&gt;0,SUMIFS('Tenant Occupancy'!NQ$5:NQ23,OccupancyUnits,$B16,OccupancyAddresses,$A16),IFERROR(VLOOKUP($A16&amp;"" ""&amp;$B16, FILTER(ARRAYFORMULA({OccupancyAddresses&amp;"" ""&amp; OccupancyUnits,'Tenant Occupancy'!NQ$5:NQ23}),INDEX(ARRAYFORMULA({OccupancyAdd"&amp;"resses&amp;"" ""&amp; OccupancyUnits,'Tenant Occupancy'!NQ$5:NQ23}),0,2)&lt;&gt;""""),2,FALSE),IF(NP13=TODAY(),""Today"",)))))"),"")</f>
        <v/>
      </c>
      <c r="NQ16" s="3" t="str">
        <f>IFERROR(__xludf.DUMMYFUNCTION("IF(ISBLANK($A16),, IF((ARRAYFORMULA(SUM(COUNTIFS(OccupancyAddresses,$A16,OccupancyUnits, $B16, 'Tenant Occupancy'!NR$5:NR23,{""&gt;0"",""Occupied"",""Late""}))))&gt;1,""Multiple Bookings"", IF(SUMIFS( 'Tenant Occupancy'!NR$5:NR23,OccupancyUnits,$B16,OccupancyAd"&amp;"dresses,$A16)&gt;0,SUMIFS('Tenant Occupancy'!NR$5:NR23,OccupancyUnits,$B16,OccupancyAddresses,$A16),IFERROR(VLOOKUP($A16&amp;"" ""&amp;$B16, FILTER(ARRAYFORMULA({OccupancyAddresses&amp;"" ""&amp; OccupancyUnits,'Tenant Occupancy'!NR$5:NR23}),INDEX(ARRAYFORMULA({OccupancyAdd"&amp;"resses&amp;"" ""&amp; OccupancyUnits,'Tenant Occupancy'!NR$5:NR23}),0,2)&lt;&gt;""""),2,FALSE),IF(NQ13=TODAY(),""Today"",)))))"),"")</f>
        <v/>
      </c>
      <c r="NR16" s="3" t="str">
        <f>IFERROR(__xludf.DUMMYFUNCTION("IF(ISBLANK($A16),, IF((ARRAYFORMULA(SUM(COUNTIFS(OccupancyAddresses,$A16,OccupancyUnits, $B16, 'Tenant Occupancy'!NS$5:NS23,{""&gt;0"",""Occupied"",""Late""}))))&gt;1,""Multiple Bookings"", IF(SUMIFS( 'Tenant Occupancy'!NS$5:NS23,OccupancyUnits,$B16,OccupancyAd"&amp;"dresses,$A16)&gt;0,SUMIFS('Tenant Occupancy'!NS$5:NS23,OccupancyUnits,$B16,OccupancyAddresses,$A16),IFERROR(VLOOKUP($A16&amp;"" ""&amp;$B16, FILTER(ARRAYFORMULA({OccupancyAddresses&amp;"" ""&amp; OccupancyUnits,'Tenant Occupancy'!NS$5:NS23}),INDEX(ARRAYFORMULA({OccupancyAdd"&amp;"resses&amp;"" ""&amp; OccupancyUnits,'Tenant Occupancy'!NS$5:NS23}),0,2)&lt;&gt;""""),2,FALSE),IF(NR13=TODAY(),""Today"",)))))"),"")</f>
        <v/>
      </c>
      <c r="NS16" s="3" t="str">
        <f>IFERROR(__xludf.DUMMYFUNCTION("IF(ISBLANK($A16),, IF((ARRAYFORMULA(SUM(COUNTIFS(OccupancyAddresses,$A16,OccupancyUnits, $B16, 'Tenant Occupancy'!NT$5:NT23,{""&gt;0"",""Occupied"",""Late""}))))&gt;1,""Multiple Bookings"", IF(SUMIFS( 'Tenant Occupancy'!NT$5:NT23,OccupancyUnits,$B16,OccupancyAd"&amp;"dresses,$A16)&gt;0,SUMIFS('Tenant Occupancy'!NT$5:NT23,OccupancyUnits,$B16,OccupancyAddresses,$A16),IFERROR(VLOOKUP($A16&amp;"" ""&amp;$B16, FILTER(ARRAYFORMULA({OccupancyAddresses&amp;"" ""&amp; OccupancyUnits,'Tenant Occupancy'!NT$5:NT23}),INDEX(ARRAYFORMULA({OccupancyAdd"&amp;"resses&amp;"" ""&amp; OccupancyUnits,'Tenant Occupancy'!NT$5:NT23}),0,2)&lt;&gt;""""),2,FALSE),IF(NS13=TODAY(),""Today"",)))))"),"")</f>
        <v/>
      </c>
      <c r="NT16" s="3" t="str">
        <f>IFERROR(__xludf.DUMMYFUNCTION("IF(ISBLANK($A16),, IF((ARRAYFORMULA(SUM(COUNTIFS(OccupancyAddresses,$A16,OccupancyUnits, $B16, 'Tenant Occupancy'!NU$5:NU23,{""&gt;0"",""Occupied"",""Late""}))))&gt;1,""Multiple Bookings"", IF(SUMIFS( 'Tenant Occupancy'!NU$5:NU23,OccupancyUnits,$B16,OccupancyAd"&amp;"dresses,$A16)&gt;0,SUMIFS('Tenant Occupancy'!NU$5:NU23,OccupancyUnits,$B16,OccupancyAddresses,$A16),IFERROR(VLOOKUP($A16&amp;"" ""&amp;$B16, FILTER(ARRAYFORMULA({OccupancyAddresses&amp;"" ""&amp; OccupancyUnits,'Tenant Occupancy'!NU$5:NU23}),INDEX(ARRAYFORMULA({OccupancyAdd"&amp;"resses&amp;"" ""&amp; OccupancyUnits,'Tenant Occupancy'!NU$5:NU23}),0,2)&lt;&gt;""""),2,FALSE),IF(NT13=TODAY(),""Today"",)))))"),"")</f>
        <v/>
      </c>
      <c r="NU16" s="3" t="str">
        <f>IFERROR(__xludf.DUMMYFUNCTION("IF(ISBLANK($A16),, IF((ARRAYFORMULA(SUM(COUNTIFS(OccupancyAddresses,$A16,OccupancyUnits, $B16, 'Tenant Occupancy'!NV$5:NV23,{""&gt;0"",""Occupied"",""Late""}))))&gt;1,""Multiple Bookings"", IF(SUMIFS( 'Tenant Occupancy'!NV$5:NV23,OccupancyUnits,$B16,OccupancyAd"&amp;"dresses,$A16)&gt;0,SUMIFS('Tenant Occupancy'!NV$5:NV23,OccupancyUnits,$B16,OccupancyAddresses,$A16),IFERROR(VLOOKUP($A16&amp;"" ""&amp;$B16, FILTER(ARRAYFORMULA({OccupancyAddresses&amp;"" ""&amp; OccupancyUnits,'Tenant Occupancy'!NV$5:NV23}),INDEX(ARRAYFORMULA({OccupancyAdd"&amp;"resses&amp;"" ""&amp; OccupancyUnits,'Tenant Occupancy'!NV$5:NV23}),0,2)&lt;&gt;""""),2,FALSE),IF(NU13=TODAY(),""Today"",)))))"),"")</f>
        <v/>
      </c>
      <c r="NV16" s="3" t="str">
        <f>IFERROR(__xludf.DUMMYFUNCTION("IF(ISBLANK($A16),, IF((ARRAYFORMULA(SUM(COUNTIFS(OccupancyAddresses,$A16,OccupancyUnits, $B16, 'Tenant Occupancy'!NW$5:NW23,{""&gt;0"",""Occupied"",""Late""}))))&gt;1,""Multiple Bookings"", IF(SUMIFS( 'Tenant Occupancy'!NW$5:NW23,OccupancyUnits,$B16,OccupancyAd"&amp;"dresses,$A16)&gt;0,SUMIFS('Tenant Occupancy'!NW$5:NW23,OccupancyUnits,$B16,OccupancyAddresses,$A16),IFERROR(VLOOKUP($A16&amp;"" ""&amp;$B16, FILTER(ARRAYFORMULA({OccupancyAddresses&amp;"" ""&amp; OccupancyUnits,'Tenant Occupancy'!NW$5:NW23}),INDEX(ARRAYFORMULA({OccupancyAdd"&amp;"resses&amp;"" ""&amp; OccupancyUnits,'Tenant Occupancy'!NW$5:NW23}),0,2)&lt;&gt;""""),2,FALSE),IF(NV13=TODAY(),""Today"",)))))"),"")</f>
        <v/>
      </c>
      <c r="NW16" s="3" t="str">
        <f>IFERROR(__xludf.DUMMYFUNCTION("IF(ISBLANK($A16),, IF((ARRAYFORMULA(SUM(COUNTIFS(OccupancyAddresses,$A16,OccupancyUnits, $B16, 'Tenant Occupancy'!NX$5:NX23,{""&gt;0"",""Occupied"",""Late""}))))&gt;1,""Multiple Bookings"", IF(SUMIFS( 'Tenant Occupancy'!NX$5:NX23,OccupancyUnits,$B16,OccupancyAd"&amp;"dresses,$A16)&gt;0,SUMIFS('Tenant Occupancy'!NX$5:NX23,OccupancyUnits,$B16,OccupancyAddresses,$A16),IFERROR(VLOOKUP($A16&amp;"" ""&amp;$B16, FILTER(ARRAYFORMULA({OccupancyAddresses&amp;"" ""&amp; OccupancyUnits,'Tenant Occupancy'!NX$5:NX23}),INDEX(ARRAYFORMULA({OccupancyAdd"&amp;"resses&amp;"" ""&amp; OccupancyUnits,'Tenant Occupancy'!NX$5:NX23}),0,2)&lt;&gt;""""),2,FALSE),IF(NW13=TODAY(),""Today"",)))))"),"")</f>
        <v/>
      </c>
      <c r="NX16" s="3" t="str">
        <f>IFERROR(__xludf.DUMMYFUNCTION("IF(ISBLANK($A16),, IF((ARRAYFORMULA(SUM(COUNTIFS(OccupancyAddresses,$A16,OccupancyUnits, $B16, 'Tenant Occupancy'!NY$5:NY23,{""&gt;0"",""Occupied"",""Late""}))))&gt;1,""Multiple Bookings"", IF(SUMIFS( 'Tenant Occupancy'!NY$5:NY23,OccupancyUnits,$B16,OccupancyAd"&amp;"dresses,$A16)&gt;0,SUMIFS('Tenant Occupancy'!NY$5:NY23,OccupancyUnits,$B16,OccupancyAddresses,$A16),IFERROR(VLOOKUP($A16&amp;"" ""&amp;$B16, FILTER(ARRAYFORMULA({OccupancyAddresses&amp;"" ""&amp; OccupancyUnits,'Tenant Occupancy'!NY$5:NY23}),INDEX(ARRAYFORMULA({OccupancyAdd"&amp;"resses&amp;"" ""&amp; OccupancyUnits,'Tenant Occupancy'!NY$5:NY23}),0,2)&lt;&gt;""""),2,FALSE),IF(NX13=TODAY(),""Today"",)))))"),"")</f>
        <v/>
      </c>
      <c r="NY16" s="3" t="str">
        <f>IFERROR(__xludf.DUMMYFUNCTION("IF(ISBLANK($A16),, IF((ARRAYFORMULA(SUM(COUNTIFS(OccupancyAddresses,$A16,OccupancyUnits, $B16, 'Tenant Occupancy'!NZ$5:NZ23,{""&gt;0"",""Occupied"",""Late""}))))&gt;1,""Multiple Bookings"", IF(SUMIFS( 'Tenant Occupancy'!NZ$5:NZ23,OccupancyUnits,$B16,OccupancyAd"&amp;"dresses,$A16)&gt;0,SUMIFS('Tenant Occupancy'!NZ$5:NZ23,OccupancyUnits,$B16,OccupancyAddresses,$A16),IFERROR(VLOOKUP($A16&amp;"" ""&amp;$B16, FILTER(ARRAYFORMULA({OccupancyAddresses&amp;"" ""&amp; OccupancyUnits,'Tenant Occupancy'!NZ$5:NZ23}),INDEX(ARRAYFORMULA({OccupancyAdd"&amp;"resses&amp;"" ""&amp; OccupancyUnits,'Tenant Occupancy'!NZ$5:NZ23}),0,2)&lt;&gt;""""),2,FALSE),IF(NY13=TODAY(),""Today"",)))))"),"")</f>
        <v/>
      </c>
      <c r="NZ16" s="3" t="str">
        <f>IFERROR(__xludf.DUMMYFUNCTION("IF(ISBLANK($A16),, IF((ARRAYFORMULA(SUM(COUNTIFS(OccupancyAddresses,$A16,OccupancyUnits, $B16, 'Tenant Occupancy'!OA$5:OA23,{""&gt;0"",""Occupied"",""Late""}))))&gt;1,""Multiple Bookings"", IF(SUMIFS( 'Tenant Occupancy'!OA$5:OA23,OccupancyUnits,$B16,OccupancyAd"&amp;"dresses,$A16)&gt;0,SUMIFS('Tenant Occupancy'!OA$5:OA23,OccupancyUnits,$B16,OccupancyAddresses,$A16),IFERROR(VLOOKUP($A16&amp;"" ""&amp;$B16, FILTER(ARRAYFORMULA({OccupancyAddresses&amp;"" ""&amp; OccupancyUnits,'Tenant Occupancy'!OA$5:OA23}),INDEX(ARRAYFORMULA({OccupancyAdd"&amp;"resses&amp;"" ""&amp; OccupancyUnits,'Tenant Occupancy'!OA$5:OA23}),0,2)&lt;&gt;""""),2,FALSE),IF(NZ13=TODAY(),""Today"",)))))"),"")</f>
        <v/>
      </c>
      <c r="OA16" s="3" t="str">
        <f>IFERROR(__xludf.DUMMYFUNCTION("IF(ISBLANK($A16),, IF((ARRAYFORMULA(SUM(COUNTIFS(OccupancyAddresses,$A16,OccupancyUnits, $B16, 'Tenant Occupancy'!OB$5:OB23,{""&gt;0"",""Occupied"",""Late""}))))&gt;1,""Multiple Bookings"", IF(SUMIFS( 'Tenant Occupancy'!OB$5:OB23,OccupancyUnits,$B16,OccupancyAd"&amp;"dresses,$A16)&gt;0,SUMIFS('Tenant Occupancy'!OB$5:OB23,OccupancyUnits,$B16,OccupancyAddresses,$A16),IFERROR(VLOOKUP($A16&amp;"" ""&amp;$B16, FILTER(ARRAYFORMULA({OccupancyAddresses&amp;"" ""&amp; OccupancyUnits,'Tenant Occupancy'!OB$5:OB23}),INDEX(ARRAYFORMULA({OccupancyAdd"&amp;"resses&amp;"" ""&amp; OccupancyUnits,'Tenant Occupancy'!OB$5:OB23}),0,2)&lt;&gt;""""),2,FALSE),IF(OA13=TODAY(),""Today"",)))))"),"")</f>
        <v/>
      </c>
      <c r="OB16" s="3" t="str">
        <f>IFERROR(__xludf.DUMMYFUNCTION("IF(ISBLANK($A16),, IF((ARRAYFORMULA(SUM(COUNTIFS(OccupancyAddresses,$A16,OccupancyUnits, $B16, 'Tenant Occupancy'!OC$5:OC23,{""&gt;0"",""Occupied"",""Late""}))))&gt;1,""Multiple Bookings"", IF(SUMIFS( 'Tenant Occupancy'!OC$5:OC23,OccupancyUnits,$B16,OccupancyAd"&amp;"dresses,$A16)&gt;0,SUMIFS('Tenant Occupancy'!OC$5:OC23,OccupancyUnits,$B16,OccupancyAddresses,$A16),IFERROR(VLOOKUP($A16&amp;"" ""&amp;$B16, FILTER(ARRAYFORMULA({OccupancyAddresses&amp;"" ""&amp; OccupancyUnits,'Tenant Occupancy'!OC$5:OC23}),INDEX(ARRAYFORMULA({OccupancyAdd"&amp;"resses&amp;"" ""&amp; OccupancyUnits,'Tenant Occupancy'!OC$5:OC23}),0,2)&lt;&gt;""""),2,FALSE),IF(OB13=TODAY(),""Today"",)))))"),"")</f>
        <v/>
      </c>
      <c r="OC16" s="3" t="str">
        <f>IFERROR(__xludf.DUMMYFUNCTION("IF(ISBLANK($A16),, IF((ARRAYFORMULA(SUM(COUNTIFS(OccupancyAddresses,$A16,OccupancyUnits, $B16, 'Tenant Occupancy'!OD$5:OD23,{""&gt;0"",""Occupied"",""Late""}))))&gt;1,""Multiple Bookings"", IF(SUMIFS( 'Tenant Occupancy'!OD$5:OD23,OccupancyUnits,$B16,OccupancyAd"&amp;"dresses,$A16)&gt;0,SUMIFS('Tenant Occupancy'!OD$5:OD23,OccupancyUnits,$B16,OccupancyAddresses,$A16),IFERROR(VLOOKUP($A16&amp;"" ""&amp;$B16, FILTER(ARRAYFORMULA({OccupancyAddresses&amp;"" ""&amp; OccupancyUnits,'Tenant Occupancy'!OD$5:OD23}),INDEX(ARRAYFORMULA({OccupancyAdd"&amp;"resses&amp;"" ""&amp; OccupancyUnits,'Tenant Occupancy'!OD$5:OD23}),0,2)&lt;&gt;""""),2,FALSE),IF(OC13=TODAY(),""Today"",)))))"),"")</f>
        <v/>
      </c>
      <c r="OD16" s="3" t="str">
        <f>IFERROR(__xludf.DUMMYFUNCTION("IF(ISBLANK($A16),, IF((ARRAYFORMULA(SUM(COUNTIFS(OccupancyAddresses,$A16,OccupancyUnits, $B16, 'Tenant Occupancy'!OE$5:OE23,{""&gt;0"",""Occupied"",""Late""}))))&gt;1,""Multiple Bookings"", IF(SUMIFS( 'Tenant Occupancy'!OE$5:OE23,OccupancyUnits,$B16,OccupancyAd"&amp;"dresses,$A16)&gt;0,SUMIFS('Tenant Occupancy'!OE$5:OE23,OccupancyUnits,$B16,OccupancyAddresses,$A16),IFERROR(VLOOKUP($A16&amp;"" ""&amp;$B16, FILTER(ARRAYFORMULA({OccupancyAddresses&amp;"" ""&amp; OccupancyUnits,'Tenant Occupancy'!OE$5:OE23}),INDEX(ARRAYFORMULA({OccupancyAdd"&amp;"resses&amp;"" ""&amp; OccupancyUnits,'Tenant Occupancy'!OE$5:OE23}),0,2)&lt;&gt;""""),2,FALSE),IF(OD13=TODAY(),""Today"",)))))"),"")</f>
        <v/>
      </c>
      <c r="OE16" s="3" t="str">
        <f>IFERROR(__xludf.DUMMYFUNCTION("IF(ISBLANK($A16),, IF((ARRAYFORMULA(SUM(COUNTIFS(OccupancyAddresses,$A16,OccupancyUnits, $B16, 'Tenant Occupancy'!OF$5:OF23,{""&gt;0"",""Occupied"",""Late""}))))&gt;1,""Multiple Bookings"", IF(SUMIFS( 'Tenant Occupancy'!OF$5:OF23,OccupancyUnits,$B16,OccupancyAd"&amp;"dresses,$A16)&gt;0,SUMIFS('Tenant Occupancy'!OF$5:OF23,OccupancyUnits,$B16,OccupancyAddresses,$A16),IFERROR(VLOOKUP($A16&amp;"" ""&amp;$B16, FILTER(ARRAYFORMULA({OccupancyAddresses&amp;"" ""&amp; OccupancyUnits,'Tenant Occupancy'!OF$5:OF23}),INDEX(ARRAYFORMULA({OccupancyAdd"&amp;"resses&amp;"" ""&amp; OccupancyUnits,'Tenant Occupancy'!OF$5:OF23}),0,2)&lt;&gt;""""),2,FALSE),IF(OE13=TODAY(),""Today"",)))))"),"")</f>
        <v/>
      </c>
      <c r="OF16" s="3" t="str">
        <f>IFERROR(__xludf.DUMMYFUNCTION("IF(ISBLANK($A16),, IF((ARRAYFORMULA(SUM(COUNTIFS(OccupancyAddresses,$A16,OccupancyUnits, $B16, 'Tenant Occupancy'!OG$5:OG23,{""&gt;0"",""Occupied"",""Late""}))))&gt;1,""Multiple Bookings"", IF(SUMIFS( 'Tenant Occupancy'!OG$5:OG23,OccupancyUnits,$B16,OccupancyAd"&amp;"dresses,$A16)&gt;0,SUMIFS('Tenant Occupancy'!OG$5:OG23,OccupancyUnits,$B16,OccupancyAddresses,$A16),IFERROR(VLOOKUP($A16&amp;"" ""&amp;$B16, FILTER(ARRAYFORMULA({OccupancyAddresses&amp;"" ""&amp; OccupancyUnits,'Tenant Occupancy'!OG$5:OG23}),INDEX(ARRAYFORMULA({OccupancyAdd"&amp;"resses&amp;"" ""&amp; OccupancyUnits,'Tenant Occupancy'!OG$5:OG23}),0,2)&lt;&gt;""""),2,FALSE),IF(OF13=TODAY(),""Today"",)))))"),"")</f>
        <v/>
      </c>
      <c r="OG16" s="3" t="str">
        <f>IFERROR(__xludf.DUMMYFUNCTION("IF(ISBLANK($A16),, IF((ARRAYFORMULA(SUM(COUNTIFS(OccupancyAddresses,$A16,OccupancyUnits, $B16, 'Tenant Occupancy'!OH$5:OH23,{""&gt;0"",""Occupied"",""Late""}))))&gt;1,""Multiple Bookings"", IF(SUMIFS( 'Tenant Occupancy'!OH$5:OH23,OccupancyUnits,$B16,OccupancyAd"&amp;"dresses,$A16)&gt;0,SUMIFS('Tenant Occupancy'!OH$5:OH23,OccupancyUnits,$B16,OccupancyAddresses,$A16),IFERROR(VLOOKUP($A16&amp;"" ""&amp;$B16, FILTER(ARRAYFORMULA({OccupancyAddresses&amp;"" ""&amp; OccupancyUnits,'Tenant Occupancy'!OH$5:OH23}),INDEX(ARRAYFORMULA({OccupancyAdd"&amp;"resses&amp;"" ""&amp; OccupancyUnits,'Tenant Occupancy'!OH$5:OH23}),0,2)&lt;&gt;""""),2,FALSE),IF(OG13=TODAY(),""Today"",)))))"),"")</f>
        <v/>
      </c>
      <c r="OH16" s="3" t="str">
        <f>IFERROR(__xludf.DUMMYFUNCTION("IF(ISBLANK($A16),, IF((ARRAYFORMULA(SUM(COUNTIFS(OccupancyAddresses,$A16,OccupancyUnits, $B16, 'Tenant Occupancy'!OI$5:OI23,{""&gt;0"",""Occupied"",""Late""}))))&gt;1,""Multiple Bookings"", IF(SUMIFS( 'Tenant Occupancy'!OI$5:OI23,OccupancyUnits,$B16,OccupancyAd"&amp;"dresses,$A16)&gt;0,SUMIFS('Tenant Occupancy'!OI$5:OI23,OccupancyUnits,$B16,OccupancyAddresses,$A16),IFERROR(VLOOKUP($A16&amp;"" ""&amp;$B16, FILTER(ARRAYFORMULA({OccupancyAddresses&amp;"" ""&amp; OccupancyUnits,'Tenant Occupancy'!OI$5:OI23}),INDEX(ARRAYFORMULA({OccupancyAdd"&amp;"resses&amp;"" ""&amp; OccupancyUnits,'Tenant Occupancy'!OI$5:OI23}),0,2)&lt;&gt;""""),2,FALSE),IF(OH13=TODAY(),""Today"",)))))"),"")</f>
        <v/>
      </c>
      <c r="OI16" s="3" t="str">
        <f>IFERROR(__xludf.DUMMYFUNCTION("IF(ISBLANK($A16),, IF((ARRAYFORMULA(SUM(COUNTIFS(OccupancyAddresses,$A16,OccupancyUnits, $B16, 'Tenant Occupancy'!OJ$5:OJ23,{""&gt;0"",""Occupied"",""Late""}))))&gt;1,""Multiple Bookings"", IF(SUMIFS( 'Tenant Occupancy'!OJ$5:OJ23,OccupancyUnits,$B16,OccupancyAd"&amp;"dresses,$A16)&gt;0,SUMIFS('Tenant Occupancy'!OJ$5:OJ23,OccupancyUnits,$B16,OccupancyAddresses,$A16),IFERROR(VLOOKUP($A16&amp;"" ""&amp;$B16, FILTER(ARRAYFORMULA({OccupancyAddresses&amp;"" ""&amp; OccupancyUnits,'Tenant Occupancy'!OJ$5:OJ23}),INDEX(ARRAYFORMULA({OccupancyAdd"&amp;"resses&amp;"" ""&amp; OccupancyUnits,'Tenant Occupancy'!OJ$5:OJ23}),0,2)&lt;&gt;""""),2,FALSE),IF(OI13=TODAY(),""Today"",)))))"),"")</f>
        <v/>
      </c>
      <c r="OJ16" s="3" t="str">
        <f>IFERROR(__xludf.DUMMYFUNCTION("IF(ISBLANK($A16),, IF((ARRAYFORMULA(SUM(COUNTIFS(OccupancyAddresses,$A16,OccupancyUnits, $B16, 'Tenant Occupancy'!OK$5:OK23,{""&gt;0"",""Occupied"",""Late""}))))&gt;1,""Multiple Bookings"", IF(SUMIFS( 'Tenant Occupancy'!OK$5:OK23,OccupancyUnits,$B16,OccupancyAd"&amp;"dresses,$A16)&gt;0,SUMIFS('Tenant Occupancy'!OK$5:OK23,OccupancyUnits,$B16,OccupancyAddresses,$A16),IFERROR(VLOOKUP($A16&amp;"" ""&amp;$B16, FILTER(ARRAYFORMULA({OccupancyAddresses&amp;"" ""&amp; OccupancyUnits,'Tenant Occupancy'!OK$5:OK23}),INDEX(ARRAYFORMULA({OccupancyAdd"&amp;"resses&amp;"" ""&amp; OccupancyUnits,'Tenant Occupancy'!OK$5:OK23}),0,2)&lt;&gt;""""),2,FALSE),IF(OJ13=TODAY(),""Today"",)))))"),"")</f>
        <v/>
      </c>
      <c r="OK16" s="3" t="str">
        <f>IFERROR(__xludf.DUMMYFUNCTION("IF(ISBLANK($A16),, IF((ARRAYFORMULA(SUM(COUNTIFS(OccupancyAddresses,$A16,OccupancyUnits, $B16, 'Tenant Occupancy'!OL$5:OL23,{""&gt;0"",""Occupied"",""Late""}))))&gt;1,""Multiple Bookings"", IF(SUMIFS( 'Tenant Occupancy'!OL$5:OL23,OccupancyUnits,$B16,OccupancyAd"&amp;"dresses,$A16)&gt;0,SUMIFS('Tenant Occupancy'!OL$5:OL23,OccupancyUnits,$B16,OccupancyAddresses,$A16),IFERROR(VLOOKUP($A16&amp;"" ""&amp;$B16, FILTER(ARRAYFORMULA({OccupancyAddresses&amp;"" ""&amp; OccupancyUnits,'Tenant Occupancy'!OL$5:OL23}),INDEX(ARRAYFORMULA({OccupancyAdd"&amp;"resses&amp;"" ""&amp; OccupancyUnits,'Tenant Occupancy'!OL$5:OL23}),0,2)&lt;&gt;""""),2,FALSE),IF(OK13=TODAY(),""Today"",)))))"),"")</f>
        <v/>
      </c>
      <c r="OL16" s="3" t="str">
        <f>IFERROR(__xludf.DUMMYFUNCTION("IF(ISBLANK($A16),, IF((ARRAYFORMULA(SUM(COUNTIFS(OccupancyAddresses,$A16,OccupancyUnits, $B16, 'Tenant Occupancy'!OM$5:OM23,{""&gt;0"",""Occupied"",""Late""}))))&gt;1,""Multiple Bookings"", IF(SUMIFS( 'Tenant Occupancy'!OM$5:OM23,OccupancyUnits,$B16,OccupancyAd"&amp;"dresses,$A16)&gt;0,SUMIFS('Tenant Occupancy'!OM$5:OM23,OccupancyUnits,$B16,OccupancyAddresses,$A16),IFERROR(VLOOKUP($A16&amp;"" ""&amp;$B16, FILTER(ARRAYFORMULA({OccupancyAddresses&amp;"" ""&amp; OccupancyUnits,'Tenant Occupancy'!OM$5:OM23}),INDEX(ARRAYFORMULA({OccupancyAdd"&amp;"resses&amp;"" ""&amp; OccupancyUnits,'Tenant Occupancy'!OM$5:OM23}),0,2)&lt;&gt;""""),2,FALSE),IF(OL13=TODAY(),""Today"",)))))"),"")</f>
        <v/>
      </c>
      <c r="OM16" s="3" t="str">
        <f>IFERROR(__xludf.DUMMYFUNCTION("IF(ISBLANK($A16),, IF((ARRAYFORMULA(SUM(COUNTIFS(OccupancyAddresses,$A16,OccupancyUnits, $B16, 'Tenant Occupancy'!ON$5:ON23,{""&gt;0"",""Occupied"",""Late""}))))&gt;1,""Multiple Bookings"", IF(SUMIFS( 'Tenant Occupancy'!ON$5:ON23,OccupancyUnits,$B16,OccupancyAd"&amp;"dresses,$A16)&gt;0,SUMIFS('Tenant Occupancy'!ON$5:ON23,OccupancyUnits,$B16,OccupancyAddresses,$A16),IFERROR(VLOOKUP($A16&amp;"" ""&amp;$B16, FILTER(ARRAYFORMULA({OccupancyAddresses&amp;"" ""&amp; OccupancyUnits,'Tenant Occupancy'!ON$5:ON23}),INDEX(ARRAYFORMULA({OccupancyAdd"&amp;"resses&amp;"" ""&amp; OccupancyUnits,'Tenant Occupancy'!ON$5:ON23}),0,2)&lt;&gt;""""),2,FALSE),IF(OM13=TODAY(),""Today"",)))))"),"")</f>
        <v/>
      </c>
      <c r="ON16" s="3" t="str">
        <f>IFERROR(__xludf.DUMMYFUNCTION("IF(ISBLANK($A16),, IF((ARRAYFORMULA(SUM(COUNTIFS(OccupancyAddresses,$A16,OccupancyUnits, $B16, 'Tenant Occupancy'!OO$5:OO23,{""&gt;0"",""Occupied"",""Late""}))))&gt;1,""Multiple Bookings"", IF(SUMIFS( 'Tenant Occupancy'!OO$5:OO23,OccupancyUnits,$B16,OccupancyAd"&amp;"dresses,$A16)&gt;0,SUMIFS('Tenant Occupancy'!OO$5:OO23,OccupancyUnits,$B16,OccupancyAddresses,$A16),IFERROR(VLOOKUP($A16&amp;"" ""&amp;$B16, FILTER(ARRAYFORMULA({OccupancyAddresses&amp;"" ""&amp; OccupancyUnits,'Tenant Occupancy'!OO$5:OO23}),INDEX(ARRAYFORMULA({OccupancyAdd"&amp;"resses&amp;"" ""&amp; OccupancyUnits,'Tenant Occupancy'!OO$5:OO23}),0,2)&lt;&gt;""""),2,FALSE),IF(ON13=TODAY(),""Today"",)))))"),"")</f>
        <v/>
      </c>
      <c r="OO16" s="3" t="str">
        <f>IFERROR(__xludf.DUMMYFUNCTION("IF(ISBLANK($A16),, IF((ARRAYFORMULA(SUM(COUNTIFS(OccupancyAddresses,$A16,OccupancyUnits, $B16, 'Tenant Occupancy'!OP$5:OP23,{""&gt;0"",""Occupied"",""Late""}))))&gt;1,""Multiple Bookings"", IF(SUMIFS( 'Tenant Occupancy'!OP$5:OP23,OccupancyUnits,$B16,OccupancyAd"&amp;"dresses,$A16)&gt;0,SUMIFS('Tenant Occupancy'!OP$5:OP23,OccupancyUnits,$B16,OccupancyAddresses,$A16),IFERROR(VLOOKUP($A16&amp;"" ""&amp;$B16, FILTER(ARRAYFORMULA({OccupancyAddresses&amp;"" ""&amp; OccupancyUnits,'Tenant Occupancy'!OP$5:OP23}),INDEX(ARRAYFORMULA({OccupancyAdd"&amp;"resses&amp;"" ""&amp; OccupancyUnits,'Tenant Occupancy'!OP$5:OP23}),0,2)&lt;&gt;""""),2,FALSE),IF(OO13=TODAY(),""Today"",)))))"),"")</f>
        <v/>
      </c>
      <c r="OP16" s="3" t="str">
        <f>IFERROR(__xludf.DUMMYFUNCTION("IF(ISBLANK($A16),, IF((ARRAYFORMULA(SUM(COUNTIFS(OccupancyAddresses,$A16,OccupancyUnits, $B16, 'Tenant Occupancy'!OQ$5:OQ23,{""&gt;0"",""Occupied"",""Late""}))))&gt;1,""Multiple Bookings"", IF(SUMIFS( 'Tenant Occupancy'!OQ$5:OQ23,OccupancyUnits,$B16,OccupancyAd"&amp;"dresses,$A16)&gt;0,SUMIFS('Tenant Occupancy'!OQ$5:OQ23,OccupancyUnits,$B16,OccupancyAddresses,$A16),IFERROR(VLOOKUP($A16&amp;"" ""&amp;$B16, FILTER(ARRAYFORMULA({OccupancyAddresses&amp;"" ""&amp; OccupancyUnits,'Tenant Occupancy'!OQ$5:OQ23}),INDEX(ARRAYFORMULA({OccupancyAdd"&amp;"resses&amp;"" ""&amp; OccupancyUnits,'Tenant Occupancy'!OQ$5:OQ23}),0,2)&lt;&gt;""""),2,FALSE),IF(OP13=TODAY(),""Today"",)))))"),"")</f>
        <v/>
      </c>
      <c r="OQ16" s="3" t="str">
        <f>IFERROR(__xludf.DUMMYFUNCTION("IF(ISBLANK($A16),, IF((ARRAYFORMULA(SUM(COUNTIFS(OccupancyAddresses,$A16,OccupancyUnits, $B16, 'Tenant Occupancy'!OR$5:OR23,{""&gt;0"",""Occupied"",""Late""}))))&gt;1,""Multiple Bookings"", IF(SUMIFS( 'Tenant Occupancy'!OR$5:OR23,OccupancyUnits,$B16,OccupancyAd"&amp;"dresses,$A16)&gt;0,SUMIFS('Tenant Occupancy'!OR$5:OR23,OccupancyUnits,$B16,OccupancyAddresses,$A16),IFERROR(VLOOKUP($A16&amp;"" ""&amp;$B16, FILTER(ARRAYFORMULA({OccupancyAddresses&amp;"" ""&amp; OccupancyUnits,'Tenant Occupancy'!OR$5:OR23}),INDEX(ARRAYFORMULA({OccupancyAdd"&amp;"resses&amp;"" ""&amp; OccupancyUnits,'Tenant Occupancy'!OR$5:OR23}),0,2)&lt;&gt;""""),2,FALSE),IF(OQ13=TODAY(),""Today"",)))))"),"")</f>
        <v/>
      </c>
      <c r="OR16" s="3" t="str">
        <f>IFERROR(__xludf.DUMMYFUNCTION("IF(ISBLANK($A16),, IF((ARRAYFORMULA(SUM(COUNTIFS(OccupancyAddresses,$A16,OccupancyUnits, $B16, 'Tenant Occupancy'!OS$5:OS23,{""&gt;0"",""Occupied"",""Late""}))))&gt;1,""Multiple Bookings"", IF(SUMIFS( 'Tenant Occupancy'!OS$5:OS23,OccupancyUnits,$B16,OccupancyAd"&amp;"dresses,$A16)&gt;0,SUMIFS('Tenant Occupancy'!OS$5:OS23,OccupancyUnits,$B16,OccupancyAddresses,$A16),IFERROR(VLOOKUP($A16&amp;"" ""&amp;$B16, FILTER(ARRAYFORMULA({OccupancyAddresses&amp;"" ""&amp; OccupancyUnits,'Tenant Occupancy'!OS$5:OS23}),INDEX(ARRAYFORMULA({OccupancyAdd"&amp;"resses&amp;"" ""&amp; OccupancyUnits,'Tenant Occupancy'!OS$5:OS23}),0,2)&lt;&gt;""""),2,FALSE),IF(OR13=TODAY(),""Today"",)))))"),"")</f>
        <v/>
      </c>
      <c r="OS16" s="3" t="str">
        <f>IFERROR(__xludf.DUMMYFUNCTION("IF(ISBLANK($A16),, IF((ARRAYFORMULA(SUM(COUNTIFS(OccupancyAddresses,$A16,OccupancyUnits, $B16, 'Tenant Occupancy'!OT$5:OT23,{""&gt;0"",""Occupied"",""Late""}))))&gt;1,""Multiple Bookings"", IF(SUMIFS( 'Tenant Occupancy'!OT$5:OT23,OccupancyUnits,$B16,OccupancyAd"&amp;"dresses,$A16)&gt;0,SUMIFS('Tenant Occupancy'!OT$5:OT23,OccupancyUnits,$B16,OccupancyAddresses,$A16),IFERROR(VLOOKUP($A16&amp;"" ""&amp;$B16, FILTER(ARRAYFORMULA({OccupancyAddresses&amp;"" ""&amp; OccupancyUnits,'Tenant Occupancy'!OT$5:OT23}),INDEX(ARRAYFORMULA({OccupancyAdd"&amp;"resses&amp;"" ""&amp; OccupancyUnits,'Tenant Occupancy'!OT$5:OT23}),0,2)&lt;&gt;""""),2,FALSE),IF(OS13=TODAY(),""Today"",)))))"),"")</f>
        <v/>
      </c>
      <c r="OT16" s="3" t="str">
        <f>IFERROR(__xludf.DUMMYFUNCTION("IF(ISBLANK($A16),, IF((ARRAYFORMULA(SUM(COUNTIFS(OccupancyAddresses,$A16,OccupancyUnits, $B16, 'Tenant Occupancy'!OU$5:OU23,{""&gt;0"",""Occupied"",""Late""}))))&gt;1,""Multiple Bookings"", IF(SUMIFS( 'Tenant Occupancy'!OU$5:OU23,OccupancyUnits,$B16,OccupancyAd"&amp;"dresses,$A16)&gt;0,SUMIFS('Tenant Occupancy'!OU$5:OU23,OccupancyUnits,$B16,OccupancyAddresses,$A16),IFERROR(VLOOKUP($A16&amp;"" ""&amp;$B16, FILTER(ARRAYFORMULA({OccupancyAddresses&amp;"" ""&amp; OccupancyUnits,'Tenant Occupancy'!OU$5:OU23}),INDEX(ARRAYFORMULA({OccupancyAdd"&amp;"resses&amp;"" ""&amp; OccupancyUnits,'Tenant Occupancy'!OU$5:OU23}),0,2)&lt;&gt;""""),2,FALSE),IF(OT13=TODAY(),""Today"",)))))"),"")</f>
        <v/>
      </c>
      <c r="OU16" s="3" t="str">
        <f>IFERROR(__xludf.DUMMYFUNCTION("IF(ISBLANK($A16),, IF((ARRAYFORMULA(SUM(COUNTIFS(OccupancyAddresses,$A16,OccupancyUnits, $B16, 'Tenant Occupancy'!OV$5:OV23,{""&gt;0"",""Occupied"",""Late""}))))&gt;1,""Multiple Bookings"", IF(SUMIFS( 'Tenant Occupancy'!OV$5:OV23,OccupancyUnits,$B16,OccupancyAd"&amp;"dresses,$A16)&gt;0,SUMIFS('Tenant Occupancy'!OV$5:OV23,OccupancyUnits,$B16,OccupancyAddresses,$A16),IFERROR(VLOOKUP($A16&amp;"" ""&amp;$B16, FILTER(ARRAYFORMULA({OccupancyAddresses&amp;"" ""&amp; OccupancyUnits,'Tenant Occupancy'!OV$5:OV23}),INDEX(ARRAYFORMULA({OccupancyAdd"&amp;"resses&amp;"" ""&amp; OccupancyUnits,'Tenant Occupancy'!OV$5:OV23}),0,2)&lt;&gt;""""),2,FALSE),IF(OU13=TODAY(),""Today"",)))))"),"")</f>
        <v/>
      </c>
      <c r="OV16" s="3" t="str">
        <f>IFERROR(__xludf.DUMMYFUNCTION("IF(ISBLANK($A16),, IF((ARRAYFORMULA(SUM(COUNTIFS(OccupancyAddresses,$A16,OccupancyUnits, $B16, 'Tenant Occupancy'!OW$5:OW23,{""&gt;0"",""Occupied"",""Late""}))))&gt;1,""Multiple Bookings"", IF(SUMIFS( 'Tenant Occupancy'!OW$5:OW23,OccupancyUnits,$B16,OccupancyAd"&amp;"dresses,$A16)&gt;0,SUMIFS('Tenant Occupancy'!OW$5:OW23,OccupancyUnits,$B16,OccupancyAddresses,$A16),IFERROR(VLOOKUP($A16&amp;"" ""&amp;$B16, FILTER(ARRAYFORMULA({OccupancyAddresses&amp;"" ""&amp; OccupancyUnits,'Tenant Occupancy'!OW$5:OW23}),INDEX(ARRAYFORMULA({OccupancyAdd"&amp;"resses&amp;"" ""&amp; OccupancyUnits,'Tenant Occupancy'!OW$5:OW23}),0,2)&lt;&gt;""""),2,FALSE),IF(OV13=TODAY(),""Today"",)))))"),"")</f>
        <v/>
      </c>
      <c r="OW16" s="3" t="str">
        <f>IFERROR(__xludf.DUMMYFUNCTION("IF(ISBLANK($A16),, IF((ARRAYFORMULA(SUM(COUNTIFS(OccupancyAddresses,$A16,OccupancyUnits, $B16, 'Tenant Occupancy'!OX$5:OX23,{""&gt;0"",""Occupied"",""Late""}))))&gt;1,""Multiple Bookings"", IF(SUMIFS( 'Tenant Occupancy'!OX$5:OX23,OccupancyUnits,$B16,OccupancyAd"&amp;"dresses,$A16)&gt;0,SUMIFS('Tenant Occupancy'!OX$5:OX23,OccupancyUnits,$B16,OccupancyAddresses,$A16),IFERROR(VLOOKUP($A16&amp;"" ""&amp;$B16, FILTER(ARRAYFORMULA({OccupancyAddresses&amp;"" ""&amp; OccupancyUnits,'Tenant Occupancy'!OX$5:OX23}),INDEX(ARRAYFORMULA({OccupancyAdd"&amp;"resses&amp;"" ""&amp; OccupancyUnits,'Tenant Occupancy'!OX$5:OX23}),0,2)&lt;&gt;""""),2,FALSE),IF(OW13=TODAY(),""Today"",)))))"),"")</f>
        <v/>
      </c>
      <c r="OX16" s="3" t="str">
        <f>IFERROR(__xludf.DUMMYFUNCTION("IF(ISBLANK($A16),, IF((ARRAYFORMULA(SUM(COUNTIFS(OccupancyAddresses,$A16,OccupancyUnits, $B16, 'Tenant Occupancy'!OY$5:OY23,{""&gt;0"",""Occupied"",""Late""}))))&gt;1,""Multiple Bookings"", IF(SUMIFS( 'Tenant Occupancy'!OY$5:OY23,OccupancyUnits,$B16,OccupancyAd"&amp;"dresses,$A16)&gt;0,SUMIFS('Tenant Occupancy'!OY$5:OY23,OccupancyUnits,$B16,OccupancyAddresses,$A16),IFERROR(VLOOKUP($A16&amp;"" ""&amp;$B16, FILTER(ARRAYFORMULA({OccupancyAddresses&amp;"" ""&amp; OccupancyUnits,'Tenant Occupancy'!OY$5:OY23}),INDEX(ARRAYFORMULA({OccupancyAdd"&amp;"resses&amp;"" ""&amp; OccupancyUnits,'Tenant Occupancy'!OY$5:OY23}),0,2)&lt;&gt;""""),2,FALSE),IF(OX13=TODAY(),""Today"",)))))"),"")</f>
        <v/>
      </c>
      <c r="OY16" s="3" t="str">
        <f>IFERROR(__xludf.DUMMYFUNCTION("IF(ISBLANK($A16),, IF((ARRAYFORMULA(SUM(COUNTIFS(OccupancyAddresses,$A16,OccupancyUnits, $B16, 'Tenant Occupancy'!OZ$5:OZ23,{""&gt;0"",""Occupied"",""Late""}))))&gt;1,""Multiple Bookings"", IF(SUMIFS( 'Tenant Occupancy'!OZ$5:OZ23,OccupancyUnits,$B16,OccupancyAd"&amp;"dresses,$A16)&gt;0,SUMIFS('Tenant Occupancy'!OZ$5:OZ23,OccupancyUnits,$B16,OccupancyAddresses,$A16),IFERROR(VLOOKUP($A16&amp;"" ""&amp;$B16, FILTER(ARRAYFORMULA({OccupancyAddresses&amp;"" ""&amp; OccupancyUnits,'Tenant Occupancy'!OZ$5:OZ23}),INDEX(ARRAYFORMULA({OccupancyAdd"&amp;"resses&amp;"" ""&amp; OccupancyUnits,'Tenant Occupancy'!OZ$5:OZ23}),0,2)&lt;&gt;""""),2,FALSE),IF(OY13=TODAY(),""Today"",)))))"),"")</f>
        <v/>
      </c>
      <c r="OZ16" s="3" t="str">
        <f>IFERROR(__xludf.DUMMYFUNCTION("IF(ISBLANK($A16),, IF((ARRAYFORMULA(SUM(COUNTIFS(OccupancyAddresses,$A16,OccupancyUnits, $B16, 'Tenant Occupancy'!PA$5:PA23,{""&gt;0"",""Occupied"",""Late""}))))&gt;1,""Multiple Bookings"", IF(SUMIFS( 'Tenant Occupancy'!PA$5:PA23,OccupancyUnits,$B16,OccupancyAd"&amp;"dresses,$A16)&gt;0,SUMIFS('Tenant Occupancy'!PA$5:PA23,OccupancyUnits,$B16,OccupancyAddresses,$A16),IFERROR(VLOOKUP($A16&amp;"" ""&amp;$B16, FILTER(ARRAYFORMULA({OccupancyAddresses&amp;"" ""&amp; OccupancyUnits,'Tenant Occupancy'!PA$5:PA23}),INDEX(ARRAYFORMULA({OccupancyAdd"&amp;"resses&amp;"" ""&amp; OccupancyUnits,'Tenant Occupancy'!PA$5:PA23}),0,2)&lt;&gt;""""),2,FALSE),IF(OZ13=TODAY(),""Today"",)))))"),"")</f>
        <v/>
      </c>
      <c r="PA16" s="3" t="str">
        <f>IFERROR(__xludf.DUMMYFUNCTION("IF(ISBLANK($A16),, IF((ARRAYFORMULA(SUM(COUNTIFS(OccupancyAddresses,$A16,OccupancyUnits, $B16, 'Tenant Occupancy'!PB$5:PB23,{""&gt;0"",""Occupied"",""Late""}))))&gt;1,""Multiple Bookings"", IF(SUMIFS( 'Tenant Occupancy'!PB$5:PB23,OccupancyUnits,$B16,OccupancyAd"&amp;"dresses,$A16)&gt;0,SUMIFS('Tenant Occupancy'!PB$5:PB23,OccupancyUnits,$B16,OccupancyAddresses,$A16),IFERROR(VLOOKUP($A16&amp;"" ""&amp;$B16, FILTER(ARRAYFORMULA({OccupancyAddresses&amp;"" ""&amp; OccupancyUnits,'Tenant Occupancy'!PB$5:PB23}),INDEX(ARRAYFORMULA({OccupancyAdd"&amp;"resses&amp;"" ""&amp; OccupancyUnits,'Tenant Occupancy'!PB$5:PB23}),0,2)&lt;&gt;""""),2,FALSE),IF(PA13=TODAY(),""Today"",)))))"),"")</f>
        <v/>
      </c>
      <c r="PB16" s="3" t="str">
        <f>IFERROR(__xludf.DUMMYFUNCTION("IF(ISBLANK($A16),, IF((ARRAYFORMULA(SUM(COUNTIFS(OccupancyAddresses,$A16,OccupancyUnits, $B16, 'Tenant Occupancy'!PC$5:PC23,{""&gt;0"",""Occupied"",""Late""}))))&gt;1,""Multiple Bookings"", IF(SUMIFS( 'Tenant Occupancy'!PC$5:PC23,OccupancyUnits,$B16,OccupancyAd"&amp;"dresses,$A16)&gt;0,SUMIFS('Tenant Occupancy'!PC$5:PC23,OccupancyUnits,$B16,OccupancyAddresses,$A16),IFERROR(VLOOKUP($A16&amp;"" ""&amp;$B16, FILTER(ARRAYFORMULA({OccupancyAddresses&amp;"" ""&amp; OccupancyUnits,'Tenant Occupancy'!PC$5:PC23}),INDEX(ARRAYFORMULA({OccupancyAdd"&amp;"resses&amp;"" ""&amp; OccupancyUnits,'Tenant Occupancy'!PC$5:PC23}),0,2)&lt;&gt;""""),2,FALSE),IF(PB13=TODAY(),""Today"",)))))"),"")</f>
        <v/>
      </c>
      <c r="PC16" s="3" t="str">
        <f>IFERROR(__xludf.DUMMYFUNCTION("IF(ISBLANK($A16),, IF((ARRAYFORMULA(SUM(COUNTIFS(OccupancyAddresses,$A16,OccupancyUnits, $B16, 'Tenant Occupancy'!PD$5:PD23,{""&gt;0"",""Occupied"",""Late""}))))&gt;1,""Multiple Bookings"", IF(SUMIFS( 'Tenant Occupancy'!PD$5:PD23,OccupancyUnits,$B16,OccupancyAd"&amp;"dresses,$A16)&gt;0,SUMIFS('Tenant Occupancy'!PD$5:PD23,OccupancyUnits,$B16,OccupancyAddresses,$A16),IFERROR(VLOOKUP($A16&amp;"" ""&amp;$B16, FILTER(ARRAYFORMULA({OccupancyAddresses&amp;"" ""&amp; OccupancyUnits,'Tenant Occupancy'!PD$5:PD23}),INDEX(ARRAYFORMULA({OccupancyAdd"&amp;"resses&amp;"" ""&amp; OccupancyUnits,'Tenant Occupancy'!PD$5:PD23}),0,2)&lt;&gt;""""),2,FALSE),IF(PC13=TODAY(),""Today"",)))))"),"")</f>
        <v/>
      </c>
      <c r="PD16" s="3" t="str">
        <f>IFERROR(__xludf.DUMMYFUNCTION("IF(ISBLANK($A16),, IF((ARRAYFORMULA(SUM(COUNTIFS(OccupancyAddresses,$A16,OccupancyUnits, $B16, 'Tenant Occupancy'!PE$5:PE23,{""&gt;0"",""Occupied"",""Late""}))))&gt;1,""Multiple Bookings"", IF(SUMIFS( 'Tenant Occupancy'!PE$5:PE23,OccupancyUnits,$B16,OccupancyAd"&amp;"dresses,$A16)&gt;0,SUMIFS('Tenant Occupancy'!PE$5:PE23,OccupancyUnits,$B16,OccupancyAddresses,$A16),IFERROR(VLOOKUP($A16&amp;"" ""&amp;$B16, FILTER(ARRAYFORMULA({OccupancyAddresses&amp;"" ""&amp; OccupancyUnits,'Tenant Occupancy'!PE$5:PE23}),INDEX(ARRAYFORMULA({OccupancyAdd"&amp;"resses&amp;"" ""&amp; OccupancyUnits,'Tenant Occupancy'!PE$5:PE23}),0,2)&lt;&gt;""""),2,FALSE),IF(PD13=TODAY(),""Today"",)))))"),"")</f>
        <v/>
      </c>
      <c r="PE16" s="3" t="str">
        <f>IFERROR(__xludf.DUMMYFUNCTION("IF(ISBLANK($A16),, IF((ARRAYFORMULA(SUM(COUNTIFS(OccupancyAddresses,$A16,OccupancyUnits, $B16, 'Tenant Occupancy'!PF$5:PF23,{""&gt;0"",""Occupied"",""Late""}))))&gt;1,""Multiple Bookings"", IF(SUMIFS( 'Tenant Occupancy'!PF$5:PF23,OccupancyUnits,$B16,OccupancyAd"&amp;"dresses,$A16)&gt;0,SUMIFS('Tenant Occupancy'!PF$5:PF23,OccupancyUnits,$B16,OccupancyAddresses,$A16),IFERROR(VLOOKUP($A16&amp;"" ""&amp;$B16, FILTER(ARRAYFORMULA({OccupancyAddresses&amp;"" ""&amp; OccupancyUnits,'Tenant Occupancy'!PF$5:PF23}),INDEX(ARRAYFORMULA({OccupancyAdd"&amp;"resses&amp;"" ""&amp; OccupancyUnits,'Tenant Occupancy'!PF$5:PF23}),0,2)&lt;&gt;""""),2,FALSE),IF(PE13=TODAY(),""Today"",)))))"),"")</f>
        <v/>
      </c>
      <c r="PF16" s="3" t="str">
        <f>IFERROR(__xludf.DUMMYFUNCTION("IF(ISBLANK($A16),, IF((ARRAYFORMULA(SUM(COUNTIFS(OccupancyAddresses,$A16,OccupancyUnits, $B16, 'Tenant Occupancy'!PG$5:PG23,{""&gt;0"",""Occupied"",""Late""}))))&gt;1,""Multiple Bookings"", IF(SUMIFS( 'Tenant Occupancy'!PG$5:PG23,OccupancyUnits,$B16,OccupancyAd"&amp;"dresses,$A16)&gt;0,SUMIFS('Tenant Occupancy'!PG$5:PG23,OccupancyUnits,$B16,OccupancyAddresses,$A16),IFERROR(VLOOKUP($A16&amp;"" ""&amp;$B16, FILTER(ARRAYFORMULA({OccupancyAddresses&amp;"" ""&amp; OccupancyUnits,'Tenant Occupancy'!PG$5:PG23}),INDEX(ARRAYFORMULA({OccupancyAdd"&amp;"resses&amp;"" ""&amp; OccupancyUnits,'Tenant Occupancy'!PG$5:PG23}),0,2)&lt;&gt;""""),2,FALSE),IF(PF13=TODAY(),""Today"",)))))"),"")</f>
        <v/>
      </c>
      <c r="PG16" s="3" t="str">
        <f>IFERROR(__xludf.DUMMYFUNCTION("IF(ISBLANK($A16),, IF((ARRAYFORMULA(SUM(COUNTIFS(OccupancyAddresses,$A16,OccupancyUnits, $B16, 'Tenant Occupancy'!PH$5:PH23,{""&gt;0"",""Occupied"",""Late""}))))&gt;1,""Multiple Bookings"", IF(SUMIFS( 'Tenant Occupancy'!PH$5:PH23,OccupancyUnits,$B16,OccupancyAd"&amp;"dresses,$A16)&gt;0,SUMIFS('Tenant Occupancy'!PH$5:PH23,OccupancyUnits,$B16,OccupancyAddresses,$A16),IFERROR(VLOOKUP($A16&amp;"" ""&amp;$B16, FILTER(ARRAYFORMULA({OccupancyAddresses&amp;"" ""&amp; OccupancyUnits,'Tenant Occupancy'!PH$5:PH23}),INDEX(ARRAYFORMULA({OccupancyAdd"&amp;"resses&amp;"" ""&amp; OccupancyUnits,'Tenant Occupancy'!PH$5:PH23}),0,2)&lt;&gt;""""),2,FALSE),IF(PG13=TODAY(),""Today"",)))))"),"")</f>
        <v/>
      </c>
      <c r="PH16" s="3" t="str">
        <f>IFERROR(__xludf.DUMMYFUNCTION("IF(ISBLANK($A16),, IF((ARRAYFORMULA(SUM(COUNTIFS(OccupancyAddresses,$A16,OccupancyUnits, $B16, 'Tenant Occupancy'!PI$5:PI23,{""&gt;0"",""Occupied"",""Late""}))))&gt;1,""Multiple Bookings"", IF(SUMIFS( 'Tenant Occupancy'!PI$5:PI23,OccupancyUnits,$B16,OccupancyAd"&amp;"dresses,$A16)&gt;0,SUMIFS('Tenant Occupancy'!PI$5:PI23,OccupancyUnits,$B16,OccupancyAddresses,$A16),IFERROR(VLOOKUP($A16&amp;"" ""&amp;$B16, FILTER(ARRAYFORMULA({OccupancyAddresses&amp;"" ""&amp; OccupancyUnits,'Tenant Occupancy'!PI$5:PI23}),INDEX(ARRAYFORMULA({OccupancyAdd"&amp;"resses&amp;"" ""&amp; OccupancyUnits,'Tenant Occupancy'!PI$5:PI23}),0,2)&lt;&gt;""""),2,FALSE),IF(PH13=TODAY(),""Today"",)))))"),"")</f>
        <v/>
      </c>
      <c r="PI16" s="3" t="str">
        <f>IFERROR(__xludf.DUMMYFUNCTION("IF(ISBLANK($A16),, IF((ARRAYFORMULA(SUM(COUNTIFS(OccupancyAddresses,$A16,OccupancyUnits, $B16, 'Tenant Occupancy'!PJ$5:PJ23,{""&gt;0"",""Occupied"",""Late""}))))&gt;1,""Multiple Bookings"", IF(SUMIFS( 'Tenant Occupancy'!PJ$5:PJ23,OccupancyUnits,$B16,OccupancyAd"&amp;"dresses,$A16)&gt;0,SUMIFS('Tenant Occupancy'!PJ$5:PJ23,OccupancyUnits,$B16,OccupancyAddresses,$A16),IFERROR(VLOOKUP($A16&amp;"" ""&amp;$B16, FILTER(ARRAYFORMULA({OccupancyAddresses&amp;"" ""&amp; OccupancyUnits,'Tenant Occupancy'!PJ$5:PJ23}),INDEX(ARRAYFORMULA({OccupancyAdd"&amp;"resses&amp;"" ""&amp; OccupancyUnits,'Tenant Occupancy'!PJ$5:PJ23}),0,2)&lt;&gt;""""),2,FALSE),IF(PI13=TODAY(),""Today"",)))))"),"")</f>
        <v/>
      </c>
      <c r="PJ16" s="3" t="str">
        <f>IFERROR(__xludf.DUMMYFUNCTION("IF(ISBLANK($A16),, IF((ARRAYFORMULA(SUM(COUNTIFS(OccupancyAddresses,$A16,OccupancyUnits, $B16, 'Tenant Occupancy'!PK$5:PK23,{""&gt;0"",""Occupied"",""Late""}))))&gt;1,""Multiple Bookings"", IF(SUMIFS( 'Tenant Occupancy'!PK$5:PK23,OccupancyUnits,$B16,OccupancyAd"&amp;"dresses,$A16)&gt;0,SUMIFS('Tenant Occupancy'!PK$5:PK23,OccupancyUnits,$B16,OccupancyAddresses,$A16),IFERROR(VLOOKUP($A16&amp;"" ""&amp;$B16, FILTER(ARRAYFORMULA({OccupancyAddresses&amp;"" ""&amp; OccupancyUnits,'Tenant Occupancy'!PK$5:PK23}),INDEX(ARRAYFORMULA({OccupancyAdd"&amp;"resses&amp;"" ""&amp; OccupancyUnits,'Tenant Occupancy'!PK$5:PK23}),0,2)&lt;&gt;""""),2,FALSE),IF(PJ13=TODAY(),""Today"",)))))"),"")</f>
        <v/>
      </c>
      <c r="PK16" s="3" t="str">
        <f>IFERROR(__xludf.DUMMYFUNCTION("IF(ISBLANK($A16),, IF((ARRAYFORMULA(SUM(COUNTIFS(OccupancyAddresses,$A16,OccupancyUnits, $B16, 'Tenant Occupancy'!PL$5:PL23,{""&gt;0"",""Occupied"",""Late""}))))&gt;1,""Multiple Bookings"", IF(SUMIFS( 'Tenant Occupancy'!PL$5:PL23,OccupancyUnits,$B16,OccupancyAd"&amp;"dresses,$A16)&gt;0,SUMIFS('Tenant Occupancy'!PL$5:PL23,OccupancyUnits,$B16,OccupancyAddresses,$A16),IFERROR(VLOOKUP($A16&amp;"" ""&amp;$B16, FILTER(ARRAYFORMULA({OccupancyAddresses&amp;"" ""&amp; OccupancyUnits,'Tenant Occupancy'!PL$5:PL23}),INDEX(ARRAYFORMULA({OccupancyAdd"&amp;"resses&amp;"" ""&amp; OccupancyUnits,'Tenant Occupancy'!PL$5:PL23}),0,2)&lt;&gt;""""),2,FALSE),IF(PK13=TODAY(),""Today"",)))))"),"")</f>
        <v/>
      </c>
      <c r="PL16" s="3" t="str">
        <f>IFERROR(__xludf.DUMMYFUNCTION("IF(ISBLANK($A16),, IF((ARRAYFORMULA(SUM(COUNTIFS(OccupancyAddresses,$A16,OccupancyUnits, $B16, 'Tenant Occupancy'!PM$5:PM23,{""&gt;0"",""Occupied"",""Late""}))))&gt;1,""Multiple Bookings"", IF(SUMIFS( 'Tenant Occupancy'!PM$5:PM23,OccupancyUnits,$B16,OccupancyAd"&amp;"dresses,$A16)&gt;0,SUMIFS('Tenant Occupancy'!PM$5:PM23,OccupancyUnits,$B16,OccupancyAddresses,$A16),IFERROR(VLOOKUP($A16&amp;"" ""&amp;$B16, FILTER(ARRAYFORMULA({OccupancyAddresses&amp;"" ""&amp; OccupancyUnits,'Tenant Occupancy'!PM$5:PM23}),INDEX(ARRAYFORMULA({OccupancyAdd"&amp;"resses&amp;"" ""&amp; OccupancyUnits,'Tenant Occupancy'!PM$5:PM23}),0,2)&lt;&gt;""""),2,FALSE),IF(PL13=TODAY(),""Today"",)))))"),"")</f>
        <v/>
      </c>
      <c r="PM16" s="3" t="str">
        <f>IFERROR(__xludf.DUMMYFUNCTION("IF(ISBLANK($A16),, IF((ARRAYFORMULA(SUM(COUNTIFS(OccupancyAddresses,$A16,OccupancyUnits, $B16, 'Tenant Occupancy'!PN$5:PN23,{""&gt;0"",""Occupied"",""Late""}))))&gt;1,""Multiple Bookings"", IF(SUMIFS( 'Tenant Occupancy'!PN$5:PN23,OccupancyUnits,$B16,OccupancyAd"&amp;"dresses,$A16)&gt;0,SUMIFS('Tenant Occupancy'!PN$5:PN23,OccupancyUnits,$B16,OccupancyAddresses,$A16),IFERROR(VLOOKUP($A16&amp;"" ""&amp;$B16, FILTER(ARRAYFORMULA({OccupancyAddresses&amp;"" ""&amp; OccupancyUnits,'Tenant Occupancy'!PN$5:PN23}),INDEX(ARRAYFORMULA({OccupancyAdd"&amp;"resses&amp;"" ""&amp; OccupancyUnits,'Tenant Occupancy'!PN$5:PN23}),0,2)&lt;&gt;""""),2,FALSE),IF(PM13=TODAY(),""Today"",)))))"),"")</f>
        <v/>
      </c>
      <c r="PN16" s="3" t="str">
        <f>IFERROR(__xludf.DUMMYFUNCTION("IF(ISBLANK($A16),, IF((ARRAYFORMULA(SUM(COUNTIFS(OccupancyAddresses,$A16,OccupancyUnits, $B16, 'Tenant Occupancy'!PO$5:PO23,{""&gt;0"",""Occupied"",""Late""}))))&gt;1,""Multiple Bookings"", IF(SUMIFS( 'Tenant Occupancy'!PO$5:PO23,OccupancyUnits,$B16,OccupancyAd"&amp;"dresses,$A16)&gt;0,SUMIFS('Tenant Occupancy'!PO$5:PO23,OccupancyUnits,$B16,OccupancyAddresses,$A16),IFERROR(VLOOKUP($A16&amp;"" ""&amp;$B16, FILTER(ARRAYFORMULA({OccupancyAddresses&amp;"" ""&amp; OccupancyUnits,'Tenant Occupancy'!PO$5:PO23}),INDEX(ARRAYFORMULA({OccupancyAdd"&amp;"resses&amp;"" ""&amp; OccupancyUnits,'Tenant Occupancy'!PO$5:PO23}),0,2)&lt;&gt;""""),2,FALSE),IF(PN13=TODAY(),""Today"",)))))"),"")</f>
        <v/>
      </c>
      <c r="PO16" s="3" t="str">
        <f>IFERROR(__xludf.DUMMYFUNCTION("IF(ISBLANK($A16),, IF((ARRAYFORMULA(SUM(COUNTIFS(OccupancyAddresses,$A16,OccupancyUnits, $B16, 'Tenant Occupancy'!PP$5:PP23,{""&gt;0"",""Occupied"",""Late""}))))&gt;1,""Multiple Bookings"", IF(SUMIFS( 'Tenant Occupancy'!PP$5:PP23,OccupancyUnits,$B16,OccupancyAd"&amp;"dresses,$A16)&gt;0,SUMIFS('Tenant Occupancy'!PP$5:PP23,OccupancyUnits,$B16,OccupancyAddresses,$A16),IFERROR(VLOOKUP($A16&amp;"" ""&amp;$B16, FILTER(ARRAYFORMULA({OccupancyAddresses&amp;"" ""&amp; OccupancyUnits,'Tenant Occupancy'!PP$5:PP23}),INDEX(ARRAYFORMULA({OccupancyAdd"&amp;"resses&amp;"" ""&amp; OccupancyUnits,'Tenant Occupancy'!PP$5:PP23}),0,2)&lt;&gt;""""),2,FALSE),IF(PO13=TODAY(),""Today"",)))))"),"")</f>
        <v/>
      </c>
      <c r="PP16" s="3" t="str">
        <f>IFERROR(__xludf.DUMMYFUNCTION("IF(ISBLANK($A16),, IF((ARRAYFORMULA(SUM(COUNTIFS(OccupancyAddresses,$A16,OccupancyUnits, $B16, 'Tenant Occupancy'!PQ$5:PQ23,{""&gt;0"",""Occupied"",""Late""}))))&gt;1,""Multiple Bookings"", IF(SUMIFS( 'Tenant Occupancy'!PQ$5:PQ23,OccupancyUnits,$B16,OccupancyAd"&amp;"dresses,$A16)&gt;0,SUMIFS('Tenant Occupancy'!PQ$5:PQ23,OccupancyUnits,$B16,OccupancyAddresses,$A16),IFERROR(VLOOKUP($A16&amp;"" ""&amp;$B16, FILTER(ARRAYFORMULA({OccupancyAddresses&amp;"" ""&amp; OccupancyUnits,'Tenant Occupancy'!PQ$5:PQ23}),INDEX(ARRAYFORMULA({OccupancyAdd"&amp;"resses&amp;"" ""&amp; OccupancyUnits,'Tenant Occupancy'!PQ$5:PQ23}),0,2)&lt;&gt;""""),2,FALSE),IF(PP13=TODAY(),""Today"",)))))"),"")</f>
        <v/>
      </c>
      <c r="PQ16" s="3" t="str">
        <f>IFERROR(__xludf.DUMMYFUNCTION("IF(ISBLANK($A16),, IF((ARRAYFORMULA(SUM(COUNTIFS(OccupancyAddresses,$A16,OccupancyUnits, $B16, 'Tenant Occupancy'!PR$5:PR23,{""&gt;0"",""Occupied"",""Late""}))))&gt;1,""Multiple Bookings"", IF(SUMIFS( 'Tenant Occupancy'!PR$5:PR23,OccupancyUnits,$B16,OccupancyAd"&amp;"dresses,$A16)&gt;0,SUMIFS('Tenant Occupancy'!PR$5:PR23,OccupancyUnits,$B16,OccupancyAddresses,$A16),IFERROR(VLOOKUP($A16&amp;"" ""&amp;$B16, FILTER(ARRAYFORMULA({OccupancyAddresses&amp;"" ""&amp; OccupancyUnits,'Tenant Occupancy'!PR$5:PR23}),INDEX(ARRAYFORMULA({OccupancyAdd"&amp;"resses&amp;"" ""&amp; OccupancyUnits,'Tenant Occupancy'!PR$5:PR23}),0,2)&lt;&gt;""""),2,FALSE),IF(PQ13=TODAY(),""Today"",)))))"),"")</f>
        <v/>
      </c>
      <c r="PR16" s="3" t="str">
        <f>IFERROR(__xludf.DUMMYFUNCTION("IF(ISBLANK($A16),, IF((ARRAYFORMULA(SUM(COUNTIFS(OccupancyAddresses,$A16,OccupancyUnits, $B16, 'Tenant Occupancy'!PS$5:PS23,{""&gt;0"",""Occupied"",""Late""}))))&gt;1,""Multiple Bookings"", IF(SUMIFS( 'Tenant Occupancy'!PS$5:PS23,OccupancyUnits,$B16,OccupancyAd"&amp;"dresses,$A16)&gt;0,SUMIFS('Tenant Occupancy'!PS$5:PS23,OccupancyUnits,$B16,OccupancyAddresses,$A16),IFERROR(VLOOKUP($A16&amp;"" ""&amp;$B16, FILTER(ARRAYFORMULA({OccupancyAddresses&amp;"" ""&amp; OccupancyUnits,'Tenant Occupancy'!PS$5:PS23}),INDEX(ARRAYFORMULA({OccupancyAdd"&amp;"resses&amp;"" ""&amp; OccupancyUnits,'Tenant Occupancy'!PS$5:PS23}),0,2)&lt;&gt;""""),2,FALSE),IF(PR13=TODAY(),""Today"",)))))"),"")</f>
        <v/>
      </c>
      <c r="PS16" s="3" t="str">
        <f>IFERROR(__xludf.DUMMYFUNCTION("IF(ISBLANK($A16),, IF((ARRAYFORMULA(SUM(COUNTIFS(OccupancyAddresses,$A16,OccupancyUnits, $B16, 'Tenant Occupancy'!PT$5:PT23,{""&gt;0"",""Occupied"",""Late""}))))&gt;1,""Multiple Bookings"", IF(SUMIFS( 'Tenant Occupancy'!PT$5:PT23,OccupancyUnits,$B16,OccupancyAd"&amp;"dresses,$A16)&gt;0,SUMIFS('Tenant Occupancy'!PT$5:PT23,OccupancyUnits,$B16,OccupancyAddresses,$A16),IFERROR(VLOOKUP($A16&amp;"" ""&amp;$B16, FILTER(ARRAYFORMULA({OccupancyAddresses&amp;"" ""&amp; OccupancyUnits,'Tenant Occupancy'!PT$5:PT23}),INDEX(ARRAYFORMULA({OccupancyAdd"&amp;"resses&amp;"" ""&amp; OccupancyUnits,'Tenant Occupancy'!PT$5:PT23}),0,2)&lt;&gt;""""),2,FALSE),IF(PS13=TODAY(),""Today"",)))))"),"")</f>
        <v/>
      </c>
      <c r="PT16" s="3" t="str">
        <f>IFERROR(__xludf.DUMMYFUNCTION("IF(ISBLANK($A16),, IF((ARRAYFORMULA(SUM(COUNTIFS(OccupancyAddresses,$A16,OccupancyUnits, $B16, 'Tenant Occupancy'!PU$5:PU23,{""&gt;0"",""Occupied"",""Late""}))))&gt;1,""Multiple Bookings"", IF(SUMIFS( 'Tenant Occupancy'!PU$5:PU23,OccupancyUnits,$B16,OccupancyAd"&amp;"dresses,$A16)&gt;0,SUMIFS('Tenant Occupancy'!PU$5:PU23,OccupancyUnits,$B16,OccupancyAddresses,$A16),IFERROR(VLOOKUP($A16&amp;"" ""&amp;$B16, FILTER(ARRAYFORMULA({OccupancyAddresses&amp;"" ""&amp; OccupancyUnits,'Tenant Occupancy'!PU$5:PU23}),INDEX(ARRAYFORMULA({OccupancyAdd"&amp;"resses&amp;"" ""&amp; OccupancyUnits,'Tenant Occupancy'!PU$5:PU23}),0,2)&lt;&gt;""""),2,FALSE),IF(PT13=TODAY(),""Today"",)))))"),"")</f>
        <v/>
      </c>
      <c r="PU16" s="3" t="str">
        <f>IFERROR(__xludf.DUMMYFUNCTION("IF(ISBLANK($A16),, IF((ARRAYFORMULA(SUM(COUNTIFS(OccupancyAddresses,$A16,OccupancyUnits, $B16, 'Tenant Occupancy'!PV$5:PV23,{""&gt;0"",""Occupied"",""Late""}))))&gt;1,""Multiple Bookings"", IF(SUMIFS( 'Tenant Occupancy'!PV$5:PV23,OccupancyUnits,$B16,OccupancyAd"&amp;"dresses,$A16)&gt;0,SUMIFS('Tenant Occupancy'!PV$5:PV23,OccupancyUnits,$B16,OccupancyAddresses,$A16),IFERROR(VLOOKUP($A16&amp;"" ""&amp;$B16, FILTER(ARRAYFORMULA({OccupancyAddresses&amp;"" ""&amp; OccupancyUnits,'Tenant Occupancy'!PV$5:PV23}),INDEX(ARRAYFORMULA({OccupancyAdd"&amp;"resses&amp;"" ""&amp; OccupancyUnits,'Tenant Occupancy'!PV$5:PV23}),0,2)&lt;&gt;""""),2,FALSE),IF(PU13=TODAY(),""Today"",)))))"),"")</f>
        <v/>
      </c>
      <c r="PV16" s="3" t="str">
        <f>IFERROR(__xludf.DUMMYFUNCTION("IF(ISBLANK($A16),, IF((ARRAYFORMULA(SUM(COUNTIFS(OccupancyAddresses,$A16,OccupancyUnits, $B16, 'Tenant Occupancy'!PW$5:PW23,{""&gt;0"",""Occupied"",""Late""}))))&gt;1,""Multiple Bookings"", IF(SUMIFS( 'Tenant Occupancy'!PW$5:PW23,OccupancyUnits,$B16,OccupancyAd"&amp;"dresses,$A16)&gt;0,SUMIFS('Tenant Occupancy'!PW$5:PW23,OccupancyUnits,$B16,OccupancyAddresses,$A16),IFERROR(VLOOKUP($A16&amp;"" ""&amp;$B16, FILTER(ARRAYFORMULA({OccupancyAddresses&amp;"" ""&amp; OccupancyUnits,'Tenant Occupancy'!PW$5:PW23}),INDEX(ARRAYFORMULA({OccupancyAdd"&amp;"resses&amp;"" ""&amp; OccupancyUnits,'Tenant Occupancy'!PW$5:PW23}),0,2)&lt;&gt;""""),2,FALSE),IF(PV13=TODAY(),""Today"",)))))"),"")</f>
        <v/>
      </c>
      <c r="PW16" s="3" t="str">
        <f>IFERROR(__xludf.DUMMYFUNCTION("IF(ISBLANK($A16),, IF((ARRAYFORMULA(SUM(COUNTIFS(OccupancyAddresses,$A16,OccupancyUnits, $B16, 'Tenant Occupancy'!PX$5:PX23,{""&gt;0"",""Occupied"",""Late""}))))&gt;1,""Multiple Bookings"", IF(SUMIFS( 'Tenant Occupancy'!PX$5:PX23,OccupancyUnits,$B16,OccupancyAd"&amp;"dresses,$A16)&gt;0,SUMIFS('Tenant Occupancy'!PX$5:PX23,OccupancyUnits,$B16,OccupancyAddresses,$A16),IFERROR(VLOOKUP($A16&amp;"" ""&amp;$B16, FILTER(ARRAYFORMULA({OccupancyAddresses&amp;"" ""&amp; OccupancyUnits,'Tenant Occupancy'!PX$5:PX23}),INDEX(ARRAYFORMULA({OccupancyAdd"&amp;"resses&amp;"" ""&amp; OccupancyUnits,'Tenant Occupancy'!PX$5:PX23}),0,2)&lt;&gt;""""),2,FALSE),IF(PW13=TODAY(),""Today"",)))))"),"")</f>
        <v/>
      </c>
      <c r="PX16" s="3" t="str">
        <f>IFERROR(__xludf.DUMMYFUNCTION("IF(ISBLANK($A16),, IF((ARRAYFORMULA(SUM(COUNTIFS(OccupancyAddresses,$A16,OccupancyUnits, $B16, 'Tenant Occupancy'!PY$5:PY23,{""&gt;0"",""Occupied"",""Late""}))))&gt;1,""Multiple Bookings"", IF(SUMIFS( 'Tenant Occupancy'!PY$5:PY23,OccupancyUnits,$B16,OccupancyAd"&amp;"dresses,$A16)&gt;0,SUMIFS('Tenant Occupancy'!PY$5:PY23,OccupancyUnits,$B16,OccupancyAddresses,$A16),IFERROR(VLOOKUP($A16&amp;"" ""&amp;$B16, FILTER(ARRAYFORMULA({OccupancyAddresses&amp;"" ""&amp; OccupancyUnits,'Tenant Occupancy'!PY$5:PY23}),INDEX(ARRAYFORMULA({OccupancyAdd"&amp;"resses&amp;"" ""&amp; OccupancyUnits,'Tenant Occupancy'!PY$5:PY23}),0,2)&lt;&gt;""""),2,FALSE),IF(PX13=TODAY(),""Today"",)))))"),"")</f>
        <v/>
      </c>
      <c r="PY16" s="3" t="str">
        <f>IFERROR(__xludf.DUMMYFUNCTION("IF(ISBLANK($A16),, IF((ARRAYFORMULA(SUM(COUNTIFS(OccupancyAddresses,$A16,OccupancyUnits, $B16, 'Tenant Occupancy'!PZ$5:PZ23,{""&gt;0"",""Occupied"",""Late""}))))&gt;1,""Multiple Bookings"", IF(SUMIFS( 'Tenant Occupancy'!PZ$5:PZ23,OccupancyUnits,$B16,OccupancyAd"&amp;"dresses,$A16)&gt;0,SUMIFS('Tenant Occupancy'!PZ$5:PZ23,OccupancyUnits,$B16,OccupancyAddresses,$A16),IFERROR(VLOOKUP($A16&amp;"" ""&amp;$B16, FILTER(ARRAYFORMULA({OccupancyAddresses&amp;"" ""&amp; OccupancyUnits,'Tenant Occupancy'!PZ$5:PZ23}),INDEX(ARRAYFORMULA({OccupancyAdd"&amp;"resses&amp;"" ""&amp; OccupancyUnits,'Tenant Occupancy'!PZ$5:PZ23}),0,2)&lt;&gt;""""),2,FALSE),IF(PY13=TODAY(),""Today"",)))))"),"")</f>
        <v/>
      </c>
      <c r="PZ16" s="3" t="str">
        <f>IFERROR(__xludf.DUMMYFUNCTION("IF(ISBLANK($A16),, IF((ARRAYFORMULA(SUM(COUNTIFS(OccupancyAddresses,$A16,OccupancyUnits, $B16, 'Tenant Occupancy'!QA$5:QA23,{""&gt;0"",""Occupied"",""Late""}))))&gt;1,""Multiple Bookings"", IF(SUMIFS( 'Tenant Occupancy'!QA$5:QA23,OccupancyUnits,$B16,OccupancyAd"&amp;"dresses,$A16)&gt;0,SUMIFS('Tenant Occupancy'!QA$5:QA23,OccupancyUnits,$B16,OccupancyAddresses,$A16),IFERROR(VLOOKUP($A16&amp;"" ""&amp;$B16, FILTER(ARRAYFORMULA({OccupancyAddresses&amp;"" ""&amp; OccupancyUnits,'Tenant Occupancy'!QA$5:QA23}),INDEX(ARRAYFORMULA({OccupancyAdd"&amp;"resses&amp;"" ""&amp; OccupancyUnits,'Tenant Occupancy'!QA$5:QA23}),0,2)&lt;&gt;""""),2,FALSE),IF(PZ13=TODAY(),""Today"",)))))"),"")</f>
        <v/>
      </c>
      <c r="QA16" s="3" t="str">
        <f>IFERROR(__xludf.DUMMYFUNCTION("IF(ISBLANK($A16),, IF((ARRAYFORMULA(SUM(COUNTIFS(OccupancyAddresses,$A16,OccupancyUnits, $B16, 'Tenant Occupancy'!QB$5:QB23,{""&gt;0"",""Occupied"",""Late""}))))&gt;1,""Multiple Bookings"", IF(SUMIFS( 'Tenant Occupancy'!QB$5:QB23,OccupancyUnits,$B16,OccupancyAd"&amp;"dresses,$A16)&gt;0,SUMIFS('Tenant Occupancy'!QB$5:QB23,OccupancyUnits,$B16,OccupancyAddresses,$A16),IFERROR(VLOOKUP($A16&amp;"" ""&amp;$B16, FILTER(ARRAYFORMULA({OccupancyAddresses&amp;"" ""&amp; OccupancyUnits,'Tenant Occupancy'!QB$5:QB23}),INDEX(ARRAYFORMULA({OccupancyAdd"&amp;"resses&amp;"" ""&amp; OccupancyUnits,'Tenant Occupancy'!QB$5:QB23}),0,2)&lt;&gt;""""),2,FALSE),IF(QA13=TODAY(),""Today"",)))))"),"")</f>
        <v/>
      </c>
      <c r="QB16" s="3" t="str">
        <f>IFERROR(__xludf.DUMMYFUNCTION("IF(ISBLANK($A16),, IF((ARRAYFORMULA(SUM(COUNTIFS(OccupancyAddresses,$A16,OccupancyUnits, $B16, 'Tenant Occupancy'!QC$5:QC23,{""&gt;0"",""Occupied"",""Late""}))))&gt;1,""Multiple Bookings"", IF(SUMIFS( 'Tenant Occupancy'!QC$5:QC23,OccupancyUnits,$B16,OccupancyAd"&amp;"dresses,$A16)&gt;0,SUMIFS('Tenant Occupancy'!QC$5:QC23,OccupancyUnits,$B16,OccupancyAddresses,$A16),IFERROR(VLOOKUP($A16&amp;"" ""&amp;$B16, FILTER(ARRAYFORMULA({OccupancyAddresses&amp;"" ""&amp; OccupancyUnits,'Tenant Occupancy'!QC$5:QC23}),INDEX(ARRAYFORMULA({OccupancyAdd"&amp;"resses&amp;"" ""&amp; OccupancyUnits,'Tenant Occupancy'!QC$5:QC23}),0,2)&lt;&gt;""""),2,FALSE),IF(QB13=TODAY(),""Today"",)))))"),"")</f>
        <v/>
      </c>
      <c r="QC16" s="3" t="str">
        <f>IFERROR(__xludf.DUMMYFUNCTION("IF(ISBLANK($A16),, IF((ARRAYFORMULA(SUM(COUNTIFS(OccupancyAddresses,$A16,OccupancyUnits, $B16, 'Tenant Occupancy'!QD$5:QD23,{""&gt;0"",""Occupied"",""Late""}))))&gt;1,""Multiple Bookings"", IF(SUMIFS( 'Tenant Occupancy'!QD$5:QD23,OccupancyUnits,$B16,OccupancyAd"&amp;"dresses,$A16)&gt;0,SUMIFS('Tenant Occupancy'!QD$5:QD23,OccupancyUnits,$B16,OccupancyAddresses,$A16),IFERROR(VLOOKUP($A16&amp;"" ""&amp;$B16, FILTER(ARRAYFORMULA({OccupancyAddresses&amp;"" ""&amp; OccupancyUnits,'Tenant Occupancy'!QD$5:QD23}),INDEX(ARRAYFORMULA({OccupancyAdd"&amp;"resses&amp;"" ""&amp; OccupancyUnits,'Tenant Occupancy'!QD$5:QD23}),0,2)&lt;&gt;""""),2,FALSE),IF(QC13=TODAY(),""Today"",)))))"),"")</f>
        <v/>
      </c>
      <c r="QD16" s="3" t="str">
        <f>IFERROR(__xludf.DUMMYFUNCTION("IF(ISBLANK($A16),, IF((ARRAYFORMULA(SUM(COUNTIFS(OccupancyAddresses,$A16,OccupancyUnits, $B16, 'Tenant Occupancy'!QE$5:QE23,{""&gt;0"",""Occupied"",""Late""}))))&gt;1,""Multiple Bookings"", IF(SUMIFS( 'Tenant Occupancy'!QE$5:QE23,OccupancyUnits,$B16,OccupancyAd"&amp;"dresses,$A16)&gt;0,SUMIFS('Tenant Occupancy'!QE$5:QE23,OccupancyUnits,$B16,OccupancyAddresses,$A16),IFERROR(VLOOKUP($A16&amp;"" ""&amp;$B16, FILTER(ARRAYFORMULA({OccupancyAddresses&amp;"" ""&amp; OccupancyUnits,'Tenant Occupancy'!QE$5:QE23}),INDEX(ARRAYFORMULA({OccupancyAdd"&amp;"resses&amp;"" ""&amp; OccupancyUnits,'Tenant Occupancy'!QE$5:QE23}),0,2)&lt;&gt;""""),2,FALSE),IF(QD13=TODAY(),""Today"",)))))"),"")</f>
        <v/>
      </c>
      <c r="QE16" s="3" t="str">
        <f>IFERROR(__xludf.DUMMYFUNCTION("IF(ISBLANK($A16),, IF((ARRAYFORMULA(SUM(COUNTIFS(OccupancyAddresses,$A16,OccupancyUnits, $B16, 'Tenant Occupancy'!QF$5:QF23,{""&gt;0"",""Occupied"",""Late""}))))&gt;1,""Multiple Bookings"", IF(SUMIFS( 'Tenant Occupancy'!QF$5:QF23,OccupancyUnits,$B16,OccupancyAd"&amp;"dresses,$A16)&gt;0,SUMIFS('Tenant Occupancy'!QF$5:QF23,OccupancyUnits,$B16,OccupancyAddresses,$A16),IFERROR(VLOOKUP($A16&amp;"" ""&amp;$B16, FILTER(ARRAYFORMULA({OccupancyAddresses&amp;"" ""&amp; OccupancyUnits,'Tenant Occupancy'!QF$5:QF23}),INDEX(ARRAYFORMULA({OccupancyAdd"&amp;"resses&amp;"" ""&amp; OccupancyUnits,'Tenant Occupancy'!QF$5:QF23}),0,2)&lt;&gt;""""),2,FALSE),IF(QE13=TODAY(),""Today"",)))))"),"")</f>
        <v/>
      </c>
      <c r="QF16" s="3" t="str">
        <f>IFERROR(__xludf.DUMMYFUNCTION("IF(ISBLANK($A16),, IF((ARRAYFORMULA(SUM(COUNTIFS(OccupancyAddresses,$A16,OccupancyUnits, $B16, 'Tenant Occupancy'!QG$5:QG23,{""&gt;0"",""Occupied"",""Late""}))))&gt;1,""Multiple Bookings"", IF(SUMIFS( 'Tenant Occupancy'!QG$5:QG23,OccupancyUnits,$B16,OccupancyAd"&amp;"dresses,$A16)&gt;0,SUMIFS('Tenant Occupancy'!QG$5:QG23,OccupancyUnits,$B16,OccupancyAddresses,$A16),IFERROR(VLOOKUP($A16&amp;"" ""&amp;$B16, FILTER(ARRAYFORMULA({OccupancyAddresses&amp;"" ""&amp; OccupancyUnits,'Tenant Occupancy'!QG$5:QG23}),INDEX(ARRAYFORMULA({OccupancyAdd"&amp;"resses&amp;"" ""&amp; OccupancyUnits,'Tenant Occupancy'!QG$5:QG23}),0,2)&lt;&gt;""""),2,FALSE),IF(QF13=TODAY(),""Today"",)))))"),"")</f>
        <v/>
      </c>
      <c r="QG16" s="3" t="str">
        <f>IFERROR(__xludf.DUMMYFUNCTION("IF(ISBLANK($A16),, IF((ARRAYFORMULA(SUM(COUNTIFS(OccupancyAddresses,$A16,OccupancyUnits, $B16, 'Tenant Occupancy'!QH$5:QH23,{""&gt;0"",""Occupied"",""Late""}))))&gt;1,""Multiple Bookings"", IF(SUMIFS( 'Tenant Occupancy'!QH$5:QH23,OccupancyUnits,$B16,OccupancyAd"&amp;"dresses,$A16)&gt;0,SUMIFS('Tenant Occupancy'!QH$5:QH23,OccupancyUnits,$B16,OccupancyAddresses,$A16),IFERROR(VLOOKUP($A16&amp;"" ""&amp;$B16, FILTER(ARRAYFORMULA({OccupancyAddresses&amp;"" ""&amp; OccupancyUnits,'Tenant Occupancy'!QH$5:QH23}),INDEX(ARRAYFORMULA({OccupancyAdd"&amp;"resses&amp;"" ""&amp; OccupancyUnits,'Tenant Occupancy'!QH$5:QH23}),0,2)&lt;&gt;""""),2,FALSE),IF(QG13=TODAY(),""Today"",)))))"),"")</f>
        <v/>
      </c>
      <c r="QH16" s="3" t="str">
        <f>IFERROR(__xludf.DUMMYFUNCTION("IF(ISBLANK($A16),, IF((ARRAYFORMULA(SUM(COUNTIFS(OccupancyAddresses,$A16,OccupancyUnits, $B16, 'Tenant Occupancy'!QI$5:QI23,{""&gt;0"",""Occupied"",""Late""}))))&gt;1,""Multiple Bookings"", IF(SUMIFS( 'Tenant Occupancy'!QI$5:QI23,OccupancyUnits,$B16,OccupancyAd"&amp;"dresses,$A16)&gt;0,SUMIFS('Tenant Occupancy'!QI$5:QI23,OccupancyUnits,$B16,OccupancyAddresses,$A16),IFERROR(VLOOKUP($A16&amp;"" ""&amp;$B16, FILTER(ARRAYFORMULA({OccupancyAddresses&amp;"" ""&amp; OccupancyUnits,'Tenant Occupancy'!QI$5:QI23}),INDEX(ARRAYFORMULA({OccupancyAdd"&amp;"resses&amp;"" ""&amp; OccupancyUnits,'Tenant Occupancy'!QI$5:QI23}),0,2)&lt;&gt;""""),2,FALSE),IF(QH13=TODAY(),""Today"",)))))"),"")</f>
        <v/>
      </c>
      <c r="QI16" s="3" t="str">
        <f>IFERROR(__xludf.DUMMYFUNCTION("IF(ISBLANK($A16),, IF((ARRAYFORMULA(SUM(COUNTIFS(OccupancyAddresses,$A16,OccupancyUnits, $B16, 'Tenant Occupancy'!QJ$5:QJ23,{""&gt;0"",""Occupied"",""Late""}))))&gt;1,""Multiple Bookings"", IF(SUMIFS( 'Tenant Occupancy'!QJ$5:QJ23,OccupancyUnits,$B16,OccupancyAd"&amp;"dresses,$A16)&gt;0,SUMIFS('Tenant Occupancy'!QJ$5:QJ23,OccupancyUnits,$B16,OccupancyAddresses,$A16),IFERROR(VLOOKUP($A16&amp;"" ""&amp;$B16, FILTER(ARRAYFORMULA({OccupancyAddresses&amp;"" ""&amp; OccupancyUnits,'Tenant Occupancy'!QJ$5:QJ23}),INDEX(ARRAYFORMULA({OccupancyAdd"&amp;"resses&amp;"" ""&amp; OccupancyUnits,'Tenant Occupancy'!QJ$5:QJ23}),0,2)&lt;&gt;""""),2,FALSE),IF(QI13=TODAY(),""Today"",)))))"),"")</f>
        <v/>
      </c>
      <c r="QJ16" s="3" t="str">
        <f>IFERROR(__xludf.DUMMYFUNCTION("IF(ISBLANK($A16),, IF((ARRAYFORMULA(SUM(COUNTIFS(OccupancyAddresses,$A16,OccupancyUnits, $B16, 'Tenant Occupancy'!QK$5:QK23,{""&gt;0"",""Occupied"",""Late""}))))&gt;1,""Multiple Bookings"", IF(SUMIFS( 'Tenant Occupancy'!QK$5:QK23,OccupancyUnits,$B16,OccupancyAd"&amp;"dresses,$A16)&gt;0,SUMIFS('Tenant Occupancy'!QK$5:QK23,OccupancyUnits,$B16,OccupancyAddresses,$A16),IFERROR(VLOOKUP($A16&amp;"" ""&amp;$B16, FILTER(ARRAYFORMULA({OccupancyAddresses&amp;"" ""&amp; OccupancyUnits,'Tenant Occupancy'!QK$5:QK23}),INDEX(ARRAYFORMULA({OccupancyAdd"&amp;"resses&amp;"" ""&amp; OccupancyUnits,'Tenant Occupancy'!QK$5:QK23}),0,2)&lt;&gt;""""),2,FALSE),IF(QJ13=TODAY(),""Today"",)))))"),"")</f>
        <v/>
      </c>
      <c r="QK16" s="3" t="str">
        <f>IFERROR(__xludf.DUMMYFUNCTION("IF(ISBLANK($A16),, IF((ARRAYFORMULA(SUM(COUNTIFS(OccupancyAddresses,$A16,OccupancyUnits, $B16, 'Tenant Occupancy'!QL$5:QL23,{""&gt;0"",""Occupied"",""Late""}))))&gt;1,""Multiple Bookings"", IF(SUMIFS( 'Tenant Occupancy'!QL$5:QL23,OccupancyUnits,$B16,OccupancyAd"&amp;"dresses,$A16)&gt;0,SUMIFS('Tenant Occupancy'!QL$5:QL23,OccupancyUnits,$B16,OccupancyAddresses,$A16),IFERROR(VLOOKUP($A16&amp;"" ""&amp;$B16, FILTER(ARRAYFORMULA({OccupancyAddresses&amp;"" ""&amp; OccupancyUnits,'Tenant Occupancy'!QL$5:QL23}),INDEX(ARRAYFORMULA({OccupancyAdd"&amp;"resses&amp;"" ""&amp; OccupancyUnits,'Tenant Occupancy'!QL$5:QL23}),0,2)&lt;&gt;""""),2,FALSE),IF(QK13=TODAY(),""Today"",)))))"),"")</f>
        <v/>
      </c>
      <c r="QL16" s="3" t="str">
        <f>IFERROR(__xludf.DUMMYFUNCTION("IF(ISBLANK($A16),, IF((ARRAYFORMULA(SUM(COUNTIFS(OccupancyAddresses,$A16,OccupancyUnits, $B16, 'Tenant Occupancy'!QM$5:QM23,{""&gt;0"",""Occupied"",""Late""}))))&gt;1,""Multiple Bookings"", IF(SUMIFS( 'Tenant Occupancy'!QM$5:QM23,OccupancyUnits,$B16,OccupancyAd"&amp;"dresses,$A16)&gt;0,SUMIFS('Tenant Occupancy'!QM$5:QM23,OccupancyUnits,$B16,OccupancyAddresses,$A16),IFERROR(VLOOKUP($A16&amp;"" ""&amp;$B16, FILTER(ARRAYFORMULA({OccupancyAddresses&amp;"" ""&amp; OccupancyUnits,'Tenant Occupancy'!QM$5:QM23}),INDEX(ARRAYFORMULA({OccupancyAdd"&amp;"resses&amp;"" ""&amp; OccupancyUnits,'Tenant Occupancy'!QM$5:QM23}),0,2)&lt;&gt;""""),2,FALSE),IF(QL13=TODAY(),""Today"",)))))"),"")</f>
        <v/>
      </c>
      <c r="QM16" s="3" t="str">
        <f>IFERROR(__xludf.DUMMYFUNCTION("IF(ISBLANK($A16),, IF((ARRAYFORMULA(SUM(COUNTIFS(OccupancyAddresses,$A16,OccupancyUnits, $B16, 'Tenant Occupancy'!QN$5:QN23,{""&gt;0"",""Occupied"",""Late""}))))&gt;1,""Multiple Bookings"", IF(SUMIFS( 'Tenant Occupancy'!QN$5:QN23,OccupancyUnits,$B16,OccupancyAd"&amp;"dresses,$A16)&gt;0,SUMIFS('Tenant Occupancy'!QN$5:QN23,OccupancyUnits,$B16,OccupancyAddresses,$A16),IFERROR(VLOOKUP($A16&amp;"" ""&amp;$B16, FILTER(ARRAYFORMULA({OccupancyAddresses&amp;"" ""&amp; OccupancyUnits,'Tenant Occupancy'!QN$5:QN23}),INDEX(ARRAYFORMULA({OccupancyAdd"&amp;"resses&amp;"" ""&amp; OccupancyUnits,'Tenant Occupancy'!QN$5:QN23}),0,2)&lt;&gt;""""),2,FALSE),IF(QM13=TODAY(),""Today"",)))))"),"")</f>
        <v/>
      </c>
      <c r="QN16" s="3" t="str">
        <f>IFERROR(__xludf.DUMMYFUNCTION("IF(ISBLANK($A16),, IF((ARRAYFORMULA(SUM(COUNTIFS(OccupancyAddresses,$A16,OccupancyUnits, $B16, 'Tenant Occupancy'!QO$5:QO23,{""&gt;0"",""Occupied"",""Late""}))))&gt;1,""Multiple Bookings"", IF(SUMIFS( 'Tenant Occupancy'!QO$5:QO23,OccupancyUnits,$B16,OccupancyAd"&amp;"dresses,$A16)&gt;0,SUMIFS('Tenant Occupancy'!QO$5:QO23,OccupancyUnits,$B16,OccupancyAddresses,$A16),IFERROR(VLOOKUP($A16&amp;"" ""&amp;$B16, FILTER(ARRAYFORMULA({OccupancyAddresses&amp;"" ""&amp; OccupancyUnits,'Tenant Occupancy'!QO$5:QO23}),INDEX(ARRAYFORMULA({OccupancyAdd"&amp;"resses&amp;"" ""&amp; OccupancyUnits,'Tenant Occupancy'!QO$5:QO23}),0,2)&lt;&gt;""""),2,FALSE),IF(QN13=TODAY(),""Today"",)))))"),"")</f>
        <v/>
      </c>
      <c r="QO16" s="3" t="str">
        <f>IFERROR(__xludf.DUMMYFUNCTION("IF(ISBLANK($A16),, IF((ARRAYFORMULA(SUM(COUNTIFS(OccupancyAddresses,$A16,OccupancyUnits, $B16, 'Tenant Occupancy'!QP$5:QP23,{""&gt;0"",""Occupied"",""Late""}))))&gt;1,""Multiple Bookings"", IF(SUMIFS( 'Tenant Occupancy'!QP$5:QP23,OccupancyUnits,$B16,OccupancyAd"&amp;"dresses,$A16)&gt;0,SUMIFS('Tenant Occupancy'!QP$5:QP23,OccupancyUnits,$B16,OccupancyAddresses,$A16),IFERROR(VLOOKUP($A16&amp;"" ""&amp;$B16, FILTER(ARRAYFORMULA({OccupancyAddresses&amp;"" ""&amp; OccupancyUnits,'Tenant Occupancy'!QP$5:QP23}),INDEX(ARRAYFORMULA({OccupancyAdd"&amp;"resses&amp;"" ""&amp; OccupancyUnits,'Tenant Occupancy'!QP$5:QP23}),0,2)&lt;&gt;""""),2,FALSE),IF(QO13=TODAY(),""Today"",)))))"),"")</f>
        <v/>
      </c>
      <c r="QP16" s="3" t="str">
        <f>IFERROR(__xludf.DUMMYFUNCTION("IF(ISBLANK($A16),, IF((ARRAYFORMULA(SUM(COUNTIFS(OccupancyAddresses,$A16,OccupancyUnits, $B16, 'Tenant Occupancy'!QQ$5:QQ23,{""&gt;0"",""Occupied"",""Late""}))))&gt;1,""Multiple Bookings"", IF(SUMIFS( 'Tenant Occupancy'!QQ$5:QQ23,OccupancyUnits,$B16,OccupancyAd"&amp;"dresses,$A16)&gt;0,SUMIFS('Tenant Occupancy'!QQ$5:QQ23,OccupancyUnits,$B16,OccupancyAddresses,$A16),IFERROR(VLOOKUP($A16&amp;"" ""&amp;$B16, FILTER(ARRAYFORMULA({OccupancyAddresses&amp;"" ""&amp; OccupancyUnits,'Tenant Occupancy'!QQ$5:QQ23}),INDEX(ARRAYFORMULA({OccupancyAdd"&amp;"resses&amp;"" ""&amp; OccupancyUnits,'Tenant Occupancy'!QQ$5:QQ23}),0,2)&lt;&gt;""""),2,FALSE),IF(QP13=TODAY(),""Today"",)))))"),"")</f>
        <v/>
      </c>
      <c r="QQ16" s="3" t="str">
        <f>IFERROR(__xludf.DUMMYFUNCTION("IF(ISBLANK($A16),, IF((ARRAYFORMULA(SUM(COUNTIFS(OccupancyAddresses,$A16,OccupancyUnits, $B16, 'Tenant Occupancy'!QR$5:QR23,{""&gt;0"",""Occupied"",""Late""}))))&gt;1,""Multiple Bookings"", IF(SUMIFS( 'Tenant Occupancy'!QR$5:QR23,OccupancyUnits,$B16,OccupancyAd"&amp;"dresses,$A16)&gt;0,SUMIFS('Tenant Occupancy'!QR$5:QR23,OccupancyUnits,$B16,OccupancyAddresses,$A16),IFERROR(VLOOKUP($A16&amp;"" ""&amp;$B16, FILTER(ARRAYFORMULA({OccupancyAddresses&amp;"" ""&amp; OccupancyUnits,'Tenant Occupancy'!QR$5:QR23}),INDEX(ARRAYFORMULA({OccupancyAdd"&amp;"resses&amp;"" ""&amp; OccupancyUnits,'Tenant Occupancy'!QR$5:QR23}),0,2)&lt;&gt;""""),2,FALSE),IF(QQ13=TODAY(),""Today"",)))))"),"")</f>
        <v/>
      </c>
      <c r="QR16" s="3" t="str">
        <f>IFERROR(__xludf.DUMMYFUNCTION("IF(ISBLANK($A16),, IF((ARRAYFORMULA(SUM(COUNTIFS(OccupancyAddresses,$A16,OccupancyUnits, $B16, 'Tenant Occupancy'!QS$5:QS23,{""&gt;0"",""Occupied"",""Late""}))))&gt;1,""Multiple Bookings"", IF(SUMIFS( 'Tenant Occupancy'!QS$5:QS23,OccupancyUnits,$B16,OccupancyAd"&amp;"dresses,$A16)&gt;0,SUMIFS('Tenant Occupancy'!QS$5:QS23,OccupancyUnits,$B16,OccupancyAddresses,$A16),IFERROR(VLOOKUP($A16&amp;"" ""&amp;$B16, FILTER(ARRAYFORMULA({OccupancyAddresses&amp;"" ""&amp; OccupancyUnits,'Tenant Occupancy'!QS$5:QS23}),INDEX(ARRAYFORMULA({OccupancyAdd"&amp;"resses&amp;"" ""&amp; OccupancyUnits,'Tenant Occupancy'!QS$5:QS23}),0,2)&lt;&gt;""""),2,FALSE),IF(QR13=TODAY(),""Today"",)))))"),"")</f>
        <v/>
      </c>
      <c r="QS16" s="3" t="str">
        <f>IFERROR(__xludf.DUMMYFUNCTION("IF(ISBLANK($A16),, IF((ARRAYFORMULA(SUM(COUNTIFS(OccupancyAddresses,$A16,OccupancyUnits, $B16, 'Tenant Occupancy'!QT$5:QT23,{""&gt;0"",""Occupied"",""Late""}))))&gt;1,""Multiple Bookings"", IF(SUMIFS( 'Tenant Occupancy'!QT$5:QT23,OccupancyUnits,$B16,OccupancyAd"&amp;"dresses,$A16)&gt;0,SUMIFS('Tenant Occupancy'!QT$5:QT23,OccupancyUnits,$B16,OccupancyAddresses,$A16),IFERROR(VLOOKUP($A16&amp;"" ""&amp;$B16, FILTER(ARRAYFORMULA({OccupancyAddresses&amp;"" ""&amp; OccupancyUnits,'Tenant Occupancy'!QT$5:QT23}),INDEX(ARRAYFORMULA({OccupancyAdd"&amp;"resses&amp;"" ""&amp; OccupancyUnits,'Tenant Occupancy'!QT$5:QT23}),0,2)&lt;&gt;""""),2,FALSE),IF(QS13=TODAY(),""Today"",)))))"),"")</f>
        <v/>
      </c>
      <c r="QT16" s="3" t="str">
        <f>IFERROR(__xludf.DUMMYFUNCTION("IF(ISBLANK($A16),, IF((ARRAYFORMULA(SUM(COUNTIFS(OccupancyAddresses,$A16,OccupancyUnits, $B16, 'Tenant Occupancy'!QU$5:QU23,{""&gt;0"",""Occupied"",""Late""}))))&gt;1,""Multiple Bookings"", IF(SUMIFS( 'Tenant Occupancy'!QU$5:QU23,OccupancyUnits,$B16,OccupancyAd"&amp;"dresses,$A16)&gt;0,SUMIFS('Tenant Occupancy'!QU$5:QU23,OccupancyUnits,$B16,OccupancyAddresses,$A16),IFERROR(VLOOKUP($A16&amp;"" ""&amp;$B16, FILTER(ARRAYFORMULA({OccupancyAddresses&amp;"" ""&amp; OccupancyUnits,'Tenant Occupancy'!QU$5:QU23}),INDEX(ARRAYFORMULA({OccupancyAdd"&amp;"resses&amp;"" ""&amp; OccupancyUnits,'Tenant Occupancy'!QU$5:QU23}),0,2)&lt;&gt;""""),2,FALSE),IF(QT13=TODAY(),""Today"",)))))"),"")</f>
        <v/>
      </c>
      <c r="QU16" s="3" t="str">
        <f>IFERROR(__xludf.DUMMYFUNCTION("IF(ISBLANK($A16),, IF((ARRAYFORMULA(SUM(COUNTIFS(OccupancyAddresses,$A16,OccupancyUnits, $B16, 'Tenant Occupancy'!QV$5:QV23,{""&gt;0"",""Occupied"",""Late""}))))&gt;1,""Multiple Bookings"", IF(SUMIFS( 'Tenant Occupancy'!QV$5:QV23,OccupancyUnits,$B16,OccupancyAd"&amp;"dresses,$A16)&gt;0,SUMIFS('Tenant Occupancy'!QV$5:QV23,OccupancyUnits,$B16,OccupancyAddresses,$A16),IFERROR(VLOOKUP($A16&amp;"" ""&amp;$B16, FILTER(ARRAYFORMULA({OccupancyAddresses&amp;"" ""&amp; OccupancyUnits,'Tenant Occupancy'!QV$5:QV23}),INDEX(ARRAYFORMULA({OccupancyAdd"&amp;"resses&amp;"" ""&amp; OccupancyUnits,'Tenant Occupancy'!QV$5:QV23}),0,2)&lt;&gt;""""),2,FALSE),IF(QU13=TODAY(),""Today"",)))))"),"")</f>
        <v/>
      </c>
      <c r="QV16" s="3" t="str">
        <f>IFERROR(__xludf.DUMMYFUNCTION("IF(ISBLANK($A16),, IF((ARRAYFORMULA(SUM(COUNTIFS(OccupancyAddresses,$A16,OccupancyUnits, $B16, 'Tenant Occupancy'!QW$5:QW23,{""&gt;0"",""Occupied"",""Late""}))))&gt;1,""Multiple Bookings"", IF(SUMIFS( 'Tenant Occupancy'!QW$5:QW23,OccupancyUnits,$B16,OccupancyAd"&amp;"dresses,$A16)&gt;0,SUMIFS('Tenant Occupancy'!QW$5:QW23,OccupancyUnits,$B16,OccupancyAddresses,$A16),IFERROR(VLOOKUP($A16&amp;"" ""&amp;$B16, FILTER(ARRAYFORMULA({OccupancyAddresses&amp;"" ""&amp; OccupancyUnits,'Tenant Occupancy'!QW$5:QW23}),INDEX(ARRAYFORMULA({OccupancyAdd"&amp;"resses&amp;"" ""&amp; OccupancyUnits,'Tenant Occupancy'!QW$5:QW23}),0,2)&lt;&gt;""""),2,FALSE),IF(QV13=TODAY(),""Today"",)))))"),"")</f>
        <v/>
      </c>
      <c r="QW16" s="3" t="str">
        <f>IFERROR(__xludf.DUMMYFUNCTION("IF(ISBLANK($A16),, IF((ARRAYFORMULA(SUM(COUNTIFS(OccupancyAddresses,$A16,OccupancyUnits, $B16, 'Tenant Occupancy'!QX$5:QX23,{""&gt;0"",""Occupied"",""Late""}))))&gt;1,""Multiple Bookings"", IF(SUMIFS( 'Tenant Occupancy'!QX$5:QX23,OccupancyUnits,$B16,OccupancyAd"&amp;"dresses,$A16)&gt;0,SUMIFS('Tenant Occupancy'!QX$5:QX23,OccupancyUnits,$B16,OccupancyAddresses,$A16),IFERROR(VLOOKUP($A16&amp;"" ""&amp;$B16, FILTER(ARRAYFORMULA({OccupancyAddresses&amp;"" ""&amp; OccupancyUnits,'Tenant Occupancy'!QX$5:QX23}),INDEX(ARRAYFORMULA({OccupancyAdd"&amp;"resses&amp;"" ""&amp; OccupancyUnits,'Tenant Occupancy'!QX$5:QX23}),0,2)&lt;&gt;""""),2,FALSE),IF(QW13=TODAY(),""Today"",)))))"),"")</f>
        <v/>
      </c>
      <c r="QX16" s="3" t="str">
        <f>IFERROR(__xludf.DUMMYFUNCTION("IF(ISBLANK($A16),, IF((ARRAYFORMULA(SUM(COUNTIFS(OccupancyAddresses,$A16,OccupancyUnits, $B16, 'Tenant Occupancy'!QY$5:QY23,{""&gt;0"",""Occupied"",""Late""}))))&gt;1,""Multiple Bookings"", IF(SUMIFS( 'Tenant Occupancy'!QY$5:QY23,OccupancyUnits,$B16,OccupancyAd"&amp;"dresses,$A16)&gt;0,SUMIFS('Tenant Occupancy'!QY$5:QY23,OccupancyUnits,$B16,OccupancyAddresses,$A16),IFERROR(VLOOKUP($A16&amp;"" ""&amp;$B16, FILTER(ARRAYFORMULA({OccupancyAddresses&amp;"" ""&amp; OccupancyUnits,'Tenant Occupancy'!QY$5:QY23}),INDEX(ARRAYFORMULA({OccupancyAdd"&amp;"resses&amp;"" ""&amp; OccupancyUnits,'Tenant Occupancy'!QY$5:QY23}),0,2)&lt;&gt;""""),2,FALSE),IF(QX13=TODAY(),""Today"",)))))"),"")</f>
        <v/>
      </c>
      <c r="QY16" s="3" t="str">
        <f>IFERROR(__xludf.DUMMYFUNCTION("IF(ISBLANK($A16),, IF((ARRAYFORMULA(SUM(COUNTIFS(OccupancyAddresses,$A16,OccupancyUnits, $B16, 'Tenant Occupancy'!QZ$5:QZ23,{""&gt;0"",""Occupied"",""Late""}))))&gt;1,""Multiple Bookings"", IF(SUMIFS( 'Tenant Occupancy'!QZ$5:QZ23,OccupancyUnits,$B16,OccupancyAd"&amp;"dresses,$A16)&gt;0,SUMIFS('Tenant Occupancy'!QZ$5:QZ23,OccupancyUnits,$B16,OccupancyAddresses,$A16),IFERROR(VLOOKUP($A16&amp;"" ""&amp;$B16, FILTER(ARRAYFORMULA({OccupancyAddresses&amp;"" ""&amp; OccupancyUnits,'Tenant Occupancy'!QZ$5:QZ23}),INDEX(ARRAYFORMULA({OccupancyAdd"&amp;"resses&amp;"" ""&amp; OccupancyUnits,'Tenant Occupancy'!QZ$5:QZ23}),0,2)&lt;&gt;""""),2,FALSE),IF(QY13=TODAY(),""Today"",)))))"),"")</f>
        <v/>
      </c>
      <c r="QZ16" s="3" t="str">
        <f>IFERROR(__xludf.DUMMYFUNCTION("IF(ISBLANK($A16),, IF((ARRAYFORMULA(SUM(COUNTIFS(OccupancyAddresses,$A16,OccupancyUnits, $B16, 'Tenant Occupancy'!RA$5:RA23,{""&gt;0"",""Occupied"",""Late""}))))&gt;1,""Multiple Bookings"", IF(SUMIFS( 'Tenant Occupancy'!RA$5:RA23,OccupancyUnits,$B16,OccupancyAd"&amp;"dresses,$A16)&gt;0,SUMIFS('Tenant Occupancy'!RA$5:RA23,OccupancyUnits,$B16,OccupancyAddresses,$A16),IFERROR(VLOOKUP($A16&amp;"" ""&amp;$B16, FILTER(ARRAYFORMULA({OccupancyAddresses&amp;"" ""&amp; OccupancyUnits,'Tenant Occupancy'!RA$5:RA23}),INDEX(ARRAYFORMULA({OccupancyAdd"&amp;"resses&amp;"" ""&amp; OccupancyUnits,'Tenant Occupancy'!RA$5:RA23}),0,2)&lt;&gt;""""),2,FALSE),IF(QZ13=TODAY(),""Today"",)))))"),"")</f>
        <v/>
      </c>
      <c r="RA16" s="3" t="str">
        <f>IFERROR(__xludf.DUMMYFUNCTION("IF(ISBLANK($A16),, IF((ARRAYFORMULA(SUM(COUNTIFS(OccupancyAddresses,$A16,OccupancyUnits, $B16, 'Tenant Occupancy'!RB$5:RB23,{""&gt;0"",""Occupied"",""Late""}))))&gt;1,""Multiple Bookings"", IF(SUMIFS( 'Tenant Occupancy'!RB$5:RB23,OccupancyUnits,$B16,OccupancyAd"&amp;"dresses,$A16)&gt;0,SUMIFS('Tenant Occupancy'!RB$5:RB23,OccupancyUnits,$B16,OccupancyAddresses,$A16),IFERROR(VLOOKUP($A16&amp;"" ""&amp;$B16, FILTER(ARRAYFORMULA({OccupancyAddresses&amp;"" ""&amp; OccupancyUnits,'Tenant Occupancy'!RB$5:RB23}),INDEX(ARRAYFORMULA({OccupancyAdd"&amp;"resses&amp;"" ""&amp; OccupancyUnits,'Tenant Occupancy'!RB$5:RB23}),0,2)&lt;&gt;""""),2,FALSE),IF(RA13=TODAY(),""Today"",)))))"),"")</f>
        <v/>
      </c>
      <c r="RB16" s="3" t="str">
        <f>IFERROR(__xludf.DUMMYFUNCTION("IF(ISBLANK($A16),, IF((ARRAYFORMULA(SUM(COUNTIFS(OccupancyAddresses,$A16,OccupancyUnits, $B16, 'Tenant Occupancy'!RC$5:RC23,{""&gt;0"",""Occupied"",""Late""}))))&gt;1,""Multiple Bookings"", IF(SUMIFS( 'Tenant Occupancy'!RC$5:RC23,OccupancyUnits,$B16,OccupancyAd"&amp;"dresses,$A16)&gt;0,SUMIFS('Tenant Occupancy'!RC$5:RC23,OccupancyUnits,$B16,OccupancyAddresses,$A16),IFERROR(VLOOKUP($A16&amp;"" ""&amp;$B16, FILTER(ARRAYFORMULA({OccupancyAddresses&amp;"" ""&amp; OccupancyUnits,'Tenant Occupancy'!RC$5:RC23}),INDEX(ARRAYFORMULA({OccupancyAdd"&amp;"resses&amp;"" ""&amp; OccupancyUnits,'Tenant Occupancy'!RC$5:RC23}),0,2)&lt;&gt;""""),2,FALSE),IF(RB13=TODAY(),""Today"",)))))"),"")</f>
        <v/>
      </c>
      <c r="RC16" s="3" t="str">
        <f>IFERROR(__xludf.DUMMYFUNCTION("IF(ISBLANK($A16),, IF((ARRAYFORMULA(SUM(COUNTIFS(OccupancyAddresses,$A16,OccupancyUnits, $B16, 'Tenant Occupancy'!RD$5:RD23,{""&gt;0"",""Occupied"",""Late""}))))&gt;1,""Multiple Bookings"", IF(SUMIFS( 'Tenant Occupancy'!RD$5:RD23,OccupancyUnits,$B16,OccupancyAd"&amp;"dresses,$A16)&gt;0,SUMIFS('Tenant Occupancy'!RD$5:RD23,OccupancyUnits,$B16,OccupancyAddresses,$A16),IFERROR(VLOOKUP($A16&amp;"" ""&amp;$B16, FILTER(ARRAYFORMULA({OccupancyAddresses&amp;"" ""&amp; OccupancyUnits,'Tenant Occupancy'!RD$5:RD23}),INDEX(ARRAYFORMULA({OccupancyAdd"&amp;"resses&amp;"" ""&amp; OccupancyUnits,'Tenant Occupancy'!RD$5:RD23}),0,2)&lt;&gt;""""),2,FALSE),IF(RC13=TODAY(),""Today"",)))))"),"")</f>
        <v/>
      </c>
      <c r="RD16" s="3" t="str">
        <f>IFERROR(__xludf.DUMMYFUNCTION("IF(ISBLANK($A16),, IF((ARRAYFORMULA(SUM(COUNTIFS(OccupancyAddresses,$A16,OccupancyUnits, $B16, 'Tenant Occupancy'!RE$5:RE23,{""&gt;0"",""Occupied"",""Late""}))))&gt;1,""Multiple Bookings"", IF(SUMIFS( 'Tenant Occupancy'!RE$5:RE23,OccupancyUnits,$B16,OccupancyAd"&amp;"dresses,$A16)&gt;0,SUMIFS('Tenant Occupancy'!RE$5:RE23,OccupancyUnits,$B16,OccupancyAddresses,$A16),IFERROR(VLOOKUP($A16&amp;"" ""&amp;$B16, FILTER(ARRAYFORMULA({OccupancyAddresses&amp;"" ""&amp; OccupancyUnits,'Tenant Occupancy'!RE$5:RE23}),INDEX(ARRAYFORMULA({OccupancyAdd"&amp;"resses&amp;"" ""&amp; OccupancyUnits,'Tenant Occupancy'!RE$5:RE23}),0,2)&lt;&gt;""""),2,FALSE),IF(RD13=TODAY(),""Today"",)))))"),"")</f>
        <v/>
      </c>
      <c r="RE16" s="3" t="str">
        <f>IFERROR(__xludf.DUMMYFUNCTION("IF(ISBLANK($A16),, IF((ARRAYFORMULA(SUM(COUNTIFS(OccupancyAddresses,$A16,OccupancyUnits, $B16, 'Tenant Occupancy'!RF$5:RF23,{""&gt;0"",""Occupied"",""Late""}))))&gt;1,""Multiple Bookings"", IF(SUMIFS( 'Tenant Occupancy'!RF$5:RF23,OccupancyUnits,$B16,OccupancyAd"&amp;"dresses,$A16)&gt;0,SUMIFS('Tenant Occupancy'!RF$5:RF23,OccupancyUnits,$B16,OccupancyAddresses,$A16),IFERROR(VLOOKUP($A16&amp;"" ""&amp;$B16, FILTER(ARRAYFORMULA({OccupancyAddresses&amp;"" ""&amp; OccupancyUnits,'Tenant Occupancy'!RF$5:RF23}),INDEX(ARRAYFORMULA({OccupancyAdd"&amp;"resses&amp;"" ""&amp; OccupancyUnits,'Tenant Occupancy'!RF$5:RF23}),0,2)&lt;&gt;""""),2,FALSE),IF(RE13=TODAY(),""Today"",)))))"),"")</f>
        <v/>
      </c>
      <c r="RF16" s="3" t="str">
        <f>IFERROR(__xludf.DUMMYFUNCTION("IF(ISBLANK($A16),, IF((ARRAYFORMULA(SUM(COUNTIFS(OccupancyAddresses,$A16,OccupancyUnits, $B16, 'Tenant Occupancy'!RG$5:RG23,{""&gt;0"",""Occupied"",""Late""}))))&gt;1,""Multiple Bookings"", IF(SUMIFS( 'Tenant Occupancy'!RG$5:RG23,OccupancyUnits,$B16,OccupancyAd"&amp;"dresses,$A16)&gt;0,SUMIFS('Tenant Occupancy'!RG$5:RG23,OccupancyUnits,$B16,OccupancyAddresses,$A16),IFERROR(VLOOKUP($A16&amp;"" ""&amp;$B16, FILTER(ARRAYFORMULA({OccupancyAddresses&amp;"" ""&amp; OccupancyUnits,'Tenant Occupancy'!RG$5:RG23}),INDEX(ARRAYFORMULA({OccupancyAdd"&amp;"resses&amp;"" ""&amp; OccupancyUnits,'Tenant Occupancy'!RG$5:RG23}),0,2)&lt;&gt;""""),2,FALSE),IF(RF13=TODAY(),""Today"",)))))"),"")</f>
        <v/>
      </c>
      <c r="RG16" s="3" t="str">
        <f>IFERROR(__xludf.DUMMYFUNCTION("IF(ISBLANK($A16),, IF((ARRAYFORMULA(SUM(COUNTIFS(OccupancyAddresses,$A16,OccupancyUnits, $B16, 'Tenant Occupancy'!RH$5:RH23,{""&gt;0"",""Occupied"",""Late""}))))&gt;1,""Multiple Bookings"", IF(SUMIFS( 'Tenant Occupancy'!RH$5:RH23,OccupancyUnits,$B16,OccupancyAd"&amp;"dresses,$A16)&gt;0,SUMIFS('Tenant Occupancy'!RH$5:RH23,OccupancyUnits,$B16,OccupancyAddresses,$A16),IFERROR(VLOOKUP($A16&amp;"" ""&amp;$B16, FILTER(ARRAYFORMULA({OccupancyAddresses&amp;"" ""&amp; OccupancyUnits,'Tenant Occupancy'!RH$5:RH23}),INDEX(ARRAYFORMULA({OccupancyAdd"&amp;"resses&amp;"" ""&amp; OccupancyUnits,'Tenant Occupancy'!RH$5:RH23}),0,2)&lt;&gt;""""),2,FALSE),IF(RG13=TODAY(),""Today"",)))))"),"")</f>
        <v/>
      </c>
      <c r="RH16" s="3" t="str">
        <f>IFERROR(__xludf.DUMMYFUNCTION("IF(ISBLANK($A16),, IF((ARRAYFORMULA(SUM(COUNTIFS(OccupancyAddresses,$A16,OccupancyUnits, $B16, 'Tenant Occupancy'!RI$5:RI23,{""&gt;0"",""Occupied"",""Late""}))))&gt;1,""Multiple Bookings"", IF(SUMIFS( 'Tenant Occupancy'!RI$5:RI23,OccupancyUnits,$B16,OccupancyAd"&amp;"dresses,$A16)&gt;0,SUMIFS('Tenant Occupancy'!RI$5:RI23,OccupancyUnits,$B16,OccupancyAddresses,$A16),IFERROR(VLOOKUP($A16&amp;"" ""&amp;$B16, FILTER(ARRAYFORMULA({OccupancyAddresses&amp;"" ""&amp; OccupancyUnits,'Tenant Occupancy'!RI$5:RI23}),INDEX(ARRAYFORMULA({OccupancyAdd"&amp;"resses&amp;"" ""&amp; OccupancyUnits,'Tenant Occupancy'!RI$5:RI23}),0,2)&lt;&gt;""""),2,FALSE),IF(RH13=TODAY(),""Today"",)))))"),"")</f>
        <v/>
      </c>
      <c r="RI16" s="3" t="str">
        <f>IFERROR(__xludf.DUMMYFUNCTION("IF(ISBLANK($A16),, IF((ARRAYFORMULA(SUM(COUNTIFS(OccupancyAddresses,$A16,OccupancyUnits, $B16, 'Tenant Occupancy'!RJ$5:RJ23,{""&gt;0"",""Occupied"",""Late""}))))&gt;1,""Multiple Bookings"", IF(SUMIFS( 'Tenant Occupancy'!RJ$5:RJ23,OccupancyUnits,$B16,OccupancyAd"&amp;"dresses,$A16)&gt;0,SUMIFS('Tenant Occupancy'!RJ$5:RJ23,OccupancyUnits,$B16,OccupancyAddresses,$A16),IFERROR(VLOOKUP($A16&amp;"" ""&amp;$B16, FILTER(ARRAYFORMULA({OccupancyAddresses&amp;"" ""&amp; OccupancyUnits,'Tenant Occupancy'!RJ$5:RJ23}),INDEX(ARRAYFORMULA({OccupancyAdd"&amp;"resses&amp;"" ""&amp; OccupancyUnits,'Tenant Occupancy'!RJ$5:RJ23}),0,2)&lt;&gt;""""),2,FALSE),IF(RI13=TODAY(),""Today"",)))))"),"")</f>
        <v/>
      </c>
      <c r="RJ16" s="3" t="str">
        <f>IFERROR(__xludf.DUMMYFUNCTION("IF(ISBLANK($A16),, IF((ARRAYFORMULA(SUM(COUNTIFS(OccupancyAddresses,$A16,OccupancyUnits, $B16, 'Tenant Occupancy'!RK$5:RK23,{""&gt;0"",""Occupied"",""Late""}))))&gt;1,""Multiple Bookings"", IF(SUMIFS( 'Tenant Occupancy'!RK$5:RK23,OccupancyUnits,$B16,OccupancyAd"&amp;"dresses,$A16)&gt;0,SUMIFS('Tenant Occupancy'!RK$5:RK23,OccupancyUnits,$B16,OccupancyAddresses,$A16),IFERROR(VLOOKUP($A16&amp;"" ""&amp;$B16, FILTER(ARRAYFORMULA({OccupancyAddresses&amp;"" ""&amp; OccupancyUnits,'Tenant Occupancy'!RK$5:RK23}),INDEX(ARRAYFORMULA({OccupancyAdd"&amp;"resses&amp;"" ""&amp; OccupancyUnits,'Tenant Occupancy'!RK$5:RK23}),0,2)&lt;&gt;""""),2,FALSE),IF(RJ13=TODAY(),""Today"",)))))"),"")</f>
        <v/>
      </c>
      <c r="RK16" s="3" t="str">
        <f>IFERROR(__xludf.DUMMYFUNCTION("IF(ISBLANK($A16),, IF((ARRAYFORMULA(SUM(COUNTIFS(OccupancyAddresses,$A16,OccupancyUnits, $B16, 'Tenant Occupancy'!RL$5:RL23,{""&gt;0"",""Occupied"",""Late""}))))&gt;1,""Multiple Bookings"", IF(SUMIFS( 'Tenant Occupancy'!RL$5:RL23,OccupancyUnits,$B16,OccupancyAd"&amp;"dresses,$A16)&gt;0,SUMIFS('Tenant Occupancy'!RL$5:RL23,OccupancyUnits,$B16,OccupancyAddresses,$A16),IFERROR(VLOOKUP($A16&amp;"" ""&amp;$B16, FILTER(ARRAYFORMULA({OccupancyAddresses&amp;"" ""&amp; OccupancyUnits,'Tenant Occupancy'!RL$5:RL23}),INDEX(ARRAYFORMULA({OccupancyAdd"&amp;"resses&amp;"" ""&amp; OccupancyUnits,'Tenant Occupancy'!RL$5:RL23}),0,2)&lt;&gt;""""),2,FALSE),IF(RK13=TODAY(),""Today"",)))))"),"")</f>
        <v/>
      </c>
      <c r="RL16" s="3" t="str">
        <f>IFERROR(__xludf.DUMMYFUNCTION("IF(ISBLANK($A16),, IF((ARRAYFORMULA(SUM(COUNTIFS(OccupancyAddresses,$A16,OccupancyUnits, $B16, 'Tenant Occupancy'!RM$5:RM23,{""&gt;0"",""Occupied"",""Late""}))))&gt;1,""Multiple Bookings"", IF(SUMIFS( 'Tenant Occupancy'!RM$5:RM23,OccupancyUnits,$B16,OccupancyAd"&amp;"dresses,$A16)&gt;0,SUMIFS('Tenant Occupancy'!RM$5:RM23,OccupancyUnits,$B16,OccupancyAddresses,$A16),IFERROR(VLOOKUP($A16&amp;"" ""&amp;$B16, FILTER(ARRAYFORMULA({OccupancyAddresses&amp;"" ""&amp; OccupancyUnits,'Tenant Occupancy'!RM$5:RM23}),INDEX(ARRAYFORMULA({OccupancyAdd"&amp;"resses&amp;"" ""&amp; OccupancyUnits,'Tenant Occupancy'!RM$5:RM23}),0,2)&lt;&gt;""""),2,FALSE),IF(RL13=TODAY(),""Today"",)))))"),"")</f>
        <v/>
      </c>
      <c r="RM16" s="3" t="str">
        <f>IFERROR(__xludf.DUMMYFUNCTION("IF(ISBLANK($A16),, IF((ARRAYFORMULA(SUM(COUNTIFS(OccupancyAddresses,$A16,OccupancyUnits, $B16, 'Tenant Occupancy'!RN$5:RN23,{""&gt;0"",""Occupied"",""Late""}))))&gt;1,""Multiple Bookings"", IF(SUMIFS( 'Tenant Occupancy'!RN$5:RN23,OccupancyUnits,$B16,OccupancyAd"&amp;"dresses,$A16)&gt;0,SUMIFS('Tenant Occupancy'!RN$5:RN23,OccupancyUnits,$B16,OccupancyAddresses,$A16),IFERROR(VLOOKUP($A16&amp;"" ""&amp;$B16, FILTER(ARRAYFORMULA({OccupancyAddresses&amp;"" ""&amp; OccupancyUnits,'Tenant Occupancy'!RN$5:RN23}),INDEX(ARRAYFORMULA({OccupancyAdd"&amp;"resses&amp;"" ""&amp; OccupancyUnits,'Tenant Occupancy'!RN$5:RN23}),0,2)&lt;&gt;""""),2,FALSE),IF(RM13=TODAY(),""Today"",)))))"),"")</f>
        <v/>
      </c>
      <c r="RN16" s="3" t="str">
        <f>IFERROR(__xludf.DUMMYFUNCTION("IF(ISBLANK($A16),, IF((ARRAYFORMULA(SUM(COUNTIFS(OccupancyAddresses,$A16,OccupancyUnits, $B16, 'Tenant Occupancy'!RO$5:RO23,{""&gt;0"",""Occupied"",""Late""}))))&gt;1,""Multiple Bookings"", IF(SUMIFS( 'Tenant Occupancy'!RO$5:RO23,OccupancyUnits,$B16,OccupancyAd"&amp;"dresses,$A16)&gt;0,SUMIFS('Tenant Occupancy'!RO$5:RO23,OccupancyUnits,$B16,OccupancyAddresses,$A16),IFERROR(VLOOKUP($A16&amp;"" ""&amp;$B16, FILTER(ARRAYFORMULA({OccupancyAddresses&amp;"" ""&amp; OccupancyUnits,'Tenant Occupancy'!RO$5:RO23}),INDEX(ARRAYFORMULA({OccupancyAdd"&amp;"resses&amp;"" ""&amp; OccupancyUnits,'Tenant Occupancy'!RO$5:RO23}),0,2)&lt;&gt;""""),2,FALSE),IF(RN13=TODAY(),""Today"",)))))"),"")</f>
        <v/>
      </c>
      <c r="RO16" s="3" t="str">
        <f>IFERROR(__xludf.DUMMYFUNCTION("IF(ISBLANK($A16),, IF((ARRAYFORMULA(SUM(COUNTIFS(OccupancyAddresses,$A16,OccupancyUnits, $B16, 'Tenant Occupancy'!RP$5:RP23,{""&gt;0"",""Occupied"",""Late""}))))&gt;1,""Multiple Bookings"", IF(SUMIFS( 'Tenant Occupancy'!RP$5:RP23,OccupancyUnits,$B16,OccupancyAd"&amp;"dresses,$A16)&gt;0,SUMIFS('Tenant Occupancy'!RP$5:RP23,OccupancyUnits,$B16,OccupancyAddresses,$A16),IFERROR(VLOOKUP($A16&amp;"" ""&amp;$B16, FILTER(ARRAYFORMULA({OccupancyAddresses&amp;"" ""&amp; OccupancyUnits,'Tenant Occupancy'!RP$5:RP23}),INDEX(ARRAYFORMULA({OccupancyAdd"&amp;"resses&amp;"" ""&amp; OccupancyUnits,'Tenant Occupancy'!RP$5:RP23}),0,2)&lt;&gt;""""),2,FALSE),IF(RO13=TODAY(),""Today"",)))))"),"")</f>
        <v/>
      </c>
      <c r="RP16" s="3" t="str">
        <f>IFERROR(__xludf.DUMMYFUNCTION("IF(ISBLANK($A16),, IF((ARRAYFORMULA(SUM(COUNTIFS(OccupancyAddresses,$A16,OccupancyUnits, $B16, 'Tenant Occupancy'!RQ$5:RQ23,{""&gt;0"",""Occupied"",""Late""}))))&gt;1,""Multiple Bookings"", IF(SUMIFS( 'Tenant Occupancy'!RQ$5:RQ23,OccupancyUnits,$B16,OccupancyAd"&amp;"dresses,$A16)&gt;0,SUMIFS('Tenant Occupancy'!RQ$5:RQ23,OccupancyUnits,$B16,OccupancyAddresses,$A16),IFERROR(VLOOKUP($A16&amp;"" ""&amp;$B16, FILTER(ARRAYFORMULA({OccupancyAddresses&amp;"" ""&amp; OccupancyUnits,'Tenant Occupancy'!RQ$5:RQ23}),INDEX(ARRAYFORMULA({OccupancyAdd"&amp;"resses&amp;"" ""&amp; OccupancyUnits,'Tenant Occupancy'!RQ$5:RQ23}),0,2)&lt;&gt;""""),2,FALSE),IF(RP13=TODAY(),""Today"",)))))"),"")</f>
        <v/>
      </c>
      <c r="RQ16" s="3" t="str">
        <f>IFERROR(__xludf.DUMMYFUNCTION("IF(ISBLANK($A16),, IF((ARRAYFORMULA(SUM(COUNTIFS(OccupancyAddresses,$A16,OccupancyUnits, $B16, 'Tenant Occupancy'!RR$5:RR23,{""&gt;0"",""Occupied"",""Late""}))))&gt;1,""Multiple Bookings"", IF(SUMIFS( 'Tenant Occupancy'!RR$5:RR23,OccupancyUnits,$B16,OccupancyAd"&amp;"dresses,$A16)&gt;0,SUMIFS('Tenant Occupancy'!RR$5:RR23,OccupancyUnits,$B16,OccupancyAddresses,$A16),IFERROR(VLOOKUP($A16&amp;"" ""&amp;$B16, FILTER(ARRAYFORMULA({OccupancyAddresses&amp;"" ""&amp; OccupancyUnits,'Tenant Occupancy'!RR$5:RR23}),INDEX(ARRAYFORMULA({OccupancyAdd"&amp;"resses&amp;"" ""&amp; OccupancyUnits,'Tenant Occupancy'!RR$5:RR23}),0,2)&lt;&gt;""""),2,FALSE),IF(RQ13=TODAY(),""Today"",)))))"),"")</f>
        <v/>
      </c>
      <c r="RR16" s="3" t="str">
        <f>IFERROR(__xludf.DUMMYFUNCTION("IF(ISBLANK($A16),, IF((ARRAYFORMULA(SUM(COUNTIFS(OccupancyAddresses,$A16,OccupancyUnits, $B16, 'Tenant Occupancy'!RS$5:RS23,{""&gt;0"",""Occupied"",""Late""}))))&gt;1,""Multiple Bookings"", IF(SUMIFS( 'Tenant Occupancy'!RS$5:RS23,OccupancyUnits,$B16,OccupancyAd"&amp;"dresses,$A16)&gt;0,SUMIFS('Tenant Occupancy'!RS$5:RS23,OccupancyUnits,$B16,OccupancyAddresses,$A16),IFERROR(VLOOKUP($A16&amp;"" ""&amp;$B16, FILTER(ARRAYFORMULA({OccupancyAddresses&amp;"" ""&amp; OccupancyUnits,'Tenant Occupancy'!RS$5:RS23}),INDEX(ARRAYFORMULA({OccupancyAdd"&amp;"resses&amp;"" ""&amp; OccupancyUnits,'Tenant Occupancy'!RS$5:RS23}),0,2)&lt;&gt;""""),2,FALSE),IF(RR13=TODAY(),""Today"",)))))"),"")</f>
        <v/>
      </c>
      <c r="RS16" s="3" t="str">
        <f>IFERROR(__xludf.DUMMYFUNCTION("IF(ISBLANK($A16),, IF((ARRAYFORMULA(SUM(COUNTIFS(OccupancyAddresses,$A16,OccupancyUnits, $B16, 'Tenant Occupancy'!RT$5:RT23,{""&gt;0"",""Occupied"",""Late""}))))&gt;1,""Multiple Bookings"", IF(SUMIFS( 'Tenant Occupancy'!RT$5:RT23,OccupancyUnits,$B16,OccupancyAd"&amp;"dresses,$A16)&gt;0,SUMIFS('Tenant Occupancy'!RT$5:RT23,OccupancyUnits,$B16,OccupancyAddresses,$A16),IFERROR(VLOOKUP($A16&amp;"" ""&amp;$B16, FILTER(ARRAYFORMULA({OccupancyAddresses&amp;"" ""&amp; OccupancyUnits,'Tenant Occupancy'!RT$5:RT23}),INDEX(ARRAYFORMULA({OccupancyAdd"&amp;"resses&amp;"" ""&amp; OccupancyUnits,'Tenant Occupancy'!RT$5:RT23}),0,2)&lt;&gt;""""),2,FALSE),IF(RS13=TODAY(),""Today"",)))))"),"")</f>
        <v/>
      </c>
      <c r="RT16" s="3" t="str">
        <f>IFERROR(__xludf.DUMMYFUNCTION("IF(ISBLANK($A16),, IF((ARRAYFORMULA(SUM(COUNTIFS(OccupancyAddresses,$A16,OccupancyUnits, $B16, 'Tenant Occupancy'!RU$5:RU23,{""&gt;0"",""Occupied"",""Late""}))))&gt;1,""Multiple Bookings"", IF(SUMIFS( 'Tenant Occupancy'!RU$5:RU23,OccupancyUnits,$B16,OccupancyAd"&amp;"dresses,$A16)&gt;0,SUMIFS('Tenant Occupancy'!RU$5:RU23,OccupancyUnits,$B16,OccupancyAddresses,$A16),IFERROR(VLOOKUP($A16&amp;"" ""&amp;$B16, FILTER(ARRAYFORMULA({OccupancyAddresses&amp;"" ""&amp; OccupancyUnits,'Tenant Occupancy'!RU$5:RU23}),INDEX(ARRAYFORMULA({OccupancyAdd"&amp;"resses&amp;"" ""&amp; OccupancyUnits,'Tenant Occupancy'!RU$5:RU23}),0,2)&lt;&gt;""""),2,FALSE),IF(RT13=TODAY(),""Today"",)))))"),"")</f>
        <v/>
      </c>
      <c r="RU16" s="3" t="str">
        <f>IFERROR(__xludf.DUMMYFUNCTION("IF(ISBLANK($A16),, IF((ARRAYFORMULA(SUM(COUNTIFS(OccupancyAddresses,$A16,OccupancyUnits, $B16, 'Tenant Occupancy'!RV$5:RV23,{""&gt;0"",""Occupied"",""Late""}))))&gt;1,""Multiple Bookings"", IF(SUMIFS( 'Tenant Occupancy'!RV$5:RV23,OccupancyUnits,$B16,OccupancyAd"&amp;"dresses,$A16)&gt;0,SUMIFS('Tenant Occupancy'!RV$5:RV23,OccupancyUnits,$B16,OccupancyAddresses,$A16),IFERROR(VLOOKUP($A16&amp;"" ""&amp;$B16, FILTER(ARRAYFORMULA({OccupancyAddresses&amp;"" ""&amp; OccupancyUnits,'Tenant Occupancy'!RV$5:RV23}),INDEX(ARRAYFORMULA({OccupancyAdd"&amp;"resses&amp;"" ""&amp; OccupancyUnits,'Tenant Occupancy'!RV$5:RV23}),0,2)&lt;&gt;""""),2,FALSE),IF(RU13=TODAY(),""Today"",)))))"),"")</f>
        <v/>
      </c>
      <c r="RV16" s="3" t="str">
        <f>IFERROR(__xludf.DUMMYFUNCTION("IF(ISBLANK($A16),, IF((ARRAYFORMULA(SUM(COUNTIFS(OccupancyAddresses,$A16,OccupancyUnits, $B16, 'Tenant Occupancy'!RW$5:RW23,{""&gt;0"",""Occupied"",""Late""}))))&gt;1,""Multiple Bookings"", IF(SUMIFS( 'Tenant Occupancy'!RW$5:RW23,OccupancyUnits,$B16,OccupancyAd"&amp;"dresses,$A16)&gt;0,SUMIFS('Tenant Occupancy'!RW$5:RW23,OccupancyUnits,$B16,OccupancyAddresses,$A16),IFERROR(VLOOKUP($A16&amp;"" ""&amp;$B16, FILTER(ARRAYFORMULA({OccupancyAddresses&amp;"" ""&amp; OccupancyUnits,'Tenant Occupancy'!RW$5:RW23}),INDEX(ARRAYFORMULA({OccupancyAdd"&amp;"resses&amp;"" ""&amp; OccupancyUnits,'Tenant Occupancy'!RW$5:RW23}),0,2)&lt;&gt;""""),2,FALSE),IF(RV13=TODAY(),""Today"",)))))"),"")</f>
        <v/>
      </c>
      <c r="RW16" s="3" t="str">
        <f>IFERROR(__xludf.DUMMYFUNCTION("IF(ISBLANK($A16),, IF((ARRAYFORMULA(SUM(COUNTIFS(OccupancyAddresses,$A16,OccupancyUnits, $B16, 'Tenant Occupancy'!RX$5:RX23,{""&gt;0"",""Occupied"",""Late""}))))&gt;1,""Multiple Bookings"", IF(SUMIFS( 'Tenant Occupancy'!RX$5:RX23,OccupancyUnits,$B16,OccupancyAd"&amp;"dresses,$A16)&gt;0,SUMIFS('Tenant Occupancy'!RX$5:RX23,OccupancyUnits,$B16,OccupancyAddresses,$A16),IFERROR(VLOOKUP($A16&amp;"" ""&amp;$B16, FILTER(ARRAYFORMULA({OccupancyAddresses&amp;"" ""&amp; OccupancyUnits,'Tenant Occupancy'!RX$5:RX23}),INDEX(ARRAYFORMULA({OccupancyAdd"&amp;"resses&amp;"" ""&amp; OccupancyUnits,'Tenant Occupancy'!RX$5:RX23}),0,2)&lt;&gt;""""),2,FALSE),IF(RW13=TODAY(),""Today"",)))))"),"")</f>
        <v/>
      </c>
      <c r="RX16" s="3" t="str">
        <f>IFERROR(__xludf.DUMMYFUNCTION("IF(ISBLANK($A16),, IF((ARRAYFORMULA(SUM(COUNTIFS(OccupancyAddresses,$A16,OccupancyUnits, $B16, 'Tenant Occupancy'!RY$5:RY23,{""&gt;0"",""Occupied"",""Late""}))))&gt;1,""Multiple Bookings"", IF(SUMIFS( 'Tenant Occupancy'!RY$5:RY23,OccupancyUnits,$B16,OccupancyAd"&amp;"dresses,$A16)&gt;0,SUMIFS('Tenant Occupancy'!RY$5:RY23,OccupancyUnits,$B16,OccupancyAddresses,$A16),IFERROR(VLOOKUP($A16&amp;"" ""&amp;$B16, FILTER(ARRAYFORMULA({OccupancyAddresses&amp;"" ""&amp; OccupancyUnits,'Tenant Occupancy'!RY$5:RY23}),INDEX(ARRAYFORMULA({OccupancyAdd"&amp;"resses&amp;"" ""&amp; OccupancyUnits,'Tenant Occupancy'!RY$5:RY23}),0,2)&lt;&gt;""""),2,FALSE),IF(RX13=TODAY(),""Today"",)))))"),"")</f>
        <v/>
      </c>
      <c r="RY16" s="3" t="str">
        <f>IFERROR(__xludf.DUMMYFUNCTION("IF(ISBLANK($A16),, IF((ARRAYFORMULA(SUM(COUNTIFS(OccupancyAddresses,$A16,OccupancyUnits, $B16, 'Tenant Occupancy'!RZ$5:RZ23,{""&gt;0"",""Occupied"",""Late""}))))&gt;1,""Multiple Bookings"", IF(SUMIFS( 'Tenant Occupancy'!RZ$5:RZ23,OccupancyUnits,$B16,OccupancyAd"&amp;"dresses,$A16)&gt;0,SUMIFS('Tenant Occupancy'!RZ$5:RZ23,OccupancyUnits,$B16,OccupancyAddresses,$A16),IFERROR(VLOOKUP($A16&amp;"" ""&amp;$B16, FILTER(ARRAYFORMULA({OccupancyAddresses&amp;"" ""&amp; OccupancyUnits,'Tenant Occupancy'!RZ$5:RZ23}),INDEX(ARRAYFORMULA({OccupancyAdd"&amp;"resses&amp;"" ""&amp; OccupancyUnits,'Tenant Occupancy'!RZ$5:RZ23}),0,2)&lt;&gt;""""),2,FALSE),IF(RY13=TODAY(),""Today"",)))))"),"")</f>
        <v/>
      </c>
      <c r="RZ16" s="3" t="str">
        <f>IFERROR(__xludf.DUMMYFUNCTION("IF(ISBLANK($A16),, IF((ARRAYFORMULA(SUM(COUNTIFS(OccupancyAddresses,$A16,OccupancyUnits, $B16, 'Tenant Occupancy'!SA$5:SA23,{""&gt;0"",""Occupied"",""Late""}))))&gt;1,""Multiple Bookings"", IF(SUMIFS( 'Tenant Occupancy'!SA$5:SA23,OccupancyUnits,$B16,OccupancyAd"&amp;"dresses,$A16)&gt;0,SUMIFS('Tenant Occupancy'!SA$5:SA23,OccupancyUnits,$B16,OccupancyAddresses,$A16),IFERROR(VLOOKUP($A16&amp;"" ""&amp;$B16, FILTER(ARRAYFORMULA({OccupancyAddresses&amp;"" ""&amp; OccupancyUnits,'Tenant Occupancy'!SA$5:SA23}),INDEX(ARRAYFORMULA({OccupancyAdd"&amp;"resses&amp;"" ""&amp; OccupancyUnits,'Tenant Occupancy'!SA$5:SA23}),0,2)&lt;&gt;""""),2,FALSE),IF(RZ13=TODAY(),""Today"",)))))"),"")</f>
        <v/>
      </c>
      <c r="SA16" s="3" t="str">
        <f>IFERROR(__xludf.DUMMYFUNCTION("IF(ISBLANK($A16),, IF((ARRAYFORMULA(SUM(COUNTIFS(OccupancyAddresses,$A16,OccupancyUnits, $B16, 'Tenant Occupancy'!SB$5:SB23,{""&gt;0"",""Occupied"",""Late""}))))&gt;1,""Multiple Bookings"", IF(SUMIFS( 'Tenant Occupancy'!SB$5:SB23,OccupancyUnits,$B16,OccupancyAd"&amp;"dresses,$A16)&gt;0,SUMIFS('Tenant Occupancy'!SB$5:SB23,OccupancyUnits,$B16,OccupancyAddresses,$A16),IFERROR(VLOOKUP($A16&amp;"" ""&amp;$B16, FILTER(ARRAYFORMULA({OccupancyAddresses&amp;"" ""&amp; OccupancyUnits,'Tenant Occupancy'!SB$5:SB23}),INDEX(ARRAYFORMULA({OccupancyAdd"&amp;"resses&amp;"" ""&amp; OccupancyUnits,'Tenant Occupancy'!SB$5:SB23}),0,2)&lt;&gt;""""),2,FALSE),IF(SA13=TODAY(),""Today"",)))))"),"")</f>
        <v/>
      </c>
      <c r="SB16" s="3" t="str">
        <f>IFERROR(__xludf.DUMMYFUNCTION("IF(ISBLANK($A16),, IF((ARRAYFORMULA(SUM(COUNTIFS(OccupancyAddresses,$A16,OccupancyUnits, $B16, 'Tenant Occupancy'!SC$5:SC23,{""&gt;0"",""Occupied"",""Late""}))))&gt;1,""Multiple Bookings"", IF(SUMIFS( 'Tenant Occupancy'!SC$5:SC23,OccupancyUnits,$B16,OccupancyAd"&amp;"dresses,$A16)&gt;0,SUMIFS('Tenant Occupancy'!SC$5:SC23,OccupancyUnits,$B16,OccupancyAddresses,$A16),IFERROR(VLOOKUP($A16&amp;"" ""&amp;$B16, FILTER(ARRAYFORMULA({OccupancyAddresses&amp;"" ""&amp; OccupancyUnits,'Tenant Occupancy'!SC$5:SC23}),INDEX(ARRAYFORMULA({OccupancyAdd"&amp;"resses&amp;"" ""&amp; OccupancyUnits,'Tenant Occupancy'!SC$5:SC23}),0,2)&lt;&gt;""""),2,FALSE),IF(SB13=TODAY(),""Today"",)))))"),"")</f>
        <v/>
      </c>
      <c r="SC16" s="3" t="str">
        <f>IFERROR(__xludf.DUMMYFUNCTION("IF(ISBLANK($A16),, IF((ARRAYFORMULA(SUM(COUNTIFS(OccupancyAddresses,$A16,OccupancyUnits, $B16, 'Tenant Occupancy'!SD$5:SD23,{""&gt;0"",""Occupied"",""Late""}))))&gt;1,""Multiple Bookings"", IF(SUMIFS( 'Tenant Occupancy'!SD$5:SD23,OccupancyUnits,$B16,OccupancyAd"&amp;"dresses,$A16)&gt;0,SUMIFS('Tenant Occupancy'!SD$5:SD23,OccupancyUnits,$B16,OccupancyAddresses,$A16),IFERROR(VLOOKUP($A16&amp;"" ""&amp;$B16, FILTER(ARRAYFORMULA({OccupancyAddresses&amp;"" ""&amp; OccupancyUnits,'Tenant Occupancy'!SD$5:SD23}),INDEX(ARRAYFORMULA({OccupancyAdd"&amp;"resses&amp;"" ""&amp; OccupancyUnits,'Tenant Occupancy'!SD$5:SD23}),0,2)&lt;&gt;""""),2,FALSE),IF(SC13=TODAY(),""Today"",)))))"),"")</f>
        <v/>
      </c>
      <c r="SD16" s="3" t="str">
        <f>IFERROR(__xludf.DUMMYFUNCTION("IF(ISBLANK($A16),, IF((ARRAYFORMULA(SUM(COUNTIFS(OccupancyAddresses,$A16,OccupancyUnits, $B16, 'Tenant Occupancy'!SE$5:SE23,{""&gt;0"",""Occupied"",""Late""}))))&gt;1,""Multiple Bookings"", IF(SUMIFS( 'Tenant Occupancy'!SE$5:SE23,OccupancyUnits,$B16,OccupancyAd"&amp;"dresses,$A16)&gt;0,SUMIFS('Tenant Occupancy'!SE$5:SE23,OccupancyUnits,$B16,OccupancyAddresses,$A16),IFERROR(VLOOKUP($A16&amp;"" ""&amp;$B16, FILTER(ARRAYFORMULA({OccupancyAddresses&amp;"" ""&amp; OccupancyUnits,'Tenant Occupancy'!SE$5:SE23}),INDEX(ARRAYFORMULA({OccupancyAdd"&amp;"resses&amp;"" ""&amp; OccupancyUnits,'Tenant Occupancy'!SE$5:SE23}),0,2)&lt;&gt;""""),2,FALSE),IF(SD13=TODAY(),""Today"",)))))"),"")</f>
        <v/>
      </c>
      <c r="SE16" s="3" t="str">
        <f>IFERROR(__xludf.DUMMYFUNCTION("IF(ISBLANK($A16),, IF((ARRAYFORMULA(SUM(COUNTIFS(OccupancyAddresses,$A16,OccupancyUnits, $B16, 'Tenant Occupancy'!SF$5:SF23,{""&gt;0"",""Occupied"",""Late""}))))&gt;1,""Multiple Bookings"", IF(SUMIFS( 'Tenant Occupancy'!SF$5:SF23,OccupancyUnits,$B16,OccupancyAd"&amp;"dresses,$A16)&gt;0,SUMIFS('Tenant Occupancy'!SF$5:SF23,OccupancyUnits,$B16,OccupancyAddresses,$A16),IFERROR(VLOOKUP($A16&amp;"" ""&amp;$B16, FILTER(ARRAYFORMULA({OccupancyAddresses&amp;"" ""&amp; OccupancyUnits,'Tenant Occupancy'!SF$5:SF23}),INDEX(ARRAYFORMULA({OccupancyAdd"&amp;"resses&amp;"" ""&amp; OccupancyUnits,'Tenant Occupancy'!SF$5:SF23}),0,2)&lt;&gt;""""),2,FALSE),IF(SE13=TODAY(),""Today"",)))))"),"")</f>
        <v/>
      </c>
      <c r="SF16" s="3" t="str">
        <f>IFERROR(__xludf.DUMMYFUNCTION("IF(ISBLANK($A16),, IF((ARRAYFORMULA(SUM(COUNTIFS(OccupancyAddresses,$A16,OccupancyUnits, $B16, 'Tenant Occupancy'!SG$5:SG23,{""&gt;0"",""Occupied"",""Late""}))))&gt;1,""Multiple Bookings"", IF(SUMIFS( 'Tenant Occupancy'!SG$5:SG23,OccupancyUnits,$B16,OccupancyAd"&amp;"dresses,$A16)&gt;0,SUMIFS('Tenant Occupancy'!SG$5:SG23,OccupancyUnits,$B16,OccupancyAddresses,$A16),IFERROR(VLOOKUP($A16&amp;"" ""&amp;$B16, FILTER(ARRAYFORMULA({OccupancyAddresses&amp;"" ""&amp; OccupancyUnits,'Tenant Occupancy'!SG$5:SG23}),INDEX(ARRAYFORMULA({OccupancyAdd"&amp;"resses&amp;"" ""&amp; OccupancyUnits,'Tenant Occupancy'!SG$5:SG23}),0,2)&lt;&gt;""""),2,FALSE),IF(SF13=TODAY(),""Today"",)))))"),"")</f>
        <v/>
      </c>
      <c r="SG16" s="3" t="str">
        <f>IFERROR(__xludf.DUMMYFUNCTION("IF(ISBLANK($A16),, IF((ARRAYFORMULA(SUM(COUNTIFS(OccupancyAddresses,$A16,OccupancyUnits, $B16, 'Tenant Occupancy'!SH$5:SH23,{""&gt;0"",""Occupied"",""Late""}))))&gt;1,""Multiple Bookings"", IF(SUMIFS( 'Tenant Occupancy'!SH$5:SH23,OccupancyUnits,$B16,OccupancyAd"&amp;"dresses,$A16)&gt;0,SUMIFS('Tenant Occupancy'!SH$5:SH23,OccupancyUnits,$B16,OccupancyAddresses,$A16),IFERROR(VLOOKUP($A16&amp;"" ""&amp;$B16, FILTER(ARRAYFORMULA({OccupancyAddresses&amp;"" ""&amp; OccupancyUnits,'Tenant Occupancy'!SH$5:SH23}),INDEX(ARRAYFORMULA({OccupancyAdd"&amp;"resses&amp;"" ""&amp; OccupancyUnits,'Tenant Occupancy'!SH$5:SH23}),0,2)&lt;&gt;""""),2,FALSE),IF(SG13=TODAY(),""Today"",)))))"),"")</f>
        <v/>
      </c>
      <c r="SH16" s="3" t="str">
        <f>IFERROR(__xludf.DUMMYFUNCTION("IF(ISBLANK($A16),, IF((ARRAYFORMULA(SUM(COUNTIFS(OccupancyAddresses,$A16,OccupancyUnits, $B16, 'Tenant Occupancy'!SI$5:SI23,{""&gt;0"",""Occupied"",""Late""}))))&gt;1,""Multiple Bookings"", IF(SUMIFS( 'Tenant Occupancy'!SI$5:SI23,OccupancyUnits,$B16,OccupancyAd"&amp;"dresses,$A16)&gt;0,SUMIFS('Tenant Occupancy'!SI$5:SI23,OccupancyUnits,$B16,OccupancyAddresses,$A16),IFERROR(VLOOKUP($A16&amp;"" ""&amp;$B16, FILTER(ARRAYFORMULA({OccupancyAddresses&amp;"" ""&amp; OccupancyUnits,'Tenant Occupancy'!SI$5:SI23}),INDEX(ARRAYFORMULA({OccupancyAdd"&amp;"resses&amp;"" ""&amp; OccupancyUnits,'Tenant Occupancy'!SI$5:SI23}),0,2)&lt;&gt;""""),2,FALSE),IF(SH13=TODAY(),""Today"",)))))"),"")</f>
        <v/>
      </c>
      <c r="SI16" s="3" t="str">
        <f>IFERROR(__xludf.DUMMYFUNCTION("IF(ISBLANK($A16),, IF((ARRAYFORMULA(SUM(COUNTIFS(OccupancyAddresses,$A16,OccupancyUnits, $B16, 'Tenant Occupancy'!SJ$5:SJ23,{""&gt;0"",""Occupied"",""Late""}))))&gt;1,""Multiple Bookings"", IF(SUMIFS( 'Tenant Occupancy'!SJ$5:SJ23,OccupancyUnits,$B16,OccupancyAd"&amp;"dresses,$A16)&gt;0,SUMIFS('Tenant Occupancy'!SJ$5:SJ23,OccupancyUnits,$B16,OccupancyAddresses,$A16),IFERROR(VLOOKUP($A16&amp;"" ""&amp;$B16, FILTER(ARRAYFORMULA({OccupancyAddresses&amp;"" ""&amp; OccupancyUnits,'Tenant Occupancy'!SJ$5:SJ23}),INDEX(ARRAYFORMULA({OccupancyAdd"&amp;"resses&amp;"" ""&amp; OccupancyUnits,'Tenant Occupancy'!SJ$5:SJ23}),0,2)&lt;&gt;""""),2,FALSE),IF(SI13=TODAY(),""Today"",)))))"),"")</f>
        <v/>
      </c>
      <c r="SJ16" s="3" t="str">
        <f>IFERROR(__xludf.DUMMYFUNCTION("IF(ISBLANK($A16),, IF((ARRAYFORMULA(SUM(COUNTIFS(OccupancyAddresses,$A16,OccupancyUnits, $B16, 'Tenant Occupancy'!SK$5:SK23,{""&gt;0"",""Occupied"",""Late""}))))&gt;1,""Multiple Bookings"", IF(SUMIFS( 'Tenant Occupancy'!SK$5:SK23,OccupancyUnits,$B16,OccupancyAd"&amp;"dresses,$A16)&gt;0,SUMIFS('Tenant Occupancy'!SK$5:SK23,OccupancyUnits,$B16,OccupancyAddresses,$A16),IFERROR(VLOOKUP($A16&amp;"" ""&amp;$B16, FILTER(ARRAYFORMULA({OccupancyAddresses&amp;"" ""&amp; OccupancyUnits,'Tenant Occupancy'!SK$5:SK23}),INDEX(ARRAYFORMULA({OccupancyAdd"&amp;"resses&amp;"" ""&amp; OccupancyUnits,'Tenant Occupancy'!SK$5:SK23}),0,2)&lt;&gt;""""),2,FALSE),IF(SJ13=TODAY(),""Today"",)))))"),"")</f>
        <v/>
      </c>
      <c r="SK16" s="3" t="str">
        <f>IFERROR(__xludf.DUMMYFUNCTION("IF(ISBLANK($A16),, IF((ARRAYFORMULA(SUM(COUNTIFS(OccupancyAddresses,$A16,OccupancyUnits, $B16, 'Tenant Occupancy'!SL$5:SL23,{""&gt;0"",""Occupied"",""Late""}))))&gt;1,""Multiple Bookings"", IF(SUMIFS( 'Tenant Occupancy'!SL$5:SL23,OccupancyUnits,$B16,OccupancyAd"&amp;"dresses,$A16)&gt;0,SUMIFS('Tenant Occupancy'!SL$5:SL23,OccupancyUnits,$B16,OccupancyAddresses,$A16),IFERROR(VLOOKUP($A16&amp;"" ""&amp;$B16, FILTER(ARRAYFORMULA({OccupancyAddresses&amp;"" ""&amp; OccupancyUnits,'Tenant Occupancy'!SL$5:SL23}),INDEX(ARRAYFORMULA({OccupancyAdd"&amp;"resses&amp;"" ""&amp; OccupancyUnits,'Tenant Occupancy'!SL$5:SL23}),0,2)&lt;&gt;""""),2,FALSE),IF(SK13=TODAY(),""Today"",)))))"),"")</f>
        <v/>
      </c>
      <c r="SL16" s="3" t="str">
        <f>IFERROR(__xludf.DUMMYFUNCTION("IF(ISBLANK($A16),, IF((ARRAYFORMULA(SUM(COUNTIFS(OccupancyAddresses,$A16,OccupancyUnits, $B16, 'Tenant Occupancy'!SM$5:SM23,{""&gt;0"",""Occupied"",""Late""}))))&gt;1,""Multiple Bookings"", IF(SUMIFS( 'Tenant Occupancy'!SM$5:SM23,OccupancyUnits,$B16,OccupancyAd"&amp;"dresses,$A16)&gt;0,SUMIFS('Tenant Occupancy'!SM$5:SM23,OccupancyUnits,$B16,OccupancyAddresses,$A16),IFERROR(VLOOKUP($A16&amp;"" ""&amp;$B16, FILTER(ARRAYFORMULA({OccupancyAddresses&amp;"" ""&amp; OccupancyUnits,'Tenant Occupancy'!SM$5:SM23}),INDEX(ARRAYFORMULA({OccupancyAdd"&amp;"resses&amp;"" ""&amp; OccupancyUnits,'Tenant Occupancy'!SM$5:SM23}),0,2)&lt;&gt;""""),2,FALSE),IF(SL13=TODAY(),""Today"",)))))"),"")</f>
        <v/>
      </c>
      <c r="SM16" s="3" t="str">
        <f>IFERROR(__xludf.DUMMYFUNCTION("IF(ISBLANK($A16),, IF((ARRAYFORMULA(SUM(COUNTIFS(OccupancyAddresses,$A16,OccupancyUnits, $B16, 'Tenant Occupancy'!SN$5:SN23,{""&gt;0"",""Occupied"",""Late""}))))&gt;1,""Multiple Bookings"", IF(SUMIFS( 'Tenant Occupancy'!SN$5:SN23,OccupancyUnits,$B16,OccupancyAd"&amp;"dresses,$A16)&gt;0,SUMIFS('Tenant Occupancy'!SN$5:SN23,OccupancyUnits,$B16,OccupancyAddresses,$A16),IFERROR(VLOOKUP($A16&amp;"" ""&amp;$B16, FILTER(ARRAYFORMULA({OccupancyAddresses&amp;"" ""&amp; OccupancyUnits,'Tenant Occupancy'!SN$5:SN23}),INDEX(ARRAYFORMULA({OccupancyAdd"&amp;"resses&amp;"" ""&amp; OccupancyUnits,'Tenant Occupancy'!SN$5:SN23}),0,2)&lt;&gt;""""),2,FALSE),IF(SM13=TODAY(),""Today"",)))))"),"")</f>
        <v/>
      </c>
      <c r="SN16" s="3" t="str">
        <f>IFERROR(__xludf.DUMMYFUNCTION("IF(ISBLANK($A16),, IF((ARRAYFORMULA(SUM(COUNTIFS(OccupancyAddresses,$A16,OccupancyUnits, $B16, 'Tenant Occupancy'!SO$5:SO23,{""&gt;0"",""Occupied"",""Late""}))))&gt;1,""Multiple Bookings"", IF(SUMIFS( 'Tenant Occupancy'!SO$5:SO23,OccupancyUnits,$B16,OccupancyAd"&amp;"dresses,$A16)&gt;0,SUMIFS('Tenant Occupancy'!SO$5:SO23,OccupancyUnits,$B16,OccupancyAddresses,$A16),IFERROR(VLOOKUP($A16&amp;"" ""&amp;$B16, FILTER(ARRAYFORMULA({OccupancyAddresses&amp;"" ""&amp; OccupancyUnits,'Tenant Occupancy'!SO$5:SO23}),INDEX(ARRAYFORMULA({OccupancyAdd"&amp;"resses&amp;"" ""&amp; OccupancyUnits,'Tenant Occupancy'!SO$5:SO23}),0,2)&lt;&gt;""""),2,FALSE),IF(SN13=TODAY(),""Today"",)))))"),"")</f>
        <v/>
      </c>
      <c r="SO16" s="3" t="str">
        <f>IFERROR(__xludf.DUMMYFUNCTION("IF(ISBLANK($A16),, IF((ARRAYFORMULA(SUM(COUNTIFS(OccupancyAddresses,$A16,OccupancyUnits, $B16, 'Tenant Occupancy'!SP$5:SP23,{""&gt;0"",""Occupied"",""Late""}))))&gt;1,""Multiple Bookings"", IF(SUMIFS( 'Tenant Occupancy'!SP$5:SP23,OccupancyUnits,$B16,OccupancyAd"&amp;"dresses,$A16)&gt;0,SUMIFS('Tenant Occupancy'!SP$5:SP23,OccupancyUnits,$B16,OccupancyAddresses,$A16),IFERROR(VLOOKUP($A16&amp;"" ""&amp;$B16, FILTER(ARRAYFORMULA({OccupancyAddresses&amp;"" ""&amp; OccupancyUnits,'Tenant Occupancy'!SP$5:SP23}),INDEX(ARRAYFORMULA({OccupancyAdd"&amp;"resses&amp;"" ""&amp; OccupancyUnits,'Tenant Occupancy'!SP$5:SP23}),0,2)&lt;&gt;""""),2,FALSE),IF(SO13=TODAY(),""Today"",)))))"),"")</f>
        <v/>
      </c>
      <c r="SP16" s="3" t="str">
        <f>IFERROR(__xludf.DUMMYFUNCTION("IF(ISBLANK($A16),, IF((ARRAYFORMULA(SUM(COUNTIFS(OccupancyAddresses,$A16,OccupancyUnits, $B16, 'Tenant Occupancy'!SQ$5:SQ23,{""&gt;0"",""Occupied"",""Late""}))))&gt;1,""Multiple Bookings"", IF(SUMIFS( 'Tenant Occupancy'!SQ$5:SQ23,OccupancyUnits,$B16,OccupancyAd"&amp;"dresses,$A16)&gt;0,SUMIFS('Tenant Occupancy'!SQ$5:SQ23,OccupancyUnits,$B16,OccupancyAddresses,$A16),IFERROR(VLOOKUP($A16&amp;"" ""&amp;$B16, FILTER(ARRAYFORMULA({OccupancyAddresses&amp;"" ""&amp; OccupancyUnits,'Tenant Occupancy'!SQ$5:SQ23}),INDEX(ARRAYFORMULA({OccupancyAdd"&amp;"resses&amp;"" ""&amp; OccupancyUnits,'Tenant Occupancy'!SQ$5:SQ23}),0,2)&lt;&gt;""""),2,FALSE),IF(SP13=TODAY(),""Today"",)))))"),"")</f>
        <v/>
      </c>
      <c r="SQ16" s="3" t="str">
        <f>IFERROR(__xludf.DUMMYFUNCTION("IF(ISBLANK($A16),, IF((ARRAYFORMULA(SUM(COUNTIFS(OccupancyAddresses,$A16,OccupancyUnits, $B16, 'Tenant Occupancy'!SR$5:SR23,{""&gt;0"",""Occupied"",""Late""}))))&gt;1,""Multiple Bookings"", IF(SUMIFS( 'Tenant Occupancy'!SR$5:SR23,OccupancyUnits,$B16,OccupancyAd"&amp;"dresses,$A16)&gt;0,SUMIFS('Tenant Occupancy'!SR$5:SR23,OccupancyUnits,$B16,OccupancyAddresses,$A16),IFERROR(VLOOKUP($A16&amp;"" ""&amp;$B16, FILTER(ARRAYFORMULA({OccupancyAddresses&amp;"" ""&amp; OccupancyUnits,'Tenant Occupancy'!SR$5:SR23}),INDEX(ARRAYFORMULA({OccupancyAdd"&amp;"resses&amp;"" ""&amp; OccupancyUnits,'Tenant Occupancy'!SR$5:SR23}),0,2)&lt;&gt;""""),2,FALSE),IF(SQ13=TODAY(),""Today"",)))))"),"")</f>
        <v/>
      </c>
      <c r="SR16" s="3" t="str">
        <f>IFERROR(__xludf.DUMMYFUNCTION("IF(ISBLANK($A16),, IF((ARRAYFORMULA(SUM(COUNTIFS(OccupancyAddresses,$A16,OccupancyUnits, $B16, 'Tenant Occupancy'!SS$5:SS23,{""&gt;0"",""Occupied"",""Late""}))))&gt;1,""Multiple Bookings"", IF(SUMIFS( 'Tenant Occupancy'!SS$5:SS23,OccupancyUnits,$B16,OccupancyAd"&amp;"dresses,$A16)&gt;0,SUMIFS('Tenant Occupancy'!SS$5:SS23,OccupancyUnits,$B16,OccupancyAddresses,$A16),IFERROR(VLOOKUP($A16&amp;"" ""&amp;$B16, FILTER(ARRAYFORMULA({OccupancyAddresses&amp;"" ""&amp; OccupancyUnits,'Tenant Occupancy'!SS$5:SS23}),INDEX(ARRAYFORMULA({OccupancyAdd"&amp;"resses&amp;"" ""&amp; OccupancyUnits,'Tenant Occupancy'!SS$5:SS23}),0,2)&lt;&gt;""""),2,FALSE),IF(SR13=TODAY(),""Today"",)))))"),"")</f>
        <v/>
      </c>
      <c r="SS16" s="3" t="str">
        <f>IFERROR(__xludf.DUMMYFUNCTION("IF(ISBLANK($A16),, IF((ARRAYFORMULA(SUM(COUNTIFS(OccupancyAddresses,$A16,OccupancyUnits, $B16, 'Tenant Occupancy'!ST$5:ST23,{""&gt;0"",""Occupied"",""Late""}))))&gt;1,""Multiple Bookings"", IF(SUMIFS( 'Tenant Occupancy'!ST$5:ST23,OccupancyUnits,$B16,OccupancyAd"&amp;"dresses,$A16)&gt;0,SUMIFS('Tenant Occupancy'!ST$5:ST23,OccupancyUnits,$B16,OccupancyAddresses,$A16),IFERROR(VLOOKUP($A16&amp;"" ""&amp;$B16, FILTER(ARRAYFORMULA({OccupancyAddresses&amp;"" ""&amp; OccupancyUnits,'Tenant Occupancy'!ST$5:ST23}),INDEX(ARRAYFORMULA({OccupancyAdd"&amp;"resses&amp;"" ""&amp; OccupancyUnits,'Tenant Occupancy'!ST$5:ST23}),0,2)&lt;&gt;""""),2,FALSE),IF(SS13=TODAY(),""Today"",)))))"),"")</f>
        <v/>
      </c>
      <c r="ST16" s="3" t="str">
        <f>IFERROR(__xludf.DUMMYFUNCTION("IF(ISBLANK($A16),, IF((ARRAYFORMULA(SUM(COUNTIFS(OccupancyAddresses,$A16,OccupancyUnits, $B16, 'Tenant Occupancy'!SU$5:SU23,{""&gt;0"",""Occupied"",""Late""}))))&gt;1,""Multiple Bookings"", IF(SUMIFS( 'Tenant Occupancy'!SU$5:SU23,OccupancyUnits,$B16,OccupancyAd"&amp;"dresses,$A16)&gt;0,SUMIFS('Tenant Occupancy'!SU$5:SU23,OccupancyUnits,$B16,OccupancyAddresses,$A16),IFERROR(VLOOKUP($A16&amp;"" ""&amp;$B16, FILTER(ARRAYFORMULA({OccupancyAddresses&amp;"" ""&amp; OccupancyUnits,'Tenant Occupancy'!SU$5:SU23}),INDEX(ARRAYFORMULA({OccupancyAdd"&amp;"resses&amp;"" ""&amp; OccupancyUnits,'Tenant Occupancy'!SU$5:SU23}),0,2)&lt;&gt;""""),2,FALSE),IF(ST13=TODAY(),""Today"",)))))"),"")</f>
        <v/>
      </c>
      <c r="SU16" s="3" t="str">
        <f>IFERROR(__xludf.DUMMYFUNCTION("IF(ISBLANK($A16),, IF((ARRAYFORMULA(SUM(COUNTIFS(OccupancyAddresses,$A16,OccupancyUnits, $B16, 'Tenant Occupancy'!SV$5:SV23,{""&gt;0"",""Occupied"",""Late""}))))&gt;1,""Multiple Bookings"", IF(SUMIFS( 'Tenant Occupancy'!SV$5:SV23,OccupancyUnits,$B16,OccupancyAd"&amp;"dresses,$A16)&gt;0,SUMIFS('Tenant Occupancy'!SV$5:SV23,OccupancyUnits,$B16,OccupancyAddresses,$A16),IFERROR(VLOOKUP($A16&amp;"" ""&amp;$B16, FILTER(ARRAYFORMULA({OccupancyAddresses&amp;"" ""&amp; OccupancyUnits,'Tenant Occupancy'!SV$5:SV23}),INDEX(ARRAYFORMULA({OccupancyAdd"&amp;"resses&amp;"" ""&amp; OccupancyUnits,'Tenant Occupancy'!SV$5:SV23}),0,2)&lt;&gt;""""),2,FALSE),IF(SU13=TODAY(),""Today"",)))))"),"")</f>
        <v/>
      </c>
      <c r="SV16" s="3" t="str">
        <f>IFERROR(__xludf.DUMMYFUNCTION("IF(ISBLANK($A16),, IF((ARRAYFORMULA(SUM(COUNTIFS(OccupancyAddresses,$A16,OccupancyUnits, $B16, 'Tenant Occupancy'!SW$5:SW23,{""&gt;0"",""Occupied"",""Late""}))))&gt;1,""Multiple Bookings"", IF(SUMIFS( 'Tenant Occupancy'!SW$5:SW23,OccupancyUnits,$B16,OccupancyAd"&amp;"dresses,$A16)&gt;0,SUMIFS('Tenant Occupancy'!SW$5:SW23,OccupancyUnits,$B16,OccupancyAddresses,$A16),IFERROR(VLOOKUP($A16&amp;"" ""&amp;$B16, FILTER(ARRAYFORMULA({OccupancyAddresses&amp;"" ""&amp; OccupancyUnits,'Tenant Occupancy'!SW$5:SW23}),INDEX(ARRAYFORMULA({OccupancyAdd"&amp;"resses&amp;"" ""&amp; OccupancyUnits,'Tenant Occupancy'!SW$5:SW23}),0,2)&lt;&gt;""""),2,FALSE),IF(SV13=TODAY(),""Today"",)))))"),"")</f>
        <v/>
      </c>
      <c r="SW16" s="3" t="str">
        <f>IFERROR(__xludf.DUMMYFUNCTION("IF(ISBLANK($A16),, IF((ARRAYFORMULA(SUM(COUNTIFS(OccupancyAddresses,$A16,OccupancyUnits, $B16, 'Tenant Occupancy'!SX$5:SX23,{""&gt;0"",""Occupied"",""Late""}))))&gt;1,""Multiple Bookings"", IF(SUMIFS( 'Tenant Occupancy'!SX$5:SX23,OccupancyUnits,$B16,OccupancyAd"&amp;"dresses,$A16)&gt;0,SUMIFS('Tenant Occupancy'!SX$5:SX23,OccupancyUnits,$B16,OccupancyAddresses,$A16),IFERROR(VLOOKUP($A16&amp;"" ""&amp;$B16, FILTER(ARRAYFORMULA({OccupancyAddresses&amp;"" ""&amp; OccupancyUnits,'Tenant Occupancy'!SX$5:SX23}),INDEX(ARRAYFORMULA({OccupancyAdd"&amp;"resses&amp;"" ""&amp; OccupancyUnits,'Tenant Occupancy'!SX$5:SX23}),0,2)&lt;&gt;""""),2,FALSE),IF(SW13=TODAY(),""Today"",)))))"),"")</f>
        <v/>
      </c>
      <c r="SX16" s="3" t="str">
        <f>IFERROR(__xludf.DUMMYFUNCTION("IF(ISBLANK($A16),, IF((ARRAYFORMULA(SUM(COUNTIFS(OccupancyAddresses,$A16,OccupancyUnits, $B16, 'Tenant Occupancy'!SY$5:SY23,{""&gt;0"",""Occupied"",""Late""}))))&gt;1,""Multiple Bookings"", IF(SUMIFS( 'Tenant Occupancy'!SY$5:SY23,OccupancyUnits,$B16,OccupancyAd"&amp;"dresses,$A16)&gt;0,SUMIFS('Tenant Occupancy'!SY$5:SY23,OccupancyUnits,$B16,OccupancyAddresses,$A16),IFERROR(VLOOKUP($A16&amp;"" ""&amp;$B16, FILTER(ARRAYFORMULA({OccupancyAddresses&amp;"" ""&amp; OccupancyUnits,'Tenant Occupancy'!SY$5:SY23}),INDEX(ARRAYFORMULA({OccupancyAdd"&amp;"resses&amp;"" ""&amp; OccupancyUnits,'Tenant Occupancy'!SY$5:SY23}),0,2)&lt;&gt;""""),2,FALSE),IF(SX13=TODAY(),""Today"",)))))"),"")</f>
        <v/>
      </c>
      <c r="SY16" s="3" t="str">
        <f>IFERROR(__xludf.DUMMYFUNCTION("IF(ISBLANK($A16),, IF((ARRAYFORMULA(SUM(COUNTIFS(OccupancyAddresses,$A16,OccupancyUnits, $B16, 'Tenant Occupancy'!SZ$5:SZ23,{""&gt;0"",""Occupied"",""Late""}))))&gt;1,""Multiple Bookings"", IF(SUMIFS( 'Tenant Occupancy'!SZ$5:SZ23,OccupancyUnits,$B16,OccupancyAd"&amp;"dresses,$A16)&gt;0,SUMIFS('Tenant Occupancy'!SZ$5:SZ23,OccupancyUnits,$B16,OccupancyAddresses,$A16),IFERROR(VLOOKUP($A16&amp;"" ""&amp;$B16, FILTER(ARRAYFORMULA({OccupancyAddresses&amp;"" ""&amp; OccupancyUnits,'Tenant Occupancy'!SZ$5:SZ23}),INDEX(ARRAYFORMULA({OccupancyAdd"&amp;"resses&amp;"" ""&amp; OccupancyUnits,'Tenant Occupancy'!SZ$5:SZ23}),0,2)&lt;&gt;""""),2,FALSE),IF(SY13=TODAY(),""Today"",)))))"),"")</f>
        <v/>
      </c>
      <c r="SZ16" s="3" t="str">
        <f>IFERROR(__xludf.DUMMYFUNCTION("IF(ISBLANK($A16),, IF((ARRAYFORMULA(SUM(COUNTIFS(OccupancyAddresses,$A16,OccupancyUnits, $B16, 'Tenant Occupancy'!TA$5:TA23,{""&gt;0"",""Occupied"",""Late""}))))&gt;1,""Multiple Bookings"", IF(SUMIFS( 'Tenant Occupancy'!TA$5:TA23,OccupancyUnits,$B16,OccupancyAd"&amp;"dresses,$A16)&gt;0,SUMIFS('Tenant Occupancy'!TA$5:TA23,OccupancyUnits,$B16,OccupancyAddresses,$A16),IFERROR(VLOOKUP($A16&amp;"" ""&amp;$B16, FILTER(ARRAYFORMULA({OccupancyAddresses&amp;"" ""&amp; OccupancyUnits,'Tenant Occupancy'!TA$5:TA23}),INDEX(ARRAYFORMULA({OccupancyAdd"&amp;"resses&amp;"" ""&amp; OccupancyUnits,'Tenant Occupancy'!TA$5:TA23}),0,2)&lt;&gt;""""),2,FALSE),IF(SZ13=TODAY(),""Today"",)))))"),"")</f>
        <v/>
      </c>
      <c r="TA16" s="3" t="str">
        <f>IFERROR(__xludf.DUMMYFUNCTION("IF(ISBLANK($A16),, IF((ARRAYFORMULA(SUM(COUNTIFS(OccupancyAddresses,$A16,OccupancyUnits, $B16, 'Tenant Occupancy'!TB$5:TB23,{""&gt;0"",""Occupied"",""Late""}))))&gt;1,""Multiple Bookings"", IF(SUMIFS( 'Tenant Occupancy'!TB$5:TB23,OccupancyUnits,$B16,OccupancyAd"&amp;"dresses,$A16)&gt;0,SUMIFS('Tenant Occupancy'!TB$5:TB23,OccupancyUnits,$B16,OccupancyAddresses,$A16),IFERROR(VLOOKUP($A16&amp;"" ""&amp;$B16, FILTER(ARRAYFORMULA({OccupancyAddresses&amp;"" ""&amp; OccupancyUnits,'Tenant Occupancy'!TB$5:TB23}),INDEX(ARRAYFORMULA({OccupancyAdd"&amp;"resses&amp;"" ""&amp; OccupancyUnits,'Tenant Occupancy'!TB$5:TB23}),0,2)&lt;&gt;""""),2,FALSE),IF(TA13=TODAY(),""Today"",)))))"),"")</f>
        <v/>
      </c>
      <c r="TB16" s="3" t="str">
        <f>IFERROR(__xludf.DUMMYFUNCTION("IF(ISBLANK($A16),, IF((ARRAYFORMULA(SUM(COUNTIFS(OccupancyAddresses,$A16,OccupancyUnits, $B16, 'Tenant Occupancy'!TC$5:TC23,{""&gt;0"",""Occupied"",""Late""}))))&gt;1,""Multiple Bookings"", IF(SUMIFS( 'Tenant Occupancy'!TC$5:TC23,OccupancyUnits,$B16,OccupancyAd"&amp;"dresses,$A16)&gt;0,SUMIFS('Tenant Occupancy'!TC$5:TC23,OccupancyUnits,$B16,OccupancyAddresses,$A16),IFERROR(VLOOKUP($A16&amp;"" ""&amp;$B16, FILTER(ARRAYFORMULA({OccupancyAddresses&amp;"" ""&amp; OccupancyUnits,'Tenant Occupancy'!TC$5:TC23}),INDEX(ARRAYFORMULA({OccupancyAdd"&amp;"resses&amp;"" ""&amp; OccupancyUnits,'Tenant Occupancy'!TC$5:TC23}),0,2)&lt;&gt;""""),2,FALSE),IF(TB13=TODAY(),""Today"",)))))"),"")</f>
        <v/>
      </c>
      <c r="TC16" s="3" t="str">
        <f>IFERROR(__xludf.DUMMYFUNCTION("IF(ISBLANK($A16),, IF((ARRAYFORMULA(SUM(COUNTIFS(OccupancyAddresses,$A16,OccupancyUnits, $B16, 'Tenant Occupancy'!TD$5:TD23,{""&gt;0"",""Occupied"",""Late""}))))&gt;1,""Multiple Bookings"", IF(SUMIFS( 'Tenant Occupancy'!TD$5:TD23,OccupancyUnits,$B16,OccupancyAd"&amp;"dresses,$A16)&gt;0,SUMIFS('Tenant Occupancy'!TD$5:TD23,OccupancyUnits,$B16,OccupancyAddresses,$A16),IFERROR(VLOOKUP($A16&amp;"" ""&amp;$B16, FILTER(ARRAYFORMULA({OccupancyAddresses&amp;"" ""&amp; OccupancyUnits,'Tenant Occupancy'!TD$5:TD23}),INDEX(ARRAYFORMULA({OccupancyAdd"&amp;"resses&amp;"" ""&amp; OccupancyUnits,'Tenant Occupancy'!TD$5:TD23}),0,2)&lt;&gt;""""),2,FALSE),IF(TC13=TODAY(),""Today"",)))))"),"")</f>
        <v/>
      </c>
      <c r="TD16" s="3" t="str">
        <f>IFERROR(__xludf.DUMMYFUNCTION("IF(ISBLANK($A16),, IF((ARRAYFORMULA(SUM(COUNTIFS(OccupancyAddresses,$A16,OccupancyUnits, $B16, 'Tenant Occupancy'!TE$5:TE23,{""&gt;0"",""Occupied"",""Late""}))))&gt;1,""Multiple Bookings"", IF(SUMIFS( 'Tenant Occupancy'!TE$5:TE23,OccupancyUnits,$B16,OccupancyAd"&amp;"dresses,$A16)&gt;0,SUMIFS('Tenant Occupancy'!TE$5:TE23,OccupancyUnits,$B16,OccupancyAddresses,$A16),IFERROR(VLOOKUP($A16&amp;"" ""&amp;$B16, FILTER(ARRAYFORMULA({OccupancyAddresses&amp;"" ""&amp; OccupancyUnits,'Tenant Occupancy'!TE$5:TE23}),INDEX(ARRAYFORMULA({OccupancyAdd"&amp;"resses&amp;"" ""&amp; OccupancyUnits,'Tenant Occupancy'!TE$5:TE23}),0,2)&lt;&gt;""""),2,FALSE),IF(TD13=TODAY(),""Today"",)))))"),"")</f>
        <v/>
      </c>
      <c r="TE16" s="3" t="str">
        <f>IFERROR(__xludf.DUMMYFUNCTION("IF(ISBLANK($A16),, IF((ARRAYFORMULA(SUM(COUNTIFS(OccupancyAddresses,$A16,OccupancyUnits, $B16, 'Tenant Occupancy'!TF$5:TF23,{""&gt;0"",""Occupied"",""Late""}))))&gt;1,""Multiple Bookings"", IF(SUMIFS( 'Tenant Occupancy'!TF$5:TF23,OccupancyUnits,$B16,OccupancyAd"&amp;"dresses,$A16)&gt;0,SUMIFS('Tenant Occupancy'!TF$5:TF23,OccupancyUnits,$B16,OccupancyAddresses,$A16),IFERROR(VLOOKUP($A16&amp;"" ""&amp;$B16, FILTER(ARRAYFORMULA({OccupancyAddresses&amp;"" ""&amp; OccupancyUnits,'Tenant Occupancy'!TF$5:TF23}),INDEX(ARRAYFORMULA({OccupancyAdd"&amp;"resses&amp;"" ""&amp; OccupancyUnits,'Tenant Occupancy'!TF$5:TF23}),0,2)&lt;&gt;""""),2,FALSE),IF(TE13=TODAY(),""Today"",)))))"),"")</f>
        <v/>
      </c>
      <c r="TF16" s="3" t="str">
        <f>IFERROR(__xludf.DUMMYFUNCTION("IF(ISBLANK($A16),, IF((ARRAYFORMULA(SUM(COUNTIFS(OccupancyAddresses,$A16,OccupancyUnits, $B16, 'Tenant Occupancy'!TG$5:TG23,{""&gt;0"",""Occupied"",""Late""}))))&gt;1,""Multiple Bookings"", IF(SUMIFS( 'Tenant Occupancy'!TG$5:TG23,OccupancyUnits,$B16,OccupancyAd"&amp;"dresses,$A16)&gt;0,SUMIFS('Tenant Occupancy'!TG$5:TG23,OccupancyUnits,$B16,OccupancyAddresses,$A16),IFERROR(VLOOKUP($A16&amp;"" ""&amp;$B16, FILTER(ARRAYFORMULA({OccupancyAddresses&amp;"" ""&amp; OccupancyUnits,'Tenant Occupancy'!TG$5:TG23}),INDEX(ARRAYFORMULA({OccupancyAdd"&amp;"resses&amp;"" ""&amp; OccupancyUnits,'Tenant Occupancy'!TG$5:TG23}),0,2)&lt;&gt;""""),2,FALSE),IF(TF13=TODAY(),""Today"",)))))"),"")</f>
        <v/>
      </c>
      <c r="TG16" s="3" t="str">
        <f>IFERROR(__xludf.DUMMYFUNCTION("IF(ISBLANK($A16),, IF((ARRAYFORMULA(SUM(COUNTIFS(OccupancyAddresses,$A16,OccupancyUnits, $B16, 'Tenant Occupancy'!TH$5:TH23,{""&gt;0"",""Occupied"",""Late""}))))&gt;1,""Multiple Bookings"", IF(SUMIFS( 'Tenant Occupancy'!TH$5:TH23,OccupancyUnits,$B16,OccupancyAd"&amp;"dresses,$A16)&gt;0,SUMIFS('Tenant Occupancy'!TH$5:TH23,OccupancyUnits,$B16,OccupancyAddresses,$A16),IFERROR(VLOOKUP($A16&amp;"" ""&amp;$B16, FILTER(ARRAYFORMULA({OccupancyAddresses&amp;"" ""&amp; OccupancyUnits,'Tenant Occupancy'!TH$5:TH23}),INDEX(ARRAYFORMULA({OccupancyAdd"&amp;"resses&amp;"" ""&amp; OccupancyUnits,'Tenant Occupancy'!TH$5:TH23}),0,2)&lt;&gt;""""),2,FALSE),IF(TG13=TODAY(),""Today"",)))))"),"")</f>
        <v/>
      </c>
      <c r="TH16" s="3" t="str">
        <f>IFERROR(__xludf.DUMMYFUNCTION("IF(ISBLANK($A16),, IF((ARRAYFORMULA(SUM(COUNTIFS(OccupancyAddresses,$A16,OccupancyUnits, $B16, 'Tenant Occupancy'!TI$5:TI23,{""&gt;0"",""Occupied"",""Late""}))))&gt;1,""Multiple Bookings"", IF(SUMIFS( 'Tenant Occupancy'!TI$5:TI23,OccupancyUnits,$B16,OccupancyAd"&amp;"dresses,$A16)&gt;0,SUMIFS('Tenant Occupancy'!TI$5:TI23,OccupancyUnits,$B16,OccupancyAddresses,$A16),IFERROR(VLOOKUP($A16&amp;"" ""&amp;$B16, FILTER(ARRAYFORMULA({OccupancyAddresses&amp;"" ""&amp; OccupancyUnits,'Tenant Occupancy'!TI$5:TI23}),INDEX(ARRAYFORMULA({OccupancyAdd"&amp;"resses&amp;"" ""&amp; OccupancyUnits,'Tenant Occupancy'!TI$5:TI23}),0,2)&lt;&gt;""""),2,FALSE),IF(TH13=TODAY(),""Today"",)))))"),"")</f>
        <v/>
      </c>
      <c r="TI16" s="3" t="str">
        <f>IFERROR(__xludf.DUMMYFUNCTION("IF(ISBLANK($A16),, IF((ARRAYFORMULA(SUM(COUNTIFS(OccupancyAddresses,$A16,OccupancyUnits, $B16, 'Tenant Occupancy'!TJ$5:TJ23,{""&gt;0"",""Occupied"",""Late""}))))&gt;1,""Multiple Bookings"", IF(SUMIFS( 'Tenant Occupancy'!TJ$5:TJ23,OccupancyUnits,$B16,OccupancyAd"&amp;"dresses,$A16)&gt;0,SUMIFS('Tenant Occupancy'!TJ$5:TJ23,OccupancyUnits,$B16,OccupancyAddresses,$A16),IFERROR(VLOOKUP($A16&amp;"" ""&amp;$B16, FILTER(ARRAYFORMULA({OccupancyAddresses&amp;"" ""&amp; OccupancyUnits,'Tenant Occupancy'!TJ$5:TJ23}),INDEX(ARRAYFORMULA({OccupancyAdd"&amp;"resses&amp;"" ""&amp; OccupancyUnits,'Tenant Occupancy'!TJ$5:TJ23}),0,2)&lt;&gt;""""),2,FALSE),IF(TI13=TODAY(),""Today"",)))))"),"")</f>
        <v/>
      </c>
      <c r="TJ16" s="3" t="str">
        <f>IFERROR(__xludf.DUMMYFUNCTION("IF(ISBLANK($A16),, IF((ARRAYFORMULA(SUM(COUNTIFS(OccupancyAddresses,$A16,OccupancyUnits, $B16, 'Tenant Occupancy'!TK$5:TK23,{""&gt;0"",""Occupied"",""Late""}))))&gt;1,""Multiple Bookings"", IF(SUMIFS( 'Tenant Occupancy'!TK$5:TK23,OccupancyUnits,$B16,OccupancyAd"&amp;"dresses,$A16)&gt;0,SUMIFS('Tenant Occupancy'!TK$5:TK23,OccupancyUnits,$B16,OccupancyAddresses,$A16),IFERROR(VLOOKUP($A16&amp;"" ""&amp;$B16, FILTER(ARRAYFORMULA({OccupancyAddresses&amp;"" ""&amp; OccupancyUnits,'Tenant Occupancy'!TK$5:TK23}),INDEX(ARRAYFORMULA({OccupancyAdd"&amp;"resses&amp;"" ""&amp; OccupancyUnits,'Tenant Occupancy'!TK$5:TK23}),0,2)&lt;&gt;""""),2,FALSE),IF(TJ13=TODAY(),""Today"",)))))"),"")</f>
        <v/>
      </c>
      <c r="TK16" s="3" t="str">
        <f>IFERROR(__xludf.DUMMYFUNCTION("IF(ISBLANK($A16),, IF((ARRAYFORMULA(SUM(COUNTIFS(OccupancyAddresses,$A16,OccupancyUnits, $B16, 'Tenant Occupancy'!TL$5:TL23,{""&gt;0"",""Occupied"",""Late""}))))&gt;1,""Multiple Bookings"", IF(SUMIFS( 'Tenant Occupancy'!TL$5:TL23,OccupancyUnits,$B16,OccupancyAd"&amp;"dresses,$A16)&gt;0,SUMIFS('Tenant Occupancy'!TL$5:TL23,OccupancyUnits,$B16,OccupancyAddresses,$A16),IFERROR(VLOOKUP($A16&amp;"" ""&amp;$B16, FILTER(ARRAYFORMULA({OccupancyAddresses&amp;"" ""&amp; OccupancyUnits,'Tenant Occupancy'!TL$5:TL23}),INDEX(ARRAYFORMULA({OccupancyAdd"&amp;"resses&amp;"" ""&amp; OccupancyUnits,'Tenant Occupancy'!TL$5:TL23}),0,2)&lt;&gt;""""),2,FALSE),IF(TK13=TODAY(),""Today"",)))))"),"")</f>
        <v/>
      </c>
      <c r="TL16" s="3" t="str">
        <f>IFERROR(__xludf.DUMMYFUNCTION("IF(ISBLANK($A16),, IF((ARRAYFORMULA(SUM(COUNTIFS(OccupancyAddresses,$A16,OccupancyUnits, $B16, 'Tenant Occupancy'!TM$5:TM23,{""&gt;0"",""Occupied"",""Late""}))))&gt;1,""Multiple Bookings"", IF(SUMIFS( 'Tenant Occupancy'!TM$5:TM23,OccupancyUnits,$B16,OccupancyAd"&amp;"dresses,$A16)&gt;0,SUMIFS('Tenant Occupancy'!TM$5:TM23,OccupancyUnits,$B16,OccupancyAddresses,$A16),IFERROR(VLOOKUP($A16&amp;"" ""&amp;$B16, FILTER(ARRAYFORMULA({OccupancyAddresses&amp;"" ""&amp; OccupancyUnits,'Tenant Occupancy'!TM$5:TM23}),INDEX(ARRAYFORMULA({OccupancyAdd"&amp;"resses&amp;"" ""&amp; OccupancyUnits,'Tenant Occupancy'!TM$5:TM23}),0,2)&lt;&gt;""""),2,FALSE),IF(TL13=TODAY(),""Today"",)))))"),"")</f>
        <v/>
      </c>
      <c r="TM16" s="3" t="str">
        <f>IFERROR(__xludf.DUMMYFUNCTION("IF(ISBLANK($A16),, IF((ARRAYFORMULA(SUM(COUNTIFS(OccupancyAddresses,$A16,OccupancyUnits, $B16, 'Tenant Occupancy'!TN$5:TN23,{""&gt;0"",""Occupied"",""Late""}))))&gt;1,""Multiple Bookings"", IF(SUMIFS( 'Tenant Occupancy'!TN$5:TN23,OccupancyUnits,$B16,OccupancyAd"&amp;"dresses,$A16)&gt;0,SUMIFS('Tenant Occupancy'!TN$5:TN23,OccupancyUnits,$B16,OccupancyAddresses,$A16),IFERROR(VLOOKUP($A16&amp;"" ""&amp;$B16, FILTER(ARRAYFORMULA({OccupancyAddresses&amp;"" ""&amp; OccupancyUnits,'Tenant Occupancy'!TN$5:TN23}),INDEX(ARRAYFORMULA({OccupancyAdd"&amp;"resses&amp;"" ""&amp; OccupancyUnits,'Tenant Occupancy'!TN$5:TN23}),0,2)&lt;&gt;""""),2,FALSE),IF(TM13=TODAY(),""Today"",)))))"),"")</f>
        <v/>
      </c>
      <c r="TN16" s="3" t="str">
        <f>IFERROR(__xludf.DUMMYFUNCTION("IF(ISBLANK($A16),, IF((ARRAYFORMULA(SUM(COUNTIFS(OccupancyAddresses,$A16,OccupancyUnits, $B16, 'Tenant Occupancy'!TO$5:TO23,{""&gt;0"",""Occupied"",""Late""}))))&gt;1,""Multiple Bookings"", IF(SUMIFS( 'Tenant Occupancy'!TO$5:TO23,OccupancyUnits,$B16,OccupancyAd"&amp;"dresses,$A16)&gt;0,SUMIFS('Tenant Occupancy'!TO$5:TO23,OccupancyUnits,$B16,OccupancyAddresses,$A16),IFERROR(VLOOKUP($A16&amp;"" ""&amp;$B16, FILTER(ARRAYFORMULA({OccupancyAddresses&amp;"" ""&amp; OccupancyUnits,'Tenant Occupancy'!TO$5:TO23}),INDEX(ARRAYFORMULA({OccupancyAdd"&amp;"resses&amp;"" ""&amp; OccupancyUnits,'Tenant Occupancy'!TO$5:TO23}),0,2)&lt;&gt;""""),2,FALSE),IF(TN13=TODAY(),""Today"",)))))"),"")</f>
        <v/>
      </c>
      <c r="TO16" s="3" t="str">
        <f>IFERROR(__xludf.DUMMYFUNCTION("IF(ISBLANK($A16),, IF((ARRAYFORMULA(SUM(COUNTIFS(OccupancyAddresses,$A16,OccupancyUnits, $B16, 'Tenant Occupancy'!TP$5:TP23,{""&gt;0"",""Occupied"",""Late""}))))&gt;1,""Multiple Bookings"", IF(SUMIFS( 'Tenant Occupancy'!TP$5:TP23,OccupancyUnits,$B16,OccupancyAd"&amp;"dresses,$A16)&gt;0,SUMIFS('Tenant Occupancy'!TP$5:TP23,OccupancyUnits,$B16,OccupancyAddresses,$A16),IFERROR(VLOOKUP($A16&amp;"" ""&amp;$B16, FILTER(ARRAYFORMULA({OccupancyAddresses&amp;"" ""&amp; OccupancyUnits,'Tenant Occupancy'!TP$5:TP23}),INDEX(ARRAYFORMULA({OccupancyAdd"&amp;"resses&amp;"" ""&amp; OccupancyUnits,'Tenant Occupancy'!TP$5:TP23}),0,2)&lt;&gt;""""),2,FALSE),IF(TO13=TODAY(),""Today"",)))))"),"")</f>
        <v/>
      </c>
      <c r="TP16" s="3" t="str">
        <f>IFERROR(__xludf.DUMMYFUNCTION("IF(ISBLANK($A16),, IF((ARRAYFORMULA(SUM(COUNTIFS(OccupancyAddresses,$A16,OccupancyUnits, $B16, 'Tenant Occupancy'!TQ$5:TQ23,{""&gt;0"",""Occupied"",""Late""}))))&gt;1,""Multiple Bookings"", IF(SUMIFS( 'Tenant Occupancy'!TQ$5:TQ23,OccupancyUnits,$B16,OccupancyAd"&amp;"dresses,$A16)&gt;0,SUMIFS('Tenant Occupancy'!TQ$5:TQ23,OccupancyUnits,$B16,OccupancyAddresses,$A16),IFERROR(VLOOKUP($A16&amp;"" ""&amp;$B16, FILTER(ARRAYFORMULA({OccupancyAddresses&amp;"" ""&amp; OccupancyUnits,'Tenant Occupancy'!TQ$5:TQ23}),INDEX(ARRAYFORMULA({OccupancyAdd"&amp;"resses&amp;"" ""&amp; OccupancyUnits,'Tenant Occupancy'!TQ$5:TQ23}),0,2)&lt;&gt;""""),2,FALSE),IF(TP13=TODAY(),""Today"",)))))"),"")</f>
        <v/>
      </c>
      <c r="TQ16" s="3" t="str">
        <f>IFERROR(__xludf.DUMMYFUNCTION("IF(ISBLANK($A16),, IF((ARRAYFORMULA(SUM(COUNTIFS(OccupancyAddresses,$A16,OccupancyUnits, $B16, 'Tenant Occupancy'!TR$5:TR23,{""&gt;0"",""Occupied"",""Late""}))))&gt;1,""Multiple Bookings"", IF(SUMIFS( 'Tenant Occupancy'!TR$5:TR23,OccupancyUnits,$B16,OccupancyAd"&amp;"dresses,$A16)&gt;0,SUMIFS('Tenant Occupancy'!TR$5:TR23,OccupancyUnits,$B16,OccupancyAddresses,$A16),IFERROR(VLOOKUP($A16&amp;"" ""&amp;$B16, FILTER(ARRAYFORMULA({OccupancyAddresses&amp;"" ""&amp; OccupancyUnits,'Tenant Occupancy'!TR$5:TR23}),INDEX(ARRAYFORMULA({OccupancyAdd"&amp;"resses&amp;"" ""&amp; OccupancyUnits,'Tenant Occupancy'!TR$5:TR23}),0,2)&lt;&gt;""""),2,FALSE),IF(TQ13=TODAY(),""Today"",)))))"),"")</f>
        <v/>
      </c>
      <c r="TR16" s="3" t="str">
        <f>IFERROR(__xludf.DUMMYFUNCTION("IF(ISBLANK($A16),, IF((ARRAYFORMULA(SUM(COUNTIFS(OccupancyAddresses,$A16,OccupancyUnits, $B16, 'Tenant Occupancy'!TS$5:TS23,{""&gt;0"",""Occupied"",""Late""}))))&gt;1,""Multiple Bookings"", IF(SUMIFS( 'Tenant Occupancy'!TS$5:TS23,OccupancyUnits,$B16,OccupancyAd"&amp;"dresses,$A16)&gt;0,SUMIFS('Tenant Occupancy'!TS$5:TS23,OccupancyUnits,$B16,OccupancyAddresses,$A16),IFERROR(VLOOKUP($A16&amp;"" ""&amp;$B16, FILTER(ARRAYFORMULA({OccupancyAddresses&amp;"" ""&amp; OccupancyUnits,'Tenant Occupancy'!TS$5:TS23}),INDEX(ARRAYFORMULA({OccupancyAdd"&amp;"resses&amp;"" ""&amp; OccupancyUnits,'Tenant Occupancy'!TS$5:TS23}),0,2)&lt;&gt;""""),2,FALSE),IF(TR13=TODAY(),""Today"",)))))"),"")</f>
        <v/>
      </c>
      <c r="TS16" s="3" t="str">
        <f>IFERROR(__xludf.DUMMYFUNCTION("IF(ISBLANK($A16),, IF((ARRAYFORMULA(SUM(COUNTIFS(OccupancyAddresses,$A16,OccupancyUnits, $B16, 'Tenant Occupancy'!TT$5:TT23,{""&gt;0"",""Occupied"",""Late""}))))&gt;1,""Multiple Bookings"", IF(SUMIFS( 'Tenant Occupancy'!TT$5:TT23,OccupancyUnits,$B16,OccupancyAd"&amp;"dresses,$A16)&gt;0,SUMIFS('Tenant Occupancy'!TT$5:TT23,OccupancyUnits,$B16,OccupancyAddresses,$A16),IFERROR(VLOOKUP($A16&amp;"" ""&amp;$B16, FILTER(ARRAYFORMULA({OccupancyAddresses&amp;"" ""&amp; OccupancyUnits,'Tenant Occupancy'!TT$5:TT23}),INDEX(ARRAYFORMULA({OccupancyAdd"&amp;"resses&amp;"" ""&amp; OccupancyUnits,'Tenant Occupancy'!TT$5:TT23}),0,2)&lt;&gt;""""),2,FALSE),IF(TS13=TODAY(),""Today"",)))))"),"")</f>
        <v/>
      </c>
      <c r="TT16" s="3" t="str">
        <f>IFERROR(__xludf.DUMMYFUNCTION("IF(ISBLANK($A16),, IF((ARRAYFORMULA(SUM(COUNTIFS(OccupancyAddresses,$A16,OccupancyUnits, $B16, 'Tenant Occupancy'!TU$5:TU23,{""&gt;0"",""Occupied"",""Late""}))))&gt;1,""Multiple Bookings"", IF(SUMIFS( 'Tenant Occupancy'!TU$5:TU23,OccupancyUnits,$B16,OccupancyAd"&amp;"dresses,$A16)&gt;0,SUMIFS('Tenant Occupancy'!TU$5:TU23,OccupancyUnits,$B16,OccupancyAddresses,$A16),IFERROR(VLOOKUP($A16&amp;"" ""&amp;$B16, FILTER(ARRAYFORMULA({OccupancyAddresses&amp;"" ""&amp; OccupancyUnits,'Tenant Occupancy'!TU$5:TU23}),INDEX(ARRAYFORMULA({OccupancyAdd"&amp;"resses&amp;"" ""&amp; OccupancyUnits,'Tenant Occupancy'!TU$5:TU23}),0,2)&lt;&gt;""""),2,FALSE),IF(TT13=TODAY(),""Today"",)))))"),"")</f>
        <v/>
      </c>
      <c r="TU16" s="3" t="str">
        <f>IFERROR(__xludf.DUMMYFUNCTION("IF(ISBLANK($A16),, IF((ARRAYFORMULA(SUM(COUNTIFS(OccupancyAddresses,$A16,OccupancyUnits, $B16, 'Tenant Occupancy'!TV$5:TV23,{""&gt;0"",""Occupied"",""Late""}))))&gt;1,""Multiple Bookings"", IF(SUMIFS( 'Tenant Occupancy'!TV$5:TV23,OccupancyUnits,$B16,OccupancyAd"&amp;"dresses,$A16)&gt;0,SUMIFS('Tenant Occupancy'!TV$5:TV23,OccupancyUnits,$B16,OccupancyAddresses,$A16),IFERROR(VLOOKUP($A16&amp;"" ""&amp;$B16, FILTER(ARRAYFORMULA({OccupancyAddresses&amp;"" ""&amp; OccupancyUnits,'Tenant Occupancy'!TV$5:TV23}),INDEX(ARRAYFORMULA({OccupancyAdd"&amp;"resses&amp;"" ""&amp; OccupancyUnits,'Tenant Occupancy'!TV$5:TV23}),0,2)&lt;&gt;""""),2,FALSE),IF(TU13=TODAY(),""Today"",)))))"),"")</f>
        <v/>
      </c>
      <c r="TV16" s="3" t="str">
        <f>IFERROR(__xludf.DUMMYFUNCTION("IF(ISBLANK($A16),, IF((ARRAYFORMULA(SUM(COUNTIFS(OccupancyAddresses,$A16,OccupancyUnits, $B16, 'Tenant Occupancy'!TW$5:TW23,{""&gt;0"",""Occupied"",""Late""}))))&gt;1,""Multiple Bookings"", IF(SUMIFS( 'Tenant Occupancy'!TW$5:TW23,OccupancyUnits,$B16,OccupancyAd"&amp;"dresses,$A16)&gt;0,SUMIFS('Tenant Occupancy'!TW$5:TW23,OccupancyUnits,$B16,OccupancyAddresses,$A16),IFERROR(VLOOKUP($A16&amp;"" ""&amp;$B16, FILTER(ARRAYFORMULA({OccupancyAddresses&amp;"" ""&amp; OccupancyUnits,'Tenant Occupancy'!TW$5:TW23}),INDEX(ARRAYFORMULA({OccupancyAdd"&amp;"resses&amp;"" ""&amp; OccupancyUnits,'Tenant Occupancy'!TW$5:TW23}),0,2)&lt;&gt;""""),2,FALSE),IF(TV13=TODAY(),""Today"",)))))"),"")</f>
        <v/>
      </c>
      <c r="TW16" s="3" t="str">
        <f>IFERROR(__xludf.DUMMYFUNCTION("IF(ISBLANK($A16),, IF((ARRAYFORMULA(SUM(COUNTIFS(OccupancyAddresses,$A16,OccupancyUnits, $B16, 'Tenant Occupancy'!TX$5:TX23,{""&gt;0"",""Occupied"",""Late""}))))&gt;1,""Multiple Bookings"", IF(SUMIFS( 'Tenant Occupancy'!TX$5:TX23,OccupancyUnits,$B16,OccupancyAd"&amp;"dresses,$A16)&gt;0,SUMIFS('Tenant Occupancy'!TX$5:TX23,OccupancyUnits,$B16,OccupancyAddresses,$A16),IFERROR(VLOOKUP($A16&amp;"" ""&amp;$B16, FILTER(ARRAYFORMULA({OccupancyAddresses&amp;"" ""&amp; OccupancyUnits,'Tenant Occupancy'!TX$5:TX23}),INDEX(ARRAYFORMULA({OccupancyAdd"&amp;"resses&amp;"" ""&amp; OccupancyUnits,'Tenant Occupancy'!TX$5:TX23}),0,2)&lt;&gt;""""),2,FALSE),IF(TW13=TODAY(),""Today"",)))))"),"")</f>
        <v/>
      </c>
      <c r="TX16" s="3" t="str">
        <f>IFERROR(__xludf.DUMMYFUNCTION("IF(ISBLANK($A16),, IF((ARRAYFORMULA(SUM(COUNTIFS(OccupancyAddresses,$A16,OccupancyUnits, $B16, 'Tenant Occupancy'!TY$5:TY23,{""&gt;0"",""Occupied"",""Late""}))))&gt;1,""Multiple Bookings"", IF(SUMIFS( 'Tenant Occupancy'!TY$5:TY23,OccupancyUnits,$B16,OccupancyAd"&amp;"dresses,$A16)&gt;0,SUMIFS('Tenant Occupancy'!TY$5:TY23,OccupancyUnits,$B16,OccupancyAddresses,$A16),IFERROR(VLOOKUP($A16&amp;"" ""&amp;$B16, FILTER(ARRAYFORMULA({OccupancyAddresses&amp;"" ""&amp; OccupancyUnits,'Tenant Occupancy'!TY$5:TY23}),INDEX(ARRAYFORMULA({OccupancyAdd"&amp;"resses&amp;"" ""&amp; OccupancyUnits,'Tenant Occupancy'!TY$5:TY23}),0,2)&lt;&gt;""""),2,FALSE),IF(TX13=TODAY(),""Today"",)))))"),"")</f>
        <v/>
      </c>
      <c r="TY16" s="3" t="str">
        <f>IFERROR(__xludf.DUMMYFUNCTION("IF(ISBLANK($A16),, IF((ARRAYFORMULA(SUM(COUNTIFS(OccupancyAddresses,$A16,OccupancyUnits, $B16, 'Tenant Occupancy'!TZ$5:TZ23,{""&gt;0"",""Occupied"",""Late""}))))&gt;1,""Multiple Bookings"", IF(SUMIFS( 'Tenant Occupancy'!TZ$5:TZ23,OccupancyUnits,$B16,OccupancyAd"&amp;"dresses,$A16)&gt;0,SUMIFS('Tenant Occupancy'!TZ$5:TZ23,OccupancyUnits,$B16,OccupancyAddresses,$A16),IFERROR(VLOOKUP($A16&amp;"" ""&amp;$B16, FILTER(ARRAYFORMULA({OccupancyAddresses&amp;"" ""&amp; OccupancyUnits,'Tenant Occupancy'!TZ$5:TZ23}),INDEX(ARRAYFORMULA({OccupancyAdd"&amp;"resses&amp;"" ""&amp; OccupancyUnits,'Tenant Occupancy'!TZ$5:TZ23}),0,2)&lt;&gt;""""),2,FALSE),IF(TY13=TODAY(),""Today"",)))))"),"")</f>
        <v/>
      </c>
      <c r="TZ16" s="3" t="str">
        <f>IFERROR(__xludf.DUMMYFUNCTION("IF(ISBLANK($A16),, IF((ARRAYFORMULA(SUM(COUNTIFS(OccupancyAddresses,$A16,OccupancyUnits, $B16, 'Tenant Occupancy'!UA$5:UA23,{""&gt;0"",""Occupied"",""Late""}))))&gt;1,""Multiple Bookings"", IF(SUMIFS( 'Tenant Occupancy'!UA$5:UA23,OccupancyUnits,$B16,OccupancyAd"&amp;"dresses,$A16)&gt;0,SUMIFS('Tenant Occupancy'!UA$5:UA23,OccupancyUnits,$B16,OccupancyAddresses,$A16),IFERROR(VLOOKUP($A16&amp;"" ""&amp;$B16, FILTER(ARRAYFORMULA({OccupancyAddresses&amp;"" ""&amp; OccupancyUnits,'Tenant Occupancy'!UA$5:UA23}),INDEX(ARRAYFORMULA({OccupancyAdd"&amp;"resses&amp;"" ""&amp; OccupancyUnits,'Tenant Occupancy'!UA$5:UA23}),0,2)&lt;&gt;""""),2,FALSE),IF(TZ13=TODAY(),""Today"",)))))"),"")</f>
        <v/>
      </c>
      <c r="UA16" s="3" t="str">
        <f>IFERROR(__xludf.DUMMYFUNCTION("IF(ISBLANK($A16),, IF((ARRAYFORMULA(SUM(COUNTIFS(OccupancyAddresses,$A16,OccupancyUnits, $B16, 'Tenant Occupancy'!UB$5:UB23,{""&gt;0"",""Occupied"",""Late""}))))&gt;1,""Multiple Bookings"", IF(SUMIFS( 'Tenant Occupancy'!UB$5:UB23,OccupancyUnits,$B16,OccupancyAd"&amp;"dresses,$A16)&gt;0,SUMIFS('Tenant Occupancy'!UB$5:UB23,OccupancyUnits,$B16,OccupancyAddresses,$A16),IFERROR(VLOOKUP($A16&amp;"" ""&amp;$B16, FILTER(ARRAYFORMULA({OccupancyAddresses&amp;"" ""&amp; OccupancyUnits,'Tenant Occupancy'!UB$5:UB23}),INDEX(ARRAYFORMULA({OccupancyAdd"&amp;"resses&amp;"" ""&amp; OccupancyUnits,'Tenant Occupancy'!UB$5:UB23}),0,2)&lt;&gt;""""),2,FALSE),IF(UA13=TODAY(),""Today"",)))))"),"")</f>
        <v/>
      </c>
      <c r="UB16" s="3" t="str">
        <f>IFERROR(__xludf.DUMMYFUNCTION("IF(ISBLANK($A16),, IF((ARRAYFORMULA(SUM(COUNTIFS(OccupancyAddresses,$A16,OccupancyUnits, $B16, 'Tenant Occupancy'!UC$5:UC23,{""&gt;0"",""Occupied"",""Late""}))))&gt;1,""Multiple Bookings"", IF(SUMIFS( 'Tenant Occupancy'!UC$5:UC23,OccupancyUnits,$B16,OccupancyAd"&amp;"dresses,$A16)&gt;0,SUMIFS('Tenant Occupancy'!UC$5:UC23,OccupancyUnits,$B16,OccupancyAddresses,$A16),IFERROR(VLOOKUP($A16&amp;"" ""&amp;$B16, FILTER(ARRAYFORMULA({OccupancyAddresses&amp;"" ""&amp; OccupancyUnits,'Tenant Occupancy'!UC$5:UC23}),INDEX(ARRAYFORMULA({OccupancyAdd"&amp;"resses&amp;"" ""&amp; OccupancyUnits,'Tenant Occupancy'!UC$5:UC23}),0,2)&lt;&gt;""""),2,FALSE),IF(UB13=TODAY(),""Today"",)))))"),"")</f>
        <v/>
      </c>
      <c r="UC16" s="3" t="str">
        <f>IFERROR(__xludf.DUMMYFUNCTION("IF(ISBLANK($A16),, IF((ARRAYFORMULA(SUM(COUNTIFS(OccupancyAddresses,$A16,OccupancyUnits, $B16, 'Tenant Occupancy'!UD$5:UD23,{""&gt;0"",""Occupied"",""Late""}))))&gt;1,""Multiple Bookings"", IF(SUMIFS( 'Tenant Occupancy'!UD$5:UD23,OccupancyUnits,$B16,OccupancyAd"&amp;"dresses,$A16)&gt;0,SUMIFS('Tenant Occupancy'!UD$5:UD23,OccupancyUnits,$B16,OccupancyAddresses,$A16),IFERROR(VLOOKUP($A16&amp;"" ""&amp;$B16, FILTER(ARRAYFORMULA({OccupancyAddresses&amp;"" ""&amp; OccupancyUnits,'Tenant Occupancy'!UD$5:UD23}),INDEX(ARRAYFORMULA({OccupancyAdd"&amp;"resses&amp;"" ""&amp; OccupancyUnits,'Tenant Occupancy'!UD$5:UD23}),0,2)&lt;&gt;""""),2,FALSE),IF(UC13=TODAY(),""Today"",)))))"),"")</f>
        <v/>
      </c>
      <c r="UD16" s="3" t="str">
        <f>IFERROR(__xludf.DUMMYFUNCTION("IF(ISBLANK($A16),, IF((ARRAYFORMULA(SUM(COUNTIFS(OccupancyAddresses,$A16,OccupancyUnits, $B16, 'Tenant Occupancy'!UE$5:UE23,{""&gt;0"",""Occupied"",""Late""}))))&gt;1,""Multiple Bookings"", IF(SUMIFS( 'Tenant Occupancy'!UE$5:UE23,OccupancyUnits,$B16,OccupancyAd"&amp;"dresses,$A16)&gt;0,SUMIFS('Tenant Occupancy'!UE$5:UE23,OccupancyUnits,$B16,OccupancyAddresses,$A16),IFERROR(VLOOKUP($A16&amp;"" ""&amp;$B16, FILTER(ARRAYFORMULA({OccupancyAddresses&amp;"" ""&amp; OccupancyUnits,'Tenant Occupancy'!UE$5:UE23}),INDEX(ARRAYFORMULA({OccupancyAdd"&amp;"resses&amp;"" ""&amp; OccupancyUnits,'Tenant Occupancy'!UE$5:UE23}),0,2)&lt;&gt;""""),2,FALSE),IF(UD13=TODAY(),""Today"",)))))"),"")</f>
        <v/>
      </c>
      <c r="UE16" s="3" t="str">
        <f>IFERROR(__xludf.DUMMYFUNCTION("IF(ISBLANK($A16),, IF((ARRAYFORMULA(SUM(COUNTIFS(OccupancyAddresses,$A16,OccupancyUnits, $B16, 'Tenant Occupancy'!UF$5:UF23,{""&gt;0"",""Occupied"",""Late""}))))&gt;1,""Multiple Bookings"", IF(SUMIFS( 'Tenant Occupancy'!UF$5:UF23,OccupancyUnits,$B16,OccupancyAd"&amp;"dresses,$A16)&gt;0,SUMIFS('Tenant Occupancy'!UF$5:UF23,OccupancyUnits,$B16,OccupancyAddresses,$A16),IFERROR(VLOOKUP($A16&amp;"" ""&amp;$B16, FILTER(ARRAYFORMULA({OccupancyAddresses&amp;"" ""&amp; OccupancyUnits,'Tenant Occupancy'!UF$5:UF23}),INDEX(ARRAYFORMULA({OccupancyAdd"&amp;"resses&amp;"" ""&amp; OccupancyUnits,'Tenant Occupancy'!UF$5:UF23}),0,2)&lt;&gt;""""),2,FALSE),IF(UE13=TODAY(),""Today"",)))))"),"")</f>
        <v/>
      </c>
      <c r="UF16" s="3" t="str">
        <f>IFERROR(__xludf.DUMMYFUNCTION("IF(ISBLANK($A16),, IF((ARRAYFORMULA(SUM(COUNTIFS(OccupancyAddresses,$A16,OccupancyUnits, $B16, 'Tenant Occupancy'!UG$5:UG23,{""&gt;0"",""Occupied"",""Late""}))))&gt;1,""Multiple Bookings"", IF(SUMIFS( 'Tenant Occupancy'!UG$5:UG23,OccupancyUnits,$B16,OccupancyAd"&amp;"dresses,$A16)&gt;0,SUMIFS('Tenant Occupancy'!UG$5:UG23,OccupancyUnits,$B16,OccupancyAddresses,$A16),IFERROR(VLOOKUP($A16&amp;"" ""&amp;$B16, FILTER(ARRAYFORMULA({OccupancyAddresses&amp;"" ""&amp; OccupancyUnits,'Tenant Occupancy'!UG$5:UG23}),INDEX(ARRAYFORMULA({OccupancyAdd"&amp;"resses&amp;"" ""&amp; OccupancyUnits,'Tenant Occupancy'!UG$5:UG23}),0,2)&lt;&gt;""""),2,FALSE),IF(UF13=TODAY(),""Today"",)))))"),"")</f>
        <v/>
      </c>
      <c r="UG16" s="3" t="str">
        <f>IFERROR(__xludf.DUMMYFUNCTION("IF(ISBLANK($A16),, IF((ARRAYFORMULA(SUM(COUNTIFS(OccupancyAddresses,$A16,OccupancyUnits, $B16, 'Tenant Occupancy'!UH$5:UH23,{""&gt;0"",""Occupied"",""Late""}))))&gt;1,""Multiple Bookings"", IF(SUMIFS( 'Tenant Occupancy'!UH$5:UH23,OccupancyUnits,$B16,OccupancyAd"&amp;"dresses,$A16)&gt;0,SUMIFS('Tenant Occupancy'!UH$5:UH23,OccupancyUnits,$B16,OccupancyAddresses,$A16),IFERROR(VLOOKUP($A16&amp;"" ""&amp;$B16, FILTER(ARRAYFORMULA({OccupancyAddresses&amp;"" ""&amp; OccupancyUnits,'Tenant Occupancy'!UH$5:UH23}),INDEX(ARRAYFORMULA({OccupancyAdd"&amp;"resses&amp;"" ""&amp; OccupancyUnits,'Tenant Occupancy'!UH$5:UH23}),0,2)&lt;&gt;""""),2,FALSE),IF(UG13=TODAY(),""Today"",)))))"),"")</f>
        <v/>
      </c>
      <c r="UH16" s="3" t="str">
        <f>IFERROR(__xludf.DUMMYFUNCTION("IF(ISBLANK($A16),, IF((ARRAYFORMULA(SUM(COUNTIFS(OccupancyAddresses,$A16,OccupancyUnits, $B16, 'Tenant Occupancy'!UI$5:UI23,{""&gt;0"",""Occupied"",""Late""}))))&gt;1,""Multiple Bookings"", IF(SUMIFS( 'Tenant Occupancy'!UI$5:UI23,OccupancyUnits,$B16,OccupancyAd"&amp;"dresses,$A16)&gt;0,SUMIFS('Tenant Occupancy'!UI$5:UI23,OccupancyUnits,$B16,OccupancyAddresses,$A16),IFERROR(VLOOKUP($A16&amp;"" ""&amp;$B16, FILTER(ARRAYFORMULA({OccupancyAddresses&amp;"" ""&amp; OccupancyUnits,'Tenant Occupancy'!UI$5:UI23}),INDEX(ARRAYFORMULA({OccupancyAdd"&amp;"resses&amp;"" ""&amp; OccupancyUnits,'Tenant Occupancy'!UI$5:UI23}),0,2)&lt;&gt;""""),2,FALSE),IF(UH13=TODAY(),""Today"",)))))"),"")</f>
        <v/>
      </c>
      <c r="UI16" s="3" t="str">
        <f>IFERROR(__xludf.DUMMYFUNCTION("IF(ISBLANK($A16),, IF((ARRAYFORMULA(SUM(COUNTIFS(OccupancyAddresses,$A16,OccupancyUnits, $B16, 'Tenant Occupancy'!UJ$5:UJ23,{""&gt;0"",""Occupied"",""Late""}))))&gt;1,""Multiple Bookings"", IF(SUMIFS( 'Tenant Occupancy'!UJ$5:UJ23,OccupancyUnits,$B16,OccupancyAd"&amp;"dresses,$A16)&gt;0,SUMIFS('Tenant Occupancy'!UJ$5:UJ23,OccupancyUnits,$B16,OccupancyAddresses,$A16),IFERROR(VLOOKUP($A16&amp;"" ""&amp;$B16, FILTER(ARRAYFORMULA({OccupancyAddresses&amp;"" ""&amp; OccupancyUnits,'Tenant Occupancy'!UJ$5:UJ23}),INDEX(ARRAYFORMULA({OccupancyAdd"&amp;"resses&amp;"" ""&amp; OccupancyUnits,'Tenant Occupancy'!UJ$5:UJ23}),0,2)&lt;&gt;""""),2,FALSE),IF(UI13=TODAY(),""Today"",)))))"),"")</f>
        <v/>
      </c>
      <c r="UJ16" s="3" t="str">
        <f>IFERROR(__xludf.DUMMYFUNCTION("IF(ISBLANK($A16),, IF((ARRAYFORMULA(SUM(COUNTIFS(OccupancyAddresses,$A16,OccupancyUnits, $B16, 'Tenant Occupancy'!UK$5:UK23,{""&gt;0"",""Occupied"",""Late""}))))&gt;1,""Multiple Bookings"", IF(SUMIFS( 'Tenant Occupancy'!UK$5:UK23,OccupancyUnits,$B16,OccupancyAd"&amp;"dresses,$A16)&gt;0,SUMIFS('Tenant Occupancy'!UK$5:UK23,OccupancyUnits,$B16,OccupancyAddresses,$A16),IFERROR(VLOOKUP($A16&amp;"" ""&amp;$B16, FILTER(ARRAYFORMULA({OccupancyAddresses&amp;"" ""&amp; OccupancyUnits,'Tenant Occupancy'!UK$5:UK23}),INDEX(ARRAYFORMULA({OccupancyAdd"&amp;"resses&amp;"" ""&amp; OccupancyUnits,'Tenant Occupancy'!UK$5:UK23}),0,2)&lt;&gt;""""),2,FALSE),IF(UJ13=TODAY(),""Today"",)))))"),"")</f>
        <v/>
      </c>
      <c r="UK16" s="3" t="str">
        <f>IFERROR(__xludf.DUMMYFUNCTION("IF(ISBLANK($A16),, IF((ARRAYFORMULA(SUM(COUNTIFS(OccupancyAddresses,$A16,OccupancyUnits, $B16, 'Tenant Occupancy'!UL$5:UL23,{""&gt;0"",""Occupied"",""Late""}))))&gt;1,""Multiple Bookings"", IF(SUMIFS( 'Tenant Occupancy'!UL$5:UL23,OccupancyUnits,$B16,OccupancyAd"&amp;"dresses,$A16)&gt;0,SUMIFS('Tenant Occupancy'!UL$5:UL23,OccupancyUnits,$B16,OccupancyAddresses,$A16),IFERROR(VLOOKUP($A16&amp;"" ""&amp;$B16, FILTER(ARRAYFORMULA({OccupancyAddresses&amp;"" ""&amp; OccupancyUnits,'Tenant Occupancy'!UL$5:UL23}),INDEX(ARRAYFORMULA({OccupancyAdd"&amp;"resses&amp;"" ""&amp; OccupancyUnits,'Tenant Occupancy'!UL$5:UL23}),0,2)&lt;&gt;""""),2,FALSE),IF(UK13=TODAY(),""Today"",)))))"),"")</f>
        <v/>
      </c>
      <c r="UL16" s="3" t="str">
        <f>IFERROR(__xludf.DUMMYFUNCTION("IF(ISBLANK($A16),, IF((ARRAYFORMULA(SUM(COUNTIFS(OccupancyAddresses,$A16,OccupancyUnits, $B16, 'Tenant Occupancy'!UM$5:UM23,{""&gt;0"",""Occupied"",""Late""}))))&gt;1,""Multiple Bookings"", IF(SUMIFS( 'Tenant Occupancy'!UM$5:UM23,OccupancyUnits,$B16,OccupancyAd"&amp;"dresses,$A16)&gt;0,SUMIFS('Tenant Occupancy'!UM$5:UM23,OccupancyUnits,$B16,OccupancyAddresses,$A16),IFERROR(VLOOKUP($A16&amp;"" ""&amp;$B16, FILTER(ARRAYFORMULA({OccupancyAddresses&amp;"" ""&amp; OccupancyUnits,'Tenant Occupancy'!UM$5:UM23}),INDEX(ARRAYFORMULA({OccupancyAdd"&amp;"resses&amp;"" ""&amp; OccupancyUnits,'Tenant Occupancy'!UM$5:UM23}),0,2)&lt;&gt;""""),2,FALSE),IF(UL13=TODAY(),""Today"",)))))"),"")</f>
        <v/>
      </c>
      <c r="UM16" s="3" t="str">
        <f>IFERROR(__xludf.DUMMYFUNCTION("IF(ISBLANK($A16),, IF((ARRAYFORMULA(SUM(COUNTIFS(OccupancyAddresses,$A16,OccupancyUnits, $B16, 'Tenant Occupancy'!UN$5:UN23,{""&gt;0"",""Occupied"",""Late""}))))&gt;1,""Multiple Bookings"", IF(SUMIFS( 'Tenant Occupancy'!UN$5:UN23,OccupancyUnits,$B16,OccupancyAd"&amp;"dresses,$A16)&gt;0,SUMIFS('Tenant Occupancy'!UN$5:UN23,OccupancyUnits,$B16,OccupancyAddresses,$A16),IFERROR(VLOOKUP($A16&amp;"" ""&amp;$B16, FILTER(ARRAYFORMULA({OccupancyAddresses&amp;"" ""&amp; OccupancyUnits,'Tenant Occupancy'!UN$5:UN23}),INDEX(ARRAYFORMULA({OccupancyAdd"&amp;"resses&amp;"" ""&amp; OccupancyUnits,'Tenant Occupancy'!UN$5:UN23}),0,2)&lt;&gt;""""),2,FALSE),IF(UM13=TODAY(),""Today"",)))))"),"")</f>
        <v/>
      </c>
      <c r="UN16" s="3" t="str">
        <f>IFERROR(__xludf.DUMMYFUNCTION("IF(ISBLANK($A16),, IF((ARRAYFORMULA(SUM(COUNTIFS(OccupancyAddresses,$A16,OccupancyUnits, $B16, 'Tenant Occupancy'!UO$5:UO23,{""&gt;0"",""Occupied"",""Late""}))))&gt;1,""Multiple Bookings"", IF(SUMIFS( 'Tenant Occupancy'!UO$5:UO23,OccupancyUnits,$B16,OccupancyAd"&amp;"dresses,$A16)&gt;0,SUMIFS('Tenant Occupancy'!UO$5:UO23,OccupancyUnits,$B16,OccupancyAddresses,$A16),IFERROR(VLOOKUP($A16&amp;"" ""&amp;$B16, FILTER(ARRAYFORMULA({OccupancyAddresses&amp;"" ""&amp; OccupancyUnits,'Tenant Occupancy'!UO$5:UO23}),INDEX(ARRAYFORMULA({OccupancyAdd"&amp;"resses&amp;"" ""&amp; OccupancyUnits,'Tenant Occupancy'!UO$5:UO23}),0,2)&lt;&gt;""""),2,FALSE),IF(UN13=TODAY(),""Today"",)))))"),"")</f>
        <v/>
      </c>
      <c r="UO16" s="3" t="str">
        <f>IFERROR(__xludf.DUMMYFUNCTION("IF(ISBLANK($A16),, IF((ARRAYFORMULA(SUM(COUNTIFS(OccupancyAddresses,$A16,OccupancyUnits, $B16, 'Tenant Occupancy'!UP$5:UP23,{""&gt;0"",""Occupied"",""Late""}))))&gt;1,""Multiple Bookings"", IF(SUMIFS( 'Tenant Occupancy'!UP$5:UP23,OccupancyUnits,$B16,OccupancyAd"&amp;"dresses,$A16)&gt;0,SUMIFS('Tenant Occupancy'!UP$5:UP23,OccupancyUnits,$B16,OccupancyAddresses,$A16),IFERROR(VLOOKUP($A16&amp;"" ""&amp;$B16, FILTER(ARRAYFORMULA({OccupancyAddresses&amp;"" ""&amp; OccupancyUnits,'Tenant Occupancy'!UP$5:UP23}),INDEX(ARRAYFORMULA({OccupancyAdd"&amp;"resses&amp;"" ""&amp; OccupancyUnits,'Tenant Occupancy'!UP$5:UP23}),0,2)&lt;&gt;""""),2,FALSE),IF(UO13=TODAY(),""Today"",)))))"),"")</f>
        <v/>
      </c>
      <c r="UP16" s="3" t="str">
        <f>IFERROR(__xludf.DUMMYFUNCTION("IF(ISBLANK($A16),, IF((ARRAYFORMULA(SUM(COUNTIFS(OccupancyAddresses,$A16,OccupancyUnits, $B16, 'Tenant Occupancy'!UQ$5:UQ23,{""&gt;0"",""Occupied"",""Late""}))))&gt;1,""Multiple Bookings"", IF(SUMIFS( 'Tenant Occupancy'!UQ$5:UQ23,OccupancyUnits,$B16,OccupancyAd"&amp;"dresses,$A16)&gt;0,SUMIFS('Tenant Occupancy'!UQ$5:UQ23,OccupancyUnits,$B16,OccupancyAddresses,$A16),IFERROR(VLOOKUP($A16&amp;"" ""&amp;$B16, FILTER(ARRAYFORMULA({OccupancyAddresses&amp;"" ""&amp; OccupancyUnits,'Tenant Occupancy'!UQ$5:UQ23}),INDEX(ARRAYFORMULA({OccupancyAdd"&amp;"resses&amp;"" ""&amp; OccupancyUnits,'Tenant Occupancy'!UQ$5:UQ23}),0,2)&lt;&gt;""""),2,FALSE),IF(UP13=TODAY(),""Today"",)))))"),"")</f>
        <v/>
      </c>
      <c r="UQ16" s="3" t="str">
        <f>IFERROR(__xludf.DUMMYFUNCTION("IF(ISBLANK($A16),, IF((ARRAYFORMULA(SUM(COUNTIFS(OccupancyAddresses,$A16,OccupancyUnits, $B16, 'Tenant Occupancy'!UR$5:UR23,{""&gt;0"",""Occupied"",""Late""}))))&gt;1,""Multiple Bookings"", IF(SUMIFS( 'Tenant Occupancy'!UR$5:UR23,OccupancyUnits,$B16,OccupancyAd"&amp;"dresses,$A16)&gt;0,SUMIFS('Tenant Occupancy'!UR$5:UR23,OccupancyUnits,$B16,OccupancyAddresses,$A16),IFERROR(VLOOKUP($A16&amp;"" ""&amp;$B16, FILTER(ARRAYFORMULA({OccupancyAddresses&amp;"" ""&amp; OccupancyUnits,'Tenant Occupancy'!UR$5:UR23}),INDEX(ARRAYFORMULA({OccupancyAdd"&amp;"resses&amp;"" ""&amp; OccupancyUnits,'Tenant Occupancy'!UR$5:UR23}),0,2)&lt;&gt;""""),2,FALSE),IF(UQ13=TODAY(),""Today"",)))))"),"")</f>
        <v/>
      </c>
      <c r="UR16" s="3" t="str">
        <f>IFERROR(__xludf.DUMMYFUNCTION("IF(ISBLANK($A16),, IF((ARRAYFORMULA(SUM(COUNTIFS(OccupancyAddresses,$A16,OccupancyUnits, $B16, 'Tenant Occupancy'!US$5:US23,{""&gt;0"",""Occupied"",""Late""}))))&gt;1,""Multiple Bookings"", IF(SUMIFS( 'Tenant Occupancy'!US$5:US23,OccupancyUnits,$B16,OccupancyAd"&amp;"dresses,$A16)&gt;0,SUMIFS('Tenant Occupancy'!US$5:US23,OccupancyUnits,$B16,OccupancyAddresses,$A16),IFERROR(VLOOKUP($A16&amp;"" ""&amp;$B16, FILTER(ARRAYFORMULA({OccupancyAddresses&amp;"" ""&amp; OccupancyUnits,'Tenant Occupancy'!US$5:US23}),INDEX(ARRAYFORMULA({OccupancyAdd"&amp;"resses&amp;"" ""&amp; OccupancyUnits,'Tenant Occupancy'!US$5:US23}),0,2)&lt;&gt;""""),2,FALSE),IF(UR13=TODAY(),""Today"",)))))"),"")</f>
        <v/>
      </c>
      <c r="US16" s="3" t="str">
        <f>IFERROR(__xludf.DUMMYFUNCTION("IF(ISBLANK($A16),, IF((ARRAYFORMULA(SUM(COUNTIFS(OccupancyAddresses,$A16,OccupancyUnits, $B16, 'Tenant Occupancy'!UT$5:UT23,{""&gt;0"",""Occupied"",""Late""}))))&gt;1,""Multiple Bookings"", IF(SUMIFS( 'Tenant Occupancy'!UT$5:UT23,OccupancyUnits,$B16,OccupancyAd"&amp;"dresses,$A16)&gt;0,SUMIFS('Tenant Occupancy'!UT$5:UT23,OccupancyUnits,$B16,OccupancyAddresses,$A16),IFERROR(VLOOKUP($A16&amp;"" ""&amp;$B16, FILTER(ARRAYFORMULA({OccupancyAddresses&amp;"" ""&amp; OccupancyUnits,'Tenant Occupancy'!UT$5:UT23}),INDEX(ARRAYFORMULA({OccupancyAdd"&amp;"resses&amp;"" ""&amp; OccupancyUnits,'Tenant Occupancy'!UT$5:UT23}),0,2)&lt;&gt;""""),2,FALSE),IF(US13=TODAY(),""Today"",)))))"),"")</f>
        <v/>
      </c>
      <c r="UT16" s="3" t="str">
        <f>IFERROR(__xludf.DUMMYFUNCTION("IF(ISBLANK($A16),, IF((ARRAYFORMULA(SUM(COUNTIFS(OccupancyAddresses,$A16,OccupancyUnits, $B16, 'Tenant Occupancy'!UU$5:UU23,{""&gt;0"",""Occupied"",""Late""}))))&gt;1,""Multiple Bookings"", IF(SUMIFS( 'Tenant Occupancy'!UU$5:UU23,OccupancyUnits,$B16,OccupancyAd"&amp;"dresses,$A16)&gt;0,SUMIFS('Tenant Occupancy'!UU$5:UU23,OccupancyUnits,$B16,OccupancyAddresses,$A16),IFERROR(VLOOKUP($A16&amp;"" ""&amp;$B16, FILTER(ARRAYFORMULA({OccupancyAddresses&amp;"" ""&amp; OccupancyUnits,'Tenant Occupancy'!UU$5:UU23}),INDEX(ARRAYFORMULA({OccupancyAdd"&amp;"resses&amp;"" ""&amp; OccupancyUnits,'Tenant Occupancy'!UU$5:UU23}),0,2)&lt;&gt;""""),2,FALSE),IF(UT13=TODAY(),""Today"",)))))"),"")</f>
        <v/>
      </c>
      <c r="UU16" s="3" t="str">
        <f>IFERROR(__xludf.DUMMYFUNCTION("IF(ISBLANK($A16),, IF((ARRAYFORMULA(SUM(COUNTIFS(OccupancyAddresses,$A16,OccupancyUnits, $B16, 'Tenant Occupancy'!UV$5:UV23,{""&gt;0"",""Occupied"",""Late""}))))&gt;1,""Multiple Bookings"", IF(SUMIFS( 'Tenant Occupancy'!UV$5:UV23,OccupancyUnits,$B16,OccupancyAd"&amp;"dresses,$A16)&gt;0,SUMIFS('Tenant Occupancy'!UV$5:UV23,OccupancyUnits,$B16,OccupancyAddresses,$A16),IFERROR(VLOOKUP($A16&amp;"" ""&amp;$B16, FILTER(ARRAYFORMULA({OccupancyAddresses&amp;"" ""&amp; OccupancyUnits,'Tenant Occupancy'!UV$5:UV23}),INDEX(ARRAYFORMULA({OccupancyAdd"&amp;"resses&amp;"" ""&amp; OccupancyUnits,'Tenant Occupancy'!UV$5:UV23}),0,2)&lt;&gt;""""),2,FALSE),IF(UU13=TODAY(),""Today"",)))))"),"")</f>
        <v/>
      </c>
      <c r="UV16" s="3" t="str">
        <f>IFERROR(__xludf.DUMMYFUNCTION("IF(ISBLANK($A16),, IF((ARRAYFORMULA(SUM(COUNTIFS(OccupancyAddresses,$A16,OccupancyUnits, $B16, 'Tenant Occupancy'!UW$5:UW23,{""&gt;0"",""Occupied"",""Late""}))))&gt;1,""Multiple Bookings"", IF(SUMIFS( 'Tenant Occupancy'!UW$5:UW23,OccupancyUnits,$B16,OccupancyAd"&amp;"dresses,$A16)&gt;0,SUMIFS('Tenant Occupancy'!UW$5:UW23,OccupancyUnits,$B16,OccupancyAddresses,$A16),IFERROR(VLOOKUP($A16&amp;"" ""&amp;$B16, FILTER(ARRAYFORMULA({OccupancyAddresses&amp;"" ""&amp; OccupancyUnits,'Tenant Occupancy'!UW$5:UW23}),INDEX(ARRAYFORMULA({OccupancyAdd"&amp;"resses&amp;"" ""&amp; OccupancyUnits,'Tenant Occupancy'!UW$5:UW23}),0,2)&lt;&gt;""""),2,FALSE),IF(UV13=TODAY(),""Today"",)))))"),"")</f>
        <v/>
      </c>
      <c r="UW16" s="3" t="str">
        <f>IFERROR(__xludf.DUMMYFUNCTION("IF(ISBLANK($A16),, IF((ARRAYFORMULA(SUM(COUNTIFS(OccupancyAddresses,$A16,OccupancyUnits, $B16, 'Tenant Occupancy'!UX$5:UX23,{""&gt;0"",""Occupied"",""Late""}))))&gt;1,""Multiple Bookings"", IF(SUMIFS( 'Tenant Occupancy'!UX$5:UX23,OccupancyUnits,$B16,OccupancyAd"&amp;"dresses,$A16)&gt;0,SUMIFS('Tenant Occupancy'!UX$5:UX23,OccupancyUnits,$B16,OccupancyAddresses,$A16),IFERROR(VLOOKUP($A16&amp;"" ""&amp;$B16, FILTER(ARRAYFORMULA({OccupancyAddresses&amp;"" ""&amp; OccupancyUnits,'Tenant Occupancy'!UX$5:UX23}),INDEX(ARRAYFORMULA({OccupancyAdd"&amp;"resses&amp;"" ""&amp; OccupancyUnits,'Tenant Occupancy'!UX$5:UX23}),0,2)&lt;&gt;""""),2,FALSE),IF(UW13=TODAY(),""Today"",)))))"),"")</f>
        <v/>
      </c>
      <c r="UX16" s="3" t="str">
        <f>IFERROR(__xludf.DUMMYFUNCTION("IF(ISBLANK($A16),, IF((ARRAYFORMULA(SUM(COUNTIFS(OccupancyAddresses,$A16,OccupancyUnits, $B16, 'Tenant Occupancy'!UY$5:UY23,{""&gt;0"",""Occupied"",""Late""}))))&gt;1,""Multiple Bookings"", IF(SUMIFS( 'Tenant Occupancy'!UY$5:UY23,OccupancyUnits,$B16,OccupancyAd"&amp;"dresses,$A16)&gt;0,SUMIFS('Tenant Occupancy'!UY$5:UY23,OccupancyUnits,$B16,OccupancyAddresses,$A16),IFERROR(VLOOKUP($A16&amp;"" ""&amp;$B16, FILTER(ARRAYFORMULA({OccupancyAddresses&amp;"" ""&amp; OccupancyUnits,'Tenant Occupancy'!UY$5:UY23}),INDEX(ARRAYFORMULA({OccupancyAdd"&amp;"resses&amp;"" ""&amp; OccupancyUnits,'Tenant Occupancy'!UY$5:UY23}),0,2)&lt;&gt;""""),2,FALSE),IF(UX13=TODAY(),""Today"",)))))"),"")</f>
        <v/>
      </c>
      <c r="UY16" s="3" t="str">
        <f>IFERROR(__xludf.DUMMYFUNCTION("IF(ISBLANK($A16),, IF((ARRAYFORMULA(SUM(COUNTIFS(OccupancyAddresses,$A16,OccupancyUnits, $B16, 'Tenant Occupancy'!UZ$5:UZ23,{""&gt;0"",""Occupied"",""Late""}))))&gt;1,""Multiple Bookings"", IF(SUMIFS( 'Tenant Occupancy'!UZ$5:UZ23,OccupancyUnits,$B16,OccupancyAd"&amp;"dresses,$A16)&gt;0,SUMIFS('Tenant Occupancy'!UZ$5:UZ23,OccupancyUnits,$B16,OccupancyAddresses,$A16),IFERROR(VLOOKUP($A16&amp;"" ""&amp;$B16, FILTER(ARRAYFORMULA({OccupancyAddresses&amp;"" ""&amp; OccupancyUnits,'Tenant Occupancy'!UZ$5:UZ23}),INDEX(ARRAYFORMULA({OccupancyAdd"&amp;"resses&amp;"" ""&amp; OccupancyUnits,'Tenant Occupancy'!UZ$5:UZ23}),0,2)&lt;&gt;""""),2,FALSE),IF(UY13=TODAY(),""Today"",)))))"),"")</f>
        <v/>
      </c>
      <c r="UZ16" s="3" t="str">
        <f>IFERROR(__xludf.DUMMYFUNCTION("IF(ISBLANK($A16),, IF((ARRAYFORMULA(SUM(COUNTIFS(OccupancyAddresses,$A16,OccupancyUnits, $B16, 'Tenant Occupancy'!VA$5:VA23,{""&gt;0"",""Occupied"",""Late""}))))&gt;1,""Multiple Bookings"", IF(SUMIFS( 'Tenant Occupancy'!VA$5:VA23,OccupancyUnits,$B16,OccupancyAd"&amp;"dresses,$A16)&gt;0,SUMIFS('Tenant Occupancy'!VA$5:VA23,OccupancyUnits,$B16,OccupancyAddresses,$A16),IFERROR(VLOOKUP($A16&amp;"" ""&amp;$B16, FILTER(ARRAYFORMULA({OccupancyAddresses&amp;"" ""&amp; OccupancyUnits,'Tenant Occupancy'!VA$5:VA23}),INDEX(ARRAYFORMULA({OccupancyAdd"&amp;"resses&amp;"" ""&amp; OccupancyUnits,'Tenant Occupancy'!VA$5:VA23}),0,2)&lt;&gt;""""),2,FALSE),IF(UZ13=TODAY(),""Today"",)))))"),"")</f>
        <v/>
      </c>
      <c r="VA16" s="3" t="str">
        <f>IFERROR(__xludf.DUMMYFUNCTION("IF(ISBLANK($A16),, IF((ARRAYFORMULA(SUM(COUNTIFS(OccupancyAddresses,$A16,OccupancyUnits, $B16, 'Tenant Occupancy'!VB$5:VB23,{""&gt;0"",""Occupied"",""Late""}))))&gt;1,""Multiple Bookings"", IF(SUMIFS( 'Tenant Occupancy'!VB$5:VB23,OccupancyUnits,$B16,OccupancyAd"&amp;"dresses,$A16)&gt;0,SUMIFS('Tenant Occupancy'!VB$5:VB23,OccupancyUnits,$B16,OccupancyAddresses,$A16),IFERROR(VLOOKUP($A16&amp;"" ""&amp;$B16, FILTER(ARRAYFORMULA({OccupancyAddresses&amp;"" ""&amp; OccupancyUnits,'Tenant Occupancy'!VB$5:VB23}),INDEX(ARRAYFORMULA({OccupancyAdd"&amp;"resses&amp;"" ""&amp; OccupancyUnits,'Tenant Occupancy'!VB$5:VB23}),0,2)&lt;&gt;""""),2,FALSE),IF(VA13=TODAY(),""Today"",)))))"),"")</f>
        <v/>
      </c>
      <c r="VB16" s="3" t="str">
        <f>IFERROR(__xludf.DUMMYFUNCTION("IF(ISBLANK($A16),, IF((ARRAYFORMULA(SUM(COUNTIFS(OccupancyAddresses,$A16,OccupancyUnits, $B16, 'Tenant Occupancy'!VC$5:VC23,{""&gt;0"",""Occupied"",""Late""}))))&gt;1,""Multiple Bookings"", IF(SUMIFS( 'Tenant Occupancy'!VC$5:VC23,OccupancyUnits,$B16,OccupancyAd"&amp;"dresses,$A16)&gt;0,SUMIFS('Tenant Occupancy'!VC$5:VC23,OccupancyUnits,$B16,OccupancyAddresses,$A16),IFERROR(VLOOKUP($A16&amp;"" ""&amp;$B16, FILTER(ARRAYFORMULA({OccupancyAddresses&amp;"" ""&amp; OccupancyUnits,'Tenant Occupancy'!VC$5:VC23}),INDEX(ARRAYFORMULA({OccupancyAdd"&amp;"resses&amp;"" ""&amp; OccupancyUnits,'Tenant Occupancy'!VC$5:VC23}),0,2)&lt;&gt;""""),2,FALSE),IF(VB13=TODAY(),""Today"",)))))"),"")</f>
        <v/>
      </c>
      <c r="VC16" s="3" t="str">
        <f>IFERROR(__xludf.DUMMYFUNCTION("IF(ISBLANK($A16),, IF((ARRAYFORMULA(SUM(COUNTIFS(OccupancyAddresses,$A16,OccupancyUnits, $B16, 'Tenant Occupancy'!VD$5:VD23,{""&gt;0"",""Occupied"",""Late""}))))&gt;1,""Multiple Bookings"", IF(SUMIFS( 'Tenant Occupancy'!VD$5:VD23,OccupancyUnits,$B16,OccupancyAd"&amp;"dresses,$A16)&gt;0,SUMIFS('Tenant Occupancy'!VD$5:VD23,OccupancyUnits,$B16,OccupancyAddresses,$A16),IFERROR(VLOOKUP($A16&amp;"" ""&amp;$B16, FILTER(ARRAYFORMULA({OccupancyAddresses&amp;"" ""&amp; OccupancyUnits,'Tenant Occupancy'!VD$5:VD23}),INDEX(ARRAYFORMULA({OccupancyAdd"&amp;"resses&amp;"" ""&amp; OccupancyUnits,'Tenant Occupancy'!VD$5:VD23}),0,2)&lt;&gt;""""),2,FALSE),IF(VC13=TODAY(),""Today"",)))))"),"")</f>
        <v/>
      </c>
      <c r="VD16" s="3" t="str">
        <f>IFERROR(__xludf.DUMMYFUNCTION("IF(ISBLANK($A16),, IF((ARRAYFORMULA(SUM(COUNTIFS(OccupancyAddresses,$A16,OccupancyUnits, $B16, 'Tenant Occupancy'!VE$5:VE23,{""&gt;0"",""Occupied"",""Late""}))))&gt;1,""Multiple Bookings"", IF(SUMIFS( 'Tenant Occupancy'!VE$5:VE23,OccupancyUnits,$B16,OccupancyAd"&amp;"dresses,$A16)&gt;0,SUMIFS('Tenant Occupancy'!VE$5:VE23,OccupancyUnits,$B16,OccupancyAddresses,$A16),IFERROR(VLOOKUP($A16&amp;"" ""&amp;$B16, FILTER(ARRAYFORMULA({OccupancyAddresses&amp;"" ""&amp; OccupancyUnits,'Tenant Occupancy'!VE$5:VE23}),INDEX(ARRAYFORMULA({OccupancyAdd"&amp;"resses&amp;"" ""&amp; OccupancyUnits,'Tenant Occupancy'!VE$5:VE23}),0,2)&lt;&gt;""""),2,FALSE),IF(VD13=TODAY(),""Today"",)))))"),"")</f>
        <v/>
      </c>
      <c r="VE16" s="3" t="str">
        <f>IFERROR(__xludf.DUMMYFUNCTION("IF(ISBLANK($A16),, IF((ARRAYFORMULA(SUM(COUNTIFS(OccupancyAddresses,$A16,OccupancyUnits, $B16, 'Tenant Occupancy'!VF$5:VF23,{""&gt;0"",""Occupied"",""Late""}))))&gt;1,""Multiple Bookings"", IF(SUMIFS( 'Tenant Occupancy'!VF$5:VF23,OccupancyUnits,$B16,OccupancyAd"&amp;"dresses,$A16)&gt;0,SUMIFS('Tenant Occupancy'!VF$5:VF23,OccupancyUnits,$B16,OccupancyAddresses,$A16),IFERROR(VLOOKUP($A16&amp;"" ""&amp;$B16, FILTER(ARRAYFORMULA({OccupancyAddresses&amp;"" ""&amp; OccupancyUnits,'Tenant Occupancy'!VF$5:VF23}),INDEX(ARRAYFORMULA({OccupancyAdd"&amp;"resses&amp;"" ""&amp; OccupancyUnits,'Tenant Occupancy'!VF$5:VF23}),0,2)&lt;&gt;""""),2,FALSE),IF(VE13=TODAY(),""Today"",)))))"),"")</f>
        <v/>
      </c>
      <c r="VF16" s="3" t="str">
        <f>IFERROR(__xludf.DUMMYFUNCTION("IF(ISBLANK($A16),, IF((ARRAYFORMULA(SUM(COUNTIFS(OccupancyAddresses,$A16,OccupancyUnits, $B16, 'Tenant Occupancy'!VG$5:VG23,{""&gt;0"",""Occupied"",""Late""}))))&gt;1,""Multiple Bookings"", IF(SUMIFS( 'Tenant Occupancy'!VG$5:VG23,OccupancyUnits,$B16,OccupancyAd"&amp;"dresses,$A16)&gt;0,SUMIFS('Tenant Occupancy'!VG$5:VG23,OccupancyUnits,$B16,OccupancyAddresses,$A16),IFERROR(VLOOKUP($A16&amp;"" ""&amp;$B16, FILTER(ARRAYFORMULA({OccupancyAddresses&amp;"" ""&amp; OccupancyUnits,'Tenant Occupancy'!VG$5:VG23}),INDEX(ARRAYFORMULA({OccupancyAdd"&amp;"resses&amp;"" ""&amp; OccupancyUnits,'Tenant Occupancy'!VG$5:VG23}),0,2)&lt;&gt;""""),2,FALSE),IF(VF13=TODAY(),""Today"",)))))"),"")</f>
        <v/>
      </c>
      <c r="VG16" s="3" t="str">
        <f>IFERROR(__xludf.DUMMYFUNCTION("IF(ISBLANK($A16),, IF((ARRAYFORMULA(SUM(COUNTIFS(OccupancyAddresses,$A16,OccupancyUnits, $B16, 'Tenant Occupancy'!VH$5:VH23,{""&gt;0"",""Occupied"",""Late""}))))&gt;1,""Multiple Bookings"", IF(SUMIFS( 'Tenant Occupancy'!VH$5:VH23,OccupancyUnits,$B16,OccupancyAd"&amp;"dresses,$A16)&gt;0,SUMIFS('Tenant Occupancy'!VH$5:VH23,OccupancyUnits,$B16,OccupancyAddresses,$A16),IFERROR(VLOOKUP($A16&amp;"" ""&amp;$B16, FILTER(ARRAYFORMULA({OccupancyAddresses&amp;"" ""&amp; OccupancyUnits,'Tenant Occupancy'!VH$5:VH23}),INDEX(ARRAYFORMULA({OccupancyAdd"&amp;"resses&amp;"" ""&amp; OccupancyUnits,'Tenant Occupancy'!VH$5:VH23}),0,2)&lt;&gt;""""),2,FALSE),IF(VG13=TODAY(),""Today"",)))))"),"")</f>
        <v/>
      </c>
      <c r="VH16" s="3" t="str">
        <f>IFERROR(__xludf.DUMMYFUNCTION("IF(ISBLANK($A16),, IF((ARRAYFORMULA(SUM(COUNTIFS(OccupancyAddresses,$A16,OccupancyUnits, $B16, 'Tenant Occupancy'!VI$5:VI23,{""&gt;0"",""Occupied"",""Late""}))))&gt;1,""Multiple Bookings"", IF(SUMIFS( 'Tenant Occupancy'!VI$5:VI23,OccupancyUnits,$B16,OccupancyAd"&amp;"dresses,$A16)&gt;0,SUMIFS('Tenant Occupancy'!VI$5:VI23,OccupancyUnits,$B16,OccupancyAddresses,$A16),IFERROR(VLOOKUP($A16&amp;"" ""&amp;$B16, FILTER(ARRAYFORMULA({OccupancyAddresses&amp;"" ""&amp; OccupancyUnits,'Tenant Occupancy'!VI$5:VI23}),INDEX(ARRAYFORMULA({OccupancyAdd"&amp;"resses&amp;"" ""&amp; OccupancyUnits,'Tenant Occupancy'!VI$5:VI23}),0,2)&lt;&gt;""""),2,FALSE),IF(VH13=TODAY(),""Today"",)))))"),"")</f>
        <v/>
      </c>
      <c r="VI16" s="3" t="str">
        <f>IFERROR(__xludf.DUMMYFUNCTION("IF(ISBLANK($A16),, IF((ARRAYFORMULA(SUM(COUNTIFS(OccupancyAddresses,$A16,OccupancyUnits, $B16, 'Tenant Occupancy'!VJ$5:VJ23,{""&gt;0"",""Occupied"",""Late""}))))&gt;1,""Multiple Bookings"", IF(SUMIFS( 'Tenant Occupancy'!VJ$5:VJ23,OccupancyUnits,$B16,OccupancyAd"&amp;"dresses,$A16)&gt;0,SUMIFS('Tenant Occupancy'!VJ$5:VJ23,OccupancyUnits,$B16,OccupancyAddresses,$A16),IFERROR(VLOOKUP($A16&amp;"" ""&amp;$B16, FILTER(ARRAYFORMULA({OccupancyAddresses&amp;"" ""&amp; OccupancyUnits,'Tenant Occupancy'!VJ$5:VJ23}),INDEX(ARRAYFORMULA({OccupancyAdd"&amp;"resses&amp;"" ""&amp; OccupancyUnits,'Tenant Occupancy'!VJ$5:VJ23}),0,2)&lt;&gt;""""),2,FALSE),IF(VI13=TODAY(),""Today"",)))))"),"")</f>
        <v/>
      </c>
      <c r="VJ16" s="3" t="str">
        <f>IFERROR(__xludf.DUMMYFUNCTION("IF(ISBLANK($A16),, IF((ARRAYFORMULA(SUM(COUNTIFS(OccupancyAddresses,$A16,OccupancyUnits, $B16, 'Tenant Occupancy'!VK$5:VK23,{""&gt;0"",""Occupied"",""Late""}))))&gt;1,""Multiple Bookings"", IF(SUMIFS( 'Tenant Occupancy'!VK$5:VK23,OccupancyUnits,$B16,OccupancyAd"&amp;"dresses,$A16)&gt;0,SUMIFS('Tenant Occupancy'!VK$5:VK23,OccupancyUnits,$B16,OccupancyAddresses,$A16),IFERROR(VLOOKUP($A16&amp;"" ""&amp;$B16, FILTER(ARRAYFORMULA({OccupancyAddresses&amp;"" ""&amp; OccupancyUnits,'Tenant Occupancy'!VK$5:VK23}),INDEX(ARRAYFORMULA({OccupancyAdd"&amp;"resses&amp;"" ""&amp; OccupancyUnits,'Tenant Occupancy'!VK$5:VK23}),0,2)&lt;&gt;""""),2,FALSE),IF(VJ13=TODAY(),""Today"",)))))"),"")</f>
        <v/>
      </c>
      <c r="VK16" s="3" t="str">
        <f>IFERROR(__xludf.DUMMYFUNCTION("IF(ISBLANK($A16),, IF((ARRAYFORMULA(SUM(COUNTIFS(OccupancyAddresses,$A16,OccupancyUnits, $B16, 'Tenant Occupancy'!VL$5:VL23,{""&gt;0"",""Occupied"",""Late""}))))&gt;1,""Multiple Bookings"", IF(SUMIFS( 'Tenant Occupancy'!VL$5:VL23,OccupancyUnits,$B16,OccupancyAd"&amp;"dresses,$A16)&gt;0,SUMIFS('Tenant Occupancy'!VL$5:VL23,OccupancyUnits,$B16,OccupancyAddresses,$A16),IFERROR(VLOOKUP($A16&amp;"" ""&amp;$B16, FILTER(ARRAYFORMULA({OccupancyAddresses&amp;"" ""&amp; OccupancyUnits,'Tenant Occupancy'!VL$5:VL23}),INDEX(ARRAYFORMULA({OccupancyAdd"&amp;"resses&amp;"" ""&amp; OccupancyUnits,'Tenant Occupancy'!VL$5:VL23}),0,2)&lt;&gt;""""),2,FALSE),IF(VK13=TODAY(),""Today"",)))))"),"")</f>
        <v/>
      </c>
      <c r="VL16" s="3" t="str">
        <f>IFERROR(__xludf.DUMMYFUNCTION("IF(ISBLANK($A16),, IF((ARRAYFORMULA(SUM(COUNTIFS(OccupancyAddresses,$A16,OccupancyUnits, $B16, 'Tenant Occupancy'!VM$5:VM23,{""&gt;0"",""Occupied"",""Late""}))))&gt;1,""Multiple Bookings"", IF(SUMIFS( 'Tenant Occupancy'!VM$5:VM23,OccupancyUnits,$B16,OccupancyAd"&amp;"dresses,$A16)&gt;0,SUMIFS('Tenant Occupancy'!VM$5:VM23,OccupancyUnits,$B16,OccupancyAddresses,$A16),IFERROR(VLOOKUP($A16&amp;"" ""&amp;$B16, FILTER(ARRAYFORMULA({OccupancyAddresses&amp;"" ""&amp; OccupancyUnits,'Tenant Occupancy'!VM$5:VM23}),INDEX(ARRAYFORMULA({OccupancyAdd"&amp;"resses&amp;"" ""&amp; OccupancyUnits,'Tenant Occupancy'!VM$5:VM23}),0,2)&lt;&gt;""""),2,FALSE),IF(VL13=TODAY(),""Today"",)))))"),"")</f>
        <v/>
      </c>
      <c r="VM16" s="3" t="str">
        <f>IFERROR(__xludf.DUMMYFUNCTION("IF(ISBLANK($A16),, IF((ARRAYFORMULA(SUM(COUNTIFS(OccupancyAddresses,$A16,OccupancyUnits, $B16, 'Tenant Occupancy'!VN$5:VN23,{""&gt;0"",""Occupied"",""Late""}))))&gt;1,""Multiple Bookings"", IF(SUMIFS( 'Tenant Occupancy'!VN$5:VN23,OccupancyUnits,$B16,OccupancyAd"&amp;"dresses,$A16)&gt;0,SUMIFS('Tenant Occupancy'!VN$5:VN23,OccupancyUnits,$B16,OccupancyAddresses,$A16),IFERROR(VLOOKUP($A16&amp;"" ""&amp;$B16, FILTER(ARRAYFORMULA({OccupancyAddresses&amp;"" ""&amp; OccupancyUnits,'Tenant Occupancy'!VN$5:VN23}),INDEX(ARRAYFORMULA({OccupancyAdd"&amp;"resses&amp;"" ""&amp; OccupancyUnits,'Tenant Occupancy'!VN$5:VN23}),0,2)&lt;&gt;""""),2,FALSE),IF(VM13=TODAY(),""Today"",)))))"),"")</f>
        <v/>
      </c>
      <c r="VN16" s="3" t="str">
        <f>IFERROR(__xludf.DUMMYFUNCTION("IF(ISBLANK($A16),, IF((ARRAYFORMULA(SUM(COUNTIFS(OccupancyAddresses,$A16,OccupancyUnits, $B16, 'Tenant Occupancy'!VO$5:VO23,{""&gt;0"",""Occupied"",""Late""}))))&gt;1,""Multiple Bookings"", IF(SUMIFS( 'Tenant Occupancy'!VO$5:VO23,OccupancyUnits,$B16,OccupancyAd"&amp;"dresses,$A16)&gt;0,SUMIFS('Tenant Occupancy'!VO$5:VO23,OccupancyUnits,$B16,OccupancyAddresses,$A16),IFERROR(VLOOKUP($A16&amp;"" ""&amp;$B16, FILTER(ARRAYFORMULA({OccupancyAddresses&amp;"" ""&amp; OccupancyUnits,'Tenant Occupancy'!VO$5:VO23}),INDEX(ARRAYFORMULA({OccupancyAdd"&amp;"resses&amp;"" ""&amp; OccupancyUnits,'Tenant Occupancy'!VO$5:VO23}),0,2)&lt;&gt;""""),2,FALSE),IF(VN13=TODAY(),""Today"",)))))"),"")</f>
        <v/>
      </c>
      <c r="VO16" s="3" t="str">
        <f>IFERROR(__xludf.DUMMYFUNCTION("IF(ISBLANK($A16),, IF((ARRAYFORMULA(SUM(COUNTIFS(OccupancyAddresses,$A16,OccupancyUnits, $B16, 'Tenant Occupancy'!VP$5:VP23,{""&gt;0"",""Occupied"",""Late""}))))&gt;1,""Multiple Bookings"", IF(SUMIFS( 'Tenant Occupancy'!VP$5:VP23,OccupancyUnits,$B16,OccupancyAd"&amp;"dresses,$A16)&gt;0,SUMIFS('Tenant Occupancy'!VP$5:VP23,OccupancyUnits,$B16,OccupancyAddresses,$A16),IFERROR(VLOOKUP($A16&amp;"" ""&amp;$B16, FILTER(ARRAYFORMULA({OccupancyAddresses&amp;"" ""&amp; OccupancyUnits,'Tenant Occupancy'!VP$5:VP23}),INDEX(ARRAYFORMULA({OccupancyAdd"&amp;"resses&amp;"" ""&amp; OccupancyUnits,'Tenant Occupancy'!VP$5:VP23}),0,2)&lt;&gt;""""),2,FALSE),IF(VO13=TODAY(),""Today"",)))))"),"")</f>
        <v/>
      </c>
      <c r="VP16" s="3" t="str">
        <f>IFERROR(__xludf.DUMMYFUNCTION("IF(ISBLANK($A16),, IF((ARRAYFORMULA(SUM(COUNTIFS(OccupancyAddresses,$A16,OccupancyUnits, $B16, 'Tenant Occupancy'!VQ$5:VQ23,{""&gt;0"",""Occupied"",""Late""}))))&gt;1,""Multiple Bookings"", IF(SUMIFS( 'Tenant Occupancy'!VQ$5:VQ23,OccupancyUnits,$B16,OccupancyAd"&amp;"dresses,$A16)&gt;0,SUMIFS('Tenant Occupancy'!VQ$5:VQ23,OccupancyUnits,$B16,OccupancyAddresses,$A16),IFERROR(VLOOKUP($A16&amp;"" ""&amp;$B16, FILTER(ARRAYFORMULA({OccupancyAddresses&amp;"" ""&amp; OccupancyUnits,'Tenant Occupancy'!VQ$5:VQ23}),INDEX(ARRAYFORMULA({OccupancyAdd"&amp;"resses&amp;"" ""&amp; OccupancyUnits,'Tenant Occupancy'!VQ$5:VQ23}),0,2)&lt;&gt;""""),2,FALSE),IF(VP13=TODAY(),""Today"",)))))"),"")</f>
        <v/>
      </c>
      <c r="VQ16" s="3" t="str">
        <f>IFERROR(__xludf.DUMMYFUNCTION("IF(ISBLANK($A16),, IF((ARRAYFORMULA(SUM(COUNTIFS(OccupancyAddresses,$A16,OccupancyUnits, $B16, 'Tenant Occupancy'!VR$5:VR23,{""&gt;0"",""Occupied"",""Late""}))))&gt;1,""Multiple Bookings"", IF(SUMIFS( 'Tenant Occupancy'!VR$5:VR23,OccupancyUnits,$B16,OccupancyAd"&amp;"dresses,$A16)&gt;0,SUMIFS('Tenant Occupancy'!VR$5:VR23,OccupancyUnits,$B16,OccupancyAddresses,$A16),IFERROR(VLOOKUP($A16&amp;"" ""&amp;$B16, FILTER(ARRAYFORMULA({OccupancyAddresses&amp;"" ""&amp; OccupancyUnits,'Tenant Occupancy'!VR$5:VR23}),INDEX(ARRAYFORMULA({OccupancyAdd"&amp;"resses&amp;"" ""&amp; OccupancyUnits,'Tenant Occupancy'!VR$5:VR23}),0,2)&lt;&gt;""""),2,FALSE),IF(VQ13=TODAY(),""Today"",)))))"),"")</f>
        <v/>
      </c>
      <c r="VR16" s="3" t="str">
        <f>IFERROR(__xludf.DUMMYFUNCTION("IF(ISBLANK($A16),, IF((ARRAYFORMULA(SUM(COUNTIFS(OccupancyAddresses,$A16,OccupancyUnits, $B16, 'Tenant Occupancy'!VS$5:VS23,{""&gt;0"",""Occupied"",""Late""}))))&gt;1,""Multiple Bookings"", IF(SUMIFS( 'Tenant Occupancy'!VS$5:VS23,OccupancyUnits,$B16,OccupancyAd"&amp;"dresses,$A16)&gt;0,SUMIFS('Tenant Occupancy'!VS$5:VS23,OccupancyUnits,$B16,OccupancyAddresses,$A16),IFERROR(VLOOKUP($A16&amp;"" ""&amp;$B16, FILTER(ARRAYFORMULA({OccupancyAddresses&amp;"" ""&amp; OccupancyUnits,'Tenant Occupancy'!VS$5:VS23}),INDEX(ARRAYFORMULA({OccupancyAdd"&amp;"resses&amp;"" ""&amp; OccupancyUnits,'Tenant Occupancy'!VS$5:VS23}),0,2)&lt;&gt;""""),2,FALSE),IF(VR13=TODAY(),""Today"",)))))"),"")</f>
        <v/>
      </c>
      <c r="VS16" s="3" t="str">
        <f>IFERROR(__xludf.DUMMYFUNCTION("IF(ISBLANK($A16),, IF((ARRAYFORMULA(SUM(COUNTIFS(OccupancyAddresses,$A16,OccupancyUnits, $B16, 'Tenant Occupancy'!VT$5:VT23,{""&gt;0"",""Occupied"",""Late""}))))&gt;1,""Multiple Bookings"", IF(SUMIFS( 'Tenant Occupancy'!VT$5:VT23,OccupancyUnits,$B16,OccupancyAd"&amp;"dresses,$A16)&gt;0,SUMIFS('Tenant Occupancy'!VT$5:VT23,OccupancyUnits,$B16,OccupancyAddresses,$A16),IFERROR(VLOOKUP($A16&amp;"" ""&amp;$B16, FILTER(ARRAYFORMULA({OccupancyAddresses&amp;"" ""&amp; OccupancyUnits,'Tenant Occupancy'!VT$5:VT23}),INDEX(ARRAYFORMULA({OccupancyAdd"&amp;"resses&amp;"" ""&amp; OccupancyUnits,'Tenant Occupancy'!VT$5:VT23}),0,2)&lt;&gt;""""),2,FALSE),IF(VS13=TODAY(),""Today"",)))))"),"")</f>
        <v/>
      </c>
      <c r="VT16" s="3" t="str">
        <f>IFERROR(__xludf.DUMMYFUNCTION("IF(ISBLANK($A16),, IF((ARRAYFORMULA(SUM(COUNTIFS(OccupancyAddresses,$A16,OccupancyUnits, $B16, 'Tenant Occupancy'!VU$5:VU23,{""&gt;0"",""Occupied"",""Late""}))))&gt;1,""Multiple Bookings"", IF(SUMIFS( 'Tenant Occupancy'!VU$5:VU23,OccupancyUnits,$B16,OccupancyAd"&amp;"dresses,$A16)&gt;0,SUMIFS('Tenant Occupancy'!VU$5:VU23,OccupancyUnits,$B16,OccupancyAddresses,$A16),IFERROR(VLOOKUP($A16&amp;"" ""&amp;$B16, FILTER(ARRAYFORMULA({OccupancyAddresses&amp;"" ""&amp; OccupancyUnits,'Tenant Occupancy'!VU$5:VU23}),INDEX(ARRAYFORMULA({OccupancyAdd"&amp;"resses&amp;"" ""&amp; OccupancyUnits,'Tenant Occupancy'!VU$5:VU23}),0,2)&lt;&gt;""""),2,FALSE),IF(VT13=TODAY(),""Today"",)))))"),"")</f>
        <v/>
      </c>
      <c r="VU16" s="3" t="str">
        <f>IFERROR(__xludf.DUMMYFUNCTION("IF(ISBLANK($A16),, IF((ARRAYFORMULA(SUM(COUNTIFS(OccupancyAddresses,$A16,OccupancyUnits, $B16, 'Tenant Occupancy'!VV$5:VV23,{""&gt;0"",""Occupied"",""Late""}))))&gt;1,""Multiple Bookings"", IF(SUMIFS( 'Tenant Occupancy'!VV$5:VV23,OccupancyUnits,$B16,OccupancyAd"&amp;"dresses,$A16)&gt;0,SUMIFS('Tenant Occupancy'!VV$5:VV23,OccupancyUnits,$B16,OccupancyAddresses,$A16),IFERROR(VLOOKUP($A16&amp;"" ""&amp;$B16, FILTER(ARRAYFORMULA({OccupancyAddresses&amp;"" ""&amp; OccupancyUnits,'Tenant Occupancy'!VV$5:VV23}),INDEX(ARRAYFORMULA({OccupancyAdd"&amp;"resses&amp;"" ""&amp; OccupancyUnits,'Tenant Occupancy'!VV$5:VV23}),0,2)&lt;&gt;""""),2,FALSE),IF(VU13=TODAY(),""Today"",)))))"),"")</f>
        <v/>
      </c>
      <c r="VV16" s="3" t="str">
        <f>IFERROR(__xludf.DUMMYFUNCTION("IF(ISBLANK($A16),, IF((ARRAYFORMULA(SUM(COUNTIFS(OccupancyAddresses,$A16,OccupancyUnits, $B16, 'Tenant Occupancy'!VW$5:VW23,{""&gt;0"",""Occupied"",""Late""}))))&gt;1,""Multiple Bookings"", IF(SUMIFS( 'Tenant Occupancy'!VW$5:VW23,OccupancyUnits,$B16,OccupancyAd"&amp;"dresses,$A16)&gt;0,SUMIFS('Tenant Occupancy'!VW$5:VW23,OccupancyUnits,$B16,OccupancyAddresses,$A16),IFERROR(VLOOKUP($A16&amp;"" ""&amp;$B16, FILTER(ARRAYFORMULA({OccupancyAddresses&amp;"" ""&amp; OccupancyUnits,'Tenant Occupancy'!VW$5:VW23}),INDEX(ARRAYFORMULA({OccupancyAdd"&amp;"resses&amp;"" ""&amp; OccupancyUnits,'Tenant Occupancy'!VW$5:VW23}),0,2)&lt;&gt;""""),2,FALSE),IF(VV13=TODAY(),""Today"",)))))"),"")</f>
        <v/>
      </c>
      <c r="VW16" s="3" t="str">
        <f>IFERROR(__xludf.DUMMYFUNCTION("IF(ISBLANK($A16),, IF((ARRAYFORMULA(SUM(COUNTIFS(OccupancyAddresses,$A16,OccupancyUnits, $B16, 'Tenant Occupancy'!VX$5:VX23,{""&gt;0"",""Occupied"",""Late""}))))&gt;1,""Multiple Bookings"", IF(SUMIFS( 'Tenant Occupancy'!VX$5:VX23,OccupancyUnits,$B16,OccupancyAd"&amp;"dresses,$A16)&gt;0,SUMIFS('Tenant Occupancy'!VX$5:VX23,OccupancyUnits,$B16,OccupancyAddresses,$A16),IFERROR(VLOOKUP($A16&amp;"" ""&amp;$B16, FILTER(ARRAYFORMULA({OccupancyAddresses&amp;"" ""&amp; OccupancyUnits,'Tenant Occupancy'!VX$5:VX23}),INDEX(ARRAYFORMULA({OccupancyAdd"&amp;"resses&amp;"" ""&amp; OccupancyUnits,'Tenant Occupancy'!VX$5:VX23}),0,2)&lt;&gt;""""),2,FALSE),IF(VW13=TODAY(),""Today"",)))))"),"")</f>
        <v/>
      </c>
      <c r="VX16" s="3" t="str">
        <f>IFERROR(__xludf.DUMMYFUNCTION("IF(ISBLANK($A16),, IF((ARRAYFORMULA(SUM(COUNTIFS(OccupancyAddresses,$A16,OccupancyUnits, $B16, 'Tenant Occupancy'!VY$5:VY23,{""&gt;0"",""Occupied"",""Late""}))))&gt;1,""Multiple Bookings"", IF(SUMIFS( 'Tenant Occupancy'!VY$5:VY23,OccupancyUnits,$B16,OccupancyAd"&amp;"dresses,$A16)&gt;0,SUMIFS('Tenant Occupancy'!VY$5:VY23,OccupancyUnits,$B16,OccupancyAddresses,$A16),IFERROR(VLOOKUP($A16&amp;"" ""&amp;$B16, FILTER(ARRAYFORMULA({OccupancyAddresses&amp;"" ""&amp; OccupancyUnits,'Tenant Occupancy'!VY$5:VY23}),INDEX(ARRAYFORMULA({OccupancyAdd"&amp;"resses&amp;"" ""&amp; OccupancyUnits,'Tenant Occupancy'!VY$5:VY23}),0,2)&lt;&gt;""""),2,FALSE),IF(VX13=TODAY(),""Today"",)))))"),"")</f>
        <v/>
      </c>
      <c r="VY16" s="3" t="str">
        <f>IFERROR(__xludf.DUMMYFUNCTION("IF(ISBLANK($A16),, IF((ARRAYFORMULA(SUM(COUNTIFS(OccupancyAddresses,$A16,OccupancyUnits, $B16, 'Tenant Occupancy'!VZ$5:VZ23,{""&gt;0"",""Occupied"",""Late""}))))&gt;1,""Multiple Bookings"", IF(SUMIFS( 'Tenant Occupancy'!VZ$5:VZ23,OccupancyUnits,$B16,OccupancyAd"&amp;"dresses,$A16)&gt;0,SUMIFS('Tenant Occupancy'!VZ$5:VZ23,OccupancyUnits,$B16,OccupancyAddresses,$A16),IFERROR(VLOOKUP($A16&amp;"" ""&amp;$B16, FILTER(ARRAYFORMULA({OccupancyAddresses&amp;"" ""&amp; OccupancyUnits,'Tenant Occupancy'!VZ$5:VZ23}),INDEX(ARRAYFORMULA({OccupancyAdd"&amp;"resses&amp;"" ""&amp; OccupancyUnits,'Tenant Occupancy'!VZ$5:VZ23}),0,2)&lt;&gt;""""),2,FALSE),IF(VY13=TODAY(),""Today"",)))))"),"")</f>
        <v/>
      </c>
      <c r="VZ16" s="3" t="str">
        <f>IFERROR(__xludf.DUMMYFUNCTION("IF(ISBLANK($A16),, IF((ARRAYFORMULA(SUM(COUNTIFS(OccupancyAddresses,$A16,OccupancyUnits, $B16, 'Tenant Occupancy'!WA$5:WA23,{""&gt;0"",""Occupied"",""Late""}))))&gt;1,""Multiple Bookings"", IF(SUMIFS( 'Tenant Occupancy'!WA$5:WA23,OccupancyUnits,$B16,OccupancyAd"&amp;"dresses,$A16)&gt;0,SUMIFS('Tenant Occupancy'!WA$5:WA23,OccupancyUnits,$B16,OccupancyAddresses,$A16),IFERROR(VLOOKUP($A16&amp;"" ""&amp;$B16, FILTER(ARRAYFORMULA({OccupancyAddresses&amp;"" ""&amp; OccupancyUnits,'Tenant Occupancy'!WA$5:WA23}),INDEX(ARRAYFORMULA({OccupancyAdd"&amp;"resses&amp;"" ""&amp; OccupancyUnits,'Tenant Occupancy'!WA$5:WA23}),0,2)&lt;&gt;""""),2,FALSE),IF(VZ13=TODAY(),""Today"",)))))"),"")</f>
        <v/>
      </c>
      <c r="WA16" s="3" t="str">
        <f>IFERROR(__xludf.DUMMYFUNCTION("IF(ISBLANK($A16),, IF((ARRAYFORMULA(SUM(COUNTIFS(OccupancyAddresses,$A16,OccupancyUnits, $B16, 'Tenant Occupancy'!WB$5:WB23,{""&gt;0"",""Occupied"",""Late""}))))&gt;1,""Multiple Bookings"", IF(SUMIFS( 'Tenant Occupancy'!WB$5:WB23,OccupancyUnits,$B16,OccupancyAd"&amp;"dresses,$A16)&gt;0,SUMIFS('Tenant Occupancy'!WB$5:WB23,OccupancyUnits,$B16,OccupancyAddresses,$A16),IFERROR(VLOOKUP($A16&amp;"" ""&amp;$B16, FILTER(ARRAYFORMULA({OccupancyAddresses&amp;"" ""&amp; OccupancyUnits,'Tenant Occupancy'!WB$5:WB23}),INDEX(ARRAYFORMULA({OccupancyAdd"&amp;"resses&amp;"" ""&amp; OccupancyUnits,'Tenant Occupancy'!WB$5:WB23}),0,2)&lt;&gt;""""),2,FALSE),IF(WA13=TODAY(),""Today"",)))))"),"")</f>
        <v/>
      </c>
      <c r="WB16" s="3" t="str">
        <f>IFERROR(__xludf.DUMMYFUNCTION("IF(ISBLANK($A16),, IF((ARRAYFORMULA(SUM(COUNTIFS(OccupancyAddresses,$A16,OccupancyUnits, $B16, 'Tenant Occupancy'!WC$5:WC23,{""&gt;0"",""Occupied"",""Late""}))))&gt;1,""Multiple Bookings"", IF(SUMIFS( 'Tenant Occupancy'!WC$5:WC23,OccupancyUnits,$B16,OccupancyAd"&amp;"dresses,$A16)&gt;0,SUMIFS('Tenant Occupancy'!WC$5:WC23,OccupancyUnits,$B16,OccupancyAddresses,$A16),IFERROR(VLOOKUP($A16&amp;"" ""&amp;$B16, FILTER(ARRAYFORMULA({OccupancyAddresses&amp;"" ""&amp; OccupancyUnits,'Tenant Occupancy'!WC$5:WC23}),INDEX(ARRAYFORMULA({OccupancyAdd"&amp;"resses&amp;"" ""&amp; OccupancyUnits,'Tenant Occupancy'!WC$5:WC23}),0,2)&lt;&gt;""""),2,FALSE),IF(WB13=TODAY(),""Today"",)))))"),"")</f>
        <v/>
      </c>
      <c r="WC16" s="3" t="str">
        <f>IFERROR(__xludf.DUMMYFUNCTION("IF(ISBLANK($A16),, IF((ARRAYFORMULA(SUM(COUNTIFS(OccupancyAddresses,$A16,OccupancyUnits, $B16, 'Tenant Occupancy'!WD$5:WD23,{""&gt;0"",""Occupied"",""Late""}))))&gt;1,""Multiple Bookings"", IF(SUMIFS( 'Tenant Occupancy'!WD$5:WD23,OccupancyUnits,$B16,OccupancyAd"&amp;"dresses,$A16)&gt;0,SUMIFS('Tenant Occupancy'!WD$5:WD23,OccupancyUnits,$B16,OccupancyAddresses,$A16),IFERROR(VLOOKUP($A16&amp;"" ""&amp;$B16, FILTER(ARRAYFORMULA({OccupancyAddresses&amp;"" ""&amp; OccupancyUnits,'Tenant Occupancy'!WD$5:WD23}),INDEX(ARRAYFORMULA({OccupancyAdd"&amp;"resses&amp;"" ""&amp; OccupancyUnits,'Tenant Occupancy'!WD$5:WD23}),0,2)&lt;&gt;""""),2,FALSE),IF(WC13=TODAY(),""Today"",)))))"),"")</f>
        <v/>
      </c>
      <c r="WD16" s="3" t="str">
        <f>IFERROR(__xludf.DUMMYFUNCTION("IF(ISBLANK($A16),, IF((ARRAYFORMULA(SUM(COUNTIFS(OccupancyAddresses,$A16,OccupancyUnits, $B16, 'Tenant Occupancy'!WE$5:WE23,{""&gt;0"",""Occupied"",""Late""}))))&gt;1,""Multiple Bookings"", IF(SUMIFS( 'Tenant Occupancy'!WE$5:WE23,OccupancyUnits,$B16,OccupancyAd"&amp;"dresses,$A16)&gt;0,SUMIFS('Tenant Occupancy'!WE$5:WE23,OccupancyUnits,$B16,OccupancyAddresses,$A16),IFERROR(VLOOKUP($A16&amp;"" ""&amp;$B16, FILTER(ARRAYFORMULA({OccupancyAddresses&amp;"" ""&amp; OccupancyUnits,'Tenant Occupancy'!WE$5:WE23}),INDEX(ARRAYFORMULA({OccupancyAdd"&amp;"resses&amp;"" ""&amp; OccupancyUnits,'Tenant Occupancy'!WE$5:WE23}),0,2)&lt;&gt;""""),2,FALSE),IF(WD13=TODAY(),""Today"",)))))"),"")</f>
        <v/>
      </c>
      <c r="WE16" s="3" t="str">
        <f>IFERROR(__xludf.DUMMYFUNCTION("IF(ISBLANK($A16),, IF((ARRAYFORMULA(SUM(COUNTIFS(OccupancyAddresses,$A16,OccupancyUnits, $B16, 'Tenant Occupancy'!WF$5:WF23,{""&gt;0"",""Occupied"",""Late""}))))&gt;1,""Multiple Bookings"", IF(SUMIFS( 'Tenant Occupancy'!WF$5:WF23,OccupancyUnits,$B16,OccupancyAd"&amp;"dresses,$A16)&gt;0,SUMIFS('Tenant Occupancy'!WF$5:WF23,OccupancyUnits,$B16,OccupancyAddresses,$A16),IFERROR(VLOOKUP($A16&amp;"" ""&amp;$B16, FILTER(ARRAYFORMULA({OccupancyAddresses&amp;"" ""&amp; OccupancyUnits,'Tenant Occupancy'!WF$5:WF23}),INDEX(ARRAYFORMULA({OccupancyAdd"&amp;"resses&amp;"" ""&amp; OccupancyUnits,'Tenant Occupancy'!WF$5:WF23}),0,2)&lt;&gt;""""),2,FALSE),IF(WE13=TODAY(),""Today"",)))))"),"")</f>
        <v/>
      </c>
      <c r="WF16" s="3" t="str">
        <f>IFERROR(__xludf.DUMMYFUNCTION("IF(ISBLANK($A16),, IF((ARRAYFORMULA(SUM(COUNTIFS(OccupancyAddresses,$A16,OccupancyUnits, $B16, 'Tenant Occupancy'!WG$5:WG23,{""&gt;0"",""Occupied"",""Late""}))))&gt;1,""Multiple Bookings"", IF(SUMIFS( 'Tenant Occupancy'!WG$5:WG23,OccupancyUnits,$B16,OccupancyAd"&amp;"dresses,$A16)&gt;0,SUMIFS('Tenant Occupancy'!WG$5:WG23,OccupancyUnits,$B16,OccupancyAddresses,$A16),IFERROR(VLOOKUP($A16&amp;"" ""&amp;$B16, FILTER(ARRAYFORMULA({OccupancyAddresses&amp;"" ""&amp; OccupancyUnits,'Tenant Occupancy'!WG$5:WG23}),INDEX(ARRAYFORMULA({OccupancyAdd"&amp;"resses&amp;"" ""&amp; OccupancyUnits,'Tenant Occupancy'!WG$5:WG23}),0,2)&lt;&gt;""""),2,FALSE),IF(WF13=TODAY(),""Today"",)))))"),"")</f>
        <v/>
      </c>
      <c r="WG16" s="3" t="str">
        <f>IFERROR(__xludf.DUMMYFUNCTION("IF(ISBLANK($A16),, IF((ARRAYFORMULA(SUM(COUNTIFS(OccupancyAddresses,$A16,OccupancyUnits, $B16, 'Tenant Occupancy'!WH$5:WH23,{""&gt;0"",""Occupied"",""Late""}))))&gt;1,""Multiple Bookings"", IF(SUMIFS( 'Tenant Occupancy'!WH$5:WH23,OccupancyUnits,$B16,OccupancyAd"&amp;"dresses,$A16)&gt;0,SUMIFS('Tenant Occupancy'!WH$5:WH23,OccupancyUnits,$B16,OccupancyAddresses,$A16),IFERROR(VLOOKUP($A16&amp;"" ""&amp;$B16, FILTER(ARRAYFORMULA({OccupancyAddresses&amp;"" ""&amp; OccupancyUnits,'Tenant Occupancy'!WH$5:WH23}),INDEX(ARRAYFORMULA({OccupancyAdd"&amp;"resses&amp;"" ""&amp; OccupancyUnits,'Tenant Occupancy'!WH$5:WH23}),0,2)&lt;&gt;""""),2,FALSE),IF(WG13=TODAY(),""Today"",)))))"),"")</f>
        <v/>
      </c>
      <c r="WH16" s="3" t="str">
        <f>IFERROR(__xludf.DUMMYFUNCTION("IF(ISBLANK($A16),, IF((ARRAYFORMULA(SUM(COUNTIFS(OccupancyAddresses,$A16,OccupancyUnits, $B16, 'Tenant Occupancy'!WI$5:WI23,{""&gt;0"",""Occupied"",""Late""}))))&gt;1,""Multiple Bookings"", IF(SUMIFS( 'Tenant Occupancy'!WI$5:WI23,OccupancyUnits,$B16,OccupancyAd"&amp;"dresses,$A16)&gt;0,SUMIFS('Tenant Occupancy'!WI$5:WI23,OccupancyUnits,$B16,OccupancyAddresses,$A16),IFERROR(VLOOKUP($A16&amp;"" ""&amp;$B16, FILTER(ARRAYFORMULA({OccupancyAddresses&amp;"" ""&amp; OccupancyUnits,'Tenant Occupancy'!WI$5:WI23}),INDEX(ARRAYFORMULA({OccupancyAdd"&amp;"resses&amp;"" ""&amp; OccupancyUnits,'Tenant Occupancy'!WI$5:WI23}),0,2)&lt;&gt;""""),2,FALSE),IF(WH13=TODAY(),""Today"",)))))"),"")</f>
        <v/>
      </c>
      <c r="WI16" s="3" t="str">
        <f>IFERROR(__xludf.DUMMYFUNCTION("IF(ISBLANK($A16),, IF((ARRAYFORMULA(SUM(COUNTIFS(OccupancyAddresses,$A16,OccupancyUnits, $B16, 'Tenant Occupancy'!WJ$5:WJ23,{""&gt;0"",""Occupied"",""Late""}))))&gt;1,""Multiple Bookings"", IF(SUMIFS( 'Tenant Occupancy'!WJ$5:WJ23,OccupancyUnits,$B16,OccupancyAd"&amp;"dresses,$A16)&gt;0,SUMIFS('Tenant Occupancy'!WJ$5:WJ23,OccupancyUnits,$B16,OccupancyAddresses,$A16),IFERROR(VLOOKUP($A16&amp;"" ""&amp;$B16, FILTER(ARRAYFORMULA({OccupancyAddresses&amp;"" ""&amp; OccupancyUnits,'Tenant Occupancy'!WJ$5:WJ23}),INDEX(ARRAYFORMULA({OccupancyAdd"&amp;"resses&amp;"" ""&amp; OccupancyUnits,'Tenant Occupancy'!WJ$5:WJ23}),0,2)&lt;&gt;""""),2,FALSE),IF(WI13=TODAY(),""Today"",)))))"),"")</f>
        <v/>
      </c>
      <c r="WJ16" s="3" t="str">
        <f>IFERROR(__xludf.DUMMYFUNCTION("IF(ISBLANK($A16),, IF((ARRAYFORMULA(SUM(COUNTIFS(OccupancyAddresses,$A16,OccupancyUnits, $B16, 'Tenant Occupancy'!WK$5:WK23,{""&gt;0"",""Occupied"",""Late""}))))&gt;1,""Multiple Bookings"", IF(SUMIFS( 'Tenant Occupancy'!WK$5:WK23,OccupancyUnits,$B16,OccupancyAd"&amp;"dresses,$A16)&gt;0,SUMIFS('Tenant Occupancy'!WK$5:WK23,OccupancyUnits,$B16,OccupancyAddresses,$A16),IFERROR(VLOOKUP($A16&amp;"" ""&amp;$B16, FILTER(ARRAYFORMULA({OccupancyAddresses&amp;"" ""&amp; OccupancyUnits,'Tenant Occupancy'!WK$5:WK23}),INDEX(ARRAYFORMULA({OccupancyAdd"&amp;"resses&amp;"" ""&amp; OccupancyUnits,'Tenant Occupancy'!WK$5:WK23}),0,2)&lt;&gt;""""),2,FALSE),IF(WJ13=TODAY(),""Today"",)))))"),"")</f>
        <v/>
      </c>
      <c r="WK16" s="3" t="str">
        <f>IFERROR(__xludf.DUMMYFUNCTION("IF(ISBLANK($A16),, IF((ARRAYFORMULA(SUM(COUNTIFS(OccupancyAddresses,$A16,OccupancyUnits, $B16, 'Tenant Occupancy'!WL$5:WL23,{""&gt;0"",""Occupied"",""Late""}))))&gt;1,""Multiple Bookings"", IF(SUMIFS( 'Tenant Occupancy'!WL$5:WL23,OccupancyUnits,$B16,OccupancyAd"&amp;"dresses,$A16)&gt;0,SUMIFS('Tenant Occupancy'!WL$5:WL23,OccupancyUnits,$B16,OccupancyAddresses,$A16),IFERROR(VLOOKUP($A16&amp;"" ""&amp;$B16, FILTER(ARRAYFORMULA({OccupancyAddresses&amp;"" ""&amp; OccupancyUnits,'Tenant Occupancy'!WL$5:WL23}),INDEX(ARRAYFORMULA({OccupancyAdd"&amp;"resses&amp;"" ""&amp; OccupancyUnits,'Tenant Occupancy'!WL$5:WL23}),0,2)&lt;&gt;""""),2,FALSE),IF(WK13=TODAY(),""Today"",)))))"),"")</f>
        <v/>
      </c>
      <c r="WL16" s="3" t="str">
        <f>IFERROR(__xludf.DUMMYFUNCTION("IF(ISBLANK($A16),, IF((ARRAYFORMULA(SUM(COUNTIFS(OccupancyAddresses,$A16,OccupancyUnits, $B16, 'Tenant Occupancy'!WM$5:WM23,{""&gt;0"",""Occupied"",""Late""}))))&gt;1,""Multiple Bookings"", IF(SUMIFS( 'Tenant Occupancy'!WM$5:WM23,OccupancyUnits,$B16,OccupancyAd"&amp;"dresses,$A16)&gt;0,SUMIFS('Tenant Occupancy'!WM$5:WM23,OccupancyUnits,$B16,OccupancyAddresses,$A16),IFERROR(VLOOKUP($A16&amp;"" ""&amp;$B16, FILTER(ARRAYFORMULA({OccupancyAddresses&amp;"" ""&amp; OccupancyUnits,'Tenant Occupancy'!WM$5:WM23}),INDEX(ARRAYFORMULA({OccupancyAdd"&amp;"resses&amp;"" ""&amp; OccupancyUnits,'Tenant Occupancy'!WM$5:WM23}),0,2)&lt;&gt;""""),2,FALSE),IF(WL13=TODAY(),""Today"",)))))"),"")</f>
        <v/>
      </c>
      <c r="WM16" s="3" t="str">
        <f>IFERROR(__xludf.DUMMYFUNCTION("IF(ISBLANK($A16),, IF((ARRAYFORMULA(SUM(COUNTIFS(OccupancyAddresses,$A16,OccupancyUnits, $B16, 'Tenant Occupancy'!WN$5:WN23,{""&gt;0"",""Occupied"",""Late""}))))&gt;1,""Multiple Bookings"", IF(SUMIFS( 'Tenant Occupancy'!WN$5:WN23,OccupancyUnits,$B16,OccupancyAd"&amp;"dresses,$A16)&gt;0,SUMIFS('Tenant Occupancy'!WN$5:WN23,OccupancyUnits,$B16,OccupancyAddresses,$A16),IFERROR(VLOOKUP($A16&amp;"" ""&amp;$B16, FILTER(ARRAYFORMULA({OccupancyAddresses&amp;"" ""&amp; OccupancyUnits,'Tenant Occupancy'!WN$5:WN23}),INDEX(ARRAYFORMULA({OccupancyAdd"&amp;"resses&amp;"" ""&amp; OccupancyUnits,'Tenant Occupancy'!WN$5:WN23}),0,2)&lt;&gt;""""),2,FALSE),IF(WM13=TODAY(),""Today"",)))))"),"")</f>
        <v/>
      </c>
      <c r="WN16" s="3" t="str">
        <f>IFERROR(__xludf.DUMMYFUNCTION("IF(ISBLANK($A16),, IF((ARRAYFORMULA(SUM(COUNTIFS(OccupancyAddresses,$A16,OccupancyUnits, $B16, 'Tenant Occupancy'!WO$5:WO23,{""&gt;0"",""Occupied"",""Late""}))))&gt;1,""Multiple Bookings"", IF(SUMIFS( 'Tenant Occupancy'!WO$5:WO23,OccupancyUnits,$B16,OccupancyAd"&amp;"dresses,$A16)&gt;0,SUMIFS('Tenant Occupancy'!WO$5:WO23,OccupancyUnits,$B16,OccupancyAddresses,$A16),IFERROR(VLOOKUP($A16&amp;"" ""&amp;$B16, FILTER(ARRAYFORMULA({OccupancyAddresses&amp;"" ""&amp; OccupancyUnits,'Tenant Occupancy'!WO$5:WO23}),INDEX(ARRAYFORMULA({OccupancyAdd"&amp;"resses&amp;"" ""&amp; OccupancyUnits,'Tenant Occupancy'!WO$5:WO23}),0,2)&lt;&gt;""""),2,FALSE),IF(WN13=TODAY(),""Today"",)))))"),"")</f>
        <v/>
      </c>
      <c r="WO16" s="3" t="str">
        <f>IFERROR(__xludf.DUMMYFUNCTION("IF(ISBLANK($A16),, IF((ARRAYFORMULA(SUM(COUNTIFS(OccupancyAddresses,$A16,OccupancyUnits, $B16, 'Tenant Occupancy'!WP$5:WP23,{""&gt;0"",""Occupied"",""Late""}))))&gt;1,""Multiple Bookings"", IF(SUMIFS( 'Tenant Occupancy'!WP$5:WP23,OccupancyUnits,$B16,OccupancyAd"&amp;"dresses,$A16)&gt;0,SUMIFS('Tenant Occupancy'!WP$5:WP23,OccupancyUnits,$B16,OccupancyAddresses,$A16),IFERROR(VLOOKUP($A16&amp;"" ""&amp;$B16, FILTER(ARRAYFORMULA({OccupancyAddresses&amp;"" ""&amp; OccupancyUnits,'Tenant Occupancy'!WP$5:WP23}),INDEX(ARRAYFORMULA({OccupancyAdd"&amp;"resses&amp;"" ""&amp; OccupancyUnits,'Tenant Occupancy'!WP$5:WP23}),0,2)&lt;&gt;""""),2,FALSE),IF(WO13=TODAY(),""Today"",)))))"),"")</f>
        <v/>
      </c>
      <c r="WP16" s="3" t="str">
        <f>IFERROR(__xludf.DUMMYFUNCTION("IF(ISBLANK($A16),, IF((ARRAYFORMULA(SUM(COUNTIFS(OccupancyAddresses,$A16,OccupancyUnits, $B16, 'Tenant Occupancy'!WQ$5:WQ23,{""&gt;0"",""Occupied"",""Late""}))))&gt;1,""Multiple Bookings"", IF(SUMIFS( 'Tenant Occupancy'!WQ$5:WQ23,OccupancyUnits,$B16,OccupancyAd"&amp;"dresses,$A16)&gt;0,SUMIFS('Tenant Occupancy'!WQ$5:WQ23,OccupancyUnits,$B16,OccupancyAddresses,$A16),IFERROR(VLOOKUP($A16&amp;"" ""&amp;$B16, FILTER(ARRAYFORMULA({OccupancyAddresses&amp;"" ""&amp; OccupancyUnits,'Tenant Occupancy'!WQ$5:WQ23}),INDEX(ARRAYFORMULA({OccupancyAdd"&amp;"resses&amp;"" ""&amp; OccupancyUnits,'Tenant Occupancy'!WQ$5:WQ23}),0,2)&lt;&gt;""""),2,FALSE),IF(WP13=TODAY(),""Today"",)))))"),"")</f>
        <v/>
      </c>
      <c r="WQ16" s="3" t="str">
        <f>IFERROR(__xludf.DUMMYFUNCTION("IF(ISBLANK($A16),, IF((ARRAYFORMULA(SUM(COUNTIFS(OccupancyAddresses,$A16,OccupancyUnits, $B16, 'Tenant Occupancy'!WR$5:WR23,{""&gt;0"",""Occupied"",""Late""}))))&gt;1,""Multiple Bookings"", IF(SUMIFS( 'Tenant Occupancy'!WR$5:WR23,OccupancyUnits,$B16,OccupancyAd"&amp;"dresses,$A16)&gt;0,SUMIFS('Tenant Occupancy'!WR$5:WR23,OccupancyUnits,$B16,OccupancyAddresses,$A16),IFERROR(VLOOKUP($A16&amp;"" ""&amp;$B16, FILTER(ARRAYFORMULA({OccupancyAddresses&amp;"" ""&amp; OccupancyUnits,'Tenant Occupancy'!WR$5:WR23}),INDEX(ARRAYFORMULA({OccupancyAdd"&amp;"resses&amp;"" ""&amp; OccupancyUnits,'Tenant Occupancy'!WR$5:WR23}),0,2)&lt;&gt;""""),2,FALSE),IF(WQ13=TODAY(),""Today"",)))))"),"")</f>
        <v/>
      </c>
      <c r="WR16" s="3" t="str">
        <f>IFERROR(__xludf.DUMMYFUNCTION("IF(ISBLANK($A16),, IF((ARRAYFORMULA(SUM(COUNTIFS(OccupancyAddresses,$A16,OccupancyUnits, $B16, 'Tenant Occupancy'!WS$5:WS23,{""&gt;0"",""Occupied"",""Late""}))))&gt;1,""Multiple Bookings"", IF(SUMIFS( 'Tenant Occupancy'!WS$5:WS23,OccupancyUnits,$B16,OccupancyAd"&amp;"dresses,$A16)&gt;0,SUMIFS('Tenant Occupancy'!WS$5:WS23,OccupancyUnits,$B16,OccupancyAddresses,$A16),IFERROR(VLOOKUP($A16&amp;"" ""&amp;$B16, FILTER(ARRAYFORMULA({OccupancyAddresses&amp;"" ""&amp; OccupancyUnits,'Tenant Occupancy'!WS$5:WS23}),INDEX(ARRAYFORMULA({OccupancyAdd"&amp;"resses&amp;"" ""&amp; OccupancyUnits,'Tenant Occupancy'!WS$5:WS23}),0,2)&lt;&gt;""""),2,FALSE),IF(WR13=TODAY(),""Today"",)))))"),"")</f>
        <v/>
      </c>
      <c r="WS16" s="3" t="str">
        <f>IFERROR(__xludf.DUMMYFUNCTION("IF(ISBLANK($A16),, IF((ARRAYFORMULA(SUM(COUNTIFS(OccupancyAddresses,$A16,OccupancyUnits, $B16, 'Tenant Occupancy'!WT$5:WT23,{""&gt;0"",""Occupied"",""Late""}))))&gt;1,""Multiple Bookings"", IF(SUMIFS( 'Tenant Occupancy'!WT$5:WT23,OccupancyUnits,$B16,OccupancyAd"&amp;"dresses,$A16)&gt;0,SUMIFS('Tenant Occupancy'!WT$5:WT23,OccupancyUnits,$B16,OccupancyAddresses,$A16),IFERROR(VLOOKUP($A16&amp;"" ""&amp;$B16, FILTER(ARRAYFORMULA({OccupancyAddresses&amp;"" ""&amp; OccupancyUnits,'Tenant Occupancy'!WT$5:WT23}),INDEX(ARRAYFORMULA({OccupancyAdd"&amp;"resses&amp;"" ""&amp; OccupancyUnits,'Tenant Occupancy'!WT$5:WT23}),0,2)&lt;&gt;""""),2,FALSE),IF(WS13=TODAY(),""Today"",)))))"),"")</f>
        <v/>
      </c>
      <c r="WT16" s="3" t="str">
        <f>IFERROR(__xludf.DUMMYFUNCTION("IF(ISBLANK($A16),, IF((ARRAYFORMULA(SUM(COUNTIFS(OccupancyAddresses,$A16,OccupancyUnits, $B16, 'Tenant Occupancy'!WU$5:WU23,{""&gt;0"",""Occupied"",""Late""}))))&gt;1,""Multiple Bookings"", IF(SUMIFS( 'Tenant Occupancy'!WU$5:WU23,OccupancyUnits,$B16,OccupancyAd"&amp;"dresses,$A16)&gt;0,SUMIFS('Tenant Occupancy'!WU$5:WU23,OccupancyUnits,$B16,OccupancyAddresses,$A16),IFERROR(VLOOKUP($A16&amp;"" ""&amp;$B16, FILTER(ARRAYFORMULA({OccupancyAddresses&amp;"" ""&amp; OccupancyUnits,'Tenant Occupancy'!WU$5:WU23}),INDEX(ARRAYFORMULA({OccupancyAdd"&amp;"resses&amp;"" ""&amp; OccupancyUnits,'Tenant Occupancy'!WU$5:WU23}),0,2)&lt;&gt;""""),2,FALSE),IF(WT13=TODAY(),""Today"",)))))"),"")</f>
        <v/>
      </c>
      <c r="WU16" s="3" t="str">
        <f>IFERROR(__xludf.DUMMYFUNCTION("IF(ISBLANK($A16),, IF((ARRAYFORMULA(SUM(COUNTIFS(OccupancyAddresses,$A16,OccupancyUnits, $B16, 'Tenant Occupancy'!WV$5:WV23,{""&gt;0"",""Occupied"",""Late""}))))&gt;1,""Multiple Bookings"", IF(SUMIFS( 'Tenant Occupancy'!WV$5:WV23,OccupancyUnits,$B16,OccupancyAd"&amp;"dresses,$A16)&gt;0,SUMIFS('Tenant Occupancy'!WV$5:WV23,OccupancyUnits,$B16,OccupancyAddresses,$A16),IFERROR(VLOOKUP($A16&amp;"" ""&amp;$B16, FILTER(ARRAYFORMULA({OccupancyAddresses&amp;"" ""&amp; OccupancyUnits,'Tenant Occupancy'!WV$5:WV23}),INDEX(ARRAYFORMULA({OccupancyAdd"&amp;"resses&amp;"" ""&amp; OccupancyUnits,'Tenant Occupancy'!WV$5:WV23}),0,2)&lt;&gt;""""),2,FALSE),IF(WU13=TODAY(),""Today"",)))))"),"")</f>
        <v/>
      </c>
      <c r="WV16" s="3" t="str">
        <f>IFERROR(__xludf.DUMMYFUNCTION("IF(ISBLANK($A16),, IF((ARRAYFORMULA(SUM(COUNTIFS(OccupancyAddresses,$A16,OccupancyUnits, $B16, 'Tenant Occupancy'!WW$5:WW23,{""&gt;0"",""Occupied"",""Late""}))))&gt;1,""Multiple Bookings"", IF(SUMIFS( 'Tenant Occupancy'!WW$5:WW23,OccupancyUnits,$B16,OccupancyAd"&amp;"dresses,$A16)&gt;0,SUMIFS('Tenant Occupancy'!WW$5:WW23,OccupancyUnits,$B16,OccupancyAddresses,$A16),IFERROR(VLOOKUP($A16&amp;"" ""&amp;$B16, FILTER(ARRAYFORMULA({OccupancyAddresses&amp;"" ""&amp; OccupancyUnits,'Tenant Occupancy'!WW$5:WW23}),INDEX(ARRAYFORMULA({OccupancyAdd"&amp;"resses&amp;"" ""&amp; OccupancyUnits,'Tenant Occupancy'!WW$5:WW23}),0,2)&lt;&gt;""""),2,FALSE),IF(WV13=TODAY(),""Today"",)))))"),"")</f>
        <v/>
      </c>
      <c r="WW16" s="3" t="str">
        <f>IFERROR(__xludf.DUMMYFUNCTION("IF(ISBLANK($A16),, IF((ARRAYFORMULA(SUM(COUNTIFS(OccupancyAddresses,$A16,OccupancyUnits, $B16, 'Tenant Occupancy'!WX$5:WX23,{""&gt;0"",""Occupied"",""Late""}))))&gt;1,""Multiple Bookings"", IF(SUMIFS( 'Tenant Occupancy'!WX$5:WX23,OccupancyUnits,$B16,OccupancyAd"&amp;"dresses,$A16)&gt;0,SUMIFS('Tenant Occupancy'!WX$5:WX23,OccupancyUnits,$B16,OccupancyAddresses,$A16),IFERROR(VLOOKUP($A16&amp;"" ""&amp;$B16, FILTER(ARRAYFORMULA({OccupancyAddresses&amp;"" ""&amp; OccupancyUnits,'Tenant Occupancy'!WX$5:WX23}),INDEX(ARRAYFORMULA({OccupancyAdd"&amp;"resses&amp;"" ""&amp; OccupancyUnits,'Tenant Occupancy'!WX$5:WX23}),0,2)&lt;&gt;""""),2,FALSE),IF(WW13=TODAY(),""Today"",)))))"),"")</f>
        <v/>
      </c>
      <c r="WX16" s="3" t="str">
        <f>IFERROR(__xludf.DUMMYFUNCTION("IF(ISBLANK($A16),, IF((ARRAYFORMULA(SUM(COUNTIFS(OccupancyAddresses,$A16,OccupancyUnits, $B16, 'Tenant Occupancy'!WY$5:WY23,{""&gt;0"",""Occupied"",""Late""}))))&gt;1,""Multiple Bookings"", IF(SUMIFS( 'Tenant Occupancy'!WY$5:WY23,OccupancyUnits,$B16,OccupancyAd"&amp;"dresses,$A16)&gt;0,SUMIFS('Tenant Occupancy'!WY$5:WY23,OccupancyUnits,$B16,OccupancyAddresses,$A16),IFERROR(VLOOKUP($A16&amp;"" ""&amp;$B16, FILTER(ARRAYFORMULA({OccupancyAddresses&amp;"" ""&amp; OccupancyUnits,'Tenant Occupancy'!WY$5:WY23}),INDEX(ARRAYFORMULA({OccupancyAdd"&amp;"resses&amp;"" ""&amp; OccupancyUnits,'Tenant Occupancy'!WY$5:WY23}),0,2)&lt;&gt;""""),2,FALSE),IF(WX13=TODAY(),""Today"",)))))"),"")</f>
        <v/>
      </c>
      <c r="WY16" s="3" t="str">
        <f>IFERROR(__xludf.DUMMYFUNCTION("IF(ISBLANK($A16),, IF((ARRAYFORMULA(SUM(COUNTIFS(OccupancyAddresses,$A16,OccupancyUnits, $B16, 'Tenant Occupancy'!WZ$5:WZ23,{""&gt;0"",""Occupied"",""Late""}))))&gt;1,""Multiple Bookings"", IF(SUMIFS( 'Tenant Occupancy'!WZ$5:WZ23,OccupancyUnits,$B16,OccupancyAd"&amp;"dresses,$A16)&gt;0,SUMIFS('Tenant Occupancy'!WZ$5:WZ23,OccupancyUnits,$B16,OccupancyAddresses,$A16),IFERROR(VLOOKUP($A16&amp;"" ""&amp;$B16, FILTER(ARRAYFORMULA({OccupancyAddresses&amp;"" ""&amp; OccupancyUnits,'Tenant Occupancy'!WZ$5:WZ23}),INDEX(ARRAYFORMULA({OccupancyAdd"&amp;"resses&amp;"" ""&amp; OccupancyUnits,'Tenant Occupancy'!WZ$5:WZ23}),0,2)&lt;&gt;""""),2,FALSE),IF(WY13=TODAY(),""Today"",)))))"),"")</f>
        <v/>
      </c>
      <c r="WZ16" s="3" t="str">
        <f>IFERROR(__xludf.DUMMYFUNCTION("IF(ISBLANK($A16),, IF((ARRAYFORMULA(SUM(COUNTIFS(OccupancyAddresses,$A16,OccupancyUnits, $B16, 'Tenant Occupancy'!XA$5:XA23,{""&gt;0"",""Occupied"",""Late""}))))&gt;1,""Multiple Bookings"", IF(SUMIFS( 'Tenant Occupancy'!XA$5:XA23,OccupancyUnits,$B16,OccupancyAd"&amp;"dresses,$A16)&gt;0,SUMIFS('Tenant Occupancy'!XA$5:XA23,OccupancyUnits,$B16,OccupancyAddresses,$A16),IFERROR(VLOOKUP($A16&amp;"" ""&amp;$B16, FILTER(ARRAYFORMULA({OccupancyAddresses&amp;"" ""&amp; OccupancyUnits,'Tenant Occupancy'!XA$5:XA23}),INDEX(ARRAYFORMULA({OccupancyAdd"&amp;"resses&amp;"" ""&amp; OccupancyUnits,'Tenant Occupancy'!XA$5:XA23}),0,2)&lt;&gt;""""),2,FALSE),IF(WZ13=TODAY(),""Today"",)))))"),"")</f>
        <v/>
      </c>
      <c r="XA16" s="3" t="str">
        <f>IFERROR(__xludf.DUMMYFUNCTION("IF(ISBLANK($A16),, IF((ARRAYFORMULA(SUM(COUNTIFS(OccupancyAddresses,$A16,OccupancyUnits, $B16, 'Tenant Occupancy'!XB$5:XB23,{""&gt;0"",""Occupied"",""Late""}))))&gt;1,""Multiple Bookings"", IF(SUMIFS( 'Tenant Occupancy'!XB$5:XB23,OccupancyUnits,$B16,OccupancyAd"&amp;"dresses,$A16)&gt;0,SUMIFS('Tenant Occupancy'!XB$5:XB23,OccupancyUnits,$B16,OccupancyAddresses,$A16),IFERROR(VLOOKUP($A16&amp;"" ""&amp;$B16, FILTER(ARRAYFORMULA({OccupancyAddresses&amp;"" ""&amp; OccupancyUnits,'Tenant Occupancy'!XB$5:XB23}),INDEX(ARRAYFORMULA({OccupancyAdd"&amp;"resses&amp;"" ""&amp; OccupancyUnits,'Tenant Occupancy'!XB$5:XB23}),0,2)&lt;&gt;""""),2,FALSE),IF(XA13=TODAY(),""Today"",)))))"),"")</f>
        <v/>
      </c>
      <c r="XB16" s="3" t="str">
        <f>IFERROR(__xludf.DUMMYFUNCTION("IF(ISBLANK($A16),, IF((ARRAYFORMULA(SUM(COUNTIFS(OccupancyAddresses,$A16,OccupancyUnits, $B16, 'Tenant Occupancy'!XC$5:XC23,{""&gt;0"",""Occupied"",""Late""}))))&gt;1,""Multiple Bookings"", IF(SUMIFS( 'Tenant Occupancy'!XC$5:XC23,OccupancyUnits,$B16,OccupancyAd"&amp;"dresses,$A16)&gt;0,SUMIFS('Tenant Occupancy'!XC$5:XC23,OccupancyUnits,$B16,OccupancyAddresses,$A16),IFERROR(VLOOKUP($A16&amp;"" ""&amp;$B16, FILTER(ARRAYFORMULA({OccupancyAddresses&amp;"" ""&amp; OccupancyUnits,'Tenant Occupancy'!XC$5:XC23}),INDEX(ARRAYFORMULA({OccupancyAdd"&amp;"resses&amp;"" ""&amp; OccupancyUnits,'Tenant Occupancy'!XC$5:XC23}),0,2)&lt;&gt;""""),2,FALSE),IF(XB13=TODAY(),""Today"",)))))"),"")</f>
        <v/>
      </c>
      <c r="XC16" s="3" t="str">
        <f>IFERROR(__xludf.DUMMYFUNCTION("IF(ISBLANK($A16),, IF((ARRAYFORMULA(SUM(COUNTIFS(OccupancyAddresses,$A16,OccupancyUnits, $B16, 'Tenant Occupancy'!XD$5:XD23,{""&gt;0"",""Occupied"",""Late""}))))&gt;1,""Multiple Bookings"", IF(SUMIFS( 'Tenant Occupancy'!XD$5:XD23,OccupancyUnits,$B16,OccupancyAd"&amp;"dresses,$A16)&gt;0,SUMIFS('Tenant Occupancy'!XD$5:XD23,OccupancyUnits,$B16,OccupancyAddresses,$A16),IFERROR(VLOOKUP($A16&amp;"" ""&amp;$B16, FILTER(ARRAYFORMULA({OccupancyAddresses&amp;"" ""&amp; OccupancyUnits,'Tenant Occupancy'!XD$5:XD23}),INDEX(ARRAYFORMULA({OccupancyAdd"&amp;"resses&amp;"" ""&amp; OccupancyUnits,'Tenant Occupancy'!XD$5:XD23}),0,2)&lt;&gt;""""),2,FALSE),IF(XC13=TODAY(),""Today"",)))))"),"")</f>
        <v/>
      </c>
      <c r="XD16" s="3" t="str">
        <f>IFERROR(__xludf.DUMMYFUNCTION("IF(ISBLANK($A16),, IF((ARRAYFORMULA(SUM(COUNTIFS(OccupancyAddresses,$A16,OccupancyUnits, $B16, 'Tenant Occupancy'!XE$5:XE23,{""&gt;0"",""Occupied"",""Late""}))))&gt;1,""Multiple Bookings"", IF(SUMIFS( 'Tenant Occupancy'!XE$5:XE23,OccupancyUnits,$B16,OccupancyAd"&amp;"dresses,$A16)&gt;0,SUMIFS('Tenant Occupancy'!XE$5:XE23,OccupancyUnits,$B16,OccupancyAddresses,$A16),IFERROR(VLOOKUP($A16&amp;"" ""&amp;$B16, FILTER(ARRAYFORMULA({OccupancyAddresses&amp;"" ""&amp; OccupancyUnits,'Tenant Occupancy'!XE$5:XE23}),INDEX(ARRAYFORMULA({OccupancyAdd"&amp;"resses&amp;"" ""&amp; OccupancyUnits,'Tenant Occupancy'!XE$5:XE23}),0,2)&lt;&gt;""""),2,FALSE),IF(XD13=TODAY(),""Today"",)))))"),"")</f>
        <v/>
      </c>
      <c r="XE16" s="3" t="str">
        <f>IFERROR(__xludf.DUMMYFUNCTION("IF(ISBLANK($A16),, IF((ARRAYFORMULA(SUM(COUNTIFS(OccupancyAddresses,$A16,OccupancyUnits, $B16, 'Tenant Occupancy'!XF$5:XF23,{""&gt;0"",""Occupied"",""Late""}))))&gt;1,""Multiple Bookings"", IF(SUMIFS( 'Tenant Occupancy'!XF$5:XF23,OccupancyUnits,$B16,OccupancyAd"&amp;"dresses,$A16)&gt;0,SUMIFS('Tenant Occupancy'!XF$5:XF23,OccupancyUnits,$B16,OccupancyAddresses,$A16),IFERROR(VLOOKUP($A16&amp;"" ""&amp;$B16, FILTER(ARRAYFORMULA({OccupancyAddresses&amp;"" ""&amp; OccupancyUnits,'Tenant Occupancy'!XF$5:XF23}),INDEX(ARRAYFORMULA({OccupancyAdd"&amp;"resses&amp;"" ""&amp; OccupancyUnits,'Tenant Occupancy'!XF$5:XF23}),0,2)&lt;&gt;""""),2,FALSE),IF(XE13=TODAY(),""Today"",)))))"),"")</f>
        <v/>
      </c>
      <c r="XF16" s="3" t="str">
        <f>IFERROR(__xludf.DUMMYFUNCTION("IF(ISBLANK($A16),, IF((ARRAYFORMULA(SUM(COUNTIFS(OccupancyAddresses,$A16,OccupancyUnits, $B16, 'Tenant Occupancy'!XG$5:XG23,{""&gt;0"",""Occupied"",""Late""}))))&gt;1,""Multiple Bookings"", IF(SUMIFS( 'Tenant Occupancy'!XG$5:XG23,OccupancyUnits,$B16,OccupancyAd"&amp;"dresses,$A16)&gt;0,SUMIFS('Tenant Occupancy'!XG$5:XG23,OccupancyUnits,$B16,OccupancyAddresses,$A16),IFERROR(VLOOKUP($A16&amp;"" ""&amp;$B16, FILTER(ARRAYFORMULA({OccupancyAddresses&amp;"" ""&amp; OccupancyUnits,'Tenant Occupancy'!XG$5:XG23}),INDEX(ARRAYFORMULA({OccupancyAdd"&amp;"resses&amp;"" ""&amp; OccupancyUnits,'Tenant Occupancy'!XG$5:XG23}),0,2)&lt;&gt;""""),2,FALSE),IF(XF13=TODAY(),""Today"",)))))"),"")</f>
        <v/>
      </c>
      <c r="XG16" s="3" t="str">
        <f>IFERROR(__xludf.DUMMYFUNCTION("IF(ISBLANK($A16),, IF((ARRAYFORMULA(SUM(COUNTIFS(OccupancyAddresses,$A16,OccupancyUnits, $B16, 'Tenant Occupancy'!XH$5:XH23,{""&gt;0"",""Occupied"",""Late""}))))&gt;1,""Multiple Bookings"", IF(SUMIFS( 'Tenant Occupancy'!XH$5:XH23,OccupancyUnits,$B16,OccupancyAd"&amp;"dresses,$A16)&gt;0,SUMIFS('Tenant Occupancy'!XH$5:XH23,OccupancyUnits,$B16,OccupancyAddresses,$A16),IFERROR(VLOOKUP($A16&amp;"" ""&amp;$B16, FILTER(ARRAYFORMULA({OccupancyAddresses&amp;"" ""&amp; OccupancyUnits,'Tenant Occupancy'!XH$5:XH23}),INDEX(ARRAYFORMULA({OccupancyAdd"&amp;"resses&amp;"" ""&amp; OccupancyUnits,'Tenant Occupancy'!XH$5:XH23}),0,2)&lt;&gt;""""),2,FALSE),IF(XG13=TODAY(),""Today"",)))))"),"")</f>
        <v/>
      </c>
      <c r="XH16" s="3" t="str">
        <f>IFERROR(__xludf.DUMMYFUNCTION("IF(ISBLANK($A16),, IF((ARRAYFORMULA(SUM(COUNTIFS(OccupancyAddresses,$A16,OccupancyUnits, $B16, 'Tenant Occupancy'!XI$5:XI23,{""&gt;0"",""Occupied"",""Late""}))))&gt;1,""Multiple Bookings"", IF(SUMIFS( 'Tenant Occupancy'!XI$5:XI23,OccupancyUnits,$B16,OccupancyAd"&amp;"dresses,$A16)&gt;0,SUMIFS('Tenant Occupancy'!XI$5:XI23,OccupancyUnits,$B16,OccupancyAddresses,$A16),IFERROR(VLOOKUP($A16&amp;"" ""&amp;$B16, FILTER(ARRAYFORMULA({OccupancyAddresses&amp;"" ""&amp; OccupancyUnits,'Tenant Occupancy'!XI$5:XI23}),INDEX(ARRAYFORMULA({OccupancyAdd"&amp;"resses&amp;"" ""&amp; OccupancyUnits,'Tenant Occupancy'!XI$5:XI23}),0,2)&lt;&gt;""""),2,FALSE),IF(XH13=TODAY(),""Today"",)))))"),"")</f>
        <v/>
      </c>
      <c r="XI16" s="3" t="str">
        <f>IFERROR(__xludf.DUMMYFUNCTION("IF(ISBLANK($A16),, IF((ARRAYFORMULA(SUM(COUNTIFS(OccupancyAddresses,$A16,OccupancyUnits, $B16, 'Tenant Occupancy'!XJ$5:XJ23,{""&gt;0"",""Occupied"",""Late""}))))&gt;1,""Multiple Bookings"", IF(SUMIFS( 'Tenant Occupancy'!XJ$5:XJ23,OccupancyUnits,$B16,OccupancyAd"&amp;"dresses,$A16)&gt;0,SUMIFS('Tenant Occupancy'!XJ$5:XJ23,OccupancyUnits,$B16,OccupancyAddresses,$A16),IFERROR(VLOOKUP($A16&amp;"" ""&amp;$B16, FILTER(ARRAYFORMULA({OccupancyAddresses&amp;"" ""&amp; OccupancyUnits,'Tenant Occupancy'!XJ$5:XJ23}),INDEX(ARRAYFORMULA({OccupancyAdd"&amp;"resses&amp;"" ""&amp; OccupancyUnits,'Tenant Occupancy'!XJ$5:XJ23}),0,2)&lt;&gt;""""),2,FALSE),IF(XI13=TODAY(),""Today"",)))))"),"")</f>
        <v/>
      </c>
      <c r="XJ16" s="3" t="str">
        <f>IFERROR(__xludf.DUMMYFUNCTION("IF(ISBLANK($A16),, IF((ARRAYFORMULA(SUM(COUNTIFS(OccupancyAddresses,$A16,OccupancyUnits, $B16, 'Tenant Occupancy'!XK$5:XK23,{""&gt;0"",""Occupied"",""Late""}))))&gt;1,""Multiple Bookings"", IF(SUMIFS( 'Tenant Occupancy'!XK$5:XK23,OccupancyUnits,$B16,OccupancyAd"&amp;"dresses,$A16)&gt;0,SUMIFS('Tenant Occupancy'!XK$5:XK23,OccupancyUnits,$B16,OccupancyAddresses,$A16),IFERROR(VLOOKUP($A16&amp;"" ""&amp;$B16, FILTER(ARRAYFORMULA({OccupancyAddresses&amp;"" ""&amp; OccupancyUnits,'Tenant Occupancy'!XK$5:XK23}),INDEX(ARRAYFORMULA({OccupancyAdd"&amp;"resses&amp;"" ""&amp; OccupancyUnits,'Tenant Occupancy'!XK$5:XK23}),0,2)&lt;&gt;""""),2,FALSE),IF(XJ13=TODAY(),""Today"",)))))"),"")</f>
        <v/>
      </c>
      <c r="XK16" s="3" t="str">
        <f>IFERROR(__xludf.DUMMYFUNCTION("IF(ISBLANK($A16),, IF((ARRAYFORMULA(SUM(COUNTIFS(OccupancyAddresses,$A16,OccupancyUnits, $B16, 'Tenant Occupancy'!XL$5:XL23,{""&gt;0"",""Occupied"",""Late""}))))&gt;1,""Multiple Bookings"", IF(SUMIFS( 'Tenant Occupancy'!XL$5:XL23,OccupancyUnits,$B16,OccupancyAd"&amp;"dresses,$A16)&gt;0,SUMIFS('Tenant Occupancy'!XL$5:XL23,OccupancyUnits,$B16,OccupancyAddresses,$A16),IFERROR(VLOOKUP($A16&amp;"" ""&amp;$B16, FILTER(ARRAYFORMULA({OccupancyAddresses&amp;"" ""&amp; OccupancyUnits,'Tenant Occupancy'!XL$5:XL23}),INDEX(ARRAYFORMULA({OccupancyAdd"&amp;"resses&amp;"" ""&amp; OccupancyUnits,'Tenant Occupancy'!XL$5:XL23}),0,2)&lt;&gt;""""),2,FALSE),IF(XK13=TODAY(),""Today"",)))))"),"")</f>
        <v/>
      </c>
      <c r="XL16" s="3" t="str">
        <f>IFERROR(__xludf.DUMMYFUNCTION("IF(ISBLANK($A16),, IF((ARRAYFORMULA(SUM(COUNTIFS(OccupancyAddresses,$A16,OccupancyUnits, $B16, 'Tenant Occupancy'!XM$5:XM23,{""&gt;0"",""Occupied"",""Late""}))))&gt;1,""Multiple Bookings"", IF(SUMIFS( 'Tenant Occupancy'!XM$5:XM23,OccupancyUnits,$B16,OccupancyAd"&amp;"dresses,$A16)&gt;0,SUMIFS('Tenant Occupancy'!XM$5:XM23,OccupancyUnits,$B16,OccupancyAddresses,$A16),IFERROR(VLOOKUP($A16&amp;"" ""&amp;$B16, FILTER(ARRAYFORMULA({OccupancyAddresses&amp;"" ""&amp; OccupancyUnits,'Tenant Occupancy'!XM$5:XM23}),INDEX(ARRAYFORMULA({OccupancyAdd"&amp;"resses&amp;"" ""&amp; OccupancyUnits,'Tenant Occupancy'!XM$5:XM23}),0,2)&lt;&gt;""""),2,FALSE),IF(XL13=TODAY(),""Today"",)))))"),"")</f>
        <v/>
      </c>
      <c r="XM16" s="3" t="str">
        <f>IFERROR(__xludf.DUMMYFUNCTION("IF(ISBLANK($A16),, IF((ARRAYFORMULA(SUM(COUNTIFS(OccupancyAddresses,$A16,OccupancyUnits, $B16, 'Tenant Occupancy'!XN$5:XN23,{""&gt;0"",""Occupied"",""Late""}))))&gt;1,""Multiple Bookings"", IF(SUMIFS( 'Tenant Occupancy'!XN$5:XN23,OccupancyUnits,$B16,OccupancyAd"&amp;"dresses,$A16)&gt;0,SUMIFS('Tenant Occupancy'!XN$5:XN23,OccupancyUnits,$B16,OccupancyAddresses,$A16),IFERROR(VLOOKUP($A16&amp;"" ""&amp;$B16, FILTER(ARRAYFORMULA({OccupancyAddresses&amp;"" ""&amp; OccupancyUnits,'Tenant Occupancy'!XN$5:XN23}),INDEX(ARRAYFORMULA({OccupancyAdd"&amp;"resses&amp;"" ""&amp; OccupancyUnits,'Tenant Occupancy'!XN$5:XN23}),0,2)&lt;&gt;""""),2,FALSE),IF(XM13=TODAY(),""Today"",)))))"),"")</f>
        <v/>
      </c>
      <c r="XN16" s="3" t="str">
        <f>IFERROR(__xludf.DUMMYFUNCTION("IF(ISBLANK($A16),, IF((ARRAYFORMULA(SUM(COUNTIFS(OccupancyAddresses,$A16,OccupancyUnits, $B16, 'Tenant Occupancy'!XO$5:XO23,{""&gt;0"",""Occupied"",""Late""}))))&gt;1,""Multiple Bookings"", IF(SUMIFS( 'Tenant Occupancy'!XO$5:XO23,OccupancyUnits,$B16,OccupancyAd"&amp;"dresses,$A16)&gt;0,SUMIFS('Tenant Occupancy'!XO$5:XO23,OccupancyUnits,$B16,OccupancyAddresses,$A16),IFERROR(VLOOKUP($A16&amp;"" ""&amp;$B16, FILTER(ARRAYFORMULA({OccupancyAddresses&amp;"" ""&amp; OccupancyUnits,'Tenant Occupancy'!XO$5:XO23}),INDEX(ARRAYFORMULA({OccupancyAdd"&amp;"resses&amp;"" ""&amp; OccupancyUnits,'Tenant Occupancy'!XO$5:XO23}),0,2)&lt;&gt;""""),2,FALSE),IF(XN13=TODAY(),""Today"",)))))"),"")</f>
        <v/>
      </c>
      <c r="XO16" s="3" t="str">
        <f>IFERROR(__xludf.DUMMYFUNCTION("IF(ISBLANK($A16),, IF((ARRAYFORMULA(SUM(COUNTIFS(OccupancyAddresses,$A16,OccupancyUnits, $B16, 'Tenant Occupancy'!XP$5:XP23,{""&gt;0"",""Occupied"",""Late""}))))&gt;1,""Multiple Bookings"", IF(SUMIFS( 'Tenant Occupancy'!XP$5:XP23,OccupancyUnits,$B16,OccupancyAd"&amp;"dresses,$A16)&gt;0,SUMIFS('Tenant Occupancy'!XP$5:XP23,OccupancyUnits,$B16,OccupancyAddresses,$A16),IFERROR(VLOOKUP($A16&amp;"" ""&amp;$B16, FILTER(ARRAYFORMULA({OccupancyAddresses&amp;"" ""&amp; OccupancyUnits,'Tenant Occupancy'!XP$5:XP23}),INDEX(ARRAYFORMULA({OccupancyAdd"&amp;"resses&amp;"" ""&amp; OccupancyUnits,'Tenant Occupancy'!XP$5:XP23}),0,2)&lt;&gt;""""),2,FALSE),IF(XO13=TODAY(),""Today"",)))))"),"")</f>
        <v/>
      </c>
      <c r="XP16" s="3" t="str">
        <f>IFERROR(__xludf.DUMMYFUNCTION("IF(ISBLANK($A16),, IF((ARRAYFORMULA(SUM(COUNTIFS(OccupancyAddresses,$A16,OccupancyUnits, $B16, 'Tenant Occupancy'!XQ$5:XQ23,{""&gt;0"",""Occupied"",""Late""}))))&gt;1,""Multiple Bookings"", IF(SUMIFS( 'Tenant Occupancy'!XQ$5:XQ23,OccupancyUnits,$B16,OccupancyAd"&amp;"dresses,$A16)&gt;0,SUMIFS('Tenant Occupancy'!XQ$5:XQ23,OccupancyUnits,$B16,OccupancyAddresses,$A16),IFERROR(VLOOKUP($A16&amp;"" ""&amp;$B16, FILTER(ARRAYFORMULA({OccupancyAddresses&amp;"" ""&amp; OccupancyUnits,'Tenant Occupancy'!XQ$5:XQ23}),INDEX(ARRAYFORMULA({OccupancyAdd"&amp;"resses&amp;"" ""&amp; OccupancyUnits,'Tenant Occupancy'!XQ$5:XQ23}),0,2)&lt;&gt;""""),2,FALSE),IF(XP13=TODAY(),""Today"",)))))"),"")</f>
        <v/>
      </c>
      <c r="XQ16" s="3" t="str">
        <f>IFERROR(__xludf.DUMMYFUNCTION("IF(ISBLANK($A16),, IF((ARRAYFORMULA(SUM(COUNTIFS(OccupancyAddresses,$A16,OccupancyUnits, $B16, 'Tenant Occupancy'!XR$5:XR23,{""&gt;0"",""Occupied"",""Late""}))))&gt;1,""Multiple Bookings"", IF(SUMIFS( 'Tenant Occupancy'!XR$5:XR23,OccupancyUnits,$B16,OccupancyAd"&amp;"dresses,$A16)&gt;0,SUMIFS('Tenant Occupancy'!XR$5:XR23,OccupancyUnits,$B16,OccupancyAddresses,$A16),IFERROR(VLOOKUP($A16&amp;"" ""&amp;$B16, FILTER(ARRAYFORMULA({OccupancyAddresses&amp;"" ""&amp; OccupancyUnits,'Tenant Occupancy'!XR$5:XR23}),INDEX(ARRAYFORMULA({OccupancyAdd"&amp;"resses&amp;"" ""&amp; OccupancyUnits,'Tenant Occupancy'!XR$5:XR23}),0,2)&lt;&gt;""""),2,FALSE),IF(XQ13=TODAY(),""Today"",)))))"),"")</f>
        <v/>
      </c>
      <c r="XR16" s="3" t="str">
        <f>IFERROR(__xludf.DUMMYFUNCTION("IF(ISBLANK($A16),, IF((ARRAYFORMULA(SUM(COUNTIFS(OccupancyAddresses,$A16,OccupancyUnits, $B16, 'Tenant Occupancy'!XS$5:XS23,{""&gt;0"",""Occupied"",""Late""}))))&gt;1,""Multiple Bookings"", IF(SUMIFS( 'Tenant Occupancy'!XS$5:XS23,OccupancyUnits,$B16,OccupancyAd"&amp;"dresses,$A16)&gt;0,SUMIFS('Tenant Occupancy'!XS$5:XS23,OccupancyUnits,$B16,OccupancyAddresses,$A16),IFERROR(VLOOKUP($A16&amp;"" ""&amp;$B16, FILTER(ARRAYFORMULA({OccupancyAddresses&amp;"" ""&amp; OccupancyUnits,'Tenant Occupancy'!XS$5:XS23}),INDEX(ARRAYFORMULA({OccupancyAdd"&amp;"resses&amp;"" ""&amp; OccupancyUnits,'Tenant Occupancy'!XS$5:XS23}),0,2)&lt;&gt;""""),2,FALSE),IF(XR13=TODAY(),""Today"",)))))"),"")</f>
        <v/>
      </c>
      <c r="XS16" s="3" t="str">
        <f>IFERROR(__xludf.DUMMYFUNCTION("IF(ISBLANK($A16),, IF((ARRAYFORMULA(SUM(COUNTIFS(OccupancyAddresses,$A16,OccupancyUnits, $B16, 'Tenant Occupancy'!XT$5:XT23,{""&gt;0"",""Occupied"",""Late""}))))&gt;1,""Multiple Bookings"", IF(SUMIFS( 'Tenant Occupancy'!XT$5:XT23,OccupancyUnits,$B16,OccupancyAd"&amp;"dresses,$A16)&gt;0,SUMIFS('Tenant Occupancy'!XT$5:XT23,OccupancyUnits,$B16,OccupancyAddresses,$A16),IFERROR(VLOOKUP($A16&amp;"" ""&amp;$B16, FILTER(ARRAYFORMULA({OccupancyAddresses&amp;"" ""&amp; OccupancyUnits,'Tenant Occupancy'!XT$5:XT23}),INDEX(ARRAYFORMULA({OccupancyAdd"&amp;"resses&amp;"" ""&amp; OccupancyUnits,'Tenant Occupancy'!XT$5:XT23}),0,2)&lt;&gt;""""),2,FALSE),IF(XS13=TODAY(),""Today"",)))))"),"")</f>
        <v/>
      </c>
      <c r="XT16" s="3" t="str">
        <f>IFERROR(__xludf.DUMMYFUNCTION("IF(ISBLANK($A16),, IF((ARRAYFORMULA(SUM(COUNTIFS(OccupancyAddresses,$A16,OccupancyUnits, $B16, 'Tenant Occupancy'!XU$5:XU23,{""&gt;0"",""Occupied"",""Late""}))))&gt;1,""Multiple Bookings"", IF(SUMIFS( 'Tenant Occupancy'!XU$5:XU23,OccupancyUnits,$B16,OccupancyAd"&amp;"dresses,$A16)&gt;0,SUMIFS('Tenant Occupancy'!XU$5:XU23,OccupancyUnits,$B16,OccupancyAddresses,$A16),IFERROR(VLOOKUP($A16&amp;"" ""&amp;$B16, FILTER(ARRAYFORMULA({OccupancyAddresses&amp;"" ""&amp; OccupancyUnits,'Tenant Occupancy'!XU$5:XU23}),INDEX(ARRAYFORMULA({OccupancyAdd"&amp;"resses&amp;"" ""&amp; OccupancyUnits,'Tenant Occupancy'!XU$5:XU23}),0,2)&lt;&gt;""""),2,FALSE),IF(XT13=TODAY(),""Today"",)))))"),"")</f>
        <v/>
      </c>
      <c r="XU16" s="3" t="str">
        <f>IFERROR(__xludf.DUMMYFUNCTION("IF(ISBLANK($A16),, IF((ARRAYFORMULA(SUM(COUNTIFS(OccupancyAddresses,$A16,OccupancyUnits, $B16, 'Tenant Occupancy'!XV$5:XV23,{""&gt;0"",""Occupied"",""Late""}))))&gt;1,""Multiple Bookings"", IF(SUMIFS( 'Tenant Occupancy'!XV$5:XV23,OccupancyUnits,$B16,OccupancyAd"&amp;"dresses,$A16)&gt;0,SUMIFS('Tenant Occupancy'!XV$5:XV23,OccupancyUnits,$B16,OccupancyAddresses,$A16),IFERROR(VLOOKUP($A16&amp;"" ""&amp;$B16, FILTER(ARRAYFORMULA({OccupancyAddresses&amp;"" ""&amp; OccupancyUnits,'Tenant Occupancy'!XV$5:XV23}),INDEX(ARRAYFORMULA({OccupancyAdd"&amp;"resses&amp;"" ""&amp; OccupancyUnits,'Tenant Occupancy'!XV$5:XV23}),0,2)&lt;&gt;""""),2,FALSE),IF(XU13=TODAY(),""Today"",)))))"),"")</f>
        <v/>
      </c>
      <c r="XV16" s="3" t="str">
        <f>IFERROR(__xludf.DUMMYFUNCTION("IF(ISBLANK($A16),, IF((ARRAYFORMULA(SUM(COUNTIFS(OccupancyAddresses,$A16,OccupancyUnits, $B16, 'Tenant Occupancy'!XW$5:XW23,{""&gt;0"",""Occupied"",""Late""}))))&gt;1,""Multiple Bookings"", IF(SUMIFS( 'Tenant Occupancy'!XW$5:XW23,OccupancyUnits,$B16,OccupancyAd"&amp;"dresses,$A16)&gt;0,SUMIFS('Tenant Occupancy'!XW$5:XW23,OccupancyUnits,$B16,OccupancyAddresses,$A16),IFERROR(VLOOKUP($A16&amp;"" ""&amp;$B16, FILTER(ARRAYFORMULA({OccupancyAddresses&amp;"" ""&amp; OccupancyUnits,'Tenant Occupancy'!XW$5:XW23}),INDEX(ARRAYFORMULA({OccupancyAdd"&amp;"resses&amp;"" ""&amp; OccupancyUnits,'Tenant Occupancy'!XW$5:XW23}),0,2)&lt;&gt;""""),2,FALSE),IF(XV13=TODAY(),""Today"",)))))"),"")</f>
        <v/>
      </c>
      <c r="XW16" s="3" t="str">
        <f>IFERROR(__xludf.DUMMYFUNCTION("IF(ISBLANK($A16),, IF((ARRAYFORMULA(SUM(COUNTIFS(OccupancyAddresses,$A16,OccupancyUnits, $B16, 'Tenant Occupancy'!XX$5:XX23,{""&gt;0"",""Occupied"",""Late""}))))&gt;1,""Multiple Bookings"", IF(SUMIFS( 'Tenant Occupancy'!XX$5:XX23,OccupancyUnits,$B16,OccupancyAd"&amp;"dresses,$A16)&gt;0,SUMIFS('Tenant Occupancy'!XX$5:XX23,OccupancyUnits,$B16,OccupancyAddresses,$A16),IFERROR(VLOOKUP($A16&amp;"" ""&amp;$B16, FILTER(ARRAYFORMULA({OccupancyAddresses&amp;"" ""&amp; OccupancyUnits,'Tenant Occupancy'!XX$5:XX23}),INDEX(ARRAYFORMULA({OccupancyAdd"&amp;"resses&amp;"" ""&amp; OccupancyUnits,'Tenant Occupancy'!XX$5:XX23}),0,2)&lt;&gt;""""),2,FALSE),IF(XW13=TODAY(),""Today"",)))))"),"")</f>
        <v/>
      </c>
      <c r="XX16" s="3" t="str">
        <f>IFERROR(__xludf.DUMMYFUNCTION("IF(ISBLANK($A16),, IF((ARRAYFORMULA(SUM(COUNTIFS(OccupancyAddresses,$A16,OccupancyUnits, $B16, 'Tenant Occupancy'!XY$5:XY23,{""&gt;0"",""Occupied"",""Late""}))))&gt;1,""Multiple Bookings"", IF(SUMIFS( 'Tenant Occupancy'!XY$5:XY23,OccupancyUnits,$B16,OccupancyAd"&amp;"dresses,$A16)&gt;0,SUMIFS('Tenant Occupancy'!XY$5:XY23,OccupancyUnits,$B16,OccupancyAddresses,$A16),IFERROR(VLOOKUP($A16&amp;"" ""&amp;$B16, FILTER(ARRAYFORMULA({OccupancyAddresses&amp;"" ""&amp; OccupancyUnits,'Tenant Occupancy'!XY$5:XY23}),INDEX(ARRAYFORMULA({OccupancyAdd"&amp;"resses&amp;"" ""&amp; OccupancyUnits,'Tenant Occupancy'!XY$5:XY23}),0,2)&lt;&gt;""""),2,FALSE),IF(XX13=TODAY(),""Today"",)))))"),"")</f>
        <v/>
      </c>
      <c r="XY16" s="3" t="str">
        <f>IFERROR(__xludf.DUMMYFUNCTION("IF(ISBLANK($A16),, IF((ARRAYFORMULA(SUM(COUNTIFS(OccupancyAddresses,$A16,OccupancyUnits, $B16, 'Tenant Occupancy'!XZ$5:XZ23,{""&gt;0"",""Occupied"",""Late""}))))&gt;1,""Multiple Bookings"", IF(SUMIFS( 'Tenant Occupancy'!XZ$5:XZ23,OccupancyUnits,$B16,OccupancyAd"&amp;"dresses,$A16)&gt;0,SUMIFS('Tenant Occupancy'!XZ$5:XZ23,OccupancyUnits,$B16,OccupancyAddresses,$A16),IFERROR(VLOOKUP($A16&amp;"" ""&amp;$B16, FILTER(ARRAYFORMULA({OccupancyAddresses&amp;"" ""&amp; OccupancyUnits,'Tenant Occupancy'!XZ$5:XZ23}),INDEX(ARRAYFORMULA({OccupancyAdd"&amp;"resses&amp;"" ""&amp; OccupancyUnits,'Tenant Occupancy'!XZ$5:XZ23}),0,2)&lt;&gt;""""),2,FALSE),IF(XY13=TODAY(),""Today"",)))))"),"")</f>
        <v/>
      </c>
      <c r="XZ16" s="3" t="str">
        <f>IFERROR(__xludf.DUMMYFUNCTION("IF(ISBLANK($A16),, IF((ARRAYFORMULA(SUM(COUNTIFS(OccupancyAddresses,$A16,OccupancyUnits, $B16, 'Tenant Occupancy'!YA$5:YA23,{""&gt;0"",""Occupied"",""Late""}))))&gt;1,""Multiple Bookings"", IF(SUMIFS( 'Tenant Occupancy'!YA$5:YA23,OccupancyUnits,$B16,OccupancyAd"&amp;"dresses,$A16)&gt;0,SUMIFS('Tenant Occupancy'!YA$5:YA23,OccupancyUnits,$B16,OccupancyAddresses,$A16),IFERROR(VLOOKUP($A16&amp;"" ""&amp;$B16, FILTER(ARRAYFORMULA({OccupancyAddresses&amp;"" ""&amp; OccupancyUnits,'Tenant Occupancy'!YA$5:YA23}),INDEX(ARRAYFORMULA({OccupancyAdd"&amp;"resses&amp;"" ""&amp; OccupancyUnits,'Tenant Occupancy'!YA$5:YA23}),0,2)&lt;&gt;""""),2,FALSE),IF(XZ13=TODAY(),""Today"",)))))"),"")</f>
        <v/>
      </c>
      <c r="YA16" s="3" t="str">
        <f>IFERROR(__xludf.DUMMYFUNCTION("IF(ISBLANK($A16),, IF((ARRAYFORMULA(SUM(COUNTIFS(OccupancyAddresses,$A16,OccupancyUnits, $B16, 'Tenant Occupancy'!YB$5:YB23,{""&gt;0"",""Occupied"",""Late""}))))&gt;1,""Multiple Bookings"", IF(SUMIFS( 'Tenant Occupancy'!YB$5:YB23,OccupancyUnits,$B16,OccupancyAd"&amp;"dresses,$A16)&gt;0,SUMIFS('Tenant Occupancy'!YB$5:YB23,OccupancyUnits,$B16,OccupancyAddresses,$A16),IFERROR(VLOOKUP($A16&amp;"" ""&amp;$B16, FILTER(ARRAYFORMULA({OccupancyAddresses&amp;"" ""&amp; OccupancyUnits,'Tenant Occupancy'!YB$5:YB23}),INDEX(ARRAYFORMULA({OccupancyAdd"&amp;"resses&amp;"" ""&amp; OccupancyUnits,'Tenant Occupancy'!YB$5:YB23}),0,2)&lt;&gt;""""),2,FALSE),IF(YA13=TODAY(),""Today"",)))))"),"")</f>
        <v/>
      </c>
      <c r="YB16" s="3" t="str">
        <f>IFERROR(__xludf.DUMMYFUNCTION("IF(ISBLANK($A16),, IF((ARRAYFORMULA(SUM(COUNTIFS(OccupancyAddresses,$A16,OccupancyUnits, $B16, 'Tenant Occupancy'!YC$5:YC23,{""&gt;0"",""Occupied"",""Late""}))))&gt;1,""Multiple Bookings"", IF(SUMIFS( 'Tenant Occupancy'!YC$5:YC23,OccupancyUnits,$B16,OccupancyAd"&amp;"dresses,$A16)&gt;0,SUMIFS('Tenant Occupancy'!YC$5:YC23,OccupancyUnits,$B16,OccupancyAddresses,$A16),IFERROR(VLOOKUP($A16&amp;"" ""&amp;$B16, FILTER(ARRAYFORMULA({OccupancyAddresses&amp;"" ""&amp; OccupancyUnits,'Tenant Occupancy'!YC$5:YC23}),INDEX(ARRAYFORMULA({OccupancyAdd"&amp;"resses&amp;"" ""&amp; OccupancyUnits,'Tenant Occupancy'!YC$5:YC23}),0,2)&lt;&gt;""""),2,FALSE),IF(YB13=TODAY(),""Today"",)))))"),"")</f>
        <v/>
      </c>
      <c r="YC16" s="3" t="str">
        <f>IFERROR(__xludf.DUMMYFUNCTION("IF(ISBLANK($A16),, IF((ARRAYFORMULA(SUM(COUNTIFS(OccupancyAddresses,$A16,OccupancyUnits, $B16, 'Tenant Occupancy'!YD$5:YD23,{""&gt;0"",""Occupied"",""Late""}))))&gt;1,""Multiple Bookings"", IF(SUMIFS( 'Tenant Occupancy'!YD$5:YD23,OccupancyUnits,$B16,OccupancyAd"&amp;"dresses,$A16)&gt;0,SUMIFS('Tenant Occupancy'!YD$5:YD23,OccupancyUnits,$B16,OccupancyAddresses,$A16),IFERROR(VLOOKUP($A16&amp;"" ""&amp;$B16, FILTER(ARRAYFORMULA({OccupancyAddresses&amp;"" ""&amp; OccupancyUnits,'Tenant Occupancy'!YD$5:YD23}),INDEX(ARRAYFORMULA({OccupancyAdd"&amp;"resses&amp;"" ""&amp; OccupancyUnits,'Tenant Occupancy'!YD$5:YD23}),0,2)&lt;&gt;""""),2,FALSE),IF(YC13=TODAY(),""Today"",)))))"),"")</f>
        <v/>
      </c>
      <c r="YD16" s="3" t="str">
        <f>IFERROR(__xludf.DUMMYFUNCTION("IF(ISBLANK($A16),, IF((ARRAYFORMULA(SUM(COUNTIFS(OccupancyAddresses,$A16,OccupancyUnits, $B16, 'Tenant Occupancy'!YE$5:YE23,{""&gt;0"",""Occupied"",""Late""}))))&gt;1,""Multiple Bookings"", IF(SUMIFS( 'Tenant Occupancy'!YE$5:YE23,OccupancyUnits,$B16,OccupancyAd"&amp;"dresses,$A16)&gt;0,SUMIFS('Tenant Occupancy'!YE$5:YE23,OccupancyUnits,$B16,OccupancyAddresses,$A16),IFERROR(VLOOKUP($A16&amp;"" ""&amp;$B16, FILTER(ARRAYFORMULA({OccupancyAddresses&amp;"" ""&amp; OccupancyUnits,'Tenant Occupancy'!YE$5:YE23}),INDEX(ARRAYFORMULA({OccupancyAdd"&amp;"resses&amp;"" ""&amp; OccupancyUnits,'Tenant Occupancy'!YE$5:YE23}),0,2)&lt;&gt;""""),2,FALSE),IF(YD13=TODAY(),""Today"",)))))"),"")</f>
        <v/>
      </c>
      <c r="YE16" s="3" t="str">
        <f>IFERROR(__xludf.DUMMYFUNCTION("IF(ISBLANK($A16),, IF((ARRAYFORMULA(SUM(COUNTIFS(OccupancyAddresses,$A16,OccupancyUnits, $B16, 'Tenant Occupancy'!YF$5:YF23,{""&gt;0"",""Occupied"",""Late""}))))&gt;1,""Multiple Bookings"", IF(SUMIFS( 'Tenant Occupancy'!YF$5:YF23,OccupancyUnits,$B16,OccupancyAd"&amp;"dresses,$A16)&gt;0,SUMIFS('Tenant Occupancy'!YF$5:YF23,OccupancyUnits,$B16,OccupancyAddresses,$A16),IFERROR(VLOOKUP($A16&amp;"" ""&amp;$B16, FILTER(ARRAYFORMULA({OccupancyAddresses&amp;"" ""&amp; OccupancyUnits,'Tenant Occupancy'!YF$5:YF23}),INDEX(ARRAYFORMULA({OccupancyAdd"&amp;"resses&amp;"" ""&amp; OccupancyUnits,'Tenant Occupancy'!YF$5:YF23}),0,2)&lt;&gt;""""),2,FALSE),IF(YE13=TODAY(),""Today"",)))))"),"")</f>
        <v/>
      </c>
      <c r="YF16" s="3" t="str">
        <f>IFERROR(__xludf.DUMMYFUNCTION("IF(ISBLANK($A16),, IF((ARRAYFORMULA(SUM(COUNTIFS(OccupancyAddresses,$A16,OccupancyUnits, $B16, 'Tenant Occupancy'!YG$5:YG23,{""&gt;0"",""Occupied"",""Late""}))))&gt;1,""Multiple Bookings"", IF(SUMIFS( 'Tenant Occupancy'!YG$5:YG23,OccupancyUnits,$B16,OccupancyAd"&amp;"dresses,$A16)&gt;0,SUMIFS('Tenant Occupancy'!YG$5:YG23,OccupancyUnits,$B16,OccupancyAddresses,$A16),IFERROR(VLOOKUP($A16&amp;"" ""&amp;$B16, FILTER(ARRAYFORMULA({OccupancyAddresses&amp;"" ""&amp; OccupancyUnits,'Tenant Occupancy'!YG$5:YG23}),INDEX(ARRAYFORMULA({OccupancyAdd"&amp;"resses&amp;"" ""&amp; OccupancyUnits,'Tenant Occupancy'!YG$5:YG23}),0,2)&lt;&gt;""""),2,FALSE),IF(YF13=TODAY(),""Today"",)))))"),"")</f>
        <v/>
      </c>
      <c r="YG16" s="3" t="str">
        <f>IFERROR(__xludf.DUMMYFUNCTION("IF(ISBLANK($A16),, IF((ARRAYFORMULA(SUM(COUNTIFS(OccupancyAddresses,$A16,OccupancyUnits, $B16, 'Tenant Occupancy'!YH$5:YH23,{""&gt;0"",""Occupied"",""Late""}))))&gt;1,""Multiple Bookings"", IF(SUMIFS( 'Tenant Occupancy'!YH$5:YH23,OccupancyUnits,$B16,OccupancyAd"&amp;"dresses,$A16)&gt;0,SUMIFS('Tenant Occupancy'!YH$5:YH23,OccupancyUnits,$B16,OccupancyAddresses,$A16),IFERROR(VLOOKUP($A16&amp;"" ""&amp;$B16, FILTER(ARRAYFORMULA({OccupancyAddresses&amp;"" ""&amp; OccupancyUnits,'Tenant Occupancy'!YH$5:YH23}),INDEX(ARRAYFORMULA({OccupancyAdd"&amp;"resses&amp;"" ""&amp; OccupancyUnits,'Tenant Occupancy'!YH$5:YH23}),0,2)&lt;&gt;""""),2,FALSE),IF(YG13=TODAY(),""Today"",)))))"),"")</f>
        <v/>
      </c>
      <c r="YH16" s="3" t="str">
        <f>IFERROR(__xludf.DUMMYFUNCTION("IF(ISBLANK($A16),, IF((ARRAYFORMULA(SUM(COUNTIFS(OccupancyAddresses,$A16,OccupancyUnits, $B16, 'Tenant Occupancy'!YI$5:YI23,{""&gt;0"",""Occupied"",""Late""}))))&gt;1,""Multiple Bookings"", IF(SUMIFS( 'Tenant Occupancy'!YI$5:YI23,OccupancyUnits,$B16,OccupancyAd"&amp;"dresses,$A16)&gt;0,SUMIFS('Tenant Occupancy'!YI$5:YI23,OccupancyUnits,$B16,OccupancyAddresses,$A16),IFERROR(VLOOKUP($A16&amp;"" ""&amp;$B16, FILTER(ARRAYFORMULA({OccupancyAddresses&amp;"" ""&amp; OccupancyUnits,'Tenant Occupancy'!YI$5:YI23}),INDEX(ARRAYFORMULA({OccupancyAdd"&amp;"resses&amp;"" ""&amp; OccupancyUnits,'Tenant Occupancy'!YI$5:YI23}),0,2)&lt;&gt;""""),2,FALSE),IF(YH13=TODAY(),""Today"",)))))"),"")</f>
        <v/>
      </c>
      <c r="YI16" s="3" t="str">
        <f>IFERROR(__xludf.DUMMYFUNCTION("IF(ISBLANK($A16),, IF((ARRAYFORMULA(SUM(COUNTIFS(OccupancyAddresses,$A16,OccupancyUnits, $B16, 'Tenant Occupancy'!YJ$5:YJ23,{""&gt;0"",""Occupied"",""Late""}))))&gt;1,""Multiple Bookings"", IF(SUMIFS( 'Tenant Occupancy'!YJ$5:YJ23,OccupancyUnits,$B16,OccupancyAd"&amp;"dresses,$A16)&gt;0,SUMIFS('Tenant Occupancy'!YJ$5:YJ23,OccupancyUnits,$B16,OccupancyAddresses,$A16),IFERROR(VLOOKUP($A16&amp;"" ""&amp;$B16, FILTER(ARRAYFORMULA({OccupancyAddresses&amp;"" ""&amp; OccupancyUnits,'Tenant Occupancy'!YJ$5:YJ23}),INDEX(ARRAYFORMULA({OccupancyAdd"&amp;"resses&amp;"" ""&amp; OccupancyUnits,'Tenant Occupancy'!YJ$5:YJ23}),0,2)&lt;&gt;""""),2,FALSE),IF(YI13=TODAY(),""Today"",)))))"),"")</f>
        <v/>
      </c>
      <c r="YJ16" s="3" t="str">
        <f>IFERROR(__xludf.DUMMYFUNCTION("IF(ISBLANK($A16),, IF((ARRAYFORMULA(SUM(COUNTIFS(OccupancyAddresses,$A16,OccupancyUnits, $B16, 'Tenant Occupancy'!YK$5:YK23,{""&gt;0"",""Occupied"",""Late""}))))&gt;1,""Multiple Bookings"", IF(SUMIFS( 'Tenant Occupancy'!YK$5:YK23,OccupancyUnits,$B16,OccupancyAd"&amp;"dresses,$A16)&gt;0,SUMIFS('Tenant Occupancy'!YK$5:YK23,OccupancyUnits,$B16,OccupancyAddresses,$A16),IFERROR(VLOOKUP($A16&amp;"" ""&amp;$B16, FILTER(ARRAYFORMULA({OccupancyAddresses&amp;"" ""&amp; OccupancyUnits,'Tenant Occupancy'!YK$5:YK23}),INDEX(ARRAYFORMULA({OccupancyAdd"&amp;"resses&amp;"" ""&amp; OccupancyUnits,'Tenant Occupancy'!YK$5:YK23}),0,2)&lt;&gt;""""),2,FALSE),IF(YJ13=TODAY(),""Today"",)))))"),"")</f>
        <v/>
      </c>
      <c r="YK16" s="3" t="str">
        <f>IFERROR(__xludf.DUMMYFUNCTION("IF(ISBLANK($A16),, IF((ARRAYFORMULA(SUM(COUNTIFS(OccupancyAddresses,$A16,OccupancyUnits, $B16, 'Tenant Occupancy'!YL$5:YL23,{""&gt;0"",""Occupied"",""Late""}))))&gt;1,""Multiple Bookings"", IF(SUMIFS( 'Tenant Occupancy'!YL$5:YL23,OccupancyUnits,$B16,OccupancyAd"&amp;"dresses,$A16)&gt;0,SUMIFS('Tenant Occupancy'!YL$5:YL23,OccupancyUnits,$B16,OccupancyAddresses,$A16),IFERROR(VLOOKUP($A16&amp;"" ""&amp;$B16, FILTER(ARRAYFORMULA({OccupancyAddresses&amp;"" ""&amp; OccupancyUnits,'Tenant Occupancy'!YL$5:YL23}),INDEX(ARRAYFORMULA({OccupancyAdd"&amp;"resses&amp;"" ""&amp; OccupancyUnits,'Tenant Occupancy'!YL$5:YL23}),0,2)&lt;&gt;""""),2,FALSE),IF(YK13=TODAY(),""Today"",)))))"),"")</f>
        <v/>
      </c>
      <c r="YL16" s="3" t="str">
        <f>IFERROR(__xludf.DUMMYFUNCTION("IF(ISBLANK($A16),, IF((ARRAYFORMULA(SUM(COUNTIFS(OccupancyAddresses,$A16,OccupancyUnits, $B16, 'Tenant Occupancy'!YM$5:YM23,{""&gt;0"",""Occupied"",""Late""}))))&gt;1,""Multiple Bookings"", IF(SUMIFS( 'Tenant Occupancy'!YM$5:YM23,OccupancyUnits,$B16,OccupancyAd"&amp;"dresses,$A16)&gt;0,SUMIFS('Tenant Occupancy'!YM$5:YM23,OccupancyUnits,$B16,OccupancyAddresses,$A16),IFERROR(VLOOKUP($A16&amp;"" ""&amp;$B16, FILTER(ARRAYFORMULA({OccupancyAddresses&amp;"" ""&amp; OccupancyUnits,'Tenant Occupancy'!YM$5:YM23}),INDEX(ARRAYFORMULA({OccupancyAdd"&amp;"resses&amp;"" ""&amp; OccupancyUnits,'Tenant Occupancy'!YM$5:YM23}),0,2)&lt;&gt;""""),2,FALSE),IF(YL13=TODAY(),""Today"",)))))"),"")</f>
        <v/>
      </c>
      <c r="YM16" s="3" t="str">
        <f>IFERROR(__xludf.DUMMYFUNCTION("IF(ISBLANK($A16),, IF((ARRAYFORMULA(SUM(COUNTIFS(OccupancyAddresses,$A16,OccupancyUnits, $B16, 'Tenant Occupancy'!YN$5:YN23,{""&gt;0"",""Occupied"",""Late""}))))&gt;1,""Multiple Bookings"", IF(SUMIFS( 'Tenant Occupancy'!YN$5:YN23,OccupancyUnits,$B16,OccupancyAd"&amp;"dresses,$A16)&gt;0,SUMIFS('Tenant Occupancy'!YN$5:YN23,OccupancyUnits,$B16,OccupancyAddresses,$A16),IFERROR(VLOOKUP($A16&amp;"" ""&amp;$B16, FILTER(ARRAYFORMULA({OccupancyAddresses&amp;"" ""&amp; OccupancyUnits,'Tenant Occupancy'!YN$5:YN23}),INDEX(ARRAYFORMULA({OccupancyAdd"&amp;"resses&amp;"" ""&amp; OccupancyUnits,'Tenant Occupancy'!YN$5:YN23}),0,2)&lt;&gt;""""),2,FALSE),IF(YM13=TODAY(),""Today"",)))))"),"")</f>
        <v/>
      </c>
      <c r="YN16" s="3" t="str">
        <f>IFERROR(__xludf.DUMMYFUNCTION("IF(ISBLANK($A16),, IF((ARRAYFORMULA(SUM(COUNTIFS(OccupancyAddresses,$A16,OccupancyUnits, $B16, 'Tenant Occupancy'!YO$5:YO23,{""&gt;0"",""Occupied"",""Late""}))))&gt;1,""Multiple Bookings"", IF(SUMIFS( 'Tenant Occupancy'!YO$5:YO23,OccupancyUnits,$B16,OccupancyAd"&amp;"dresses,$A16)&gt;0,SUMIFS('Tenant Occupancy'!YO$5:YO23,OccupancyUnits,$B16,OccupancyAddresses,$A16),IFERROR(VLOOKUP($A16&amp;"" ""&amp;$B16, FILTER(ARRAYFORMULA({OccupancyAddresses&amp;"" ""&amp; OccupancyUnits,'Tenant Occupancy'!YO$5:YO23}),INDEX(ARRAYFORMULA({OccupancyAdd"&amp;"resses&amp;"" ""&amp; OccupancyUnits,'Tenant Occupancy'!YO$5:YO23}),0,2)&lt;&gt;""""),2,FALSE),IF(YN13=TODAY(),""Today"",)))))"),"")</f>
        <v/>
      </c>
      <c r="YO16" s="3" t="str">
        <f>IFERROR(__xludf.DUMMYFUNCTION("IF(ISBLANK($A16),, IF((ARRAYFORMULA(SUM(COUNTIFS(OccupancyAddresses,$A16,OccupancyUnits, $B16, 'Tenant Occupancy'!YP$5:YP23,{""&gt;0"",""Occupied"",""Late""}))))&gt;1,""Multiple Bookings"", IF(SUMIFS( 'Tenant Occupancy'!YP$5:YP23,OccupancyUnits,$B16,OccupancyAd"&amp;"dresses,$A16)&gt;0,SUMIFS('Tenant Occupancy'!YP$5:YP23,OccupancyUnits,$B16,OccupancyAddresses,$A16),IFERROR(VLOOKUP($A16&amp;"" ""&amp;$B16, FILTER(ARRAYFORMULA({OccupancyAddresses&amp;"" ""&amp; OccupancyUnits,'Tenant Occupancy'!YP$5:YP23}),INDEX(ARRAYFORMULA({OccupancyAdd"&amp;"resses&amp;"" ""&amp; OccupancyUnits,'Tenant Occupancy'!YP$5:YP23}),0,2)&lt;&gt;""""),2,FALSE),IF(YO13=TODAY(),""Today"",)))))"),"")</f>
        <v/>
      </c>
      <c r="YP16" s="3" t="str">
        <f>IFERROR(__xludf.DUMMYFUNCTION("IF(ISBLANK($A16),, IF((ARRAYFORMULA(SUM(COUNTIFS(OccupancyAddresses,$A16,OccupancyUnits, $B16, 'Tenant Occupancy'!YQ$5:YQ23,{""&gt;0"",""Occupied"",""Late""}))))&gt;1,""Multiple Bookings"", IF(SUMIFS( 'Tenant Occupancy'!YQ$5:YQ23,OccupancyUnits,$B16,OccupancyAd"&amp;"dresses,$A16)&gt;0,SUMIFS('Tenant Occupancy'!YQ$5:YQ23,OccupancyUnits,$B16,OccupancyAddresses,$A16),IFERROR(VLOOKUP($A16&amp;"" ""&amp;$B16, FILTER(ARRAYFORMULA({OccupancyAddresses&amp;"" ""&amp; OccupancyUnits,'Tenant Occupancy'!YQ$5:YQ23}),INDEX(ARRAYFORMULA({OccupancyAdd"&amp;"resses&amp;"" ""&amp; OccupancyUnits,'Tenant Occupancy'!YQ$5:YQ23}),0,2)&lt;&gt;""""),2,FALSE),IF(YP13=TODAY(),""Today"",)))))"),"")</f>
        <v/>
      </c>
      <c r="YQ16" s="3" t="str">
        <f>IFERROR(__xludf.DUMMYFUNCTION("IF(ISBLANK($A16),, IF((ARRAYFORMULA(SUM(COUNTIFS(OccupancyAddresses,$A16,OccupancyUnits, $B16, 'Tenant Occupancy'!YR$5:YR23,{""&gt;0"",""Occupied"",""Late""}))))&gt;1,""Multiple Bookings"", IF(SUMIFS( 'Tenant Occupancy'!YR$5:YR23,OccupancyUnits,$B16,OccupancyAd"&amp;"dresses,$A16)&gt;0,SUMIFS('Tenant Occupancy'!YR$5:YR23,OccupancyUnits,$B16,OccupancyAddresses,$A16),IFERROR(VLOOKUP($A16&amp;"" ""&amp;$B16, FILTER(ARRAYFORMULA({OccupancyAddresses&amp;"" ""&amp; OccupancyUnits,'Tenant Occupancy'!YR$5:YR23}),INDEX(ARRAYFORMULA({OccupancyAdd"&amp;"resses&amp;"" ""&amp; OccupancyUnits,'Tenant Occupancy'!YR$5:YR23}),0,2)&lt;&gt;""""),2,FALSE),IF(YQ13=TODAY(),""Today"",)))))"),"")</f>
        <v/>
      </c>
      <c r="YR16" s="3" t="str">
        <f>IFERROR(__xludf.DUMMYFUNCTION("IF(ISBLANK($A16),, IF((ARRAYFORMULA(SUM(COUNTIFS(OccupancyAddresses,$A16,OccupancyUnits, $B16, 'Tenant Occupancy'!YS$5:YS23,{""&gt;0"",""Occupied"",""Late""}))))&gt;1,""Multiple Bookings"", IF(SUMIFS( 'Tenant Occupancy'!YS$5:YS23,OccupancyUnits,$B16,OccupancyAd"&amp;"dresses,$A16)&gt;0,SUMIFS('Tenant Occupancy'!YS$5:YS23,OccupancyUnits,$B16,OccupancyAddresses,$A16),IFERROR(VLOOKUP($A16&amp;"" ""&amp;$B16, FILTER(ARRAYFORMULA({OccupancyAddresses&amp;"" ""&amp; OccupancyUnits,'Tenant Occupancy'!YS$5:YS23}),INDEX(ARRAYFORMULA({OccupancyAdd"&amp;"resses&amp;"" ""&amp; OccupancyUnits,'Tenant Occupancy'!YS$5:YS23}),0,2)&lt;&gt;""""),2,FALSE),IF(YR13=TODAY(),""Today"",)))))"),"")</f>
        <v/>
      </c>
      <c r="YS16" s="3" t="str">
        <f>IFERROR(__xludf.DUMMYFUNCTION("IF(ISBLANK($A16),, IF((ARRAYFORMULA(SUM(COUNTIFS(OccupancyAddresses,$A16,OccupancyUnits, $B16, 'Tenant Occupancy'!YT$5:YT23,{""&gt;0"",""Occupied"",""Late""}))))&gt;1,""Multiple Bookings"", IF(SUMIFS( 'Tenant Occupancy'!YT$5:YT23,OccupancyUnits,$B16,OccupancyAd"&amp;"dresses,$A16)&gt;0,SUMIFS('Tenant Occupancy'!YT$5:YT23,OccupancyUnits,$B16,OccupancyAddresses,$A16),IFERROR(VLOOKUP($A16&amp;"" ""&amp;$B16, FILTER(ARRAYFORMULA({OccupancyAddresses&amp;"" ""&amp; OccupancyUnits,'Tenant Occupancy'!YT$5:YT23}),INDEX(ARRAYFORMULA({OccupancyAdd"&amp;"resses&amp;"" ""&amp; OccupancyUnits,'Tenant Occupancy'!YT$5:YT23}),0,2)&lt;&gt;""""),2,FALSE),IF(YS13=TODAY(),""Today"",)))))"),"")</f>
        <v/>
      </c>
      <c r="YT16" s="3" t="str">
        <f>IFERROR(__xludf.DUMMYFUNCTION("IF(ISBLANK($A16),, IF((ARRAYFORMULA(SUM(COUNTIFS(OccupancyAddresses,$A16,OccupancyUnits, $B16, 'Tenant Occupancy'!YU$5:YU23,{""&gt;0"",""Occupied"",""Late""}))))&gt;1,""Multiple Bookings"", IF(SUMIFS( 'Tenant Occupancy'!YU$5:YU23,OccupancyUnits,$B16,OccupancyAd"&amp;"dresses,$A16)&gt;0,SUMIFS('Tenant Occupancy'!YU$5:YU23,OccupancyUnits,$B16,OccupancyAddresses,$A16),IFERROR(VLOOKUP($A16&amp;"" ""&amp;$B16, FILTER(ARRAYFORMULA({OccupancyAddresses&amp;"" ""&amp; OccupancyUnits,'Tenant Occupancy'!YU$5:YU23}),INDEX(ARRAYFORMULA({OccupancyAdd"&amp;"resses&amp;"" ""&amp; OccupancyUnits,'Tenant Occupancy'!YU$5:YU23}),0,2)&lt;&gt;""""),2,FALSE),IF(YT13=TODAY(),""Today"",)))))"),"")</f>
        <v/>
      </c>
      <c r="YU16" s="3" t="str">
        <f>IFERROR(__xludf.DUMMYFUNCTION("IF(ISBLANK($A16),, IF((ARRAYFORMULA(SUM(COUNTIFS(OccupancyAddresses,$A16,OccupancyUnits, $B16, 'Tenant Occupancy'!YV$5:YV23,{""&gt;0"",""Occupied"",""Late""}))))&gt;1,""Multiple Bookings"", IF(SUMIFS( 'Tenant Occupancy'!YV$5:YV23,OccupancyUnits,$B16,OccupancyAd"&amp;"dresses,$A16)&gt;0,SUMIFS('Tenant Occupancy'!YV$5:YV23,OccupancyUnits,$B16,OccupancyAddresses,$A16),IFERROR(VLOOKUP($A16&amp;"" ""&amp;$B16, FILTER(ARRAYFORMULA({OccupancyAddresses&amp;"" ""&amp; OccupancyUnits,'Tenant Occupancy'!YV$5:YV23}),INDEX(ARRAYFORMULA({OccupancyAdd"&amp;"resses&amp;"" ""&amp; OccupancyUnits,'Tenant Occupancy'!YV$5:YV23}),0,2)&lt;&gt;""""),2,FALSE),IF(YU13=TODAY(),""Today"",)))))"),"")</f>
        <v/>
      </c>
      <c r="YV16" s="3" t="str">
        <f>IFERROR(__xludf.DUMMYFUNCTION("IF(ISBLANK($A16),, IF((ARRAYFORMULA(SUM(COUNTIFS(OccupancyAddresses,$A16,OccupancyUnits, $B16, 'Tenant Occupancy'!YW$5:YW23,{""&gt;0"",""Occupied"",""Late""}))))&gt;1,""Multiple Bookings"", IF(SUMIFS( 'Tenant Occupancy'!YW$5:YW23,OccupancyUnits,$B16,OccupancyAd"&amp;"dresses,$A16)&gt;0,SUMIFS('Tenant Occupancy'!YW$5:YW23,OccupancyUnits,$B16,OccupancyAddresses,$A16),IFERROR(VLOOKUP($A16&amp;"" ""&amp;$B16, FILTER(ARRAYFORMULA({OccupancyAddresses&amp;"" ""&amp; OccupancyUnits,'Tenant Occupancy'!YW$5:YW23}),INDEX(ARRAYFORMULA({OccupancyAdd"&amp;"resses&amp;"" ""&amp; OccupancyUnits,'Tenant Occupancy'!YW$5:YW23}),0,2)&lt;&gt;""""),2,FALSE),IF(YV13=TODAY(),""Today"",)))))"),"")</f>
        <v/>
      </c>
      <c r="YW16" s="3" t="str">
        <f>IFERROR(__xludf.DUMMYFUNCTION("IF(ISBLANK($A16),, IF((ARRAYFORMULA(SUM(COUNTIFS(OccupancyAddresses,$A16,OccupancyUnits, $B16, 'Tenant Occupancy'!YX$5:YX23,{""&gt;0"",""Occupied"",""Late""}))))&gt;1,""Multiple Bookings"", IF(SUMIFS( 'Tenant Occupancy'!YX$5:YX23,OccupancyUnits,$B16,OccupancyAd"&amp;"dresses,$A16)&gt;0,SUMIFS('Tenant Occupancy'!YX$5:YX23,OccupancyUnits,$B16,OccupancyAddresses,$A16),IFERROR(VLOOKUP($A16&amp;"" ""&amp;$B16, FILTER(ARRAYFORMULA({OccupancyAddresses&amp;"" ""&amp; OccupancyUnits,'Tenant Occupancy'!YX$5:YX23}),INDEX(ARRAYFORMULA({OccupancyAdd"&amp;"resses&amp;"" ""&amp; OccupancyUnits,'Tenant Occupancy'!YX$5:YX23}),0,2)&lt;&gt;""""),2,FALSE),IF(YW13=TODAY(),""Today"",)))))"),"")</f>
        <v/>
      </c>
      <c r="YX16" s="3" t="str">
        <f>IFERROR(__xludf.DUMMYFUNCTION("IF(ISBLANK($A16),, IF((ARRAYFORMULA(SUM(COUNTIFS(OccupancyAddresses,$A16,OccupancyUnits, $B16, 'Tenant Occupancy'!YY$5:YY23,{""&gt;0"",""Occupied"",""Late""}))))&gt;1,""Multiple Bookings"", IF(SUMIFS( 'Tenant Occupancy'!YY$5:YY23,OccupancyUnits,$B16,OccupancyAd"&amp;"dresses,$A16)&gt;0,SUMIFS('Tenant Occupancy'!YY$5:YY23,OccupancyUnits,$B16,OccupancyAddresses,$A16),IFERROR(VLOOKUP($A16&amp;"" ""&amp;$B16, FILTER(ARRAYFORMULA({OccupancyAddresses&amp;"" ""&amp; OccupancyUnits,'Tenant Occupancy'!YY$5:YY23}),INDEX(ARRAYFORMULA({OccupancyAdd"&amp;"resses&amp;"" ""&amp; OccupancyUnits,'Tenant Occupancy'!YY$5:YY23}),0,2)&lt;&gt;""""),2,FALSE),IF(YX13=TODAY(),""Today"",)))))"),"")</f>
        <v/>
      </c>
      <c r="YY16" s="3" t="str">
        <f>IFERROR(__xludf.DUMMYFUNCTION("IF(ISBLANK($A16),, IF((ARRAYFORMULA(SUM(COUNTIFS(OccupancyAddresses,$A16,OccupancyUnits, $B16, 'Tenant Occupancy'!YZ$5:YZ23,{""&gt;0"",""Occupied"",""Late""}))))&gt;1,""Multiple Bookings"", IF(SUMIFS( 'Tenant Occupancy'!YZ$5:YZ23,OccupancyUnits,$B16,OccupancyAd"&amp;"dresses,$A16)&gt;0,SUMIFS('Tenant Occupancy'!YZ$5:YZ23,OccupancyUnits,$B16,OccupancyAddresses,$A16),IFERROR(VLOOKUP($A16&amp;"" ""&amp;$B16, FILTER(ARRAYFORMULA({OccupancyAddresses&amp;"" ""&amp; OccupancyUnits,'Tenant Occupancy'!YZ$5:YZ23}),INDEX(ARRAYFORMULA({OccupancyAdd"&amp;"resses&amp;"" ""&amp; OccupancyUnits,'Tenant Occupancy'!YZ$5:YZ23}),0,2)&lt;&gt;""""),2,FALSE),IF(YY13=TODAY(),""Today"",)))))"),"")</f>
        <v/>
      </c>
      <c r="YZ16" s="3" t="str">
        <f>IFERROR(__xludf.DUMMYFUNCTION("IF(ISBLANK($A16),, IF((ARRAYFORMULA(SUM(COUNTIFS(OccupancyAddresses,$A16,OccupancyUnits, $B16, 'Tenant Occupancy'!ZA$5:ZA23,{""&gt;0"",""Occupied"",""Late""}))))&gt;1,""Multiple Bookings"", IF(SUMIFS( 'Tenant Occupancy'!ZA$5:ZA23,OccupancyUnits,$B16,OccupancyAd"&amp;"dresses,$A16)&gt;0,SUMIFS('Tenant Occupancy'!ZA$5:ZA23,OccupancyUnits,$B16,OccupancyAddresses,$A16),IFERROR(VLOOKUP($A16&amp;"" ""&amp;$B16, FILTER(ARRAYFORMULA({OccupancyAddresses&amp;"" ""&amp; OccupancyUnits,'Tenant Occupancy'!ZA$5:ZA23}),INDEX(ARRAYFORMULA({OccupancyAdd"&amp;"resses&amp;"" ""&amp; OccupancyUnits,'Tenant Occupancy'!ZA$5:ZA23}),0,2)&lt;&gt;""""),2,FALSE),IF(YZ13=TODAY(),""Today"",)))))"),"")</f>
        <v/>
      </c>
      <c r="ZA16" s="3" t="str">
        <f>IFERROR(__xludf.DUMMYFUNCTION("IF(ISBLANK($A16),, IF((ARRAYFORMULA(SUM(COUNTIFS(OccupancyAddresses,$A16,OccupancyUnits, $B16, 'Tenant Occupancy'!ZB$5:ZB23,{""&gt;0"",""Occupied"",""Late""}))))&gt;1,""Multiple Bookings"", IF(SUMIFS( 'Tenant Occupancy'!ZB$5:ZB23,OccupancyUnits,$B16,OccupancyAd"&amp;"dresses,$A16)&gt;0,SUMIFS('Tenant Occupancy'!ZB$5:ZB23,OccupancyUnits,$B16,OccupancyAddresses,$A16),IFERROR(VLOOKUP($A16&amp;"" ""&amp;$B16, FILTER(ARRAYFORMULA({OccupancyAddresses&amp;"" ""&amp; OccupancyUnits,'Tenant Occupancy'!ZB$5:ZB23}),INDEX(ARRAYFORMULA({OccupancyAdd"&amp;"resses&amp;"" ""&amp; OccupancyUnits,'Tenant Occupancy'!ZB$5:ZB23}),0,2)&lt;&gt;""""),2,FALSE),IF(ZA13=TODAY(),""Today"",)))))"),"")</f>
        <v/>
      </c>
      <c r="ZB16" s="3" t="str">
        <f>IFERROR(__xludf.DUMMYFUNCTION("IF(ISBLANK($A16),, IF((ARRAYFORMULA(SUM(COUNTIFS(OccupancyAddresses,$A16,OccupancyUnits, $B16, 'Tenant Occupancy'!ZC$5:ZC23,{""&gt;0"",""Occupied"",""Late""}))))&gt;1,""Multiple Bookings"", IF(SUMIFS( 'Tenant Occupancy'!ZC$5:ZC23,OccupancyUnits,$B16,OccupancyAd"&amp;"dresses,$A16)&gt;0,SUMIFS('Tenant Occupancy'!ZC$5:ZC23,OccupancyUnits,$B16,OccupancyAddresses,$A16),IFERROR(VLOOKUP($A16&amp;"" ""&amp;$B16, FILTER(ARRAYFORMULA({OccupancyAddresses&amp;"" ""&amp; OccupancyUnits,'Tenant Occupancy'!ZC$5:ZC23}),INDEX(ARRAYFORMULA({OccupancyAdd"&amp;"resses&amp;"" ""&amp; OccupancyUnits,'Tenant Occupancy'!ZC$5:ZC23}),0,2)&lt;&gt;""""),2,FALSE),IF(ZB13=TODAY(),""Today"",)))))"),"")</f>
        <v/>
      </c>
      <c r="ZC16" s="3" t="str">
        <f>IFERROR(__xludf.DUMMYFUNCTION("IF(ISBLANK($A16),, IF((ARRAYFORMULA(SUM(COUNTIFS(OccupancyAddresses,$A16,OccupancyUnits, $B16, 'Tenant Occupancy'!ZD$5:ZD23,{""&gt;0"",""Occupied"",""Late""}))))&gt;1,""Multiple Bookings"", IF(SUMIFS( 'Tenant Occupancy'!ZD$5:ZD23,OccupancyUnits,$B16,OccupancyAd"&amp;"dresses,$A16)&gt;0,SUMIFS('Tenant Occupancy'!ZD$5:ZD23,OccupancyUnits,$B16,OccupancyAddresses,$A16),IFERROR(VLOOKUP($A16&amp;"" ""&amp;$B16, FILTER(ARRAYFORMULA({OccupancyAddresses&amp;"" ""&amp; OccupancyUnits,'Tenant Occupancy'!ZD$5:ZD23}),INDEX(ARRAYFORMULA({OccupancyAdd"&amp;"resses&amp;"" ""&amp; OccupancyUnits,'Tenant Occupancy'!ZD$5:ZD23}),0,2)&lt;&gt;""""),2,FALSE),IF(ZC13=TODAY(),""Today"",)))))"),"")</f>
        <v/>
      </c>
      <c r="ZD16" s="3" t="str">
        <f>IFERROR(__xludf.DUMMYFUNCTION("IF(ISBLANK($A16),, IF((ARRAYFORMULA(SUM(COUNTIFS(OccupancyAddresses,$A16,OccupancyUnits, $B16, 'Tenant Occupancy'!ZE$5:ZE23,{""&gt;0"",""Occupied"",""Late""}))))&gt;1,""Multiple Bookings"", IF(SUMIFS( 'Tenant Occupancy'!ZE$5:ZE23,OccupancyUnits,$B16,OccupancyAd"&amp;"dresses,$A16)&gt;0,SUMIFS('Tenant Occupancy'!ZE$5:ZE23,OccupancyUnits,$B16,OccupancyAddresses,$A16),IFERROR(VLOOKUP($A16&amp;"" ""&amp;$B16, FILTER(ARRAYFORMULA({OccupancyAddresses&amp;"" ""&amp; OccupancyUnits,'Tenant Occupancy'!ZE$5:ZE23}),INDEX(ARRAYFORMULA({OccupancyAdd"&amp;"resses&amp;"" ""&amp; OccupancyUnits,'Tenant Occupancy'!ZE$5:ZE23}),0,2)&lt;&gt;""""),2,FALSE),IF(ZD13=TODAY(),""Today"",)))))"),"")</f>
        <v/>
      </c>
      <c r="ZE16" s="3" t="str">
        <f>IFERROR(__xludf.DUMMYFUNCTION("IF(ISBLANK($A16),, IF((ARRAYFORMULA(SUM(COUNTIFS(OccupancyAddresses,$A16,OccupancyUnits, $B16, 'Tenant Occupancy'!ZF$5:ZF23,{""&gt;0"",""Occupied"",""Late""}))))&gt;1,""Multiple Bookings"", IF(SUMIFS( 'Tenant Occupancy'!ZF$5:ZF23,OccupancyUnits,$B16,OccupancyAd"&amp;"dresses,$A16)&gt;0,SUMIFS('Tenant Occupancy'!ZF$5:ZF23,OccupancyUnits,$B16,OccupancyAddresses,$A16),IFERROR(VLOOKUP($A16&amp;"" ""&amp;$B16, FILTER(ARRAYFORMULA({OccupancyAddresses&amp;"" ""&amp; OccupancyUnits,'Tenant Occupancy'!ZF$5:ZF23}),INDEX(ARRAYFORMULA({OccupancyAdd"&amp;"resses&amp;"" ""&amp; OccupancyUnits,'Tenant Occupancy'!ZF$5:ZF23}),0,2)&lt;&gt;""""),2,FALSE),IF(ZE13=TODAY(),""Today"",)))))"),"")</f>
        <v/>
      </c>
      <c r="ZF16" s="3" t="str">
        <f>IFERROR(__xludf.DUMMYFUNCTION("IF(ISBLANK($A16),, IF((ARRAYFORMULA(SUM(COUNTIFS(OccupancyAddresses,$A16,OccupancyUnits, $B16, 'Tenant Occupancy'!ZG$5:ZG23,{""&gt;0"",""Occupied"",""Late""}))))&gt;1,""Multiple Bookings"", IF(SUMIFS( 'Tenant Occupancy'!ZG$5:ZG23,OccupancyUnits,$B16,OccupancyAd"&amp;"dresses,$A16)&gt;0,SUMIFS('Tenant Occupancy'!ZG$5:ZG23,OccupancyUnits,$B16,OccupancyAddresses,$A16),IFERROR(VLOOKUP($A16&amp;"" ""&amp;$B16, FILTER(ARRAYFORMULA({OccupancyAddresses&amp;"" ""&amp; OccupancyUnits,'Tenant Occupancy'!ZG$5:ZG23}),INDEX(ARRAYFORMULA({OccupancyAdd"&amp;"resses&amp;"" ""&amp; OccupancyUnits,'Tenant Occupancy'!ZG$5:ZG23}),0,2)&lt;&gt;""""),2,FALSE),IF(ZF13=TODAY(),""Today"",)))))"),"")</f>
        <v/>
      </c>
      <c r="ZG16" s="3" t="str">
        <f>IFERROR(__xludf.DUMMYFUNCTION("IF(ISBLANK($A16),, IF((ARRAYFORMULA(SUM(COUNTIFS(OccupancyAddresses,$A16,OccupancyUnits, $B16, 'Tenant Occupancy'!ZH$5:ZH23,{""&gt;0"",""Occupied"",""Late""}))))&gt;1,""Multiple Bookings"", IF(SUMIFS( 'Tenant Occupancy'!ZH$5:ZH23,OccupancyUnits,$B16,OccupancyAd"&amp;"dresses,$A16)&gt;0,SUMIFS('Tenant Occupancy'!ZH$5:ZH23,OccupancyUnits,$B16,OccupancyAddresses,$A16),IFERROR(VLOOKUP($A16&amp;"" ""&amp;$B16, FILTER(ARRAYFORMULA({OccupancyAddresses&amp;"" ""&amp; OccupancyUnits,'Tenant Occupancy'!ZH$5:ZH23}),INDEX(ARRAYFORMULA({OccupancyAdd"&amp;"resses&amp;"" ""&amp; OccupancyUnits,'Tenant Occupancy'!ZH$5:ZH23}),0,2)&lt;&gt;""""),2,FALSE),IF(ZG13=TODAY(),""Today"",)))))"),"")</f>
        <v/>
      </c>
      <c r="ZH16" s="3" t="str">
        <f>IFERROR(__xludf.DUMMYFUNCTION("IF(ISBLANK($A16),, IF((ARRAYFORMULA(SUM(COUNTIFS(OccupancyAddresses,$A16,OccupancyUnits, $B16, 'Tenant Occupancy'!ZI$5:ZI23,{""&gt;0"",""Occupied"",""Late""}))))&gt;1,""Multiple Bookings"", IF(SUMIFS( 'Tenant Occupancy'!ZI$5:ZI23,OccupancyUnits,$B16,OccupancyAd"&amp;"dresses,$A16)&gt;0,SUMIFS('Tenant Occupancy'!ZI$5:ZI23,OccupancyUnits,$B16,OccupancyAddresses,$A16),IFERROR(VLOOKUP($A16&amp;"" ""&amp;$B16, FILTER(ARRAYFORMULA({OccupancyAddresses&amp;"" ""&amp; OccupancyUnits,'Tenant Occupancy'!ZI$5:ZI23}),INDEX(ARRAYFORMULA({OccupancyAdd"&amp;"resses&amp;"" ""&amp; OccupancyUnits,'Tenant Occupancy'!ZI$5:ZI23}),0,2)&lt;&gt;""""),2,FALSE),IF(ZH13=TODAY(),""Today"",)))))"),"")</f>
        <v/>
      </c>
      <c r="ZI16" s="3" t="str">
        <f>IFERROR(__xludf.DUMMYFUNCTION("IF(ISBLANK($A16),, IF((ARRAYFORMULA(SUM(COUNTIFS(OccupancyAddresses,$A16,OccupancyUnits, $B16, 'Tenant Occupancy'!ZJ$5:ZJ23,{""&gt;0"",""Occupied"",""Late""}))))&gt;1,""Multiple Bookings"", IF(SUMIFS( 'Tenant Occupancy'!ZJ$5:ZJ23,OccupancyUnits,$B16,OccupancyAd"&amp;"dresses,$A16)&gt;0,SUMIFS('Tenant Occupancy'!ZJ$5:ZJ23,OccupancyUnits,$B16,OccupancyAddresses,$A16),IFERROR(VLOOKUP($A16&amp;"" ""&amp;$B16, FILTER(ARRAYFORMULA({OccupancyAddresses&amp;"" ""&amp; OccupancyUnits,'Tenant Occupancy'!ZJ$5:ZJ23}),INDEX(ARRAYFORMULA({OccupancyAdd"&amp;"resses&amp;"" ""&amp; OccupancyUnits,'Tenant Occupancy'!ZJ$5:ZJ23}),0,2)&lt;&gt;""""),2,FALSE),IF(ZI13=TODAY(),""Today"",)))))"),"")</f>
        <v/>
      </c>
      <c r="ZJ16" s="3" t="str">
        <f>IFERROR(__xludf.DUMMYFUNCTION("IF(ISBLANK($A16),, IF((ARRAYFORMULA(SUM(COUNTIFS(OccupancyAddresses,$A16,OccupancyUnits, $B16, 'Tenant Occupancy'!ZK$5:ZK23,{""&gt;0"",""Occupied"",""Late""}))))&gt;1,""Multiple Bookings"", IF(SUMIFS( 'Tenant Occupancy'!ZK$5:ZK23,OccupancyUnits,$B16,OccupancyAd"&amp;"dresses,$A16)&gt;0,SUMIFS('Tenant Occupancy'!ZK$5:ZK23,OccupancyUnits,$B16,OccupancyAddresses,$A16),IFERROR(VLOOKUP($A16&amp;"" ""&amp;$B16, FILTER(ARRAYFORMULA({OccupancyAddresses&amp;"" ""&amp; OccupancyUnits,'Tenant Occupancy'!ZK$5:ZK23}),INDEX(ARRAYFORMULA({OccupancyAdd"&amp;"resses&amp;"" ""&amp; OccupancyUnits,'Tenant Occupancy'!ZK$5:ZK23}),0,2)&lt;&gt;""""),2,FALSE),IF(ZJ13=TODAY(),""Today"",)))))"),"")</f>
        <v/>
      </c>
      <c r="ZK16" s="3" t="str">
        <f>IFERROR(__xludf.DUMMYFUNCTION("IF(ISBLANK($A16),, IF((ARRAYFORMULA(SUM(COUNTIFS(OccupancyAddresses,$A16,OccupancyUnits, $B16, 'Tenant Occupancy'!ZL$5:ZL23,{""&gt;0"",""Occupied"",""Late""}))))&gt;1,""Multiple Bookings"", IF(SUMIFS( 'Tenant Occupancy'!ZL$5:ZL23,OccupancyUnits,$B16,OccupancyAd"&amp;"dresses,$A16)&gt;0,SUMIFS('Tenant Occupancy'!ZL$5:ZL23,OccupancyUnits,$B16,OccupancyAddresses,$A16),IFERROR(VLOOKUP($A16&amp;"" ""&amp;$B16, FILTER(ARRAYFORMULA({OccupancyAddresses&amp;"" ""&amp; OccupancyUnits,'Tenant Occupancy'!ZL$5:ZL23}),INDEX(ARRAYFORMULA({OccupancyAdd"&amp;"resses&amp;"" ""&amp; OccupancyUnits,'Tenant Occupancy'!ZL$5:ZL23}),0,2)&lt;&gt;""""),2,FALSE),IF(ZK13=TODAY(),""Today"",)))))"),"")</f>
        <v/>
      </c>
      <c r="ZL16" s="3" t="str">
        <f>IFERROR(__xludf.DUMMYFUNCTION("IF(ISBLANK($A16),, IF((ARRAYFORMULA(SUM(COUNTIFS(OccupancyAddresses,$A16,OccupancyUnits, $B16, 'Tenant Occupancy'!ZM$5:ZM23,{""&gt;0"",""Occupied"",""Late""}))))&gt;1,""Multiple Bookings"", IF(SUMIFS( 'Tenant Occupancy'!ZM$5:ZM23,OccupancyUnits,$B16,OccupancyAd"&amp;"dresses,$A16)&gt;0,SUMIFS('Tenant Occupancy'!ZM$5:ZM23,OccupancyUnits,$B16,OccupancyAddresses,$A16),IFERROR(VLOOKUP($A16&amp;"" ""&amp;$B16, FILTER(ARRAYFORMULA({OccupancyAddresses&amp;"" ""&amp; OccupancyUnits,'Tenant Occupancy'!ZM$5:ZM23}),INDEX(ARRAYFORMULA({OccupancyAdd"&amp;"resses&amp;"" ""&amp; OccupancyUnits,'Tenant Occupancy'!ZM$5:ZM23}),0,2)&lt;&gt;""""),2,FALSE),IF(ZL13=TODAY(),""Today"",)))))"),"")</f>
        <v/>
      </c>
      <c r="ZM16" s="3" t="str">
        <f>IFERROR(__xludf.DUMMYFUNCTION("IF(ISBLANK($A16),, IF((ARRAYFORMULA(SUM(COUNTIFS(OccupancyAddresses,$A16,OccupancyUnits, $B16, 'Tenant Occupancy'!ZN$5:ZN23,{""&gt;0"",""Occupied"",""Late""}))))&gt;1,""Multiple Bookings"", IF(SUMIFS( 'Tenant Occupancy'!ZN$5:ZN23,OccupancyUnits,$B16,OccupancyAd"&amp;"dresses,$A16)&gt;0,SUMIFS('Tenant Occupancy'!ZN$5:ZN23,OccupancyUnits,$B16,OccupancyAddresses,$A16),IFERROR(VLOOKUP($A16&amp;"" ""&amp;$B16, FILTER(ARRAYFORMULA({OccupancyAddresses&amp;"" ""&amp; OccupancyUnits,'Tenant Occupancy'!ZN$5:ZN23}),INDEX(ARRAYFORMULA({OccupancyAdd"&amp;"resses&amp;"" ""&amp; OccupancyUnits,'Tenant Occupancy'!ZN$5:ZN23}),0,2)&lt;&gt;""""),2,FALSE),IF(ZM13=TODAY(),""Today"",)))))"),"")</f>
        <v/>
      </c>
      <c r="ZN16" s="3" t="str">
        <f>IFERROR(__xludf.DUMMYFUNCTION("IF(ISBLANK($A16),, IF((ARRAYFORMULA(SUM(COUNTIFS(OccupancyAddresses,$A16,OccupancyUnits, $B16, 'Tenant Occupancy'!ZO$5:ZO23,{""&gt;0"",""Occupied"",""Late""}))))&gt;1,""Multiple Bookings"", IF(SUMIFS( 'Tenant Occupancy'!ZO$5:ZO23,OccupancyUnits,$B16,OccupancyAd"&amp;"dresses,$A16)&gt;0,SUMIFS('Tenant Occupancy'!ZO$5:ZO23,OccupancyUnits,$B16,OccupancyAddresses,$A16),IFERROR(VLOOKUP($A16&amp;"" ""&amp;$B16, FILTER(ARRAYFORMULA({OccupancyAddresses&amp;"" ""&amp; OccupancyUnits,'Tenant Occupancy'!ZO$5:ZO23}),INDEX(ARRAYFORMULA({OccupancyAdd"&amp;"resses&amp;"" ""&amp; OccupancyUnits,'Tenant Occupancy'!ZO$5:ZO23}),0,2)&lt;&gt;""""),2,FALSE),IF(ZN13=TODAY(),""Today"",)))))"),"")</f>
        <v/>
      </c>
      <c r="ZO16" s="3" t="str">
        <f>IFERROR(__xludf.DUMMYFUNCTION("IF(ISBLANK($A16),, IF((ARRAYFORMULA(SUM(COUNTIFS(OccupancyAddresses,$A16,OccupancyUnits, $B16, 'Tenant Occupancy'!ZP$5:ZP23,{""&gt;0"",""Occupied"",""Late""}))))&gt;1,""Multiple Bookings"", IF(SUMIFS( 'Tenant Occupancy'!ZP$5:ZP23,OccupancyUnits,$B16,OccupancyAd"&amp;"dresses,$A16)&gt;0,SUMIFS('Tenant Occupancy'!ZP$5:ZP23,OccupancyUnits,$B16,OccupancyAddresses,$A16),IFERROR(VLOOKUP($A16&amp;"" ""&amp;$B16, FILTER(ARRAYFORMULA({OccupancyAddresses&amp;"" ""&amp; OccupancyUnits,'Tenant Occupancy'!ZP$5:ZP23}),INDEX(ARRAYFORMULA({OccupancyAdd"&amp;"resses&amp;"" ""&amp; OccupancyUnits,'Tenant Occupancy'!ZP$5:ZP23}),0,2)&lt;&gt;""""),2,FALSE),IF(ZO13=TODAY(),""Today"",)))))"),"")</f>
        <v/>
      </c>
      <c r="ZP16" s="3" t="str">
        <f>IFERROR(__xludf.DUMMYFUNCTION("IF(ISBLANK($A16),, IF((ARRAYFORMULA(SUM(COUNTIFS(OccupancyAddresses,$A16,OccupancyUnits, $B16, 'Tenant Occupancy'!ZQ$5:ZQ23,{""&gt;0"",""Occupied"",""Late""}))))&gt;1,""Multiple Bookings"", IF(SUMIFS( 'Tenant Occupancy'!ZQ$5:ZQ23,OccupancyUnits,$B16,OccupancyAd"&amp;"dresses,$A16)&gt;0,SUMIFS('Tenant Occupancy'!ZQ$5:ZQ23,OccupancyUnits,$B16,OccupancyAddresses,$A16),IFERROR(VLOOKUP($A16&amp;"" ""&amp;$B16, FILTER(ARRAYFORMULA({OccupancyAddresses&amp;"" ""&amp; OccupancyUnits,'Tenant Occupancy'!ZQ$5:ZQ23}),INDEX(ARRAYFORMULA({OccupancyAdd"&amp;"resses&amp;"" ""&amp; OccupancyUnits,'Tenant Occupancy'!ZQ$5:ZQ23}),0,2)&lt;&gt;""""),2,FALSE),IF(ZP13=TODAY(),""Today"",)))))"),"")</f>
        <v/>
      </c>
      <c r="ZQ16" s="3" t="str">
        <f>IFERROR(__xludf.DUMMYFUNCTION("IF(ISBLANK($A16),, IF((ARRAYFORMULA(SUM(COUNTIFS(OccupancyAddresses,$A16,OccupancyUnits, $B16, 'Tenant Occupancy'!ZR$5:ZR23,{""&gt;0"",""Occupied"",""Late""}))))&gt;1,""Multiple Bookings"", IF(SUMIFS( 'Tenant Occupancy'!ZR$5:ZR23,OccupancyUnits,$B16,OccupancyAd"&amp;"dresses,$A16)&gt;0,SUMIFS('Tenant Occupancy'!ZR$5:ZR23,OccupancyUnits,$B16,OccupancyAddresses,$A16),IFERROR(VLOOKUP($A16&amp;"" ""&amp;$B16, FILTER(ARRAYFORMULA({OccupancyAddresses&amp;"" ""&amp; OccupancyUnits,'Tenant Occupancy'!ZR$5:ZR23}),INDEX(ARRAYFORMULA({OccupancyAdd"&amp;"resses&amp;"" ""&amp; OccupancyUnits,'Tenant Occupancy'!ZR$5:ZR23}),0,2)&lt;&gt;""""),2,FALSE),IF(ZQ13=TODAY(),""Today"",)))))"),"")</f>
        <v/>
      </c>
      <c r="ZR16" s="3" t="str">
        <f>IFERROR(__xludf.DUMMYFUNCTION("IF(ISBLANK($A16),, IF((ARRAYFORMULA(SUM(COUNTIFS(OccupancyAddresses,$A16,OccupancyUnits, $B16, 'Tenant Occupancy'!ZS$5:ZS23,{""&gt;0"",""Occupied"",""Late""}))))&gt;1,""Multiple Bookings"", IF(SUMIFS( 'Tenant Occupancy'!ZS$5:ZS23,OccupancyUnits,$B16,OccupancyAd"&amp;"dresses,$A16)&gt;0,SUMIFS('Tenant Occupancy'!ZS$5:ZS23,OccupancyUnits,$B16,OccupancyAddresses,$A16),IFERROR(VLOOKUP($A16&amp;"" ""&amp;$B16, FILTER(ARRAYFORMULA({OccupancyAddresses&amp;"" ""&amp; OccupancyUnits,'Tenant Occupancy'!ZS$5:ZS23}),INDEX(ARRAYFORMULA({OccupancyAdd"&amp;"resses&amp;"" ""&amp; OccupancyUnits,'Tenant Occupancy'!ZS$5:ZS23}),0,2)&lt;&gt;""""),2,FALSE),IF(ZR13=TODAY(),""Today"",)))))"),"")</f>
        <v/>
      </c>
      <c r="ZS16" s="3" t="str">
        <f>IFERROR(__xludf.DUMMYFUNCTION("IF(ISBLANK($A16),, IF((ARRAYFORMULA(SUM(COUNTIFS(OccupancyAddresses,$A16,OccupancyUnits, $B16, 'Tenant Occupancy'!ZT$5:ZT23,{""&gt;0"",""Occupied"",""Late""}))))&gt;1,""Multiple Bookings"", IF(SUMIFS( 'Tenant Occupancy'!ZT$5:ZT23,OccupancyUnits,$B16,OccupancyAd"&amp;"dresses,$A16)&gt;0,SUMIFS('Tenant Occupancy'!ZT$5:ZT23,OccupancyUnits,$B16,OccupancyAddresses,$A16),IFERROR(VLOOKUP($A16&amp;"" ""&amp;$B16, FILTER(ARRAYFORMULA({OccupancyAddresses&amp;"" ""&amp; OccupancyUnits,'Tenant Occupancy'!ZT$5:ZT23}),INDEX(ARRAYFORMULA({OccupancyAdd"&amp;"resses&amp;"" ""&amp; OccupancyUnits,'Tenant Occupancy'!ZT$5:ZT23}),0,2)&lt;&gt;""""),2,FALSE),IF(ZS13=TODAY(),""Today"",)))))"),"")</f>
        <v/>
      </c>
      <c r="ZT16" s="3" t="str">
        <f>IFERROR(__xludf.DUMMYFUNCTION("IF(ISBLANK($A16),, IF((ARRAYFORMULA(SUM(COUNTIFS(OccupancyAddresses,$A16,OccupancyUnits, $B16, 'Tenant Occupancy'!ZU$5:ZU23,{""&gt;0"",""Occupied"",""Late""}))))&gt;1,""Multiple Bookings"", IF(SUMIFS( 'Tenant Occupancy'!ZU$5:ZU23,OccupancyUnits,$B16,OccupancyAd"&amp;"dresses,$A16)&gt;0,SUMIFS('Tenant Occupancy'!ZU$5:ZU23,OccupancyUnits,$B16,OccupancyAddresses,$A16),IFERROR(VLOOKUP($A16&amp;"" ""&amp;$B16, FILTER(ARRAYFORMULA({OccupancyAddresses&amp;"" ""&amp; OccupancyUnits,'Tenant Occupancy'!ZU$5:ZU23}),INDEX(ARRAYFORMULA({OccupancyAdd"&amp;"resses&amp;"" ""&amp; OccupancyUnits,'Tenant Occupancy'!ZU$5:ZU23}),0,2)&lt;&gt;""""),2,FALSE),IF(ZT13=TODAY(),""Today"",)))))"),"")</f>
        <v/>
      </c>
      <c r="ZU16" s="3" t="str">
        <f>IFERROR(__xludf.DUMMYFUNCTION("IF(ISBLANK($A16),, IF((ARRAYFORMULA(SUM(COUNTIFS(OccupancyAddresses,$A16,OccupancyUnits, $B16, 'Tenant Occupancy'!ZV$5:ZV23,{""&gt;0"",""Occupied"",""Late""}))))&gt;1,""Multiple Bookings"", IF(SUMIFS( 'Tenant Occupancy'!ZV$5:ZV23,OccupancyUnits,$B16,OccupancyAd"&amp;"dresses,$A16)&gt;0,SUMIFS('Tenant Occupancy'!ZV$5:ZV23,OccupancyUnits,$B16,OccupancyAddresses,$A16),IFERROR(VLOOKUP($A16&amp;"" ""&amp;$B16, FILTER(ARRAYFORMULA({OccupancyAddresses&amp;"" ""&amp; OccupancyUnits,'Tenant Occupancy'!ZV$5:ZV23}),INDEX(ARRAYFORMULA({OccupancyAdd"&amp;"resses&amp;"" ""&amp; OccupancyUnits,'Tenant Occupancy'!ZV$5:ZV23}),0,2)&lt;&gt;""""),2,FALSE),IF(ZU13=TODAY(),""Today"",)))))"),"")</f>
        <v/>
      </c>
      <c r="ZV16" s="3" t="str">
        <f>IFERROR(__xludf.DUMMYFUNCTION("IF(ISBLANK($A16),, IF((ARRAYFORMULA(SUM(COUNTIFS(OccupancyAddresses,$A16,OccupancyUnits, $B16, 'Tenant Occupancy'!ZW$5:ZW23,{""&gt;0"",""Occupied"",""Late""}))))&gt;1,""Multiple Bookings"", IF(SUMIFS( 'Tenant Occupancy'!ZW$5:ZW23,OccupancyUnits,$B16,OccupancyAd"&amp;"dresses,$A16)&gt;0,SUMIFS('Tenant Occupancy'!ZW$5:ZW23,OccupancyUnits,$B16,OccupancyAddresses,$A16),IFERROR(VLOOKUP($A16&amp;"" ""&amp;$B16, FILTER(ARRAYFORMULA({OccupancyAddresses&amp;"" ""&amp; OccupancyUnits,'Tenant Occupancy'!ZW$5:ZW23}),INDEX(ARRAYFORMULA({OccupancyAdd"&amp;"resses&amp;"" ""&amp; OccupancyUnits,'Tenant Occupancy'!ZW$5:ZW23}),0,2)&lt;&gt;""""),2,FALSE),IF(ZV13=TODAY(),""Today"",)))))"),"")</f>
        <v/>
      </c>
      <c r="ZW16" s="3" t="str">
        <f>IFERROR(__xludf.DUMMYFUNCTION("IF(ISBLANK($A16),, IF((ARRAYFORMULA(SUM(COUNTIFS(OccupancyAddresses,$A16,OccupancyUnits, $B16, 'Tenant Occupancy'!ZX$5:ZX23,{""&gt;0"",""Occupied"",""Late""}))))&gt;1,""Multiple Bookings"", IF(SUMIFS( 'Tenant Occupancy'!ZX$5:ZX23,OccupancyUnits,$B16,OccupancyAd"&amp;"dresses,$A16)&gt;0,SUMIFS('Tenant Occupancy'!ZX$5:ZX23,OccupancyUnits,$B16,OccupancyAddresses,$A16),IFERROR(VLOOKUP($A16&amp;"" ""&amp;$B16, FILTER(ARRAYFORMULA({OccupancyAddresses&amp;"" ""&amp; OccupancyUnits,'Tenant Occupancy'!ZX$5:ZX23}),INDEX(ARRAYFORMULA({OccupancyAdd"&amp;"resses&amp;"" ""&amp; OccupancyUnits,'Tenant Occupancy'!ZX$5:ZX23}),0,2)&lt;&gt;""""),2,FALSE),IF(ZW13=TODAY(),""Today"",)))))"),"")</f>
        <v/>
      </c>
      <c r="ZX16" s="3" t="str">
        <f>IFERROR(__xludf.DUMMYFUNCTION("IF(ISBLANK($A16),, IF((ARRAYFORMULA(SUM(COUNTIFS(OccupancyAddresses,$A16,OccupancyUnits, $B16, 'Tenant Occupancy'!ZY$5:ZY23,{""&gt;0"",""Occupied"",""Late""}))))&gt;1,""Multiple Bookings"", IF(SUMIFS( 'Tenant Occupancy'!ZY$5:ZY23,OccupancyUnits,$B16,OccupancyAd"&amp;"dresses,$A16)&gt;0,SUMIFS('Tenant Occupancy'!ZY$5:ZY23,OccupancyUnits,$B16,OccupancyAddresses,$A16),IFERROR(VLOOKUP($A16&amp;"" ""&amp;$B16, FILTER(ARRAYFORMULA({OccupancyAddresses&amp;"" ""&amp; OccupancyUnits,'Tenant Occupancy'!ZY$5:ZY23}),INDEX(ARRAYFORMULA({OccupancyAdd"&amp;"resses&amp;"" ""&amp; OccupancyUnits,'Tenant Occupancy'!ZY$5:ZY23}),0,2)&lt;&gt;""""),2,FALSE),IF(ZX13=TODAY(),""Today"",)))))"),"")</f>
        <v/>
      </c>
      <c r="ZY16" s="3" t="str">
        <f>IFERROR(__xludf.DUMMYFUNCTION("IF(ISBLANK($A16),, IF((ARRAYFORMULA(SUM(COUNTIFS(OccupancyAddresses,$A16,OccupancyUnits, $B16, 'Tenant Occupancy'!ZZ$5:ZZ23,{""&gt;0"",""Occupied"",""Late""}))))&gt;1,""Multiple Bookings"", IF(SUMIFS( 'Tenant Occupancy'!ZZ$5:ZZ23,OccupancyUnits,$B16,OccupancyAd"&amp;"dresses,$A16)&gt;0,SUMIFS('Tenant Occupancy'!ZZ$5:ZZ23,OccupancyUnits,$B16,OccupancyAddresses,$A16),IFERROR(VLOOKUP($A16&amp;"" ""&amp;$B16, FILTER(ARRAYFORMULA({OccupancyAddresses&amp;"" ""&amp; OccupancyUnits,'Tenant Occupancy'!ZZ$5:ZZ23}),INDEX(ARRAYFORMULA({OccupancyAdd"&amp;"resses&amp;"" ""&amp; OccupancyUnits,'Tenant Occupancy'!ZZ$5:ZZ23}),0,2)&lt;&gt;""""),2,FALSE),IF(ZY13=TODAY(),""Today"",)))))"),"")</f>
        <v/>
      </c>
      <c r="ZZ16" s="3" t="str">
        <f>IFERROR(__xludf.DUMMYFUNCTION("IF(ISBLANK($A16),, IF((ARRAYFORMULA(SUM(COUNTIFS(OccupancyAddresses,$A16,OccupancyUnits, $B16, 'Tenant Occupancy'!AAA$5:AAA23,{""&gt;0"",""Occupied"",""Late""}))))&gt;1,""Multiple Bookings"", IF(SUMIFS( 'Tenant Occupancy'!AAA$5:AAA23,OccupancyUnits,$B16,Occupan"&amp;"cyAddresses,$A16)&gt;0,SUMIFS('Tenant Occupancy'!AAA$5:AAA23,OccupancyUnits,$B16,OccupancyAddresses,$A16),IFERROR(VLOOKUP($A16&amp;"" ""&amp;$B16, FILTER(ARRAYFORMULA({OccupancyAddresses&amp;"" ""&amp; OccupancyUnits,'Tenant Occupancy'!AAA$5:AAA23}),INDEX(ARRAYFORMULA({Occu"&amp;"pancyAddresses&amp;"" ""&amp; OccupancyUnits,'Tenant Occupancy'!AAA$5:AAA23}),0,2)&lt;&gt;""""),2,FALSE),IF(ZZ13=TODAY(),""Today"",)))))"),"")</f>
        <v/>
      </c>
      <c r="AAA16" s="3" t="str">
        <f>IFERROR(__xludf.DUMMYFUNCTION("IF(ISBLANK($A16),, IF((ARRAYFORMULA(SUM(COUNTIFS(OccupancyAddresses,$A16,OccupancyUnits, $B16, 'Tenant Occupancy'!AAB$5:AAB23,{""&gt;0"",""Occupied"",""Late""}))))&gt;1,""Multiple Bookings"", IF(SUMIFS( 'Tenant Occupancy'!AAB$5:AAB23,OccupancyUnits,$B16,Occupan"&amp;"cyAddresses,$A16)&gt;0,SUMIFS('Tenant Occupancy'!AAB$5:AAB23,OccupancyUnits,$B16,OccupancyAddresses,$A16),IFERROR(VLOOKUP($A16&amp;"" ""&amp;$B16, FILTER(ARRAYFORMULA({OccupancyAddresses&amp;"" ""&amp; OccupancyUnits,'Tenant Occupancy'!AAB$5:AAB23}),INDEX(ARRAYFORMULA({Occu"&amp;"pancyAddresses&amp;"" ""&amp; OccupancyUnits,'Tenant Occupancy'!AAB$5:AAB23}),0,2)&lt;&gt;""""),2,FALSE),IF(AAA13=TODAY(),""Today"",)))))"),"")</f>
        <v/>
      </c>
      <c r="AAB16" s="3" t="str">
        <f>IFERROR(__xludf.DUMMYFUNCTION("IF(ISBLANK($A16),, IF((ARRAYFORMULA(SUM(COUNTIFS(OccupancyAddresses,$A16,OccupancyUnits, $B16, 'Tenant Occupancy'!AAC$5:AAC23,{""&gt;0"",""Occupied"",""Late""}))))&gt;1,""Multiple Bookings"", IF(SUMIFS( 'Tenant Occupancy'!AAC$5:AAC23,OccupancyUnits,$B16,Occupan"&amp;"cyAddresses,$A16)&gt;0,SUMIFS('Tenant Occupancy'!AAC$5:AAC23,OccupancyUnits,$B16,OccupancyAddresses,$A16),IFERROR(VLOOKUP($A16&amp;"" ""&amp;$B16, FILTER(ARRAYFORMULA({OccupancyAddresses&amp;"" ""&amp; OccupancyUnits,'Tenant Occupancy'!AAC$5:AAC23}),INDEX(ARRAYFORMULA({Occu"&amp;"pancyAddresses&amp;"" ""&amp; OccupancyUnits,'Tenant Occupancy'!AAC$5:AAC23}),0,2)&lt;&gt;""""),2,FALSE),IF(AAB13=TODAY(),""Today"",)))))"),"")</f>
        <v/>
      </c>
      <c r="AAC16" s="3" t="str">
        <f>IFERROR(__xludf.DUMMYFUNCTION("IF(ISBLANK($A16),, IF((ARRAYFORMULA(SUM(COUNTIFS(OccupancyAddresses,$A16,OccupancyUnits, $B16, 'Tenant Occupancy'!AAD$5:AAD23,{""&gt;0"",""Occupied"",""Late""}))))&gt;1,""Multiple Bookings"", IF(SUMIFS( 'Tenant Occupancy'!AAD$5:AAD23,OccupancyUnits,$B16,Occupan"&amp;"cyAddresses,$A16)&gt;0,SUMIFS('Tenant Occupancy'!AAD$5:AAD23,OccupancyUnits,$B16,OccupancyAddresses,$A16),IFERROR(VLOOKUP($A16&amp;"" ""&amp;$B16, FILTER(ARRAYFORMULA({OccupancyAddresses&amp;"" ""&amp; OccupancyUnits,'Tenant Occupancy'!AAD$5:AAD23}),INDEX(ARRAYFORMULA({Occu"&amp;"pancyAddresses&amp;"" ""&amp; OccupancyUnits,'Tenant Occupancy'!AAD$5:AAD23}),0,2)&lt;&gt;""""),2,FALSE),IF(AAC13=TODAY(),""Today"",)))))"),"")</f>
        <v/>
      </c>
      <c r="AAD16" s="3" t="str">
        <f>IFERROR(__xludf.DUMMYFUNCTION("IF(ISBLANK($A16),, IF((ARRAYFORMULA(SUM(COUNTIFS(OccupancyAddresses,$A16,OccupancyUnits, $B16, 'Tenant Occupancy'!AAE$5:AAE23,{""&gt;0"",""Occupied"",""Late""}))))&gt;1,""Multiple Bookings"", IF(SUMIFS( 'Tenant Occupancy'!AAE$5:AAE23,OccupancyUnits,$B16,Occupan"&amp;"cyAddresses,$A16)&gt;0,SUMIFS('Tenant Occupancy'!AAE$5:AAE23,OccupancyUnits,$B16,OccupancyAddresses,$A16),IFERROR(VLOOKUP($A16&amp;"" ""&amp;$B16, FILTER(ARRAYFORMULA({OccupancyAddresses&amp;"" ""&amp; OccupancyUnits,'Tenant Occupancy'!AAE$5:AAE23}),INDEX(ARRAYFORMULA({Occu"&amp;"pancyAddresses&amp;"" ""&amp; OccupancyUnits,'Tenant Occupancy'!AAE$5:AAE23}),0,2)&lt;&gt;""""),2,FALSE),IF(AAD13=TODAY(),""Today"",)))))"),"")</f>
        <v/>
      </c>
      <c r="AAE16" s="3" t="str">
        <f>IFERROR(__xludf.DUMMYFUNCTION("IF(ISBLANK($A16),, IF((ARRAYFORMULA(SUM(COUNTIFS(OccupancyAddresses,$A16,OccupancyUnits, $B16, 'Tenant Occupancy'!AAF$5:AAF23,{""&gt;0"",""Occupied"",""Late""}))))&gt;1,""Multiple Bookings"", IF(SUMIFS( 'Tenant Occupancy'!AAF$5:AAF23,OccupancyUnits,$B16,Occupan"&amp;"cyAddresses,$A16)&gt;0,SUMIFS('Tenant Occupancy'!AAF$5:AAF23,OccupancyUnits,$B16,OccupancyAddresses,$A16),IFERROR(VLOOKUP($A16&amp;"" ""&amp;$B16, FILTER(ARRAYFORMULA({OccupancyAddresses&amp;"" ""&amp; OccupancyUnits,'Tenant Occupancy'!AAF$5:AAF23}),INDEX(ARRAYFORMULA({Occu"&amp;"pancyAddresses&amp;"" ""&amp; OccupancyUnits,'Tenant Occupancy'!AAF$5:AAF23}),0,2)&lt;&gt;""""),2,FALSE),IF(AAE13=TODAY(),""Today"",)))))"),"")</f>
        <v/>
      </c>
      <c r="AAF16" s="3" t="str">
        <f>IFERROR(__xludf.DUMMYFUNCTION("IF(ISBLANK($A16),, IF((ARRAYFORMULA(SUM(COUNTIFS(OccupancyAddresses,$A16,OccupancyUnits, $B16, 'Tenant Occupancy'!AAG$5:AAG23,{""&gt;0"",""Occupied"",""Late""}))))&gt;1,""Multiple Bookings"", IF(SUMIFS( 'Tenant Occupancy'!AAG$5:AAG23,OccupancyUnits,$B16,Occupan"&amp;"cyAddresses,$A16)&gt;0,SUMIFS('Tenant Occupancy'!AAG$5:AAG23,OccupancyUnits,$B16,OccupancyAddresses,$A16),IFERROR(VLOOKUP($A16&amp;"" ""&amp;$B16, FILTER(ARRAYFORMULA({OccupancyAddresses&amp;"" ""&amp; OccupancyUnits,'Tenant Occupancy'!AAG$5:AAG23}),INDEX(ARRAYFORMULA({Occu"&amp;"pancyAddresses&amp;"" ""&amp; OccupancyUnits,'Tenant Occupancy'!AAG$5:AAG23}),0,2)&lt;&gt;""""),2,FALSE),IF(AAF13=TODAY(),""Today"",)))))"),"")</f>
        <v/>
      </c>
      <c r="AAG16" s="3" t="str">
        <f>IFERROR(__xludf.DUMMYFUNCTION("IF(ISBLANK($A16),, IF((ARRAYFORMULA(SUM(COUNTIFS(OccupancyAddresses,$A16,OccupancyUnits, $B16, 'Tenant Occupancy'!AAH$5:AAH23,{""&gt;0"",""Occupied"",""Late""}))))&gt;1,""Multiple Bookings"", IF(SUMIFS( 'Tenant Occupancy'!AAH$5:AAH23,OccupancyUnits,$B16,Occupan"&amp;"cyAddresses,$A16)&gt;0,SUMIFS('Tenant Occupancy'!AAH$5:AAH23,OccupancyUnits,$B16,OccupancyAddresses,$A16),IFERROR(VLOOKUP($A16&amp;"" ""&amp;$B16, FILTER(ARRAYFORMULA({OccupancyAddresses&amp;"" ""&amp; OccupancyUnits,'Tenant Occupancy'!AAH$5:AAH23}),INDEX(ARRAYFORMULA({Occu"&amp;"pancyAddresses&amp;"" ""&amp; OccupancyUnits,'Tenant Occupancy'!AAH$5:AAH23}),0,2)&lt;&gt;""""),2,FALSE),IF(AAG13=TODAY(),""Today"",)))))"),"")</f>
        <v/>
      </c>
      <c r="AAH16" s="3" t="str">
        <f>IFERROR(__xludf.DUMMYFUNCTION("IF(ISBLANK($A16),, IF((ARRAYFORMULA(SUM(COUNTIFS(OccupancyAddresses,$A16,OccupancyUnits, $B16, 'Tenant Occupancy'!AAI$5:AAI23,{""&gt;0"",""Occupied"",""Late""}))))&gt;1,""Multiple Bookings"", IF(SUMIFS( 'Tenant Occupancy'!AAI$5:AAI23,OccupancyUnits,$B16,Occupan"&amp;"cyAddresses,$A16)&gt;0,SUMIFS('Tenant Occupancy'!AAI$5:AAI23,OccupancyUnits,$B16,OccupancyAddresses,$A16),IFERROR(VLOOKUP($A16&amp;"" ""&amp;$B16, FILTER(ARRAYFORMULA({OccupancyAddresses&amp;"" ""&amp; OccupancyUnits,'Tenant Occupancy'!AAI$5:AAI23}),INDEX(ARRAYFORMULA({Occu"&amp;"pancyAddresses&amp;"" ""&amp; OccupancyUnits,'Tenant Occupancy'!AAI$5:AAI23}),0,2)&lt;&gt;""""),2,FALSE),IF(AAH13=TODAY(),""Today"",)))))"),"")</f>
        <v/>
      </c>
      <c r="AAI16" s="3" t="str">
        <f>IFERROR(__xludf.DUMMYFUNCTION("IF(ISBLANK($A16),, IF((ARRAYFORMULA(SUM(COUNTIFS(OccupancyAddresses,$A16,OccupancyUnits, $B16, 'Tenant Occupancy'!AAJ$5:AAJ23,{""&gt;0"",""Occupied"",""Late""}))))&gt;1,""Multiple Bookings"", IF(SUMIFS( 'Tenant Occupancy'!AAJ$5:AAJ23,OccupancyUnits,$B16,Occupan"&amp;"cyAddresses,$A16)&gt;0,SUMIFS('Tenant Occupancy'!AAJ$5:AAJ23,OccupancyUnits,$B16,OccupancyAddresses,$A16),IFERROR(VLOOKUP($A16&amp;"" ""&amp;$B16, FILTER(ARRAYFORMULA({OccupancyAddresses&amp;"" ""&amp; OccupancyUnits,'Tenant Occupancy'!AAJ$5:AAJ23}),INDEX(ARRAYFORMULA({Occu"&amp;"pancyAddresses&amp;"" ""&amp; OccupancyUnits,'Tenant Occupancy'!AAJ$5:AAJ23}),0,2)&lt;&gt;""""),2,FALSE),IF(AAI13=TODAY(),""Today"",)))))"),"")</f>
        <v/>
      </c>
      <c r="AAJ16" s="3" t="str">
        <f>IFERROR(__xludf.DUMMYFUNCTION("IF(ISBLANK($A16),, IF((ARRAYFORMULA(SUM(COUNTIFS(OccupancyAddresses,$A16,OccupancyUnits, $B16, 'Tenant Occupancy'!AAK$5:AAK23,{""&gt;0"",""Occupied"",""Late""}))))&gt;1,""Multiple Bookings"", IF(SUMIFS( 'Tenant Occupancy'!AAK$5:AAK23,OccupancyUnits,$B16,Occupan"&amp;"cyAddresses,$A16)&gt;0,SUMIFS('Tenant Occupancy'!AAK$5:AAK23,OccupancyUnits,$B16,OccupancyAddresses,$A16),IFERROR(VLOOKUP($A16&amp;"" ""&amp;$B16, FILTER(ARRAYFORMULA({OccupancyAddresses&amp;"" ""&amp; OccupancyUnits,'Tenant Occupancy'!AAK$5:AAK23}),INDEX(ARRAYFORMULA({Occu"&amp;"pancyAddresses&amp;"" ""&amp; OccupancyUnits,'Tenant Occupancy'!AAK$5:AAK23}),0,2)&lt;&gt;""""),2,FALSE),IF(AAJ13=TODAY(),""Today"",)))))"),"")</f>
        <v/>
      </c>
      <c r="AAK16" s="3" t="str">
        <f>IFERROR(__xludf.DUMMYFUNCTION("IF(ISBLANK($A16),, IF((ARRAYFORMULA(SUM(COUNTIFS(OccupancyAddresses,$A16,OccupancyUnits, $B16, 'Tenant Occupancy'!AAL$5:AAL23,{""&gt;0"",""Occupied"",""Late""}))))&gt;1,""Multiple Bookings"", IF(SUMIFS( 'Tenant Occupancy'!AAL$5:AAL23,OccupancyUnits,$B16,Occupan"&amp;"cyAddresses,$A16)&gt;0,SUMIFS('Tenant Occupancy'!AAL$5:AAL23,OccupancyUnits,$B16,OccupancyAddresses,$A16),IFERROR(VLOOKUP($A16&amp;"" ""&amp;$B16, FILTER(ARRAYFORMULA({OccupancyAddresses&amp;"" ""&amp; OccupancyUnits,'Tenant Occupancy'!AAL$5:AAL23}),INDEX(ARRAYFORMULA({Occu"&amp;"pancyAddresses&amp;"" ""&amp; OccupancyUnits,'Tenant Occupancy'!AAL$5:AAL23}),0,2)&lt;&gt;""""),2,FALSE),IF(AAK13=TODAY(),""Today"",)))))"),"")</f>
        <v/>
      </c>
      <c r="AAL16" s="3" t="str">
        <f>IFERROR(__xludf.DUMMYFUNCTION("IF(ISBLANK($A16),, IF((ARRAYFORMULA(SUM(COUNTIFS(OccupancyAddresses,$A16,OccupancyUnits, $B16, 'Tenant Occupancy'!AAM$5:AAM23,{""&gt;0"",""Occupied"",""Late""}))))&gt;1,""Multiple Bookings"", IF(SUMIFS( 'Tenant Occupancy'!AAM$5:AAM23,OccupancyUnits,$B16,Occupan"&amp;"cyAddresses,$A16)&gt;0,SUMIFS('Tenant Occupancy'!AAM$5:AAM23,OccupancyUnits,$B16,OccupancyAddresses,$A16),IFERROR(VLOOKUP($A16&amp;"" ""&amp;$B16, FILTER(ARRAYFORMULA({OccupancyAddresses&amp;"" ""&amp; OccupancyUnits,'Tenant Occupancy'!AAM$5:AAM23}),INDEX(ARRAYFORMULA({Occu"&amp;"pancyAddresses&amp;"" ""&amp; OccupancyUnits,'Tenant Occupancy'!AAM$5:AAM23}),0,2)&lt;&gt;""""),2,FALSE),IF(AAL13=TODAY(),""Today"",)))))"),"")</f>
        <v/>
      </c>
      <c r="AAM16" s="3" t="str">
        <f>IFERROR(__xludf.DUMMYFUNCTION("IF(ISBLANK($A16),, IF((ARRAYFORMULA(SUM(COUNTIFS(OccupancyAddresses,$A16,OccupancyUnits, $B16, 'Tenant Occupancy'!AAN$5:AAN23,{""&gt;0"",""Occupied"",""Late""}))))&gt;1,""Multiple Bookings"", IF(SUMIFS( 'Tenant Occupancy'!AAN$5:AAN23,OccupancyUnits,$B16,Occupan"&amp;"cyAddresses,$A16)&gt;0,SUMIFS('Tenant Occupancy'!AAN$5:AAN23,OccupancyUnits,$B16,OccupancyAddresses,$A16),IFERROR(VLOOKUP($A16&amp;"" ""&amp;$B16, FILTER(ARRAYFORMULA({OccupancyAddresses&amp;"" ""&amp; OccupancyUnits,'Tenant Occupancy'!AAN$5:AAN23}),INDEX(ARRAYFORMULA({Occu"&amp;"pancyAddresses&amp;"" ""&amp; OccupancyUnits,'Tenant Occupancy'!AAN$5:AAN23}),0,2)&lt;&gt;""""),2,FALSE),IF(AAM13=TODAY(),""Today"",)))))"),"")</f>
        <v/>
      </c>
      <c r="AAN16" s="3" t="str">
        <f>IFERROR(__xludf.DUMMYFUNCTION("IF(ISBLANK($A16),, IF((ARRAYFORMULA(SUM(COUNTIFS(OccupancyAddresses,$A16,OccupancyUnits, $B16, 'Tenant Occupancy'!AAO$5:AAO23,{""&gt;0"",""Occupied"",""Late""}))))&gt;1,""Multiple Bookings"", IF(SUMIFS( 'Tenant Occupancy'!AAO$5:AAO23,OccupancyUnits,$B16,Occupan"&amp;"cyAddresses,$A16)&gt;0,SUMIFS('Tenant Occupancy'!AAO$5:AAO23,OccupancyUnits,$B16,OccupancyAddresses,$A16),IFERROR(VLOOKUP($A16&amp;"" ""&amp;$B16, FILTER(ARRAYFORMULA({OccupancyAddresses&amp;"" ""&amp; OccupancyUnits,'Tenant Occupancy'!AAO$5:AAO23}),INDEX(ARRAYFORMULA({Occu"&amp;"pancyAddresses&amp;"" ""&amp; OccupancyUnits,'Tenant Occupancy'!AAO$5:AAO23}),0,2)&lt;&gt;""""),2,FALSE),IF(AAN13=TODAY(),""Today"",)))))"),"")</f>
        <v/>
      </c>
      <c r="AAO16" s="3" t="str">
        <f>IFERROR(__xludf.DUMMYFUNCTION("IF(ISBLANK($A16),, IF((ARRAYFORMULA(SUM(COUNTIFS(OccupancyAddresses,$A16,OccupancyUnits, $B16, 'Tenant Occupancy'!AAP$5:AAP23,{""&gt;0"",""Occupied"",""Late""}))))&gt;1,""Multiple Bookings"", IF(SUMIFS( 'Tenant Occupancy'!AAP$5:AAP23,OccupancyUnits,$B16,Occupan"&amp;"cyAddresses,$A16)&gt;0,SUMIFS('Tenant Occupancy'!AAP$5:AAP23,OccupancyUnits,$B16,OccupancyAddresses,$A16),IFERROR(VLOOKUP($A16&amp;"" ""&amp;$B16, FILTER(ARRAYFORMULA({OccupancyAddresses&amp;"" ""&amp; OccupancyUnits,'Tenant Occupancy'!AAP$5:AAP23}),INDEX(ARRAYFORMULA({Occu"&amp;"pancyAddresses&amp;"" ""&amp; OccupancyUnits,'Tenant Occupancy'!AAP$5:AAP23}),0,2)&lt;&gt;""""),2,FALSE),IF(AAO13=TODAY(),""Today"",)))))"),"")</f>
        <v/>
      </c>
      <c r="AAP16" s="3" t="str">
        <f>IFERROR(__xludf.DUMMYFUNCTION("IF(ISBLANK($A16),, IF((ARRAYFORMULA(SUM(COUNTIFS(OccupancyAddresses,$A16,OccupancyUnits, $B16, 'Tenant Occupancy'!AAQ$5:AAQ23,{""&gt;0"",""Occupied"",""Late""}))))&gt;1,""Multiple Bookings"", IF(SUMIFS( 'Tenant Occupancy'!AAQ$5:AAQ23,OccupancyUnits,$B16,Occupan"&amp;"cyAddresses,$A16)&gt;0,SUMIFS('Tenant Occupancy'!AAQ$5:AAQ23,OccupancyUnits,$B16,OccupancyAddresses,$A16),IFERROR(VLOOKUP($A16&amp;"" ""&amp;$B16, FILTER(ARRAYFORMULA({OccupancyAddresses&amp;"" ""&amp; OccupancyUnits,'Tenant Occupancy'!AAQ$5:AAQ23}),INDEX(ARRAYFORMULA({Occu"&amp;"pancyAddresses&amp;"" ""&amp; OccupancyUnits,'Tenant Occupancy'!AAQ$5:AAQ23}),0,2)&lt;&gt;""""),2,FALSE),IF(AAP13=TODAY(),""Today"",)))))"),"")</f>
        <v/>
      </c>
      <c r="AAQ16" s="3" t="str">
        <f>IFERROR(__xludf.DUMMYFUNCTION("IF(ISBLANK($A16),, IF((ARRAYFORMULA(SUM(COUNTIFS(OccupancyAddresses,$A16,OccupancyUnits, $B16, 'Tenant Occupancy'!AAR$5:AAR23,{""&gt;0"",""Occupied"",""Late""}))))&gt;1,""Multiple Bookings"", IF(SUMIFS( 'Tenant Occupancy'!AAR$5:AAR23,OccupancyUnits,$B16,Occupan"&amp;"cyAddresses,$A16)&gt;0,SUMIFS('Tenant Occupancy'!AAR$5:AAR23,OccupancyUnits,$B16,OccupancyAddresses,$A16),IFERROR(VLOOKUP($A16&amp;"" ""&amp;$B16, FILTER(ARRAYFORMULA({OccupancyAddresses&amp;"" ""&amp; OccupancyUnits,'Tenant Occupancy'!AAR$5:AAR23}),INDEX(ARRAYFORMULA({Occu"&amp;"pancyAddresses&amp;"" ""&amp; OccupancyUnits,'Tenant Occupancy'!AAR$5:AAR23}),0,2)&lt;&gt;""""),2,FALSE),IF(AAQ13=TODAY(),""Today"",)))))"),"")</f>
        <v/>
      </c>
      <c r="AAR16" s="3" t="str">
        <f>IFERROR(__xludf.DUMMYFUNCTION("IF(ISBLANK($A16),, IF((ARRAYFORMULA(SUM(COUNTIFS(OccupancyAddresses,$A16,OccupancyUnits, $B16, 'Tenant Occupancy'!AAS$5:AAS23,{""&gt;0"",""Occupied"",""Late""}))))&gt;1,""Multiple Bookings"", IF(SUMIFS( 'Tenant Occupancy'!AAS$5:AAS23,OccupancyUnits,$B16,Occupan"&amp;"cyAddresses,$A16)&gt;0,SUMIFS('Tenant Occupancy'!AAS$5:AAS23,OccupancyUnits,$B16,OccupancyAddresses,$A16),IFERROR(VLOOKUP($A16&amp;"" ""&amp;$B16, FILTER(ARRAYFORMULA({OccupancyAddresses&amp;"" ""&amp; OccupancyUnits,'Tenant Occupancy'!AAS$5:AAS23}),INDEX(ARRAYFORMULA({Occu"&amp;"pancyAddresses&amp;"" ""&amp; OccupancyUnits,'Tenant Occupancy'!AAS$5:AAS23}),0,2)&lt;&gt;""""),2,FALSE),IF(AAR13=TODAY(),""Today"",)))))"),"")</f>
        <v/>
      </c>
      <c r="AAS16" s="3" t="str">
        <f>IFERROR(__xludf.DUMMYFUNCTION("IF(ISBLANK($A16),, IF((ARRAYFORMULA(SUM(COUNTIFS(OccupancyAddresses,$A16,OccupancyUnits, $B16, 'Tenant Occupancy'!AAT$5:AAT23,{""&gt;0"",""Occupied"",""Late""}))))&gt;1,""Multiple Bookings"", IF(SUMIFS( 'Tenant Occupancy'!AAT$5:AAT23,OccupancyUnits,$B16,Occupan"&amp;"cyAddresses,$A16)&gt;0,SUMIFS('Tenant Occupancy'!AAT$5:AAT23,OccupancyUnits,$B16,OccupancyAddresses,$A16),IFERROR(VLOOKUP($A16&amp;"" ""&amp;$B16, FILTER(ARRAYFORMULA({OccupancyAddresses&amp;"" ""&amp; OccupancyUnits,'Tenant Occupancy'!AAT$5:AAT23}),INDEX(ARRAYFORMULA({Occu"&amp;"pancyAddresses&amp;"" ""&amp; OccupancyUnits,'Tenant Occupancy'!AAT$5:AAT23}),0,2)&lt;&gt;""""),2,FALSE),IF(AAS13=TODAY(),""Today"",)))))"),"")</f>
        <v/>
      </c>
      <c r="AAT16" s="3" t="str">
        <f>IFERROR(__xludf.DUMMYFUNCTION("IF(ISBLANK($A16),, IF((ARRAYFORMULA(SUM(COUNTIFS(OccupancyAddresses,$A16,OccupancyUnits, $B16, 'Tenant Occupancy'!AAU$5:AAU23,{""&gt;0"",""Occupied"",""Late""}))))&gt;1,""Multiple Bookings"", IF(SUMIFS( 'Tenant Occupancy'!AAU$5:AAU23,OccupancyUnits,$B16,Occupan"&amp;"cyAddresses,$A16)&gt;0,SUMIFS('Tenant Occupancy'!AAU$5:AAU23,OccupancyUnits,$B16,OccupancyAddresses,$A16),IFERROR(VLOOKUP($A16&amp;"" ""&amp;$B16, FILTER(ARRAYFORMULA({OccupancyAddresses&amp;"" ""&amp; OccupancyUnits,'Tenant Occupancy'!AAU$5:AAU23}),INDEX(ARRAYFORMULA({Occu"&amp;"pancyAddresses&amp;"" ""&amp; OccupancyUnits,'Tenant Occupancy'!AAU$5:AAU23}),0,2)&lt;&gt;""""),2,FALSE),IF(AAT13=TODAY(),""Today"",)))))"),"")</f>
        <v/>
      </c>
      <c r="AAU16" s="3" t="str">
        <f>IFERROR(__xludf.DUMMYFUNCTION("IF(ISBLANK($A16),, IF((ARRAYFORMULA(SUM(COUNTIFS(OccupancyAddresses,$A16,OccupancyUnits, $B16, 'Tenant Occupancy'!AAV$5:AAV23,{""&gt;0"",""Occupied"",""Late""}))))&gt;1,""Multiple Bookings"", IF(SUMIFS( 'Tenant Occupancy'!AAV$5:AAV23,OccupancyUnits,$B16,Occupan"&amp;"cyAddresses,$A16)&gt;0,SUMIFS('Tenant Occupancy'!AAV$5:AAV23,OccupancyUnits,$B16,OccupancyAddresses,$A16),IFERROR(VLOOKUP($A16&amp;"" ""&amp;$B16, FILTER(ARRAYFORMULA({OccupancyAddresses&amp;"" ""&amp; OccupancyUnits,'Tenant Occupancy'!AAV$5:AAV23}),INDEX(ARRAYFORMULA({Occu"&amp;"pancyAddresses&amp;"" ""&amp; OccupancyUnits,'Tenant Occupancy'!AAV$5:AAV23}),0,2)&lt;&gt;""""),2,FALSE),IF(AAU13=TODAY(),""Today"",)))))"),"")</f>
        <v/>
      </c>
      <c r="AAV16" s="3" t="str">
        <f>IFERROR(__xludf.DUMMYFUNCTION("IF(ISBLANK($A16),, IF((ARRAYFORMULA(SUM(COUNTIFS(OccupancyAddresses,$A16,OccupancyUnits, $B16, 'Tenant Occupancy'!AAW$5:AAW23,{""&gt;0"",""Occupied"",""Late""}))))&gt;1,""Multiple Bookings"", IF(SUMIFS( 'Tenant Occupancy'!AAW$5:AAW23,OccupancyUnits,$B16,Occupan"&amp;"cyAddresses,$A16)&gt;0,SUMIFS('Tenant Occupancy'!AAW$5:AAW23,OccupancyUnits,$B16,OccupancyAddresses,$A16),IFERROR(VLOOKUP($A16&amp;"" ""&amp;$B16, FILTER(ARRAYFORMULA({OccupancyAddresses&amp;"" ""&amp; OccupancyUnits,'Tenant Occupancy'!AAW$5:AAW23}),INDEX(ARRAYFORMULA({Occu"&amp;"pancyAddresses&amp;"" ""&amp; OccupancyUnits,'Tenant Occupancy'!AAW$5:AAW23}),0,2)&lt;&gt;""""),2,FALSE),IF(AAV13=TODAY(),""Today"",)))))"),"")</f>
        <v/>
      </c>
      <c r="AAW16" s="3" t="str">
        <f>IFERROR(__xludf.DUMMYFUNCTION("IF(ISBLANK($A16),, IF((ARRAYFORMULA(SUM(COUNTIFS(OccupancyAddresses,$A16,OccupancyUnits, $B16, 'Tenant Occupancy'!AAX$5:AAX23,{""&gt;0"",""Occupied"",""Late""}))))&gt;1,""Multiple Bookings"", IF(SUMIFS( 'Tenant Occupancy'!AAX$5:AAX23,OccupancyUnits,$B16,Occupan"&amp;"cyAddresses,$A16)&gt;0,SUMIFS('Tenant Occupancy'!AAX$5:AAX23,OccupancyUnits,$B16,OccupancyAddresses,$A16),IFERROR(VLOOKUP($A16&amp;"" ""&amp;$B16, FILTER(ARRAYFORMULA({OccupancyAddresses&amp;"" ""&amp; OccupancyUnits,'Tenant Occupancy'!AAX$5:AAX23}),INDEX(ARRAYFORMULA({Occu"&amp;"pancyAddresses&amp;"" ""&amp; OccupancyUnits,'Tenant Occupancy'!AAX$5:AAX23}),0,2)&lt;&gt;""""),2,FALSE),IF(AAW13=TODAY(),""Today"",)))))"),"")</f>
        <v/>
      </c>
      <c r="AAX16" s="3" t="str">
        <f>IFERROR(__xludf.DUMMYFUNCTION("IF(ISBLANK($A16),, IF((ARRAYFORMULA(SUM(COUNTIFS(OccupancyAddresses,$A16,OccupancyUnits, $B16, 'Tenant Occupancy'!AAY$5:AAY23,{""&gt;0"",""Occupied"",""Late""}))))&gt;1,""Multiple Bookings"", IF(SUMIFS( 'Tenant Occupancy'!AAY$5:AAY23,OccupancyUnits,$B16,Occupan"&amp;"cyAddresses,$A16)&gt;0,SUMIFS('Tenant Occupancy'!AAY$5:AAY23,OccupancyUnits,$B16,OccupancyAddresses,$A16),IFERROR(VLOOKUP($A16&amp;"" ""&amp;$B16, FILTER(ARRAYFORMULA({OccupancyAddresses&amp;"" ""&amp; OccupancyUnits,'Tenant Occupancy'!AAY$5:AAY23}),INDEX(ARRAYFORMULA({Occu"&amp;"pancyAddresses&amp;"" ""&amp; OccupancyUnits,'Tenant Occupancy'!AAY$5:AAY23}),0,2)&lt;&gt;""""),2,FALSE),IF(AAX13=TODAY(),""Today"",)))))"),"")</f>
        <v/>
      </c>
      <c r="AAY16" s="3" t="str">
        <f>IFERROR(__xludf.DUMMYFUNCTION("IF(ISBLANK($A16),, IF((ARRAYFORMULA(SUM(COUNTIFS(OccupancyAddresses,$A16,OccupancyUnits, $B16, 'Tenant Occupancy'!AAZ$5:AAZ23,{""&gt;0"",""Occupied"",""Late""}))))&gt;1,""Multiple Bookings"", IF(SUMIFS( 'Tenant Occupancy'!AAZ$5:AAZ23,OccupancyUnits,$B16,Occupan"&amp;"cyAddresses,$A16)&gt;0,SUMIFS('Tenant Occupancy'!AAZ$5:AAZ23,OccupancyUnits,$B16,OccupancyAddresses,$A16),IFERROR(VLOOKUP($A16&amp;"" ""&amp;$B16, FILTER(ARRAYFORMULA({OccupancyAddresses&amp;"" ""&amp; OccupancyUnits,'Tenant Occupancy'!AAZ$5:AAZ23}),INDEX(ARRAYFORMULA({Occu"&amp;"pancyAddresses&amp;"" ""&amp; OccupancyUnits,'Tenant Occupancy'!AAZ$5:AAZ23}),0,2)&lt;&gt;""""),2,FALSE),IF(AAY13=TODAY(),""Today"",)))))"),"")</f>
        <v/>
      </c>
      <c r="AAZ16" s="3" t="str">
        <f>IFERROR(__xludf.DUMMYFUNCTION("IF(ISBLANK($A16),, IF((ARRAYFORMULA(SUM(COUNTIFS(OccupancyAddresses,$A16,OccupancyUnits, $B16, 'Tenant Occupancy'!ABA$5:ABA23,{""&gt;0"",""Occupied"",""Late""}))))&gt;1,""Multiple Bookings"", IF(SUMIFS( 'Tenant Occupancy'!ABA$5:ABA23,OccupancyUnits,$B16,Occupan"&amp;"cyAddresses,$A16)&gt;0,SUMIFS('Tenant Occupancy'!ABA$5:ABA23,OccupancyUnits,$B16,OccupancyAddresses,$A16),IFERROR(VLOOKUP($A16&amp;"" ""&amp;$B16, FILTER(ARRAYFORMULA({OccupancyAddresses&amp;"" ""&amp; OccupancyUnits,'Tenant Occupancy'!ABA$5:ABA23}),INDEX(ARRAYFORMULA({Occu"&amp;"pancyAddresses&amp;"" ""&amp; OccupancyUnits,'Tenant Occupancy'!ABA$5:ABA23}),0,2)&lt;&gt;""""),2,FALSE),IF(AAZ13=TODAY(),""Today"",)))))"),"")</f>
        <v/>
      </c>
      <c r="ABA16" s="3" t="str">
        <f>IFERROR(__xludf.DUMMYFUNCTION("IF(ISBLANK($A16),, IF((ARRAYFORMULA(SUM(COUNTIFS(OccupancyAddresses,$A16,OccupancyUnits, $B16, 'Tenant Occupancy'!ABB$5:ABB23,{""&gt;0"",""Occupied"",""Late""}))))&gt;1,""Multiple Bookings"", IF(SUMIFS( 'Tenant Occupancy'!ABB$5:ABB23,OccupancyUnits,$B16,Occupan"&amp;"cyAddresses,$A16)&gt;0,SUMIFS('Tenant Occupancy'!ABB$5:ABB23,OccupancyUnits,$B16,OccupancyAddresses,$A16),IFERROR(VLOOKUP($A16&amp;"" ""&amp;$B16, FILTER(ARRAYFORMULA({OccupancyAddresses&amp;"" ""&amp; OccupancyUnits,'Tenant Occupancy'!ABB$5:ABB23}),INDEX(ARRAYFORMULA({Occu"&amp;"pancyAddresses&amp;"" ""&amp; OccupancyUnits,'Tenant Occupancy'!ABB$5:ABB23}),0,2)&lt;&gt;""""),2,FALSE),IF(ABA13=TODAY(),""Today"",)))))"),"")</f>
        <v/>
      </c>
      <c r="ABB16" s="3" t="str">
        <f>IFERROR(__xludf.DUMMYFUNCTION("IF(ISBLANK($A16),, IF((ARRAYFORMULA(SUM(COUNTIFS(OccupancyAddresses,$A16,OccupancyUnits, $B16, 'Tenant Occupancy'!ABC$5:ABC23,{""&gt;0"",""Occupied"",""Late""}))))&gt;1,""Multiple Bookings"", IF(SUMIFS( 'Tenant Occupancy'!ABC$5:ABC23,OccupancyUnits,$B16,Occupan"&amp;"cyAddresses,$A16)&gt;0,SUMIFS('Tenant Occupancy'!ABC$5:ABC23,OccupancyUnits,$B16,OccupancyAddresses,$A16),IFERROR(VLOOKUP($A16&amp;"" ""&amp;$B16, FILTER(ARRAYFORMULA({OccupancyAddresses&amp;"" ""&amp; OccupancyUnits,'Tenant Occupancy'!ABC$5:ABC23}),INDEX(ARRAYFORMULA({Occu"&amp;"pancyAddresses&amp;"" ""&amp; OccupancyUnits,'Tenant Occupancy'!ABC$5:ABC23}),0,2)&lt;&gt;""""),2,FALSE),IF(ABB13=TODAY(),""Today"",)))))"),"")</f>
        <v/>
      </c>
      <c r="ABC16" s="3" t="str">
        <f>IFERROR(__xludf.DUMMYFUNCTION("IF(ISBLANK($A16),, IF((ARRAYFORMULA(SUM(COUNTIFS(OccupancyAddresses,$A16,OccupancyUnits, $B16, 'Tenant Occupancy'!ABD$5:ABD23,{""&gt;0"",""Occupied"",""Late""}))))&gt;1,""Multiple Bookings"", IF(SUMIFS( 'Tenant Occupancy'!ABD$5:ABD23,OccupancyUnits,$B16,Occupan"&amp;"cyAddresses,$A16)&gt;0,SUMIFS('Tenant Occupancy'!ABD$5:ABD23,OccupancyUnits,$B16,OccupancyAddresses,$A16),IFERROR(VLOOKUP($A16&amp;"" ""&amp;$B16, FILTER(ARRAYFORMULA({OccupancyAddresses&amp;"" ""&amp; OccupancyUnits,'Tenant Occupancy'!ABD$5:ABD23}),INDEX(ARRAYFORMULA({Occu"&amp;"pancyAddresses&amp;"" ""&amp; OccupancyUnits,'Tenant Occupancy'!ABD$5:ABD23}),0,2)&lt;&gt;""""),2,FALSE),IF(ABC13=TODAY(),""Today"",)))))"),"")</f>
        <v/>
      </c>
      <c r="ABD16" s="3" t="str">
        <f>IFERROR(__xludf.DUMMYFUNCTION("IF(ISBLANK($A16),, IF((ARRAYFORMULA(SUM(COUNTIFS(OccupancyAddresses,$A16,OccupancyUnits, $B16, 'Tenant Occupancy'!ABE$5:ABE23,{""&gt;0"",""Occupied"",""Late""}))))&gt;1,""Multiple Bookings"", IF(SUMIFS( 'Tenant Occupancy'!ABE$5:ABE23,OccupancyUnits,$B16,Occupan"&amp;"cyAddresses,$A16)&gt;0,SUMIFS('Tenant Occupancy'!ABE$5:ABE23,OccupancyUnits,$B16,OccupancyAddresses,$A16),IFERROR(VLOOKUP($A16&amp;"" ""&amp;$B16, FILTER(ARRAYFORMULA({OccupancyAddresses&amp;"" ""&amp; OccupancyUnits,'Tenant Occupancy'!ABE$5:ABE23}),INDEX(ARRAYFORMULA({Occu"&amp;"pancyAddresses&amp;"" ""&amp; OccupancyUnits,'Tenant Occupancy'!ABE$5:ABE23}),0,2)&lt;&gt;""""),2,FALSE),IF(ABD13=TODAY(),""Today"",)))))"),"")</f>
        <v/>
      </c>
      <c r="ABE16" s="3" t="str">
        <f>IFERROR(__xludf.DUMMYFUNCTION("IF(ISBLANK($A16),, IF((ARRAYFORMULA(SUM(COUNTIFS(OccupancyAddresses,$A16,OccupancyUnits, $B16, 'Tenant Occupancy'!ABF$5:ABF23,{""&gt;0"",""Occupied"",""Late""}))))&gt;1,""Multiple Bookings"", IF(SUMIFS( 'Tenant Occupancy'!ABF$5:ABF23,OccupancyUnits,$B16,Occupan"&amp;"cyAddresses,$A16)&gt;0,SUMIFS('Tenant Occupancy'!ABF$5:ABF23,OccupancyUnits,$B16,OccupancyAddresses,$A16),IFERROR(VLOOKUP($A16&amp;"" ""&amp;$B16, FILTER(ARRAYFORMULA({OccupancyAddresses&amp;"" ""&amp; OccupancyUnits,'Tenant Occupancy'!ABF$5:ABF23}),INDEX(ARRAYFORMULA({Occu"&amp;"pancyAddresses&amp;"" ""&amp; OccupancyUnits,'Tenant Occupancy'!ABF$5:ABF23}),0,2)&lt;&gt;""""),2,FALSE),IF(ABE13=TODAY(),""Today"",)))))"),"")</f>
        <v/>
      </c>
      <c r="ABF16" s="3" t="str">
        <f>IFERROR(__xludf.DUMMYFUNCTION("IF(ISBLANK($A16),, IF((ARRAYFORMULA(SUM(COUNTIFS(OccupancyAddresses,$A16,OccupancyUnits, $B16, 'Tenant Occupancy'!ABG$5:ABG23,{""&gt;0"",""Occupied"",""Late""}))))&gt;1,""Multiple Bookings"", IF(SUMIFS( 'Tenant Occupancy'!ABG$5:ABG23,OccupancyUnits,$B16,Occupan"&amp;"cyAddresses,$A16)&gt;0,SUMIFS('Tenant Occupancy'!ABG$5:ABG23,OccupancyUnits,$B16,OccupancyAddresses,$A16),IFERROR(VLOOKUP($A16&amp;"" ""&amp;$B16, FILTER(ARRAYFORMULA({OccupancyAddresses&amp;"" ""&amp; OccupancyUnits,'Tenant Occupancy'!ABG$5:ABG23}),INDEX(ARRAYFORMULA({Occu"&amp;"pancyAddresses&amp;"" ""&amp; OccupancyUnits,'Tenant Occupancy'!ABG$5:ABG23}),0,2)&lt;&gt;""""),2,FALSE),IF(ABF13=TODAY(),""Today"",)))))"),"")</f>
        <v/>
      </c>
      <c r="ABG16" s="3"/>
      <c r="ABH16" s="3"/>
      <c r="ABI16" s="3"/>
      <c r="ABJ16" s="3"/>
      <c r="ABK16" s="3"/>
    </row>
    <row r="17" ht="39.0" customHeight="1">
      <c r="A17" s="10"/>
      <c r="B17" s="10"/>
      <c r="C17" s="11"/>
      <c r="D17" s="20"/>
      <c r="E17" s="1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18"/>
      <c r="IZ17" s="3" t="str">
        <f>IFERROR(__xludf.DUMMYFUNCTION("IF(ISBLANK($A17),, IF((ARRAYFORMULA(SUM(COUNTIFS(OccupancyAddresses,$A17,OccupancyUnits, $B17, 'Tenant Occupancy'!JA$5:JA23,{""&gt;0"",""Occupied"",""Late""}))))&gt;1,""Multiple Bookings"", IF(SUMIFS( 'Tenant Occupancy'!JA$5:JA23,OccupancyUnits,$B17,OccupancyAd"&amp;"dresses,$A17)&gt;0,SUMIFS('Tenant Occupancy'!JA$5:JA23,OccupancyUnits,$B17,OccupancyAddresses,$A17),IFERROR(VLOOKUP($A17&amp;"" ""&amp;$B17, FILTER(ARRAYFORMULA({OccupancyAddresses&amp;"" ""&amp; OccupancyUnits,'Tenant Occupancy'!JA$5:JA23}),INDEX(ARRAYFORMULA({OccupancyAdd"&amp;"resses&amp;"" ""&amp; OccupancyUnits,'Tenant Occupancy'!JA$5:JA23}),0,2)&lt;&gt;""""),2,FALSE),IF(IZ14=TODAY(),""Today"",)))))"),"")</f>
        <v/>
      </c>
      <c r="JA17" s="3" t="str">
        <f>IFERROR(__xludf.DUMMYFUNCTION("IF(ISBLANK($A17),, IF((ARRAYFORMULA(SUM(COUNTIFS(OccupancyAddresses,$A17,OccupancyUnits, $B17, 'Tenant Occupancy'!JB$5:JB23,{""&gt;0"",""Occupied"",""Late""}))))&gt;1,""Multiple Bookings"", IF(SUMIFS( 'Tenant Occupancy'!JB$5:JB23,OccupancyUnits,$B17,OccupancyAd"&amp;"dresses,$A17)&gt;0,SUMIFS('Tenant Occupancy'!JB$5:JB23,OccupancyUnits,$B17,OccupancyAddresses,$A17),IFERROR(VLOOKUP($A17&amp;"" ""&amp;$B17, FILTER(ARRAYFORMULA({OccupancyAddresses&amp;"" ""&amp; OccupancyUnits,'Tenant Occupancy'!JB$5:JB23}),INDEX(ARRAYFORMULA({OccupancyAdd"&amp;"resses&amp;"" ""&amp; OccupancyUnits,'Tenant Occupancy'!JB$5:JB23}),0,2)&lt;&gt;""""),2,FALSE),IF(JA14=TODAY(),""Today"",)))))"),"")</f>
        <v/>
      </c>
      <c r="JB17" s="3" t="str">
        <f>IFERROR(__xludf.DUMMYFUNCTION("IF(ISBLANK($A17),, IF((ARRAYFORMULA(SUM(COUNTIFS(OccupancyAddresses,$A17,OccupancyUnits, $B17, 'Tenant Occupancy'!JC$5:JC23,{""&gt;0"",""Occupied"",""Late""}))))&gt;1,""Multiple Bookings"", IF(SUMIFS( 'Tenant Occupancy'!JC$5:JC23,OccupancyUnits,$B17,OccupancyAd"&amp;"dresses,$A17)&gt;0,SUMIFS('Tenant Occupancy'!JC$5:JC23,OccupancyUnits,$B17,OccupancyAddresses,$A17),IFERROR(VLOOKUP($A17&amp;"" ""&amp;$B17, FILTER(ARRAYFORMULA({OccupancyAddresses&amp;"" ""&amp; OccupancyUnits,'Tenant Occupancy'!JC$5:JC23}),INDEX(ARRAYFORMULA({OccupancyAdd"&amp;"resses&amp;"" ""&amp; OccupancyUnits,'Tenant Occupancy'!JC$5:JC23}),0,2)&lt;&gt;""""),2,FALSE),IF(JB14=TODAY(),""Today"",)))))"),"")</f>
        <v/>
      </c>
      <c r="JC17" s="3" t="str">
        <f>IFERROR(__xludf.DUMMYFUNCTION("IF(ISBLANK($A17),, IF((ARRAYFORMULA(SUM(COUNTIFS(OccupancyAddresses,$A17,OccupancyUnits, $B17, 'Tenant Occupancy'!JD$5:JD23,{""&gt;0"",""Occupied"",""Late""}))))&gt;1,""Multiple Bookings"", IF(SUMIFS( 'Tenant Occupancy'!JD$5:JD23,OccupancyUnits,$B17,OccupancyAd"&amp;"dresses,$A17)&gt;0,SUMIFS('Tenant Occupancy'!JD$5:JD23,OccupancyUnits,$B17,OccupancyAddresses,$A17),IFERROR(VLOOKUP($A17&amp;"" ""&amp;$B17, FILTER(ARRAYFORMULA({OccupancyAddresses&amp;"" ""&amp; OccupancyUnits,'Tenant Occupancy'!JD$5:JD23}),INDEX(ARRAYFORMULA({OccupancyAdd"&amp;"resses&amp;"" ""&amp; OccupancyUnits,'Tenant Occupancy'!JD$5:JD23}),0,2)&lt;&gt;""""),2,FALSE),IF(JC14=TODAY(),""Today"",)))))"),"")</f>
        <v/>
      </c>
      <c r="JD17" s="3" t="str">
        <f>IFERROR(__xludf.DUMMYFUNCTION("IF(ISBLANK($A17),, IF((ARRAYFORMULA(SUM(COUNTIFS(OccupancyAddresses,$A17,OccupancyUnits, $B17, 'Tenant Occupancy'!JE$5:JE23,{""&gt;0"",""Occupied"",""Late""}))))&gt;1,""Multiple Bookings"", IF(SUMIFS( 'Tenant Occupancy'!JE$5:JE23,OccupancyUnits,$B17,OccupancyAd"&amp;"dresses,$A17)&gt;0,SUMIFS('Tenant Occupancy'!JE$5:JE23,OccupancyUnits,$B17,OccupancyAddresses,$A17),IFERROR(VLOOKUP($A17&amp;"" ""&amp;$B17, FILTER(ARRAYFORMULA({OccupancyAddresses&amp;"" ""&amp; OccupancyUnits,'Tenant Occupancy'!JE$5:JE23}),INDEX(ARRAYFORMULA({OccupancyAdd"&amp;"resses&amp;"" ""&amp; OccupancyUnits,'Tenant Occupancy'!JE$5:JE23}),0,2)&lt;&gt;""""),2,FALSE),IF(JD14=TODAY(),""Today"",)))))"),"")</f>
        <v/>
      </c>
      <c r="JE17" s="3" t="str">
        <f>IFERROR(__xludf.DUMMYFUNCTION("IF(ISBLANK($A17),, IF((ARRAYFORMULA(SUM(COUNTIFS(OccupancyAddresses,$A17,OccupancyUnits, $B17, 'Tenant Occupancy'!JF$5:JF23,{""&gt;0"",""Occupied"",""Late""}))))&gt;1,""Multiple Bookings"", IF(SUMIFS( 'Tenant Occupancy'!JF$5:JF23,OccupancyUnits,$B17,OccupancyAd"&amp;"dresses,$A17)&gt;0,SUMIFS('Tenant Occupancy'!JF$5:JF23,OccupancyUnits,$B17,OccupancyAddresses,$A17),IFERROR(VLOOKUP($A17&amp;"" ""&amp;$B17, FILTER(ARRAYFORMULA({OccupancyAddresses&amp;"" ""&amp; OccupancyUnits,'Tenant Occupancy'!JF$5:JF23}),INDEX(ARRAYFORMULA({OccupancyAdd"&amp;"resses&amp;"" ""&amp; OccupancyUnits,'Tenant Occupancy'!JF$5:JF23}),0,2)&lt;&gt;""""),2,FALSE),IF(JE14=TODAY(),""Today"",)))))"),"")</f>
        <v/>
      </c>
      <c r="JF17" s="3" t="str">
        <f>IFERROR(__xludf.DUMMYFUNCTION("IF(ISBLANK($A17),, IF((ARRAYFORMULA(SUM(COUNTIFS(OccupancyAddresses,$A17,OccupancyUnits, $B17, 'Tenant Occupancy'!JG$5:JG23,{""&gt;0"",""Occupied"",""Late""}))))&gt;1,""Multiple Bookings"", IF(SUMIFS( 'Tenant Occupancy'!JG$5:JG23,OccupancyUnits,$B17,OccupancyAd"&amp;"dresses,$A17)&gt;0,SUMIFS('Tenant Occupancy'!JG$5:JG23,OccupancyUnits,$B17,OccupancyAddresses,$A17),IFERROR(VLOOKUP($A17&amp;"" ""&amp;$B17, FILTER(ARRAYFORMULA({OccupancyAddresses&amp;"" ""&amp; OccupancyUnits,'Tenant Occupancy'!JG$5:JG23}),INDEX(ARRAYFORMULA({OccupancyAdd"&amp;"resses&amp;"" ""&amp; OccupancyUnits,'Tenant Occupancy'!JG$5:JG23}),0,2)&lt;&gt;""""),2,FALSE),IF(JF14=TODAY(),""Today"",)))))"),"")</f>
        <v/>
      </c>
      <c r="JG17" s="3" t="str">
        <f>IFERROR(__xludf.DUMMYFUNCTION("IF(ISBLANK($A17),, IF((ARRAYFORMULA(SUM(COUNTIFS(OccupancyAddresses,$A17,OccupancyUnits, $B17, 'Tenant Occupancy'!JH$5:JH23,{""&gt;0"",""Occupied"",""Late""}))))&gt;1,""Multiple Bookings"", IF(SUMIFS( 'Tenant Occupancy'!JH$5:JH23,OccupancyUnits,$B17,OccupancyAd"&amp;"dresses,$A17)&gt;0,SUMIFS('Tenant Occupancy'!JH$5:JH23,OccupancyUnits,$B17,OccupancyAddresses,$A17),IFERROR(VLOOKUP($A17&amp;"" ""&amp;$B17, FILTER(ARRAYFORMULA({OccupancyAddresses&amp;"" ""&amp; OccupancyUnits,'Tenant Occupancy'!JH$5:JH23}),INDEX(ARRAYFORMULA({OccupancyAdd"&amp;"resses&amp;"" ""&amp; OccupancyUnits,'Tenant Occupancy'!JH$5:JH23}),0,2)&lt;&gt;""""),2,FALSE),IF(JG14=TODAY(),""Today"",)))))"),"")</f>
        <v/>
      </c>
      <c r="JH17" s="3" t="str">
        <f>IFERROR(__xludf.DUMMYFUNCTION("IF(ISBLANK($A17),, IF((ARRAYFORMULA(SUM(COUNTIFS(OccupancyAddresses,$A17,OccupancyUnits, $B17, 'Tenant Occupancy'!JI$5:JI23,{""&gt;0"",""Occupied"",""Late""}))))&gt;1,""Multiple Bookings"", IF(SUMIFS( 'Tenant Occupancy'!JI$5:JI23,OccupancyUnits,$B17,OccupancyAd"&amp;"dresses,$A17)&gt;0,SUMIFS('Tenant Occupancy'!JI$5:JI23,OccupancyUnits,$B17,OccupancyAddresses,$A17),IFERROR(VLOOKUP($A17&amp;"" ""&amp;$B17, FILTER(ARRAYFORMULA({OccupancyAddresses&amp;"" ""&amp; OccupancyUnits,'Tenant Occupancy'!JI$5:JI23}),INDEX(ARRAYFORMULA({OccupancyAdd"&amp;"resses&amp;"" ""&amp; OccupancyUnits,'Tenant Occupancy'!JI$5:JI23}),0,2)&lt;&gt;""""),2,FALSE),IF(JH14=TODAY(),""Today"",)))))"),"")</f>
        <v/>
      </c>
      <c r="JI17" s="3" t="str">
        <f>IFERROR(__xludf.DUMMYFUNCTION("IF(ISBLANK($A17),, IF((ARRAYFORMULA(SUM(COUNTIFS(OccupancyAddresses,$A17,OccupancyUnits, $B17, 'Tenant Occupancy'!JJ$5:JJ23,{""&gt;0"",""Occupied"",""Late""}))))&gt;1,""Multiple Bookings"", IF(SUMIFS( 'Tenant Occupancy'!JJ$5:JJ23,OccupancyUnits,$B17,OccupancyAd"&amp;"dresses,$A17)&gt;0,SUMIFS('Tenant Occupancy'!JJ$5:JJ23,OccupancyUnits,$B17,OccupancyAddresses,$A17),IFERROR(VLOOKUP($A17&amp;"" ""&amp;$B17, FILTER(ARRAYFORMULA({OccupancyAddresses&amp;"" ""&amp; OccupancyUnits,'Tenant Occupancy'!JJ$5:JJ23}),INDEX(ARRAYFORMULA({OccupancyAdd"&amp;"resses&amp;"" ""&amp; OccupancyUnits,'Tenant Occupancy'!JJ$5:JJ23}),0,2)&lt;&gt;""""),2,FALSE),IF(JI14=TODAY(),""Today"",)))))"),"")</f>
        <v/>
      </c>
      <c r="JJ17" s="3" t="str">
        <f>IFERROR(__xludf.DUMMYFUNCTION("IF(ISBLANK($A17),, IF((ARRAYFORMULA(SUM(COUNTIFS(OccupancyAddresses,$A17,OccupancyUnits, $B17, 'Tenant Occupancy'!JK$5:JK23,{""&gt;0"",""Occupied"",""Late""}))))&gt;1,""Multiple Bookings"", IF(SUMIFS( 'Tenant Occupancy'!JK$5:JK23,OccupancyUnits,$B17,OccupancyAd"&amp;"dresses,$A17)&gt;0,SUMIFS('Tenant Occupancy'!JK$5:JK23,OccupancyUnits,$B17,OccupancyAddresses,$A17),IFERROR(VLOOKUP($A17&amp;"" ""&amp;$B17, FILTER(ARRAYFORMULA({OccupancyAddresses&amp;"" ""&amp; OccupancyUnits,'Tenant Occupancy'!JK$5:JK23}),INDEX(ARRAYFORMULA({OccupancyAdd"&amp;"resses&amp;"" ""&amp; OccupancyUnits,'Tenant Occupancy'!JK$5:JK23}),0,2)&lt;&gt;""""),2,FALSE),IF(JJ14=TODAY(),""Today"",)))))"),"")</f>
        <v/>
      </c>
      <c r="JK17" s="3" t="str">
        <f>IFERROR(__xludf.DUMMYFUNCTION("IF(ISBLANK($A17),, IF((ARRAYFORMULA(SUM(COUNTIFS(OccupancyAddresses,$A17,OccupancyUnits, $B17, 'Tenant Occupancy'!JL$5:JL23,{""&gt;0"",""Occupied"",""Late""}))))&gt;1,""Multiple Bookings"", IF(SUMIFS( 'Tenant Occupancy'!JL$5:JL23,OccupancyUnits,$B17,OccupancyAd"&amp;"dresses,$A17)&gt;0,SUMIFS('Tenant Occupancy'!JL$5:JL23,OccupancyUnits,$B17,OccupancyAddresses,$A17),IFERROR(VLOOKUP($A17&amp;"" ""&amp;$B17, FILTER(ARRAYFORMULA({OccupancyAddresses&amp;"" ""&amp; OccupancyUnits,'Tenant Occupancy'!JL$5:JL23}),INDEX(ARRAYFORMULA({OccupancyAdd"&amp;"resses&amp;"" ""&amp; OccupancyUnits,'Tenant Occupancy'!JL$5:JL23}),0,2)&lt;&gt;""""),2,FALSE),IF(JK14=TODAY(),""Today"",)))))"),"")</f>
        <v/>
      </c>
      <c r="JL17" s="3" t="str">
        <f>IFERROR(__xludf.DUMMYFUNCTION("IF(ISBLANK($A17),, IF((ARRAYFORMULA(SUM(COUNTIFS(OccupancyAddresses,$A17,OccupancyUnits, $B17, 'Tenant Occupancy'!JM$5:JM23,{""&gt;0"",""Occupied"",""Late""}))))&gt;1,""Multiple Bookings"", IF(SUMIFS( 'Tenant Occupancy'!JM$5:JM23,OccupancyUnits,$B17,OccupancyAd"&amp;"dresses,$A17)&gt;0,SUMIFS('Tenant Occupancy'!JM$5:JM23,OccupancyUnits,$B17,OccupancyAddresses,$A17),IFERROR(VLOOKUP($A17&amp;"" ""&amp;$B17, FILTER(ARRAYFORMULA({OccupancyAddresses&amp;"" ""&amp; OccupancyUnits,'Tenant Occupancy'!JM$5:JM23}),INDEX(ARRAYFORMULA({OccupancyAdd"&amp;"resses&amp;"" ""&amp; OccupancyUnits,'Tenant Occupancy'!JM$5:JM23}),0,2)&lt;&gt;""""),2,FALSE),IF(JL14=TODAY(),""Today"",)))))"),"")</f>
        <v/>
      </c>
      <c r="JM17" s="3" t="str">
        <f>IFERROR(__xludf.DUMMYFUNCTION("IF(ISBLANK($A17),, IF((ARRAYFORMULA(SUM(COUNTIFS(OccupancyAddresses,$A17,OccupancyUnits, $B17, 'Tenant Occupancy'!JN$5:JN23,{""&gt;0"",""Occupied"",""Late""}))))&gt;1,""Multiple Bookings"", IF(SUMIFS( 'Tenant Occupancy'!JN$5:JN23,OccupancyUnits,$B17,OccupancyAd"&amp;"dresses,$A17)&gt;0,SUMIFS('Tenant Occupancy'!JN$5:JN23,OccupancyUnits,$B17,OccupancyAddresses,$A17),IFERROR(VLOOKUP($A17&amp;"" ""&amp;$B17, FILTER(ARRAYFORMULA({OccupancyAddresses&amp;"" ""&amp; OccupancyUnits,'Tenant Occupancy'!JN$5:JN23}),INDEX(ARRAYFORMULA({OccupancyAdd"&amp;"resses&amp;"" ""&amp; OccupancyUnits,'Tenant Occupancy'!JN$5:JN23}),0,2)&lt;&gt;""""),2,FALSE),IF(JM14=TODAY(),""Today"",)))))"),"")</f>
        <v/>
      </c>
      <c r="JN17" s="3" t="str">
        <f>IFERROR(__xludf.DUMMYFUNCTION("IF(ISBLANK($A17),, IF((ARRAYFORMULA(SUM(COUNTIFS(OccupancyAddresses,$A17,OccupancyUnits, $B17, 'Tenant Occupancy'!JO$5:JO23,{""&gt;0"",""Occupied"",""Late""}))))&gt;1,""Multiple Bookings"", IF(SUMIFS( 'Tenant Occupancy'!JO$5:JO23,OccupancyUnits,$B17,OccupancyAd"&amp;"dresses,$A17)&gt;0,SUMIFS('Tenant Occupancy'!JO$5:JO23,OccupancyUnits,$B17,OccupancyAddresses,$A17),IFERROR(VLOOKUP($A17&amp;"" ""&amp;$B17, FILTER(ARRAYFORMULA({OccupancyAddresses&amp;"" ""&amp; OccupancyUnits,'Tenant Occupancy'!JO$5:JO23}),INDEX(ARRAYFORMULA({OccupancyAdd"&amp;"resses&amp;"" ""&amp; OccupancyUnits,'Tenant Occupancy'!JO$5:JO23}),0,2)&lt;&gt;""""),2,FALSE),IF(JN14=TODAY(),""Today"",)))))"),"")</f>
        <v/>
      </c>
      <c r="JO17" s="3" t="str">
        <f>IFERROR(__xludf.DUMMYFUNCTION("IF(ISBLANK($A17),, IF((ARRAYFORMULA(SUM(COUNTIFS(OccupancyAddresses,$A17,OccupancyUnits, $B17, 'Tenant Occupancy'!JP$5:JP23,{""&gt;0"",""Occupied"",""Late""}))))&gt;1,""Multiple Bookings"", IF(SUMIFS( 'Tenant Occupancy'!JP$5:JP23,OccupancyUnits,$B17,OccupancyAd"&amp;"dresses,$A17)&gt;0,SUMIFS('Tenant Occupancy'!JP$5:JP23,OccupancyUnits,$B17,OccupancyAddresses,$A17),IFERROR(VLOOKUP($A17&amp;"" ""&amp;$B17, FILTER(ARRAYFORMULA({OccupancyAddresses&amp;"" ""&amp; OccupancyUnits,'Tenant Occupancy'!JP$5:JP23}),INDEX(ARRAYFORMULA({OccupancyAdd"&amp;"resses&amp;"" ""&amp; OccupancyUnits,'Tenant Occupancy'!JP$5:JP23}),0,2)&lt;&gt;""""),2,FALSE),IF(JO14=TODAY(),""Today"",)))))"),"")</f>
        <v/>
      </c>
      <c r="JP17" s="3" t="str">
        <f>IFERROR(__xludf.DUMMYFUNCTION("IF(ISBLANK($A17),, IF((ARRAYFORMULA(SUM(COUNTIFS(OccupancyAddresses,$A17,OccupancyUnits, $B17, 'Tenant Occupancy'!JQ$5:JQ23,{""&gt;0"",""Occupied"",""Late""}))))&gt;1,""Multiple Bookings"", IF(SUMIFS( 'Tenant Occupancy'!JQ$5:JQ23,OccupancyUnits,$B17,OccupancyAd"&amp;"dresses,$A17)&gt;0,SUMIFS('Tenant Occupancy'!JQ$5:JQ23,OccupancyUnits,$B17,OccupancyAddresses,$A17),IFERROR(VLOOKUP($A17&amp;"" ""&amp;$B17, FILTER(ARRAYFORMULA({OccupancyAddresses&amp;"" ""&amp; OccupancyUnits,'Tenant Occupancy'!JQ$5:JQ23}),INDEX(ARRAYFORMULA({OccupancyAdd"&amp;"resses&amp;"" ""&amp; OccupancyUnits,'Tenant Occupancy'!JQ$5:JQ23}),0,2)&lt;&gt;""""),2,FALSE),IF(JP14=TODAY(),""Today"",)))))"),"")</f>
        <v/>
      </c>
      <c r="JQ17" s="3" t="str">
        <f>IFERROR(__xludf.DUMMYFUNCTION("IF(ISBLANK($A17),, IF((ARRAYFORMULA(SUM(COUNTIFS(OccupancyAddresses,$A17,OccupancyUnits, $B17, 'Tenant Occupancy'!JR$5:JR23,{""&gt;0"",""Occupied"",""Late""}))))&gt;1,""Multiple Bookings"", IF(SUMIFS( 'Tenant Occupancy'!JR$5:JR23,OccupancyUnits,$B17,OccupancyAd"&amp;"dresses,$A17)&gt;0,SUMIFS('Tenant Occupancy'!JR$5:JR23,OccupancyUnits,$B17,OccupancyAddresses,$A17),IFERROR(VLOOKUP($A17&amp;"" ""&amp;$B17, FILTER(ARRAYFORMULA({OccupancyAddresses&amp;"" ""&amp; OccupancyUnits,'Tenant Occupancy'!JR$5:JR23}),INDEX(ARRAYFORMULA({OccupancyAdd"&amp;"resses&amp;"" ""&amp; OccupancyUnits,'Tenant Occupancy'!JR$5:JR23}),0,2)&lt;&gt;""""),2,FALSE),IF(JQ14=TODAY(),""Today"",)))))"),"")</f>
        <v/>
      </c>
      <c r="JR17" s="3" t="str">
        <f>IFERROR(__xludf.DUMMYFUNCTION("IF(ISBLANK($A17),, IF((ARRAYFORMULA(SUM(COUNTIFS(OccupancyAddresses,$A17,OccupancyUnits, $B17, 'Tenant Occupancy'!JS$5:JS23,{""&gt;0"",""Occupied"",""Late""}))))&gt;1,""Multiple Bookings"", IF(SUMIFS( 'Tenant Occupancy'!JS$5:JS23,OccupancyUnits,$B17,OccupancyAd"&amp;"dresses,$A17)&gt;0,SUMIFS('Tenant Occupancy'!JS$5:JS23,OccupancyUnits,$B17,OccupancyAddresses,$A17),IFERROR(VLOOKUP($A17&amp;"" ""&amp;$B17, FILTER(ARRAYFORMULA({OccupancyAddresses&amp;"" ""&amp; OccupancyUnits,'Tenant Occupancy'!JS$5:JS23}),INDEX(ARRAYFORMULA({OccupancyAdd"&amp;"resses&amp;"" ""&amp; OccupancyUnits,'Tenant Occupancy'!JS$5:JS23}),0,2)&lt;&gt;""""),2,FALSE),IF(JR14=TODAY(),""Today"",)))))"),"")</f>
        <v/>
      </c>
      <c r="JS17" s="3" t="str">
        <f>IFERROR(__xludf.DUMMYFUNCTION("IF(ISBLANK($A17),, IF((ARRAYFORMULA(SUM(COUNTIFS(OccupancyAddresses,$A17,OccupancyUnits, $B17, 'Tenant Occupancy'!JT$5:JT23,{""&gt;0"",""Occupied"",""Late""}))))&gt;1,""Multiple Bookings"", IF(SUMIFS( 'Tenant Occupancy'!JT$5:JT23,OccupancyUnits,$B17,OccupancyAd"&amp;"dresses,$A17)&gt;0,SUMIFS('Tenant Occupancy'!JT$5:JT23,OccupancyUnits,$B17,OccupancyAddresses,$A17),IFERROR(VLOOKUP($A17&amp;"" ""&amp;$B17, FILTER(ARRAYFORMULA({OccupancyAddresses&amp;"" ""&amp; OccupancyUnits,'Tenant Occupancy'!JT$5:JT23}),INDEX(ARRAYFORMULA({OccupancyAdd"&amp;"resses&amp;"" ""&amp; OccupancyUnits,'Tenant Occupancy'!JT$5:JT23}),0,2)&lt;&gt;""""),2,FALSE),IF(JS14=TODAY(),""Today"",)))))"),"")</f>
        <v/>
      </c>
      <c r="JT17" s="3" t="str">
        <f>IFERROR(__xludf.DUMMYFUNCTION("IF(ISBLANK($A17),, IF((ARRAYFORMULA(SUM(COUNTIFS(OccupancyAddresses,$A17,OccupancyUnits, $B17, 'Tenant Occupancy'!JU$5:JU23,{""&gt;0"",""Occupied"",""Late""}))))&gt;1,""Multiple Bookings"", IF(SUMIFS( 'Tenant Occupancy'!JU$5:JU23,OccupancyUnits,$B17,OccupancyAd"&amp;"dresses,$A17)&gt;0,SUMIFS('Tenant Occupancy'!JU$5:JU23,OccupancyUnits,$B17,OccupancyAddresses,$A17),IFERROR(VLOOKUP($A17&amp;"" ""&amp;$B17, FILTER(ARRAYFORMULA({OccupancyAddresses&amp;"" ""&amp; OccupancyUnits,'Tenant Occupancy'!JU$5:JU23}),INDEX(ARRAYFORMULA({OccupancyAdd"&amp;"resses&amp;"" ""&amp; OccupancyUnits,'Tenant Occupancy'!JU$5:JU23}),0,2)&lt;&gt;""""),2,FALSE),IF(JT14=TODAY(),""Today"",)))))"),"")</f>
        <v/>
      </c>
      <c r="JU17" s="3" t="str">
        <f>IFERROR(__xludf.DUMMYFUNCTION("IF(ISBLANK($A17),, IF((ARRAYFORMULA(SUM(COUNTIFS(OccupancyAddresses,$A17,OccupancyUnits, $B17, 'Tenant Occupancy'!JV$5:JV23,{""&gt;0"",""Occupied"",""Late""}))))&gt;1,""Multiple Bookings"", IF(SUMIFS( 'Tenant Occupancy'!JV$5:JV23,OccupancyUnits,$B17,OccupancyAd"&amp;"dresses,$A17)&gt;0,SUMIFS('Tenant Occupancy'!JV$5:JV23,OccupancyUnits,$B17,OccupancyAddresses,$A17),IFERROR(VLOOKUP($A17&amp;"" ""&amp;$B17, FILTER(ARRAYFORMULA({OccupancyAddresses&amp;"" ""&amp; OccupancyUnits,'Tenant Occupancy'!JV$5:JV23}),INDEX(ARRAYFORMULA({OccupancyAdd"&amp;"resses&amp;"" ""&amp; OccupancyUnits,'Tenant Occupancy'!JV$5:JV23}),0,2)&lt;&gt;""""),2,FALSE),IF(JU14=TODAY(),""Today"",)))))"),"")</f>
        <v/>
      </c>
      <c r="JV17" s="3" t="str">
        <f>IFERROR(__xludf.DUMMYFUNCTION("IF(ISBLANK($A17),, IF((ARRAYFORMULA(SUM(COUNTIFS(OccupancyAddresses,$A17,OccupancyUnits, $B17, 'Tenant Occupancy'!JW$5:JW23,{""&gt;0"",""Occupied"",""Late""}))))&gt;1,""Multiple Bookings"", IF(SUMIFS( 'Tenant Occupancy'!JW$5:JW23,OccupancyUnits,$B17,OccupancyAd"&amp;"dresses,$A17)&gt;0,SUMIFS('Tenant Occupancy'!JW$5:JW23,OccupancyUnits,$B17,OccupancyAddresses,$A17),IFERROR(VLOOKUP($A17&amp;"" ""&amp;$B17, FILTER(ARRAYFORMULA({OccupancyAddresses&amp;"" ""&amp; OccupancyUnits,'Tenant Occupancy'!JW$5:JW23}),INDEX(ARRAYFORMULA({OccupancyAdd"&amp;"resses&amp;"" ""&amp; OccupancyUnits,'Tenant Occupancy'!JW$5:JW23}),0,2)&lt;&gt;""""),2,FALSE),IF(JV14=TODAY(),""Today"",)))))"),"")</f>
        <v/>
      </c>
      <c r="JW17" s="3" t="str">
        <f>IFERROR(__xludf.DUMMYFUNCTION("IF(ISBLANK($A17),, IF((ARRAYFORMULA(SUM(COUNTIFS(OccupancyAddresses,$A17,OccupancyUnits, $B17, 'Tenant Occupancy'!JX$5:JX23,{""&gt;0"",""Occupied"",""Late""}))))&gt;1,""Multiple Bookings"", IF(SUMIFS( 'Tenant Occupancy'!JX$5:JX23,OccupancyUnits,$B17,OccupancyAd"&amp;"dresses,$A17)&gt;0,SUMIFS('Tenant Occupancy'!JX$5:JX23,OccupancyUnits,$B17,OccupancyAddresses,$A17),IFERROR(VLOOKUP($A17&amp;"" ""&amp;$B17, FILTER(ARRAYFORMULA({OccupancyAddresses&amp;"" ""&amp; OccupancyUnits,'Tenant Occupancy'!JX$5:JX23}),INDEX(ARRAYFORMULA({OccupancyAdd"&amp;"resses&amp;"" ""&amp; OccupancyUnits,'Tenant Occupancy'!JX$5:JX23}),0,2)&lt;&gt;""""),2,FALSE),IF(JW14=TODAY(),""Today"",)))))"),"")</f>
        <v/>
      </c>
      <c r="JX17" s="3" t="str">
        <f>IFERROR(__xludf.DUMMYFUNCTION("IF(ISBLANK($A17),, IF((ARRAYFORMULA(SUM(COUNTIFS(OccupancyAddresses,$A17,OccupancyUnits, $B17, 'Tenant Occupancy'!JY$5:JY23,{""&gt;0"",""Occupied"",""Late""}))))&gt;1,""Multiple Bookings"", IF(SUMIFS( 'Tenant Occupancy'!JY$5:JY23,OccupancyUnits,$B17,OccupancyAd"&amp;"dresses,$A17)&gt;0,SUMIFS('Tenant Occupancy'!JY$5:JY23,OccupancyUnits,$B17,OccupancyAddresses,$A17),IFERROR(VLOOKUP($A17&amp;"" ""&amp;$B17, FILTER(ARRAYFORMULA({OccupancyAddresses&amp;"" ""&amp; OccupancyUnits,'Tenant Occupancy'!JY$5:JY23}),INDEX(ARRAYFORMULA({OccupancyAdd"&amp;"resses&amp;"" ""&amp; OccupancyUnits,'Tenant Occupancy'!JY$5:JY23}),0,2)&lt;&gt;""""),2,FALSE),IF(JX14=TODAY(),""Today"",)))))"),"")</f>
        <v/>
      </c>
      <c r="JY17" s="3" t="str">
        <f>IFERROR(__xludf.DUMMYFUNCTION("IF(ISBLANK($A17),, IF((ARRAYFORMULA(SUM(COUNTIFS(OccupancyAddresses,$A17,OccupancyUnits, $B17, 'Tenant Occupancy'!JZ$5:JZ23,{""&gt;0"",""Occupied"",""Late""}))))&gt;1,""Multiple Bookings"", IF(SUMIFS( 'Tenant Occupancy'!JZ$5:JZ23,OccupancyUnits,$B17,OccupancyAd"&amp;"dresses,$A17)&gt;0,SUMIFS('Tenant Occupancy'!JZ$5:JZ23,OccupancyUnits,$B17,OccupancyAddresses,$A17),IFERROR(VLOOKUP($A17&amp;"" ""&amp;$B17, FILTER(ARRAYFORMULA({OccupancyAddresses&amp;"" ""&amp; OccupancyUnits,'Tenant Occupancy'!JZ$5:JZ23}),INDEX(ARRAYFORMULA({OccupancyAdd"&amp;"resses&amp;"" ""&amp; OccupancyUnits,'Tenant Occupancy'!JZ$5:JZ23}),0,2)&lt;&gt;""""),2,FALSE),IF(JY14=TODAY(),""Today"",)))))"),"")</f>
        <v/>
      </c>
      <c r="JZ17" s="3" t="str">
        <f>IFERROR(__xludf.DUMMYFUNCTION("IF(ISBLANK($A17),, IF((ARRAYFORMULA(SUM(COUNTIFS(OccupancyAddresses,$A17,OccupancyUnits, $B17, 'Tenant Occupancy'!KA$5:KA23,{""&gt;0"",""Occupied"",""Late""}))))&gt;1,""Multiple Bookings"", IF(SUMIFS( 'Tenant Occupancy'!KA$5:KA23,OccupancyUnits,$B17,OccupancyAd"&amp;"dresses,$A17)&gt;0,SUMIFS('Tenant Occupancy'!KA$5:KA23,OccupancyUnits,$B17,OccupancyAddresses,$A17),IFERROR(VLOOKUP($A17&amp;"" ""&amp;$B17, FILTER(ARRAYFORMULA({OccupancyAddresses&amp;"" ""&amp; OccupancyUnits,'Tenant Occupancy'!KA$5:KA23}),INDEX(ARRAYFORMULA({OccupancyAdd"&amp;"resses&amp;"" ""&amp; OccupancyUnits,'Tenant Occupancy'!KA$5:KA23}),0,2)&lt;&gt;""""),2,FALSE),IF(JZ14=TODAY(),""Today"",)))))"),"")</f>
        <v/>
      </c>
      <c r="KA17" s="3" t="str">
        <f>IFERROR(__xludf.DUMMYFUNCTION("IF(ISBLANK($A17),, IF((ARRAYFORMULA(SUM(COUNTIFS(OccupancyAddresses,$A17,OccupancyUnits, $B17, 'Tenant Occupancy'!KB$5:KB23,{""&gt;0"",""Occupied"",""Late""}))))&gt;1,""Multiple Bookings"", IF(SUMIFS( 'Tenant Occupancy'!KB$5:KB23,OccupancyUnits,$B17,OccupancyAd"&amp;"dresses,$A17)&gt;0,SUMIFS('Tenant Occupancy'!KB$5:KB23,OccupancyUnits,$B17,OccupancyAddresses,$A17),IFERROR(VLOOKUP($A17&amp;"" ""&amp;$B17, FILTER(ARRAYFORMULA({OccupancyAddresses&amp;"" ""&amp; OccupancyUnits,'Tenant Occupancy'!KB$5:KB23}),INDEX(ARRAYFORMULA({OccupancyAdd"&amp;"resses&amp;"" ""&amp; OccupancyUnits,'Tenant Occupancy'!KB$5:KB23}),0,2)&lt;&gt;""""),2,FALSE),IF(KA14=TODAY(),""Today"",)))))"),"")</f>
        <v/>
      </c>
      <c r="KB17" s="3" t="str">
        <f>IFERROR(__xludf.DUMMYFUNCTION("IF(ISBLANK($A17),, IF((ARRAYFORMULA(SUM(COUNTIFS(OccupancyAddresses,$A17,OccupancyUnits, $B17, 'Tenant Occupancy'!KC$5:KC23,{""&gt;0"",""Occupied"",""Late""}))))&gt;1,""Multiple Bookings"", IF(SUMIFS( 'Tenant Occupancy'!KC$5:KC23,OccupancyUnits,$B17,OccupancyAd"&amp;"dresses,$A17)&gt;0,SUMIFS('Tenant Occupancy'!KC$5:KC23,OccupancyUnits,$B17,OccupancyAddresses,$A17),IFERROR(VLOOKUP($A17&amp;"" ""&amp;$B17, FILTER(ARRAYFORMULA({OccupancyAddresses&amp;"" ""&amp; OccupancyUnits,'Tenant Occupancy'!KC$5:KC23}),INDEX(ARRAYFORMULA({OccupancyAdd"&amp;"resses&amp;"" ""&amp; OccupancyUnits,'Tenant Occupancy'!KC$5:KC23}),0,2)&lt;&gt;""""),2,FALSE),IF(KB14=TODAY(),""Today"",)))))"),"")</f>
        <v/>
      </c>
      <c r="KC17" s="3" t="str">
        <f>IFERROR(__xludf.DUMMYFUNCTION("IF(ISBLANK($A17),, IF((ARRAYFORMULA(SUM(COUNTIFS(OccupancyAddresses,$A17,OccupancyUnits, $B17, 'Tenant Occupancy'!KD$5:KD23,{""&gt;0"",""Occupied"",""Late""}))))&gt;1,""Multiple Bookings"", IF(SUMIFS( 'Tenant Occupancy'!KD$5:KD23,OccupancyUnits,$B17,OccupancyAd"&amp;"dresses,$A17)&gt;0,SUMIFS('Tenant Occupancy'!KD$5:KD23,OccupancyUnits,$B17,OccupancyAddresses,$A17),IFERROR(VLOOKUP($A17&amp;"" ""&amp;$B17, FILTER(ARRAYFORMULA({OccupancyAddresses&amp;"" ""&amp; OccupancyUnits,'Tenant Occupancy'!KD$5:KD23}),INDEX(ARRAYFORMULA({OccupancyAdd"&amp;"resses&amp;"" ""&amp; OccupancyUnits,'Tenant Occupancy'!KD$5:KD23}),0,2)&lt;&gt;""""),2,FALSE),IF(KC14=TODAY(),""Today"",)))))"),"")</f>
        <v/>
      </c>
      <c r="KD17" s="3" t="str">
        <f>IFERROR(__xludf.DUMMYFUNCTION("IF(ISBLANK($A17),, IF((ARRAYFORMULA(SUM(COUNTIFS(OccupancyAddresses,$A17,OccupancyUnits, $B17, 'Tenant Occupancy'!KE$5:KE23,{""&gt;0"",""Occupied"",""Late""}))))&gt;1,""Multiple Bookings"", IF(SUMIFS( 'Tenant Occupancy'!KE$5:KE23,OccupancyUnits,$B17,OccupancyAd"&amp;"dresses,$A17)&gt;0,SUMIFS('Tenant Occupancy'!KE$5:KE23,OccupancyUnits,$B17,OccupancyAddresses,$A17),IFERROR(VLOOKUP($A17&amp;"" ""&amp;$B17, FILTER(ARRAYFORMULA({OccupancyAddresses&amp;"" ""&amp; OccupancyUnits,'Tenant Occupancy'!KE$5:KE23}),INDEX(ARRAYFORMULA({OccupancyAdd"&amp;"resses&amp;"" ""&amp; OccupancyUnits,'Tenant Occupancy'!KE$5:KE23}),0,2)&lt;&gt;""""),2,FALSE),IF(KD14=TODAY(),""Today"",)))))"),"")</f>
        <v/>
      </c>
      <c r="KE17" s="3" t="str">
        <f>IFERROR(__xludf.DUMMYFUNCTION("IF(ISBLANK($A17),, IF((ARRAYFORMULA(SUM(COUNTIFS(OccupancyAddresses,$A17,OccupancyUnits, $B17, 'Tenant Occupancy'!KF$5:KF23,{""&gt;0"",""Occupied"",""Late""}))))&gt;1,""Multiple Bookings"", IF(SUMIFS( 'Tenant Occupancy'!KF$5:KF23,OccupancyUnits,$B17,OccupancyAd"&amp;"dresses,$A17)&gt;0,SUMIFS('Tenant Occupancy'!KF$5:KF23,OccupancyUnits,$B17,OccupancyAddresses,$A17),IFERROR(VLOOKUP($A17&amp;"" ""&amp;$B17, FILTER(ARRAYFORMULA({OccupancyAddresses&amp;"" ""&amp; OccupancyUnits,'Tenant Occupancy'!KF$5:KF23}),INDEX(ARRAYFORMULA({OccupancyAdd"&amp;"resses&amp;"" ""&amp; OccupancyUnits,'Tenant Occupancy'!KF$5:KF23}),0,2)&lt;&gt;""""),2,FALSE),IF(KE14=TODAY(),""Today"",)))))"),"")</f>
        <v/>
      </c>
      <c r="KF17" s="3" t="str">
        <f>IFERROR(__xludf.DUMMYFUNCTION("IF(ISBLANK($A17),, IF((ARRAYFORMULA(SUM(COUNTIFS(OccupancyAddresses,$A17,OccupancyUnits, $B17, 'Tenant Occupancy'!KG$5:KG23,{""&gt;0"",""Occupied"",""Late""}))))&gt;1,""Multiple Bookings"", IF(SUMIFS( 'Tenant Occupancy'!KG$5:KG23,OccupancyUnits,$B17,OccupancyAd"&amp;"dresses,$A17)&gt;0,SUMIFS('Tenant Occupancy'!KG$5:KG23,OccupancyUnits,$B17,OccupancyAddresses,$A17),IFERROR(VLOOKUP($A17&amp;"" ""&amp;$B17, FILTER(ARRAYFORMULA({OccupancyAddresses&amp;"" ""&amp; OccupancyUnits,'Tenant Occupancy'!KG$5:KG23}),INDEX(ARRAYFORMULA({OccupancyAdd"&amp;"resses&amp;"" ""&amp; OccupancyUnits,'Tenant Occupancy'!KG$5:KG23}),0,2)&lt;&gt;""""),2,FALSE),IF(KF14=TODAY(),""Today"",)))))"),"")</f>
        <v/>
      </c>
      <c r="KG17" s="3" t="str">
        <f>IFERROR(__xludf.DUMMYFUNCTION("IF(ISBLANK($A17),, IF((ARRAYFORMULA(SUM(COUNTIFS(OccupancyAddresses,$A17,OccupancyUnits, $B17, 'Tenant Occupancy'!KH$5:KH23,{""&gt;0"",""Occupied"",""Late""}))))&gt;1,""Multiple Bookings"", IF(SUMIFS( 'Tenant Occupancy'!KH$5:KH23,OccupancyUnits,$B17,OccupancyAd"&amp;"dresses,$A17)&gt;0,SUMIFS('Tenant Occupancy'!KH$5:KH23,OccupancyUnits,$B17,OccupancyAddresses,$A17),IFERROR(VLOOKUP($A17&amp;"" ""&amp;$B17, FILTER(ARRAYFORMULA({OccupancyAddresses&amp;"" ""&amp; OccupancyUnits,'Tenant Occupancy'!KH$5:KH23}),INDEX(ARRAYFORMULA({OccupancyAdd"&amp;"resses&amp;"" ""&amp; OccupancyUnits,'Tenant Occupancy'!KH$5:KH23}),0,2)&lt;&gt;""""),2,FALSE),IF(KG14=TODAY(),""Today"",)))))"),"")</f>
        <v/>
      </c>
      <c r="KH17" s="3" t="str">
        <f>IFERROR(__xludf.DUMMYFUNCTION("IF(ISBLANK($A17),, IF((ARRAYFORMULA(SUM(COUNTIFS(OccupancyAddresses,$A17,OccupancyUnits, $B17, 'Tenant Occupancy'!KI$5:KI23,{""&gt;0"",""Occupied"",""Late""}))))&gt;1,""Multiple Bookings"", IF(SUMIFS( 'Tenant Occupancy'!KI$5:KI23,OccupancyUnits,$B17,OccupancyAd"&amp;"dresses,$A17)&gt;0,SUMIFS('Tenant Occupancy'!KI$5:KI23,OccupancyUnits,$B17,OccupancyAddresses,$A17),IFERROR(VLOOKUP($A17&amp;"" ""&amp;$B17, FILTER(ARRAYFORMULA({OccupancyAddresses&amp;"" ""&amp; OccupancyUnits,'Tenant Occupancy'!KI$5:KI23}),INDEX(ARRAYFORMULA({OccupancyAdd"&amp;"resses&amp;"" ""&amp; OccupancyUnits,'Tenant Occupancy'!KI$5:KI23}),0,2)&lt;&gt;""""),2,FALSE),IF(KH14=TODAY(),""Today"",)))))"),"")</f>
        <v/>
      </c>
      <c r="KI17" s="3" t="str">
        <f>IFERROR(__xludf.DUMMYFUNCTION("IF(ISBLANK($A17),, IF((ARRAYFORMULA(SUM(COUNTIFS(OccupancyAddresses,$A17,OccupancyUnits, $B17, 'Tenant Occupancy'!KJ$5:KJ23,{""&gt;0"",""Occupied"",""Late""}))))&gt;1,""Multiple Bookings"", IF(SUMIFS( 'Tenant Occupancy'!KJ$5:KJ23,OccupancyUnits,$B17,OccupancyAd"&amp;"dresses,$A17)&gt;0,SUMIFS('Tenant Occupancy'!KJ$5:KJ23,OccupancyUnits,$B17,OccupancyAddresses,$A17),IFERROR(VLOOKUP($A17&amp;"" ""&amp;$B17, FILTER(ARRAYFORMULA({OccupancyAddresses&amp;"" ""&amp; OccupancyUnits,'Tenant Occupancy'!KJ$5:KJ23}),INDEX(ARRAYFORMULA({OccupancyAdd"&amp;"resses&amp;"" ""&amp; OccupancyUnits,'Tenant Occupancy'!KJ$5:KJ23}),0,2)&lt;&gt;""""),2,FALSE),IF(KI14=TODAY(),""Today"",)))))"),"")</f>
        <v/>
      </c>
      <c r="KJ17" s="3" t="str">
        <f>IFERROR(__xludf.DUMMYFUNCTION("IF(ISBLANK($A17),, IF((ARRAYFORMULA(SUM(COUNTIFS(OccupancyAddresses,$A17,OccupancyUnits, $B17, 'Tenant Occupancy'!KK$5:KK23,{""&gt;0"",""Occupied"",""Late""}))))&gt;1,""Multiple Bookings"", IF(SUMIFS( 'Tenant Occupancy'!KK$5:KK23,OccupancyUnits,$B17,OccupancyAd"&amp;"dresses,$A17)&gt;0,SUMIFS('Tenant Occupancy'!KK$5:KK23,OccupancyUnits,$B17,OccupancyAddresses,$A17),IFERROR(VLOOKUP($A17&amp;"" ""&amp;$B17, FILTER(ARRAYFORMULA({OccupancyAddresses&amp;"" ""&amp; OccupancyUnits,'Tenant Occupancy'!KK$5:KK23}),INDEX(ARRAYFORMULA({OccupancyAdd"&amp;"resses&amp;"" ""&amp; OccupancyUnits,'Tenant Occupancy'!KK$5:KK23}),0,2)&lt;&gt;""""),2,FALSE),IF(KJ14=TODAY(),""Today"",)))))"),"")</f>
        <v/>
      </c>
      <c r="KK17" s="3" t="str">
        <f>IFERROR(__xludf.DUMMYFUNCTION("IF(ISBLANK($A17),, IF((ARRAYFORMULA(SUM(COUNTIFS(OccupancyAddresses,$A17,OccupancyUnits, $B17, 'Tenant Occupancy'!KL$5:KL23,{""&gt;0"",""Occupied"",""Late""}))))&gt;1,""Multiple Bookings"", IF(SUMIFS( 'Tenant Occupancy'!KL$5:KL23,OccupancyUnits,$B17,OccupancyAd"&amp;"dresses,$A17)&gt;0,SUMIFS('Tenant Occupancy'!KL$5:KL23,OccupancyUnits,$B17,OccupancyAddresses,$A17),IFERROR(VLOOKUP($A17&amp;"" ""&amp;$B17, FILTER(ARRAYFORMULA({OccupancyAddresses&amp;"" ""&amp; OccupancyUnits,'Tenant Occupancy'!KL$5:KL23}),INDEX(ARRAYFORMULA({OccupancyAdd"&amp;"resses&amp;"" ""&amp; OccupancyUnits,'Tenant Occupancy'!KL$5:KL23}),0,2)&lt;&gt;""""),2,FALSE),IF(KK14=TODAY(),""Today"",)))))"),"")</f>
        <v/>
      </c>
      <c r="KL17" s="3" t="str">
        <f>IFERROR(__xludf.DUMMYFUNCTION("IF(ISBLANK($A17),, IF((ARRAYFORMULA(SUM(COUNTIFS(OccupancyAddresses,$A17,OccupancyUnits, $B17, 'Tenant Occupancy'!KM$5:KM23,{""&gt;0"",""Occupied"",""Late""}))))&gt;1,""Multiple Bookings"", IF(SUMIFS( 'Tenant Occupancy'!KM$5:KM23,OccupancyUnits,$B17,OccupancyAd"&amp;"dresses,$A17)&gt;0,SUMIFS('Tenant Occupancy'!KM$5:KM23,OccupancyUnits,$B17,OccupancyAddresses,$A17),IFERROR(VLOOKUP($A17&amp;"" ""&amp;$B17, FILTER(ARRAYFORMULA({OccupancyAddresses&amp;"" ""&amp; OccupancyUnits,'Tenant Occupancy'!KM$5:KM23}),INDEX(ARRAYFORMULA({OccupancyAdd"&amp;"resses&amp;"" ""&amp; OccupancyUnits,'Tenant Occupancy'!KM$5:KM23}),0,2)&lt;&gt;""""),2,FALSE),IF(KL14=TODAY(),""Today"",)))))"),"")</f>
        <v/>
      </c>
      <c r="KM17" s="3" t="str">
        <f>IFERROR(__xludf.DUMMYFUNCTION("IF(ISBLANK($A17),, IF((ARRAYFORMULA(SUM(COUNTIFS(OccupancyAddresses,$A17,OccupancyUnits, $B17, 'Tenant Occupancy'!KN$5:KN23,{""&gt;0"",""Occupied"",""Late""}))))&gt;1,""Multiple Bookings"", IF(SUMIFS( 'Tenant Occupancy'!KN$5:KN23,OccupancyUnits,$B17,OccupancyAd"&amp;"dresses,$A17)&gt;0,SUMIFS('Tenant Occupancy'!KN$5:KN23,OccupancyUnits,$B17,OccupancyAddresses,$A17),IFERROR(VLOOKUP($A17&amp;"" ""&amp;$B17, FILTER(ARRAYFORMULA({OccupancyAddresses&amp;"" ""&amp; OccupancyUnits,'Tenant Occupancy'!KN$5:KN23}),INDEX(ARRAYFORMULA({OccupancyAdd"&amp;"resses&amp;"" ""&amp; OccupancyUnits,'Tenant Occupancy'!KN$5:KN23}),0,2)&lt;&gt;""""),2,FALSE),IF(KM14=TODAY(),""Today"",)))))"),"")</f>
        <v/>
      </c>
      <c r="KN17" s="3" t="str">
        <f>IFERROR(__xludf.DUMMYFUNCTION("IF(ISBLANK($A17),, IF((ARRAYFORMULA(SUM(COUNTIFS(OccupancyAddresses,$A17,OccupancyUnits, $B17, 'Tenant Occupancy'!KO$5:KO23,{""&gt;0"",""Occupied"",""Late""}))))&gt;1,""Multiple Bookings"", IF(SUMIFS( 'Tenant Occupancy'!KO$5:KO23,OccupancyUnits,$B17,OccupancyAd"&amp;"dresses,$A17)&gt;0,SUMIFS('Tenant Occupancy'!KO$5:KO23,OccupancyUnits,$B17,OccupancyAddresses,$A17),IFERROR(VLOOKUP($A17&amp;"" ""&amp;$B17, FILTER(ARRAYFORMULA({OccupancyAddresses&amp;"" ""&amp; OccupancyUnits,'Tenant Occupancy'!KO$5:KO23}),INDEX(ARRAYFORMULA({OccupancyAdd"&amp;"resses&amp;"" ""&amp; OccupancyUnits,'Tenant Occupancy'!KO$5:KO23}),0,2)&lt;&gt;""""),2,FALSE),IF(KN14=TODAY(),""Today"",)))))"),"")</f>
        <v/>
      </c>
      <c r="KO17" s="3" t="str">
        <f>IFERROR(__xludf.DUMMYFUNCTION("IF(ISBLANK($A17),, IF((ARRAYFORMULA(SUM(COUNTIFS(OccupancyAddresses,$A17,OccupancyUnits, $B17, 'Tenant Occupancy'!KP$5:KP23,{""&gt;0"",""Occupied"",""Late""}))))&gt;1,""Multiple Bookings"", IF(SUMIFS( 'Tenant Occupancy'!KP$5:KP23,OccupancyUnits,$B17,OccupancyAd"&amp;"dresses,$A17)&gt;0,SUMIFS('Tenant Occupancy'!KP$5:KP23,OccupancyUnits,$B17,OccupancyAddresses,$A17),IFERROR(VLOOKUP($A17&amp;"" ""&amp;$B17, FILTER(ARRAYFORMULA({OccupancyAddresses&amp;"" ""&amp; OccupancyUnits,'Tenant Occupancy'!KP$5:KP23}),INDEX(ARRAYFORMULA({OccupancyAdd"&amp;"resses&amp;"" ""&amp; OccupancyUnits,'Tenant Occupancy'!KP$5:KP23}),0,2)&lt;&gt;""""),2,FALSE),IF(KO14=TODAY(),""Today"",)))))"),"")</f>
        <v/>
      </c>
      <c r="KP17" s="3" t="str">
        <f>IFERROR(__xludf.DUMMYFUNCTION("IF(ISBLANK($A17),, IF((ARRAYFORMULA(SUM(COUNTIFS(OccupancyAddresses,$A17,OccupancyUnits, $B17, 'Tenant Occupancy'!KQ$5:KQ23,{""&gt;0"",""Occupied"",""Late""}))))&gt;1,""Multiple Bookings"", IF(SUMIFS( 'Tenant Occupancy'!KQ$5:KQ23,OccupancyUnits,$B17,OccupancyAd"&amp;"dresses,$A17)&gt;0,SUMIFS('Tenant Occupancy'!KQ$5:KQ23,OccupancyUnits,$B17,OccupancyAddresses,$A17),IFERROR(VLOOKUP($A17&amp;"" ""&amp;$B17, FILTER(ARRAYFORMULA({OccupancyAddresses&amp;"" ""&amp; OccupancyUnits,'Tenant Occupancy'!KQ$5:KQ23}),INDEX(ARRAYFORMULA({OccupancyAdd"&amp;"resses&amp;"" ""&amp; OccupancyUnits,'Tenant Occupancy'!KQ$5:KQ23}),0,2)&lt;&gt;""""),2,FALSE),IF(KP14=TODAY(),""Today"",)))))"),"")</f>
        <v/>
      </c>
      <c r="KQ17" s="3" t="str">
        <f>IFERROR(__xludf.DUMMYFUNCTION("IF(ISBLANK($A17),, IF((ARRAYFORMULA(SUM(COUNTIFS(OccupancyAddresses,$A17,OccupancyUnits, $B17, 'Tenant Occupancy'!KR$5:KR23,{""&gt;0"",""Occupied"",""Late""}))))&gt;1,""Multiple Bookings"", IF(SUMIFS( 'Tenant Occupancy'!KR$5:KR23,OccupancyUnits,$B17,OccupancyAd"&amp;"dresses,$A17)&gt;0,SUMIFS('Tenant Occupancy'!KR$5:KR23,OccupancyUnits,$B17,OccupancyAddresses,$A17),IFERROR(VLOOKUP($A17&amp;"" ""&amp;$B17, FILTER(ARRAYFORMULA({OccupancyAddresses&amp;"" ""&amp; OccupancyUnits,'Tenant Occupancy'!KR$5:KR23}),INDEX(ARRAYFORMULA({OccupancyAdd"&amp;"resses&amp;"" ""&amp; OccupancyUnits,'Tenant Occupancy'!KR$5:KR23}),0,2)&lt;&gt;""""),2,FALSE),IF(KQ14=TODAY(),""Today"",)))))"),"")</f>
        <v/>
      </c>
      <c r="KR17" s="3" t="str">
        <f>IFERROR(__xludf.DUMMYFUNCTION("IF(ISBLANK($A17),, IF((ARRAYFORMULA(SUM(COUNTIFS(OccupancyAddresses,$A17,OccupancyUnits, $B17, 'Tenant Occupancy'!KS$5:KS23,{""&gt;0"",""Occupied"",""Late""}))))&gt;1,""Multiple Bookings"", IF(SUMIFS( 'Tenant Occupancy'!KS$5:KS23,OccupancyUnits,$B17,OccupancyAd"&amp;"dresses,$A17)&gt;0,SUMIFS('Tenant Occupancy'!KS$5:KS23,OccupancyUnits,$B17,OccupancyAddresses,$A17),IFERROR(VLOOKUP($A17&amp;"" ""&amp;$B17, FILTER(ARRAYFORMULA({OccupancyAddresses&amp;"" ""&amp; OccupancyUnits,'Tenant Occupancy'!KS$5:KS23}),INDEX(ARRAYFORMULA({OccupancyAdd"&amp;"resses&amp;"" ""&amp; OccupancyUnits,'Tenant Occupancy'!KS$5:KS23}),0,2)&lt;&gt;""""),2,FALSE),IF(KR14=TODAY(),""Today"",)))))"),"")</f>
        <v/>
      </c>
      <c r="KS17" s="3" t="str">
        <f>IFERROR(__xludf.DUMMYFUNCTION("IF(ISBLANK($A17),, IF((ARRAYFORMULA(SUM(COUNTIFS(OccupancyAddresses,$A17,OccupancyUnits, $B17, 'Tenant Occupancy'!KT$5:KT23,{""&gt;0"",""Occupied"",""Late""}))))&gt;1,""Multiple Bookings"", IF(SUMIFS( 'Tenant Occupancy'!KT$5:KT23,OccupancyUnits,$B17,OccupancyAd"&amp;"dresses,$A17)&gt;0,SUMIFS('Tenant Occupancy'!KT$5:KT23,OccupancyUnits,$B17,OccupancyAddresses,$A17),IFERROR(VLOOKUP($A17&amp;"" ""&amp;$B17, FILTER(ARRAYFORMULA({OccupancyAddresses&amp;"" ""&amp; OccupancyUnits,'Tenant Occupancy'!KT$5:KT23}),INDEX(ARRAYFORMULA({OccupancyAdd"&amp;"resses&amp;"" ""&amp; OccupancyUnits,'Tenant Occupancy'!KT$5:KT23}),0,2)&lt;&gt;""""),2,FALSE),IF(KS14=TODAY(),""Today"",)))))"),"")</f>
        <v/>
      </c>
      <c r="KT17" s="3" t="str">
        <f>IFERROR(__xludf.DUMMYFUNCTION("IF(ISBLANK($A17),, IF((ARRAYFORMULA(SUM(COUNTIFS(OccupancyAddresses,$A17,OccupancyUnits, $B17, 'Tenant Occupancy'!KU$5:KU23,{""&gt;0"",""Occupied"",""Late""}))))&gt;1,""Multiple Bookings"", IF(SUMIFS( 'Tenant Occupancy'!KU$5:KU23,OccupancyUnits,$B17,OccupancyAd"&amp;"dresses,$A17)&gt;0,SUMIFS('Tenant Occupancy'!KU$5:KU23,OccupancyUnits,$B17,OccupancyAddresses,$A17),IFERROR(VLOOKUP($A17&amp;"" ""&amp;$B17, FILTER(ARRAYFORMULA({OccupancyAddresses&amp;"" ""&amp; OccupancyUnits,'Tenant Occupancy'!KU$5:KU23}),INDEX(ARRAYFORMULA({OccupancyAdd"&amp;"resses&amp;"" ""&amp; OccupancyUnits,'Tenant Occupancy'!KU$5:KU23}),0,2)&lt;&gt;""""),2,FALSE),IF(KT14=TODAY(),""Today"",)))))"),"")</f>
        <v/>
      </c>
      <c r="KU17" s="3" t="str">
        <f>IFERROR(__xludf.DUMMYFUNCTION("IF(ISBLANK($A17),, IF((ARRAYFORMULA(SUM(COUNTIFS(OccupancyAddresses,$A17,OccupancyUnits, $B17, 'Tenant Occupancy'!KV$5:KV23,{""&gt;0"",""Occupied"",""Late""}))))&gt;1,""Multiple Bookings"", IF(SUMIFS( 'Tenant Occupancy'!KV$5:KV23,OccupancyUnits,$B17,OccupancyAd"&amp;"dresses,$A17)&gt;0,SUMIFS('Tenant Occupancy'!KV$5:KV23,OccupancyUnits,$B17,OccupancyAddresses,$A17),IFERROR(VLOOKUP($A17&amp;"" ""&amp;$B17, FILTER(ARRAYFORMULA({OccupancyAddresses&amp;"" ""&amp; OccupancyUnits,'Tenant Occupancy'!KV$5:KV23}),INDEX(ARRAYFORMULA({OccupancyAdd"&amp;"resses&amp;"" ""&amp; OccupancyUnits,'Tenant Occupancy'!KV$5:KV23}),0,2)&lt;&gt;""""),2,FALSE),IF(KU14=TODAY(),""Today"",)))))"),"")</f>
        <v/>
      </c>
      <c r="KV17" s="3" t="str">
        <f>IFERROR(__xludf.DUMMYFUNCTION("IF(ISBLANK($A17),, IF((ARRAYFORMULA(SUM(COUNTIFS(OccupancyAddresses,$A17,OccupancyUnits, $B17, 'Tenant Occupancy'!KW$5:KW23,{""&gt;0"",""Occupied"",""Late""}))))&gt;1,""Multiple Bookings"", IF(SUMIFS( 'Tenant Occupancy'!KW$5:KW23,OccupancyUnits,$B17,OccupancyAd"&amp;"dresses,$A17)&gt;0,SUMIFS('Tenant Occupancy'!KW$5:KW23,OccupancyUnits,$B17,OccupancyAddresses,$A17),IFERROR(VLOOKUP($A17&amp;"" ""&amp;$B17, FILTER(ARRAYFORMULA({OccupancyAddresses&amp;"" ""&amp; OccupancyUnits,'Tenant Occupancy'!KW$5:KW23}),INDEX(ARRAYFORMULA({OccupancyAdd"&amp;"resses&amp;"" ""&amp; OccupancyUnits,'Tenant Occupancy'!KW$5:KW23}),0,2)&lt;&gt;""""),2,FALSE),IF(KV14=TODAY(),""Today"",)))))"),"")</f>
        <v/>
      </c>
      <c r="KW17" s="3" t="str">
        <f>IFERROR(__xludf.DUMMYFUNCTION("IF(ISBLANK($A17),, IF((ARRAYFORMULA(SUM(COUNTIFS(OccupancyAddresses,$A17,OccupancyUnits, $B17, 'Tenant Occupancy'!KX$5:KX23,{""&gt;0"",""Occupied"",""Late""}))))&gt;1,""Multiple Bookings"", IF(SUMIFS( 'Tenant Occupancy'!KX$5:KX23,OccupancyUnits,$B17,OccupancyAd"&amp;"dresses,$A17)&gt;0,SUMIFS('Tenant Occupancy'!KX$5:KX23,OccupancyUnits,$B17,OccupancyAddresses,$A17),IFERROR(VLOOKUP($A17&amp;"" ""&amp;$B17, FILTER(ARRAYFORMULA({OccupancyAddresses&amp;"" ""&amp; OccupancyUnits,'Tenant Occupancy'!KX$5:KX23}),INDEX(ARRAYFORMULA({OccupancyAdd"&amp;"resses&amp;"" ""&amp; OccupancyUnits,'Tenant Occupancy'!KX$5:KX23}),0,2)&lt;&gt;""""),2,FALSE),IF(KW14=TODAY(),""Today"",)))))"),"")</f>
        <v/>
      </c>
      <c r="KX17" s="3" t="str">
        <f>IFERROR(__xludf.DUMMYFUNCTION("IF(ISBLANK($A17),, IF((ARRAYFORMULA(SUM(COUNTIFS(OccupancyAddresses,$A17,OccupancyUnits, $B17, 'Tenant Occupancy'!KY$5:KY23,{""&gt;0"",""Occupied"",""Late""}))))&gt;1,""Multiple Bookings"", IF(SUMIFS( 'Tenant Occupancy'!KY$5:KY23,OccupancyUnits,$B17,OccupancyAd"&amp;"dresses,$A17)&gt;0,SUMIFS('Tenant Occupancy'!KY$5:KY23,OccupancyUnits,$B17,OccupancyAddresses,$A17),IFERROR(VLOOKUP($A17&amp;"" ""&amp;$B17, FILTER(ARRAYFORMULA({OccupancyAddresses&amp;"" ""&amp; OccupancyUnits,'Tenant Occupancy'!KY$5:KY23}),INDEX(ARRAYFORMULA({OccupancyAdd"&amp;"resses&amp;"" ""&amp; OccupancyUnits,'Tenant Occupancy'!KY$5:KY23}),0,2)&lt;&gt;""""),2,FALSE),IF(KX14=TODAY(),""Today"",)))))"),"")</f>
        <v/>
      </c>
      <c r="KY17" s="3" t="str">
        <f>IFERROR(__xludf.DUMMYFUNCTION("IF(ISBLANK($A17),, IF((ARRAYFORMULA(SUM(COUNTIFS(OccupancyAddresses,$A17,OccupancyUnits, $B17, 'Tenant Occupancy'!KZ$5:KZ23,{""&gt;0"",""Occupied"",""Late""}))))&gt;1,""Multiple Bookings"", IF(SUMIFS( 'Tenant Occupancy'!KZ$5:KZ23,OccupancyUnits,$B17,OccupancyAd"&amp;"dresses,$A17)&gt;0,SUMIFS('Tenant Occupancy'!KZ$5:KZ23,OccupancyUnits,$B17,OccupancyAddresses,$A17),IFERROR(VLOOKUP($A17&amp;"" ""&amp;$B17, FILTER(ARRAYFORMULA({OccupancyAddresses&amp;"" ""&amp; OccupancyUnits,'Tenant Occupancy'!KZ$5:KZ23}),INDEX(ARRAYFORMULA({OccupancyAdd"&amp;"resses&amp;"" ""&amp; OccupancyUnits,'Tenant Occupancy'!KZ$5:KZ23}),0,2)&lt;&gt;""""),2,FALSE),IF(KY14=TODAY(),""Today"",)))))"),"")</f>
        <v/>
      </c>
      <c r="KZ17" s="3" t="str">
        <f>IFERROR(__xludf.DUMMYFUNCTION("IF(ISBLANK($A17),, IF((ARRAYFORMULA(SUM(COUNTIFS(OccupancyAddresses,$A17,OccupancyUnits, $B17, 'Tenant Occupancy'!LA$5:LA23,{""&gt;0"",""Occupied"",""Late""}))))&gt;1,""Multiple Bookings"", IF(SUMIFS( 'Tenant Occupancy'!LA$5:LA23,OccupancyUnits,$B17,OccupancyAd"&amp;"dresses,$A17)&gt;0,SUMIFS('Tenant Occupancy'!LA$5:LA23,OccupancyUnits,$B17,OccupancyAddresses,$A17),IFERROR(VLOOKUP($A17&amp;"" ""&amp;$B17, FILTER(ARRAYFORMULA({OccupancyAddresses&amp;"" ""&amp; OccupancyUnits,'Tenant Occupancy'!LA$5:LA23}),INDEX(ARRAYFORMULA({OccupancyAdd"&amp;"resses&amp;"" ""&amp; OccupancyUnits,'Tenant Occupancy'!LA$5:LA23}),0,2)&lt;&gt;""""),2,FALSE),IF(KZ14=TODAY(),""Today"",)))))"),"")</f>
        <v/>
      </c>
      <c r="LA17" s="3" t="str">
        <f>IFERROR(__xludf.DUMMYFUNCTION("IF(ISBLANK($A17),, IF((ARRAYFORMULA(SUM(COUNTIFS(OccupancyAddresses,$A17,OccupancyUnits, $B17, 'Tenant Occupancy'!LB$5:LB23,{""&gt;0"",""Occupied"",""Late""}))))&gt;1,""Multiple Bookings"", IF(SUMIFS( 'Tenant Occupancy'!LB$5:LB23,OccupancyUnits,$B17,OccupancyAd"&amp;"dresses,$A17)&gt;0,SUMIFS('Tenant Occupancy'!LB$5:LB23,OccupancyUnits,$B17,OccupancyAddresses,$A17),IFERROR(VLOOKUP($A17&amp;"" ""&amp;$B17, FILTER(ARRAYFORMULA({OccupancyAddresses&amp;"" ""&amp; OccupancyUnits,'Tenant Occupancy'!LB$5:LB23}),INDEX(ARRAYFORMULA({OccupancyAdd"&amp;"resses&amp;"" ""&amp; OccupancyUnits,'Tenant Occupancy'!LB$5:LB23}),0,2)&lt;&gt;""""),2,FALSE),IF(LA14=TODAY(),""Today"",)))))"),"")</f>
        <v/>
      </c>
      <c r="LB17" s="3" t="str">
        <f>IFERROR(__xludf.DUMMYFUNCTION("IF(ISBLANK($A17),, IF((ARRAYFORMULA(SUM(COUNTIFS(OccupancyAddresses,$A17,OccupancyUnits, $B17, 'Tenant Occupancy'!LC$5:LC23,{""&gt;0"",""Occupied"",""Late""}))))&gt;1,""Multiple Bookings"", IF(SUMIFS( 'Tenant Occupancy'!LC$5:LC23,OccupancyUnits,$B17,OccupancyAd"&amp;"dresses,$A17)&gt;0,SUMIFS('Tenant Occupancy'!LC$5:LC23,OccupancyUnits,$B17,OccupancyAddresses,$A17),IFERROR(VLOOKUP($A17&amp;"" ""&amp;$B17, FILTER(ARRAYFORMULA({OccupancyAddresses&amp;"" ""&amp; OccupancyUnits,'Tenant Occupancy'!LC$5:LC23}),INDEX(ARRAYFORMULA({OccupancyAdd"&amp;"resses&amp;"" ""&amp; OccupancyUnits,'Tenant Occupancy'!LC$5:LC23}),0,2)&lt;&gt;""""),2,FALSE),IF(LB14=TODAY(),""Today"",)))))"),"")</f>
        <v/>
      </c>
      <c r="LC17" s="3" t="str">
        <f>IFERROR(__xludf.DUMMYFUNCTION("IF(ISBLANK($A17),, IF((ARRAYFORMULA(SUM(COUNTIFS(OccupancyAddresses,$A17,OccupancyUnits, $B17, 'Tenant Occupancy'!LD$5:LD23,{""&gt;0"",""Occupied"",""Late""}))))&gt;1,""Multiple Bookings"", IF(SUMIFS( 'Tenant Occupancy'!LD$5:LD23,OccupancyUnits,$B17,OccupancyAd"&amp;"dresses,$A17)&gt;0,SUMIFS('Tenant Occupancy'!LD$5:LD23,OccupancyUnits,$B17,OccupancyAddresses,$A17),IFERROR(VLOOKUP($A17&amp;"" ""&amp;$B17, FILTER(ARRAYFORMULA({OccupancyAddresses&amp;"" ""&amp; OccupancyUnits,'Tenant Occupancy'!LD$5:LD23}),INDEX(ARRAYFORMULA({OccupancyAdd"&amp;"resses&amp;"" ""&amp; OccupancyUnits,'Tenant Occupancy'!LD$5:LD23}),0,2)&lt;&gt;""""),2,FALSE),IF(LC14=TODAY(),""Today"",)))))"),"")</f>
        <v/>
      </c>
      <c r="LD17" s="3" t="str">
        <f>IFERROR(__xludf.DUMMYFUNCTION("IF(ISBLANK($A17),, IF((ARRAYFORMULA(SUM(COUNTIFS(OccupancyAddresses,$A17,OccupancyUnits, $B17, 'Tenant Occupancy'!LE$5:LE23,{""&gt;0"",""Occupied"",""Late""}))))&gt;1,""Multiple Bookings"", IF(SUMIFS( 'Tenant Occupancy'!LE$5:LE23,OccupancyUnits,$B17,OccupancyAd"&amp;"dresses,$A17)&gt;0,SUMIFS('Tenant Occupancy'!LE$5:LE23,OccupancyUnits,$B17,OccupancyAddresses,$A17),IFERROR(VLOOKUP($A17&amp;"" ""&amp;$B17, FILTER(ARRAYFORMULA({OccupancyAddresses&amp;"" ""&amp; OccupancyUnits,'Tenant Occupancy'!LE$5:LE23}),INDEX(ARRAYFORMULA({OccupancyAdd"&amp;"resses&amp;"" ""&amp; OccupancyUnits,'Tenant Occupancy'!LE$5:LE23}),0,2)&lt;&gt;""""),2,FALSE),IF(LD14=TODAY(),""Today"",)))))"),"")</f>
        <v/>
      </c>
      <c r="LE17" s="3" t="str">
        <f>IFERROR(__xludf.DUMMYFUNCTION("IF(ISBLANK($A17),, IF((ARRAYFORMULA(SUM(COUNTIFS(OccupancyAddresses,$A17,OccupancyUnits, $B17, 'Tenant Occupancy'!LF$5:LF23,{""&gt;0"",""Occupied"",""Late""}))))&gt;1,""Multiple Bookings"", IF(SUMIFS( 'Tenant Occupancy'!LF$5:LF23,OccupancyUnits,$B17,OccupancyAd"&amp;"dresses,$A17)&gt;0,SUMIFS('Tenant Occupancy'!LF$5:LF23,OccupancyUnits,$B17,OccupancyAddresses,$A17),IFERROR(VLOOKUP($A17&amp;"" ""&amp;$B17, FILTER(ARRAYFORMULA({OccupancyAddresses&amp;"" ""&amp; OccupancyUnits,'Tenant Occupancy'!LF$5:LF23}),INDEX(ARRAYFORMULA({OccupancyAdd"&amp;"resses&amp;"" ""&amp; OccupancyUnits,'Tenant Occupancy'!LF$5:LF23}),0,2)&lt;&gt;""""),2,FALSE),IF(LE14=TODAY(),""Today"",)))))"),"")</f>
        <v/>
      </c>
      <c r="LF17" s="3" t="str">
        <f>IFERROR(__xludf.DUMMYFUNCTION("IF(ISBLANK($A17),, IF((ARRAYFORMULA(SUM(COUNTIFS(OccupancyAddresses,$A17,OccupancyUnits, $B17, 'Tenant Occupancy'!LG$5:LG23,{""&gt;0"",""Occupied"",""Late""}))))&gt;1,""Multiple Bookings"", IF(SUMIFS( 'Tenant Occupancy'!LG$5:LG23,OccupancyUnits,$B17,OccupancyAd"&amp;"dresses,$A17)&gt;0,SUMIFS('Tenant Occupancy'!LG$5:LG23,OccupancyUnits,$B17,OccupancyAddresses,$A17),IFERROR(VLOOKUP($A17&amp;"" ""&amp;$B17, FILTER(ARRAYFORMULA({OccupancyAddresses&amp;"" ""&amp; OccupancyUnits,'Tenant Occupancy'!LG$5:LG23}),INDEX(ARRAYFORMULA({OccupancyAdd"&amp;"resses&amp;"" ""&amp; OccupancyUnits,'Tenant Occupancy'!LG$5:LG23}),0,2)&lt;&gt;""""),2,FALSE),IF(LF14=TODAY(),""Today"",)))))"),"")</f>
        <v/>
      </c>
      <c r="LG17" s="3" t="str">
        <f>IFERROR(__xludf.DUMMYFUNCTION("IF(ISBLANK($A17),, IF((ARRAYFORMULA(SUM(COUNTIFS(OccupancyAddresses,$A17,OccupancyUnits, $B17, 'Tenant Occupancy'!LH$5:LH23,{""&gt;0"",""Occupied"",""Late""}))))&gt;1,""Multiple Bookings"", IF(SUMIFS( 'Tenant Occupancy'!LH$5:LH23,OccupancyUnits,$B17,OccupancyAd"&amp;"dresses,$A17)&gt;0,SUMIFS('Tenant Occupancy'!LH$5:LH23,OccupancyUnits,$B17,OccupancyAddresses,$A17),IFERROR(VLOOKUP($A17&amp;"" ""&amp;$B17, FILTER(ARRAYFORMULA({OccupancyAddresses&amp;"" ""&amp; OccupancyUnits,'Tenant Occupancy'!LH$5:LH23}),INDEX(ARRAYFORMULA({OccupancyAdd"&amp;"resses&amp;"" ""&amp; OccupancyUnits,'Tenant Occupancy'!LH$5:LH23}),0,2)&lt;&gt;""""),2,FALSE),IF(LG14=TODAY(),""Today"",)))))"),"")</f>
        <v/>
      </c>
      <c r="LH17" s="3" t="str">
        <f>IFERROR(__xludf.DUMMYFUNCTION("IF(ISBLANK($A17),, IF((ARRAYFORMULA(SUM(COUNTIFS(OccupancyAddresses,$A17,OccupancyUnits, $B17, 'Tenant Occupancy'!LI$5:LI23,{""&gt;0"",""Occupied"",""Late""}))))&gt;1,""Multiple Bookings"", IF(SUMIFS( 'Tenant Occupancy'!LI$5:LI23,OccupancyUnits,$B17,OccupancyAd"&amp;"dresses,$A17)&gt;0,SUMIFS('Tenant Occupancy'!LI$5:LI23,OccupancyUnits,$B17,OccupancyAddresses,$A17),IFERROR(VLOOKUP($A17&amp;"" ""&amp;$B17, FILTER(ARRAYFORMULA({OccupancyAddresses&amp;"" ""&amp; OccupancyUnits,'Tenant Occupancy'!LI$5:LI23}),INDEX(ARRAYFORMULA({OccupancyAdd"&amp;"resses&amp;"" ""&amp; OccupancyUnits,'Tenant Occupancy'!LI$5:LI23}),0,2)&lt;&gt;""""),2,FALSE),IF(LH14=TODAY(),""Today"",)))))"),"")</f>
        <v/>
      </c>
      <c r="LI17" s="3" t="str">
        <f>IFERROR(__xludf.DUMMYFUNCTION("IF(ISBLANK($A17),, IF((ARRAYFORMULA(SUM(COUNTIFS(OccupancyAddresses,$A17,OccupancyUnits, $B17, 'Tenant Occupancy'!LJ$5:LJ23,{""&gt;0"",""Occupied"",""Late""}))))&gt;1,""Multiple Bookings"", IF(SUMIFS( 'Tenant Occupancy'!LJ$5:LJ23,OccupancyUnits,$B17,OccupancyAd"&amp;"dresses,$A17)&gt;0,SUMIFS('Tenant Occupancy'!LJ$5:LJ23,OccupancyUnits,$B17,OccupancyAddresses,$A17),IFERROR(VLOOKUP($A17&amp;"" ""&amp;$B17, FILTER(ARRAYFORMULA({OccupancyAddresses&amp;"" ""&amp; OccupancyUnits,'Tenant Occupancy'!LJ$5:LJ23}),INDEX(ARRAYFORMULA({OccupancyAdd"&amp;"resses&amp;"" ""&amp; OccupancyUnits,'Tenant Occupancy'!LJ$5:LJ23}),0,2)&lt;&gt;""""),2,FALSE),IF(LI14=TODAY(),""Today"",)))))"),"")</f>
        <v/>
      </c>
      <c r="LJ17" s="3" t="str">
        <f>IFERROR(__xludf.DUMMYFUNCTION("IF(ISBLANK($A17),, IF((ARRAYFORMULA(SUM(COUNTIFS(OccupancyAddresses,$A17,OccupancyUnits, $B17, 'Tenant Occupancy'!LK$5:LK23,{""&gt;0"",""Occupied"",""Late""}))))&gt;1,""Multiple Bookings"", IF(SUMIFS( 'Tenant Occupancy'!LK$5:LK23,OccupancyUnits,$B17,OccupancyAd"&amp;"dresses,$A17)&gt;0,SUMIFS('Tenant Occupancy'!LK$5:LK23,OccupancyUnits,$B17,OccupancyAddresses,$A17),IFERROR(VLOOKUP($A17&amp;"" ""&amp;$B17, FILTER(ARRAYFORMULA({OccupancyAddresses&amp;"" ""&amp; OccupancyUnits,'Tenant Occupancy'!LK$5:LK23}),INDEX(ARRAYFORMULA({OccupancyAdd"&amp;"resses&amp;"" ""&amp; OccupancyUnits,'Tenant Occupancy'!LK$5:LK23}),0,2)&lt;&gt;""""),2,FALSE),IF(LJ14=TODAY(),""Today"",)))))"),"")</f>
        <v/>
      </c>
      <c r="LK17" s="3" t="str">
        <f>IFERROR(__xludf.DUMMYFUNCTION("IF(ISBLANK($A17),, IF((ARRAYFORMULA(SUM(COUNTIFS(OccupancyAddresses,$A17,OccupancyUnits, $B17, 'Tenant Occupancy'!LL$5:LL23,{""&gt;0"",""Occupied"",""Late""}))))&gt;1,""Multiple Bookings"", IF(SUMIFS( 'Tenant Occupancy'!LL$5:LL23,OccupancyUnits,$B17,OccupancyAd"&amp;"dresses,$A17)&gt;0,SUMIFS('Tenant Occupancy'!LL$5:LL23,OccupancyUnits,$B17,OccupancyAddresses,$A17),IFERROR(VLOOKUP($A17&amp;"" ""&amp;$B17, FILTER(ARRAYFORMULA({OccupancyAddresses&amp;"" ""&amp; OccupancyUnits,'Tenant Occupancy'!LL$5:LL23}),INDEX(ARRAYFORMULA({OccupancyAdd"&amp;"resses&amp;"" ""&amp; OccupancyUnits,'Tenant Occupancy'!LL$5:LL23}),0,2)&lt;&gt;""""),2,FALSE),IF(LK14=TODAY(),""Today"",)))))"),"")</f>
        <v/>
      </c>
      <c r="LL17" s="3" t="str">
        <f>IFERROR(__xludf.DUMMYFUNCTION("IF(ISBLANK($A17),, IF((ARRAYFORMULA(SUM(COUNTIFS(OccupancyAddresses,$A17,OccupancyUnits, $B17, 'Tenant Occupancy'!LM$5:LM23,{""&gt;0"",""Occupied"",""Late""}))))&gt;1,""Multiple Bookings"", IF(SUMIFS( 'Tenant Occupancy'!LM$5:LM23,OccupancyUnits,$B17,OccupancyAd"&amp;"dresses,$A17)&gt;0,SUMIFS('Tenant Occupancy'!LM$5:LM23,OccupancyUnits,$B17,OccupancyAddresses,$A17),IFERROR(VLOOKUP($A17&amp;"" ""&amp;$B17, FILTER(ARRAYFORMULA({OccupancyAddresses&amp;"" ""&amp; OccupancyUnits,'Tenant Occupancy'!LM$5:LM23}),INDEX(ARRAYFORMULA({OccupancyAdd"&amp;"resses&amp;"" ""&amp; OccupancyUnits,'Tenant Occupancy'!LM$5:LM23}),0,2)&lt;&gt;""""),2,FALSE),IF(LL14=TODAY(),""Today"",)))))"),"")</f>
        <v/>
      </c>
      <c r="LM17" s="3" t="str">
        <f>IFERROR(__xludf.DUMMYFUNCTION("IF(ISBLANK($A17),, IF((ARRAYFORMULA(SUM(COUNTIFS(OccupancyAddresses,$A17,OccupancyUnits, $B17, 'Tenant Occupancy'!LN$5:LN23,{""&gt;0"",""Occupied"",""Late""}))))&gt;1,""Multiple Bookings"", IF(SUMIFS( 'Tenant Occupancy'!LN$5:LN23,OccupancyUnits,$B17,OccupancyAd"&amp;"dresses,$A17)&gt;0,SUMIFS('Tenant Occupancy'!LN$5:LN23,OccupancyUnits,$B17,OccupancyAddresses,$A17),IFERROR(VLOOKUP($A17&amp;"" ""&amp;$B17, FILTER(ARRAYFORMULA({OccupancyAddresses&amp;"" ""&amp; OccupancyUnits,'Tenant Occupancy'!LN$5:LN23}),INDEX(ARRAYFORMULA({OccupancyAdd"&amp;"resses&amp;"" ""&amp; OccupancyUnits,'Tenant Occupancy'!LN$5:LN23}),0,2)&lt;&gt;""""),2,FALSE),IF(LM14=TODAY(),""Today"",)))))"),"")</f>
        <v/>
      </c>
      <c r="LN17" s="3" t="str">
        <f>IFERROR(__xludf.DUMMYFUNCTION("IF(ISBLANK($A17),, IF((ARRAYFORMULA(SUM(COUNTIFS(OccupancyAddresses,$A17,OccupancyUnits, $B17, 'Tenant Occupancy'!LO$5:LO23,{""&gt;0"",""Occupied"",""Late""}))))&gt;1,""Multiple Bookings"", IF(SUMIFS( 'Tenant Occupancy'!LO$5:LO23,OccupancyUnits,$B17,OccupancyAd"&amp;"dresses,$A17)&gt;0,SUMIFS('Tenant Occupancy'!LO$5:LO23,OccupancyUnits,$B17,OccupancyAddresses,$A17),IFERROR(VLOOKUP($A17&amp;"" ""&amp;$B17, FILTER(ARRAYFORMULA({OccupancyAddresses&amp;"" ""&amp; OccupancyUnits,'Tenant Occupancy'!LO$5:LO23}),INDEX(ARRAYFORMULA({OccupancyAdd"&amp;"resses&amp;"" ""&amp; OccupancyUnits,'Tenant Occupancy'!LO$5:LO23}),0,2)&lt;&gt;""""),2,FALSE),IF(LN14=TODAY(),""Today"",)))))"),"")</f>
        <v/>
      </c>
      <c r="LO17" s="3" t="str">
        <f>IFERROR(__xludf.DUMMYFUNCTION("IF(ISBLANK($A17),, IF((ARRAYFORMULA(SUM(COUNTIFS(OccupancyAddresses,$A17,OccupancyUnits, $B17, 'Tenant Occupancy'!LP$5:LP23,{""&gt;0"",""Occupied"",""Late""}))))&gt;1,""Multiple Bookings"", IF(SUMIFS( 'Tenant Occupancy'!LP$5:LP23,OccupancyUnits,$B17,OccupancyAd"&amp;"dresses,$A17)&gt;0,SUMIFS('Tenant Occupancy'!LP$5:LP23,OccupancyUnits,$B17,OccupancyAddresses,$A17),IFERROR(VLOOKUP($A17&amp;"" ""&amp;$B17, FILTER(ARRAYFORMULA({OccupancyAddresses&amp;"" ""&amp; OccupancyUnits,'Tenant Occupancy'!LP$5:LP23}),INDEX(ARRAYFORMULA({OccupancyAdd"&amp;"resses&amp;"" ""&amp; OccupancyUnits,'Tenant Occupancy'!LP$5:LP23}),0,2)&lt;&gt;""""),2,FALSE),IF(LO14=TODAY(),""Today"",)))))"),"")</f>
        <v/>
      </c>
      <c r="LP17" s="3" t="str">
        <f>IFERROR(__xludf.DUMMYFUNCTION("IF(ISBLANK($A17),, IF((ARRAYFORMULA(SUM(COUNTIFS(OccupancyAddresses,$A17,OccupancyUnits, $B17, 'Tenant Occupancy'!LQ$5:LQ23,{""&gt;0"",""Occupied"",""Late""}))))&gt;1,""Multiple Bookings"", IF(SUMIFS( 'Tenant Occupancy'!LQ$5:LQ23,OccupancyUnits,$B17,OccupancyAd"&amp;"dresses,$A17)&gt;0,SUMIFS('Tenant Occupancy'!LQ$5:LQ23,OccupancyUnits,$B17,OccupancyAddresses,$A17),IFERROR(VLOOKUP($A17&amp;"" ""&amp;$B17, FILTER(ARRAYFORMULA({OccupancyAddresses&amp;"" ""&amp; OccupancyUnits,'Tenant Occupancy'!LQ$5:LQ23}),INDEX(ARRAYFORMULA({OccupancyAdd"&amp;"resses&amp;"" ""&amp; OccupancyUnits,'Tenant Occupancy'!LQ$5:LQ23}),0,2)&lt;&gt;""""),2,FALSE),IF(LP14=TODAY(),""Today"",)))))"),"")</f>
        <v/>
      </c>
      <c r="LQ17" s="3" t="str">
        <f>IFERROR(__xludf.DUMMYFUNCTION("IF(ISBLANK($A17),, IF((ARRAYFORMULA(SUM(COUNTIFS(OccupancyAddresses,$A17,OccupancyUnits, $B17, 'Tenant Occupancy'!LR$5:LR23,{""&gt;0"",""Occupied"",""Late""}))))&gt;1,""Multiple Bookings"", IF(SUMIFS( 'Tenant Occupancy'!LR$5:LR23,OccupancyUnits,$B17,OccupancyAd"&amp;"dresses,$A17)&gt;0,SUMIFS('Tenant Occupancy'!LR$5:LR23,OccupancyUnits,$B17,OccupancyAddresses,$A17),IFERROR(VLOOKUP($A17&amp;"" ""&amp;$B17, FILTER(ARRAYFORMULA({OccupancyAddresses&amp;"" ""&amp; OccupancyUnits,'Tenant Occupancy'!LR$5:LR23}),INDEX(ARRAYFORMULA({OccupancyAdd"&amp;"resses&amp;"" ""&amp; OccupancyUnits,'Tenant Occupancy'!LR$5:LR23}),0,2)&lt;&gt;""""),2,FALSE),IF(LQ14=TODAY(),""Today"",)))))"),"")</f>
        <v/>
      </c>
      <c r="LR17" s="3" t="str">
        <f>IFERROR(__xludf.DUMMYFUNCTION("IF(ISBLANK($A17),, IF((ARRAYFORMULA(SUM(COUNTIFS(OccupancyAddresses,$A17,OccupancyUnits, $B17, 'Tenant Occupancy'!LS$5:LS23,{""&gt;0"",""Occupied"",""Late""}))))&gt;1,""Multiple Bookings"", IF(SUMIFS( 'Tenant Occupancy'!LS$5:LS23,OccupancyUnits,$B17,OccupancyAd"&amp;"dresses,$A17)&gt;0,SUMIFS('Tenant Occupancy'!LS$5:LS23,OccupancyUnits,$B17,OccupancyAddresses,$A17),IFERROR(VLOOKUP($A17&amp;"" ""&amp;$B17, FILTER(ARRAYFORMULA({OccupancyAddresses&amp;"" ""&amp; OccupancyUnits,'Tenant Occupancy'!LS$5:LS23}),INDEX(ARRAYFORMULA({OccupancyAdd"&amp;"resses&amp;"" ""&amp; OccupancyUnits,'Tenant Occupancy'!LS$5:LS23}),0,2)&lt;&gt;""""),2,FALSE),IF(LR14=TODAY(),""Today"",)))))"),"")</f>
        <v/>
      </c>
      <c r="LS17" s="3" t="str">
        <f>IFERROR(__xludf.DUMMYFUNCTION("IF(ISBLANK($A17),, IF((ARRAYFORMULA(SUM(COUNTIFS(OccupancyAddresses,$A17,OccupancyUnits, $B17, 'Tenant Occupancy'!LT$5:LT23,{""&gt;0"",""Occupied"",""Late""}))))&gt;1,""Multiple Bookings"", IF(SUMIFS( 'Tenant Occupancy'!LT$5:LT23,OccupancyUnits,$B17,OccupancyAd"&amp;"dresses,$A17)&gt;0,SUMIFS('Tenant Occupancy'!LT$5:LT23,OccupancyUnits,$B17,OccupancyAddresses,$A17),IFERROR(VLOOKUP($A17&amp;"" ""&amp;$B17, FILTER(ARRAYFORMULA({OccupancyAddresses&amp;"" ""&amp; OccupancyUnits,'Tenant Occupancy'!LT$5:LT23}),INDEX(ARRAYFORMULA({OccupancyAdd"&amp;"resses&amp;"" ""&amp; OccupancyUnits,'Tenant Occupancy'!LT$5:LT23}),0,2)&lt;&gt;""""),2,FALSE),IF(LS14=TODAY(),""Today"",)))))"),"")</f>
        <v/>
      </c>
      <c r="LT17" s="3" t="str">
        <f>IFERROR(__xludf.DUMMYFUNCTION("IF(ISBLANK($A17),, IF((ARRAYFORMULA(SUM(COUNTIFS(OccupancyAddresses,$A17,OccupancyUnits, $B17, 'Tenant Occupancy'!LU$5:LU23,{""&gt;0"",""Occupied"",""Late""}))))&gt;1,""Multiple Bookings"", IF(SUMIFS( 'Tenant Occupancy'!LU$5:LU23,OccupancyUnits,$B17,OccupancyAd"&amp;"dresses,$A17)&gt;0,SUMIFS('Tenant Occupancy'!LU$5:LU23,OccupancyUnits,$B17,OccupancyAddresses,$A17),IFERROR(VLOOKUP($A17&amp;"" ""&amp;$B17, FILTER(ARRAYFORMULA({OccupancyAddresses&amp;"" ""&amp; OccupancyUnits,'Tenant Occupancy'!LU$5:LU23}),INDEX(ARRAYFORMULA({OccupancyAdd"&amp;"resses&amp;"" ""&amp; OccupancyUnits,'Tenant Occupancy'!LU$5:LU23}),0,2)&lt;&gt;""""),2,FALSE),IF(LT14=TODAY(),""Today"",)))))"),"")</f>
        <v/>
      </c>
      <c r="LU17" s="3" t="str">
        <f>IFERROR(__xludf.DUMMYFUNCTION("IF(ISBLANK($A17),, IF((ARRAYFORMULA(SUM(COUNTIFS(OccupancyAddresses,$A17,OccupancyUnits, $B17, 'Tenant Occupancy'!LV$5:LV23,{""&gt;0"",""Occupied"",""Late""}))))&gt;1,""Multiple Bookings"", IF(SUMIFS( 'Tenant Occupancy'!LV$5:LV23,OccupancyUnits,$B17,OccupancyAd"&amp;"dresses,$A17)&gt;0,SUMIFS('Tenant Occupancy'!LV$5:LV23,OccupancyUnits,$B17,OccupancyAddresses,$A17),IFERROR(VLOOKUP($A17&amp;"" ""&amp;$B17, FILTER(ARRAYFORMULA({OccupancyAddresses&amp;"" ""&amp; OccupancyUnits,'Tenant Occupancy'!LV$5:LV23}),INDEX(ARRAYFORMULA({OccupancyAdd"&amp;"resses&amp;"" ""&amp; OccupancyUnits,'Tenant Occupancy'!LV$5:LV23}),0,2)&lt;&gt;""""),2,FALSE),IF(LU14=TODAY(),""Today"",)))))"),"")</f>
        <v/>
      </c>
      <c r="LV17" s="3" t="str">
        <f>IFERROR(__xludf.DUMMYFUNCTION("IF(ISBLANK($A17),, IF((ARRAYFORMULA(SUM(COUNTIFS(OccupancyAddresses,$A17,OccupancyUnits, $B17, 'Tenant Occupancy'!LW$5:LW23,{""&gt;0"",""Occupied"",""Late""}))))&gt;1,""Multiple Bookings"", IF(SUMIFS( 'Tenant Occupancy'!LW$5:LW23,OccupancyUnits,$B17,OccupancyAd"&amp;"dresses,$A17)&gt;0,SUMIFS('Tenant Occupancy'!LW$5:LW23,OccupancyUnits,$B17,OccupancyAddresses,$A17),IFERROR(VLOOKUP($A17&amp;"" ""&amp;$B17, FILTER(ARRAYFORMULA({OccupancyAddresses&amp;"" ""&amp; OccupancyUnits,'Tenant Occupancy'!LW$5:LW23}),INDEX(ARRAYFORMULA({OccupancyAdd"&amp;"resses&amp;"" ""&amp; OccupancyUnits,'Tenant Occupancy'!LW$5:LW23}),0,2)&lt;&gt;""""),2,FALSE),IF(LV14=TODAY(),""Today"",)))))"),"")</f>
        <v/>
      </c>
      <c r="LW17" s="3" t="str">
        <f>IFERROR(__xludf.DUMMYFUNCTION("IF(ISBLANK($A17),, IF((ARRAYFORMULA(SUM(COUNTIFS(OccupancyAddresses,$A17,OccupancyUnits, $B17, 'Tenant Occupancy'!LX$5:LX23,{""&gt;0"",""Occupied"",""Late""}))))&gt;1,""Multiple Bookings"", IF(SUMIFS( 'Tenant Occupancy'!LX$5:LX23,OccupancyUnits,$B17,OccupancyAd"&amp;"dresses,$A17)&gt;0,SUMIFS('Tenant Occupancy'!LX$5:LX23,OccupancyUnits,$B17,OccupancyAddresses,$A17),IFERROR(VLOOKUP($A17&amp;"" ""&amp;$B17, FILTER(ARRAYFORMULA({OccupancyAddresses&amp;"" ""&amp; OccupancyUnits,'Tenant Occupancy'!LX$5:LX23}),INDEX(ARRAYFORMULA({OccupancyAdd"&amp;"resses&amp;"" ""&amp; OccupancyUnits,'Tenant Occupancy'!LX$5:LX23}),0,2)&lt;&gt;""""),2,FALSE),IF(LW14=TODAY(),""Today"",)))))"),"")</f>
        <v/>
      </c>
      <c r="LX17" s="3" t="str">
        <f>IFERROR(__xludf.DUMMYFUNCTION("IF(ISBLANK($A17),, IF((ARRAYFORMULA(SUM(COUNTIFS(OccupancyAddresses,$A17,OccupancyUnits, $B17, 'Tenant Occupancy'!LY$5:LY23,{""&gt;0"",""Occupied"",""Late""}))))&gt;1,""Multiple Bookings"", IF(SUMIFS( 'Tenant Occupancy'!LY$5:LY23,OccupancyUnits,$B17,OccupancyAd"&amp;"dresses,$A17)&gt;0,SUMIFS('Tenant Occupancy'!LY$5:LY23,OccupancyUnits,$B17,OccupancyAddresses,$A17),IFERROR(VLOOKUP($A17&amp;"" ""&amp;$B17, FILTER(ARRAYFORMULA({OccupancyAddresses&amp;"" ""&amp; OccupancyUnits,'Tenant Occupancy'!LY$5:LY23}),INDEX(ARRAYFORMULA({OccupancyAdd"&amp;"resses&amp;"" ""&amp; OccupancyUnits,'Tenant Occupancy'!LY$5:LY23}),0,2)&lt;&gt;""""),2,FALSE),IF(LX14=TODAY(),""Today"",)))))"),"")</f>
        <v/>
      </c>
      <c r="LY17" s="3" t="str">
        <f>IFERROR(__xludf.DUMMYFUNCTION("IF(ISBLANK($A17),, IF((ARRAYFORMULA(SUM(COUNTIFS(OccupancyAddresses,$A17,OccupancyUnits, $B17, 'Tenant Occupancy'!LZ$5:LZ23,{""&gt;0"",""Occupied"",""Late""}))))&gt;1,""Multiple Bookings"", IF(SUMIFS( 'Tenant Occupancy'!LZ$5:LZ23,OccupancyUnits,$B17,OccupancyAd"&amp;"dresses,$A17)&gt;0,SUMIFS('Tenant Occupancy'!LZ$5:LZ23,OccupancyUnits,$B17,OccupancyAddresses,$A17),IFERROR(VLOOKUP($A17&amp;"" ""&amp;$B17, FILTER(ARRAYFORMULA({OccupancyAddresses&amp;"" ""&amp; OccupancyUnits,'Tenant Occupancy'!LZ$5:LZ23}),INDEX(ARRAYFORMULA({OccupancyAdd"&amp;"resses&amp;"" ""&amp; OccupancyUnits,'Tenant Occupancy'!LZ$5:LZ23}),0,2)&lt;&gt;""""),2,FALSE),IF(LY14=TODAY(),""Today"",)))))"),"")</f>
        <v/>
      </c>
      <c r="LZ17" s="3" t="str">
        <f>IFERROR(__xludf.DUMMYFUNCTION("IF(ISBLANK($A17),, IF((ARRAYFORMULA(SUM(COUNTIFS(OccupancyAddresses,$A17,OccupancyUnits, $B17, 'Tenant Occupancy'!MA$5:MA23,{""&gt;0"",""Occupied"",""Late""}))))&gt;1,""Multiple Bookings"", IF(SUMIFS( 'Tenant Occupancy'!MA$5:MA23,OccupancyUnits,$B17,OccupancyAd"&amp;"dresses,$A17)&gt;0,SUMIFS('Tenant Occupancy'!MA$5:MA23,OccupancyUnits,$B17,OccupancyAddresses,$A17),IFERROR(VLOOKUP($A17&amp;"" ""&amp;$B17, FILTER(ARRAYFORMULA({OccupancyAddresses&amp;"" ""&amp; OccupancyUnits,'Tenant Occupancy'!MA$5:MA23}),INDEX(ARRAYFORMULA({OccupancyAdd"&amp;"resses&amp;"" ""&amp; OccupancyUnits,'Tenant Occupancy'!MA$5:MA23}),0,2)&lt;&gt;""""),2,FALSE),IF(LZ14=TODAY(),""Today"",)))))"),"")</f>
        <v/>
      </c>
      <c r="MA17" s="3" t="str">
        <f>IFERROR(__xludf.DUMMYFUNCTION("IF(ISBLANK($A17),, IF((ARRAYFORMULA(SUM(COUNTIFS(OccupancyAddresses,$A17,OccupancyUnits, $B17, 'Tenant Occupancy'!MB$5:MB23,{""&gt;0"",""Occupied"",""Late""}))))&gt;1,""Multiple Bookings"", IF(SUMIFS( 'Tenant Occupancy'!MB$5:MB23,OccupancyUnits,$B17,OccupancyAd"&amp;"dresses,$A17)&gt;0,SUMIFS('Tenant Occupancy'!MB$5:MB23,OccupancyUnits,$B17,OccupancyAddresses,$A17),IFERROR(VLOOKUP($A17&amp;"" ""&amp;$B17, FILTER(ARRAYFORMULA({OccupancyAddresses&amp;"" ""&amp; OccupancyUnits,'Tenant Occupancy'!MB$5:MB23}),INDEX(ARRAYFORMULA({OccupancyAdd"&amp;"resses&amp;"" ""&amp; OccupancyUnits,'Tenant Occupancy'!MB$5:MB23}),0,2)&lt;&gt;""""),2,FALSE),IF(MA14=TODAY(),""Today"",)))))"),"")</f>
        <v/>
      </c>
      <c r="MB17" s="3" t="str">
        <f>IFERROR(__xludf.DUMMYFUNCTION("IF(ISBLANK($A17),, IF((ARRAYFORMULA(SUM(COUNTIFS(OccupancyAddresses,$A17,OccupancyUnits, $B17, 'Tenant Occupancy'!MC$5:MC23,{""&gt;0"",""Occupied"",""Late""}))))&gt;1,""Multiple Bookings"", IF(SUMIFS( 'Tenant Occupancy'!MC$5:MC23,OccupancyUnits,$B17,OccupancyAd"&amp;"dresses,$A17)&gt;0,SUMIFS('Tenant Occupancy'!MC$5:MC23,OccupancyUnits,$B17,OccupancyAddresses,$A17),IFERROR(VLOOKUP($A17&amp;"" ""&amp;$B17, FILTER(ARRAYFORMULA({OccupancyAddresses&amp;"" ""&amp; OccupancyUnits,'Tenant Occupancy'!MC$5:MC23}),INDEX(ARRAYFORMULA({OccupancyAdd"&amp;"resses&amp;"" ""&amp; OccupancyUnits,'Tenant Occupancy'!MC$5:MC23}),0,2)&lt;&gt;""""),2,FALSE),IF(MB14=TODAY(),""Today"",)))))"),"")</f>
        <v/>
      </c>
      <c r="MC17" s="3" t="str">
        <f>IFERROR(__xludf.DUMMYFUNCTION("IF(ISBLANK($A17),, IF((ARRAYFORMULA(SUM(COUNTIFS(OccupancyAddresses,$A17,OccupancyUnits, $B17, 'Tenant Occupancy'!MD$5:MD23,{""&gt;0"",""Occupied"",""Late""}))))&gt;1,""Multiple Bookings"", IF(SUMIFS( 'Tenant Occupancy'!MD$5:MD23,OccupancyUnits,$B17,OccupancyAd"&amp;"dresses,$A17)&gt;0,SUMIFS('Tenant Occupancy'!MD$5:MD23,OccupancyUnits,$B17,OccupancyAddresses,$A17),IFERROR(VLOOKUP($A17&amp;"" ""&amp;$B17, FILTER(ARRAYFORMULA({OccupancyAddresses&amp;"" ""&amp; OccupancyUnits,'Tenant Occupancy'!MD$5:MD23}),INDEX(ARRAYFORMULA({OccupancyAdd"&amp;"resses&amp;"" ""&amp; OccupancyUnits,'Tenant Occupancy'!MD$5:MD23}),0,2)&lt;&gt;""""),2,FALSE),IF(MC14=TODAY(),""Today"",)))))"),"")</f>
        <v/>
      </c>
      <c r="MD17" s="3" t="str">
        <f>IFERROR(__xludf.DUMMYFUNCTION("IF(ISBLANK($A17),, IF((ARRAYFORMULA(SUM(COUNTIFS(OccupancyAddresses,$A17,OccupancyUnits, $B17, 'Tenant Occupancy'!ME$5:ME23,{""&gt;0"",""Occupied"",""Late""}))))&gt;1,""Multiple Bookings"", IF(SUMIFS( 'Tenant Occupancy'!ME$5:ME23,OccupancyUnits,$B17,OccupancyAd"&amp;"dresses,$A17)&gt;0,SUMIFS('Tenant Occupancy'!ME$5:ME23,OccupancyUnits,$B17,OccupancyAddresses,$A17),IFERROR(VLOOKUP($A17&amp;"" ""&amp;$B17, FILTER(ARRAYFORMULA({OccupancyAddresses&amp;"" ""&amp; OccupancyUnits,'Tenant Occupancy'!ME$5:ME23}),INDEX(ARRAYFORMULA({OccupancyAdd"&amp;"resses&amp;"" ""&amp; OccupancyUnits,'Tenant Occupancy'!ME$5:ME23}),0,2)&lt;&gt;""""),2,FALSE),IF(MD14=TODAY(),""Today"",)))))"),"")</f>
        <v/>
      </c>
      <c r="ME17" s="3" t="str">
        <f>IFERROR(__xludf.DUMMYFUNCTION("IF(ISBLANK($A17),, IF((ARRAYFORMULA(SUM(COUNTIFS(OccupancyAddresses,$A17,OccupancyUnits, $B17, 'Tenant Occupancy'!MF$5:MF23,{""&gt;0"",""Occupied"",""Late""}))))&gt;1,""Multiple Bookings"", IF(SUMIFS( 'Tenant Occupancy'!MF$5:MF23,OccupancyUnits,$B17,OccupancyAd"&amp;"dresses,$A17)&gt;0,SUMIFS('Tenant Occupancy'!MF$5:MF23,OccupancyUnits,$B17,OccupancyAddresses,$A17),IFERROR(VLOOKUP($A17&amp;"" ""&amp;$B17, FILTER(ARRAYFORMULA({OccupancyAddresses&amp;"" ""&amp; OccupancyUnits,'Tenant Occupancy'!MF$5:MF23}),INDEX(ARRAYFORMULA({OccupancyAdd"&amp;"resses&amp;"" ""&amp; OccupancyUnits,'Tenant Occupancy'!MF$5:MF23}),0,2)&lt;&gt;""""),2,FALSE),IF(ME14=TODAY(),""Today"",)))))"),"")</f>
        <v/>
      </c>
      <c r="MF17" s="3" t="str">
        <f>IFERROR(__xludf.DUMMYFUNCTION("IF(ISBLANK($A17),, IF((ARRAYFORMULA(SUM(COUNTIFS(OccupancyAddresses,$A17,OccupancyUnits, $B17, 'Tenant Occupancy'!MG$5:MG23,{""&gt;0"",""Occupied"",""Late""}))))&gt;1,""Multiple Bookings"", IF(SUMIFS( 'Tenant Occupancy'!MG$5:MG23,OccupancyUnits,$B17,OccupancyAd"&amp;"dresses,$A17)&gt;0,SUMIFS('Tenant Occupancy'!MG$5:MG23,OccupancyUnits,$B17,OccupancyAddresses,$A17),IFERROR(VLOOKUP($A17&amp;"" ""&amp;$B17, FILTER(ARRAYFORMULA({OccupancyAddresses&amp;"" ""&amp; OccupancyUnits,'Tenant Occupancy'!MG$5:MG23}),INDEX(ARRAYFORMULA({OccupancyAdd"&amp;"resses&amp;"" ""&amp; OccupancyUnits,'Tenant Occupancy'!MG$5:MG23}),0,2)&lt;&gt;""""),2,FALSE),IF(MF14=TODAY(),""Today"",)))))"),"")</f>
        <v/>
      </c>
      <c r="MG17" s="3" t="str">
        <f>IFERROR(__xludf.DUMMYFUNCTION("IF(ISBLANK($A17),, IF((ARRAYFORMULA(SUM(COUNTIFS(OccupancyAddresses,$A17,OccupancyUnits, $B17, 'Tenant Occupancy'!MH$5:MH23,{""&gt;0"",""Occupied"",""Late""}))))&gt;1,""Multiple Bookings"", IF(SUMIFS( 'Tenant Occupancy'!MH$5:MH23,OccupancyUnits,$B17,OccupancyAd"&amp;"dresses,$A17)&gt;0,SUMIFS('Tenant Occupancy'!MH$5:MH23,OccupancyUnits,$B17,OccupancyAddresses,$A17),IFERROR(VLOOKUP($A17&amp;"" ""&amp;$B17, FILTER(ARRAYFORMULA({OccupancyAddresses&amp;"" ""&amp; OccupancyUnits,'Tenant Occupancy'!MH$5:MH23}),INDEX(ARRAYFORMULA({OccupancyAdd"&amp;"resses&amp;"" ""&amp; OccupancyUnits,'Tenant Occupancy'!MH$5:MH23}),0,2)&lt;&gt;""""),2,FALSE),IF(MG14=TODAY(),""Today"",)))))"),"")</f>
        <v/>
      </c>
      <c r="MH17" s="3" t="str">
        <f>IFERROR(__xludf.DUMMYFUNCTION("IF(ISBLANK($A17),, IF((ARRAYFORMULA(SUM(COUNTIFS(OccupancyAddresses,$A17,OccupancyUnits, $B17, 'Tenant Occupancy'!MI$5:MI23,{""&gt;0"",""Occupied"",""Late""}))))&gt;1,""Multiple Bookings"", IF(SUMIFS( 'Tenant Occupancy'!MI$5:MI23,OccupancyUnits,$B17,OccupancyAd"&amp;"dresses,$A17)&gt;0,SUMIFS('Tenant Occupancy'!MI$5:MI23,OccupancyUnits,$B17,OccupancyAddresses,$A17),IFERROR(VLOOKUP($A17&amp;"" ""&amp;$B17, FILTER(ARRAYFORMULA({OccupancyAddresses&amp;"" ""&amp; OccupancyUnits,'Tenant Occupancy'!MI$5:MI23}),INDEX(ARRAYFORMULA({OccupancyAdd"&amp;"resses&amp;"" ""&amp; OccupancyUnits,'Tenant Occupancy'!MI$5:MI23}),0,2)&lt;&gt;""""),2,FALSE),IF(MH14=TODAY(),""Today"",)))))"),"")</f>
        <v/>
      </c>
      <c r="MI17" s="3" t="str">
        <f>IFERROR(__xludf.DUMMYFUNCTION("IF(ISBLANK($A17),, IF((ARRAYFORMULA(SUM(COUNTIFS(OccupancyAddresses,$A17,OccupancyUnits, $B17, 'Tenant Occupancy'!MJ$5:MJ23,{""&gt;0"",""Occupied"",""Late""}))))&gt;1,""Multiple Bookings"", IF(SUMIFS( 'Tenant Occupancy'!MJ$5:MJ23,OccupancyUnits,$B17,OccupancyAd"&amp;"dresses,$A17)&gt;0,SUMIFS('Tenant Occupancy'!MJ$5:MJ23,OccupancyUnits,$B17,OccupancyAddresses,$A17),IFERROR(VLOOKUP($A17&amp;"" ""&amp;$B17, FILTER(ARRAYFORMULA({OccupancyAddresses&amp;"" ""&amp; OccupancyUnits,'Tenant Occupancy'!MJ$5:MJ23}),INDEX(ARRAYFORMULA({OccupancyAdd"&amp;"resses&amp;"" ""&amp; OccupancyUnits,'Tenant Occupancy'!MJ$5:MJ23}),0,2)&lt;&gt;""""),2,FALSE),IF(MI14=TODAY(),""Today"",)))))"),"")</f>
        <v/>
      </c>
      <c r="MJ17" s="3" t="str">
        <f>IFERROR(__xludf.DUMMYFUNCTION("IF(ISBLANK($A17),, IF((ARRAYFORMULA(SUM(COUNTIFS(OccupancyAddresses,$A17,OccupancyUnits, $B17, 'Tenant Occupancy'!MK$5:MK23,{""&gt;0"",""Occupied"",""Late""}))))&gt;1,""Multiple Bookings"", IF(SUMIFS( 'Tenant Occupancy'!MK$5:MK23,OccupancyUnits,$B17,OccupancyAd"&amp;"dresses,$A17)&gt;0,SUMIFS('Tenant Occupancy'!MK$5:MK23,OccupancyUnits,$B17,OccupancyAddresses,$A17),IFERROR(VLOOKUP($A17&amp;"" ""&amp;$B17, FILTER(ARRAYFORMULA({OccupancyAddresses&amp;"" ""&amp; OccupancyUnits,'Tenant Occupancy'!MK$5:MK23}),INDEX(ARRAYFORMULA({OccupancyAdd"&amp;"resses&amp;"" ""&amp; OccupancyUnits,'Tenant Occupancy'!MK$5:MK23}),0,2)&lt;&gt;""""),2,FALSE),IF(MJ14=TODAY(),""Today"",)))))"),"")</f>
        <v/>
      </c>
      <c r="MK17" s="3" t="str">
        <f>IFERROR(__xludf.DUMMYFUNCTION("IF(ISBLANK($A17),, IF((ARRAYFORMULA(SUM(COUNTIFS(OccupancyAddresses,$A17,OccupancyUnits, $B17, 'Tenant Occupancy'!ML$5:ML23,{""&gt;0"",""Occupied"",""Late""}))))&gt;1,""Multiple Bookings"", IF(SUMIFS( 'Tenant Occupancy'!ML$5:ML23,OccupancyUnits,$B17,OccupancyAd"&amp;"dresses,$A17)&gt;0,SUMIFS('Tenant Occupancy'!ML$5:ML23,OccupancyUnits,$B17,OccupancyAddresses,$A17),IFERROR(VLOOKUP($A17&amp;"" ""&amp;$B17, FILTER(ARRAYFORMULA({OccupancyAddresses&amp;"" ""&amp; OccupancyUnits,'Tenant Occupancy'!ML$5:ML23}),INDEX(ARRAYFORMULA({OccupancyAdd"&amp;"resses&amp;"" ""&amp; OccupancyUnits,'Tenant Occupancy'!ML$5:ML23}),0,2)&lt;&gt;""""),2,FALSE),IF(MK14=TODAY(),""Today"",)))))"),"")</f>
        <v/>
      </c>
      <c r="ML17" s="3" t="str">
        <f>IFERROR(__xludf.DUMMYFUNCTION("IF(ISBLANK($A17),, IF((ARRAYFORMULA(SUM(COUNTIFS(OccupancyAddresses,$A17,OccupancyUnits, $B17, 'Tenant Occupancy'!MM$5:MM23,{""&gt;0"",""Occupied"",""Late""}))))&gt;1,""Multiple Bookings"", IF(SUMIFS( 'Tenant Occupancy'!MM$5:MM23,OccupancyUnits,$B17,OccupancyAd"&amp;"dresses,$A17)&gt;0,SUMIFS('Tenant Occupancy'!MM$5:MM23,OccupancyUnits,$B17,OccupancyAddresses,$A17),IFERROR(VLOOKUP($A17&amp;"" ""&amp;$B17, FILTER(ARRAYFORMULA({OccupancyAddresses&amp;"" ""&amp; OccupancyUnits,'Tenant Occupancy'!MM$5:MM23}),INDEX(ARRAYFORMULA({OccupancyAdd"&amp;"resses&amp;"" ""&amp; OccupancyUnits,'Tenant Occupancy'!MM$5:MM23}),0,2)&lt;&gt;""""),2,FALSE),IF(ML14=TODAY(),""Today"",)))))"),"")</f>
        <v/>
      </c>
      <c r="MM17" s="3" t="str">
        <f>IFERROR(__xludf.DUMMYFUNCTION("IF(ISBLANK($A17),, IF((ARRAYFORMULA(SUM(COUNTIFS(OccupancyAddresses,$A17,OccupancyUnits, $B17, 'Tenant Occupancy'!MN$5:MN23,{""&gt;0"",""Occupied"",""Late""}))))&gt;1,""Multiple Bookings"", IF(SUMIFS( 'Tenant Occupancy'!MN$5:MN23,OccupancyUnits,$B17,OccupancyAd"&amp;"dresses,$A17)&gt;0,SUMIFS('Tenant Occupancy'!MN$5:MN23,OccupancyUnits,$B17,OccupancyAddresses,$A17),IFERROR(VLOOKUP($A17&amp;"" ""&amp;$B17, FILTER(ARRAYFORMULA({OccupancyAddresses&amp;"" ""&amp; OccupancyUnits,'Tenant Occupancy'!MN$5:MN23}),INDEX(ARRAYFORMULA({OccupancyAdd"&amp;"resses&amp;"" ""&amp; OccupancyUnits,'Tenant Occupancy'!MN$5:MN23}),0,2)&lt;&gt;""""),2,FALSE),IF(MM14=TODAY(),""Today"",)))))"),"")</f>
        <v/>
      </c>
      <c r="MN17" s="3" t="str">
        <f>IFERROR(__xludf.DUMMYFUNCTION("IF(ISBLANK($A17),, IF((ARRAYFORMULA(SUM(COUNTIFS(OccupancyAddresses,$A17,OccupancyUnits, $B17, 'Tenant Occupancy'!MO$5:MO23,{""&gt;0"",""Occupied"",""Late""}))))&gt;1,""Multiple Bookings"", IF(SUMIFS( 'Tenant Occupancy'!MO$5:MO23,OccupancyUnits,$B17,OccupancyAd"&amp;"dresses,$A17)&gt;0,SUMIFS('Tenant Occupancy'!MO$5:MO23,OccupancyUnits,$B17,OccupancyAddresses,$A17),IFERROR(VLOOKUP($A17&amp;"" ""&amp;$B17, FILTER(ARRAYFORMULA({OccupancyAddresses&amp;"" ""&amp; OccupancyUnits,'Tenant Occupancy'!MO$5:MO23}),INDEX(ARRAYFORMULA({OccupancyAdd"&amp;"resses&amp;"" ""&amp; OccupancyUnits,'Tenant Occupancy'!MO$5:MO23}),0,2)&lt;&gt;""""),2,FALSE),IF(MN14=TODAY(),""Today"",)))))"),"")</f>
        <v/>
      </c>
      <c r="MO17" s="3" t="str">
        <f>IFERROR(__xludf.DUMMYFUNCTION("IF(ISBLANK($A17),, IF((ARRAYFORMULA(SUM(COUNTIFS(OccupancyAddresses,$A17,OccupancyUnits, $B17, 'Tenant Occupancy'!MP$5:MP23,{""&gt;0"",""Occupied"",""Late""}))))&gt;1,""Multiple Bookings"", IF(SUMIFS( 'Tenant Occupancy'!MP$5:MP23,OccupancyUnits,$B17,OccupancyAd"&amp;"dresses,$A17)&gt;0,SUMIFS('Tenant Occupancy'!MP$5:MP23,OccupancyUnits,$B17,OccupancyAddresses,$A17),IFERROR(VLOOKUP($A17&amp;"" ""&amp;$B17, FILTER(ARRAYFORMULA({OccupancyAddresses&amp;"" ""&amp; OccupancyUnits,'Tenant Occupancy'!MP$5:MP23}),INDEX(ARRAYFORMULA({OccupancyAdd"&amp;"resses&amp;"" ""&amp; OccupancyUnits,'Tenant Occupancy'!MP$5:MP23}),0,2)&lt;&gt;""""),2,FALSE),IF(MO14=TODAY(),""Today"",)))))"),"")</f>
        <v/>
      </c>
      <c r="MP17" s="3" t="str">
        <f>IFERROR(__xludf.DUMMYFUNCTION("IF(ISBLANK($A17),, IF((ARRAYFORMULA(SUM(COUNTIFS(OccupancyAddresses,$A17,OccupancyUnits, $B17, 'Tenant Occupancy'!MQ$5:MQ23,{""&gt;0"",""Occupied"",""Late""}))))&gt;1,""Multiple Bookings"", IF(SUMIFS( 'Tenant Occupancy'!MQ$5:MQ23,OccupancyUnits,$B17,OccupancyAd"&amp;"dresses,$A17)&gt;0,SUMIFS('Tenant Occupancy'!MQ$5:MQ23,OccupancyUnits,$B17,OccupancyAddresses,$A17),IFERROR(VLOOKUP($A17&amp;"" ""&amp;$B17, FILTER(ARRAYFORMULA({OccupancyAddresses&amp;"" ""&amp; OccupancyUnits,'Tenant Occupancy'!MQ$5:MQ23}),INDEX(ARRAYFORMULA({OccupancyAdd"&amp;"resses&amp;"" ""&amp; OccupancyUnits,'Tenant Occupancy'!MQ$5:MQ23}),0,2)&lt;&gt;""""),2,FALSE),IF(MP14=TODAY(),""Today"",)))))"),"")</f>
        <v/>
      </c>
      <c r="MQ17" s="3" t="str">
        <f>IFERROR(__xludf.DUMMYFUNCTION("IF(ISBLANK($A17),, IF((ARRAYFORMULA(SUM(COUNTIFS(OccupancyAddresses,$A17,OccupancyUnits, $B17, 'Tenant Occupancy'!MR$5:MR23,{""&gt;0"",""Occupied"",""Late""}))))&gt;1,""Multiple Bookings"", IF(SUMIFS( 'Tenant Occupancy'!MR$5:MR23,OccupancyUnits,$B17,OccupancyAd"&amp;"dresses,$A17)&gt;0,SUMIFS('Tenant Occupancy'!MR$5:MR23,OccupancyUnits,$B17,OccupancyAddresses,$A17),IFERROR(VLOOKUP($A17&amp;"" ""&amp;$B17, FILTER(ARRAYFORMULA({OccupancyAddresses&amp;"" ""&amp; OccupancyUnits,'Tenant Occupancy'!MR$5:MR23}),INDEX(ARRAYFORMULA({OccupancyAdd"&amp;"resses&amp;"" ""&amp; OccupancyUnits,'Tenant Occupancy'!MR$5:MR23}),0,2)&lt;&gt;""""),2,FALSE),IF(MQ14=TODAY(),""Today"",)))))"),"")</f>
        <v/>
      </c>
      <c r="MR17" s="3" t="str">
        <f>IFERROR(__xludf.DUMMYFUNCTION("IF(ISBLANK($A17),, IF((ARRAYFORMULA(SUM(COUNTIFS(OccupancyAddresses,$A17,OccupancyUnits, $B17, 'Tenant Occupancy'!MS$5:MS23,{""&gt;0"",""Occupied"",""Late""}))))&gt;1,""Multiple Bookings"", IF(SUMIFS( 'Tenant Occupancy'!MS$5:MS23,OccupancyUnits,$B17,OccupancyAd"&amp;"dresses,$A17)&gt;0,SUMIFS('Tenant Occupancy'!MS$5:MS23,OccupancyUnits,$B17,OccupancyAddresses,$A17),IFERROR(VLOOKUP($A17&amp;"" ""&amp;$B17, FILTER(ARRAYFORMULA({OccupancyAddresses&amp;"" ""&amp; OccupancyUnits,'Tenant Occupancy'!MS$5:MS23}),INDEX(ARRAYFORMULA({OccupancyAdd"&amp;"resses&amp;"" ""&amp; OccupancyUnits,'Tenant Occupancy'!MS$5:MS23}),0,2)&lt;&gt;""""),2,FALSE),IF(MR14=TODAY(),""Today"",)))))"),"")</f>
        <v/>
      </c>
      <c r="MS17" s="3" t="str">
        <f>IFERROR(__xludf.DUMMYFUNCTION("IF(ISBLANK($A17),, IF((ARRAYFORMULA(SUM(COUNTIFS(OccupancyAddresses,$A17,OccupancyUnits, $B17, 'Tenant Occupancy'!MT$5:MT23,{""&gt;0"",""Occupied"",""Late""}))))&gt;1,""Multiple Bookings"", IF(SUMIFS( 'Tenant Occupancy'!MT$5:MT23,OccupancyUnits,$B17,OccupancyAd"&amp;"dresses,$A17)&gt;0,SUMIFS('Tenant Occupancy'!MT$5:MT23,OccupancyUnits,$B17,OccupancyAddresses,$A17),IFERROR(VLOOKUP($A17&amp;"" ""&amp;$B17, FILTER(ARRAYFORMULA({OccupancyAddresses&amp;"" ""&amp; OccupancyUnits,'Tenant Occupancy'!MT$5:MT23}),INDEX(ARRAYFORMULA({OccupancyAdd"&amp;"resses&amp;"" ""&amp; OccupancyUnits,'Tenant Occupancy'!MT$5:MT23}),0,2)&lt;&gt;""""),2,FALSE),IF(MS14=TODAY(),""Today"",)))))"),"")</f>
        <v/>
      </c>
      <c r="MT17" s="3" t="str">
        <f>IFERROR(__xludf.DUMMYFUNCTION("IF(ISBLANK($A17),, IF((ARRAYFORMULA(SUM(COUNTIFS(OccupancyAddresses,$A17,OccupancyUnits, $B17, 'Tenant Occupancy'!MU$5:MU23,{""&gt;0"",""Occupied"",""Late""}))))&gt;1,""Multiple Bookings"", IF(SUMIFS( 'Tenant Occupancy'!MU$5:MU23,OccupancyUnits,$B17,OccupancyAd"&amp;"dresses,$A17)&gt;0,SUMIFS('Tenant Occupancy'!MU$5:MU23,OccupancyUnits,$B17,OccupancyAddresses,$A17),IFERROR(VLOOKUP($A17&amp;"" ""&amp;$B17, FILTER(ARRAYFORMULA({OccupancyAddresses&amp;"" ""&amp; OccupancyUnits,'Tenant Occupancy'!MU$5:MU23}),INDEX(ARRAYFORMULA({OccupancyAdd"&amp;"resses&amp;"" ""&amp; OccupancyUnits,'Tenant Occupancy'!MU$5:MU23}),0,2)&lt;&gt;""""),2,FALSE),IF(MT14=TODAY(),""Today"",)))))"),"")</f>
        <v/>
      </c>
      <c r="MU17" s="3" t="str">
        <f>IFERROR(__xludf.DUMMYFUNCTION("IF(ISBLANK($A17),, IF((ARRAYFORMULA(SUM(COUNTIFS(OccupancyAddresses,$A17,OccupancyUnits, $B17, 'Tenant Occupancy'!MV$5:MV23,{""&gt;0"",""Occupied"",""Late""}))))&gt;1,""Multiple Bookings"", IF(SUMIFS( 'Tenant Occupancy'!MV$5:MV23,OccupancyUnits,$B17,OccupancyAd"&amp;"dresses,$A17)&gt;0,SUMIFS('Tenant Occupancy'!MV$5:MV23,OccupancyUnits,$B17,OccupancyAddresses,$A17),IFERROR(VLOOKUP($A17&amp;"" ""&amp;$B17, FILTER(ARRAYFORMULA({OccupancyAddresses&amp;"" ""&amp; OccupancyUnits,'Tenant Occupancy'!MV$5:MV23}),INDEX(ARRAYFORMULA({OccupancyAdd"&amp;"resses&amp;"" ""&amp; OccupancyUnits,'Tenant Occupancy'!MV$5:MV23}),0,2)&lt;&gt;""""),2,FALSE),IF(MU14=TODAY(),""Today"",)))))"),"")</f>
        <v/>
      </c>
      <c r="MV17" s="3" t="str">
        <f>IFERROR(__xludf.DUMMYFUNCTION("IF(ISBLANK($A17),, IF((ARRAYFORMULA(SUM(COUNTIFS(OccupancyAddresses,$A17,OccupancyUnits, $B17, 'Tenant Occupancy'!MW$5:MW23,{""&gt;0"",""Occupied"",""Late""}))))&gt;1,""Multiple Bookings"", IF(SUMIFS( 'Tenant Occupancy'!MW$5:MW23,OccupancyUnits,$B17,OccupancyAd"&amp;"dresses,$A17)&gt;0,SUMIFS('Tenant Occupancy'!MW$5:MW23,OccupancyUnits,$B17,OccupancyAddresses,$A17),IFERROR(VLOOKUP($A17&amp;"" ""&amp;$B17, FILTER(ARRAYFORMULA({OccupancyAddresses&amp;"" ""&amp; OccupancyUnits,'Tenant Occupancy'!MW$5:MW23}),INDEX(ARRAYFORMULA({OccupancyAdd"&amp;"resses&amp;"" ""&amp; OccupancyUnits,'Tenant Occupancy'!MW$5:MW23}),0,2)&lt;&gt;""""),2,FALSE),IF(MV14=TODAY(),""Today"",)))))"),"")</f>
        <v/>
      </c>
      <c r="MW17" s="3" t="str">
        <f>IFERROR(__xludf.DUMMYFUNCTION("IF(ISBLANK($A17),, IF((ARRAYFORMULA(SUM(COUNTIFS(OccupancyAddresses,$A17,OccupancyUnits, $B17, 'Tenant Occupancy'!MX$5:MX23,{""&gt;0"",""Occupied"",""Late""}))))&gt;1,""Multiple Bookings"", IF(SUMIFS( 'Tenant Occupancy'!MX$5:MX23,OccupancyUnits,$B17,OccupancyAd"&amp;"dresses,$A17)&gt;0,SUMIFS('Tenant Occupancy'!MX$5:MX23,OccupancyUnits,$B17,OccupancyAddresses,$A17),IFERROR(VLOOKUP($A17&amp;"" ""&amp;$B17, FILTER(ARRAYFORMULA({OccupancyAddresses&amp;"" ""&amp; OccupancyUnits,'Tenant Occupancy'!MX$5:MX23}),INDEX(ARRAYFORMULA({OccupancyAdd"&amp;"resses&amp;"" ""&amp; OccupancyUnits,'Tenant Occupancy'!MX$5:MX23}),0,2)&lt;&gt;""""),2,FALSE),IF(MW14=TODAY(),""Today"",)))))"),"")</f>
        <v/>
      </c>
      <c r="MX17" s="3" t="str">
        <f>IFERROR(__xludf.DUMMYFUNCTION("IF(ISBLANK($A17),, IF((ARRAYFORMULA(SUM(COUNTIFS(OccupancyAddresses,$A17,OccupancyUnits, $B17, 'Tenant Occupancy'!MY$5:MY23,{""&gt;0"",""Occupied"",""Late""}))))&gt;1,""Multiple Bookings"", IF(SUMIFS( 'Tenant Occupancy'!MY$5:MY23,OccupancyUnits,$B17,OccupancyAd"&amp;"dresses,$A17)&gt;0,SUMIFS('Tenant Occupancy'!MY$5:MY23,OccupancyUnits,$B17,OccupancyAddresses,$A17),IFERROR(VLOOKUP($A17&amp;"" ""&amp;$B17, FILTER(ARRAYFORMULA({OccupancyAddresses&amp;"" ""&amp; OccupancyUnits,'Tenant Occupancy'!MY$5:MY23}),INDEX(ARRAYFORMULA({OccupancyAdd"&amp;"resses&amp;"" ""&amp; OccupancyUnits,'Tenant Occupancy'!MY$5:MY23}),0,2)&lt;&gt;""""),2,FALSE),IF(MX14=TODAY(),""Today"",)))))"),"")</f>
        <v/>
      </c>
      <c r="MY17" s="3" t="str">
        <f>IFERROR(__xludf.DUMMYFUNCTION("IF(ISBLANK($A17),, IF((ARRAYFORMULA(SUM(COUNTIFS(OccupancyAddresses,$A17,OccupancyUnits, $B17, 'Tenant Occupancy'!MZ$5:MZ23,{""&gt;0"",""Occupied"",""Late""}))))&gt;1,""Multiple Bookings"", IF(SUMIFS( 'Tenant Occupancy'!MZ$5:MZ23,OccupancyUnits,$B17,OccupancyAd"&amp;"dresses,$A17)&gt;0,SUMIFS('Tenant Occupancy'!MZ$5:MZ23,OccupancyUnits,$B17,OccupancyAddresses,$A17),IFERROR(VLOOKUP($A17&amp;"" ""&amp;$B17, FILTER(ARRAYFORMULA({OccupancyAddresses&amp;"" ""&amp; OccupancyUnits,'Tenant Occupancy'!MZ$5:MZ23}),INDEX(ARRAYFORMULA({OccupancyAdd"&amp;"resses&amp;"" ""&amp; OccupancyUnits,'Tenant Occupancy'!MZ$5:MZ23}),0,2)&lt;&gt;""""),2,FALSE),IF(MY14=TODAY(),""Today"",)))))"),"")</f>
        <v/>
      </c>
      <c r="MZ17" s="3" t="str">
        <f>IFERROR(__xludf.DUMMYFUNCTION("IF(ISBLANK($A17),, IF((ARRAYFORMULA(SUM(COUNTIFS(OccupancyAddresses,$A17,OccupancyUnits, $B17, 'Tenant Occupancy'!NA$5:NA23,{""&gt;0"",""Occupied"",""Late""}))))&gt;1,""Multiple Bookings"", IF(SUMIFS( 'Tenant Occupancy'!NA$5:NA23,OccupancyUnits,$B17,OccupancyAd"&amp;"dresses,$A17)&gt;0,SUMIFS('Tenant Occupancy'!NA$5:NA23,OccupancyUnits,$B17,OccupancyAddresses,$A17),IFERROR(VLOOKUP($A17&amp;"" ""&amp;$B17, FILTER(ARRAYFORMULA({OccupancyAddresses&amp;"" ""&amp; OccupancyUnits,'Tenant Occupancy'!NA$5:NA23}),INDEX(ARRAYFORMULA({OccupancyAdd"&amp;"resses&amp;"" ""&amp; OccupancyUnits,'Tenant Occupancy'!NA$5:NA23}),0,2)&lt;&gt;""""),2,FALSE),IF(MZ14=TODAY(),""Today"",)))))"),"")</f>
        <v/>
      </c>
      <c r="NA17" s="3" t="str">
        <f>IFERROR(__xludf.DUMMYFUNCTION("IF(ISBLANK($A17),, IF((ARRAYFORMULA(SUM(COUNTIFS(OccupancyAddresses,$A17,OccupancyUnits, $B17, 'Tenant Occupancy'!NB$5:NB23,{""&gt;0"",""Occupied"",""Late""}))))&gt;1,""Multiple Bookings"", IF(SUMIFS( 'Tenant Occupancy'!NB$5:NB23,OccupancyUnits,$B17,OccupancyAd"&amp;"dresses,$A17)&gt;0,SUMIFS('Tenant Occupancy'!NB$5:NB23,OccupancyUnits,$B17,OccupancyAddresses,$A17),IFERROR(VLOOKUP($A17&amp;"" ""&amp;$B17, FILTER(ARRAYFORMULA({OccupancyAddresses&amp;"" ""&amp; OccupancyUnits,'Tenant Occupancy'!NB$5:NB23}),INDEX(ARRAYFORMULA({OccupancyAdd"&amp;"resses&amp;"" ""&amp; OccupancyUnits,'Tenant Occupancy'!NB$5:NB23}),0,2)&lt;&gt;""""),2,FALSE),IF(NA14=TODAY(),""Today"",)))))"),"")</f>
        <v/>
      </c>
      <c r="NB17" s="3" t="str">
        <f>IFERROR(__xludf.DUMMYFUNCTION("IF(ISBLANK($A17),, IF((ARRAYFORMULA(SUM(COUNTIFS(OccupancyAddresses,$A17,OccupancyUnits, $B17, 'Tenant Occupancy'!NC$5:NC23,{""&gt;0"",""Occupied"",""Late""}))))&gt;1,""Multiple Bookings"", IF(SUMIFS( 'Tenant Occupancy'!NC$5:NC23,OccupancyUnits,$B17,OccupancyAd"&amp;"dresses,$A17)&gt;0,SUMIFS('Tenant Occupancy'!NC$5:NC23,OccupancyUnits,$B17,OccupancyAddresses,$A17),IFERROR(VLOOKUP($A17&amp;"" ""&amp;$B17, FILTER(ARRAYFORMULA({OccupancyAddresses&amp;"" ""&amp; OccupancyUnits,'Tenant Occupancy'!NC$5:NC23}),INDEX(ARRAYFORMULA({OccupancyAdd"&amp;"resses&amp;"" ""&amp; OccupancyUnits,'Tenant Occupancy'!NC$5:NC23}),0,2)&lt;&gt;""""),2,FALSE),IF(NB14=TODAY(),""Today"",)))))"),"")</f>
        <v/>
      </c>
      <c r="NC17" s="3" t="str">
        <f>IFERROR(__xludf.DUMMYFUNCTION("IF(ISBLANK($A17),, IF((ARRAYFORMULA(SUM(COUNTIFS(OccupancyAddresses,$A17,OccupancyUnits, $B17, 'Tenant Occupancy'!ND$5:ND23,{""&gt;0"",""Occupied"",""Late""}))))&gt;1,""Multiple Bookings"", IF(SUMIFS( 'Tenant Occupancy'!ND$5:ND23,OccupancyUnits,$B17,OccupancyAd"&amp;"dresses,$A17)&gt;0,SUMIFS('Tenant Occupancy'!ND$5:ND23,OccupancyUnits,$B17,OccupancyAddresses,$A17),IFERROR(VLOOKUP($A17&amp;"" ""&amp;$B17, FILTER(ARRAYFORMULA({OccupancyAddresses&amp;"" ""&amp; OccupancyUnits,'Tenant Occupancy'!ND$5:ND23}),INDEX(ARRAYFORMULA({OccupancyAdd"&amp;"resses&amp;"" ""&amp; OccupancyUnits,'Tenant Occupancy'!ND$5:ND23}),0,2)&lt;&gt;""""),2,FALSE),IF(NC14=TODAY(),""Today"",)))))"),"")</f>
        <v/>
      </c>
      <c r="ND17" s="3" t="str">
        <f>IFERROR(__xludf.DUMMYFUNCTION("IF(ISBLANK($A17),, IF((ARRAYFORMULA(SUM(COUNTIFS(OccupancyAddresses,$A17,OccupancyUnits, $B17, 'Tenant Occupancy'!NE$5:NE23,{""&gt;0"",""Occupied"",""Late""}))))&gt;1,""Multiple Bookings"", IF(SUMIFS( 'Tenant Occupancy'!NE$5:NE23,OccupancyUnits,$B17,OccupancyAd"&amp;"dresses,$A17)&gt;0,SUMIFS('Tenant Occupancy'!NE$5:NE23,OccupancyUnits,$B17,OccupancyAddresses,$A17),IFERROR(VLOOKUP($A17&amp;"" ""&amp;$B17, FILTER(ARRAYFORMULA({OccupancyAddresses&amp;"" ""&amp; OccupancyUnits,'Tenant Occupancy'!NE$5:NE23}),INDEX(ARRAYFORMULA({OccupancyAdd"&amp;"resses&amp;"" ""&amp; OccupancyUnits,'Tenant Occupancy'!NE$5:NE23}),0,2)&lt;&gt;""""),2,FALSE),IF(ND14=TODAY(),""Today"",)))))"),"")</f>
        <v/>
      </c>
      <c r="NE17" s="3" t="str">
        <f>IFERROR(__xludf.DUMMYFUNCTION("IF(ISBLANK($A17),, IF((ARRAYFORMULA(SUM(COUNTIFS(OccupancyAddresses,$A17,OccupancyUnits, $B17, 'Tenant Occupancy'!NF$5:NF23,{""&gt;0"",""Occupied"",""Late""}))))&gt;1,""Multiple Bookings"", IF(SUMIFS( 'Tenant Occupancy'!NF$5:NF23,OccupancyUnits,$B17,OccupancyAd"&amp;"dresses,$A17)&gt;0,SUMIFS('Tenant Occupancy'!NF$5:NF23,OccupancyUnits,$B17,OccupancyAddresses,$A17),IFERROR(VLOOKUP($A17&amp;"" ""&amp;$B17, FILTER(ARRAYFORMULA({OccupancyAddresses&amp;"" ""&amp; OccupancyUnits,'Tenant Occupancy'!NF$5:NF23}),INDEX(ARRAYFORMULA({OccupancyAdd"&amp;"resses&amp;"" ""&amp; OccupancyUnits,'Tenant Occupancy'!NF$5:NF23}),0,2)&lt;&gt;""""),2,FALSE),IF(NE14=TODAY(),""Today"",)))))"),"")</f>
        <v/>
      </c>
      <c r="NF17" s="3" t="str">
        <f>IFERROR(__xludf.DUMMYFUNCTION("IF(ISBLANK($A17),, IF((ARRAYFORMULA(SUM(COUNTIFS(OccupancyAddresses,$A17,OccupancyUnits, $B17, 'Tenant Occupancy'!NG$5:NG23,{""&gt;0"",""Occupied"",""Late""}))))&gt;1,""Multiple Bookings"", IF(SUMIFS( 'Tenant Occupancy'!NG$5:NG23,OccupancyUnits,$B17,OccupancyAd"&amp;"dresses,$A17)&gt;0,SUMIFS('Tenant Occupancy'!NG$5:NG23,OccupancyUnits,$B17,OccupancyAddresses,$A17),IFERROR(VLOOKUP($A17&amp;"" ""&amp;$B17, FILTER(ARRAYFORMULA({OccupancyAddresses&amp;"" ""&amp; OccupancyUnits,'Tenant Occupancy'!NG$5:NG23}),INDEX(ARRAYFORMULA({OccupancyAdd"&amp;"resses&amp;"" ""&amp; OccupancyUnits,'Tenant Occupancy'!NG$5:NG23}),0,2)&lt;&gt;""""),2,FALSE),IF(NF14=TODAY(),""Today"",)))))"),"")</f>
        <v/>
      </c>
      <c r="NG17" s="3" t="str">
        <f>IFERROR(__xludf.DUMMYFUNCTION("IF(ISBLANK($A17),, IF((ARRAYFORMULA(SUM(COUNTIFS(OccupancyAddresses,$A17,OccupancyUnits, $B17, 'Tenant Occupancy'!NH$5:NH23,{""&gt;0"",""Occupied"",""Late""}))))&gt;1,""Multiple Bookings"", IF(SUMIFS( 'Tenant Occupancy'!NH$5:NH23,OccupancyUnits,$B17,OccupancyAd"&amp;"dresses,$A17)&gt;0,SUMIFS('Tenant Occupancy'!NH$5:NH23,OccupancyUnits,$B17,OccupancyAddresses,$A17),IFERROR(VLOOKUP($A17&amp;"" ""&amp;$B17, FILTER(ARRAYFORMULA({OccupancyAddresses&amp;"" ""&amp; OccupancyUnits,'Tenant Occupancy'!NH$5:NH23}),INDEX(ARRAYFORMULA({OccupancyAdd"&amp;"resses&amp;"" ""&amp; OccupancyUnits,'Tenant Occupancy'!NH$5:NH23}),0,2)&lt;&gt;""""),2,FALSE),IF(NG14=TODAY(),""Today"",)))))"),"")</f>
        <v/>
      </c>
      <c r="NH17" s="3" t="str">
        <f>IFERROR(__xludf.DUMMYFUNCTION("IF(ISBLANK($A17),, IF((ARRAYFORMULA(SUM(COUNTIFS(OccupancyAddresses,$A17,OccupancyUnits, $B17, 'Tenant Occupancy'!NI$5:NI23,{""&gt;0"",""Occupied"",""Late""}))))&gt;1,""Multiple Bookings"", IF(SUMIFS( 'Tenant Occupancy'!NI$5:NI23,OccupancyUnits,$B17,OccupancyAd"&amp;"dresses,$A17)&gt;0,SUMIFS('Tenant Occupancy'!NI$5:NI23,OccupancyUnits,$B17,OccupancyAddresses,$A17),IFERROR(VLOOKUP($A17&amp;"" ""&amp;$B17, FILTER(ARRAYFORMULA({OccupancyAddresses&amp;"" ""&amp; OccupancyUnits,'Tenant Occupancy'!NI$5:NI23}),INDEX(ARRAYFORMULA({OccupancyAdd"&amp;"resses&amp;"" ""&amp; OccupancyUnits,'Tenant Occupancy'!NI$5:NI23}),0,2)&lt;&gt;""""),2,FALSE),IF(NH14=TODAY(),""Today"",)))))"),"")</f>
        <v/>
      </c>
      <c r="NI17" s="3" t="str">
        <f>IFERROR(__xludf.DUMMYFUNCTION("IF(ISBLANK($A17),, IF((ARRAYFORMULA(SUM(COUNTIFS(OccupancyAddresses,$A17,OccupancyUnits, $B17, 'Tenant Occupancy'!NJ$5:NJ23,{""&gt;0"",""Occupied"",""Late""}))))&gt;1,""Multiple Bookings"", IF(SUMIFS( 'Tenant Occupancy'!NJ$5:NJ23,OccupancyUnits,$B17,OccupancyAd"&amp;"dresses,$A17)&gt;0,SUMIFS('Tenant Occupancy'!NJ$5:NJ23,OccupancyUnits,$B17,OccupancyAddresses,$A17),IFERROR(VLOOKUP($A17&amp;"" ""&amp;$B17, FILTER(ARRAYFORMULA({OccupancyAddresses&amp;"" ""&amp; OccupancyUnits,'Tenant Occupancy'!NJ$5:NJ23}),INDEX(ARRAYFORMULA({OccupancyAdd"&amp;"resses&amp;"" ""&amp; OccupancyUnits,'Tenant Occupancy'!NJ$5:NJ23}),0,2)&lt;&gt;""""),2,FALSE),IF(NI14=TODAY(),""Today"",)))))"),"")</f>
        <v/>
      </c>
      <c r="NJ17" s="3" t="str">
        <f>IFERROR(__xludf.DUMMYFUNCTION("IF(ISBLANK($A17),, IF((ARRAYFORMULA(SUM(COUNTIFS(OccupancyAddresses,$A17,OccupancyUnits, $B17, 'Tenant Occupancy'!NK$5:NK23,{""&gt;0"",""Occupied"",""Late""}))))&gt;1,""Multiple Bookings"", IF(SUMIFS( 'Tenant Occupancy'!NK$5:NK23,OccupancyUnits,$B17,OccupancyAd"&amp;"dresses,$A17)&gt;0,SUMIFS('Tenant Occupancy'!NK$5:NK23,OccupancyUnits,$B17,OccupancyAddresses,$A17),IFERROR(VLOOKUP($A17&amp;"" ""&amp;$B17, FILTER(ARRAYFORMULA({OccupancyAddresses&amp;"" ""&amp; OccupancyUnits,'Tenant Occupancy'!NK$5:NK23}),INDEX(ARRAYFORMULA({OccupancyAdd"&amp;"resses&amp;"" ""&amp; OccupancyUnits,'Tenant Occupancy'!NK$5:NK23}),0,2)&lt;&gt;""""),2,FALSE),IF(NJ14=TODAY(),""Today"",)))))"),"")</f>
        <v/>
      </c>
      <c r="NK17" s="3" t="str">
        <f>IFERROR(__xludf.DUMMYFUNCTION("IF(ISBLANK($A17),, IF((ARRAYFORMULA(SUM(COUNTIFS(OccupancyAddresses,$A17,OccupancyUnits, $B17, 'Tenant Occupancy'!NL$5:NL23,{""&gt;0"",""Occupied"",""Late""}))))&gt;1,""Multiple Bookings"", IF(SUMIFS( 'Tenant Occupancy'!NL$5:NL23,OccupancyUnits,$B17,OccupancyAd"&amp;"dresses,$A17)&gt;0,SUMIFS('Tenant Occupancy'!NL$5:NL23,OccupancyUnits,$B17,OccupancyAddresses,$A17),IFERROR(VLOOKUP($A17&amp;"" ""&amp;$B17, FILTER(ARRAYFORMULA({OccupancyAddresses&amp;"" ""&amp; OccupancyUnits,'Tenant Occupancy'!NL$5:NL23}),INDEX(ARRAYFORMULA({OccupancyAdd"&amp;"resses&amp;"" ""&amp; OccupancyUnits,'Tenant Occupancy'!NL$5:NL23}),0,2)&lt;&gt;""""),2,FALSE),IF(NK14=TODAY(),""Today"",)))))"),"")</f>
        <v/>
      </c>
      <c r="NL17" s="3" t="str">
        <f>IFERROR(__xludf.DUMMYFUNCTION("IF(ISBLANK($A17),, IF((ARRAYFORMULA(SUM(COUNTIFS(OccupancyAddresses,$A17,OccupancyUnits, $B17, 'Tenant Occupancy'!NM$5:NM23,{""&gt;0"",""Occupied"",""Late""}))))&gt;1,""Multiple Bookings"", IF(SUMIFS( 'Tenant Occupancy'!NM$5:NM23,OccupancyUnits,$B17,OccupancyAd"&amp;"dresses,$A17)&gt;0,SUMIFS('Tenant Occupancy'!NM$5:NM23,OccupancyUnits,$B17,OccupancyAddresses,$A17),IFERROR(VLOOKUP($A17&amp;"" ""&amp;$B17, FILTER(ARRAYFORMULA({OccupancyAddresses&amp;"" ""&amp; OccupancyUnits,'Tenant Occupancy'!NM$5:NM23}),INDEX(ARRAYFORMULA({OccupancyAdd"&amp;"resses&amp;"" ""&amp; OccupancyUnits,'Tenant Occupancy'!NM$5:NM23}),0,2)&lt;&gt;""""),2,FALSE),IF(NL14=TODAY(),""Today"",)))))"),"")</f>
        <v/>
      </c>
      <c r="NM17" s="3" t="str">
        <f>IFERROR(__xludf.DUMMYFUNCTION("IF(ISBLANK($A17),, IF((ARRAYFORMULA(SUM(COUNTIFS(OccupancyAddresses,$A17,OccupancyUnits, $B17, 'Tenant Occupancy'!NN$5:NN23,{""&gt;0"",""Occupied"",""Late""}))))&gt;1,""Multiple Bookings"", IF(SUMIFS( 'Tenant Occupancy'!NN$5:NN23,OccupancyUnits,$B17,OccupancyAd"&amp;"dresses,$A17)&gt;0,SUMIFS('Tenant Occupancy'!NN$5:NN23,OccupancyUnits,$B17,OccupancyAddresses,$A17),IFERROR(VLOOKUP($A17&amp;"" ""&amp;$B17, FILTER(ARRAYFORMULA({OccupancyAddresses&amp;"" ""&amp; OccupancyUnits,'Tenant Occupancy'!NN$5:NN23}),INDEX(ARRAYFORMULA({OccupancyAdd"&amp;"resses&amp;"" ""&amp; OccupancyUnits,'Tenant Occupancy'!NN$5:NN23}),0,2)&lt;&gt;""""),2,FALSE),IF(NM14=TODAY(),""Today"",)))))"),"")</f>
        <v/>
      </c>
      <c r="NN17" s="3" t="str">
        <f>IFERROR(__xludf.DUMMYFUNCTION("IF(ISBLANK($A17),, IF((ARRAYFORMULA(SUM(COUNTIFS(OccupancyAddresses,$A17,OccupancyUnits, $B17, 'Tenant Occupancy'!NO$5:NO23,{""&gt;0"",""Occupied"",""Late""}))))&gt;1,""Multiple Bookings"", IF(SUMIFS( 'Tenant Occupancy'!NO$5:NO23,OccupancyUnits,$B17,OccupancyAd"&amp;"dresses,$A17)&gt;0,SUMIFS('Tenant Occupancy'!NO$5:NO23,OccupancyUnits,$B17,OccupancyAddresses,$A17),IFERROR(VLOOKUP($A17&amp;"" ""&amp;$B17, FILTER(ARRAYFORMULA({OccupancyAddresses&amp;"" ""&amp; OccupancyUnits,'Tenant Occupancy'!NO$5:NO23}),INDEX(ARRAYFORMULA({OccupancyAdd"&amp;"resses&amp;"" ""&amp; OccupancyUnits,'Tenant Occupancy'!NO$5:NO23}),0,2)&lt;&gt;""""),2,FALSE),IF(NN14=TODAY(),""Today"",)))))"),"")</f>
        <v/>
      </c>
      <c r="NO17" s="3" t="str">
        <f>IFERROR(__xludf.DUMMYFUNCTION("IF(ISBLANK($A17),, IF((ARRAYFORMULA(SUM(COUNTIFS(OccupancyAddresses,$A17,OccupancyUnits, $B17, 'Tenant Occupancy'!NP$5:NP23,{""&gt;0"",""Occupied"",""Late""}))))&gt;1,""Multiple Bookings"", IF(SUMIFS( 'Tenant Occupancy'!NP$5:NP23,OccupancyUnits,$B17,OccupancyAd"&amp;"dresses,$A17)&gt;0,SUMIFS('Tenant Occupancy'!NP$5:NP23,OccupancyUnits,$B17,OccupancyAddresses,$A17),IFERROR(VLOOKUP($A17&amp;"" ""&amp;$B17, FILTER(ARRAYFORMULA({OccupancyAddresses&amp;"" ""&amp; OccupancyUnits,'Tenant Occupancy'!NP$5:NP23}),INDEX(ARRAYFORMULA({OccupancyAdd"&amp;"resses&amp;"" ""&amp; OccupancyUnits,'Tenant Occupancy'!NP$5:NP23}),0,2)&lt;&gt;""""),2,FALSE),IF(NO14=TODAY(),""Today"",)))))"),"")</f>
        <v/>
      </c>
      <c r="NP17" s="3" t="str">
        <f>IFERROR(__xludf.DUMMYFUNCTION("IF(ISBLANK($A17),, IF((ARRAYFORMULA(SUM(COUNTIFS(OccupancyAddresses,$A17,OccupancyUnits, $B17, 'Tenant Occupancy'!NQ$5:NQ23,{""&gt;0"",""Occupied"",""Late""}))))&gt;1,""Multiple Bookings"", IF(SUMIFS( 'Tenant Occupancy'!NQ$5:NQ23,OccupancyUnits,$B17,OccupancyAd"&amp;"dresses,$A17)&gt;0,SUMIFS('Tenant Occupancy'!NQ$5:NQ23,OccupancyUnits,$B17,OccupancyAddresses,$A17),IFERROR(VLOOKUP($A17&amp;"" ""&amp;$B17, FILTER(ARRAYFORMULA({OccupancyAddresses&amp;"" ""&amp; OccupancyUnits,'Tenant Occupancy'!NQ$5:NQ23}),INDEX(ARRAYFORMULA({OccupancyAdd"&amp;"resses&amp;"" ""&amp; OccupancyUnits,'Tenant Occupancy'!NQ$5:NQ23}),0,2)&lt;&gt;""""),2,FALSE),IF(NP14=TODAY(),""Today"",)))))"),"")</f>
        <v/>
      </c>
      <c r="NQ17" s="3" t="str">
        <f>IFERROR(__xludf.DUMMYFUNCTION("IF(ISBLANK($A17),, IF((ARRAYFORMULA(SUM(COUNTIFS(OccupancyAddresses,$A17,OccupancyUnits, $B17, 'Tenant Occupancy'!NR$5:NR23,{""&gt;0"",""Occupied"",""Late""}))))&gt;1,""Multiple Bookings"", IF(SUMIFS( 'Tenant Occupancy'!NR$5:NR23,OccupancyUnits,$B17,OccupancyAd"&amp;"dresses,$A17)&gt;0,SUMIFS('Tenant Occupancy'!NR$5:NR23,OccupancyUnits,$B17,OccupancyAddresses,$A17),IFERROR(VLOOKUP($A17&amp;"" ""&amp;$B17, FILTER(ARRAYFORMULA({OccupancyAddresses&amp;"" ""&amp; OccupancyUnits,'Tenant Occupancy'!NR$5:NR23}),INDEX(ARRAYFORMULA({OccupancyAdd"&amp;"resses&amp;"" ""&amp; OccupancyUnits,'Tenant Occupancy'!NR$5:NR23}),0,2)&lt;&gt;""""),2,FALSE),IF(NQ14=TODAY(),""Today"",)))))"),"")</f>
        <v/>
      </c>
      <c r="NR17" s="3" t="str">
        <f>IFERROR(__xludf.DUMMYFUNCTION("IF(ISBLANK($A17),, IF((ARRAYFORMULA(SUM(COUNTIFS(OccupancyAddresses,$A17,OccupancyUnits, $B17, 'Tenant Occupancy'!NS$5:NS23,{""&gt;0"",""Occupied"",""Late""}))))&gt;1,""Multiple Bookings"", IF(SUMIFS( 'Tenant Occupancy'!NS$5:NS23,OccupancyUnits,$B17,OccupancyAd"&amp;"dresses,$A17)&gt;0,SUMIFS('Tenant Occupancy'!NS$5:NS23,OccupancyUnits,$B17,OccupancyAddresses,$A17),IFERROR(VLOOKUP($A17&amp;"" ""&amp;$B17, FILTER(ARRAYFORMULA({OccupancyAddresses&amp;"" ""&amp; OccupancyUnits,'Tenant Occupancy'!NS$5:NS23}),INDEX(ARRAYFORMULA({OccupancyAdd"&amp;"resses&amp;"" ""&amp; OccupancyUnits,'Tenant Occupancy'!NS$5:NS23}),0,2)&lt;&gt;""""),2,FALSE),IF(NR14=TODAY(),""Today"",)))))"),"")</f>
        <v/>
      </c>
      <c r="NS17" s="3" t="str">
        <f>IFERROR(__xludf.DUMMYFUNCTION("IF(ISBLANK($A17),, IF((ARRAYFORMULA(SUM(COUNTIFS(OccupancyAddresses,$A17,OccupancyUnits, $B17, 'Tenant Occupancy'!NT$5:NT23,{""&gt;0"",""Occupied"",""Late""}))))&gt;1,""Multiple Bookings"", IF(SUMIFS( 'Tenant Occupancy'!NT$5:NT23,OccupancyUnits,$B17,OccupancyAd"&amp;"dresses,$A17)&gt;0,SUMIFS('Tenant Occupancy'!NT$5:NT23,OccupancyUnits,$B17,OccupancyAddresses,$A17),IFERROR(VLOOKUP($A17&amp;"" ""&amp;$B17, FILTER(ARRAYFORMULA({OccupancyAddresses&amp;"" ""&amp; OccupancyUnits,'Tenant Occupancy'!NT$5:NT23}),INDEX(ARRAYFORMULA({OccupancyAdd"&amp;"resses&amp;"" ""&amp; OccupancyUnits,'Tenant Occupancy'!NT$5:NT23}),0,2)&lt;&gt;""""),2,FALSE),IF(NS14=TODAY(),""Today"",)))))"),"")</f>
        <v/>
      </c>
      <c r="NT17" s="3" t="str">
        <f>IFERROR(__xludf.DUMMYFUNCTION("IF(ISBLANK($A17),, IF((ARRAYFORMULA(SUM(COUNTIFS(OccupancyAddresses,$A17,OccupancyUnits, $B17, 'Tenant Occupancy'!NU$5:NU23,{""&gt;0"",""Occupied"",""Late""}))))&gt;1,""Multiple Bookings"", IF(SUMIFS( 'Tenant Occupancy'!NU$5:NU23,OccupancyUnits,$B17,OccupancyAd"&amp;"dresses,$A17)&gt;0,SUMIFS('Tenant Occupancy'!NU$5:NU23,OccupancyUnits,$B17,OccupancyAddresses,$A17),IFERROR(VLOOKUP($A17&amp;"" ""&amp;$B17, FILTER(ARRAYFORMULA({OccupancyAddresses&amp;"" ""&amp; OccupancyUnits,'Tenant Occupancy'!NU$5:NU23}),INDEX(ARRAYFORMULA({OccupancyAdd"&amp;"resses&amp;"" ""&amp; OccupancyUnits,'Tenant Occupancy'!NU$5:NU23}),0,2)&lt;&gt;""""),2,FALSE),IF(NT14=TODAY(),""Today"",)))))"),"")</f>
        <v/>
      </c>
      <c r="NU17" s="3" t="str">
        <f>IFERROR(__xludf.DUMMYFUNCTION("IF(ISBLANK($A17),, IF((ARRAYFORMULA(SUM(COUNTIFS(OccupancyAddresses,$A17,OccupancyUnits, $B17, 'Tenant Occupancy'!NV$5:NV23,{""&gt;0"",""Occupied"",""Late""}))))&gt;1,""Multiple Bookings"", IF(SUMIFS( 'Tenant Occupancy'!NV$5:NV23,OccupancyUnits,$B17,OccupancyAd"&amp;"dresses,$A17)&gt;0,SUMIFS('Tenant Occupancy'!NV$5:NV23,OccupancyUnits,$B17,OccupancyAddresses,$A17),IFERROR(VLOOKUP($A17&amp;"" ""&amp;$B17, FILTER(ARRAYFORMULA({OccupancyAddresses&amp;"" ""&amp; OccupancyUnits,'Tenant Occupancy'!NV$5:NV23}),INDEX(ARRAYFORMULA({OccupancyAdd"&amp;"resses&amp;"" ""&amp; OccupancyUnits,'Tenant Occupancy'!NV$5:NV23}),0,2)&lt;&gt;""""),2,FALSE),IF(NU14=TODAY(),""Today"",)))))"),"")</f>
        <v/>
      </c>
      <c r="NV17" s="3" t="str">
        <f>IFERROR(__xludf.DUMMYFUNCTION("IF(ISBLANK($A17),, IF((ARRAYFORMULA(SUM(COUNTIFS(OccupancyAddresses,$A17,OccupancyUnits, $B17, 'Tenant Occupancy'!NW$5:NW23,{""&gt;0"",""Occupied"",""Late""}))))&gt;1,""Multiple Bookings"", IF(SUMIFS( 'Tenant Occupancy'!NW$5:NW23,OccupancyUnits,$B17,OccupancyAd"&amp;"dresses,$A17)&gt;0,SUMIFS('Tenant Occupancy'!NW$5:NW23,OccupancyUnits,$B17,OccupancyAddresses,$A17),IFERROR(VLOOKUP($A17&amp;"" ""&amp;$B17, FILTER(ARRAYFORMULA({OccupancyAddresses&amp;"" ""&amp; OccupancyUnits,'Tenant Occupancy'!NW$5:NW23}),INDEX(ARRAYFORMULA({OccupancyAdd"&amp;"resses&amp;"" ""&amp; OccupancyUnits,'Tenant Occupancy'!NW$5:NW23}),0,2)&lt;&gt;""""),2,FALSE),IF(NV14=TODAY(),""Today"",)))))"),"")</f>
        <v/>
      </c>
      <c r="NW17" s="3" t="str">
        <f>IFERROR(__xludf.DUMMYFUNCTION("IF(ISBLANK($A17),, IF((ARRAYFORMULA(SUM(COUNTIFS(OccupancyAddresses,$A17,OccupancyUnits, $B17, 'Tenant Occupancy'!NX$5:NX23,{""&gt;0"",""Occupied"",""Late""}))))&gt;1,""Multiple Bookings"", IF(SUMIFS( 'Tenant Occupancy'!NX$5:NX23,OccupancyUnits,$B17,OccupancyAd"&amp;"dresses,$A17)&gt;0,SUMIFS('Tenant Occupancy'!NX$5:NX23,OccupancyUnits,$B17,OccupancyAddresses,$A17),IFERROR(VLOOKUP($A17&amp;"" ""&amp;$B17, FILTER(ARRAYFORMULA({OccupancyAddresses&amp;"" ""&amp; OccupancyUnits,'Tenant Occupancy'!NX$5:NX23}),INDEX(ARRAYFORMULA({OccupancyAdd"&amp;"resses&amp;"" ""&amp; OccupancyUnits,'Tenant Occupancy'!NX$5:NX23}),0,2)&lt;&gt;""""),2,FALSE),IF(NW14=TODAY(),""Today"",)))))"),"")</f>
        <v/>
      </c>
      <c r="NX17" s="3" t="str">
        <f>IFERROR(__xludf.DUMMYFUNCTION("IF(ISBLANK($A17),, IF((ARRAYFORMULA(SUM(COUNTIFS(OccupancyAddresses,$A17,OccupancyUnits, $B17, 'Tenant Occupancy'!NY$5:NY23,{""&gt;0"",""Occupied"",""Late""}))))&gt;1,""Multiple Bookings"", IF(SUMIFS( 'Tenant Occupancy'!NY$5:NY23,OccupancyUnits,$B17,OccupancyAd"&amp;"dresses,$A17)&gt;0,SUMIFS('Tenant Occupancy'!NY$5:NY23,OccupancyUnits,$B17,OccupancyAddresses,$A17),IFERROR(VLOOKUP($A17&amp;"" ""&amp;$B17, FILTER(ARRAYFORMULA({OccupancyAddresses&amp;"" ""&amp; OccupancyUnits,'Tenant Occupancy'!NY$5:NY23}),INDEX(ARRAYFORMULA({OccupancyAdd"&amp;"resses&amp;"" ""&amp; OccupancyUnits,'Tenant Occupancy'!NY$5:NY23}),0,2)&lt;&gt;""""),2,FALSE),IF(NX14=TODAY(),""Today"",)))))"),"")</f>
        <v/>
      </c>
      <c r="NY17" s="3" t="str">
        <f>IFERROR(__xludf.DUMMYFUNCTION("IF(ISBLANK($A17),, IF((ARRAYFORMULA(SUM(COUNTIFS(OccupancyAddresses,$A17,OccupancyUnits, $B17, 'Tenant Occupancy'!NZ$5:NZ23,{""&gt;0"",""Occupied"",""Late""}))))&gt;1,""Multiple Bookings"", IF(SUMIFS( 'Tenant Occupancy'!NZ$5:NZ23,OccupancyUnits,$B17,OccupancyAd"&amp;"dresses,$A17)&gt;0,SUMIFS('Tenant Occupancy'!NZ$5:NZ23,OccupancyUnits,$B17,OccupancyAddresses,$A17),IFERROR(VLOOKUP($A17&amp;"" ""&amp;$B17, FILTER(ARRAYFORMULA({OccupancyAddresses&amp;"" ""&amp; OccupancyUnits,'Tenant Occupancy'!NZ$5:NZ23}),INDEX(ARRAYFORMULA({OccupancyAdd"&amp;"resses&amp;"" ""&amp; OccupancyUnits,'Tenant Occupancy'!NZ$5:NZ23}),0,2)&lt;&gt;""""),2,FALSE),IF(NY14=TODAY(),""Today"",)))))"),"")</f>
        <v/>
      </c>
      <c r="NZ17" s="3" t="str">
        <f>IFERROR(__xludf.DUMMYFUNCTION("IF(ISBLANK($A17),, IF((ARRAYFORMULA(SUM(COUNTIFS(OccupancyAddresses,$A17,OccupancyUnits, $B17, 'Tenant Occupancy'!OA$5:OA23,{""&gt;0"",""Occupied"",""Late""}))))&gt;1,""Multiple Bookings"", IF(SUMIFS( 'Tenant Occupancy'!OA$5:OA23,OccupancyUnits,$B17,OccupancyAd"&amp;"dresses,$A17)&gt;0,SUMIFS('Tenant Occupancy'!OA$5:OA23,OccupancyUnits,$B17,OccupancyAddresses,$A17),IFERROR(VLOOKUP($A17&amp;"" ""&amp;$B17, FILTER(ARRAYFORMULA({OccupancyAddresses&amp;"" ""&amp; OccupancyUnits,'Tenant Occupancy'!OA$5:OA23}),INDEX(ARRAYFORMULA({OccupancyAdd"&amp;"resses&amp;"" ""&amp; OccupancyUnits,'Tenant Occupancy'!OA$5:OA23}),0,2)&lt;&gt;""""),2,FALSE),IF(NZ14=TODAY(),""Today"",)))))"),"")</f>
        <v/>
      </c>
      <c r="OA17" s="3" t="str">
        <f>IFERROR(__xludf.DUMMYFUNCTION("IF(ISBLANK($A17),, IF((ARRAYFORMULA(SUM(COUNTIFS(OccupancyAddresses,$A17,OccupancyUnits, $B17, 'Tenant Occupancy'!OB$5:OB23,{""&gt;0"",""Occupied"",""Late""}))))&gt;1,""Multiple Bookings"", IF(SUMIFS( 'Tenant Occupancy'!OB$5:OB23,OccupancyUnits,$B17,OccupancyAd"&amp;"dresses,$A17)&gt;0,SUMIFS('Tenant Occupancy'!OB$5:OB23,OccupancyUnits,$B17,OccupancyAddresses,$A17),IFERROR(VLOOKUP($A17&amp;"" ""&amp;$B17, FILTER(ARRAYFORMULA({OccupancyAddresses&amp;"" ""&amp; OccupancyUnits,'Tenant Occupancy'!OB$5:OB23}),INDEX(ARRAYFORMULA({OccupancyAdd"&amp;"resses&amp;"" ""&amp; OccupancyUnits,'Tenant Occupancy'!OB$5:OB23}),0,2)&lt;&gt;""""),2,FALSE),IF(OA14=TODAY(),""Today"",)))))"),"")</f>
        <v/>
      </c>
      <c r="OB17" s="3" t="str">
        <f>IFERROR(__xludf.DUMMYFUNCTION("IF(ISBLANK($A17),, IF((ARRAYFORMULA(SUM(COUNTIFS(OccupancyAddresses,$A17,OccupancyUnits, $B17, 'Tenant Occupancy'!OC$5:OC23,{""&gt;0"",""Occupied"",""Late""}))))&gt;1,""Multiple Bookings"", IF(SUMIFS( 'Tenant Occupancy'!OC$5:OC23,OccupancyUnits,$B17,OccupancyAd"&amp;"dresses,$A17)&gt;0,SUMIFS('Tenant Occupancy'!OC$5:OC23,OccupancyUnits,$B17,OccupancyAddresses,$A17),IFERROR(VLOOKUP($A17&amp;"" ""&amp;$B17, FILTER(ARRAYFORMULA({OccupancyAddresses&amp;"" ""&amp; OccupancyUnits,'Tenant Occupancy'!OC$5:OC23}),INDEX(ARRAYFORMULA({OccupancyAdd"&amp;"resses&amp;"" ""&amp; OccupancyUnits,'Tenant Occupancy'!OC$5:OC23}),0,2)&lt;&gt;""""),2,FALSE),IF(OB14=TODAY(),""Today"",)))))"),"")</f>
        <v/>
      </c>
      <c r="OC17" s="3" t="str">
        <f>IFERROR(__xludf.DUMMYFUNCTION("IF(ISBLANK($A17),, IF((ARRAYFORMULA(SUM(COUNTIFS(OccupancyAddresses,$A17,OccupancyUnits, $B17, 'Tenant Occupancy'!OD$5:OD23,{""&gt;0"",""Occupied"",""Late""}))))&gt;1,""Multiple Bookings"", IF(SUMIFS( 'Tenant Occupancy'!OD$5:OD23,OccupancyUnits,$B17,OccupancyAd"&amp;"dresses,$A17)&gt;0,SUMIFS('Tenant Occupancy'!OD$5:OD23,OccupancyUnits,$B17,OccupancyAddresses,$A17),IFERROR(VLOOKUP($A17&amp;"" ""&amp;$B17, FILTER(ARRAYFORMULA({OccupancyAddresses&amp;"" ""&amp; OccupancyUnits,'Tenant Occupancy'!OD$5:OD23}),INDEX(ARRAYFORMULA({OccupancyAdd"&amp;"resses&amp;"" ""&amp; OccupancyUnits,'Tenant Occupancy'!OD$5:OD23}),0,2)&lt;&gt;""""),2,FALSE),IF(OC14=TODAY(),""Today"",)))))"),"")</f>
        <v/>
      </c>
      <c r="OD17" s="3" t="str">
        <f>IFERROR(__xludf.DUMMYFUNCTION("IF(ISBLANK($A17),, IF((ARRAYFORMULA(SUM(COUNTIFS(OccupancyAddresses,$A17,OccupancyUnits, $B17, 'Tenant Occupancy'!OE$5:OE23,{""&gt;0"",""Occupied"",""Late""}))))&gt;1,""Multiple Bookings"", IF(SUMIFS( 'Tenant Occupancy'!OE$5:OE23,OccupancyUnits,$B17,OccupancyAd"&amp;"dresses,$A17)&gt;0,SUMIFS('Tenant Occupancy'!OE$5:OE23,OccupancyUnits,$B17,OccupancyAddresses,$A17),IFERROR(VLOOKUP($A17&amp;"" ""&amp;$B17, FILTER(ARRAYFORMULA({OccupancyAddresses&amp;"" ""&amp; OccupancyUnits,'Tenant Occupancy'!OE$5:OE23}),INDEX(ARRAYFORMULA({OccupancyAdd"&amp;"resses&amp;"" ""&amp; OccupancyUnits,'Tenant Occupancy'!OE$5:OE23}),0,2)&lt;&gt;""""),2,FALSE),IF(OD14=TODAY(),""Today"",)))))"),"")</f>
        <v/>
      </c>
      <c r="OE17" s="3" t="str">
        <f>IFERROR(__xludf.DUMMYFUNCTION("IF(ISBLANK($A17),, IF((ARRAYFORMULA(SUM(COUNTIFS(OccupancyAddresses,$A17,OccupancyUnits, $B17, 'Tenant Occupancy'!OF$5:OF23,{""&gt;0"",""Occupied"",""Late""}))))&gt;1,""Multiple Bookings"", IF(SUMIFS( 'Tenant Occupancy'!OF$5:OF23,OccupancyUnits,$B17,OccupancyAd"&amp;"dresses,$A17)&gt;0,SUMIFS('Tenant Occupancy'!OF$5:OF23,OccupancyUnits,$B17,OccupancyAddresses,$A17),IFERROR(VLOOKUP($A17&amp;"" ""&amp;$B17, FILTER(ARRAYFORMULA({OccupancyAddresses&amp;"" ""&amp; OccupancyUnits,'Tenant Occupancy'!OF$5:OF23}),INDEX(ARRAYFORMULA({OccupancyAdd"&amp;"resses&amp;"" ""&amp; OccupancyUnits,'Tenant Occupancy'!OF$5:OF23}),0,2)&lt;&gt;""""),2,FALSE),IF(OE14=TODAY(),""Today"",)))))"),"")</f>
        <v/>
      </c>
      <c r="OF17" s="3" t="str">
        <f>IFERROR(__xludf.DUMMYFUNCTION("IF(ISBLANK($A17),, IF((ARRAYFORMULA(SUM(COUNTIFS(OccupancyAddresses,$A17,OccupancyUnits, $B17, 'Tenant Occupancy'!OG$5:OG23,{""&gt;0"",""Occupied"",""Late""}))))&gt;1,""Multiple Bookings"", IF(SUMIFS( 'Tenant Occupancy'!OG$5:OG23,OccupancyUnits,$B17,OccupancyAd"&amp;"dresses,$A17)&gt;0,SUMIFS('Tenant Occupancy'!OG$5:OG23,OccupancyUnits,$B17,OccupancyAddresses,$A17),IFERROR(VLOOKUP($A17&amp;"" ""&amp;$B17, FILTER(ARRAYFORMULA({OccupancyAddresses&amp;"" ""&amp; OccupancyUnits,'Tenant Occupancy'!OG$5:OG23}),INDEX(ARRAYFORMULA({OccupancyAdd"&amp;"resses&amp;"" ""&amp; OccupancyUnits,'Tenant Occupancy'!OG$5:OG23}),0,2)&lt;&gt;""""),2,FALSE),IF(OF14=TODAY(),""Today"",)))))"),"")</f>
        <v/>
      </c>
      <c r="OG17" s="3" t="str">
        <f>IFERROR(__xludf.DUMMYFUNCTION("IF(ISBLANK($A17),, IF((ARRAYFORMULA(SUM(COUNTIFS(OccupancyAddresses,$A17,OccupancyUnits, $B17, 'Tenant Occupancy'!OH$5:OH23,{""&gt;0"",""Occupied"",""Late""}))))&gt;1,""Multiple Bookings"", IF(SUMIFS( 'Tenant Occupancy'!OH$5:OH23,OccupancyUnits,$B17,OccupancyAd"&amp;"dresses,$A17)&gt;0,SUMIFS('Tenant Occupancy'!OH$5:OH23,OccupancyUnits,$B17,OccupancyAddresses,$A17),IFERROR(VLOOKUP($A17&amp;"" ""&amp;$B17, FILTER(ARRAYFORMULA({OccupancyAddresses&amp;"" ""&amp; OccupancyUnits,'Tenant Occupancy'!OH$5:OH23}),INDEX(ARRAYFORMULA({OccupancyAdd"&amp;"resses&amp;"" ""&amp; OccupancyUnits,'Tenant Occupancy'!OH$5:OH23}),0,2)&lt;&gt;""""),2,FALSE),IF(OG14=TODAY(),""Today"",)))))"),"")</f>
        <v/>
      </c>
      <c r="OH17" s="3" t="str">
        <f>IFERROR(__xludf.DUMMYFUNCTION("IF(ISBLANK($A17),, IF((ARRAYFORMULA(SUM(COUNTIFS(OccupancyAddresses,$A17,OccupancyUnits, $B17, 'Tenant Occupancy'!OI$5:OI23,{""&gt;0"",""Occupied"",""Late""}))))&gt;1,""Multiple Bookings"", IF(SUMIFS( 'Tenant Occupancy'!OI$5:OI23,OccupancyUnits,$B17,OccupancyAd"&amp;"dresses,$A17)&gt;0,SUMIFS('Tenant Occupancy'!OI$5:OI23,OccupancyUnits,$B17,OccupancyAddresses,$A17),IFERROR(VLOOKUP($A17&amp;"" ""&amp;$B17, FILTER(ARRAYFORMULA({OccupancyAddresses&amp;"" ""&amp; OccupancyUnits,'Tenant Occupancy'!OI$5:OI23}),INDEX(ARRAYFORMULA({OccupancyAdd"&amp;"resses&amp;"" ""&amp; OccupancyUnits,'Tenant Occupancy'!OI$5:OI23}),0,2)&lt;&gt;""""),2,FALSE),IF(OH14=TODAY(),""Today"",)))))"),"")</f>
        <v/>
      </c>
      <c r="OI17" s="3" t="str">
        <f>IFERROR(__xludf.DUMMYFUNCTION("IF(ISBLANK($A17),, IF((ARRAYFORMULA(SUM(COUNTIFS(OccupancyAddresses,$A17,OccupancyUnits, $B17, 'Tenant Occupancy'!OJ$5:OJ23,{""&gt;0"",""Occupied"",""Late""}))))&gt;1,""Multiple Bookings"", IF(SUMIFS( 'Tenant Occupancy'!OJ$5:OJ23,OccupancyUnits,$B17,OccupancyAd"&amp;"dresses,$A17)&gt;0,SUMIFS('Tenant Occupancy'!OJ$5:OJ23,OccupancyUnits,$B17,OccupancyAddresses,$A17),IFERROR(VLOOKUP($A17&amp;"" ""&amp;$B17, FILTER(ARRAYFORMULA({OccupancyAddresses&amp;"" ""&amp; OccupancyUnits,'Tenant Occupancy'!OJ$5:OJ23}),INDEX(ARRAYFORMULA({OccupancyAdd"&amp;"resses&amp;"" ""&amp; OccupancyUnits,'Tenant Occupancy'!OJ$5:OJ23}),0,2)&lt;&gt;""""),2,FALSE),IF(OI14=TODAY(),""Today"",)))))"),"")</f>
        <v/>
      </c>
      <c r="OJ17" s="3" t="str">
        <f>IFERROR(__xludf.DUMMYFUNCTION("IF(ISBLANK($A17),, IF((ARRAYFORMULA(SUM(COUNTIFS(OccupancyAddresses,$A17,OccupancyUnits, $B17, 'Tenant Occupancy'!OK$5:OK23,{""&gt;0"",""Occupied"",""Late""}))))&gt;1,""Multiple Bookings"", IF(SUMIFS( 'Tenant Occupancy'!OK$5:OK23,OccupancyUnits,$B17,OccupancyAd"&amp;"dresses,$A17)&gt;0,SUMIFS('Tenant Occupancy'!OK$5:OK23,OccupancyUnits,$B17,OccupancyAddresses,$A17),IFERROR(VLOOKUP($A17&amp;"" ""&amp;$B17, FILTER(ARRAYFORMULA({OccupancyAddresses&amp;"" ""&amp; OccupancyUnits,'Tenant Occupancy'!OK$5:OK23}),INDEX(ARRAYFORMULA({OccupancyAdd"&amp;"resses&amp;"" ""&amp; OccupancyUnits,'Tenant Occupancy'!OK$5:OK23}),0,2)&lt;&gt;""""),2,FALSE),IF(OJ14=TODAY(),""Today"",)))))"),"")</f>
        <v/>
      </c>
      <c r="OK17" s="3" t="str">
        <f>IFERROR(__xludf.DUMMYFUNCTION("IF(ISBLANK($A17),, IF((ARRAYFORMULA(SUM(COUNTIFS(OccupancyAddresses,$A17,OccupancyUnits, $B17, 'Tenant Occupancy'!OL$5:OL23,{""&gt;0"",""Occupied"",""Late""}))))&gt;1,""Multiple Bookings"", IF(SUMIFS( 'Tenant Occupancy'!OL$5:OL23,OccupancyUnits,$B17,OccupancyAd"&amp;"dresses,$A17)&gt;0,SUMIFS('Tenant Occupancy'!OL$5:OL23,OccupancyUnits,$B17,OccupancyAddresses,$A17),IFERROR(VLOOKUP($A17&amp;"" ""&amp;$B17, FILTER(ARRAYFORMULA({OccupancyAddresses&amp;"" ""&amp; OccupancyUnits,'Tenant Occupancy'!OL$5:OL23}),INDEX(ARRAYFORMULA({OccupancyAdd"&amp;"resses&amp;"" ""&amp; OccupancyUnits,'Tenant Occupancy'!OL$5:OL23}),0,2)&lt;&gt;""""),2,FALSE),IF(OK14=TODAY(),""Today"",)))))"),"")</f>
        <v/>
      </c>
      <c r="OL17" s="3" t="str">
        <f>IFERROR(__xludf.DUMMYFUNCTION("IF(ISBLANK($A17),, IF((ARRAYFORMULA(SUM(COUNTIFS(OccupancyAddresses,$A17,OccupancyUnits, $B17, 'Tenant Occupancy'!OM$5:OM23,{""&gt;0"",""Occupied"",""Late""}))))&gt;1,""Multiple Bookings"", IF(SUMIFS( 'Tenant Occupancy'!OM$5:OM23,OccupancyUnits,$B17,OccupancyAd"&amp;"dresses,$A17)&gt;0,SUMIFS('Tenant Occupancy'!OM$5:OM23,OccupancyUnits,$B17,OccupancyAddresses,$A17),IFERROR(VLOOKUP($A17&amp;"" ""&amp;$B17, FILTER(ARRAYFORMULA({OccupancyAddresses&amp;"" ""&amp; OccupancyUnits,'Tenant Occupancy'!OM$5:OM23}),INDEX(ARRAYFORMULA({OccupancyAdd"&amp;"resses&amp;"" ""&amp; OccupancyUnits,'Tenant Occupancy'!OM$5:OM23}),0,2)&lt;&gt;""""),2,FALSE),IF(OL14=TODAY(),""Today"",)))))"),"")</f>
        <v/>
      </c>
      <c r="OM17" s="3" t="str">
        <f>IFERROR(__xludf.DUMMYFUNCTION("IF(ISBLANK($A17),, IF((ARRAYFORMULA(SUM(COUNTIFS(OccupancyAddresses,$A17,OccupancyUnits, $B17, 'Tenant Occupancy'!ON$5:ON23,{""&gt;0"",""Occupied"",""Late""}))))&gt;1,""Multiple Bookings"", IF(SUMIFS( 'Tenant Occupancy'!ON$5:ON23,OccupancyUnits,$B17,OccupancyAd"&amp;"dresses,$A17)&gt;0,SUMIFS('Tenant Occupancy'!ON$5:ON23,OccupancyUnits,$B17,OccupancyAddresses,$A17),IFERROR(VLOOKUP($A17&amp;"" ""&amp;$B17, FILTER(ARRAYFORMULA({OccupancyAddresses&amp;"" ""&amp; OccupancyUnits,'Tenant Occupancy'!ON$5:ON23}),INDEX(ARRAYFORMULA({OccupancyAdd"&amp;"resses&amp;"" ""&amp; OccupancyUnits,'Tenant Occupancy'!ON$5:ON23}),0,2)&lt;&gt;""""),2,FALSE),IF(OM14=TODAY(),""Today"",)))))"),"")</f>
        <v/>
      </c>
      <c r="ON17" s="3" t="str">
        <f>IFERROR(__xludf.DUMMYFUNCTION("IF(ISBLANK($A17),, IF((ARRAYFORMULA(SUM(COUNTIFS(OccupancyAddresses,$A17,OccupancyUnits, $B17, 'Tenant Occupancy'!OO$5:OO23,{""&gt;0"",""Occupied"",""Late""}))))&gt;1,""Multiple Bookings"", IF(SUMIFS( 'Tenant Occupancy'!OO$5:OO23,OccupancyUnits,$B17,OccupancyAd"&amp;"dresses,$A17)&gt;0,SUMIFS('Tenant Occupancy'!OO$5:OO23,OccupancyUnits,$B17,OccupancyAddresses,$A17),IFERROR(VLOOKUP($A17&amp;"" ""&amp;$B17, FILTER(ARRAYFORMULA({OccupancyAddresses&amp;"" ""&amp; OccupancyUnits,'Tenant Occupancy'!OO$5:OO23}),INDEX(ARRAYFORMULA({OccupancyAdd"&amp;"resses&amp;"" ""&amp; OccupancyUnits,'Tenant Occupancy'!OO$5:OO23}),0,2)&lt;&gt;""""),2,FALSE),IF(ON14=TODAY(),""Today"",)))))"),"")</f>
        <v/>
      </c>
      <c r="OO17" s="3" t="str">
        <f>IFERROR(__xludf.DUMMYFUNCTION("IF(ISBLANK($A17),, IF((ARRAYFORMULA(SUM(COUNTIFS(OccupancyAddresses,$A17,OccupancyUnits, $B17, 'Tenant Occupancy'!OP$5:OP23,{""&gt;0"",""Occupied"",""Late""}))))&gt;1,""Multiple Bookings"", IF(SUMIFS( 'Tenant Occupancy'!OP$5:OP23,OccupancyUnits,$B17,OccupancyAd"&amp;"dresses,$A17)&gt;0,SUMIFS('Tenant Occupancy'!OP$5:OP23,OccupancyUnits,$B17,OccupancyAddresses,$A17),IFERROR(VLOOKUP($A17&amp;"" ""&amp;$B17, FILTER(ARRAYFORMULA({OccupancyAddresses&amp;"" ""&amp; OccupancyUnits,'Tenant Occupancy'!OP$5:OP23}),INDEX(ARRAYFORMULA({OccupancyAdd"&amp;"resses&amp;"" ""&amp; OccupancyUnits,'Tenant Occupancy'!OP$5:OP23}),0,2)&lt;&gt;""""),2,FALSE),IF(OO14=TODAY(),""Today"",)))))"),"")</f>
        <v/>
      </c>
      <c r="OP17" s="3" t="str">
        <f>IFERROR(__xludf.DUMMYFUNCTION("IF(ISBLANK($A17),, IF((ARRAYFORMULA(SUM(COUNTIFS(OccupancyAddresses,$A17,OccupancyUnits, $B17, 'Tenant Occupancy'!OQ$5:OQ23,{""&gt;0"",""Occupied"",""Late""}))))&gt;1,""Multiple Bookings"", IF(SUMIFS( 'Tenant Occupancy'!OQ$5:OQ23,OccupancyUnits,$B17,OccupancyAd"&amp;"dresses,$A17)&gt;0,SUMIFS('Tenant Occupancy'!OQ$5:OQ23,OccupancyUnits,$B17,OccupancyAddresses,$A17),IFERROR(VLOOKUP($A17&amp;"" ""&amp;$B17, FILTER(ARRAYFORMULA({OccupancyAddresses&amp;"" ""&amp; OccupancyUnits,'Tenant Occupancy'!OQ$5:OQ23}),INDEX(ARRAYFORMULA({OccupancyAdd"&amp;"resses&amp;"" ""&amp; OccupancyUnits,'Tenant Occupancy'!OQ$5:OQ23}),0,2)&lt;&gt;""""),2,FALSE),IF(OP14=TODAY(),""Today"",)))))"),"")</f>
        <v/>
      </c>
      <c r="OQ17" s="3" t="str">
        <f>IFERROR(__xludf.DUMMYFUNCTION("IF(ISBLANK($A17),, IF((ARRAYFORMULA(SUM(COUNTIFS(OccupancyAddresses,$A17,OccupancyUnits, $B17, 'Tenant Occupancy'!OR$5:OR23,{""&gt;0"",""Occupied"",""Late""}))))&gt;1,""Multiple Bookings"", IF(SUMIFS( 'Tenant Occupancy'!OR$5:OR23,OccupancyUnits,$B17,OccupancyAd"&amp;"dresses,$A17)&gt;0,SUMIFS('Tenant Occupancy'!OR$5:OR23,OccupancyUnits,$B17,OccupancyAddresses,$A17),IFERROR(VLOOKUP($A17&amp;"" ""&amp;$B17, FILTER(ARRAYFORMULA({OccupancyAddresses&amp;"" ""&amp; OccupancyUnits,'Tenant Occupancy'!OR$5:OR23}),INDEX(ARRAYFORMULA({OccupancyAdd"&amp;"resses&amp;"" ""&amp; OccupancyUnits,'Tenant Occupancy'!OR$5:OR23}),0,2)&lt;&gt;""""),2,FALSE),IF(OQ14=TODAY(),""Today"",)))))"),"")</f>
        <v/>
      </c>
      <c r="OR17" s="3" t="str">
        <f>IFERROR(__xludf.DUMMYFUNCTION("IF(ISBLANK($A17),, IF((ARRAYFORMULA(SUM(COUNTIFS(OccupancyAddresses,$A17,OccupancyUnits, $B17, 'Tenant Occupancy'!OS$5:OS23,{""&gt;0"",""Occupied"",""Late""}))))&gt;1,""Multiple Bookings"", IF(SUMIFS( 'Tenant Occupancy'!OS$5:OS23,OccupancyUnits,$B17,OccupancyAd"&amp;"dresses,$A17)&gt;0,SUMIFS('Tenant Occupancy'!OS$5:OS23,OccupancyUnits,$B17,OccupancyAddresses,$A17),IFERROR(VLOOKUP($A17&amp;"" ""&amp;$B17, FILTER(ARRAYFORMULA({OccupancyAddresses&amp;"" ""&amp; OccupancyUnits,'Tenant Occupancy'!OS$5:OS23}),INDEX(ARRAYFORMULA({OccupancyAdd"&amp;"resses&amp;"" ""&amp; OccupancyUnits,'Tenant Occupancy'!OS$5:OS23}),0,2)&lt;&gt;""""),2,FALSE),IF(OR14=TODAY(),""Today"",)))))"),"")</f>
        <v/>
      </c>
      <c r="OS17" s="3" t="str">
        <f>IFERROR(__xludf.DUMMYFUNCTION("IF(ISBLANK($A17),, IF((ARRAYFORMULA(SUM(COUNTIFS(OccupancyAddresses,$A17,OccupancyUnits, $B17, 'Tenant Occupancy'!OT$5:OT23,{""&gt;0"",""Occupied"",""Late""}))))&gt;1,""Multiple Bookings"", IF(SUMIFS( 'Tenant Occupancy'!OT$5:OT23,OccupancyUnits,$B17,OccupancyAd"&amp;"dresses,$A17)&gt;0,SUMIFS('Tenant Occupancy'!OT$5:OT23,OccupancyUnits,$B17,OccupancyAddresses,$A17),IFERROR(VLOOKUP($A17&amp;"" ""&amp;$B17, FILTER(ARRAYFORMULA({OccupancyAddresses&amp;"" ""&amp; OccupancyUnits,'Tenant Occupancy'!OT$5:OT23}),INDEX(ARRAYFORMULA({OccupancyAdd"&amp;"resses&amp;"" ""&amp; OccupancyUnits,'Tenant Occupancy'!OT$5:OT23}),0,2)&lt;&gt;""""),2,FALSE),IF(OS14=TODAY(),""Today"",)))))"),"")</f>
        <v/>
      </c>
      <c r="OT17" s="3" t="str">
        <f>IFERROR(__xludf.DUMMYFUNCTION("IF(ISBLANK($A17),, IF((ARRAYFORMULA(SUM(COUNTIFS(OccupancyAddresses,$A17,OccupancyUnits, $B17, 'Tenant Occupancy'!OU$5:OU23,{""&gt;0"",""Occupied"",""Late""}))))&gt;1,""Multiple Bookings"", IF(SUMIFS( 'Tenant Occupancy'!OU$5:OU23,OccupancyUnits,$B17,OccupancyAd"&amp;"dresses,$A17)&gt;0,SUMIFS('Tenant Occupancy'!OU$5:OU23,OccupancyUnits,$B17,OccupancyAddresses,$A17),IFERROR(VLOOKUP($A17&amp;"" ""&amp;$B17, FILTER(ARRAYFORMULA({OccupancyAddresses&amp;"" ""&amp; OccupancyUnits,'Tenant Occupancy'!OU$5:OU23}),INDEX(ARRAYFORMULA({OccupancyAdd"&amp;"resses&amp;"" ""&amp; OccupancyUnits,'Tenant Occupancy'!OU$5:OU23}),0,2)&lt;&gt;""""),2,FALSE),IF(OT14=TODAY(),""Today"",)))))"),"")</f>
        <v/>
      </c>
      <c r="OU17" s="3" t="str">
        <f>IFERROR(__xludf.DUMMYFUNCTION("IF(ISBLANK($A17),, IF((ARRAYFORMULA(SUM(COUNTIFS(OccupancyAddresses,$A17,OccupancyUnits, $B17, 'Tenant Occupancy'!OV$5:OV23,{""&gt;0"",""Occupied"",""Late""}))))&gt;1,""Multiple Bookings"", IF(SUMIFS( 'Tenant Occupancy'!OV$5:OV23,OccupancyUnits,$B17,OccupancyAd"&amp;"dresses,$A17)&gt;0,SUMIFS('Tenant Occupancy'!OV$5:OV23,OccupancyUnits,$B17,OccupancyAddresses,$A17),IFERROR(VLOOKUP($A17&amp;"" ""&amp;$B17, FILTER(ARRAYFORMULA({OccupancyAddresses&amp;"" ""&amp; OccupancyUnits,'Tenant Occupancy'!OV$5:OV23}),INDEX(ARRAYFORMULA({OccupancyAdd"&amp;"resses&amp;"" ""&amp; OccupancyUnits,'Tenant Occupancy'!OV$5:OV23}),0,2)&lt;&gt;""""),2,FALSE),IF(OU14=TODAY(),""Today"",)))))"),"")</f>
        <v/>
      </c>
      <c r="OV17" s="3" t="str">
        <f>IFERROR(__xludf.DUMMYFUNCTION("IF(ISBLANK($A17),, IF((ARRAYFORMULA(SUM(COUNTIFS(OccupancyAddresses,$A17,OccupancyUnits, $B17, 'Tenant Occupancy'!OW$5:OW23,{""&gt;0"",""Occupied"",""Late""}))))&gt;1,""Multiple Bookings"", IF(SUMIFS( 'Tenant Occupancy'!OW$5:OW23,OccupancyUnits,$B17,OccupancyAd"&amp;"dresses,$A17)&gt;0,SUMIFS('Tenant Occupancy'!OW$5:OW23,OccupancyUnits,$B17,OccupancyAddresses,$A17),IFERROR(VLOOKUP($A17&amp;"" ""&amp;$B17, FILTER(ARRAYFORMULA({OccupancyAddresses&amp;"" ""&amp; OccupancyUnits,'Tenant Occupancy'!OW$5:OW23}),INDEX(ARRAYFORMULA({OccupancyAdd"&amp;"resses&amp;"" ""&amp; OccupancyUnits,'Tenant Occupancy'!OW$5:OW23}),0,2)&lt;&gt;""""),2,FALSE),IF(OV14=TODAY(),""Today"",)))))"),"")</f>
        <v/>
      </c>
      <c r="OW17" s="3" t="str">
        <f>IFERROR(__xludf.DUMMYFUNCTION("IF(ISBLANK($A17),, IF((ARRAYFORMULA(SUM(COUNTIFS(OccupancyAddresses,$A17,OccupancyUnits, $B17, 'Tenant Occupancy'!OX$5:OX23,{""&gt;0"",""Occupied"",""Late""}))))&gt;1,""Multiple Bookings"", IF(SUMIFS( 'Tenant Occupancy'!OX$5:OX23,OccupancyUnits,$B17,OccupancyAd"&amp;"dresses,$A17)&gt;0,SUMIFS('Tenant Occupancy'!OX$5:OX23,OccupancyUnits,$B17,OccupancyAddresses,$A17),IFERROR(VLOOKUP($A17&amp;"" ""&amp;$B17, FILTER(ARRAYFORMULA({OccupancyAddresses&amp;"" ""&amp; OccupancyUnits,'Tenant Occupancy'!OX$5:OX23}),INDEX(ARRAYFORMULA({OccupancyAdd"&amp;"resses&amp;"" ""&amp; OccupancyUnits,'Tenant Occupancy'!OX$5:OX23}),0,2)&lt;&gt;""""),2,FALSE),IF(OW14=TODAY(),""Today"",)))))"),"")</f>
        <v/>
      </c>
      <c r="OX17" s="3" t="str">
        <f>IFERROR(__xludf.DUMMYFUNCTION("IF(ISBLANK($A17),, IF((ARRAYFORMULA(SUM(COUNTIFS(OccupancyAddresses,$A17,OccupancyUnits, $B17, 'Tenant Occupancy'!OY$5:OY23,{""&gt;0"",""Occupied"",""Late""}))))&gt;1,""Multiple Bookings"", IF(SUMIFS( 'Tenant Occupancy'!OY$5:OY23,OccupancyUnits,$B17,OccupancyAd"&amp;"dresses,$A17)&gt;0,SUMIFS('Tenant Occupancy'!OY$5:OY23,OccupancyUnits,$B17,OccupancyAddresses,$A17),IFERROR(VLOOKUP($A17&amp;"" ""&amp;$B17, FILTER(ARRAYFORMULA({OccupancyAddresses&amp;"" ""&amp; OccupancyUnits,'Tenant Occupancy'!OY$5:OY23}),INDEX(ARRAYFORMULA({OccupancyAdd"&amp;"resses&amp;"" ""&amp; OccupancyUnits,'Tenant Occupancy'!OY$5:OY23}),0,2)&lt;&gt;""""),2,FALSE),IF(OX14=TODAY(),""Today"",)))))"),"")</f>
        <v/>
      </c>
      <c r="OY17" s="3" t="str">
        <f>IFERROR(__xludf.DUMMYFUNCTION("IF(ISBLANK($A17),, IF((ARRAYFORMULA(SUM(COUNTIFS(OccupancyAddresses,$A17,OccupancyUnits, $B17, 'Tenant Occupancy'!OZ$5:OZ23,{""&gt;0"",""Occupied"",""Late""}))))&gt;1,""Multiple Bookings"", IF(SUMIFS( 'Tenant Occupancy'!OZ$5:OZ23,OccupancyUnits,$B17,OccupancyAd"&amp;"dresses,$A17)&gt;0,SUMIFS('Tenant Occupancy'!OZ$5:OZ23,OccupancyUnits,$B17,OccupancyAddresses,$A17),IFERROR(VLOOKUP($A17&amp;"" ""&amp;$B17, FILTER(ARRAYFORMULA({OccupancyAddresses&amp;"" ""&amp; OccupancyUnits,'Tenant Occupancy'!OZ$5:OZ23}),INDEX(ARRAYFORMULA({OccupancyAdd"&amp;"resses&amp;"" ""&amp; OccupancyUnits,'Tenant Occupancy'!OZ$5:OZ23}),0,2)&lt;&gt;""""),2,FALSE),IF(OY14=TODAY(),""Today"",)))))"),"")</f>
        <v/>
      </c>
      <c r="OZ17" s="3" t="str">
        <f>IFERROR(__xludf.DUMMYFUNCTION("IF(ISBLANK($A17),, IF((ARRAYFORMULA(SUM(COUNTIFS(OccupancyAddresses,$A17,OccupancyUnits, $B17, 'Tenant Occupancy'!PA$5:PA23,{""&gt;0"",""Occupied"",""Late""}))))&gt;1,""Multiple Bookings"", IF(SUMIFS( 'Tenant Occupancy'!PA$5:PA23,OccupancyUnits,$B17,OccupancyAd"&amp;"dresses,$A17)&gt;0,SUMIFS('Tenant Occupancy'!PA$5:PA23,OccupancyUnits,$B17,OccupancyAddresses,$A17),IFERROR(VLOOKUP($A17&amp;"" ""&amp;$B17, FILTER(ARRAYFORMULA({OccupancyAddresses&amp;"" ""&amp; OccupancyUnits,'Tenant Occupancy'!PA$5:PA23}),INDEX(ARRAYFORMULA({OccupancyAdd"&amp;"resses&amp;"" ""&amp; OccupancyUnits,'Tenant Occupancy'!PA$5:PA23}),0,2)&lt;&gt;""""),2,FALSE),IF(OZ14=TODAY(),""Today"",)))))"),"")</f>
        <v/>
      </c>
      <c r="PA17" s="3" t="str">
        <f>IFERROR(__xludf.DUMMYFUNCTION("IF(ISBLANK($A17),, IF((ARRAYFORMULA(SUM(COUNTIFS(OccupancyAddresses,$A17,OccupancyUnits, $B17, 'Tenant Occupancy'!PB$5:PB23,{""&gt;0"",""Occupied"",""Late""}))))&gt;1,""Multiple Bookings"", IF(SUMIFS( 'Tenant Occupancy'!PB$5:PB23,OccupancyUnits,$B17,OccupancyAd"&amp;"dresses,$A17)&gt;0,SUMIFS('Tenant Occupancy'!PB$5:PB23,OccupancyUnits,$B17,OccupancyAddresses,$A17),IFERROR(VLOOKUP($A17&amp;"" ""&amp;$B17, FILTER(ARRAYFORMULA({OccupancyAddresses&amp;"" ""&amp; OccupancyUnits,'Tenant Occupancy'!PB$5:PB23}),INDEX(ARRAYFORMULA({OccupancyAdd"&amp;"resses&amp;"" ""&amp; OccupancyUnits,'Tenant Occupancy'!PB$5:PB23}),0,2)&lt;&gt;""""),2,FALSE),IF(PA14=TODAY(),""Today"",)))))"),"")</f>
        <v/>
      </c>
      <c r="PB17" s="3" t="str">
        <f>IFERROR(__xludf.DUMMYFUNCTION("IF(ISBLANK($A17),, IF((ARRAYFORMULA(SUM(COUNTIFS(OccupancyAddresses,$A17,OccupancyUnits, $B17, 'Tenant Occupancy'!PC$5:PC23,{""&gt;0"",""Occupied"",""Late""}))))&gt;1,""Multiple Bookings"", IF(SUMIFS( 'Tenant Occupancy'!PC$5:PC23,OccupancyUnits,$B17,OccupancyAd"&amp;"dresses,$A17)&gt;0,SUMIFS('Tenant Occupancy'!PC$5:PC23,OccupancyUnits,$B17,OccupancyAddresses,$A17),IFERROR(VLOOKUP($A17&amp;"" ""&amp;$B17, FILTER(ARRAYFORMULA({OccupancyAddresses&amp;"" ""&amp; OccupancyUnits,'Tenant Occupancy'!PC$5:PC23}),INDEX(ARRAYFORMULA({OccupancyAdd"&amp;"resses&amp;"" ""&amp; OccupancyUnits,'Tenant Occupancy'!PC$5:PC23}),0,2)&lt;&gt;""""),2,FALSE),IF(PB14=TODAY(),""Today"",)))))"),"")</f>
        <v/>
      </c>
      <c r="PC17" s="3" t="str">
        <f>IFERROR(__xludf.DUMMYFUNCTION("IF(ISBLANK($A17),, IF((ARRAYFORMULA(SUM(COUNTIFS(OccupancyAddresses,$A17,OccupancyUnits, $B17, 'Tenant Occupancy'!PD$5:PD23,{""&gt;0"",""Occupied"",""Late""}))))&gt;1,""Multiple Bookings"", IF(SUMIFS( 'Tenant Occupancy'!PD$5:PD23,OccupancyUnits,$B17,OccupancyAd"&amp;"dresses,$A17)&gt;0,SUMIFS('Tenant Occupancy'!PD$5:PD23,OccupancyUnits,$B17,OccupancyAddresses,$A17),IFERROR(VLOOKUP($A17&amp;"" ""&amp;$B17, FILTER(ARRAYFORMULA({OccupancyAddresses&amp;"" ""&amp; OccupancyUnits,'Tenant Occupancy'!PD$5:PD23}),INDEX(ARRAYFORMULA({OccupancyAdd"&amp;"resses&amp;"" ""&amp; OccupancyUnits,'Tenant Occupancy'!PD$5:PD23}),0,2)&lt;&gt;""""),2,FALSE),IF(PC14=TODAY(),""Today"",)))))"),"")</f>
        <v/>
      </c>
      <c r="PD17" s="3" t="str">
        <f>IFERROR(__xludf.DUMMYFUNCTION("IF(ISBLANK($A17),, IF((ARRAYFORMULA(SUM(COUNTIFS(OccupancyAddresses,$A17,OccupancyUnits, $B17, 'Tenant Occupancy'!PE$5:PE23,{""&gt;0"",""Occupied"",""Late""}))))&gt;1,""Multiple Bookings"", IF(SUMIFS( 'Tenant Occupancy'!PE$5:PE23,OccupancyUnits,$B17,OccupancyAd"&amp;"dresses,$A17)&gt;0,SUMIFS('Tenant Occupancy'!PE$5:PE23,OccupancyUnits,$B17,OccupancyAddresses,$A17),IFERROR(VLOOKUP($A17&amp;"" ""&amp;$B17, FILTER(ARRAYFORMULA({OccupancyAddresses&amp;"" ""&amp; OccupancyUnits,'Tenant Occupancy'!PE$5:PE23}),INDEX(ARRAYFORMULA({OccupancyAdd"&amp;"resses&amp;"" ""&amp; OccupancyUnits,'Tenant Occupancy'!PE$5:PE23}),0,2)&lt;&gt;""""),2,FALSE),IF(PD14=TODAY(),""Today"",)))))"),"")</f>
        <v/>
      </c>
      <c r="PE17" s="3" t="str">
        <f>IFERROR(__xludf.DUMMYFUNCTION("IF(ISBLANK($A17),, IF((ARRAYFORMULA(SUM(COUNTIFS(OccupancyAddresses,$A17,OccupancyUnits, $B17, 'Tenant Occupancy'!PF$5:PF23,{""&gt;0"",""Occupied"",""Late""}))))&gt;1,""Multiple Bookings"", IF(SUMIFS( 'Tenant Occupancy'!PF$5:PF23,OccupancyUnits,$B17,OccupancyAd"&amp;"dresses,$A17)&gt;0,SUMIFS('Tenant Occupancy'!PF$5:PF23,OccupancyUnits,$B17,OccupancyAddresses,$A17),IFERROR(VLOOKUP($A17&amp;"" ""&amp;$B17, FILTER(ARRAYFORMULA({OccupancyAddresses&amp;"" ""&amp; OccupancyUnits,'Tenant Occupancy'!PF$5:PF23}),INDEX(ARRAYFORMULA({OccupancyAdd"&amp;"resses&amp;"" ""&amp; OccupancyUnits,'Tenant Occupancy'!PF$5:PF23}),0,2)&lt;&gt;""""),2,FALSE),IF(PE14=TODAY(),""Today"",)))))"),"")</f>
        <v/>
      </c>
      <c r="PF17" s="3" t="str">
        <f>IFERROR(__xludf.DUMMYFUNCTION("IF(ISBLANK($A17),, IF((ARRAYFORMULA(SUM(COUNTIFS(OccupancyAddresses,$A17,OccupancyUnits, $B17, 'Tenant Occupancy'!PG$5:PG23,{""&gt;0"",""Occupied"",""Late""}))))&gt;1,""Multiple Bookings"", IF(SUMIFS( 'Tenant Occupancy'!PG$5:PG23,OccupancyUnits,$B17,OccupancyAd"&amp;"dresses,$A17)&gt;0,SUMIFS('Tenant Occupancy'!PG$5:PG23,OccupancyUnits,$B17,OccupancyAddresses,$A17),IFERROR(VLOOKUP($A17&amp;"" ""&amp;$B17, FILTER(ARRAYFORMULA({OccupancyAddresses&amp;"" ""&amp; OccupancyUnits,'Tenant Occupancy'!PG$5:PG23}),INDEX(ARRAYFORMULA({OccupancyAdd"&amp;"resses&amp;"" ""&amp; OccupancyUnits,'Tenant Occupancy'!PG$5:PG23}),0,2)&lt;&gt;""""),2,FALSE),IF(PF14=TODAY(),""Today"",)))))"),"")</f>
        <v/>
      </c>
      <c r="PG17" s="3" t="str">
        <f>IFERROR(__xludf.DUMMYFUNCTION("IF(ISBLANK($A17),, IF((ARRAYFORMULA(SUM(COUNTIFS(OccupancyAddresses,$A17,OccupancyUnits, $B17, 'Tenant Occupancy'!PH$5:PH23,{""&gt;0"",""Occupied"",""Late""}))))&gt;1,""Multiple Bookings"", IF(SUMIFS( 'Tenant Occupancy'!PH$5:PH23,OccupancyUnits,$B17,OccupancyAd"&amp;"dresses,$A17)&gt;0,SUMIFS('Tenant Occupancy'!PH$5:PH23,OccupancyUnits,$B17,OccupancyAddresses,$A17),IFERROR(VLOOKUP($A17&amp;"" ""&amp;$B17, FILTER(ARRAYFORMULA({OccupancyAddresses&amp;"" ""&amp; OccupancyUnits,'Tenant Occupancy'!PH$5:PH23}),INDEX(ARRAYFORMULA({OccupancyAdd"&amp;"resses&amp;"" ""&amp; OccupancyUnits,'Tenant Occupancy'!PH$5:PH23}),0,2)&lt;&gt;""""),2,FALSE),IF(PG14=TODAY(),""Today"",)))))"),"")</f>
        <v/>
      </c>
      <c r="PH17" s="3" t="str">
        <f>IFERROR(__xludf.DUMMYFUNCTION("IF(ISBLANK($A17),, IF((ARRAYFORMULA(SUM(COUNTIFS(OccupancyAddresses,$A17,OccupancyUnits, $B17, 'Tenant Occupancy'!PI$5:PI23,{""&gt;0"",""Occupied"",""Late""}))))&gt;1,""Multiple Bookings"", IF(SUMIFS( 'Tenant Occupancy'!PI$5:PI23,OccupancyUnits,$B17,OccupancyAd"&amp;"dresses,$A17)&gt;0,SUMIFS('Tenant Occupancy'!PI$5:PI23,OccupancyUnits,$B17,OccupancyAddresses,$A17),IFERROR(VLOOKUP($A17&amp;"" ""&amp;$B17, FILTER(ARRAYFORMULA({OccupancyAddresses&amp;"" ""&amp; OccupancyUnits,'Tenant Occupancy'!PI$5:PI23}),INDEX(ARRAYFORMULA({OccupancyAdd"&amp;"resses&amp;"" ""&amp; OccupancyUnits,'Tenant Occupancy'!PI$5:PI23}),0,2)&lt;&gt;""""),2,FALSE),IF(PH14=TODAY(),""Today"",)))))"),"")</f>
        <v/>
      </c>
      <c r="PI17" s="3" t="str">
        <f>IFERROR(__xludf.DUMMYFUNCTION("IF(ISBLANK($A17),, IF((ARRAYFORMULA(SUM(COUNTIFS(OccupancyAddresses,$A17,OccupancyUnits, $B17, 'Tenant Occupancy'!PJ$5:PJ23,{""&gt;0"",""Occupied"",""Late""}))))&gt;1,""Multiple Bookings"", IF(SUMIFS( 'Tenant Occupancy'!PJ$5:PJ23,OccupancyUnits,$B17,OccupancyAd"&amp;"dresses,$A17)&gt;0,SUMIFS('Tenant Occupancy'!PJ$5:PJ23,OccupancyUnits,$B17,OccupancyAddresses,$A17),IFERROR(VLOOKUP($A17&amp;"" ""&amp;$B17, FILTER(ARRAYFORMULA({OccupancyAddresses&amp;"" ""&amp; OccupancyUnits,'Tenant Occupancy'!PJ$5:PJ23}),INDEX(ARRAYFORMULA({OccupancyAdd"&amp;"resses&amp;"" ""&amp; OccupancyUnits,'Tenant Occupancy'!PJ$5:PJ23}),0,2)&lt;&gt;""""),2,FALSE),IF(PI14=TODAY(),""Today"",)))))"),"")</f>
        <v/>
      </c>
      <c r="PJ17" s="3" t="str">
        <f>IFERROR(__xludf.DUMMYFUNCTION("IF(ISBLANK($A17),, IF((ARRAYFORMULA(SUM(COUNTIFS(OccupancyAddresses,$A17,OccupancyUnits, $B17, 'Tenant Occupancy'!PK$5:PK23,{""&gt;0"",""Occupied"",""Late""}))))&gt;1,""Multiple Bookings"", IF(SUMIFS( 'Tenant Occupancy'!PK$5:PK23,OccupancyUnits,$B17,OccupancyAd"&amp;"dresses,$A17)&gt;0,SUMIFS('Tenant Occupancy'!PK$5:PK23,OccupancyUnits,$B17,OccupancyAddresses,$A17),IFERROR(VLOOKUP($A17&amp;"" ""&amp;$B17, FILTER(ARRAYFORMULA({OccupancyAddresses&amp;"" ""&amp; OccupancyUnits,'Tenant Occupancy'!PK$5:PK23}),INDEX(ARRAYFORMULA({OccupancyAdd"&amp;"resses&amp;"" ""&amp; OccupancyUnits,'Tenant Occupancy'!PK$5:PK23}),0,2)&lt;&gt;""""),2,FALSE),IF(PJ14=TODAY(),""Today"",)))))"),"")</f>
        <v/>
      </c>
      <c r="PK17" s="3" t="str">
        <f>IFERROR(__xludf.DUMMYFUNCTION("IF(ISBLANK($A17),, IF((ARRAYFORMULA(SUM(COUNTIFS(OccupancyAddresses,$A17,OccupancyUnits, $B17, 'Tenant Occupancy'!PL$5:PL23,{""&gt;0"",""Occupied"",""Late""}))))&gt;1,""Multiple Bookings"", IF(SUMIFS( 'Tenant Occupancy'!PL$5:PL23,OccupancyUnits,$B17,OccupancyAd"&amp;"dresses,$A17)&gt;0,SUMIFS('Tenant Occupancy'!PL$5:PL23,OccupancyUnits,$B17,OccupancyAddresses,$A17),IFERROR(VLOOKUP($A17&amp;"" ""&amp;$B17, FILTER(ARRAYFORMULA({OccupancyAddresses&amp;"" ""&amp; OccupancyUnits,'Tenant Occupancy'!PL$5:PL23}),INDEX(ARRAYFORMULA({OccupancyAdd"&amp;"resses&amp;"" ""&amp; OccupancyUnits,'Tenant Occupancy'!PL$5:PL23}),0,2)&lt;&gt;""""),2,FALSE),IF(PK14=TODAY(),""Today"",)))))"),"")</f>
        <v/>
      </c>
      <c r="PL17" s="3" t="str">
        <f>IFERROR(__xludf.DUMMYFUNCTION("IF(ISBLANK($A17),, IF((ARRAYFORMULA(SUM(COUNTIFS(OccupancyAddresses,$A17,OccupancyUnits, $B17, 'Tenant Occupancy'!PM$5:PM23,{""&gt;0"",""Occupied"",""Late""}))))&gt;1,""Multiple Bookings"", IF(SUMIFS( 'Tenant Occupancy'!PM$5:PM23,OccupancyUnits,$B17,OccupancyAd"&amp;"dresses,$A17)&gt;0,SUMIFS('Tenant Occupancy'!PM$5:PM23,OccupancyUnits,$B17,OccupancyAddresses,$A17),IFERROR(VLOOKUP($A17&amp;"" ""&amp;$B17, FILTER(ARRAYFORMULA({OccupancyAddresses&amp;"" ""&amp; OccupancyUnits,'Tenant Occupancy'!PM$5:PM23}),INDEX(ARRAYFORMULA({OccupancyAdd"&amp;"resses&amp;"" ""&amp; OccupancyUnits,'Tenant Occupancy'!PM$5:PM23}),0,2)&lt;&gt;""""),2,FALSE),IF(PL14=TODAY(),""Today"",)))))"),"")</f>
        <v/>
      </c>
      <c r="PM17" s="3" t="str">
        <f>IFERROR(__xludf.DUMMYFUNCTION("IF(ISBLANK($A17),, IF((ARRAYFORMULA(SUM(COUNTIFS(OccupancyAddresses,$A17,OccupancyUnits, $B17, 'Tenant Occupancy'!PN$5:PN23,{""&gt;0"",""Occupied"",""Late""}))))&gt;1,""Multiple Bookings"", IF(SUMIFS( 'Tenant Occupancy'!PN$5:PN23,OccupancyUnits,$B17,OccupancyAd"&amp;"dresses,$A17)&gt;0,SUMIFS('Tenant Occupancy'!PN$5:PN23,OccupancyUnits,$B17,OccupancyAddresses,$A17),IFERROR(VLOOKUP($A17&amp;"" ""&amp;$B17, FILTER(ARRAYFORMULA({OccupancyAddresses&amp;"" ""&amp; OccupancyUnits,'Tenant Occupancy'!PN$5:PN23}),INDEX(ARRAYFORMULA({OccupancyAdd"&amp;"resses&amp;"" ""&amp; OccupancyUnits,'Tenant Occupancy'!PN$5:PN23}),0,2)&lt;&gt;""""),2,FALSE),IF(PM14=TODAY(),""Today"",)))))"),"")</f>
        <v/>
      </c>
      <c r="PN17" s="3" t="str">
        <f>IFERROR(__xludf.DUMMYFUNCTION("IF(ISBLANK($A17),, IF((ARRAYFORMULA(SUM(COUNTIFS(OccupancyAddresses,$A17,OccupancyUnits, $B17, 'Tenant Occupancy'!PO$5:PO23,{""&gt;0"",""Occupied"",""Late""}))))&gt;1,""Multiple Bookings"", IF(SUMIFS( 'Tenant Occupancy'!PO$5:PO23,OccupancyUnits,$B17,OccupancyAd"&amp;"dresses,$A17)&gt;0,SUMIFS('Tenant Occupancy'!PO$5:PO23,OccupancyUnits,$B17,OccupancyAddresses,$A17),IFERROR(VLOOKUP($A17&amp;"" ""&amp;$B17, FILTER(ARRAYFORMULA({OccupancyAddresses&amp;"" ""&amp; OccupancyUnits,'Tenant Occupancy'!PO$5:PO23}),INDEX(ARRAYFORMULA({OccupancyAdd"&amp;"resses&amp;"" ""&amp; OccupancyUnits,'Tenant Occupancy'!PO$5:PO23}),0,2)&lt;&gt;""""),2,FALSE),IF(PN14=TODAY(),""Today"",)))))"),"")</f>
        <v/>
      </c>
      <c r="PO17" s="3" t="str">
        <f>IFERROR(__xludf.DUMMYFUNCTION("IF(ISBLANK($A17),, IF((ARRAYFORMULA(SUM(COUNTIFS(OccupancyAddresses,$A17,OccupancyUnits, $B17, 'Tenant Occupancy'!PP$5:PP23,{""&gt;0"",""Occupied"",""Late""}))))&gt;1,""Multiple Bookings"", IF(SUMIFS( 'Tenant Occupancy'!PP$5:PP23,OccupancyUnits,$B17,OccupancyAd"&amp;"dresses,$A17)&gt;0,SUMIFS('Tenant Occupancy'!PP$5:PP23,OccupancyUnits,$B17,OccupancyAddresses,$A17),IFERROR(VLOOKUP($A17&amp;"" ""&amp;$B17, FILTER(ARRAYFORMULA({OccupancyAddresses&amp;"" ""&amp; OccupancyUnits,'Tenant Occupancy'!PP$5:PP23}),INDEX(ARRAYFORMULA({OccupancyAdd"&amp;"resses&amp;"" ""&amp; OccupancyUnits,'Tenant Occupancy'!PP$5:PP23}),0,2)&lt;&gt;""""),2,FALSE),IF(PO14=TODAY(),""Today"",)))))"),"")</f>
        <v/>
      </c>
      <c r="PP17" s="3" t="str">
        <f>IFERROR(__xludf.DUMMYFUNCTION("IF(ISBLANK($A17),, IF((ARRAYFORMULA(SUM(COUNTIFS(OccupancyAddresses,$A17,OccupancyUnits, $B17, 'Tenant Occupancy'!PQ$5:PQ23,{""&gt;0"",""Occupied"",""Late""}))))&gt;1,""Multiple Bookings"", IF(SUMIFS( 'Tenant Occupancy'!PQ$5:PQ23,OccupancyUnits,$B17,OccupancyAd"&amp;"dresses,$A17)&gt;0,SUMIFS('Tenant Occupancy'!PQ$5:PQ23,OccupancyUnits,$B17,OccupancyAddresses,$A17),IFERROR(VLOOKUP($A17&amp;"" ""&amp;$B17, FILTER(ARRAYFORMULA({OccupancyAddresses&amp;"" ""&amp; OccupancyUnits,'Tenant Occupancy'!PQ$5:PQ23}),INDEX(ARRAYFORMULA({OccupancyAdd"&amp;"resses&amp;"" ""&amp; OccupancyUnits,'Tenant Occupancy'!PQ$5:PQ23}),0,2)&lt;&gt;""""),2,FALSE),IF(PP14=TODAY(),""Today"",)))))"),"")</f>
        <v/>
      </c>
      <c r="PQ17" s="3" t="str">
        <f>IFERROR(__xludf.DUMMYFUNCTION("IF(ISBLANK($A17),, IF((ARRAYFORMULA(SUM(COUNTIFS(OccupancyAddresses,$A17,OccupancyUnits, $B17, 'Tenant Occupancy'!PR$5:PR23,{""&gt;0"",""Occupied"",""Late""}))))&gt;1,""Multiple Bookings"", IF(SUMIFS( 'Tenant Occupancy'!PR$5:PR23,OccupancyUnits,$B17,OccupancyAd"&amp;"dresses,$A17)&gt;0,SUMIFS('Tenant Occupancy'!PR$5:PR23,OccupancyUnits,$B17,OccupancyAddresses,$A17),IFERROR(VLOOKUP($A17&amp;"" ""&amp;$B17, FILTER(ARRAYFORMULA({OccupancyAddresses&amp;"" ""&amp; OccupancyUnits,'Tenant Occupancy'!PR$5:PR23}),INDEX(ARRAYFORMULA({OccupancyAdd"&amp;"resses&amp;"" ""&amp; OccupancyUnits,'Tenant Occupancy'!PR$5:PR23}),0,2)&lt;&gt;""""),2,FALSE),IF(PQ14=TODAY(),""Today"",)))))"),"")</f>
        <v/>
      </c>
      <c r="PR17" s="3" t="str">
        <f>IFERROR(__xludf.DUMMYFUNCTION("IF(ISBLANK($A17),, IF((ARRAYFORMULA(SUM(COUNTIFS(OccupancyAddresses,$A17,OccupancyUnits, $B17, 'Tenant Occupancy'!PS$5:PS23,{""&gt;0"",""Occupied"",""Late""}))))&gt;1,""Multiple Bookings"", IF(SUMIFS( 'Tenant Occupancy'!PS$5:PS23,OccupancyUnits,$B17,OccupancyAd"&amp;"dresses,$A17)&gt;0,SUMIFS('Tenant Occupancy'!PS$5:PS23,OccupancyUnits,$B17,OccupancyAddresses,$A17),IFERROR(VLOOKUP($A17&amp;"" ""&amp;$B17, FILTER(ARRAYFORMULA({OccupancyAddresses&amp;"" ""&amp; OccupancyUnits,'Tenant Occupancy'!PS$5:PS23}),INDEX(ARRAYFORMULA({OccupancyAdd"&amp;"resses&amp;"" ""&amp; OccupancyUnits,'Tenant Occupancy'!PS$5:PS23}),0,2)&lt;&gt;""""),2,FALSE),IF(PR14=TODAY(),""Today"",)))))"),"")</f>
        <v/>
      </c>
      <c r="PS17" s="3" t="str">
        <f>IFERROR(__xludf.DUMMYFUNCTION("IF(ISBLANK($A17),, IF((ARRAYFORMULA(SUM(COUNTIFS(OccupancyAddresses,$A17,OccupancyUnits, $B17, 'Tenant Occupancy'!PT$5:PT23,{""&gt;0"",""Occupied"",""Late""}))))&gt;1,""Multiple Bookings"", IF(SUMIFS( 'Tenant Occupancy'!PT$5:PT23,OccupancyUnits,$B17,OccupancyAd"&amp;"dresses,$A17)&gt;0,SUMIFS('Tenant Occupancy'!PT$5:PT23,OccupancyUnits,$B17,OccupancyAddresses,$A17),IFERROR(VLOOKUP($A17&amp;"" ""&amp;$B17, FILTER(ARRAYFORMULA({OccupancyAddresses&amp;"" ""&amp; OccupancyUnits,'Tenant Occupancy'!PT$5:PT23}),INDEX(ARRAYFORMULA({OccupancyAdd"&amp;"resses&amp;"" ""&amp; OccupancyUnits,'Tenant Occupancy'!PT$5:PT23}),0,2)&lt;&gt;""""),2,FALSE),IF(PS14=TODAY(),""Today"",)))))"),"")</f>
        <v/>
      </c>
      <c r="PT17" s="3" t="str">
        <f>IFERROR(__xludf.DUMMYFUNCTION("IF(ISBLANK($A17),, IF((ARRAYFORMULA(SUM(COUNTIFS(OccupancyAddresses,$A17,OccupancyUnits, $B17, 'Tenant Occupancy'!PU$5:PU23,{""&gt;0"",""Occupied"",""Late""}))))&gt;1,""Multiple Bookings"", IF(SUMIFS( 'Tenant Occupancy'!PU$5:PU23,OccupancyUnits,$B17,OccupancyAd"&amp;"dresses,$A17)&gt;0,SUMIFS('Tenant Occupancy'!PU$5:PU23,OccupancyUnits,$B17,OccupancyAddresses,$A17),IFERROR(VLOOKUP($A17&amp;"" ""&amp;$B17, FILTER(ARRAYFORMULA({OccupancyAddresses&amp;"" ""&amp; OccupancyUnits,'Tenant Occupancy'!PU$5:PU23}),INDEX(ARRAYFORMULA({OccupancyAdd"&amp;"resses&amp;"" ""&amp; OccupancyUnits,'Tenant Occupancy'!PU$5:PU23}),0,2)&lt;&gt;""""),2,FALSE),IF(PT14=TODAY(),""Today"",)))))"),"")</f>
        <v/>
      </c>
      <c r="PU17" s="3" t="str">
        <f>IFERROR(__xludf.DUMMYFUNCTION("IF(ISBLANK($A17),, IF((ARRAYFORMULA(SUM(COUNTIFS(OccupancyAddresses,$A17,OccupancyUnits, $B17, 'Tenant Occupancy'!PV$5:PV23,{""&gt;0"",""Occupied"",""Late""}))))&gt;1,""Multiple Bookings"", IF(SUMIFS( 'Tenant Occupancy'!PV$5:PV23,OccupancyUnits,$B17,OccupancyAd"&amp;"dresses,$A17)&gt;0,SUMIFS('Tenant Occupancy'!PV$5:PV23,OccupancyUnits,$B17,OccupancyAddresses,$A17),IFERROR(VLOOKUP($A17&amp;"" ""&amp;$B17, FILTER(ARRAYFORMULA({OccupancyAddresses&amp;"" ""&amp; OccupancyUnits,'Tenant Occupancy'!PV$5:PV23}),INDEX(ARRAYFORMULA({OccupancyAdd"&amp;"resses&amp;"" ""&amp; OccupancyUnits,'Tenant Occupancy'!PV$5:PV23}),0,2)&lt;&gt;""""),2,FALSE),IF(PU14=TODAY(),""Today"",)))))"),"")</f>
        <v/>
      </c>
      <c r="PV17" s="3" t="str">
        <f>IFERROR(__xludf.DUMMYFUNCTION("IF(ISBLANK($A17),, IF((ARRAYFORMULA(SUM(COUNTIFS(OccupancyAddresses,$A17,OccupancyUnits, $B17, 'Tenant Occupancy'!PW$5:PW23,{""&gt;0"",""Occupied"",""Late""}))))&gt;1,""Multiple Bookings"", IF(SUMIFS( 'Tenant Occupancy'!PW$5:PW23,OccupancyUnits,$B17,OccupancyAd"&amp;"dresses,$A17)&gt;0,SUMIFS('Tenant Occupancy'!PW$5:PW23,OccupancyUnits,$B17,OccupancyAddresses,$A17),IFERROR(VLOOKUP($A17&amp;"" ""&amp;$B17, FILTER(ARRAYFORMULA({OccupancyAddresses&amp;"" ""&amp; OccupancyUnits,'Tenant Occupancy'!PW$5:PW23}),INDEX(ARRAYFORMULA({OccupancyAdd"&amp;"resses&amp;"" ""&amp; OccupancyUnits,'Tenant Occupancy'!PW$5:PW23}),0,2)&lt;&gt;""""),2,FALSE),IF(PV14=TODAY(),""Today"",)))))"),"")</f>
        <v/>
      </c>
      <c r="PW17" s="3" t="str">
        <f>IFERROR(__xludf.DUMMYFUNCTION("IF(ISBLANK($A17),, IF((ARRAYFORMULA(SUM(COUNTIFS(OccupancyAddresses,$A17,OccupancyUnits, $B17, 'Tenant Occupancy'!PX$5:PX23,{""&gt;0"",""Occupied"",""Late""}))))&gt;1,""Multiple Bookings"", IF(SUMIFS( 'Tenant Occupancy'!PX$5:PX23,OccupancyUnits,$B17,OccupancyAd"&amp;"dresses,$A17)&gt;0,SUMIFS('Tenant Occupancy'!PX$5:PX23,OccupancyUnits,$B17,OccupancyAddresses,$A17),IFERROR(VLOOKUP($A17&amp;"" ""&amp;$B17, FILTER(ARRAYFORMULA({OccupancyAddresses&amp;"" ""&amp; OccupancyUnits,'Tenant Occupancy'!PX$5:PX23}),INDEX(ARRAYFORMULA({OccupancyAdd"&amp;"resses&amp;"" ""&amp; OccupancyUnits,'Tenant Occupancy'!PX$5:PX23}),0,2)&lt;&gt;""""),2,FALSE),IF(PW14=TODAY(),""Today"",)))))"),"")</f>
        <v/>
      </c>
      <c r="PX17" s="3" t="str">
        <f>IFERROR(__xludf.DUMMYFUNCTION("IF(ISBLANK($A17),, IF((ARRAYFORMULA(SUM(COUNTIFS(OccupancyAddresses,$A17,OccupancyUnits, $B17, 'Tenant Occupancy'!PY$5:PY23,{""&gt;0"",""Occupied"",""Late""}))))&gt;1,""Multiple Bookings"", IF(SUMIFS( 'Tenant Occupancy'!PY$5:PY23,OccupancyUnits,$B17,OccupancyAd"&amp;"dresses,$A17)&gt;0,SUMIFS('Tenant Occupancy'!PY$5:PY23,OccupancyUnits,$B17,OccupancyAddresses,$A17),IFERROR(VLOOKUP($A17&amp;"" ""&amp;$B17, FILTER(ARRAYFORMULA({OccupancyAddresses&amp;"" ""&amp; OccupancyUnits,'Tenant Occupancy'!PY$5:PY23}),INDEX(ARRAYFORMULA({OccupancyAdd"&amp;"resses&amp;"" ""&amp; OccupancyUnits,'Tenant Occupancy'!PY$5:PY23}),0,2)&lt;&gt;""""),2,FALSE),IF(PX14=TODAY(),""Today"",)))))"),"")</f>
        <v/>
      </c>
      <c r="PY17" s="3" t="str">
        <f>IFERROR(__xludf.DUMMYFUNCTION("IF(ISBLANK($A17),, IF((ARRAYFORMULA(SUM(COUNTIFS(OccupancyAddresses,$A17,OccupancyUnits, $B17, 'Tenant Occupancy'!PZ$5:PZ23,{""&gt;0"",""Occupied"",""Late""}))))&gt;1,""Multiple Bookings"", IF(SUMIFS( 'Tenant Occupancy'!PZ$5:PZ23,OccupancyUnits,$B17,OccupancyAd"&amp;"dresses,$A17)&gt;0,SUMIFS('Tenant Occupancy'!PZ$5:PZ23,OccupancyUnits,$B17,OccupancyAddresses,$A17),IFERROR(VLOOKUP($A17&amp;"" ""&amp;$B17, FILTER(ARRAYFORMULA({OccupancyAddresses&amp;"" ""&amp; OccupancyUnits,'Tenant Occupancy'!PZ$5:PZ23}),INDEX(ARRAYFORMULA({OccupancyAdd"&amp;"resses&amp;"" ""&amp; OccupancyUnits,'Tenant Occupancy'!PZ$5:PZ23}),0,2)&lt;&gt;""""),2,FALSE),IF(PY14=TODAY(),""Today"",)))))"),"")</f>
        <v/>
      </c>
      <c r="PZ17" s="3" t="str">
        <f>IFERROR(__xludf.DUMMYFUNCTION("IF(ISBLANK($A17),, IF((ARRAYFORMULA(SUM(COUNTIFS(OccupancyAddresses,$A17,OccupancyUnits, $B17, 'Tenant Occupancy'!QA$5:QA23,{""&gt;0"",""Occupied"",""Late""}))))&gt;1,""Multiple Bookings"", IF(SUMIFS( 'Tenant Occupancy'!QA$5:QA23,OccupancyUnits,$B17,OccupancyAd"&amp;"dresses,$A17)&gt;0,SUMIFS('Tenant Occupancy'!QA$5:QA23,OccupancyUnits,$B17,OccupancyAddresses,$A17),IFERROR(VLOOKUP($A17&amp;"" ""&amp;$B17, FILTER(ARRAYFORMULA({OccupancyAddresses&amp;"" ""&amp; OccupancyUnits,'Tenant Occupancy'!QA$5:QA23}),INDEX(ARRAYFORMULA({OccupancyAdd"&amp;"resses&amp;"" ""&amp; OccupancyUnits,'Tenant Occupancy'!QA$5:QA23}),0,2)&lt;&gt;""""),2,FALSE),IF(PZ14=TODAY(),""Today"",)))))"),"")</f>
        <v/>
      </c>
      <c r="QA17" s="3" t="str">
        <f>IFERROR(__xludf.DUMMYFUNCTION("IF(ISBLANK($A17),, IF((ARRAYFORMULA(SUM(COUNTIFS(OccupancyAddresses,$A17,OccupancyUnits, $B17, 'Tenant Occupancy'!QB$5:QB23,{""&gt;0"",""Occupied"",""Late""}))))&gt;1,""Multiple Bookings"", IF(SUMIFS( 'Tenant Occupancy'!QB$5:QB23,OccupancyUnits,$B17,OccupancyAd"&amp;"dresses,$A17)&gt;0,SUMIFS('Tenant Occupancy'!QB$5:QB23,OccupancyUnits,$B17,OccupancyAddresses,$A17),IFERROR(VLOOKUP($A17&amp;"" ""&amp;$B17, FILTER(ARRAYFORMULA({OccupancyAddresses&amp;"" ""&amp; OccupancyUnits,'Tenant Occupancy'!QB$5:QB23}),INDEX(ARRAYFORMULA({OccupancyAdd"&amp;"resses&amp;"" ""&amp; OccupancyUnits,'Tenant Occupancy'!QB$5:QB23}),0,2)&lt;&gt;""""),2,FALSE),IF(QA14=TODAY(),""Today"",)))))"),"")</f>
        <v/>
      </c>
      <c r="QB17" s="3" t="str">
        <f>IFERROR(__xludf.DUMMYFUNCTION("IF(ISBLANK($A17),, IF((ARRAYFORMULA(SUM(COUNTIFS(OccupancyAddresses,$A17,OccupancyUnits, $B17, 'Tenant Occupancy'!QC$5:QC23,{""&gt;0"",""Occupied"",""Late""}))))&gt;1,""Multiple Bookings"", IF(SUMIFS( 'Tenant Occupancy'!QC$5:QC23,OccupancyUnits,$B17,OccupancyAd"&amp;"dresses,$A17)&gt;0,SUMIFS('Tenant Occupancy'!QC$5:QC23,OccupancyUnits,$B17,OccupancyAddresses,$A17),IFERROR(VLOOKUP($A17&amp;"" ""&amp;$B17, FILTER(ARRAYFORMULA({OccupancyAddresses&amp;"" ""&amp; OccupancyUnits,'Tenant Occupancy'!QC$5:QC23}),INDEX(ARRAYFORMULA({OccupancyAdd"&amp;"resses&amp;"" ""&amp; OccupancyUnits,'Tenant Occupancy'!QC$5:QC23}),0,2)&lt;&gt;""""),2,FALSE),IF(QB14=TODAY(),""Today"",)))))"),"")</f>
        <v/>
      </c>
      <c r="QC17" s="3" t="str">
        <f>IFERROR(__xludf.DUMMYFUNCTION("IF(ISBLANK($A17),, IF((ARRAYFORMULA(SUM(COUNTIFS(OccupancyAddresses,$A17,OccupancyUnits, $B17, 'Tenant Occupancy'!QD$5:QD23,{""&gt;0"",""Occupied"",""Late""}))))&gt;1,""Multiple Bookings"", IF(SUMIFS( 'Tenant Occupancy'!QD$5:QD23,OccupancyUnits,$B17,OccupancyAd"&amp;"dresses,$A17)&gt;0,SUMIFS('Tenant Occupancy'!QD$5:QD23,OccupancyUnits,$B17,OccupancyAddresses,$A17),IFERROR(VLOOKUP($A17&amp;"" ""&amp;$B17, FILTER(ARRAYFORMULA({OccupancyAddresses&amp;"" ""&amp; OccupancyUnits,'Tenant Occupancy'!QD$5:QD23}),INDEX(ARRAYFORMULA({OccupancyAdd"&amp;"resses&amp;"" ""&amp; OccupancyUnits,'Tenant Occupancy'!QD$5:QD23}),0,2)&lt;&gt;""""),2,FALSE),IF(QC14=TODAY(),""Today"",)))))"),"")</f>
        <v/>
      </c>
      <c r="QD17" s="3" t="str">
        <f>IFERROR(__xludf.DUMMYFUNCTION("IF(ISBLANK($A17),, IF((ARRAYFORMULA(SUM(COUNTIFS(OccupancyAddresses,$A17,OccupancyUnits, $B17, 'Tenant Occupancy'!QE$5:QE23,{""&gt;0"",""Occupied"",""Late""}))))&gt;1,""Multiple Bookings"", IF(SUMIFS( 'Tenant Occupancy'!QE$5:QE23,OccupancyUnits,$B17,OccupancyAd"&amp;"dresses,$A17)&gt;0,SUMIFS('Tenant Occupancy'!QE$5:QE23,OccupancyUnits,$B17,OccupancyAddresses,$A17),IFERROR(VLOOKUP($A17&amp;"" ""&amp;$B17, FILTER(ARRAYFORMULA({OccupancyAddresses&amp;"" ""&amp; OccupancyUnits,'Tenant Occupancy'!QE$5:QE23}),INDEX(ARRAYFORMULA({OccupancyAdd"&amp;"resses&amp;"" ""&amp; OccupancyUnits,'Tenant Occupancy'!QE$5:QE23}),0,2)&lt;&gt;""""),2,FALSE),IF(QD14=TODAY(),""Today"",)))))"),"")</f>
        <v/>
      </c>
      <c r="QE17" s="3" t="str">
        <f>IFERROR(__xludf.DUMMYFUNCTION("IF(ISBLANK($A17),, IF((ARRAYFORMULA(SUM(COUNTIFS(OccupancyAddresses,$A17,OccupancyUnits, $B17, 'Tenant Occupancy'!QF$5:QF23,{""&gt;0"",""Occupied"",""Late""}))))&gt;1,""Multiple Bookings"", IF(SUMIFS( 'Tenant Occupancy'!QF$5:QF23,OccupancyUnits,$B17,OccupancyAd"&amp;"dresses,$A17)&gt;0,SUMIFS('Tenant Occupancy'!QF$5:QF23,OccupancyUnits,$B17,OccupancyAddresses,$A17),IFERROR(VLOOKUP($A17&amp;"" ""&amp;$B17, FILTER(ARRAYFORMULA({OccupancyAddresses&amp;"" ""&amp; OccupancyUnits,'Tenant Occupancy'!QF$5:QF23}),INDEX(ARRAYFORMULA({OccupancyAdd"&amp;"resses&amp;"" ""&amp; OccupancyUnits,'Tenant Occupancy'!QF$5:QF23}),0,2)&lt;&gt;""""),2,FALSE),IF(QE14=TODAY(),""Today"",)))))"),"")</f>
        <v/>
      </c>
      <c r="QF17" s="3" t="str">
        <f>IFERROR(__xludf.DUMMYFUNCTION("IF(ISBLANK($A17),, IF((ARRAYFORMULA(SUM(COUNTIFS(OccupancyAddresses,$A17,OccupancyUnits, $B17, 'Tenant Occupancy'!QG$5:QG23,{""&gt;0"",""Occupied"",""Late""}))))&gt;1,""Multiple Bookings"", IF(SUMIFS( 'Tenant Occupancy'!QG$5:QG23,OccupancyUnits,$B17,OccupancyAd"&amp;"dresses,$A17)&gt;0,SUMIFS('Tenant Occupancy'!QG$5:QG23,OccupancyUnits,$B17,OccupancyAddresses,$A17),IFERROR(VLOOKUP($A17&amp;"" ""&amp;$B17, FILTER(ARRAYFORMULA({OccupancyAddresses&amp;"" ""&amp; OccupancyUnits,'Tenant Occupancy'!QG$5:QG23}),INDEX(ARRAYFORMULA({OccupancyAdd"&amp;"resses&amp;"" ""&amp; OccupancyUnits,'Tenant Occupancy'!QG$5:QG23}),0,2)&lt;&gt;""""),2,FALSE),IF(QF14=TODAY(),""Today"",)))))"),"")</f>
        <v/>
      </c>
      <c r="QG17" s="3" t="str">
        <f>IFERROR(__xludf.DUMMYFUNCTION("IF(ISBLANK($A17),, IF((ARRAYFORMULA(SUM(COUNTIFS(OccupancyAddresses,$A17,OccupancyUnits, $B17, 'Tenant Occupancy'!QH$5:QH23,{""&gt;0"",""Occupied"",""Late""}))))&gt;1,""Multiple Bookings"", IF(SUMIFS( 'Tenant Occupancy'!QH$5:QH23,OccupancyUnits,$B17,OccupancyAd"&amp;"dresses,$A17)&gt;0,SUMIFS('Tenant Occupancy'!QH$5:QH23,OccupancyUnits,$B17,OccupancyAddresses,$A17),IFERROR(VLOOKUP($A17&amp;"" ""&amp;$B17, FILTER(ARRAYFORMULA({OccupancyAddresses&amp;"" ""&amp; OccupancyUnits,'Tenant Occupancy'!QH$5:QH23}),INDEX(ARRAYFORMULA({OccupancyAdd"&amp;"resses&amp;"" ""&amp; OccupancyUnits,'Tenant Occupancy'!QH$5:QH23}),0,2)&lt;&gt;""""),2,FALSE),IF(QG14=TODAY(),""Today"",)))))"),"")</f>
        <v/>
      </c>
      <c r="QH17" s="3" t="str">
        <f>IFERROR(__xludf.DUMMYFUNCTION("IF(ISBLANK($A17),, IF((ARRAYFORMULA(SUM(COUNTIFS(OccupancyAddresses,$A17,OccupancyUnits, $B17, 'Tenant Occupancy'!QI$5:QI23,{""&gt;0"",""Occupied"",""Late""}))))&gt;1,""Multiple Bookings"", IF(SUMIFS( 'Tenant Occupancy'!QI$5:QI23,OccupancyUnits,$B17,OccupancyAd"&amp;"dresses,$A17)&gt;0,SUMIFS('Tenant Occupancy'!QI$5:QI23,OccupancyUnits,$B17,OccupancyAddresses,$A17),IFERROR(VLOOKUP($A17&amp;"" ""&amp;$B17, FILTER(ARRAYFORMULA({OccupancyAddresses&amp;"" ""&amp; OccupancyUnits,'Tenant Occupancy'!QI$5:QI23}),INDEX(ARRAYFORMULA({OccupancyAdd"&amp;"resses&amp;"" ""&amp; OccupancyUnits,'Tenant Occupancy'!QI$5:QI23}),0,2)&lt;&gt;""""),2,FALSE),IF(QH14=TODAY(),""Today"",)))))"),"")</f>
        <v/>
      </c>
      <c r="QI17" s="3" t="str">
        <f>IFERROR(__xludf.DUMMYFUNCTION("IF(ISBLANK($A17),, IF((ARRAYFORMULA(SUM(COUNTIFS(OccupancyAddresses,$A17,OccupancyUnits, $B17, 'Tenant Occupancy'!QJ$5:QJ23,{""&gt;0"",""Occupied"",""Late""}))))&gt;1,""Multiple Bookings"", IF(SUMIFS( 'Tenant Occupancy'!QJ$5:QJ23,OccupancyUnits,$B17,OccupancyAd"&amp;"dresses,$A17)&gt;0,SUMIFS('Tenant Occupancy'!QJ$5:QJ23,OccupancyUnits,$B17,OccupancyAddresses,$A17),IFERROR(VLOOKUP($A17&amp;"" ""&amp;$B17, FILTER(ARRAYFORMULA({OccupancyAddresses&amp;"" ""&amp; OccupancyUnits,'Tenant Occupancy'!QJ$5:QJ23}),INDEX(ARRAYFORMULA({OccupancyAdd"&amp;"resses&amp;"" ""&amp; OccupancyUnits,'Tenant Occupancy'!QJ$5:QJ23}),0,2)&lt;&gt;""""),2,FALSE),IF(QI14=TODAY(),""Today"",)))))"),"")</f>
        <v/>
      </c>
      <c r="QJ17" s="3" t="str">
        <f>IFERROR(__xludf.DUMMYFUNCTION("IF(ISBLANK($A17),, IF((ARRAYFORMULA(SUM(COUNTIFS(OccupancyAddresses,$A17,OccupancyUnits, $B17, 'Tenant Occupancy'!QK$5:QK23,{""&gt;0"",""Occupied"",""Late""}))))&gt;1,""Multiple Bookings"", IF(SUMIFS( 'Tenant Occupancy'!QK$5:QK23,OccupancyUnits,$B17,OccupancyAd"&amp;"dresses,$A17)&gt;0,SUMIFS('Tenant Occupancy'!QK$5:QK23,OccupancyUnits,$B17,OccupancyAddresses,$A17),IFERROR(VLOOKUP($A17&amp;"" ""&amp;$B17, FILTER(ARRAYFORMULA({OccupancyAddresses&amp;"" ""&amp; OccupancyUnits,'Tenant Occupancy'!QK$5:QK23}),INDEX(ARRAYFORMULA({OccupancyAdd"&amp;"resses&amp;"" ""&amp; OccupancyUnits,'Tenant Occupancy'!QK$5:QK23}),0,2)&lt;&gt;""""),2,FALSE),IF(QJ14=TODAY(),""Today"",)))))"),"")</f>
        <v/>
      </c>
      <c r="QK17" s="3" t="str">
        <f>IFERROR(__xludf.DUMMYFUNCTION("IF(ISBLANK($A17),, IF((ARRAYFORMULA(SUM(COUNTIFS(OccupancyAddresses,$A17,OccupancyUnits, $B17, 'Tenant Occupancy'!QL$5:QL23,{""&gt;0"",""Occupied"",""Late""}))))&gt;1,""Multiple Bookings"", IF(SUMIFS( 'Tenant Occupancy'!QL$5:QL23,OccupancyUnits,$B17,OccupancyAd"&amp;"dresses,$A17)&gt;0,SUMIFS('Tenant Occupancy'!QL$5:QL23,OccupancyUnits,$B17,OccupancyAddresses,$A17),IFERROR(VLOOKUP($A17&amp;"" ""&amp;$B17, FILTER(ARRAYFORMULA({OccupancyAddresses&amp;"" ""&amp; OccupancyUnits,'Tenant Occupancy'!QL$5:QL23}),INDEX(ARRAYFORMULA({OccupancyAdd"&amp;"resses&amp;"" ""&amp; OccupancyUnits,'Tenant Occupancy'!QL$5:QL23}),0,2)&lt;&gt;""""),2,FALSE),IF(QK14=TODAY(),""Today"",)))))"),"")</f>
        <v/>
      </c>
      <c r="QL17" s="3" t="str">
        <f>IFERROR(__xludf.DUMMYFUNCTION("IF(ISBLANK($A17),, IF((ARRAYFORMULA(SUM(COUNTIFS(OccupancyAddresses,$A17,OccupancyUnits, $B17, 'Tenant Occupancy'!QM$5:QM23,{""&gt;0"",""Occupied"",""Late""}))))&gt;1,""Multiple Bookings"", IF(SUMIFS( 'Tenant Occupancy'!QM$5:QM23,OccupancyUnits,$B17,OccupancyAd"&amp;"dresses,$A17)&gt;0,SUMIFS('Tenant Occupancy'!QM$5:QM23,OccupancyUnits,$B17,OccupancyAddresses,$A17),IFERROR(VLOOKUP($A17&amp;"" ""&amp;$B17, FILTER(ARRAYFORMULA({OccupancyAddresses&amp;"" ""&amp; OccupancyUnits,'Tenant Occupancy'!QM$5:QM23}),INDEX(ARRAYFORMULA({OccupancyAdd"&amp;"resses&amp;"" ""&amp; OccupancyUnits,'Tenant Occupancy'!QM$5:QM23}),0,2)&lt;&gt;""""),2,FALSE),IF(QL14=TODAY(),""Today"",)))))"),"")</f>
        <v/>
      </c>
      <c r="QM17" s="3" t="str">
        <f>IFERROR(__xludf.DUMMYFUNCTION("IF(ISBLANK($A17),, IF((ARRAYFORMULA(SUM(COUNTIFS(OccupancyAddresses,$A17,OccupancyUnits, $B17, 'Tenant Occupancy'!QN$5:QN23,{""&gt;0"",""Occupied"",""Late""}))))&gt;1,""Multiple Bookings"", IF(SUMIFS( 'Tenant Occupancy'!QN$5:QN23,OccupancyUnits,$B17,OccupancyAd"&amp;"dresses,$A17)&gt;0,SUMIFS('Tenant Occupancy'!QN$5:QN23,OccupancyUnits,$B17,OccupancyAddresses,$A17),IFERROR(VLOOKUP($A17&amp;"" ""&amp;$B17, FILTER(ARRAYFORMULA({OccupancyAddresses&amp;"" ""&amp; OccupancyUnits,'Tenant Occupancy'!QN$5:QN23}),INDEX(ARRAYFORMULA({OccupancyAdd"&amp;"resses&amp;"" ""&amp; OccupancyUnits,'Tenant Occupancy'!QN$5:QN23}),0,2)&lt;&gt;""""),2,FALSE),IF(QM14=TODAY(),""Today"",)))))"),"")</f>
        <v/>
      </c>
      <c r="QN17" s="3" t="str">
        <f>IFERROR(__xludf.DUMMYFUNCTION("IF(ISBLANK($A17),, IF((ARRAYFORMULA(SUM(COUNTIFS(OccupancyAddresses,$A17,OccupancyUnits, $B17, 'Tenant Occupancy'!QO$5:QO23,{""&gt;0"",""Occupied"",""Late""}))))&gt;1,""Multiple Bookings"", IF(SUMIFS( 'Tenant Occupancy'!QO$5:QO23,OccupancyUnits,$B17,OccupancyAd"&amp;"dresses,$A17)&gt;0,SUMIFS('Tenant Occupancy'!QO$5:QO23,OccupancyUnits,$B17,OccupancyAddresses,$A17),IFERROR(VLOOKUP($A17&amp;"" ""&amp;$B17, FILTER(ARRAYFORMULA({OccupancyAddresses&amp;"" ""&amp; OccupancyUnits,'Tenant Occupancy'!QO$5:QO23}),INDEX(ARRAYFORMULA({OccupancyAdd"&amp;"resses&amp;"" ""&amp; OccupancyUnits,'Tenant Occupancy'!QO$5:QO23}),0,2)&lt;&gt;""""),2,FALSE),IF(QN14=TODAY(),""Today"",)))))"),"")</f>
        <v/>
      </c>
      <c r="QO17" s="3" t="str">
        <f>IFERROR(__xludf.DUMMYFUNCTION("IF(ISBLANK($A17),, IF((ARRAYFORMULA(SUM(COUNTIFS(OccupancyAddresses,$A17,OccupancyUnits, $B17, 'Tenant Occupancy'!QP$5:QP23,{""&gt;0"",""Occupied"",""Late""}))))&gt;1,""Multiple Bookings"", IF(SUMIFS( 'Tenant Occupancy'!QP$5:QP23,OccupancyUnits,$B17,OccupancyAd"&amp;"dresses,$A17)&gt;0,SUMIFS('Tenant Occupancy'!QP$5:QP23,OccupancyUnits,$B17,OccupancyAddresses,$A17),IFERROR(VLOOKUP($A17&amp;"" ""&amp;$B17, FILTER(ARRAYFORMULA({OccupancyAddresses&amp;"" ""&amp; OccupancyUnits,'Tenant Occupancy'!QP$5:QP23}),INDEX(ARRAYFORMULA({OccupancyAdd"&amp;"resses&amp;"" ""&amp; OccupancyUnits,'Tenant Occupancy'!QP$5:QP23}),0,2)&lt;&gt;""""),2,FALSE),IF(QO14=TODAY(),""Today"",)))))"),"")</f>
        <v/>
      </c>
      <c r="QP17" s="3" t="str">
        <f>IFERROR(__xludf.DUMMYFUNCTION("IF(ISBLANK($A17),, IF((ARRAYFORMULA(SUM(COUNTIFS(OccupancyAddresses,$A17,OccupancyUnits, $B17, 'Tenant Occupancy'!QQ$5:QQ23,{""&gt;0"",""Occupied"",""Late""}))))&gt;1,""Multiple Bookings"", IF(SUMIFS( 'Tenant Occupancy'!QQ$5:QQ23,OccupancyUnits,$B17,OccupancyAd"&amp;"dresses,$A17)&gt;0,SUMIFS('Tenant Occupancy'!QQ$5:QQ23,OccupancyUnits,$B17,OccupancyAddresses,$A17),IFERROR(VLOOKUP($A17&amp;"" ""&amp;$B17, FILTER(ARRAYFORMULA({OccupancyAddresses&amp;"" ""&amp; OccupancyUnits,'Tenant Occupancy'!QQ$5:QQ23}),INDEX(ARRAYFORMULA({OccupancyAdd"&amp;"resses&amp;"" ""&amp; OccupancyUnits,'Tenant Occupancy'!QQ$5:QQ23}),0,2)&lt;&gt;""""),2,FALSE),IF(QP14=TODAY(),""Today"",)))))"),"")</f>
        <v/>
      </c>
      <c r="QQ17" s="3" t="str">
        <f>IFERROR(__xludf.DUMMYFUNCTION("IF(ISBLANK($A17),, IF((ARRAYFORMULA(SUM(COUNTIFS(OccupancyAddresses,$A17,OccupancyUnits, $B17, 'Tenant Occupancy'!QR$5:QR23,{""&gt;0"",""Occupied"",""Late""}))))&gt;1,""Multiple Bookings"", IF(SUMIFS( 'Tenant Occupancy'!QR$5:QR23,OccupancyUnits,$B17,OccupancyAd"&amp;"dresses,$A17)&gt;0,SUMIFS('Tenant Occupancy'!QR$5:QR23,OccupancyUnits,$B17,OccupancyAddresses,$A17),IFERROR(VLOOKUP($A17&amp;"" ""&amp;$B17, FILTER(ARRAYFORMULA({OccupancyAddresses&amp;"" ""&amp; OccupancyUnits,'Tenant Occupancy'!QR$5:QR23}),INDEX(ARRAYFORMULA({OccupancyAdd"&amp;"resses&amp;"" ""&amp; OccupancyUnits,'Tenant Occupancy'!QR$5:QR23}),0,2)&lt;&gt;""""),2,FALSE),IF(QQ14=TODAY(),""Today"",)))))"),"")</f>
        <v/>
      </c>
      <c r="QR17" s="3" t="str">
        <f>IFERROR(__xludf.DUMMYFUNCTION("IF(ISBLANK($A17),, IF((ARRAYFORMULA(SUM(COUNTIFS(OccupancyAddresses,$A17,OccupancyUnits, $B17, 'Tenant Occupancy'!QS$5:QS23,{""&gt;0"",""Occupied"",""Late""}))))&gt;1,""Multiple Bookings"", IF(SUMIFS( 'Tenant Occupancy'!QS$5:QS23,OccupancyUnits,$B17,OccupancyAd"&amp;"dresses,$A17)&gt;0,SUMIFS('Tenant Occupancy'!QS$5:QS23,OccupancyUnits,$B17,OccupancyAddresses,$A17),IFERROR(VLOOKUP($A17&amp;"" ""&amp;$B17, FILTER(ARRAYFORMULA({OccupancyAddresses&amp;"" ""&amp; OccupancyUnits,'Tenant Occupancy'!QS$5:QS23}),INDEX(ARRAYFORMULA({OccupancyAdd"&amp;"resses&amp;"" ""&amp; OccupancyUnits,'Tenant Occupancy'!QS$5:QS23}),0,2)&lt;&gt;""""),2,FALSE),IF(QR14=TODAY(),""Today"",)))))"),"")</f>
        <v/>
      </c>
      <c r="QS17" s="3" t="str">
        <f>IFERROR(__xludf.DUMMYFUNCTION("IF(ISBLANK($A17),, IF((ARRAYFORMULA(SUM(COUNTIFS(OccupancyAddresses,$A17,OccupancyUnits, $B17, 'Tenant Occupancy'!QT$5:QT23,{""&gt;0"",""Occupied"",""Late""}))))&gt;1,""Multiple Bookings"", IF(SUMIFS( 'Tenant Occupancy'!QT$5:QT23,OccupancyUnits,$B17,OccupancyAd"&amp;"dresses,$A17)&gt;0,SUMIFS('Tenant Occupancy'!QT$5:QT23,OccupancyUnits,$B17,OccupancyAddresses,$A17),IFERROR(VLOOKUP($A17&amp;"" ""&amp;$B17, FILTER(ARRAYFORMULA({OccupancyAddresses&amp;"" ""&amp; OccupancyUnits,'Tenant Occupancy'!QT$5:QT23}),INDEX(ARRAYFORMULA({OccupancyAdd"&amp;"resses&amp;"" ""&amp; OccupancyUnits,'Tenant Occupancy'!QT$5:QT23}),0,2)&lt;&gt;""""),2,FALSE),IF(QS14=TODAY(),""Today"",)))))"),"")</f>
        <v/>
      </c>
      <c r="QT17" s="3" t="str">
        <f>IFERROR(__xludf.DUMMYFUNCTION("IF(ISBLANK($A17),, IF((ARRAYFORMULA(SUM(COUNTIFS(OccupancyAddresses,$A17,OccupancyUnits, $B17, 'Tenant Occupancy'!QU$5:QU23,{""&gt;0"",""Occupied"",""Late""}))))&gt;1,""Multiple Bookings"", IF(SUMIFS( 'Tenant Occupancy'!QU$5:QU23,OccupancyUnits,$B17,OccupancyAd"&amp;"dresses,$A17)&gt;0,SUMIFS('Tenant Occupancy'!QU$5:QU23,OccupancyUnits,$B17,OccupancyAddresses,$A17),IFERROR(VLOOKUP($A17&amp;"" ""&amp;$B17, FILTER(ARRAYFORMULA({OccupancyAddresses&amp;"" ""&amp; OccupancyUnits,'Tenant Occupancy'!QU$5:QU23}),INDEX(ARRAYFORMULA({OccupancyAdd"&amp;"resses&amp;"" ""&amp; OccupancyUnits,'Tenant Occupancy'!QU$5:QU23}),0,2)&lt;&gt;""""),2,FALSE),IF(QT14=TODAY(),""Today"",)))))"),"")</f>
        <v/>
      </c>
      <c r="QU17" s="3" t="str">
        <f>IFERROR(__xludf.DUMMYFUNCTION("IF(ISBLANK($A17),, IF((ARRAYFORMULA(SUM(COUNTIFS(OccupancyAddresses,$A17,OccupancyUnits, $B17, 'Tenant Occupancy'!QV$5:QV23,{""&gt;0"",""Occupied"",""Late""}))))&gt;1,""Multiple Bookings"", IF(SUMIFS( 'Tenant Occupancy'!QV$5:QV23,OccupancyUnits,$B17,OccupancyAd"&amp;"dresses,$A17)&gt;0,SUMIFS('Tenant Occupancy'!QV$5:QV23,OccupancyUnits,$B17,OccupancyAddresses,$A17),IFERROR(VLOOKUP($A17&amp;"" ""&amp;$B17, FILTER(ARRAYFORMULA({OccupancyAddresses&amp;"" ""&amp; OccupancyUnits,'Tenant Occupancy'!QV$5:QV23}),INDEX(ARRAYFORMULA({OccupancyAdd"&amp;"resses&amp;"" ""&amp; OccupancyUnits,'Tenant Occupancy'!QV$5:QV23}),0,2)&lt;&gt;""""),2,FALSE),IF(QU14=TODAY(),""Today"",)))))"),"")</f>
        <v/>
      </c>
      <c r="QV17" s="3" t="str">
        <f>IFERROR(__xludf.DUMMYFUNCTION("IF(ISBLANK($A17),, IF((ARRAYFORMULA(SUM(COUNTIFS(OccupancyAddresses,$A17,OccupancyUnits, $B17, 'Tenant Occupancy'!QW$5:QW23,{""&gt;0"",""Occupied"",""Late""}))))&gt;1,""Multiple Bookings"", IF(SUMIFS( 'Tenant Occupancy'!QW$5:QW23,OccupancyUnits,$B17,OccupancyAd"&amp;"dresses,$A17)&gt;0,SUMIFS('Tenant Occupancy'!QW$5:QW23,OccupancyUnits,$B17,OccupancyAddresses,$A17),IFERROR(VLOOKUP($A17&amp;"" ""&amp;$B17, FILTER(ARRAYFORMULA({OccupancyAddresses&amp;"" ""&amp; OccupancyUnits,'Tenant Occupancy'!QW$5:QW23}),INDEX(ARRAYFORMULA({OccupancyAdd"&amp;"resses&amp;"" ""&amp; OccupancyUnits,'Tenant Occupancy'!QW$5:QW23}),0,2)&lt;&gt;""""),2,FALSE),IF(QV14=TODAY(),""Today"",)))))"),"")</f>
        <v/>
      </c>
      <c r="QW17" s="3" t="str">
        <f>IFERROR(__xludf.DUMMYFUNCTION("IF(ISBLANK($A17),, IF((ARRAYFORMULA(SUM(COUNTIFS(OccupancyAddresses,$A17,OccupancyUnits, $B17, 'Tenant Occupancy'!QX$5:QX23,{""&gt;0"",""Occupied"",""Late""}))))&gt;1,""Multiple Bookings"", IF(SUMIFS( 'Tenant Occupancy'!QX$5:QX23,OccupancyUnits,$B17,OccupancyAd"&amp;"dresses,$A17)&gt;0,SUMIFS('Tenant Occupancy'!QX$5:QX23,OccupancyUnits,$B17,OccupancyAddresses,$A17),IFERROR(VLOOKUP($A17&amp;"" ""&amp;$B17, FILTER(ARRAYFORMULA({OccupancyAddresses&amp;"" ""&amp; OccupancyUnits,'Tenant Occupancy'!QX$5:QX23}),INDEX(ARRAYFORMULA({OccupancyAdd"&amp;"resses&amp;"" ""&amp; OccupancyUnits,'Tenant Occupancy'!QX$5:QX23}),0,2)&lt;&gt;""""),2,FALSE),IF(QW14=TODAY(),""Today"",)))))"),"")</f>
        <v/>
      </c>
      <c r="QX17" s="3" t="str">
        <f>IFERROR(__xludf.DUMMYFUNCTION("IF(ISBLANK($A17),, IF((ARRAYFORMULA(SUM(COUNTIFS(OccupancyAddresses,$A17,OccupancyUnits, $B17, 'Tenant Occupancy'!QY$5:QY23,{""&gt;0"",""Occupied"",""Late""}))))&gt;1,""Multiple Bookings"", IF(SUMIFS( 'Tenant Occupancy'!QY$5:QY23,OccupancyUnits,$B17,OccupancyAd"&amp;"dresses,$A17)&gt;0,SUMIFS('Tenant Occupancy'!QY$5:QY23,OccupancyUnits,$B17,OccupancyAddresses,$A17),IFERROR(VLOOKUP($A17&amp;"" ""&amp;$B17, FILTER(ARRAYFORMULA({OccupancyAddresses&amp;"" ""&amp; OccupancyUnits,'Tenant Occupancy'!QY$5:QY23}),INDEX(ARRAYFORMULA({OccupancyAdd"&amp;"resses&amp;"" ""&amp; OccupancyUnits,'Tenant Occupancy'!QY$5:QY23}),0,2)&lt;&gt;""""),2,FALSE),IF(QX14=TODAY(),""Today"",)))))"),"")</f>
        <v/>
      </c>
      <c r="QY17" s="3" t="str">
        <f>IFERROR(__xludf.DUMMYFUNCTION("IF(ISBLANK($A17),, IF((ARRAYFORMULA(SUM(COUNTIFS(OccupancyAddresses,$A17,OccupancyUnits, $B17, 'Tenant Occupancy'!QZ$5:QZ23,{""&gt;0"",""Occupied"",""Late""}))))&gt;1,""Multiple Bookings"", IF(SUMIFS( 'Tenant Occupancy'!QZ$5:QZ23,OccupancyUnits,$B17,OccupancyAd"&amp;"dresses,$A17)&gt;0,SUMIFS('Tenant Occupancy'!QZ$5:QZ23,OccupancyUnits,$B17,OccupancyAddresses,$A17),IFERROR(VLOOKUP($A17&amp;"" ""&amp;$B17, FILTER(ARRAYFORMULA({OccupancyAddresses&amp;"" ""&amp; OccupancyUnits,'Tenant Occupancy'!QZ$5:QZ23}),INDEX(ARRAYFORMULA({OccupancyAdd"&amp;"resses&amp;"" ""&amp; OccupancyUnits,'Tenant Occupancy'!QZ$5:QZ23}),0,2)&lt;&gt;""""),2,FALSE),IF(QY14=TODAY(),""Today"",)))))"),"")</f>
        <v/>
      </c>
      <c r="QZ17" s="3" t="str">
        <f>IFERROR(__xludf.DUMMYFUNCTION("IF(ISBLANK($A17),, IF((ARRAYFORMULA(SUM(COUNTIFS(OccupancyAddresses,$A17,OccupancyUnits, $B17, 'Tenant Occupancy'!RA$5:RA23,{""&gt;0"",""Occupied"",""Late""}))))&gt;1,""Multiple Bookings"", IF(SUMIFS( 'Tenant Occupancy'!RA$5:RA23,OccupancyUnits,$B17,OccupancyAd"&amp;"dresses,$A17)&gt;0,SUMIFS('Tenant Occupancy'!RA$5:RA23,OccupancyUnits,$B17,OccupancyAddresses,$A17),IFERROR(VLOOKUP($A17&amp;"" ""&amp;$B17, FILTER(ARRAYFORMULA({OccupancyAddresses&amp;"" ""&amp; OccupancyUnits,'Tenant Occupancy'!RA$5:RA23}),INDEX(ARRAYFORMULA({OccupancyAdd"&amp;"resses&amp;"" ""&amp; OccupancyUnits,'Tenant Occupancy'!RA$5:RA23}),0,2)&lt;&gt;""""),2,FALSE),IF(QZ14=TODAY(),""Today"",)))))"),"")</f>
        <v/>
      </c>
      <c r="RA17" s="3" t="str">
        <f>IFERROR(__xludf.DUMMYFUNCTION("IF(ISBLANK($A17),, IF((ARRAYFORMULA(SUM(COUNTIFS(OccupancyAddresses,$A17,OccupancyUnits, $B17, 'Tenant Occupancy'!RB$5:RB23,{""&gt;0"",""Occupied"",""Late""}))))&gt;1,""Multiple Bookings"", IF(SUMIFS( 'Tenant Occupancy'!RB$5:RB23,OccupancyUnits,$B17,OccupancyAd"&amp;"dresses,$A17)&gt;0,SUMIFS('Tenant Occupancy'!RB$5:RB23,OccupancyUnits,$B17,OccupancyAddresses,$A17),IFERROR(VLOOKUP($A17&amp;"" ""&amp;$B17, FILTER(ARRAYFORMULA({OccupancyAddresses&amp;"" ""&amp; OccupancyUnits,'Tenant Occupancy'!RB$5:RB23}),INDEX(ARRAYFORMULA({OccupancyAdd"&amp;"resses&amp;"" ""&amp; OccupancyUnits,'Tenant Occupancy'!RB$5:RB23}),0,2)&lt;&gt;""""),2,FALSE),IF(RA14=TODAY(),""Today"",)))))"),"")</f>
        <v/>
      </c>
      <c r="RB17" s="3" t="str">
        <f>IFERROR(__xludf.DUMMYFUNCTION("IF(ISBLANK($A17),, IF((ARRAYFORMULA(SUM(COUNTIFS(OccupancyAddresses,$A17,OccupancyUnits, $B17, 'Tenant Occupancy'!RC$5:RC23,{""&gt;0"",""Occupied"",""Late""}))))&gt;1,""Multiple Bookings"", IF(SUMIFS( 'Tenant Occupancy'!RC$5:RC23,OccupancyUnits,$B17,OccupancyAd"&amp;"dresses,$A17)&gt;0,SUMIFS('Tenant Occupancy'!RC$5:RC23,OccupancyUnits,$B17,OccupancyAddresses,$A17),IFERROR(VLOOKUP($A17&amp;"" ""&amp;$B17, FILTER(ARRAYFORMULA({OccupancyAddresses&amp;"" ""&amp; OccupancyUnits,'Tenant Occupancy'!RC$5:RC23}),INDEX(ARRAYFORMULA({OccupancyAdd"&amp;"resses&amp;"" ""&amp; OccupancyUnits,'Tenant Occupancy'!RC$5:RC23}),0,2)&lt;&gt;""""),2,FALSE),IF(RB14=TODAY(),""Today"",)))))"),"")</f>
        <v/>
      </c>
      <c r="RC17" s="3" t="str">
        <f>IFERROR(__xludf.DUMMYFUNCTION("IF(ISBLANK($A17),, IF((ARRAYFORMULA(SUM(COUNTIFS(OccupancyAddresses,$A17,OccupancyUnits, $B17, 'Tenant Occupancy'!RD$5:RD23,{""&gt;0"",""Occupied"",""Late""}))))&gt;1,""Multiple Bookings"", IF(SUMIFS( 'Tenant Occupancy'!RD$5:RD23,OccupancyUnits,$B17,OccupancyAd"&amp;"dresses,$A17)&gt;0,SUMIFS('Tenant Occupancy'!RD$5:RD23,OccupancyUnits,$B17,OccupancyAddresses,$A17),IFERROR(VLOOKUP($A17&amp;"" ""&amp;$B17, FILTER(ARRAYFORMULA({OccupancyAddresses&amp;"" ""&amp; OccupancyUnits,'Tenant Occupancy'!RD$5:RD23}),INDEX(ARRAYFORMULA({OccupancyAdd"&amp;"resses&amp;"" ""&amp; OccupancyUnits,'Tenant Occupancy'!RD$5:RD23}),0,2)&lt;&gt;""""),2,FALSE),IF(RC14=TODAY(),""Today"",)))))"),"")</f>
        <v/>
      </c>
      <c r="RD17" s="3" t="str">
        <f>IFERROR(__xludf.DUMMYFUNCTION("IF(ISBLANK($A17),, IF((ARRAYFORMULA(SUM(COUNTIFS(OccupancyAddresses,$A17,OccupancyUnits, $B17, 'Tenant Occupancy'!RE$5:RE23,{""&gt;0"",""Occupied"",""Late""}))))&gt;1,""Multiple Bookings"", IF(SUMIFS( 'Tenant Occupancy'!RE$5:RE23,OccupancyUnits,$B17,OccupancyAd"&amp;"dresses,$A17)&gt;0,SUMIFS('Tenant Occupancy'!RE$5:RE23,OccupancyUnits,$B17,OccupancyAddresses,$A17),IFERROR(VLOOKUP($A17&amp;"" ""&amp;$B17, FILTER(ARRAYFORMULA({OccupancyAddresses&amp;"" ""&amp; OccupancyUnits,'Tenant Occupancy'!RE$5:RE23}),INDEX(ARRAYFORMULA({OccupancyAdd"&amp;"resses&amp;"" ""&amp; OccupancyUnits,'Tenant Occupancy'!RE$5:RE23}),0,2)&lt;&gt;""""),2,FALSE),IF(RD14=TODAY(),""Today"",)))))"),"")</f>
        <v/>
      </c>
      <c r="RE17" s="3" t="str">
        <f>IFERROR(__xludf.DUMMYFUNCTION("IF(ISBLANK($A17),, IF((ARRAYFORMULA(SUM(COUNTIFS(OccupancyAddresses,$A17,OccupancyUnits, $B17, 'Tenant Occupancy'!RF$5:RF23,{""&gt;0"",""Occupied"",""Late""}))))&gt;1,""Multiple Bookings"", IF(SUMIFS( 'Tenant Occupancy'!RF$5:RF23,OccupancyUnits,$B17,OccupancyAd"&amp;"dresses,$A17)&gt;0,SUMIFS('Tenant Occupancy'!RF$5:RF23,OccupancyUnits,$B17,OccupancyAddresses,$A17),IFERROR(VLOOKUP($A17&amp;"" ""&amp;$B17, FILTER(ARRAYFORMULA({OccupancyAddresses&amp;"" ""&amp; OccupancyUnits,'Tenant Occupancy'!RF$5:RF23}),INDEX(ARRAYFORMULA({OccupancyAdd"&amp;"resses&amp;"" ""&amp; OccupancyUnits,'Tenant Occupancy'!RF$5:RF23}),0,2)&lt;&gt;""""),2,FALSE),IF(RE14=TODAY(),""Today"",)))))"),"")</f>
        <v/>
      </c>
      <c r="RF17" s="3" t="str">
        <f>IFERROR(__xludf.DUMMYFUNCTION("IF(ISBLANK($A17),, IF((ARRAYFORMULA(SUM(COUNTIFS(OccupancyAddresses,$A17,OccupancyUnits, $B17, 'Tenant Occupancy'!RG$5:RG23,{""&gt;0"",""Occupied"",""Late""}))))&gt;1,""Multiple Bookings"", IF(SUMIFS( 'Tenant Occupancy'!RG$5:RG23,OccupancyUnits,$B17,OccupancyAd"&amp;"dresses,$A17)&gt;0,SUMIFS('Tenant Occupancy'!RG$5:RG23,OccupancyUnits,$B17,OccupancyAddresses,$A17),IFERROR(VLOOKUP($A17&amp;"" ""&amp;$B17, FILTER(ARRAYFORMULA({OccupancyAddresses&amp;"" ""&amp; OccupancyUnits,'Tenant Occupancy'!RG$5:RG23}),INDEX(ARRAYFORMULA({OccupancyAdd"&amp;"resses&amp;"" ""&amp; OccupancyUnits,'Tenant Occupancy'!RG$5:RG23}),0,2)&lt;&gt;""""),2,FALSE),IF(RF14=TODAY(),""Today"",)))))"),"")</f>
        <v/>
      </c>
      <c r="RG17" s="3" t="str">
        <f>IFERROR(__xludf.DUMMYFUNCTION("IF(ISBLANK($A17),, IF((ARRAYFORMULA(SUM(COUNTIFS(OccupancyAddresses,$A17,OccupancyUnits, $B17, 'Tenant Occupancy'!RH$5:RH23,{""&gt;0"",""Occupied"",""Late""}))))&gt;1,""Multiple Bookings"", IF(SUMIFS( 'Tenant Occupancy'!RH$5:RH23,OccupancyUnits,$B17,OccupancyAd"&amp;"dresses,$A17)&gt;0,SUMIFS('Tenant Occupancy'!RH$5:RH23,OccupancyUnits,$B17,OccupancyAddresses,$A17),IFERROR(VLOOKUP($A17&amp;"" ""&amp;$B17, FILTER(ARRAYFORMULA({OccupancyAddresses&amp;"" ""&amp; OccupancyUnits,'Tenant Occupancy'!RH$5:RH23}),INDEX(ARRAYFORMULA({OccupancyAdd"&amp;"resses&amp;"" ""&amp; OccupancyUnits,'Tenant Occupancy'!RH$5:RH23}),0,2)&lt;&gt;""""),2,FALSE),IF(RG14=TODAY(),""Today"",)))))"),"")</f>
        <v/>
      </c>
      <c r="RH17" s="3" t="str">
        <f>IFERROR(__xludf.DUMMYFUNCTION("IF(ISBLANK($A17),, IF((ARRAYFORMULA(SUM(COUNTIFS(OccupancyAddresses,$A17,OccupancyUnits, $B17, 'Tenant Occupancy'!RI$5:RI23,{""&gt;0"",""Occupied"",""Late""}))))&gt;1,""Multiple Bookings"", IF(SUMIFS( 'Tenant Occupancy'!RI$5:RI23,OccupancyUnits,$B17,OccupancyAd"&amp;"dresses,$A17)&gt;0,SUMIFS('Tenant Occupancy'!RI$5:RI23,OccupancyUnits,$B17,OccupancyAddresses,$A17),IFERROR(VLOOKUP($A17&amp;"" ""&amp;$B17, FILTER(ARRAYFORMULA({OccupancyAddresses&amp;"" ""&amp; OccupancyUnits,'Tenant Occupancy'!RI$5:RI23}),INDEX(ARRAYFORMULA({OccupancyAdd"&amp;"resses&amp;"" ""&amp; OccupancyUnits,'Tenant Occupancy'!RI$5:RI23}),0,2)&lt;&gt;""""),2,FALSE),IF(RH14=TODAY(),""Today"",)))))"),"")</f>
        <v/>
      </c>
      <c r="RI17" s="3" t="str">
        <f>IFERROR(__xludf.DUMMYFUNCTION("IF(ISBLANK($A17),, IF((ARRAYFORMULA(SUM(COUNTIFS(OccupancyAddresses,$A17,OccupancyUnits, $B17, 'Tenant Occupancy'!RJ$5:RJ23,{""&gt;0"",""Occupied"",""Late""}))))&gt;1,""Multiple Bookings"", IF(SUMIFS( 'Tenant Occupancy'!RJ$5:RJ23,OccupancyUnits,$B17,OccupancyAd"&amp;"dresses,$A17)&gt;0,SUMIFS('Tenant Occupancy'!RJ$5:RJ23,OccupancyUnits,$B17,OccupancyAddresses,$A17),IFERROR(VLOOKUP($A17&amp;"" ""&amp;$B17, FILTER(ARRAYFORMULA({OccupancyAddresses&amp;"" ""&amp; OccupancyUnits,'Tenant Occupancy'!RJ$5:RJ23}),INDEX(ARRAYFORMULA({OccupancyAdd"&amp;"resses&amp;"" ""&amp; OccupancyUnits,'Tenant Occupancy'!RJ$5:RJ23}),0,2)&lt;&gt;""""),2,FALSE),IF(RI14=TODAY(),""Today"",)))))"),"")</f>
        <v/>
      </c>
      <c r="RJ17" s="3" t="str">
        <f>IFERROR(__xludf.DUMMYFUNCTION("IF(ISBLANK($A17),, IF((ARRAYFORMULA(SUM(COUNTIFS(OccupancyAddresses,$A17,OccupancyUnits, $B17, 'Tenant Occupancy'!RK$5:RK23,{""&gt;0"",""Occupied"",""Late""}))))&gt;1,""Multiple Bookings"", IF(SUMIFS( 'Tenant Occupancy'!RK$5:RK23,OccupancyUnits,$B17,OccupancyAd"&amp;"dresses,$A17)&gt;0,SUMIFS('Tenant Occupancy'!RK$5:RK23,OccupancyUnits,$B17,OccupancyAddresses,$A17),IFERROR(VLOOKUP($A17&amp;"" ""&amp;$B17, FILTER(ARRAYFORMULA({OccupancyAddresses&amp;"" ""&amp; OccupancyUnits,'Tenant Occupancy'!RK$5:RK23}),INDEX(ARRAYFORMULA({OccupancyAdd"&amp;"resses&amp;"" ""&amp; OccupancyUnits,'Tenant Occupancy'!RK$5:RK23}),0,2)&lt;&gt;""""),2,FALSE),IF(RJ14=TODAY(),""Today"",)))))"),"")</f>
        <v/>
      </c>
      <c r="RK17" s="3" t="str">
        <f>IFERROR(__xludf.DUMMYFUNCTION("IF(ISBLANK($A17),, IF((ARRAYFORMULA(SUM(COUNTIFS(OccupancyAddresses,$A17,OccupancyUnits, $B17, 'Tenant Occupancy'!RL$5:RL23,{""&gt;0"",""Occupied"",""Late""}))))&gt;1,""Multiple Bookings"", IF(SUMIFS( 'Tenant Occupancy'!RL$5:RL23,OccupancyUnits,$B17,OccupancyAd"&amp;"dresses,$A17)&gt;0,SUMIFS('Tenant Occupancy'!RL$5:RL23,OccupancyUnits,$B17,OccupancyAddresses,$A17),IFERROR(VLOOKUP($A17&amp;"" ""&amp;$B17, FILTER(ARRAYFORMULA({OccupancyAddresses&amp;"" ""&amp; OccupancyUnits,'Tenant Occupancy'!RL$5:RL23}),INDEX(ARRAYFORMULA({OccupancyAdd"&amp;"resses&amp;"" ""&amp; OccupancyUnits,'Tenant Occupancy'!RL$5:RL23}),0,2)&lt;&gt;""""),2,FALSE),IF(RK14=TODAY(),""Today"",)))))"),"")</f>
        <v/>
      </c>
      <c r="RL17" s="3" t="str">
        <f>IFERROR(__xludf.DUMMYFUNCTION("IF(ISBLANK($A17),, IF((ARRAYFORMULA(SUM(COUNTIFS(OccupancyAddresses,$A17,OccupancyUnits, $B17, 'Tenant Occupancy'!RM$5:RM23,{""&gt;0"",""Occupied"",""Late""}))))&gt;1,""Multiple Bookings"", IF(SUMIFS( 'Tenant Occupancy'!RM$5:RM23,OccupancyUnits,$B17,OccupancyAd"&amp;"dresses,$A17)&gt;0,SUMIFS('Tenant Occupancy'!RM$5:RM23,OccupancyUnits,$B17,OccupancyAddresses,$A17),IFERROR(VLOOKUP($A17&amp;"" ""&amp;$B17, FILTER(ARRAYFORMULA({OccupancyAddresses&amp;"" ""&amp; OccupancyUnits,'Tenant Occupancy'!RM$5:RM23}),INDEX(ARRAYFORMULA({OccupancyAdd"&amp;"resses&amp;"" ""&amp; OccupancyUnits,'Tenant Occupancy'!RM$5:RM23}),0,2)&lt;&gt;""""),2,FALSE),IF(RL14=TODAY(),""Today"",)))))"),"")</f>
        <v/>
      </c>
      <c r="RM17" s="3" t="str">
        <f>IFERROR(__xludf.DUMMYFUNCTION("IF(ISBLANK($A17),, IF((ARRAYFORMULA(SUM(COUNTIFS(OccupancyAddresses,$A17,OccupancyUnits, $B17, 'Tenant Occupancy'!RN$5:RN23,{""&gt;0"",""Occupied"",""Late""}))))&gt;1,""Multiple Bookings"", IF(SUMIFS( 'Tenant Occupancy'!RN$5:RN23,OccupancyUnits,$B17,OccupancyAd"&amp;"dresses,$A17)&gt;0,SUMIFS('Tenant Occupancy'!RN$5:RN23,OccupancyUnits,$B17,OccupancyAddresses,$A17),IFERROR(VLOOKUP($A17&amp;"" ""&amp;$B17, FILTER(ARRAYFORMULA({OccupancyAddresses&amp;"" ""&amp; OccupancyUnits,'Tenant Occupancy'!RN$5:RN23}),INDEX(ARRAYFORMULA({OccupancyAdd"&amp;"resses&amp;"" ""&amp; OccupancyUnits,'Tenant Occupancy'!RN$5:RN23}),0,2)&lt;&gt;""""),2,FALSE),IF(RM14=TODAY(),""Today"",)))))"),"")</f>
        <v/>
      </c>
      <c r="RN17" s="3" t="str">
        <f>IFERROR(__xludf.DUMMYFUNCTION("IF(ISBLANK($A17),, IF((ARRAYFORMULA(SUM(COUNTIFS(OccupancyAddresses,$A17,OccupancyUnits, $B17, 'Tenant Occupancy'!RO$5:RO23,{""&gt;0"",""Occupied"",""Late""}))))&gt;1,""Multiple Bookings"", IF(SUMIFS( 'Tenant Occupancy'!RO$5:RO23,OccupancyUnits,$B17,OccupancyAd"&amp;"dresses,$A17)&gt;0,SUMIFS('Tenant Occupancy'!RO$5:RO23,OccupancyUnits,$B17,OccupancyAddresses,$A17),IFERROR(VLOOKUP($A17&amp;"" ""&amp;$B17, FILTER(ARRAYFORMULA({OccupancyAddresses&amp;"" ""&amp; OccupancyUnits,'Tenant Occupancy'!RO$5:RO23}),INDEX(ARRAYFORMULA({OccupancyAdd"&amp;"resses&amp;"" ""&amp; OccupancyUnits,'Tenant Occupancy'!RO$5:RO23}),0,2)&lt;&gt;""""),2,FALSE),IF(RN14=TODAY(),""Today"",)))))"),"")</f>
        <v/>
      </c>
      <c r="RO17" s="3" t="str">
        <f>IFERROR(__xludf.DUMMYFUNCTION("IF(ISBLANK($A17),, IF((ARRAYFORMULA(SUM(COUNTIFS(OccupancyAddresses,$A17,OccupancyUnits, $B17, 'Tenant Occupancy'!RP$5:RP23,{""&gt;0"",""Occupied"",""Late""}))))&gt;1,""Multiple Bookings"", IF(SUMIFS( 'Tenant Occupancy'!RP$5:RP23,OccupancyUnits,$B17,OccupancyAd"&amp;"dresses,$A17)&gt;0,SUMIFS('Tenant Occupancy'!RP$5:RP23,OccupancyUnits,$B17,OccupancyAddresses,$A17),IFERROR(VLOOKUP($A17&amp;"" ""&amp;$B17, FILTER(ARRAYFORMULA({OccupancyAddresses&amp;"" ""&amp; OccupancyUnits,'Tenant Occupancy'!RP$5:RP23}),INDEX(ARRAYFORMULA({OccupancyAdd"&amp;"resses&amp;"" ""&amp; OccupancyUnits,'Tenant Occupancy'!RP$5:RP23}),0,2)&lt;&gt;""""),2,FALSE),IF(RO14=TODAY(),""Today"",)))))"),"")</f>
        <v/>
      </c>
      <c r="RP17" s="3" t="str">
        <f>IFERROR(__xludf.DUMMYFUNCTION("IF(ISBLANK($A17),, IF((ARRAYFORMULA(SUM(COUNTIFS(OccupancyAddresses,$A17,OccupancyUnits, $B17, 'Tenant Occupancy'!RQ$5:RQ23,{""&gt;0"",""Occupied"",""Late""}))))&gt;1,""Multiple Bookings"", IF(SUMIFS( 'Tenant Occupancy'!RQ$5:RQ23,OccupancyUnits,$B17,OccupancyAd"&amp;"dresses,$A17)&gt;0,SUMIFS('Tenant Occupancy'!RQ$5:RQ23,OccupancyUnits,$B17,OccupancyAddresses,$A17),IFERROR(VLOOKUP($A17&amp;"" ""&amp;$B17, FILTER(ARRAYFORMULA({OccupancyAddresses&amp;"" ""&amp; OccupancyUnits,'Tenant Occupancy'!RQ$5:RQ23}),INDEX(ARRAYFORMULA({OccupancyAdd"&amp;"resses&amp;"" ""&amp; OccupancyUnits,'Tenant Occupancy'!RQ$5:RQ23}),0,2)&lt;&gt;""""),2,FALSE),IF(RP14=TODAY(),""Today"",)))))"),"")</f>
        <v/>
      </c>
      <c r="RQ17" s="3" t="str">
        <f>IFERROR(__xludf.DUMMYFUNCTION("IF(ISBLANK($A17),, IF((ARRAYFORMULA(SUM(COUNTIFS(OccupancyAddresses,$A17,OccupancyUnits, $B17, 'Tenant Occupancy'!RR$5:RR23,{""&gt;0"",""Occupied"",""Late""}))))&gt;1,""Multiple Bookings"", IF(SUMIFS( 'Tenant Occupancy'!RR$5:RR23,OccupancyUnits,$B17,OccupancyAd"&amp;"dresses,$A17)&gt;0,SUMIFS('Tenant Occupancy'!RR$5:RR23,OccupancyUnits,$B17,OccupancyAddresses,$A17),IFERROR(VLOOKUP($A17&amp;"" ""&amp;$B17, FILTER(ARRAYFORMULA({OccupancyAddresses&amp;"" ""&amp; OccupancyUnits,'Tenant Occupancy'!RR$5:RR23}),INDEX(ARRAYFORMULA({OccupancyAdd"&amp;"resses&amp;"" ""&amp; OccupancyUnits,'Tenant Occupancy'!RR$5:RR23}),0,2)&lt;&gt;""""),2,FALSE),IF(RQ14=TODAY(),""Today"",)))))"),"")</f>
        <v/>
      </c>
      <c r="RR17" s="3" t="str">
        <f>IFERROR(__xludf.DUMMYFUNCTION("IF(ISBLANK($A17),, IF((ARRAYFORMULA(SUM(COUNTIFS(OccupancyAddresses,$A17,OccupancyUnits, $B17, 'Tenant Occupancy'!RS$5:RS23,{""&gt;0"",""Occupied"",""Late""}))))&gt;1,""Multiple Bookings"", IF(SUMIFS( 'Tenant Occupancy'!RS$5:RS23,OccupancyUnits,$B17,OccupancyAd"&amp;"dresses,$A17)&gt;0,SUMIFS('Tenant Occupancy'!RS$5:RS23,OccupancyUnits,$B17,OccupancyAddresses,$A17),IFERROR(VLOOKUP($A17&amp;"" ""&amp;$B17, FILTER(ARRAYFORMULA({OccupancyAddresses&amp;"" ""&amp; OccupancyUnits,'Tenant Occupancy'!RS$5:RS23}),INDEX(ARRAYFORMULA({OccupancyAdd"&amp;"resses&amp;"" ""&amp; OccupancyUnits,'Tenant Occupancy'!RS$5:RS23}),0,2)&lt;&gt;""""),2,FALSE),IF(RR14=TODAY(),""Today"",)))))"),"")</f>
        <v/>
      </c>
      <c r="RS17" s="3" t="str">
        <f>IFERROR(__xludf.DUMMYFUNCTION("IF(ISBLANK($A17),, IF((ARRAYFORMULA(SUM(COUNTIFS(OccupancyAddresses,$A17,OccupancyUnits, $B17, 'Tenant Occupancy'!RT$5:RT23,{""&gt;0"",""Occupied"",""Late""}))))&gt;1,""Multiple Bookings"", IF(SUMIFS( 'Tenant Occupancy'!RT$5:RT23,OccupancyUnits,$B17,OccupancyAd"&amp;"dresses,$A17)&gt;0,SUMIFS('Tenant Occupancy'!RT$5:RT23,OccupancyUnits,$B17,OccupancyAddresses,$A17),IFERROR(VLOOKUP($A17&amp;"" ""&amp;$B17, FILTER(ARRAYFORMULA({OccupancyAddresses&amp;"" ""&amp; OccupancyUnits,'Tenant Occupancy'!RT$5:RT23}),INDEX(ARRAYFORMULA({OccupancyAdd"&amp;"resses&amp;"" ""&amp; OccupancyUnits,'Tenant Occupancy'!RT$5:RT23}),0,2)&lt;&gt;""""),2,FALSE),IF(RS14=TODAY(),""Today"",)))))"),"")</f>
        <v/>
      </c>
      <c r="RT17" s="3" t="str">
        <f>IFERROR(__xludf.DUMMYFUNCTION("IF(ISBLANK($A17),, IF((ARRAYFORMULA(SUM(COUNTIFS(OccupancyAddresses,$A17,OccupancyUnits, $B17, 'Tenant Occupancy'!RU$5:RU23,{""&gt;0"",""Occupied"",""Late""}))))&gt;1,""Multiple Bookings"", IF(SUMIFS( 'Tenant Occupancy'!RU$5:RU23,OccupancyUnits,$B17,OccupancyAd"&amp;"dresses,$A17)&gt;0,SUMIFS('Tenant Occupancy'!RU$5:RU23,OccupancyUnits,$B17,OccupancyAddresses,$A17),IFERROR(VLOOKUP($A17&amp;"" ""&amp;$B17, FILTER(ARRAYFORMULA({OccupancyAddresses&amp;"" ""&amp; OccupancyUnits,'Tenant Occupancy'!RU$5:RU23}),INDEX(ARRAYFORMULA({OccupancyAdd"&amp;"resses&amp;"" ""&amp; OccupancyUnits,'Tenant Occupancy'!RU$5:RU23}),0,2)&lt;&gt;""""),2,FALSE),IF(RT14=TODAY(),""Today"",)))))"),"")</f>
        <v/>
      </c>
      <c r="RU17" s="3" t="str">
        <f>IFERROR(__xludf.DUMMYFUNCTION("IF(ISBLANK($A17),, IF((ARRAYFORMULA(SUM(COUNTIFS(OccupancyAddresses,$A17,OccupancyUnits, $B17, 'Tenant Occupancy'!RV$5:RV23,{""&gt;0"",""Occupied"",""Late""}))))&gt;1,""Multiple Bookings"", IF(SUMIFS( 'Tenant Occupancy'!RV$5:RV23,OccupancyUnits,$B17,OccupancyAd"&amp;"dresses,$A17)&gt;0,SUMIFS('Tenant Occupancy'!RV$5:RV23,OccupancyUnits,$B17,OccupancyAddresses,$A17),IFERROR(VLOOKUP($A17&amp;"" ""&amp;$B17, FILTER(ARRAYFORMULA({OccupancyAddresses&amp;"" ""&amp; OccupancyUnits,'Tenant Occupancy'!RV$5:RV23}),INDEX(ARRAYFORMULA({OccupancyAdd"&amp;"resses&amp;"" ""&amp; OccupancyUnits,'Tenant Occupancy'!RV$5:RV23}),0,2)&lt;&gt;""""),2,FALSE),IF(RU14=TODAY(),""Today"",)))))"),"")</f>
        <v/>
      </c>
      <c r="RV17" s="3" t="str">
        <f>IFERROR(__xludf.DUMMYFUNCTION("IF(ISBLANK($A17),, IF((ARRAYFORMULA(SUM(COUNTIFS(OccupancyAddresses,$A17,OccupancyUnits, $B17, 'Tenant Occupancy'!RW$5:RW23,{""&gt;0"",""Occupied"",""Late""}))))&gt;1,""Multiple Bookings"", IF(SUMIFS( 'Tenant Occupancy'!RW$5:RW23,OccupancyUnits,$B17,OccupancyAd"&amp;"dresses,$A17)&gt;0,SUMIFS('Tenant Occupancy'!RW$5:RW23,OccupancyUnits,$B17,OccupancyAddresses,$A17),IFERROR(VLOOKUP($A17&amp;"" ""&amp;$B17, FILTER(ARRAYFORMULA({OccupancyAddresses&amp;"" ""&amp; OccupancyUnits,'Tenant Occupancy'!RW$5:RW23}),INDEX(ARRAYFORMULA({OccupancyAdd"&amp;"resses&amp;"" ""&amp; OccupancyUnits,'Tenant Occupancy'!RW$5:RW23}),0,2)&lt;&gt;""""),2,FALSE),IF(RV14=TODAY(),""Today"",)))))"),"")</f>
        <v/>
      </c>
      <c r="RW17" s="3" t="str">
        <f>IFERROR(__xludf.DUMMYFUNCTION("IF(ISBLANK($A17),, IF((ARRAYFORMULA(SUM(COUNTIFS(OccupancyAddresses,$A17,OccupancyUnits, $B17, 'Tenant Occupancy'!RX$5:RX23,{""&gt;0"",""Occupied"",""Late""}))))&gt;1,""Multiple Bookings"", IF(SUMIFS( 'Tenant Occupancy'!RX$5:RX23,OccupancyUnits,$B17,OccupancyAd"&amp;"dresses,$A17)&gt;0,SUMIFS('Tenant Occupancy'!RX$5:RX23,OccupancyUnits,$B17,OccupancyAddresses,$A17),IFERROR(VLOOKUP($A17&amp;"" ""&amp;$B17, FILTER(ARRAYFORMULA({OccupancyAddresses&amp;"" ""&amp; OccupancyUnits,'Tenant Occupancy'!RX$5:RX23}),INDEX(ARRAYFORMULA({OccupancyAdd"&amp;"resses&amp;"" ""&amp; OccupancyUnits,'Tenant Occupancy'!RX$5:RX23}),0,2)&lt;&gt;""""),2,FALSE),IF(RW14=TODAY(),""Today"",)))))"),"")</f>
        <v/>
      </c>
      <c r="RX17" s="3" t="str">
        <f>IFERROR(__xludf.DUMMYFUNCTION("IF(ISBLANK($A17),, IF((ARRAYFORMULA(SUM(COUNTIFS(OccupancyAddresses,$A17,OccupancyUnits, $B17, 'Tenant Occupancy'!RY$5:RY23,{""&gt;0"",""Occupied"",""Late""}))))&gt;1,""Multiple Bookings"", IF(SUMIFS( 'Tenant Occupancy'!RY$5:RY23,OccupancyUnits,$B17,OccupancyAd"&amp;"dresses,$A17)&gt;0,SUMIFS('Tenant Occupancy'!RY$5:RY23,OccupancyUnits,$B17,OccupancyAddresses,$A17),IFERROR(VLOOKUP($A17&amp;"" ""&amp;$B17, FILTER(ARRAYFORMULA({OccupancyAddresses&amp;"" ""&amp; OccupancyUnits,'Tenant Occupancy'!RY$5:RY23}),INDEX(ARRAYFORMULA({OccupancyAdd"&amp;"resses&amp;"" ""&amp; OccupancyUnits,'Tenant Occupancy'!RY$5:RY23}),0,2)&lt;&gt;""""),2,FALSE),IF(RX14=TODAY(),""Today"",)))))"),"")</f>
        <v/>
      </c>
      <c r="RY17" s="3" t="str">
        <f>IFERROR(__xludf.DUMMYFUNCTION("IF(ISBLANK($A17),, IF((ARRAYFORMULA(SUM(COUNTIFS(OccupancyAddresses,$A17,OccupancyUnits, $B17, 'Tenant Occupancy'!RZ$5:RZ23,{""&gt;0"",""Occupied"",""Late""}))))&gt;1,""Multiple Bookings"", IF(SUMIFS( 'Tenant Occupancy'!RZ$5:RZ23,OccupancyUnits,$B17,OccupancyAd"&amp;"dresses,$A17)&gt;0,SUMIFS('Tenant Occupancy'!RZ$5:RZ23,OccupancyUnits,$B17,OccupancyAddresses,$A17),IFERROR(VLOOKUP($A17&amp;"" ""&amp;$B17, FILTER(ARRAYFORMULA({OccupancyAddresses&amp;"" ""&amp; OccupancyUnits,'Tenant Occupancy'!RZ$5:RZ23}),INDEX(ARRAYFORMULA({OccupancyAdd"&amp;"resses&amp;"" ""&amp; OccupancyUnits,'Tenant Occupancy'!RZ$5:RZ23}),0,2)&lt;&gt;""""),2,FALSE),IF(RY14=TODAY(),""Today"",)))))"),"")</f>
        <v/>
      </c>
      <c r="RZ17" s="3" t="str">
        <f>IFERROR(__xludf.DUMMYFUNCTION("IF(ISBLANK($A17),, IF((ARRAYFORMULA(SUM(COUNTIFS(OccupancyAddresses,$A17,OccupancyUnits, $B17, 'Tenant Occupancy'!SA$5:SA23,{""&gt;0"",""Occupied"",""Late""}))))&gt;1,""Multiple Bookings"", IF(SUMIFS( 'Tenant Occupancy'!SA$5:SA23,OccupancyUnits,$B17,OccupancyAd"&amp;"dresses,$A17)&gt;0,SUMIFS('Tenant Occupancy'!SA$5:SA23,OccupancyUnits,$B17,OccupancyAddresses,$A17),IFERROR(VLOOKUP($A17&amp;"" ""&amp;$B17, FILTER(ARRAYFORMULA({OccupancyAddresses&amp;"" ""&amp; OccupancyUnits,'Tenant Occupancy'!SA$5:SA23}),INDEX(ARRAYFORMULA({OccupancyAdd"&amp;"resses&amp;"" ""&amp; OccupancyUnits,'Tenant Occupancy'!SA$5:SA23}),0,2)&lt;&gt;""""),2,FALSE),IF(RZ14=TODAY(),""Today"",)))))"),"")</f>
        <v/>
      </c>
      <c r="SA17" s="3" t="str">
        <f>IFERROR(__xludf.DUMMYFUNCTION("IF(ISBLANK($A17),, IF((ARRAYFORMULA(SUM(COUNTIFS(OccupancyAddresses,$A17,OccupancyUnits, $B17, 'Tenant Occupancy'!SB$5:SB23,{""&gt;0"",""Occupied"",""Late""}))))&gt;1,""Multiple Bookings"", IF(SUMIFS( 'Tenant Occupancy'!SB$5:SB23,OccupancyUnits,$B17,OccupancyAd"&amp;"dresses,$A17)&gt;0,SUMIFS('Tenant Occupancy'!SB$5:SB23,OccupancyUnits,$B17,OccupancyAddresses,$A17),IFERROR(VLOOKUP($A17&amp;"" ""&amp;$B17, FILTER(ARRAYFORMULA({OccupancyAddresses&amp;"" ""&amp; OccupancyUnits,'Tenant Occupancy'!SB$5:SB23}),INDEX(ARRAYFORMULA({OccupancyAdd"&amp;"resses&amp;"" ""&amp; OccupancyUnits,'Tenant Occupancy'!SB$5:SB23}),0,2)&lt;&gt;""""),2,FALSE),IF(SA14=TODAY(),""Today"",)))))"),"")</f>
        <v/>
      </c>
      <c r="SB17" s="3" t="str">
        <f>IFERROR(__xludf.DUMMYFUNCTION("IF(ISBLANK($A17),, IF((ARRAYFORMULA(SUM(COUNTIFS(OccupancyAddresses,$A17,OccupancyUnits, $B17, 'Tenant Occupancy'!SC$5:SC23,{""&gt;0"",""Occupied"",""Late""}))))&gt;1,""Multiple Bookings"", IF(SUMIFS( 'Tenant Occupancy'!SC$5:SC23,OccupancyUnits,$B17,OccupancyAd"&amp;"dresses,$A17)&gt;0,SUMIFS('Tenant Occupancy'!SC$5:SC23,OccupancyUnits,$B17,OccupancyAddresses,$A17),IFERROR(VLOOKUP($A17&amp;"" ""&amp;$B17, FILTER(ARRAYFORMULA({OccupancyAddresses&amp;"" ""&amp; OccupancyUnits,'Tenant Occupancy'!SC$5:SC23}),INDEX(ARRAYFORMULA({OccupancyAdd"&amp;"resses&amp;"" ""&amp; OccupancyUnits,'Tenant Occupancy'!SC$5:SC23}),0,2)&lt;&gt;""""),2,FALSE),IF(SB14=TODAY(),""Today"",)))))"),"")</f>
        <v/>
      </c>
      <c r="SC17" s="3" t="str">
        <f>IFERROR(__xludf.DUMMYFUNCTION("IF(ISBLANK($A17),, IF((ARRAYFORMULA(SUM(COUNTIFS(OccupancyAddresses,$A17,OccupancyUnits, $B17, 'Tenant Occupancy'!SD$5:SD23,{""&gt;0"",""Occupied"",""Late""}))))&gt;1,""Multiple Bookings"", IF(SUMIFS( 'Tenant Occupancy'!SD$5:SD23,OccupancyUnits,$B17,OccupancyAd"&amp;"dresses,$A17)&gt;0,SUMIFS('Tenant Occupancy'!SD$5:SD23,OccupancyUnits,$B17,OccupancyAddresses,$A17),IFERROR(VLOOKUP($A17&amp;"" ""&amp;$B17, FILTER(ARRAYFORMULA({OccupancyAddresses&amp;"" ""&amp; OccupancyUnits,'Tenant Occupancy'!SD$5:SD23}),INDEX(ARRAYFORMULA({OccupancyAdd"&amp;"resses&amp;"" ""&amp; OccupancyUnits,'Tenant Occupancy'!SD$5:SD23}),0,2)&lt;&gt;""""),2,FALSE),IF(SC14=TODAY(),""Today"",)))))"),"")</f>
        <v/>
      </c>
      <c r="SD17" s="3" t="str">
        <f>IFERROR(__xludf.DUMMYFUNCTION("IF(ISBLANK($A17),, IF((ARRAYFORMULA(SUM(COUNTIFS(OccupancyAddresses,$A17,OccupancyUnits, $B17, 'Tenant Occupancy'!SE$5:SE23,{""&gt;0"",""Occupied"",""Late""}))))&gt;1,""Multiple Bookings"", IF(SUMIFS( 'Tenant Occupancy'!SE$5:SE23,OccupancyUnits,$B17,OccupancyAd"&amp;"dresses,$A17)&gt;0,SUMIFS('Tenant Occupancy'!SE$5:SE23,OccupancyUnits,$B17,OccupancyAddresses,$A17),IFERROR(VLOOKUP($A17&amp;"" ""&amp;$B17, FILTER(ARRAYFORMULA({OccupancyAddresses&amp;"" ""&amp; OccupancyUnits,'Tenant Occupancy'!SE$5:SE23}),INDEX(ARRAYFORMULA({OccupancyAdd"&amp;"resses&amp;"" ""&amp; OccupancyUnits,'Tenant Occupancy'!SE$5:SE23}),0,2)&lt;&gt;""""),2,FALSE),IF(SD14=TODAY(),""Today"",)))))"),"")</f>
        <v/>
      </c>
      <c r="SE17" s="3" t="str">
        <f>IFERROR(__xludf.DUMMYFUNCTION("IF(ISBLANK($A17),, IF((ARRAYFORMULA(SUM(COUNTIFS(OccupancyAddresses,$A17,OccupancyUnits, $B17, 'Tenant Occupancy'!SF$5:SF23,{""&gt;0"",""Occupied"",""Late""}))))&gt;1,""Multiple Bookings"", IF(SUMIFS( 'Tenant Occupancy'!SF$5:SF23,OccupancyUnits,$B17,OccupancyAd"&amp;"dresses,$A17)&gt;0,SUMIFS('Tenant Occupancy'!SF$5:SF23,OccupancyUnits,$B17,OccupancyAddresses,$A17),IFERROR(VLOOKUP($A17&amp;"" ""&amp;$B17, FILTER(ARRAYFORMULA({OccupancyAddresses&amp;"" ""&amp; OccupancyUnits,'Tenant Occupancy'!SF$5:SF23}),INDEX(ARRAYFORMULA({OccupancyAdd"&amp;"resses&amp;"" ""&amp; OccupancyUnits,'Tenant Occupancy'!SF$5:SF23}),0,2)&lt;&gt;""""),2,FALSE),IF(SE14=TODAY(),""Today"",)))))"),"")</f>
        <v/>
      </c>
      <c r="SF17" s="3" t="str">
        <f>IFERROR(__xludf.DUMMYFUNCTION("IF(ISBLANK($A17),, IF((ARRAYFORMULA(SUM(COUNTIFS(OccupancyAddresses,$A17,OccupancyUnits, $B17, 'Tenant Occupancy'!SG$5:SG23,{""&gt;0"",""Occupied"",""Late""}))))&gt;1,""Multiple Bookings"", IF(SUMIFS( 'Tenant Occupancy'!SG$5:SG23,OccupancyUnits,$B17,OccupancyAd"&amp;"dresses,$A17)&gt;0,SUMIFS('Tenant Occupancy'!SG$5:SG23,OccupancyUnits,$B17,OccupancyAddresses,$A17),IFERROR(VLOOKUP($A17&amp;"" ""&amp;$B17, FILTER(ARRAYFORMULA({OccupancyAddresses&amp;"" ""&amp; OccupancyUnits,'Tenant Occupancy'!SG$5:SG23}),INDEX(ARRAYFORMULA({OccupancyAdd"&amp;"resses&amp;"" ""&amp; OccupancyUnits,'Tenant Occupancy'!SG$5:SG23}),0,2)&lt;&gt;""""),2,FALSE),IF(SF14=TODAY(),""Today"",)))))"),"")</f>
        <v/>
      </c>
      <c r="SG17" s="3" t="str">
        <f>IFERROR(__xludf.DUMMYFUNCTION("IF(ISBLANK($A17),, IF((ARRAYFORMULA(SUM(COUNTIFS(OccupancyAddresses,$A17,OccupancyUnits, $B17, 'Tenant Occupancy'!SH$5:SH23,{""&gt;0"",""Occupied"",""Late""}))))&gt;1,""Multiple Bookings"", IF(SUMIFS( 'Tenant Occupancy'!SH$5:SH23,OccupancyUnits,$B17,OccupancyAd"&amp;"dresses,$A17)&gt;0,SUMIFS('Tenant Occupancy'!SH$5:SH23,OccupancyUnits,$B17,OccupancyAddresses,$A17),IFERROR(VLOOKUP($A17&amp;"" ""&amp;$B17, FILTER(ARRAYFORMULA({OccupancyAddresses&amp;"" ""&amp; OccupancyUnits,'Tenant Occupancy'!SH$5:SH23}),INDEX(ARRAYFORMULA({OccupancyAdd"&amp;"resses&amp;"" ""&amp; OccupancyUnits,'Tenant Occupancy'!SH$5:SH23}),0,2)&lt;&gt;""""),2,FALSE),IF(SG14=TODAY(),""Today"",)))))"),"")</f>
        <v/>
      </c>
      <c r="SH17" s="3" t="str">
        <f>IFERROR(__xludf.DUMMYFUNCTION("IF(ISBLANK($A17),, IF((ARRAYFORMULA(SUM(COUNTIFS(OccupancyAddresses,$A17,OccupancyUnits, $B17, 'Tenant Occupancy'!SI$5:SI23,{""&gt;0"",""Occupied"",""Late""}))))&gt;1,""Multiple Bookings"", IF(SUMIFS( 'Tenant Occupancy'!SI$5:SI23,OccupancyUnits,$B17,OccupancyAd"&amp;"dresses,$A17)&gt;0,SUMIFS('Tenant Occupancy'!SI$5:SI23,OccupancyUnits,$B17,OccupancyAddresses,$A17),IFERROR(VLOOKUP($A17&amp;"" ""&amp;$B17, FILTER(ARRAYFORMULA({OccupancyAddresses&amp;"" ""&amp; OccupancyUnits,'Tenant Occupancy'!SI$5:SI23}),INDEX(ARRAYFORMULA({OccupancyAdd"&amp;"resses&amp;"" ""&amp; OccupancyUnits,'Tenant Occupancy'!SI$5:SI23}),0,2)&lt;&gt;""""),2,FALSE),IF(SH14=TODAY(),""Today"",)))))"),"")</f>
        <v/>
      </c>
      <c r="SI17" s="3" t="str">
        <f>IFERROR(__xludf.DUMMYFUNCTION("IF(ISBLANK($A17),, IF((ARRAYFORMULA(SUM(COUNTIFS(OccupancyAddresses,$A17,OccupancyUnits, $B17, 'Tenant Occupancy'!SJ$5:SJ23,{""&gt;0"",""Occupied"",""Late""}))))&gt;1,""Multiple Bookings"", IF(SUMIFS( 'Tenant Occupancy'!SJ$5:SJ23,OccupancyUnits,$B17,OccupancyAd"&amp;"dresses,$A17)&gt;0,SUMIFS('Tenant Occupancy'!SJ$5:SJ23,OccupancyUnits,$B17,OccupancyAddresses,$A17),IFERROR(VLOOKUP($A17&amp;"" ""&amp;$B17, FILTER(ARRAYFORMULA({OccupancyAddresses&amp;"" ""&amp; OccupancyUnits,'Tenant Occupancy'!SJ$5:SJ23}),INDEX(ARRAYFORMULA({OccupancyAdd"&amp;"resses&amp;"" ""&amp; OccupancyUnits,'Tenant Occupancy'!SJ$5:SJ23}),0,2)&lt;&gt;""""),2,FALSE),IF(SI14=TODAY(),""Today"",)))))"),"")</f>
        <v/>
      </c>
      <c r="SJ17" s="3" t="str">
        <f>IFERROR(__xludf.DUMMYFUNCTION("IF(ISBLANK($A17),, IF((ARRAYFORMULA(SUM(COUNTIFS(OccupancyAddresses,$A17,OccupancyUnits, $B17, 'Tenant Occupancy'!SK$5:SK23,{""&gt;0"",""Occupied"",""Late""}))))&gt;1,""Multiple Bookings"", IF(SUMIFS( 'Tenant Occupancy'!SK$5:SK23,OccupancyUnits,$B17,OccupancyAd"&amp;"dresses,$A17)&gt;0,SUMIFS('Tenant Occupancy'!SK$5:SK23,OccupancyUnits,$B17,OccupancyAddresses,$A17),IFERROR(VLOOKUP($A17&amp;"" ""&amp;$B17, FILTER(ARRAYFORMULA({OccupancyAddresses&amp;"" ""&amp; OccupancyUnits,'Tenant Occupancy'!SK$5:SK23}),INDEX(ARRAYFORMULA({OccupancyAdd"&amp;"resses&amp;"" ""&amp; OccupancyUnits,'Tenant Occupancy'!SK$5:SK23}),0,2)&lt;&gt;""""),2,FALSE),IF(SJ14=TODAY(),""Today"",)))))"),"")</f>
        <v/>
      </c>
      <c r="SK17" s="3" t="str">
        <f>IFERROR(__xludf.DUMMYFUNCTION("IF(ISBLANK($A17),, IF((ARRAYFORMULA(SUM(COUNTIFS(OccupancyAddresses,$A17,OccupancyUnits, $B17, 'Tenant Occupancy'!SL$5:SL23,{""&gt;0"",""Occupied"",""Late""}))))&gt;1,""Multiple Bookings"", IF(SUMIFS( 'Tenant Occupancy'!SL$5:SL23,OccupancyUnits,$B17,OccupancyAd"&amp;"dresses,$A17)&gt;0,SUMIFS('Tenant Occupancy'!SL$5:SL23,OccupancyUnits,$B17,OccupancyAddresses,$A17),IFERROR(VLOOKUP($A17&amp;"" ""&amp;$B17, FILTER(ARRAYFORMULA({OccupancyAddresses&amp;"" ""&amp; OccupancyUnits,'Tenant Occupancy'!SL$5:SL23}),INDEX(ARRAYFORMULA({OccupancyAdd"&amp;"resses&amp;"" ""&amp; OccupancyUnits,'Tenant Occupancy'!SL$5:SL23}),0,2)&lt;&gt;""""),2,FALSE),IF(SK14=TODAY(),""Today"",)))))"),"")</f>
        <v/>
      </c>
      <c r="SL17" s="3" t="str">
        <f>IFERROR(__xludf.DUMMYFUNCTION("IF(ISBLANK($A17),, IF((ARRAYFORMULA(SUM(COUNTIFS(OccupancyAddresses,$A17,OccupancyUnits, $B17, 'Tenant Occupancy'!SM$5:SM23,{""&gt;0"",""Occupied"",""Late""}))))&gt;1,""Multiple Bookings"", IF(SUMIFS( 'Tenant Occupancy'!SM$5:SM23,OccupancyUnits,$B17,OccupancyAd"&amp;"dresses,$A17)&gt;0,SUMIFS('Tenant Occupancy'!SM$5:SM23,OccupancyUnits,$B17,OccupancyAddresses,$A17),IFERROR(VLOOKUP($A17&amp;"" ""&amp;$B17, FILTER(ARRAYFORMULA({OccupancyAddresses&amp;"" ""&amp; OccupancyUnits,'Tenant Occupancy'!SM$5:SM23}),INDEX(ARRAYFORMULA({OccupancyAdd"&amp;"resses&amp;"" ""&amp; OccupancyUnits,'Tenant Occupancy'!SM$5:SM23}),0,2)&lt;&gt;""""),2,FALSE),IF(SL14=TODAY(),""Today"",)))))"),"")</f>
        <v/>
      </c>
      <c r="SM17" s="3" t="str">
        <f>IFERROR(__xludf.DUMMYFUNCTION("IF(ISBLANK($A17),, IF((ARRAYFORMULA(SUM(COUNTIFS(OccupancyAddresses,$A17,OccupancyUnits, $B17, 'Tenant Occupancy'!SN$5:SN23,{""&gt;0"",""Occupied"",""Late""}))))&gt;1,""Multiple Bookings"", IF(SUMIFS( 'Tenant Occupancy'!SN$5:SN23,OccupancyUnits,$B17,OccupancyAd"&amp;"dresses,$A17)&gt;0,SUMIFS('Tenant Occupancy'!SN$5:SN23,OccupancyUnits,$B17,OccupancyAddresses,$A17),IFERROR(VLOOKUP($A17&amp;"" ""&amp;$B17, FILTER(ARRAYFORMULA({OccupancyAddresses&amp;"" ""&amp; OccupancyUnits,'Tenant Occupancy'!SN$5:SN23}),INDEX(ARRAYFORMULA({OccupancyAdd"&amp;"resses&amp;"" ""&amp; OccupancyUnits,'Tenant Occupancy'!SN$5:SN23}),0,2)&lt;&gt;""""),2,FALSE),IF(SM14=TODAY(),""Today"",)))))"),"")</f>
        <v/>
      </c>
      <c r="SN17" s="3" t="str">
        <f>IFERROR(__xludf.DUMMYFUNCTION("IF(ISBLANK($A17),, IF((ARRAYFORMULA(SUM(COUNTIFS(OccupancyAddresses,$A17,OccupancyUnits, $B17, 'Tenant Occupancy'!SO$5:SO23,{""&gt;0"",""Occupied"",""Late""}))))&gt;1,""Multiple Bookings"", IF(SUMIFS( 'Tenant Occupancy'!SO$5:SO23,OccupancyUnits,$B17,OccupancyAd"&amp;"dresses,$A17)&gt;0,SUMIFS('Tenant Occupancy'!SO$5:SO23,OccupancyUnits,$B17,OccupancyAddresses,$A17),IFERROR(VLOOKUP($A17&amp;"" ""&amp;$B17, FILTER(ARRAYFORMULA({OccupancyAddresses&amp;"" ""&amp; OccupancyUnits,'Tenant Occupancy'!SO$5:SO23}),INDEX(ARRAYFORMULA({OccupancyAdd"&amp;"resses&amp;"" ""&amp; OccupancyUnits,'Tenant Occupancy'!SO$5:SO23}),0,2)&lt;&gt;""""),2,FALSE),IF(SN14=TODAY(),""Today"",)))))"),"")</f>
        <v/>
      </c>
      <c r="SO17" s="3" t="str">
        <f>IFERROR(__xludf.DUMMYFUNCTION("IF(ISBLANK($A17),, IF((ARRAYFORMULA(SUM(COUNTIFS(OccupancyAddresses,$A17,OccupancyUnits, $B17, 'Tenant Occupancy'!SP$5:SP23,{""&gt;0"",""Occupied"",""Late""}))))&gt;1,""Multiple Bookings"", IF(SUMIFS( 'Tenant Occupancy'!SP$5:SP23,OccupancyUnits,$B17,OccupancyAd"&amp;"dresses,$A17)&gt;0,SUMIFS('Tenant Occupancy'!SP$5:SP23,OccupancyUnits,$B17,OccupancyAddresses,$A17),IFERROR(VLOOKUP($A17&amp;"" ""&amp;$B17, FILTER(ARRAYFORMULA({OccupancyAddresses&amp;"" ""&amp; OccupancyUnits,'Tenant Occupancy'!SP$5:SP23}),INDEX(ARRAYFORMULA({OccupancyAdd"&amp;"resses&amp;"" ""&amp; OccupancyUnits,'Tenant Occupancy'!SP$5:SP23}),0,2)&lt;&gt;""""),2,FALSE),IF(SO14=TODAY(),""Today"",)))))"),"")</f>
        <v/>
      </c>
      <c r="SP17" s="3" t="str">
        <f>IFERROR(__xludf.DUMMYFUNCTION("IF(ISBLANK($A17),, IF((ARRAYFORMULA(SUM(COUNTIFS(OccupancyAddresses,$A17,OccupancyUnits, $B17, 'Tenant Occupancy'!SQ$5:SQ23,{""&gt;0"",""Occupied"",""Late""}))))&gt;1,""Multiple Bookings"", IF(SUMIFS( 'Tenant Occupancy'!SQ$5:SQ23,OccupancyUnits,$B17,OccupancyAd"&amp;"dresses,$A17)&gt;0,SUMIFS('Tenant Occupancy'!SQ$5:SQ23,OccupancyUnits,$B17,OccupancyAddresses,$A17),IFERROR(VLOOKUP($A17&amp;"" ""&amp;$B17, FILTER(ARRAYFORMULA({OccupancyAddresses&amp;"" ""&amp; OccupancyUnits,'Tenant Occupancy'!SQ$5:SQ23}),INDEX(ARRAYFORMULA({OccupancyAdd"&amp;"resses&amp;"" ""&amp; OccupancyUnits,'Tenant Occupancy'!SQ$5:SQ23}),0,2)&lt;&gt;""""),2,FALSE),IF(SP14=TODAY(),""Today"",)))))"),"")</f>
        <v/>
      </c>
      <c r="SQ17" s="3" t="str">
        <f>IFERROR(__xludf.DUMMYFUNCTION("IF(ISBLANK($A17),, IF((ARRAYFORMULA(SUM(COUNTIFS(OccupancyAddresses,$A17,OccupancyUnits, $B17, 'Tenant Occupancy'!SR$5:SR23,{""&gt;0"",""Occupied"",""Late""}))))&gt;1,""Multiple Bookings"", IF(SUMIFS( 'Tenant Occupancy'!SR$5:SR23,OccupancyUnits,$B17,OccupancyAd"&amp;"dresses,$A17)&gt;0,SUMIFS('Tenant Occupancy'!SR$5:SR23,OccupancyUnits,$B17,OccupancyAddresses,$A17),IFERROR(VLOOKUP($A17&amp;"" ""&amp;$B17, FILTER(ARRAYFORMULA({OccupancyAddresses&amp;"" ""&amp; OccupancyUnits,'Tenant Occupancy'!SR$5:SR23}),INDEX(ARRAYFORMULA({OccupancyAdd"&amp;"resses&amp;"" ""&amp; OccupancyUnits,'Tenant Occupancy'!SR$5:SR23}),0,2)&lt;&gt;""""),2,FALSE),IF(SQ14=TODAY(),""Today"",)))))"),"")</f>
        <v/>
      </c>
      <c r="SR17" s="3" t="str">
        <f>IFERROR(__xludf.DUMMYFUNCTION("IF(ISBLANK($A17),, IF((ARRAYFORMULA(SUM(COUNTIFS(OccupancyAddresses,$A17,OccupancyUnits, $B17, 'Tenant Occupancy'!SS$5:SS23,{""&gt;0"",""Occupied"",""Late""}))))&gt;1,""Multiple Bookings"", IF(SUMIFS( 'Tenant Occupancy'!SS$5:SS23,OccupancyUnits,$B17,OccupancyAd"&amp;"dresses,$A17)&gt;0,SUMIFS('Tenant Occupancy'!SS$5:SS23,OccupancyUnits,$B17,OccupancyAddresses,$A17),IFERROR(VLOOKUP($A17&amp;"" ""&amp;$B17, FILTER(ARRAYFORMULA({OccupancyAddresses&amp;"" ""&amp; OccupancyUnits,'Tenant Occupancy'!SS$5:SS23}),INDEX(ARRAYFORMULA({OccupancyAdd"&amp;"resses&amp;"" ""&amp; OccupancyUnits,'Tenant Occupancy'!SS$5:SS23}),0,2)&lt;&gt;""""),2,FALSE),IF(SR14=TODAY(),""Today"",)))))"),"")</f>
        <v/>
      </c>
      <c r="SS17" s="3" t="str">
        <f>IFERROR(__xludf.DUMMYFUNCTION("IF(ISBLANK($A17),, IF((ARRAYFORMULA(SUM(COUNTIFS(OccupancyAddresses,$A17,OccupancyUnits, $B17, 'Tenant Occupancy'!ST$5:ST23,{""&gt;0"",""Occupied"",""Late""}))))&gt;1,""Multiple Bookings"", IF(SUMIFS( 'Tenant Occupancy'!ST$5:ST23,OccupancyUnits,$B17,OccupancyAd"&amp;"dresses,$A17)&gt;0,SUMIFS('Tenant Occupancy'!ST$5:ST23,OccupancyUnits,$B17,OccupancyAddresses,$A17),IFERROR(VLOOKUP($A17&amp;"" ""&amp;$B17, FILTER(ARRAYFORMULA({OccupancyAddresses&amp;"" ""&amp; OccupancyUnits,'Tenant Occupancy'!ST$5:ST23}),INDEX(ARRAYFORMULA({OccupancyAdd"&amp;"resses&amp;"" ""&amp; OccupancyUnits,'Tenant Occupancy'!ST$5:ST23}),0,2)&lt;&gt;""""),2,FALSE),IF(SS14=TODAY(),""Today"",)))))"),"")</f>
        <v/>
      </c>
      <c r="ST17" s="3" t="str">
        <f>IFERROR(__xludf.DUMMYFUNCTION("IF(ISBLANK($A17),, IF((ARRAYFORMULA(SUM(COUNTIFS(OccupancyAddresses,$A17,OccupancyUnits, $B17, 'Tenant Occupancy'!SU$5:SU23,{""&gt;0"",""Occupied"",""Late""}))))&gt;1,""Multiple Bookings"", IF(SUMIFS( 'Tenant Occupancy'!SU$5:SU23,OccupancyUnits,$B17,OccupancyAd"&amp;"dresses,$A17)&gt;0,SUMIFS('Tenant Occupancy'!SU$5:SU23,OccupancyUnits,$B17,OccupancyAddresses,$A17),IFERROR(VLOOKUP($A17&amp;"" ""&amp;$B17, FILTER(ARRAYFORMULA({OccupancyAddresses&amp;"" ""&amp; OccupancyUnits,'Tenant Occupancy'!SU$5:SU23}),INDEX(ARRAYFORMULA({OccupancyAdd"&amp;"resses&amp;"" ""&amp; OccupancyUnits,'Tenant Occupancy'!SU$5:SU23}),0,2)&lt;&gt;""""),2,FALSE),IF(ST14=TODAY(),""Today"",)))))"),"")</f>
        <v/>
      </c>
      <c r="SU17" s="3" t="str">
        <f>IFERROR(__xludf.DUMMYFUNCTION("IF(ISBLANK($A17),, IF((ARRAYFORMULA(SUM(COUNTIFS(OccupancyAddresses,$A17,OccupancyUnits, $B17, 'Tenant Occupancy'!SV$5:SV23,{""&gt;0"",""Occupied"",""Late""}))))&gt;1,""Multiple Bookings"", IF(SUMIFS( 'Tenant Occupancy'!SV$5:SV23,OccupancyUnits,$B17,OccupancyAd"&amp;"dresses,$A17)&gt;0,SUMIFS('Tenant Occupancy'!SV$5:SV23,OccupancyUnits,$B17,OccupancyAddresses,$A17),IFERROR(VLOOKUP($A17&amp;"" ""&amp;$B17, FILTER(ARRAYFORMULA({OccupancyAddresses&amp;"" ""&amp; OccupancyUnits,'Tenant Occupancy'!SV$5:SV23}),INDEX(ARRAYFORMULA({OccupancyAdd"&amp;"resses&amp;"" ""&amp; OccupancyUnits,'Tenant Occupancy'!SV$5:SV23}),0,2)&lt;&gt;""""),2,FALSE),IF(SU14=TODAY(),""Today"",)))))"),"")</f>
        <v/>
      </c>
      <c r="SV17" s="3" t="str">
        <f>IFERROR(__xludf.DUMMYFUNCTION("IF(ISBLANK($A17),, IF((ARRAYFORMULA(SUM(COUNTIFS(OccupancyAddresses,$A17,OccupancyUnits, $B17, 'Tenant Occupancy'!SW$5:SW23,{""&gt;0"",""Occupied"",""Late""}))))&gt;1,""Multiple Bookings"", IF(SUMIFS( 'Tenant Occupancy'!SW$5:SW23,OccupancyUnits,$B17,OccupancyAd"&amp;"dresses,$A17)&gt;0,SUMIFS('Tenant Occupancy'!SW$5:SW23,OccupancyUnits,$B17,OccupancyAddresses,$A17),IFERROR(VLOOKUP($A17&amp;"" ""&amp;$B17, FILTER(ARRAYFORMULA({OccupancyAddresses&amp;"" ""&amp; OccupancyUnits,'Tenant Occupancy'!SW$5:SW23}),INDEX(ARRAYFORMULA({OccupancyAdd"&amp;"resses&amp;"" ""&amp; OccupancyUnits,'Tenant Occupancy'!SW$5:SW23}),0,2)&lt;&gt;""""),2,FALSE),IF(SV14=TODAY(),""Today"",)))))"),"")</f>
        <v/>
      </c>
      <c r="SW17" s="3" t="str">
        <f>IFERROR(__xludf.DUMMYFUNCTION("IF(ISBLANK($A17),, IF((ARRAYFORMULA(SUM(COUNTIFS(OccupancyAddresses,$A17,OccupancyUnits, $B17, 'Tenant Occupancy'!SX$5:SX23,{""&gt;0"",""Occupied"",""Late""}))))&gt;1,""Multiple Bookings"", IF(SUMIFS( 'Tenant Occupancy'!SX$5:SX23,OccupancyUnits,$B17,OccupancyAd"&amp;"dresses,$A17)&gt;0,SUMIFS('Tenant Occupancy'!SX$5:SX23,OccupancyUnits,$B17,OccupancyAddresses,$A17),IFERROR(VLOOKUP($A17&amp;"" ""&amp;$B17, FILTER(ARRAYFORMULA({OccupancyAddresses&amp;"" ""&amp; OccupancyUnits,'Tenant Occupancy'!SX$5:SX23}),INDEX(ARRAYFORMULA({OccupancyAdd"&amp;"resses&amp;"" ""&amp; OccupancyUnits,'Tenant Occupancy'!SX$5:SX23}),0,2)&lt;&gt;""""),2,FALSE),IF(SW14=TODAY(),""Today"",)))))"),"")</f>
        <v/>
      </c>
      <c r="SX17" s="3" t="str">
        <f>IFERROR(__xludf.DUMMYFUNCTION("IF(ISBLANK($A17),, IF((ARRAYFORMULA(SUM(COUNTIFS(OccupancyAddresses,$A17,OccupancyUnits, $B17, 'Tenant Occupancy'!SY$5:SY23,{""&gt;0"",""Occupied"",""Late""}))))&gt;1,""Multiple Bookings"", IF(SUMIFS( 'Tenant Occupancy'!SY$5:SY23,OccupancyUnits,$B17,OccupancyAd"&amp;"dresses,$A17)&gt;0,SUMIFS('Tenant Occupancy'!SY$5:SY23,OccupancyUnits,$B17,OccupancyAddresses,$A17),IFERROR(VLOOKUP($A17&amp;"" ""&amp;$B17, FILTER(ARRAYFORMULA({OccupancyAddresses&amp;"" ""&amp; OccupancyUnits,'Tenant Occupancy'!SY$5:SY23}),INDEX(ARRAYFORMULA({OccupancyAdd"&amp;"resses&amp;"" ""&amp; OccupancyUnits,'Tenant Occupancy'!SY$5:SY23}),0,2)&lt;&gt;""""),2,FALSE),IF(SX14=TODAY(),""Today"",)))))"),"")</f>
        <v/>
      </c>
      <c r="SY17" s="3" t="str">
        <f>IFERROR(__xludf.DUMMYFUNCTION("IF(ISBLANK($A17),, IF((ARRAYFORMULA(SUM(COUNTIFS(OccupancyAddresses,$A17,OccupancyUnits, $B17, 'Tenant Occupancy'!SZ$5:SZ23,{""&gt;0"",""Occupied"",""Late""}))))&gt;1,""Multiple Bookings"", IF(SUMIFS( 'Tenant Occupancy'!SZ$5:SZ23,OccupancyUnits,$B17,OccupancyAd"&amp;"dresses,$A17)&gt;0,SUMIFS('Tenant Occupancy'!SZ$5:SZ23,OccupancyUnits,$B17,OccupancyAddresses,$A17),IFERROR(VLOOKUP($A17&amp;"" ""&amp;$B17, FILTER(ARRAYFORMULA({OccupancyAddresses&amp;"" ""&amp; OccupancyUnits,'Tenant Occupancy'!SZ$5:SZ23}),INDEX(ARRAYFORMULA({OccupancyAdd"&amp;"resses&amp;"" ""&amp; OccupancyUnits,'Tenant Occupancy'!SZ$5:SZ23}),0,2)&lt;&gt;""""),2,FALSE),IF(SY14=TODAY(),""Today"",)))))"),"")</f>
        <v/>
      </c>
      <c r="SZ17" s="3" t="str">
        <f>IFERROR(__xludf.DUMMYFUNCTION("IF(ISBLANK($A17),, IF((ARRAYFORMULA(SUM(COUNTIFS(OccupancyAddresses,$A17,OccupancyUnits, $B17, 'Tenant Occupancy'!TA$5:TA23,{""&gt;0"",""Occupied"",""Late""}))))&gt;1,""Multiple Bookings"", IF(SUMIFS( 'Tenant Occupancy'!TA$5:TA23,OccupancyUnits,$B17,OccupancyAd"&amp;"dresses,$A17)&gt;0,SUMIFS('Tenant Occupancy'!TA$5:TA23,OccupancyUnits,$B17,OccupancyAddresses,$A17),IFERROR(VLOOKUP($A17&amp;"" ""&amp;$B17, FILTER(ARRAYFORMULA({OccupancyAddresses&amp;"" ""&amp; OccupancyUnits,'Tenant Occupancy'!TA$5:TA23}),INDEX(ARRAYFORMULA({OccupancyAdd"&amp;"resses&amp;"" ""&amp; OccupancyUnits,'Tenant Occupancy'!TA$5:TA23}),0,2)&lt;&gt;""""),2,FALSE),IF(SZ14=TODAY(),""Today"",)))))"),"")</f>
        <v/>
      </c>
      <c r="TA17" s="3" t="str">
        <f>IFERROR(__xludf.DUMMYFUNCTION("IF(ISBLANK($A17),, IF((ARRAYFORMULA(SUM(COUNTIFS(OccupancyAddresses,$A17,OccupancyUnits, $B17, 'Tenant Occupancy'!TB$5:TB23,{""&gt;0"",""Occupied"",""Late""}))))&gt;1,""Multiple Bookings"", IF(SUMIFS( 'Tenant Occupancy'!TB$5:TB23,OccupancyUnits,$B17,OccupancyAd"&amp;"dresses,$A17)&gt;0,SUMIFS('Tenant Occupancy'!TB$5:TB23,OccupancyUnits,$B17,OccupancyAddresses,$A17),IFERROR(VLOOKUP($A17&amp;"" ""&amp;$B17, FILTER(ARRAYFORMULA({OccupancyAddresses&amp;"" ""&amp; OccupancyUnits,'Tenant Occupancy'!TB$5:TB23}),INDEX(ARRAYFORMULA({OccupancyAdd"&amp;"resses&amp;"" ""&amp; OccupancyUnits,'Tenant Occupancy'!TB$5:TB23}),0,2)&lt;&gt;""""),2,FALSE),IF(TA14=TODAY(),""Today"",)))))"),"")</f>
        <v/>
      </c>
      <c r="TB17" s="3" t="str">
        <f>IFERROR(__xludf.DUMMYFUNCTION("IF(ISBLANK($A17),, IF((ARRAYFORMULA(SUM(COUNTIFS(OccupancyAddresses,$A17,OccupancyUnits, $B17, 'Tenant Occupancy'!TC$5:TC23,{""&gt;0"",""Occupied"",""Late""}))))&gt;1,""Multiple Bookings"", IF(SUMIFS( 'Tenant Occupancy'!TC$5:TC23,OccupancyUnits,$B17,OccupancyAd"&amp;"dresses,$A17)&gt;0,SUMIFS('Tenant Occupancy'!TC$5:TC23,OccupancyUnits,$B17,OccupancyAddresses,$A17),IFERROR(VLOOKUP($A17&amp;"" ""&amp;$B17, FILTER(ARRAYFORMULA({OccupancyAddresses&amp;"" ""&amp; OccupancyUnits,'Tenant Occupancy'!TC$5:TC23}),INDEX(ARRAYFORMULA({OccupancyAdd"&amp;"resses&amp;"" ""&amp; OccupancyUnits,'Tenant Occupancy'!TC$5:TC23}),0,2)&lt;&gt;""""),2,FALSE),IF(TB14=TODAY(),""Today"",)))))"),"")</f>
        <v/>
      </c>
      <c r="TC17" s="3" t="str">
        <f>IFERROR(__xludf.DUMMYFUNCTION("IF(ISBLANK($A17),, IF((ARRAYFORMULA(SUM(COUNTIFS(OccupancyAddresses,$A17,OccupancyUnits, $B17, 'Tenant Occupancy'!TD$5:TD23,{""&gt;0"",""Occupied"",""Late""}))))&gt;1,""Multiple Bookings"", IF(SUMIFS( 'Tenant Occupancy'!TD$5:TD23,OccupancyUnits,$B17,OccupancyAd"&amp;"dresses,$A17)&gt;0,SUMIFS('Tenant Occupancy'!TD$5:TD23,OccupancyUnits,$B17,OccupancyAddresses,$A17),IFERROR(VLOOKUP($A17&amp;"" ""&amp;$B17, FILTER(ARRAYFORMULA({OccupancyAddresses&amp;"" ""&amp; OccupancyUnits,'Tenant Occupancy'!TD$5:TD23}),INDEX(ARRAYFORMULA({OccupancyAdd"&amp;"resses&amp;"" ""&amp; OccupancyUnits,'Tenant Occupancy'!TD$5:TD23}),0,2)&lt;&gt;""""),2,FALSE),IF(TC14=TODAY(),""Today"",)))))"),"")</f>
        <v/>
      </c>
      <c r="TD17" s="3" t="str">
        <f>IFERROR(__xludf.DUMMYFUNCTION("IF(ISBLANK($A17),, IF((ARRAYFORMULA(SUM(COUNTIFS(OccupancyAddresses,$A17,OccupancyUnits, $B17, 'Tenant Occupancy'!TE$5:TE23,{""&gt;0"",""Occupied"",""Late""}))))&gt;1,""Multiple Bookings"", IF(SUMIFS( 'Tenant Occupancy'!TE$5:TE23,OccupancyUnits,$B17,OccupancyAd"&amp;"dresses,$A17)&gt;0,SUMIFS('Tenant Occupancy'!TE$5:TE23,OccupancyUnits,$B17,OccupancyAddresses,$A17),IFERROR(VLOOKUP($A17&amp;"" ""&amp;$B17, FILTER(ARRAYFORMULA({OccupancyAddresses&amp;"" ""&amp; OccupancyUnits,'Tenant Occupancy'!TE$5:TE23}),INDEX(ARRAYFORMULA({OccupancyAdd"&amp;"resses&amp;"" ""&amp; OccupancyUnits,'Tenant Occupancy'!TE$5:TE23}),0,2)&lt;&gt;""""),2,FALSE),IF(TD14=TODAY(),""Today"",)))))"),"")</f>
        <v/>
      </c>
      <c r="TE17" s="3" t="str">
        <f>IFERROR(__xludf.DUMMYFUNCTION("IF(ISBLANK($A17),, IF((ARRAYFORMULA(SUM(COUNTIFS(OccupancyAddresses,$A17,OccupancyUnits, $B17, 'Tenant Occupancy'!TF$5:TF23,{""&gt;0"",""Occupied"",""Late""}))))&gt;1,""Multiple Bookings"", IF(SUMIFS( 'Tenant Occupancy'!TF$5:TF23,OccupancyUnits,$B17,OccupancyAd"&amp;"dresses,$A17)&gt;0,SUMIFS('Tenant Occupancy'!TF$5:TF23,OccupancyUnits,$B17,OccupancyAddresses,$A17),IFERROR(VLOOKUP($A17&amp;"" ""&amp;$B17, FILTER(ARRAYFORMULA({OccupancyAddresses&amp;"" ""&amp; OccupancyUnits,'Tenant Occupancy'!TF$5:TF23}),INDEX(ARRAYFORMULA({OccupancyAdd"&amp;"resses&amp;"" ""&amp; OccupancyUnits,'Tenant Occupancy'!TF$5:TF23}),0,2)&lt;&gt;""""),2,FALSE),IF(TE14=TODAY(),""Today"",)))))"),"")</f>
        <v/>
      </c>
      <c r="TF17" s="3" t="str">
        <f>IFERROR(__xludf.DUMMYFUNCTION("IF(ISBLANK($A17),, IF((ARRAYFORMULA(SUM(COUNTIFS(OccupancyAddresses,$A17,OccupancyUnits, $B17, 'Tenant Occupancy'!TG$5:TG23,{""&gt;0"",""Occupied"",""Late""}))))&gt;1,""Multiple Bookings"", IF(SUMIFS( 'Tenant Occupancy'!TG$5:TG23,OccupancyUnits,$B17,OccupancyAd"&amp;"dresses,$A17)&gt;0,SUMIFS('Tenant Occupancy'!TG$5:TG23,OccupancyUnits,$B17,OccupancyAddresses,$A17),IFERROR(VLOOKUP($A17&amp;"" ""&amp;$B17, FILTER(ARRAYFORMULA({OccupancyAddresses&amp;"" ""&amp; OccupancyUnits,'Tenant Occupancy'!TG$5:TG23}),INDEX(ARRAYFORMULA({OccupancyAdd"&amp;"resses&amp;"" ""&amp; OccupancyUnits,'Tenant Occupancy'!TG$5:TG23}),0,2)&lt;&gt;""""),2,FALSE),IF(TF14=TODAY(),""Today"",)))))"),"")</f>
        <v/>
      </c>
      <c r="TG17" s="3" t="str">
        <f>IFERROR(__xludf.DUMMYFUNCTION("IF(ISBLANK($A17),, IF((ARRAYFORMULA(SUM(COUNTIFS(OccupancyAddresses,$A17,OccupancyUnits, $B17, 'Tenant Occupancy'!TH$5:TH23,{""&gt;0"",""Occupied"",""Late""}))))&gt;1,""Multiple Bookings"", IF(SUMIFS( 'Tenant Occupancy'!TH$5:TH23,OccupancyUnits,$B17,OccupancyAd"&amp;"dresses,$A17)&gt;0,SUMIFS('Tenant Occupancy'!TH$5:TH23,OccupancyUnits,$B17,OccupancyAddresses,$A17),IFERROR(VLOOKUP($A17&amp;"" ""&amp;$B17, FILTER(ARRAYFORMULA({OccupancyAddresses&amp;"" ""&amp; OccupancyUnits,'Tenant Occupancy'!TH$5:TH23}),INDEX(ARRAYFORMULA({OccupancyAdd"&amp;"resses&amp;"" ""&amp; OccupancyUnits,'Tenant Occupancy'!TH$5:TH23}),0,2)&lt;&gt;""""),2,FALSE),IF(TG14=TODAY(),""Today"",)))))"),"")</f>
        <v/>
      </c>
      <c r="TH17" s="3" t="str">
        <f>IFERROR(__xludf.DUMMYFUNCTION("IF(ISBLANK($A17),, IF((ARRAYFORMULA(SUM(COUNTIFS(OccupancyAddresses,$A17,OccupancyUnits, $B17, 'Tenant Occupancy'!TI$5:TI23,{""&gt;0"",""Occupied"",""Late""}))))&gt;1,""Multiple Bookings"", IF(SUMIFS( 'Tenant Occupancy'!TI$5:TI23,OccupancyUnits,$B17,OccupancyAd"&amp;"dresses,$A17)&gt;0,SUMIFS('Tenant Occupancy'!TI$5:TI23,OccupancyUnits,$B17,OccupancyAddresses,$A17),IFERROR(VLOOKUP($A17&amp;"" ""&amp;$B17, FILTER(ARRAYFORMULA({OccupancyAddresses&amp;"" ""&amp; OccupancyUnits,'Tenant Occupancy'!TI$5:TI23}),INDEX(ARRAYFORMULA({OccupancyAdd"&amp;"resses&amp;"" ""&amp; OccupancyUnits,'Tenant Occupancy'!TI$5:TI23}),0,2)&lt;&gt;""""),2,FALSE),IF(TH14=TODAY(),""Today"",)))))"),"")</f>
        <v/>
      </c>
      <c r="TI17" s="3" t="str">
        <f>IFERROR(__xludf.DUMMYFUNCTION("IF(ISBLANK($A17),, IF((ARRAYFORMULA(SUM(COUNTIFS(OccupancyAddresses,$A17,OccupancyUnits, $B17, 'Tenant Occupancy'!TJ$5:TJ23,{""&gt;0"",""Occupied"",""Late""}))))&gt;1,""Multiple Bookings"", IF(SUMIFS( 'Tenant Occupancy'!TJ$5:TJ23,OccupancyUnits,$B17,OccupancyAd"&amp;"dresses,$A17)&gt;0,SUMIFS('Tenant Occupancy'!TJ$5:TJ23,OccupancyUnits,$B17,OccupancyAddresses,$A17),IFERROR(VLOOKUP($A17&amp;"" ""&amp;$B17, FILTER(ARRAYFORMULA({OccupancyAddresses&amp;"" ""&amp; OccupancyUnits,'Tenant Occupancy'!TJ$5:TJ23}),INDEX(ARRAYFORMULA({OccupancyAdd"&amp;"resses&amp;"" ""&amp; OccupancyUnits,'Tenant Occupancy'!TJ$5:TJ23}),0,2)&lt;&gt;""""),2,FALSE),IF(TI14=TODAY(),""Today"",)))))"),"")</f>
        <v/>
      </c>
      <c r="TJ17" s="3" t="str">
        <f>IFERROR(__xludf.DUMMYFUNCTION("IF(ISBLANK($A17),, IF((ARRAYFORMULA(SUM(COUNTIFS(OccupancyAddresses,$A17,OccupancyUnits, $B17, 'Tenant Occupancy'!TK$5:TK23,{""&gt;0"",""Occupied"",""Late""}))))&gt;1,""Multiple Bookings"", IF(SUMIFS( 'Tenant Occupancy'!TK$5:TK23,OccupancyUnits,$B17,OccupancyAd"&amp;"dresses,$A17)&gt;0,SUMIFS('Tenant Occupancy'!TK$5:TK23,OccupancyUnits,$B17,OccupancyAddresses,$A17),IFERROR(VLOOKUP($A17&amp;"" ""&amp;$B17, FILTER(ARRAYFORMULA({OccupancyAddresses&amp;"" ""&amp; OccupancyUnits,'Tenant Occupancy'!TK$5:TK23}),INDEX(ARRAYFORMULA({OccupancyAdd"&amp;"resses&amp;"" ""&amp; OccupancyUnits,'Tenant Occupancy'!TK$5:TK23}),0,2)&lt;&gt;""""),2,FALSE),IF(TJ14=TODAY(),""Today"",)))))"),"")</f>
        <v/>
      </c>
      <c r="TK17" s="3" t="str">
        <f>IFERROR(__xludf.DUMMYFUNCTION("IF(ISBLANK($A17),, IF((ARRAYFORMULA(SUM(COUNTIFS(OccupancyAddresses,$A17,OccupancyUnits, $B17, 'Tenant Occupancy'!TL$5:TL23,{""&gt;0"",""Occupied"",""Late""}))))&gt;1,""Multiple Bookings"", IF(SUMIFS( 'Tenant Occupancy'!TL$5:TL23,OccupancyUnits,$B17,OccupancyAd"&amp;"dresses,$A17)&gt;0,SUMIFS('Tenant Occupancy'!TL$5:TL23,OccupancyUnits,$B17,OccupancyAddresses,$A17),IFERROR(VLOOKUP($A17&amp;"" ""&amp;$B17, FILTER(ARRAYFORMULA({OccupancyAddresses&amp;"" ""&amp; OccupancyUnits,'Tenant Occupancy'!TL$5:TL23}),INDEX(ARRAYFORMULA({OccupancyAdd"&amp;"resses&amp;"" ""&amp; OccupancyUnits,'Tenant Occupancy'!TL$5:TL23}),0,2)&lt;&gt;""""),2,FALSE),IF(TK14=TODAY(),""Today"",)))))"),"")</f>
        <v/>
      </c>
      <c r="TL17" s="3" t="str">
        <f>IFERROR(__xludf.DUMMYFUNCTION("IF(ISBLANK($A17),, IF((ARRAYFORMULA(SUM(COUNTIFS(OccupancyAddresses,$A17,OccupancyUnits, $B17, 'Tenant Occupancy'!TM$5:TM23,{""&gt;0"",""Occupied"",""Late""}))))&gt;1,""Multiple Bookings"", IF(SUMIFS( 'Tenant Occupancy'!TM$5:TM23,OccupancyUnits,$B17,OccupancyAd"&amp;"dresses,$A17)&gt;0,SUMIFS('Tenant Occupancy'!TM$5:TM23,OccupancyUnits,$B17,OccupancyAddresses,$A17),IFERROR(VLOOKUP($A17&amp;"" ""&amp;$B17, FILTER(ARRAYFORMULA({OccupancyAddresses&amp;"" ""&amp; OccupancyUnits,'Tenant Occupancy'!TM$5:TM23}),INDEX(ARRAYFORMULA({OccupancyAdd"&amp;"resses&amp;"" ""&amp; OccupancyUnits,'Tenant Occupancy'!TM$5:TM23}),0,2)&lt;&gt;""""),2,FALSE),IF(TL14=TODAY(),""Today"",)))))"),"")</f>
        <v/>
      </c>
      <c r="TM17" s="3" t="str">
        <f>IFERROR(__xludf.DUMMYFUNCTION("IF(ISBLANK($A17),, IF((ARRAYFORMULA(SUM(COUNTIFS(OccupancyAddresses,$A17,OccupancyUnits, $B17, 'Tenant Occupancy'!TN$5:TN23,{""&gt;0"",""Occupied"",""Late""}))))&gt;1,""Multiple Bookings"", IF(SUMIFS( 'Tenant Occupancy'!TN$5:TN23,OccupancyUnits,$B17,OccupancyAd"&amp;"dresses,$A17)&gt;0,SUMIFS('Tenant Occupancy'!TN$5:TN23,OccupancyUnits,$B17,OccupancyAddresses,$A17),IFERROR(VLOOKUP($A17&amp;"" ""&amp;$B17, FILTER(ARRAYFORMULA({OccupancyAddresses&amp;"" ""&amp; OccupancyUnits,'Tenant Occupancy'!TN$5:TN23}),INDEX(ARRAYFORMULA({OccupancyAdd"&amp;"resses&amp;"" ""&amp; OccupancyUnits,'Tenant Occupancy'!TN$5:TN23}),0,2)&lt;&gt;""""),2,FALSE),IF(TM14=TODAY(),""Today"",)))))"),"")</f>
        <v/>
      </c>
      <c r="TN17" s="3" t="str">
        <f>IFERROR(__xludf.DUMMYFUNCTION("IF(ISBLANK($A17),, IF((ARRAYFORMULA(SUM(COUNTIFS(OccupancyAddresses,$A17,OccupancyUnits, $B17, 'Tenant Occupancy'!TO$5:TO23,{""&gt;0"",""Occupied"",""Late""}))))&gt;1,""Multiple Bookings"", IF(SUMIFS( 'Tenant Occupancy'!TO$5:TO23,OccupancyUnits,$B17,OccupancyAd"&amp;"dresses,$A17)&gt;0,SUMIFS('Tenant Occupancy'!TO$5:TO23,OccupancyUnits,$B17,OccupancyAddresses,$A17),IFERROR(VLOOKUP($A17&amp;"" ""&amp;$B17, FILTER(ARRAYFORMULA({OccupancyAddresses&amp;"" ""&amp; OccupancyUnits,'Tenant Occupancy'!TO$5:TO23}),INDEX(ARRAYFORMULA({OccupancyAdd"&amp;"resses&amp;"" ""&amp; OccupancyUnits,'Tenant Occupancy'!TO$5:TO23}),0,2)&lt;&gt;""""),2,FALSE),IF(TN14=TODAY(),""Today"",)))))"),"")</f>
        <v/>
      </c>
      <c r="TO17" s="3" t="str">
        <f>IFERROR(__xludf.DUMMYFUNCTION("IF(ISBLANK($A17),, IF((ARRAYFORMULA(SUM(COUNTIFS(OccupancyAddresses,$A17,OccupancyUnits, $B17, 'Tenant Occupancy'!TP$5:TP23,{""&gt;0"",""Occupied"",""Late""}))))&gt;1,""Multiple Bookings"", IF(SUMIFS( 'Tenant Occupancy'!TP$5:TP23,OccupancyUnits,$B17,OccupancyAd"&amp;"dresses,$A17)&gt;0,SUMIFS('Tenant Occupancy'!TP$5:TP23,OccupancyUnits,$B17,OccupancyAddresses,$A17),IFERROR(VLOOKUP($A17&amp;"" ""&amp;$B17, FILTER(ARRAYFORMULA({OccupancyAddresses&amp;"" ""&amp; OccupancyUnits,'Tenant Occupancy'!TP$5:TP23}),INDEX(ARRAYFORMULA({OccupancyAdd"&amp;"resses&amp;"" ""&amp; OccupancyUnits,'Tenant Occupancy'!TP$5:TP23}),0,2)&lt;&gt;""""),2,FALSE),IF(TO14=TODAY(),""Today"",)))))"),"")</f>
        <v/>
      </c>
      <c r="TP17" s="3" t="str">
        <f>IFERROR(__xludf.DUMMYFUNCTION("IF(ISBLANK($A17),, IF((ARRAYFORMULA(SUM(COUNTIFS(OccupancyAddresses,$A17,OccupancyUnits, $B17, 'Tenant Occupancy'!TQ$5:TQ23,{""&gt;0"",""Occupied"",""Late""}))))&gt;1,""Multiple Bookings"", IF(SUMIFS( 'Tenant Occupancy'!TQ$5:TQ23,OccupancyUnits,$B17,OccupancyAd"&amp;"dresses,$A17)&gt;0,SUMIFS('Tenant Occupancy'!TQ$5:TQ23,OccupancyUnits,$B17,OccupancyAddresses,$A17),IFERROR(VLOOKUP($A17&amp;"" ""&amp;$B17, FILTER(ARRAYFORMULA({OccupancyAddresses&amp;"" ""&amp; OccupancyUnits,'Tenant Occupancy'!TQ$5:TQ23}),INDEX(ARRAYFORMULA({OccupancyAdd"&amp;"resses&amp;"" ""&amp; OccupancyUnits,'Tenant Occupancy'!TQ$5:TQ23}),0,2)&lt;&gt;""""),2,FALSE),IF(TP14=TODAY(),""Today"",)))))"),"")</f>
        <v/>
      </c>
      <c r="TQ17" s="3" t="str">
        <f>IFERROR(__xludf.DUMMYFUNCTION("IF(ISBLANK($A17),, IF((ARRAYFORMULA(SUM(COUNTIFS(OccupancyAddresses,$A17,OccupancyUnits, $B17, 'Tenant Occupancy'!TR$5:TR23,{""&gt;0"",""Occupied"",""Late""}))))&gt;1,""Multiple Bookings"", IF(SUMIFS( 'Tenant Occupancy'!TR$5:TR23,OccupancyUnits,$B17,OccupancyAd"&amp;"dresses,$A17)&gt;0,SUMIFS('Tenant Occupancy'!TR$5:TR23,OccupancyUnits,$B17,OccupancyAddresses,$A17),IFERROR(VLOOKUP($A17&amp;"" ""&amp;$B17, FILTER(ARRAYFORMULA({OccupancyAddresses&amp;"" ""&amp; OccupancyUnits,'Tenant Occupancy'!TR$5:TR23}),INDEX(ARRAYFORMULA({OccupancyAdd"&amp;"resses&amp;"" ""&amp; OccupancyUnits,'Tenant Occupancy'!TR$5:TR23}),0,2)&lt;&gt;""""),2,FALSE),IF(TQ14=TODAY(),""Today"",)))))"),"")</f>
        <v/>
      </c>
      <c r="TR17" s="3" t="str">
        <f>IFERROR(__xludf.DUMMYFUNCTION("IF(ISBLANK($A17),, IF((ARRAYFORMULA(SUM(COUNTIFS(OccupancyAddresses,$A17,OccupancyUnits, $B17, 'Tenant Occupancy'!TS$5:TS23,{""&gt;0"",""Occupied"",""Late""}))))&gt;1,""Multiple Bookings"", IF(SUMIFS( 'Tenant Occupancy'!TS$5:TS23,OccupancyUnits,$B17,OccupancyAd"&amp;"dresses,$A17)&gt;0,SUMIFS('Tenant Occupancy'!TS$5:TS23,OccupancyUnits,$B17,OccupancyAddresses,$A17),IFERROR(VLOOKUP($A17&amp;"" ""&amp;$B17, FILTER(ARRAYFORMULA({OccupancyAddresses&amp;"" ""&amp; OccupancyUnits,'Tenant Occupancy'!TS$5:TS23}),INDEX(ARRAYFORMULA({OccupancyAdd"&amp;"resses&amp;"" ""&amp; OccupancyUnits,'Tenant Occupancy'!TS$5:TS23}),0,2)&lt;&gt;""""),2,FALSE),IF(TR14=TODAY(),""Today"",)))))"),"")</f>
        <v/>
      </c>
      <c r="TS17" s="3" t="str">
        <f>IFERROR(__xludf.DUMMYFUNCTION("IF(ISBLANK($A17),, IF((ARRAYFORMULA(SUM(COUNTIFS(OccupancyAddresses,$A17,OccupancyUnits, $B17, 'Tenant Occupancy'!TT$5:TT23,{""&gt;0"",""Occupied"",""Late""}))))&gt;1,""Multiple Bookings"", IF(SUMIFS( 'Tenant Occupancy'!TT$5:TT23,OccupancyUnits,$B17,OccupancyAd"&amp;"dresses,$A17)&gt;0,SUMIFS('Tenant Occupancy'!TT$5:TT23,OccupancyUnits,$B17,OccupancyAddresses,$A17),IFERROR(VLOOKUP($A17&amp;"" ""&amp;$B17, FILTER(ARRAYFORMULA({OccupancyAddresses&amp;"" ""&amp; OccupancyUnits,'Tenant Occupancy'!TT$5:TT23}),INDEX(ARRAYFORMULA({OccupancyAdd"&amp;"resses&amp;"" ""&amp; OccupancyUnits,'Tenant Occupancy'!TT$5:TT23}),0,2)&lt;&gt;""""),2,FALSE),IF(TS14=TODAY(),""Today"",)))))"),"")</f>
        <v/>
      </c>
      <c r="TT17" s="3" t="str">
        <f>IFERROR(__xludf.DUMMYFUNCTION("IF(ISBLANK($A17),, IF((ARRAYFORMULA(SUM(COUNTIFS(OccupancyAddresses,$A17,OccupancyUnits, $B17, 'Tenant Occupancy'!TU$5:TU23,{""&gt;0"",""Occupied"",""Late""}))))&gt;1,""Multiple Bookings"", IF(SUMIFS( 'Tenant Occupancy'!TU$5:TU23,OccupancyUnits,$B17,OccupancyAd"&amp;"dresses,$A17)&gt;0,SUMIFS('Tenant Occupancy'!TU$5:TU23,OccupancyUnits,$B17,OccupancyAddresses,$A17),IFERROR(VLOOKUP($A17&amp;"" ""&amp;$B17, FILTER(ARRAYFORMULA({OccupancyAddresses&amp;"" ""&amp; OccupancyUnits,'Tenant Occupancy'!TU$5:TU23}),INDEX(ARRAYFORMULA({OccupancyAdd"&amp;"resses&amp;"" ""&amp; OccupancyUnits,'Tenant Occupancy'!TU$5:TU23}),0,2)&lt;&gt;""""),2,FALSE),IF(TT14=TODAY(),""Today"",)))))"),"")</f>
        <v/>
      </c>
      <c r="TU17" s="3" t="str">
        <f>IFERROR(__xludf.DUMMYFUNCTION("IF(ISBLANK($A17),, IF((ARRAYFORMULA(SUM(COUNTIFS(OccupancyAddresses,$A17,OccupancyUnits, $B17, 'Tenant Occupancy'!TV$5:TV23,{""&gt;0"",""Occupied"",""Late""}))))&gt;1,""Multiple Bookings"", IF(SUMIFS( 'Tenant Occupancy'!TV$5:TV23,OccupancyUnits,$B17,OccupancyAd"&amp;"dresses,$A17)&gt;0,SUMIFS('Tenant Occupancy'!TV$5:TV23,OccupancyUnits,$B17,OccupancyAddresses,$A17),IFERROR(VLOOKUP($A17&amp;"" ""&amp;$B17, FILTER(ARRAYFORMULA({OccupancyAddresses&amp;"" ""&amp; OccupancyUnits,'Tenant Occupancy'!TV$5:TV23}),INDEX(ARRAYFORMULA({OccupancyAdd"&amp;"resses&amp;"" ""&amp; OccupancyUnits,'Tenant Occupancy'!TV$5:TV23}),0,2)&lt;&gt;""""),2,FALSE),IF(TU14=TODAY(),""Today"",)))))"),"")</f>
        <v/>
      </c>
      <c r="TV17" s="3" t="str">
        <f>IFERROR(__xludf.DUMMYFUNCTION("IF(ISBLANK($A17),, IF((ARRAYFORMULA(SUM(COUNTIFS(OccupancyAddresses,$A17,OccupancyUnits, $B17, 'Tenant Occupancy'!TW$5:TW23,{""&gt;0"",""Occupied"",""Late""}))))&gt;1,""Multiple Bookings"", IF(SUMIFS( 'Tenant Occupancy'!TW$5:TW23,OccupancyUnits,$B17,OccupancyAd"&amp;"dresses,$A17)&gt;0,SUMIFS('Tenant Occupancy'!TW$5:TW23,OccupancyUnits,$B17,OccupancyAddresses,$A17),IFERROR(VLOOKUP($A17&amp;"" ""&amp;$B17, FILTER(ARRAYFORMULA({OccupancyAddresses&amp;"" ""&amp; OccupancyUnits,'Tenant Occupancy'!TW$5:TW23}),INDEX(ARRAYFORMULA({OccupancyAdd"&amp;"resses&amp;"" ""&amp; OccupancyUnits,'Tenant Occupancy'!TW$5:TW23}),0,2)&lt;&gt;""""),2,FALSE),IF(TV14=TODAY(),""Today"",)))))"),"")</f>
        <v/>
      </c>
      <c r="TW17" s="3" t="str">
        <f>IFERROR(__xludf.DUMMYFUNCTION("IF(ISBLANK($A17),, IF((ARRAYFORMULA(SUM(COUNTIFS(OccupancyAddresses,$A17,OccupancyUnits, $B17, 'Tenant Occupancy'!TX$5:TX23,{""&gt;0"",""Occupied"",""Late""}))))&gt;1,""Multiple Bookings"", IF(SUMIFS( 'Tenant Occupancy'!TX$5:TX23,OccupancyUnits,$B17,OccupancyAd"&amp;"dresses,$A17)&gt;0,SUMIFS('Tenant Occupancy'!TX$5:TX23,OccupancyUnits,$B17,OccupancyAddresses,$A17),IFERROR(VLOOKUP($A17&amp;"" ""&amp;$B17, FILTER(ARRAYFORMULA({OccupancyAddresses&amp;"" ""&amp; OccupancyUnits,'Tenant Occupancy'!TX$5:TX23}),INDEX(ARRAYFORMULA({OccupancyAdd"&amp;"resses&amp;"" ""&amp; OccupancyUnits,'Tenant Occupancy'!TX$5:TX23}),0,2)&lt;&gt;""""),2,FALSE),IF(TW14=TODAY(),""Today"",)))))"),"")</f>
        <v/>
      </c>
      <c r="TX17" s="3" t="str">
        <f>IFERROR(__xludf.DUMMYFUNCTION("IF(ISBLANK($A17),, IF((ARRAYFORMULA(SUM(COUNTIFS(OccupancyAddresses,$A17,OccupancyUnits, $B17, 'Tenant Occupancy'!TY$5:TY23,{""&gt;0"",""Occupied"",""Late""}))))&gt;1,""Multiple Bookings"", IF(SUMIFS( 'Tenant Occupancy'!TY$5:TY23,OccupancyUnits,$B17,OccupancyAd"&amp;"dresses,$A17)&gt;0,SUMIFS('Tenant Occupancy'!TY$5:TY23,OccupancyUnits,$B17,OccupancyAddresses,$A17),IFERROR(VLOOKUP($A17&amp;"" ""&amp;$B17, FILTER(ARRAYFORMULA({OccupancyAddresses&amp;"" ""&amp; OccupancyUnits,'Tenant Occupancy'!TY$5:TY23}),INDEX(ARRAYFORMULA({OccupancyAdd"&amp;"resses&amp;"" ""&amp; OccupancyUnits,'Tenant Occupancy'!TY$5:TY23}),0,2)&lt;&gt;""""),2,FALSE),IF(TX14=TODAY(),""Today"",)))))"),"")</f>
        <v/>
      </c>
      <c r="TY17" s="3" t="str">
        <f>IFERROR(__xludf.DUMMYFUNCTION("IF(ISBLANK($A17),, IF((ARRAYFORMULA(SUM(COUNTIFS(OccupancyAddresses,$A17,OccupancyUnits, $B17, 'Tenant Occupancy'!TZ$5:TZ23,{""&gt;0"",""Occupied"",""Late""}))))&gt;1,""Multiple Bookings"", IF(SUMIFS( 'Tenant Occupancy'!TZ$5:TZ23,OccupancyUnits,$B17,OccupancyAd"&amp;"dresses,$A17)&gt;0,SUMIFS('Tenant Occupancy'!TZ$5:TZ23,OccupancyUnits,$B17,OccupancyAddresses,$A17),IFERROR(VLOOKUP($A17&amp;"" ""&amp;$B17, FILTER(ARRAYFORMULA({OccupancyAddresses&amp;"" ""&amp; OccupancyUnits,'Tenant Occupancy'!TZ$5:TZ23}),INDEX(ARRAYFORMULA({OccupancyAdd"&amp;"resses&amp;"" ""&amp; OccupancyUnits,'Tenant Occupancy'!TZ$5:TZ23}),0,2)&lt;&gt;""""),2,FALSE),IF(TY14=TODAY(),""Today"",)))))"),"")</f>
        <v/>
      </c>
      <c r="TZ17" s="3" t="str">
        <f>IFERROR(__xludf.DUMMYFUNCTION("IF(ISBLANK($A17),, IF((ARRAYFORMULA(SUM(COUNTIFS(OccupancyAddresses,$A17,OccupancyUnits, $B17, 'Tenant Occupancy'!UA$5:UA23,{""&gt;0"",""Occupied"",""Late""}))))&gt;1,""Multiple Bookings"", IF(SUMIFS( 'Tenant Occupancy'!UA$5:UA23,OccupancyUnits,$B17,OccupancyAd"&amp;"dresses,$A17)&gt;0,SUMIFS('Tenant Occupancy'!UA$5:UA23,OccupancyUnits,$B17,OccupancyAddresses,$A17),IFERROR(VLOOKUP($A17&amp;"" ""&amp;$B17, FILTER(ARRAYFORMULA({OccupancyAddresses&amp;"" ""&amp; OccupancyUnits,'Tenant Occupancy'!UA$5:UA23}),INDEX(ARRAYFORMULA({OccupancyAdd"&amp;"resses&amp;"" ""&amp; OccupancyUnits,'Tenant Occupancy'!UA$5:UA23}),0,2)&lt;&gt;""""),2,FALSE),IF(TZ14=TODAY(),""Today"",)))))"),"")</f>
        <v/>
      </c>
      <c r="UA17" s="3" t="str">
        <f>IFERROR(__xludf.DUMMYFUNCTION("IF(ISBLANK($A17),, IF((ARRAYFORMULA(SUM(COUNTIFS(OccupancyAddresses,$A17,OccupancyUnits, $B17, 'Tenant Occupancy'!UB$5:UB23,{""&gt;0"",""Occupied"",""Late""}))))&gt;1,""Multiple Bookings"", IF(SUMIFS( 'Tenant Occupancy'!UB$5:UB23,OccupancyUnits,$B17,OccupancyAd"&amp;"dresses,$A17)&gt;0,SUMIFS('Tenant Occupancy'!UB$5:UB23,OccupancyUnits,$B17,OccupancyAddresses,$A17),IFERROR(VLOOKUP($A17&amp;"" ""&amp;$B17, FILTER(ARRAYFORMULA({OccupancyAddresses&amp;"" ""&amp; OccupancyUnits,'Tenant Occupancy'!UB$5:UB23}),INDEX(ARRAYFORMULA({OccupancyAdd"&amp;"resses&amp;"" ""&amp; OccupancyUnits,'Tenant Occupancy'!UB$5:UB23}),0,2)&lt;&gt;""""),2,FALSE),IF(UA14=TODAY(),""Today"",)))))"),"")</f>
        <v/>
      </c>
      <c r="UB17" s="3" t="str">
        <f>IFERROR(__xludf.DUMMYFUNCTION("IF(ISBLANK($A17),, IF((ARRAYFORMULA(SUM(COUNTIFS(OccupancyAddresses,$A17,OccupancyUnits, $B17, 'Tenant Occupancy'!UC$5:UC23,{""&gt;0"",""Occupied"",""Late""}))))&gt;1,""Multiple Bookings"", IF(SUMIFS( 'Tenant Occupancy'!UC$5:UC23,OccupancyUnits,$B17,OccupancyAd"&amp;"dresses,$A17)&gt;0,SUMIFS('Tenant Occupancy'!UC$5:UC23,OccupancyUnits,$B17,OccupancyAddresses,$A17),IFERROR(VLOOKUP($A17&amp;"" ""&amp;$B17, FILTER(ARRAYFORMULA({OccupancyAddresses&amp;"" ""&amp; OccupancyUnits,'Tenant Occupancy'!UC$5:UC23}),INDEX(ARRAYFORMULA({OccupancyAdd"&amp;"resses&amp;"" ""&amp; OccupancyUnits,'Tenant Occupancy'!UC$5:UC23}),0,2)&lt;&gt;""""),2,FALSE),IF(UB14=TODAY(),""Today"",)))))"),"")</f>
        <v/>
      </c>
      <c r="UC17" s="3" t="str">
        <f>IFERROR(__xludf.DUMMYFUNCTION("IF(ISBLANK($A17),, IF((ARRAYFORMULA(SUM(COUNTIFS(OccupancyAddresses,$A17,OccupancyUnits, $B17, 'Tenant Occupancy'!UD$5:UD23,{""&gt;0"",""Occupied"",""Late""}))))&gt;1,""Multiple Bookings"", IF(SUMIFS( 'Tenant Occupancy'!UD$5:UD23,OccupancyUnits,$B17,OccupancyAd"&amp;"dresses,$A17)&gt;0,SUMIFS('Tenant Occupancy'!UD$5:UD23,OccupancyUnits,$B17,OccupancyAddresses,$A17),IFERROR(VLOOKUP($A17&amp;"" ""&amp;$B17, FILTER(ARRAYFORMULA({OccupancyAddresses&amp;"" ""&amp; OccupancyUnits,'Tenant Occupancy'!UD$5:UD23}),INDEX(ARRAYFORMULA({OccupancyAdd"&amp;"resses&amp;"" ""&amp; OccupancyUnits,'Tenant Occupancy'!UD$5:UD23}),0,2)&lt;&gt;""""),2,FALSE),IF(UC14=TODAY(),""Today"",)))))"),"")</f>
        <v/>
      </c>
      <c r="UD17" s="3" t="str">
        <f>IFERROR(__xludf.DUMMYFUNCTION("IF(ISBLANK($A17),, IF((ARRAYFORMULA(SUM(COUNTIFS(OccupancyAddresses,$A17,OccupancyUnits, $B17, 'Tenant Occupancy'!UE$5:UE23,{""&gt;0"",""Occupied"",""Late""}))))&gt;1,""Multiple Bookings"", IF(SUMIFS( 'Tenant Occupancy'!UE$5:UE23,OccupancyUnits,$B17,OccupancyAd"&amp;"dresses,$A17)&gt;0,SUMIFS('Tenant Occupancy'!UE$5:UE23,OccupancyUnits,$B17,OccupancyAddresses,$A17),IFERROR(VLOOKUP($A17&amp;"" ""&amp;$B17, FILTER(ARRAYFORMULA({OccupancyAddresses&amp;"" ""&amp; OccupancyUnits,'Tenant Occupancy'!UE$5:UE23}),INDEX(ARRAYFORMULA({OccupancyAdd"&amp;"resses&amp;"" ""&amp; OccupancyUnits,'Tenant Occupancy'!UE$5:UE23}),0,2)&lt;&gt;""""),2,FALSE),IF(UD14=TODAY(),""Today"",)))))"),"")</f>
        <v/>
      </c>
      <c r="UE17" s="3" t="str">
        <f>IFERROR(__xludf.DUMMYFUNCTION("IF(ISBLANK($A17),, IF((ARRAYFORMULA(SUM(COUNTIFS(OccupancyAddresses,$A17,OccupancyUnits, $B17, 'Tenant Occupancy'!UF$5:UF23,{""&gt;0"",""Occupied"",""Late""}))))&gt;1,""Multiple Bookings"", IF(SUMIFS( 'Tenant Occupancy'!UF$5:UF23,OccupancyUnits,$B17,OccupancyAd"&amp;"dresses,$A17)&gt;0,SUMIFS('Tenant Occupancy'!UF$5:UF23,OccupancyUnits,$B17,OccupancyAddresses,$A17),IFERROR(VLOOKUP($A17&amp;"" ""&amp;$B17, FILTER(ARRAYFORMULA({OccupancyAddresses&amp;"" ""&amp; OccupancyUnits,'Tenant Occupancy'!UF$5:UF23}),INDEX(ARRAYFORMULA({OccupancyAdd"&amp;"resses&amp;"" ""&amp; OccupancyUnits,'Tenant Occupancy'!UF$5:UF23}),0,2)&lt;&gt;""""),2,FALSE),IF(UE14=TODAY(),""Today"",)))))"),"")</f>
        <v/>
      </c>
      <c r="UF17" s="3" t="str">
        <f>IFERROR(__xludf.DUMMYFUNCTION("IF(ISBLANK($A17),, IF((ARRAYFORMULA(SUM(COUNTIFS(OccupancyAddresses,$A17,OccupancyUnits, $B17, 'Tenant Occupancy'!UG$5:UG23,{""&gt;0"",""Occupied"",""Late""}))))&gt;1,""Multiple Bookings"", IF(SUMIFS( 'Tenant Occupancy'!UG$5:UG23,OccupancyUnits,$B17,OccupancyAd"&amp;"dresses,$A17)&gt;0,SUMIFS('Tenant Occupancy'!UG$5:UG23,OccupancyUnits,$B17,OccupancyAddresses,$A17),IFERROR(VLOOKUP($A17&amp;"" ""&amp;$B17, FILTER(ARRAYFORMULA({OccupancyAddresses&amp;"" ""&amp; OccupancyUnits,'Tenant Occupancy'!UG$5:UG23}),INDEX(ARRAYFORMULA({OccupancyAdd"&amp;"resses&amp;"" ""&amp; OccupancyUnits,'Tenant Occupancy'!UG$5:UG23}),0,2)&lt;&gt;""""),2,FALSE),IF(UF14=TODAY(),""Today"",)))))"),"")</f>
        <v/>
      </c>
      <c r="UG17" s="3" t="str">
        <f>IFERROR(__xludf.DUMMYFUNCTION("IF(ISBLANK($A17),, IF((ARRAYFORMULA(SUM(COUNTIFS(OccupancyAddresses,$A17,OccupancyUnits, $B17, 'Tenant Occupancy'!UH$5:UH23,{""&gt;0"",""Occupied"",""Late""}))))&gt;1,""Multiple Bookings"", IF(SUMIFS( 'Tenant Occupancy'!UH$5:UH23,OccupancyUnits,$B17,OccupancyAd"&amp;"dresses,$A17)&gt;0,SUMIFS('Tenant Occupancy'!UH$5:UH23,OccupancyUnits,$B17,OccupancyAddresses,$A17),IFERROR(VLOOKUP($A17&amp;"" ""&amp;$B17, FILTER(ARRAYFORMULA({OccupancyAddresses&amp;"" ""&amp; OccupancyUnits,'Tenant Occupancy'!UH$5:UH23}),INDEX(ARRAYFORMULA({OccupancyAdd"&amp;"resses&amp;"" ""&amp; OccupancyUnits,'Tenant Occupancy'!UH$5:UH23}),0,2)&lt;&gt;""""),2,FALSE),IF(UG14=TODAY(),""Today"",)))))"),"")</f>
        <v/>
      </c>
      <c r="UH17" s="3" t="str">
        <f>IFERROR(__xludf.DUMMYFUNCTION("IF(ISBLANK($A17),, IF((ARRAYFORMULA(SUM(COUNTIFS(OccupancyAddresses,$A17,OccupancyUnits, $B17, 'Tenant Occupancy'!UI$5:UI23,{""&gt;0"",""Occupied"",""Late""}))))&gt;1,""Multiple Bookings"", IF(SUMIFS( 'Tenant Occupancy'!UI$5:UI23,OccupancyUnits,$B17,OccupancyAd"&amp;"dresses,$A17)&gt;0,SUMIFS('Tenant Occupancy'!UI$5:UI23,OccupancyUnits,$B17,OccupancyAddresses,$A17),IFERROR(VLOOKUP($A17&amp;"" ""&amp;$B17, FILTER(ARRAYFORMULA({OccupancyAddresses&amp;"" ""&amp; OccupancyUnits,'Tenant Occupancy'!UI$5:UI23}),INDEX(ARRAYFORMULA({OccupancyAdd"&amp;"resses&amp;"" ""&amp; OccupancyUnits,'Tenant Occupancy'!UI$5:UI23}),0,2)&lt;&gt;""""),2,FALSE),IF(UH14=TODAY(),""Today"",)))))"),"")</f>
        <v/>
      </c>
      <c r="UI17" s="3" t="str">
        <f>IFERROR(__xludf.DUMMYFUNCTION("IF(ISBLANK($A17),, IF((ARRAYFORMULA(SUM(COUNTIFS(OccupancyAddresses,$A17,OccupancyUnits, $B17, 'Tenant Occupancy'!UJ$5:UJ23,{""&gt;0"",""Occupied"",""Late""}))))&gt;1,""Multiple Bookings"", IF(SUMIFS( 'Tenant Occupancy'!UJ$5:UJ23,OccupancyUnits,$B17,OccupancyAd"&amp;"dresses,$A17)&gt;0,SUMIFS('Tenant Occupancy'!UJ$5:UJ23,OccupancyUnits,$B17,OccupancyAddresses,$A17),IFERROR(VLOOKUP($A17&amp;"" ""&amp;$B17, FILTER(ARRAYFORMULA({OccupancyAddresses&amp;"" ""&amp; OccupancyUnits,'Tenant Occupancy'!UJ$5:UJ23}),INDEX(ARRAYFORMULA({OccupancyAdd"&amp;"resses&amp;"" ""&amp; OccupancyUnits,'Tenant Occupancy'!UJ$5:UJ23}),0,2)&lt;&gt;""""),2,FALSE),IF(UI14=TODAY(),""Today"",)))))"),"")</f>
        <v/>
      </c>
      <c r="UJ17" s="3" t="str">
        <f>IFERROR(__xludf.DUMMYFUNCTION("IF(ISBLANK($A17),, IF((ARRAYFORMULA(SUM(COUNTIFS(OccupancyAddresses,$A17,OccupancyUnits, $B17, 'Tenant Occupancy'!UK$5:UK23,{""&gt;0"",""Occupied"",""Late""}))))&gt;1,""Multiple Bookings"", IF(SUMIFS( 'Tenant Occupancy'!UK$5:UK23,OccupancyUnits,$B17,OccupancyAd"&amp;"dresses,$A17)&gt;0,SUMIFS('Tenant Occupancy'!UK$5:UK23,OccupancyUnits,$B17,OccupancyAddresses,$A17),IFERROR(VLOOKUP($A17&amp;"" ""&amp;$B17, FILTER(ARRAYFORMULA({OccupancyAddresses&amp;"" ""&amp; OccupancyUnits,'Tenant Occupancy'!UK$5:UK23}),INDEX(ARRAYFORMULA({OccupancyAdd"&amp;"resses&amp;"" ""&amp; OccupancyUnits,'Tenant Occupancy'!UK$5:UK23}),0,2)&lt;&gt;""""),2,FALSE),IF(UJ14=TODAY(),""Today"",)))))"),"")</f>
        <v/>
      </c>
      <c r="UK17" s="3" t="str">
        <f>IFERROR(__xludf.DUMMYFUNCTION("IF(ISBLANK($A17),, IF((ARRAYFORMULA(SUM(COUNTIFS(OccupancyAddresses,$A17,OccupancyUnits, $B17, 'Tenant Occupancy'!UL$5:UL23,{""&gt;0"",""Occupied"",""Late""}))))&gt;1,""Multiple Bookings"", IF(SUMIFS( 'Tenant Occupancy'!UL$5:UL23,OccupancyUnits,$B17,OccupancyAd"&amp;"dresses,$A17)&gt;0,SUMIFS('Tenant Occupancy'!UL$5:UL23,OccupancyUnits,$B17,OccupancyAddresses,$A17),IFERROR(VLOOKUP($A17&amp;"" ""&amp;$B17, FILTER(ARRAYFORMULA({OccupancyAddresses&amp;"" ""&amp; OccupancyUnits,'Tenant Occupancy'!UL$5:UL23}),INDEX(ARRAYFORMULA({OccupancyAdd"&amp;"resses&amp;"" ""&amp; OccupancyUnits,'Tenant Occupancy'!UL$5:UL23}),0,2)&lt;&gt;""""),2,FALSE),IF(UK14=TODAY(),""Today"",)))))"),"")</f>
        <v/>
      </c>
      <c r="UL17" s="3" t="str">
        <f>IFERROR(__xludf.DUMMYFUNCTION("IF(ISBLANK($A17),, IF((ARRAYFORMULA(SUM(COUNTIFS(OccupancyAddresses,$A17,OccupancyUnits, $B17, 'Tenant Occupancy'!UM$5:UM23,{""&gt;0"",""Occupied"",""Late""}))))&gt;1,""Multiple Bookings"", IF(SUMIFS( 'Tenant Occupancy'!UM$5:UM23,OccupancyUnits,$B17,OccupancyAd"&amp;"dresses,$A17)&gt;0,SUMIFS('Tenant Occupancy'!UM$5:UM23,OccupancyUnits,$B17,OccupancyAddresses,$A17),IFERROR(VLOOKUP($A17&amp;"" ""&amp;$B17, FILTER(ARRAYFORMULA({OccupancyAddresses&amp;"" ""&amp; OccupancyUnits,'Tenant Occupancy'!UM$5:UM23}),INDEX(ARRAYFORMULA({OccupancyAdd"&amp;"resses&amp;"" ""&amp; OccupancyUnits,'Tenant Occupancy'!UM$5:UM23}),0,2)&lt;&gt;""""),2,FALSE),IF(UL14=TODAY(),""Today"",)))))"),"")</f>
        <v/>
      </c>
      <c r="UM17" s="3" t="str">
        <f>IFERROR(__xludf.DUMMYFUNCTION("IF(ISBLANK($A17),, IF((ARRAYFORMULA(SUM(COUNTIFS(OccupancyAddresses,$A17,OccupancyUnits, $B17, 'Tenant Occupancy'!UN$5:UN23,{""&gt;0"",""Occupied"",""Late""}))))&gt;1,""Multiple Bookings"", IF(SUMIFS( 'Tenant Occupancy'!UN$5:UN23,OccupancyUnits,$B17,OccupancyAd"&amp;"dresses,$A17)&gt;0,SUMIFS('Tenant Occupancy'!UN$5:UN23,OccupancyUnits,$B17,OccupancyAddresses,$A17),IFERROR(VLOOKUP($A17&amp;"" ""&amp;$B17, FILTER(ARRAYFORMULA({OccupancyAddresses&amp;"" ""&amp; OccupancyUnits,'Tenant Occupancy'!UN$5:UN23}),INDEX(ARRAYFORMULA({OccupancyAdd"&amp;"resses&amp;"" ""&amp; OccupancyUnits,'Tenant Occupancy'!UN$5:UN23}),0,2)&lt;&gt;""""),2,FALSE),IF(UM14=TODAY(),""Today"",)))))"),"")</f>
        <v/>
      </c>
      <c r="UN17" s="3" t="str">
        <f>IFERROR(__xludf.DUMMYFUNCTION("IF(ISBLANK($A17),, IF((ARRAYFORMULA(SUM(COUNTIFS(OccupancyAddresses,$A17,OccupancyUnits, $B17, 'Tenant Occupancy'!UO$5:UO23,{""&gt;0"",""Occupied"",""Late""}))))&gt;1,""Multiple Bookings"", IF(SUMIFS( 'Tenant Occupancy'!UO$5:UO23,OccupancyUnits,$B17,OccupancyAd"&amp;"dresses,$A17)&gt;0,SUMIFS('Tenant Occupancy'!UO$5:UO23,OccupancyUnits,$B17,OccupancyAddresses,$A17),IFERROR(VLOOKUP($A17&amp;"" ""&amp;$B17, FILTER(ARRAYFORMULA({OccupancyAddresses&amp;"" ""&amp; OccupancyUnits,'Tenant Occupancy'!UO$5:UO23}),INDEX(ARRAYFORMULA({OccupancyAdd"&amp;"resses&amp;"" ""&amp; OccupancyUnits,'Tenant Occupancy'!UO$5:UO23}),0,2)&lt;&gt;""""),2,FALSE),IF(UN14=TODAY(),""Today"",)))))"),"")</f>
        <v/>
      </c>
      <c r="UO17" s="3" t="str">
        <f>IFERROR(__xludf.DUMMYFUNCTION("IF(ISBLANK($A17),, IF((ARRAYFORMULA(SUM(COUNTIFS(OccupancyAddresses,$A17,OccupancyUnits, $B17, 'Tenant Occupancy'!UP$5:UP23,{""&gt;0"",""Occupied"",""Late""}))))&gt;1,""Multiple Bookings"", IF(SUMIFS( 'Tenant Occupancy'!UP$5:UP23,OccupancyUnits,$B17,OccupancyAd"&amp;"dresses,$A17)&gt;0,SUMIFS('Tenant Occupancy'!UP$5:UP23,OccupancyUnits,$B17,OccupancyAddresses,$A17),IFERROR(VLOOKUP($A17&amp;"" ""&amp;$B17, FILTER(ARRAYFORMULA({OccupancyAddresses&amp;"" ""&amp; OccupancyUnits,'Tenant Occupancy'!UP$5:UP23}),INDEX(ARRAYFORMULA({OccupancyAdd"&amp;"resses&amp;"" ""&amp; OccupancyUnits,'Tenant Occupancy'!UP$5:UP23}),0,2)&lt;&gt;""""),2,FALSE),IF(UO14=TODAY(),""Today"",)))))"),"")</f>
        <v/>
      </c>
      <c r="UP17" s="3" t="str">
        <f>IFERROR(__xludf.DUMMYFUNCTION("IF(ISBLANK($A17),, IF((ARRAYFORMULA(SUM(COUNTIFS(OccupancyAddresses,$A17,OccupancyUnits, $B17, 'Tenant Occupancy'!UQ$5:UQ23,{""&gt;0"",""Occupied"",""Late""}))))&gt;1,""Multiple Bookings"", IF(SUMIFS( 'Tenant Occupancy'!UQ$5:UQ23,OccupancyUnits,$B17,OccupancyAd"&amp;"dresses,$A17)&gt;0,SUMIFS('Tenant Occupancy'!UQ$5:UQ23,OccupancyUnits,$B17,OccupancyAddresses,$A17),IFERROR(VLOOKUP($A17&amp;"" ""&amp;$B17, FILTER(ARRAYFORMULA({OccupancyAddresses&amp;"" ""&amp; OccupancyUnits,'Tenant Occupancy'!UQ$5:UQ23}),INDEX(ARRAYFORMULA({OccupancyAdd"&amp;"resses&amp;"" ""&amp; OccupancyUnits,'Tenant Occupancy'!UQ$5:UQ23}),0,2)&lt;&gt;""""),2,FALSE),IF(UP14=TODAY(),""Today"",)))))"),"")</f>
        <v/>
      </c>
      <c r="UQ17" s="3" t="str">
        <f>IFERROR(__xludf.DUMMYFUNCTION("IF(ISBLANK($A17),, IF((ARRAYFORMULA(SUM(COUNTIFS(OccupancyAddresses,$A17,OccupancyUnits, $B17, 'Tenant Occupancy'!UR$5:UR23,{""&gt;0"",""Occupied"",""Late""}))))&gt;1,""Multiple Bookings"", IF(SUMIFS( 'Tenant Occupancy'!UR$5:UR23,OccupancyUnits,$B17,OccupancyAd"&amp;"dresses,$A17)&gt;0,SUMIFS('Tenant Occupancy'!UR$5:UR23,OccupancyUnits,$B17,OccupancyAddresses,$A17),IFERROR(VLOOKUP($A17&amp;"" ""&amp;$B17, FILTER(ARRAYFORMULA({OccupancyAddresses&amp;"" ""&amp; OccupancyUnits,'Tenant Occupancy'!UR$5:UR23}),INDEX(ARRAYFORMULA({OccupancyAdd"&amp;"resses&amp;"" ""&amp; OccupancyUnits,'Tenant Occupancy'!UR$5:UR23}),0,2)&lt;&gt;""""),2,FALSE),IF(UQ14=TODAY(),""Today"",)))))"),"")</f>
        <v/>
      </c>
      <c r="UR17" s="3" t="str">
        <f>IFERROR(__xludf.DUMMYFUNCTION("IF(ISBLANK($A17),, IF((ARRAYFORMULA(SUM(COUNTIFS(OccupancyAddresses,$A17,OccupancyUnits, $B17, 'Tenant Occupancy'!US$5:US23,{""&gt;0"",""Occupied"",""Late""}))))&gt;1,""Multiple Bookings"", IF(SUMIFS( 'Tenant Occupancy'!US$5:US23,OccupancyUnits,$B17,OccupancyAd"&amp;"dresses,$A17)&gt;0,SUMIFS('Tenant Occupancy'!US$5:US23,OccupancyUnits,$B17,OccupancyAddresses,$A17),IFERROR(VLOOKUP($A17&amp;"" ""&amp;$B17, FILTER(ARRAYFORMULA({OccupancyAddresses&amp;"" ""&amp; OccupancyUnits,'Tenant Occupancy'!US$5:US23}),INDEX(ARRAYFORMULA({OccupancyAdd"&amp;"resses&amp;"" ""&amp; OccupancyUnits,'Tenant Occupancy'!US$5:US23}),0,2)&lt;&gt;""""),2,FALSE),IF(UR14=TODAY(),""Today"",)))))"),"")</f>
        <v/>
      </c>
      <c r="US17" s="3" t="str">
        <f>IFERROR(__xludf.DUMMYFUNCTION("IF(ISBLANK($A17),, IF((ARRAYFORMULA(SUM(COUNTIFS(OccupancyAddresses,$A17,OccupancyUnits, $B17, 'Tenant Occupancy'!UT$5:UT23,{""&gt;0"",""Occupied"",""Late""}))))&gt;1,""Multiple Bookings"", IF(SUMIFS( 'Tenant Occupancy'!UT$5:UT23,OccupancyUnits,$B17,OccupancyAd"&amp;"dresses,$A17)&gt;0,SUMIFS('Tenant Occupancy'!UT$5:UT23,OccupancyUnits,$B17,OccupancyAddresses,$A17),IFERROR(VLOOKUP($A17&amp;"" ""&amp;$B17, FILTER(ARRAYFORMULA({OccupancyAddresses&amp;"" ""&amp; OccupancyUnits,'Tenant Occupancy'!UT$5:UT23}),INDEX(ARRAYFORMULA({OccupancyAdd"&amp;"resses&amp;"" ""&amp; OccupancyUnits,'Tenant Occupancy'!UT$5:UT23}),0,2)&lt;&gt;""""),2,FALSE),IF(US14=TODAY(),""Today"",)))))"),"")</f>
        <v/>
      </c>
      <c r="UT17" s="3" t="str">
        <f>IFERROR(__xludf.DUMMYFUNCTION("IF(ISBLANK($A17),, IF((ARRAYFORMULA(SUM(COUNTIFS(OccupancyAddresses,$A17,OccupancyUnits, $B17, 'Tenant Occupancy'!UU$5:UU23,{""&gt;0"",""Occupied"",""Late""}))))&gt;1,""Multiple Bookings"", IF(SUMIFS( 'Tenant Occupancy'!UU$5:UU23,OccupancyUnits,$B17,OccupancyAd"&amp;"dresses,$A17)&gt;0,SUMIFS('Tenant Occupancy'!UU$5:UU23,OccupancyUnits,$B17,OccupancyAddresses,$A17),IFERROR(VLOOKUP($A17&amp;"" ""&amp;$B17, FILTER(ARRAYFORMULA({OccupancyAddresses&amp;"" ""&amp; OccupancyUnits,'Tenant Occupancy'!UU$5:UU23}),INDEX(ARRAYFORMULA({OccupancyAdd"&amp;"resses&amp;"" ""&amp; OccupancyUnits,'Tenant Occupancy'!UU$5:UU23}),0,2)&lt;&gt;""""),2,FALSE),IF(UT14=TODAY(),""Today"",)))))"),"")</f>
        <v/>
      </c>
      <c r="UU17" s="3" t="str">
        <f>IFERROR(__xludf.DUMMYFUNCTION("IF(ISBLANK($A17),, IF((ARRAYFORMULA(SUM(COUNTIFS(OccupancyAddresses,$A17,OccupancyUnits, $B17, 'Tenant Occupancy'!UV$5:UV23,{""&gt;0"",""Occupied"",""Late""}))))&gt;1,""Multiple Bookings"", IF(SUMIFS( 'Tenant Occupancy'!UV$5:UV23,OccupancyUnits,$B17,OccupancyAd"&amp;"dresses,$A17)&gt;0,SUMIFS('Tenant Occupancy'!UV$5:UV23,OccupancyUnits,$B17,OccupancyAddresses,$A17),IFERROR(VLOOKUP($A17&amp;"" ""&amp;$B17, FILTER(ARRAYFORMULA({OccupancyAddresses&amp;"" ""&amp; OccupancyUnits,'Tenant Occupancy'!UV$5:UV23}),INDEX(ARRAYFORMULA({OccupancyAdd"&amp;"resses&amp;"" ""&amp; OccupancyUnits,'Tenant Occupancy'!UV$5:UV23}),0,2)&lt;&gt;""""),2,FALSE),IF(UU14=TODAY(),""Today"",)))))"),"")</f>
        <v/>
      </c>
      <c r="UV17" s="3" t="str">
        <f>IFERROR(__xludf.DUMMYFUNCTION("IF(ISBLANK($A17),, IF((ARRAYFORMULA(SUM(COUNTIFS(OccupancyAddresses,$A17,OccupancyUnits, $B17, 'Tenant Occupancy'!UW$5:UW23,{""&gt;0"",""Occupied"",""Late""}))))&gt;1,""Multiple Bookings"", IF(SUMIFS( 'Tenant Occupancy'!UW$5:UW23,OccupancyUnits,$B17,OccupancyAd"&amp;"dresses,$A17)&gt;0,SUMIFS('Tenant Occupancy'!UW$5:UW23,OccupancyUnits,$B17,OccupancyAddresses,$A17),IFERROR(VLOOKUP($A17&amp;"" ""&amp;$B17, FILTER(ARRAYFORMULA({OccupancyAddresses&amp;"" ""&amp; OccupancyUnits,'Tenant Occupancy'!UW$5:UW23}),INDEX(ARRAYFORMULA({OccupancyAdd"&amp;"resses&amp;"" ""&amp; OccupancyUnits,'Tenant Occupancy'!UW$5:UW23}),0,2)&lt;&gt;""""),2,FALSE),IF(UV14=TODAY(),""Today"",)))))"),"")</f>
        <v/>
      </c>
      <c r="UW17" s="3" t="str">
        <f>IFERROR(__xludf.DUMMYFUNCTION("IF(ISBLANK($A17),, IF((ARRAYFORMULA(SUM(COUNTIFS(OccupancyAddresses,$A17,OccupancyUnits, $B17, 'Tenant Occupancy'!UX$5:UX23,{""&gt;0"",""Occupied"",""Late""}))))&gt;1,""Multiple Bookings"", IF(SUMIFS( 'Tenant Occupancy'!UX$5:UX23,OccupancyUnits,$B17,OccupancyAd"&amp;"dresses,$A17)&gt;0,SUMIFS('Tenant Occupancy'!UX$5:UX23,OccupancyUnits,$B17,OccupancyAddresses,$A17),IFERROR(VLOOKUP($A17&amp;"" ""&amp;$B17, FILTER(ARRAYFORMULA({OccupancyAddresses&amp;"" ""&amp; OccupancyUnits,'Tenant Occupancy'!UX$5:UX23}),INDEX(ARRAYFORMULA({OccupancyAdd"&amp;"resses&amp;"" ""&amp; OccupancyUnits,'Tenant Occupancy'!UX$5:UX23}),0,2)&lt;&gt;""""),2,FALSE),IF(UW14=TODAY(),""Today"",)))))"),"")</f>
        <v/>
      </c>
      <c r="UX17" s="3" t="str">
        <f>IFERROR(__xludf.DUMMYFUNCTION("IF(ISBLANK($A17),, IF((ARRAYFORMULA(SUM(COUNTIFS(OccupancyAddresses,$A17,OccupancyUnits, $B17, 'Tenant Occupancy'!UY$5:UY23,{""&gt;0"",""Occupied"",""Late""}))))&gt;1,""Multiple Bookings"", IF(SUMIFS( 'Tenant Occupancy'!UY$5:UY23,OccupancyUnits,$B17,OccupancyAd"&amp;"dresses,$A17)&gt;0,SUMIFS('Tenant Occupancy'!UY$5:UY23,OccupancyUnits,$B17,OccupancyAddresses,$A17),IFERROR(VLOOKUP($A17&amp;"" ""&amp;$B17, FILTER(ARRAYFORMULA({OccupancyAddresses&amp;"" ""&amp; OccupancyUnits,'Tenant Occupancy'!UY$5:UY23}),INDEX(ARRAYFORMULA({OccupancyAdd"&amp;"resses&amp;"" ""&amp; OccupancyUnits,'Tenant Occupancy'!UY$5:UY23}),0,2)&lt;&gt;""""),2,FALSE),IF(UX14=TODAY(),""Today"",)))))"),"")</f>
        <v/>
      </c>
      <c r="UY17" s="3" t="str">
        <f>IFERROR(__xludf.DUMMYFUNCTION("IF(ISBLANK($A17),, IF((ARRAYFORMULA(SUM(COUNTIFS(OccupancyAddresses,$A17,OccupancyUnits, $B17, 'Tenant Occupancy'!UZ$5:UZ23,{""&gt;0"",""Occupied"",""Late""}))))&gt;1,""Multiple Bookings"", IF(SUMIFS( 'Tenant Occupancy'!UZ$5:UZ23,OccupancyUnits,$B17,OccupancyAd"&amp;"dresses,$A17)&gt;0,SUMIFS('Tenant Occupancy'!UZ$5:UZ23,OccupancyUnits,$B17,OccupancyAddresses,$A17),IFERROR(VLOOKUP($A17&amp;"" ""&amp;$B17, FILTER(ARRAYFORMULA({OccupancyAddresses&amp;"" ""&amp; OccupancyUnits,'Tenant Occupancy'!UZ$5:UZ23}),INDEX(ARRAYFORMULA({OccupancyAdd"&amp;"resses&amp;"" ""&amp; OccupancyUnits,'Tenant Occupancy'!UZ$5:UZ23}),0,2)&lt;&gt;""""),2,FALSE),IF(UY14=TODAY(),""Today"",)))))"),"")</f>
        <v/>
      </c>
      <c r="UZ17" s="3" t="str">
        <f>IFERROR(__xludf.DUMMYFUNCTION("IF(ISBLANK($A17),, IF((ARRAYFORMULA(SUM(COUNTIFS(OccupancyAddresses,$A17,OccupancyUnits, $B17, 'Tenant Occupancy'!VA$5:VA23,{""&gt;0"",""Occupied"",""Late""}))))&gt;1,""Multiple Bookings"", IF(SUMIFS( 'Tenant Occupancy'!VA$5:VA23,OccupancyUnits,$B17,OccupancyAd"&amp;"dresses,$A17)&gt;0,SUMIFS('Tenant Occupancy'!VA$5:VA23,OccupancyUnits,$B17,OccupancyAddresses,$A17),IFERROR(VLOOKUP($A17&amp;"" ""&amp;$B17, FILTER(ARRAYFORMULA({OccupancyAddresses&amp;"" ""&amp; OccupancyUnits,'Tenant Occupancy'!VA$5:VA23}),INDEX(ARRAYFORMULA({OccupancyAdd"&amp;"resses&amp;"" ""&amp; OccupancyUnits,'Tenant Occupancy'!VA$5:VA23}),0,2)&lt;&gt;""""),2,FALSE),IF(UZ14=TODAY(),""Today"",)))))"),"")</f>
        <v/>
      </c>
      <c r="VA17" s="3" t="str">
        <f>IFERROR(__xludf.DUMMYFUNCTION("IF(ISBLANK($A17),, IF((ARRAYFORMULA(SUM(COUNTIFS(OccupancyAddresses,$A17,OccupancyUnits, $B17, 'Tenant Occupancy'!VB$5:VB23,{""&gt;0"",""Occupied"",""Late""}))))&gt;1,""Multiple Bookings"", IF(SUMIFS( 'Tenant Occupancy'!VB$5:VB23,OccupancyUnits,$B17,OccupancyAd"&amp;"dresses,$A17)&gt;0,SUMIFS('Tenant Occupancy'!VB$5:VB23,OccupancyUnits,$B17,OccupancyAddresses,$A17),IFERROR(VLOOKUP($A17&amp;"" ""&amp;$B17, FILTER(ARRAYFORMULA({OccupancyAddresses&amp;"" ""&amp; OccupancyUnits,'Tenant Occupancy'!VB$5:VB23}),INDEX(ARRAYFORMULA({OccupancyAdd"&amp;"resses&amp;"" ""&amp; OccupancyUnits,'Tenant Occupancy'!VB$5:VB23}),0,2)&lt;&gt;""""),2,FALSE),IF(VA14=TODAY(),""Today"",)))))"),"")</f>
        <v/>
      </c>
      <c r="VB17" s="3" t="str">
        <f>IFERROR(__xludf.DUMMYFUNCTION("IF(ISBLANK($A17),, IF((ARRAYFORMULA(SUM(COUNTIFS(OccupancyAddresses,$A17,OccupancyUnits, $B17, 'Tenant Occupancy'!VC$5:VC23,{""&gt;0"",""Occupied"",""Late""}))))&gt;1,""Multiple Bookings"", IF(SUMIFS( 'Tenant Occupancy'!VC$5:VC23,OccupancyUnits,$B17,OccupancyAd"&amp;"dresses,$A17)&gt;0,SUMIFS('Tenant Occupancy'!VC$5:VC23,OccupancyUnits,$B17,OccupancyAddresses,$A17),IFERROR(VLOOKUP($A17&amp;"" ""&amp;$B17, FILTER(ARRAYFORMULA({OccupancyAddresses&amp;"" ""&amp; OccupancyUnits,'Tenant Occupancy'!VC$5:VC23}),INDEX(ARRAYFORMULA({OccupancyAdd"&amp;"resses&amp;"" ""&amp; OccupancyUnits,'Tenant Occupancy'!VC$5:VC23}),0,2)&lt;&gt;""""),2,FALSE),IF(VB14=TODAY(),""Today"",)))))"),"")</f>
        <v/>
      </c>
      <c r="VC17" s="3" t="str">
        <f>IFERROR(__xludf.DUMMYFUNCTION("IF(ISBLANK($A17),, IF((ARRAYFORMULA(SUM(COUNTIFS(OccupancyAddresses,$A17,OccupancyUnits, $B17, 'Tenant Occupancy'!VD$5:VD23,{""&gt;0"",""Occupied"",""Late""}))))&gt;1,""Multiple Bookings"", IF(SUMIFS( 'Tenant Occupancy'!VD$5:VD23,OccupancyUnits,$B17,OccupancyAd"&amp;"dresses,$A17)&gt;0,SUMIFS('Tenant Occupancy'!VD$5:VD23,OccupancyUnits,$B17,OccupancyAddresses,$A17),IFERROR(VLOOKUP($A17&amp;"" ""&amp;$B17, FILTER(ARRAYFORMULA({OccupancyAddresses&amp;"" ""&amp; OccupancyUnits,'Tenant Occupancy'!VD$5:VD23}),INDEX(ARRAYFORMULA({OccupancyAdd"&amp;"resses&amp;"" ""&amp; OccupancyUnits,'Tenant Occupancy'!VD$5:VD23}),0,2)&lt;&gt;""""),2,FALSE),IF(VC14=TODAY(),""Today"",)))))"),"")</f>
        <v/>
      </c>
      <c r="VD17" s="3" t="str">
        <f>IFERROR(__xludf.DUMMYFUNCTION("IF(ISBLANK($A17),, IF((ARRAYFORMULA(SUM(COUNTIFS(OccupancyAddresses,$A17,OccupancyUnits, $B17, 'Tenant Occupancy'!VE$5:VE23,{""&gt;0"",""Occupied"",""Late""}))))&gt;1,""Multiple Bookings"", IF(SUMIFS( 'Tenant Occupancy'!VE$5:VE23,OccupancyUnits,$B17,OccupancyAd"&amp;"dresses,$A17)&gt;0,SUMIFS('Tenant Occupancy'!VE$5:VE23,OccupancyUnits,$B17,OccupancyAddresses,$A17),IFERROR(VLOOKUP($A17&amp;"" ""&amp;$B17, FILTER(ARRAYFORMULA({OccupancyAddresses&amp;"" ""&amp; OccupancyUnits,'Tenant Occupancy'!VE$5:VE23}),INDEX(ARRAYFORMULA({OccupancyAdd"&amp;"resses&amp;"" ""&amp; OccupancyUnits,'Tenant Occupancy'!VE$5:VE23}),0,2)&lt;&gt;""""),2,FALSE),IF(VD14=TODAY(),""Today"",)))))"),"")</f>
        <v/>
      </c>
      <c r="VE17" s="3" t="str">
        <f>IFERROR(__xludf.DUMMYFUNCTION("IF(ISBLANK($A17),, IF((ARRAYFORMULA(SUM(COUNTIFS(OccupancyAddresses,$A17,OccupancyUnits, $B17, 'Tenant Occupancy'!VF$5:VF23,{""&gt;0"",""Occupied"",""Late""}))))&gt;1,""Multiple Bookings"", IF(SUMIFS( 'Tenant Occupancy'!VF$5:VF23,OccupancyUnits,$B17,OccupancyAd"&amp;"dresses,$A17)&gt;0,SUMIFS('Tenant Occupancy'!VF$5:VF23,OccupancyUnits,$B17,OccupancyAddresses,$A17),IFERROR(VLOOKUP($A17&amp;"" ""&amp;$B17, FILTER(ARRAYFORMULA({OccupancyAddresses&amp;"" ""&amp; OccupancyUnits,'Tenant Occupancy'!VF$5:VF23}),INDEX(ARRAYFORMULA({OccupancyAdd"&amp;"resses&amp;"" ""&amp; OccupancyUnits,'Tenant Occupancy'!VF$5:VF23}),0,2)&lt;&gt;""""),2,FALSE),IF(VE14=TODAY(),""Today"",)))))"),"")</f>
        <v/>
      </c>
      <c r="VF17" s="3" t="str">
        <f>IFERROR(__xludf.DUMMYFUNCTION("IF(ISBLANK($A17),, IF((ARRAYFORMULA(SUM(COUNTIFS(OccupancyAddresses,$A17,OccupancyUnits, $B17, 'Tenant Occupancy'!VG$5:VG23,{""&gt;0"",""Occupied"",""Late""}))))&gt;1,""Multiple Bookings"", IF(SUMIFS( 'Tenant Occupancy'!VG$5:VG23,OccupancyUnits,$B17,OccupancyAd"&amp;"dresses,$A17)&gt;0,SUMIFS('Tenant Occupancy'!VG$5:VG23,OccupancyUnits,$B17,OccupancyAddresses,$A17),IFERROR(VLOOKUP($A17&amp;"" ""&amp;$B17, FILTER(ARRAYFORMULA({OccupancyAddresses&amp;"" ""&amp; OccupancyUnits,'Tenant Occupancy'!VG$5:VG23}),INDEX(ARRAYFORMULA({OccupancyAdd"&amp;"resses&amp;"" ""&amp; OccupancyUnits,'Tenant Occupancy'!VG$5:VG23}),0,2)&lt;&gt;""""),2,FALSE),IF(VF14=TODAY(),""Today"",)))))"),"")</f>
        <v/>
      </c>
      <c r="VG17" s="3" t="str">
        <f>IFERROR(__xludf.DUMMYFUNCTION("IF(ISBLANK($A17),, IF((ARRAYFORMULA(SUM(COUNTIFS(OccupancyAddresses,$A17,OccupancyUnits, $B17, 'Tenant Occupancy'!VH$5:VH23,{""&gt;0"",""Occupied"",""Late""}))))&gt;1,""Multiple Bookings"", IF(SUMIFS( 'Tenant Occupancy'!VH$5:VH23,OccupancyUnits,$B17,OccupancyAd"&amp;"dresses,$A17)&gt;0,SUMIFS('Tenant Occupancy'!VH$5:VH23,OccupancyUnits,$B17,OccupancyAddresses,$A17),IFERROR(VLOOKUP($A17&amp;"" ""&amp;$B17, FILTER(ARRAYFORMULA({OccupancyAddresses&amp;"" ""&amp; OccupancyUnits,'Tenant Occupancy'!VH$5:VH23}),INDEX(ARRAYFORMULA({OccupancyAdd"&amp;"resses&amp;"" ""&amp; OccupancyUnits,'Tenant Occupancy'!VH$5:VH23}),0,2)&lt;&gt;""""),2,FALSE),IF(VG14=TODAY(),""Today"",)))))"),"")</f>
        <v/>
      </c>
      <c r="VH17" s="3" t="str">
        <f>IFERROR(__xludf.DUMMYFUNCTION("IF(ISBLANK($A17),, IF((ARRAYFORMULA(SUM(COUNTIFS(OccupancyAddresses,$A17,OccupancyUnits, $B17, 'Tenant Occupancy'!VI$5:VI23,{""&gt;0"",""Occupied"",""Late""}))))&gt;1,""Multiple Bookings"", IF(SUMIFS( 'Tenant Occupancy'!VI$5:VI23,OccupancyUnits,$B17,OccupancyAd"&amp;"dresses,$A17)&gt;0,SUMIFS('Tenant Occupancy'!VI$5:VI23,OccupancyUnits,$B17,OccupancyAddresses,$A17),IFERROR(VLOOKUP($A17&amp;"" ""&amp;$B17, FILTER(ARRAYFORMULA({OccupancyAddresses&amp;"" ""&amp; OccupancyUnits,'Tenant Occupancy'!VI$5:VI23}),INDEX(ARRAYFORMULA({OccupancyAdd"&amp;"resses&amp;"" ""&amp; OccupancyUnits,'Tenant Occupancy'!VI$5:VI23}),0,2)&lt;&gt;""""),2,FALSE),IF(VH14=TODAY(),""Today"",)))))"),"")</f>
        <v/>
      </c>
      <c r="VI17" s="3" t="str">
        <f>IFERROR(__xludf.DUMMYFUNCTION("IF(ISBLANK($A17),, IF((ARRAYFORMULA(SUM(COUNTIFS(OccupancyAddresses,$A17,OccupancyUnits, $B17, 'Tenant Occupancy'!VJ$5:VJ23,{""&gt;0"",""Occupied"",""Late""}))))&gt;1,""Multiple Bookings"", IF(SUMIFS( 'Tenant Occupancy'!VJ$5:VJ23,OccupancyUnits,$B17,OccupancyAd"&amp;"dresses,$A17)&gt;0,SUMIFS('Tenant Occupancy'!VJ$5:VJ23,OccupancyUnits,$B17,OccupancyAddresses,$A17),IFERROR(VLOOKUP($A17&amp;"" ""&amp;$B17, FILTER(ARRAYFORMULA({OccupancyAddresses&amp;"" ""&amp; OccupancyUnits,'Tenant Occupancy'!VJ$5:VJ23}),INDEX(ARRAYFORMULA({OccupancyAdd"&amp;"resses&amp;"" ""&amp; OccupancyUnits,'Tenant Occupancy'!VJ$5:VJ23}),0,2)&lt;&gt;""""),2,FALSE),IF(VI14=TODAY(),""Today"",)))))"),"")</f>
        <v/>
      </c>
      <c r="VJ17" s="3" t="str">
        <f>IFERROR(__xludf.DUMMYFUNCTION("IF(ISBLANK($A17),, IF((ARRAYFORMULA(SUM(COUNTIFS(OccupancyAddresses,$A17,OccupancyUnits, $B17, 'Tenant Occupancy'!VK$5:VK23,{""&gt;0"",""Occupied"",""Late""}))))&gt;1,""Multiple Bookings"", IF(SUMIFS( 'Tenant Occupancy'!VK$5:VK23,OccupancyUnits,$B17,OccupancyAd"&amp;"dresses,$A17)&gt;0,SUMIFS('Tenant Occupancy'!VK$5:VK23,OccupancyUnits,$B17,OccupancyAddresses,$A17),IFERROR(VLOOKUP($A17&amp;"" ""&amp;$B17, FILTER(ARRAYFORMULA({OccupancyAddresses&amp;"" ""&amp; OccupancyUnits,'Tenant Occupancy'!VK$5:VK23}),INDEX(ARRAYFORMULA({OccupancyAdd"&amp;"resses&amp;"" ""&amp; OccupancyUnits,'Tenant Occupancy'!VK$5:VK23}),0,2)&lt;&gt;""""),2,FALSE),IF(VJ14=TODAY(),""Today"",)))))"),"")</f>
        <v/>
      </c>
      <c r="VK17" s="3" t="str">
        <f>IFERROR(__xludf.DUMMYFUNCTION("IF(ISBLANK($A17),, IF((ARRAYFORMULA(SUM(COUNTIFS(OccupancyAddresses,$A17,OccupancyUnits, $B17, 'Tenant Occupancy'!VL$5:VL23,{""&gt;0"",""Occupied"",""Late""}))))&gt;1,""Multiple Bookings"", IF(SUMIFS( 'Tenant Occupancy'!VL$5:VL23,OccupancyUnits,$B17,OccupancyAd"&amp;"dresses,$A17)&gt;0,SUMIFS('Tenant Occupancy'!VL$5:VL23,OccupancyUnits,$B17,OccupancyAddresses,$A17),IFERROR(VLOOKUP($A17&amp;"" ""&amp;$B17, FILTER(ARRAYFORMULA({OccupancyAddresses&amp;"" ""&amp; OccupancyUnits,'Tenant Occupancy'!VL$5:VL23}),INDEX(ARRAYFORMULA({OccupancyAdd"&amp;"resses&amp;"" ""&amp; OccupancyUnits,'Tenant Occupancy'!VL$5:VL23}),0,2)&lt;&gt;""""),2,FALSE),IF(VK14=TODAY(),""Today"",)))))"),"")</f>
        <v/>
      </c>
      <c r="VL17" s="3" t="str">
        <f>IFERROR(__xludf.DUMMYFUNCTION("IF(ISBLANK($A17),, IF((ARRAYFORMULA(SUM(COUNTIFS(OccupancyAddresses,$A17,OccupancyUnits, $B17, 'Tenant Occupancy'!VM$5:VM23,{""&gt;0"",""Occupied"",""Late""}))))&gt;1,""Multiple Bookings"", IF(SUMIFS( 'Tenant Occupancy'!VM$5:VM23,OccupancyUnits,$B17,OccupancyAd"&amp;"dresses,$A17)&gt;0,SUMIFS('Tenant Occupancy'!VM$5:VM23,OccupancyUnits,$B17,OccupancyAddresses,$A17),IFERROR(VLOOKUP($A17&amp;"" ""&amp;$B17, FILTER(ARRAYFORMULA({OccupancyAddresses&amp;"" ""&amp; OccupancyUnits,'Tenant Occupancy'!VM$5:VM23}),INDEX(ARRAYFORMULA({OccupancyAdd"&amp;"resses&amp;"" ""&amp; OccupancyUnits,'Tenant Occupancy'!VM$5:VM23}),0,2)&lt;&gt;""""),2,FALSE),IF(VL14=TODAY(),""Today"",)))))"),"")</f>
        <v/>
      </c>
      <c r="VM17" s="3" t="str">
        <f>IFERROR(__xludf.DUMMYFUNCTION("IF(ISBLANK($A17),, IF((ARRAYFORMULA(SUM(COUNTIFS(OccupancyAddresses,$A17,OccupancyUnits, $B17, 'Tenant Occupancy'!VN$5:VN23,{""&gt;0"",""Occupied"",""Late""}))))&gt;1,""Multiple Bookings"", IF(SUMIFS( 'Tenant Occupancy'!VN$5:VN23,OccupancyUnits,$B17,OccupancyAd"&amp;"dresses,$A17)&gt;0,SUMIFS('Tenant Occupancy'!VN$5:VN23,OccupancyUnits,$B17,OccupancyAddresses,$A17),IFERROR(VLOOKUP($A17&amp;"" ""&amp;$B17, FILTER(ARRAYFORMULA({OccupancyAddresses&amp;"" ""&amp; OccupancyUnits,'Tenant Occupancy'!VN$5:VN23}),INDEX(ARRAYFORMULA({OccupancyAdd"&amp;"resses&amp;"" ""&amp; OccupancyUnits,'Tenant Occupancy'!VN$5:VN23}),0,2)&lt;&gt;""""),2,FALSE),IF(VM14=TODAY(),""Today"",)))))"),"")</f>
        <v/>
      </c>
      <c r="VN17" s="3" t="str">
        <f>IFERROR(__xludf.DUMMYFUNCTION("IF(ISBLANK($A17),, IF((ARRAYFORMULA(SUM(COUNTIFS(OccupancyAddresses,$A17,OccupancyUnits, $B17, 'Tenant Occupancy'!VO$5:VO23,{""&gt;0"",""Occupied"",""Late""}))))&gt;1,""Multiple Bookings"", IF(SUMIFS( 'Tenant Occupancy'!VO$5:VO23,OccupancyUnits,$B17,OccupancyAd"&amp;"dresses,$A17)&gt;0,SUMIFS('Tenant Occupancy'!VO$5:VO23,OccupancyUnits,$B17,OccupancyAddresses,$A17),IFERROR(VLOOKUP($A17&amp;"" ""&amp;$B17, FILTER(ARRAYFORMULA({OccupancyAddresses&amp;"" ""&amp; OccupancyUnits,'Tenant Occupancy'!VO$5:VO23}),INDEX(ARRAYFORMULA({OccupancyAdd"&amp;"resses&amp;"" ""&amp; OccupancyUnits,'Tenant Occupancy'!VO$5:VO23}),0,2)&lt;&gt;""""),2,FALSE),IF(VN14=TODAY(),""Today"",)))))"),"")</f>
        <v/>
      </c>
      <c r="VO17" s="3" t="str">
        <f>IFERROR(__xludf.DUMMYFUNCTION("IF(ISBLANK($A17),, IF((ARRAYFORMULA(SUM(COUNTIFS(OccupancyAddresses,$A17,OccupancyUnits, $B17, 'Tenant Occupancy'!VP$5:VP23,{""&gt;0"",""Occupied"",""Late""}))))&gt;1,""Multiple Bookings"", IF(SUMIFS( 'Tenant Occupancy'!VP$5:VP23,OccupancyUnits,$B17,OccupancyAd"&amp;"dresses,$A17)&gt;0,SUMIFS('Tenant Occupancy'!VP$5:VP23,OccupancyUnits,$B17,OccupancyAddresses,$A17),IFERROR(VLOOKUP($A17&amp;"" ""&amp;$B17, FILTER(ARRAYFORMULA({OccupancyAddresses&amp;"" ""&amp; OccupancyUnits,'Tenant Occupancy'!VP$5:VP23}),INDEX(ARRAYFORMULA({OccupancyAdd"&amp;"resses&amp;"" ""&amp; OccupancyUnits,'Tenant Occupancy'!VP$5:VP23}),0,2)&lt;&gt;""""),2,FALSE),IF(VO14=TODAY(),""Today"",)))))"),"")</f>
        <v/>
      </c>
      <c r="VP17" s="3" t="str">
        <f>IFERROR(__xludf.DUMMYFUNCTION("IF(ISBLANK($A17),, IF((ARRAYFORMULA(SUM(COUNTIFS(OccupancyAddresses,$A17,OccupancyUnits, $B17, 'Tenant Occupancy'!VQ$5:VQ23,{""&gt;0"",""Occupied"",""Late""}))))&gt;1,""Multiple Bookings"", IF(SUMIFS( 'Tenant Occupancy'!VQ$5:VQ23,OccupancyUnits,$B17,OccupancyAd"&amp;"dresses,$A17)&gt;0,SUMIFS('Tenant Occupancy'!VQ$5:VQ23,OccupancyUnits,$B17,OccupancyAddresses,$A17),IFERROR(VLOOKUP($A17&amp;"" ""&amp;$B17, FILTER(ARRAYFORMULA({OccupancyAddresses&amp;"" ""&amp; OccupancyUnits,'Tenant Occupancy'!VQ$5:VQ23}),INDEX(ARRAYFORMULA({OccupancyAdd"&amp;"resses&amp;"" ""&amp; OccupancyUnits,'Tenant Occupancy'!VQ$5:VQ23}),0,2)&lt;&gt;""""),2,FALSE),IF(VP14=TODAY(),""Today"",)))))"),"")</f>
        <v/>
      </c>
      <c r="VQ17" s="3" t="str">
        <f>IFERROR(__xludf.DUMMYFUNCTION("IF(ISBLANK($A17),, IF((ARRAYFORMULA(SUM(COUNTIFS(OccupancyAddresses,$A17,OccupancyUnits, $B17, 'Tenant Occupancy'!VR$5:VR23,{""&gt;0"",""Occupied"",""Late""}))))&gt;1,""Multiple Bookings"", IF(SUMIFS( 'Tenant Occupancy'!VR$5:VR23,OccupancyUnits,$B17,OccupancyAd"&amp;"dresses,$A17)&gt;0,SUMIFS('Tenant Occupancy'!VR$5:VR23,OccupancyUnits,$B17,OccupancyAddresses,$A17),IFERROR(VLOOKUP($A17&amp;"" ""&amp;$B17, FILTER(ARRAYFORMULA({OccupancyAddresses&amp;"" ""&amp; OccupancyUnits,'Tenant Occupancy'!VR$5:VR23}),INDEX(ARRAYFORMULA({OccupancyAdd"&amp;"resses&amp;"" ""&amp; OccupancyUnits,'Tenant Occupancy'!VR$5:VR23}),0,2)&lt;&gt;""""),2,FALSE),IF(VQ14=TODAY(),""Today"",)))))"),"")</f>
        <v/>
      </c>
      <c r="VR17" s="3" t="str">
        <f>IFERROR(__xludf.DUMMYFUNCTION("IF(ISBLANK($A17),, IF((ARRAYFORMULA(SUM(COUNTIFS(OccupancyAddresses,$A17,OccupancyUnits, $B17, 'Tenant Occupancy'!VS$5:VS23,{""&gt;0"",""Occupied"",""Late""}))))&gt;1,""Multiple Bookings"", IF(SUMIFS( 'Tenant Occupancy'!VS$5:VS23,OccupancyUnits,$B17,OccupancyAd"&amp;"dresses,$A17)&gt;0,SUMIFS('Tenant Occupancy'!VS$5:VS23,OccupancyUnits,$B17,OccupancyAddresses,$A17),IFERROR(VLOOKUP($A17&amp;"" ""&amp;$B17, FILTER(ARRAYFORMULA({OccupancyAddresses&amp;"" ""&amp; OccupancyUnits,'Tenant Occupancy'!VS$5:VS23}),INDEX(ARRAYFORMULA({OccupancyAdd"&amp;"resses&amp;"" ""&amp; OccupancyUnits,'Tenant Occupancy'!VS$5:VS23}),0,2)&lt;&gt;""""),2,FALSE),IF(VR14=TODAY(),""Today"",)))))"),"")</f>
        <v/>
      </c>
      <c r="VS17" s="3" t="str">
        <f>IFERROR(__xludf.DUMMYFUNCTION("IF(ISBLANK($A17),, IF((ARRAYFORMULA(SUM(COUNTIFS(OccupancyAddresses,$A17,OccupancyUnits, $B17, 'Tenant Occupancy'!VT$5:VT23,{""&gt;0"",""Occupied"",""Late""}))))&gt;1,""Multiple Bookings"", IF(SUMIFS( 'Tenant Occupancy'!VT$5:VT23,OccupancyUnits,$B17,OccupancyAd"&amp;"dresses,$A17)&gt;0,SUMIFS('Tenant Occupancy'!VT$5:VT23,OccupancyUnits,$B17,OccupancyAddresses,$A17),IFERROR(VLOOKUP($A17&amp;"" ""&amp;$B17, FILTER(ARRAYFORMULA({OccupancyAddresses&amp;"" ""&amp; OccupancyUnits,'Tenant Occupancy'!VT$5:VT23}),INDEX(ARRAYFORMULA({OccupancyAdd"&amp;"resses&amp;"" ""&amp; OccupancyUnits,'Tenant Occupancy'!VT$5:VT23}),0,2)&lt;&gt;""""),2,FALSE),IF(VS14=TODAY(),""Today"",)))))"),"")</f>
        <v/>
      </c>
      <c r="VT17" s="3" t="str">
        <f>IFERROR(__xludf.DUMMYFUNCTION("IF(ISBLANK($A17),, IF((ARRAYFORMULA(SUM(COUNTIFS(OccupancyAddresses,$A17,OccupancyUnits, $B17, 'Tenant Occupancy'!VU$5:VU23,{""&gt;0"",""Occupied"",""Late""}))))&gt;1,""Multiple Bookings"", IF(SUMIFS( 'Tenant Occupancy'!VU$5:VU23,OccupancyUnits,$B17,OccupancyAd"&amp;"dresses,$A17)&gt;0,SUMIFS('Tenant Occupancy'!VU$5:VU23,OccupancyUnits,$B17,OccupancyAddresses,$A17),IFERROR(VLOOKUP($A17&amp;"" ""&amp;$B17, FILTER(ARRAYFORMULA({OccupancyAddresses&amp;"" ""&amp; OccupancyUnits,'Tenant Occupancy'!VU$5:VU23}),INDEX(ARRAYFORMULA({OccupancyAdd"&amp;"resses&amp;"" ""&amp; OccupancyUnits,'Tenant Occupancy'!VU$5:VU23}),0,2)&lt;&gt;""""),2,FALSE),IF(VT14=TODAY(),""Today"",)))))"),"")</f>
        <v/>
      </c>
      <c r="VU17" s="3" t="str">
        <f>IFERROR(__xludf.DUMMYFUNCTION("IF(ISBLANK($A17),, IF((ARRAYFORMULA(SUM(COUNTIFS(OccupancyAddresses,$A17,OccupancyUnits, $B17, 'Tenant Occupancy'!VV$5:VV23,{""&gt;0"",""Occupied"",""Late""}))))&gt;1,""Multiple Bookings"", IF(SUMIFS( 'Tenant Occupancy'!VV$5:VV23,OccupancyUnits,$B17,OccupancyAd"&amp;"dresses,$A17)&gt;0,SUMIFS('Tenant Occupancy'!VV$5:VV23,OccupancyUnits,$B17,OccupancyAddresses,$A17),IFERROR(VLOOKUP($A17&amp;"" ""&amp;$B17, FILTER(ARRAYFORMULA({OccupancyAddresses&amp;"" ""&amp; OccupancyUnits,'Tenant Occupancy'!VV$5:VV23}),INDEX(ARRAYFORMULA({OccupancyAdd"&amp;"resses&amp;"" ""&amp; OccupancyUnits,'Tenant Occupancy'!VV$5:VV23}),0,2)&lt;&gt;""""),2,FALSE),IF(VU14=TODAY(),""Today"",)))))"),"")</f>
        <v/>
      </c>
      <c r="VV17" s="3" t="str">
        <f>IFERROR(__xludf.DUMMYFUNCTION("IF(ISBLANK($A17),, IF((ARRAYFORMULA(SUM(COUNTIFS(OccupancyAddresses,$A17,OccupancyUnits, $B17, 'Tenant Occupancy'!VW$5:VW23,{""&gt;0"",""Occupied"",""Late""}))))&gt;1,""Multiple Bookings"", IF(SUMIFS( 'Tenant Occupancy'!VW$5:VW23,OccupancyUnits,$B17,OccupancyAd"&amp;"dresses,$A17)&gt;0,SUMIFS('Tenant Occupancy'!VW$5:VW23,OccupancyUnits,$B17,OccupancyAddresses,$A17),IFERROR(VLOOKUP($A17&amp;"" ""&amp;$B17, FILTER(ARRAYFORMULA({OccupancyAddresses&amp;"" ""&amp; OccupancyUnits,'Tenant Occupancy'!VW$5:VW23}),INDEX(ARRAYFORMULA({OccupancyAdd"&amp;"resses&amp;"" ""&amp; OccupancyUnits,'Tenant Occupancy'!VW$5:VW23}),0,2)&lt;&gt;""""),2,FALSE),IF(VV14=TODAY(),""Today"",)))))"),"")</f>
        <v/>
      </c>
      <c r="VW17" s="3" t="str">
        <f>IFERROR(__xludf.DUMMYFUNCTION("IF(ISBLANK($A17),, IF((ARRAYFORMULA(SUM(COUNTIFS(OccupancyAddresses,$A17,OccupancyUnits, $B17, 'Tenant Occupancy'!VX$5:VX23,{""&gt;0"",""Occupied"",""Late""}))))&gt;1,""Multiple Bookings"", IF(SUMIFS( 'Tenant Occupancy'!VX$5:VX23,OccupancyUnits,$B17,OccupancyAd"&amp;"dresses,$A17)&gt;0,SUMIFS('Tenant Occupancy'!VX$5:VX23,OccupancyUnits,$B17,OccupancyAddresses,$A17),IFERROR(VLOOKUP($A17&amp;"" ""&amp;$B17, FILTER(ARRAYFORMULA({OccupancyAddresses&amp;"" ""&amp; OccupancyUnits,'Tenant Occupancy'!VX$5:VX23}),INDEX(ARRAYFORMULA({OccupancyAdd"&amp;"resses&amp;"" ""&amp; OccupancyUnits,'Tenant Occupancy'!VX$5:VX23}),0,2)&lt;&gt;""""),2,FALSE),IF(VW14=TODAY(),""Today"",)))))"),"")</f>
        <v/>
      </c>
      <c r="VX17" s="3" t="str">
        <f>IFERROR(__xludf.DUMMYFUNCTION("IF(ISBLANK($A17),, IF((ARRAYFORMULA(SUM(COUNTIFS(OccupancyAddresses,$A17,OccupancyUnits, $B17, 'Tenant Occupancy'!VY$5:VY23,{""&gt;0"",""Occupied"",""Late""}))))&gt;1,""Multiple Bookings"", IF(SUMIFS( 'Tenant Occupancy'!VY$5:VY23,OccupancyUnits,$B17,OccupancyAd"&amp;"dresses,$A17)&gt;0,SUMIFS('Tenant Occupancy'!VY$5:VY23,OccupancyUnits,$B17,OccupancyAddresses,$A17),IFERROR(VLOOKUP($A17&amp;"" ""&amp;$B17, FILTER(ARRAYFORMULA({OccupancyAddresses&amp;"" ""&amp; OccupancyUnits,'Tenant Occupancy'!VY$5:VY23}),INDEX(ARRAYFORMULA({OccupancyAdd"&amp;"resses&amp;"" ""&amp; OccupancyUnits,'Tenant Occupancy'!VY$5:VY23}),0,2)&lt;&gt;""""),2,FALSE),IF(VX14=TODAY(),""Today"",)))))"),"")</f>
        <v/>
      </c>
      <c r="VY17" s="3" t="str">
        <f>IFERROR(__xludf.DUMMYFUNCTION("IF(ISBLANK($A17),, IF((ARRAYFORMULA(SUM(COUNTIFS(OccupancyAddresses,$A17,OccupancyUnits, $B17, 'Tenant Occupancy'!VZ$5:VZ23,{""&gt;0"",""Occupied"",""Late""}))))&gt;1,""Multiple Bookings"", IF(SUMIFS( 'Tenant Occupancy'!VZ$5:VZ23,OccupancyUnits,$B17,OccupancyAd"&amp;"dresses,$A17)&gt;0,SUMIFS('Tenant Occupancy'!VZ$5:VZ23,OccupancyUnits,$B17,OccupancyAddresses,$A17),IFERROR(VLOOKUP($A17&amp;"" ""&amp;$B17, FILTER(ARRAYFORMULA({OccupancyAddresses&amp;"" ""&amp; OccupancyUnits,'Tenant Occupancy'!VZ$5:VZ23}),INDEX(ARRAYFORMULA({OccupancyAdd"&amp;"resses&amp;"" ""&amp; OccupancyUnits,'Tenant Occupancy'!VZ$5:VZ23}),0,2)&lt;&gt;""""),2,FALSE),IF(VY14=TODAY(),""Today"",)))))"),"")</f>
        <v/>
      </c>
      <c r="VZ17" s="3" t="str">
        <f>IFERROR(__xludf.DUMMYFUNCTION("IF(ISBLANK($A17),, IF((ARRAYFORMULA(SUM(COUNTIFS(OccupancyAddresses,$A17,OccupancyUnits, $B17, 'Tenant Occupancy'!WA$5:WA23,{""&gt;0"",""Occupied"",""Late""}))))&gt;1,""Multiple Bookings"", IF(SUMIFS( 'Tenant Occupancy'!WA$5:WA23,OccupancyUnits,$B17,OccupancyAd"&amp;"dresses,$A17)&gt;0,SUMIFS('Tenant Occupancy'!WA$5:WA23,OccupancyUnits,$B17,OccupancyAddresses,$A17),IFERROR(VLOOKUP($A17&amp;"" ""&amp;$B17, FILTER(ARRAYFORMULA({OccupancyAddresses&amp;"" ""&amp; OccupancyUnits,'Tenant Occupancy'!WA$5:WA23}),INDEX(ARRAYFORMULA({OccupancyAdd"&amp;"resses&amp;"" ""&amp; OccupancyUnits,'Tenant Occupancy'!WA$5:WA23}),0,2)&lt;&gt;""""),2,FALSE),IF(VZ14=TODAY(),""Today"",)))))"),"")</f>
        <v/>
      </c>
      <c r="WA17" s="3" t="str">
        <f>IFERROR(__xludf.DUMMYFUNCTION("IF(ISBLANK($A17),, IF((ARRAYFORMULA(SUM(COUNTIFS(OccupancyAddresses,$A17,OccupancyUnits, $B17, 'Tenant Occupancy'!WB$5:WB23,{""&gt;0"",""Occupied"",""Late""}))))&gt;1,""Multiple Bookings"", IF(SUMIFS( 'Tenant Occupancy'!WB$5:WB23,OccupancyUnits,$B17,OccupancyAd"&amp;"dresses,$A17)&gt;0,SUMIFS('Tenant Occupancy'!WB$5:WB23,OccupancyUnits,$B17,OccupancyAddresses,$A17),IFERROR(VLOOKUP($A17&amp;"" ""&amp;$B17, FILTER(ARRAYFORMULA({OccupancyAddresses&amp;"" ""&amp; OccupancyUnits,'Tenant Occupancy'!WB$5:WB23}),INDEX(ARRAYFORMULA({OccupancyAdd"&amp;"resses&amp;"" ""&amp; OccupancyUnits,'Tenant Occupancy'!WB$5:WB23}),0,2)&lt;&gt;""""),2,FALSE),IF(WA14=TODAY(),""Today"",)))))"),"")</f>
        <v/>
      </c>
      <c r="WB17" s="3" t="str">
        <f>IFERROR(__xludf.DUMMYFUNCTION("IF(ISBLANK($A17),, IF((ARRAYFORMULA(SUM(COUNTIFS(OccupancyAddresses,$A17,OccupancyUnits, $B17, 'Tenant Occupancy'!WC$5:WC23,{""&gt;0"",""Occupied"",""Late""}))))&gt;1,""Multiple Bookings"", IF(SUMIFS( 'Tenant Occupancy'!WC$5:WC23,OccupancyUnits,$B17,OccupancyAd"&amp;"dresses,$A17)&gt;0,SUMIFS('Tenant Occupancy'!WC$5:WC23,OccupancyUnits,$B17,OccupancyAddresses,$A17),IFERROR(VLOOKUP($A17&amp;"" ""&amp;$B17, FILTER(ARRAYFORMULA({OccupancyAddresses&amp;"" ""&amp; OccupancyUnits,'Tenant Occupancy'!WC$5:WC23}),INDEX(ARRAYFORMULA({OccupancyAdd"&amp;"resses&amp;"" ""&amp; OccupancyUnits,'Tenant Occupancy'!WC$5:WC23}),0,2)&lt;&gt;""""),2,FALSE),IF(WB14=TODAY(),""Today"",)))))"),"")</f>
        <v/>
      </c>
      <c r="WC17" s="3" t="str">
        <f>IFERROR(__xludf.DUMMYFUNCTION("IF(ISBLANK($A17),, IF((ARRAYFORMULA(SUM(COUNTIFS(OccupancyAddresses,$A17,OccupancyUnits, $B17, 'Tenant Occupancy'!WD$5:WD23,{""&gt;0"",""Occupied"",""Late""}))))&gt;1,""Multiple Bookings"", IF(SUMIFS( 'Tenant Occupancy'!WD$5:WD23,OccupancyUnits,$B17,OccupancyAd"&amp;"dresses,$A17)&gt;0,SUMIFS('Tenant Occupancy'!WD$5:WD23,OccupancyUnits,$B17,OccupancyAddresses,$A17),IFERROR(VLOOKUP($A17&amp;"" ""&amp;$B17, FILTER(ARRAYFORMULA({OccupancyAddresses&amp;"" ""&amp; OccupancyUnits,'Tenant Occupancy'!WD$5:WD23}),INDEX(ARRAYFORMULA({OccupancyAdd"&amp;"resses&amp;"" ""&amp; OccupancyUnits,'Tenant Occupancy'!WD$5:WD23}),0,2)&lt;&gt;""""),2,FALSE),IF(WC14=TODAY(),""Today"",)))))"),"")</f>
        <v/>
      </c>
      <c r="WD17" s="3" t="str">
        <f>IFERROR(__xludf.DUMMYFUNCTION("IF(ISBLANK($A17),, IF((ARRAYFORMULA(SUM(COUNTIFS(OccupancyAddresses,$A17,OccupancyUnits, $B17, 'Tenant Occupancy'!WE$5:WE23,{""&gt;0"",""Occupied"",""Late""}))))&gt;1,""Multiple Bookings"", IF(SUMIFS( 'Tenant Occupancy'!WE$5:WE23,OccupancyUnits,$B17,OccupancyAd"&amp;"dresses,$A17)&gt;0,SUMIFS('Tenant Occupancy'!WE$5:WE23,OccupancyUnits,$B17,OccupancyAddresses,$A17),IFERROR(VLOOKUP($A17&amp;"" ""&amp;$B17, FILTER(ARRAYFORMULA({OccupancyAddresses&amp;"" ""&amp; OccupancyUnits,'Tenant Occupancy'!WE$5:WE23}),INDEX(ARRAYFORMULA({OccupancyAdd"&amp;"resses&amp;"" ""&amp; OccupancyUnits,'Tenant Occupancy'!WE$5:WE23}),0,2)&lt;&gt;""""),2,FALSE),IF(WD14=TODAY(),""Today"",)))))"),"")</f>
        <v/>
      </c>
      <c r="WE17" s="3" t="str">
        <f>IFERROR(__xludf.DUMMYFUNCTION("IF(ISBLANK($A17),, IF((ARRAYFORMULA(SUM(COUNTIFS(OccupancyAddresses,$A17,OccupancyUnits, $B17, 'Tenant Occupancy'!WF$5:WF23,{""&gt;0"",""Occupied"",""Late""}))))&gt;1,""Multiple Bookings"", IF(SUMIFS( 'Tenant Occupancy'!WF$5:WF23,OccupancyUnits,$B17,OccupancyAd"&amp;"dresses,$A17)&gt;0,SUMIFS('Tenant Occupancy'!WF$5:WF23,OccupancyUnits,$B17,OccupancyAddresses,$A17),IFERROR(VLOOKUP($A17&amp;"" ""&amp;$B17, FILTER(ARRAYFORMULA({OccupancyAddresses&amp;"" ""&amp; OccupancyUnits,'Tenant Occupancy'!WF$5:WF23}),INDEX(ARRAYFORMULA({OccupancyAdd"&amp;"resses&amp;"" ""&amp; OccupancyUnits,'Tenant Occupancy'!WF$5:WF23}),0,2)&lt;&gt;""""),2,FALSE),IF(WE14=TODAY(),""Today"",)))))"),"")</f>
        <v/>
      </c>
      <c r="WF17" s="3" t="str">
        <f>IFERROR(__xludf.DUMMYFUNCTION("IF(ISBLANK($A17),, IF((ARRAYFORMULA(SUM(COUNTIFS(OccupancyAddresses,$A17,OccupancyUnits, $B17, 'Tenant Occupancy'!WG$5:WG23,{""&gt;0"",""Occupied"",""Late""}))))&gt;1,""Multiple Bookings"", IF(SUMIFS( 'Tenant Occupancy'!WG$5:WG23,OccupancyUnits,$B17,OccupancyAd"&amp;"dresses,$A17)&gt;0,SUMIFS('Tenant Occupancy'!WG$5:WG23,OccupancyUnits,$B17,OccupancyAddresses,$A17),IFERROR(VLOOKUP($A17&amp;"" ""&amp;$B17, FILTER(ARRAYFORMULA({OccupancyAddresses&amp;"" ""&amp; OccupancyUnits,'Tenant Occupancy'!WG$5:WG23}),INDEX(ARRAYFORMULA({OccupancyAdd"&amp;"resses&amp;"" ""&amp; OccupancyUnits,'Tenant Occupancy'!WG$5:WG23}),0,2)&lt;&gt;""""),2,FALSE),IF(WF14=TODAY(),""Today"",)))))"),"")</f>
        <v/>
      </c>
      <c r="WG17" s="3" t="str">
        <f>IFERROR(__xludf.DUMMYFUNCTION("IF(ISBLANK($A17),, IF((ARRAYFORMULA(SUM(COUNTIFS(OccupancyAddresses,$A17,OccupancyUnits, $B17, 'Tenant Occupancy'!WH$5:WH23,{""&gt;0"",""Occupied"",""Late""}))))&gt;1,""Multiple Bookings"", IF(SUMIFS( 'Tenant Occupancy'!WH$5:WH23,OccupancyUnits,$B17,OccupancyAd"&amp;"dresses,$A17)&gt;0,SUMIFS('Tenant Occupancy'!WH$5:WH23,OccupancyUnits,$B17,OccupancyAddresses,$A17),IFERROR(VLOOKUP($A17&amp;"" ""&amp;$B17, FILTER(ARRAYFORMULA({OccupancyAddresses&amp;"" ""&amp; OccupancyUnits,'Tenant Occupancy'!WH$5:WH23}),INDEX(ARRAYFORMULA({OccupancyAdd"&amp;"resses&amp;"" ""&amp; OccupancyUnits,'Tenant Occupancy'!WH$5:WH23}),0,2)&lt;&gt;""""),2,FALSE),IF(WG14=TODAY(),""Today"",)))))"),"")</f>
        <v/>
      </c>
      <c r="WH17" s="3" t="str">
        <f>IFERROR(__xludf.DUMMYFUNCTION("IF(ISBLANK($A17),, IF((ARRAYFORMULA(SUM(COUNTIFS(OccupancyAddresses,$A17,OccupancyUnits, $B17, 'Tenant Occupancy'!WI$5:WI23,{""&gt;0"",""Occupied"",""Late""}))))&gt;1,""Multiple Bookings"", IF(SUMIFS( 'Tenant Occupancy'!WI$5:WI23,OccupancyUnits,$B17,OccupancyAd"&amp;"dresses,$A17)&gt;0,SUMIFS('Tenant Occupancy'!WI$5:WI23,OccupancyUnits,$B17,OccupancyAddresses,$A17),IFERROR(VLOOKUP($A17&amp;"" ""&amp;$B17, FILTER(ARRAYFORMULA({OccupancyAddresses&amp;"" ""&amp; OccupancyUnits,'Tenant Occupancy'!WI$5:WI23}),INDEX(ARRAYFORMULA({OccupancyAdd"&amp;"resses&amp;"" ""&amp; OccupancyUnits,'Tenant Occupancy'!WI$5:WI23}),0,2)&lt;&gt;""""),2,FALSE),IF(WH14=TODAY(),""Today"",)))))"),"")</f>
        <v/>
      </c>
      <c r="WI17" s="3" t="str">
        <f>IFERROR(__xludf.DUMMYFUNCTION("IF(ISBLANK($A17),, IF((ARRAYFORMULA(SUM(COUNTIFS(OccupancyAddresses,$A17,OccupancyUnits, $B17, 'Tenant Occupancy'!WJ$5:WJ23,{""&gt;0"",""Occupied"",""Late""}))))&gt;1,""Multiple Bookings"", IF(SUMIFS( 'Tenant Occupancy'!WJ$5:WJ23,OccupancyUnits,$B17,OccupancyAd"&amp;"dresses,$A17)&gt;0,SUMIFS('Tenant Occupancy'!WJ$5:WJ23,OccupancyUnits,$B17,OccupancyAddresses,$A17),IFERROR(VLOOKUP($A17&amp;"" ""&amp;$B17, FILTER(ARRAYFORMULA({OccupancyAddresses&amp;"" ""&amp; OccupancyUnits,'Tenant Occupancy'!WJ$5:WJ23}),INDEX(ARRAYFORMULA({OccupancyAdd"&amp;"resses&amp;"" ""&amp; OccupancyUnits,'Tenant Occupancy'!WJ$5:WJ23}),0,2)&lt;&gt;""""),2,FALSE),IF(WI14=TODAY(),""Today"",)))))"),"")</f>
        <v/>
      </c>
      <c r="WJ17" s="3" t="str">
        <f>IFERROR(__xludf.DUMMYFUNCTION("IF(ISBLANK($A17),, IF((ARRAYFORMULA(SUM(COUNTIFS(OccupancyAddresses,$A17,OccupancyUnits, $B17, 'Tenant Occupancy'!WK$5:WK23,{""&gt;0"",""Occupied"",""Late""}))))&gt;1,""Multiple Bookings"", IF(SUMIFS( 'Tenant Occupancy'!WK$5:WK23,OccupancyUnits,$B17,OccupancyAd"&amp;"dresses,$A17)&gt;0,SUMIFS('Tenant Occupancy'!WK$5:WK23,OccupancyUnits,$B17,OccupancyAddresses,$A17),IFERROR(VLOOKUP($A17&amp;"" ""&amp;$B17, FILTER(ARRAYFORMULA({OccupancyAddresses&amp;"" ""&amp; OccupancyUnits,'Tenant Occupancy'!WK$5:WK23}),INDEX(ARRAYFORMULA({OccupancyAdd"&amp;"resses&amp;"" ""&amp; OccupancyUnits,'Tenant Occupancy'!WK$5:WK23}),0,2)&lt;&gt;""""),2,FALSE),IF(WJ14=TODAY(),""Today"",)))))"),"")</f>
        <v/>
      </c>
      <c r="WK17" s="3" t="str">
        <f>IFERROR(__xludf.DUMMYFUNCTION("IF(ISBLANK($A17),, IF((ARRAYFORMULA(SUM(COUNTIFS(OccupancyAddresses,$A17,OccupancyUnits, $B17, 'Tenant Occupancy'!WL$5:WL23,{""&gt;0"",""Occupied"",""Late""}))))&gt;1,""Multiple Bookings"", IF(SUMIFS( 'Tenant Occupancy'!WL$5:WL23,OccupancyUnits,$B17,OccupancyAd"&amp;"dresses,$A17)&gt;0,SUMIFS('Tenant Occupancy'!WL$5:WL23,OccupancyUnits,$B17,OccupancyAddresses,$A17),IFERROR(VLOOKUP($A17&amp;"" ""&amp;$B17, FILTER(ARRAYFORMULA({OccupancyAddresses&amp;"" ""&amp; OccupancyUnits,'Tenant Occupancy'!WL$5:WL23}),INDEX(ARRAYFORMULA({OccupancyAdd"&amp;"resses&amp;"" ""&amp; OccupancyUnits,'Tenant Occupancy'!WL$5:WL23}),0,2)&lt;&gt;""""),2,FALSE),IF(WK14=TODAY(),""Today"",)))))"),"")</f>
        <v/>
      </c>
      <c r="WL17" s="3" t="str">
        <f>IFERROR(__xludf.DUMMYFUNCTION("IF(ISBLANK($A17),, IF((ARRAYFORMULA(SUM(COUNTIFS(OccupancyAddresses,$A17,OccupancyUnits, $B17, 'Tenant Occupancy'!WM$5:WM23,{""&gt;0"",""Occupied"",""Late""}))))&gt;1,""Multiple Bookings"", IF(SUMIFS( 'Tenant Occupancy'!WM$5:WM23,OccupancyUnits,$B17,OccupancyAd"&amp;"dresses,$A17)&gt;0,SUMIFS('Tenant Occupancy'!WM$5:WM23,OccupancyUnits,$B17,OccupancyAddresses,$A17),IFERROR(VLOOKUP($A17&amp;"" ""&amp;$B17, FILTER(ARRAYFORMULA({OccupancyAddresses&amp;"" ""&amp; OccupancyUnits,'Tenant Occupancy'!WM$5:WM23}),INDEX(ARRAYFORMULA({OccupancyAdd"&amp;"resses&amp;"" ""&amp; OccupancyUnits,'Tenant Occupancy'!WM$5:WM23}),0,2)&lt;&gt;""""),2,FALSE),IF(WL14=TODAY(),""Today"",)))))"),"")</f>
        <v/>
      </c>
      <c r="WM17" s="3" t="str">
        <f>IFERROR(__xludf.DUMMYFUNCTION("IF(ISBLANK($A17),, IF((ARRAYFORMULA(SUM(COUNTIFS(OccupancyAddresses,$A17,OccupancyUnits, $B17, 'Tenant Occupancy'!WN$5:WN23,{""&gt;0"",""Occupied"",""Late""}))))&gt;1,""Multiple Bookings"", IF(SUMIFS( 'Tenant Occupancy'!WN$5:WN23,OccupancyUnits,$B17,OccupancyAd"&amp;"dresses,$A17)&gt;0,SUMIFS('Tenant Occupancy'!WN$5:WN23,OccupancyUnits,$B17,OccupancyAddresses,$A17),IFERROR(VLOOKUP($A17&amp;"" ""&amp;$B17, FILTER(ARRAYFORMULA({OccupancyAddresses&amp;"" ""&amp; OccupancyUnits,'Tenant Occupancy'!WN$5:WN23}),INDEX(ARRAYFORMULA({OccupancyAdd"&amp;"resses&amp;"" ""&amp; OccupancyUnits,'Tenant Occupancy'!WN$5:WN23}),0,2)&lt;&gt;""""),2,FALSE),IF(WM14=TODAY(),""Today"",)))))"),"")</f>
        <v/>
      </c>
      <c r="WN17" s="3" t="str">
        <f>IFERROR(__xludf.DUMMYFUNCTION("IF(ISBLANK($A17),, IF((ARRAYFORMULA(SUM(COUNTIFS(OccupancyAddresses,$A17,OccupancyUnits, $B17, 'Tenant Occupancy'!WO$5:WO23,{""&gt;0"",""Occupied"",""Late""}))))&gt;1,""Multiple Bookings"", IF(SUMIFS( 'Tenant Occupancy'!WO$5:WO23,OccupancyUnits,$B17,OccupancyAd"&amp;"dresses,$A17)&gt;0,SUMIFS('Tenant Occupancy'!WO$5:WO23,OccupancyUnits,$B17,OccupancyAddresses,$A17),IFERROR(VLOOKUP($A17&amp;"" ""&amp;$B17, FILTER(ARRAYFORMULA({OccupancyAddresses&amp;"" ""&amp; OccupancyUnits,'Tenant Occupancy'!WO$5:WO23}),INDEX(ARRAYFORMULA({OccupancyAdd"&amp;"resses&amp;"" ""&amp; OccupancyUnits,'Tenant Occupancy'!WO$5:WO23}),0,2)&lt;&gt;""""),2,FALSE),IF(WN14=TODAY(),""Today"",)))))"),"")</f>
        <v/>
      </c>
      <c r="WO17" s="3" t="str">
        <f>IFERROR(__xludf.DUMMYFUNCTION("IF(ISBLANK($A17),, IF((ARRAYFORMULA(SUM(COUNTIFS(OccupancyAddresses,$A17,OccupancyUnits, $B17, 'Tenant Occupancy'!WP$5:WP23,{""&gt;0"",""Occupied"",""Late""}))))&gt;1,""Multiple Bookings"", IF(SUMIFS( 'Tenant Occupancy'!WP$5:WP23,OccupancyUnits,$B17,OccupancyAd"&amp;"dresses,$A17)&gt;0,SUMIFS('Tenant Occupancy'!WP$5:WP23,OccupancyUnits,$B17,OccupancyAddresses,$A17),IFERROR(VLOOKUP($A17&amp;"" ""&amp;$B17, FILTER(ARRAYFORMULA({OccupancyAddresses&amp;"" ""&amp; OccupancyUnits,'Tenant Occupancy'!WP$5:WP23}),INDEX(ARRAYFORMULA({OccupancyAdd"&amp;"resses&amp;"" ""&amp; OccupancyUnits,'Tenant Occupancy'!WP$5:WP23}),0,2)&lt;&gt;""""),2,FALSE),IF(WO14=TODAY(),""Today"",)))))"),"")</f>
        <v/>
      </c>
      <c r="WP17" s="3" t="str">
        <f>IFERROR(__xludf.DUMMYFUNCTION("IF(ISBLANK($A17),, IF((ARRAYFORMULA(SUM(COUNTIFS(OccupancyAddresses,$A17,OccupancyUnits, $B17, 'Tenant Occupancy'!WQ$5:WQ23,{""&gt;0"",""Occupied"",""Late""}))))&gt;1,""Multiple Bookings"", IF(SUMIFS( 'Tenant Occupancy'!WQ$5:WQ23,OccupancyUnits,$B17,OccupancyAd"&amp;"dresses,$A17)&gt;0,SUMIFS('Tenant Occupancy'!WQ$5:WQ23,OccupancyUnits,$B17,OccupancyAddresses,$A17),IFERROR(VLOOKUP($A17&amp;"" ""&amp;$B17, FILTER(ARRAYFORMULA({OccupancyAddresses&amp;"" ""&amp; OccupancyUnits,'Tenant Occupancy'!WQ$5:WQ23}),INDEX(ARRAYFORMULA({OccupancyAdd"&amp;"resses&amp;"" ""&amp; OccupancyUnits,'Tenant Occupancy'!WQ$5:WQ23}),0,2)&lt;&gt;""""),2,FALSE),IF(WP14=TODAY(),""Today"",)))))"),"")</f>
        <v/>
      </c>
      <c r="WQ17" s="3" t="str">
        <f>IFERROR(__xludf.DUMMYFUNCTION("IF(ISBLANK($A17),, IF((ARRAYFORMULA(SUM(COUNTIFS(OccupancyAddresses,$A17,OccupancyUnits, $B17, 'Tenant Occupancy'!WR$5:WR23,{""&gt;0"",""Occupied"",""Late""}))))&gt;1,""Multiple Bookings"", IF(SUMIFS( 'Tenant Occupancy'!WR$5:WR23,OccupancyUnits,$B17,OccupancyAd"&amp;"dresses,$A17)&gt;0,SUMIFS('Tenant Occupancy'!WR$5:WR23,OccupancyUnits,$B17,OccupancyAddresses,$A17),IFERROR(VLOOKUP($A17&amp;"" ""&amp;$B17, FILTER(ARRAYFORMULA({OccupancyAddresses&amp;"" ""&amp; OccupancyUnits,'Tenant Occupancy'!WR$5:WR23}),INDEX(ARRAYFORMULA({OccupancyAdd"&amp;"resses&amp;"" ""&amp; OccupancyUnits,'Tenant Occupancy'!WR$5:WR23}),0,2)&lt;&gt;""""),2,FALSE),IF(WQ14=TODAY(),""Today"",)))))"),"")</f>
        <v/>
      </c>
      <c r="WR17" s="3" t="str">
        <f>IFERROR(__xludf.DUMMYFUNCTION("IF(ISBLANK($A17),, IF((ARRAYFORMULA(SUM(COUNTIFS(OccupancyAddresses,$A17,OccupancyUnits, $B17, 'Tenant Occupancy'!WS$5:WS23,{""&gt;0"",""Occupied"",""Late""}))))&gt;1,""Multiple Bookings"", IF(SUMIFS( 'Tenant Occupancy'!WS$5:WS23,OccupancyUnits,$B17,OccupancyAd"&amp;"dresses,$A17)&gt;0,SUMIFS('Tenant Occupancy'!WS$5:WS23,OccupancyUnits,$B17,OccupancyAddresses,$A17),IFERROR(VLOOKUP($A17&amp;"" ""&amp;$B17, FILTER(ARRAYFORMULA({OccupancyAddresses&amp;"" ""&amp; OccupancyUnits,'Tenant Occupancy'!WS$5:WS23}),INDEX(ARRAYFORMULA({OccupancyAdd"&amp;"resses&amp;"" ""&amp; OccupancyUnits,'Tenant Occupancy'!WS$5:WS23}),0,2)&lt;&gt;""""),2,FALSE),IF(WR14=TODAY(),""Today"",)))))"),"")</f>
        <v/>
      </c>
      <c r="WS17" s="3" t="str">
        <f>IFERROR(__xludf.DUMMYFUNCTION("IF(ISBLANK($A17),, IF((ARRAYFORMULA(SUM(COUNTIFS(OccupancyAddresses,$A17,OccupancyUnits, $B17, 'Tenant Occupancy'!WT$5:WT23,{""&gt;0"",""Occupied"",""Late""}))))&gt;1,""Multiple Bookings"", IF(SUMIFS( 'Tenant Occupancy'!WT$5:WT23,OccupancyUnits,$B17,OccupancyAd"&amp;"dresses,$A17)&gt;0,SUMIFS('Tenant Occupancy'!WT$5:WT23,OccupancyUnits,$B17,OccupancyAddresses,$A17),IFERROR(VLOOKUP($A17&amp;"" ""&amp;$B17, FILTER(ARRAYFORMULA({OccupancyAddresses&amp;"" ""&amp; OccupancyUnits,'Tenant Occupancy'!WT$5:WT23}),INDEX(ARRAYFORMULA({OccupancyAdd"&amp;"resses&amp;"" ""&amp; OccupancyUnits,'Tenant Occupancy'!WT$5:WT23}),0,2)&lt;&gt;""""),2,FALSE),IF(WS14=TODAY(),""Today"",)))))"),"")</f>
        <v/>
      </c>
      <c r="WT17" s="3" t="str">
        <f>IFERROR(__xludf.DUMMYFUNCTION("IF(ISBLANK($A17),, IF((ARRAYFORMULA(SUM(COUNTIFS(OccupancyAddresses,$A17,OccupancyUnits, $B17, 'Tenant Occupancy'!WU$5:WU23,{""&gt;0"",""Occupied"",""Late""}))))&gt;1,""Multiple Bookings"", IF(SUMIFS( 'Tenant Occupancy'!WU$5:WU23,OccupancyUnits,$B17,OccupancyAd"&amp;"dresses,$A17)&gt;0,SUMIFS('Tenant Occupancy'!WU$5:WU23,OccupancyUnits,$B17,OccupancyAddresses,$A17),IFERROR(VLOOKUP($A17&amp;"" ""&amp;$B17, FILTER(ARRAYFORMULA({OccupancyAddresses&amp;"" ""&amp; OccupancyUnits,'Tenant Occupancy'!WU$5:WU23}),INDEX(ARRAYFORMULA({OccupancyAdd"&amp;"resses&amp;"" ""&amp; OccupancyUnits,'Tenant Occupancy'!WU$5:WU23}),0,2)&lt;&gt;""""),2,FALSE),IF(WT14=TODAY(),""Today"",)))))"),"")</f>
        <v/>
      </c>
      <c r="WU17" s="3" t="str">
        <f>IFERROR(__xludf.DUMMYFUNCTION("IF(ISBLANK($A17),, IF((ARRAYFORMULA(SUM(COUNTIFS(OccupancyAddresses,$A17,OccupancyUnits, $B17, 'Tenant Occupancy'!WV$5:WV23,{""&gt;0"",""Occupied"",""Late""}))))&gt;1,""Multiple Bookings"", IF(SUMIFS( 'Tenant Occupancy'!WV$5:WV23,OccupancyUnits,$B17,OccupancyAd"&amp;"dresses,$A17)&gt;0,SUMIFS('Tenant Occupancy'!WV$5:WV23,OccupancyUnits,$B17,OccupancyAddresses,$A17),IFERROR(VLOOKUP($A17&amp;"" ""&amp;$B17, FILTER(ARRAYFORMULA({OccupancyAddresses&amp;"" ""&amp; OccupancyUnits,'Tenant Occupancy'!WV$5:WV23}),INDEX(ARRAYFORMULA({OccupancyAdd"&amp;"resses&amp;"" ""&amp; OccupancyUnits,'Tenant Occupancy'!WV$5:WV23}),0,2)&lt;&gt;""""),2,FALSE),IF(WU14=TODAY(),""Today"",)))))"),"")</f>
        <v/>
      </c>
      <c r="WV17" s="3" t="str">
        <f>IFERROR(__xludf.DUMMYFUNCTION("IF(ISBLANK($A17),, IF((ARRAYFORMULA(SUM(COUNTIFS(OccupancyAddresses,$A17,OccupancyUnits, $B17, 'Tenant Occupancy'!WW$5:WW23,{""&gt;0"",""Occupied"",""Late""}))))&gt;1,""Multiple Bookings"", IF(SUMIFS( 'Tenant Occupancy'!WW$5:WW23,OccupancyUnits,$B17,OccupancyAd"&amp;"dresses,$A17)&gt;0,SUMIFS('Tenant Occupancy'!WW$5:WW23,OccupancyUnits,$B17,OccupancyAddresses,$A17),IFERROR(VLOOKUP($A17&amp;"" ""&amp;$B17, FILTER(ARRAYFORMULA({OccupancyAddresses&amp;"" ""&amp; OccupancyUnits,'Tenant Occupancy'!WW$5:WW23}),INDEX(ARRAYFORMULA({OccupancyAdd"&amp;"resses&amp;"" ""&amp; OccupancyUnits,'Tenant Occupancy'!WW$5:WW23}),0,2)&lt;&gt;""""),2,FALSE),IF(WV14=TODAY(),""Today"",)))))"),"")</f>
        <v/>
      </c>
      <c r="WW17" s="3" t="str">
        <f>IFERROR(__xludf.DUMMYFUNCTION("IF(ISBLANK($A17),, IF((ARRAYFORMULA(SUM(COUNTIFS(OccupancyAddresses,$A17,OccupancyUnits, $B17, 'Tenant Occupancy'!WX$5:WX23,{""&gt;0"",""Occupied"",""Late""}))))&gt;1,""Multiple Bookings"", IF(SUMIFS( 'Tenant Occupancy'!WX$5:WX23,OccupancyUnits,$B17,OccupancyAd"&amp;"dresses,$A17)&gt;0,SUMIFS('Tenant Occupancy'!WX$5:WX23,OccupancyUnits,$B17,OccupancyAddresses,$A17),IFERROR(VLOOKUP($A17&amp;"" ""&amp;$B17, FILTER(ARRAYFORMULA({OccupancyAddresses&amp;"" ""&amp; OccupancyUnits,'Tenant Occupancy'!WX$5:WX23}),INDEX(ARRAYFORMULA({OccupancyAdd"&amp;"resses&amp;"" ""&amp; OccupancyUnits,'Tenant Occupancy'!WX$5:WX23}),0,2)&lt;&gt;""""),2,FALSE),IF(WW14=TODAY(),""Today"",)))))"),"")</f>
        <v/>
      </c>
      <c r="WX17" s="3" t="str">
        <f>IFERROR(__xludf.DUMMYFUNCTION("IF(ISBLANK($A17),, IF((ARRAYFORMULA(SUM(COUNTIFS(OccupancyAddresses,$A17,OccupancyUnits, $B17, 'Tenant Occupancy'!WY$5:WY23,{""&gt;0"",""Occupied"",""Late""}))))&gt;1,""Multiple Bookings"", IF(SUMIFS( 'Tenant Occupancy'!WY$5:WY23,OccupancyUnits,$B17,OccupancyAd"&amp;"dresses,$A17)&gt;0,SUMIFS('Tenant Occupancy'!WY$5:WY23,OccupancyUnits,$B17,OccupancyAddresses,$A17),IFERROR(VLOOKUP($A17&amp;"" ""&amp;$B17, FILTER(ARRAYFORMULA({OccupancyAddresses&amp;"" ""&amp; OccupancyUnits,'Tenant Occupancy'!WY$5:WY23}),INDEX(ARRAYFORMULA({OccupancyAdd"&amp;"resses&amp;"" ""&amp; OccupancyUnits,'Tenant Occupancy'!WY$5:WY23}),0,2)&lt;&gt;""""),2,FALSE),IF(WX14=TODAY(),""Today"",)))))"),"")</f>
        <v/>
      </c>
      <c r="WY17" s="3" t="str">
        <f>IFERROR(__xludf.DUMMYFUNCTION("IF(ISBLANK($A17),, IF((ARRAYFORMULA(SUM(COUNTIFS(OccupancyAddresses,$A17,OccupancyUnits, $B17, 'Tenant Occupancy'!WZ$5:WZ23,{""&gt;0"",""Occupied"",""Late""}))))&gt;1,""Multiple Bookings"", IF(SUMIFS( 'Tenant Occupancy'!WZ$5:WZ23,OccupancyUnits,$B17,OccupancyAd"&amp;"dresses,$A17)&gt;0,SUMIFS('Tenant Occupancy'!WZ$5:WZ23,OccupancyUnits,$B17,OccupancyAddresses,$A17),IFERROR(VLOOKUP($A17&amp;"" ""&amp;$B17, FILTER(ARRAYFORMULA({OccupancyAddresses&amp;"" ""&amp; OccupancyUnits,'Tenant Occupancy'!WZ$5:WZ23}),INDEX(ARRAYFORMULA({OccupancyAdd"&amp;"resses&amp;"" ""&amp; OccupancyUnits,'Tenant Occupancy'!WZ$5:WZ23}),0,2)&lt;&gt;""""),2,FALSE),IF(WY14=TODAY(),""Today"",)))))"),"")</f>
        <v/>
      </c>
      <c r="WZ17" s="3" t="str">
        <f>IFERROR(__xludf.DUMMYFUNCTION("IF(ISBLANK($A17),, IF((ARRAYFORMULA(SUM(COUNTIFS(OccupancyAddresses,$A17,OccupancyUnits, $B17, 'Tenant Occupancy'!XA$5:XA23,{""&gt;0"",""Occupied"",""Late""}))))&gt;1,""Multiple Bookings"", IF(SUMIFS( 'Tenant Occupancy'!XA$5:XA23,OccupancyUnits,$B17,OccupancyAd"&amp;"dresses,$A17)&gt;0,SUMIFS('Tenant Occupancy'!XA$5:XA23,OccupancyUnits,$B17,OccupancyAddresses,$A17),IFERROR(VLOOKUP($A17&amp;"" ""&amp;$B17, FILTER(ARRAYFORMULA({OccupancyAddresses&amp;"" ""&amp; OccupancyUnits,'Tenant Occupancy'!XA$5:XA23}),INDEX(ARRAYFORMULA({OccupancyAdd"&amp;"resses&amp;"" ""&amp; OccupancyUnits,'Tenant Occupancy'!XA$5:XA23}),0,2)&lt;&gt;""""),2,FALSE),IF(WZ14=TODAY(),""Today"",)))))"),"")</f>
        <v/>
      </c>
      <c r="XA17" s="3" t="str">
        <f>IFERROR(__xludf.DUMMYFUNCTION("IF(ISBLANK($A17),, IF((ARRAYFORMULA(SUM(COUNTIFS(OccupancyAddresses,$A17,OccupancyUnits, $B17, 'Tenant Occupancy'!XB$5:XB23,{""&gt;0"",""Occupied"",""Late""}))))&gt;1,""Multiple Bookings"", IF(SUMIFS( 'Tenant Occupancy'!XB$5:XB23,OccupancyUnits,$B17,OccupancyAd"&amp;"dresses,$A17)&gt;0,SUMIFS('Tenant Occupancy'!XB$5:XB23,OccupancyUnits,$B17,OccupancyAddresses,$A17),IFERROR(VLOOKUP($A17&amp;"" ""&amp;$B17, FILTER(ARRAYFORMULA({OccupancyAddresses&amp;"" ""&amp; OccupancyUnits,'Tenant Occupancy'!XB$5:XB23}),INDEX(ARRAYFORMULA({OccupancyAdd"&amp;"resses&amp;"" ""&amp; OccupancyUnits,'Tenant Occupancy'!XB$5:XB23}),0,2)&lt;&gt;""""),2,FALSE),IF(XA14=TODAY(),""Today"",)))))"),"")</f>
        <v/>
      </c>
      <c r="XB17" s="3" t="str">
        <f>IFERROR(__xludf.DUMMYFUNCTION("IF(ISBLANK($A17),, IF((ARRAYFORMULA(SUM(COUNTIFS(OccupancyAddresses,$A17,OccupancyUnits, $B17, 'Tenant Occupancy'!XC$5:XC23,{""&gt;0"",""Occupied"",""Late""}))))&gt;1,""Multiple Bookings"", IF(SUMIFS( 'Tenant Occupancy'!XC$5:XC23,OccupancyUnits,$B17,OccupancyAd"&amp;"dresses,$A17)&gt;0,SUMIFS('Tenant Occupancy'!XC$5:XC23,OccupancyUnits,$B17,OccupancyAddresses,$A17),IFERROR(VLOOKUP($A17&amp;"" ""&amp;$B17, FILTER(ARRAYFORMULA({OccupancyAddresses&amp;"" ""&amp; OccupancyUnits,'Tenant Occupancy'!XC$5:XC23}),INDEX(ARRAYFORMULA({OccupancyAdd"&amp;"resses&amp;"" ""&amp; OccupancyUnits,'Tenant Occupancy'!XC$5:XC23}),0,2)&lt;&gt;""""),2,FALSE),IF(XB14=TODAY(),""Today"",)))))"),"")</f>
        <v/>
      </c>
      <c r="XC17" s="3" t="str">
        <f>IFERROR(__xludf.DUMMYFUNCTION("IF(ISBLANK($A17),, IF((ARRAYFORMULA(SUM(COUNTIFS(OccupancyAddresses,$A17,OccupancyUnits, $B17, 'Tenant Occupancy'!XD$5:XD23,{""&gt;0"",""Occupied"",""Late""}))))&gt;1,""Multiple Bookings"", IF(SUMIFS( 'Tenant Occupancy'!XD$5:XD23,OccupancyUnits,$B17,OccupancyAd"&amp;"dresses,$A17)&gt;0,SUMIFS('Tenant Occupancy'!XD$5:XD23,OccupancyUnits,$B17,OccupancyAddresses,$A17),IFERROR(VLOOKUP($A17&amp;"" ""&amp;$B17, FILTER(ARRAYFORMULA({OccupancyAddresses&amp;"" ""&amp; OccupancyUnits,'Tenant Occupancy'!XD$5:XD23}),INDEX(ARRAYFORMULA({OccupancyAdd"&amp;"resses&amp;"" ""&amp; OccupancyUnits,'Tenant Occupancy'!XD$5:XD23}),0,2)&lt;&gt;""""),2,FALSE),IF(XC14=TODAY(),""Today"",)))))"),"")</f>
        <v/>
      </c>
      <c r="XD17" s="3" t="str">
        <f>IFERROR(__xludf.DUMMYFUNCTION("IF(ISBLANK($A17),, IF((ARRAYFORMULA(SUM(COUNTIFS(OccupancyAddresses,$A17,OccupancyUnits, $B17, 'Tenant Occupancy'!XE$5:XE23,{""&gt;0"",""Occupied"",""Late""}))))&gt;1,""Multiple Bookings"", IF(SUMIFS( 'Tenant Occupancy'!XE$5:XE23,OccupancyUnits,$B17,OccupancyAd"&amp;"dresses,$A17)&gt;0,SUMIFS('Tenant Occupancy'!XE$5:XE23,OccupancyUnits,$B17,OccupancyAddresses,$A17),IFERROR(VLOOKUP($A17&amp;"" ""&amp;$B17, FILTER(ARRAYFORMULA({OccupancyAddresses&amp;"" ""&amp; OccupancyUnits,'Tenant Occupancy'!XE$5:XE23}),INDEX(ARRAYFORMULA({OccupancyAdd"&amp;"resses&amp;"" ""&amp; OccupancyUnits,'Tenant Occupancy'!XE$5:XE23}),0,2)&lt;&gt;""""),2,FALSE),IF(XD14=TODAY(),""Today"",)))))"),"")</f>
        <v/>
      </c>
      <c r="XE17" s="3" t="str">
        <f>IFERROR(__xludf.DUMMYFUNCTION("IF(ISBLANK($A17),, IF((ARRAYFORMULA(SUM(COUNTIFS(OccupancyAddresses,$A17,OccupancyUnits, $B17, 'Tenant Occupancy'!XF$5:XF23,{""&gt;0"",""Occupied"",""Late""}))))&gt;1,""Multiple Bookings"", IF(SUMIFS( 'Tenant Occupancy'!XF$5:XF23,OccupancyUnits,$B17,OccupancyAd"&amp;"dresses,$A17)&gt;0,SUMIFS('Tenant Occupancy'!XF$5:XF23,OccupancyUnits,$B17,OccupancyAddresses,$A17),IFERROR(VLOOKUP($A17&amp;"" ""&amp;$B17, FILTER(ARRAYFORMULA({OccupancyAddresses&amp;"" ""&amp; OccupancyUnits,'Tenant Occupancy'!XF$5:XF23}),INDEX(ARRAYFORMULA({OccupancyAdd"&amp;"resses&amp;"" ""&amp; OccupancyUnits,'Tenant Occupancy'!XF$5:XF23}),0,2)&lt;&gt;""""),2,FALSE),IF(XE14=TODAY(),""Today"",)))))"),"")</f>
        <v/>
      </c>
      <c r="XF17" s="3" t="str">
        <f>IFERROR(__xludf.DUMMYFUNCTION("IF(ISBLANK($A17),, IF((ARRAYFORMULA(SUM(COUNTIFS(OccupancyAddresses,$A17,OccupancyUnits, $B17, 'Tenant Occupancy'!XG$5:XG23,{""&gt;0"",""Occupied"",""Late""}))))&gt;1,""Multiple Bookings"", IF(SUMIFS( 'Tenant Occupancy'!XG$5:XG23,OccupancyUnits,$B17,OccupancyAd"&amp;"dresses,$A17)&gt;0,SUMIFS('Tenant Occupancy'!XG$5:XG23,OccupancyUnits,$B17,OccupancyAddresses,$A17),IFERROR(VLOOKUP($A17&amp;"" ""&amp;$B17, FILTER(ARRAYFORMULA({OccupancyAddresses&amp;"" ""&amp; OccupancyUnits,'Tenant Occupancy'!XG$5:XG23}),INDEX(ARRAYFORMULA({OccupancyAdd"&amp;"resses&amp;"" ""&amp; OccupancyUnits,'Tenant Occupancy'!XG$5:XG23}),0,2)&lt;&gt;""""),2,FALSE),IF(XF14=TODAY(),""Today"",)))))"),"")</f>
        <v/>
      </c>
      <c r="XG17" s="3" t="str">
        <f>IFERROR(__xludf.DUMMYFUNCTION("IF(ISBLANK($A17),, IF((ARRAYFORMULA(SUM(COUNTIFS(OccupancyAddresses,$A17,OccupancyUnits, $B17, 'Tenant Occupancy'!XH$5:XH23,{""&gt;0"",""Occupied"",""Late""}))))&gt;1,""Multiple Bookings"", IF(SUMIFS( 'Tenant Occupancy'!XH$5:XH23,OccupancyUnits,$B17,OccupancyAd"&amp;"dresses,$A17)&gt;0,SUMIFS('Tenant Occupancy'!XH$5:XH23,OccupancyUnits,$B17,OccupancyAddresses,$A17),IFERROR(VLOOKUP($A17&amp;"" ""&amp;$B17, FILTER(ARRAYFORMULA({OccupancyAddresses&amp;"" ""&amp; OccupancyUnits,'Tenant Occupancy'!XH$5:XH23}),INDEX(ARRAYFORMULA({OccupancyAdd"&amp;"resses&amp;"" ""&amp; OccupancyUnits,'Tenant Occupancy'!XH$5:XH23}),0,2)&lt;&gt;""""),2,FALSE),IF(XG14=TODAY(),""Today"",)))))"),"")</f>
        <v/>
      </c>
      <c r="XH17" s="3" t="str">
        <f>IFERROR(__xludf.DUMMYFUNCTION("IF(ISBLANK($A17),, IF((ARRAYFORMULA(SUM(COUNTIFS(OccupancyAddresses,$A17,OccupancyUnits, $B17, 'Tenant Occupancy'!XI$5:XI23,{""&gt;0"",""Occupied"",""Late""}))))&gt;1,""Multiple Bookings"", IF(SUMIFS( 'Tenant Occupancy'!XI$5:XI23,OccupancyUnits,$B17,OccupancyAd"&amp;"dresses,$A17)&gt;0,SUMIFS('Tenant Occupancy'!XI$5:XI23,OccupancyUnits,$B17,OccupancyAddresses,$A17),IFERROR(VLOOKUP($A17&amp;"" ""&amp;$B17, FILTER(ARRAYFORMULA({OccupancyAddresses&amp;"" ""&amp; OccupancyUnits,'Tenant Occupancy'!XI$5:XI23}),INDEX(ARRAYFORMULA({OccupancyAdd"&amp;"resses&amp;"" ""&amp; OccupancyUnits,'Tenant Occupancy'!XI$5:XI23}),0,2)&lt;&gt;""""),2,FALSE),IF(XH14=TODAY(),""Today"",)))))"),"")</f>
        <v/>
      </c>
      <c r="XI17" s="3" t="str">
        <f>IFERROR(__xludf.DUMMYFUNCTION("IF(ISBLANK($A17),, IF((ARRAYFORMULA(SUM(COUNTIFS(OccupancyAddresses,$A17,OccupancyUnits, $B17, 'Tenant Occupancy'!XJ$5:XJ23,{""&gt;0"",""Occupied"",""Late""}))))&gt;1,""Multiple Bookings"", IF(SUMIFS( 'Tenant Occupancy'!XJ$5:XJ23,OccupancyUnits,$B17,OccupancyAd"&amp;"dresses,$A17)&gt;0,SUMIFS('Tenant Occupancy'!XJ$5:XJ23,OccupancyUnits,$B17,OccupancyAddresses,$A17),IFERROR(VLOOKUP($A17&amp;"" ""&amp;$B17, FILTER(ARRAYFORMULA({OccupancyAddresses&amp;"" ""&amp; OccupancyUnits,'Tenant Occupancy'!XJ$5:XJ23}),INDEX(ARRAYFORMULA({OccupancyAdd"&amp;"resses&amp;"" ""&amp; OccupancyUnits,'Tenant Occupancy'!XJ$5:XJ23}),0,2)&lt;&gt;""""),2,FALSE),IF(XI14=TODAY(),""Today"",)))))"),"")</f>
        <v/>
      </c>
      <c r="XJ17" s="3" t="str">
        <f>IFERROR(__xludf.DUMMYFUNCTION("IF(ISBLANK($A17),, IF((ARRAYFORMULA(SUM(COUNTIFS(OccupancyAddresses,$A17,OccupancyUnits, $B17, 'Tenant Occupancy'!XK$5:XK23,{""&gt;0"",""Occupied"",""Late""}))))&gt;1,""Multiple Bookings"", IF(SUMIFS( 'Tenant Occupancy'!XK$5:XK23,OccupancyUnits,$B17,OccupancyAd"&amp;"dresses,$A17)&gt;0,SUMIFS('Tenant Occupancy'!XK$5:XK23,OccupancyUnits,$B17,OccupancyAddresses,$A17),IFERROR(VLOOKUP($A17&amp;"" ""&amp;$B17, FILTER(ARRAYFORMULA({OccupancyAddresses&amp;"" ""&amp; OccupancyUnits,'Tenant Occupancy'!XK$5:XK23}),INDEX(ARRAYFORMULA({OccupancyAdd"&amp;"resses&amp;"" ""&amp; OccupancyUnits,'Tenant Occupancy'!XK$5:XK23}),0,2)&lt;&gt;""""),2,FALSE),IF(XJ14=TODAY(),""Today"",)))))"),"")</f>
        <v/>
      </c>
      <c r="XK17" s="3" t="str">
        <f>IFERROR(__xludf.DUMMYFUNCTION("IF(ISBLANK($A17),, IF((ARRAYFORMULA(SUM(COUNTIFS(OccupancyAddresses,$A17,OccupancyUnits, $B17, 'Tenant Occupancy'!XL$5:XL23,{""&gt;0"",""Occupied"",""Late""}))))&gt;1,""Multiple Bookings"", IF(SUMIFS( 'Tenant Occupancy'!XL$5:XL23,OccupancyUnits,$B17,OccupancyAd"&amp;"dresses,$A17)&gt;0,SUMIFS('Tenant Occupancy'!XL$5:XL23,OccupancyUnits,$B17,OccupancyAddresses,$A17),IFERROR(VLOOKUP($A17&amp;"" ""&amp;$B17, FILTER(ARRAYFORMULA({OccupancyAddresses&amp;"" ""&amp; OccupancyUnits,'Tenant Occupancy'!XL$5:XL23}),INDEX(ARRAYFORMULA({OccupancyAdd"&amp;"resses&amp;"" ""&amp; OccupancyUnits,'Tenant Occupancy'!XL$5:XL23}),0,2)&lt;&gt;""""),2,FALSE),IF(XK14=TODAY(),""Today"",)))))"),"")</f>
        <v/>
      </c>
      <c r="XL17" s="3" t="str">
        <f>IFERROR(__xludf.DUMMYFUNCTION("IF(ISBLANK($A17),, IF((ARRAYFORMULA(SUM(COUNTIFS(OccupancyAddresses,$A17,OccupancyUnits, $B17, 'Tenant Occupancy'!XM$5:XM23,{""&gt;0"",""Occupied"",""Late""}))))&gt;1,""Multiple Bookings"", IF(SUMIFS( 'Tenant Occupancy'!XM$5:XM23,OccupancyUnits,$B17,OccupancyAd"&amp;"dresses,$A17)&gt;0,SUMIFS('Tenant Occupancy'!XM$5:XM23,OccupancyUnits,$B17,OccupancyAddresses,$A17),IFERROR(VLOOKUP($A17&amp;"" ""&amp;$B17, FILTER(ARRAYFORMULA({OccupancyAddresses&amp;"" ""&amp; OccupancyUnits,'Tenant Occupancy'!XM$5:XM23}),INDEX(ARRAYFORMULA({OccupancyAdd"&amp;"resses&amp;"" ""&amp; OccupancyUnits,'Tenant Occupancy'!XM$5:XM23}),0,2)&lt;&gt;""""),2,FALSE),IF(XL14=TODAY(),""Today"",)))))"),"")</f>
        <v/>
      </c>
      <c r="XM17" s="3" t="str">
        <f>IFERROR(__xludf.DUMMYFUNCTION("IF(ISBLANK($A17),, IF((ARRAYFORMULA(SUM(COUNTIFS(OccupancyAddresses,$A17,OccupancyUnits, $B17, 'Tenant Occupancy'!XN$5:XN23,{""&gt;0"",""Occupied"",""Late""}))))&gt;1,""Multiple Bookings"", IF(SUMIFS( 'Tenant Occupancy'!XN$5:XN23,OccupancyUnits,$B17,OccupancyAd"&amp;"dresses,$A17)&gt;0,SUMIFS('Tenant Occupancy'!XN$5:XN23,OccupancyUnits,$B17,OccupancyAddresses,$A17),IFERROR(VLOOKUP($A17&amp;"" ""&amp;$B17, FILTER(ARRAYFORMULA({OccupancyAddresses&amp;"" ""&amp; OccupancyUnits,'Tenant Occupancy'!XN$5:XN23}),INDEX(ARRAYFORMULA({OccupancyAdd"&amp;"resses&amp;"" ""&amp; OccupancyUnits,'Tenant Occupancy'!XN$5:XN23}),0,2)&lt;&gt;""""),2,FALSE),IF(XM14=TODAY(),""Today"",)))))"),"")</f>
        <v/>
      </c>
      <c r="XN17" s="3" t="str">
        <f>IFERROR(__xludf.DUMMYFUNCTION("IF(ISBLANK($A17),, IF((ARRAYFORMULA(SUM(COUNTIFS(OccupancyAddresses,$A17,OccupancyUnits, $B17, 'Tenant Occupancy'!XO$5:XO23,{""&gt;0"",""Occupied"",""Late""}))))&gt;1,""Multiple Bookings"", IF(SUMIFS( 'Tenant Occupancy'!XO$5:XO23,OccupancyUnits,$B17,OccupancyAd"&amp;"dresses,$A17)&gt;0,SUMIFS('Tenant Occupancy'!XO$5:XO23,OccupancyUnits,$B17,OccupancyAddresses,$A17),IFERROR(VLOOKUP($A17&amp;"" ""&amp;$B17, FILTER(ARRAYFORMULA({OccupancyAddresses&amp;"" ""&amp; OccupancyUnits,'Tenant Occupancy'!XO$5:XO23}),INDEX(ARRAYFORMULA({OccupancyAdd"&amp;"resses&amp;"" ""&amp; OccupancyUnits,'Tenant Occupancy'!XO$5:XO23}),0,2)&lt;&gt;""""),2,FALSE),IF(XN14=TODAY(),""Today"",)))))"),"")</f>
        <v/>
      </c>
      <c r="XO17" s="3" t="str">
        <f>IFERROR(__xludf.DUMMYFUNCTION("IF(ISBLANK($A17),, IF((ARRAYFORMULA(SUM(COUNTIFS(OccupancyAddresses,$A17,OccupancyUnits, $B17, 'Tenant Occupancy'!XP$5:XP23,{""&gt;0"",""Occupied"",""Late""}))))&gt;1,""Multiple Bookings"", IF(SUMIFS( 'Tenant Occupancy'!XP$5:XP23,OccupancyUnits,$B17,OccupancyAd"&amp;"dresses,$A17)&gt;0,SUMIFS('Tenant Occupancy'!XP$5:XP23,OccupancyUnits,$B17,OccupancyAddresses,$A17),IFERROR(VLOOKUP($A17&amp;"" ""&amp;$B17, FILTER(ARRAYFORMULA({OccupancyAddresses&amp;"" ""&amp; OccupancyUnits,'Tenant Occupancy'!XP$5:XP23}),INDEX(ARRAYFORMULA({OccupancyAdd"&amp;"resses&amp;"" ""&amp; OccupancyUnits,'Tenant Occupancy'!XP$5:XP23}),0,2)&lt;&gt;""""),2,FALSE),IF(XO14=TODAY(),""Today"",)))))"),"")</f>
        <v/>
      </c>
      <c r="XP17" s="3" t="str">
        <f>IFERROR(__xludf.DUMMYFUNCTION("IF(ISBLANK($A17),, IF((ARRAYFORMULA(SUM(COUNTIFS(OccupancyAddresses,$A17,OccupancyUnits, $B17, 'Tenant Occupancy'!XQ$5:XQ23,{""&gt;0"",""Occupied"",""Late""}))))&gt;1,""Multiple Bookings"", IF(SUMIFS( 'Tenant Occupancy'!XQ$5:XQ23,OccupancyUnits,$B17,OccupancyAd"&amp;"dresses,$A17)&gt;0,SUMIFS('Tenant Occupancy'!XQ$5:XQ23,OccupancyUnits,$B17,OccupancyAddresses,$A17),IFERROR(VLOOKUP($A17&amp;"" ""&amp;$B17, FILTER(ARRAYFORMULA({OccupancyAddresses&amp;"" ""&amp; OccupancyUnits,'Tenant Occupancy'!XQ$5:XQ23}),INDEX(ARRAYFORMULA({OccupancyAdd"&amp;"resses&amp;"" ""&amp; OccupancyUnits,'Tenant Occupancy'!XQ$5:XQ23}),0,2)&lt;&gt;""""),2,FALSE),IF(XP14=TODAY(),""Today"",)))))"),"")</f>
        <v/>
      </c>
      <c r="XQ17" s="3" t="str">
        <f>IFERROR(__xludf.DUMMYFUNCTION("IF(ISBLANK($A17),, IF((ARRAYFORMULA(SUM(COUNTIFS(OccupancyAddresses,$A17,OccupancyUnits, $B17, 'Tenant Occupancy'!XR$5:XR23,{""&gt;0"",""Occupied"",""Late""}))))&gt;1,""Multiple Bookings"", IF(SUMIFS( 'Tenant Occupancy'!XR$5:XR23,OccupancyUnits,$B17,OccupancyAd"&amp;"dresses,$A17)&gt;0,SUMIFS('Tenant Occupancy'!XR$5:XR23,OccupancyUnits,$B17,OccupancyAddresses,$A17),IFERROR(VLOOKUP($A17&amp;"" ""&amp;$B17, FILTER(ARRAYFORMULA({OccupancyAddresses&amp;"" ""&amp; OccupancyUnits,'Tenant Occupancy'!XR$5:XR23}),INDEX(ARRAYFORMULA({OccupancyAdd"&amp;"resses&amp;"" ""&amp; OccupancyUnits,'Tenant Occupancy'!XR$5:XR23}),0,2)&lt;&gt;""""),2,FALSE),IF(XQ14=TODAY(),""Today"",)))))"),"")</f>
        <v/>
      </c>
      <c r="XR17" s="3" t="str">
        <f>IFERROR(__xludf.DUMMYFUNCTION("IF(ISBLANK($A17),, IF((ARRAYFORMULA(SUM(COUNTIFS(OccupancyAddresses,$A17,OccupancyUnits, $B17, 'Tenant Occupancy'!XS$5:XS23,{""&gt;0"",""Occupied"",""Late""}))))&gt;1,""Multiple Bookings"", IF(SUMIFS( 'Tenant Occupancy'!XS$5:XS23,OccupancyUnits,$B17,OccupancyAd"&amp;"dresses,$A17)&gt;0,SUMIFS('Tenant Occupancy'!XS$5:XS23,OccupancyUnits,$B17,OccupancyAddresses,$A17),IFERROR(VLOOKUP($A17&amp;"" ""&amp;$B17, FILTER(ARRAYFORMULA({OccupancyAddresses&amp;"" ""&amp; OccupancyUnits,'Tenant Occupancy'!XS$5:XS23}),INDEX(ARRAYFORMULA({OccupancyAdd"&amp;"resses&amp;"" ""&amp; OccupancyUnits,'Tenant Occupancy'!XS$5:XS23}),0,2)&lt;&gt;""""),2,FALSE),IF(XR14=TODAY(),""Today"",)))))"),"")</f>
        <v/>
      </c>
      <c r="XS17" s="3" t="str">
        <f>IFERROR(__xludf.DUMMYFUNCTION("IF(ISBLANK($A17),, IF((ARRAYFORMULA(SUM(COUNTIFS(OccupancyAddresses,$A17,OccupancyUnits, $B17, 'Tenant Occupancy'!XT$5:XT23,{""&gt;0"",""Occupied"",""Late""}))))&gt;1,""Multiple Bookings"", IF(SUMIFS( 'Tenant Occupancy'!XT$5:XT23,OccupancyUnits,$B17,OccupancyAd"&amp;"dresses,$A17)&gt;0,SUMIFS('Tenant Occupancy'!XT$5:XT23,OccupancyUnits,$B17,OccupancyAddresses,$A17),IFERROR(VLOOKUP($A17&amp;"" ""&amp;$B17, FILTER(ARRAYFORMULA({OccupancyAddresses&amp;"" ""&amp; OccupancyUnits,'Tenant Occupancy'!XT$5:XT23}),INDEX(ARRAYFORMULA({OccupancyAdd"&amp;"resses&amp;"" ""&amp; OccupancyUnits,'Tenant Occupancy'!XT$5:XT23}),0,2)&lt;&gt;""""),2,FALSE),IF(XS14=TODAY(),""Today"",)))))"),"")</f>
        <v/>
      </c>
      <c r="XT17" s="3" t="str">
        <f>IFERROR(__xludf.DUMMYFUNCTION("IF(ISBLANK($A17),, IF((ARRAYFORMULA(SUM(COUNTIFS(OccupancyAddresses,$A17,OccupancyUnits, $B17, 'Tenant Occupancy'!XU$5:XU23,{""&gt;0"",""Occupied"",""Late""}))))&gt;1,""Multiple Bookings"", IF(SUMIFS( 'Tenant Occupancy'!XU$5:XU23,OccupancyUnits,$B17,OccupancyAd"&amp;"dresses,$A17)&gt;0,SUMIFS('Tenant Occupancy'!XU$5:XU23,OccupancyUnits,$B17,OccupancyAddresses,$A17),IFERROR(VLOOKUP($A17&amp;"" ""&amp;$B17, FILTER(ARRAYFORMULA({OccupancyAddresses&amp;"" ""&amp; OccupancyUnits,'Tenant Occupancy'!XU$5:XU23}),INDEX(ARRAYFORMULA({OccupancyAdd"&amp;"resses&amp;"" ""&amp; OccupancyUnits,'Tenant Occupancy'!XU$5:XU23}),0,2)&lt;&gt;""""),2,FALSE),IF(XT14=TODAY(),""Today"",)))))"),"")</f>
        <v/>
      </c>
      <c r="XU17" s="3" t="str">
        <f>IFERROR(__xludf.DUMMYFUNCTION("IF(ISBLANK($A17),, IF((ARRAYFORMULA(SUM(COUNTIFS(OccupancyAddresses,$A17,OccupancyUnits, $B17, 'Tenant Occupancy'!XV$5:XV23,{""&gt;0"",""Occupied"",""Late""}))))&gt;1,""Multiple Bookings"", IF(SUMIFS( 'Tenant Occupancy'!XV$5:XV23,OccupancyUnits,$B17,OccupancyAd"&amp;"dresses,$A17)&gt;0,SUMIFS('Tenant Occupancy'!XV$5:XV23,OccupancyUnits,$B17,OccupancyAddresses,$A17),IFERROR(VLOOKUP($A17&amp;"" ""&amp;$B17, FILTER(ARRAYFORMULA({OccupancyAddresses&amp;"" ""&amp; OccupancyUnits,'Tenant Occupancy'!XV$5:XV23}),INDEX(ARRAYFORMULA({OccupancyAdd"&amp;"resses&amp;"" ""&amp; OccupancyUnits,'Tenant Occupancy'!XV$5:XV23}),0,2)&lt;&gt;""""),2,FALSE),IF(XU14=TODAY(),""Today"",)))))"),"")</f>
        <v/>
      </c>
      <c r="XV17" s="3" t="str">
        <f>IFERROR(__xludf.DUMMYFUNCTION("IF(ISBLANK($A17),, IF((ARRAYFORMULA(SUM(COUNTIFS(OccupancyAddresses,$A17,OccupancyUnits, $B17, 'Tenant Occupancy'!XW$5:XW23,{""&gt;0"",""Occupied"",""Late""}))))&gt;1,""Multiple Bookings"", IF(SUMIFS( 'Tenant Occupancy'!XW$5:XW23,OccupancyUnits,$B17,OccupancyAd"&amp;"dresses,$A17)&gt;0,SUMIFS('Tenant Occupancy'!XW$5:XW23,OccupancyUnits,$B17,OccupancyAddresses,$A17),IFERROR(VLOOKUP($A17&amp;"" ""&amp;$B17, FILTER(ARRAYFORMULA({OccupancyAddresses&amp;"" ""&amp; OccupancyUnits,'Tenant Occupancy'!XW$5:XW23}),INDEX(ARRAYFORMULA({OccupancyAdd"&amp;"resses&amp;"" ""&amp; OccupancyUnits,'Tenant Occupancy'!XW$5:XW23}),0,2)&lt;&gt;""""),2,FALSE),IF(XV14=TODAY(),""Today"",)))))"),"")</f>
        <v/>
      </c>
      <c r="XW17" s="3" t="str">
        <f>IFERROR(__xludf.DUMMYFUNCTION("IF(ISBLANK($A17),, IF((ARRAYFORMULA(SUM(COUNTIFS(OccupancyAddresses,$A17,OccupancyUnits, $B17, 'Tenant Occupancy'!XX$5:XX23,{""&gt;0"",""Occupied"",""Late""}))))&gt;1,""Multiple Bookings"", IF(SUMIFS( 'Tenant Occupancy'!XX$5:XX23,OccupancyUnits,$B17,OccupancyAd"&amp;"dresses,$A17)&gt;0,SUMIFS('Tenant Occupancy'!XX$5:XX23,OccupancyUnits,$B17,OccupancyAddresses,$A17),IFERROR(VLOOKUP($A17&amp;"" ""&amp;$B17, FILTER(ARRAYFORMULA({OccupancyAddresses&amp;"" ""&amp; OccupancyUnits,'Tenant Occupancy'!XX$5:XX23}),INDEX(ARRAYFORMULA({OccupancyAdd"&amp;"resses&amp;"" ""&amp; OccupancyUnits,'Tenant Occupancy'!XX$5:XX23}),0,2)&lt;&gt;""""),2,FALSE),IF(XW14=TODAY(),""Today"",)))))"),"")</f>
        <v/>
      </c>
      <c r="XX17" s="3" t="str">
        <f>IFERROR(__xludf.DUMMYFUNCTION("IF(ISBLANK($A17),, IF((ARRAYFORMULA(SUM(COUNTIFS(OccupancyAddresses,$A17,OccupancyUnits, $B17, 'Tenant Occupancy'!XY$5:XY23,{""&gt;0"",""Occupied"",""Late""}))))&gt;1,""Multiple Bookings"", IF(SUMIFS( 'Tenant Occupancy'!XY$5:XY23,OccupancyUnits,$B17,OccupancyAd"&amp;"dresses,$A17)&gt;0,SUMIFS('Tenant Occupancy'!XY$5:XY23,OccupancyUnits,$B17,OccupancyAddresses,$A17),IFERROR(VLOOKUP($A17&amp;"" ""&amp;$B17, FILTER(ARRAYFORMULA({OccupancyAddresses&amp;"" ""&amp; OccupancyUnits,'Tenant Occupancy'!XY$5:XY23}),INDEX(ARRAYFORMULA({OccupancyAdd"&amp;"resses&amp;"" ""&amp; OccupancyUnits,'Tenant Occupancy'!XY$5:XY23}),0,2)&lt;&gt;""""),2,FALSE),IF(XX14=TODAY(),""Today"",)))))"),"")</f>
        <v/>
      </c>
      <c r="XY17" s="3" t="str">
        <f>IFERROR(__xludf.DUMMYFUNCTION("IF(ISBLANK($A17),, IF((ARRAYFORMULA(SUM(COUNTIFS(OccupancyAddresses,$A17,OccupancyUnits, $B17, 'Tenant Occupancy'!XZ$5:XZ23,{""&gt;0"",""Occupied"",""Late""}))))&gt;1,""Multiple Bookings"", IF(SUMIFS( 'Tenant Occupancy'!XZ$5:XZ23,OccupancyUnits,$B17,OccupancyAd"&amp;"dresses,$A17)&gt;0,SUMIFS('Tenant Occupancy'!XZ$5:XZ23,OccupancyUnits,$B17,OccupancyAddresses,$A17),IFERROR(VLOOKUP($A17&amp;"" ""&amp;$B17, FILTER(ARRAYFORMULA({OccupancyAddresses&amp;"" ""&amp; OccupancyUnits,'Tenant Occupancy'!XZ$5:XZ23}),INDEX(ARRAYFORMULA({OccupancyAdd"&amp;"resses&amp;"" ""&amp; OccupancyUnits,'Tenant Occupancy'!XZ$5:XZ23}),0,2)&lt;&gt;""""),2,FALSE),IF(XY14=TODAY(),""Today"",)))))"),"")</f>
        <v/>
      </c>
      <c r="XZ17" s="3" t="str">
        <f>IFERROR(__xludf.DUMMYFUNCTION("IF(ISBLANK($A17),, IF((ARRAYFORMULA(SUM(COUNTIFS(OccupancyAddresses,$A17,OccupancyUnits, $B17, 'Tenant Occupancy'!YA$5:YA23,{""&gt;0"",""Occupied"",""Late""}))))&gt;1,""Multiple Bookings"", IF(SUMIFS( 'Tenant Occupancy'!YA$5:YA23,OccupancyUnits,$B17,OccupancyAd"&amp;"dresses,$A17)&gt;0,SUMIFS('Tenant Occupancy'!YA$5:YA23,OccupancyUnits,$B17,OccupancyAddresses,$A17),IFERROR(VLOOKUP($A17&amp;"" ""&amp;$B17, FILTER(ARRAYFORMULA({OccupancyAddresses&amp;"" ""&amp; OccupancyUnits,'Tenant Occupancy'!YA$5:YA23}),INDEX(ARRAYFORMULA({OccupancyAdd"&amp;"resses&amp;"" ""&amp; OccupancyUnits,'Tenant Occupancy'!YA$5:YA23}),0,2)&lt;&gt;""""),2,FALSE),IF(XZ14=TODAY(),""Today"",)))))"),"")</f>
        <v/>
      </c>
      <c r="YA17" s="3" t="str">
        <f>IFERROR(__xludf.DUMMYFUNCTION("IF(ISBLANK($A17),, IF((ARRAYFORMULA(SUM(COUNTIFS(OccupancyAddresses,$A17,OccupancyUnits, $B17, 'Tenant Occupancy'!YB$5:YB23,{""&gt;0"",""Occupied"",""Late""}))))&gt;1,""Multiple Bookings"", IF(SUMIFS( 'Tenant Occupancy'!YB$5:YB23,OccupancyUnits,$B17,OccupancyAd"&amp;"dresses,$A17)&gt;0,SUMIFS('Tenant Occupancy'!YB$5:YB23,OccupancyUnits,$B17,OccupancyAddresses,$A17),IFERROR(VLOOKUP($A17&amp;"" ""&amp;$B17, FILTER(ARRAYFORMULA({OccupancyAddresses&amp;"" ""&amp; OccupancyUnits,'Tenant Occupancy'!YB$5:YB23}),INDEX(ARRAYFORMULA({OccupancyAdd"&amp;"resses&amp;"" ""&amp; OccupancyUnits,'Tenant Occupancy'!YB$5:YB23}),0,2)&lt;&gt;""""),2,FALSE),IF(YA14=TODAY(),""Today"",)))))"),"")</f>
        <v/>
      </c>
      <c r="YB17" s="3" t="str">
        <f>IFERROR(__xludf.DUMMYFUNCTION("IF(ISBLANK($A17),, IF((ARRAYFORMULA(SUM(COUNTIFS(OccupancyAddresses,$A17,OccupancyUnits, $B17, 'Tenant Occupancy'!YC$5:YC23,{""&gt;0"",""Occupied"",""Late""}))))&gt;1,""Multiple Bookings"", IF(SUMIFS( 'Tenant Occupancy'!YC$5:YC23,OccupancyUnits,$B17,OccupancyAd"&amp;"dresses,$A17)&gt;0,SUMIFS('Tenant Occupancy'!YC$5:YC23,OccupancyUnits,$B17,OccupancyAddresses,$A17),IFERROR(VLOOKUP($A17&amp;"" ""&amp;$B17, FILTER(ARRAYFORMULA({OccupancyAddresses&amp;"" ""&amp; OccupancyUnits,'Tenant Occupancy'!YC$5:YC23}),INDEX(ARRAYFORMULA({OccupancyAdd"&amp;"resses&amp;"" ""&amp; OccupancyUnits,'Tenant Occupancy'!YC$5:YC23}),0,2)&lt;&gt;""""),2,FALSE),IF(YB14=TODAY(),""Today"",)))))"),"")</f>
        <v/>
      </c>
      <c r="YC17" s="3" t="str">
        <f>IFERROR(__xludf.DUMMYFUNCTION("IF(ISBLANK($A17),, IF((ARRAYFORMULA(SUM(COUNTIFS(OccupancyAddresses,$A17,OccupancyUnits, $B17, 'Tenant Occupancy'!YD$5:YD23,{""&gt;0"",""Occupied"",""Late""}))))&gt;1,""Multiple Bookings"", IF(SUMIFS( 'Tenant Occupancy'!YD$5:YD23,OccupancyUnits,$B17,OccupancyAd"&amp;"dresses,$A17)&gt;0,SUMIFS('Tenant Occupancy'!YD$5:YD23,OccupancyUnits,$B17,OccupancyAddresses,$A17),IFERROR(VLOOKUP($A17&amp;"" ""&amp;$B17, FILTER(ARRAYFORMULA({OccupancyAddresses&amp;"" ""&amp; OccupancyUnits,'Tenant Occupancy'!YD$5:YD23}),INDEX(ARRAYFORMULA({OccupancyAdd"&amp;"resses&amp;"" ""&amp; OccupancyUnits,'Tenant Occupancy'!YD$5:YD23}),0,2)&lt;&gt;""""),2,FALSE),IF(YC14=TODAY(),""Today"",)))))"),"")</f>
        <v/>
      </c>
      <c r="YD17" s="3" t="str">
        <f>IFERROR(__xludf.DUMMYFUNCTION("IF(ISBLANK($A17),, IF((ARRAYFORMULA(SUM(COUNTIFS(OccupancyAddresses,$A17,OccupancyUnits, $B17, 'Tenant Occupancy'!YE$5:YE23,{""&gt;0"",""Occupied"",""Late""}))))&gt;1,""Multiple Bookings"", IF(SUMIFS( 'Tenant Occupancy'!YE$5:YE23,OccupancyUnits,$B17,OccupancyAd"&amp;"dresses,$A17)&gt;0,SUMIFS('Tenant Occupancy'!YE$5:YE23,OccupancyUnits,$B17,OccupancyAddresses,$A17),IFERROR(VLOOKUP($A17&amp;"" ""&amp;$B17, FILTER(ARRAYFORMULA({OccupancyAddresses&amp;"" ""&amp; OccupancyUnits,'Tenant Occupancy'!YE$5:YE23}),INDEX(ARRAYFORMULA({OccupancyAdd"&amp;"resses&amp;"" ""&amp; OccupancyUnits,'Tenant Occupancy'!YE$5:YE23}),0,2)&lt;&gt;""""),2,FALSE),IF(YD14=TODAY(),""Today"",)))))"),"")</f>
        <v/>
      </c>
      <c r="YE17" s="3" t="str">
        <f>IFERROR(__xludf.DUMMYFUNCTION("IF(ISBLANK($A17),, IF((ARRAYFORMULA(SUM(COUNTIFS(OccupancyAddresses,$A17,OccupancyUnits, $B17, 'Tenant Occupancy'!YF$5:YF23,{""&gt;0"",""Occupied"",""Late""}))))&gt;1,""Multiple Bookings"", IF(SUMIFS( 'Tenant Occupancy'!YF$5:YF23,OccupancyUnits,$B17,OccupancyAd"&amp;"dresses,$A17)&gt;0,SUMIFS('Tenant Occupancy'!YF$5:YF23,OccupancyUnits,$B17,OccupancyAddresses,$A17),IFERROR(VLOOKUP($A17&amp;"" ""&amp;$B17, FILTER(ARRAYFORMULA({OccupancyAddresses&amp;"" ""&amp; OccupancyUnits,'Tenant Occupancy'!YF$5:YF23}),INDEX(ARRAYFORMULA({OccupancyAdd"&amp;"resses&amp;"" ""&amp; OccupancyUnits,'Tenant Occupancy'!YF$5:YF23}),0,2)&lt;&gt;""""),2,FALSE),IF(YE14=TODAY(),""Today"",)))))"),"")</f>
        <v/>
      </c>
      <c r="YF17" s="3" t="str">
        <f>IFERROR(__xludf.DUMMYFUNCTION("IF(ISBLANK($A17),, IF((ARRAYFORMULA(SUM(COUNTIFS(OccupancyAddresses,$A17,OccupancyUnits, $B17, 'Tenant Occupancy'!YG$5:YG23,{""&gt;0"",""Occupied"",""Late""}))))&gt;1,""Multiple Bookings"", IF(SUMIFS( 'Tenant Occupancy'!YG$5:YG23,OccupancyUnits,$B17,OccupancyAd"&amp;"dresses,$A17)&gt;0,SUMIFS('Tenant Occupancy'!YG$5:YG23,OccupancyUnits,$B17,OccupancyAddresses,$A17),IFERROR(VLOOKUP($A17&amp;"" ""&amp;$B17, FILTER(ARRAYFORMULA({OccupancyAddresses&amp;"" ""&amp; OccupancyUnits,'Tenant Occupancy'!YG$5:YG23}),INDEX(ARRAYFORMULA({OccupancyAdd"&amp;"resses&amp;"" ""&amp; OccupancyUnits,'Tenant Occupancy'!YG$5:YG23}),0,2)&lt;&gt;""""),2,FALSE),IF(YF14=TODAY(),""Today"",)))))"),"")</f>
        <v/>
      </c>
      <c r="YG17" s="3" t="str">
        <f>IFERROR(__xludf.DUMMYFUNCTION("IF(ISBLANK($A17),, IF((ARRAYFORMULA(SUM(COUNTIFS(OccupancyAddresses,$A17,OccupancyUnits, $B17, 'Tenant Occupancy'!YH$5:YH23,{""&gt;0"",""Occupied"",""Late""}))))&gt;1,""Multiple Bookings"", IF(SUMIFS( 'Tenant Occupancy'!YH$5:YH23,OccupancyUnits,$B17,OccupancyAd"&amp;"dresses,$A17)&gt;0,SUMIFS('Tenant Occupancy'!YH$5:YH23,OccupancyUnits,$B17,OccupancyAddresses,$A17),IFERROR(VLOOKUP($A17&amp;"" ""&amp;$B17, FILTER(ARRAYFORMULA({OccupancyAddresses&amp;"" ""&amp; OccupancyUnits,'Tenant Occupancy'!YH$5:YH23}),INDEX(ARRAYFORMULA({OccupancyAdd"&amp;"resses&amp;"" ""&amp; OccupancyUnits,'Tenant Occupancy'!YH$5:YH23}),0,2)&lt;&gt;""""),2,FALSE),IF(YG14=TODAY(),""Today"",)))))"),"")</f>
        <v/>
      </c>
      <c r="YH17" s="3" t="str">
        <f>IFERROR(__xludf.DUMMYFUNCTION("IF(ISBLANK($A17),, IF((ARRAYFORMULA(SUM(COUNTIFS(OccupancyAddresses,$A17,OccupancyUnits, $B17, 'Tenant Occupancy'!YI$5:YI23,{""&gt;0"",""Occupied"",""Late""}))))&gt;1,""Multiple Bookings"", IF(SUMIFS( 'Tenant Occupancy'!YI$5:YI23,OccupancyUnits,$B17,OccupancyAd"&amp;"dresses,$A17)&gt;0,SUMIFS('Tenant Occupancy'!YI$5:YI23,OccupancyUnits,$B17,OccupancyAddresses,$A17),IFERROR(VLOOKUP($A17&amp;"" ""&amp;$B17, FILTER(ARRAYFORMULA({OccupancyAddresses&amp;"" ""&amp; OccupancyUnits,'Tenant Occupancy'!YI$5:YI23}),INDEX(ARRAYFORMULA({OccupancyAdd"&amp;"resses&amp;"" ""&amp; OccupancyUnits,'Tenant Occupancy'!YI$5:YI23}),0,2)&lt;&gt;""""),2,FALSE),IF(YH14=TODAY(),""Today"",)))))"),"")</f>
        <v/>
      </c>
      <c r="YI17" s="3" t="str">
        <f>IFERROR(__xludf.DUMMYFUNCTION("IF(ISBLANK($A17),, IF((ARRAYFORMULA(SUM(COUNTIFS(OccupancyAddresses,$A17,OccupancyUnits, $B17, 'Tenant Occupancy'!YJ$5:YJ23,{""&gt;0"",""Occupied"",""Late""}))))&gt;1,""Multiple Bookings"", IF(SUMIFS( 'Tenant Occupancy'!YJ$5:YJ23,OccupancyUnits,$B17,OccupancyAd"&amp;"dresses,$A17)&gt;0,SUMIFS('Tenant Occupancy'!YJ$5:YJ23,OccupancyUnits,$B17,OccupancyAddresses,$A17),IFERROR(VLOOKUP($A17&amp;"" ""&amp;$B17, FILTER(ARRAYFORMULA({OccupancyAddresses&amp;"" ""&amp; OccupancyUnits,'Tenant Occupancy'!YJ$5:YJ23}),INDEX(ARRAYFORMULA({OccupancyAdd"&amp;"resses&amp;"" ""&amp; OccupancyUnits,'Tenant Occupancy'!YJ$5:YJ23}),0,2)&lt;&gt;""""),2,FALSE),IF(YI14=TODAY(),""Today"",)))))"),"")</f>
        <v/>
      </c>
      <c r="YJ17" s="3" t="str">
        <f>IFERROR(__xludf.DUMMYFUNCTION("IF(ISBLANK($A17),, IF((ARRAYFORMULA(SUM(COUNTIFS(OccupancyAddresses,$A17,OccupancyUnits, $B17, 'Tenant Occupancy'!YK$5:YK23,{""&gt;0"",""Occupied"",""Late""}))))&gt;1,""Multiple Bookings"", IF(SUMIFS( 'Tenant Occupancy'!YK$5:YK23,OccupancyUnits,$B17,OccupancyAd"&amp;"dresses,$A17)&gt;0,SUMIFS('Tenant Occupancy'!YK$5:YK23,OccupancyUnits,$B17,OccupancyAddresses,$A17),IFERROR(VLOOKUP($A17&amp;"" ""&amp;$B17, FILTER(ARRAYFORMULA({OccupancyAddresses&amp;"" ""&amp; OccupancyUnits,'Tenant Occupancy'!YK$5:YK23}),INDEX(ARRAYFORMULA({OccupancyAdd"&amp;"resses&amp;"" ""&amp; OccupancyUnits,'Tenant Occupancy'!YK$5:YK23}),0,2)&lt;&gt;""""),2,FALSE),IF(YJ14=TODAY(),""Today"",)))))"),"")</f>
        <v/>
      </c>
      <c r="YK17" s="3" t="str">
        <f>IFERROR(__xludf.DUMMYFUNCTION("IF(ISBLANK($A17),, IF((ARRAYFORMULA(SUM(COUNTIFS(OccupancyAddresses,$A17,OccupancyUnits, $B17, 'Tenant Occupancy'!YL$5:YL23,{""&gt;0"",""Occupied"",""Late""}))))&gt;1,""Multiple Bookings"", IF(SUMIFS( 'Tenant Occupancy'!YL$5:YL23,OccupancyUnits,$B17,OccupancyAd"&amp;"dresses,$A17)&gt;0,SUMIFS('Tenant Occupancy'!YL$5:YL23,OccupancyUnits,$B17,OccupancyAddresses,$A17),IFERROR(VLOOKUP($A17&amp;"" ""&amp;$B17, FILTER(ARRAYFORMULA({OccupancyAddresses&amp;"" ""&amp; OccupancyUnits,'Tenant Occupancy'!YL$5:YL23}),INDEX(ARRAYFORMULA({OccupancyAdd"&amp;"resses&amp;"" ""&amp; OccupancyUnits,'Tenant Occupancy'!YL$5:YL23}),0,2)&lt;&gt;""""),2,FALSE),IF(YK14=TODAY(),""Today"",)))))"),"")</f>
        <v/>
      </c>
      <c r="YL17" s="3" t="str">
        <f>IFERROR(__xludf.DUMMYFUNCTION("IF(ISBLANK($A17),, IF((ARRAYFORMULA(SUM(COUNTIFS(OccupancyAddresses,$A17,OccupancyUnits, $B17, 'Tenant Occupancy'!YM$5:YM23,{""&gt;0"",""Occupied"",""Late""}))))&gt;1,""Multiple Bookings"", IF(SUMIFS( 'Tenant Occupancy'!YM$5:YM23,OccupancyUnits,$B17,OccupancyAd"&amp;"dresses,$A17)&gt;0,SUMIFS('Tenant Occupancy'!YM$5:YM23,OccupancyUnits,$B17,OccupancyAddresses,$A17),IFERROR(VLOOKUP($A17&amp;"" ""&amp;$B17, FILTER(ARRAYFORMULA({OccupancyAddresses&amp;"" ""&amp; OccupancyUnits,'Tenant Occupancy'!YM$5:YM23}),INDEX(ARRAYFORMULA({OccupancyAdd"&amp;"resses&amp;"" ""&amp; OccupancyUnits,'Tenant Occupancy'!YM$5:YM23}),0,2)&lt;&gt;""""),2,FALSE),IF(YL14=TODAY(),""Today"",)))))"),"")</f>
        <v/>
      </c>
      <c r="YM17" s="3" t="str">
        <f>IFERROR(__xludf.DUMMYFUNCTION("IF(ISBLANK($A17),, IF((ARRAYFORMULA(SUM(COUNTIFS(OccupancyAddresses,$A17,OccupancyUnits, $B17, 'Tenant Occupancy'!YN$5:YN23,{""&gt;0"",""Occupied"",""Late""}))))&gt;1,""Multiple Bookings"", IF(SUMIFS( 'Tenant Occupancy'!YN$5:YN23,OccupancyUnits,$B17,OccupancyAd"&amp;"dresses,$A17)&gt;0,SUMIFS('Tenant Occupancy'!YN$5:YN23,OccupancyUnits,$B17,OccupancyAddresses,$A17),IFERROR(VLOOKUP($A17&amp;"" ""&amp;$B17, FILTER(ARRAYFORMULA({OccupancyAddresses&amp;"" ""&amp; OccupancyUnits,'Tenant Occupancy'!YN$5:YN23}),INDEX(ARRAYFORMULA({OccupancyAdd"&amp;"resses&amp;"" ""&amp; OccupancyUnits,'Tenant Occupancy'!YN$5:YN23}),0,2)&lt;&gt;""""),2,FALSE),IF(YM14=TODAY(),""Today"",)))))"),"")</f>
        <v/>
      </c>
      <c r="YN17" s="3" t="str">
        <f>IFERROR(__xludf.DUMMYFUNCTION("IF(ISBLANK($A17),, IF((ARRAYFORMULA(SUM(COUNTIFS(OccupancyAddresses,$A17,OccupancyUnits, $B17, 'Tenant Occupancy'!YO$5:YO23,{""&gt;0"",""Occupied"",""Late""}))))&gt;1,""Multiple Bookings"", IF(SUMIFS( 'Tenant Occupancy'!YO$5:YO23,OccupancyUnits,$B17,OccupancyAd"&amp;"dresses,$A17)&gt;0,SUMIFS('Tenant Occupancy'!YO$5:YO23,OccupancyUnits,$B17,OccupancyAddresses,$A17),IFERROR(VLOOKUP($A17&amp;"" ""&amp;$B17, FILTER(ARRAYFORMULA({OccupancyAddresses&amp;"" ""&amp; OccupancyUnits,'Tenant Occupancy'!YO$5:YO23}),INDEX(ARRAYFORMULA({OccupancyAdd"&amp;"resses&amp;"" ""&amp; OccupancyUnits,'Tenant Occupancy'!YO$5:YO23}),0,2)&lt;&gt;""""),2,FALSE),IF(YN14=TODAY(),""Today"",)))))"),"")</f>
        <v/>
      </c>
      <c r="YO17" s="3" t="str">
        <f>IFERROR(__xludf.DUMMYFUNCTION("IF(ISBLANK($A17),, IF((ARRAYFORMULA(SUM(COUNTIFS(OccupancyAddresses,$A17,OccupancyUnits, $B17, 'Tenant Occupancy'!YP$5:YP23,{""&gt;0"",""Occupied"",""Late""}))))&gt;1,""Multiple Bookings"", IF(SUMIFS( 'Tenant Occupancy'!YP$5:YP23,OccupancyUnits,$B17,OccupancyAd"&amp;"dresses,$A17)&gt;0,SUMIFS('Tenant Occupancy'!YP$5:YP23,OccupancyUnits,$B17,OccupancyAddresses,$A17),IFERROR(VLOOKUP($A17&amp;"" ""&amp;$B17, FILTER(ARRAYFORMULA({OccupancyAddresses&amp;"" ""&amp; OccupancyUnits,'Tenant Occupancy'!YP$5:YP23}),INDEX(ARRAYFORMULA({OccupancyAdd"&amp;"resses&amp;"" ""&amp; OccupancyUnits,'Tenant Occupancy'!YP$5:YP23}),0,2)&lt;&gt;""""),2,FALSE),IF(YO14=TODAY(),""Today"",)))))"),"")</f>
        <v/>
      </c>
      <c r="YP17" s="3" t="str">
        <f>IFERROR(__xludf.DUMMYFUNCTION("IF(ISBLANK($A17),, IF((ARRAYFORMULA(SUM(COUNTIFS(OccupancyAddresses,$A17,OccupancyUnits, $B17, 'Tenant Occupancy'!YQ$5:YQ23,{""&gt;0"",""Occupied"",""Late""}))))&gt;1,""Multiple Bookings"", IF(SUMIFS( 'Tenant Occupancy'!YQ$5:YQ23,OccupancyUnits,$B17,OccupancyAd"&amp;"dresses,$A17)&gt;0,SUMIFS('Tenant Occupancy'!YQ$5:YQ23,OccupancyUnits,$B17,OccupancyAddresses,$A17),IFERROR(VLOOKUP($A17&amp;"" ""&amp;$B17, FILTER(ARRAYFORMULA({OccupancyAddresses&amp;"" ""&amp; OccupancyUnits,'Tenant Occupancy'!YQ$5:YQ23}),INDEX(ARRAYFORMULA({OccupancyAdd"&amp;"resses&amp;"" ""&amp; OccupancyUnits,'Tenant Occupancy'!YQ$5:YQ23}),0,2)&lt;&gt;""""),2,FALSE),IF(YP14=TODAY(),""Today"",)))))"),"")</f>
        <v/>
      </c>
      <c r="YQ17" s="3" t="str">
        <f>IFERROR(__xludf.DUMMYFUNCTION("IF(ISBLANK($A17),, IF((ARRAYFORMULA(SUM(COUNTIFS(OccupancyAddresses,$A17,OccupancyUnits, $B17, 'Tenant Occupancy'!YR$5:YR23,{""&gt;0"",""Occupied"",""Late""}))))&gt;1,""Multiple Bookings"", IF(SUMIFS( 'Tenant Occupancy'!YR$5:YR23,OccupancyUnits,$B17,OccupancyAd"&amp;"dresses,$A17)&gt;0,SUMIFS('Tenant Occupancy'!YR$5:YR23,OccupancyUnits,$B17,OccupancyAddresses,$A17),IFERROR(VLOOKUP($A17&amp;"" ""&amp;$B17, FILTER(ARRAYFORMULA({OccupancyAddresses&amp;"" ""&amp; OccupancyUnits,'Tenant Occupancy'!YR$5:YR23}),INDEX(ARRAYFORMULA({OccupancyAdd"&amp;"resses&amp;"" ""&amp; OccupancyUnits,'Tenant Occupancy'!YR$5:YR23}),0,2)&lt;&gt;""""),2,FALSE),IF(YQ14=TODAY(),""Today"",)))))"),"")</f>
        <v/>
      </c>
      <c r="YR17" s="3" t="str">
        <f>IFERROR(__xludf.DUMMYFUNCTION("IF(ISBLANK($A17),, IF((ARRAYFORMULA(SUM(COUNTIFS(OccupancyAddresses,$A17,OccupancyUnits, $B17, 'Tenant Occupancy'!YS$5:YS23,{""&gt;0"",""Occupied"",""Late""}))))&gt;1,""Multiple Bookings"", IF(SUMIFS( 'Tenant Occupancy'!YS$5:YS23,OccupancyUnits,$B17,OccupancyAd"&amp;"dresses,$A17)&gt;0,SUMIFS('Tenant Occupancy'!YS$5:YS23,OccupancyUnits,$B17,OccupancyAddresses,$A17),IFERROR(VLOOKUP($A17&amp;"" ""&amp;$B17, FILTER(ARRAYFORMULA({OccupancyAddresses&amp;"" ""&amp; OccupancyUnits,'Tenant Occupancy'!YS$5:YS23}),INDEX(ARRAYFORMULA({OccupancyAdd"&amp;"resses&amp;"" ""&amp; OccupancyUnits,'Tenant Occupancy'!YS$5:YS23}),0,2)&lt;&gt;""""),2,FALSE),IF(YR14=TODAY(),""Today"",)))))"),"")</f>
        <v/>
      </c>
      <c r="YS17" s="3" t="str">
        <f>IFERROR(__xludf.DUMMYFUNCTION("IF(ISBLANK($A17),, IF((ARRAYFORMULA(SUM(COUNTIFS(OccupancyAddresses,$A17,OccupancyUnits, $B17, 'Tenant Occupancy'!YT$5:YT23,{""&gt;0"",""Occupied"",""Late""}))))&gt;1,""Multiple Bookings"", IF(SUMIFS( 'Tenant Occupancy'!YT$5:YT23,OccupancyUnits,$B17,OccupancyAd"&amp;"dresses,$A17)&gt;0,SUMIFS('Tenant Occupancy'!YT$5:YT23,OccupancyUnits,$B17,OccupancyAddresses,$A17),IFERROR(VLOOKUP($A17&amp;"" ""&amp;$B17, FILTER(ARRAYFORMULA({OccupancyAddresses&amp;"" ""&amp; OccupancyUnits,'Tenant Occupancy'!YT$5:YT23}),INDEX(ARRAYFORMULA({OccupancyAdd"&amp;"resses&amp;"" ""&amp; OccupancyUnits,'Tenant Occupancy'!YT$5:YT23}),0,2)&lt;&gt;""""),2,FALSE),IF(YS14=TODAY(),""Today"",)))))"),"")</f>
        <v/>
      </c>
      <c r="YT17" s="3" t="str">
        <f>IFERROR(__xludf.DUMMYFUNCTION("IF(ISBLANK($A17),, IF((ARRAYFORMULA(SUM(COUNTIFS(OccupancyAddresses,$A17,OccupancyUnits, $B17, 'Tenant Occupancy'!YU$5:YU23,{""&gt;0"",""Occupied"",""Late""}))))&gt;1,""Multiple Bookings"", IF(SUMIFS( 'Tenant Occupancy'!YU$5:YU23,OccupancyUnits,$B17,OccupancyAd"&amp;"dresses,$A17)&gt;0,SUMIFS('Tenant Occupancy'!YU$5:YU23,OccupancyUnits,$B17,OccupancyAddresses,$A17),IFERROR(VLOOKUP($A17&amp;"" ""&amp;$B17, FILTER(ARRAYFORMULA({OccupancyAddresses&amp;"" ""&amp; OccupancyUnits,'Tenant Occupancy'!YU$5:YU23}),INDEX(ARRAYFORMULA({OccupancyAdd"&amp;"resses&amp;"" ""&amp; OccupancyUnits,'Tenant Occupancy'!YU$5:YU23}),0,2)&lt;&gt;""""),2,FALSE),IF(YT14=TODAY(),""Today"",)))))"),"")</f>
        <v/>
      </c>
      <c r="YU17" s="3" t="str">
        <f>IFERROR(__xludf.DUMMYFUNCTION("IF(ISBLANK($A17),, IF((ARRAYFORMULA(SUM(COUNTIFS(OccupancyAddresses,$A17,OccupancyUnits, $B17, 'Tenant Occupancy'!YV$5:YV23,{""&gt;0"",""Occupied"",""Late""}))))&gt;1,""Multiple Bookings"", IF(SUMIFS( 'Tenant Occupancy'!YV$5:YV23,OccupancyUnits,$B17,OccupancyAd"&amp;"dresses,$A17)&gt;0,SUMIFS('Tenant Occupancy'!YV$5:YV23,OccupancyUnits,$B17,OccupancyAddresses,$A17),IFERROR(VLOOKUP($A17&amp;"" ""&amp;$B17, FILTER(ARRAYFORMULA({OccupancyAddresses&amp;"" ""&amp; OccupancyUnits,'Tenant Occupancy'!YV$5:YV23}),INDEX(ARRAYFORMULA({OccupancyAdd"&amp;"resses&amp;"" ""&amp; OccupancyUnits,'Tenant Occupancy'!YV$5:YV23}),0,2)&lt;&gt;""""),2,FALSE),IF(YU14=TODAY(),""Today"",)))))"),"")</f>
        <v/>
      </c>
      <c r="YV17" s="3" t="str">
        <f>IFERROR(__xludf.DUMMYFUNCTION("IF(ISBLANK($A17),, IF((ARRAYFORMULA(SUM(COUNTIFS(OccupancyAddresses,$A17,OccupancyUnits, $B17, 'Tenant Occupancy'!YW$5:YW23,{""&gt;0"",""Occupied"",""Late""}))))&gt;1,""Multiple Bookings"", IF(SUMIFS( 'Tenant Occupancy'!YW$5:YW23,OccupancyUnits,$B17,OccupancyAd"&amp;"dresses,$A17)&gt;0,SUMIFS('Tenant Occupancy'!YW$5:YW23,OccupancyUnits,$B17,OccupancyAddresses,$A17),IFERROR(VLOOKUP($A17&amp;"" ""&amp;$B17, FILTER(ARRAYFORMULA({OccupancyAddresses&amp;"" ""&amp; OccupancyUnits,'Tenant Occupancy'!YW$5:YW23}),INDEX(ARRAYFORMULA({OccupancyAdd"&amp;"resses&amp;"" ""&amp; OccupancyUnits,'Tenant Occupancy'!YW$5:YW23}),0,2)&lt;&gt;""""),2,FALSE),IF(YV14=TODAY(),""Today"",)))))"),"")</f>
        <v/>
      </c>
      <c r="YW17" s="3" t="str">
        <f>IFERROR(__xludf.DUMMYFUNCTION("IF(ISBLANK($A17),, IF((ARRAYFORMULA(SUM(COUNTIFS(OccupancyAddresses,$A17,OccupancyUnits, $B17, 'Tenant Occupancy'!YX$5:YX23,{""&gt;0"",""Occupied"",""Late""}))))&gt;1,""Multiple Bookings"", IF(SUMIFS( 'Tenant Occupancy'!YX$5:YX23,OccupancyUnits,$B17,OccupancyAd"&amp;"dresses,$A17)&gt;0,SUMIFS('Tenant Occupancy'!YX$5:YX23,OccupancyUnits,$B17,OccupancyAddresses,$A17),IFERROR(VLOOKUP($A17&amp;"" ""&amp;$B17, FILTER(ARRAYFORMULA({OccupancyAddresses&amp;"" ""&amp; OccupancyUnits,'Tenant Occupancy'!YX$5:YX23}),INDEX(ARRAYFORMULA({OccupancyAdd"&amp;"resses&amp;"" ""&amp; OccupancyUnits,'Tenant Occupancy'!YX$5:YX23}),0,2)&lt;&gt;""""),2,FALSE),IF(YW14=TODAY(),""Today"",)))))"),"")</f>
        <v/>
      </c>
      <c r="YX17" s="3" t="str">
        <f>IFERROR(__xludf.DUMMYFUNCTION("IF(ISBLANK($A17),, IF((ARRAYFORMULA(SUM(COUNTIFS(OccupancyAddresses,$A17,OccupancyUnits, $B17, 'Tenant Occupancy'!YY$5:YY23,{""&gt;0"",""Occupied"",""Late""}))))&gt;1,""Multiple Bookings"", IF(SUMIFS( 'Tenant Occupancy'!YY$5:YY23,OccupancyUnits,$B17,OccupancyAd"&amp;"dresses,$A17)&gt;0,SUMIFS('Tenant Occupancy'!YY$5:YY23,OccupancyUnits,$B17,OccupancyAddresses,$A17),IFERROR(VLOOKUP($A17&amp;"" ""&amp;$B17, FILTER(ARRAYFORMULA({OccupancyAddresses&amp;"" ""&amp; OccupancyUnits,'Tenant Occupancy'!YY$5:YY23}),INDEX(ARRAYFORMULA({OccupancyAdd"&amp;"resses&amp;"" ""&amp; OccupancyUnits,'Tenant Occupancy'!YY$5:YY23}),0,2)&lt;&gt;""""),2,FALSE),IF(YX14=TODAY(),""Today"",)))))"),"")</f>
        <v/>
      </c>
      <c r="YY17" s="3" t="str">
        <f>IFERROR(__xludf.DUMMYFUNCTION("IF(ISBLANK($A17),, IF((ARRAYFORMULA(SUM(COUNTIFS(OccupancyAddresses,$A17,OccupancyUnits, $B17, 'Tenant Occupancy'!YZ$5:YZ23,{""&gt;0"",""Occupied"",""Late""}))))&gt;1,""Multiple Bookings"", IF(SUMIFS( 'Tenant Occupancy'!YZ$5:YZ23,OccupancyUnits,$B17,OccupancyAd"&amp;"dresses,$A17)&gt;0,SUMIFS('Tenant Occupancy'!YZ$5:YZ23,OccupancyUnits,$B17,OccupancyAddresses,$A17),IFERROR(VLOOKUP($A17&amp;"" ""&amp;$B17, FILTER(ARRAYFORMULA({OccupancyAddresses&amp;"" ""&amp; OccupancyUnits,'Tenant Occupancy'!YZ$5:YZ23}),INDEX(ARRAYFORMULA({OccupancyAdd"&amp;"resses&amp;"" ""&amp; OccupancyUnits,'Tenant Occupancy'!YZ$5:YZ23}),0,2)&lt;&gt;""""),2,FALSE),IF(YY14=TODAY(),""Today"",)))))"),"")</f>
        <v/>
      </c>
      <c r="YZ17" s="3" t="str">
        <f>IFERROR(__xludf.DUMMYFUNCTION("IF(ISBLANK($A17),, IF((ARRAYFORMULA(SUM(COUNTIFS(OccupancyAddresses,$A17,OccupancyUnits, $B17, 'Tenant Occupancy'!ZA$5:ZA23,{""&gt;0"",""Occupied"",""Late""}))))&gt;1,""Multiple Bookings"", IF(SUMIFS( 'Tenant Occupancy'!ZA$5:ZA23,OccupancyUnits,$B17,OccupancyAd"&amp;"dresses,$A17)&gt;0,SUMIFS('Tenant Occupancy'!ZA$5:ZA23,OccupancyUnits,$B17,OccupancyAddresses,$A17),IFERROR(VLOOKUP($A17&amp;"" ""&amp;$B17, FILTER(ARRAYFORMULA({OccupancyAddresses&amp;"" ""&amp; OccupancyUnits,'Tenant Occupancy'!ZA$5:ZA23}),INDEX(ARRAYFORMULA({OccupancyAdd"&amp;"resses&amp;"" ""&amp; OccupancyUnits,'Tenant Occupancy'!ZA$5:ZA23}),0,2)&lt;&gt;""""),2,FALSE),IF(YZ14=TODAY(),""Today"",)))))"),"")</f>
        <v/>
      </c>
      <c r="ZA17" s="3" t="str">
        <f>IFERROR(__xludf.DUMMYFUNCTION("IF(ISBLANK($A17),, IF((ARRAYFORMULA(SUM(COUNTIFS(OccupancyAddresses,$A17,OccupancyUnits, $B17, 'Tenant Occupancy'!ZB$5:ZB23,{""&gt;0"",""Occupied"",""Late""}))))&gt;1,""Multiple Bookings"", IF(SUMIFS( 'Tenant Occupancy'!ZB$5:ZB23,OccupancyUnits,$B17,OccupancyAd"&amp;"dresses,$A17)&gt;0,SUMIFS('Tenant Occupancy'!ZB$5:ZB23,OccupancyUnits,$B17,OccupancyAddresses,$A17),IFERROR(VLOOKUP($A17&amp;"" ""&amp;$B17, FILTER(ARRAYFORMULA({OccupancyAddresses&amp;"" ""&amp; OccupancyUnits,'Tenant Occupancy'!ZB$5:ZB23}),INDEX(ARRAYFORMULA({OccupancyAdd"&amp;"resses&amp;"" ""&amp; OccupancyUnits,'Tenant Occupancy'!ZB$5:ZB23}),0,2)&lt;&gt;""""),2,FALSE),IF(ZA14=TODAY(),""Today"",)))))"),"")</f>
        <v/>
      </c>
      <c r="ZB17" s="3" t="str">
        <f>IFERROR(__xludf.DUMMYFUNCTION("IF(ISBLANK($A17),, IF((ARRAYFORMULA(SUM(COUNTIFS(OccupancyAddresses,$A17,OccupancyUnits, $B17, 'Tenant Occupancy'!ZC$5:ZC23,{""&gt;0"",""Occupied"",""Late""}))))&gt;1,""Multiple Bookings"", IF(SUMIFS( 'Tenant Occupancy'!ZC$5:ZC23,OccupancyUnits,$B17,OccupancyAd"&amp;"dresses,$A17)&gt;0,SUMIFS('Tenant Occupancy'!ZC$5:ZC23,OccupancyUnits,$B17,OccupancyAddresses,$A17),IFERROR(VLOOKUP($A17&amp;"" ""&amp;$B17, FILTER(ARRAYFORMULA({OccupancyAddresses&amp;"" ""&amp; OccupancyUnits,'Tenant Occupancy'!ZC$5:ZC23}),INDEX(ARRAYFORMULA({OccupancyAdd"&amp;"resses&amp;"" ""&amp; OccupancyUnits,'Tenant Occupancy'!ZC$5:ZC23}),0,2)&lt;&gt;""""),2,FALSE),IF(ZB14=TODAY(),""Today"",)))))"),"")</f>
        <v/>
      </c>
      <c r="ZC17" s="3" t="str">
        <f>IFERROR(__xludf.DUMMYFUNCTION("IF(ISBLANK($A17),, IF((ARRAYFORMULA(SUM(COUNTIFS(OccupancyAddresses,$A17,OccupancyUnits, $B17, 'Tenant Occupancy'!ZD$5:ZD23,{""&gt;0"",""Occupied"",""Late""}))))&gt;1,""Multiple Bookings"", IF(SUMIFS( 'Tenant Occupancy'!ZD$5:ZD23,OccupancyUnits,$B17,OccupancyAd"&amp;"dresses,$A17)&gt;0,SUMIFS('Tenant Occupancy'!ZD$5:ZD23,OccupancyUnits,$B17,OccupancyAddresses,$A17),IFERROR(VLOOKUP($A17&amp;"" ""&amp;$B17, FILTER(ARRAYFORMULA({OccupancyAddresses&amp;"" ""&amp; OccupancyUnits,'Tenant Occupancy'!ZD$5:ZD23}),INDEX(ARRAYFORMULA({OccupancyAdd"&amp;"resses&amp;"" ""&amp; OccupancyUnits,'Tenant Occupancy'!ZD$5:ZD23}),0,2)&lt;&gt;""""),2,FALSE),IF(ZC14=TODAY(),""Today"",)))))"),"")</f>
        <v/>
      </c>
      <c r="ZD17" s="3" t="str">
        <f>IFERROR(__xludf.DUMMYFUNCTION("IF(ISBLANK($A17),, IF((ARRAYFORMULA(SUM(COUNTIFS(OccupancyAddresses,$A17,OccupancyUnits, $B17, 'Tenant Occupancy'!ZE$5:ZE23,{""&gt;0"",""Occupied"",""Late""}))))&gt;1,""Multiple Bookings"", IF(SUMIFS( 'Tenant Occupancy'!ZE$5:ZE23,OccupancyUnits,$B17,OccupancyAd"&amp;"dresses,$A17)&gt;0,SUMIFS('Tenant Occupancy'!ZE$5:ZE23,OccupancyUnits,$B17,OccupancyAddresses,$A17),IFERROR(VLOOKUP($A17&amp;"" ""&amp;$B17, FILTER(ARRAYFORMULA({OccupancyAddresses&amp;"" ""&amp; OccupancyUnits,'Tenant Occupancy'!ZE$5:ZE23}),INDEX(ARRAYFORMULA({OccupancyAdd"&amp;"resses&amp;"" ""&amp; OccupancyUnits,'Tenant Occupancy'!ZE$5:ZE23}),0,2)&lt;&gt;""""),2,FALSE),IF(ZD14=TODAY(),""Today"",)))))"),"")</f>
        <v/>
      </c>
      <c r="ZE17" s="3" t="str">
        <f>IFERROR(__xludf.DUMMYFUNCTION("IF(ISBLANK($A17),, IF((ARRAYFORMULA(SUM(COUNTIFS(OccupancyAddresses,$A17,OccupancyUnits, $B17, 'Tenant Occupancy'!ZF$5:ZF23,{""&gt;0"",""Occupied"",""Late""}))))&gt;1,""Multiple Bookings"", IF(SUMIFS( 'Tenant Occupancy'!ZF$5:ZF23,OccupancyUnits,$B17,OccupancyAd"&amp;"dresses,$A17)&gt;0,SUMIFS('Tenant Occupancy'!ZF$5:ZF23,OccupancyUnits,$B17,OccupancyAddresses,$A17),IFERROR(VLOOKUP($A17&amp;"" ""&amp;$B17, FILTER(ARRAYFORMULA({OccupancyAddresses&amp;"" ""&amp; OccupancyUnits,'Tenant Occupancy'!ZF$5:ZF23}),INDEX(ARRAYFORMULA({OccupancyAdd"&amp;"resses&amp;"" ""&amp; OccupancyUnits,'Tenant Occupancy'!ZF$5:ZF23}),0,2)&lt;&gt;""""),2,FALSE),IF(ZE14=TODAY(),""Today"",)))))"),"")</f>
        <v/>
      </c>
      <c r="ZF17" s="3" t="str">
        <f>IFERROR(__xludf.DUMMYFUNCTION("IF(ISBLANK($A17),, IF((ARRAYFORMULA(SUM(COUNTIFS(OccupancyAddresses,$A17,OccupancyUnits, $B17, 'Tenant Occupancy'!ZG$5:ZG23,{""&gt;0"",""Occupied"",""Late""}))))&gt;1,""Multiple Bookings"", IF(SUMIFS( 'Tenant Occupancy'!ZG$5:ZG23,OccupancyUnits,$B17,OccupancyAd"&amp;"dresses,$A17)&gt;0,SUMIFS('Tenant Occupancy'!ZG$5:ZG23,OccupancyUnits,$B17,OccupancyAddresses,$A17),IFERROR(VLOOKUP($A17&amp;"" ""&amp;$B17, FILTER(ARRAYFORMULA({OccupancyAddresses&amp;"" ""&amp; OccupancyUnits,'Tenant Occupancy'!ZG$5:ZG23}),INDEX(ARRAYFORMULA({OccupancyAdd"&amp;"resses&amp;"" ""&amp; OccupancyUnits,'Tenant Occupancy'!ZG$5:ZG23}),0,2)&lt;&gt;""""),2,FALSE),IF(ZF14=TODAY(),""Today"",)))))"),"")</f>
        <v/>
      </c>
      <c r="ZG17" s="3" t="str">
        <f>IFERROR(__xludf.DUMMYFUNCTION("IF(ISBLANK($A17),, IF((ARRAYFORMULA(SUM(COUNTIFS(OccupancyAddresses,$A17,OccupancyUnits, $B17, 'Tenant Occupancy'!ZH$5:ZH23,{""&gt;0"",""Occupied"",""Late""}))))&gt;1,""Multiple Bookings"", IF(SUMIFS( 'Tenant Occupancy'!ZH$5:ZH23,OccupancyUnits,$B17,OccupancyAd"&amp;"dresses,$A17)&gt;0,SUMIFS('Tenant Occupancy'!ZH$5:ZH23,OccupancyUnits,$B17,OccupancyAddresses,$A17),IFERROR(VLOOKUP($A17&amp;"" ""&amp;$B17, FILTER(ARRAYFORMULA({OccupancyAddresses&amp;"" ""&amp; OccupancyUnits,'Tenant Occupancy'!ZH$5:ZH23}),INDEX(ARRAYFORMULA({OccupancyAdd"&amp;"resses&amp;"" ""&amp; OccupancyUnits,'Tenant Occupancy'!ZH$5:ZH23}),0,2)&lt;&gt;""""),2,FALSE),IF(ZG14=TODAY(),""Today"",)))))"),"")</f>
        <v/>
      </c>
      <c r="ZH17" s="3" t="str">
        <f>IFERROR(__xludf.DUMMYFUNCTION("IF(ISBLANK($A17),, IF((ARRAYFORMULA(SUM(COUNTIFS(OccupancyAddresses,$A17,OccupancyUnits, $B17, 'Tenant Occupancy'!ZI$5:ZI23,{""&gt;0"",""Occupied"",""Late""}))))&gt;1,""Multiple Bookings"", IF(SUMIFS( 'Tenant Occupancy'!ZI$5:ZI23,OccupancyUnits,$B17,OccupancyAd"&amp;"dresses,$A17)&gt;0,SUMIFS('Tenant Occupancy'!ZI$5:ZI23,OccupancyUnits,$B17,OccupancyAddresses,$A17),IFERROR(VLOOKUP($A17&amp;"" ""&amp;$B17, FILTER(ARRAYFORMULA({OccupancyAddresses&amp;"" ""&amp; OccupancyUnits,'Tenant Occupancy'!ZI$5:ZI23}),INDEX(ARRAYFORMULA({OccupancyAdd"&amp;"resses&amp;"" ""&amp; OccupancyUnits,'Tenant Occupancy'!ZI$5:ZI23}),0,2)&lt;&gt;""""),2,FALSE),IF(ZH14=TODAY(),""Today"",)))))"),"")</f>
        <v/>
      </c>
      <c r="ZI17" s="3" t="str">
        <f>IFERROR(__xludf.DUMMYFUNCTION("IF(ISBLANK($A17),, IF((ARRAYFORMULA(SUM(COUNTIFS(OccupancyAddresses,$A17,OccupancyUnits, $B17, 'Tenant Occupancy'!ZJ$5:ZJ23,{""&gt;0"",""Occupied"",""Late""}))))&gt;1,""Multiple Bookings"", IF(SUMIFS( 'Tenant Occupancy'!ZJ$5:ZJ23,OccupancyUnits,$B17,OccupancyAd"&amp;"dresses,$A17)&gt;0,SUMIFS('Tenant Occupancy'!ZJ$5:ZJ23,OccupancyUnits,$B17,OccupancyAddresses,$A17),IFERROR(VLOOKUP($A17&amp;"" ""&amp;$B17, FILTER(ARRAYFORMULA({OccupancyAddresses&amp;"" ""&amp; OccupancyUnits,'Tenant Occupancy'!ZJ$5:ZJ23}),INDEX(ARRAYFORMULA({OccupancyAdd"&amp;"resses&amp;"" ""&amp; OccupancyUnits,'Tenant Occupancy'!ZJ$5:ZJ23}),0,2)&lt;&gt;""""),2,FALSE),IF(ZI14=TODAY(),""Today"",)))))"),"")</f>
        <v/>
      </c>
      <c r="ZJ17" s="3" t="str">
        <f>IFERROR(__xludf.DUMMYFUNCTION("IF(ISBLANK($A17),, IF((ARRAYFORMULA(SUM(COUNTIFS(OccupancyAddresses,$A17,OccupancyUnits, $B17, 'Tenant Occupancy'!ZK$5:ZK23,{""&gt;0"",""Occupied"",""Late""}))))&gt;1,""Multiple Bookings"", IF(SUMIFS( 'Tenant Occupancy'!ZK$5:ZK23,OccupancyUnits,$B17,OccupancyAd"&amp;"dresses,$A17)&gt;0,SUMIFS('Tenant Occupancy'!ZK$5:ZK23,OccupancyUnits,$B17,OccupancyAddresses,$A17),IFERROR(VLOOKUP($A17&amp;"" ""&amp;$B17, FILTER(ARRAYFORMULA({OccupancyAddresses&amp;"" ""&amp; OccupancyUnits,'Tenant Occupancy'!ZK$5:ZK23}),INDEX(ARRAYFORMULA({OccupancyAdd"&amp;"resses&amp;"" ""&amp; OccupancyUnits,'Tenant Occupancy'!ZK$5:ZK23}),0,2)&lt;&gt;""""),2,FALSE),IF(ZJ14=TODAY(),""Today"",)))))"),"")</f>
        <v/>
      </c>
      <c r="ZK17" s="3" t="str">
        <f>IFERROR(__xludf.DUMMYFUNCTION("IF(ISBLANK($A17),, IF((ARRAYFORMULA(SUM(COUNTIFS(OccupancyAddresses,$A17,OccupancyUnits, $B17, 'Tenant Occupancy'!ZL$5:ZL23,{""&gt;0"",""Occupied"",""Late""}))))&gt;1,""Multiple Bookings"", IF(SUMIFS( 'Tenant Occupancy'!ZL$5:ZL23,OccupancyUnits,$B17,OccupancyAd"&amp;"dresses,$A17)&gt;0,SUMIFS('Tenant Occupancy'!ZL$5:ZL23,OccupancyUnits,$B17,OccupancyAddresses,$A17),IFERROR(VLOOKUP($A17&amp;"" ""&amp;$B17, FILTER(ARRAYFORMULA({OccupancyAddresses&amp;"" ""&amp; OccupancyUnits,'Tenant Occupancy'!ZL$5:ZL23}),INDEX(ARRAYFORMULA({OccupancyAdd"&amp;"resses&amp;"" ""&amp; OccupancyUnits,'Tenant Occupancy'!ZL$5:ZL23}),0,2)&lt;&gt;""""),2,FALSE),IF(ZK14=TODAY(),""Today"",)))))"),"")</f>
        <v/>
      </c>
      <c r="ZL17" s="3" t="str">
        <f>IFERROR(__xludf.DUMMYFUNCTION("IF(ISBLANK($A17),, IF((ARRAYFORMULA(SUM(COUNTIFS(OccupancyAddresses,$A17,OccupancyUnits, $B17, 'Tenant Occupancy'!ZM$5:ZM23,{""&gt;0"",""Occupied"",""Late""}))))&gt;1,""Multiple Bookings"", IF(SUMIFS( 'Tenant Occupancy'!ZM$5:ZM23,OccupancyUnits,$B17,OccupancyAd"&amp;"dresses,$A17)&gt;0,SUMIFS('Tenant Occupancy'!ZM$5:ZM23,OccupancyUnits,$B17,OccupancyAddresses,$A17),IFERROR(VLOOKUP($A17&amp;"" ""&amp;$B17, FILTER(ARRAYFORMULA({OccupancyAddresses&amp;"" ""&amp; OccupancyUnits,'Tenant Occupancy'!ZM$5:ZM23}),INDEX(ARRAYFORMULA({OccupancyAdd"&amp;"resses&amp;"" ""&amp; OccupancyUnits,'Tenant Occupancy'!ZM$5:ZM23}),0,2)&lt;&gt;""""),2,FALSE),IF(ZL14=TODAY(),""Today"",)))))"),"")</f>
        <v/>
      </c>
      <c r="ZM17" s="3" t="str">
        <f>IFERROR(__xludf.DUMMYFUNCTION("IF(ISBLANK($A17),, IF((ARRAYFORMULA(SUM(COUNTIFS(OccupancyAddresses,$A17,OccupancyUnits, $B17, 'Tenant Occupancy'!ZN$5:ZN23,{""&gt;0"",""Occupied"",""Late""}))))&gt;1,""Multiple Bookings"", IF(SUMIFS( 'Tenant Occupancy'!ZN$5:ZN23,OccupancyUnits,$B17,OccupancyAd"&amp;"dresses,$A17)&gt;0,SUMIFS('Tenant Occupancy'!ZN$5:ZN23,OccupancyUnits,$B17,OccupancyAddresses,$A17),IFERROR(VLOOKUP($A17&amp;"" ""&amp;$B17, FILTER(ARRAYFORMULA({OccupancyAddresses&amp;"" ""&amp; OccupancyUnits,'Tenant Occupancy'!ZN$5:ZN23}),INDEX(ARRAYFORMULA({OccupancyAdd"&amp;"resses&amp;"" ""&amp; OccupancyUnits,'Tenant Occupancy'!ZN$5:ZN23}),0,2)&lt;&gt;""""),2,FALSE),IF(ZM14=TODAY(),""Today"",)))))"),"")</f>
        <v/>
      </c>
      <c r="ZN17" s="3" t="str">
        <f>IFERROR(__xludf.DUMMYFUNCTION("IF(ISBLANK($A17),, IF((ARRAYFORMULA(SUM(COUNTIFS(OccupancyAddresses,$A17,OccupancyUnits, $B17, 'Tenant Occupancy'!ZO$5:ZO23,{""&gt;0"",""Occupied"",""Late""}))))&gt;1,""Multiple Bookings"", IF(SUMIFS( 'Tenant Occupancy'!ZO$5:ZO23,OccupancyUnits,$B17,OccupancyAd"&amp;"dresses,$A17)&gt;0,SUMIFS('Tenant Occupancy'!ZO$5:ZO23,OccupancyUnits,$B17,OccupancyAddresses,$A17),IFERROR(VLOOKUP($A17&amp;"" ""&amp;$B17, FILTER(ARRAYFORMULA({OccupancyAddresses&amp;"" ""&amp; OccupancyUnits,'Tenant Occupancy'!ZO$5:ZO23}),INDEX(ARRAYFORMULA({OccupancyAdd"&amp;"resses&amp;"" ""&amp; OccupancyUnits,'Tenant Occupancy'!ZO$5:ZO23}),0,2)&lt;&gt;""""),2,FALSE),IF(ZN14=TODAY(),""Today"",)))))"),"")</f>
        <v/>
      </c>
      <c r="ZO17" s="3" t="str">
        <f>IFERROR(__xludf.DUMMYFUNCTION("IF(ISBLANK($A17),, IF((ARRAYFORMULA(SUM(COUNTIFS(OccupancyAddresses,$A17,OccupancyUnits, $B17, 'Tenant Occupancy'!ZP$5:ZP23,{""&gt;0"",""Occupied"",""Late""}))))&gt;1,""Multiple Bookings"", IF(SUMIFS( 'Tenant Occupancy'!ZP$5:ZP23,OccupancyUnits,$B17,OccupancyAd"&amp;"dresses,$A17)&gt;0,SUMIFS('Tenant Occupancy'!ZP$5:ZP23,OccupancyUnits,$B17,OccupancyAddresses,$A17),IFERROR(VLOOKUP($A17&amp;"" ""&amp;$B17, FILTER(ARRAYFORMULA({OccupancyAddresses&amp;"" ""&amp; OccupancyUnits,'Tenant Occupancy'!ZP$5:ZP23}),INDEX(ARRAYFORMULA({OccupancyAdd"&amp;"resses&amp;"" ""&amp; OccupancyUnits,'Tenant Occupancy'!ZP$5:ZP23}),0,2)&lt;&gt;""""),2,FALSE),IF(ZO14=TODAY(),""Today"",)))))"),"")</f>
        <v/>
      </c>
      <c r="ZP17" s="3" t="str">
        <f>IFERROR(__xludf.DUMMYFUNCTION("IF(ISBLANK($A17),, IF((ARRAYFORMULA(SUM(COUNTIFS(OccupancyAddresses,$A17,OccupancyUnits, $B17, 'Tenant Occupancy'!ZQ$5:ZQ23,{""&gt;0"",""Occupied"",""Late""}))))&gt;1,""Multiple Bookings"", IF(SUMIFS( 'Tenant Occupancy'!ZQ$5:ZQ23,OccupancyUnits,$B17,OccupancyAd"&amp;"dresses,$A17)&gt;0,SUMIFS('Tenant Occupancy'!ZQ$5:ZQ23,OccupancyUnits,$B17,OccupancyAddresses,$A17),IFERROR(VLOOKUP($A17&amp;"" ""&amp;$B17, FILTER(ARRAYFORMULA({OccupancyAddresses&amp;"" ""&amp; OccupancyUnits,'Tenant Occupancy'!ZQ$5:ZQ23}),INDEX(ARRAYFORMULA({OccupancyAdd"&amp;"resses&amp;"" ""&amp; OccupancyUnits,'Tenant Occupancy'!ZQ$5:ZQ23}),0,2)&lt;&gt;""""),2,FALSE),IF(ZP14=TODAY(),""Today"",)))))"),"")</f>
        <v/>
      </c>
      <c r="ZQ17" s="3" t="str">
        <f>IFERROR(__xludf.DUMMYFUNCTION("IF(ISBLANK($A17),, IF((ARRAYFORMULA(SUM(COUNTIFS(OccupancyAddresses,$A17,OccupancyUnits, $B17, 'Tenant Occupancy'!ZR$5:ZR23,{""&gt;0"",""Occupied"",""Late""}))))&gt;1,""Multiple Bookings"", IF(SUMIFS( 'Tenant Occupancy'!ZR$5:ZR23,OccupancyUnits,$B17,OccupancyAd"&amp;"dresses,$A17)&gt;0,SUMIFS('Tenant Occupancy'!ZR$5:ZR23,OccupancyUnits,$B17,OccupancyAddresses,$A17),IFERROR(VLOOKUP($A17&amp;"" ""&amp;$B17, FILTER(ARRAYFORMULA({OccupancyAddresses&amp;"" ""&amp; OccupancyUnits,'Tenant Occupancy'!ZR$5:ZR23}),INDEX(ARRAYFORMULA({OccupancyAdd"&amp;"resses&amp;"" ""&amp; OccupancyUnits,'Tenant Occupancy'!ZR$5:ZR23}),0,2)&lt;&gt;""""),2,FALSE),IF(ZQ14=TODAY(),""Today"",)))))"),"")</f>
        <v/>
      </c>
      <c r="ZR17" s="3" t="str">
        <f>IFERROR(__xludf.DUMMYFUNCTION("IF(ISBLANK($A17),, IF((ARRAYFORMULA(SUM(COUNTIFS(OccupancyAddresses,$A17,OccupancyUnits, $B17, 'Tenant Occupancy'!ZS$5:ZS23,{""&gt;0"",""Occupied"",""Late""}))))&gt;1,""Multiple Bookings"", IF(SUMIFS( 'Tenant Occupancy'!ZS$5:ZS23,OccupancyUnits,$B17,OccupancyAd"&amp;"dresses,$A17)&gt;0,SUMIFS('Tenant Occupancy'!ZS$5:ZS23,OccupancyUnits,$B17,OccupancyAddresses,$A17),IFERROR(VLOOKUP($A17&amp;"" ""&amp;$B17, FILTER(ARRAYFORMULA({OccupancyAddresses&amp;"" ""&amp; OccupancyUnits,'Tenant Occupancy'!ZS$5:ZS23}),INDEX(ARRAYFORMULA({OccupancyAdd"&amp;"resses&amp;"" ""&amp; OccupancyUnits,'Tenant Occupancy'!ZS$5:ZS23}),0,2)&lt;&gt;""""),2,FALSE),IF(ZR14=TODAY(),""Today"",)))))"),"")</f>
        <v/>
      </c>
      <c r="ZS17" s="3" t="str">
        <f>IFERROR(__xludf.DUMMYFUNCTION("IF(ISBLANK($A17),, IF((ARRAYFORMULA(SUM(COUNTIFS(OccupancyAddresses,$A17,OccupancyUnits, $B17, 'Tenant Occupancy'!ZT$5:ZT23,{""&gt;0"",""Occupied"",""Late""}))))&gt;1,""Multiple Bookings"", IF(SUMIFS( 'Tenant Occupancy'!ZT$5:ZT23,OccupancyUnits,$B17,OccupancyAd"&amp;"dresses,$A17)&gt;0,SUMIFS('Tenant Occupancy'!ZT$5:ZT23,OccupancyUnits,$B17,OccupancyAddresses,$A17),IFERROR(VLOOKUP($A17&amp;"" ""&amp;$B17, FILTER(ARRAYFORMULA({OccupancyAddresses&amp;"" ""&amp; OccupancyUnits,'Tenant Occupancy'!ZT$5:ZT23}),INDEX(ARRAYFORMULA({OccupancyAdd"&amp;"resses&amp;"" ""&amp; OccupancyUnits,'Tenant Occupancy'!ZT$5:ZT23}),0,2)&lt;&gt;""""),2,FALSE),IF(ZS14=TODAY(),""Today"",)))))"),"")</f>
        <v/>
      </c>
      <c r="ZT17" s="3" t="str">
        <f>IFERROR(__xludf.DUMMYFUNCTION("IF(ISBLANK($A17),, IF((ARRAYFORMULA(SUM(COUNTIFS(OccupancyAddresses,$A17,OccupancyUnits, $B17, 'Tenant Occupancy'!ZU$5:ZU23,{""&gt;0"",""Occupied"",""Late""}))))&gt;1,""Multiple Bookings"", IF(SUMIFS( 'Tenant Occupancy'!ZU$5:ZU23,OccupancyUnits,$B17,OccupancyAd"&amp;"dresses,$A17)&gt;0,SUMIFS('Tenant Occupancy'!ZU$5:ZU23,OccupancyUnits,$B17,OccupancyAddresses,$A17),IFERROR(VLOOKUP($A17&amp;"" ""&amp;$B17, FILTER(ARRAYFORMULA({OccupancyAddresses&amp;"" ""&amp; OccupancyUnits,'Tenant Occupancy'!ZU$5:ZU23}),INDEX(ARRAYFORMULA({OccupancyAdd"&amp;"resses&amp;"" ""&amp; OccupancyUnits,'Tenant Occupancy'!ZU$5:ZU23}),0,2)&lt;&gt;""""),2,FALSE),IF(ZT14=TODAY(),""Today"",)))))"),"")</f>
        <v/>
      </c>
      <c r="ZU17" s="3" t="str">
        <f>IFERROR(__xludf.DUMMYFUNCTION("IF(ISBLANK($A17),, IF((ARRAYFORMULA(SUM(COUNTIFS(OccupancyAddresses,$A17,OccupancyUnits, $B17, 'Tenant Occupancy'!ZV$5:ZV23,{""&gt;0"",""Occupied"",""Late""}))))&gt;1,""Multiple Bookings"", IF(SUMIFS( 'Tenant Occupancy'!ZV$5:ZV23,OccupancyUnits,$B17,OccupancyAd"&amp;"dresses,$A17)&gt;0,SUMIFS('Tenant Occupancy'!ZV$5:ZV23,OccupancyUnits,$B17,OccupancyAddresses,$A17),IFERROR(VLOOKUP($A17&amp;"" ""&amp;$B17, FILTER(ARRAYFORMULA({OccupancyAddresses&amp;"" ""&amp; OccupancyUnits,'Tenant Occupancy'!ZV$5:ZV23}),INDEX(ARRAYFORMULA({OccupancyAdd"&amp;"resses&amp;"" ""&amp; OccupancyUnits,'Tenant Occupancy'!ZV$5:ZV23}),0,2)&lt;&gt;""""),2,FALSE),IF(ZU14=TODAY(),""Today"",)))))"),"")</f>
        <v/>
      </c>
      <c r="ZV17" s="3" t="str">
        <f>IFERROR(__xludf.DUMMYFUNCTION("IF(ISBLANK($A17),, IF((ARRAYFORMULA(SUM(COUNTIFS(OccupancyAddresses,$A17,OccupancyUnits, $B17, 'Tenant Occupancy'!ZW$5:ZW23,{""&gt;0"",""Occupied"",""Late""}))))&gt;1,""Multiple Bookings"", IF(SUMIFS( 'Tenant Occupancy'!ZW$5:ZW23,OccupancyUnits,$B17,OccupancyAd"&amp;"dresses,$A17)&gt;0,SUMIFS('Tenant Occupancy'!ZW$5:ZW23,OccupancyUnits,$B17,OccupancyAddresses,$A17),IFERROR(VLOOKUP($A17&amp;"" ""&amp;$B17, FILTER(ARRAYFORMULA({OccupancyAddresses&amp;"" ""&amp; OccupancyUnits,'Tenant Occupancy'!ZW$5:ZW23}),INDEX(ARRAYFORMULA({OccupancyAdd"&amp;"resses&amp;"" ""&amp; OccupancyUnits,'Tenant Occupancy'!ZW$5:ZW23}),0,2)&lt;&gt;""""),2,FALSE),IF(ZV14=TODAY(),""Today"",)))))"),"")</f>
        <v/>
      </c>
      <c r="ZW17" s="3" t="str">
        <f>IFERROR(__xludf.DUMMYFUNCTION("IF(ISBLANK($A17),, IF((ARRAYFORMULA(SUM(COUNTIFS(OccupancyAddresses,$A17,OccupancyUnits, $B17, 'Tenant Occupancy'!ZX$5:ZX23,{""&gt;0"",""Occupied"",""Late""}))))&gt;1,""Multiple Bookings"", IF(SUMIFS( 'Tenant Occupancy'!ZX$5:ZX23,OccupancyUnits,$B17,OccupancyAd"&amp;"dresses,$A17)&gt;0,SUMIFS('Tenant Occupancy'!ZX$5:ZX23,OccupancyUnits,$B17,OccupancyAddresses,$A17),IFERROR(VLOOKUP($A17&amp;"" ""&amp;$B17, FILTER(ARRAYFORMULA({OccupancyAddresses&amp;"" ""&amp; OccupancyUnits,'Tenant Occupancy'!ZX$5:ZX23}),INDEX(ARRAYFORMULA({OccupancyAdd"&amp;"resses&amp;"" ""&amp; OccupancyUnits,'Tenant Occupancy'!ZX$5:ZX23}),0,2)&lt;&gt;""""),2,FALSE),IF(ZW14=TODAY(),""Today"",)))))"),"")</f>
        <v/>
      </c>
      <c r="ZX17" s="3" t="str">
        <f>IFERROR(__xludf.DUMMYFUNCTION("IF(ISBLANK($A17),, IF((ARRAYFORMULA(SUM(COUNTIFS(OccupancyAddresses,$A17,OccupancyUnits, $B17, 'Tenant Occupancy'!ZY$5:ZY23,{""&gt;0"",""Occupied"",""Late""}))))&gt;1,""Multiple Bookings"", IF(SUMIFS( 'Tenant Occupancy'!ZY$5:ZY23,OccupancyUnits,$B17,OccupancyAd"&amp;"dresses,$A17)&gt;0,SUMIFS('Tenant Occupancy'!ZY$5:ZY23,OccupancyUnits,$B17,OccupancyAddresses,$A17),IFERROR(VLOOKUP($A17&amp;"" ""&amp;$B17, FILTER(ARRAYFORMULA({OccupancyAddresses&amp;"" ""&amp; OccupancyUnits,'Tenant Occupancy'!ZY$5:ZY23}),INDEX(ARRAYFORMULA({OccupancyAdd"&amp;"resses&amp;"" ""&amp; OccupancyUnits,'Tenant Occupancy'!ZY$5:ZY23}),0,2)&lt;&gt;""""),2,FALSE),IF(ZX14=TODAY(),""Today"",)))))"),"")</f>
        <v/>
      </c>
      <c r="ZY17" s="3" t="str">
        <f>IFERROR(__xludf.DUMMYFUNCTION("IF(ISBLANK($A17),, IF((ARRAYFORMULA(SUM(COUNTIFS(OccupancyAddresses,$A17,OccupancyUnits, $B17, 'Tenant Occupancy'!ZZ$5:ZZ23,{""&gt;0"",""Occupied"",""Late""}))))&gt;1,""Multiple Bookings"", IF(SUMIFS( 'Tenant Occupancy'!ZZ$5:ZZ23,OccupancyUnits,$B17,OccupancyAd"&amp;"dresses,$A17)&gt;0,SUMIFS('Tenant Occupancy'!ZZ$5:ZZ23,OccupancyUnits,$B17,OccupancyAddresses,$A17),IFERROR(VLOOKUP($A17&amp;"" ""&amp;$B17, FILTER(ARRAYFORMULA({OccupancyAddresses&amp;"" ""&amp; OccupancyUnits,'Tenant Occupancy'!ZZ$5:ZZ23}),INDEX(ARRAYFORMULA({OccupancyAdd"&amp;"resses&amp;"" ""&amp; OccupancyUnits,'Tenant Occupancy'!ZZ$5:ZZ23}),0,2)&lt;&gt;""""),2,FALSE),IF(ZY14=TODAY(),""Today"",)))))"),"")</f>
        <v/>
      </c>
      <c r="ZZ17" s="3" t="str">
        <f>IFERROR(__xludf.DUMMYFUNCTION("IF(ISBLANK($A17),, IF((ARRAYFORMULA(SUM(COUNTIFS(OccupancyAddresses,$A17,OccupancyUnits, $B17, 'Tenant Occupancy'!AAA$5:AAA23,{""&gt;0"",""Occupied"",""Late""}))))&gt;1,""Multiple Bookings"", IF(SUMIFS( 'Tenant Occupancy'!AAA$5:AAA23,OccupancyUnits,$B17,Occupan"&amp;"cyAddresses,$A17)&gt;0,SUMIFS('Tenant Occupancy'!AAA$5:AAA23,OccupancyUnits,$B17,OccupancyAddresses,$A17),IFERROR(VLOOKUP($A17&amp;"" ""&amp;$B17, FILTER(ARRAYFORMULA({OccupancyAddresses&amp;"" ""&amp; OccupancyUnits,'Tenant Occupancy'!AAA$5:AAA23}),INDEX(ARRAYFORMULA({Occu"&amp;"pancyAddresses&amp;"" ""&amp; OccupancyUnits,'Tenant Occupancy'!AAA$5:AAA23}),0,2)&lt;&gt;""""),2,FALSE),IF(ZZ14=TODAY(),""Today"",)))))"),"")</f>
        <v/>
      </c>
      <c r="AAA17" s="3" t="str">
        <f>IFERROR(__xludf.DUMMYFUNCTION("IF(ISBLANK($A17),, IF((ARRAYFORMULA(SUM(COUNTIFS(OccupancyAddresses,$A17,OccupancyUnits, $B17, 'Tenant Occupancy'!AAB$5:AAB23,{""&gt;0"",""Occupied"",""Late""}))))&gt;1,""Multiple Bookings"", IF(SUMIFS( 'Tenant Occupancy'!AAB$5:AAB23,OccupancyUnits,$B17,Occupan"&amp;"cyAddresses,$A17)&gt;0,SUMIFS('Tenant Occupancy'!AAB$5:AAB23,OccupancyUnits,$B17,OccupancyAddresses,$A17),IFERROR(VLOOKUP($A17&amp;"" ""&amp;$B17, FILTER(ARRAYFORMULA({OccupancyAddresses&amp;"" ""&amp; OccupancyUnits,'Tenant Occupancy'!AAB$5:AAB23}),INDEX(ARRAYFORMULA({Occu"&amp;"pancyAddresses&amp;"" ""&amp; OccupancyUnits,'Tenant Occupancy'!AAB$5:AAB23}),0,2)&lt;&gt;""""),2,FALSE),IF(AAA14=TODAY(),""Today"",)))))"),"")</f>
        <v/>
      </c>
      <c r="AAB17" s="3" t="str">
        <f>IFERROR(__xludf.DUMMYFUNCTION("IF(ISBLANK($A17),, IF((ARRAYFORMULA(SUM(COUNTIFS(OccupancyAddresses,$A17,OccupancyUnits, $B17, 'Tenant Occupancy'!AAC$5:AAC23,{""&gt;0"",""Occupied"",""Late""}))))&gt;1,""Multiple Bookings"", IF(SUMIFS( 'Tenant Occupancy'!AAC$5:AAC23,OccupancyUnits,$B17,Occupan"&amp;"cyAddresses,$A17)&gt;0,SUMIFS('Tenant Occupancy'!AAC$5:AAC23,OccupancyUnits,$B17,OccupancyAddresses,$A17),IFERROR(VLOOKUP($A17&amp;"" ""&amp;$B17, FILTER(ARRAYFORMULA({OccupancyAddresses&amp;"" ""&amp; OccupancyUnits,'Tenant Occupancy'!AAC$5:AAC23}),INDEX(ARRAYFORMULA({Occu"&amp;"pancyAddresses&amp;"" ""&amp; OccupancyUnits,'Tenant Occupancy'!AAC$5:AAC23}),0,2)&lt;&gt;""""),2,FALSE),IF(AAB14=TODAY(),""Today"",)))))"),"")</f>
        <v/>
      </c>
      <c r="AAC17" s="3" t="str">
        <f>IFERROR(__xludf.DUMMYFUNCTION("IF(ISBLANK($A17),, IF((ARRAYFORMULA(SUM(COUNTIFS(OccupancyAddresses,$A17,OccupancyUnits, $B17, 'Tenant Occupancy'!AAD$5:AAD23,{""&gt;0"",""Occupied"",""Late""}))))&gt;1,""Multiple Bookings"", IF(SUMIFS( 'Tenant Occupancy'!AAD$5:AAD23,OccupancyUnits,$B17,Occupan"&amp;"cyAddresses,$A17)&gt;0,SUMIFS('Tenant Occupancy'!AAD$5:AAD23,OccupancyUnits,$B17,OccupancyAddresses,$A17),IFERROR(VLOOKUP($A17&amp;"" ""&amp;$B17, FILTER(ARRAYFORMULA({OccupancyAddresses&amp;"" ""&amp; OccupancyUnits,'Tenant Occupancy'!AAD$5:AAD23}),INDEX(ARRAYFORMULA({Occu"&amp;"pancyAddresses&amp;"" ""&amp; OccupancyUnits,'Tenant Occupancy'!AAD$5:AAD23}),0,2)&lt;&gt;""""),2,FALSE),IF(AAC14=TODAY(),""Today"",)))))"),"")</f>
        <v/>
      </c>
      <c r="AAD17" s="3" t="str">
        <f>IFERROR(__xludf.DUMMYFUNCTION("IF(ISBLANK($A17),, IF((ARRAYFORMULA(SUM(COUNTIFS(OccupancyAddresses,$A17,OccupancyUnits, $B17, 'Tenant Occupancy'!AAE$5:AAE23,{""&gt;0"",""Occupied"",""Late""}))))&gt;1,""Multiple Bookings"", IF(SUMIFS( 'Tenant Occupancy'!AAE$5:AAE23,OccupancyUnits,$B17,Occupan"&amp;"cyAddresses,$A17)&gt;0,SUMIFS('Tenant Occupancy'!AAE$5:AAE23,OccupancyUnits,$B17,OccupancyAddresses,$A17),IFERROR(VLOOKUP($A17&amp;"" ""&amp;$B17, FILTER(ARRAYFORMULA({OccupancyAddresses&amp;"" ""&amp; OccupancyUnits,'Tenant Occupancy'!AAE$5:AAE23}),INDEX(ARRAYFORMULA({Occu"&amp;"pancyAddresses&amp;"" ""&amp; OccupancyUnits,'Tenant Occupancy'!AAE$5:AAE23}),0,2)&lt;&gt;""""),2,FALSE),IF(AAD14=TODAY(),""Today"",)))))"),"")</f>
        <v/>
      </c>
      <c r="AAE17" s="3" t="str">
        <f>IFERROR(__xludf.DUMMYFUNCTION("IF(ISBLANK($A17),, IF((ARRAYFORMULA(SUM(COUNTIFS(OccupancyAddresses,$A17,OccupancyUnits, $B17, 'Tenant Occupancy'!AAF$5:AAF23,{""&gt;0"",""Occupied"",""Late""}))))&gt;1,""Multiple Bookings"", IF(SUMIFS( 'Tenant Occupancy'!AAF$5:AAF23,OccupancyUnits,$B17,Occupan"&amp;"cyAddresses,$A17)&gt;0,SUMIFS('Tenant Occupancy'!AAF$5:AAF23,OccupancyUnits,$B17,OccupancyAddresses,$A17),IFERROR(VLOOKUP($A17&amp;"" ""&amp;$B17, FILTER(ARRAYFORMULA({OccupancyAddresses&amp;"" ""&amp; OccupancyUnits,'Tenant Occupancy'!AAF$5:AAF23}),INDEX(ARRAYFORMULA({Occu"&amp;"pancyAddresses&amp;"" ""&amp; OccupancyUnits,'Tenant Occupancy'!AAF$5:AAF23}),0,2)&lt;&gt;""""),2,FALSE),IF(AAE14=TODAY(),""Today"",)))))"),"")</f>
        <v/>
      </c>
      <c r="AAF17" s="3" t="str">
        <f>IFERROR(__xludf.DUMMYFUNCTION("IF(ISBLANK($A17),, IF((ARRAYFORMULA(SUM(COUNTIFS(OccupancyAddresses,$A17,OccupancyUnits, $B17, 'Tenant Occupancy'!AAG$5:AAG23,{""&gt;0"",""Occupied"",""Late""}))))&gt;1,""Multiple Bookings"", IF(SUMIFS( 'Tenant Occupancy'!AAG$5:AAG23,OccupancyUnits,$B17,Occupan"&amp;"cyAddresses,$A17)&gt;0,SUMIFS('Tenant Occupancy'!AAG$5:AAG23,OccupancyUnits,$B17,OccupancyAddresses,$A17),IFERROR(VLOOKUP($A17&amp;"" ""&amp;$B17, FILTER(ARRAYFORMULA({OccupancyAddresses&amp;"" ""&amp; OccupancyUnits,'Tenant Occupancy'!AAG$5:AAG23}),INDEX(ARRAYFORMULA({Occu"&amp;"pancyAddresses&amp;"" ""&amp; OccupancyUnits,'Tenant Occupancy'!AAG$5:AAG23}),0,2)&lt;&gt;""""),2,FALSE),IF(AAF14=TODAY(),""Today"",)))))"),"")</f>
        <v/>
      </c>
      <c r="AAG17" s="3" t="str">
        <f>IFERROR(__xludf.DUMMYFUNCTION("IF(ISBLANK($A17),, IF((ARRAYFORMULA(SUM(COUNTIFS(OccupancyAddresses,$A17,OccupancyUnits, $B17, 'Tenant Occupancy'!AAH$5:AAH23,{""&gt;0"",""Occupied"",""Late""}))))&gt;1,""Multiple Bookings"", IF(SUMIFS( 'Tenant Occupancy'!AAH$5:AAH23,OccupancyUnits,$B17,Occupan"&amp;"cyAddresses,$A17)&gt;0,SUMIFS('Tenant Occupancy'!AAH$5:AAH23,OccupancyUnits,$B17,OccupancyAddresses,$A17),IFERROR(VLOOKUP($A17&amp;"" ""&amp;$B17, FILTER(ARRAYFORMULA({OccupancyAddresses&amp;"" ""&amp; OccupancyUnits,'Tenant Occupancy'!AAH$5:AAH23}),INDEX(ARRAYFORMULA({Occu"&amp;"pancyAddresses&amp;"" ""&amp; OccupancyUnits,'Tenant Occupancy'!AAH$5:AAH23}),0,2)&lt;&gt;""""),2,FALSE),IF(AAG14=TODAY(),""Today"",)))))"),"")</f>
        <v/>
      </c>
      <c r="AAH17" s="3" t="str">
        <f>IFERROR(__xludf.DUMMYFUNCTION("IF(ISBLANK($A17),, IF((ARRAYFORMULA(SUM(COUNTIFS(OccupancyAddresses,$A17,OccupancyUnits, $B17, 'Tenant Occupancy'!AAI$5:AAI23,{""&gt;0"",""Occupied"",""Late""}))))&gt;1,""Multiple Bookings"", IF(SUMIFS( 'Tenant Occupancy'!AAI$5:AAI23,OccupancyUnits,$B17,Occupan"&amp;"cyAddresses,$A17)&gt;0,SUMIFS('Tenant Occupancy'!AAI$5:AAI23,OccupancyUnits,$B17,OccupancyAddresses,$A17),IFERROR(VLOOKUP($A17&amp;"" ""&amp;$B17, FILTER(ARRAYFORMULA({OccupancyAddresses&amp;"" ""&amp; OccupancyUnits,'Tenant Occupancy'!AAI$5:AAI23}),INDEX(ARRAYFORMULA({Occu"&amp;"pancyAddresses&amp;"" ""&amp; OccupancyUnits,'Tenant Occupancy'!AAI$5:AAI23}),0,2)&lt;&gt;""""),2,FALSE),IF(AAH14=TODAY(),""Today"",)))))"),"")</f>
        <v/>
      </c>
      <c r="AAI17" s="3" t="str">
        <f>IFERROR(__xludf.DUMMYFUNCTION("IF(ISBLANK($A17),, IF((ARRAYFORMULA(SUM(COUNTIFS(OccupancyAddresses,$A17,OccupancyUnits, $B17, 'Tenant Occupancy'!AAJ$5:AAJ23,{""&gt;0"",""Occupied"",""Late""}))))&gt;1,""Multiple Bookings"", IF(SUMIFS( 'Tenant Occupancy'!AAJ$5:AAJ23,OccupancyUnits,$B17,Occupan"&amp;"cyAddresses,$A17)&gt;0,SUMIFS('Tenant Occupancy'!AAJ$5:AAJ23,OccupancyUnits,$B17,OccupancyAddresses,$A17),IFERROR(VLOOKUP($A17&amp;"" ""&amp;$B17, FILTER(ARRAYFORMULA({OccupancyAddresses&amp;"" ""&amp; OccupancyUnits,'Tenant Occupancy'!AAJ$5:AAJ23}),INDEX(ARRAYFORMULA({Occu"&amp;"pancyAddresses&amp;"" ""&amp; OccupancyUnits,'Tenant Occupancy'!AAJ$5:AAJ23}),0,2)&lt;&gt;""""),2,FALSE),IF(AAI14=TODAY(),""Today"",)))))"),"")</f>
        <v/>
      </c>
      <c r="AAJ17" s="3" t="str">
        <f>IFERROR(__xludf.DUMMYFUNCTION("IF(ISBLANK($A17),, IF((ARRAYFORMULA(SUM(COUNTIFS(OccupancyAddresses,$A17,OccupancyUnits, $B17, 'Tenant Occupancy'!AAK$5:AAK23,{""&gt;0"",""Occupied"",""Late""}))))&gt;1,""Multiple Bookings"", IF(SUMIFS( 'Tenant Occupancy'!AAK$5:AAK23,OccupancyUnits,$B17,Occupan"&amp;"cyAddresses,$A17)&gt;0,SUMIFS('Tenant Occupancy'!AAK$5:AAK23,OccupancyUnits,$B17,OccupancyAddresses,$A17),IFERROR(VLOOKUP($A17&amp;"" ""&amp;$B17, FILTER(ARRAYFORMULA({OccupancyAddresses&amp;"" ""&amp; OccupancyUnits,'Tenant Occupancy'!AAK$5:AAK23}),INDEX(ARRAYFORMULA({Occu"&amp;"pancyAddresses&amp;"" ""&amp; OccupancyUnits,'Tenant Occupancy'!AAK$5:AAK23}),0,2)&lt;&gt;""""),2,FALSE),IF(AAJ14=TODAY(),""Today"",)))))"),"")</f>
        <v/>
      </c>
      <c r="AAK17" s="3" t="str">
        <f>IFERROR(__xludf.DUMMYFUNCTION("IF(ISBLANK($A17),, IF((ARRAYFORMULA(SUM(COUNTIFS(OccupancyAddresses,$A17,OccupancyUnits, $B17, 'Tenant Occupancy'!AAL$5:AAL23,{""&gt;0"",""Occupied"",""Late""}))))&gt;1,""Multiple Bookings"", IF(SUMIFS( 'Tenant Occupancy'!AAL$5:AAL23,OccupancyUnits,$B17,Occupan"&amp;"cyAddresses,$A17)&gt;0,SUMIFS('Tenant Occupancy'!AAL$5:AAL23,OccupancyUnits,$B17,OccupancyAddresses,$A17),IFERROR(VLOOKUP($A17&amp;"" ""&amp;$B17, FILTER(ARRAYFORMULA({OccupancyAddresses&amp;"" ""&amp; OccupancyUnits,'Tenant Occupancy'!AAL$5:AAL23}),INDEX(ARRAYFORMULA({Occu"&amp;"pancyAddresses&amp;"" ""&amp; OccupancyUnits,'Tenant Occupancy'!AAL$5:AAL23}),0,2)&lt;&gt;""""),2,FALSE),IF(AAK14=TODAY(),""Today"",)))))"),"")</f>
        <v/>
      </c>
      <c r="AAL17" s="3" t="str">
        <f>IFERROR(__xludf.DUMMYFUNCTION("IF(ISBLANK($A17),, IF((ARRAYFORMULA(SUM(COUNTIFS(OccupancyAddresses,$A17,OccupancyUnits, $B17, 'Tenant Occupancy'!AAM$5:AAM23,{""&gt;0"",""Occupied"",""Late""}))))&gt;1,""Multiple Bookings"", IF(SUMIFS( 'Tenant Occupancy'!AAM$5:AAM23,OccupancyUnits,$B17,Occupan"&amp;"cyAddresses,$A17)&gt;0,SUMIFS('Tenant Occupancy'!AAM$5:AAM23,OccupancyUnits,$B17,OccupancyAddresses,$A17),IFERROR(VLOOKUP($A17&amp;"" ""&amp;$B17, FILTER(ARRAYFORMULA({OccupancyAddresses&amp;"" ""&amp; OccupancyUnits,'Tenant Occupancy'!AAM$5:AAM23}),INDEX(ARRAYFORMULA({Occu"&amp;"pancyAddresses&amp;"" ""&amp; OccupancyUnits,'Tenant Occupancy'!AAM$5:AAM23}),0,2)&lt;&gt;""""),2,FALSE),IF(AAL14=TODAY(),""Today"",)))))"),"")</f>
        <v/>
      </c>
      <c r="AAM17" s="3" t="str">
        <f>IFERROR(__xludf.DUMMYFUNCTION("IF(ISBLANK($A17),, IF((ARRAYFORMULA(SUM(COUNTIFS(OccupancyAddresses,$A17,OccupancyUnits, $B17, 'Tenant Occupancy'!AAN$5:AAN23,{""&gt;0"",""Occupied"",""Late""}))))&gt;1,""Multiple Bookings"", IF(SUMIFS( 'Tenant Occupancy'!AAN$5:AAN23,OccupancyUnits,$B17,Occupan"&amp;"cyAddresses,$A17)&gt;0,SUMIFS('Tenant Occupancy'!AAN$5:AAN23,OccupancyUnits,$B17,OccupancyAddresses,$A17),IFERROR(VLOOKUP($A17&amp;"" ""&amp;$B17, FILTER(ARRAYFORMULA({OccupancyAddresses&amp;"" ""&amp; OccupancyUnits,'Tenant Occupancy'!AAN$5:AAN23}),INDEX(ARRAYFORMULA({Occu"&amp;"pancyAddresses&amp;"" ""&amp; OccupancyUnits,'Tenant Occupancy'!AAN$5:AAN23}),0,2)&lt;&gt;""""),2,FALSE),IF(AAM14=TODAY(),""Today"",)))))"),"")</f>
        <v/>
      </c>
      <c r="AAN17" s="3" t="str">
        <f>IFERROR(__xludf.DUMMYFUNCTION("IF(ISBLANK($A17),, IF((ARRAYFORMULA(SUM(COUNTIFS(OccupancyAddresses,$A17,OccupancyUnits, $B17, 'Tenant Occupancy'!AAO$5:AAO23,{""&gt;0"",""Occupied"",""Late""}))))&gt;1,""Multiple Bookings"", IF(SUMIFS( 'Tenant Occupancy'!AAO$5:AAO23,OccupancyUnits,$B17,Occupan"&amp;"cyAddresses,$A17)&gt;0,SUMIFS('Tenant Occupancy'!AAO$5:AAO23,OccupancyUnits,$B17,OccupancyAddresses,$A17),IFERROR(VLOOKUP($A17&amp;"" ""&amp;$B17, FILTER(ARRAYFORMULA({OccupancyAddresses&amp;"" ""&amp; OccupancyUnits,'Tenant Occupancy'!AAO$5:AAO23}),INDEX(ARRAYFORMULA({Occu"&amp;"pancyAddresses&amp;"" ""&amp; OccupancyUnits,'Tenant Occupancy'!AAO$5:AAO23}),0,2)&lt;&gt;""""),2,FALSE),IF(AAN14=TODAY(),""Today"",)))))"),"")</f>
        <v/>
      </c>
      <c r="AAO17" s="3" t="str">
        <f>IFERROR(__xludf.DUMMYFUNCTION("IF(ISBLANK($A17),, IF((ARRAYFORMULA(SUM(COUNTIFS(OccupancyAddresses,$A17,OccupancyUnits, $B17, 'Tenant Occupancy'!AAP$5:AAP23,{""&gt;0"",""Occupied"",""Late""}))))&gt;1,""Multiple Bookings"", IF(SUMIFS( 'Tenant Occupancy'!AAP$5:AAP23,OccupancyUnits,$B17,Occupan"&amp;"cyAddresses,$A17)&gt;0,SUMIFS('Tenant Occupancy'!AAP$5:AAP23,OccupancyUnits,$B17,OccupancyAddresses,$A17),IFERROR(VLOOKUP($A17&amp;"" ""&amp;$B17, FILTER(ARRAYFORMULA({OccupancyAddresses&amp;"" ""&amp; OccupancyUnits,'Tenant Occupancy'!AAP$5:AAP23}),INDEX(ARRAYFORMULA({Occu"&amp;"pancyAddresses&amp;"" ""&amp; OccupancyUnits,'Tenant Occupancy'!AAP$5:AAP23}),0,2)&lt;&gt;""""),2,FALSE),IF(AAO14=TODAY(),""Today"",)))))"),"")</f>
        <v/>
      </c>
      <c r="AAP17" s="3" t="str">
        <f>IFERROR(__xludf.DUMMYFUNCTION("IF(ISBLANK($A17),, IF((ARRAYFORMULA(SUM(COUNTIFS(OccupancyAddresses,$A17,OccupancyUnits, $B17, 'Tenant Occupancy'!AAQ$5:AAQ23,{""&gt;0"",""Occupied"",""Late""}))))&gt;1,""Multiple Bookings"", IF(SUMIFS( 'Tenant Occupancy'!AAQ$5:AAQ23,OccupancyUnits,$B17,Occupan"&amp;"cyAddresses,$A17)&gt;0,SUMIFS('Tenant Occupancy'!AAQ$5:AAQ23,OccupancyUnits,$B17,OccupancyAddresses,$A17),IFERROR(VLOOKUP($A17&amp;"" ""&amp;$B17, FILTER(ARRAYFORMULA({OccupancyAddresses&amp;"" ""&amp; OccupancyUnits,'Tenant Occupancy'!AAQ$5:AAQ23}),INDEX(ARRAYFORMULA({Occu"&amp;"pancyAddresses&amp;"" ""&amp; OccupancyUnits,'Tenant Occupancy'!AAQ$5:AAQ23}),0,2)&lt;&gt;""""),2,FALSE),IF(AAP14=TODAY(),""Today"",)))))"),"")</f>
        <v/>
      </c>
      <c r="AAQ17" s="3" t="str">
        <f>IFERROR(__xludf.DUMMYFUNCTION("IF(ISBLANK($A17),, IF((ARRAYFORMULA(SUM(COUNTIFS(OccupancyAddresses,$A17,OccupancyUnits, $B17, 'Tenant Occupancy'!AAR$5:AAR23,{""&gt;0"",""Occupied"",""Late""}))))&gt;1,""Multiple Bookings"", IF(SUMIFS( 'Tenant Occupancy'!AAR$5:AAR23,OccupancyUnits,$B17,Occupan"&amp;"cyAddresses,$A17)&gt;0,SUMIFS('Tenant Occupancy'!AAR$5:AAR23,OccupancyUnits,$B17,OccupancyAddresses,$A17),IFERROR(VLOOKUP($A17&amp;"" ""&amp;$B17, FILTER(ARRAYFORMULA({OccupancyAddresses&amp;"" ""&amp; OccupancyUnits,'Tenant Occupancy'!AAR$5:AAR23}),INDEX(ARRAYFORMULA({Occu"&amp;"pancyAddresses&amp;"" ""&amp; OccupancyUnits,'Tenant Occupancy'!AAR$5:AAR23}),0,2)&lt;&gt;""""),2,FALSE),IF(AAQ14=TODAY(),""Today"",)))))"),"")</f>
        <v/>
      </c>
      <c r="AAR17" s="3" t="str">
        <f>IFERROR(__xludf.DUMMYFUNCTION("IF(ISBLANK($A17),, IF((ARRAYFORMULA(SUM(COUNTIFS(OccupancyAddresses,$A17,OccupancyUnits, $B17, 'Tenant Occupancy'!AAS$5:AAS23,{""&gt;0"",""Occupied"",""Late""}))))&gt;1,""Multiple Bookings"", IF(SUMIFS( 'Tenant Occupancy'!AAS$5:AAS23,OccupancyUnits,$B17,Occupan"&amp;"cyAddresses,$A17)&gt;0,SUMIFS('Tenant Occupancy'!AAS$5:AAS23,OccupancyUnits,$B17,OccupancyAddresses,$A17),IFERROR(VLOOKUP($A17&amp;"" ""&amp;$B17, FILTER(ARRAYFORMULA({OccupancyAddresses&amp;"" ""&amp; OccupancyUnits,'Tenant Occupancy'!AAS$5:AAS23}),INDEX(ARRAYFORMULA({Occu"&amp;"pancyAddresses&amp;"" ""&amp; OccupancyUnits,'Tenant Occupancy'!AAS$5:AAS23}),0,2)&lt;&gt;""""),2,FALSE),IF(AAR14=TODAY(),""Today"",)))))"),"")</f>
        <v/>
      </c>
      <c r="AAS17" s="3" t="str">
        <f>IFERROR(__xludf.DUMMYFUNCTION("IF(ISBLANK($A17),, IF((ARRAYFORMULA(SUM(COUNTIFS(OccupancyAddresses,$A17,OccupancyUnits, $B17, 'Tenant Occupancy'!AAT$5:AAT23,{""&gt;0"",""Occupied"",""Late""}))))&gt;1,""Multiple Bookings"", IF(SUMIFS( 'Tenant Occupancy'!AAT$5:AAT23,OccupancyUnits,$B17,Occupan"&amp;"cyAddresses,$A17)&gt;0,SUMIFS('Tenant Occupancy'!AAT$5:AAT23,OccupancyUnits,$B17,OccupancyAddresses,$A17),IFERROR(VLOOKUP($A17&amp;"" ""&amp;$B17, FILTER(ARRAYFORMULA({OccupancyAddresses&amp;"" ""&amp; OccupancyUnits,'Tenant Occupancy'!AAT$5:AAT23}),INDEX(ARRAYFORMULA({Occu"&amp;"pancyAddresses&amp;"" ""&amp; OccupancyUnits,'Tenant Occupancy'!AAT$5:AAT23}),0,2)&lt;&gt;""""),2,FALSE),IF(AAS14=TODAY(),""Today"",)))))"),"")</f>
        <v/>
      </c>
      <c r="AAT17" s="3" t="str">
        <f>IFERROR(__xludf.DUMMYFUNCTION("IF(ISBLANK($A17),, IF((ARRAYFORMULA(SUM(COUNTIFS(OccupancyAddresses,$A17,OccupancyUnits, $B17, 'Tenant Occupancy'!AAU$5:AAU23,{""&gt;0"",""Occupied"",""Late""}))))&gt;1,""Multiple Bookings"", IF(SUMIFS( 'Tenant Occupancy'!AAU$5:AAU23,OccupancyUnits,$B17,Occupan"&amp;"cyAddresses,$A17)&gt;0,SUMIFS('Tenant Occupancy'!AAU$5:AAU23,OccupancyUnits,$B17,OccupancyAddresses,$A17),IFERROR(VLOOKUP($A17&amp;"" ""&amp;$B17, FILTER(ARRAYFORMULA({OccupancyAddresses&amp;"" ""&amp; OccupancyUnits,'Tenant Occupancy'!AAU$5:AAU23}),INDEX(ARRAYFORMULA({Occu"&amp;"pancyAddresses&amp;"" ""&amp; OccupancyUnits,'Tenant Occupancy'!AAU$5:AAU23}),0,2)&lt;&gt;""""),2,FALSE),IF(AAT14=TODAY(),""Today"",)))))"),"")</f>
        <v/>
      </c>
      <c r="AAU17" s="3" t="str">
        <f>IFERROR(__xludf.DUMMYFUNCTION("IF(ISBLANK($A17),, IF((ARRAYFORMULA(SUM(COUNTIFS(OccupancyAddresses,$A17,OccupancyUnits, $B17, 'Tenant Occupancy'!AAV$5:AAV23,{""&gt;0"",""Occupied"",""Late""}))))&gt;1,""Multiple Bookings"", IF(SUMIFS( 'Tenant Occupancy'!AAV$5:AAV23,OccupancyUnits,$B17,Occupan"&amp;"cyAddresses,$A17)&gt;0,SUMIFS('Tenant Occupancy'!AAV$5:AAV23,OccupancyUnits,$B17,OccupancyAddresses,$A17),IFERROR(VLOOKUP($A17&amp;"" ""&amp;$B17, FILTER(ARRAYFORMULA({OccupancyAddresses&amp;"" ""&amp; OccupancyUnits,'Tenant Occupancy'!AAV$5:AAV23}),INDEX(ARRAYFORMULA({Occu"&amp;"pancyAddresses&amp;"" ""&amp; OccupancyUnits,'Tenant Occupancy'!AAV$5:AAV23}),0,2)&lt;&gt;""""),2,FALSE),IF(AAU14=TODAY(),""Today"",)))))"),"")</f>
        <v/>
      </c>
      <c r="AAV17" s="3" t="str">
        <f>IFERROR(__xludf.DUMMYFUNCTION("IF(ISBLANK($A17),, IF((ARRAYFORMULA(SUM(COUNTIFS(OccupancyAddresses,$A17,OccupancyUnits, $B17, 'Tenant Occupancy'!AAW$5:AAW23,{""&gt;0"",""Occupied"",""Late""}))))&gt;1,""Multiple Bookings"", IF(SUMIFS( 'Tenant Occupancy'!AAW$5:AAW23,OccupancyUnits,$B17,Occupan"&amp;"cyAddresses,$A17)&gt;0,SUMIFS('Tenant Occupancy'!AAW$5:AAW23,OccupancyUnits,$B17,OccupancyAddresses,$A17),IFERROR(VLOOKUP($A17&amp;"" ""&amp;$B17, FILTER(ARRAYFORMULA({OccupancyAddresses&amp;"" ""&amp; OccupancyUnits,'Tenant Occupancy'!AAW$5:AAW23}),INDEX(ARRAYFORMULA({Occu"&amp;"pancyAddresses&amp;"" ""&amp; OccupancyUnits,'Tenant Occupancy'!AAW$5:AAW23}),0,2)&lt;&gt;""""),2,FALSE),IF(AAV14=TODAY(),""Today"",)))))"),"")</f>
        <v/>
      </c>
      <c r="AAW17" s="3" t="str">
        <f>IFERROR(__xludf.DUMMYFUNCTION("IF(ISBLANK($A17),, IF((ARRAYFORMULA(SUM(COUNTIFS(OccupancyAddresses,$A17,OccupancyUnits, $B17, 'Tenant Occupancy'!AAX$5:AAX23,{""&gt;0"",""Occupied"",""Late""}))))&gt;1,""Multiple Bookings"", IF(SUMIFS( 'Tenant Occupancy'!AAX$5:AAX23,OccupancyUnits,$B17,Occupan"&amp;"cyAddresses,$A17)&gt;0,SUMIFS('Tenant Occupancy'!AAX$5:AAX23,OccupancyUnits,$B17,OccupancyAddresses,$A17),IFERROR(VLOOKUP($A17&amp;"" ""&amp;$B17, FILTER(ARRAYFORMULA({OccupancyAddresses&amp;"" ""&amp; OccupancyUnits,'Tenant Occupancy'!AAX$5:AAX23}),INDEX(ARRAYFORMULA({Occu"&amp;"pancyAddresses&amp;"" ""&amp; OccupancyUnits,'Tenant Occupancy'!AAX$5:AAX23}),0,2)&lt;&gt;""""),2,FALSE),IF(AAW14=TODAY(),""Today"",)))))"),"")</f>
        <v/>
      </c>
      <c r="AAX17" s="3" t="str">
        <f>IFERROR(__xludf.DUMMYFUNCTION("IF(ISBLANK($A17),, IF((ARRAYFORMULA(SUM(COUNTIFS(OccupancyAddresses,$A17,OccupancyUnits, $B17, 'Tenant Occupancy'!AAY$5:AAY23,{""&gt;0"",""Occupied"",""Late""}))))&gt;1,""Multiple Bookings"", IF(SUMIFS( 'Tenant Occupancy'!AAY$5:AAY23,OccupancyUnits,$B17,Occupan"&amp;"cyAddresses,$A17)&gt;0,SUMIFS('Tenant Occupancy'!AAY$5:AAY23,OccupancyUnits,$B17,OccupancyAddresses,$A17),IFERROR(VLOOKUP($A17&amp;"" ""&amp;$B17, FILTER(ARRAYFORMULA({OccupancyAddresses&amp;"" ""&amp; OccupancyUnits,'Tenant Occupancy'!AAY$5:AAY23}),INDEX(ARRAYFORMULA({Occu"&amp;"pancyAddresses&amp;"" ""&amp; OccupancyUnits,'Tenant Occupancy'!AAY$5:AAY23}),0,2)&lt;&gt;""""),2,FALSE),IF(AAX14=TODAY(),""Today"",)))))"),"")</f>
        <v/>
      </c>
      <c r="AAY17" s="3" t="str">
        <f>IFERROR(__xludf.DUMMYFUNCTION("IF(ISBLANK($A17),, IF((ARRAYFORMULA(SUM(COUNTIFS(OccupancyAddresses,$A17,OccupancyUnits, $B17, 'Tenant Occupancy'!AAZ$5:AAZ23,{""&gt;0"",""Occupied"",""Late""}))))&gt;1,""Multiple Bookings"", IF(SUMIFS( 'Tenant Occupancy'!AAZ$5:AAZ23,OccupancyUnits,$B17,Occupan"&amp;"cyAddresses,$A17)&gt;0,SUMIFS('Tenant Occupancy'!AAZ$5:AAZ23,OccupancyUnits,$B17,OccupancyAddresses,$A17),IFERROR(VLOOKUP($A17&amp;"" ""&amp;$B17, FILTER(ARRAYFORMULA({OccupancyAddresses&amp;"" ""&amp; OccupancyUnits,'Tenant Occupancy'!AAZ$5:AAZ23}),INDEX(ARRAYFORMULA({Occu"&amp;"pancyAddresses&amp;"" ""&amp; OccupancyUnits,'Tenant Occupancy'!AAZ$5:AAZ23}),0,2)&lt;&gt;""""),2,FALSE),IF(AAY14=TODAY(),""Today"",)))))"),"")</f>
        <v/>
      </c>
      <c r="AAZ17" s="3" t="str">
        <f>IFERROR(__xludf.DUMMYFUNCTION("IF(ISBLANK($A17),, IF((ARRAYFORMULA(SUM(COUNTIFS(OccupancyAddresses,$A17,OccupancyUnits, $B17, 'Tenant Occupancy'!ABA$5:ABA23,{""&gt;0"",""Occupied"",""Late""}))))&gt;1,""Multiple Bookings"", IF(SUMIFS( 'Tenant Occupancy'!ABA$5:ABA23,OccupancyUnits,$B17,Occupan"&amp;"cyAddresses,$A17)&gt;0,SUMIFS('Tenant Occupancy'!ABA$5:ABA23,OccupancyUnits,$B17,OccupancyAddresses,$A17),IFERROR(VLOOKUP($A17&amp;"" ""&amp;$B17, FILTER(ARRAYFORMULA({OccupancyAddresses&amp;"" ""&amp; OccupancyUnits,'Tenant Occupancy'!ABA$5:ABA23}),INDEX(ARRAYFORMULA({Occu"&amp;"pancyAddresses&amp;"" ""&amp; OccupancyUnits,'Tenant Occupancy'!ABA$5:ABA23}),0,2)&lt;&gt;""""),2,FALSE),IF(AAZ14=TODAY(),""Today"",)))))"),"")</f>
        <v/>
      </c>
      <c r="ABA17" s="3" t="str">
        <f>IFERROR(__xludf.DUMMYFUNCTION("IF(ISBLANK($A17),, IF((ARRAYFORMULA(SUM(COUNTIFS(OccupancyAddresses,$A17,OccupancyUnits, $B17, 'Tenant Occupancy'!ABB$5:ABB23,{""&gt;0"",""Occupied"",""Late""}))))&gt;1,""Multiple Bookings"", IF(SUMIFS( 'Tenant Occupancy'!ABB$5:ABB23,OccupancyUnits,$B17,Occupan"&amp;"cyAddresses,$A17)&gt;0,SUMIFS('Tenant Occupancy'!ABB$5:ABB23,OccupancyUnits,$B17,OccupancyAddresses,$A17),IFERROR(VLOOKUP($A17&amp;"" ""&amp;$B17, FILTER(ARRAYFORMULA({OccupancyAddresses&amp;"" ""&amp; OccupancyUnits,'Tenant Occupancy'!ABB$5:ABB23}),INDEX(ARRAYFORMULA({Occu"&amp;"pancyAddresses&amp;"" ""&amp; OccupancyUnits,'Tenant Occupancy'!ABB$5:ABB23}),0,2)&lt;&gt;""""),2,FALSE),IF(ABA14=TODAY(),""Today"",)))))"),"")</f>
        <v/>
      </c>
      <c r="ABB17" s="3" t="str">
        <f>IFERROR(__xludf.DUMMYFUNCTION("IF(ISBLANK($A17),, IF((ARRAYFORMULA(SUM(COUNTIFS(OccupancyAddresses,$A17,OccupancyUnits, $B17, 'Tenant Occupancy'!ABC$5:ABC23,{""&gt;0"",""Occupied"",""Late""}))))&gt;1,""Multiple Bookings"", IF(SUMIFS( 'Tenant Occupancy'!ABC$5:ABC23,OccupancyUnits,$B17,Occupan"&amp;"cyAddresses,$A17)&gt;0,SUMIFS('Tenant Occupancy'!ABC$5:ABC23,OccupancyUnits,$B17,OccupancyAddresses,$A17),IFERROR(VLOOKUP($A17&amp;"" ""&amp;$B17, FILTER(ARRAYFORMULA({OccupancyAddresses&amp;"" ""&amp; OccupancyUnits,'Tenant Occupancy'!ABC$5:ABC23}),INDEX(ARRAYFORMULA({Occu"&amp;"pancyAddresses&amp;"" ""&amp; OccupancyUnits,'Tenant Occupancy'!ABC$5:ABC23}),0,2)&lt;&gt;""""),2,FALSE),IF(ABB14=TODAY(),""Today"",)))))"),"")</f>
        <v/>
      </c>
      <c r="ABC17" s="3" t="str">
        <f>IFERROR(__xludf.DUMMYFUNCTION("IF(ISBLANK($A17),, IF((ARRAYFORMULA(SUM(COUNTIFS(OccupancyAddresses,$A17,OccupancyUnits, $B17, 'Tenant Occupancy'!ABD$5:ABD23,{""&gt;0"",""Occupied"",""Late""}))))&gt;1,""Multiple Bookings"", IF(SUMIFS( 'Tenant Occupancy'!ABD$5:ABD23,OccupancyUnits,$B17,Occupan"&amp;"cyAddresses,$A17)&gt;0,SUMIFS('Tenant Occupancy'!ABD$5:ABD23,OccupancyUnits,$B17,OccupancyAddresses,$A17),IFERROR(VLOOKUP($A17&amp;"" ""&amp;$B17, FILTER(ARRAYFORMULA({OccupancyAddresses&amp;"" ""&amp; OccupancyUnits,'Tenant Occupancy'!ABD$5:ABD23}),INDEX(ARRAYFORMULA({Occu"&amp;"pancyAddresses&amp;"" ""&amp; OccupancyUnits,'Tenant Occupancy'!ABD$5:ABD23}),0,2)&lt;&gt;""""),2,FALSE),IF(ABC14=TODAY(),""Today"",)))))"),"")</f>
        <v/>
      </c>
      <c r="ABD17" s="3" t="str">
        <f>IFERROR(__xludf.DUMMYFUNCTION("IF(ISBLANK($A17),, IF((ARRAYFORMULA(SUM(COUNTIFS(OccupancyAddresses,$A17,OccupancyUnits, $B17, 'Tenant Occupancy'!ABE$5:ABE23,{""&gt;0"",""Occupied"",""Late""}))))&gt;1,""Multiple Bookings"", IF(SUMIFS( 'Tenant Occupancy'!ABE$5:ABE23,OccupancyUnits,$B17,Occupan"&amp;"cyAddresses,$A17)&gt;0,SUMIFS('Tenant Occupancy'!ABE$5:ABE23,OccupancyUnits,$B17,OccupancyAddresses,$A17),IFERROR(VLOOKUP($A17&amp;"" ""&amp;$B17, FILTER(ARRAYFORMULA({OccupancyAddresses&amp;"" ""&amp; OccupancyUnits,'Tenant Occupancy'!ABE$5:ABE23}),INDEX(ARRAYFORMULA({Occu"&amp;"pancyAddresses&amp;"" ""&amp; OccupancyUnits,'Tenant Occupancy'!ABE$5:ABE23}),0,2)&lt;&gt;""""),2,FALSE),IF(ABD14=TODAY(),""Today"",)))))"),"")</f>
        <v/>
      </c>
      <c r="ABE17" s="3" t="str">
        <f>IFERROR(__xludf.DUMMYFUNCTION("IF(ISBLANK($A17),, IF((ARRAYFORMULA(SUM(COUNTIFS(OccupancyAddresses,$A17,OccupancyUnits, $B17, 'Tenant Occupancy'!ABF$5:ABF23,{""&gt;0"",""Occupied"",""Late""}))))&gt;1,""Multiple Bookings"", IF(SUMIFS( 'Tenant Occupancy'!ABF$5:ABF23,OccupancyUnits,$B17,Occupan"&amp;"cyAddresses,$A17)&gt;0,SUMIFS('Tenant Occupancy'!ABF$5:ABF23,OccupancyUnits,$B17,OccupancyAddresses,$A17),IFERROR(VLOOKUP($A17&amp;"" ""&amp;$B17, FILTER(ARRAYFORMULA({OccupancyAddresses&amp;"" ""&amp; OccupancyUnits,'Tenant Occupancy'!ABF$5:ABF23}),INDEX(ARRAYFORMULA({Occu"&amp;"pancyAddresses&amp;"" ""&amp; OccupancyUnits,'Tenant Occupancy'!ABF$5:ABF23}),0,2)&lt;&gt;""""),2,FALSE),IF(ABE14=TODAY(),""Today"",)))))"),"")</f>
        <v/>
      </c>
      <c r="ABF17" s="3" t="str">
        <f>IFERROR(__xludf.DUMMYFUNCTION("IF(ISBLANK($A17),, IF((ARRAYFORMULA(SUM(COUNTIFS(OccupancyAddresses,$A17,OccupancyUnits, $B17, 'Tenant Occupancy'!ABG$5:ABG23,{""&gt;0"",""Occupied"",""Late""}))))&gt;1,""Multiple Bookings"", IF(SUMIFS( 'Tenant Occupancy'!ABG$5:ABG23,OccupancyUnits,$B17,Occupan"&amp;"cyAddresses,$A17)&gt;0,SUMIFS('Tenant Occupancy'!ABG$5:ABG23,OccupancyUnits,$B17,OccupancyAddresses,$A17),IFERROR(VLOOKUP($A17&amp;"" ""&amp;$B17, FILTER(ARRAYFORMULA({OccupancyAddresses&amp;"" ""&amp; OccupancyUnits,'Tenant Occupancy'!ABG$5:ABG23}),INDEX(ARRAYFORMULA({Occu"&amp;"pancyAddresses&amp;"" ""&amp; OccupancyUnits,'Tenant Occupancy'!ABG$5:ABG23}),0,2)&lt;&gt;""""),2,FALSE),IF(ABF14=TODAY(),""Today"",)))))"),"")</f>
        <v/>
      </c>
      <c r="ABG17" s="3"/>
      <c r="ABH17" s="3"/>
      <c r="ABI17" s="3"/>
      <c r="ABJ17" s="3"/>
      <c r="ABK17" s="3"/>
    </row>
    <row r="18" ht="39.0" customHeight="1">
      <c r="A18" s="10"/>
      <c r="B18" s="10"/>
      <c r="C18" s="11"/>
      <c r="D18" s="11"/>
      <c r="E18" s="1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18"/>
      <c r="IZ18" s="3" t="str">
        <f>IFERROR(__xludf.DUMMYFUNCTION("IF(ISBLANK($A18),, IF((ARRAYFORMULA(SUM(COUNTIFS(OccupancyAddresses,$A18,OccupancyUnits, $B18, 'Tenant Occupancy'!JA$5:JA23,{""&gt;0"",""Occupied"",""Late""}))))&gt;1,""Multiple Bookings"", IF(SUMIFS( 'Tenant Occupancy'!JA$5:JA23,OccupancyUnits,$B18,OccupancyAd"&amp;"dresses,$A18)&gt;0,SUMIFS('Tenant Occupancy'!JA$5:JA23,OccupancyUnits,$B18,OccupancyAddresses,$A18),IFERROR(VLOOKUP($A18&amp;"" ""&amp;$B18, FILTER(ARRAYFORMULA({OccupancyAddresses&amp;"" ""&amp; OccupancyUnits,'Tenant Occupancy'!JA$5:JA23}),INDEX(ARRAYFORMULA({OccupancyAdd"&amp;"resses&amp;"" ""&amp; OccupancyUnits,'Tenant Occupancy'!JA$5:JA23}),0,2)&lt;&gt;""""),2,FALSE),IF(IZ15=TODAY(),""Today"",)))))"),"")</f>
        <v/>
      </c>
      <c r="JA18" s="3" t="str">
        <f>IFERROR(__xludf.DUMMYFUNCTION("IF(ISBLANK($A18),, IF((ARRAYFORMULA(SUM(COUNTIFS(OccupancyAddresses,$A18,OccupancyUnits, $B18, 'Tenant Occupancy'!JB$5:JB23,{""&gt;0"",""Occupied"",""Late""}))))&gt;1,""Multiple Bookings"", IF(SUMIFS( 'Tenant Occupancy'!JB$5:JB23,OccupancyUnits,$B18,OccupancyAd"&amp;"dresses,$A18)&gt;0,SUMIFS('Tenant Occupancy'!JB$5:JB23,OccupancyUnits,$B18,OccupancyAddresses,$A18),IFERROR(VLOOKUP($A18&amp;"" ""&amp;$B18, FILTER(ARRAYFORMULA({OccupancyAddresses&amp;"" ""&amp; OccupancyUnits,'Tenant Occupancy'!JB$5:JB23}),INDEX(ARRAYFORMULA({OccupancyAdd"&amp;"resses&amp;"" ""&amp; OccupancyUnits,'Tenant Occupancy'!JB$5:JB23}),0,2)&lt;&gt;""""),2,FALSE),IF(JA15=TODAY(),""Today"",)))))"),"")</f>
        <v/>
      </c>
      <c r="JB18" s="3" t="str">
        <f>IFERROR(__xludf.DUMMYFUNCTION("IF(ISBLANK($A18),, IF((ARRAYFORMULA(SUM(COUNTIFS(OccupancyAddresses,$A18,OccupancyUnits, $B18, 'Tenant Occupancy'!JC$5:JC23,{""&gt;0"",""Occupied"",""Late""}))))&gt;1,""Multiple Bookings"", IF(SUMIFS( 'Tenant Occupancy'!JC$5:JC23,OccupancyUnits,$B18,OccupancyAd"&amp;"dresses,$A18)&gt;0,SUMIFS('Tenant Occupancy'!JC$5:JC23,OccupancyUnits,$B18,OccupancyAddresses,$A18),IFERROR(VLOOKUP($A18&amp;"" ""&amp;$B18, FILTER(ARRAYFORMULA({OccupancyAddresses&amp;"" ""&amp; OccupancyUnits,'Tenant Occupancy'!JC$5:JC23}),INDEX(ARRAYFORMULA({OccupancyAdd"&amp;"resses&amp;"" ""&amp; OccupancyUnits,'Tenant Occupancy'!JC$5:JC23}),0,2)&lt;&gt;""""),2,FALSE),IF(JB15=TODAY(),""Today"",)))))"),"")</f>
        <v/>
      </c>
      <c r="JC18" s="3" t="str">
        <f>IFERROR(__xludf.DUMMYFUNCTION("IF(ISBLANK($A18),, IF((ARRAYFORMULA(SUM(COUNTIFS(OccupancyAddresses,$A18,OccupancyUnits, $B18, 'Tenant Occupancy'!JD$5:JD23,{""&gt;0"",""Occupied"",""Late""}))))&gt;1,""Multiple Bookings"", IF(SUMIFS( 'Tenant Occupancy'!JD$5:JD23,OccupancyUnits,$B18,OccupancyAd"&amp;"dresses,$A18)&gt;0,SUMIFS('Tenant Occupancy'!JD$5:JD23,OccupancyUnits,$B18,OccupancyAddresses,$A18),IFERROR(VLOOKUP($A18&amp;"" ""&amp;$B18, FILTER(ARRAYFORMULA({OccupancyAddresses&amp;"" ""&amp; OccupancyUnits,'Tenant Occupancy'!JD$5:JD23}),INDEX(ARRAYFORMULA({OccupancyAdd"&amp;"resses&amp;"" ""&amp; OccupancyUnits,'Tenant Occupancy'!JD$5:JD23}),0,2)&lt;&gt;""""),2,FALSE),IF(JC15=TODAY(),""Today"",)))))"),"")</f>
        <v/>
      </c>
      <c r="JD18" s="3" t="str">
        <f>IFERROR(__xludf.DUMMYFUNCTION("IF(ISBLANK($A18),, IF((ARRAYFORMULA(SUM(COUNTIFS(OccupancyAddresses,$A18,OccupancyUnits, $B18, 'Tenant Occupancy'!JE$5:JE23,{""&gt;0"",""Occupied"",""Late""}))))&gt;1,""Multiple Bookings"", IF(SUMIFS( 'Tenant Occupancy'!JE$5:JE23,OccupancyUnits,$B18,OccupancyAd"&amp;"dresses,$A18)&gt;0,SUMIFS('Tenant Occupancy'!JE$5:JE23,OccupancyUnits,$B18,OccupancyAddresses,$A18),IFERROR(VLOOKUP($A18&amp;"" ""&amp;$B18, FILTER(ARRAYFORMULA({OccupancyAddresses&amp;"" ""&amp; OccupancyUnits,'Tenant Occupancy'!JE$5:JE23}),INDEX(ARRAYFORMULA({OccupancyAdd"&amp;"resses&amp;"" ""&amp; OccupancyUnits,'Tenant Occupancy'!JE$5:JE23}),0,2)&lt;&gt;""""),2,FALSE),IF(JD15=TODAY(),""Today"",)))))"),"")</f>
        <v/>
      </c>
      <c r="JE18" s="3" t="str">
        <f>IFERROR(__xludf.DUMMYFUNCTION("IF(ISBLANK($A18),, IF((ARRAYFORMULA(SUM(COUNTIFS(OccupancyAddresses,$A18,OccupancyUnits, $B18, 'Tenant Occupancy'!JF$5:JF23,{""&gt;0"",""Occupied"",""Late""}))))&gt;1,""Multiple Bookings"", IF(SUMIFS( 'Tenant Occupancy'!JF$5:JF23,OccupancyUnits,$B18,OccupancyAd"&amp;"dresses,$A18)&gt;0,SUMIFS('Tenant Occupancy'!JF$5:JF23,OccupancyUnits,$B18,OccupancyAddresses,$A18),IFERROR(VLOOKUP($A18&amp;"" ""&amp;$B18, FILTER(ARRAYFORMULA({OccupancyAddresses&amp;"" ""&amp; OccupancyUnits,'Tenant Occupancy'!JF$5:JF23}),INDEX(ARRAYFORMULA({OccupancyAdd"&amp;"resses&amp;"" ""&amp; OccupancyUnits,'Tenant Occupancy'!JF$5:JF23}),0,2)&lt;&gt;""""),2,FALSE),IF(JE15=TODAY(),""Today"",)))))"),"")</f>
        <v/>
      </c>
      <c r="JF18" s="3" t="str">
        <f>IFERROR(__xludf.DUMMYFUNCTION("IF(ISBLANK($A18),, IF((ARRAYFORMULA(SUM(COUNTIFS(OccupancyAddresses,$A18,OccupancyUnits, $B18, 'Tenant Occupancy'!JG$5:JG23,{""&gt;0"",""Occupied"",""Late""}))))&gt;1,""Multiple Bookings"", IF(SUMIFS( 'Tenant Occupancy'!JG$5:JG23,OccupancyUnits,$B18,OccupancyAd"&amp;"dresses,$A18)&gt;0,SUMIFS('Tenant Occupancy'!JG$5:JG23,OccupancyUnits,$B18,OccupancyAddresses,$A18),IFERROR(VLOOKUP($A18&amp;"" ""&amp;$B18, FILTER(ARRAYFORMULA({OccupancyAddresses&amp;"" ""&amp; OccupancyUnits,'Tenant Occupancy'!JG$5:JG23}),INDEX(ARRAYFORMULA({OccupancyAdd"&amp;"resses&amp;"" ""&amp; OccupancyUnits,'Tenant Occupancy'!JG$5:JG23}),0,2)&lt;&gt;""""),2,FALSE),IF(JF15=TODAY(),""Today"",)))))"),"")</f>
        <v/>
      </c>
      <c r="JG18" s="3" t="str">
        <f>IFERROR(__xludf.DUMMYFUNCTION("IF(ISBLANK($A18),, IF((ARRAYFORMULA(SUM(COUNTIFS(OccupancyAddresses,$A18,OccupancyUnits, $B18, 'Tenant Occupancy'!JH$5:JH23,{""&gt;0"",""Occupied"",""Late""}))))&gt;1,""Multiple Bookings"", IF(SUMIFS( 'Tenant Occupancy'!JH$5:JH23,OccupancyUnits,$B18,OccupancyAd"&amp;"dresses,$A18)&gt;0,SUMIFS('Tenant Occupancy'!JH$5:JH23,OccupancyUnits,$B18,OccupancyAddresses,$A18),IFERROR(VLOOKUP($A18&amp;"" ""&amp;$B18, FILTER(ARRAYFORMULA({OccupancyAddresses&amp;"" ""&amp; OccupancyUnits,'Tenant Occupancy'!JH$5:JH23}),INDEX(ARRAYFORMULA({OccupancyAdd"&amp;"resses&amp;"" ""&amp; OccupancyUnits,'Tenant Occupancy'!JH$5:JH23}),0,2)&lt;&gt;""""),2,FALSE),IF(JG15=TODAY(),""Today"",)))))"),"")</f>
        <v/>
      </c>
      <c r="JH18" s="3" t="str">
        <f>IFERROR(__xludf.DUMMYFUNCTION("IF(ISBLANK($A18),, IF((ARRAYFORMULA(SUM(COUNTIFS(OccupancyAddresses,$A18,OccupancyUnits, $B18, 'Tenant Occupancy'!JI$5:JI23,{""&gt;0"",""Occupied"",""Late""}))))&gt;1,""Multiple Bookings"", IF(SUMIFS( 'Tenant Occupancy'!JI$5:JI23,OccupancyUnits,$B18,OccupancyAd"&amp;"dresses,$A18)&gt;0,SUMIFS('Tenant Occupancy'!JI$5:JI23,OccupancyUnits,$B18,OccupancyAddresses,$A18),IFERROR(VLOOKUP($A18&amp;"" ""&amp;$B18, FILTER(ARRAYFORMULA({OccupancyAddresses&amp;"" ""&amp; OccupancyUnits,'Tenant Occupancy'!JI$5:JI23}),INDEX(ARRAYFORMULA({OccupancyAdd"&amp;"resses&amp;"" ""&amp; OccupancyUnits,'Tenant Occupancy'!JI$5:JI23}),0,2)&lt;&gt;""""),2,FALSE),IF(JH15=TODAY(),""Today"",)))))"),"")</f>
        <v/>
      </c>
      <c r="JI18" s="3" t="str">
        <f>IFERROR(__xludf.DUMMYFUNCTION("IF(ISBLANK($A18),, IF((ARRAYFORMULA(SUM(COUNTIFS(OccupancyAddresses,$A18,OccupancyUnits, $B18, 'Tenant Occupancy'!JJ$5:JJ23,{""&gt;0"",""Occupied"",""Late""}))))&gt;1,""Multiple Bookings"", IF(SUMIFS( 'Tenant Occupancy'!JJ$5:JJ23,OccupancyUnits,$B18,OccupancyAd"&amp;"dresses,$A18)&gt;0,SUMIFS('Tenant Occupancy'!JJ$5:JJ23,OccupancyUnits,$B18,OccupancyAddresses,$A18),IFERROR(VLOOKUP($A18&amp;"" ""&amp;$B18, FILTER(ARRAYFORMULA({OccupancyAddresses&amp;"" ""&amp; OccupancyUnits,'Tenant Occupancy'!JJ$5:JJ23}),INDEX(ARRAYFORMULA({OccupancyAdd"&amp;"resses&amp;"" ""&amp; OccupancyUnits,'Tenant Occupancy'!JJ$5:JJ23}),0,2)&lt;&gt;""""),2,FALSE),IF(JI15=TODAY(),""Today"",)))))"),"")</f>
        <v/>
      </c>
      <c r="JJ18" s="3" t="str">
        <f>IFERROR(__xludf.DUMMYFUNCTION("IF(ISBLANK($A18),, IF((ARRAYFORMULA(SUM(COUNTIFS(OccupancyAddresses,$A18,OccupancyUnits, $B18, 'Tenant Occupancy'!JK$5:JK23,{""&gt;0"",""Occupied"",""Late""}))))&gt;1,""Multiple Bookings"", IF(SUMIFS( 'Tenant Occupancy'!JK$5:JK23,OccupancyUnits,$B18,OccupancyAd"&amp;"dresses,$A18)&gt;0,SUMIFS('Tenant Occupancy'!JK$5:JK23,OccupancyUnits,$B18,OccupancyAddresses,$A18),IFERROR(VLOOKUP($A18&amp;"" ""&amp;$B18, FILTER(ARRAYFORMULA({OccupancyAddresses&amp;"" ""&amp; OccupancyUnits,'Tenant Occupancy'!JK$5:JK23}),INDEX(ARRAYFORMULA({OccupancyAdd"&amp;"resses&amp;"" ""&amp; OccupancyUnits,'Tenant Occupancy'!JK$5:JK23}),0,2)&lt;&gt;""""),2,FALSE),IF(JJ15=TODAY(),""Today"",)))))"),"")</f>
        <v/>
      </c>
      <c r="JK18" s="3" t="str">
        <f>IFERROR(__xludf.DUMMYFUNCTION("IF(ISBLANK($A18),, IF((ARRAYFORMULA(SUM(COUNTIFS(OccupancyAddresses,$A18,OccupancyUnits, $B18, 'Tenant Occupancy'!JL$5:JL23,{""&gt;0"",""Occupied"",""Late""}))))&gt;1,""Multiple Bookings"", IF(SUMIFS( 'Tenant Occupancy'!JL$5:JL23,OccupancyUnits,$B18,OccupancyAd"&amp;"dresses,$A18)&gt;0,SUMIFS('Tenant Occupancy'!JL$5:JL23,OccupancyUnits,$B18,OccupancyAddresses,$A18),IFERROR(VLOOKUP($A18&amp;"" ""&amp;$B18, FILTER(ARRAYFORMULA({OccupancyAddresses&amp;"" ""&amp; OccupancyUnits,'Tenant Occupancy'!JL$5:JL23}),INDEX(ARRAYFORMULA({OccupancyAdd"&amp;"resses&amp;"" ""&amp; OccupancyUnits,'Tenant Occupancy'!JL$5:JL23}),0,2)&lt;&gt;""""),2,FALSE),IF(JK15=TODAY(),""Today"",)))))"),"")</f>
        <v/>
      </c>
      <c r="JL18" s="3" t="str">
        <f>IFERROR(__xludf.DUMMYFUNCTION("IF(ISBLANK($A18),, IF((ARRAYFORMULA(SUM(COUNTIFS(OccupancyAddresses,$A18,OccupancyUnits, $B18, 'Tenant Occupancy'!JM$5:JM23,{""&gt;0"",""Occupied"",""Late""}))))&gt;1,""Multiple Bookings"", IF(SUMIFS( 'Tenant Occupancy'!JM$5:JM23,OccupancyUnits,$B18,OccupancyAd"&amp;"dresses,$A18)&gt;0,SUMIFS('Tenant Occupancy'!JM$5:JM23,OccupancyUnits,$B18,OccupancyAddresses,$A18),IFERROR(VLOOKUP($A18&amp;"" ""&amp;$B18, FILTER(ARRAYFORMULA({OccupancyAddresses&amp;"" ""&amp; OccupancyUnits,'Tenant Occupancy'!JM$5:JM23}),INDEX(ARRAYFORMULA({OccupancyAdd"&amp;"resses&amp;"" ""&amp; OccupancyUnits,'Tenant Occupancy'!JM$5:JM23}),0,2)&lt;&gt;""""),2,FALSE),IF(JL15=TODAY(),""Today"",)))))"),"")</f>
        <v/>
      </c>
      <c r="JM18" s="3" t="str">
        <f>IFERROR(__xludf.DUMMYFUNCTION("IF(ISBLANK($A18),, IF((ARRAYFORMULA(SUM(COUNTIFS(OccupancyAddresses,$A18,OccupancyUnits, $B18, 'Tenant Occupancy'!JN$5:JN23,{""&gt;0"",""Occupied"",""Late""}))))&gt;1,""Multiple Bookings"", IF(SUMIFS( 'Tenant Occupancy'!JN$5:JN23,OccupancyUnits,$B18,OccupancyAd"&amp;"dresses,$A18)&gt;0,SUMIFS('Tenant Occupancy'!JN$5:JN23,OccupancyUnits,$B18,OccupancyAddresses,$A18),IFERROR(VLOOKUP($A18&amp;"" ""&amp;$B18, FILTER(ARRAYFORMULA({OccupancyAddresses&amp;"" ""&amp; OccupancyUnits,'Tenant Occupancy'!JN$5:JN23}),INDEX(ARRAYFORMULA({OccupancyAdd"&amp;"resses&amp;"" ""&amp; OccupancyUnits,'Tenant Occupancy'!JN$5:JN23}),0,2)&lt;&gt;""""),2,FALSE),IF(JM15=TODAY(),""Today"",)))))"),"")</f>
        <v/>
      </c>
      <c r="JN18" s="3" t="str">
        <f>IFERROR(__xludf.DUMMYFUNCTION("IF(ISBLANK($A18),, IF((ARRAYFORMULA(SUM(COUNTIFS(OccupancyAddresses,$A18,OccupancyUnits, $B18, 'Tenant Occupancy'!JO$5:JO23,{""&gt;0"",""Occupied"",""Late""}))))&gt;1,""Multiple Bookings"", IF(SUMIFS( 'Tenant Occupancy'!JO$5:JO23,OccupancyUnits,$B18,OccupancyAd"&amp;"dresses,$A18)&gt;0,SUMIFS('Tenant Occupancy'!JO$5:JO23,OccupancyUnits,$B18,OccupancyAddresses,$A18),IFERROR(VLOOKUP($A18&amp;"" ""&amp;$B18, FILTER(ARRAYFORMULA({OccupancyAddresses&amp;"" ""&amp; OccupancyUnits,'Tenant Occupancy'!JO$5:JO23}),INDEX(ARRAYFORMULA({OccupancyAdd"&amp;"resses&amp;"" ""&amp; OccupancyUnits,'Tenant Occupancy'!JO$5:JO23}),0,2)&lt;&gt;""""),2,FALSE),IF(JN15=TODAY(),""Today"",)))))"),"")</f>
        <v/>
      </c>
      <c r="JO18" s="3" t="str">
        <f>IFERROR(__xludf.DUMMYFUNCTION("IF(ISBLANK($A18),, IF((ARRAYFORMULA(SUM(COUNTIFS(OccupancyAddresses,$A18,OccupancyUnits, $B18, 'Tenant Occupancy'!JP$5:JP23,{""&gt;0"",""Occupied"",""Late""}))))&gt;1,""Multiple Bookings"", IF(SUMIFS( 'Tenant Occupancy'!JP$5:JP23,OccupancyUnits,$B18,OccupancyAd"&amp;"dresses,$A18)&gt;0,SUMIFS('Tenant Occupancy'!JP$5:JP23,OccupancyUnits,$B18,OccupancyAddresses,$A18),IFERROR(VLOOKUP($A18&amp;"" ""&amp;$B18, FILTER(ARRAYFORMULA({OccupancyAddresses&amp;"" ""&amp; OccupancyUnits,'Tenant Occupancy'!JP$5:JP23}),INDEX(ARRAYFORMULA({OccupancyAdd"&amp;"resses&amp;"" ""&amp; OccupancyUnits,'Tenant Occupancy'!JP$5:JP23}),0,2)&lt;&gt;""""),2,FALSE),IF(JO15=TODAY(),""Today"",)))))"),"")</f>
        <v/>
      </c>
      <c r="JP18" s="3" t="str">
        <f>IFERROR(__xludf.DUMMYFUNCTION("IF(ISBLANK($A18),, IF((ARRAYFORMULA(SUM(COUNTIFS(OccupancyAddresses,$A18,OccupancyUnits, $B18, 'Tenant Occupancy'!JQ$5:JQ23,{""&gt;0"",""Occupied"",""Late""}))))&gt;1,""Multiple Bookings"", IF(SUMIFS( 'Tenant Occupancy'!JQ$5:JQ23,OccupancyUnits,$B18,OccupancyAd"&amp;"dresses,$A18)&gt;0,SUMIFS('Tenant Occupancy'!JQ$5:JQ23,OccupancyUnits,$B18,OccupancyAddresses,$A18),IFERROR(VLOOKUP($A18&amp;"" ""&amp;$B18, FILTER(ARRAYFORMULA({OccupancyAddresses&amp;"" ""&amp; OccupancyUnits,'Tenant Occupancy'!JQ$5:JQ23}),INDEX(ARRAYFORMULA({OccupancyAdd"&amp;"resses&amp;"" ""&amp; OccupancyUnits,'Tenant Occupancy'!JQ$5:JQ23}),0,2)&lt;&gt;""""),2,FALSE),IF(JP15=TODAY(),""Today"",)))))"),"")</f>
        <v/>
      </c>
      <c r="JQ18" s="3" t="str">
        <f>IFERROR(__xludf.DUMMYFUNCTION("IF(ISBLANK($A18),, IF((ARRAYFORMULA(SUM(COUNTIFS(OccupancyAddresses,$A18,OccupancyUnits, $B18, 'Tenant Occupancy'!JR$5:JR23,{""&gt;0"",""Occupied"",""Late""}))))&gt;1,""Multiple Bookings"", IF(SUMIFS( 'Tenant Occupancy'!JR$5:JR23,OccupancyUnits,$B18,OccupancyAd"&amp;"dresses,$A18)&gt;0,SUMIFS('Tenant Occupancy'!JR$5:JR23,OccupancyUnits,$B18,OccupancyAddresses,$A18),IFERROR(VLOOKUP($A18&amp;"" ""&amp;$B18, FILTER(ARRAYFORMULA({OccupancyAddresses&amp;"" ""&amp; OccupancyUnits,'Tenant Occupancy'!JR$5:JR23}),INDEX(ARRAYFORMULA({OccupancyAdd"&amp;"resses&amp;"" ""&amp; OccupancyUnits,'Tenant Occupancy'!JR$5:JR23}),0,2)&lt;&gt;""""),2,FALSE),IF(JQ15=TODAY(),""Today"",)))))"),"")</f>
        <v/>
      </c>
      <c r="JR18" s="3" t="str">
        <f>IFERROR(__xludf.DUMMYFUNCTION("IF(ISBLANK($A18),, IF((ARRAYFORMULA(SUM(COUNTIFS(OccupancyAddresses,$A18,OccupancyUnits, $B18, 'Tenant Occupancy'!JS$5:JS23,{""&gt;0"",""Occupied"",""Late""}))))&gt;1,""Multiple Bookings"", IF(SUMIFS( 'Tenant Occupancy'!JS$5:JS23,OccupancyUnits,$B18,OccupancyAd"&amp;"dresses,$A18)&gt;0,SUMIFS('Tenant Occupancy'!JS$5:JS23,OccupancyUnits,$B18,OccupancyAddresses,$A18),IFERROR(VLOOKUP($A18&amp;"" ""&amp;$B18, FILTER(ARRAYFORMULA({OccupancyAddresses&amp;"" ""&amp; OccupancyUnits,'Tenant Occupancy'!JS$5:JS23}),INDEX(ARRAYFORMULA({OccupancyAdd"&amp;"resses&amp;"" ""&amp; OccupancyUnits,'Tenant Occupancy'!JS$5:JS23}),0,2)&lt;&gt;""""),2,FALSE),IF(JR15=TODAY(),""Today"",)))))"),"")</f>
        <v/>
      </c>
      <c r="JS18" s="3" t="str">
        <f>IFERROR(__xludf.DUMMYFUNCTION("IF(ISBLANK($A18),, IF((ARRAYFORMULA(SUM(COUNTIFS(OccupancyAddresses,$A18,OccupancyUnits, $B18, 'Tenant Occupancy'!JT$5:JT23,{""&gt;0"",""Occupied"",""Late""}))))&gt;1,""Multiple Bookings"", IF(SUMIFS( 'Tenant Occupancy'!JT$5:JT23,OccupancyUnits,$B18,OccupancyAd"&amp;"dresses,$A18)&gt;0,SUMIFS('Tenant Occupancy'!JT$5:JT23,OccupancyUnits,$B18,OccupancyAddresses,$A18),IFERROR(VLOOKUP($A18&amp;"" ""&amp;$B18, FILTER(ARRAYFORMULA({OccupancyAddresses&amp;"" ""&amp; OccupancyUnits,'Tenant Occupancy'!JT$5:JT23}),INDEX(ARRAYFORMULA({OccupancyAdd"&amp;"resses&amp;"" ""&amp; OccupancyUnits,'Tenant Occupancy'!JT$5:JT23}),0,2)&lt;&gt;""""),2,FALSE),IF(JS15=TODAY(),""Today"",)))))"),"")</f>
        <v/>
      </c>
      <c r="JT18" s="3" t="str">
        <f>IFERROR(__xludf.DUMMYFUNCTION("IF(ISBLANK($A18),, IF((ARRAYFORMULA(SUM(COUNTIFS(OccupancyAddresses,$A18,OccupancyUnits, $B18, 'Tenant Occupancy'!JU$5:JU23,{""&gt;0"",""Occupied"",""Late""}))))&gt;1,""Multiple Bookings"", IF(SUMIFS( 'Tenant Occupancy'!JU$5:JU23,OccupancyUnits,$B18,OccupancyAd"&amp;"dresses,$A18)&gt;0,SUMIFS('Tenant Occupancy'!JU$5:JU23,OccupancyUnits,$B18,OccupancyAddresses,$A18),IFERROR(VLOOKUP($A18&amp;"" ""&amp;$B18, FILTER(ARRAYFORMULA({OccupancyAddresses&amp;"" ""&amp; OccupancyUnits,'Tenant Occupancy'!JU$5:JU23}),INDEX(ARRAYFORMULA({OccupancyAdd"&amp;"resses&amp;"" ""&amp; OccupancyUnits,'Tenant Occupancy'!JU$5:JU23}),0,2)&lt;&gt;""""),2,FALSE),IF(JT15=TODAY(),""Today"",)))))"),"")</f>
        <v/>
      </c>
      <c r="JU18" s="3" t="str">
        <f>IFERROR(__xludf.DUMMYFUNCTION("IF(ISBLANK($A18),, IF((ARRAYFORMULA(SUM(COUNTIFS(OccupancyAddresses,$A18,OccupancyUnits, $B18, 'Tenant Occupancy'!JV$5:JV23,{""&gt;0"",""Occupied"",""Late""}))))&gt;1,""Multiple Bookings"", IF(SUMIFS( 'Tenant Occupancy'!JV$5:JV23,OccupancyUnits,$B18,OccupancyAd"&amp;"dresses,$A18)&gt;0,SUMIFS('Tenant Occupancy'!JV$5:JV23,OccupancyUnits,$B18,OccupancyAddresses,$A18),IFERROR(VLOOKUP($A18&amp;"" ""&amp;$B18, FILTER(ARRAYFORMULA({OccupancyAddresses&amp;"" ""&amp; OccupancyUnits,'Tenant Occupancy'!JV$5:JV23}),INDEX(ARRAYFORMULA({OccupancyAdd"&amp;"resses&amp;"" ""&amp; OccupancyUnits,'Tenant Occupancy'!JV$5:JV23}),0,2)&lt;&gt;""""),2,FALSE),IF(JU15=TODAY(),""Today"",)))))"),"")</f>
        <v/>
      </c>
      <c r="JV18" s="3" t="str">
        <f>IFERROR(__xludf.DUMMYFUNCTION("IF(ISBLANK($A18),, IF((ARRAYFORMULA(SUM(COUNTIFS(OccupancyAddresses,$A18,OccupancyUnits, $B18, 'Tenant Occupancy'!JW$5:JW23,{""&gt;0"",""Occupied"",""Late""}))))&gt;1,""Multiple Bookings"", IF(SUMIFS( 'Tenant Occupancy'!JW$5:JW23,OccupancyUnits,$B18,OccupancyAd"&amp;"dresses,$A18)&gt;0,SUMIFS('Tenant Occupancy'!JW$5:JW23,OccupancyUnits,$B18,OccupancyAddresses,$A18),IFERROR(VLOOKUP($A18&amp;"" ""&amp;$B18, FILTER(ARRAYFORMULA({OccupancyAddresses&amp;"" ""&amp; OccupancyUnits,'Tenant Occupancy'!JW$5:JW23}),INDEX(ARRAYFORMULA({OccupancyAdd"&amp;"resses&amp;"" ""&amp; OccupancyUnits,'Tenant Occupancy'!JW$5:JW23}),0,2)&lt;&gt;""""),2,FALSE),IF(JV15=TODAY(),""Today"",)))))"),"")</f>
        <v/>
      </c>
      <c r="JW18" s="3" t="str">
        <f>IFERROR(__xludf.DUMMYFUNCTION("IF(ISBLANK($A18),, IF((ARRAYFORMULA(SUM(COUNTIFS(OccupancyAddresses,$A18,OccupancyUnits, $B18, 'Tenant Occupancy'!JX$5:JX23,{""&gt;0"",""Occupied"",""Late""}))))&gt;1,""Multiple Bookings"", IF(SUMIFS( 'Tenant Occupancy'!JX$5:JX23,OccupancyUnits,$B18,OccupancyAd"&amp;"dresses,$A18)&gt;0,SUMIFS('Tenant Occupancy'!JX$5:JX23,OccupancyUnits,$B18,OccupancyAddresses,$A18),IFERROR(VLOOKUP($A18&amp;"" ""&amp;$B18, FILTER(ARRAYFORMULA({OccupancyAddresses&amp;"" ""&amp; OccupancyUnits,'Tenant Occupancy'!JX$5:JX23}),INDEX(ARRAYFORMULA({OccupancyAdd"&amp;"resses&amp;"" ""&amp; OccupancyUnits,'Tenant Occupancy'!JX$5:JX23}),0,2)&lt;&gt;""""),2,FALSE),IF(JW15=TODAY(),""Today"",)))))"),"")</f>
        <v/>
      </c>
      <c r="JX18" s="3" t="str">
        <f>IFERROR(__xludf.DUMMYFUNCTION("IF(ISBLANK($A18),, IF((ARRAYFORMULA(SUM(COUNTIFS(OccupancyAddresses,$A18,OccupancyUnits, $B18, 'Tenant Occupancy'!JY$5:JY23,{""&gt;0"",""Occupied"",""Late""}))))&gt;1,""Multiple Bookings"", IF(SUMIFS( 'Tenant Occupancy'!JY$5:JY23,OccupancyUnits,$B18,OccupancyAd"&amp;"dresses,$A18)&gt;0,SUMIFS('Tenant Occupancy'!JY$5:JY23,OccupancyUnits,$B18,OccupancyAddresses,$A18),IFERROR(VLOOKUP($A18&amp;"" ""&amp;$B18, FILTER(ARRAYFORMULA({OccupancyAddresses&amp;"" ""&amp; OccupancyUnits,'Tenant Occupancy'!JY$5:JY23}),INDEX(ARRAYFORMULA({OccupancyAdd"&amp;"resses&amp;"" ""&amp; OccupancyUnits,'Tenant Occupancy'!JY$5:JY23}),0,2)&lt;&gt;""""),2,FALSE),IF(JX15=TODAY(),""Today"",)))))"),"")</f>
        <v/>
      </c>
      <c r="JY18" s="3" t="str">
        <f>IFERROR(__xludf.DUMMYFUNCTION("IF(ISBLANK($A18),, IF((ARRAYFORMULA(SUM(COUNTIFS(OccupancyAddresses,$A18,OccupancyUnits, $B18, 'Tenant Occupancy'!JZ$5:JZ23,{""&gt;0"",""Occupied"",""Late""}))))&gt;1,""Multiple Bookings"", IF(SUMIFS( 'Tenant Occupancy'!JZ$5:JZ23,OccupancyUnits,$B18,OccupancyAd"&amp;"dresses,$A18)&gt;0,SUMIFS('Tenant Occupancy'!JZ$5:JZ23,OccupancyUnits,$B18,OccupancyAddresses,$A18),IFERROR(VLOOKUP($A18&amp;"" ""&amp;$B18, FILTER(ARRAYFORMULA({OccupancyAddresses&amp;"" ""&amp; OccupancyUnits,'Tenant Occupancy'!JZ$5:JZ23}),INDEX(ARRAYFORMULA({OccupancyAdd"&amp;"resses&amp;"" ""&amp; OccupancyUnits,'Tenant Occupancy'!JZ$5:JZ23}),0,2)&lt;&gt;""""),2,FALSE),IF(JY15=TODAY(),""Today"",)))))"),"")</f>
        <v/>
      </c>
      <c r="JZ18" s="3" t="str">
        <f>IFERROR(__xludf.DUMMYFUNCTION("IF(ISBLANK($A18),, IF((ARRAYFORMULA(SUM(COUNTIFS(OccupancyAddresses,$A18,OccupancyUnits, $B18, 'Tenant Occupancy'!KA$5:KA23,{""&gt;0"",""Occupied"",""Late""}))))&gt;1,""Multiple Bookings"", IF(SUMIFS( 'Tenant Occupancy'!KA$5:KA23,OccupancyUnits,$B18,OccupancyAd"&amp;"dresses,$A18)&gt;0,SUMIFS('Tenant Occupancy'!KA$5:KA23,OccupancyUnits,$B18,OccupancyAddresses,$A18),IFERROR(VLOOKUP($A18&amp;"" ""&amp;$B18, FILTER(ARRAYFORMULA({OccupancyAddresses&amp;"" ""&amp; OccupancyUnits,'Tenant Occupancy'!KA$5:KA23}),INDEX(ARRAYFORMULA({OccupancyAdd"&amp;"resses&amp;"" ""&amp; OccupancyUnits,'Tenant Occupancy'!KA$5:KA23}),0,2)&lt;&gt;""""),2,FALSE),IF(JZ15=TODAY(),""Today"",)))))"),"")</f>
        <v/>
      </c>
      <c r="KA18" s="3" t="str">
        <f>IFERROR(__xludf.DUMMYFUNCTION("IF(ISBLANK($A18),, IF((ARRAYFORMULA(SUM(COUNTIFS(OccupancyAddresses,$A18,OccupancyUnits, $B18, 'Tenant Occupancy'!KB$5:KB23,{""&gt;0"",""Occupied"",""Late""}))))&gt;1,""Multiple Bookings"", IF(SUMIFS( 'Tenant Occupancy'!KB$5:KB23,OccupancyUnits,$B18,OccupancyAd"&amp;"dresses,$A18)&gt;0,SUMIFS('Tenant Occupancy'!KB$5:KB23,OccupancyUnits,$B18,OccupancyAddresses,$A18),IFERROR(VLOOKUP($A18&amp;"" ""&amp;$B18, FILTER(ARRAYFORMULA({OccupancyAddresses&amp;"" ""&amp; OccupancyUnits,'Tenant Occupancy'!KB$5:KB23}),INDEX(ARRAYFORMULA({OccupancyAdd"&amp;"resses&amp;"" ""&amp; OccupancyUnits,'Tenant Occupancy'!KB$5:KB23}),0,2)&lt;&gt;""""),2,FALSE),IF(KA15=TODAY(),""Today"",)))))"),"")</f>
        <v/>
      </c>
      <c r="KB18" s="3" t="str">
        <f>IFERROR(__xludf.DUMMYFUNCTION("IF(ISBLANK($A18),, IF((ARRAYFORMULA(SUM(COUNTIFS(OccupancyAddresses,$A18,OccupancyUnits, $B18, 'Tenant Occupancy'!KC$5:KC23,{""&gt;0"",""Occupied"",""Late""}))))&gt;1,""Multiple Bookings"", IF(SUMIFS( 'Tenant Occupancy'!KC$5:KC23,OccupancyUnits,$B18,OccupancyAd"&amp;"dresses,$A18)&gt;0,SUMIFS('Tenant Occupancy'!KC$5:KC23,OccupancyUnits,$B18,OccupancyAddresses,$A18),IFERROR(VLOOKUP($A18&amp;"" ""&amp;$B18, FILTER(ARRAYFORMULA({OccupancyAddresses&amp;"" ""&amp; OccupancyUnits,'Tenant Occupancy'!KC$5:KC23}),INDEX(ARRAYFORMULA({OccupancyAdd"&amp;"resses&amp;"" ""&amp; OccupancyUnits,'Tenant Occupancy'!KC$5:KC23}),0,2)&lt;&gt;""""),2,FALSE),IF(KB15=TODAY(),""Today"",)))))"),"")</f>
        <v/>
      </c>
      <c r="KC18" s="3" t="str">
        <f>IFERROR(__xludf.DUMMYFUNCTION("IF(ISBLANK($A18),, IF((ARRAYFORMULA(SUM(COUNTIFS(OccupancyAddresses,$A18,OccupancyUnits, $B18, 'Tenant Occupancy'!KD$5:KD23,{""&gt;0"",""Occupied"",""Late""}))))&gt;1,""Multiple Bookings"", IF(SUMIFS( 'Tenant Occupancy'!KD$5:KD23,OccupancyUnits,$B18,OccupancyAd"&amp;"dresses,$A18)&gt;0,SUMIFS('Tenant Occupancy'!KD$5:KD23,OccupancyUnits,$B18,OccupancyAddresses,$A18),IFERROR(VLOOKUP($A18&amp;"" ""&amp;$B18, FILTER(ARRAYFORMULA({OccupancyAddresses&amp;"" ""&amp; OccupancyUnits,'Tenant Occupancy'!KD$5:KD23}),INDEX(ARRAYFORMULA({OccupancyAdd"&amp;"resses&amp;"" ""&amp; OccupancyUnits,'Tenant Occupancy'!KD$5:KD23}),0,2)&lt;&gt;""""),2,FALSE),IF(KC15=TODAY(),""Today"",)))))"),"")</f>
        <v/>
      </c>
      <c r="KD18" s="3" t="str">
        <f>IFERROR(__xludf.DUMMYFUNCTION("IF(ISBLANK($A18),, IF((ARRAYFORMULA(SUM(COUNTIFS(OccupancyAddresses,$A18,OccupancyUnits, $B18, 'Tenant Occupancy'!KE$5:KE23,{""&gt;0"",""Occupied"",""Late""}))))&gt;1,""Multiple Bookings"", IF(SUMIFS( 'Tenant Occupancy'!KE$5:KE23,OccupancyUnits,$B18,OccupancyAd"&amp;"dresses,$A18)&gt;0,SUMIFS('Tenant Occupancy'!KE$5:KE23,OccupancyUnits,$B18,OccupancyAddresses,$A18),IFERROR(VLOOKUP($A18&amp;"" ""&amp;$B18, FILTER(ARRAYFORMULA({OccupancyAddresses&amp;"" ""&amp; OccupancyUnits,'Tenant Occupancy'!KE$5:KE23}),INDEX(ARRAYFORMULA({OccupancyAdd"&amp;"resses&amp;"" ""&amp; OccupancyUnits,'Tenant Occupancy'!KE$5:KE23}),0,2)&lt;&gt;""""),2,FALSE),IF(KD15=TODAY(),""Today"",)))))"),"")</f>
        <v/>
      </c>
      <c r="KE18" s="3" t="str">
        <f>IFERROR(__xludf.DUMMYFUNCTION("IF(ISBLANK($A18),, IF((ARRAYFORMULA(SUM(COUNTIFS(OccupancyAddresses,$A18,OccupancyUnits, $B18, 'Tenant Occupancy'!KF$5:KF23,{""&gt;0"",""Occupied"",""Late""}))))&gt;1,""Multiple Bookings"", IF(SUMIFS( 'Tenant Occupancy'!KF$5:KF23,OccupancyUnits,$B18,OccupancyAd"&amp;"dresses,$A18)&gt;0,SUMIFS('Tenant Occupancy'!KF$5:KF23,OccupancyUnits,$B18,OccupancyAddresses,$A18),IFERROR(VLOOKUP($A18&amp;"" ""&amp;$B18, FILTER(ARRAYFORMULA({OccupancyAddresses&amp;"" ""&amp; OccupancyUnits,'Tenant Occupancy'!KF$5:KF23}),INDEX(ARRAYFORMULA({OccupancyAdd"&amp;"resses&amp;"" ""&amp; OccupancyUnits,'Tenant Occupancy'!KF$5:KF23}),0,2)&lt;&gt;""""),2,FALSE),IF(KE15=TODAY(),""Today"",)))))"),"")</f>
        <v/>
      </c>
      <c r="KF18" s="3" t="str">
        <f>IFERROR(__xludf.DUMMYFUNCTION("IF(ISBLANK($A18),, IF((ARRAYFORMULA(SUM(COUNTIFS(OccupancyAddresses,$A18,OccupancyUnits, $B18, 'Tenant Occupancy'!KG$5:KG23,{""&gt;0"",""Occupied"",""Late""}))))&gt;1,""Multiple Bookings"", IF(SUMIFS( 'Tenant Occupancy'!KG$5:KG23,OccupancyUnits,$B18,OccupancyAd"&amp;"dresses,$A18)&gt;0,SUMIFS('Tenant Occupancy'!KG$5:KG23,OccupancyUnits,$B18,OccupancyAddresses,$A18),IFERROR(VLOOKUP($A18&amp;"" ""&amp;$B18, FILTER(ARRAYFORMULA({OccupancyAddresses&amp;"" ""&amp; OccupancyUnits,'Tenant Occupancy'!KG$5:KG23}),INDEX(ARRAYFORMULA({OccupancyAdd"&amp;"resses&amp;"" ""&amp; OccupancyUnits,'Tenant Occupancy'!KG$5:KG23}),0,2)&lt;&gt;""""),2,FALSE),IF(KF15=TODAY(),""Today"",)))))"),"")</f>
        <v/>
      </c>
      <c r="KG18" s="3" t="str">
        <f>IFERROR(__xludf.DUMMYFUNCTION("IF(ISBLANK($A18),, IF((ARRAYFORMULA(SUM(COUNTIFS(OccupancyAddresses,$A18,OccupancyUnits, $B18, 'Tenant Occupancy'!KH$5:KH23,{""&gt;0"",""Occupied"",""Late""}))))&gt;1,""Multiple Bookings"", IF(SUMIFS( 'Tenant Occupancy'!KH$5:KH23,OccupancyUnits,$B18,OccupancyAd"&amp;"dresses,$A18)&gt;0,SUMIFS('Tenant Occupancy'!KH$5:KH23,OccupancyUnits,$B18,OccupancyAddresses,$A18),IFERROR(VLOOKUP($A18&amp;"" ""&amp;$B18, FILTER(ARRAYFORMULA({OccupancyAddresses&amp;"" ""&amp; OccupancyUnits,'Tenant Occupancy'!KH$5:KH23}),INDEX(ARRAYFORMULA({OccupancyAdd"&amp;"resses&amp;"" ""&amp; OccupancyUnits,'Tenant Occupancy'!KH$5:KH23}),0,2)&lt;&gt;""""),2,FALSE),IF(KG15=TODAY(),""Today"",)))))"),"")</f>
        <v/>
      </c>
      <c r="KH18" s="3" t="str">
        <f>IFERROR(__xludf.DUMMYFUNCTION("IF(ISBLANK($A18),, IF((ARRAYFORMULA(SUM(COUNTIFS(OccupancyAddresses,$A18,OccupancyUnits, $B18, 'Tenant Occupancy'!KI$5:KI23,{""&gt;0"",""Occupied"",""Late""}))))&gt;1,""Multiple Bookings"", IF(SUMIFS( 'Tenant Occupancy'!KI$5:KI23,OccupancyUnits,$B18,OccupancyAd"&amp;"dresses,$A18)&gt;0,SUMIFS('Tenant Occupancy'!KI$5:KI23,OccupancyUnits,$B18,OccupancyAddresses,$A18),IFERROR(VLOOKUP($A18&amp;"" ""&amp;$B18, FILTER(ARRAYFORMULA({OccupancyAddresses&amp;"" ""&amp; OccupancyUnits,'Tenant Occupancy'!KI$5:KI23}),INDEX(ARRAYFORMULA({OccupancyAdd"&amp;"resses&amp;"" ""&amp; OccupancyUnits,'Tenant Occupancy'!KI$5:KI23}),0,2)&lt;&gt;""""),2,FALSE),IF(KH15=TODAY(),""Today"",)))))"),"")</f>
        <v/>
      </c>
      <c r="KI18" s="3" t="str">
        <f>IFERROR(__xludf.DUMMYFUNCTION("IF(ISBLANK($A18),, IF((ARRAYFORMULA(SUM(COUNTIFS(OccupancyAddresses,$A18,OccupancyUnits, $B18, 'Tenant Occupancy'!KJ$5:KJ23,{""&gt;0"",""Occupied"",""Late""}))))&gt;1,""Multiple Bookings"", IF(SUMIFS( 'Tenant Occupancy'!KJ$5:KJ23,OccupancyUnits,$B18,OccupancyAd"&amp;"dresses,$A18)&gt;0,SUMIFS('Tenant Occupancy'!KJ$5:KJ23,OccupancyUnits,$B18,OccupancyAddresses,$A18),IFERROR(VLOOKUP($A18&amp;"" ""&amp;$B18, FILTER(ARRAYFORMULA({OccupancyAddresses&amp;"" ""&amp; OccupancyUnits,'Tenant Occupancy'!KJ$5:KJ23}),INDEX(ARRAYFORMULA({OccupancyAdd"&amp;"resses&amp;"" ""&amp; OccupancyUnits,'Tenant Occupancy'!KJ$5:KJ23}),0,2)&lt;&gt;""""),2,FALSE),IF(KI15=TODAY(),""Today"",)))))"),"")</f>
        <v/>
      </c>
      <c r="KJ18" s="3" t="str">
        <f>IFERROR(__xludf.DUMMYFUNCTION("IF(ISBLANK($A18),, IF((ARRAYFORMULA(SUM(COUNTIFS(OccupancyAddresses,$A18,OccupancyUnits, $B18, 'Tenant Occupancy'!KK$5:KK23,{""&gt;0"",""Occupied"",""Late""}))))&gt;1,""Multiple Bookings"", IF(SUMIFS( 'Tenant Occupancy'!KK$5:KK23,OccupancyUnits,$B18,OccupancyAd"&amp;"dresses,$A18)&gt;0,SUMIFS('Tenant Occupancy'!KK$5:KK23,OccupancyUnits,$B18,OccupancyAddresses,$A18),IFERROR(VLOOKUP($A18&amp;"" ""&amp;$B18, FILTER(ARRAYFORMULA({OccupancyAddresses&amp;"" ""&amp; OccupancyUnits,'Tenant Occupancy'!KK$5:KK23}),INDEX(ARRAYFORMULA({OccupancyAdd"&amp;"resses&amp;"" ""&amp; OccupancyUnits,'Tenant Occupancy'!KK$5:KK23}),0,2)&lt;&gt;""""),2,FALSE),IF(KJ15=TODAY(),""Today"",)))))"),"")</f>
        <v/>
      </c>
      <c r="KK18" s="3" t="str">
        <f>IFERROR(__xludf.DUMMYFUNCTION("IF(ISBLANK($A18),, IF((ARRAYFORMULA(SUM(COUNTIFS(OccupancyAddresses,$A18,OccupancyUnits, $B18, 'Tenant Occupancy'!KL$5:KL23,{""&gt;0"",""Occupied"",""Late""}))))&gt;1,""Multiple Bookings"", IF(SUMIFS( 'Tenant Occupancy'!KL$5:KL23,OccupancyUnits,$B18,OccupancyAd"&amp;"dresses,$A18)&gt;0,SUMIFS('Tenant Occupancy'!KL$5:KL23,OccupancyUnits,$B18,OccupancyAddresses,$A18),IFERROR(VLOOKUP($A18&amp;"" ""&amp;$B18, FILTER(ARRAYFORMULA({OccupancyAddresses&amp;"" ""&amp; OccupancyUnits,'Tenant Occupancy'!KL$5:KL23}),INDEX(ARRAYFORMULA({OccupancyAdd"&amp;"resses&amp;"" ""&amp; OccupancyUnits,'Tenant Occupancy'!KL$5:KL23}),0,2)&lt;&gt;""""),2,FALSE),IF(KK15=TODAY(),""Today"",)))))"),"")</f>
        <v/>
      </c>
      <c r="KL18" s="3" t="str">
        <f>IFERROR(__xludf.DUMMYFUNCTION("IF(ISBLANK($A18),, IF((ARRAYFORMULA(SUM(COUNTIFS(OccupancyAddresses,$A18,OccupancyUnits, $B18, 'Tenant Occupancy'!KM$5:KM23,{""&gt;0"",""Occupied"",""Late""}))))&gt;1,""Multiple Bookings"", IF(SUMIFS( 'Tenant Occupancy'!KM$5:KM23,OccupancyUnits,$B18,OccupancyAd"&amp;"dresses,$A18)&gt;0,SUMIFS('Tenant Occupancy'!KM$5:KM23,OccupancyUnits,$B18,OccupancyAddresses,$A18),IFERROR(VLOOKUP($A18&amp;"" ""&amp;$B18, FILTER(ARRAYFORMULA({OccupancyAddresses&amp;"" ""&amp; OccupancyUnits,'Tenant Occupancy'!KM$5:KM23}),INDEX(ARRAYFORMULA({OccupancyAdd"&amp;"resses&amp;"" ""&amp; OccupancyUnits,'Tenant Occupancy'!KM$5:KM23}),0,2)&lt;&gt;""""),2,FALSE),IF(KL15=TODAY(),""Today"",)))))"),"")</f>
        <v/>
      </c>
      <c r="KM18" s="3" t="str">
        <f>IFERROR(__xludf.DUMMYFUNCTION("IF(ISBLANK($A18),, IF((ARRAYFORMULA(SUM(COUNTIFS(OccupancyAddresses,$A18,OccupancyUnits, $B18, 'Tenant Occupancy'!KN$5:KN23,{""&gt;0"",""Occupied"",""Late""}))))&gt;1,""Multiple Bookings"", IF(SUMIFS( 'Tenant Occupancy'!KN$5:KN23,OccupancyUnits,$B18,OccupancyAd"&amp;"dresses,$A18)&gt;0,SUMIFS('Tenant Occupancy'!KN$5:KN23,OccupancyUnits,$B18,OccupancyAddresses,$A18),IFERROR(VLOOKUP($A18&amp;"" ""&amp;$B18, FILTER(ARRAYFORMULA({OccupancyAddresses&amp;"" ""&amp; OccupancyUnits,'Tenant Occupancy'!KN$5:KN23}),INDEX(ARRAYFORMULA({OccupancyAdd"&amp;"resses&amp;"" ""&amp; OccupancyUnits,'Tenant Occupancy'!KN$5:KN23}),0,2)&lt;&gt;""""),2,FALSE),IF(KM15=TODAY(),""Today"",)))))"),"")</f>
        <v/>
      </c>
      <c r="KN18" s="3" t="str">
        <f>IFERROR(__xludf.DUMMYFUNCTION("IF(ISBLANK($A18),, IF((ARRAYFORMULA(SUM(COUNTIFS(OccupancyAddresses,$A18,OccupancyUnits, $B18, 'Tenant Occupancy'!KO$5:KO23,{""&gt;0"",""Occupied"",""Late""}))))&gt;1,""Multiple Bookings"", IF(SUMIFS( 'Tenant Occupancy'!KO$5:KO23,OccupancyUnits,$B18,OccupancyAd"&amp;"dresses,$A18)&gt;0,SUMIFS('Tenant Occupancy'!KO$5:KO23,OccupancyUnits,$B18,OccupancyAddresses,$A18),IFERROR(VLOOKUP($A18&amp;"" ""&amp;$B18, FILTER(ARRAYFORMULA({OccupancyAddresses&amp;"" ""&amp; OccupancyUnits,'Tenant Occupancy'!KO$5:KO23}),INDEX(ARRAYFORMULA({OccupancyAdd"&amp;"resses&amp;"" ""&amp; OccupancyUnits,'Tenant Occupancy'!KO$5:KO23}),0,2)&lt;&gt;""""),2,FALSE),IF(KN15=TODAY(),""Today"",)))))"),"")</f>
        <v/>
      </c>
      <c r="KO18" s="3" t="str">
        <f>IFERROR(__xludf.DUMMYFUNCTION("IF(ISBLANK($A18),, IF((ARRAYFORMULA(SUM(COUNTIFS(OccupancyAddresses,$A18,OccupancyUnits, $B18, 'Tenant Occupancy'!KP$5:KP23,{""&gt;0"",""Occupied"",""Late""}))))&gt;1,""Multiple Bookings"", IF(SUMIFS( 'Tenant Occupancy'!KP$5:KP23,OccupancyUnits,$B18,OccupancyAd"&amp;"dresses,$A18)&gt;0,SUMIFS('Tenant Occupancy'!KP$5:KP23,OccupancyUnits,$B18,OccupancyAddresses,$A18),IFERROR(VLOOKUP($A18&amp;"" ""&amp;$B18, FILTER(ARRAYFORMULA({OccupancyAddresses&amp;"" ""&amp; OccupancyUnits,'Tenant Occupancy'!KP$5:KP23}),INDEX(ARRAYFORMULA({OccupancyAdd"&amp;"resses&amp;"" ""&amp; OccupancyUnits,'Tenant Occupancy'!KP$5:KP23}),0,2)&lt;&gt;""""),2,FALSE),IF(KO15=TODAY(),""Today"",)))))"),"")</f>
        <v/>
      </c>
      <c r="KP18" s="3" t="str">
        <f>IFERROR(__xludf.DUMMYFUNCTION("IF(ISBLANK($A18),, IF((ARRAYFORMULA(SUM(COUNTIFS(OccupancyAddresses,$A18,OccupancyUnits, $B18, 'Tenant Occupancy'!KQ$5:KQ23,{""&gt;0"",""Occupied"",""Late""}))))&gt;1,""Multiple Bookings"", IF(SUMIFS( 'Tenant Occupancy'!KQ$5:KQ23,OccupancyUnits,$B18,OccupancyAd"&amp;"dresses,$A18)&gt;0,SUMIFS('Tenant Occupancy'!KQ$5:KQ23,OccupancyUnits,$B18,OccupancyAddresses,$A18),IFERROR(VLOOKUP($A18&amp;"" ""&amp;$B18, FILTER(ARRAYFORMULA({OccupancyAddresses&amp;"" ""&amp; OccupancyUnits,'Tenant Occupancy'!KQ$5:KQ23}),INDEX(ARRAYFORMULA({OccupancyAdd"&amp;"resses&amp;"" ""&amp; OccupancyUnits,'Tenant Occupancy'!KQ$5:KQ23}),0,2)&lt;&gt;""""),2,FALSE),IF(KP15=TODAY(),""Today"",)))))"),"")</f>
        <v/>
      </c>
      <c r="KQ18" s="3" t="str">
        <f>IFERROR(__xludf.DUMMYFUNCTION("IF(ISBLANK($A18),, IF((ARRAYFORMULA(SUM(COUNTIFS(OccupancyAddresses,$A18,OccupancyUnits, $B18, 'Tenant Occupancy'!KR$5:KR23,{""&gt;0"",""Occupied"",""Late""}))))&gt;1,""Multiple Bookings"", IF(SUMIFS( 'Tenant Occupancy'!KR$5:KR23,OccupancyUnits,$B18,OccupancyAd"&amp;"dresses,$A18)&gt;0,SUMIFS('Tenant Occupancy'!KR$5:KR23,OccupancyUnits,$B18,OccupancyAddresses,$A18),IFERROR(VLOOKUP($A18&amp;"" ""&amp;$B18, FILTER(ARRAYFORMULA({OccupancyAddresses&amp;"" ""&amp; OccupancyUnits,'Tenant Occupancy'!KR$5:KR23}),INDEX(ARRAYFORMULA({OccupancyAdd"&amp;"resses&amp;"" ""&amp; OccupancyUnits,'Tenant Occupancy'!KR$5:KR23}),0,2)&lt;&gt;""""),2,FALSE),IF(KQ15=TODAY(),""Today"",)))))"),"")</f>
        <v/>
      </c>
      <c r="KR18" s="3" t="str">
        <f>IFERROR(__xludf.DUMMYFUNCTION("IF(ISBLANK($A18),, IF((ARRAYFORMULA(SUM(COUNTIFS(OccupancyAddresses,$A18,OccupancyUnits, $B18, 'Tenant Occupancy'!KS$5:KS23,{""&gt;0"",""Occupied"",""Late""}))))&gt;1,""Multiple Bookings"", IF(SUMIFS( 'Tenant Occupancy'!KS$5:KS23,OccupancyUnits,$B18,OccupancyAd"&amp;"dresses,$A18)&gt;0,SUMIFS('Tenant Occupancy'!KS$5:KS23,OccupancyUnits,$B18,OccupancyAddresses,$A18),IFERROR(VLOOKUP($A18&amp;"" ""&amp;$B18, FILTER(ARRAYFORMULA({OccupancyAddresses&amp;"" ""&amp; OccupancyUnits,'Tenant Occupancy'!KS$5:KS23}),INDEX(ARRAYFORMULA({OccupancyAdd"&amp;"resses&amp;"" ""&amp; OccupancyUnits,'Tenant Occupancy'!KS$5:KS23}),0,2)&lt;&gt;""""),2,FALSE),IF(KR15=TODAY(),""Today"",)))))"),"")</f>
        <v/>
      </c>
      <c r="KS18" s="3" t="str">
        <f>IFERROR(__xludf.DUMMYFUNCTION("IF(ISBLANK($A18),, IF((ARRAYFORMULA(SUM(COUNTIFS(OccupancyAddresses,$A18,OccupancyUnits, $B18, 'Tenant Occupancy'!KT$5:KT23,{""&gt;0"",""Occupied"",""Late""}))))&gt;1,""Multiple Bookings"", IF(SUMIFS( 'Tenant Occupancy'!KT$5:KT23,OccupancyUnits,$B18,OccupancyAd"&amp;"dresses,$A18)&gt;0,SUMIFS('Tenant Occupancy'!KT$5:KT23,OccupancyUnits,$B18,OccupancyAddresses,$A18),IFERROR(VLOOKUP($A18&amp;"" ""&amp;$B18, FILTER(ARRAYFORMULA({OccupancyAddresses&amp;"" ""&amp; OccupancyUnits,'Tenant Occupancy'!KT$5:KT23}),INDEX(ARRAYFORMULA({OccupancyAdd"&amp;"resses&amp;"" ""&amp; OccupancyUnits,'Tenant Occupancy'!KT$5:KT23}),0,2)&lt;&gt;""""),2,FALSE),IF(KS15=TODAY(),""Today"",)))))"),"")</f>
        <v/>
      </c>
      <c r="KT18" s="3" t="str">
        <f>IFERROR(__xludf.DUMMYFUNCTION("IF(ISBLANK($A18),, IF((ARRAYFORMULA(SUM(COUNTIFS(OccupancyAddresses,$A18,OccupancyUnits, $B18, 'Tenant Occupancy'!KU$5:KU23,{""&gt;0"",""Occupied"",""Late""}))))&gt;1,""Multiple Bookings"", IF(SUMIFS( 'Tenant Occupancy'!KU$5:KU23,OccupancyUnits,$B18,OccupancyAd"&amp;"dresses,$A18)&gt;0,SUMIFS('Tenant Occupancy'!KU$5:KU23,OccupancyUnits,$B18,OccupancyAddresses,$A18),IFERROR(VLOOKUP($A18&amp;"" ""&amp;$B18, FILTER(ARRAYFORMULA({OccupancyAddresses&amp;"" ""&amp; OccupancyUnits,'Tenant Occupancy'!KU$5:KU23}),INDEX(ARRAYFORMULA({OccupancyAdd"&amp;"resses&amp;"" ""&amp; OccupancyUnits,'Tenant Occupancy'!KU$5:KU23}),0,2)&lt;&gt;""""),2,FALSE),IF(KT15=TODAY(),""Today"",)))))"),"")</f>
        <v/>
      </c>
      <c r="KU18" s="3" t="str">
        <f>IFERROR(__xludf.DUMMYFUNCTION("IF(ISBLANK($A18),, IF((ARRAYFORMULA(SUM(COUNTIFS(OccupancyAddresses,$A18,OccupancyUnits, $B18, 'Tenant Occupancy'!KV$5:KV23,{""&gt;0"",""Occupied"",""Late""}))))&gt;1,""Multiple Bookings"", IF(SUMIFS( 'Tenant Occupancy'!KV$5:KV23,OccupancyUnits,$B18,OccupancyAd"&amp;"dresses,$A18)&gt;0,SUMIFS('Tenant Occupancy'!KV$5:KV23,OccupancyUnits,$B18,OccupancyAddresses,$A18),IFERROR(VLOOKUP($A18&amp;"" ""&amp;$B18, FILTER(ARRAYFORMULA({OccupancyAddresses&amp;"" ""&amp; OccupancyUnits,'Tenant Occupancy'!KV$5:KV23}),INDEX(ARRAYFORMULA({OccupancyAdd"&amp;"resses&amp;"" ""&amp; OccupancyUnits,'Tenant Occupancy'!KV$5:KV23}),0,2)&lt;&gt;""""),2,FALSE),IF(KU15=TODAY(),""Today"",)))))"),"")</f>
        <v/>
      </c>
      <c r="KV18" s="3" t="str">
        <f>IFERROR(__xludf.DUMMYFUNCTION("IF(ISBLANK($A18),, IF((ARRAYFORMULA(SUM(COUNTIFS(OccupancyAddresses,$A18,OccupancyUnits, $B18, 'Tenant Occupancy'!KW$5:KW23,{""&gt;0"",""Occupied"",""Late""}))))&gt;1,""Multiple Bookings"", IF(SUMIFS( 'Tenant Occupancy'!KW$5:KW23,OccupancyUnits,$B18,OccupancyAd"&amp;"dresses,$A18)&gt;0,SUMIFS('Tenant Occupancy'!KW$5:KW23,OccupancyUnits,$B18,OccupancyAddresses,$A18),IFERROR(VLOOKUP($A18&amp;"" ""&amp;$B18, FILTER(ARRAYFORMULA({OccupancyAddresses&amp;"" ""&amp; OccupancyUnits,'Tenant Occupancy'!KW$5:KW23}),INDEX(ARRAYFORMULA({OccupancyAdd"&amp;"resses&amp;"" ""&amp; OccupancyUnits,'Tenant Occupancy'!KW$5:KW23}),0,2)&lt;&gt;""""),2,FALSE),IF(KV15=TODAY(),""Today"",)))))"),"")</f>
        <v/>
      </c>
      <c r="KW18" s="3" t="str">
        <f>IFERROR(__xludf.DUMMYFUNCTION("IF(ISBLANK($A18),, IF((ARRAYFORMULA(SUM(COUNTIFS(OccupancyAddresses,$A18,OccupancyUnits, $B18, 'Tenant Occupancy'!KX$5:KX23,{""&gt;0"",""Occupied"",""Late""}))))&gt;1,""Multiple Bookings"", IF(SUMIFS( 'Tenant Occupancy'!KX$5:KX23,OccupancyUnits,$B18,OccupancyAd"&amp;"dresses,$A18)&gt;0,SUMIFS('Tenant Occupancy'!KX$5:KX23,OccupancyUnits,$B18,OccupancyAddresses,$A18),IFERROR(VLOOKUP($A18&amp;"" ""&amp;$B18, FILTER(ARRAYFORMULA({OccupancyAddresses&amp;"" ""&amp; OccupancyUnits,'Tenant Occupancy'!KX$5:KX23}),INDEX(ARRAYFORMULA({OccupancyAdd"&amp;"resses&amp;"" ""&amp; OccupancyUnits,'Tenant Occupancy'!KX$5:KX23}),0,2)&lt;&gt;""""),2,FALSE),IF(KW15=TODAY(),""Today"",)))))"),"")</f>
        <v/>
      </c>
      <c r="KX18" s="3" t="str">
        <f>IFERROR(__xludf.DUMMYFUNCTION("IF(ISBLANK($A18),, IF((ARRAYFORMULA(SUM(COUNTIFS(OccupancyAddresses,$A18,OccupancyUnits, $B18, 'Tenant Occupancy'!KY$5:KY23,{""&gt;0"",""Occupied"",""Late""}))))&gt;1,""Multiple Bookings"", IF(SUMIFS( 'Tenant Occupancy'!KY$5:KY23,OccupancyUnits,$B18,OccupancyAd"&amp;"dresses,$A18)&gt;0,SUMIFS('Tenant Occupancy'!KY$5:KY23,OccupancyUnits,$B18,OccupancyAddresses,$A18),IFERROR(VLOOKUP($A18&amp;"" ""&amp;$B18, FILTER(ARRAYFORMULA({OccupancyAddresses&amp;"" ""&amp; OccupancyUnits,'Tenant Occupancy'!KY$5:KY23}),INDEX(ARRAYFORMULA({OccupancyAdd"&amp;"resses&amp;"" ""&amp; OccupancyUnits,'Tenant Occupancy'!KY$5:KY23}),0,2)&lt;&gt;""""),2,FALSE),IF(KX15=TODAY(),""Today"",)))))"),"")</f>
        <v/>
      </c>
      <c r="KY18" s="3" t="str">
        <f>IFERROR(__xludf.DUMMYFUNCTION("IF(ISBLANK($A18),, IF((ARRAYFORMULA(SUM(COUNTIFS(OccupancyAddresses,$A18,OccupancyUnits, $B18, 'Tenant Occupancy'!KZ$5:KZ23,{""&gt;0"",""Occupied"",""Late""}))))&gt;1,""Multiple Bookings"", IF(SUMIFS( 'Tenant Occupancy'!KZ$5:KZ23,OccupancyUnits,$B18,OccupancyAd"&amp;"dresses,$A18)&gt;0,SUMIFS('Tenant Occupancy'!KZ$5:KZ23,OccupancyUnits,$B18,OccupancyAddresses,$A18),IFERROR(VLOOKUP($A18&amp;"" ""&amp;$B18, FILTER(ARRAYFORMULA({OccupancyAddresses&amp;"" ""&amp; OccupancyUnits,'Tenant Occupancy'!KZ$5:KZ23}),INDEX(ARRAYFORMULA({OccupancyAdd"&amp;"resses&amp;"" ""&amp; OccupancyUnits,'Tenant Occupancy'!KZ$5:KZ23}),0,2)&lt;&gt;""""),2,FALSE),IF(KY15=TODAY(),""Today"",)))))"),"")</f>
        <v/>
      </c>
      <c r="KZ18" s="3" t="str">
        <f>IFERROR(__xludf.DUMMYFUNCTION("IF(ISBLANK($A18),, IF((ARRAYFORMULA(SUM(COUNTIFS(OccupancyAddresses,$A18,OccupancyUnits, $B18, 'Tenant Occupancy'!LA$5:LA23,{""&gt;0"",""Occupied"",""Late""}))))&gt;1,""Multiple Bookings"", IF(SUMIFS( 'Tenant Occupancy'!LA$5:LA23,OccupancyUnits,$B18,OccupancyAd"&amp;"dresses,$A18)&gt;0,SUMIFS('Tenant Occupancy'!LA$5:LA23,OccupancyUnits,$B18,OccupancyAddresses,$A18),IFERROR(VLOOKUP($A18&amp;"" ""&amp;$B18, FILTER(ARRAYFORMULA({OccupancyAddresses&amp;"" ""&amp; OccupancyUnits,'Tenant Occupancy'!LA$5:LA23}),INDEX(ARRAYFORMULA({OccupancyAdd"&amp;"resses&amp;"" ""&amp; OccupancyUnits,'Tenant Occupancy'!LA$5:LA23}),0,2)&lt;&gt;""""),2,FALSE),IF(KZ15=TODAY(),""Today"",)))))"),"")</f>
        <v/>
      </c>
      <c r="LA18" s="3" t="str">
        <f>IFERROR(__xludf.DUMMYFUNCTION("IF(ISBLANK($A18),, IF((ARRAYFORMULA(SUM(COUNTIFS(OccupancyAddresses,$A18,OccupancyUnits, $B18, 'Tenant Occupancy'!LB$5:LB23,{""&gt;0"",""Occupied"",""Late""}))))&gt;1,""Multiple Bookings"", IF(SUMIFS( 'Tenant Occupancy'!LB$5:LB23,OccupancyUnits,$B18,OccupancyAd"&amp;"dresses,$A18)&gt;0,SUMIFS('Tenant Occupancy'!LB$5:LB23,OccupancyUnits,$B18,OccupancyAddresses,$A18),IFERROR(VLOOKUP($A18&amp;"" ""&amp;$B18, FILTER(ARRAYFORMULA({OccupancyAddresses&amp;"" ""&amp; OccupancyUnits,'Tenant Occupancy'!LB$5:LB23}),INDEX(ARRAYFORMULA({OccupancyAdd"&amp;"resses&amp;"" ""&amp; OccupancyUnits,'Tenant Occupancy'!LB$5:LB23}),0,2)&lt;&gt;""""),2,FALSE),IF(LA15=TODAY(),""Today"",)))))"),"")</f>
        <v/>
      </c>
      <c r="LB18" s="3" t="str">
        <f>IFERROR(__xludf.DUMMYFUNCTION("IF(ISBLANK($A18),, IF((ARRAYFORMULA(SUM(COUNTIFS(OccupancyAddresses,$A18,OccupancyUnits, $B18, 'Tenant Occupancy'!LC$5:LC23,{""&gt;0"",""Occupied"",""Late""}))))&gt;1,""Multiple Bookings"", IF(SUMIFS( 'Tenant Occupancy'!LC$5:LC23,OccupancyUnits,$B18,OccupancyAd"&amp;"dresses,$A18)&gt;0,SUMIFS('Tenant Occupancy'!LC$5:LC23,OccupancyUnits,$B18,OccupancyAddresses,$A18),IFERROR(VLOOKUP($A18&amp;"" ""&amp;$B18, FILTER(ARRAYFORMULA({OccupancyAddresses&amp;"" ""&amp; OccupancyUnits,'Tenant Occupancy'!LC$5:LC23}),INDEX(ARRAYFORMULA({OccupancyAdd"&amp;"resses&amp;"" ""&amp; OccupancyUnits,'Tenant Occupancy'!LC$5:LC23}),0,2)&lt;&gt;""""),2,FALSE),IF(LB15=TODAY(),""Today"",)))))"),"")</f>
        <v/>
      </c>
      <c r="LC18" s="3" t="str">
        <f>IFERROR(__xludf.DUMMYFUNCTION("IF(ISBLANK($A18),, IF((ARRAYFORMULA(SUM(COUNTIFS(OccupancyAddresses,$A18,OccupancyUnits, $B18, 'Tenant Occupancy'!LD$5:LD23,{""&gt;0"",""Occupied"",""Late""}))))&gt;1,""Multiple Bookings"", IF(SUMIFS( 'Tenant Occupancy'!LD$5:LD23,OccupancyUnits,$B18,OccupancyAd"&amp;"dresses,$A18)&gt;0,SUMIFS('Tenant Occupancy'!LD$5:LD23,OccupancyUnits,$B18,OccupancyAddresses,$A18),IFERROR(VLOOKUP($A18&amp;"" ""&amp;$B18, FILTER(ARRAYFORMULA({OccupancyAddresses&amp;"" ""&amp; OccupancyUnits,'Tenant Occupancy'!LD$5:LD23}),INDEX(ARRAYFORMULA({OccupancyAdd"&amp;"resses&amp;"" ""&amp; OccupancyUnits,'Tenant Occupancy'!LD$5:LD23}),0,2)&lt;&gt;""""),2,FALSE),IF(LC15=TODAY(),""Today"",)))))"),"")</f>
        <v/>
      </c>
      <c r="LD18" s="3" t="str">
        <f>IFERROR(__xludf.DUMMYFUNCTION("IF(ISBLANK($A18),, IF((ARRAYFORMULA(SUM(COUNTIFS(OccupancyAddresses,$A18,OccupancyUnits, $B18, 'Tenant Occupancy'!LE$5:LE23,{""&gt;0"",""Occupied"",""Late""}))))&gt;1,""Multiple Bookings"", IF(SUMIFS( 'Tenant Occupancy'!LE$5:LE23,OccupancyUnits,$B18,OccupancyAd"&amp;"dresses,$A18)&gt;0,SUMIFS('Tenant Occupancy'!LE$5:LE23,OccupancyUnits,$B18,OccupancyAddresses,$A18),IFERROR(VLOOKUP($A18&amp;"" ""&amp;$B18, FILTER(ARRAYFORMULA({OccupancyAddresses&amp;"" ""&amp; OccupancyUnits,'Tenant Occupancy'!LE$5:LE23}),INDEX(ARRAYFORMULA({OccupancyAdd"&amp;"resses&amp;"" ""&amp; OccupancyUnits,'Tenant Occupancy'!LE$5:LE23}),0,2)&lt;&gt;""""),2,FALSE),IF(LD15=TODAY(),""Today"",)))))"),"")</f>
        <v/>
      </c>
      <c r="LE18" s="3" t="str">
        <f>IFERROR(__xludf.DUMMYFUNCTION("IF(ISBLANK($A18),, IF((ARRAYFORMULA(SUM(COUNTIFS(OccupancyAddresses,$A18,OccupancyUnits, $B18, 'Tenant Occupancy'!LF$5:LF23,{""&gt;0"",""Occupied"",""Late""}))))&gt;1,""Multiple Bookings"", IF(SUMIFS( 'Tenant Occupancy'!LF$5:LF23,OccupancyUnits,$B18,OccupancyAd"&amp;"dresses,$A18)&gt;0,SUMIFS('Tenant Occupancy'!LF$5:LF23,OccupancyUnits,$B18,OccupancyAddresses,$A18),IFERROR(VLOOKUP($A18&amp;"" ""&amp;$B18, FILTER(ARRAYFORMULA({OccupancyAddresses&amp;"" ""&amp; OccupancyUnits,'Tenant Occupancy'!LF$5:LF23}),INDEX(ARRAYFORMULA({OccupancyAdd"&amp;"resses&amp;"" ""&amp; OccupancyUnits,'Tenant Occupancy'!LF$5:LF23}),0,2)&lt;&gt;""""),2,FALSE),IF(LE15=TODAY(),""Today"",)))))"),"")</f>
        <v/>
      </c>
      <c r="LF18" s="3" t="str">
        <f>IFERROR(__xludf.DUMMYFUNCTION("IF(ISBLANK($A18),, IF((ARRAYFORMULA(SUM(COUNTIFS(OccupancyAddresses,$A18,OccupancyUnits, $B18, 'Tenant Occupancy'!LG$5:LG23,{""&gt;0"",""Occupied"",""Late""}))))&gt;1,""Multiple Bookings"", IF(SUMIFS( 'Tenant Occupancy'!LG$5:LG23,OccupancyUnits,$B18,OccupancyAd"&amp;"dresses,$A18)&gt;0,SUMIFS('Tenant Occupancy'!LG$5:LG23,OccupancyUnits,$B18,OccupancyAddresses,$A18),IFERROR(VLOOKUP($A18&amp;"" ""&amp;$B18, FILTER(ARRAYFORMULA({OccupancyAddresses&amp;"" ""&amp; OccupancyUnits,'Tenant Occupancy'!LG$5:LG23}),INDEX(ARRAYFORMULA({OccupancyAdd"&amp;"resses&amp;"" ""&amp; OccupancyUnits,'Tenant Occupancy'!LG$5:LG23}),0,2)&lt;&gt;""""),2,FALSE),IF(LF15=TODAY(),""Today"",)))))"),"")</f>
        <v/>
      </c>
      <c r="LG18" s="3" t="str">
        <f>IFERROR(__xludf.DUMMYFUNCTION("IF(ISBLANK($A18),, IF((ARRAYFORMULA(SUM(COUNTIFS(OccupancyAddresses,$A18,OccupancyUnits, $B18, 'Tenant Occupancy'!LH$5:LH23,{""&gt;0"",""Occupied"",""Late""}))))&gt;1,""Multiple Bookings"", IF(SUMIFS( 'Tenant Occupancy'!LH$5:LH23,OccupancyUnits,$B18,OccupancyAd"&amp;"dresses,$A18)&gt;0,SUMIFS('Tenant Occupancy'!LH$5:LH23,OccupancyUnits,$B18,OccupancyAddresses,$A18),IFERROR(VLOOKUP($A18&amp;"" ""&amp;$B18, FILTER(ARRAYFORMULA({OccupancyAddresses&amp;"" ""&amp; OccupancyUnits,'Tenant Occupancy'!LH$5:LH23}),INDEX(ARRAYFORMULA({OccupancyAdd"&amp;"resses&amp;"" ""&amp; OccupancyUnits,'Tenant Occupancy'!LH$5:LH23}),0,2)&lt;&gt;""""),2,FALSE),IF(LG15=TODAY(),""Today"",)))))"),"")</f>
        <v/>
      </c>
      <c r="LH18" s="3" t="str">
        <f>IFERROR(__xludf.DUMMYFUNCTION("IF(ISBLANK($A18),, IF((ARRAYFORMULA(SUM(COUNTIFS(OccupancyAddresses,$A18,OccupancyUnits, $B18, 'Tenant Occupancy'!LI$5:LI23,{""&gt;0"",""Occupied"",""Late""}))))&gt;1,""Multiple Bookings"", IF(SUMIFS( 'Tenant Occupancy'!LI$5:LI23,OccupancyUnits,$B18,OccupancyAd"&amp;"dresses,$A18)&gt;0,SUMIFS('Tenant Occupancy'!LI$5:LI23,OccupancyUnits,$B18,OccupancyAddresses,$A18),IFERROR(VLOOKUP($A18&amp;"" ""&amp;$B18, FILTER(ARRAYFORMULA({OccupancyAddresses&amp;"" ""&amp; OccupancyUnits,'Tenant Occupancy'!LI$5:LI23}),INDEX(ARRAYFORMULA({OccupancyAdd"&amp;"resses&amp;"" ""&amp; OccupancyUnits,'Tenant Occupancy'!LI$5:LI23}),0,2)&lt;&gt;""""),2,FALSE),IF(LH15=TODAY(),""Today"",)))))"),"")</f>
        <v/>
      </c>
      <c r="LI18" s="3" t="str">
        <f>IFERROR(__xludf.DUMMYFUNCTION("IF(ISBLANK($A18),, IF((ARRAYFORMULA(SUM(COUNTIFS(OccupancyAddresses,$A18,OccupancyUnits, $B18, 'Tenant Occupancy'!LJ$5:LJ23,{""&gt;0"",""Occupied"",""Late""}))))&gt;1,""Multiple Bookings"", IF(SUMIFS( 'Tenant Occupancy'!LJ$5:LJ23,OccupancyUnits,$B18,OccupancyAd"&amp;"dresses,$A18)&gt;0,SUMIFS('Tenant Occupancy'!LJ$5:LJ23,OccupancyUnits,$B18,OccupancyAddresses,$A18),IFERROR(VLOOKUP($A18&amp;"" ""&amp;$B18, FILTER(ARRAYFORMULA({OccupancyAddresses&amp;"" ""&amp; OccupancyUnits,'Tenant Occupancy'!LJ$5:LJ23}),INDEX(ARRAYFORMULA({OccupancyAdd"&amp;"resses&amp;"" ""&amp; OccupancyUnits,'Tenant Occupancy'!LJ$5:LJ23}),0,2)&lt;&gt;""""),2,FALSE),IF(LI15=TODAY(),""Today"",)))))"),"")</f>
        <v/>
      </c>
      <c r="LJ18" s="3" t="str">
        <f>IFERROR(__xludf.DUMMYFUNCTION("IF(ISBLANK($A18),, IF((ARRAYFORMULA(SUM(COUNTIFS(OccupancyAddresses,$A18,OccupancyUnits, $B18, 'Tenant Occupancy'!LK$5:LK23,{""&gt;0"",""Occupied"",""Late""}))))&gt;1,""Multiple Bookings"", IF(SUMIFS( 'Tenant Occupancy'!LK$5:LK23,OccupancyUnits,$B18,OccupancyAd"&amp;"dresses,$A18)&gt;0,SUMIFS('Tenant Occupancy'!LK$5:LK23,OccupancyUnits,$B18,OccupancyAddresses,$A18),IFERROR(VLOOKUP($A18&amp;"" ""&amp;$B18, FILTER(ARRAYFORMULA({OccupancyAddresses&amp;"" ""&amp; OccupancyUnits,'Tenant Occupancy'!LK$5:LK23}),INDEX(ARRAYFORMULA({OccupancyAdd"&amp;"resses&amp;"" ""&amp; OccupancyUnits,'Tenant Occupancy'!LK$5:LK23}),0,2)&lt;&gt;""""),2,FALSE),IF(LJ15=TODAY(),""Today"",)))))"),"")</f>
        <v/>
      </c>
      <c r="LK18" s="3" t="str">
        <f>IFERROR(__xludf.DUMMYFUNCTION("IF(ISBLANK($A18),, IF((ARRAYFORMULA(SUM(COUNTIFS(OccupancyAddresses,$A18,OccupancyUnits, $B18, 'Tenant Occupancy'!LL$5:LL23,{""&gt;0"",""Occupied"",""Late""}))))&gt;1,""Multiple Bookings"", IF(SUMIFS( 'Tenant Occupancy'!LL$5:LL23,OccupancyUnits,$B18,OccupancyAd"&amp;"dresses,$A18)&gt;0,SUMIFS('Tenant Occupancy'!LL$5:LL23,OccupancyUnits,$B18,OccupancyAddresses,$A18),IFERROR(VLOOKUP($A18&amp;"" ""&amp;$B18, FILTER(ARRAYFORMULA({OccupancyAddresses&amp;"" ""&amp; OccupancyUnits,'Tenant Occupancy'!LL$5:LL23}),INDEX(ARRAYFORMULA({OccupancyAdd"&amp;"resses&amp;"" ""&amp; OccupancyUnits,'Tenant Occupancy'!LL$5:LL23}),0,2)&lt;&gt;""""),2,FALSE),IF(LK15=TODAY(),""Today"",)))))"),"")</f>
        <v/>
      </c>
      <c r="LL18" s="3" t="str">
        <f>IFERROR(__xludf.DUMMYFUNCTION("IF(ISBLANK($A18),, IF((ARRAYFORMULA(SUM(COUNTIFS(OccupancyAddresses,$A18,OccupancyUnits, $B18, 'Tenant Occupancy'!LM$5:LM23,{""&gt;0"",""Occupied"",""Late""}))))&gt;1,""Multiple Bookings"", IF(SUMIFS( 'Tenant Occupancy'!LM$5:LM23,OccupancyUnits,$B18,OccupancyAd"&amp;"dresses,$A18)&gt;0,SUMIFS('Tenant Occupancy'!LM$5:LM23,OccupancyUnits,$B18,OccupancyAddresses,$A18),IFERROR(VLOOKUP($A18&amp;"" ""&amp;$B18, FILTER(ARRAYFORMULA({OccupancyAddresses&amp;"" ""&amp; OccupancyUnits,'Tenant Occupancy'!LM$5:LM23}),INDEX(ARRAYFORMULA({OccupancyAdd"&amp;"resses&amp;"" ""&amp; OccupancyUnits,'Tenant Occupancy'!LM$5:LM23}),0,2)&lt;&gt;""""),2,FALSE),IF(LL15=TODAY(),""Today"",)))))"),"")</f>
        <v/>
      </c>
      <c r="LM18" s="3" t="str">
        <f>IFERROR(__xludf.DUMMYFUNCTION("IF(ISBLANK($A18),, IF((ARRAYFORMULA(SUM(COUNTIFS(OccupancyAddresses,$A18,OccupancyUnits, $B18, 'Tenant Occupancy'!LN$5:LN23,{""&gt;0"",""Occupied"",""Late""}))))&gt;1,""Multiple Bookings"", IF(SUMIFS( 'Tenant Occupancy'!LN$5:LN23,OccupancyUnits,$B18,OccupancyAd"&amp;"dresses,$A18)&gt;0,SUMIFS('Tenant Occupancy'!LN$5:LN23,OccupancyUnits,$B18,OccupancyAddresses,$A18),IFERROR(VLOOKUP($A18&amp;"" ""&amp;$B18, FILTER(ARRAYFORMULA({OccupancyAddresses&amp;"" ""&amp; OccupancyUnits,'Tenant Occupancy'!LN$5:LN23}),INDEX(ARRAYFORMULA({OccupancyAdd"&amp;"resses&amp;"" ""&amp; OccupancyUnits,'Tenant Occupancy'!LN$5:LN23}),0,2)&lt;&gt;""""),2,FALSE),IF(LM15=TODAY(),""Today"",)))))"),"")</f>
        <v/>
      </c>
      <c r="LN18" s="3" t="str">
        <f>IFERROR(__xludf.DUMMYFUNCTION("IF(ISBLANK($A18),, IF((ARRAYFORMULA(SUM(COUNTIFS(OccupancyAddresses,$A18,OccupancyUnits, $B18, 'Tenant Occupancy'!LO$5:LO23,{""&gt;0"",""Occupied"",""Late""}))))&gt;1,""Multiple Bookings"", IF(SUMIFS( 'Tenant Occupancy'!LO$5:LO23,OccupancyUnits,$B18,OccupancyAd"&amp;"dresses,$A18)&gt;0,SUMIFS('Tenant Occupancy'!LO$5:LO23,OccupancyUnits,$B18,OccupancyAddresses,$A18),IFERROR(VLOOKUP($A18&amp;"" ""&amp;$B18, FILTER(ARRAYFORMULA({OccupancyAddresses&amp;"" ""&amp; OccupancyUnits,'Tenant Occupancy'!LO$5:LO23}),INDEX(ARRAYFORMULA({OccupancyAdd"&amp;"resses&amp;"" ""&amp; OccupancyUnits,'Tenant Occupancy'!LO$5:LO23}),0,2)&lt;&gt;""""),2,FALSE),IF(LN15=TODAY(),""Today"",)))))"),"")</f>
        <v/>
      </c>
      <c r="LO18" s="3" t="str">
        <f>IFERROR(__xludf.DUMMYFUNCTION("IF(ISBLANK($A18),, IF((ARRAYFORMULA(SUM(COUNTIFS(OccupancyAddresses,$A18,OccupancyUnits, $B18, 'Tenant Occupancy'!LP$5:LP23,{""&gt;0"",""Occupied"",""Late""}))))&gt;1,""Multiple Bookings"", IF(SUMIFS( 'Tenant Occupancy'!LP$5:LP23,OccupancyUnits,$B18,OccupancyAd"&amp;"dresses,$A18)&gt;0,SUMIFS('Tenant Occupancy'!LP$5:LP23,OccupancyUnits,$B18,OccupancyAddresses,$A18),IFERROR(VLOOKUP($A18&amp;"" ""&amp;$B18, FILTER(ARRAYFORMULA({OccupancyAddresses&amp;"" ""&amp; OccupancyUnits,'Tenant Occupancy'!LP$5:LP23}),INDEX(ARRAYFORMULA({OccupancyAdd"&amp;"resses&amp;"" ""&amp; OccupancyUnits,'Tenant Occupancy'!LP$5:LP23}),0,2)&lt;&gt;""""),2,FALSE),IF(LO15=TODAY(),""Today"",)))))"),"")</f>
        <v/>
      </c>
      <c r="LP18" s="3" t="str">
        <f>IFERROR(__xludf.DUMMYFUNCTION("IF(ISBLANK($A18),, IF((ARRAYFORMULA(SUM(COUNTIFS(OccupancyAddresses,$A18,OccupancyUnits, $B18, 'Tenant Occupancy'!LQ$5:LQ23,{""&gt;0"",""Occupied"",""Late""}))))&gt;1,""Multiple Bookings"", IF(SUMIFS( 'Tenant Occupancy'!LQ$5:LQ23,OccupancyUnits,$B18,OccupancyAd"&amp;"dresses,$A18)&gt;0,SUMIFS('Tenant Occupancy'!LQ$5:LQ23,OccupancyUnits,$B18,OccupancyAddresses,$A18),IFERROR(VLOOKUP($A18&amp;"" ""&amp;$B18, FILTER(ARRAYFORMULA({OccupancyAddresses&amp;"" ""&amp; OccupancyUnits,'Tenant Occupancy'!LQ$5:LQ23}),INDEX(ARRAYFORMULA({OccupancyAdd"&amp;"resses&amp;"" ""&amp; OccupancyUnits,'Tenant Occupancy'!LQ$5:LQ23}),0,2)&lt;&gt;""""),2,FALSE),IF(LP15=TODAY(),""Today"",)))))"),"")</f>
        <v/>
      </c>
      <c r="LQ18" s="3" t="str">
        <f>IFERROR(__xludf.DUMMYFUNCTION("IF(ISBLANK($A18),, IF((ARRAYFORMULA(SUM(COUNTIFS(OccupancyAddresses,$A18,OccupancyUnits, $B18, 'Tenant Occupancy'!LR$5:LR23,{""&gt;0"",""Occupied"",""Late""}))))&gt;1,""Multiple Bookings"", IF(SUMIFS( 'Tenant Occupancy'!LR$5:LR23,OccupancyUnits,$B18,OccupancyAd"&amp;"dresses,$A18)&gt;0,SUMIFS('Tenant Occupancy'!LR$5:LR23,OccupancyUnits,$B18,OccupancyAddresses,$A18),IFERROR(VLOOKUP($A18&amp;"" ""&amp;$B18, FILTER(ARRAYFORMULA({OccupancyAddresses&amp;"" ""&amp; OccupancyUnits,'Tenant Occupancy'!LR$5:LR23}),INDEX(ARRAYFORMULA({OccupancyAdd"&amp;"resses&amp;"" ""&amp; OccupancyUnits,'Tenant Occupancy'!LR$5:LR23}),0,2)&lt;&gt;""""),2,FALSE),IF(LQ15=TODAY(),""Today"",)))))"),"")</f>
        <v/>
      </c>
      <c r="LR18" s="3" t="str">
        <f>IFERROR(__xludf.DUMMYFUNCTION("IF(ISBLANK($A18),, IF((ARRAYFORMULA(SUM(COUNTIFS(OccupancyAddresses,$A18,OccupancyUnits, $B18, 'Tenant Occupancy'!LS$5:LS23,{""&gt;0"",""Occupied"",""Late""}))))&gt;1,""Multiple Bookings"", IF(SUMIFS( 'Tenant Occupancy'!LS$5:LS23,OccupancyUnits,$B18,OccupancyAd"&amp;"dresses,$A18)&gt;0,SUMIFS('Tenant Occupancy'!LS$5:LS23,OccupancyUnits,$B18,OccupancyAddresses,$A18),IFERROR(VLOOKUP($A18&amp;"" ""&amp;$B18, FILTER(ARRAYFORMULA({OccupancyAddresses&amp;"" ""&amp; OccupancyUnits,'Tenant Occupancy'!LS$5:LS23}),INDEX(ARRAYFORMULA({OccupancyAdd"&amp;"resses&amp;"" ""&amp; OccupancyUnits,'Tenant Occupancy'!LS$5:LS23}),0,2)&lt;&gt;""""),2,FALSE),IF(LR15=TODAY(),""Today"",)))))"),"")</f>
        <v/>
      </c>
      <c r="LS18" s="3" t="str">
        <f>IFERROR(__xludf.DUMMYFUNCTION("IF(ISBLANK($A18),, IF((ARRAYFORMULA(SUM(COUNTIFS(OccupancyAddresses,$A18,OccupancyUnits, $B18, 'Tenant Occupancy'!LT$5:LT23,{""&gt;0"",""Occupied"",""Late""}))))&gt;1,""Multiple Bookings"", IF(SUMIFS( 'Tenant Occupancy'!LT$5:LT23,OccupancyUnits,$B18,OccupancyAd"&amp;"dresses,$A18)&gt;0,SUMIFS('Tenant Occupancy'!LT$5:LT23,OccupancyUnits,$B18,OccupancyAddresses,$A18),IFERROR(VLOOKUP($A18&amp;"" ""&amp;$B18, FILTER(ARRAYFORMULA({OccupancyAddresses&amp;"" ""&amp; OccupancyUnits,'Tenant Occupancy'!LT$5:LT23}),INDEX(ARRAYFORMULA({OccupancyAdd"&amp;"resses&amp;"" ""&amp; OccupancyUnits,'Tenant Occupancy'!LT$5:LT23}),0,2)&lt;&gt;""""),2,FALSE),IF(LS15=TODAY(),""Today"",)))))"),"")</f>
        <v/>
      </c>
      <c r="LT18" s="3" t="str">
        <f>IFERROR(__xludf.DUMMYFUNCTION("IF(ISBLANK($A18),, IF((ARRAYFORMULA(SUM(COUNTIFS(OccupancyAddresses,$A18,OccupancyUnits, $B18, 'Tenant Occupancy'!LU$5:LU23,{""&gt;0"",""Occupied"",""Late""}))))&gt;1,""Multiple Bookings"", IF(SUMIFS( 'Tenant Occupancy'!LU$5:LU23,OccupancyUnits,$B18,OccupancyAd"&amp;"dresses,$A18)&gt;0,SUMIFS('Tenant Occupancy'!LU$5:LU23,OccupancyUnits,$B18,OccupancyAddresses,$A18),IFERROR(VLOOKUP($A18&amp;"" ""&amp;$B18, FILTER(ARRAYFORMULA({OccupancyAddresses&amp;"" ""&amp; OccupancyUnits,'Tenant Occupancy'!LU$5:LU23}),INDEX(ARRAYFORMULA({OccupancyAdd"&amp;"resses&amp;"" ""&amp; OccupancyUnits,'Tenant Occupancy'!LU$5:LU23}),0,2)&lt;&gt;""""),2,FALSE),IF(LT15=TODAY(),""Today"",)))))"),"")</f>
        <v/>
      </c>
      <c r="LU18" s="3" t="str">
        <f>IFERROR(__xludf.DUMMYFUNCTION("IF(ISBLANK($A18),, IF((ARRAYFORMULA(SUM(COUNTIFS(OccupancyAddresses,$A18,OccupancyUnits, $B18, 'Tenant Occupancy'!LV$5:LV23,{""&gt;0"",""Occupied"",""Late""}))))&gt;1,""Multiple Bookings"", IF(SUMIFS( 'Tenant Occupancy'!LV$5:LV23,OccupancyUnits,$B18,OccupancyAd"&amp;"dresses,$A18)&gt;0,SUMIFS('Tenant Occupancy'!LV$5:LV23,OccupancyUnits,$B18,OccupancyAddresses,$A18),IFERROR(VLOOKUP($A18&amp;"" ""&amp;$B18, FILTER(ARRAYFORMULA({OccupancyAddresses&amp;"" ""&amp; OccupancyUnits,'Tenant Occupancy'!LV$5:LV23}),INDEX(ARRAYFORMULA({OccupancyAdd"&amp;"resses&amp;"" ""&amp; OccupancyUnits,'Tenant Occupancy'!LV$5:LV23}),0,2)&lt;&gt;""""),2,FALSE),IF(LU15=TODAY(),""Today"",)))))"),"")</f>
        <v/>
      </c>
      <c r="LV18" s="3" t="str">
        <f>IFERROR(__xludf.DUMMYFUNCTION("IF(ISBLANK($A18),, IF((ARRAYFORMULA(SUM(COUNTIFS(OccupancyAddresses,$A18,OccupancyUnits, $B18, 'Tenant Occupancy'!LW$5:LW23,{""&gt;0"",""Occupied"",""Late""}))))&gt;1,""Multiple Bookings"", IF(SUMIFS( 'Tenant Occupancy'!LW$5:LW23,OccupancyUnits,$B18,OccupancyAd"&amp;"dresses,$A18)&gt;0,SUMIFS('Tenant Occupancy'!LW$5:LW23,OccupancyUnits,$B18,OccupancyAddresses,$A18),IFERROR(VLOOKUP($A18&amp;"" ""&amp;$B18, FILTER(ARRAYFORMULA({OccupancyAddresses&amp;"" ""&amp; OccupancyUnits,'Tenant Occupancy'!LW$5:LW23}),INDEX(ARRAYFORMULA({OccupancyAdd"&amp;"resses&amp;"" ""&amp; OccupancyUnits,'Tenant Occupancy'!LW$5:LW23}),0,2)&lt;&gt;""""),2,FALSE),IF(LV15=TODAY(),""Today"",)))))"),"")</f>
        <v/>
      </c>
      <c r="LW18" s="3" t="str">
        <f>IFERROR(__xludf.DUMMYFUNCTION("IF(ISBLANK($A18),, IF((ARRAYFORMULA(SUM(COUNTIFS(OccupancyAddresses,$A18,OccupancyUnits, $B18, 'Tenant Occupancy'!LX$5:LX23,{""&gt;0"",""Occupied"",""Late""}))))&gt;1,""Multiple Bookings"", IF(SUMIFS( 'Tenant Occupancy'!LX$5:LX23,OccupancyUnits,$B18,OccupancyAd"&amp;"dresses,$A18)&gt;0,SUMIFS('Tenant Occupancy'!LX$5:LX23,OccupancyUnits,$B18,OccupancyAddresses,$A18),IFERROR(VLOOKUP($A18&amp;"" ""&amp;$B18, FILTER(ARRAYFORMULA({OccupancyAddresses&amp;"" ""&amp; OccupancyUnits,'Tenant Occupancy'!LX$5:LX23}),INDEX(ARRAYFORMULA({OccupancyAdd"&amp;"resses&amp;"" ""&amp; OccupancyUnits,'Tenant Occupancy'!LX$5:LX23}),0,2)&lt;&gt;""""),2,FALSE),IF(LW15=TODAY(),""Today"",)))))"),"")</f>
        <v/>
      </c>
      <c r="LX18" s="3" t="str">
        <f>IFERROR(__xludf.DUMMYFUNCTION("IF(ISBLANK($A18),, IF((ARRAYFORMULA(SUM(COUNTIFS(OccupancyAddresses,$A18,OccupancyUnits, $B18, 'Tenant Occupancy'!LY$5:LY23,{""&gt;0"",""Occupied"",""Late""}))))&gt;1,""Multiple Bookings"", IF(SUMIFS( 'Tenant Occupancy'!LY$5:LY23,OccupancyUnits,$B18,OccupancyAd"&amp;"dresses,$A18)&gt;0,SUMIFS('Tenant Occupancy'!LY$5:LY23,OccupancyUnits,$B18,OccupancyAddresses,$A18),IFERROR(VLOOKUP($A18&amp;"" ""&amp;$B18, FILTER(ARRAYFORMULA({OccupancyAddresses&amp;"" ""&amp; OccupancyUnits,'Tenant Occupancy'!LY$5:LY23}),INDEX(ARRAYFORMULA({OccupancyAdd"&amp;"resses&amp;"" ""&amp; OccupancyUnits,'Tenant Occupancy'!LY$5:LY23}),0,2)&lt;&gt;""""),2,FALSE),IF(LX15=TODAY(),""Today"",)))))"),"")</f>
        <v/>
      </c>
      <c r="LY18" s="3" t="str">
        <f>IFERROR(__xludf.DUMMYFUNCTION("IF(ISBLANK($A18),, IF((ARRAYFORMULA(SUM(COUNTIFS(OccupancyAddresses,$A18,OccupancyUnits, $B18, 'Tenant Occupancy'!LZ$5:LZ23,{""&gt;0"",""Occupied"",""Late""}))))&gt;1,""Multiple Bookings"", IF(SUMIFS( 'Tenant Occupancy'!LZ$5:LZ23,OccupancyUnits,$B18,OccupancyAd"&amp;"dresses,$A18)&gt;0,SUMIFS('Tenant Occupancy'!LZ$5:LZ23,OccupancyUnits,$B18,OccupancyAddresses,$A18),IFERROR(VLOOKUP($A18&amp;"" ""&amp;$B18, FILTER(ARRAYFORMULA({OccupancyAddresses&amp;"" ""&amp; OccupancyUnits,'Tenant Occupancy'!LZ$5:LZ23}),INDEX(ARRAYFORMULA({OccupancyAdd"&amp;"resses&amp;"" ""&amp; OccupancyUnits,'Tenant Occupancy'!LZ$5:LZ23}),0,2)&lt;&gt;""""),2,FALSE),IF(LY15=TODAY(),""Today"",)))))"),"")</f>
        <v/>
      </c>
      <c r="LZ18" s="3" t="str">
        <f>IFERROR(__xludf.DUMMYFUNCTION("IF(ISBLANK($A18),, IF((ARRAYFORMULA(SUM(COUNTIFS(OccupancyAddresses,$A18,OccupancyUnits, $B18, 'Tenant Occupancy'!MA$5:MA23,{""&gt;0"",""Occupied"",""Late""}))))&gt;1,""Multiple Bookings"", IF(SUMIFS( 'Tenant Occupancy'!MA$5:MA23,OccupancyUnits,$B18,OccupancyAd"&amp;"dresses,$A18)&gt;0,SUMIFS('Tenant Occupancy'!MA$5:MA23,OccupancyUnits,$B18,OccupancyAddresses,$A18),IFERROR(VLOOKUP($A18&amp;"" ""&amp;$B18, FILTER(ARRAYFORMULA({OccupancyAddresses&amp;"" ""&amp; OccupancyUnits,'Tenant Occupancy'!MA$5:MA23}),INDEX(ARRAYFORMULA({OccupancyAdd"&amp;"resses&amp;"" ""&amp; OccupancyUnits,'Tenant Occupancy'!MA$5:MA23}),0,2)&lt;&gt;""""),2,FALSE),IF(LZ15=TODAY(),""Today"",)))))"),"")</f>
        <v/>
      </c>
      <c r="MA18" s="3" t="str">
        <f>IFERROR(__xludf.DUMMYFUNCTION("IF(ISBLANK($A18),, IF((ARRAYFORMULA(SUM(COUNTIFS(OccupancyAddresses,$A18,OccupancyUnits, $B18, 'Tenant Occupancy'!MB$5:MB23,{""&gt;0"",""Occupied"",""Late""}))))&gt;1,""Multiple Bookings"", IF(SUMIFS( 'Tenant Occupancy'!MB$5:MB23,OccupancyUnits,$B18,OccupancyAd"&amp;"dresses,$A18)&gt;0,SUMIFS('Tenant Occupancy'!MB$5:MB23,OccupancyUnits,$B18,OccupancyAddresses,$A18),IFERROR(VLOOKUP($A18&amp;"" ""&amp;$B18, FILTER(ARRAYFORMULA({OccupancyAddresses&amp;"" ""&amp; OccupancyUnits,'Tenant Occupancy'!MB$5:MB23}),INDEX(ARRAYFORMULA({OccupancyAdd"&amp;"resses&amp;"" ""&amp; OccupancyUnits,'Tenant Occupancy'!MB$5:MB23}),0,2)&lt;&gt;""""),2,FALSE),IF(MA15=TODAY(),""Today"",)))))"),"")</f>
        <v/>
      </c>
      <c r="MB18" s="3" t="str">
        <f>IFERROR(__xludf.DUMMYFUNCTION("IF(ISBLANK($A18),, IF((ARRAYFORMULA(SUM(COUNTIFS(OccupancyAddresses,$A18,OccupancyUnits, $B18, 'Tenant Occupancy'!MC$5:MC23,{""&gt;0"",""Occupied"",""Late""}))))&gt;1,""Multiple Bookings"", IF(SUMIFS( 'Tenant Occupancy'!MC$5:MC23,OccupancyUnits,$B18,OccupancyAd"&amp;"dresses,$A18)&gt;0,SUMIFS('Tenant Occupancy'!MC$5:MC23,OccupancyUnits,$B18,OccupancyAddresses,$A18),IFERROR(VLOOKUP($A18&amp;"" ""&amp;$B18, FILTER(ARRAYFORMULA({OccupancyAddresses&amp;"" ""&amp; OccupancyUnits,'Tenant Occupancy'!MC$5:MC23}),INDEX(ARRAYFORMULA({OccupancyAdd"&amp;"resses&amp;"" ""&amp; OccupancyUnits,'Tenant Occupancy'!MC$5:MC23}),0,2)&lt;&gt;""""),2,FALSE),IF(MB15=TODAY(),""Today"",)))))"),"")</f>
        <v/>
      </c>
      <c r="MC18" s="3" t="str">
        <f>IFERROR(__xludf.DUMMYFUNCTION("IF(ISBLANK($A18),, IF((ARRAYFORMULA(SUM(COUNTIFS(OccupancyAddresses,$A18,OccupancyUnits, $B18, 'Tenant Occupancy'!MD$5:MD23,{""&gt;0"",""Occupied"",""Late""}))))&gt;1,""Multiple Bookings"", IF(SUMIFS( 'Tenant Occupancy'!MD$5:MD23,OccupancyUnits,$B18,OccupancyAd"&amp;"dresses,$A18)&gt;0,SUMIFS('Tenant Occupancy'!MD$5:MD23,OccupancyUnits,$B18,OccupancyAddresses,$A18),IFERROR(VLOOKUP($A18&amp;"" ""&amp;$B18, FILTER(ARRAYFORMULA({OccupancyAddresses&amp;"" ""&amp; OccupancyUnits,'Tenant Occupancy'!MD$5:MD23}),INDEX(ARRAYFORMULA({OccupancyAdd"&amp;"resses&amp;"" ""&amp; OccupancyUnits,'Tenant Occupancy'!MD$5:MD23}),0,2)&lt;&gt;""""),2,FALSE),IF(MC15=TODAY(),""Today"",)))))"),"")</f>
        <v/>
      </c>
      <c r="MD18" s="3" t="str">
        <f>IFERROR(__xludf.DUMMYFUNCTION("IF(ISBLANK($A18),, IF((ARRAYFORMULA(SUM(COUNTIFS(OccupancyAddresses,$A18,OccupancyUnits, $B18, 'Tenant Occupancy'!ME$5:ME23,{""&gt;0"",""Occupied"",""Late""}))))&gt;1,""Multiple Bookings"", IF(SUMIFS( 'Tenant Occupancy'!ME$5:ME23,OccupancyUnits,$B18,OccupancyAd"&amp;"dresses,$A18)&gt;0,SUMIFS('Tenant Occupancy'!ME$5:ME23,OccupancyUnits,$B18,OccupancyAddresses,$A18),IFERROR(VLOOKUP($A18&amp;"" ""&amp;$B18, FILTER(ARRAYFORMULA({OccupancyAddresses&amp;"" ""&amp; OccupancyUnits,'Tenant Occupancy'!ME$5:ME23}),INDEX(ARRAYFORMULA({OccupancyAdd"&amp;"resses&amp;"" ""&amp; OccupancyUnits,'Tenant Occupancy'!ME$5:ME23}),0,2)&lt;&gt;""""),2,FALSE),IF(MD15=TODAY(),""Today"",)))))"),"")</f>
        <v/>
      </c>
      <c r="ME18" s="3" t="str">
        <f>IFERROR(__xludf.DUMMYFUNCTION("IF(ISBLANK($A18),, IF((ARRAYFORMULA(SUM(COUNTIFS(OccupancyAddresses,$A18,OccupancyUnits, $B18, 'Tenant Occupancy'!MF$5:MF23,{""&gt;0"",""Occupied"",""Late""}))))&gt;1,""Multiple Bookings"", IF(SUMIFS( 'Tenant Occupancy'!MF$5:MF23,OccupancyUnits,$B18,OccupancyAd"&amp;"dresses,$A18)&gt;0,SUMIFS('Tenant Occupancy'!MF$5:MF23,OccupancyUnits,$B18,OccupancyAddresses,$A18),IFERROR(VLOOKUP($A18&amp;"" ""&amp;$B18, FILTER(ARRAYFORMULA({OccupancyAddresses&amp;"" ""&amp; OccupancyUnits,'Tenant Occupancy'!MF$5:MF23}),INDEX(ARRAYFORMULA({OccupancyAdd"&amp;"resses&amp;"" ""&amp; OccupancyUnits,'Tenant Occupancy'!MF$5:MF23}),0,2)&lt;&gt;""""),2,FALSE),IF(ME15=TODAY(),""Today"",)))))"),"")</f>
        <v/>
      </c>
      <c r="MF18" s="3" t="str">
        <f>IFERROR(__xludf.DUMMYFUNCTION("IF(ISBLANK($A18),, IF((ARRAYFORMULA(SUM(COUNTIFS(OccupancyAddresses,$A18,OccupancyUnits, $B18, 'Tenant Occupancy'!MG$5:MG23,{""&gt;0"",""Occupied"",""Late""}))))&gt;1,""Multiple Bookings"", IF(SUMIFS( 'Tenant Occupancy'!MG$5:MG23,OccupancyUnits,$B18,OccupancyAd"&amp;"dresses,$A18)&gt;0,SUMIFS('Tenant Occupancy'!MG$5:MG23,OccupancyUnits,$B18,OccupancyAddresses,$A18),IFERROR(VLOOKUP($A18&amp;"" ""&amp;$B18, FILTER(ARRAYFORMULA({OccupancyAddresses&amp;"" ""&amp; OccupancyUnits,'Tenant Occupancy'!MG$5:MG23}),INDEX(ARRAYFORMULA({OccupancyAdd"&amp;"resses&amp;"" ""&amp; OccupancyUnits,'Tenant Occupancy'!MG$5:MG23}),0,2)&lt;&gt;""""),2,FALSE),IF(MF15=TODAY(),""Today"",)))))"),"")</f>
        <v/>
      </c>
      <c r="MG18" s="3" t="str">
        <f>IFERROR(__xludf.DUMMYFUNCTION("IF(ISBLANK($A18),, IF((ARRAYFORMULA(SUM(COUNTIFS(OccupancyAddresses,$A18,OccupancyUnits, $B18, 'Tenant Occupancy'!MH$5:MH23,{""&gt;0"",""Occupied"",""Late""}))))&gt;1,""Multiple Bookings"", IF(SUMIFS( 'Tenant Occupancy'!MH$5:MH23,OccupancyUnits,$B18,OccupancyAd"&amp;"dresses,$A18)&gt;0,SUMIFS('Tenant Occupancy'!MH$5:MH23,OccupancyUnits,$B18,OccupancyAddresses,$A18),IFERROR(VLOOKUP($A18&amp;"" ""&amp;$B18, FILTER(ARRAYFORMULA({OccupancyAddresses&amp;"" ""&amp; OccupancyUnits,'Tenant Occupancy'!MH$5:MH23}),INDEX(ARRAYFORMULA({OccupancyAdd"&amp;"resses&amp;"" ""&amp; OccupancyUnits,'Tenant Occupancy'!MH$5:MH23}),0,2)&lt;&gt;""""),2,FALSE),IF(MG15=TODAY(),""Today"",)))))"),"")</f>
        <v/>
      </c>
      <c r="MH18" s="3" t="str">
        <f>IFERROR(__xludf.DUMMYFUNCTION("IF(ISBLANK($A18),, IF((ARRAYFORMULA(SUM(COUNTIFS(OccupancyAddresses,$A18,OccupancyUnits, $B18, 'Tenant Occupancy'!MI$5:MI23,{""&gt;0"",""Occupied"",""Late""}))))&gt;1,""Multiple Bookings"", IF(SUMIFS( 'Tenant Occupancy'!MI$5:MI23,OccupancyUnits,$B18,OccupancyAd"&amp;"dresses,$A18)&gt;0,SUMIFS('Tenant Occupancy'!MI$5:MI23,OccupancyUnits,$B18,OccupancyAddresses,$A18),IFERROR(VLOOKUP($A18&amp;"" ""&amp;$B18, FILTER(ARRAYFORMULA({OccupancyAddresses&amp;"" ""&amp; OccupancyUnits,'Tenant Occupancy'!MI$5:MI23}),INDEX(ARRAYFORMULA({OccupancyAdd"&amp;"resses&amp;"" ""&amp; OccupancyUnits,'Tenant Occupancy'!MI$5:MI23}),0,2)&lt;&gt;""""),2,FALSE),IF(MH15=TODAY(),""Today"",)))))"),"")</f>
        <v/>
      </c>
      <c r="MI18" s="3" t="str">
        <f>IFERROR(__xludf.DUMMYFUNCTION("IF(ISBLANK($A18),, IF((ARRAYFORMULA(SUM(COUNTIFS(OccupancyAddresses,$A18,OccupancyUnits, $B18, 'Tenant Occupancy'!MJ$5:MJ23,{""&gt;0"",""Occupied"",""Late""}))))&gt;1,""Multiple Bookings"", IF(SUMIFS( 'Tenant Occupancy'!MJ$5:MJ23,OccupancyUnits,$B18,OccupancyAd"&amp;"dresses,$A18)&gt;0,SUMIFS('Tenant Occupancy'!MJ$5:MJ23,OccupancyUnits,$B18,OccupancyAddresses,$A18),IFERROR(VLOOKUP($A18&amp;"" ""&amp;$B18, FILTER(ARRAYFORMULA({OccupancyAddresses&amp;"" ""&amp; OccupancyUnits,'Tenant Occupancy'!MJ$5:MJ23}),INDEX(ARRAYFORMULA({OccupancyAdd"&amp;"resses&amp;"" ""&amp; OccupancyUnits,'Tenant Occupancy'!MJ$5:MJ23}),0,2)&lt;&gt;""""),2,FALSE),IF(MI15=TODAY(),""Today"",)))))"),"")</f>
        <v/>
      </c>
      <c r="MJ18" s="3" t="str">
        <f>IFERROR(__xludf.DUMMYFUNCTION("IF(ISBLANK($A18),, IF((ARRAYFORMULA(SUM(COUNTIFS(OccupancyAddresses,$A18,OccupancyUnits, $B18, 'Tenant Occupancy'!MK$5:MK23,{""&gt;0"",""Occupied"",""Late""}))))&gt;1,""Multiple Bookings"", IF(SUMIFS( 'Tenant Occupancy'!MK$5:MK23,OccupancyUnits,$B18,OccupancyAd"&amp;"dresses,$A18)&gt;0,SUMIFS('Tenant Occupancy'!MK$5:MK23,OccupancyUnits,$B18,OccupancyAddresses,$A18),IFERROR(VLOOKUP($A18&amp;"" ""&amp;$B18, FILTER(ARRAYFORMULA({OccupancyAddresses&amp;"" ""&amp; OccupancyUnits,'Tenant Occupancy'!MK$5:MK23}),INDEX(ARRAYFORMULA({OccupancyAdd"&amp;"resses&amp;"" ""&amp; OccupancyUnits,'Tenant Occupancy'!MK$5:MK23}),0,2)&lt;&gt;""""),2,FALSE),IF(MJ15=TODAY(),""Today"",)))))"),"")</f>
        <v/>
      </c>
      <c r="MK18" s="3" t="str">
        <f>IFERROR(__xludf.DUMMYFUNCTION("IF(ISBLANK($A18),, IF((ARRAYFORMULA(SUM(COUNTIFS(OccupancyAddresses,$A18,OccupancyUnits, $B18, 'Tenant Occupancy'!ML$5:ML23,{""&gt;0"",""Occupied"",""Late""}))))&gt;1,""Multiple Bookings"", IF(SUMIFS( 'Tenant Occupancy'!ML$5:ML23,OccupancyUnits,$B18,OccupancyAd"&amp;"dresses,$A18)&gt;0,SUMIFS('Tenant Occupancy'!ML$5:ML23,OccupancyUnits,$B18,OccupancyAddresses,$A18),IFERROR(VLOOKUP($A18&amp;"" ""&amp;$B18, FILTER(ARRAYFORMULA({OccupancyAddresses&amp;"" ""&amp; OccupancyUnits,'Tenant Occupancy'!ML$5:ML23}),INDEX(ARRAYFORMULA({OccupancyAdd"&amp;"resses&amp;"" ""&amp; OccupancyUnits,'Tenant Occupancy'!ML$5:ML23}),0,2)&lt;&gt;""""),2,FALSE),IF(MK15=TODAY(),""Today"",)))))"),"")</f>
        <v/>
      </c>
      <c r="ML18" s="3" t="str">
        <f>IFERROR(__xludf.DUMMYFUNCTION("IF(ISBLANK($A18),, IF((ARRAYFORMULA(SUM(COUNTIFS(OccupancyAddresses,$A18,OccupancyUnits, $B18, 'Tenant Occupancy'!MM$5:MM23,{""&gt;0"",""Occupied"",""Late""}))))&gt;1,""Multiple Bookings"", IF(SUMIFS( 'Tenant Occupancy'!MM$5:MM23,OccupancyUnits,$B18,OccupancyAd"&amp;"dresses,$A18)&gt;0,SUMIFS('Tenant Occupancy'!MM$5:MM23,OccupancyUnits,$B18,OccupancyAddresses,$A18),IFERROR(VLOOKUP($A18&amp;"" ""&amp;$B18, FILTER(ARRAYFORMULA({OccupancyAddresses&amp;"" ""&amp; OccupancyUnits,'Tenant Occupancy'!MM$5:MM23}),INDEX(ARRAYFORMULA({OccupancyAdd"&amp;"resses&amp;"" ""&amp; OccupancyUnits,'Tenant Occupancy'!MM$5:MM23}),0,2)&lt;&gt;""""),2,FALSE),IF(ML15=TODAY(),""Today"",)))))"),"")</f>
        <v/>
      </c>
      <c r="MM18" s="3" t="str">
        <f>IFERROR(__xludf.DUMMYFUNCTION("IF(ISBLANK($A18),, IF((ARRAYFORMULA(SUM(COUNTIFS(OccupancyAddresses,$A18,OccupancyUnits, $B18, 'Tenant Occupancy'!MN$5:MN23,{""&gt;0"",""Occupied"",""Late""}))))&gt;1,""Multiple Bookings"", IF(SUMIFS( 'Tenant Occupancy'!MN$5:MN23,OccupancyUnits,$B18,OccupancyAd"&amp;"dresses,$A18)&gt;0,SUMIFS('Tenant Occupancy'!MN$5:MN23,OccupancyUnits,$B18,OccupancyAddresses,$A18),IFERROR(VLOOKUP($A18&amp;"" ""&amp;$B18, FILTER(ARRAYFORMULA({OccupancyAddresses&amp;"" ""&amp; OccupancyUnits,'Tenant Occupancy'!MN$5:MN23}),INDEX(ARRAYFORMULA({OccupancyAdd"&amp;"resses&amp;"" ""&amp; OccupancyUnits,'Tenant Occupancy'!MN$5:MN23}),0,2)&lt;&gt;""""),2,FALSE),IF(MM15=TODAY(),""Today"",)))))"),"")</f>
        <v/>
      </c>
      <c r="MN18" s="3" t="str">
        <f>IFERROR(__xludf.DUMMYFUNCTION("IF(ISBLANK($A18),, IF((ARRAYFORMULA(SUM(COUNTIFS(OccupancyAddresses,$A18,OccupancyUnits, $B18, 'Tenant Occupancy'!MO$5:MO23,{""&gt;0"",""Occupied"",""Late""}))))&gt;1,""Multiple Bookings"", IF(SUMIFS( 'Tenant Occupancy'!MO$5:MO23,OccupancyUnits,$B18,OccupancyAd"&amp;"dresses,$A18)&gt;0,SUMIFS('Tenant Occupancy'!MO$5:MO23,OccupancyUnits,$B18,OccupancyAddresses,$A18),IFERROR(VLOOKUP($A18&amp;"" ""&amp;$B18, FILTER(ARRAYFORMULA({OccupancyAddresses&amp;"" ""&amp; OccupancyUnits,'Tenant Occupancy'!MO$5:MO23}),INDEX(ARRAYFORMULA({OccupancyAdd"&amp;"resses&amp;"" ""&amp; OccupancyUnits,'Tenant Occupancy'!MO$5:MO23}),0,2)&lt;&gt;""""),2,FALSE),IF(MN15=TODAY(),""Today"",)))))"),"")</f>
        <v/>
      </c>
      <c r="MO18" s="3" t="str">
        <f>IFERROR(__xludf.DUMMYFUNCTION("IF(ISBLANK($A18),, IF((ARRAYFORMULA(SUM(COUNTIFS(OccupancyAddresses,$A18,OccupancyUnits, $B18, 'Tenant Occupancy'!MP$5:MP23,{""&gt;0"",""Occupied"",""Late""}))))&gt;1,""Multiple Bookings"", IF(SUMIFS( 'Tenant Occupancy'!MP$5:MP23,OccupancyUnits,$B18,OccupancyAd"&amp;"dresses,$A18)&gt;0,SUMIFS('Tenant Occupancy'!MP$5:MP23,OccupancyUnits,$B18,OccupancyAddresses,$A18),IFERROR(VLOOKUP($A18&amp;"" ""&amp;$B18, FILTER(ARRAYFORMULA({OccupancyAddresses&amp;"" ""&amp; OccupancyUnits,'Tenant Occupancy'!MP$5:MP23}),INDEX(ARRAYFORMULA({OccupancyAdd"&amp;"resses&amp;"" ""&amp; OccupancyUnits,'Tenant Occupancy'!MP$5:MP23}),0,2)&lt;&gt;""""),2,FALSE),IF(MO15=TODAY(),""Today"",)))))"),"")</f>
        <v/>
      </c>
      <c r="MP18" s="3" t="str">
        <f>IFERROR(__xludf.DUMMYFUNCTION("IF(ISBLANK($A18),, IF((ARRAYFORMULA(SUM(COUNTIFS(OccupancyAddresses,$A18,OccupancyUnits, $B18, 'Tenant Occupancy'!MQ$5:MQ23,{""&gt;0"",""Occupied"",""Late""}))))&gt;1,""Multiple Bookings"", IF(SUMIFS( 'Tenant Occupancy'!MQ$5:MQ23,OccupancyUnits,$B18,OccupancyAd"&amp;"dresses,$A18)&gt;0,SUMIFS('Tenant Occupancy'!MQ$5:MQ23,OccupancyUnits,$B18,OccupancyAddresses,$A18),IFERROR(VLOOKUP($A18&amp;"" ""&amp;$B18, FILTER(ARRAYFORMULA({OccupancyAddresses&amp;"" ""&amp; OccupancyUnits,'Tenant Occupancy'!MQ$5:MQ23}),INDEX(ARRAYFORMULA({OccupancyAdd"&amp;"resses&amp;"" ""&amp; OccupancyUnits,'Tenant Occupancy'!MQ$5:MQ23}),0,2)&lt;&gt;""""),2,FALSE),IF(MP15=TODAY(),""Today"",)))))"),"")</f>
        <v/>
      </c>
      <c r="MQ18" s="3" t="str">
        <f>IFERROR(__xludf.DUMMYFUNCTION("IF(ISBLANK($A18),, IF((ARRAYFORMULA(SUM(COUNTIFS(OccupancyAddresses,$A18,OccupancyUnits, $B18, 'Tenant Occupancy'!MR$5:MR23,{""&gt;0"",""Occupied"",""Late""}))))&gt;1,""Multiple Bookings"", IF(SUMIFS( 'Tenant Occupancy'!MR$5:MR23,OccupancyUnits,$B18,OccupancyAd"&amp;"dresses,$A18)&gt;0,SUMIFS('Tenant Occupancy'!MR$5:MR23,OccupancyUnits,$B18,OccupancyAddresses,$A18),IFERROR(VLOOKUP($A18&amp;"" ""&amp;$B18, FILTER(ARRAYFORMULA({OccupancyAddresses&amp;"" ""&amp; OccupancyUnits,'Tenant Occupancy'!MR$5:MR23}),INDEX(ARRAYFORMULA({OccupancyAdd"&amp;"resses&amp;"" ""&amp; OccupancyUnits,'Tenant Occupancy'!MR$5:MR23}),0,2)&lt;&gt;""""),2,FALSE),IF(MQ15=TODAY(),""Today"",)))))"),"")</f>
        <v/>
      </c>
      <c r="MR18" s="3" t="str">
        <f>IFERROR(__xludf.DUMMYFUNCTION("IF(ISBLANK($A18),, IF((ARRAYFORMULA(SUM(COUNTIFS(OccupancyAddresses,$A18,OccupancyUnits, $B18, 'Tenant Occupancy'!MS$5:MS23,{""&gt;0"",""Occupied"",""Late""}))))&gt;1,""Multiple Bookings"", IF(SUMIFS( 'Tenant Occupancy'!MS$5:MS23,OccupancyUnits,$B18,OccupancyAd"&amp;"dresses,$A18)&gt;0,SUMIFS('Tenant Occupancy'!MS$5:MS23,OccupancyUnits,$B18,OccupancyAddresses,$A18),IFERROR(VLOOKUP($A18&amp;"" ""&amp;$B18, FILTER(ARRAYFORMULA({OccupancyAddresses&amp;"" ""&amp; OccupancyUnits,'Tenant Occupancy'!MS$5:MS23}),INDEX(ARRAYFORMULA({OccupancyAdd"&amp;"resses&amp;"" ""&amp; OccupancyUnits,'Tenant Occupancy'!MS$5:MS23}),0,2)&lt;&gt;""""),2,FALSE),IF(MR15=TODAY(),""Today"",)))))"),"")</f>
        <v/>
      </c>
      <c r="MS18" s="3" t="str">
        <f>IFERROR(__xludf.DUMMYFUNCTION("IF(ISBLANK($A18),, IF((ARRAYFORMULA(SUM(COUNTIFS(OccupancyAddresses,$A18,OccupancyUnits, $B18, 'Tenant Occupancy'!MT$5:MT23,{""&gt;0"",""Occupied"",""Late""}))))&gt;1,""Multiple Bookings"", IF(SUMIFS( 'Tenant Occupancy'!MT$5:MT23,OccupancyUnits,$B18,OccupancyAd"&amp;"dresses,$A18)&gt;0,SUMIFS('Tenant Occupancy'!MT$5:MT23,OccupancyUnits,$B18,OccupancyAddresses,$A18),IFERROR(VLOOKUP($A18&amp;"" ""&amp;$B18, FILTER(ARRAYFORMULA({OccupancyAddresses&amp;"" ""&amp; OccupancyUnits,'Tenant Occupancy'!MT$5:MT23}),INDEX(ARRAYFORMULA({OccupancyAdd"&amp;"resses&amp;"" ""&amp; OccupancyUnits,'Tenant Occupancy'!MT$5:MT23}),0,2)&lt;&gt;""""),2,FALSE),IF(MS15=TODAY(),""Today"",)))))"),"")</f>
        <v/>
      </c>
      <c r="MT18" s="3" t="str">
        <f>IFERROR(__xludf.DUMMYFUNCTION("IF(ISBLANK($A18),, IF((ARRAYFORMULA(SUM(COUNTIFS(OccupancyAddresses,$A18,OccupancyUnits, $B18, 'Tenant Occupancy'!MU$5:MU23,{""&gt;0"",""Occupied"",""Late""}))))&gt;1,""Multiple Bookings"", IF(SUMIFS( 'Tenant Occupancy'!MU$5:MU23,OccupancyUnits,$B18,OccupancyAd"&amp;"dresses,$A18)&gt;0,SUMIFS('Tenant Occupancy'!MU$5:MU23,OccupancyUnits,$B18,OccupancyAddresses,$A18),IFERROR(VLOOKUP($A18&amp;"" ""&amp;$B18, FILTER(ARRAYFORMULA({OccupancyAddresses&amp;"" ""&amp; OccupancyUnits,'Tenant Occupancy'!MU$5:MU23}),INDEX(ARRAYFORMULA({OccupancyAdd"&amp;"resses&amp;"" ""&amp; OccupancyUnits,'Tenant Occupancy'!MU$5:MU23}),0,2)&lt;&gt;""""),2,FALSE),IF(MT15=TODAY(),""Today"",)))))"),"")</f>
        <v/>
      </c>
      <c r="MU18" s="3" t="str">
        <f>IFERROR(__xludf.DUMMYFUNCTION("IF(ISBLANK($A18),, IF((ARRAYFORMULA(SUM(COUNTIFS(OccupancyAddresses,$A18,OccupancyUnits, $B18, 'Tenant Occupancy'!MV$5:MV23,{""&gt;0"",""Occupied"",""Late""}))))&gt;1,""Multiple Bookings"", IF(SUMIFS( 'Tenant Occupancy'!MV$5:MV23,OccupancyUnits,$B18,OccupancyAd"&amp;"dresses,$A18)&gt;0,SUMIFS('Tenant Occupancy'!MV$5:MV23,OccupancyUnits,$B18,OccupancyAddresses,$A18),IFERROR(VLOOKUP($A18&amp;"" ""&amp;$B18, FILTER(ARRAYFORMULA({OccupancyAddresses&amp;"" ""&amp; OccupancyUnits,'Tenant Occupancy'!MV$5:MV23}),INDEX(ARRAYFORMULA({OccupancyAdd"&amp;"resses&amp;"" ""&amp; OccupancyUnits,'Tenant Occupancy'!MV$5:MV23}),0,2)&lt;&gt;""""),2,FALSE),IF(MU15=TODAY(),""Today"",)))))"),"")</f>
        <v/>
      </c>
      <c r="MV18" s="3" t="str">
        <f>IFERROR(__xludf.DUMMYFUNCTION("IF(ISBLANK($A18),, IF((ARRAYFORMULA(SUM(COUNTIFS(OccupancyAddresses,$A18,OccupancyUnits, $B18, 'Tenant Occupancy'!MW$5:MW23,{""&gt;0"",""Occupied"",""Late""}))))&gt;1,""Multiple Bookings"", IF(SUMIFS( 'Tenant Occupancy'!MW$5:MW23,OccupancyUnits,$B18,OccupancyAd"&amp;"dresses,$A18)&gt;0,SUMIFS('Tenant Occupancy'!MW$5:MW23,OccupancyUnits,$B18,OccupancyAddresses,$A18),IFERROR(VLOOKUP($A18&amp;"" ""&amp;$B18, FILTER(ARRAYFORMULA({OccupancyAddresses&amp;"" ""&amp; OccupancyUnits,'Tenant Occupancy'!MW$5:MW23}),INDEX(ARRAYFORMULA({OccupancyAdd"&amp;"resses&amp;"" ""&amp; OccupancyUnits,'Tenant Occupancy'!MW$5:MW23}),0,2)&lt;&gt;""""),2,FALSE),IF(MV15=TODAY(),""Today"",)))))"),"")</f>
        <v/>
      </c>
      <c r="MW18" s="3" t="str">
        <f>IFERROR(__xludf.DUMMYFUNCTION("IF(ISBLANK($A18),, IF((ARRAYFORMULA(SUM(COUNTIFS(OccupancyAddresses,$A18,OccupancyUnits, $B18, 'Tenant Occupancy'!MX$5:MX23,{""&gt;0"",""Occupied"",""Late""}))))&gt;1,""Multiple Bookings"", IF(SUMIFS( 'Tenant Occupancy'!MX$5:MX23,OccupancyUnits,$B18,OccupancyAd"&amp;"dresses,$A18)&gt;0,SUMIFS('Tenant Occupancy'!MX$5:MX23,OccupancyUnits,$B18,OccupancyAddresses,$A18),IFERROR(VLOOKUP($A18&amp;"" ""&amp;$B18, FILTER(ARRAYFORMULA({OccupancyAddresses&amp;"" ""&amp; OccupancyUnits,'Tenant Occupancy'!MX$5:MX23}),INDEX(ARRAYFORMULA({OccupancyAdd"&amp;"resses&amp;"" ""&amp; OccupancyUnits,'Tenant Occupancy'!MX$5:MX23}),0,2)&lt;&gt;""""),2,FALSE),IF(MW15=TODAY(),""Today"",)))))"),"")</f>
        <v/>
      </c>
      <c r="MX18" s="3" t="str">
        <f>IFERROR(__xludf.DUMMYFUNCTION("IF(ISBLANK($A18),, IF((ARRAYFORMULA(SUM(COUNTIFS(OccupancyAddresses,$A18,OccupancyUnits, $B18, 'Tenant Occupancy'!MY$5:MY23,{""&gt;0"",""Occupied"",""Late""}))))&gt;1,""Multiple Bookings"", IF(SUMIFS( 'Tenant Occupancy'!MY$5:MY23,OccupancyUnits,$B18,OccupancyAd"&amp;"dresses,$A18)&gt;0,SUMIFS('Tenant Occupancy'!MY$5:MY23,OccupancyUnits,$B18,OccupancyAddresses,$A18),IFERROR(VLOOKUP($A18&amp;"" ""&amp;$B18, FILTER(ARRAYFORMULA({OccupancyAddresses&amp;"" ""&amp; OccupancyUnits,'Tenant Occupancy'!MY$5:MY23}),INDEX(ARRAYFORMULA({OccupancyAdd"&amp;"resses&amp;"" ""&amp; OccupancyUnits,'Tenant Occupancy'!MY$5:MY23}),0,2)&lt;&gt;""""),2,FALSE),IF(MX15=TODAY(),""Today"",)))))"),"")</f>
        <v/>
      </c>
      <c r="MY18" s="3" t="str">
        <f>IFERROR(__xludf.DUMMYFUNCTION("IF(ISBLANK($A18),, IF((ARRAYFORMULA(SUM(COUNTIFS(OccupancyAddresses,$A18,OccupancyUnits, $B18, 'Tenant Occupancy'!MZ$5:MZ23,{""&gt;0"",""Occupied"",""Late""}))))&gt;1,""Multiple Bookings"", IF(SUMIFS( 'Tenant Occupancy'!MZ$5:MZ23,OccupancyUnits,$B18,OccupancyAd"&amp;"dresses,$A18)&gt;0,SUMIFS('Tenant Occupancy'!MZ$5:MZ23,OccupancyUnits,$B18,OccupancyAddresses,$A18),IFERROR(VLOOKUP($A18&amp;"" ""&amp;$B18, FILTER(ARRAYFORMULA({OccupancyAddresses&amp;"" ""&amp; OccupancyUnits,'Tenant Occupancy'!MZ$5:MZ23}),INDEX(ARRAYFORMULA({OccupancyAdd"&amp;"resses&amp;"" ""&amp; OccupancyUnits,'Tenant Occupancy'!MZ$5:MZ23}),0,2)&lt;&gt;""""),2,FALSE),IF(MY15=TODAY(),""Today"",)))))"),"")</f>
        <v/>
      </c>
      <c r="MZ18" s="3" t="str">
        <f>IFERROR(__xludf.DUMMYFUNCTION("IF(ISBLANK($A18),, IF((ARRAYFORMULA(SUM(COUNTIFS(OccupancyAddresses,$A18,OccupancyUnits, $B18, 'Tenant Occupancy'!NA$5:NA23,{""&gt;0"",""Occupied"",""Late""}))))&gt;1,""Multiple Bookings"", IF(SUMIFS( 'Tenant Occupancy'!NA$5:NA23,OccupancyUnits,$B18,OccupancyAd"&amp;"dresses,$A18)&gt;0,SUMIFS('Tenant Occupancy'!NA$5:NA23,OccupancyUnits,$B18,OccupancyAddresses,$A18),IFERROR(VLOOKUP($A18&amp;"" ""&amp;$B18, FILTER(ARRAYFORMULA({OccupancyAddresses&amp;"" ""&amp; OccupancyUnits,'Tenant Occupancy'!NA$5:NA23}),INDEX(ARRAYFORMULA({OccupancyAdd"&amp;"resses&amp;"" ""&amp; OccupancyUnits,'Tenant Occupancy'!NA$5:NA23}),0,2)&lt;&gt;""""),2,FALSE),IF(MZ15=TODAY(),""Today"",)))))"),"")</f>
        <v/>
      </c>
      <c r="NA18" s="3" t="str">
        <f>IFERROR(__xludf.DUMMYFUNCTION("IF(ISBLANK($A18),, IF((ARRAYFORMULA(SUM(COUNTIFS(OccupancyAddresses,$A18,OccupancyUnits, $B18, 'Tenant Occupancy'!NB$5:NB23,{""&gt;0"",""Occupied"",""Late""}))))&gt;1,""Multiple Bookings"", IF(SUMIFS( 'Tenant Occupancy'!NB$5:NB23,OccupancyUnits,$B18,OccupancyAd"&amp;"dresses,$A18)&gt;0,SUMIFS('Tenant Occupancy'!NB$5:NB23,OccupancyUnits,$B18,OccupancyAddresses,$A18),IFERROR(VLOOKUP($A18&amp;"" ""&amp;$B18, FILTER(ARRAYFORMULA({OccupancyAddresses&amp;"" ""&amp; OccupancyUnits,'Tenant Occupancy'!NB$5:NB23}),INDEX(ARRAYFORMULA({OccupancyAdd"&amp;"resses&amp;"" ""&amp; OccupancyUnits,'Tenant Occupancy'!NB$5:NB23}),0,2)&lt;&gt;""""),2,FALSE),IF(NA15=TODAY(),""Today"",)))))"),"")</f>
        <v/>
      </c>
      <c r="NB18" s="3" t="str">
        <f>IFERROR(__xludf.DUMMYFUNCTION("IF(ISBLANK($A18),, IF((ARRAYFORMULA(SUM(COUNTIFS(OccupancyAddresses,$A18,OccupancyUnits, $B18, 'Tenant Occupancy'!NC$5:NC23,{""&gt;0"",""Occupied"",""Late""}))))&gt;1,""Multiple Bookings"", IF(SUMIFS( 'Tenant Occupancy'!NC$5:NC23,OccupancyUnits,$B18,OccupancyAd"&amp;"dresses,$A18)&gt;0,SUMIFS('Tenant Occupancy'!NC$5:NC23,OccupancyUnits,$B18,OccupancyAddresses,$A18),IFERROR(VLOOKUP($A18&amp;"" ""&amp;$B18, FILTER(ARRAYFORMULA({OccupancyAddresses&amp;"" ""&amp; OccupancyUnits,'Tenant Occupancy'!NC$5:NC23}),INDEX(ARRAYFORMULA({OccupancyAdd"&amp;"resses&amp;"" ""&amp; OccupancyUnits,'Tenant Occupancy'!NC$5:NC23}),0,2)&lt;&gt;""""),2,FALSE),IF(NB15=TODAY(),""Today"",)))))"),"")</f>
        <v/>
      </c>
      <c r="NC18" s="3" t="str">
        <f>IFERROR(__xludf.DUMMYFUNCTION("IF(ISBLANK($A18),, IF((ARRAYFORMULA(SUM(COUNTIFS(OccupancyAddresses,$A18,OccupancyUnits, $B18, 'Tenant Occupancy'!ND$5:ND23,{""&gt;0"",""Occupied"",""Late""}))))&gt;1,""Multiple Bookings"", IF(SUMIFS( 'Tenant Occupancy'!ND$5:ND23,OccupancyUnits,$B18,OccupancyAd"&amp;"dresses,$A18)&gt;0,SUMIFS('Tenant Occupancy'!ND$5:ND23,OccupancyUnits,$B18,OccupancyAddresses,$A18),IFERROR(VLOOKUP($A18&amp;"" ""&amp;$B18, FILTER(ARRAYFORMULA({OccupancyAddresses&amp;"" ""&amp; OccupancyUnits,'Tenant Occupancy'!ND$5:ND23}),INDEX(ARRAYFORMULA({OccupancyAdd"&amp;"resses&amp;"" ""&amp; OccupancyUnits,'Tenant Occupancy'!ND$5:ND23}),0,2)&lt;&gt;""""),2,FALSE),IF(NC15=TODAY(),""Today"",)))))"),"")</f>
        <v/>
      </c>
      <c r="ND18" s="3" t="str">
        <f>IFERROR(__xludf.DUMMYFUNCTION("IF(ISBLANK($A18),, IF((ARRAYFORMULA(SUM(COUNTIFS(OccupancyAddresses,$A18,OccupancyUnits, $B18, 'Tenant Occupancy'!NE$5:NE23,{""&gt;0"",""Occupied"",""Late""}))))&gt;1,""Multiple Bookings"", IF(SUMIFS( 'Tenant Occupancy'!NE$5:NE23,OccupancyUnits,$B18,OccupancyAd"&amp;"dresses,$A18)&gt;0,SUMIFS('Tenant Occupancy'!NE$5:NE23,OccupancyUnits,$B18,OccupancyAddresses,$A18),IFERROR(VLOOKUP($A18&amp;"" ""&amp;$B18, FILTER(ARRAYFORMULA({OccupancyAddresses&amp;"" ""&amp; OccupancyUnits,'Tenant Occupancy'!NE$5:NE23}),INDEX(ARRAYFORMULA({OccupancyAdd"&amp;"resses&amp;"" ""&amp; OccupancyUnits,'Tenant Occupancy'!NE$5:NE23}),0,2)&lt;&gt;""""),2,FALSE),IF(ND15=TODAY(),""Today"",)))))"),"")</f>
        <v/>
      </c>
      <c r="NE18" s="3" t="str">
        <f>IFERROR(__xludf.DUMMYFUNCTION("IF(ISBLANK($A18),, IF((ARRAYFORMULA(SUM(COUNTIFS(OccupancyAddresses,$A18,OccupancyUnits, $B18, 'Tenant Occupancy'!NF$5:NF23,{""&gt;0"",""Occupied"",""Late""}))))&gt;1,""Multiple Bookings"", IF(SUMIFS( 'Tenant Occupancy'!NF$5:NF23,OccupancyUnits,$B18,OccupancyAd"&amp;"dresses,$A18)&gt;0,SUMIFS('Tenant Occupancy'!NF$5:NF23,OccupancyUnits,$B18,OccupancyAddresses,$A18),IFERROR(VLOOKUP($A18&amp;"" ""&amp;$B18, FILTER(ARRAYFORMULA({OccupancyAddresses&amp;"" ""&amp; OccupancyUnits,'Tenant Occupancy'!NF$5:NF23}),INDEX(ARRAYFORMULA({OccupancyAdd"&amp;"resses&amp;"" ""&amp; OccupancyUnits,'Tenant Occupancy'!NF$5:NF23}),0,2)&lt;&gt;""""),2,FALSE),IF(NE15=TODAY(),""Today"",)))))"),"")</f>
        <v/>
      </c>
      <c r="NF18" s="3" t="str">
        <f>IFERROR(__xludf.DUMMYFUNCTION("IF(ISBLANK($A18),, IF((ARRAYFORMULA(SUM(COUNTIFS(OccupancyAddresses,$A18,OccupancyUnits, $B18, 'Tenant Occupancy'!NG$5:NG23,{""&gt;0"",""Occupied"",""Late""}))))&gt;1,""Multiple Bookings"", IF(SUMIFS( 'Tenant Occupancy'!NG$5:NG23,OccupancyUnits,$B18,OccupancyAd"&amp;"dresses,$A18)&gt;0,SUMIFS('Tenant Occupancy'!NG$5:NG23,OccupancyUnits,$B18,OccupancyAddresses,$A18),IFERROR(VLOOKUP($A18&amp;"" ""&amp;$B18, FILTER(ARRAYFORMULA({OccupancyAddresses&amp;"" ""&amp; OccupancyUnits,'Tenant Occupancy'!NG$5:NG23}),INDEX(ARRAYFORMULA({OccupancyAdd"&amp;"resses&amp;"" ""&amp; OccupancyUnits,'Tenant Occupancy'!NG$5:NG23}),0,2)&lt;&gt;""""),2,FALSE),IF(NF15=TODAY(),""Today"",)))))"),"")</f>
        <v/>
      </c>
      <c r="NG18" s="3" t="str">
        <f>IFERROR(__xludf.DUMMYFUNCTION("IF(ISBLANK($A18),, IF((ARRAYFORMULA(SUM(COUNTIFS(OccupancyAddresses,$A18,OccupancyUnits, $B18, 'Tenant Occupancy'!NH$5:NH23,{""&gt;0"",""Occupied"",""Late""}))))&gt;1,""Multiple Bookings"", IF(SUMIFS( 'Tenant Occupancy'!NH$5:NH23,OccupancyUnits,$B18,OccupancyAd"&amp;"dresses,$A18)&gt;0,SUMIFS('Tenant Occupancy'!NH$5:NH23,OccupancyUnits,$B18,OccupancyAddresses,$A18),IFERROR(VLOOKUP($A18&amp;"" ""&amp;$B18, FILTER(ARRAYFORMULA({OccupancyAddresses&amp;"" ""&amp; OccupancyUnits,'Tenant Occupancy'!NH$5:NH23}),INDEX(ARRAYFORMULA({OccupancyAdd"&amp;"resses&amp;"" ""&amp; OccupancyUnits,'Tenant Occupancy'!NH$5:NH23}),0,2)&lt;&gt;""""),2,FALSE),IF(NG15=TODAY(),""Today"",)))))"),"")</f>
        <v/>
      </c>
      <c r="NH18" s="3" t="str">
        <f>IFERROR(__xludf.DUMMYFUNCTION("IF(ISBLANK($A18),, IF((ARRAYFORMULA(SUM(COUNTIFS(OccupancyAddresses,$A18,OccupancyUnits, $B18, 'Tenant Occupancy'!NI$5:NI23,{""&gt;0"",""Occupied"",""Late""}))))&gt;1,""Multiple Bookings"", IF(SUMIFS( 'Tenant Occupancy'!NI$5:NI23,OccupancyUnits,$B18,OccupancyAd"&amp;"dresses,$A18)&gt;0,SUMIFS('Tenant Occupancy'!NI$5:NI23,OccupancyUnits,$B18,OccupancyAddresses,$A18),IFERROR(VLOOKUP($A18&amp;"" ""&amp;$B18, FILTER(ARRAYFORMULA({OccupancyAddresses&amp;"" ""&amp; OccupancyUnits,'Tenant Occupancy'!NI$5:NI23}),INDEX(ARRAYFORMULA({OccupancyAdd"&amp;"resses&amp;"" ""&amp; OccupancyUnits,'Tenant Occupancy'!NI$5:NI23}),0,2)&lt;&gt;""""),2,FALSE),IF(NH15=TODAY(),""Today"",)))))"),"")</f>
        <v/>
      </c>
      <c r="NI18" s="3" t="str">
        <f>IFERROR(__xludf.DUMMYFUNCTION("IF(ISBLANK($A18),, IF((ARRAYFORMULA(SUM(COUNTIFS(OccupancyAddresses,$A18,OccupancyUnits, $B18, 'Tenant Occupancy'!NJ$5:NJ23,{""&gt;0"",""Occupied"",""Late""}))))&gt;1,""Multiple Bookings"", IF(SUMIFS( 'Tenant Occupancy'!NJ$5:NJ23,OccupancyUnits,$B18,OccupancyAd"&amp;"dresses,$A18)&gt;0,SUMIFS('Tenant Occupancy'!NJ$5:NJ23,OccupancyUnits,$B18,OccupancyAddresses,$A18),IFERROR(VLOOKUP($A18&amp;"" ""&amp;$B18, FILTER(ARRAYFORMULA({OccupancyAddresses&amp;"" ""&amp; OccupancyUnits,'Tenant Occupancy'!NJ$5:NJ23}),INDEX(ARRAYFORMULA({OccupancyAdd"&amp;"resses&amp;"" ""&amp; OccupancyUnits,'Tenant Occupancy'!NJ$5:NJ23}),0,2)&lt;&gt;""""),2,FALSE),IF(NI15=TODAY(),""Today"",)))))"),"")</f>
        <v/>
      </c>
      <c r="NJ18" s="3" t="str">
        <f>IFERROR(__xludf.DUMMYFUNCTION("IF(ISBLANK($A18),, IF((ARRAYFORMULA(SUM(COUNTIFS(OccupancyAddresses,$A18,OccupancyUnits, $B18, 'Tenant Occupancy'!NK$5:NK23,{""&gt;0"",""Occupied"",""Late""}))))&gt;1,""Multiple Bookings"", IF(SUMIFS( 'Tenant Occupancy'!NK$5:NK23,OccupancyUnits,$B18,OccupancyAd"&amp;"dresses,$A18)&gt;0,SUMIFS('Tenant Occupancy'!NK$5:NK23,OccupancyUnits,$B18,OccupancyAddresses,$A18),IFERROR(VLOOKUP($A18&amp;"" ""&amp;$B18, FILTER(ARRAYFORMULA({OccupancyAddresses&amp;"" ""&amp; OccupancyUnits,'Tenant Occupancy'!NK$5:NK23}),INDEX(ARRAYFORMULA({OccupancyAdd"&amp;"resses&amp;"" ""&amp; OccupancyUnits,'Tenant Occupancy'!NK$5:NK23}),0,2)&lt;&gt;""""),2,FALSE),IF(NJ15=TODAY(),""Today"",)))))"),"")</f>
        <v/>
      </c>
      <c r="NK18" s="3" t="str">
        <f>IFERROR(__xludf.DUMMYFUNCTION("IF(ISBLANK($A18),, IF((ARRAYFORMULA(SUM(COUNTIFS(OccupancyAddresses,$A18,OccupancyUnits, $B18, 'Tenant Occupancy'!NL$5:NL23,{""&gt;0"",""Occupied"",""Late""}))))&gt;1,""Multiple Bookings"", IF(SUMIFS( 'Tenant Occupancy'!NL$5:NL23,OccupancyUnits,$B18,OccupancyAd"&amp;"dresses,$A18)&gt;0,SUMIFS('Tenant Occupancy'!NL$5:NL23,OccupancyUnits,$B18,OccupancyAddresses,$A18),IFERROR(VLOOKUP($A18&amp;"" ""&amp;$B18, FILTER(ARRAYFORMULA({OccupancyAddresses&amp;"" ""&amp; OccupancyUnits,'Tenant Occupancy'!NL$5:NL23}),INDEX(ARRAYFORMULA({OccupancyAdd"&amp;"resses&amp;"" ""&amp; OccupancyUnits,'Tenant Occupancy'!NL$5:NL23}),0,2)&lt;&gt;""""),2,FALSE),IF(NK15=TODAY(),""Today"",)))))"),"")</f>
        <v/>
      </c>
      <c r="NL18" s="3" t="str">
        <f>IFERROR(__xludf.DUMMYFUNCTION("IF(ISBLANK($A18),, IF((ARRAYFORMULA(SUM(COUNTIFS(OccupancyAddresses,$A18,OccupancyUnits, $B18, 'Tenant Occupancy'!NM$5:NM23,{""&gt;0"",""Occupied"",""Late""}))))&gt;1,""Multiple Bookings"", IF(SUMIFS( 'Tenant Occupancy'!NM$5:NM23,OccupancyUnits,$B18,OccupancyAd"&amp;"dresses,$A18)&gt;0,SUMIFS('Tenant Occupancy'!NM$5:NM23,OccupancyUnits,$B18,OccupancyAddresses,$A18),IFERROR(VLOOKUP($A18&amp;"" ""&amp;$B18, FILTER(ARRAYFORMULA({OccupancyAddresses&amp;"" ""&amp; OccupancyUnits,'Tenant Occupancy'!NM$5:NM23}),INDEX(ARRAYFORMULA({OccupancyAdd"&amp;"resses&amp;"" ""&amp; OccupancyUnits,'Tenant Occupancy'!NM$5:NM23}),0,2)&lt;&gt;""""),2,FALSE),IF(NL15=TODAY(),""Today"",)))))"),"")</f>
        <v/>
      </c>
      <c r="NM18" s="3" t="str">
        <f>IFERROR(__xludf.DUMMYFUNCTION("IF(ISBLANK($A18),, IF((ARRAYFORMULA(SUM(COUNTIFS(OccupancyAddresses,$A18,OccupancyUnits, $B18, 'Tenant Occupancy'!NN$5:NN23,{""&gt;0"",""Occupied"",""Late""}))))&gt;1,""Multiple Bookings"", IF(SUMIFS( 'Tenant Occupancy'!NN$5:NN23,OccupancyUnits,$B18,OccupancyAd"&amp;"dresses,$A18)&gt;0,SUMIFS('Tenant Occupancy'!NN$5:NN23,OccupancyUnits,$B18,OccupancyAddresses,$A18),IFERROR(VLOOKUP($A18&amp;"" ""&amp;$B18, FILTER(ARRAYFORMULA({OccupancyAddresses&amp;"" ""&amp; OccupancyUnits,'Tenant Occupancy'!NN$5:NN23}),INDEX(ARRAYFORMULA({OccupancyAdd"&amp;"resses&amp;"" ""&amp; OccupancyUnits,'Tenant Occupancy'!NN$5:NN23}),0,2)&lt;&gt;""""),2,FALSE),IF(NM15=TODAY(),""Today"",)))))"),"")</f>
        <v/>
      </c>
      <c r="NN18" s="3" t="str">
        <f>IFERROR(__xludf.DUMMYFUNCTION("IF(ISBLANK($A18),, IF((ARRAYFORMULA(SUM(COUNTIFS(OccupancyAddresses,$A18,OccupancyUnits, $B18, 'Tenant Occupancy'!NO$5:NO23,{""&gt;0"",""Occupied"",""Late""}))))&gt;1,""Multiple Bookings"", IF(SUMIFS( 'Tenant Occupancy'!NO$5:NO23,OccupancyUnits,$B18,OccupancyAd"&amp;"dresses,$A18)&gt;0,SUMIFS('Tenant Occupancy'!NO$5:NO23,OccupancyUnits,$B18,OccupancyAddresses,$A18),IFERROR(VLOOKUP($A18&amp;"" ""&amp;$B18, FILTER(ARRAYFORMULA({OccupancyAddresses&amp;"" ""&amp; OccupancyUnits,'Tenant Occupancy'!NO$5:NO23}),INDEX(ARRAYFORMULA({OccupancyAdd"&amp;"resses&amp;"" ""&amp; OccupancyUnits,'Tenant Occupancy'!NO$5:NO23}),0,2)&lt;&gt;""""),2,FALSE),IF(NN15=TODAY(),""Today"",)))))"),"")</f>
        <v/>
      </c>
      <c r="NO18" s="3" t="str">
        <f>IFERROR(__xludf.DUMMYFUNCTION("IF(ISBLANK($A18),, IF((ARRAYFORMULA(SUM(COUNTIFS(OccupancyAddresses,$A18,OccupancyUnits, $B18, 'Tenant Occupancy'!NP$5:NP23,{""&gt;0"",""Occupied"",""Late""}))))&gt;1,""Multiple Bookings"", IF(SUMIFS( 'Tenant Occupancy'!NP$5:NP23,OccupancyUnits,$B18,OccupancyAd"&amp;"dresses,$A18)&gt;0,SUMIFS('Tenant Occupancy'!NP$5:NP23,OccupancyUnits,$B18,OccupancyAddresses,$A18),IFERROR(VLOOKUP($A18&amp;"" ""&amp;$B18, FILTER(ARRAYFORMULA({OccupancyAddresses&amp;"" ""&amp; OccupancyUnits,'Tenant Occupancy'!NP$5:NP23}),INDEX(ARRAYFORMULA({OccupancyAdd"&amp;"resses&amp;"" ""&amp; OccupancyUnits,'Tenant Occupancy'!NP$5:NP23}),0,2)&lt;&gt;""""),2,FALSE),IF(NO15=TODAY(),""Today"",)))))"),"")</f>
        <v/>
      </c>
      <c r="NP18" s="3" t="str">
        <f>IFERROR(__xludf.DUMMYFUNCTION("IF(ISBLANK($A18),, IF((ARRAYFORMULA(SUM(COUNTIFS(OccupancyAddresses,$A18,OccupancyUnits, $B18, 'Tenant Occupancy'!NQ$5:NQ23,{""&gt;0"",""Occupied"",""Late""}))))&gt;1,""Multiple Bookings"", IF(SUMIFS( 'Tenant Occupancy'!NQ$5:NQ23,OccupancyUnits,$B18,OccupancyAd"&amp;"dresses,$A18)&gt;0,SUMIFS('Tenant Occupancy'!NQ$5:NQ23,OccupancyUnits,$B18,OccupancyAddresses,$A18),IFERROR(VLOOKUP($A18&amp;"" ""&amp;$B18, FILTER(ARRAYFORMULA({OccupancyAddresses&amp;"" ""&amp; OccupancyUnits,'Tenant Occupancy'!NQ$5:NQ23}),INDEX(ARRAYFORMULA({OccupancyAdd"&amp;"resses&amp;"" ""&amp; OccupancyUnits,'Tenant Occupancy'!NQ$5:NQ23}),0,2)&lt;&gt;""""),2,FALSE),IF(NP15=TODAY(),""Today"",)))))"),"")</f>
        <v/>
      </c>
      <c r="NQ18" s="3" t="str">
        <f>IFERROR(__xludf.DUMMYFUNCTION("IF(ISBLANK($A18),, IF((ARRAYFORMULA(SUM(COUNTIFS(OccupancyAddresses,$A18,OccupancyUnits, $B18, 'Tenant Occupancy'!NR$5:NR23,{""&gt;0"",""Occupied"",""Late""}))))&gt;1,""Multiple Bookings"", IF(SUMIFS( 'Tenant Occupancy'!NR$5:NR23,OccupancyUnits,$B18,OccupancyAd"&amp;"dresses,$A18)&gt;0,SUMIFS('Tenant Occupancy'!NR$5:NR23,OccupancyUnits,$B18,OccupancyAddresses,$A18),IFERROR(VLOOKUP($A18&amp;"" ""&amp;$B18, FILTER(ARRAYFORMULA({OccupancyAddresses&amp;"" ""&amp; OccupancyUnits,'Tenant Occupancy'!NR$5:NR23}),INDEX(ARRAYFORMULA({OccupancyAdd"&amp;"resses&amp;"" ""&amp; OccupancyUnits,'Tenant Occupancy'!NR$5:NR23}),0,2)&lt;&gt;""""),2,FALSE),IF(NQ15=TODAY(),""Today"",)))))"),"")</f>
        <v/>
      </c>
      <c r="NR18" s="3" t="str">
        <f>IFERROR(__xludf.DUMMYFUNCTION("IF(ISBLANK($A18),, IF((ARRAYFORMULA(SUM(COUNTIFS(OccupancyAddresses,$A18,OccupancyUnits, $B18, 'Tenant Occupancy'!NS$5:NS23,{""&gt;0"",""Occupied"",""Late""}))))&gt;1,""Multiple Bookings"", IF(SUMIFS( 'Tenant Occupancy'!NS$5:NS23,OccupancyUnits,$B18,OccupancyAd"&amp;"dresses,$A18)&gt;0,SUMIFS('Tenant Occupancy'!NS$5:NS23,OccupancyUnits,$B18,OccupancyAddresses,$A18),IFERROR(VLOOKUP($A18&amp;"" ""&amp;$B18, FILTER(ARRAYFORMULA({OccupancyAddresses&amp;"" ""&amp; OccupancyUnits,'Tenant Occupancy'!NS$5:NS23}),INDEX(ARRAYFORMULA({OccupancyAdd"&amp;"resses&amp;"" ""&amp; OccupancyUnits,'Tenant Occupancy'!NS$5:NS23}),0,2)&lt;&gt;""""),2,FALSE),IF(NR15=TODAY(),""Today"",)))))"),"")</f>
        <v/>
      </c>
      <c r="NS18" s="3" t="str">
        <f>IFERROR(__xludf.DUMMYFUNCTION("IF(ISBLANK($A18),, IF((ARRAYFORMULA(SUM(COUNTIFS(OccupancyAddresses,$A18,OccupancyUnits, $B18, 'Tenant Occupancy'!NT$5:NT23,{""&gt;0"",""Occupied"",""Late""}))))&gt;1,""Multiple Bookings"", IF(SUMIFS( 'Tenant Occupancy'!NT$5:NT23,OccupancyUnits,$B18,OccupancyAd"&amp;"dresses,$A18)&gt;0,SUMIFS('Tenant Occupancy'!NT$5:NT23,OccupancyUnits,$B18,OccupancyAddresses,$A18),IFERROR(VLOOKUP($A18&amp;"" ""&amp;$B18, FILTER(ARRAYFORMULA({OccupancyAddresses&amp;"" ""&amp; OccupancyUnits,'Tenant Occupancy'!NT$5:NT23}),INDEX(ARRAYFORMULA({OccupancyAdd"&amp;"resses&amp;"" ""&amp; OccupancyUnits,'Tenant Occupancy'!NT$5:NT23}),0,2)&lt;&gt;""""),2,FALSE),IF(NS15=TODAY(),""Today"",)))))"),"")</f>
        <v/>
      </c>
      <c r="NT18" s="3" t="str">
        <f>IFERROR(__xludf.DUMMYFUNCTION("IF(ISBLANK($A18),, IF((ARRAYFORMULA(SUM(COUNTIFS(OccupancyAddresses,$A18,OccupancyUnits, $B18, 'Tenant Occupancy'!NU$5:NU23,{""&gt;0"",""Occupied"",""Late""}))))&gt;1,""Multiple Bookings"", IF(SUMIFS( 'Tenant Occupancy'!NU$5:NU23,OccupancyUnits,$B18,OccupancyAd"&amp;"dresses,$A18)&gt;0,SUMIFS('Tenant Occupancy'!NU$5:NU23,OccupancyUnits,$B18,OccupancyAddresses,$A18),IFERROR(VLOOKUP($A18&amp;"" ""&amp;$B18, FILTER(ARRAYFORMULA({OccupancyAddresses&amp;"" ""&amp; OccupancyUnits,'Tenant Occupancy'!NU$5:NU23}),INDEX(ARRAYFORMULA({OccupancyAdd"&amp;"resses&amp;"" ""&amp; OccupancyUnits,'Tenant Occupancy'!NU$5:NU23}),0,2)&lt;&gt;""""),2,FALSE),IF(NT15=TODAY(),""Today"",)))))"),"")</f>
        <v/>
      </c>
      <c r="NU18" s="3" t="str">
        <f>IFERROR(__xludf.DUMMYFUNCTION("IF(ISBLANK($A18),, IF((ARRAYFORMULA(SUM(COUNTIFS(OccupancyAddresses,$A18,OccupancyUnits, $B18, 'Tenant Occupancy'!NV$5:NV23,{""&gt;0"",""Occupied"",""Late""}))))&gt;1,""Multiple Bookings"", IF(SUMIFS( 'Tenant Occupancy'!NV$5:NV23,OccupancyUnits,$B18,OccupancyAd"&amp;"dresses,$A18)&gt;0,SUMIFS('Tenant Occupancy'!NV$5:NV23,OccupancyUnits,$B18,OccupancyAddresses,$A18),IFERROR(VLOOKUP($A18&amp;"" ""&amp;$B18, FILTER(ARRAYFORMULA({OccupancyAddresses&amp;"" ""&amp; OccupancyUnits,'Tenant Occupancy'!NV$5:NV23}),INDEX(ARRAYFORMULA({OccupancyAdd"&amp;"resses&amp;"" ""&amp; OccupancyUnits,'Tenant Occupancy'!NV$5:NV23}),0,2)&lt;&gt;""""),2,FALSE),IF(NU15=TODAY(),""Today"",)))))"),"")</f>
        <v/>
      </c>
      <c r="NV18" s="3" t="str">
        <f>IFERROR(__xludf.DUMMYFUNCTION("IF(ISBLANK($A18),, IF((ARRAYFORMULA(SUM(COUNTIFS(OccupancyAddresses,$A18,OccupancyUnits, $B18, 'Tenant Occupancy'!NW$5:NW23,{""&gt;0"",""Occupied"",""Late""}))))&gt;1,""Multiple Bookings"", IF(SUMIFS( 'Tenant Occupancy'!NW$5:NW23,OccupancyUnits,$B18,OccupancyAd"&amp;"dresses,$A18)&gt;0,SUMIFS('Tenant Occupancy'!NW$5:NW23,OccupancyUnits,$B18,OccupancyAddresses,$A18),IFERROR(VLOOKUP($A18&amp;"" ""&amp;$B18, FILTER(ARRAYFORMULA({OccupancyAddresses&amp;"" ""&amp; OccupancyUnits,'Tenant Occupancy'!NW$5:NW23}),INDEX(ARRAYFORMULA({OccupancyAdd"&amp;"resses&amp;"" ""&amp; OccupancyUnits,'Tenant Occupancy'!NW$5:NW23}),0,2)&lt;&gt;""""),2,FALSE),IF(NV15=TODAY(),""Today"",)))))"),"")</f>
        <v/>
      </c>
      <c r="NW18" s="3" t="str">
        <f>IFERROR(__xludf.DUMMYFUNCTION("IF(ISBLANK($A18),, IF((ARRAYFORMULA(SUM(COUNTIFS(OccupancyAddresses,$A18,OccupancyUnits, $B18, 'Tenant Occupancy'!NX$5:NX23,{""&gt;0"",""Occupied"",""Late""}))))&gt;1,""Multiple Bookings"", IF(SUMIFS( 'Tenant Occupancy'!NX$5:NX23,OccupancyUnits,$B18,OccupancyAd"&amp;"dresses,$A18)&gt;0,SUMIFS('Tenant Occupancy'!NX$5:NX23,OccupancyUnits,$B18,OccupancyAddresses,$A18),IFERROR(VLOOKUP($A18&amp;"" ""&amp;$B18, FILTER(ARRAYFORMULA({OccupancyAddresses&amp;"" ""&amp; OccupancyUnits,'Tenant Occupancy'!NX$5:NX23}),INDEX(ARRAYFORMULA({OccupancyAdd"&amp;"resses&amp;"" ""&amp; OccupancyUnits,'Tenant Occupancy'!NX$5:NX23}),0,2)&lt;&gt;""""),2,FALSE),IF(NW15=TODAY(),""Today"",)))))"),"")</f>
        <v/>
      </c>
      <c r="NX18" s="3" t="str">
        <f>IFERROR(__xludf.DUMMYFUNCTION("IF(ISBLANK($A18),, IF((ARRAYFORMULA(SUM(COUNTIFS(OccupancyAddresses,$A18,OccupancyUnits, $B18, 'Tenant Occupancy'!NY$5:NY23,{""&gt;0"",""Occupied"",""Late""}))))&gt;1,""Multiple Bookings"", IF(SUMIFS( 'Tenant Occupancy'!NY$5:NY23,OccupancyUnits,$B18,OccupancyAd"&amp;"dresses,$A18)&gt;0,SUMIFS('Tenant Occupancy'!NY$5:NY23,OccupancyUnits,$B18,OccupancyAddresses,$A18),IFERROR(VLOOKUP($A18&amp;"" ""&amp;$B18, FILTER(ARRAYFORMULA({OccupancyAddresses&amp;"" ""&amp; OccupancyUnits,'Tenant Occupancy'!NY$5:NY23}),INDEX(ARRAYFORMULA({OccupancyAdd"&amp;"resses&amp;"" ""&amp; OccupancyUnits,'Tenant Occupancy'!NY$5:NY23}),0,2)&lt;&gt;""""),2,FALSE),IF(NX15=TODAY(),""Today"",)))))"),"")</f>
        <v/>
      </c>
      <c r="NY18" s="3" t="str">
        <f>IFERROR(__xludf.DUMMYFUNCTION("IF(ISBLANK($A18),, IF((ARRAYFORMULA(SUM(COUNTIFS(OccupancyAddresses,$A18,OccupancyUnits, $B18, 'Tenant Occupancy'!NZ$5:NZ23,{""&gt;0"",""Occupied"",""Late""}))))&gt;1,""Multiple Bookings"", IF(SUMIFS( 'Tenant Occupancy'!NZ$5:NZ23,OccupancyUnits,$B18,OccupancyAd"&amp;"dresses,$A18)&gt;0,SUMIFS('Tenant Occupancy'!NZ$5:NZ23,OccupancyUnits,$B18,OccupancyAddresses,$A18),IFERROR(VLOOKUP($A18&amp;"" ""&amp;$B18, FILTER(ARRAYFORMULA({OccupancyAddresses&amp;"" ""&amp; OccupancyUnits,'Tenant Occupancy'!NZ$5:NZ23}),INDEX(ARRAYFORMULA({OccupancyAdd"&amp;"resses&amp;"" ""&amp; OccupancyUnits,'Tenant Occupancy'!NZ$5:NZ23}),0,2)&lt;&gt;""""),2,FALSE),IF(NY15=TODAY(),""Today"",)))))"),"")</f>
        <v/>
      </c>
      <c r="NZ18" s="3" t="str">
        <f>IFERROR(__xludf.DUMMYFUNCTION("IF(ISBLANK($A18),, IF((ARRAYFORMULA(SUM(COUNTIFS(OccupancyAddresses,$A18,OccupancyUnits, $B18, 'Tenant Occupancy'!OA$5:OA23,{""&gt;0"",""Occupied"",""Late""}))))&gt;1,""Multiple Bookings"", IF(SUMIFS( 'Tenant Occupancy'!OA$5:OA23,OccupancyUnits,$B18,OccupancyAd"&amp;"dresses,$A18)&gt;0,SUMIFS('Tenant Occupancy'!OA$5:OA23,OccupancyUnits,$B18,OccupancyAddresses,$A18),IFERROR(VLOOKUP($A18&amp;"" ""&amp;$B18, FILTER(ARRAYFORMULA({OccupancyAddresses&amp;"" ""&amp; OccupancyUnits,'Tenant Occupancy'!OA$5:OA23}),INDEX(ARRAYFORMULA({OccupancyAdd"&amp;"resses&amp;"" ""&amp; OccupancyUnits,'Tenant Occupancy'!OA$5:OA23}),0,2)&lt;&gt;""""),2,FALSE),IF(NZ15=TODAY(),""Today"",)))))"),"")</f>
        <v/>
      </c>
      <c r="OA18" s="3" t="str">
        <f>IFERROR(__xludf.DUMMYFUNCTION("IF(ISBLANK($A18),, IF((ARRAYFORMULA(SUM(COUNTIFS(OccupancyAddresses,$A18,OccupancyUnits, $B18, 'Tenant Occupancy'!OB$5:OB23,{""&gt;0"",""Occupied"",""Late""}))))&gt;1,""Multiple Bookings"", IF(SUMIFS( 'Tenant Occupancy'!OB$5:OB23,OccupancyUnits,$B18,OccupancyAd"&amp;"dresses,$A18)&gt;0,SUMIFS('Tenant Occupancy'!OB$5:OB23,OccupancyUnits,$B18,OccupancyAddresses,$A18),IFERROR(VLOOKUP($A18&amp;"" ""&amp;$B18, FILTER(ARRAYFORMULA({OccupancyAddresses&amp;"" ""&amp; OccupancyUnits,'Tenant Occupancy'!OB$5:OB23}),INDEX(ARRAYFORMULA({OccupancyAdd"&amp;"resses&amp;"" ""&amp; OccupancyUnits,'Tenant Occupancy'!OB$5:OB23}),0,2)&lt;&gt;""""),2,FALSE),IF(OA15=TODAY(),""Today"",)))))"),"")</f>
        <v/>
      </c>
      <c r="OB18" s="3" t="str">
        <f>IFERROR(__xludf.DUMMYFUNCTION("IF(ISBLANK($A18),, IF((ARRAYFORMULA(SUM(COUNTIFS(OccupancyAddresses,$A18,OccupancyUnits, $B18, 'Tenant Occupancy'!OC$5:OC23,{""&gt;0"",""Occupied"",""Late""}))))&gt;1,""Multiple Bookings"", IF(SUMIFS( 'Tenant Occupancy'!OC$5:OC23,OccupancyUnits,$B18,OccupancyAd"&amp;"dresses,$A18)&gt;0,SUMIFS('Tenant Occupancy'!OC$5:OC23,OccupancyUnits,$B18,OccupancyAddresses,$A18),IFERROR(VLOOKUP($A18&amp;"" ""&amp;$B18, FILTER(ARRAYFORMULA({OccupancyAddresses&amp;"" ""&amp; OccupancyUnits,'Tenant Occupancy'!OC$5:OC23}),INDEX(ARRAYFORMULA({OccupancyAdd"&amp;"resses&amp;"" ""&amp; OccupancyUnits,'Tenant Occupancy'!OC$5:OC23}),0,2)&lt;&gt;""""),2,FALSE),IF(OB15=TODAY(),""Today"",)))))"),"")</f>
        <v/>
      </c>
      <c r="OC18" s="3" t="str">
        <f>IFERROR(__xludf.DUMMYFUNCTION("IF(ISBLANK($A18),, IF((ARRAYFORMULA(SUM(COUNTIFS(OccupancyAddresses,$A18,OccupancyUnits, $B18, 'Tenant Occupancy'!OD$5:OD23,{""&gt;0"",""Occupied"",""Late""}))))&gt;1,""Multiple Bookings"", IF(SUMIFS( 'Tenant Occupancy'!OD$5:OD23,OccupancyUnits,$B18,OccupancyAd"&amp;"dresses,$A18)&gt;0,SUMIFS('Tenant Occupancy'!OD$5:OD23,OccupancyUnits,$B18,OccupancyAddresses,$A18),IFERROR(VLOOKUP($A18&amp;"" ""&amp;$B18, FILTER(ARRAYFORMULA({OccupancyAddresses&amp;"" ""&amp; OccupancyUnits,'Tenant Occupancy'!OD$5:OD23}),INDEX(ARRAYFORMULA({OccupancyAdd"&amp;"resses&amp;"" ""&amp; OccupancyUnits,'Tenant Occupancy'!OD$5:OD23}),0,2)&lt;&gt;""""),2,FALSE),IF(OC15=TODAY(),""Today"",)))))"),"")</f>
        <v/>
      </c>
      <c r="OD18" s="3" t="str">
        <f>IFERROR(__xludf.DUMMYFUNCTION("IF(ISBLANK($A18),, IF((ARRAYFORMULA(SUM(COUNTIFS(OccupancyAddresses,$A18,OccupancyUnits, $B18, 'Tenant Occupancy'!OE$5:OE23,{""&gt;0"",""Occupied"",""Late""}))))&gt;1,""Multiple Bookings"", IF(SUMIFS( 'Tenant Occupancy'!OE$5:OE23,OccupancyUnits,$B18,OccupancyAd"&amp;"dresses,$A18)&gt;0,SUMIFS('Tenant Occupancy'!OE$5:OE23,OccupancyUnits,$B18,OccupancyAddresses,$A18),IFERROR(VLOOKUP($A18&amp;"" ""&amp;$B18, FILTER(ARRAYFORMULA({OccupancyAddresses&amp;"" ""&amp; OccupancyUnits,'Tenant Occupancy'!OE$5:OE23}),INDEX(ARRAYFORMULA({OccupancyAdd"&amp;"resses&amp;"" ""&amp; OccupancyUnits,'Tenant Occupancy'!OE$5:OE23}),0,2)&lt;&gt;""""),2,FALSE),IF(OD15=TODAY(),""Today"",)))))"),"")</f>
        <v/>
      </c>
      <c r="OE18" s="3" t="str">
        <f>IFERROR(__xludf.DUMMYFUNCTION("IF(ISBLANK($A18),, IF((ARRAYFORMULA(SUM(COUNTIFS(OccupancyAddresses,$A18,OccupancyUnits, $B18, 'Tenant Occupancy'!OF$5:OF23,{""&gt;0"",""Occupied"",""Late""}))))&gt;1,""Multiple Bookings"", IF(SUMIFS( 'Tenant Occupancy'!OF$5:OF23,OccupancyUnits,$B18,OccupancyAd"&amp;"dresses,$A18)&gt;0,SUMIFS('Tenant Occupancy'!OF$5:OF23,OccupancyUnits,$B18,OccupancyAddresses,$A18),IFERROR(VLOOKUP($A18&amp;"" ""&amp;$B18, FILTER(ARRAYFORMULA({OccupancyAddresses&amp;"" ""&amp; OccupancyUnits,'Tenant Occupancy'!OF$5:OF23}),INDEX(ARRAYFORMULA({OccupancyAdd"&amp;"resses&amp;"" ""&amp; OccupancyUnits,'Tenant Occupancy'!OF$5:OF23}),0,2)&lt;&gt;""""),2,FALSE),IF(OE15=TODAY(),""Today"",)))))"),"")</f>
        <v/>
      </c>
      <c r="OF18" s="3" t="str">
        <f>IFERROR(__xludf.DUMMYFUNCTION("IF(ISBLANK($A18),, IF((ARRAYFORMULA(SUM(COUNTIFS(OccupancyAddresses,$A18,OccupancyUnits, $B18, 'Tenant Occupancy'!OG$5:OG23,{""&gt;0"",""Occupied"",""Late""}))))&gt;1,""Multiple Bookings"", IF(SUMIFS( 'Tenant Occupancy'!OG$5:OG23,OccupancyUnits,$B18,OccupancyAd"&amp;"dresses,$A18)&gt;0,SUMIFS('Tenant Occupancy'!OG$5:OG23,OccupancyUnits,$B18,OccupancyAddresses,$A18),IFERROR(VLOOKUP($A18&amp;"" ""&amp;$B18, FILTER(ARRAYFORMULA({OccupancyAddresses&amp;"" ""&amp; OccupancyUnits,'Tenant Occupancy'!OG$5:OG23}),INDEX(ARRAYFORMULA({OccupancyAdd"&amp;"resses&amp;"" ""&amp; OccupancyUnits,'Tenant Occupancy'!OG$5:OG23}),0,2)&lt;&gt;""""),2,FALSE),IF(OF15=TODAY(),""Today"",)))))"),"")</f>
        <v/>
      </c>
      <c r="OG18" s="3" t="str">
        <f>IFERROR(__xludf.DUMMYFUNCTION("IF(ISBLANK($A18),, IF((ARRAYFORMULA(SUM(COUNTIFS(OccupancyAddresses,$A18,OccupancyUnits, $B18, 'Tenant Occupancy'!OH$5:OH23,{""&gt;0"",""Occupied"",""Late""}))))&gt;1,""Multiple Bookings"", IF(SUMIFS( 'Tenant Occupancy'!OH$5:OH23,OccupancyUnits,$B18,OccupancyAd"&amp;"dresses,$A18)&gt;0,SUMIFS('Tenant Occupancy'!OH$5:OH23,OccupancyUnits,$B18,OccupancyAddresses,$A18),IFERROR(VLOOKUP($A18&amp;"" ""&amp;$B18, FILTER(ARRAYFORMULA({OccupancyAddresses&amp;"" ""&amp; OccupancyUnits,'Tenant Occupancy'!OH$5:OH23}),INDEX(ARRAYFORMULA({OccupancyAdd"&amp;"resses&amp;"" ""&amp; OccupancyUnits,'Tenant Occupancy'!OH$5:OH23}),0,2)&lt;&gt;""""),2,FALSE),IF(OG15=TODAY(),""Today"",)))))"),"")</f>
        <v/>
      </c>
      <c r="OH18" s="3" t="str">
        <f>IFERROR(__xludf.DUMMYFUNCTION("IF(ISBLANK($A18),, IF((ARRAYFORMULA(SUM(COUNTIFS(OccupancyAddresses,$A18,OccupancyUnits, $B18, 'Tenant Occupancy'!OI$5:OI23,{""&gt;0"",""Occupied"",""Late""}))))&gt;1,""Multiple Bookings"", IF(SUMIFS( 'Tenant Occupancy'!OI$5:OI23,OccupancyUnits,$B18,OccupancyAd"&amp;"dresses,$A18)&gt;0,SUMIFS('Tenant Occupancy'!OI$5:OI23,OccupancyUnits,$B18,OccupancyAddresses,$A18),IFERROR(VLOOKUP($A18&amp;"" ""&amp;$B18, FILTER(ARRAYFORMULA({OccupancyAddresses&amp;"" ""&amp; OccupancyUnits,'Tenant Occupancy'!OI$5:OI23}),INDEX(ARRAYFORMULA({OccupancyAdd"&amp;"resses&amp;"" ""&amp; OccupancyUnits,'Tenant Occupancy'!OI$5:OI23}),0,2)&lt;&gt;""""),2,FALSE),IF(OH15=TODAY(),""Today"",)))))"),"")</f>
        <v/>
      </c>
      <c r="OI18" s="3" t="str">
        <f>IFERROR(__xludf.DUMMYFUNCTION("IF(ISBLANK($A18),, IF((ARRAYFORMULA(SUM(COUNTIFS(OccupancyAddresses,$A18,OccupancyUnits, $B18, 'Tenant Occupancy'!OJ$5:OJ23,{""&gt;0"",""Occupied"",""Late""}))))&gt;1,""Multiple Bookings"", IF(SUMIFS( 'Tenant Occupancy'!OJ$5:OJ23,OccupancyUnits,$B18,OccupancyAd"&amp;"dresses,$A18)&gt;0,SUMIFS('Tenant Occupancy'!OJ$5:OJ23,OccupancyUnits,$B18,OccupancyAddresses,$A18),IFERROR(VLOOKUP($A18&amp;"" ""&amp;$B18, FILTER(ARRAYFORMULA({OccupancyAddresses&amp;"" ""&amp; OccupancyUnits,'Tenant Occupancy'!OJ$5:OJ23}),INDEX(ARRAYFORMULA({OccupancyAdd"&amp;"resses&amp;"" ""&amp; OccupancyUnits,'Tenant Occupancy'!OJ$5:OJ23}),0,2)&lt;&gt;""""),2,FALSE),IF(OI15=TODAY(),""Today"",)))))"),"")</f>
        <v/>
      </c>
      <c r="OJ18" s="3" t="str">
        <f>IFERROR(__xludf.DUMMYFUNCTION("IF(ISBLANK($A18),, IF((ARRAYFORMULA(SUM(COUNTIFS(OccupancyAddresses,$A18,OccupancyUnits, $B18, 'Tenant Occupancy'!OK$5:OK23,{""&gt;0"",""Occupied"",""Late""}))))&gt;1,""Multiple Bookings"", IF(SUMIFS( 'Tenant Occupancy'!OK$5:OK23,OccupancyUnits,$B18,OccupancyAd"&amp;"dresses,$A18)&gt;0,SUMIFS('Tenant Occupancy'!OK$5:OK23,OccupancyUnits,$B18,OccupancyAddresses,$A18),IFERROR(VLOOKUP($A18&amp;"" ""&amp;$B18, FILTER(ARRAYFORMULA({OccupancyAddresses&amp;"" ""&amp; OccupancyUnits,'Tenant Occupancy'!OK$5:OK23}),INDEX(ARRAYFORMULA({OccupancyAdd"&amp;"resses&amp;"" ""&amp; OccupancyUnits,'Tenant Occupancy'!OK$5:OK23}),0,2)&lt;&gt;""""),2,FALSE),IF(OJ15=TODAY(),""Today"",)))))"),"")</f>
        <v/>
      </c>
      <c r="OK18" s="3" t="str">
        <f>IFERROR(__xludf.DUMMYFUNCTION("IF(ISBLANK($A18),, IF((ARRAYFORMULA(SUM(COUNTIFS(OccupancyAddresses,$A18,OccupancyUnits, $B18, 'Tenant Occupancy'!OL$5:OL23,{""&gt;0"",""Occupied"",""Late""}))))&gt;1,""Multiple Bookings"", IF(SUMIFS( 'Tenant Occupancy'!OL$5:OL23,OccupancyUnits,$B18,OccupancyAd"&amp;"dresses,$A18)&gt;0,SUMIFS('Tenant Occupancy'!OL$5:OL23,OccupancyUnits,$B18,OccupancyAddresses,$A18),IFERROR(VLOOKUP($A18&amp;"" ""&amp;$B18, FILTER(ARRAYFORMULA({OccupancyAddresses&amp;"" ""&amp; OccupancyUnits,'Tenant Occupancy'!OL$5:OL23}),INDEX(ARRAYFORMULA({OccupancyAdd"&amp;"resses&amp;"" ""&amp; OccupancyUnits,'Tenant Occupancy'!OL$5:OL23}),0,2)&lt;&gt;""""),2,FALSE),IF(OK15=TODAY(),""Today"",)))))"),"")</f>
        <v/>
      </c>
      <c r="OL18" s="3" t="str">
        <f>IFERROR(__xludf.DUMMYFUNCTION("IF(ISBLANK($A18),, IF((ARRAYFORMULA(SUM(COUNTIFS(OccupancyAddresses,$A18,OccupancyUnits, $B18, 'Tenant Occupancy'!OM$5:OM23,{""&gt;0"",""Occupied"",""Late""}))))&gt;1,""Multiple Bookings"", IF(SUMIFS( 'Tenant Occupancy'!OM$5:OM23,OccupancyUnits,$B18,OccupancyAd"&amp;"dresses,$A18)&gt;0,SUMIFS('Tenant Occupancy'!OM$5:OM23,OccupancyUnits,$B18,OccupancyAddresses,$A18),IFERROR(VLOOKUP($A18&amp;"" ""&amp;$B18, FILTER(ARRAYFORMULA({OccupancyAddresses&amp;"" ""&amp; OccupancyUnits,'Tenant Occupancy'!OM$5:OM23}),INDEX(ARRAYFORMULA({OccupancyAdd"&amp;"resses&amp;"" ""&amp; OccupancyUnits,'Tenant Occupancy'!OM$5:OM23}),0,2)&lt;&gt;""""),2,FALSE),IF(OL15=TODAY(),""Today"",)))))"),"")</f>
        <v/>
      </c>
      <c r="OM18" s="3" t="str">
        <f>IFERROR(__xludf.DUMMYFUNCTION("IF(ISBLANK($A18),, IF((ARRAYFORMULA(SUM(COUNTIFS(OccupancyAddresses,$A18,OccupancyUnits, $B18, 'Tenant Occupancy'!ON$5:ON23,{""&gt;0"",""Occupied"",""Late""}))))&gt;1,""Multiple Bookings"", IF(SUMIFS( 'Tenant Occupancy'!ON$5:ON23,OccupancyUnits,$B18,OccupancyAd"&amp;"dresses,$A18)&gt;0,SUMIFS('Tenant Occupancy'!ON$5:ON23,OccupancyUnits,$B18,OccupancyAddresses,$A18),IFERROR(VLOOKUP($A18&amp;"" ""&amp;$B18, FILTER(ARRAYFORMULA({OccupancyAddresses&amp;"" ""&amp; OccupancyUnits,'Tenant Occupancy'!ON$5:ON23}),INDEX(ARRAYFORMULA({OccupancyAdd"&amp;"resses&amp;"" ""&amp; OccupancyUnits,'Tenant Occupancy'!ON$5:ON23}),0,2)&lt;&gt;""""),2,FALSE),IF(OM15=TODAY(),""Today"",)))))"),"")</f>
        <v/>
      </c>
      <c r="ON18" s="3" t="str">
        <f>IFERROR(__xludf.DUMMYFUNCTION("IF(ISBLANK($A18),, IF((ARRAYFORMULA(SUM(COUNTIFS(OccupancyAddresses,$A18,OccupancyUnits, $B18, 'Tenant Occupancy'!OO$5:OO23,{""&gt;0"",""Occupied"",""Late""}))))&gt;1,""Multiple Bookings"", IF(SUMIFS( 'Tenant Occupancy'!OO$5:OO23,OccupancyUnits,$B18,OccupancyAd"&amp;"dresses,$A18)&gt;0,SUMIFS('Tenant Occupancy'!OO$5:OO23,OccupancyUnits,$B18,OccupancyAddresses,$A18),IFERROR(VLOOKUP($A18&amp;"" ""&amp;$B18, FILTER(ARRAYFORMULA({OccupancyAddresses&amp;"" ""&amp; OccupancyUnits,'Tenant Occupancy'!OO$5:OO23}),INDEX(ARRAYFORMULA({OccupancyAdd"&amp;"resses&amp;"" ""&amp; OccupancyUnits,'Tenant Occupancy'!OO$5:OO23}),0,2)&lt;&gt;""""),2,FALSE),IF(ON15=TODAY(),""Today"",)))))"),"")</f>
        <v/>
      </c>
      <c r="OO18" s="3" t="str">
        <f>IFERROR(__xludf.DUMMYFUNCTION("IF(ISBLANK($A18),, IF((ARRAYFORMULA(SUM(COUNTIFS(OccupancyAddresses,$A18,OccupancyUnits, $B18, 'Tenant Occupancy'!OP$5:OP23,{""&gt;0"",""Occupied"",""Late""}))))&gt;1,""Multiple Bookings"", IF(SUMIFS( 'Tenant Occupancy'!OP$5:OP23,OccupancyUnits,$B18,OccupancyAd"&amp;"dresses,$A18)&gt;0,SUMIFS('Tenant Occupancy'!OP$5:OP23,OccupancyUnits,$B18,OccupancyAddresses,$A18),IFERROR(VLOOKUP($A18&amp;"" ""&amp;$B18, FILTER(ARRAYFORMULA({OccupancyAddresses&amp;"" ""&amp; OccupancyUnits,'Tenant Occupancy'!OP$5:OP23}),INDEX(ARRAYFORMULA({OccupancyAdd"&amp;"resses&amp;"" ""&amp; OccupancyUnits,'Tenant Occupancy'!OP$5:OP23}),0,2)&lt;&gt;""""),2,FALSE),IF(OO15=TODAY(),""Today"",)))))"),"")</f>
        <v/>
      </c>
      <c r="OP18" s="3" t="str">
        <f>IFERROR(__xludf.DUMMYFUNCTION("IF(ISBLANK($A18),, IF((ARRAYFORMULA(SUM(COUNTIFS(OccupancyAddresses,$A18,OccupancyUnits, $B18, 'Tenant Occupancy'!OQ$5:OQ23,{""&gt;0"",""Occupied"",""Late""}))))&gt;1,""Multiple Bookings"", IF(SUMIFS( 'Tenant Occupancy'!OQ$5:OQ23,OccupancyUnits,$B18,OccupancyAd"&amp;"dresses,$A18)&gt;0,SUMIFS('Tenant Occupancy'!OQ$5:OQ23,OccupancyUnits,$B18,OccupancyAddresses,$A18),IFERROR(VLOOKUP($A18&amp;"" ""&amp;$B18, FILTER(ARRAYFORMULA({OccupancyAddresses&amp;"" ""&amp; OccupancyUnits,'Tenant Occupancy'!OQ$5:OQ23}),INDEX(ARRAYFORMULA({OccupancyAdd"&amp;"resses&amp;"" ""&amp; OccupancyUnits,'Tenant Occupancy'!OQ$5:OQ23}),0,2)&lt;&gt;""""),2,FALSE),IF(OP15=TODAY(),""Today"",)))))"),"")</f>
        <v/>
      </c>
      <c r="OQ18" s="3" t="str">
        <f>IFERROR(__xludf.DUMMYFUNCTION("IF(ISBLANK($A18),, IF((ARRAYFORMULA(SUM(COUNTIFS(OccupancyAddresses,$A18,OccupancyUnits, $B18, 'Tenant Occupancy'!OR$5:OR23,{""&gt;0"",""Occupied"",""Late""}))))&gt;1,""Multiple Bookings"", IF(SUMIFS( 'Tenant Occupancy'!OR$5:OR23,OccupancyUnits,$B18,OccupancyAd"&amp;"dresses,$A18)&gt;0,SUMIFS('Tenant Occupancy'!OR$5:OR23,OccupancyUnits,$B18,OccupancyAddresses,$A18),IFERROR(VLOOKUP($A18&amp;"" ""&amp;$B18, FILTER(ARRAYFORMULA({OccupancyAddresses&amp;"" ""&amp; OccupancyUnits,'Tenant Occupancy'!OR$5:OR23}),INDEX(ARRAYFORMULA({OccupancyAdd"&amp;"resses&amp;"" ""&amp; OccupancyUnits,'Tenant Occupancy'!OR$5:OR23}),0,2)&lt;&gt;""""),2,FALSE),IF(OQ15=TODAY(),""Today"",)))))"),"")</f>
        <v/>
      </c>
      <c r="OR18" s="3" t="str">
        <f>IFERROR(__xludf.DUMMYFUNCTION("IF(ISBLANK($A18),, IF((ARRAYFORMULA(SUM(COUNTIFS(OccupancyAddresses,$A18,OccupancyUnits, $B18, 'Tenant Occupancy'!OS$5:OS23,{""&gt;0"",""Occupied"",""Late""}))))&gt;1,""Multiple Bookings"", IF(SUMIFS( 'Tenant Occupancy'!OS$5:OS23,OccupancyUnits,$B18,OccupancyAd"&amp;"dresses,$A18)&gt;0,SUMIFS('Tenant Occupancy'!OS$5:OS23,OccupancyUnits,$B18,OccupancyAddresses,$A18),IFERROR(VLOOKUP($A18&amp;"" ""&amp;$B18, FILTER(ARRAYFORMULA({OccupancyAddresses&amp;"" ""&amp; OccupancyUnits,'Tenant Occupancy'!OS$5:OS23}),INDEX(ARRAYFORMULA({OccupancyAdd"&amp;"resses&amp;"" ""&amp; OccupancyUnits,'Tenant Occupancy'!OS$5:OS23}),0,2)&lt;&gt;""""),2,FALSE),IF(OR15=TODAY(),""Today"",)))))"),"")</f>
        <v/>
      </c>
      <c r="OS18" s="3" t="str">
        <f>IFERROR(__xludf.DUMMYFUNCTION("IF(ISBLANK($A18),, IF((ARRAYFORMULA(SUM(COUNTIFS(OccupancyAddresses,$A18,OccupancyUnits, $B18, 'Tenant Occupancy'!OT$5:OT23,{""&gt;0"",""Occupied"",""Late""}))))&gt;1,""Multiple Bookings"", IF(SUMIFS( 'Tenant Occupancy'!OT$5:OT23,OccupancyUnits,$B18,OccupancyAd"&amp;"dresses,$A18)&gt;0,SUMIFS('Tenant Occupancy'!OT$5:OT23,OccupancyUnits,$B18,OccupancyAddresses,$A18),IFERROR(VLOOKUP($A18&amp;"" ""&amp;$B18, FILTER(ARRAYFORMULA({OccupancyAddresses&amp;"" ""&amp; OccupancyUnits,'Tenant Occupancy'!OT$5:OT23}),INDEX(ARRAYFORMULA({OccupancyAdd"&amp;"resses&amp;"" ""&amp; OccupancyUnits,'Tenant Occupancy'!OT$5:OT23}),0,2)&lt;&gt;""""),2,FALSE),IF(OS15=TODAY(),""Today"",)))))"),"")</f>
        <v/>
      </c>
      <c r="OT18" s="3" t="str">
        <f>IFERROR(__xludf.DUMMYFUNCTION("IF(ISBLANK($A18),, IF((ARRAYFORMULA(SUM(COUNTIFS(OccupancyAddresses,$A18,OccupancyUnits, $B18, 'Tenant Occupancy'!OU$5:OU23,{""&gt;0"",""Occupied"",""Late""}))))&gt;1,""Multiple Bookings"", IF(SUMIFS( 'Tenant Occupancy'!OU$5:OU23,OccupancyUnits,$B18,OccupancyAd"&amp;"dresses,$A18)&gt;0,SUMIFS('Tenant Occupancy'!OU$5:OU23,OccupancyUnits,$B18,OccupancyAddresses,$A18),IFERROR(VLOOKUP($A18&amp;"" ""&amp;$B18, FILTER(ARRAYFORMULA({OccupancyAddresses&amp;"" ""&amp; OccupancyUnits,'Tenant Occupancy'!OU$5:OU23}),INDEX(ARRAYFORMULA({OccupancyAdd"&amp;"resses&amp;"" ""&amp; OccupancyUnits,'Tenant Occupancy'!OU$5:OU23}),0,2)&lt;&gt;""""),2,FALSE),IF(OT15=TODAY(),""Today"",)))))"),"")</f>
        <v/>
      </c>
      <c r="OU18" s="3" t="str">
        <f>IFERROR(__xludf.DUMMYFUNCTION("IF(ISBLANK($A18),, IF((ARRAYFORMULA(SUM(COUNTIFS(OccupancyAddresses,$A18,OccupancyUnits, $B18, 'Tenant Occupancy'!OV$5:OV23,{""&gt;0"",""Occupied"",""Late""}))))&gt;1,""Multiple Bookings"", IF(SUMIFS( 'Tenant Occupancy'!OV$5:OV23,OccupancyUnits,$B18,OccupancyAd"&amp;"dresses,$A18)&gt;0,SUMIFS('Tenant Occupancy'!OV$5:OV23,OccupancyUnits,$B18,OccupancyAddresses,$A18),IFERROR(VLOOKUP($A18&amp;"" ""&amp;$B18, FILTER(ARRAYFORMULA({OccupancyAddresses&amp;"" ""&amp; OccupancyUnits,'Tenant Occupancy'!OV$5:OV23}),INDEX(ARRAYFORMULA({OccupancyAdd"&amp;"resses&amp;"" ""&amp; OccupancyUnits,'Tenant Occupancy'!OV$5:OV23}),0,2)&lt;&gt;""""),2,FALSE),IF(OU15=TODAY(),""Today"",)))))"),"")</f>
        <v/>
      </c>
      <c r="OV18" s="3" t="str">
        <f>IFERROR(__xludf.DUMMYFUNCTION("IF(ISBLANK($A18),, IF((ARRAYFORMULA(SUM(COUNTIFS(OccupancyAddresses,$A18,OccupancyUnits, $B18, 'Tenant Occupancy'!OW$5:OW23,{""&gt;0"",""Occupied"",""Late""}))))&gt;1,""Multiple Bookings"", IF(SUMIFS( 'Tenant Occupancy'!OW$5:OW23,OccupancyUnits,$B18,OccupancyAd"&amp;"dresses,$A18)&gt;0,SUMIFS('Tenant Occupancy'!OW$5:OW23,OccupancyUnits,$B18,OccupancyAddresses,$A18),IFERROR(VLOOKUP($A18&amp;"" ""&amp;$B18, FILTER(ARRAYFORMULA({OccupancyAddresses&amp;"" ""&amp; OccupancyUnits,'Tenant Occupancy'!OW$5:OW23}),INDEX(ARRAYFORMULA({OccupancyAdd"&amp;"resses&amp;"" ""&amp; OccupancyUnits,'Tenant Occupancy'!OW$5:OW23}),0,2)&lt;&gt;""""),2,FALSE),IF(OV15=TODAY(),""Today"",)))))"),"")</f>
        <v/>
      </c>
      <c r="OW18" s="3" t="str">
        <f>IFERROR(__xludf.DUMMYFUNCTION("IF(ISBLANK($A18),, IF((ARRAYFORMULA(SUM(COUNTIFS(OccupancyAddresses,$A18,OccupancyUnits, $B18, 'Tenant Occupancy'!OX$5:OX23,{""&gt;0"",""Occupied"",""Late""}))))&gt;1,""Multiple Bookings"", IF(SUMIFS( 'Tenant Occupancy'!OX$5:OX23,OccupancyUnits,$B18,OccupancyAd"&amp;"dresses,$A18)&gt;0,SUMIFS('Tenant Occupancy'!OX$5:OX23,OccupancyUnits,$B18,OccupancyAddresses,$A18),IFERROR(VLOOKUP($A18&amp;"" ""&amp;$B18, FILTER(ARRAYFORMULA({OccupancyAddresses&amp;"" ""&amp; OccupancyUnits,'Tenant Occupancy'!OX$5:OX23}),INDEX(ARRAYFORMULA({OccupancyAdd"&amp;"resses&amp;"" ""&amp; OccupancyUnits,'Tenant Occupancy'!OX$5:OX23}),0,2)&lt;&gt;""""),2,FALSE),IF(OW15=TODAY(),""Today"",)))))"),"")</f>
        <v/>
      </c>
      <c r="OX18" s="3" t="str">
        <f>IFERROR(__xludf.DUMMYFUNCTION("IF(ISBLANK($A18),, IF((ARRAYFORMULA(SUM(COUNTIFS(OccupancyAddresses,$A18,OccupancyUnits, $B18, 'Tenant Occupancy'!OY$5:OY23,{""&gt;0"",""Occupied"",""Late""}))))&gt;1,""Multiple Bookings"", IF(SUMIFS( 'Tenant Occupancy'!OY$5:OY23,OccupancyUnits,$B18,OccupancyAd"&amp;"dresses,$A18)&gt;0,SUMIFS('Tenant Occupancy'!OY$5:OY23,OccupancyUnits,$B18,OccupancyAddresses,$A18),IFERROR(VLOOKUP($A18&amp;"" ""&amp;$B18, FILTER(ARRAYFORMULA({OccupancyAddresses&amp;"" ""&amp; OccupancyUnits,'Tenant Occupancy'!OY$5:OY23}),INDEX(ARRAYFORMULA({OccupancyAdd"&amp;"resses&amp;"" ""&amp; OccupancyUnits,'Tenant Occupancy'!OY$5:OY23}),0,2)&lt;&gt;""""),2,FALSE),IF(OX15=TODAY(),""Today"",)))))"),"")</f>
        <v/>
      </c>
      <c r="OY18" s="3" t="str">
        <f>IFERROR(__xludf.DUMMYFUNCTION("IF(ISBLANK($A18),, IF((ARRAYFORMULA(SUM(COUNTIFS(OccupancyAddresses,$A18,OccupancyUnits, $B18, 'Tenant Occupancy'!OZ$5:OZ23,{""&gt;0"",""Occupied"",""Late""}))))&gt;1,""Multiple Bookings"", IF(SUMIFS( 'Tenant Occupancy'!OZ$5:OZ23,OccupancyUnits,$B18,OccupancyAd"&amp;"dresses,$A18)&gt;0,SUMIFS('Tenant Occupancy'!OZ$5:OZ23,OccupancyUnits,$B18,OccupancyAddresses,$A18),IFERROR(VLOOKUP($A18&amp;"" ""&amp;$B18, FILTER(ARRAYFORMULA({OccupancyAddresses&amp;"" ""&amp; OccupancyUnits,'Tenant Occupancy'!OZ$5:OZ23}),INDEX(ARRAYFORMULA({OccupancyAdd"&amp;"resses&amp;"" ""&amp; OccupancyUnits,'Tenant Occupancy'!OZ$5:OZ23}),0,2)&lt;&gt;""""),2,FALSE),IF(OY15=TODAY(),""Today"",)))))"),"")</f>
        <v/>
      </c>
      <c r="OZ18" s="3" t="str">
        <f>IFERROR(__xludf.DUMMYFUNCTION("IF(ISBLANK($A18),, IF((ARRAYFORMULA(SUM(COUNTIFS(OccupancyAddresses,$A18,OccupancyUnits, $B18, 'Tenant Occupancy'!PA$5:PA23,{""&gt;0"",""Occupied"",""Late""}))))&gt;1,""Multiple Bookings"", IF(SUMIFS( 'Tenant Occupancy'!PA$5:PA23,OccupancyUnits,$B18,OccupancyAd"&amp;"dresses,$A18)&gt;0,SUMIFS('Tenant Occupancy'!PA$5:PA23,OccupancyUnits,$B18,OccupancyAddresses,$A18),IFERROR(VLOOKUP($A18&amp;"" ""&amp;$B18, FILTER(ARRAYFORMULA({OccupancyAddresses&amp;"" ""&amp; OccupancyUnits,'Tenant Occupancy'!PA$5:PA23}),INDEX(ARRAYFORMULA({OccupancyAdd"&amp;"resses&amp;"" ""&amp; OccupancyUnits,'Tenant Occupancy'!PA$5:PA23}),0,2)&lt;&gt;""""),2,FALSE),IF(OZ15=TODAY(),""Today"",)))))"),"")</f>
        <v/>
      </c>
      <c r="PA18" s="3" t="str">
        <f>IFERROR(__xludf.DUMMYFUNCTION("IF(ISBLANK($A18),, IF((ARRAYFORMULA(SUM(COUNTIFS(OccupancyAddresses,$A18,OccupancyUnits, $B18, 'Tenant Occupancy'!PB$5:PB23,{""&gt;0"",""Occupied"",""Late""}))))&gt;1,""Multiple Bookings"", IF(SUMIFS( 'Tenant Occupancy'!PB$5:PB23,OccupancyUnits,$B18,OccupancyAd"&amp;"dresses,$A18)&gt;0,SUMIFS('Tenant Occupancy'!PB$5:PB23,OccupancyUnits,$B18,OccupancyAddresses,$A18),IFERROR(VLOOKUP($A18&amp;"" ""&amp;$B18, FILTER(ARRAYFORMULA({OccupancyAddresses&amp;"" ""&amp; OccupancyUnits,'Tenant Occupancy'!PB$5:PB23}),INDEX(ARRAYFORMULA({OccupancyAdd"&amp;"resses&amp;"" ""&amp; OccupancyUnits,'Tenant Occupancy'!PB$5:PB23}),0,2)&lt;&gt;""""),2,FALSE),IF(PA15=TODAY(),""Today"",)))))"),"")</f>
        <v/>
      </c>
      <c r="PB18" s="3" t="str">
        <f>IFERROR(__xludf.DUMMYFUNCTION("IF(ISBLANK($A18),, IF((ARRAYFORMULA(SUM(COUNTIFS(OccupancyAddresses,$A18,OccupancyUnits, $B18, 'Tenant Occupancy'!PC$5:PC23,{""&gt;0"",""Occupied"",""Late""}))))&gt;1,""Multiple Bookings"", IF(SUMIFS( 'Tenant Occupancy'!PC$5:PC23,OccupancyUnits,$B18,OccupancyAd"&amp;"dresses,$A18)&gt;0,SUMIFS('Tenant Occupancy'!PC$5:PC23,OccupancyUnits,$B18,OccupancyAddresses,$A18),IFERROR(VLOOKUP($A18&amp;"" ""&amp;$B18, FILTER(ARRAYFORMULA({OccupancyAddresses&amp;"" ""&amp; OccupancyUnits,'Tenant Occupancy'!PC$5:PC23}),INDEX(ARRAYFORMULA({OccupancyAdd"&amp;"resses&amp;"" ""&amp; OccupancyUnits,'Tenant Occupancy'!PC$5:PC23}),0,2)&lt;&gt;""""),2,FALSE),IF(PB15=TODAY(),""Today"",)))))"),"")</f>
        <v/>
      </c>
      <c r="PC18" s="3" t="str">
        <f>IFERROR(__xludf.DUMMYFUNCTION("IF(ISBLANK($A18),, IF((ARRAYFORMULA(SUM(COUNTIFS(OccupancyAddresses,$A18,OccupancyUnits, $B18, 'Tenant Occupancy'!PD$5:PD23,{""&gt;0"",""Occupied"",""Late""}))))&gt;1,""Multiple Bookings"", IF(SUMIFS( 'Tenant Occupancy'!PD$5:PD23,OccupancyUnits,$B18,OccupancyAd"&amp;"dresses,$A18)&gt;0,SUMIFS('Tenant Occupancy'!PD$5:PD23,OccupancyUnits,$B18,OccupancyAddresses,$A18),IFERROR(VLOOKUP($A18&amp;"" ""&amp;$B18, FILTER(ARRAYFORMULA({OccupancyAddresses&amp;"" ""&amp; OccupancyUnits,'Tenant Occupancy'!PD$5:PD23}),INDEX(ARRAYFORMULA({OccupancyAdd"&amp;"resses&amp;"" ""&amp; OccupancyUnits,'Tenant Occupancy'!PD$5:PD23}),0,2)&lt;&gt;""""),2,FALSE),IF(PC15=TODAY(),""Today"",)))))"),"")</f>
        <v/>
      </c>
      <c r="PD18" s="3" t="str">
        <f>IFERROR(__xludf.DUMMYFUNCTION("IF(ISBLANK($A18),, IF((ARRAYFORMULA(SUM(COUNTIFS(OccupancyAddresses,$A18,OccupancyUnits, $B18, 'Tenant Occupancy'!PE$5:PE23,{""&gt;0"",""Occupied"",""Late""}))))&gt;1,""Multiple Bookings"", IF(SUMIFS( 'Tenant Occupancy'!PE$5:PE23,OccupancyUnits,$B18,OccupancyAd"&amp;"dresses,$A18)&gt;0,SUMIFS('Tenant Occupancy'!PE$5:PE23,OccupancyUnits,$B18,OccupancyAddresses,$A18),IFERROR(VLOOKUP($A18&amp;"" ""&amp;$B18, FILTER(ARRAYFORMULA({OccupancyAddresses&amp;"" ""&amp; OccupancyUnits,'Tenant Occupancy'!PE$5:PE23}),INDEX(ARRAYFORMULA({OccupancyAdd"&amp;"resses&amp;"" ""&amp; OccupancyUnits,'Tenant Occupancy'!PE$5:PE23}),0,2)&lt;&gt;""""),2,FALSE),IF(PD15=TODAY(),""Today"",)))))"),"")</f>
        <v/>
      </c>
      <c r="PE18" s="3" t="str">
        <f>IFERROR(__xludf.DUMMYFUNCTION("IF(ISBLANK($A18),, IF((ARRAYFORMULA(SUM(COUNTIFS(OccupancyAddresses,$A18,OccupancyUnits, $B18, 'Tenant Occupancy'!PF$5:PF23,{""&gt;0"",""Occupied"",""Late""}))))&gt;1,""Multiple Bookings"", IF(SUMIFS( 'Tenant Occupancy'!PF$5:PF23,OccupancyUnits,$B18,OccupancyAd"&amp;"dresses,$A18)&gt;0,SUMIFS('Tenant Occupancy'!PF$5:PF23,OccupancyUnits,$B18,OccupancyAddresses,$A18),IFERROR(VLOOKUP($A18&amp;"" ""&amp;$B18, FILTER(ARRAYFORMULA({OccupancyAddresses&amp;"" ""&amp; OccupancyUnits,'Tenant Occupancy'!PF$5:PF23}),INDEX(ARRAYFORMULA({OccupancyAdd"&amp;"resses&amp;"" ""&amp; OccupancyUnits,'Tenant Occupancy'!PF$5:PF23}),0,2)&lt;&gt;""""),2,FALSE),IF(PE15=TODAY(),""Today"",)))))"),"")</f>
        <v/>
      </c>
      <c r="PF18" s="3" t="str">
        <f>IFERROR(__xludf.DUMMYFUNCTION("IF(ISBLANK($A18),, IF((ARRAYFORMULA(SUM(COUNTIFS(OccupancyAddresses,$A18,OccupancyUnits, $B18, 'Tenant Occupancy'!PG$5:PG23,{""&gt;0"",""Occupied"",""Late""}))))&gt;1,""Multiple Bookings"", IF(SUMIFS( 'Tenant Occupancy'!PG$5:PG23,OccupancyUnits,$B18,OccupancyAd"&amp;"dresses,$A18)&gt;0,SUMIFS('Tenant Occupancy'!PG$5:PG23,OccupancyUnits,$B18,OccupancyAddresses,$A18),IFERROR(VLOOKUP($A18&amp;"" ""&amp;$B18, FILTER(ARRAYFORMULA({OccupancyAddresses&amp;"" ""&amp; OccupancyUnits,'Tenant Occupancy'!PG$5:PG23}),INDEX(ARRAYFORMULA({OccupancyAdd"&amp;"resses&amp;"" ""&amp; OccupancyUnits,'Tenant Occupancy'!PG$5:PG23}),0,2)&lt;&gt;""""),2,FALSE),IF(PF15=TODAY(),""Today"",)))))"),"")</f>
        <v/>
      </c>
      <c r="PG18" s="3" t="str">
        <f>IFERROR(__xludf.DUMMYFUNCTION("IF(ISBLANK($A18),, IF((ARRAYFORMULA(SUM(COUNTIFS(OccupancyAddresses,$A18,OccupancyUnits, $B18, 'Tenant Occupancy'!PH$5:PH23,{""&gt;0"",""Occupied"",""Late""}))))&gt;1,""Multiple Bookings"", IF(SUMIFS( 'Tenant Occupancy'!PH$5:PH23,OccupancyUnits,$B18,OccupancyAd"&amp;"dresses,$A18)&gt;0,SUMIFS('Tenant Occupancy'!PH$5:PH23,OccupancyUnits,$B18,OccupancyAddresses,$A18),IFERROR(VLOOKUP($A18&amp;"" ""&amp;$B18, FILTER(ARRAYFORMULA({OccupancyAddresses&amp;"" ""&amp; OccupancyUnits,'Tenant Occupancy'!PH$5:PH23}),INDEX(ARRAYFORMULA({OccupancyAdd"&amp;"resses&amp;"" ""&amp; OccupancyUnits,'Tenant Occupancy'!PH$5:PH23}),0,2)&lt;&gt;""""),2,FALSE),IF(PG15=TODAY(),""Today"",)))))"),"")</f>
        <v/>
      </c>
      <c r="PH18" s="3" t="str">
        <f>IFERROR(__xludf.DUMMYFUNCTION("IF(ISBLANK($A18),, IF((ARRAYFORMULA(SUM(COUNTIFS(OccupancyAddresses,$A18,OccupancyUnits, $B18, 'Tenant Occupancy'!PI$5:PI23,{""&gt;0"",""Occupied"",""Late""}))))&gt;1,""Multiple Bookings"", IF(SUMIFS( 'Tenant Occupancy'!PI$5:PI23,OccupancyUnits,$B18,OccupancyAd"&amp;"dresses,$A18)&gt;0,SUMIFS('Tenant Occupancy'!PI$5:PI23,OccupancyUnits,$B18,OccupancyAddresses,$A18),IFERROR(VLOOKUP($A18&amp;"" ""&amp;$B18, FILTER(ARRAYFORMULA({OccupancyAddresses&amp;"" ""&amp; OccupancyUnits,'Tenant Occupancy'!PI$5:PI23}),INDEX(ARRAYFORMULA({OccupancyAdd"&amp;"resses&amp;"" ""&amp; OccupancyUnits,'Tenant Occupancy'!PI$5:PI23}),0,2)&lt;&gt;""""),2,FALSE),IF(PH15=TODAY(),""Today"",)))))"),"")</f>
        <v/>
      </c>
      <c r="PI18" s="3" t="str">
        <f>IFERROR(__xludf.DUMMYFUNCTION("IF(ISBLANK($A18),, IF((ARRAYFORMULA(SUM(COUNTIFS(OccupancyAddresses,$A18,OccupancyUnits, $B18, 'Tenant Occupancy'!PJ$5:PJ23,{""&gt;0"",""Occupied"",""Late""}))))&gt;1,""Multiple Bookings"", IF(SUMIFS( 'Tenant Occupancy'!PJ$5:PJ23,OccupancyUnits,$B18,OccupancyAd"&amp;"dresses,$A18)&gt;0,SUMIFS('Tenant Occupancy'!PJ$5:PJ23,OccupancyUnits,$B18,OccupancyAddresses,$A18),IFERROR(VLOOKUP($A18&amp;"" ""&amp;$B18, FILTER(ARRAYFORMULA({OccupancyAddresses&amp;"" ""&amp; OccupancyUnits,'Tenant Occupancy'!PJ$5:PJ23}),INDEX(ARRAYFORMULA({OccupancyAdd"&amp;"resses&amp;"" ""&amp; OccupancyUnits,'Tenant Occupancy'!PJ$5:PJ23}),0,2)&lt;&gt;""""),2,FALSE),IF(PI15=TODAY(),""Today"",)))))"),"")</f>
        <v/>
      </c>
      <c r="PJ18" s="3" t="str">
        <f>IFERROR(__xludf.DUMMYFUNCTION("IF(ISBLANK($A18),, IF((ARRAYFORMULA(SUM(COUNTIFS(OccupancyAddresses,$A18,OccupancyUnits, $B18, 'Tenant Occupancy'!PK$5:PK23,{""&gt;0"",""Occupied"",""Late""}))))&gt;1,""Multiple Bookings"", IF(SUMIFS( 'Tenant Occupancy'!PK$5:PK23,OccupancyUnits,$B18,OccupancyAd"&amp;"dresses,$A18)&gt;0,SUMIFS('Tenant Occupancy'!PK$5:PK23,OccupancyUnits,$B18,OccupancyAddresses,$A18),IFERROR(VLOOKUP($A18&amp;"" ""&amp;$B18, FILTER(ARRAYFORMULA({OccupancyAddresses&amp;"" ""&amp; OccupancyUnits,'Tenant Occupancy'!PK$5:PK23}),INDEX(ARRAYFORMULA({OccupancyAdd"&amp;"resses&amp;"" ""&amp; OccupancyUnits,'Tenant Occupancy'!PK$5:PK23}),0,2)&lt;&gt;""""),2,FALSE),IF(PJ15=TODAY(),""Today"",)))))"),"")</f>
        <v/>
      </c>
      <c r="PK18" s="3" t="str">
        <f>IFERROR(__xludf.DUMMYFUNCTION("IF(ISBLANK($A18),, IF((ARRAYFORMULA(SUM(COUNTIFS(OccupancyAddresses,$A18,OccupancyUnits, $B18, 'Tenant Occupancy'!PL$5:PL23,{""&gt;0"",""Occupied"",""Late""}))))&gt;1,""Multiple Bookings"", IF(SUMIFS( 'Tenant Occupancy'!PL$5:PL23,OccupancyUnits,$B18,OccupancyAd"&amp;"dresses,$A18)&gt;0,SUMIFS('Tenant Occupancy'!PL$5:PL23,OccupancyUnits,$B18,OccupancyAddresses,$A18),IFERROR(VLOOKUP($A18&amp;"" ""&amp;$B18, FILTER(ARRAYFORMULA({OccupancyAddresses&amp;"" ""&amp; OccupancyUnits,'Tenant Occupancy'!PL$5:PL23}),INDEX(ARRAYFORMULA({OccupancyAdd"&amp;"resses&amp;"" ""&amp; OccupancyUnits,'Tenant Occupancy'!PL$5:PL23}),0,2)&lt;&gt;""""),2,FALSE),IF(PK15=TODAY(),""Today"",)))))"),"")</f>
        <v/>
      </c>
      <c r="PL18" s="3" t="str">
        <f>IFERROR(__xludf.DUMMYFUNCTION("IF(ISBLANK($A18),, IF((ARRAYFORMULA(SUM(COUNTIFS(OccupancyAddresses,$A18,OccupancyUnits, $B18, 'Tenant Occupancy'!PM$5:PM23,{""&gt;0"",""Occupied"",""Late""}))))&gt;1,""Multiple Bookings"", IF(SUMIFS( 'Tenant Occupancy'!PM$5:PM23,OccupancyUnits,$B18,OccupancyAd"&amp;"dresses,$A18)&gt;0,SUMIFS('Tenant Occupancy'!PM$5:PM23,OccupancyUnits,$B18,OccupancyAddresses,$A18),IFERROR(VLOOKUP($A18&amp;"" ""&amp;$B18, FILTER(ARRAYFORMULA({OccupancyAddresses&amp;"" ""&amp; OccupancyUnits,'Tenant Occupancy'!PM$5:PM23}),INDEX(ARRAYFORMULA({OccupancyAdd"&amp;"resses&amp;"" ""&amp; OccupancyUnits,'Tenant Occupancy'!PM$5:PM23}),0,2)&lt;&gt;""""),2,FALSE),IF(PL15=TODAY(),""Today"",)))))"),"")</f>
        <v/>
      </c>
      <c r="PM18" s="3" t="str">
        <f>IFERROR(__xludf.DUMMYFUNCTION("IF(ISBLANK($A18),, IF((ARRAYFORMULA(SUM(COUNTIFS(OccupancyAddresses,$A18,OccupancyUnits, $B18, 'Tenant Occupancy'!PN$5:PN23,{""&gt;0"",""Occupied"",""Late""}))))&gt;1,""Multiple Bookings"", IF(SUMIFS( 'Tenant Occupancy'!PN$5:PN23,OccupancyUnits,$B18,OccupancyAd"&amp;"dresses,$A18)&gt;0,SUMIFS('Tenant Occupancy'!PN$5:PN23,OccupancyUnits,$B18,OccupancyAddresses,$A18),IFERROR(VLOOKUP($A18&amp;"" ""&amp;$B18, FILTER(ARRAYFORMULA({OccupancyAddresses&amp;"" ""&amp; OccupancyUnits,'Tenant Occupancy'!PN$5:PN23}),INDEX(ARRAYFORMULA({OccupancyAdd"&amp;"resses&amp;"" ""&amp; OccupancyUnits,'Tenant Occupancy'!PN$5:PN23}),0,2)&lt;&gt;""""),2,FALSE),IF(PM15=TODAY(),""Today"",)))))"),"")</f>
        <v/>
      </c>
      <c r="PN18" s="3" t="str">
        <f>IFERROR(__xludf.DUMMYFUNCTION("IF(ISBLANK($A18),, IF((ARRAYFORMULA(SUM(COUNTIFS(OccupancyAddresses,$A18,OccupancyUnits, $B18, 'Tenant Occupancy'!PO$5:PO23,{""&gt;0"",""Occupied"",""Late""}))))&gt;1,""Multiple Bookings"", IF(SUMIFS( 'Tenant Occupancy'!PO$5:PO23,OccupancyUnits,$B18,OccupancyAd"&amp;"dresses,$A18)&gt;0,SUMIFS('Tenant Occupancy'!PO$5:PO23,OccupancyUnits,$B18,OccupancyAddresses,$A18),IFERROR(VLOOKUP($A18&amp;"" ""&amp;$B18, FILTER(ARRAYFORMULA({OccupancyAddresses&amp;"" ""&amp; OccupancyUnits,'Tenant Occupancy'!PO$5:PO23}),INDEX(ARRAYFORMULA({OccupancyAdd"&amp;"resses&amp;"" ""&amp; OccupancyUnits,'Tenant Occupancy'!PO$5:PO23}),0,2)&lt;&gt;""""),2,FALSE),IF(PN15=TODAY(),""Today"",)))))"),"")</f>
        <v/>
      </c>
      <c r="PO18" s="3" t="str">
        <f>IFERROR(__xludf.DUMMYFUNCTION("IF(ISBLANK($A18),, IF((ARRAYFORMULA(SUM(COUNTIFS(OccupancyAddresses,$A18,OccupancyUnits, $B18, 'Tenant Occupancy'!PP$5:PP23,{""&gt;0"",""Occupied"",""Late""}))))&gt;1,""Multiple Bookings"", IF(SUMIFS( 'Tenant Occupancy'!PP$5:PP23,OccupancyUnits,$B18,OccupancyAd"&amp;"dresses,$A18)&gt;0,SUMIFS('Tenant Occupancy'!PP$5:PP23,OccupancyUnits,$B18,OccupancyAddresses,$A18),IFERROR(VLOOKUP($A18&amp;"" ""&amp;$B18, FILTER(ARRAYFORMULA({OccupancyAddresses&amp;"" ""&amp; OccupancyUnits,'Tenant Occupancy'!PP$5:PP23}),INDEX(ARRAYFORMULA({OccupancyAdd"&amp;"resses&amp;"" ""&amp; OccupancyUnits,'Tenant Occupancy'!PP$5:PP23}),0,2)&lt;&gt;""""),2,FALSE),IF(PO15=TODAY(),""Today"",)))))"),"")</f>
        <v/>
      </c>
      <c r="PP18" s="3" t="str">
        <f>IFERROR(__xludf.DUMMYFUNCTION("IF(ISBLANK($A18),, IF((ARRAYFORMULA(SUM(COUNTIFS(OccupancyAddresses,$A18,OccupancyUnits, $B18, 'Tenant Occupancy'!PQ$5:PQ23,{""&gt;0"",""Occupied"",""Late""}))))&gt;1,""Multiple Bookings"", IF(SUMIFS( 'Tenant Occupancy'!PQ$5:PQ23,OccupancyUnits,$B18,OccupancyAd"&amp;"dresses,$A18)&gt;0,SUMIFS('Tenant Occupancy'!PQ$5:PQ23,OccupancyUnits,$B18,OccupancyAddresses,$A18),IFERROR(VLOOKUP($A18&amp;"" ""&amp;$B18, FILTER(ARRAYFORMULA({OccupancyAddresses&amp;"" ""&amp; OccupancyUnits,'Tenant Occupancy'!PQ$5:PQ23}),INDEX(ARRAYFORMULA({OccupancyAdd"&amp;"resses&amp;"" ""&amp; OccupancyUnits,'Tenant Occupancy'!PQ$5:PQ23}),0,2)&lt;&gt;""""),2,FALSE),IF(PP15=TODAY(),""Today"",)))))"),"")</f>
        <v/>
      </c>
      <c r="PQ18" s="3" t="str">
        <f>IFERROR(__xludf.DUMMYFUNCTION("IF(ISBLANK($A18),, IF((ARRAYFORMULA(SUM(COUNTIFS(OccupancyAddresses,$A18,OccupancyUnits, $B18, 'Tenant Occupancy'!PR$5:PR23,{""&gt;0"",""Occupied"",""Late""}))))&gt;1,""Multiple Bookings"", IF(SUMIFS( 'Tenant Occupancy'!PR$5:PR23,OccupancyUnits,$B18,OccupancyAd"&amp;"dresses,$A18)&gt;0,SUMIFS('Tenant Occupancy'!PR$5:PR23,OccupancyUnits,$B18,OccupancyAddresses,$A18),IFERROR(VLOOKUP($A18&amp;"" ""&amp;$B18, FILTER(ARRAYFORMULA({OccupancyAddresses&amp;"" ""&amp; OccupancyUnits,'Tenant Occupancy'!PR$5:PR23}),INDEX(ARRAYFORMULA({OccupancyAdd"&amp;"resses&amp;"" ""&amp; OccupancyUnits,'Tenant Occupancy'!PR$5:PR23}),0,2)&lt;&gt;""""),2,FALSE),IF(PQ15=TODAY(),""Today"",)))))"),"")</f>
        <v/>
      </c>
      <c r="PR18" s="3" t="str">
        <f>IFERROR(__xludf.DUMMYFUNCTION("IF(ISBLANK($A18),, IF((ARRAYFORMULA(SUM(COUNTIFS(OccupancyAddresses,$A18,OccupancyUnits, $B18, 'Tenant Occupancy'!PS$5:PS23,{""&gt;0"",""Occupied"",""Late""}))))&gt;1,""Multiple Bookings"", IF(SUMIFS( 'Tenant Occupancy'!PS$5:PS23,OccupancyUnits,$B18,OccupancyAd"&amp;"dresses,$A18)&gt;0,SUMIFS('Tenant Occupancy'!PS$5:PS23,OccupancyUnits,$B18,OccupancyAddresses,$A18),IFERROR(VLOOKUP($A18&amp;"" ""&amp;$B18, FILTER(ARRAYFORMULA({OccupancyAddresses&amp;"" ""&amp; OccupancyUnits,'Tenant Occupancy'!PS$5:PS23}),INDEX(ARRAYFORMULA({OccupancyAdd"&amp;"resses&amp;"" ""&amp; OccupancyUnits,'Tenant Occupancy'!PS$5:PS23}),0,2)&lt;&gt;""""),2,FALSE),IF(PR15=TODAY(),""Today"",)))))"),"")</f>
        <v/>
      </c>
      <c r="PS18" s="3" t="str">
        <f>IFERROR(__xludf.DUMMYFUNCTION("IF(ISBLANK($A18),, IF((ARRAYFORMULA(SUM(COUNTIFS(OccupancyAddresses,$A18,OccupancyUnits, $B18, 'Tenant Occupancy'!PT$5:PT23,{""&gt;0"",""Occupied"",""Late""}))))&gt;1,""Multiple Bookings"", IF(SUMIFS( 'Tenant Occupancy'!PT$5:PT23,OccupancyUnits,$B18,OccupancyAd"&amp;"dresses,$A18)&gt;0,SUMIFS('Tenant Occupancy'!PT$5:PT23,OccupancyUnits,$B18,OccupancyAddresses,$A18),IFERROR(VLOOKUP($A18&amp;"" ""&amp;$B18, FILTER(ARRAYFORMULA({OccupancyAddresses&amp;"" ""&amp; OccupancyUnits,'Tenant Occupancy'!PT$5:PT23}),INDEX(ARRAYFORMULA({OccupancyAdd"&amp;"resses&amp;"" ""&amp; OccupancyUnits,'Tenant Occupancy'!PT$5:PT23}),0,2)&lt;&gt;""""),2,FALSE),IF(PS15=TODAY(),""Today"",)))))"),"")</f>
        <v/>
      </c>
      <c r="PT18" s="3" t="str">
        <f>IFERROR(__xludf.DUMMYFUNCTION("IF(ISBLANK($A18),, IF((ARRAYFORMULA(SUM(COUNTIFS(OccupancyAddresses,$A18,OccupancyUnits, $B18, 'Tenant Occupancy'!PU$5:PU23,{""&gt;0"",""Occupied"",""Late""}))))&gt;1,""Multiple Bookings"", IF(SUMIFS( 'Tenant Occupancy'!PU$5:PU23,OccupancyUnits,$B18,OccupancyAd"&amp;"dresses,$A18)&gt;0,SUMIFS('Tenant Occupancy'!PU$5:PU23,OccupancyUnits,$B18,OccupancyAddresses,$A18),IFERROR(VLOOKUP($A18&amp;"" ""&amp;$B18, FILTER(ARRAYFORMULA({OccupancyAddresses&amp;"" ""&amp; OccupancyUnits,'Tenant Occupancy'!PU$5:PU23}),INDEX(ARRAYFORMULA({OccupancyAdd"&amp;"resses&amp;"" ""&amp; OccupancyUnits,'Tenant Occupancy'!PU$5:PU23}),0,2)&lt;&gt;""""),2,FALSE),IF(PT15=TODAY(),""Today"",)))))"),"")</f>
        <v/>
      </c>
      <c r="PU18" s="3" t="str">
        <f>IFERROR(__xludf.DUMMYFUNCTION("IF(ISBLANK($A18),, IF((ARRAYFORMULA(SUM(COUNTIFS(OccupancyAddresses,$A18,OccupancyUnits, $B18, 'Tenant Occupancy'!PV$5:PV23,{""&gt;0"",""Occupied"",""Late""}))))&gt;1,""Multiple Bookings"", IF(SUMIFS( 'Tenant Occupancy'!PV$5:PV23,OccupancyUnits,$B18,OccupancyAd"&amp;"dresses,$A18)&gt;0,SUMIFS('Tenant Occupancy'!PV$5:PV23,OccupancyUnits,$B18,OccupancyAddresses,$A18),IFERROR(VLOOKUP($A18&amp;"" ""&amp;$B18, FILTER(ARRAYFORMULA({OccupancyAddresses&amp;"" ""&amp; OccupancyUnits,'Tenant Occupancy'!PV$5:PV23}),INDEX(ARRAYFORMULA({OccupancyAdd"&amp;"resses&amp;"" ""&amp; OccupancyUnits,'Tenant Occupancy'!PV$5:PV23}),0,2)&lt;&gt;""""),2,FALSE),IF(PU15=TODAY(),""Today"",)))))"),"")</f>
        <v/>
      </c>
      <c r="PV18" s="3" t="str">
        <f>IFERROR(__xludf.DUMMYFUNCTION("IF(ISBLANK($A18),, IF((ARRAYFORMULA(SUM(COUNTIFS(OccupancyAddresses,$A18,OccupancyUnits, $B18, 'Tenant Occupancy'!PW$5:PW23,{""&gt;0"",""Occupied"",""Late""}))))&gt;1,""Multiple Bookings"", IF(SUMIFS( 'Tenant Occupancy'!PW$5:PW23,OccupancyUnits,$B18,OccupancyAd"&amp;"dresses,$A18)&gt;0,SUMIFS('Tenant Occupancy'!PW$5:PW23,OccupancyUnits,$B18,OccupancyAddresses,$A18),IFERROR(VLOOKUP($A18&amp;"" ""&amp;$B18, FILTER(ARRAYFORMULA({OccupancyAddresses&amp;"" ""&amp; OccupancyUnits,'Tenant Occupancy'!PW$5:PW23}),INDEX(ARRAYFORMULA({OccupancyAdd"&amp;"resses&amp;"" ""&amp; OccupancyUnits,'Tenant Occupancy'!PW$5:PW23}),0,2)&lt;&gt;""""),2,FALSE),IF(PV15=TODAY(),""Today"",)))))"),"")</f>
        <v/>
      </c>
      <c r="PW18" s="3" t="str">
        <f>IFERROR(__xludf.DUMMYFUNCTION("IF(ISBLANK($A18),, IF((ARRAYFORMULA(SUM(COUNTIFS(OccupancyAddresses,$A18,OccupancyUnits, $B18, 'Tenant Occupancy'!PX$5:PX23,{""&gt;0"",""Occupied"",""Late""}))))&gt;1,""Multiple Bookings"", IF(SUMIFS( 'Tenant Occupancy'!PX$5:PX23,OccupancyUnits,$B18,OccupancyAd"&amp;"dresses,$A18)&gt;0,SUMIFS('Tenant Occupancy'!PX$5:PX23,OccupancyUnits,$B18,OccupancyAddresses,$A18),IFERROR(VLOOKUP($A18&amp;"" ""&amp;$B18, FILTER(ARRAYFORMULA({OccupancyAddresses&amp;"" ""&amp; OccupancyUnits,'Tenant Occupancy'!PX$5:PX23}),INDEX(ARRAYFORMULA({OccupancyAdd"&amp;"resses&amp;"" ""&amp; OccupancyUnits,'Tenant Occupancy'!PX$5:PX23}),0,2)&lt;&gt;""""),2,FALSE),IF(PW15=TODAY(),""Today"",)))))"),"")</f>
        <v/>
      </c>
      <c r="PX18" s="3" t="str">
        <f>IFERROR(__xludf.DUMMYFUNCTION("IF(ISBLANK($A18),, IF((ARRAYFORMULA(SUM(COUNTIFS(OccupancyAddresses,$A18,OccupancyUnits, $B18, 'Tenant Occupancy'!PY$5:PY23,{""&gt;0"",""Occupied"",""Late""}))))&gt;1,""Multiple Bookings"", IF(SUMIFS( 'Tenant Occupancy'!PY$5:PY23,OccupancyUnits,$B18,OccupancyAd"&amp;"dresses,$A18)&gt;0,SUMIFS('Tenant Occupancy'!PY$5:PY23,OccupancyUnits,$B18,OccupancyAddresses,$A18),IFERROR(VLOOKUP($A18&amp;"" ""&amp;$B18, FILTER(ARRAYFORMULA({OccupancyAddresses&amp;"" ""&amp; OccupancyUnits,'Tenant Occupancy'!PY$5:PY23}),INDEX(ARRAYFORMULA({OccupancyAdd"&amp;"resses&amp;"" ""&amp; OccupancyUnits,'Tenant Occupancy'!PY$5:PY23}),0,2)&lt;&gt;""""),2,FALSE),IF(PX15=TODAY(),""Today"",)))))"),"")</f>
        <v/>
      </c>
      <c r="PY18" s="3" t="str">
        <f>IFERROR(__xludf.DUMMYFUNCTION("IF(ISBLANK($A18),, IF((ARRAYFORMULA(SUM(COUNTIFS(OccupancyAddresses,$A18,OccupancyUnits, $B18, 'Tenant Occupancy'!PZ$5:PZ23,{""&gt;0"",""Occupied"",""Late""}))))&gt;1,""Multiple Bookings"", IF(SUMIFS( 'Tenant Occupancy'!PZ$5:PZ23,OccupancyUnits,$B18,OccupancyAd"&amp;"dresses,$A18)&gt;0,SUMIFS('Tenant Occupancy'!PZ$5:PZ23,OccupancyUnits,$B18,OccupancyAddresses,$A18),IFERROR(VLOOKUP($A18&amp;"" ""&amp;$B18, FILTER(ARRAYFORMULA({OccupancyAddresses&amp;"" ""&amp; OccupancyUnits,'Tenant Occupancy'!PZ$5:PZ23}),INDEX(ARRAYFORMULA({OccupancyAdd"&amp;"resses&amp;"" ""&amp; OccupancyUnits,'Tenant Occupancy'!PZ$5:PZ23}),0,2)&lt;&gt;""""),2,FALSE),IF(PY15=TODAY(),""Today"",)))))"),"")</f>
        <v/>
      </c>
      <c r="PZ18" s="3" t="str">
        <f>IFERROR(__xludf.DUMMYFUNCTION("IF(ISBLANK($A18),, IF((ARRAYFORMULA(SUM(COUNTIFS(OccupancyAddresses,$A18,OccupancyUnits, $B18, 'Tenant Occupancy'!QA$5:QA23,{""&gt;0"",""Occupied"",""Late""}))))&gt;1,""Multiple Bookings"", IF(SUMIFS( 'Tenant Occupancy'!QA$5:QA23,OccupancyUnits,$B18,OccupancyAd"&amp;"dresses,$A18)&gt;0,SUMIFS('Tenant Occupancy'!QA$5:QA23,OccupancyUnits,$B18,OccupancyAddresses,$A18),IFERROR(VLOOKUP($A18&amp;"" ""&amp;$B18, FILTER(ARRAYFORMULA({OccupancyAddresses&amp;"" ""&amp; OccupancyUnits,'Tenant Occupancy'!QA$5:QA23}),INDEX(ARRAYFORMULA({OccupancyAdd"&amp;"resses&amp;"" ""&amp; OccupancyUnits,'Tenant Occupancy'!QA$5:QA23}),0,2)&lt;&gt;""""),2,FALSE),IF(PZ15=TODAY(),""Today"",)))))"),"")</f>
        <v/>
      </c>
      <c r="QA18" s="3" t="str">
        <f>IFERROR(__xludf.DUMMYFUNCTION("IF(ISBLANK($A18),, IF((ARRAYFORMULA(SUM(COUNTIFS(OccupancyAddresses,$A18,OccupancyUnits, $B18, 'Tenant Occupancy'!QB$5:QB23,{""&gt;0"",""Occupied"",""Late""}))))&gt;1,""Multiple Bookings"", IF(SUMIFS( 'Tenant Occupancy'!QB$5:QB23,OccupancyUnits,$B18,OccupancyAd"&amp;"dresses,$A18)&gt;0,SUMIFS('Tenant Occupancy'!QB$5:QB23,OccupancyUnits,$B18,OccupancyAddresses,$A18),IFERROR(VLOOKUP($A18&amp;"" ""&amp;$B18, FILTER(ARRAYFORMULA({OccupancyAddresses&amp;"" ""&amp; OccupancyUnits,'Tenant Occupancy'!QB$5:QB23}),INDEX(ARRAYFORMULA({OccupancyAdd"&amp;"resses&amp;"" ""&amp; OccupancyUnits,'Tenant Occupancy'!QB$5:QB23}),0,2)&lt;&gt;""""),2,FALSE),IF(QA15=TODAY(),""Today"",)))))"),"")</f>
        <v/>
      </c>
      <c r="QB18" s="3" t="str">
        <f>IFERROR(__xludf.DUMMYFUNCTION("IF(ISBLANK($A18),, IF((ARRAYFORMULA(SUM(COUNTIFS(OccupancyAddresses,$A18,OccupancyUnits, $B18, 'Tenant Occupancy'!QC$5:QC23,{""&gt;0"",""Occupied"",""Late""}))))&gt;1,""Multiple Bookings"", IF(SUMIFS( 'Tenant Occupancy'!QC$5:QC23,OccupancyUnits,$B18,OccupancyAd"&amp;"dresses,$A18)&gt;0,SUMIFS('Tenant Occupancy'!QC$5:QC23,OccupancyUnits,$B18,OccupancyAddresses,$A18),IFERROR(VLOOKUP($A18&amp;"" ""&amp;$B18, FILTER(ARRAYFORMULA({OccupancyAddresses&amp;"" ""&amp; OccupancyUnits,'Tenant Occupancy'!QC$5:QC23}),INDEX(ARRAYFORMULA({OccupancyAdd"&amp;"resses&amp;"" ""&amp; OccupancyUnits,'Tenant Occupancy'!QC$5:QC23}),0,2)&lt;&gt;""""),2,FALSE),IF(QB15=TODAY(),""Today"",)))))"),"")</f>
        <v/>
      </c>
      <c r="QC18" s="3" t="str">
        <f>IFERROR(__xludf.DUMMYFUNCTION("IF(ISBLANK($A18),, IF((ARRAYFORMULA(SUM(COUNTIFS(OccupancyAddresses,$A18,OccupancyUnits, $B18, 'Tenant Occupancy'!QD$5:QD23,{""&gt;0"",""Occupied"",""Late""}))))&gt;1,""Multiple Bookings"", IF(SUMIFS( 'Tenant Occupancy'!QD$5:QD23,OccupancyUnits,$B18,OccupancyAd"&amp;"dresses,$A18)&gt;0,SUMIFS('Tenant Occupancy'!QD$5:QD23,OccupancyUnits,$B18,OccupancyAddresses,$A18),IFERROR(VLOOKUP($A18&amp;"" ""&amp;$B18, FILTER(ARRAYFORMULA({OccupancyAddresses&amp;"" ""&amp; OccupancyUnits,'Tenant Occupancy'!QD$5:QD23}),INDEX(ARRAYFORMULA({OccupancyAdd"&amp;"resses&amp;"" ""&amp; OccupancyUnits,'Tenant Occupancy'!QD$5:QD23}),0,2)&lt;&gt;""""),2,FALSE),IF(QC15=TODAY(),""Today"",)))))"),"")</f>
        <v/>
      </c>
      <c r="QD18" s="3" t="str">
        <f>IFERROR(__xludf.DUMMYFUNCTION("IF(ISBLANK($A18),, IF((ARRAYFORMULA(SUM(COUNTIFS(OccupancyAddresses,$A18,OccupancyUnits, $B18, 'Tenant Occupancy'!QE$5:QE23,{""&gt;0"",""Occupied"",""Late""}))))&gt;1,""Multiple Bookings"", IF(SUMIFS( 'Tenant Occupancy'!QE$5:QE23,OccupancyUnits,$B18,OccupancyAd"&amp;"dresses,$A18)&gt;0,SUMIFS('Tenant Occupancy'!QE$5:QE23,OccupancyUnits,$B18,OccupancyAddresses,$A18),IFERROR(VLOOKUP($A18&amp;"" ""&amp;$B18, FILTER(ARRAYFORMULA({OccupancyAddresses&amp;"" ""&amp; OccupancyUnits,'Tenant Occupancy'!QE$5:QE23}),INDEX(ARRAYFORMULA({OccupancyAdd"&amp;"resses&amp;"" ""&amp; OccupancyUnits,'Tenant Occupancy'!QE$5:QE23}),0,2)&lt;&gt;""""),2,FALSE),IF(QD15=TODAY(),""Today"",)))))"),"")</f>
        <v/>
      </c>
      <c r="QE18" s="3" t="str">
        <f>IFERROR(__xludf.DUMMYFUNCTION("IF(ISBLANK($A18),, IF((ARRAYFORMULA(SUM(COUNTIFS(OccupancyAddresses,$A18,OccupancyUnits, $B18, 'Tenant Occupancy'!QF$5:QF23,{""&gt;0"",""Occupied"",""Late""}))))&gt;1,""Multiple Bookings"", IF(SUMIFS( 'Tenant Occupancy'!QF$5:QF23,OccupancyUnits,$B18,OccupancyAd"&amp;"dresses,$A18)&gt;0,SUMIFS('Tenant Occupancy'!QF$5:QF23,OccupancyUnits,$B18,OccupancyAddresses,$A18),IFERROR(VLOOKUP($A18&amp;"" ""&amp;$B18, FILTER(ARRAYFORMULA({OccupancyAddresses&amp;"" ""&amp; OccupancyUnits,'Tenant Occupancy'!QF$5:QF23}),INDEX(ARRAYFORMULA({OccupancyAdd"&amp;"resses&amp;"" ""&amp; OccupancyUnits,'Tenant Occupancy'!QF$5:QF23}),0,2)&lt;&gt;""""),2,FALSE),IF(QE15=TODAY(),""Today"",)))))"),"")</f>
        <v/>
      </c>
      <c r="QF18" s="3" t="str">
        <f>IFERROR(__xludf.DUMMYFUNCTION("IF(ISBLANK($A18),, IF((ARRAYFORMULA(SUM(COUNTIFS(OccupancyAddresses,$A18,OccupancyUnits, $B18, 'Tenant Occupancy'!QG$5:QG23,{""&gt;0"",""Occupied"",""Late""}))))&gt;1,""Multiple Bookings"", IF(SUMIFS( 'Tenant Occupancy'!QG$5:QG23,OccupancyUnits,$B18,OccupancyAd"&amp;"dresses,$A18)&gt;0,SUMIFS('Tenant Occupancy'!QG$5:QG23,OccupancyUnits,$B18,OccupancyAddresses,$A18),IFERROR(VLOOKUP($A18&amp;"" ""&amp;$B18, FILTER(ARRAYFORMULA({OccupancyAddresses&amp;"" ""&amp; OccupancyUnits,'Tenant Occupancy'!QG$5:QG23}),INDEX(ARRAYFORMULA({OccupancyAdd"&amp;"resses&amp;"" ""&amp; OccupancyUnits,'Tenant Occupancy'!QG$5:QG23}),0,2)&lt;&gt;""""),2,FALSE),IF(QF15=TODAY(),""Today"",)))))"),"")</f>
        <v/>
      </c>
      <c r="QG18" s="3" t="str">
        <f>IFERROR(__xludf.DUMMYFUNCTION("IF(ISBLANK($A18),, IF((ARRAYFORMULA(SUM(COUNTIFS(OccupancyAddresses,$A18,OccupancyUnits, $B18, 'Tenant Occupancy'!QH$5:QH23,{""&gt;0"",""Occupied"",""Late""}))))&gt;1,""Multiple Bookings"", IF(SUMIFS( 'Tenant Occupancy'!QH$5:QH23,OccupancyUnits,$B18,OccupancyAd"&amp;"dresses,$A18)&gt;0,SUMIFS('Tenant Occupancy'!QH$5:QH23,OccupancyUnits,$B18,OccupancyAddresses,$A18),IFERROR(VLOOKUP($A18&amp;"" ""&amp;$B18, FILTER(ARRAYFORMULA({OccupancyAddresses&amp;"" ""&amp; OccupancyUnits,'Tenant Occupancy'!QH$5:QH23}),INDEX(ARRAYFORMULA({OccupancyAdd"&amp;"resses&amp;"" ""&amp; OccupancyUnits,'Tenant Occupancy'!QH$5:QH23}),0,2)&lt;&gt;""""),2,FALSE),IF(QG15=TODAY(),""Today"",)))))"),"")</f>
        <v/>
      </c>
      <c r="QH18" s="3" t="str">
        <f>IFERROR(__xludf.DUMMYFUNCTION("IF(ISBLANK($A18),, IF((ARRAYFORMULA(SUM(COUNTIFS(OccupancyAddresses,$A18,OccupancyUnits, $B18, 'Tenant Occupancy'!QI$5:QI23,{""&gt;0"",""Occupied"",""Late""}))))&gt;1,""Multiple Bookings"", IF(SUMIFS( 'Tenant Occupancy'!QI$5:QI23,OccupancyUnits,$B18,OccupancyAd"&amp;"dresses,$A18)&gt;0,SUMIFS('Tenant Occupancy'!QI$5:QI23,OccupancyUnits,$B18,OccupancyAddresses,$A18),IFERROR(VLOOKUP($A18&amp;"" ""&amp;$B18, FILTER(ARRAYFORMULA({OccupancyAddresses&amp;"" ""&amp; OccupancyUnits,'Tenant Occupancy'!QI$5:QI23}),INDEX(ARRAYFORMULA({OccupancyAdd"&amp;"resses&amp;"" ""&amp; OccupancyUnits,'Tenant Occupancy'!QI$5:QI23}),0,2)&lt;&gt;""""),2,FALSE),IF(QH15=TODAY(),""Today"",)))))"),"")</f>
        <v/>
      </c>
      <c r="QI18" s="3" t="str">
        <f>IFERROR(__xludf.DUMMYFUNCTION("IF(ISBLANK($A18),, IF((ARRAYFORMULA(SUM(COUNTIFS(OccupancyAddresses,$A18,OccupancyUnits, $B18, 'Tenant Occupancy'!QJ$5:QJ23,{""&gt;0"",""Occupied"",""Late""}))))&gt;1,""Multiple Bookings"", IF(SUMIFS( 'Tenant Occupancy'!QJ$5:QJ23,OccupancyUnits,$B18,OccupancyAd"&amp;"dresses,$A18)&gt;0,SUMIFS('Tenant Occupancy'!QJ$5:QJ23,OccupancyUnits,$B18,OccupancyAddresses,$A18),IFERROR(VLOOKUP($A18&amp;"" ""&amp;$B18, FILTER(ARRAYFORMULA({OccupancyAddresses&amp;"" ""&amp; OccupancyUnits,'Tenant Occupancy'!QJ$5:QJ23}),INDEX(ARRAYFORMULA({OccupancyAdd"&amp;"resses&amp;"" ""&amp; OccupancyUnits,'Tenant Occupancy'!QJ$5:QJ23}),0,2)&lt;&gt;""""),2,FALSE),IF(QI15=TODAY(),""Today"",)))))"),"")</f>
        <v/>
      </c>
      <c r="QJ18" s="3" t="str">
        <f>IFERROR(__xludf.DUMMYFUNCTION("IF(ISBLANK($A18),, IF((ARRAYFORMULA(SUM(COUNTIFS(OccupancyAddresses,$A18,OccupancyUnits, $B18, 'Tenant Occupancy'!QK$5:QK23,{""&gt;0"",""Occupied"",""Late""}))))&gt;1,""Multiple Bookings"", IF(SUMIFS( 'Tenant Occupancy'!QK$5:QK23,OccupancyUnits,$B18,OccupancyAd"&amp;"dresses,$A18)&gt;0,SUMIFS('Tenant Occupancy'!QK$5:QK23,OccupancyUnits,$B18,OccupancyAddresses,$A18),IFERROR(VLOOKUP($A18&amp;"" ""&amp;$B18, FILTER(ARRAYFORMULA({OccupancyAddresses&amp;"" ""&amp; OccupancyUnits,'Tenant Occupancy'!QK$5:QK23}),INDEX(ARRAYFORMULA({OccupancyAdd"&amp;"resses&amp;"" ""&amp; OccupancyUnits,'Tenant Occupancy'!QK$5:QK23}),0,2)&lt;&gt;""""),2,FALSE),IF(QJ15=TODAY(),""Today"",)))))"),"")</f>
        <v/>
      </c>
      <c r="QK18" s="3" t="str">
        <f>IFERROR(__xludf.DUMMYFUNCTION("IF(ISBLANK($A18),, IF((ARRAYFORMULA(SUM(COUNTIFS(OccupancyAddresses,$A18,OccupancyUnits, $B18, 'Tenant Occupancy'!QL$5:QL23,{""&gt;0"",""Occupied"",""Late""}))))&gt;1,""Multiple Bookings"", IF(SUMIFS( 'Tenant Occupancy'!QL$5:QL23,OccupancyUnits,$B18,OccupancyAd"&amp;"dresses,$A18)&gt;0,SUMIFS('Tenant Occupancy'!QL$5:QL23,OccupancyUnits,$B18,OccupancyAddresses,$A18),IFERROR(VLOOKUP($A18&amp;"" ""&amp;$B18, FILTER(ARRAYFORMULA({OccupancyAddresses&amp;"" ""&amp; OccupancyUnits,'Tenant Occupancy'!QL$5:QL23}),INDEX(ARRAYFORMULA({OccupancyAdd"&amp;"resses&amp;"" ""&amp; OccupancyUnits,'Tenant Occupancy'!QL$5:QL23}),0,2)&lt;&gt;""""),2,FALSE),IF(QK15=TODAY(),""Today"",)))))"),"")</f>
        <v/>
      </c>
      <c r="QL18" s="3" t="str">
        <f>IFERROR(__xludf.DUMMYFUNCTION("IF(ISBLANK($A18),, IF((ARRAYFORMULA(SUM(COUNTIFS(OccupancyAddresses,$A18,OccupancyUnits, $B18, 'Tenant Occupancy'!QM$5:QM23,{""&gt;0"",""Occupied"",""Late""}))))&gt;1,""Multiple Bookings"", IF(SUMIFS( 'Tenant Occupancy'!QM$5:QM23,OccupancyUnits,$B18,OccupancyAd"&amp;"dresses,$A18)&gt;0,SUMIFS('Tenant Occupancy'!QM$5:QM23,OccupancyUnits,$B18,OccupancyAddresses,$A18),IFERROR(VLOOKUP($A18&amp;"" ""&amp;$B18, FILTER(ARRAYFORMULA({OccupancyAddresses&amp;"" ""&amp; OccupancyUnits,'Tenant Occupancy'!QM$5:QM23}),INDEX(ARRAYFORMULA({OccupancyAdd"&amp;"resses&amp;"" ""&amp; OccupancyUnits,'Tenant Occupancy'!QM$5:QM23}),0,2)&lt;&gt;""""),2,FALSE),IF(QL15=TODAY(),""Today"",)))))"),"")</f>
        <v/>
      </c>
      <c r="QM18" s="3" t="str">
        <f>IFERROR(__xludf.DUMMYFUNCTION("IF(ISBLANK($A18),, IF((ARRAYFORMULA(SUM(COUNTIFS(OccupancyAddresses,$A18,OccupancyUnits, $B18, 'Tenant Occupancy'!QN$5:QN23,{""&gt;0"",""Occupied"",""Late""}))))&gt;1,""Multiple Bookings"", IF(SUMIFS( 'Tenant Occupancy'!QN$5:QN23,OccupancyUnits,$B18,OccupancyAd"&amp;"dresses,$A18)&gt;0,SUMIFS('Tenant Occupancy'!QN$5:QN23,OccupancyUnits,$B18,OccupancyAddresses,$A18),IFERROR(VLOOKUP($A18&amp;"" ""&amp;$B18, FILTER(ARRAYFORMULA({OccupancyAddresses&amp;"" ""&amp; OccupancyUnits,'Tenant Occupancy'!QN$5:QN23}),INDEX(ARRAYFORMULA({OccupancyAdd"&amp;"resses&amp;"" ""&amp; OccupancyUnits,'Tenant Occupancy'!QN$5:QN23}),0,2)&lt;&gt;""""),2,FALSE),IF(QM15=TODAY(),""Today"",)))))"),"")</f>
        <v/>
      </c>
      <c r="QN18" s="3" t="str">
        <f>IFERROR(__xludf.DUMMYFUNCTION("IF(ISBLANK($A18),, IF((ARRAYFORMULA(SUM(COUNTIFS(OccupancyAddresses,$A18,OccupancyUnits, $B18, 'Tenant Occupancy'!QO$5:QO23,{""&gt;0"",""Occupied"",""Late""}))))&gt;1,""Multiple Bookings"", IF(SUMIFS( 'Tenant Occupancy'!QO$5:QO23,OccupancyUnits,$B18,OccupancyAd"&amp;"dresses,$A18)&gt;0,SUMIFS('Tenant Occupancy'!QO$5:QO23,OccupancyUnits,$B18,OccupancyAddresses,$A18),IFERROR(VLOOKUP($A18&amp;"" ""&amp;$B18, FILTER(ARRAYFORMULA({OccupancyAddresses&amp;"" ""&amp; OccupancyUnits,'Tenant Occupancy'!QO$5:QO23}),INDEX(ARRAYFORMULA({OccupancyAdd"&amp;"resses&amp;"" ""&amp; OccupancyUnits,'Tenant Occupancy'!QO$5:QO23}),0,2)&lt;&gt;""""),2,FALSE),IF(QN15=TODAY(),""Today"",)))))"),"")</f>
        <v/>
      </c>
      <c r="QO18" s="3" t="str">
        <f>IFERROR(__xludf.DUMMYFUNCTION("IF(ISBLANK($A18),, IF((ARRAYFORMULA(SUM(COUNTIFS(OccupancyAddresses,$A18,OccupancyUnits, $B18, 'Tenant Occupancy'!QP$5:QP23,{""&gt;0"",""Occupied"",""Late""}))))&gt;1,""Multiple Bookings"", IF(SUMIFS( 'Tenant Occupancy'!QP$5:QP23,OccupancyUnits,$B18,OccupancyAd"&amp;"dresses,$A18)&gt;0,SUMIFS('Tenant Occupancy'!QP$5:QP23,OccupancyUnits,$B18,OccupancyAddresses,$A18),IFERROR(VLOOKUP($A18&amp;"" ""&amp;$B18, FILTER(ARRAYFORMULA({OccupancyAddresses&amp;"" ""&amp; OccupancyUnits,'Tenant Occupancy'!QP$5:QP23}),INDEX(ARRAYFORMULA({OccupancyAdd"&amp;"resses&amp;"" ""&amp; OccupancyUnits,'Tenant Occupancy'!QP$5:QP23}),0,2)&lt;&gt;""""),2,FALSE),IF(QO15=TODAY(),""Today"",)))))"),"")</f>
        <v/>
      </c>
      <c r="QP18" s="3" t="str">
        <f>IFERROR(__xludf.DUMMYFUNCTION("IF(ISBLANK($A18),, IF((ARRAYFORMULA(SUM(COUNTIFS(OccupancyAddresses,$A18,OccupancyUnits, $B18, 'Tenant Occupancy'!QQ$5:QQ23,{""&gt;0"",""Occupied"",""Late""}))))&gt;1,""Multiple Bookings"", IF(SUMIFS( 'Tenant Occupancy'!QQ$5:QQ23,OccupancyUnits,$B18,OccupancyAd"&amp;"dresses,$A18)&gt;0,SUMIFS('Tenant Occupancy'!QQ$5:QQ23,OccupancyUnits,$B18,OccupancyAddresses,$A18),IFERROR(VLOOKUP($A18&amp;"" ""&amp;$B18, FILTER(ARRAYFORMULA({OccupancyAddresses&amp;"" ""&amp; OccupancyUnits,'Tenant Occupancy'!QQ$5:QQ23}),INDEX(ARRAYFORMULA({OccupancyAdd"&amp;"resses&amp;"" ""&amp; OccupancyUnits,'Tenant Occupancy'!QQ$5:QQ23}),0,2)&lt;&gt;""""),2,FALSE),IF(QP15=TODAY(),""Today"",)))))"),"")</f>
        <v/>
      </c>
      <c r="QQ18" s="3" t="str">
        <f>IFERROR(__xludf.DUMMYFUNCTION("IF(ISBLANK($A18),, IF((ARRAYFORMULA(SUM(COUNTIFS(OccupancyAddresses,$A18,OccupancyUnits, $B18, 'Tenant Occupancy'!QR$5:QR23,{""&gt;0"",""Occupied"",""Late""}))))&gt;1,""Multiple Bookings"", IF(SUMIFS( 'Tenant Occupancy'!QR$5:QR23,OccupancyUnits,$B18,OccupancyAd"&amp;"dresses,$A18)&gt;0,SUMIFS('Tenant Occupancy'!QR$5:QR23,OccupancyUnits,$B18,OccupancyAddresses,$A18),IFERROR(VLOOKUP($A18&amp;"" ""&amp;$B18, FILTER(ARRAYFORMULA({OccupancyAddresses&amp;"" ""&amp; OccupancyUnits,'Tenant Occupancy'!QR$5:QR23}),INDEX(ARRAYFORMULA({OccupancyAdd"&amp;"resses&amp;"" ""&amp; OccupancyUnits,'Tenant Occupancy'!QR$5:QR23}),0,2)&lt;&gt;""""),2,FALSE),IF(QQ15=TODAY(),""Today"",)))))"),"")</f>
        <v/>
      </c>
      <c r="QR18" s="3" t="str">
        <f>IFERROR(__xludf.DUMMYFUNCTION("IF(ISBLANK($A18),, IF((ARRAYFORMULA(SUM(COUNTIFS(OccupancyAddresses,$A18,OccupancyUnits, $B18, 'Tenant Occupancy'!QS$5:QS23,{""&gt;0"",""Occupied"",""Late""}))))&gt;1,""Multiple Bookings"", IF(SUMIFS( 'Tenant Occupancy'!QS$5:QS23,OccupancyUnits,$B18,OccupancyAd"&amp;"dresses,$A18)&gt;0,SUMIFS('Tenant Occupancy'!QS$5:QS23,OccupancyUnits,$B18,OccupancyAddresses,$A18),IFERROR(VLOOKUP($A18&amp;"" ""&amp;$B18, FILTER(ARRAYFORMULA({OccupancyAddresses&amp;"" ""&amp; OccupancyUnits,'Tenant Occupancy'!QS$5:QS23}),INDEX(ARRAYFORMULA({OccupancyAdd"&amp;"resses&amp;"" ""&amp; OccupancyUnits,'Tenant Occupancy'!QS$5:QS23}),0,2)&lt;&gt;""""),2,FALSE),IF(QR15=TODAY(),""Today"",)))))"),"")</f>
        <v/>
      </c>
      <c r="QS18" s="3" t="str">
        <f>IFERROR(__xludf.DUMMYFUNCTION("IF(ISBLANK($A18),, IF((ARRAYFORMULA(SUM(COUNTIFS(OccupancyAddresses,$A18,OccupancyUnits, $B18, 'Tenant Occupancy'!QT$5:QT23,{""&gt;0"",""Occupied"",""Late""}))))&gt;1,""Multiple Bookings"", IF(SUMIFS( 'Tenant Occupancy'!QT$5:QT23,OccupancyUnits,$B18,OccupancyAd"&amp;"dresses,$A18)&gt;0,SUMIFS('Tenant Occupancy'!QT$5:QT23,OccupancyUnits,$B18,OccupancyAddresses,$A18),IFERROR(VLOOKUP($A18&amp;"" ""&amp;$B18, FILTER(ARRAYFORMULA({OccupancyAddresses&amp;"" ""&amp; OccupancyUnits,'Tenant Occupancy'!QT$5:QT23}),INDEX(ARRAYFORMULA({OccupancyAdd"&amp;"resses&amp;"" ""&amp; OccupancyUnits,'Tenant Occupancy'!QT$5:QT23}),0,2)&lt;&gt;""""),2,FALSE),IF(QS15=TODAY(),""Today"",)))))"),"")</f>
        <v/>
      </c>
      <c r="QT18" s="3" t="str">
        <f>IFERROR(__xludf.DUMMYFUNCTION("IF(ISBLANK($A18),, IF((ARRAYFORMULA(SUM(COUNTIFS(OccupancyAddresses,$A18,OccupancyUnits, $B18, 'Tenant Occupancy'!QU$5:QU23,{""&gt;0"",""Occupied"",""Late""}))))&gt;1,""Multiple Bookings"", IF(SUMIFS( 'Tenant Occupancy'!QU$5:QU23,OccupancyUnits,$B18,OccupancyAd"&amp;"dresses,$A18)&gt;0,SUMIFS('Tenant Occupancy'!QU$5:QU23,OccupancyUnits,$B18,OccupancyAddresses,$A18),IFERROR(VLOOKUP($A18&amp;"" ""&amp;$B18, FILTER(ARRAYFORMULA({OccupancyAddresses&amp;"" ""&amp; OccupancyUnits,'Tenant Occupancy'!QU$5:QU23}),INDEX(ARRAYFORMULA({OccupancyAdd"&amp;"resses&amp;"" ""&amp; OccupancyUnits,'Tenant Occupancy'!QU$5:QU23}),0,2)&lt;&gt;""""),2,FALSE),IF(QT15=TODAY(),""Today"",)))))"),"")</f>
        <v/>
      </c>
      <c r="QU18" s="3" t="str">
        <f>IFERROR(__xludf.DUMMYFUNCTION("IF(ISBLANK($A18),, IF((ARRAYFORMULA(SUM(COUNTIFS(OccupancyAddresses,$A18,OccupancyUnits, $B18, 'Tenant Occupancy'!QV$5:QV23,{""&gt;0"",""Occupied"",""Late""}))))&gt;1,""Multiple Bookings"", IF(SUMIFS( 'Tenant Occupancy'!QV$5:QV23,OccupancyUnits,$B18,OccupancyAd"&amp;"dresses,$A18)&gt;0,SUMIFS('Tenant Occupancy'!QV$5:QV23,OccupancyUnits,$B18,OccupancyAddresses,$A18),IFERROR(VLOOKUP($A18&amp;"" ""&amp;$B18, FILTER(ARRAYFORMULA({OccupancyAddresses&amp;"" ""&amp; OccupancyUnits,'Tenant Occupancy'!QV$5:QV23}),INDEX(ARRAYFORMULA({OccupancyAdd"&amp;"resses&amp;"" ""&amp; OccupancyUnits,'Tenant Occupancy'!QV$5:QV23}),0,2)&lt;&gt;""""),2,FALSE),IF(QU15=TODAY(),""Today"",)))))"),"")</f>
        <v/>
      </c>
      <c r="QV18" s="3" t="str">
        <f>IFERROR(__xludf.DUMMYFUNCTION("IF(ISBLANK($A18),, IF((ARRAYFORMULA(SUM(COUNTIFS(OccupancyAddresses,$A18,OccupancyUnits, $B18, 'Tenant Occupancy'!QW$5:QW23,{""&gt;0"",""Occupied"",""Late""}))))&gt;1,""Multiple Bookings"", IF(SUMIFS( 'Tenant Occupancy'!QW$5:QW23,OccupancyUnits,$B18,OccupancyAd"&amp;"dresses,$A18)&gt;0,SUMIFS('Tenant Occupancy'!QW$5:QW23,OccupancyUnits,$B18,OccupancyAddresses,$A18),IFERROR(VLOOKUP($A18&amp;"" ""&amp;$B18, FILTER(ARRAYFORMULA({OccupancyAddresses&amp;"" ""&amp; OccupancyUnits,'Tenant Occupancy'!QW$5:QW23}),INDEX(ARRAYFORMULA({OccupancyAdd"&amp;"resses&amp;"" ""&amp; OccupancyUnits,'Tenant Occupancy'!QW$5:QW23}),0,2)&lt;&gt;""""),2,FALSE),IF(QV15=TODAY(),""Today"",)))))"),"")</f>
        <v/>
      </c>
      <c r="QW18" s="3" t="str">
        <f>IFERROR(__xludf.DUMMYFUNCTION("IF(ISBLANK($A18),, IF((ARRAYFORMULA(SUM(COUNTIFS(OccupancyAddresses,$A18,OccupancyUnits, $B18, 'Tenant Occupancy'!QX$5:QX23,{""&gt;0"",""Occupied"",""Late""}))))&gt;1,""Multiple Bookings"", IF(SUMIFS( 'Tenant Occupancy'!QX$5:QX23,OccupancyUnits,$B18,OccupancyAd"&amp;"dresses,$A18)&gt;0,SUMIFS('Tenant Occupancy'!QX$5:QX23,OccupancyUnits,$B18,OccupancyAddresses,$A18),IFERROR(VLOOKUP($A18&amp;"" ""&amp;$B18, FILTER(ARRAYFORMULA({OccupancyAddresses&amp;"" ""&amp; OccupancyUnits,'Tenant Occupancy'!QX$5:QX23}),INDEX(ARRAYFORMULA({OccupancyAdd"&amp;"resses&amp;"" ""&amp; OccupancyUnits,'Tenant Occupancy'!QX$5:QX23}),0,2)&lt;&gt;""""),2,FALSE),IF(QW15=TODAY(),""Today"",)))))"),"")</f>
        <v/>
      </c>
      <c r="QX18" s="3" t="str">
        <f>IFERROR(__xludf.DUMMYFUNCTION("IF(ISBLANK($A18),, IF((ARRAYFORMULA(SUM(COUNTIFS(OccupancyAddresses,$A18,OccupancyUnits, $B18, 'Tenant Occupancy'!QY$5:QY23,{""&gt;0"",""Occupied"",""Late""}))))&gt;1,""Multiple Bookings"", IF(SUMIFS( 'Tenant Occupancy'!QY$5:QY23,OccupancyUnits,$B18,OccupancyAd"&amp;"dresses,$A18)&gt;0,SUMIFS('Tenant Occupancy'!QY$5:QY23,OccupancyUnits,$B18,OccupancyAddresses,$A18),IFERROR(VLOOKUP($A18&amp;"" ""&amp;$B18, FILTER(ARRAYFORMULA({OccupancyAddresses&amp;"" ""&amp; OccupancyUnits,'Tenant Occupancy'!QY$5:QY23}),INDEX(ARRAYFORMULA({OccupancyAdd"&amp;"resses&amp;"" ""&amp; OccupancyUnits,'Tenant Occupancy'!QY$5:QY23}),0,2)&lt;&gt;""""),2,FALSE),IF(QX15=TODAY(),""Today"",)))))"),"")</f>
        <v/>
      </c>
      <c r="QY18" s="3" t="str">
        <f>IFERROR(__xludf.DUMMYFUNCTION("IF(ISBLANK($A18),, IF((ARRAYFORMULA(SUM(COUNTIFS(OccupancyAddresses,$A18,OccupancyUnits, $B18, 'Tenant Occupancy'!QZ$5:QZ23,{""&gt;0"",""Occupied"",""Late""}))))&gt;1,""Multiple Bookings"", IF(SUMIFS( 'Tenant Occupancy'!QZ$5:QZ23,OccupancyUnits,$B18,OccupancyAd"&amp;"dresses,$A18)&gt;0,SUMIFS('Tenant Occupancy'!QZ$5:QZ23,OccupancyUnits,$B18,OccupancyAddresses,$A18),IFERROR(VLOOKUP($A18&amp;"" ""&amp;$B18, FILTER(ARRAYFORMULA({OccupancyAddresses&amp;"" ""&amp; OccupancyUnits,'Tenant Occupancy'!QZ$5:QZ23}),INDEX(ARRAYFORMULA({OccupancyAdd"&amp;"resses&amp;"" ""&amp; OccupancyUnits,'Tenant Occupancy'!QZ$5:QZ23}),0,2)&lt;&gt;""""),2,FALSE),IF(QY15=TODAY(),""Today"",)))))"),"")</f>
        <v/>
      </c>
      <c r="QZ18" s="3" t="str">
        <f>IFERROR(__xludf.DUMMYFUNCTION("IF(ISBLANK($A18),, IF((ARRAYFORMULA(SUM(COUNTIFS(OccupancyAddresses,$A18,OccupancyUnits, $B18, 'Tenant Occupancy'!RA$5:RA23,{""&gt;0"",""Occupied"",""Late""}))))&gt;1,""Multiple Bookings"", IF(SUMIFS( 'Tenant Occupancy'!RA$5:RA23,OccupancyUnits,$B18,OccupancyAd"&amp;"dresses,$A18)&gt;0,SUMIFS('Tenant Occupancy'!RA$5:RA23,OccupancyUnits,$B18,OccupancyAddresses,$A18),IFERROR(VLOOKUP($A18&amp;"" ""&amp;$B18, FILTER(ARRAYFORMULA({OccupancyAddresses&amp;"" ""&amp; OccupancyUnits,'Tenant Occupancy'!RA$5:RA23}),INDEX(ARRAYFORMULA({OccupancyAdd"&amp;"resses&amp;"" ""&amp; OccupancyUnits,'Tenant Occupancy'!RA$5:RA23}),0,2)&lt;&gt;""""),2,FALSE),IF(QZ15=TODAY(),""Today"",)))))"),"")</f>
        <v/>
      </c>
      <c r="RA18" s="3" t="str">
        <f>IFERROR(__xludf.DUMMYFUNCTION("IF(ISBLANK($A18),, IF((ARRAYFORMULA(SUM(COUNTIFS(OccupancyAddresses,$A18,OccupancyUnits, $B18, 'Tenant Occupancy'!RB$5:RB23,{""&gt;0"",""Occupied"",""Late""}))))&gt;1,""Multiple Bookings"", IF(SUMIFS( 'Tenant Occupancy'!RB$5:RB23,OccupancyUnits,$B18,OccupancyAd"&amp;"dresses,$A18)&gt;0,SUMIFS('Tenant Occupancy'!RB$5:RB23,OccupancyUnits,$B18,OccupancyAddresses,$A18),IFERROR(VLOOKUP($A18&amp;"" ""&amp;$B18, FILTER(ARRAYFORMULA({OccupancyAddresses&amp;"" ""&amp; OccupancyUnits,'Tenant Occupancy'!RB$5:RB23}),INDEX(ARRAYFORMULA({OccupancyAdd"&amp;"resses&amp;"" ""&amp; OccupancyUnits,'Tenant Occupancy'!RB$5:RB23}),0,2)&lt;&gt;""""),2,FALSE),IF(RA15=TODAY(),""Today"",)))))"),"")</f>
        <v/>
      </c>
      <c r="RB18" s="3" t="str">
        <f>IFERROR(__xludf.DUMMYFUNCTION("IF(ISBLANK($A18),, IF((ARRAYFORMULA(SUM(COUNTIFS(OccupancyAddresses,$A18,OccupancyUnits, $B18, 'Tenant Occupancy'!RC$5:RC23,{""&gt;0"",""Occupied"",""Late""}))))&gt;1,""Multiple Bookings"", IF(SUMIFS( 'Tenant Occupancy'!RC$5:RC23,OccupancyUnits,$B18,OccupancyAd"&amp;"dresses,$A18)&gt;0,SUMIFS('Tenant Occupancy'!RC$5:RC23,OccupancyUnits,$B18,OccupancyAddresses,$A18),IFERROR(VLOOKUP($A18&amp;"" ""&amp;$B18, FILTER(ARRAYFORMULA({OccupancyAddresses&amp;"" ""&amp; OccupancyUnits,'Tenant Occupancy'!RC$5:RC23}),INDEX(ARRAYFORMULA({OccupancyAdd"&amp;"resses&amp;"" ""&amp; OccupancyUnits,'Tenant Occupancy'!RC$5:RC23}),0,2)&lt;&gt;""""),2,FALSE),IF(RB15=TODAY(),""Today"",)))))"),"")</f>
        <v/>
      </c>
      <c r="RC18" s="3" t="str">
        <f>IFERROR(__xludf.DUMMYFUNCTION("IF(ISBLANK($A18),, IF((ARRAYFORMULA(SUM(COUNTIFS(OccupancyAddresses,$A18,OccupancyUnits, $B18, 'Tenant Occupancy'!RD$5:RD23,{""&gt;0"",""Occupied"",""Late""}))))&gt;1,""Multiple Bookings"", IF(SUMIFS( 'Tenant Occupancy'!RD$5:RD23,OccupancyUnits,$B18,OccupancyAd"&amp;"dresses,$A18)&gt;0,SUMIFS('Tenant Occupancy'!RD$5:RD23,OccupancyUnits,$B18,OccupancyAddresses,$A18),IFERROR(VLOOKUP($A18&amp;"" ""&amp;$B18, FILTER(ARRAYFORMULA({OccupancyAddresses&amp;"" ""&amp; OccupancyUnits,'Tenant Occupancy'!RD$5:RD23}),INDEX(ARRAYFORMULA({OccupancyAdd"&amp;"resses&amp;"" ""&amp; OccupancyUnits,'Tenant Occupancy'!RD$5:RD23}),0,2)&lt;&gt;""""),2,FALSE),IF(RC15=TODAY(),""Today"",)))))"),"")</f>
        <v/>
      </c>
      <c r="RD18" s="3" t="str">
        <f>IFERROR(__xludf.DUMMYFUNCTION("IF(ISBLANK($A18),, IF((ARRAYFORMULA(SUM(COUNTIFS(OccupancyAddresses,$A18,OccupancyUnits, $B18, 'Tenant Occupancy'!RE$5:RE23,{""&gt;0"",""Occupied"",""Late""}))))&gt;1,""Multiple Bookings"", IF(SUMIFS( 'Tenant Occupancy'!RE$5:RE23,OccupancyUnits,$B18,OccupancyAd"&amp;"dresses,$A18)&gt;0,SUMIFS('Tenant Occupancy'!RE$5:RE23,OccupancyUnits,$B18,OccupancyAddresses,$A18),IFERROR(VLOOKUP($A18&amp;"" ""&amp;$B18, FILTER(ARRAYFORMULA({OccupancyAddresses&amp;"" ""&amp; OccupancyUnits,'Tenant Occupancy'!RE$5:RE23}),INDEX(ARRAYFORMULA({OccupancyAdd"&amp;"resses&amp;"" ""&amp; OccupancyUnits,'Tenant Occupancy'!RE$5:RE23}),0,2)&lt;&gt;""""),2,FALSE),IF(RD15=TODAY(),""Today"",)))))"),"")</f>
        <v/>
      </c>
      <c r="RE18" s="3" t="str">
        <f>IFERROR(__xludf.DUMMYFUNCTION("IF(ISBLANK($A18),, IF((ARRAYFORMULA(SUM(COUNTIFS(OccupancyAddresses,$A18,OccupancyUnits, $B18, 'Tenant Occupancy'!RF$5:RF23,{""&gt;0"",""Occupied"",""Late""}))))&gt;1,""Multiple Bookings"", IF(SUMIFS( 'Tenant Occupancy'!RF$5:RF23,OccupancyUnits,$B18,OccupancyAd"&amp;"dresses,$A18)&gt;0,SUMIFS('Tenant Occupancy'!RF$5:RF23,OccupancyUnits,$B18,OccupancyAddresses,$A18),IFERROR(VLOOKUP($A18&amp;"" ""&amp;$B18, FILTER(ARRAYFORMULA({OccupancyAddresses&amp;"" ""&amp; OccupancyUnits,'Tenant Occupancy'!RF$5:RF23}),INDEX(ARRAYFORMULA({OccupancyAdd"&amp;"resses&amp;"" ""&amp; OccupancyUnits,'Tenant Occupancy'!RF$5:RF23}),0,2)&lt;&gt;""""),2,FALSE),IF(RE15=TODAY(),""Today"",)))))"),"")</f>
        <v/>
      </c>
      <c r="RF18" s="3" t="str">
        <f>IFERROR(__xludf.DUMMYFUNCTION("IF(ISBLANK($A18),, IF((ARRAYFORMULA(SUM(COUNTIFS(OccupancyAddresses,$A18,OccupancyUnits, $B18, 'Tenant Occupancy'!RG$5:RG23,{""&gt;0"",""Occupied"",""Late""}))))&gt;1,""Multiple Bookings"", IF(SUMIFS( 'Tenant Occupancy'!RG$5:RG23,OccupancyUnits,$B18,OccupancyAd"&amp;"dresses,$A18)&gt;0,SUMIFS('Tenant Occupancy'!RG$5:RG23,OccupancyUnits,$B18,OccupancyAddresses,$A18),IFERROR(VLOOKUP($A18&amp;"" ""&amp;$B18, FILTER(ARRAYFORMULA({OccupancyAddresses&amp;"" ""&amp; OccupancyUnits,'Tenant Occupancy'!RG$5:RG23}),INDEX(ARRAYFORMULA({OccupancyAdd"&amp;"resses&amp;"" ""&amp; OccupancyUnits,'Tenant Occupancy'!RG$5:RG23}),0,2)&lt;&gt;""""),2,FALSE),IF(RF15=TODAY(),""Today"",)))))"),"")</f>
        <v/>
      </c>
      <c r="RG18" s="3" t="str">
        <f>IFERROR(__xludf.DUMMYFUNCTION("IF(ISBLANK($A18),, IF((ARRAYFORMULA(SUM(COUNTIFS(OccupancyAddresses,$A18,OccupancyUnits, $B18, 'Tenant Occupancy'!RH$5:RH23,{""&gt;0"",""Occupied"",""Late""}))))&gt;1,""Multiple Bookings"", IF(SUMIFS( 'Tenant Occupancy'!RH$5:RH23,OccupancyUnits,$B18,OccupancyAd"&amp;"dresses,$A18)&gt;0,SUMIFS('Tenant Occupancy'!RH$5:RH23,OccupancyUnits,$B18,OccupancyAddresses,$A18),IFERROR(VLOOKUP($A18&amp;"" ""&amp;$B18, FILTER(ARRAYFORMULA({OccupancyAddresses&amp;"" ""&amp; OccupancyUnits,'Tenant Occupancy'!RH$5:RH23}),INDEX(ARRAYFORMULA({OccupancyAdd"&amp;"resses&amp;"" ""&amp; OccupancyUnits,'Tenant Occupancy'!RH$5:RH23}),0,2)&lt;&gt;""""),2,FALSE),IF(RG15=TODAY(),""Today"",)))))"),"")</f>
        <v/>
      </c>
      <c r="RH18" s="3" t="str">
        <f>IFERROR(__xludf.DUMMYFUNCTION("IF(ISBLANK($A18),, IF((ARRAYFORMULA(SUM(COUNTIFS(OccupancyAddresses,$A18,OccupancyUnits, $B18, 'Tenant Occupancy'!RI$5:RI23,{""&gt;0"",""Occupied"",""Late""}))))&gt;1,""Multiple Bookings"", IF(SUMIFS( 'Tenant Occupancy'!RI$5:RI23,OccupancyUnits,$B18,OccupancyAd"&amp;"dresses,$A18)&gt;0,SUMIFS('Tenant Occupancy'!RI$5:RI23,OccupancyUnits,$B18,OccupancyAddresses,$A18),IFERROR(VLOOKUP($A18&amp;"" ""&amp;$B18, FILTER(ARRAYFORMULA({OccupancyAddresses&amp;"" ""&amp; OccupancyUnits,'Tenant Occupancy'!RI$5:RI23}),INDEX(ARRAYFORMULA({OccupancyAdd"&amp;"resses&amp;"" ""&amp; OccupancyUnits,'Tenant Occupancy'!RI$5:RI23}),0,2)&lt;&gt;""""),2,FALSE),IF(RH15=TODAY(),""Today"",)))))"),"")</f>
        <v/>
      </c>
      <c r="RI18" s="3" t="str">
        <f>IFERROR(__xludf.DUMMYFUNCTION("IF(ISBLANK($A18),, IF((ARRAYFORMULA(SUM(COUNTIFS(OccupancyAddresses,$A18,OccupancyUnits, $B18, 'Tenant Occupancy'!RJ$5:RJ23,{""&gt;0"",""Occupied"",""Late""}))))&gt;1,""Multiple Bookings"", IF(SUMIFS( 'Tenant Occupancy'!RJ$5:RJ23,OccupancyUnits,$B18,OccupancyAd"&amp;"dresses,$A18)&gt;0,SUMIFS('Tenant Occupancy'!RJ$5:RJ23,OccupancyUnits,$B18,OccupancyAddresses,$A18),IFERROR(VLOOKUP($A18&amp;"" ""&amp;$B18, FILTER(ARRAYFORMULA({OccupancyAddresses&amp;"" ""&amp; OccupancyUnits,'Tenant Occupancy'!RJ$5:RJ23}),INDEX(ARRAYFORMULA({OccupancyAdd"&amp;"resses&amp;"" ""&amp; OccupancyUnits,'Tenant Occupancy'!RJ$5:RJ23}),0,2)&lt;&gt;""""),2,FALSE),IF(RI15=TODAY(),""Today"",)))))"),"")</f>
        <v/>
      </c>
      <c r="RJ18" s="3" t="str">
        <f>IFERROR(__xludf.DUMMYFUNCTION("IF(ISBLANK($A18),, IF((ARRAYFORMULA(SUM(COUNTIFS(OccupancyAddresses,$A18,OccupancyUnits, $B18, 'Tenant Occupancy'!RK$5:RK23,{""&gt;0"",""Occupied"",""Late""}))))&gt;1,""Multiple Bookings"", IF(SUMIFS( 'Tenant Occupancy'!RK$5:RK23,OccupancyUnits,$B18,OccupancyAd"&amp;"dresses,$A18)&gt;0,SUMIFS('Tenant Occupancy'!RK$5:RK23,OccupancyUnits,$B18,OccupancyAddresses,$A18),IFERROR(VLOOKUP($A18&amp;"" ""&amp;$B18, FILTER(ARRAYFORMULA({OccupancyAddresses&amp;"" ""&amp; OccupancyUnits,'Tenant Occupancy'!RK$5:RK23}),INDEX(ARRAYFORMULA({OccupancyAdd"&amp;"resses&amp;"" ""&amp; OccupancyUnits,'Tenant Occupancy'!RK$5:RK23}),0,2)&lt;&gt;""""),2,FALSE),IF(RJ15=TODAY(),""Today"",)))))"),"")</f>
        <v/>
      </c>
      <c r="RK18" s="3" t="str">
        <f>IFERROR(__xludf.DUMMYFUNCTION("IF(ISBLANK($A18),, IF((ARRAYFORMULA(SUM(COUNTIFS(OccupancyAddresses,$A18,OccupancyUnits, $B18, 'Tenant Occupancy'!RL$5:RL23,{""&gt;0"",""Occupied"",""Late""}))))&gt;1,""Multiple Bookings"", IF(SUMIFS( 'Tenant Occupancy'!RL$5:RL23,OccupancyUnits,$B18,OccupancyAd"&amp;"dresses,$A18)&gt;0,SUMIFS('Tenant Occupancy'!RL$5:RL23,OccupancyUnits,$B18,OccupancyAddresses,$A18),IFERROR(VLOOKUP($A18&amp;"" ""&amp;$B18, FILTER(ARRAYFORMULA({OccupancyAddresses&amp;"" ""&amp; OccupancyUnits,'Tenant Occupancy'!RL$5:RL23}),INDEX(ARRAYFORMULA({OccupancyAdd"&amp;"resses&amp;"" ""&amp; OccupancyUnits,'Tenant Occupancy'!RL$5:RL23}),0,2)&lt;&gt;""""),2,FALSE),IF(RK15=TODAY(),""Today"",)))))"),"")</f>
        <v/>
      </c>
      <c r="RL18" s="3" t="str">
        <f>IFERROR(__xludf.DUMMYFUNCTION("IF(ISBLANK($A18),, IF((ARRAYFORMULA(SUM(COUNTIFS(OccupancyAddresses,$A18,OccupancyUnits, $B18, 'Tenant Occupancy'!RM$5:RM23,{""&gt;0"",""Occupied"",""Late""}))))&gt;1,""Multiple Bookings"", IF(SUMIFS( 'Tenant Occupancy'!RM$5:RM23,OccupancyUnits,$B18,OccupancyAd"&amp;"dresses,$A18)&gt;0,SUMIFS('Tenant Occupancy'!RM$5:RM23,OccupancyUnits,$B18,OccupancyAddresses,$A18),IFERROR(VLOOKUP($A18&amp;"" ""&amp;$B18, FILTER(ARRAYFORMULA({OccupancyAddresses&amp;"" ""&amp; OccupancyUnits,'Tenant Occupancy'!RM$5:RM23}),INDEX(ARRAYFORMULA({OccupancyAdd"&amp;"resses&amp;"" ""&amp; OccupancyUnits,'Tenant Occupancy'!RM$5:RM23}),0,2)&lt;&gt;""""),2,FALSE),IF(RL15=TODAY(),""Today"",)))))"),"")</f>
        <v/>
      </c>
      <c r="RM18" s="3" t="str">
        <f>IFERROR(__xludf.DUMMYFUNCTION("IF(ISBLANK($A18),, IF((ARRAYFORMULA(SUM(COUNTIFS(OccupancyAddresses,$A18,OccupancyUnits, $B18, 'Tenant Occupancy'!RN$5:RN23,{""&gt;0"",""Occupied"",""Late""}))))&gt;1,""Multiple Bookings"", IF(SUMIFS( 'Tenant Occupancy'!RN$5:RN23,OccupancyUnits,$B18,OccupancyAd"&amp;"dresses,$A18)&gt;0,SUMIFS('Tenant Occupancy'!RN$5:RN23,OccupancyUnits,$B18,OccupancyAddresses,$A18),IFERROR(VLOOKUP($A18&amp;"" ""&amp;$B18, FILTER(ARRAYFORMULA({OccupancyAddresses&amp;"" ""&amp; OccupancyUnits,'Tenant Occupancy'!RN$5:RN23}),INDEX(ARRAYFORMULA({OccupancyAdd"&amp;"resses&amp;"" ""&amp; OccupancyUnits,'Tenant Occupancy'!RN$5:RN23}),0,2)&lt;&gt;""""),2,FALSE),IF(RM15=TODAY(),""Today"",)))))"),"")</f>
        <v/>
      </c>
      <c r="RN18" s="3" t="str">
        <f>IFERROR(__xludf.DUMMYFUNCTION("IF(ISBLANK($A18),, IF((ARRAYFORMULA(SUM(COUNTIFS(OccupancyAddresses,$A18,OccupancyUnits, $B18, 'Tenant Occupancy'!RO$5:RO23,{""&gt;0"",""Occupied"",""Late""}))))&gt;1,""Multiple Bookings"", IF(SUMIFS( 'Tenant Occupancy'!RO$5:RO23,OccupancyUnits,$B18,OccupancyAd"&amp;"dresses,$A18)&gt;0,SUMIFS('Tenant Occupancy'!RO$5:RO23,OccupancyUnits,$B18,OccupancyAddresses,$A18),IFERROR(VLOOKUP($A18&amp;"" ""&amp;$B18, FILTER(ARRAYFORMULA({OccupancyAddresses&amp;"" ""&amp; OccupancyUnits,'Tenant Occupancy'!RO$5:RO23}),INDEX(ARRAYFORMULA({OccupancyAdd"&amp;"resses&amp;"" ""&amp; OccupancyUnits,'Tenant Occupancy'!RO$5:RO23}),0,2)&lt;&gt;""""),2,FALSE),IF(RN15=TODAY(),""Today"",)))))"),"")</f>
        <v/>
      </c>
      <c r="RO18" s="3" t="str">
        <f>IFERROR(__xludf.DUMMYFUNCTION("IF(ISBLANK($A18),, IF((ARRAYFORMULA(SUM(COUNTIFS(OccupancyAddresses,$A18,OccupancyUnits, $B18, 'Tenant Occupancy'!RP$5:RP23,{""&gt;0"",""Occupied"",""Late""}))))&gt;1,""Multiple Bookings"", IF(SUMIFS( 'Tenant Occupancy'!RP$5:RP23,OccupancyUnits,$B18,OccupancyAd"&amp;"dresses,$A18)&gt;0,SUMIFS('Tenant Occupancy'!RP$5:RP23,OccupancyUnits,$B18,OccupancyAddresses,$A18),IFERROR(VLOOKUP($A18&amp;"" ""&amp;$B18, FILTER(ARRAYFORMULA({OccupancyAddresses&amp;"" ""&amp; OccupancyUnits,'Tenant Occupancy'!RP$5:RP23}),INDEX(ARRAYFORMULA({OccupancyAdd"&amp;"resses&amp;"" ""&amp; OccupancyUnits,'Tenant Occupancy'!RP$5:RP23}),0,2)&lt;&gt;""""),2,FALSE),IF(RO15=TODAY(),""Today"",)))))"),"")</f>
        <v/>
      </c>
      <c r="RP18" s="3" t="str">
        <f>IFERROR(__xludf.DUMMYFUNCTION("IF(ISBLANK($A18),, IF((ARRAYFORMULA(SUM(COUNTIFS(OccupancyAddresses,$A18,OccupancyUnits, $B18, 'Tenant Occupancy'!RQ$5:RQ23,{""&gt;0"",""Occupied"",""Late""}))))&gt;1,""Multiple Bookings"", IF(SUMIFS( 'Tenant Occupancy'!RQ$5:RQ23,OccupancyUnits,$B18,OccupancyAd"&amp;"dresses,$A18)&gt;0,SUMIFS('Tenant Occupancy'!RQ$5:RQ23,OccupancyUnits,$B18,OccupancyAddresses,$A18),IFERROR(VLOOKUP($A18&amp;"" ""&amp;$B18, FILTER(ARRAYFORMULA({OccupancyAddresses&amp;"" ""&amp; OccupancyUnits,'Tenant Occupancy'!RQ$5:RQ23}),INDEX(ARRAYFORMULA({OccupancyAdd"&amp;"resses&amp;"" ""&amp; OccupancyUnits,'Tenant Occupancy'!RQ$5:RQ23}),0,2)&lt;&gt;""""),2,FALSE),IF(RP15=TODAY(),""Today"",)))))"),"")</f>
        <v/>
      </c>
      <c r="RQ18" s="3" t="str">
        <f>IFERROR(__xludf.DUMMYFUNCTION("IF(ISBLANK($A18),, IF((ARRAYFORMULA(SUM(COUNTIFS(OccupancyAddresses,$A18,OccupancyUnits, $B18, 'Tenant Occupancy'!RR$5:RR23,{""&gt;0"",""Occupied"",""Late""}))))&gt;1,""Multiple Bookings"", IF(SUMIFS( 'Tenant Occupancy'!RR$5:RR23,OccupancyUnits,$B18,OccupancyAd"&amp;"dresses,$A18)&gt;0,SUMIFS('Tenant Occupancy'!RR$5:RR23,OccupancyUnits,$B18,OccupancyAddresses,$A18),IFERROR(VLOOKUP($A18&amp;"" ""&amp;$B18, FILTER(ARRAYFORMULA({OccupancyAddresses&amp;"" ""&amp; OccupancyUnits,'Tenant Occupancy'!RR$5:RR23}),INDEX(ARRAYFORMULA({OccupancyAdd"&amp;"resses&amp;"" ""&amp; OccupancyUnits,'Tenant Occupancy'!RR$5:RR23}),0,2)&lt;&gt;""""),2,FALSE),IF(RQ15=TODAY(),""Today"",)))))"),"")</f>
        <v/>
      </c>
      <c r="RR18" s="3" t="str">
        <f>IFERROR(__xludf.DUMMYFUNCTION("IF(ISBLANK($A18),, IF((ARRAYFORMULA(SUM(COUNTIFS(OccupancyAddresses,$A18,OccupancyUnits, $B18, 'Tenant Occupancy'!RS$5:RS23,{""&gt;0"",""Occupied"",""Late""}))))&gt;1,""Multiple Bookings"", IF(SUMIFS( 'Tenant Occupancy'!RS$5:RS23,OccupancyUnits,$B18,OccupancyAd"&amp;"dresses,$A18)&gt;0,SUMIFS('Tenant Occupancy'!RS$5:RS23,OccupancyUnits,$B18,OccupancyAddresses,$A18),IFERROR(VLOOKUP($A18&amp;"" ""&amp;$B18, FILTER(ARRAYFORMULA({OccupancyAddresses&amp;"" ""&amp; OccupancyUnits,'Tenant Occupancy'!RS$5:RS23}),INDEX(ARRAYFORMULA({OccupancyAdd"&amp;"resses&amp;"" ""&amp; OccupancyUnits,'Tenant Occupancy'!RS$5:RS23}),0,2)&lt;&gt;""""),2,FALSE),IF(RR15=TODAY(),""Today"",)))))"),"")</f>
        <v/>
      </c>
      <c r="RS18" s="3" t="str">
        <f>IFERROR(__xludf.DUMMYFUNCTION("IF(ISBLANK($A18),, IF((ARRAYFORMULA(SUM(COUNTIFS(OccupancyAddresses,$A18,OccupancyUnits, $B18, 'Tenant Occupancy'!RT$5:RT23,{""&gt;0"",""Occupied"",""Late""}))))&gt;1,""Multiple Bookings"", IF(SUMIFS( 'Tenant Occupancy'!RT$5:RT23,OccupancyUnits,$B18,OccupancyAd"&amp;"dresses,$A18)&gt;0,SUMIFS('Tenant Occupancy'!RT$5:RT23,OccupancyUnits,$B18,OccupancyAddresses,$A18),IFERROR(VLOOKUP($A18&amp;"" ""&amp;$B18, FILTER(ARRAYFORMULA({OccupancyAddresses&amp;"" ""&amp; OccupancyUnits,'Tenant Occupancy'!RT$5:RT23}),INDEX(ARRAYFORMULA({OccupancyAdd"&amp;"resses&amp;"" ""&amp; OccupancyUnits,'Tenant Occupancy'!RT$5:RT23}),0,2)&lt;&gt;""""),2,FALSE),IF(RS15=TODAY(),""Today"",)))))"),"")</f>
        <v/>
      </c>
      <c r="RT18" s="3" t="str">
        <f>IFERROR(__xludf.DUMMYFUNCTION("IF(ISBLANK($A18),, IF((ARRAYFORMULA(SUM(COUNTIFS(OccupancyAddresses,$A18,OccupancyUnits, $B18, 'Tenant Occupancy'!RU$5:RU23,{""&gt;0"",""Occupied"",""Late""}))))&gt;1,""Multiple Bookings"", IF(SUMIFS( 'Tenant Occupancy'!RU$5:RU23,OccupancyUnits,$B18,OccupancyAd"&amp;"dresses,$A18)&gt;0,SUMIFS('Tenant Occupancy'!RU$5:RU23,OccupancyUnits,$B18,OccupancyAddresses,$A18),IFERROR(VLOOKUP($A18&amp;"" ""&amp;$B18, FILTER(ARRAYFORMULA({OccupancyAddresses&amp;"" ""&amp; OccupancyUnits,'Tenant Occupancy'!RU$5:RU23}),INDEX(ARRAYFORMULA({OccupancyAdd"&amp;"resses&amp;"" ""&amp; OccupancyUnits,'Tenant Occupancy'!RU$5:RU23}),0,2)&lt;&gt;""""),2,FALSE),IF(RT15=TODAY(),""Today"",)))))"),"")</f>
        <v/>
      </c>
      <c r="RU18" s="3" t="str">
        <f>IFERROR(__xludf.DUMMYFUNCTION("IF(ISBLANK($A18),, IF((ARRAYFORMULA(SUM(COUNTIFS(OccupancyAddresses,$A18,OccupancyUnits, $B18, 'Tenant Occupancy'!RV$5:RV23,{""&gt;0"",""Occupied"",""Late""}))))&gt;1,""Multiple Bookings"", IF(SUMIFS( 'Tenant Occupancy'!RV$5:RV23,OccupancyUnits,$B18,OccupancyAd"&amp;"dresses,$A18)&gt;0,SUMIFS('Tenant Occupancy'!RV$5:RV23,OccupancyUnits,$B18,OccupancyAddresses,$A18),IFERROR(VLOOKUP($A18&amp;"" ""&amp;$B18, FILTER(ARRAYFORMULA({OccupancyAddresses&amp;"" ""&amp; OccupancyUnits,'Tenant Occupancy'!RV$5:RV23}),INDEX(ARRAYFORMULA({OccupancyAdd"&amp;"resses&amp;"" ""&amp; OccupancyUnits,'Tenant Occupancy'!RV$5:RV23}),0,2)&lt;&gt;""""),2,FALSE),IF(RU15=TODAY(),""Today"",)))))"),"")</f>
        <v/>
      </c>
      <c r="RV18" s="3" t="str">
        <f>IFERROR(__xludf.DUMMYFUNCTION("IF(ISBLANK($A18),, IF((ARRAYFORMULA(SUM(COUNTIFS(OccupancyAddresses,$A18,OccupancyUnits, $B18, 'Tenant Occupancy'!RW$5:RW23,{""&gt;0"",""Occupied"",""Late""}))))&gt;1,""Multiple Bookings"", IF(SUMIFS( 'Tenant Occupancy'!RW$5:RW23,OccupancyUnits,$B18,OccupancyAd"&amp;"dresses,$A18)&gt;0,SUMIFS('Tenant Occupancy'!RW$5:RW23,OccupancyUnits,$B18,OccupancyAddresses,$A18),IFERROR(VLOOKUP($A18&amp;"" ""&amp;$B18, FILTER(ARRAYFORMULA({OccupancyAddresses&amp;"" ""&amp; OccupancyUnits,'Tenant Occupancy'!RW$5:RW23}),INDEX(ARRAYFORMULA({OccupancyAdd"&amp;"resses&amp;"" ""&amp; OccupancyUnits,'Tenant Occupancy'!RW$5:RW23}),0,2)&lt;&gt;""""),2,FALSE),IF(RV15=TODAY(),""Today"",)))))"),"")</f>
        <v/>
      </c>
      <c r="RW18" s="3" t="str">
        <f>IFERROR(__xludf.DUMMYFUNCTION("IF(ISBLANK($A18),, IF((ARRAYFORMULA(SUM(COUNTIFS(OccupancyAddresses,$A18,OccupancyUnits, $B18, 'Tenant Occupancy'!RX$5:RX23,{""&gt;0"",""Occupied"",""Late""}))))&gt;1,""Multiple Bookings"", IF(SUMIFS( 'Tenant Occupancy'!RX$5:RX23,OccupancyUnits,$B18,OccupancyAd"&amp;"dresses,$A18)&gt;0,SUMIFS('Tenant Occupancy'!RX$5:RX23,OccupancyUnits,$B18,OccupancyAddresses,$A18),IFERROR(VLOOKUP($A18&amp;"" ""&amp;$B18, FILTER(ARRAYFORMULA({OccupancyAddresses&amp;"" ""&amp; OccupancyUnits,'Tenant Occupancy'!RX$5:RX23}),INDEX(ARRAYFORMULA({OccupancyAdd"&amp;"resses&amp;"" ""&amp; OccupancyUnits,'Tenant Occupancy'!RX$5:RX23}),0,2)&lt;&gt;""""),2,FALSE),IF(RW15=TODAY(),""Today"",)))))"),"")</f>
        <v/>
      </c>
      <c r="RX18" s="3" t="str">
        <f>IFERROR(__xludf.DUMMYFUNCTION("IF(ISBLANK($A18),, IF((ARRAYFORMULA(SUM(COUNTIFS(OccupancyAddresses,$A18,OccupancyUnits, $B18, 'Tenant Occupancy'!RY$5:RY23,{""&gt;0"",""Occupied"",""Late""}))))&gt;1,""Multiple Bookings"", IF(SUMIFS( 'Tenant Occupancy'!RY$5:RY23,OccupancyUnits,$B18,OccupancyAd"&amp;"dresses,$A18)&gt;0,SUMIFS('Tenant Occupancy'!RY$5:RY23,OccupancyUnits,$B18,OccupancyAddresses,$A18),IFERROR(VLOOKUP($A18&amp;"" ""&amp;$B18, FILTER(ARRAYFORMULA({OccupancyAddresses&amp;"" ""&amp; OccupancyUnits,'Tenant Occupancy'!RY$5:RY23}),INDEX(ARRAYFORMULA({OccupancyAdd"&amp;"resses&amp;"" ""&amp; OccupancyUnits,'Tenant Occupancy'!RY$5:RY23}),0,2)&lt;&gt;""""),2,FALSE),IF(RX15=TODAY(),""Today"",)))))"),"")</f>
        <v/>
      </c>
      <c r="RY18" s="3" t="str">
        <f>IFERROR(__xludf.DUMMYFUNCTION("IF(ISBLANK($A18),, IF((ARRAYFORMULA(SUM(COUNTIFS(OccupancyAddresses,$A18,OccupancyUnits, $B18, 'Tenant Occupancy'!RZ$5:RZ23,{""&gt;0"",""Occupied"",""Late""}))))&gt;1,""Multiple Bookings"", IF(SUMIFS( 'Tenant Occupancy'!RZ$5:RZ23,OccupancyUnits,$B18,OccupancyAd"&amp;"dresses,$A18)&gt;0,SUMIFS('Tenant Occupancy'!RZ$5:RZ23,OccupancyUnits,$B18,OccupancyAddresses,$A18),IFERROR(VLOOKUP($A18&amp;"" ""&amp;$B18, FILTER(ARRAYFORMULA({OccupancyAddresses&amp;"" ""&amp; OccupancyUnits,'Tenant Occupancy'!RZ$5:RZ23}),INDEX(ARRAYFORMULA({OccupancyAdd"&amp;"resses&amp;"" ""&amp; OccupancyUnits,'Tenant Occupancy'!RZ$5:RZ23}),0,2)&lt;&gt;""""),2,FALSE),IF(RY15=TODAY(),""Today"",)))))"),"")</f>
        <v/>
      </c>
      <c r="RZ18" s="3" t="str">
        <f>IFERROR(__xludf.DUMMYFUNCTION("IF(ISBLANK($A18),, IF((ARRAYFORMULA(SUM(COUNTIFS(OccupancyAddresses,$A18,OccupancyUnits, $B18, 'Tenant Occupancy'!SA$5:SA23,{""&gt;0"",""Occupied"",""Late""}))))&gt;1,""Multiple Bookings"", IF(SUMIFS( 'Tenant Occupancy'!SA$5:SA23,OccupancyUnits,$B18,OccupancyAd"&amp;"dresses,$A18)&gt;0,SUMIFS('Tenant Occupancy'!SA$5:SA23,OccupancyUnits,$B18,OccupancyAddresses,$A18),IFERROR(VLOOKUP($A18&amp;"" ""&amp;$B18, FILTER(ARRAYFORMULA({OccupancyAddresses&amp;"" ""&amp; OccupancyUnits,'Tenant Occupancy'!SA$5:SA23}),INDEX(ARRAYFORMULA({OccupancyAdd"&amp;"resses&amp;"" ""&amp; OccupancyUnits,'Tenant Occupancy'!SA$5:SA23}),0,2)&lt;&gt;""""),2,FALSE),IF(RZ15=TODAY(),""Today"",)))))"),"")</f>
        <v/>
      </c>
      <c r="SA18" s="3" t="str">
        <f>IFERROR(__xludf.DUMMYFUNCTION("IF(ISBLANK($A18),, IF((ARRAYFORMULA(SUM(COUNTIFS(OccupancyAddresses,$A18,OccupancyUnits, $B18, 'Tenant Occupancy'!SB$5:SB23,{""&gt;0"",""Occupied"",""Late""}))))&gt;1,""Multiple Bookings"", IF(SUMIFS( 'Tenant Occupancy'!SB$5:SB23,OccupancyUnits,$B18,OccupancyAd"&amp;"dresses,$A18)&gt;0,SUMIFS('Tenant Occupancy'!SB$5:SB23,OccupancyUnits,$B18,OccupancyAddresses,$A18),IFERROR(VLOOKUP($A18&amp;"" ""&amp;$B18, FILTER(ARRAYFORMULA({OccupancyAddresses&amp;"" ""&amp; OccupancyUnits,'Tenant Occupancy'!SB$5:SB23}),INDEX(ARRAYFORMULA({OccupancyAdd"&amp;"resses&amp;"" ""&amp; OccupancyUnits,'Tenant Occupancy'!SB$5:SB23}),0,2)&lt;&gt;""""),2,FALSE),IF(SA15=TODAY(),""Today"",)))))"),"")</f>
        <v/>
      </c>
      <c r="SB18" s="3" t="str">
        <f>IFERROR(__xludf.DUMMYFUNCTION("IF(ISBLANK($A18),, IF((ARRAYFORMULA(SUM(COUNTIFS(OccupancyAddresses,$A18,OccupancyUnits, $B18, 'Tenant Occupancy'!SC$5:SC23,{""&gt;0"",""Occupied"",""Late""}))))&gt;1,""Multiple Bookings"", IF(SUMIFS( 'Tenant Occupancy'!SC$5:SC23,OccupancyUnits,$B18,OccupancyAd"&amp;"dresses,$A18)&gt;0,SUMIFS('Tenant Occupancy'!SC$5:SC23,OccupancyUnits,$B18,OccupancyAddresses,$A18),IFERROR(VLOOKUP($A18&amp;"" ""&amp;$B18, FILTER(ARRAYFORMULA({OccupancyAddresses&amp;"" ""&amp; OccupancyUnits,'Tenant Occupancy'!SC$5:SC23}),INDEX(ARRAYFORMULA({OccupancyAdd"&amp;"resses&amp;"" ""&amp; OccupancyUnits,'Tenant Occupancy'!SC$5:SC23}),0,2)&lt;&gt;""""),2,FALSE),IF(SB15=TODAY(),""Today"",)))))"),"")</f>
        <v/>
      </c>
      <c r="SC18" s="3" t="str">
        <f>IFERROR(__xludf.DUMMYFUNCTION("IF(ISBLANK($A18),, IF((ARRAYFORMULA(SUM(COUNTIFS(OccupancyAddresses,$A18,OccupancyUnits, $B18, 'Tenant Occupancy'!SD$5:SD23,{""&gt;0"",""Occupied"",""Late""}))))&gt;1,""Multiple Bookings"", IF(SUMIFS( 'Tenant Occupancy'!SD$5:SD23,OccupancyUnits,$B18,OccupancyAd"&amp;"dresses,$A18)&gt;0,SUMIFS('Tenant Occupancy'!SD$5:SD23,OccupancyUnits,$B18,OccupancyAddresses,$A18),IFERROR(VLOOKUP($A18&amp;"" ""&amp;$B18, FILTER(ARRAYFORMULA({OccupancyAddresses&amp;"" ""&amp; OccupancyUnits,'Tenant Occupancy'!SD$5:SD23}),INDEX(ARRAYFORMULA({OccupancyAdd"&amp;"resses&amp;"" ""&amp; OccupancyUnits,'Tenant Occupancy'!SD$5:SD23}),0,2)&lt;&gt;""""),2,FALSE),IF(SC15=TODAY(),""Today"",)))))"),"")</f>
        <v/>
      </c>
      <c r="SD18" s="3" t="str">
        <f>IFERROR(__xludf.DUMMYFUNCTION("IF(ISBLANK($A18),, IF((ARRAYFORMULA(SUM(COUNTIFS(OccupancyAddresses,$A18,OccupancyUnits, $B18, 'Tenant Occupancy'!SE$5:SE23,{""&gt;0"",""Occupied"",""Late""}))))&gt;1,""Multiple Bookings"", IF(SUMIFS( 'Tenant Occupancy'!SE$5:SE23,OccupancyUnits,$B18,OccupancyAd"&amp;"dresses,$A18)&gt;0,SUMIFS('Tenant Occupancy'!SE$5:SE23,OccupancyUnits,$B18,OccupancyAddresses,$A18),IFERROR(VLOOKUP($A18&amp;"" ""&amp;$B18, FILTER(ARRAYFORMULA({OccupancyAddresses&amp;"" ""&amp; OccupancyUnits,'Tenant Occupancy'!SE$5:SE23}),INDEX(ARRAYFORMULA({OccupancyAdd"&amp;"resses&amp;"" ""&amp; OccupancyUnits,'Tenant Occupancy'!SE$5:SE23}),0,2)&lt;&gt;""""),2,FALSE),IF(SD15=TODAY(),""Today"",)))))"),"")</f>
        <v/>
      </c>
      <c r="SE18" s="3" t="str">
        <f>IFERROR(__xludf.DUMMYFUNCTION("IF(ISBLANK($A18),, IF((ARRAYFORMULA(SUM(COUNTIFS(OccupancyAddresses,$A18,OccupancyUnits, $B18, 'Tenant Occupancy'!SF$5:SF23,{""&gt;0"",""Occupied"",""Late""}))))&gt;1,""Multiple Bookings"", IF(SUMIFS( 'Tenant Occupancy'!SF$5:SF23,OccupancyUnits,$B18,OccupancyAd"&amp;"dresses,$A18)&gt;0,SUMIFS('Tenant Occupancy'!SF$5:SF23,OccupancyUnits,$B18,OccupancyAddresses,$A18),IFERROR(VLOOKUP($A18&amp;"" ""&amp;$B18, FILTER(ARRAYFORMULA({OccupancyAddresses&amp;"" ""&amp; OccupancyUnits,'Tenant Occupancy'!SF$5:SF23}),INDEX(ARRAYFORMULA({OccupancyAdd"&amp;"resses&amp;"" ""&amp; OccupancyUnits,'Tenant Occupancy'!SF$5:SF23}),0,2)&lt;&gt;""""),2,FALSE),IF(SE15=TODAY(),""Today"",)))))"),"")</f>
        <v/>
      </c>
      <c r="SF18" s="3" t="str">
        <f>IFERROR(__xludf.DUMMYFUNCTION("IF(ISBLANK($A18),, IF((ARRAYFORMULA(SUM(COUNTIFS(OccupancyAddresses,$A18,OccupancyUnits, $B18, 'Tenant Occupancy'!SG$5:SG23,{""&gt;0"",""Occupied"",""Late""}))))&gt;1,""Multiple Bookings"", IF(SUMIFS( 'Tenant Occupancy'!SG$5:SG23,OccupancyUnits,$B18,OccupancyAd"&amp;"dresses,$A18)&gt;0,SUMIFS('Tenant Occupancy'!SG$5:SG23,OccupancyUnits,$B18,OccupancyAddresses,$A18),IFERROR(VLOOKUP($A18&amp;"" ""&amp;$B18, FILTER(ARRAYFORMULA({OccupancyAddresses&amp;"" ""&amp; OccupancyUnits,'Tenant Occupancy'!SG$5:SG23}),INDEX(ARRAYFORMULA({OccupancyAdd"&amp;"resses&amp;"" ""&amp; OccupancyUnits,'Tenant Occupancy'!SG$5:SG23}),0,2)&lt;&gt;""""),2,FALSE),IF(SF15=TODAY(),""Today"",)))))"),"")</f>
        <v/>
      </c>
      <c r="SG18" s="3" t="str">
        <f>IFERROR(__xludf.DUMMYFUNCTION("IF(ISBLANK($A18),, IF((ARRAYFORMULA(SUM(COUNTIFS(OccupancyAddresses,$A18,OccupancyUnits, $B18, 'Tenant Occupancy'!SH$5:SH23,{""&gt;0"",""Occupied"",""Late""}))))&gt;1,""Multiple Bookings"", IF(SUMIFS( 'Tenant Occupancy'!SH$5:SH23,OccupancyUnits,$B18,OccupancyAd"&amp;"dresses,$A18)&gt;0,SUMIFS('Tenant Occupancy'!SH$5:SH23,OccupancyUnits,$B18,OccupancyAddresses,$A18),IFERROR(VLOOKUP($A18&amp;"" ""&amp;$B18, FILTER(ARRAYFORMULA({OccupancyAddresses&amp;"" ""&amp; OccupancyUnits,'Tenant Occupancy'!SH$5:SH23}),INDEX(ARRAYFORMULA({OccupancyAdd"&amp;"resses&amp;"" ""&amp; OccupancyUnits,'Tenant Occupancy'!SH$5:SH23}),0,2)&lt;&gt;""""),2,FALSE),IF(SG15=TODAY(),""Today"",)))))"),"")</f>
        <v/>
      </c>
      <c r="SH18" s="3" t="str">
        <f>IFERROR(__xludf.DUMMYFUNCTION("IF(ISBLANK($A18),, IF((ARRAYFORMULA(SUM(COUNTIFS(OccupancyAddresses,$A18,OccupancyUnits, $B18, 'Tenant Occupancy'!SI$5:SI23,{""&gt;0"",""Occupied"",""Late""}))))&gt;1,""Multiple Bookings"", IF(SUMIFS( 'Tenant Occupancy'!SI$5:SI23,OccupancyUnits,$B18,OccupancyAd"&amp;"dresses,$A18)&gt;0,SUMIFS('Tenant Occupancy'!SI$5:SI23,OccupancyUnits,$B18,OccupancyAddresses,$A18),IFERROR(VLOOKUP($A18&amp;"" ""&amp;$B18, FILTER(ARRAYFORMULA({OccupancyAddresses&amp;"" ""&amp; OccupancyUnits,'Tenant Occupancy'!SI$5:SI23}),INDEX(ARRAYFORMULA({OccupancyAdd"&amp;"resses&amp;"" ""&amp; OccupancyUnits,'Tenant Occupancy'!SI$5:SI23}),0,2)&lt;&gt;""""),2,FALSE),IF(SH15=TODAY(),""Today"",)))))"),"")</f>
        <v/>
      </c>
      <c r="SI18" s="3" t="str">
        <f>IFERROR(__xludf.DUMMYFUNCTION("IF(ISBLANK($A18),, IF((ARRAYFORMULA(SUM(COUNTIFS(OccupancyAddresses,$A18,OccupancyUnits, $B18, 'Tenant Occupancy'!SJ$5:SJ23,{""&gt;0"",""Occupied"",""Late""}))))&gt;1,""Multiple Bookings"", IF(SUMIFS( 'Tenant Occupancy'!SJ$5:SJ23,OccupancyUnits,$B18,OccupancyAd"&amp;"dresses,$A18)&gt;0,SUMIFS('Tenant Occupancy'!SJ$5:SJ23,OccupancyUnits,$B18,OccupancyAddresses,$A18),IFERROR(VLOOKUP($A18&amp;"" ""&amp;$B18, FILTER(ARRAYFORMULA({OccupancyAddresses&amp;"" ""&amp; OccupancyUnits,'Tenant Occupancy'!SJ$5:SJ23}),INDEX(ARRAYFORMULA({OccupancyAdd"&amp;"resses&amp;"" ""&amp; OccupancyUnits,'Tenant Occupancy'!SJ$5:SJ23}),0,2)&lt;&gt;""""),2,FALSE),IF(SI15=TODAY(),""Today"",)))))"),"")</f>
        <v/>
      </c>
      <c r="SJ18" s="3" t="str">
        <f>IFERROR(__xludf.DUMMYFUNCTION("IF(ISBLANK($A18),, IF((ARRAYFORMULA(SUM(COUNTIFS(OccupancyAddresses,$A18,OccupancyUnits, $B18, 'Tenant Occupancy'!SK$5:SK23,{""&gt;0"",""Occupied"",""Late""}))))&gt;1,""Multiple Bookings"", IF(SUMIFS( 'Tenant Occupancy'!SK$5:SK23,OccupancyUnits,$B18,OccupancyAd"&amp;"dresses,$A18)&gt;0,SUMIFS('Tenant Occupancy'!SK$5:SK23,OccupancyUnits,$B18,OccupancyAddresses,$A18),IFERROR(VLOOKUP($A18&amp;"" ""&amp;$B18, FILTER(ARRAYFORMULA({OccupancyAddresses&amp;"" ""&amp; OccupancyUnits,'Tenant Occupancy'!SK$5:SK23}),INDEX(ARRAYFORMULA({OccupancyAdd"&amp;"resses&amp;"" ""&amp; OccupancyUnits,'Tenant Occupancy'!SK$5:SK23}),0,2)&lt;&gt;""""),2,FALSE),IF(SJ15=TODAY(),""Today"",)))))"),"")</f>
        <v/>
      </c>
      <c r="SK18" s="3" t="str">
        <f>IFERROR(__xludf.DUMMYFUNCTION("IF(ISBLANK($A18),, IF((ARRAYFORMULA(SUM(COUNTIFS(OccupancyAddresses,$A18,OccupancyUnits, $B18, 'Tenant Occupancy'!SL$5:SL23,{""&gt;0"",""Occupied"",""Late""}))))&gt;1,""Multiple Bookings"", IF(SUMIFS( 'Tenant Occupancy'!SL$5:SL23,OccupancyUnits,$B18,OccupancyAd"&amp;"dresses,$A18)&gt;0,SUMIFS('Tenant Occupancy'!SL$5:SL23,OccupancyUnits,$B18,OccupancyAddresses,$A18),IFERROR(VLOOKUP($A18&amp;"" ""&amp;$B18, FILTER(ARRAYFORMULA({OccupancyAddresses&amp;"" ""&amp; OccupancyUnits,'Tenant Occupancy'!SL$5:SL23}),INDEX(ARRAYFORMULA({OccupancyAdd"&amp;"resses&amp;"" ""&amp; OccupancyUnits,'Tenant Occupancy'!SL$5:SL23}),0,2)&lt;&gt;""""),2,FALSE),IF(SK15=TODAY(),""Today"",)))))"),"")</f>
        <v/>
      </c>
      <c r="SL18" s="3" t="str">
        <f>IFERROR(__xludf.DUMMYFUNCTION("IF(ISBLANK($A18),, IF((ARRAYFORMULA(SUM(COUNTIFS(OccupancyAddresses,$A18,OccupancyUnits, $B18, 'Tenant Occupancy'!SM$5:SM23,{""&gt;0"",""Occupied"",""Late""}))))&gt;1,""Multiple Bookings"", IF(SUMIFS( 'Tenant Occupancy'!SM$5:SM23,OccupancyUnits,$B18,OccupancyAd"&amp;"dresses,$A18)&gt;0,SUMIFS('Tenant Occupancy'!SM$5:SM23,OccupancyUnits,$B18,OccupancyAddresses,$A18),IFERROR(VLOOKUP($A18&amp;"" ""&amp;$B18, FILTER(ARRAYFORMULA({OccupancyAddresses&amp;"" ""&amp; OccupancyUnits,'Tenant Occupancy'!SM$5:SM23}),INDEX(ARRAYFORMULA({OccupancyAdd"&amp;"resses&amp;"" ""&amp; OccupancyUnits,'Tenant Occupancy'!SM$5:SM23}),0,2)&lt;&gt;""""),2,FALSE),IF(SL15=TODAY(),""Today"",)))))"),"")</f>
        <v/>
      </c>
      <c r="SM18" s="3" t="str">
        <f>IFERROR(__xludf.DUMMYFUNCTION("IF(ISBLANK($A18),, IF((ARRAYFORMULA(SUM(COUNTIFS(OccupancyAddresses,$A18,OccupancyUnits, $B18, 'Tenant Occupancy'!SN$5:SN23,{""&gt;0"",""Occupied"",""Late""}))))&gt;1,""Multiple Bookings"", IF(SUMIFS( 'Tenant Occupancy'!SN$5:SN23,OccupancyUnits,$B18,OccupancyAd"&amp;"dresses,$A18)&gt;0,SUMIFS('Tenant Occupancy'!SN$5:SN23,OccupancyUnits,$B18,OccupancyAddresses,$A18),IFERROR(VLOOKUP($A18&amp;"" ""&amp;$B18, FILTER(ARRAYFORMULA({OccupancyAddresses&amp;"" ""&amp; OccupancyUnits,'Tenant Occupancy'!SN$5:SN23}),INDEX(ARRAYFORMULA({OccupancyAdd"&amp;"resses&amp;"" ""&amp; OccupancyUnits,'Tenant Occupancy'!SN$5:SN23}),0,2)&lt;&gt;""""),2,FALSE),IF(SM15=TODAY(),""Today"",)))))"),"")</f>
        <v/>
      </c>
      <c r="SN18" s="3" t="str">
        <f>IFERROR(__xludf.DUMMYFUNCTION("IF(ISBLANK($A18),, IF((ARRAYFORMULA(SUM(COUNTIFS(OccupancyAddresses,$A18,OccupancyUnits, $B18, 'Tenant Occupancy'!SO$5:SO23,{""&gt;0"",""Occupied"",""Late""}))))&gt;1,""Multiple Bookings"", IF(SUMIFS( 'Tenant Occupancy'!SO$5:SO23,OccupancyUnits,$B18,OccupancyAd"&amp;"dresses,$A18)&gt;0,SUMIFS('Tenant Occupancy'!SO$5:SO23,OccupancyUnits,$B18,OccupancyAddresses,$A18),IFERROR(VLOOKUP($A18&amp;"" ""&amp;$B18, FILTER(ARRAYFORMULA({OccupancyAddresses&amp;"" ""&amp; OccupancyUnits,'Tenant Occupancy'!SO$5:SO23}),INDEX(ARRAYFORMULA({OccupancyAdd"&amp;"resses&amp;"" ""&amp; OccupancyUnits,'Tenant Occupancy'!SO$5:SO23}),0,2)&lt;&gt;""""),2,FALSE),IF(SN15=TODAY(),""Today"",)))))"),"")</f>
        <v/>
      </c>
      <c r="SO18" s="3" t="str">
        <f>IFERROR(__xludf.DUMMYFUNCTION("IF(ISBLANK($A18),, IF((ARRAYFORMULA(SUM(COUNTIFS(OccupancyAddresses,$A18,OccupancyUnits, $B18, 'Tenant Occupancy'!SP$5:SP23,{""&gt;0"",""Occupied"",""Late""}))))&gt;1,""Multiple Bookings"", IF(SUMIFS( 'Tenant Occupancy'!SP$5:SP23,OccupancyUnits,$B18,OccupancyAd"&amp;"dresses,$A18)&gt;0,SUMIFS('Tenant Occupancy'!SP$5:SP23,OccupancyUnits,$B18,OccupancyAddresses,$A18),IFERROR(VLOOKUP($A18&amp;"" ""&amp;$B18, FILTER(ARRAYFORMULA({OccupancyAddresses&amp;"" ""&amp; OccupancyUnits,'Tenant Occupancy'!SP$5:SP23}),INDEX(ARRAYFORMULA({OccupancyAdd"&amp;"resses&amp;"" ""&amp; OccupancyUnits,'Tenant Occupancy'!SP$5:SP23}),0,2)&lt;&gt;""""),2,FALSE),IF(SO15=TODAY(),""Today"",)))))"),"")</f>
        <v/>
      </c>
      <c r="SP18" s="3" t="str">
        <f>IFERROR(__xludf.DUMMYFUNCTION("IF(ISBLANK($A18),, IF((ARRAYFORMULA(SUM(COUNTIFS(OccupancyAddresses,$A18,OccupancyUnits, $B18, 'Tenant Occupancy'!SQ$5:SQ23,{""&gt;0"",""Occupied"",""Late""}))))&gt;1,""Multiple Bookings"", IF(SUMIFS( 'Tenant Occupancy'!SQ$5:SQ23,OccupancyUnits,$B18,OccupancyAd"&amp;"dresses,$A18)&gt;0,SUMIFS('Tenant Occupancy'!SQ$5:SQ23,OccupancyUnits,$B18,OccupancyAddresses,$A18),IFERROR(VLOOKUP($A18&amp;"" ""&amp;$B18, FILTER(ARRAYFORMULA({OccupancyAddresses&amp;"" ""&amp; OccupancyUnits,'Tenant Occupancy'!SQ$5:SQ23}),INDEX(ARRAYFORMULA({OccupancyAdd"&amp;"resses&amp;"" ""&amp; OccupancyUnits,'Tenant Occupancy'!SQ$5:SQ23}),0,2)&lt;&gt;""""),2,FALSE),IF(SP15=TODAY(),""Today"",)))))"),"")</f>
        <v/>
      </c>
      <c r="SQ18" s="3" t="str">
        <f>IFERROR(__xludf.DUMMYFUNCTION("IF(ISBLANK($A18),, IF((ARRAYFORMULA(SUM(COUNTIFS(OccupancyAddresses,$A18,OccupancyUnits, $B18, 'Tenant Occupancy'!SR$5:SR23,{""&gt;0"",""Occupied"",""Late""}))))&gt;1,""Multiple Bookings"", IF(SUMIFS( 'Tenant Occupancy'!SR$5:SR23,OccupancyUnits,$B18,OccupancyAd"&amp;"dresses,$A18)&gt;0,SUMIFS('Tenant Occupancy'!SR$5:SR23,OccupancyUnits,$B18,OccupancyAddresses,$A18),IFERROR(VLOOKUP($A18&amp;"" ""&amp;$B18, FILTER(ARRAYFORMULA({OccupancyAddresses&amp;"" ""&amp; OccupancyUnits,'Tenant Occupancy'!SR$5:SR23}),INDEX(ARRAYFORMULA({OccupancyAdd"&amp;"resses&amp;"" ""&amp; OccupancyUnits,'Tenant Occupancy'!SR$5:SR23}),0,2)&lt;&gt;""""),2,FALSE),IF(SQ15=TODAY(),""Today"",)))))"),"")</f>
        <v/>
      </c>
      <c r="SR18" s="3" t="str">
        <f>IFERROR(__xludf.DUMMYFUNCTION("IF(ISBLANK($A18),, IF((ARRAYFORMULA(SUM(COUNTIFS(OccupancyAddresses,$A18,OccupancyUnits, $B18, 'Tenant Occupancy'!SS$5:SS23,{""&gt;0"",""Occupied"",""Late""}))))&gt;1,""Multiple Bookings"", IF(SUMIFS( 'Tenant Occupancy'!SS$5:SS23,OccupancyUnits,$B18,OccupancyAd"&amp;"dresses,$A18)&gt;0,SUMIFS('Tenant Occupancy'!SS$5:SS23,OccupancyUnits,$B18,OccupancyAddresses,$A18),IFERROR(VLOOKUP($A18&amp;"" ""&amp;$B18, FILTER(ARRAYFORMULA({OccupancyAddresses&amp;"" ""&amp; OccupancyUnits,'Tenant Occupancy'!SS$5:SS23}),INDEX(ARRAYFORMULA({OccupancyAdd"&amp;"resses&amp;"" ""&amp; OccupancyUnits,'Tenant Occupancy'!SS$5:SS23}),0,2)&lt;&gt;""""),2,FALSE),IF(SR15=TODAY(),""Today"",)))))"),"")</f>
        <v/>
      </c>
      <c r="SS18" s="3" t="str">
        <f>IFERROR(__xludf.DUMMYFUNCTION("IF(ISBLANK($A18),, IF((ARRAYFORMULA(SUM(COUNTIFS(OccupancyAddresses,$A18,OccupancyUnits, $B18, 'Tenant Occupancy'!ST$5:ST23,{""&gt;0"",""Occupied"",""Late""}))))&gt;1,""Multiple Bookings"", IF(SUMIFS( 'Tenant Occupancy'!ST$5:ST23,OccupancyUnits,$B18,OccupancyAd"&amp;"dresses,$A18)&gt;0,SUMIFS('Tenant Occupancy'!ST$5:ST23,OccupancyUnits,$B18,OccupancyAddresses,$A18),IFERROR(VLOOKUP($A18&amp;"" ""&amp;$B18, FILTER(ARRAYFORMULA({OccupancyAddresses&amp;"" ""&amp; OccupancyUnits,'Tenant Occupancy'!ST$5:ST23}),INDEX(ARRAYFORMULA({OccupancyAdd"&amp;"resses&amp;"" ""&amp; OccupancyUnits,'Tenant Occupancy'!ST$5:ST23}),0,2)&lt;&gt;""""),2,FALSE),IF(SS15=TODAY(),""Today"",)))))"),"")</f>
        <v/>
      </c>
      <c r="ST18" s="3" t="str">
        <f>IFERROR(__xludf.DUMMYFUNCTION("IF(ISBLANK($A18),, IF((ARRAYFORMULA(SUM(COUNTIFS(OccupancyAddresses,$A18,OccupancyUnits, $B18, 'Tenant Occupancy'!SU$5:SU23,{""&gt;0"",""Occupied"",""Late""}))))&gt;1,""Multiple Bookings"", IF(SUMIFS( 'Tenant Occupancy'!SU$5:SU23,OccupancyUnits,$B18,OccupancyAd"&amp;"dresses,$A18)&gt;0,SUMIFS('Tenant Occupancy'!SU$5:SU23,OccupancyUnits,$B18,OccupancyAddresses,$A18),IFERROR(VLOOKUP($A18&amp;"" ""&amp;$B18, FILTER(ARRAYFORMULA({OccupancyAddresses&amp;"" ""&amp; OccupancyUnits,'Tenant Occupancy'!SU$5:SU23}),INDEX(ARRAYFORMULA({OccupancyAdd"&amp;"resses&amp;"" ""&amp; OccupancyUnits,'Tenant Occupancy'!SU$5:SU23}),0,2)&lt;&gt;""""),2,FALSE),IF(ST15=TODAY(),""Today"",)))))"),"")</f>
        <v/>
      </c>
      <c r="SU18" s="3" t="str">
        <f>IFERROR(__xludf.DUMMYFUNCTION("IF(ISBLANK($A18),, IF((ARRAYFORMULA(SUM(COUNTIFS(OccupancyAddresses,$A18,OccupancyUnits, $B18, 'Tenant Occupancy'!SV$5:SV23,{""&gt;0"",""Occupied"",""Late""}))))&gt;1,""Multiple Bookings"", IF(SUMIFS( 'Tenant Occupancy'!SV$5:SV23,OccupancyUnits,$B18,OccupancyAd"&amp;"dresses,$A18)&gt;0,SUMIFS('Tenant Occupancy'!SV$5:SV23,OccupancyUnits,$B18,OccupancyAddresses,$A18),IFERROR(VLOOKUP($A18&amp;"" ""&amp;$B18, FILTER(ARRAYFORMULA({OccupancyAddresses&amp;"" ""&amp; OccupancyUnits,'Tenant Occupancy'!SV$5:SV23}),INDEX(ARRAYFORMULA({OccupancyAdd"&amp;"resses&amp;"" ""&amp; OccupancyUnits,'Tenant Occupancy'!SV$5:SV23}),0,2)&lt;&gt;""""),2,FALSE),IF(SU15=TODAY(),""Today"",)))))"),"")</f>
        <v/>
      </c>
      <c r="SV18" s="3" t="str">
        <f>IFERROR(__xludf.DUMMYFUNCTION("IF(ISBLANK($A18),, IF((ARRAYFORMULA(SUM(COUNTIFS(OccupancyAddresses,$A18,OccupancyUnits, $B18, 'Tenant Occupancy'!SW$5:SW23,{""&gt;0"",""Occupied"",""Late""}))))&gt;1,""Multiple Bookings"", IF(SUMIFS( 'Tenant Occupancy'!SW$5:SW23,OccupancyUnits,$B18,OccupancyAd"&amp;"dresses,$A18)&gt;0,SUMIFS('Tenant Occupancy'!SW$5:SW23,OccupancyUnits,$B18,OccupancyAddresses,$A18),IFERROR(VLOOKUP($A18&amp;"" ""&amp;$B18, FILTER(ARRAYFORMULA({OccupancyAddresses&amp;"" ""&amp; OccupancyUnits,'Tenant Occupancy'!SW$5:SW23}),INDEX(ARRAYFORMULA({OccupancyAdd"&amp;"resses&amp;"" ""&amp; OccupancyUnits,'Tenant Occupancy'!SW$5:SW23}),0,2)&lt;&gt;""""),2,FALSE),IF(SV15=TODAY(),""Today"",)))))"),"")</f>
        <v/>
      </c>
      <c r="SW18" s="3" t="str">
        <f>IFERROR(__xludf.DUMMYFUNCTION("IF(ISBLANK($A18),, IF((ARRAYFORMULA(SUM(COUNTIFS(OccupancyAddresses,$A18,OccupancyUnits, $B18, 'Tenant Occupancy'!SX$5:SX23,{""&gt;0"",""Occupied"",""Late""}))))&gt;1,""Multiple Bookings"", IF(SUMIFS( 'Tenant Occupancy'!SX$5:SX23,OccupancyUnits,$B18,OccupancyAd"&amp;"dresses,$A18)&gt;0,SUMIFS('Tenant Occupancy'!SX$5:SX23,OccupancyUnits,$B18,OccupancyAddresses,$A18),IFERROR(VLOOKUP($A18&amp;"" ""&amp;$B18, FILTER(ARRAYFORMULA({OccupancyAddresses&amp;"" ""&amp; OccupancyUnits,'Tenant Occupancy'!SX$5:SX23}),INDEX(ARRAYFORMULA({OccupancyAdd"&amp;"resses&amp;"" ""&amp; OccupancyUnits,'Tenant Occupancy'!SX$5:SX23}),0,2)&lt;&gt;""""),2,FALSE),IF(SW15=TODAY(),""Today"",)))))"),"")</f>
        <v/>
      </c>
      <c r="SX18" s="3" t="str">
        <f>IFERROR(__xludf.DUMMYFUNCTION("IF(ISBLANK($A18),, IF((ARRAYFORMULA(SUM(COUNTIFS(OccupancyAddresses,$A18,OccupancyUnits, $B18, 'Tenant Occupancy'!SY$5:SY23,{""&gt;0"",""Occupied"",""Late""}))))&gt;1,""Multiple Bookings"", IF(SUMIFS( 'Tenant Occupancy'!SY$5:SY23,OccupancyUnits,$B18,OccupancyAd"&amp;"dresses,$A18)&gt;0,SUMIFS('Tenant Occupancy'!SY$5:SY23,OccupancyUnits,$B18,OccupancyAddresses,$A18),IFERROR(VLOOKUP($A18&amp;"" ""&amp;$B18, FILTER(ARRAYFORMULA({OccupancyAddresses&amp;"" ""&amp; OccupancyUnits,'Tenant Occupancy'!SY$5:SY23}),INDEX(ARRAYFORMULA({OccupancyAdd"&amp;"resses&amp;"" ""&amp; OccupancyUnits,'Tenant Occupancy'!SY$5:SY23}),0,2)&lt;&gt;""""),2,FALSE),IF(SX15=TODAY(),""Today"",)))))"),"")</f>
        <v/>
      </c>
      <c r="SY18" s="3" t="str">
        <f>IFERROR(__xludf.DUMMYFUNCTION("IF(ISBLANK($A18),, IF((ARRAYFORMULA(SUM(COUNTIFS(OccupancyAddresses,$A18,OccupancyUnits, $B18, 'Tenant Occupancy'!SZ$5:SZ23,{""&gt;0"",""Occupied"",""Late""}))))&gt;1,""Multiple Bookings"", IF(SUMIFS( 'Tenant Occupancy'!SZ$5:SZ23,OccupancyUnits,$B18,OccupancyAd"&amp;"dresses,$A18)&gt;0,SUMIFS('Tenant Occupancy'!SZ$5:SZ23,OccupancyUnits,$B18,OccupancyAddresses,$A18),IFERROR(VLOOKUP($A18&amp;"" ""&amp;$B18, FILTER(ARRAYFORMULA({OccupancyAddresses&amp;"" ""&amp; OccupancyUnits,'Tenant Occupancy'!SZ$5:SZ23}),INDEX(ARRAYFORMULA({OccupancyAdd"&amp;"resses&amp;"" ""&amp; OccupancyUnits,'Tenant Occupancy'!SZ$5:SZ23}),0,2)&lt;&gt;""""),2,FALSE),IF(SY15=TODAY(),""Today"",)))))"),"")</f>
        <v/>
      </c>
      <c r="SZ18" s="3" t="str">
        <f>IFERROR(__xludf.DUMMYFUNCTION("IF(ISBLANK($A18),, IF((ARRAYFORMULA(SUM(COUNTIFS(OccupancyAddresses,$A18,OccupancyUnits, $B18, 'Tenant Occupancy'!TA$5:TA23,{""&gt;0"",""Occupied"",""Late""}))))&gt;1,""Multiple Bookings"", IF(SUMIFS( 'Tenant Occupancy'!TA$5:TA23,OccupancyUnits,$B18,OccupancyAd"&amp;"dresses,$A18)&gt;0,SUMIFS('Tenant Occupancy'!TA$5:TA23,OccupancyUnits,$B18,OccupancyAddresses,$A18),IFERROR(VLOOKUP($A18&amp;"" ""&amp;$B18, FILTER(ARRAYFORMULA({OccupancyAddresses&amp;"" ""&amp; OccupancyUnits,'Tenant Occupancy'!TA$5:TA23}),INDEX(ARRAYFORMULA({OccupancyAdd"&amp;"resses&amp;"" ""&amp; OccupancyUnits,'Tenant Occupancy'!TA$5:TA23}),0,2)&lt;&gt;""""),2,FALSE),IF(SZ15=TODAY(),""Today"",)))))"),"")</f>
        <v/>
      </c>
      <c r="TA18" s="3" t="str">
        <f>IFERROR(__xludf.DUMMYFUNCTION("IF(ISBLANK($A18),, IF((ARRAYFORMULA(SUM(COUNTIFS(OccupancyAddresses,$A18,OccupancyUnits, $B18, 'Tenant Occupancy'!TB$5:TB23,{""&gt;0"",""Occupied"",""Late""}))))&gt;1,""Multiple Bookings"", IF(SUMIFS( 'Tenant Occupancy'!TB$5:TB23,OccupancyUnits,$B18,OccupancyAd"&amp;"dresses,$A18)&gt;0,SUMIFS('Tenant Occupancy'!TB$5:TB23,OccupancyUnits,$B18,OccupancyAddresses,$A18),IFERROR(VLOOKUP($A18&amp;"" ""&amp;$B18, FILTER(ARRAYFORMULA({OccupancyAddresses&amp;"" ""&amp; OccupancyUnits,'Tenant Occupancy'!TB$5:TB23}),INDEX(ARRAYFORMULA({OccupancyAdd"&amp;"resses&amp;"" ""&amp; OccupancyUnits,'Tenant Occupancy'!TB$5:TB23}),0,2)&lt;&gt;""""),2,FALSE),IF(TA15=TODAY(),""Today"",)))))"),"")</f>
        <v/>
      </c>
      <c r="TB18" s="3" t="str">
        <f>IFERROR(__xludf.DUMMYFUNCTION("IF(ISBLANK($A18),, IF((ARRAYFORMULA(SUM(COUNTIFS(OccupancyAddresses,$A18,OccupancyUnits, $B18, 'Tenant Occupancy'!TC$5:TC23,{""&gt;0"",""Occupied"",""Late""}))))&gt;1,""Multiple Bookings"", IF(SUMIFS( 'Tenant Occupancy'!TC$5:TC23,OccupancyUnits,$B18,OccupancyAd"&amp;"dresses,$A18)&gt;0,SUMIFS('Tenant Occupancy'!TC$5:TC23,OccupancyUnits,$B18,OccupancyAddresses,$A18),IFERROR(VLOOKUP($A18&amp;"" ""&amp;$B18, FILTER(ARRAYFORMULA({OccupancyAddresses&amp;"" ""&amp; OccupancyUnits,'Tenant Occupancy'!TC$5:TC23}),INDEX(ARRAYFORMULA({OccupancyAdd"&amp;"resses&amp;"" ""&amp; OccupancyUnits,'Tenant Occupancy'!TC$5:TC23}),0,2)&lt;&gt;""""),2,FALSE),IF(TB15=TODAY(),""Today"",)))))"),"")</f>
        <v/>
      </c>
      <c r="TC18" s="3" t="str">
        <f>IFERROR(__xludf.DUMMYFUNCTION("IF(ISBLANK($A18),, IF((ARRAYFORMULA(SUM(COUNTIFS(OccupancyAddresses,$A18,OccupancyUnits, $B18, 'Tenant Occupancy'!TD$5:TD23,{""&gt;0"",""Occupied"",""Late""}))))&gt;1,""Multiple Bookings"", IF(SUMIFS( 'Tenant Occupancy'!TD$5:TD23,OccupancyUnits,$B18,OccupancyAd"&amp;"dresses,$A18)&gt;0,SUMIFS('Tenant Occupancy'!TD$5:TD23,OccupancyUnits,$B18,OccupancyAddresses,$A18),IFERROR(VLOOKUP($A18&amp;"" ""&amp;$B18, FILTER(ARRAYFORMULA({OccupancyAddresses&amp;"" ""&amp; OccupancyUnits,'Tenant Occupancy'!TD$5:TD23}),INDEX(ARRAYFORMULA({OccupancyAdd"&amp;"resses&amp;"" ""&amp; OccupancyUnits,'Tenant Occupancy'!TD$5:TD23}),0,2)&lt;&gt;""""),2,FALSE),IF(TC15=TODAY(),""Today"",)))))"),"")</f>
        <v/>
      </c>
      <c r="TD18" s="3" t="str">
        <f>IFERROR(__xludf.DUMMYFUNCTION("IF(ISBLANK($A18),, IF((ARRAYFORMULA(SUM(COUNTIFS(OccupancyAddresses,$A18,OccupancyUnits, $B18, 'Tenant Occupancy'!TE$5:TE23,{""&gt;0"",""Occupied"",""Late""}))))&gt;1,""Multiple Bookings"", IF(SUMIFS( 'Tenant Occupancy'!TE$5:TE23,OccupancyUnits,$B18,OccupancyAd"&amp;"dresses,$A18)&gt;0,SUMIFS('Tenant Occupancy'!TE$5:TE23,OccupancyUnits,$B18,OccupancyAddresses,$A18),IFERROR(VLOOKUP($A18&amp;"" ""&amp;$B18, FILTER(ARRAYFORMULA({OccupancyAddresses&amp;"" ""&amp; OccupancyUnits,'Tenant Occupancy'!TE$5:TE23}),INDEX(ARRAYFORMULA({OccupancyAdd"&amp;"resses&amp;"" ""&amp; OccupancyUnits,'Tenant Occupancy'!TE$5:TE23}),0,2)&lt;&gt;""""),2,FALSE),IF(TD15=TODAY(),""Today"",)))))"),"")</f>
        <v/>
      </c>
      <c r="TE18" s="3" t="str">
        <f>IFERROR(__xludf.DUMMYFUNCTION("IF(ISBLANK($A18),, IF((ARRAYFORMULA(SUM(COUNTIFS(OccupancyAddresses,$A18,OccupancyUnits, $B18, 'Tenant Occupancy'!TF$5:TF23,{""&gt;0"",""Occupied"",""Late""}))))&gt;1,""Multiple Bookings"", IF(SUMIFS( 'Tenant Occupancy'!TF$5:TF23,OccupancyUnits,$B18,OccupancyAd"&amp;"dresses,$A18)&gt;0,SUMIFS('Tenant Occupancy'!TF$5:TF23,OccupancyUnits,$B18,OccupancyAddresses,$A18),IFERROR(VLOOKUP($A18&amp;"" ""&amp;$B18, FILTER(ARRAYFORMULA({OccupancyAddresses&amp;"" ""&amp; OccupancyUnits,'Tenant Occupancy'!TF$5:TF23}),INDEX(ARRAYFORMULA({OccupancyAdd"&amp;"resses&amp;"" ""&amp; OccupancyUnits,'Tenant Occupancy'!TF$5:TF23}),0,2)&lt;&gt;""""),2,FALSE),IF(TE15=TODAY(),""Today"",)))))"),"")</f>
        <v/>
      </c>
      <c r="TF18" s="3" t="str">
        <f>IFERROR(__xludf.DUMMYFUNCTION("IF(ISBLANK($A18),, IF((ARRAYFORMULA(SUM(COUNTIFS(OccupancyAddresses,$A18,OccupancyUnits, $B18, 'Tenant Occupancy'!TG$5:TG23,{""&gt;0"",""Occupied"",""Late""}))))&gt;1,""Multiple Bookings"", IF(SUMIFS( 'Tenant Occupancy'!TG$5:TG23,OccupancyUnits,$B18,OccupancyAd"&amp;"dresses,$A18)&gt;0,SUMIFS('Tenant Occupancy'!TG$5:TG23,OccupancyUnits,$B18,OccupancyAddresses,$A18),IFERROR(VLOOKUP($A18&amp;"" ""&amp;$B18, FILTER(ARRAYFORMULA({OccupancyAddresses&amp;"" ""&amp; OccupancyUnits,'Tenant Occupancy'!TG$5:TG23}),INDEX(ARRAYFORMULA({OccupancyAdd"&amp;"resses&amp;"" ""&amp; OccupancyUnits,'Tenant Occupancy'!TG$5:TG23}),0,2)&lt;&gt;""""),2,FALSE),IF(TF15=TODAY(),""Today"",)))))"),"")</f>
        <v/>
      </c>
      <c r="TG18" s="3" t="str">
        <f>IFERROR(__xludf.DUMMYFUNCTION("IF(ISBLANK($A18),, IF((ARRAYFORMULA(SUM(COUNTIFS(OccupancyAddresses,$A18,OccupancyUnits, $B18, 'Tenant Occupancy'!TH$5:TH23,{""&gt;0"",""Occupied"",""Late""}))))&gt;1,""Multiple Bookings"", IF(SUMIFS( 'Tenant Occupancy'!TH$5:TH23,OccupancyUnits,$B18,OccupancyAd"&amp;"dresses,$A18)&gt;0,SUMIFS('Tenant Occupancy'!TH$5:TH23,OccupancyUnits,$B18,OccupancyAddresses,$A18),IFERROR(VLOOKUP($A18&amp;"" ""&amp;$B18, FILTER(ARRAYFORMULA({OccupancyAddresses&amp;"" ""&amp; OccupancyUnits,'Tenant Occupancy'!TH$5:TH23}),INDEX(ARRAYFORMULA({OccupancyAdd"&amp;"resses&amp;"" ""&amp; OccupancyUnits,'Tenant Occupancy'!TH$5:TH23}),0,2)&lt;&gt;""""),2,FALSE),IF(TG15=TODAY(),""Today"",)))))"),"")</f>
        <v/>
      </c>
      <c r="TH18" s="3" t="str">
        <f>IFERROR(__xludf.DUMMYFUNCTION("IF(ISBLANK($A18),, IF((ARRAYFORMULA(SUM(COUNTIFS(OccupancyAddresses,$A18,OccupancyUnits, $B18, 'Tenant Occupancy'!TI$5:TI23,{""&gt;0"",""Occupied"",""Late""}))))&gt;1,""Multiple Bookings"", IF(SUMIFS( 'Tenant Occupancy'!TI$5:TI23,OccupancyUnits,$B18,OccupancyAd"&amp;"dresses,$A18)&gt;0,SUMIFS('Tenant Occupancy'!TI$5:TI23,OccupancyUnits,$B18,OccupancyAddresses,$A18),IFERROR(VLOOKUP($A18&amp;"" ""&amp;$B18, FILTER(ARRAYFORMULA({OccupancyAddresses&amp;"" ""&amp; OccupancyUnits,'Tenant Occupancy'!TI$5:TI23}),INDEX(ARRAYFORMULA({OccupancyAdd"&amp;"resses&amp;"" ""&amp; OccupancyUnits,'Tenant Occupancy'!TI$5:TI23}),0,2)&lt;&gt;""""),2,FALSE),IF(TH15=TODAY(),""Today"",)))))"),"")</f>
        <v/>
      </c>
      <c r="TI18" s="3" t="str">
        <f>IFERROR(__xludf.DUMMYFUNCTION("IF(ISBLANK($A18),, IF((ARRAYFORMULA(SUM(COUNTIFS(OccupancyAddresses,$A18,OccupancyUnits, $B18, 'Tenant Occupancy'!TJ$5:TJ23,{""&gt;0"",""Occupied"",""Late""}))))&gt;1,""Multiple Bookings"", IF(SUMIFS( 'Tenant Occupancy'!TJ$5:TJ23,OccupancyUnits,$B18,OccupancyAd"&amp;"dresses,$A18)&gt;0,SUMIFS('Tenant Occupancy'!TJ$5:TJ23,OccupancyUnits,$B18,OccupancyAddresses,$A18),IFERROR(VLOOKUP($A18&amp;"" ""&amp;$B18, FILTER(ARRAYFORMULA({OccupancyAddresses&amp;"" ""&amp; OccupancyUnits,'Tenant Occupancy'!TJ$5:TJ23}),INDEX(ARRAYFORMULA({OccupancyAdd"&amp;"resses&amp;"" ""&amp; OccupancyUnits,'Tenant Occupancy'!TJ$5:TJ23}),0,2)&lt;&gt;""""),2,FALSE),IF(TI15=TODAY(),""Today"",)))))"),"")</f>
        <v/>
      </c>
      <c r="TJ18" s="3" t="str">
        <f>IFERROR(__xludf.DUMMYFUNCTION("IF(ISBLANK($A18),, IF((ARRAYFORMULA(SUM(COUNTIFS(OccupancyAddresses,$A18,OccupancyUnits, $B18, 'Tenant Occupancy'!TK$5:TK23,{""&gt;0"",""Occupied"",""Late""}))))&gt;1,""Multiple Bookings"", IF(SUMIFS( 'Tenant Occupancy'!TK$5:TK23,OccupancyUnits,$B18,OccupancyAd"&amp;"dresses,$A18)&gt;0,SUMIFS('Tenant Occupancy'!TK$5:TK23,OccupancyUnits,$B18,OccupancyAddresses,$A18),IFERROR(VLOOKUP($A18&amp;"" ""&amp;$B18, FILTER(ARRAYFORMULA({OccupancyAddresses&amp;"" ""&amp; OccupancyUnits,'Tenant Occupancy'!TK$5:TK23}),INDEX(ARRAYFORMULA({OccupancyAdd"&amp;"resses&amp;"" ""&amp; OccupancyUnits,'Tenant Occupancy'!TK$5:TK23}),0,2)&lt;&gt;""""),2,FALSE),IF(TJ15=TODAY(),""Today"",)))))"),"")</f>
        <v/>
      </c>
      <c r="TK18" s="3" t="str">
        <f>IFERROR(__xludf.DUMMYFUNCTION("IF(ISBLANK($A18),, IF((ARRAYFORMULA(SUM(COUNTIFS(OccupancyAddresses,$A18,OccupancyUnits, $B18, 'Tenant Occupancy'!TL$5:TL23,{""&gt;0"",""Occupied"",""Late""}))))&gt;1,""Multiple Bookings"", IF(SUMIFS( 'Tenant Occupancy'!TL$5:TL23,OccupancyUnits,$B18,OccupancyAd"&amp;"dresses,$A18)&gt;0,SUMIFS('Tenant Occupancy'!TL$5:TL23,OccupancyUnits,$B18,OccupancyAddresses,$A18),IFERROR(VLOOKUP($A18&amp;"" ""&amp;$B18, FILTER(ARRAYFORMULA({OccupancyAddresses&amp;"" ""&amp; OccupancyUnits,'Tenant Occupancy'!TL$5:TL23}),INDEX(ARRAYFORMULA({OccupancyAdd"&amp;"resses&amp;"" ""&amp; OccupancyUnits,'Tenant Occupancy'!TL$5:TL23}),0,2)&lt;&gt;""""),2,FALSE),IF(TK15=TODAY(),""Today"",)))))"),"")</f>
        <v/>
      </c>
      <c r="TL18" s="3" t="str">
        <f>IFERROR(__xludf.DUMMYFUNCTION("IF(ISBLANK($A18),, IF((ARRAYFORMULA(SUM(COUNTIFS(OccupancyAddresses,$A18,OccupancyUnits, $B18, 'Tenant Occupancy'!TM$5:TM23,{""&gt;0"",""Occupied"",""Late""}))))&gt;1,""Multiple Bookings"", IF(SUMIFS( 'Tenant Occupancy'!TM$5:TM23,OccupancyUnits,$B18,OccupancyAd"&amp;"dresses,$A18)&gt;0,SUMIFS('Tenant Occupancy'!TM$5:TM23,OccupancyUnits,$B18,OccupancyAddresses,$A18),IFERROR(VLOOKUP($A18&amp;"" ""&amp;$B18, FILTER(ARRAYFORMULA({OccupancyAddresses&amp;"" ""&amp; OccupancyUnits,'Tenant Occupancy'!TM$5:TM23}),INDEX(ARRAYFORMULA({OccupancyAdd"&amp;"resses&amp;"" ""&amp; OccupancyUnits,'Tenant Occupancy'!TM$5:TM23}),0,2)&lt;&gt;""""),2,FALSE),IF(TL15=TODAY(),""Today"",)))))"),"")</f>
        <v/>
      </c>
      <c r="TM18" s="3" t="str">
        <f>IFERROR(__xludf.DUMMYFUNCTION("IF(ISBLANK($A18),, IF((ARRAYFORMULA(SUM(COUNTIFS(OccupancyAddresses,$A18,OccupancyUnits, $B18, 'Tenant Occupancy'!TN$5:TN23,{""&gt;0"",""Occupied"",""Late""}))))&gt;1,""Multiple Bookings"", IF(SUMIFS( 'Tenant Occupancy'!TN$5:TN23,OccupancyUnits,$B18,OccupancyAd"&amp;"dresses,$A18)&gt;0,SUMIFS('Tenant Occupancy'!TN$5:TN23,OccupancyUnits,$B18,OccupancyAddresses,$A18),IFERROR(VLOOKUP($A18&amp;"" ""&amp;$B18, FILTER(ARRAYFORMULA({OccupancyAddresses&amp;"" ""&amp; OccupancyUnits,'Tenant Occupancy'!TN$5:TN23}),INDEX(ARRAYFORMULA({OccupancyAdd"&amp;"resses&amp;"" ""&amp; OccupancyUnits,'Tenant Occupancy'!TN$5:TN23}),0,2)&lt;&gt;""""),2,FALSE),IF(TM15=TODAY(),""Today"",)))))"),"")</f>
        <v/>
      </c>
      <c r="TN18" s="3" t="str">
        <f>IFERROR(__xludf.DUMMYFUNCTION("IF(ISBLANK($A18),, IF((ARRAYFORMULA(SUM(COUNTIFS(OccupancyAddresses,$A18,OccupancyUnits, $B18, 'Tenant Occupancy'!TO$5:TO23,{""&gt;0"",""Occupied"",""Late""}))))&gt;1,""Multiple Bookings"", IF(SUMIFS( 'Tenant Occupancy'!TO$5:TO23,OccupancyUnits,$B18,OccupancyAd"&amp;"dresses,$A18)&gt;0,SUMIFS('Tenant Occupancy'!TO$5:TO23,OccupancyUnits,$B18,OccupancyAddresses,$A18),IFERROR(VLOOKUP($A18&amp;"" ""&amp;$B18, FILTER(ARRAYFORMULA({OccupancyAddresses&amp;"" ""&amp; OccupancyUnits,'Tenant Occupancy'!TO$5:TO23}),INDEX(ARRAYFORMULA({OccupancyAdd"&amp;"resses&amp;"" ""&amp; OccupancyUnits,'Tenant Occupancy'!TO$5:TO23}),0,2)&lt;&gt;""""),2,FALSE),IF(TN15=TODAY(),""Today"",)))))"),"")</f>
        <v/>
      </c>
      <c r="TO18" s="3" t="str">
        <f>IFERROR(__xludf.DUMMYFUNCTION("IF(ISBLANK($A18),, IF((ARRAYFORMULA(SUM(COUNTIFS(OccupancyAddresses,$A18,OccupancyUnits, $B18, 'Tenant Occupancy'!TP$5:TP23,{""&gt;0"",""Occupied"",""Late""}))))&gt;1,""Multiple Bookings"", IF(SUMIFS( 'Tenant Occupancy'!TP$5:TP23,OccupancyUnits,$B18,OccupancyAd"&amp;"dresses,$A18)&gt;0,SUMIFS('Tenant Occupancy'!TP$5:TP23,OccupancyUnits,$B18,OccupancyAddresses,$A18),IFERROR(VLOOKUP($A18&amp;"" ""&amp;$B18, FILTER(ARRAYFORMULA({OccupancyAddresses&amp;"" ""&amp; OccupancyUnits,'Tenant Occupancy'!TP$5:TP23}),INDEX(ARRAYFORMULA({OccupancyAdd"&amp;"resses&amp;"" ""&amp; OccupancyUnits,'Tenant Occupancy'!TP$5:TP23}),0,2)&lt;&gt;""""),2,FALSE),IF(TO15=TODAY(),""Today"",)))))"),"")</f>
        <v/>
      </c>
      <c r="TP18" s="3" t="str">
        <f>IFERROR(__xludf.DUMMYFUNCTION("IF(ISBLANK($A18),, IF((ARRAYFORMULA(SUM(COUNTIFS(OccupancyAddresses,$A18,OccupancyUnits, $B18, 'Tenant Occupancy'!TQ$5:TQ23,{""&gt;0"",""Occupied"",""Late""}))))&gt;1,""Multiple Bookings"", IF(SUMIFS( 'Tenant Occupancy'!TQ$5:TQ23,OccupancyUnits,$B18,OccupancyAd"&amp;"dresses,$A18)&gt;0,SUMIFS('Tenant Occupancy'!TQ$5:TQ23,OccupancyUnits,$B18,OccupancyAddresses,$A18),IFERROR(VLOOKUP($A18&amp;"" ""&amp;$B18, FILTER(ARRAYFORMULA({OccupancyAddresses&amp;"" ""&amp; OccupancyUnits,'Tenant Occupancy'!TQ$5:TQ23}),INDEX(ARRAYFORMULA({OccupancyAdd"&amp;"resses&amp;"" ""&amp; OccupancyUnits,'Tenant Occupancy'!TQ$5:TQ23}),0,2)&lt;&gt;""""),2,FALSE),IF(TP15=TODAY(),""Today"",)))))"),"")</f>
        <v/>
      </c>
      <c r="TQ18" s="3" t="str">
        <f>IFERROR(__xludf.DUMMYFUNCTION("IF(ISBLANK($A18),, IF((ARRAYFORMULA(SUM(COUNTIFS(OccupancyAddresses,$A18,OccupancyUnits, $B18, 'Tenant Occupancy'!TR$5:TR23,{""&gt;0"",""Occupied"",""Late""}))))&gt;1,""Multiple Bookings"", IF(SUMIFS( 'Tenant Occupancy'!TR$5:TR23,OccupancyUnits,$B18,OccupancyAd"&amp;"dresses,$A18)&gt;0,SUMIFS('Tenant Occupancy'!TR$5:TR23,OccupancyUnits,$B18,OccupancyAddresses,$A18),IFERROR(VLOOKUP($A18&amp;"" ""&amp;$B18, FILTER(ARRAYFORMULA({OccupancyAddresses&amp;"" ""&amp; OccupancyUnits,'Tenant Occupancy'!TR$5:TR23}),INDEX(ARRAYFORMULA({OccupancyAdd"&amp;"resses&amp;"" ""&amp; OccupancyUnits,'Tenant Occupancy'!TR$5:TR23}),0,2)&lt;&gt;""""),2,FALSE),IF(TQ15=TODAY(),""Today"",)))))"),"")</f>
        <v/>
      </c>
      <c r="TR18" s="3" t="str">
        <f>IFERROR(__xludf.DUMMYFUNCTION("IF(ISBLANK($A18),, IF((ARRAYFORMULA(SUM(COUNTIFS(OccupancyAddresses,$A18,OccupancyUnits, $B18, 'Tenant Occupancy'!TS$5:TS23,{""&gt;0"",""Occupied"",""Late""}))))&gt;1,""Multiple Bookings"", IF(SUMIFS( 'Tenant Occupancy'!TS$5:TS23,OccupancyUnits,$B18,OccupancyAd"&amp;"dresses,$A18)&gt;0,SUMIFS('Tenant Occupancy'!TS$5:TS23,OccupancyUnits,$B18,OccupancyAddresses,$A18),IFERROR(VLOOKUP($A18&amp;"" ""&amp;$B18, FILTER(ARRAYFORMULA({OccupancyAddresses&amp;"" ""&amp; OccupancyUnits,'Tenant Occupancy'!TS$5:TS23}),INDEX(ARRAYFORMULA({OccupancyAdd"&amp;"resses&amp;"" ""&amp; OccupancyUnits,'Tenant Occupancy'!TS$5:TS23}),0,2)&lt;&gt;""""),2,FALSE),IF(TR15=TODAY(),""Today"",)))))"),"")</f>
        <v/>
      </c>
      <c r="TS18" s="3" t="str">
        <f>IFERROR(__xludf.DUMMYFUNCTION("IF(ISBLANK($A18),, IF((ARRAYFORMULA(SUM(COUNTIFS(OccupancyAddresses,$A18,OccupancyUnits, $B18, 'Tenant Occupancy'!TT$5:TT23,{""&gt;0"",""Occupied"",""Late""}))))&gt;1,""Multiple Bookings"", IF(SUMIFS( 'Tenant Occupancy'!TT$5:TT23,OccupancyUnits,$B18,OccupancyAd"&amp;"dresses,$A18)&gt;0,SUMIFS('Tenant Occupancy'!TT$5:TT23,OccupancyUnits,$B18,OccupancyAddresses,$A18),IFERROR(VLOOKUP($A18&amp;"" ""&amp;$B18, FILTER(ARRAYFORMULA({OccupancyAddresses&amp;"" ""&amp; OccupancyUnits,'Tenant Occupancy'!TT$5:TT23}),INDEX(ARRAYFORMULA({OccupancyAdd"&amp;"resses&amp;"" ""&amp; OccupancyUnits,'Tenant Occupancy'!TT$5:TT23}),0,2)&lt;&gt;""""),2,FALSE),IF(TS15=TODAY(),""Today"",)))))"),"")</f>
        <v/>
      </c>
      <c r="TT18" s="3" t="str">
        <f>IFERROR(__xludf.DUMMYFUNCTION("IF(ISBLANK($A18),, IF((ARRAYFORMULA(SUM(COUNTIFS(OccupancyAddresses,$A18,OccupancyUnits, $B18, 'Tenant Occupancy'!TU$5:TU23,{""&gt;0"",""Occupied"",""Late""}))))&gt;1,""Multiple Bookings"", IF(SUMIFS( 'Tenant Occupancy'!TU$5:TU23,OccupancyUnits,$B18,OccupancyAd"&amp;"dresses,$A18)&gt;0,SUMIFS('Tenant Occupancy'!TU$5:TU23,OccupancyUnits,$B18,OccupancyAddresses,$A18),IFERROR(VLOOKUP($A18&amp;"" ""&amp;$B18, FILTER(ARRAYFORMULA({OccupancyAddresses&amp;"" ""&amp; OccupancyUnits,'Tenant Occupancy'!TU$5:TU23}),INDEX(ARRAYFORMULA({OccupancyAdd"&amp;"resses&amp;"" ""&amp; OccupancyUnits,'Tenant Occupancy'!TU$5:TU23}),0,2)&lt;&gt;""""),2,FALSE),IF(TT15=TODAY(),""Today"",)))))"),"")</f>
        <v/>
      </c>
      <c r="TU18" s="3" t="str">
        <f>IFERROR(__xludf.DUMMYFUNCTION("IF(ISBLANK($A18),, IF((ARRAYFORMULA(SUM(COUNTIFS(OccupancyAddresses,$A18,OccupancyUnits, $B18, 'Tenant Occupancy'!TV$5:TV23,{""&gt;0"",""Occupied"",""Late""}))))&gt;1,""Multiple Bookings"", IF(SUMIFS( 'Tenant Occupancy'!TV$5:TV23,OccupancyUnits,$B18,OccupancyAd"&amp;"dresses,$A18)&gt;0,SUMIFS('Tenant Occupancy'!TV$5:TV23,OccupancyUnits,$B18,OccupancyAddresses,$A18),IFERROR(VLOOKUP($A18&amp;"" ""&amp;$B18, FILTER(ARRAYFORMULA({OccupancyAddresses&amp;"" ""&amp; OccupancyUnits,'Tenant Occupancy'!TV$5:TV23}),INDEX(ARRAYFORMULA({OccupancyAdd"&amp;"resses&amp;"" ""&amp; OccupancyUnits,'Tenant Occupancy'!TV$5:TV23}),0,2)&lt;&gt;""""),2,FALSE),IF(TU15=TODAY(),""Today"",)))))"),"")</f>
        <v/>
      </c>
      <c r="TV18" s="3" t="str">
        <f>IFERROR(__xludf.DUMMYFUNCTION("IF(ISBLANK($A18),, IF((ARRAYFORMULA(SUM(COUNTIFS(OccupancyAddresses,$A18,OccupancyUnits, $B18, 'Tenant Occupancy'!TW$5:TW23,{""&gt;0"",""Occupied"",""Late""}))))&gt;1,""Multiple Bookings"", IF(SUMIFS( 'Tenant Occupancy'!TW$5:TW23,OccupancyUnits,$B18,OccupancyAd"&amp;"dresses,$A18)&gt;0,SUMIFS('Tenant Occupancy'!TW$5:TW23,OccupancyUnits,$B18,OccupancyAddresses,$A18),IFERROR(VLOOKUP($A18&amp;"" ""&amp;$B18, FILTER(ARRAYFORMULA({OccupancyAddresses&amp;"" ""&amp; OccupancyUnits,'Tenant Occupancy'!TW$5:TW23}),INDEX(ARRAYFORMULA({OccupancyAdd"&amp;"resses&amp;"" ""&amp; OccupancyUnits,'Tenant Occupancy'!TW$5:TW23}),0,2)&lt;&gt;""""),2,FALSE),IF(TV15=TODAY(),""Today"",)))))"),"")</f>
        <v/>
      </c>
      <c r="TW18" s="3" t="str">
        <f>IFERROR(__xludf.DUMMYFUNCTION("IF(ISBLANK($A18),, IF((ARRAYFORMULA(SUM(COUNTIFS(OccupancyAddresses,$A18,OccupancyUnits, $B18, 'Tenant Occupancy'!TX$5:TX23,{""&gt;0"",""Occupied"",""Late""}))))&gt;1,""Multiple Bookings"", IF(SUMIFS( 'Tenant Occupancy'!TX$5:TX23,OccupancyUnits,$B18,OccupancyAd"&amp;"dresses,$A18)&gt;0,SUMIFS('Tenant Occupancy'!TX$5:TX23,OccupancyUnits,$B18,OccupancyAddresses,$A18),IFERROR(VLOOKUP($A18&amp;"" ""&amp;$B18, FILTER(ARRAYFORMULA({OccupancyAddresses&amp;"" ""&amp; OccupancyUnits,'Tenant Occupancy'!TX$5:TX23}),INDEX(ARRAYFORMULA({OccupancyAdd"&amp;"resses&amp;"" ""&amp; OccupancyUnits,'Tenant Occupancy'!TX$5:TX23}),0,2)&lt;&gt;""""),2,FALSE),IF(TW15=TODAY(),""Today"",)))))"),"")</f>
        <v/>
      </c>
      <c r="TX18" s="3" t="str">
        <f>IFERROR(__xludf.DUMMYFUNCTION("IF(ISBLANK($A18),, IF((ARRAYFORMULA(SUM(COUNTIFS(OccupancyAddresses,$A18,OccupancyUnits, $B18, 'Tenant Occupancy'!TY$5:TY23,{""&gt;0"",""Occupied"",""Late""}))))&gt;1,""Multiple Bookings"", IF(SUMIFS( 'Tenant Occupancy'!TY$5:TY23,OccupancyUnits,$B18,OccupancyAd"&amp;"dresses,$A18)&gt;0,SUMIFS('Tenant Occupancy'!TY$5:TY23,OccupancyUnits,$B18,OccupancyAddresses,$A18),IFERROR(VLOOKUP($A18&amp;"" ""&amp;$B18, FILTER(ARRAYFORMULA({OccupancyAddresses&amp;"" ""&amp; OccupancyUnits,'Tenant Occupancy'!TY$5:TY23}),INDEX(ARRAYFORMULA({OccupancyAdd"&amp;"resses&amp;"" ""&amp; OccupancyUnits,'Tenant Occupancy'!TY$5:TY23}),0,2)&lt;&gt;""""),2,FALSE),IF(TX15=TODAY(),""Today"",)))))"),"")</f>
        <v/>
      </c>
      <c r="TY18" s="3" t="str">
        <f>IFERROR(__xludf.DUMMYFUNCTION("IF(ISBLANK($A18),, IF((ARRAYFORMULA(SUM(COUNTIFS(OccupancyAddresses,$A18,OccupancyUnits, $B18, 'Tenant Occupancy'!TZ$5:TZ23,{""&gt;0"",""Occupied"",""Late""}))))&gt;1,""Multiple Bookings"", IF(SUMIFS( 'Tenant Occupancy'!TZ$5:TZ23,OccupancyUnits,$B18,OccupancyAd"&amp;"dresses,$A18)&gt;0,SUMIFS('Tenant Occupancy'!TZ$5:TZ23,OccupancyUnits,$B18,OccupancyAddresses,$A18),IFERROR(VLOOKUP($A18&amp;"" ""&amp;$B18, FILTER(ARRAYFORMULA({OccupancyAddresses&amp;"" ""&amp; OccupancyUnits,'Tenant Occupancy'!TZ$5:TZ23}),INDEX(ARRAYFORMULA({OccupancyAdd"&amp;"resses&amp;"" ""&amp; OccupancyUnits,'Tenant Occupancy'!TZ$5:TZ23}),0,2)&lt;&gt;""""),2,FALSE),IF(TY15=TODAY(),""Today"",)))))"),"")</f>
        <v/>
      </c>
      <c r="TZ18" s="3" t="str">
        <f>IFERROR(__xludf.DUMMYFUNCTION("IF(ISBLANK($A18),, IF((ARRAYFORMULA(SUM(COUNTIFS(OccupancyAddresses,$A18,OccupancyUnits, $B18, 'Tenant Occupancy'!UA$5:UA23,{""&gt;0"",""Occupied"",""Late""}))))&gt;1,""Multiple Bookings"", IF(SUMIFS( 'Tenant Occupancy'!UA$5:UA23,OccupancyUnits,$B18,OccupancyAd"&amp;"dresses,$A18)&gt;0,SUMIFS('Tenant Occupancy'!UA$5:UA23,OccupancyUnits,$B18,OccupancyAddresses,$A18),IFERROR(VLOOKUP($A18&amp;"" ""&amp;$B18, FILTER(ARRAYFORMULA({OccupancyAddresses&amp;"" ""&amp; OccupancyUnits,'Tenant Occupancy'!UA$5:UA23}),INDEX(ARRAYFORMULA({OccupancyAdd"&amp;"resses&amp;"" ""&amp; OccupancyUnits,'Tenant Occupancy'!UA$5:UA23}),0,2)&lt;&gt;""""),2,FALSE),IF(TZ15=TODAY(),""Today"",)))))"),"")</f>
        <v/>
      </c>
      <c r="UA18" s="3" t="str">
        <f>IFERROR(__xludf.DUMMYFUNCTION("IF(ISBLANK($A18),, IF((ARRAYFORMULA(SUM(COUNTIFS(OccupancyAddresses,$A18,OccupancyUnits, $B18, 'Tenant Occupancy'!UB$5:UB23,{""&gt;0"",""Occupied"",""Late""}))))&gt;1,""Multiple Bookings"", IF(SUMIFS( 'Tenant Occupancy'!UB$5:UB23,OccupancyUnits,$B18,OccupancyAd"&amp;"dresses,$A18)&gt;0,SUMIFS('Tenant Occupancy'!UB$5:UB23,OccupancyUnits,$B18,OccupancyAddresses,$A18),IFERROR(VLOOKUP($A18&amp;"" ""&amp;$B18, FILTER(ARRAYFORMULA({OccupancyAddresses&amp;"" ""&amp; OccupancyUnits,'Tenant Occupancy'!UB$5:UB23}),INDEX(ARRAYFORMULA({OccupancyAdd"&amp;"resses&amp;"" ""&amp; OccupancyUnits,'Tenant Occupancy'!UB$5:UB23}),0,2)&lt;&gt;""""),2,FALSE),IF(UA15=TODAY(),""Today"",)))))"),"")</f>
        <v/>
      </c>
      <c r="UB18" s="3" t="str">
        <f>IFERROR(__xludf.DUMMYFUNCTION("IF(ISBLANK($A18),, IF((ARRAYFORMULA(SUM(COUNTIFS(OccupancyAddresses,$A18,OccupancyUnits, $B18, 'Tenant Occupancy'!UC$5:UC23,{""&gt;0"",""Occupied"",""Late""}))))&gt;1,""Multiple Bookings"", IF(SUMIFS( 'Tenant Occupancy'!UC$5:UC23,OccupancyUnits,$B18,OccupancyAd"&amp;"dresses,$A18)&gt;0,SUMIFS('Tenant Occupancy'!UC$5:UC23,OccupancyUnits,$B18,OccupancyAddresses,$A18),IFERROR(VLOOKUP($A18&amp;"" ""&amp;$B18, FILTER(ARRAYFORMULA({OccupancyAddresses&amp;"" ""&amp; OccupancyUnits,'Tenant Occupancy'!UC$5:UC23}),INDEX(ARRAYFORMULA({OccupancyAdd"&amp;"resses&amp;"" ""&amp; OccupancyUnits,'Tenant Occupancy'!UC$5:UC23}),0,2)&lt;&gt;""""),2,FALSE),IF(UB15=TODAY(),""Today"",)))))"),"")</f>
        <v/>
      </c>
      <c r="UC18" s="3" t="str">
        <f>IFERROR(__xludf.DUMMYFUNCTION("IF(ISBLANK($A18),, IF((ARRAYFORMULA(SUM(COUNTIFS(OccupancyAddresses,$A18,OccupancyUnits, $B18, 'Tenant Occupancy'!UD$5:UD23,{""&gt;0"",""Occupied"",""Late""}))))&gt;1,""Multiple Bookings"", IF(SUMIFS( 'Tenant Occupancy'!UD$5:UD23,OccupancyUnits,$B18,OccupancyAd"&amp;"dresses,$A18)&gt;0,SUMIFS('Tenant Occupancy'!UD$5:UD23,OccupancyUnits,$B18,OccupancyAddresses,$A18),IFERROR(VLOOKUP($A18&amp;"" ""&amp;$B18, FILTER(ARRAYFORMULA({OccupancyAddresses&amp;"" ""&amp; OccupancyUnits,'Tenant Occupancy'!UD$5:UD23}),INDEX(ARRAYFORMULA({OccupancyAdd"&amp;"resses&amp;"" ""&amp; OccupancyUnits,'Tenant Occupancy'!UD$5:UD23}),0,2)&lt;&gt;""""),2,FALSE),IF(UC15=TODAY(),""Today"",)))))"),"")</f>
        <v/>
      </c>
      <c r="UD18" s="3" t="str">
        <f>IFERROR(__xludf.DUMMYFUNCTION("IF(ISBLANK($A18),, IF((ARRAYFORMULA(SUM(COUNTIFS(OccupancyAddresses,$A18,OccupancyUnits, $B18, 'Tenant Occupancy'!UE$5:UE23,{""&gt;0"",""Occupied"",""Late""}))))&gt;1,""Multiple Bookings"", IF(SUMIFS( 'Tenant Occupancy'!UE$5:UE23,OccupancyUnits,$B18,OccupancyAd"&amp;"dresses,$A18)&gt;0,SUMIFS('Tenant Occupancy'!UE$5:UE23,OccupancyUnits,$B18,OccupancyAddresses,$A18),IFERROR(VLOOKUP($A18&amp;"" ""&amp;$B18, FILTER(ARRAYFORMULA({OccupancyAddresses&amp;"" ""&amp; OccupancyUnits,'Tenant Occupancy'!UE$5:UE23}),INDEX(ARRAYFORMULA({OccupancyAdd"&amp;"resses&amp;"" ""&amp; OccupancyUnits,'Tenant Occupancy'!UE$5:UE23}),0,2)&lt;&gt;""""),2,FALSE),IF(UD15=TODAY(),""Today"",)))))"),"")</f>
        <v/>
      </c>
      <c r="UE18" s="3" t="str">
        <f>IFERROR(__xludf.DUMMYFUNCTION("IF(ISBLANK($A18),, IF((ARRAYFORMULA(SUM(COUNTIFS(OccupancyAddresses,$A18,OccupancyUnits, $B18, 'Tenant Occupancy'!UF$5:UF23,{""&gt;0"",""Occupied"",""Late""}))))&gt;1,""Multiple Bookings"", IF(SUMIFS( 'Tenant Occupancy'!UF$5:UF23,OccupancyUnits,$B18,OccupancyAd"&amp;"dresses,$A18)&gt;0,SUMIFS('Tenant Occupancy'!UF$5:UF23,OccupancyUnits,$B18,OccupancyAddresses,$A18),IFERROR(VLOOKUP($A18&amp;"" ""&amp;$B18, FILTER(ARRAYFORMULA({OccupancyAddresses&amp;"" ""&amp; OccupancyUnits,'Tenant Occupancy'!UF$5:UF23}),INDEX(ARRAYFORMULA({OccupancyAdd"&amp;"resses&amp;"" ""&amp; OccupancyUnits,'Tenant Occupancy'!UF$5:UF23}),0,2)&lt;&gt;""""),2,FALSE),IF(UE15=TODAY(),""Today"",)))))"),"")</f>
        <v/>
      </c>
      <c r="UF18" s="3" t="str">
        <f>IFERROR(__xludf.DUMMYFUNCTION("IF(ISBLANK($A18),, IF((ARRAYFORMULA(SUM(COUNTIFS(OccupancyAddresses,$A18,OccupancyUnits, $B18, 'Tenant Occupancy'!UG$5:UG23,{""&gt;0"",""Occupied"",""Late""}))))&gt;1,""Multiple Bookings"", IF(SUMIFS( 'Tenant Occupancy'!UG$5:UG23,OccupancyUnits,$B18,OccupancyAd"&amp;"dresses,$A18)&gt;0,SUMIFS('Tenant Occupancy'!UG$5:UG23,OccupancyUnits,$B18,OccupancyAddresses,$A18),IFERROR(VLOOKUP($A18&amp;"" ""&amp;$B18, FILTER(ARRAYFORMULA({OccupancyAddresses&amp;"" ""&amp; OccupancyUnits,'Tenant Occupancy'!UG$5:UG23}),INDEX(ARRAYFORMULA({OccupancyAdd"&amp;"resses&amp;"" ""&amp; OccupancyUnits,'Tenant Occupancy'!UG$5:UG23}),0,2)&lt;&gt;""""),2,FALSE),IF(UF15=TODAY(),""Today"",)))))"),"")</f>
        <v/>
      </c>
      <c r="UG18" s="3" t="str">
        <f>IFERROR(__xludf.DUMMYFUNCTION("IF(ISBLANK($A18),, IF((ARRAYFORMULA(SUM(COUNTIFS(OccupancyAddresses,$A18,OccupancyUnits, $B18, 'Tenant Occupancy'!UH$5:UH23,{""&gt;0"",""Occupied"",""Late""}))))&gt;1,""Multiple Bookings"", IF(SUMIFS( 'Tenant Occupancy'!UH$5:UH23,OccupancyUnits,$B18,OccupancyAd"&amp;"dresses,$A18)&gt;0,SUMIFS('Tenant Occupancy'!UH$5:UH23,OccupancyUnits,$B18,OccupancyAddresses,$A18),IFERROR(VLOOKUP($A18&amp;"" ""&amp;$B18, FILTER(ARRAYFORMULA({OccupancyAddresses&amp;"" ""&amp; OccupancyUnits,'Tenant Occupancy'!UH$5:UH23}),INDEX(ARRAYFORMULA({OccupancyAdd"&amp;"resses&amp;"" ""&amp; OccupancyUnits,'Tenant Occupancy'!UH$5:UH23}),0,2)&lt;&gt;""""),2,FALSE),IF(UG15=TODAY(),""Today"",)))))"),"")</f>
        <v/>
      </c>
      <c r="UH18" s="3" t="str">
        <f>IFERROR(__xludf.DUMMYFUNCTION("IF(ISBLANK($A18),, IF((ARRAYFORMULA(SUM(COUNTIFS(OccupancyAddresses,$A18,OccupancyUnits, $B18, 'Tenant Occupancy'!UI$5:UI23,{""&gt;0"",""Occupied"",""Late""}))))&gt;1,""Multiple Bookings"", IF(SUMIFS( 'Tenant Occupancy'!UI$5:UI23,OccupancyUnits,$B18,OccupancyAd"&amp;"dresses,$A18)&gt;0,SUMIFS('Tenant Occupancy'!UI$5:UI23,OccupancyUnits,$B18,OccupancyAddresses,$A18),IFERROR(VLOOKUP($A18&amp;"" ""&amp;$B18, FILTER(ARRAYFORMULA({OccupancyAddresses&amp;"" ""&amp; OccupancyUnits,'Tenant Occupancy'!UI$5:UI23}),INDEX(ARRAYFORMULA({OccupancyAdd"&amp;"resses&amp;"" ""&amp; OccupancyUnits,'Tenant Occupancy'!UI$5:UI23}),0,2)&lt;&gt;""""),2,FALSE),IF(UH15=TODAY(),""Today"",)))))"),"")</f>
        <v/>
      </c>
      <c r="UI18" s="3" t="str">
        <f>IFERROR(__xludf.DUMMYFUNCTION("IF(ISBLANK($A18),, IF((ARRAYFORMULA(SUM(COUNTIFS(OccupancyAddresses,$A18,OccupancyUnits, $B18, 'Tenant Occupancy'!UJ$5:UJ23,{""&gt;0"",""Occupied"",""Late""}))))&gt;1,""Multiple Bookings"", IF(SUMIFS( 'Tenant Occupancy'!UJ$5:UJ23,OccupancyUnits,$B18,OccupancyAd"&amp;"dresses,$A18)&gt;0,SUMIFS('Tenant Occupancy'!UJ$5:UJ23,OccupancyUnits,$B18,OccupancyAddresses,$A18),IFERROR(VLOOKUP($A18&amp;"" ""&amp;$B18, FILTER(ARRAYFORMULA({OccupancyAddresses&amp;"" ""&amp; OccupancyUnits,'Tenant Occupancy'!UJ$5:UJ23}),INDEX(ARRAYFORMULA({OccupancyAdd"&amp;"resses&amp;"" ""&amp; OccupancyUnits,'Tenant Occupancy'!UJ$5:UJ23}),0,2)&lt;&gt;""""),2,FALSE),IF(UI15=TODAY(),""Today"",)))))"),"")</f>
        <v/>
      </c>
      <c r="UJ18" s="3" t="str">
        <f>IFERROR(__xludf.DUMMYFUNCTION("IF(ISBLANK($A18),, IF((ARRAYFORMULA(SUM(COUNTIFS(OccupancyAddresses,$A18,OccupancyUnits, $B18, 'Tenant Occupancy'!UK$5:UK23,{""&gt;0"",""Occupied"",""Late""}))))&gt;1,""Multiple Bookings"", IF(SUMIFS( 'Tenant Occupancy'!UK$5:UK23,OccupancyUnits,$B18,OccupancyAd"&amp;"dresses,$A18)&gt;0,SUMIFS('Tenant Occupancy'!UK$5:UK23,OccupancyUnits,$B18,OccupancyAddresses,$A18),IFERROR(VLOOKUP($A18&amp;"" ""&amp;$B18, FILTER(ARRAYFORMULA({OccupancyAddresses&amp;"" ""&amp; OccupancyUnits,'Tenant Occupancy'!UK$5:UK23}),INDEX(ARRAYFORMULA({OccupancyAdd"&amp;"resses&amp;"" ""&amp; OccupancyUnits,'Tenant Occupancy'!UK$5:UK23}),0,2)&lt;&gt;""""),2,FALSE),IF(UJ15=TODAY(),""Today"",)))))"),"")</f>
        <v/>
      </c>
      <c r="UK18" s="3" t="str">
        <f>IFERROR(__xludf.DUMMYFUNCTION("IF(ISBLANK($A18),, IF((ARRAYFORMULA(SUM(COUNTIFS(OccupancyAddresses,$A18,OccupancyUnits, $B18, 'Tenant Occupancy'!UL$5:UL23,{""&gt;0"",""Occupied"",""Late""}))))&gt;1,""Multiple Bookings"", IF(SUMIFS( 'Tenant Occupancy'!UL$5:UL23,OccupancyUnits,$B18,OccupancyAd"&amp;"dresses,$A18)&gt;0,SUMIFS('Tenant Occupancy'!UL$5:UL23,OccupancyUnits,$B18,OccupancyAddresses,$A18),IFERROR(VLOOKUP($A18&amp;"" ""&amp;$B18, FILTER(ARRAYFORMULA({OccupancyAddresses&amp;"" ""&amp; OccupancyUnits,'Tenant Occupancy'!UL$5:UL23}),INDEX(ARRAYFORMULA({OccupancyAdd"&amp;"resses&amp;"" ""&amp; OccupancyUnits,'Tenant Occupancy'!UL$5:UL23}),0,2)&lt;&gt;""""),2,FALSE),IF(UK15=TODAY(),""Today"",)))))"),"")</f>
        <v/>
      </c>
      <c r="UL18" s="3" t="str">
        <f>IFERROR(__xludf.DUMMYFUNCTION("IF(ISBLANK($A18),, IF((ARRAYFORMULA(SUM(COUNTIFS(OccupancyAddresses,$A18,OccupancyUnits, $B18, 'Tenant Occupancy'!UM$5:UM23,{""&gt;0"",""Occupied"",""Late""}))))&gt;1,""Multiple Bookings"", IF(SUMIFS( 'Tenant Occupancy'!UM$5:UM23,OccupancyUnits,$B18,OccupancyAd"&amp;"dresses,$A18)&gt;0,SUMIFS('Tenant Occupancy'!UM$5:UM23,OccupancyUnits,$B18,OccupancyAddresses,$A18),IFERROR(VLOOKUP($A18&amp;"" ""&amp;$B18, FILTER(ARRAYFORMULA({OccupancyAddresses&amp;"" ""&amp; OccupancyUnits,'Tenant Occupancy'!UM$5:UM23}),INDEX(ARRAYFORMULA({OccupancyAdd"&amp;"resses&amp;"" ""&amp; OccupancyUnits,'Tenant Occupancy'!UM$5:UM23}),0,2)&lt;&gt;""""),2,FALSE),IF(UL15=TODAY(),""Today"",)))))"),"")</f>
        <v/>
      </c>
      <c r="UM18" s="3" t="str">
        <f>IFERROR(__xludf.DUMMYFUNCTION("IF(ISBLANK($A18),, IF((ARRAYFORMULA(SUM(COUNTIFS(OccupancyAddresses,$A18,OccupancyUnits, $B18, 'Tenant Occupancy'!UN$5:UN23,{""&gt;0"",""Occupied"",""Late""}))))&gt;1,""Multiple Bookings"", IF(SUMIFS( 'Tenant Occupancy'!UN$5:UN23,OccupancyUnits,$B18,OccupancyAd"&amp;"dresses,$A18)&gt;0,SUMIFS('Tenant Occupancy'!UN$5:UN23,OccupancyUnits,$B18,OccupancyAddresses,$A18),IFERROR(VLOOKUP($A18&amp;"" ""&amp;$B18, FILTER(ARRAYFORMULA({OccupancyAddresses&amp;"" ""&amp; OccupancyUnits,'Tenant Occupancy'!UN$5:UN23}),INDEX(ARRAYFORMULA({OccupancyAdd"&amp;"resses&amp;"" ""&amp; OccupancyUnits,'Tenant Occupancy'!UN$5:UN23}),0,2)&lt;&gt;""""),2,FALSE),IF(UM15=TODAY(),""Today"",)))))"),"")</f>
        <v/>
      </c>
      <c r="UN18" s="3" t="str">
        <f>IFERROR(__xludf.DUMMYFUNCTION("IF(ISBLANK($A18),, IF((ARRAYFORMULA(SUM(COUNTIFS(OccupancyAddresses,$A18,OccupancyUnits, $B18, 'Tenant Occupancy'!UO$5:UO23,{""&gt;0"",""Occupied"",""Late""}))))&gt;1,""Multiple Bookings"", IF(SUMIFS( 'Tenant Occupancy'!UO$5:UO23,OccupancyUnits,$B18,OccupancyAd"&amp;"dresses,$A18)&gt;0,SUMIFS('Tenant Occupancy'!UO$5:UO23,OccupancyUnits,$B18,OccupancyAddresses,$A18),IFERROR(VLOOKUP($A18&amp;"" ""&amp;$B18, FILTER(ARRAYFORMULA({OccupancyAddresses&amp;"" ""&amp; OccupancyUnits,'Tenant Occupancy'!UO$5:UO23}),INDEX(ARRAYFORMULA({OccupancyAdd"&amp;"resses&amp;"" ""&amp; OccupancyUnits,'Tenant Occupancy'!UO$5:UO23}),0,2)&lt;&gt;""""),2,FALSE),IF(UN15=TODAY(),""Today"",)))))"),"")</f>
        <v/>
      </c>
      <c r="UO18" s="3" t="str">
        <f>IFERROR(__xludf.DUMMYFUNCTION("IF(ISBLANK($A18),, IF((ARRAYFORMULA(SUM(COUNTIFS(OccupancyAddresses,$A18,OccupancyUnits, $B18, 'Tenant Occupancy'!UP$5:UP23,{""&gt;0"",""Occupied"",""Late""}))))&gt;1,""Multiple Bookings"", IF(SUMIFS( 'Tenant Occupancy'!UP$5:UP23,OccupancyUnits,$B18,OccupancyAd"&amp;"dresses,$A18)&gt;0,SUMIFS('Tenant Occupancy'!UP$5:UP23,OccupancyUnits,$B18,OccupancyAddresses,$A18),IFERROR(VLOOKUP($A18&amp;"" ""&amp;$B18, FILTER(ARRAYFORMULA({OccupancyAddresses&amp;"" ""&amp; OccupancyUnits,'Tenant Occupancy'!UP$5:UP23}),INDEX(ARRAYFORMULA({OccupancyAdd"&amp;"resses&amp;"" ""&amp; OccupancyUnits,'Tenant Occupancy'!UP$5:UP23}),0,2)&lt;&gt;""""),2,FALSE),IF(UO15=TODAY(),""Today"",)))))"),"")</f>
        <v/>
      </c>
      <c r="UP18" s="3" t="str">
        <f>IFERROR(__xludf.DUMMYFUNCTION("IF(ISBLANK($A18),, IF((ARRAYFORMULA(SUM(COUNTIFS(OccupancyAddresses,$A18,OccupancyUnits, $B18, 'Tenant Occupancy'!UQ$5:UQ23,{""&gt;0"",""Occupied"",""Late""}))))&gt;1,""Multiple Bookings"", IF(SUMIFS( 'Tenant Occupancy'!UQ$5:UQ23,OccupancyUnits,$B18,OccupancyAd"&amp;"dresses,$A18)&gt;0,SUMIFS('Tenant Occupancy'!UQ$5:UQ23,OccupancyUnits,$B18,OccupancyAddresses,$A18),IFERROR(VLOOKUP($A18&amp;"" ""&amp;$B18, FILTER(ARRAYFORMULA({OccupancyAddresses&amp;"" ""&amp; OccupancyUnits,'Tenant Occupancy'!UQ$5:UQ23}),INDEX(ARRAYFORMULA({OccupancyAdd"&amp;"resses&amp;"" ""&amp; OccupancyUnits,'Tenant Occupancy'!UQ$5:UQ23}),0,2)&lt;&gt;""""),2,FALSE),IF(UP15=TODAY(),""Today"",)))))"),"")</f>
        <v/>
      </c>
      <c r="UQ18" s="3" t="str">
        <f>IFERROR(__xludf.DUMMYFUNCTION("IF(ISBLANK($A18),, IF((ARRAYFORMULA(SUM(COUNTIFS(OccupancyAddresses,$A18,OccupancyUnits, $B18, 'Tenant Occupancy'!UR$5:UR23,{""&gt;0"",""Occupied"",""Late""}))))&gt;1,""Multiple Bookings"", IF(SUMIFS( 'Tenant Occupancy'!UR$5:UR23,OccupancyUnits,$B18,OccupancyAd"&amp;"dresses,$A18)&gt;0,SUMIFS('Tenant Occupancy'!UR$5:UR23,OccupancyUnits,$B18,OccupancyAddresses,$A18),IFERROR(VLOOKUP($A18&amp;"" ""&amp;$B18, FILTER(ARRAYFORMULA({OccupancyAddresses&amp;"" ""&amp; OccupancyUnits,'Tenant Occupancy'!UR$5:UR23}),INDEX(ARRAYFORMULA({OccupancyAdd"&amp;"resses&amp;"" ""&amp; OccupancyUnits,'Tenant Occupancy'!UR$5:UR23}),0,2)&lt;&gt;""""),2,FALSE),IF(UQ15=TODAY(),""Today"",)))))"),"")</f>
        <v/>
      </c>
      <c r="UR18" s="3" t="str">
        <f>IFERROR(__xludf.DUMMYFUNCTION("IF(ISBLANK($A18),, IF((ARRAYFORMULA(SUM(COUNTIFS(OccupancyAddresses,$A18,OccupancyUnits, $B18, 'Tenant Occupancy'!US$5:US23,{""&gt;0"",""Occupied"",""Late""}))))&gt;1,""Multiple Bookings"", IF(SUMIFS( 'Tenant Occupancy'!US$5:US23,OccupancyUnits,$B18,OccupancyAd"&amp;"dresses,$A18)&gt;0,SUMIFS('Tenant Occupancy'!US$5:US23,OccupancyUnits,$B18,OccupancyAddresses,$A18),IFERROR(VLOOKUP($A18&amp;"" ""&amp;$B18, FILTER(ARRAYFORMULA({OccupancyAddresses&amp;"" ""&amp; OccupancyUnits,'Tenant Occupancy'!US$5:US23}),INDEX(ARRAYFORMULA({OccupancyAdd"&amp;"resses&amp;"" ""&amp; OccupancyUnits,'Tenant Occupancy'!US$5:US23}),0,2)&lt;&gt;""""),2,FALSE),IF(UR15=TODAY(),""Today"",)))))"),"")</f>
        <v/>
      </c>
      <c r="US18" s="3" t="str">
        <f>IFERROR(__xludf.DUMMYFUNCTION("IF(ISBLANK($A18),, IF((ARRAYFORMULA(SUM(COUNTIFS(OccupancyAddresses,$A18,OccupancyUnits, $B18, 'Tenant Occupancy'!UT$5:UT23,{""&gt;0"",""Occupied"",""Late""}))))&gt;1,""Multiple Bookings"", IF(SUMIFS( 'Tenant Occupancy'!UT$5:UT23,OccupancyUnits,$B18,OccupancyAd"&amp;"dresses,$A18)&gt;0,SUMIFS('Tenant Occupancy'!UT$5:UT23,OccupancyUnits,$B18,OccupancyAddresses,$A18),IFERROR(VLOOKUP($A18&amp;"" ""&amp;$B18, FILTER(ARRAYFORMULA({OccupancyAddresses&amp;"" ""&amp; OccupancyUnits,'Tenant Occupancy'!UT$5:UT23}),INDEX(ARRAYFORMULA({OccupancyAdd"&amp;"resses&amp;"" ""&amp; OccupancyUnits,'Tenant Occupancy'!UT$5:UT23}),0,2)&lt;&gt;""""),2,FALSE),IF(US15=TODAY(),""Today"",)))))"),"")</f>
        <v/>
      </c>
      <c r="UT18" s="3" t="str">
        <f>IFERROR(__xludf.DUMMYFUNCTION("IF(ISBLANK($A18),, IF((ARRAYFORMULA(SUM(COUNTIFS(OccupancyAddresses,$A18,OccupancyUnits, $B18, 'Tenant Occupancy'!UU$5:UU23,{""&gt;0"",""Occupied"",""Late""}))))&gt;1,""Multiple Bookings"", IF(SUMIFS( 'Tenant Occupancy'!UU$5:UU23,OccupancyUnits,$B18,OccupancyAd"&amp;"dresses,$A18)&gt;0,SUMIFS('Tenant Occupancy'!UU$5:UU23,OccupancyUnits,$B18,OccupancyAddresses,$A18),IFERROR(VLOOKUP($A18&amp;"" ""&amp;$B18, FILTER(ARRAYFORMULA({OccupancyAddresses&amp;"" ""&amp; OccupancyUnits,'Tenant Occupancy'!UU$5:UU23}),INDEX(ARRAYFORMULA({OccupancyAdd"&amp;"resses&amp;"" ""&amp; OccupancyUnits,'Tenant Occupancy'!UU$5:UU23}),0,2)&lt;&gt;""""),2,FALSE),IF(UT15=TODAY(),""Today"",)))))"),"")</f>
        <v/>
      </c>
      <c r="UU18" s="3" t="str">
        <f>IFERROR(__xludf.DUMMYFUNCTION("IF(ISBLANK($A18),, IF((ARRAYFORMULA(SUM(COUNTIFS(OccupancyAddresses,$A18,OccupancyUnits, $B18, 'Tenant Occupancy'!UV$5:UV23,{""&gt;0"",""Occupied"",""Late""}))))&gt;1,""Multiple Bookings"", IF(SUMIFS( 'Tenant Occupancy'!UV$5:UV23,OccupancyUnits,$B18,OccupancyAd"&amp;"dresses,$A18)&gt;0,SUMIFS('Tenant Occupancy'!UV$5:UV23,OccupancyUnits,$B18,OccupancyAddresses,$A18),IFERROR(VLOOKUP($A18&amp;"" ""&amp;$B18, FILTER(ARRAYFORMULA({OccupancyAddresses&amp;"" ""&amp; OccupancyUnits,'Tenant Occupancy'!UV$5:UV23}),INDEX(ARRAYFORMULA({OccupancyAdd"&amp;"resses&amp;"" ""&amp; OccupancyUnits,'Tenant Occupancy'!UV$5:UV23}),0,2)&lt;&gt;""""),2,FALSE),IF(UU15=TODAY(),""Today"",)))))"),"")</f>
        <v/>
      </c>
      <c r="UV18" s="3" t="str">
        <f>IFERROR(__xludf.DUMMYFUNCTION("IF(ISBLANK($A18),, IF((ARRAYFORMULA(SUM(COUNTIFS(OccupancyAddresses,$A18,OccupancyUnits, $B18, 'Tenant Occupancy'!UW$5:UW23,{""&gt;0"",""Occupied"",""Late""}))))&gt;1,""Multiple Bookings"", IF(SUMIFS( 'Tenant Occupancy'!UW$5:UW23,OccupancyUnits,$B18,OccupancyAd"&amp;"dresses,$A18)&gt;0,SUMIFS('Tenant Occupancy'!UW$5:UW23,OccupancyUnits,$B18,OccupancyAddresses,$A18),IFERROR(VLOOKUP($A18&amp;"" ""&amp;$B18, FILTER(ARRAYFORMULA({OccupancyAddresses&amp;"" ""&amp; OccupancyUnits,'Tenant Occupancy'!UW$5:UW23}),INDEX(ARRAYFORMULA({OccupancyAdd"&amp;"resses&amp;"" ""&amp; OccupancyUnits,'Tenant Occupancy'!UW$5:UW23}),0,2)&lt;&gt;""""),2,FALSE),IF(UV15=TODAY(),""Today"",)))))"),"")</f>
        <v/>
      </c>
      <c r="UW18" s="3" t="str">
        <f>IFERROR(__xludf.DUMMYFUNCTION("IF(ISBLANK($A18),, IF((ARRAYFORMULA(SUM(COUNTIFS(OccupancyAddresses,$A18,OccupancyUnits, $B18, 'Tenant Occupancy'!UX$5:UX23,{""&gt;0"",""Occupied"",""Late""}))))&gt;1,""Multiple Bookings"", IF(SUMIFS( 'Tenant Occupancy'!UX$5:UX23,OccupancyUnits,$B18,OccupancyAd"&amp;"dresses,$A18)&gt;0,SUMIFS('Tenant Occupancy'!UX$5:UX23,OccupancyUnits,$B18,OccupancyAddresses,$A18),IFERROR(VLOOKUP($A18&amp;"" ""&amp;$B18, FILTER(ARRAYFORMULA({OccupancyAddresses&amp;"" ""&amp; OccupancyUnits,'Tenant Occupancy'!UX$5:UX23}),INDEX(ARRAYFORMULA({OccupancyAdd"&amp;"resses&amp;"" ""&amp; OccupancyUnits,'Tenant Occupancy'!UX$5:UX23}),0,2)&lt;&gt;""""),2,FALSE),IF(UW15=TODAY(),""Today"",)))))"),"")</f>
        <v/>
      </c>
      <c r="UX18" s="3" t="str">
        <f>IFERROR(__xludf.DUMMYFUNCTION("IF(ISBLANK($A18),, IF((ARRAYFORMULA(SUM(COUNTIFS(OccupancyAddresses,$A18,OccupancyUnits, $B18, 'Tenant Occupancy'!UY$5:UY23,{""&gt;0"",""Occupied"",""Late""}))))&gt;1,""Multiple Bookings"", IF(SUMIFS( 'Tenant Occupancy'!UY$5:UY23,OccupancyUnits,$B18,OccupancyAd"&amp;"dresses,$A18)&gt;0,SUMIFS('Tenant Occupancy'!UY$5:UY23,OccupancyUnits,$B18,OccupancyAddresses,$A18),IFERROR(VLOOKUP($A18&amp;"" ""&amp;$B18, FILTER(ARRAYFORMULA({OccupancyAddresses&amp;"" ""&amp; OccupancyUnits,'Tenant Occupancy'!UY$5:UY23}),INDEX(ARRAYFORMULA({OccupancyAdd"&amp;"resses&amp;"" ""&amp; OccupancyUnits,'Tenant Occupancy'!UY$5:UY23}),0,2)&lt;&gt;""""),2,FALSE),IF(UX15=TODAY(),""Today"",)))))"),"")</f>
        <v/>
      </c>
      <c r="UY18" s="3" t="str">
        <f>IFERROR(__xludf.DUMMYFUNCTION("IF(ISBLANK($A18),, IF((ARRAYFORMULA(SUM(COUNTIFS(OccupancyAddresses,$A18,OccupancyUnits, $B18, 'Tenant Occupancy'!UZ$5:UZ23,{""&gt;0"",""Occupied"",""Late""}))))&gt;1,""Multiple Bookings"", IF(SUMIFS( 'Tenant Occupancy'!UZ$5:UZ23,OccupancyUnits,$B18,OccupancyAd"&amp;"dresses,$A18)&gt;0,SUMIFS('Tenant Occupancy'!UZ$5:UZ23,OccupancyUnits,$B18,OccupancyAddresses,$A18),IFERROR(VLOOKUP($A18&amp;"" ""&amp;$B18, FILTER(ARRAYFORMULA({OccupancyAddresses&amp;"" ""&amp; OccupancyUnits,'Tenant Occupancy'!UZ$5:UZ23}),INDEX(ARRAYFORMULA({OccupancyAdd"&amp;"resses&amp;"" ""&amp; OccupancyUnits,'Tenant Occupancy'!UZ$5:UZ23}),0,2)&lt;&gt;""""),2,FALSE),IF(UY15=TODAY(),""Today"",)))))"),"")</f>
        <v/>
      </c>
      <c r="UZ18" s="3" t="str">
        <f>IFERROR(__xludf.DUMMYFUNCTION("IF(ISBLANK($A18),, IF((ARRAYFORMULA(SUM(COUNTIFS(OccupancyAddresses,$A18,OccupancyUnits, $B18, 'Tenant Occupancy'!VA$5:VA23,{""&gt;0"",""Occupied"",""Late""}))))&gt;1,""Multiple Bookings"", IF(SUMIFS( 'Tenant Occupancy'!VA$5:VA23,OccupancyUnits,$B18,OccupancyAd"&amp;"dresses,$A18)&gt;0,SUMIFS('Tenant Occupancy'!VA$5:VA23,OccupancyUnits,$B18,OccupancyAddresses,$A18),IFERROR(VLOOKUP($A18&amp;"" ""&amp;$B18, FILTER(ARRAYFORMULA({OccupancyAddresses&amp;"" ""&amp; OccupancyUnits,'Tenant Occupancy'!VA$5:VA23}),INDEX(ARRAYFORMULA({OccupancyAdd"&amp;"resses&amp;"" ""&amp; OccupancyUnits,'Tenant Occupancy'!VA$5:VA23}),0,2)&lt;&gt;""""),2,FALSE),IF(UZ15=TODAY(),""Today"",)))))"),"")</f>
        <v/>
      </c>
      <c r="VA18" s="3" t="str">
        <f>IFERROR(__xludf.DUMMYFUNCTION("IF(ISBLANK($A18),, IF((ARRAYFORMULA(SUM(COUNTIFS(OccupancyAddresses,$A18,OccupancyUnits, $B18, 'Tenant Occupancy'!VB$5:VB23,{""&gt;0"",""Occupied"",""Late""}))))&gt;1,""Multiple Bookings"", IF(SUMIFS( 'Tenant Occupancy'!VB$5:VB23,OccupancyUnits,$B18,OccupancyAd"&amp;"dresses,$A18)&gt;0,SUMIFS('Tenant Occupancy'!VB$5:VB23,OccupancyUnits,$B18,OccupancyAddresses,$A18),IFERROR(VLOOKUP($A18&amp;"" ""&amp;$B18, FILTER(ARRAYFORMULA({OccupancyAddresses&amp;"" ""&amp; OccupancyUnits,'Tenant Occupancy'!VB$5:VB23}),INDEX(ARRAYFORMULA({OccupancyAdd"&amp;"resses&amp;"" ""&amp; OccupancyUnits,'Tenant Occupancy'!VB$5:VB23}),0,2)&lt;&gt;""""),2,FALSE),IF(VA15=TODAY(),""Today"",)))))"),"")</f>
        <v/>
      </c>
      <c r="VB18" s="3" t="str">
        <f>IFERROR(__xludf.DUMMYFUNCTION("IF(ISBLANK($A18),, IF((ARRAYFORMULA(SUM(COUNTIFS(OccupancyAddresses,$A18,OccupancyUnits, $B18, 'Tenant Occupancy'!VC$5:VC23,{""&gt;0"",""Occupied"",""Late""}))))&gt;1,""Multiple Bookings"", IF(SUMIFS( 'Tenant Occupancy'!VC$5:VC23,OccupancyUnits,$B18,OccupancyAd"&amp;"dresses,$A18)&gt;0,SUMIFS('Tenant Occupancy'!VC$5:VC23,OccupancyUnits,$B18,OccupancyAddresses,$A18),IFERROR(VLOOKUP($A18&amp;"" ""&amp;$B18, FILTER(ARRAYFORMULA({OccupancyAddresses&amp;"" ""&amp; OccupancyUnits,'Tenant Occupancy'!VC$5:VC23}),INDEX(ARRAYFORMULA({OccupancyAdd"&amp;"resses&amp;"" ""&amp; OccupancyUnits,'Tenant Occupancy'!VC$5:VC23}),0,2)&lt;&gt;""""),2,FALSE),IF(VB15=TODAY(),""Today"",)))))"),"")</f>
        <v/>
      </c>
      <c r="VC18" s="3" t="str">
        <f>IFERROR(__xludf.DUMMYFUNCTION("IF(ISBLANK($A18),, IF((ARRAYFORMULA(SUM(COUNTIFS(OccupancyAddresses,$A18,OccupancyUnits, $B18, 'Tenant Occupancy'!VD$5:VD23,{""&gt;0"",""Occupied"",""Late""}))))&gt;1,""Multiple Bookings"", IF(SUMIFS( 'Tenant Occupancy'!VD$5:VD23,OccupancyUnits,$B18,OccupancyAd"&amp;"dresses,$A18)&gt;0,SUMIFS('Tenant Occupancy'!VD$5:VD23,OccupancyUnits,$B18,OccupancyAddresses,$A18),IFERROR(VLOOKUP($A18&amp;"" ""&amp;$B18, FILTER(ARRAYFORMULA({OccupancyAddresses&amp;"" ""&amp; OccupancyUnits,'Tenant Occupancy'!VD$5:VD23}),INDEX(ARRAYFORMULA({OccupancyAdd"&amp;"resses&amp;"" ""&amp; OccupancyUnits,'Tenant Occupancy'!VD$5:VD23}),0,2)&lt;&gt;""""),2,FALSE),IF(VC15=TODAY(),""Today"",)))))"),"")</f>
        <v/>
      </c>
      <c r="VD18" s="3" t="str">
        <f>IFERROR(__xludf.DUMMYFUNCTION("IF(ISBLANK($A18),, IF((ARRAYFORMULA(SUM(COUNTIFS(OccupancyAddresses,$A18,OccupancyUnits, $B18, 'Tenant Occupancy'!VE$5:VE23,{""&gt;0"",""Occupied"",""Late""}))))&gt;1,""Multiple Bookings"", IF(SUMIFS( 'Tenant Occupancy'!VE$5:VE23,OccupancyUnits,$B18,OccupancyAd"&amp;"dresses,$A18)&gt;0,SUMIFS('Tenant Occupancy'!VE$5:VE23,OccupancyUnits,$B18,OccupancyAddresses,$A18),IFERROR(VLOOKUP($A18&amp;"" ""&amp;$B18, FILTER(ARRAYFORMULA({OccupancyAddresses&amp;"" ""&amp; OccupancyUnits,'Tenant Occupancy'!VE$5:VE23}),INDEX(ARRAYFORMULA({OccupancyAdd"&amp;"resses&amp;"" ""&amp; OccupancyUnits,'Tenant Occupancy'!VE$5:VE23}),0,2)&lt;&gt;""""),2,FALSE),IF(VD15=TODAY(),""Today"",)))))"),"")</f>
        <v/>
      </c>
      <c r="VE18" s="3" t="str">
        <f>IFERROR(__xludf.DUMMYFUNCTION("IF(ISBLANK($A18),, IF((ARRAYFORMULA(SUM(COUNTIFS(OccupancyAddresses,$A18,OccupancyUnits, $B18, 'Tenant Occupancy'!VF$5:VF23,{""&gt;0"",""Occupied"",""Late""}))))&gt;1,""Multiple Bookings"", IF(SUMIFS( 'Tenant Occupancy'!VF$5:VF23,OccupancyUnits,$B18,OccupancyAd"&amp;"dresses,$A18)&gt;0,SUMIFS('Tenant Occupancy'!VF$5:VF23,OccupancyUnits,$B18,OccupancyAddresses,$A18),IFERROR(VLOOKUP($A18&amp;"" ""&amp;$B18, FILTER(ARRAYFORMULA({OccupancyAddresses&amp;"" ""&amp; OccupancyUnits,'Tenant Occupancy'!VF$5:VF23}),INDEX(ARRAYFORMULA({OccupancyAdd"&amp;"resses&amp;"" ""&amp; OccupancyUnits,'Tenant Occupancy'!VF$5:VF23}),0,2)&lt;&gt;""""),2,FALSE),IF(VE15=TODAY(),""Today"",)))))"),"")</f>
        <v/>
      </c>
      <c r="VF18" s="3" t="str">
        <f>IFERROR(__xludf.DUMMYFUNCTION("IF(ISBLANK($A18),, IF((ARRAYFORMULA(SUM(COUNTIFS(OccupancyAddresses,$A18,OccupancyUnits, $B18, 'Tenant Occupancy'!VG$5:VG23,{""&gt;0"",""Occupied"",""Late""}))))&gt;1,""Multiple Bookings"", IF(SUMIFS( 'Tenant Occupancy'!VG$5:VG23,OccupancyUnits,$B18,OccupancyAd"&amp;"dresses,$A18)&gt;0,SUMIFS('Tenant Occupancy'!VG$5:VG23,OccupancyUnits,$B18,OccupancyAddresses,$A18),IFERROR(VLOOKUP($A18&amp;"" ""&amp;$B18, FILTER(ARRAYFORMULA({OccupancyAddresses&amp;"" ""&amp; OccupancyUnits,'Tenant Occupancy'!VG$5:VG23}),INDEX(ARRAYFORMULA({OccupancyAdd"&amp;"resses&amp;"" ""&amp; OccupancyUnits,'Tenant Occupancy'!VG$5:VG23}),0,2)&lt;&gt;""""),2,FALSE),IF(VF15=TODAY(),""Today"",)))))"),"")</f>
        <v/>
      </c>
      <c r="VG18" s="3" t="str">
        <f>IFERROR(__xludf.DUMMYFUNCTION("IF(ISBLANK($A18),, IF((ARRAYFORMULA(SUM(COUNTIFS(OccupancyAddresses,$A18,OccupancyUnits, $B18, 'Tenant Occupancy'!VH$5:VH23,{""&gt;0"",""Occupied"",""Late""}))))&gt;1,""Multiple Bookings"", IF(SUMIFS( 'Tenant Occupancy'!VH$5:VH23,OccupancyUnits,$B18,OccupancyAd"&amp;"dresses,$A18)&gt;0,SUMIFS('Tenant Occupancy'!VH$5:VH23,OccupancyUnits,$B18,OccupancyAddresses,$A18),IFERROR(VLOOKUP($A18&amp;"" ""&amp;$B18, FILTER(ARRAYFORMULA({OccupancyAddresses&amp;"" ""&amp; OccupancyUnits,'Tenant Occupancy'!VH$5:VH23}),INDEX(ARRAYFORMULA({OccupancyAdd"&amp;"resses&amp;"" ""&amp; OccupancyUnits,'Tenant Occupancy'!VH$5:VH23}),0,2)&lt;&gt;""""),2,FALSE),IF(VG15=TODAY(),""Today"",)))))"),"")</f>
        <v/>
      </c>
      <c r="VH18" s="3" t="str">
        <f>IFERROR(__xludf.DUMMYFUNCTION("IF(ISBLANK($A18),, IF((ARRAYFORMULA(SUM(COUNTIFS(OccupancyAddresses,$A18,OccupancyUnits, $B18, 'Tenant Occupancy'!VI$5:VI23,{""&gt;0"",""Occupied"",""Late""}))))&gt;1,""Multiple Bookings"", IF(SUMIFS( 'Tenant Occupancy'!VI$5:VI23,OccupancyUnits,$B18,OccupancyAd"&amp;"dresses,$A18)&gt;0,SUMIFS('Tenant Occupancy'!VI$5:VI23,OccupancyUnits,$B18,OccupancyAddresses,$A18),IFERROR(VLOOKUP($A18&amp;"" ""&amp;$B18, FILTER(ARRAYFORMULA({OccupancyAddresses&amp;"" ""&amp; OccupancyUnits,'Tenant Occupancy'!VI$5:VI23}),INDEX(ARRAYFORMULA({OccupancyAdd"&amp;"resses&amp;"" ""&amp; OccupancyUnits,'Tenant Occupancy'!VI$5:VI23}),0,2)&lt;&gt;""""),2,FALSE),IF(VH15=TODAY(),""Today"",)))))"),"")</f>
        <v/>
      </c>
      <c r="VI18" s="3" t="str">
        <f>IFERROR(__xludf.DUMMYFUNCTION("IF(ISBLANK($A18),, IF((ARRAYFORMULA(SUM(COUNTIFS(OccupancyAddresses,$A18,OccupancyUnits, $B18, 'Tenant Occupancy'!VJ$5:VJ23,{""&gt;0"",""Occupied"",""Late""}))))&gt;1,""Multiple Bookings"", IF(SUMIFS( 'Tenant Occupancy'!VJ$5:VJ23,OccupancyUnits,$B18,OccupancyAd"&amp;"dresses,$A18)&gt;0,SUMIFS('Tenant Occupancy'!VJ$5:VJ23,OccupancyUnits,$B18,OccupancyAddresses,$A18),IFERROR(VLOOKUP($A18&amp;"" ""&amp;$B18, FILTER(ARRAYFORMULA({OccupancyAddresses&amp;"" ""&amp; OccupancyUnits,'Tenant Occupancy'!VJ$5:VJ23}),INDEX(ARRAYFORMULA({OccupancyAdd"&amp;"resses&amp;"" ""&amp; OccupancyUnits,'Tenant Occupancy'!VJ$5:VJ23}),0,2)&lt;&gt;""""),2,FALSE),IF(VI15=TODAY(),""Today"",)))))"),"")</f>
        <v/>
      </c>
      <c r="VJ18" s="3" t="str">
        <f>IFERROR(__xludf.DUMMYFUNCTION("IF(ISBLANK($A18),, IF((ARRAYFORMULA(SUM(COUNTIFS(OccupancyAddresses,$A18,OccupancyUnits, $B18, 'Tenant Occupancy'!VK$5:VK23,{""&gt;0"",""Occupied"",""Late""}))))&gt;1,""Multiple Bookings"", IF(SUMIFS( 'Tenant Occupancy'!VK$5:VK23,OccupancyUnits,$B18,OccupancyAd"&amp;"dresses,$A18)&gt;0,SUMIFS('Tenant Occupancy'!VK$5:VK23,OccupancyUnits,$B18,OccupancyAddresses,$A18),IFERROR(VLOOKUP($A18&amp;"" ""&amp;$B18, FILTER(ARRAYFORMULA({OccupancyAddresses&amp;"" ""&amp; OccupancyUnits,'Tenant Occupancy'!VK$5:VK23}),INDEX(ARRAYFORMULA({OccupancyAdd"&amp;"resses&amp;"" ""&amp; OccupancyUnits,'Tenant Occupancy'!VK$5:VK23}),0,2)&lt;&gt;""""),2,FALSE),IF(VJ15=TODAY(),""Today"",)))))"),"")</f>
        <v/>
      </c>
      <c r="VK18" s="3" t="str">
        <f>IFERROR(__xludf.DUMMYFUNCTION("IF(ISBLANK($A18),, IF((ARRAYFORMULA(SUM(COUNTIFS(OccupancyAddresses,$A18,OccupancyUnits, $B18, 'Tenant Occupancy'!VL$5:VL23,{""&gt;0"",""Occupied"",""Late""}))))&gt;1,""Multiple Bookings"", IF(SUMIFS( 'Tenant Occupancy'!VL$5:VL23,OccupancyUnits,$B18,OccupancyAd"&amp;"dresses,$A18)&gt;0,SUMIFS('Tenant Occupancy'!VL$5:VL23,OccupancyUnits,$B18,OccupancyAddresses,$A18),IFERROR(VLOOKUP($A18&amp;"" ""&amp;$B18, FILTER(ARRAYFORMULA({OccupancyAddresses&amp;"" ""&amp; OccupancyUnits,'Tenant Occupancy'!VL$5:VL23}),INDEX(ARRAYFORMULA({OccupancyAdd"&amp;"resses&amp;"" ""&amp; OccupancyUnits,'Tenant Occupancy'!VL$5:VL23}),0,2)&lt;&gt;""""),2,FALSE),IF(VK15=TODAY(),""Today"",)))))"),"")</f>
        <v/>
      </c>
      <c r="VL18" s="3" t="str">
        <f>IFERROR(__xludf.DUMMYFUNCTION("IF(ISBLANK($A18),, IF((ARRAYFORMULA(SUM(COUNTIFS(OccupancyAddresses,$A18,OccupancyUnits, $B18, 'Tenant Occupancy'!VM$5:VM23,{""&gt;0"",""Occupied"",""Late""}))))&gt;1,""Multiple Bookings"", IF(SUMIFS( 'Tenant Occupancy'!VM$5:VM23,OccupancyUnits,$B18,OccupancyAd"&amp;"dresses,$A18)&gt;0,SUMIFS('Tenant Occupancy'!VM$5:VM23,OccupancyUnits,$B18,OccupancyAddresses,$A18),IFERROR(VLOOKUP($A18&amp;"" ""&amp;$B18, FILTER(ARRAYFORMULA({OccupancyAddresses&amp;"" ""&amp; OccupancyUnits,'Tenant Occupancy'!VM$5:VM23}),INDEX(ARRAYFORMULA({OccupancyAdd"&amp;"resses&amp;"" ""&amp; OccupancyUnits,'Tenant Occupancy'!VM$5:VM23}),0,2)&lt;&gt;""""),2,FALSE),IF(VL15=TODAY(),""Today"",)))))"),"")</f>
        <v/>
      </c>
      <c r="VM18" s="3" t="str">
        <f>IFERROR(__xludf.DUMMYFUNCTION("IF(ISBLANK($A18),, IF((ARRAYFORMULA(SUM(COUNTIFS(OccupancyAddresses,$A18,OccupancyUnits, $B18, 'Tenant Occupancy'!VN$5:VN23,{""&gt;0"",""Occupied"",""Late""}))))&gt;1,""Multiple Bookings"", IF(SUMIFS( 'Tenant Occupancy'!VN$5:VN23,OccupancyUnits,$B18,OccupancyAd"&amp;"dresses,$A18)&gt;0,SUMIFS('Tenant Occupancy'!VN$5:VN23,OccupancyUnits,$B18,OccupancyAddresses,$A18),IFERROR(VLOOKUP($A18&amp;"" ""&amp;$B18, FILTER(ARRAYFORMULA({OccupancyAddresses&amp;"" ""&amp; OccupancyUnits,'Tenant Occupancy'!VN$5:VN23}),INDEX(ARRAYFORMULA({OccupancyAdd"&amp;"resses&amp;"" ""&amp; OccupancyUnits,'Tenant Occupancy'!VN$5:VN23}),0,2)&lt;&gt;""""),2,FALSE),IF(VM15=TODAY(),""Today"",)))))"),"")</f>
        <v/>
      </c>
      <c r="VN18" s="3" t="str">
        <f>IFERROR(__xludf.DUMMYFUNCTION("IF(ISBLANK($A18),, IF((ARRAYFORMULA(SUM(COUNTIFS(OccupancyAddresses,$A18,OccupancyUnits, $B18, 'Tenant Occupancy'!VO$5:VO23,{""&gt;0"",""Occupied"",""Late""}))))&gt;1,""Multiple Bookings"", IF(SUMIFS( 'Tenant Occupancy'!VO$5:VO23,OccupancyUnits,$B18,OccupancyAd"&amp;"dresses,$A18)&gt;0,SUMIFS('Tenant Occupancy'!VO$5:VO23,OccupancyUnits,$B18,OccupancyAddresses,$A18),IFERROR(VLOOKUP($A18&amp;"" ""&amp;$B18, FILTER(ARRAYFORMULA({OccupancyAddresses&amp;"" ""&amp; OccupancyUnits,'Tenant Occupancy'!VO$5:VO23}),INDEX(ARRAYFORMULA({OccupancyAdd"&amp;"resses&amp;"" ""&amp; OccupancyUnits,'Tenant Occupancy'!VO$5:VO23}),0,2)&lt;&gt;""""),2,FALSE),IF(VN15=TODAY(),""Today"",)))))"),"")</f>
        <v/>
      </c>
      <c r="VO18" s="3" t="str">
        <f>IFERROR(__xludf.DUMMYFUNCTION("IF(ISBLANK($A18),, IF((ARRAYFORMULA(SUM(COUNTIFS(OccupancyAddresses,$A18,OccupancyUnits, $B18, 'Tenant Occupancy'!VP$5:VP23,{""&gt;0"",""Occupied"",""Late""}))))&gt;1,""Multiple Bookings"", IF(SUMIFS( 'Tenant Occupancy'!VP$5:VP23,OccupancyUnits,$B18,OccupancyAd"&amp;"dresses,$A18)&gt;0,SUMIFS('Tenant Occupancy'!VP$5:VP23,OccupancyUnits,$B18,OccupancyAddresses,$A18),IFERROR(VLOOKUP($A18&amp;"" ""&amp;$B18, FILTER(ARRAYFORMULA({OccupancyAddresses&amp;"" ""&amp; OccupancyUnits,'Tenant Occupancy'!VP$5:VP23}),INDEX(ARRAYFORMULA({OccupancyAdd"&amp;"resses&amp;"" ""&amp; OccupancyUnits,'Tenant Occupancy'!VP$5:VP23}),0,2)&lt;&gt;""""),2,FALSE),IF(VO15=TODAY(),""Today"",)))))"),"")</f>
        <v/>
      </c>
      <c r="VP18" s="3" t="str">
        <f>IFERROR(__xludf.DUMMYFUNCTION("IF(ISBLANK($A18),, IF((ARRAYFORMULA(SUM(COUNTIFS(OccupancyAddresses,$A18,OccupancyUnits, $B18, 'Tenant Occupancy'!VQ$5:VQ23,{""&gt;0"",""Occupied"",""Late""}))))&gt;1,""Multiple Bookings"", IF(SUMIFS( 'Tenant Occupancy'!VQ$5:VQ23,OccupancyUnits,$B18,OccupancyAd"&amp;"dresses,$A18)&gt;0,SUMIFS('Tenant Occupancy'!VQ$5:VQ23,OccupancyUnits,$B18,OccupancyAddresses,$A18),IFERROR(VLOOKUP($A18&amp;"" ""&amp;$B18, FILTER(ARRAYFORMULA({OccupancyAddresses&amp;"" ""&amp; OccupancyUnits,'Tenant Occupancy'!VQ$5:VQ23}),INDEX(ARRAYFORMULA({OccupancyAdd"&amp;"resses&amp;"" ""&amp; OccupancyUnits,'Tenant Occupancy'!VQ$5:VQ23}),0,2)&lt;&gt;""""),2,FALSE),IF(VP15=TODAY(),""Today"",)))))"),"")</f>
        <v/>
      </c>
      <c r="VQ18" s="3" t="str">
        <f>IFERROR(__xludf.DUMMYFUNCTION("IF(ISBLANK($A18),, IF((ARRAYFORMULA(SUM(COUNTIFS(OccupancyAddresses,$A18,OccupancyUnits, $B18, 'Tenant Occupancy'!VR$5:VR23,{""&gt;0"",""Occupied"",""Late""}))))&gt;1,""Multiple Bookings"", IF(SUMIFS( 'Tenant Occupancy'!VR$5:VR23,OccupancyUnits,$B18,OccupancyAd"&amp;"dresses,$A18)&gt;0,SUMIFS('Tenant Occupancy'!VR$5:VR23,OccupancyUnits,$B18,OccupancyAddresses,$A18),IFERROR(VLOOKUP($A18&amp;"" ""&amp;$B18, FILTER(ARRAYFORMULA({OccupancyAddresses&amp;"" ""&amp; OccupancyUnits,'Tenant Occupancy'!VR$5:VR23}),INDEX(ARRAYFORMULA({OccupancyAdd"&amp;"resses&amp;"" ""&amp; OccupancyUnits,'Tenant Occupancy'!VR$5:VR23}),0,2)&lt;&gt;""""),2,FALSE),IF(VQ15=TODAY(),""Today"",)))))"),"")</f>
        <v/>
      </c>
      <c r="VR18" s="3" t="str">
        <f>IFERROR(__xludf.DUMMYFUNCTION("IF(ISBLANK($A18),, IF((ARRAYFORMULA(SUM(COUNTIFS(OccupancyAddresses,$A18,OccupancyUnits, $B18, 'Tenant Occupancy'!VS$5:VS23,{""&gt;0"",""Occupied"",""Late""}))))&gt;1,""Multiple Bookings"", IF(SUMIFS( 'Tenant Occupancy'!VS$5:VS23,OccupancyUnits,$B18,OccupancyAd"&amp;"dresses,$A18)&gt;0,SUMIFS('Tenant Occupancy'!VS$5:VS23,OccupancyUnits,$B18,OccupancyAddresses,$A18),IFERROR(VLOOKUP($A18&amp;"" ""&amp;$B18, FILTER(ARRAYFORMULA({OccupancyAddresses&amp;"" ""&amp; OccupancyUnits,'Tenant Occupancy'!VS$5:VS23}),INDEX(ARRAYFORMULA({OccupancyAdd"&amp;"resses&amp;"" ""&amp; OccupancyUnits,'Tenant Occupancy'!VS$5:VS23}),0,2)&lt;&gt;""""),2,FALSE),IF(VR15=TODAY(),""Today"",)))))"),"")</f>
        <v/>
      </c>
      <c r="VS18" s="3" t="str">
        <f>IFERROR(__xludf.DUMMYFUNCTION("IF(ISBLANK($A18),, IF((ARRAYFORMULA(SUM(COUNTIFS(OccupancyAddresses,$A18,OccupancyUnits, $B18, 'Tenant Occupancy'!VT$5:VT23,{""&gt;0"",""Occupied"",""Late""}))))&gt;1,""Multiple Bookings"", IF(SUMIFS( 'Tenant Occupancy'!VT$5:VT23,OccupancyUnits,$B18,OccupancyAd"&amp;"dresses,$A18)&gt;0,SUMIFS('Tenant Occupancy'!VT$5:VT23,OccupancyUnits,$B18,OccupancyAddresses,$A18),IFERROR(VLOOKUP($A18&amp;"" ""&amp;$B18, FILTER(ARRAYFORMULA({OccupancyAddresses&amp;"" ""&amp; OccupancyUnits,'Tenant Occupancy'!VT$5:VT23}),INDEX(ARRAYFORMULA({OccupancyAdd"&amp;"resses&amp;"" ""&amp; OccupancyUnits,'Tenant Occupancy'!VT$5:VT23}),0,2)&lt;&gt;""""),2,FALSE),IF(VS15=TODAY(),""Today"",)))))"),"")</f>
        <v/>
      </c>
      <c r="VT18" s="3" t="str">
        <f>IFERROR(__xludf.DUMMYFUNCTION("IF(ISBLANK($A18),, IF((ARRAYFORMULA(SUM(COUNTIFS(OccupancyAddresses,$A18,OccupancyUnits, $B18, 'Tenant Occupancy'!VU$5:VU23,{""&gt;0"",""Occupied"",""Late""}))))&gt;1,""Multiple Bookings"", IF(SUMIFS( 'Tenant Occupancy'!VU$5:VU23,OccupancyUnits,$B18,OccupancyAd"&amp;"dresses,$A18)&gt;0,SUMIFS('Tenant Occupancy'!VU$5:VU23,OccupancyUnits,$B18,OccupancyAddresses,$A18),IFERROR(VLOOKUP($A18&amp;"" ""&amp;$B18, FILTER(ARRAYFORMULA({OccupancyAddresses&amp;"" ""&amp; OccupancyUnits,'Tenant Occupancy'!VU$5:VU23}),INDEX(ARRAYFORMULA({OccupancyAdd"&amp;"resses&amp;"" ""&amp; OccupancyUnits,'Tenant Occupancy'!VU$5:VU23}),0,2)&lt;&gt;""""),2,FALSE),IF(VT15=TODAY(),""Today"",)))))"),"")</f>
        <v/>
      </c>
      <c r="VU18" s="3" t="str">
        <f>IFERROR(__xludf.DUMMYFUNCTION("IF(ISBLANK($A18),, IF((ARRAYFORMULA(SUM(COUNTIFS(OccupancyAddresses,$A18,OccupancyUnits, $B18, 'Tenant Occupancy'!VV$5:VV23,{""&gt;0"",""Occupied"",""Late""}))))&gt;1,""Multiple Bookings"", IF(SUMIFS( 'Tenant Occupancy'!VV$5:VV23,OccupancyUnits,$B18,OccupancyAd"&amp;"dresses,$A18)&gt;0,SUMIFS('Tenant Occupancy'!VV$5:VV23,OccupancyUnits,$B18,OccupancyAddresses,$A18),IFERROR(VLOOKUP($A18&amp;"" ""&amp;$B18, FILTER(ARRAYFORMULA({OccupancyAddresses&amp;"" ""&amp; OccupancyUnits,'Tenant Occupancy'!VV$5:VV23}),INDEX(ARRAYFORMULA({OccupancyAdd"&amp;"resses&amp;"" ""&amp; OccupancyUnits,'Tenant Occupancy'!VV$5:VV23}),0,2)&lt;&gt;""""),2,FALSE),IF(VU15=TODAY(),""Today"",)))))"),"")</f>
        <v/>
      </c>
      <c r="VV18" s="3" t="str">
        <f>IFERROR(__xludf.DUMMYFUNCTION("IF(ISBLANK($A18),, IF((ARRAYFORMULA(SUM(COUNTIFS(OccupancyAddresses,$A18,OccupancyUnits, $B18, 'Tenant Occupancy'!VW$5:VW23,{""&gt;0"",""Occupied"",""Late""}))))&gt;1,""Multiple Bookings"", IF(SUMIFS( 'Tenant Occupancy'!VW$5:VW23,OccupancyUnits,$B18,OccupancyAd"&amp;"dresses,$A18)&gt;0,SUMIFS('Tenant Occupancy'!VW$5:VW23,OccupancyUnits,$B18,OccupancyAddresses,$A18),IFERROR(VLOOKUP($A18&amp;"" ""&amp;$B18, FILTER(ARRAYFORMULA({OccupancyAddresses&amp;"" ""&amp; OccupancyUnits,'Tenant Occupancy'!VW$5:VW23}),INDEX(ARRAYFORMULA({OccupancyAdd"&amp;"resses&amp;"" ""&amp; OccupancyUnits,'Tenant Occupancy'!VW$5:VW23}),0,2)&lt;&gt;""""),2,FALSE),IF(VV15=TODAY(),""Today"",)))))"),"")</f>
        <v/>
      </c>
      <c r="VW18" s="3" t="str">
        <f>IFERROR(__xludf.DUMMYFUNCTION("IF(ISBLANK($A18),, IF((ARRAYFORMULA(SUM(COUNTIFS(OccupancyAddresses,$A18,OccupancyUnits, $B18, 'Tenant Occupancy'!VX$5:VX23,{""&gt;0"",""Occupied"",""Late""}))))&gt;1,""Multiple Bookings"", IF(SUMIFS( 'Tenant Occupancy'!VX$5:VX23,OccupancyUnits,$B18,OccupancyAd"&amp;"dresses,$A18)&gt;0,SUMIFS('Tenant Occupancy'!VX$5:VX23,OccupancyUnits,$B18,OccupancyAddresses,$A18),IFERROR(VLOOKUP($A18&amp;"" ""&amp;$B18, FILTER(ARRAYFORMULA({OccupancyAddresses&amp;"" ""&amp; OccupancyUnits,'Tenant Occupancy'!VX$5:VX23}),INDEX(ARRAYFORMULA({OccupancyAdd"&amp;"resses&amp;"" ""&amp; OccupancyUnits,'Tenant Occupancy'!VX$5:VX23}),0,2)&lt;&gt;""""),2,FALSE),IF(VW15=TODAY(),""Today"",)))))"),"")</f>
        <v/>
      </c>
      <c r="VX18" s="3" t="str">
        <f>IFERROR(__xludf.DUMMYFUNCTION("IF(ISBLANK($A18),, IF((ARRAYFORMULA(SUM(COUNTIFS(OccupancyAddresses,$A18,OccupancyUnits, $B18, 'Tenant Occupancy'!VY$5:VY23,{""&gt;0"",""Occupied"",""Late""}))))&gt;1,""Multiple Bookings"", IF(SUMIFS( 'Tenant Occupancy'!VY$5:VY23,OccupancyUnits,$B18,OccupancyAd"&amp;"dresses,$A18)&gt;0,SUMIFS('Tenant Occupancy'!VY$5:VY23,OccupancyUnits,$B18,OccupancyAddresses,$A18),IFERROR(VLOOKUP($A18&amp;"" ""&amp;$B18, FILTER(ARRAYFORMULA({OccupancyAddresses&amp;"" ""&amp; OccupancyUnits,'Tenant Occupancy'!VY$5:VY23}),INDEX(ARRAYFORMULA({OccupancyAdd"&amp;"resses&amp;"" ""&amp; OccupancyUnits,'Tenant Occupancy'!VY$5:VY23}),0,2)&lt;&gt;""""),2,FALSE),IF(VX15=TODAY(),""Today"",)))))"),"")</f>
        <v/>
      </c>
      <c r="VY18" s="3" t="str">
        <f>IFERROR(__xludf.DUMMYFUNCTION("IF(ISBLANK($A18),, IF((ARRAYFORMULA(SUM(COUNTIFS(OccupancyAddresses,$A18,OccupancyUnits, $B18, 'Tenant Occupancy'!VZ$5:VZ23,{""&gt;0"",""Occupied"",""Late""}))))&gt;1,""Multiple Bookings"", IF(SUMIFS( 'Tenant Occupancy'!VZ$5:VZ23,OccupancyUnits,$B18,OccupancyAd"&amp;"dresses,$A18)&gt;0,SUMIFS('Tenant Occupancy'!VZ$5:VZ23,OccupancyUnits,$B18,OccupancyAddresses,$A18),IFERROR(VLOOKUP($A18&amp;"" ""&amp;$B18, FILTER(ARRAYFORMULA({OccupancyAddresses&amp;"" ""&amp; OccupancyUnits,'Tenant Occupancy'!VZ$5:VZ23}),INDEX(ARRAYFORMULA({OccupancyAdd"&amp;"resses&amp;"" ""&amp; OccupancyUnits,'Tenant Occupancy'!VZ$5:VZ23}),0,2)&lt;&gt;""""),2,FALSE),IF(VY15=TODAY(),""Today"",)))))"),"")</f>
        <v/>
      </c>
      <c r="VZ18" s="3" t="str">
        <f>IFERROR(__xludf.DUMMYFUNCTION("IF(ISBLANK($A18),, IF((ARRAYFORMULA(SUM(COUNTIFS(OccupancyAddresses,$A18,OccupancyUnits, $B18, 'Tenant Occupancy'!WA$5:WA23,{""&gt;0"",""Occupied"",""Late""}))))&gt;1,""Multiple Bookings"", IF(SUMIFS( 'Tenant Occupancy'!WA$5:WA23,OccupancyUnits,$B18,OccupancyAd"&amp;"dresses,$A18)&gt;0,SUMIFS('Tenant Occupancy'!WA$5:WA23,OccupancyUnits,$B18,OccupancyAddresses,$A18),IFERROR(VLOOKUP($A18&amp;"" ""&amp;$B18, FILTER(ARRAYFORMULA({OccupancyAddresses&amp;"" ""&amp; OccupancyUnits,'Tenant Occupancy'!WA$5:WA23}),INDEX(ARRAYFORMULA({OccupancyAdd"&amp;"resses&amp;"" ""&amp; OccupancyUnits,'Tenant Occupancy'!WA$5:WA23}),0,2)&lt;&gt;""""),2,FALSE),IF(VZ15=TODAY(),""Today"",)))))"),"")</f>
        <v/>
      </c>
      <c r="WA18" s="3" t="str">
        <f>IFERROR(__xludf.DUMMYFUNCTION("IF(ISBLANK($A18),, IF((ARRAYFORMULA(SUM(COUNTIFS(OccupancyAddresses,$A18,OccupancyUnits, $B18, 'Tenant Occupancy'!WB$5:WB23,{""&gt;0"",""Occupied"",""Late""}))))&gt;1,""Multiple Bookings"", IF(SUMIFS( 'Tenant Occupancy'!WB$5:WB23,OccupancyUnits,$B18,OccupancyAd"&amp;"dresses,$A18)&gt;0,SUMIFS('Tenant Occupancy'!WB$5:WB23,OccupancyUnits,$B18,OccupancyAddresses,$A18),IFERROR(VLOOKUP($A18&amp;"" ""&amp;$B18, FILTER(ARRAYFORMULA({OccupancyAddresses&amp;"" ""&amp; OccupancyUnits,'Tenant Occupancy'!WB$5:WB23}),INDEX(ARRAYFORMULA({OccupancyAdd"&amp;"resses&amp;"" ""&amp; OccupancyUnits,'Tenant Occupancy'!WB$5:WB23}),0,2)&lt;&gt;""""),2,FALSE),IF(WA15=TODAY(),""Today"",)))))"),"")</f>
        <v/>
      </c>
      <c r="WB18" s="3" t="str">
        <f>IFERROR(__xludf.DUMMYFUNCTION("IF(ISBLANK($A18),, IF((ARRAYFORMULA(SUM(COUNTIFS(OccupancyAddresses,$A18,OccupancyUnits, $B18, 'Tenant Occupancy'!WC$5:WC23,{""&gt;0"",""Occupied"",""Late""}))))&gt;1,""Multiple Bookings"", IF(SUMIFS( 'Tenant Occupancy'!WC$5:WC23,OccupancyUnits,$B18,OccupancyAd"&amp;"dresses,$A18)&gt;0,SUMIFS('Tenant Occupancy'!WC$5:WC23,OccupancyUnits,$B18,OccupancyAddresses,$A18),IFERROR(VLOOKUP($A18&amp;"" ""&amp;$B18, FILTER(ARRAYFORMULA({OccupancyAddresses&amp;"" ""&amp; OccupancyUnits,'Tenant Occupancy'!WC$5:WC23}),INDEX(ARRAYFORMULA({OccupancyAdd"&amp;"resses&amp;"" ""&amp; OccupancyUnits,'Tenant Occupancy'!WC$5:WC23}),0,2)&lt;&gt;""""),2,FALSE),IF(WB15=TODAY(),""Today"",)))))"),"")</f>
        <v/>
      </c>
      <c r="WC18" s="3" t="str">
        <f>IFERROR(__xludf.DUMMYFUNCTION("IF(ISBLANK($A18),, IF((ARRAYFORMULA(SUM(COUNTIFS(OccupancyAddresses,$A18,OccupancyUnits, $B18, 'Tenant Occupancy'!WD$5:WD23,{""&gt;0"",""Occupied"",""Late""}))))&gt;1,""Multiple Bookings"", IF(SUMIFS( 'Tenant Occupancy'!WD$5:WD23,OccupancyUnits,$B18,OccupancyAd"&amp;"dresses,$A18)&gt;0,SUMIFS('Tenant Occupancy'!WD$5:WD23,OccupancyUnits,$B18,OccupancyAddresses,$A18),IFERROR(VLOOKUP($A18&amp;"" ""&amp;$B18, FILTER(ARRAYFORMULA({OccupancyAddresses&amp;"" ""&amp; OccupancyUnits,'Tenant Occupancy'!WD$5:WD23}),INDEX(ARRAYFORMULA({OccupancyAdd"&amp;"resses&amp;"" ""&amp; OccupancyUnits,'Tenant Occupancy'!WD$5:WD23}),0,2)&lt;&gt;""""),2,FALSE),IF(WC15=TODAY(),""Today"",)))))"),"")</f>
        <v/>
      </c>
      <c r="WD18" s="3" t="str">
        <f>IFERROR(__xludf.DUMMYFUNCTION("IF(ISBLANK($A18),, IF((ARRAYFORMULA(SUM(COUNTIFS(OccupancyAddresses,$A18,OccupancyUnits, $B18, 'Tenant Occupancy'!WE$5:WE23,{""&gt;0"",""Occupied"",""Late""}))))&gt;1,""Multiple Bookings"", IF(SUMIFS( 'Tenant Occupancy'!WE$5:WE23,OccupancyUnits,$B18,OccupancyAd"&amp;"dresses,$A18)&gt;0,SUMIFS('Tenant Occupancy'!WE$5:WE23,OccupancyUnits,$B18,OccupancyAddresses,$A18),IFERROR(VLOOKUP($A18&amp;"" ""&amp;$B18, FILTER(ARRAYFORMULA({OccupancyAddresses&amp;"" ""&amp; OccupancyUnits,'Tenant Occupancy'!WE$5:WE23}),INDEX(ARRAYFORMULA({OccupancyAdd"&amp;"resses&amp;"" ""&amp; OccupancyUnits,'Tenant Occupancy'!WE$5:WE23}),0,2)&lt;&gt;""""),2,FALSE),IF(WD15=TODAY(),""Today"",)))))"),"")</f>
        <v/>
      </c>
      <c r="WE18" s="3" t="str">
        <f>IFERROR(__xludf.DUMMYFUNCTION("IF(ISBLANK($A18),, IF((ARRAYFORMULA(SUM(COUNTIFS(OccupancyAddresses,$A18,OccupancyUnits, $B18, 'Tenant Occupancy'!WF$5:WF23,{""&gt;0"",""Occupied"",""Late""}))))&gt;1,""Multiple Bookings"", IF(SUMIFS( 'Tenant Occupancy'!WF$5:WF23,OccupancyUnits,$B18,OccupancyAd"&amp;"dresses,$A18)&gt;0,SUMIFS('Tenant Occupancy'!WF$5:WF23,OccupancyUnits,$B18,OccupancyAddresses,$A18),IFERROR(VLOOKUP($A18&amp;"" ""&amp;$B18, FILTER(ARRAYFORMULA({OccupancyAddresses&amp;"" ""&amp; OccupancyUnits,'Tenant Occupancy'!WF$5:WF23}),INDEX(ARRAYFORMULA({OccupancyAdd"&amp;"resses&amp;"" ""&amp; OccupancyUnits,'Tenant Occupancy'!WF$5:WF23}),0,2)&lt;&gt;""""),2,FALSE),IF(WE15=TODAY(),""Today"",)))))"),"")</f>
        <v/>
      </c>
      <c r="WF18" s="3" t="str">
        <f>IFERROR(__xludf.DUMMYFUNCTION("IF(ISBLANK($A18),, IF((ARRAYFORMULA(SUM(COUNTIFS(OccupancyAddresses,$A18,OccupancyUnits, $B18, 'Tenant Occupancy'!WG$5:WG23,{""&gt;0"",""Occupied"",""Late""}))))&gt;1,""Multiple Bookings"", IF(SUMIFS( 'Tenant Occupancy'!WG$5:WG23,OccupancyUnits,$B18,OccupancyAd"&amp;"dresses,$A18)&gt;0,SUMIFS('Tenant Occupancy'!WG$5:WG23,OccupancyUnits,$B18,OccupancyAddresses,$A18),IFERROR(VLOOKUP($A18&amp;"" ""&amp;$B18, FILTER(ARRAYFORMULA({OccupancyAddresses&amp;"" ""&amp; OccupancyUnits,'Tenant Occupancy'!WG$5:WG23}),INDEX(ARRAYFORMULA({OccupancyAdd"&amp;"resses&amp;"" ""&amp; OccupancyUnits,'Tenant Occupancy'!WG$5:WG23}),0,2)&lt;&gt;""""),2,FALSE),IF(WF15=TODAY(),""Today"",)))))"),"")</f>
        <v/>
      </c>
      <c r="WG18" s="3" t="str">
        <f>IFERROR(__xludf.DUMMYFUNCTION("IF(ISBLANK($A18),, IF((ARRAYFORMULA(SUM(COUNTIFS(OccupancyAddresses,$A18,OccupancyUnits, $B18, 'Tenant Occupancy'!WH$5:WH23,{""&gt;0"",""Occupied"",""Late""}))))&gt;1,""Multiple Bookings"", IF(SUMIFS( 'Tenant Occupancy'!WH$5:WH23,OccupancyUnits,$B18,OccupancyAd"&amp;"dresses,$A18)&gt;0,SUMIFS('Tenant Occupancy'!WH$5:WH23,OccupancyUnits,$B18,OccupancyAddresses,$A18),IFERROR(VLOOKUP($A18&amp;"" ""&amp;$B18, FILTER(ARRAYFORMULA({OccupancyAddresses&amp;"" ""&amp; OccupancyUnits,'Tenant Occupancy'!WH$5:WH23}),INDEX(ARRAYFORMULA({OccupancyAdd"&amp;"resses&amp;"" ""&amp; OccupancyUnits,'Tenant Occupancy'!WH$5:WH23}),0,2)&lt;&gt;""""),2,FALSE),IF(WG15=TODAY(),""Today"",)))))"),"")</f>
        <v/>
      </c>
      <c r="WH18" s="3" t="str">
        <f>IFERROR(__xludf.DUMMYFUNCTION("IF(ISBLANK($A18),, IF((ARRAYFORMULA(SUM(COUNTIFS(OccupancyAddresses,$A18,OccupancyUnits, $B18, 'Tenant Occupancy'!WI$5:WI23,{""&gt;0"",""Occupied"",""Late""}))))&gt;1,""Multiple Bookings"", IF(SUMIFS( 'Tenant Occupancy'!WI$5:WI23,OccupancyUnits,$B18,OccupancyAd"&amp;"dresses,$A18)&gt;0,SUMIFS('Tenant Occupancy'!WI$5:WI23,OccupancyUnits,$B18,OccupancyAddresses,$A18),IFERROR(VLOOKUP($A18&amp;"" ""&amp;$B18, FILTER(ARRAYFORMULA({OccupancyAddresses&amp;"" ""&amp; OccupancyUnits,'Tenant Occupancy'!WI$5:WI23}),INDEX(ARRAYFORMULA({OccupancyAdd"&amp;"resses&amp;"" ""&amp; OccupancyUnits,'Tenant Occupancy'!WI$5:WI23}),0,2)&lt;&gt;""""),2,FALSE),IF(WH15=TODAY(),""Today"",)))))"),"")</f>
        <v/>
      </c>
      <c r="WI18" s="3" t="str">
        <f>IFERROR(__xludf.DUMMYFUNCTION("IF(ISBLANK($A18),, IF((ARRAYFORMULA(SUM(COUNTIFS(OccupancyAddresses,$A18,OccupancyUnits, $B18, 'Tenant Occupancy'!WJ$5:WJ23,{""&gt;0"",""Occupied"",""Late""}))))&gt;1,""Multiple Bookings"", IF(SUMIFS( 'Tenant Occupancy'!WJ$5:WJ23,OccupancyUnits,$B18,OccupancyAd"&amp;"dresses,$A18)&gt;0,SUMIFS('Tenant Occupancy'!WJ$5:WJ23,OccupancyUnits,$B18,OccupancyAddresses,$A18),IFERROR(VLOOKUP($A18&amp;"" ""&amp;$B18, FILTER(ARRAYFORMULA({OccupancyAddresses&amp;"" ""&amp; OccupancyUnits,'Tenant Occupancy'!WJ$5:WJ23}),INDEX(ARRAYFORMULA({OccupancyAdd"&amp;"resses&amp;"" ""&amp; OccupancyUnits,'Tenant Occupancy'!WJ$5:WJ23}),0,2)&lt;&gt;""""),2,FALSE),IF(WI15=TODAY(),""Today"",)))))"),"")</f>
        <v/>
      </c>
      <c r="WJ18" s="3" t="str">
        <f>IFERROR(__xludf.DUMMYFUNCTION("IF(ISBLANK($A18),, IF((ARRAYFORMULA(SUM(COUNTIFS(OccupancyAddresses,$A18,OccupancyUnits, $B18, 'Tenant Occupancy'!WK$5:WK23,{""&gt;0"",""Occupied"",""Late""}))))&gt;1,""Multiple Bookings"", IF(SUMIFS( 'Tenant Occupancy'!WK$5:WK23,OccupancyUnits,$B18,OccupancyAd"&amp;"dresses,$A18)&gt;0,SUMIFS('Tenant Occupancy'!WK$5:WK23,OccupancyUnits,$B18,OccupancyAddresses,$A18),IFERROR(VLOOKUP($A18&amp;"" ""&amp;$B18, FILTER(ARRAYFORMULA({OccupancyAddresses&amp;"" ""&amp; OccupancyUnits,'Tenant Occupancy'!WK$5:WK23}),INDEX(ARRAYFORMULA({OccupancyAdd"&amp;"resses&amp;"" ""&amp; OccupancyUnits,'Tenant Occupancy'!WK$5:WK23}),0,2)&lt;&gt;""""),2,FALSE),IF(WJ15=TODAY(),""Today"",)))))"),"")</f>
        <v/>
      </c>
      <c r="WK18" s="3" t="str">
        <f>IFERROR(__xludf.DUMMYFUNCTION("IF(ISBLANK($A18),, IF((ARRAYFORMULA(SUM(COUNTIFS(OccupancyAddresses,$A18,OccupancyUnits, $B18, 'Tenant Occupancy'!WL$5:WL23,{""&gt;0"",""Occupied"",""Late""}))))&gt;1,""Multiple Bookings"", IF(SUMIFS( 'Tenant Occupancy'!WL$5:WL23,OccupancyUnits,$B18,OccupancyAd"&amp;"dresses,$A18)&gt;0,SUMIFS('Tenant Occupancy'!WL$5:WL23,OccupancyUnits,$B18,OccupancyAddresses,$A18),IFERROR(VLOOKUP($A18&amp;"" ""&amp;$B18, FILTER(ARRAYFORMULA({OccupancyAddresses&amp;"" ""&amp; OccupancyUnits,'Tenant Occupancy'!WL$5:WL23}),INDEX(ARRAYFORMULA({OccupancyAdd"&amp;"resses&amp;"" ""&amp; OccupancyUnits,'Tenant Occupancy'!WL$5:WL23}),0,2)&lt;&gt;""""),2,FALSE),IF(WK15=TODAY(),""Today"",)))))"),"")</f>
        <v/>
      </c>
      <c r="WL18" s="3" t="str">
        <f>IFERROR(__xludf.DUMMYFUNCTION("IF(ISBLANK($A18),, IF((ARRAYFORMULA(SUM(COUNTIFS(OccupancyAddresses,$A18,OccupancyUnits, $B18, 'Tenant Occupancy'!WM$5:WM23,{""&gt;0"",""Occupied"",""Late""}))))&gt;1,""Multiple Bookings"", IF(SUMIFS( 'Tenant Occupancy'!WM$5:WM23,OccupancyUnits,$B18,OccupancyAd"&amp;"dresses,$A18)&gt;0,SUMIFS('Tenant Occupancy'!WM$5:WM23,OccupancyUnits,$B18,OccupancyAddresses,$A18),IFERROR(VLOOKUP($A18&amp;"" ""&amp;$B18, FILTER(ARRAYFORMULA({OccupancyAddresses&amp;"" ""&amp; OccupancyUnits,'Tenant Occupancy'!WM$5:WM23}),INDEX(ARRAYFORMULA({OccupancyAdd"&amp;"resses&amp;"" ""&amp; OccupancyUnits,'Tenant Occupancy'!WM$5:WM23}),0,2)&lt;&gt;""""),2,FALSE),IF(WL15=TODAY(),""Today"",)))))"),"")</f>
        <v/>
      </c>
      <c r="WM18" s="3" t="str">
        <f>IFERROR(__xludf.DUMMYFUNCTION("IF(ISBLANK($A18),, IF((ARRAYFORMULA(SUM(COUNTIFS(OccupancyAddresses,$A18,OccupancyUnits, $B18, 'Tenant Occupancy'!WN$5:WN23,{""&gt;0"",""Occupied"",""Late""}))))&gt;1,""Multiple Bookings"", IF(SUMIFS( 'Tenant Occupancy'!WN$5:WN23,OccupancyUnits,$B18,OccupancyAd"&amp;"dresses,$A18)&gt;0,SUMIFS('Tenant Occupancy'!WN$5:WN23,OccupancyUnits,$B18,OccupancyAddresses,$A18),IFERROR(VLOOKUP($A18&amp;"" ""&amp;$B18, FILTER(ARRAYFORMULA({OccupancyAddresses&amp;"" ""&amp; OccupancyUnits,'Tenant Occupancy'!WN$5:WN23}),INDEX(ARRAYFORMULA({OccupancyAdd"&amp;"resses&amp;"" ""&amp; OccupancyUnits,'Tenant Occupancy'!WN$5:WN23}),0,2)&lt;&gt;""""),2,FALSE),IF(WM15=TODAY(),""Today"",)))))"),"")</f>
        <v/>
      </c>
      <c r="WN18" s="3" t="str">
        <f>IFERROR(__xludf.DUMMYFUNCTION("IF(ISBLANK($A18),, IF((ARRAYFORMULA(SUM(COUNTIFS(OccupancyAddresses,$A18,OccupancyUnits, $B18, 'Tenant Occupancy'!WO$5:WO23,{""&gt;0"",""Occupied"",""Late""}))))&gt;1,""Multiple Bookings"", IF(SUMIFS( 'Tenant Occupancy'!WO$5:WO23,OccupancyUnits,$B18,OccupancyAd"&amp;"dresses,$A18)&gt;0,SUMIFS('Tenant Occupancy'!WO$5:WO23,OccupancyUnits,$B18,OccupancyAddresses,$A18),IFERROR(VLOOKUP($A18&amp;"" ""&amp;$B18, FILTER(ARRAYFORMULA({OccupancyAddresses&amp;"" ""&amp; OccupancyUnits,'Tenant Occupancy'!WO$5:WO23}),INDEX(ARRAYFORMULA({OccupancyAdd"&amp;"resses&amp;"" ""&amp; OccupancyUnits,'Tenant Occupancy'!WO$5:WO23}),0,2)&lt;&gt;""""),2,FALSE),IF(WN15=TODAY(),""Today"",)))))"),"")</f>
        <v/>
      </c>
      <c r="WO18" s="3" t="str">
        <f>IFERROR(__xludf.DUMMYFUNCTION("IF(ISBLANK($A18),, IF((ARRAYFORMULA(SUM(COUNTIFS(OccupancyAddresses,$A18,OccupancyUnits, $B18, 'Tenant Occupancy'!WP$5:WP23,{""&gt;0"",""Occupied"",""Late""}))))&gt;1,""Multiple Bookings"", IF(SUMIFS( 'Tenant Occupancy'!WP$5:WP23,OccupancyUnits,$B18,OccupancyAd"&amp;"dresses,$A18)&gt;0,SUMIFS('Tenant Occupancy'!WP$5:WP23,OccupancyUnits,$B18,OccupancyAddresses,$A18),IFERROR(VLOOKUP($A18&amp;"" ""&amp;$B18, FILTER(ARRAYFORMULA({OccupancyAddresses&amp;"" ""&amp; OccupancyUnits,'Tenant Occupancy'!WP$5:WP23}),INDEX(ARRAYFORMULA({OccupancyAdd"&amp;"resses&amp;"" ""&amp; OccupancyUnits,'Tenant Occupancy'!WP$5:WP23}),0,2)&lt;&gt;""""),2,FALSE),IF(WO15=TODAY(),""Today"",)))))"),"")</f>
        <v/>
      </c>
      <c r="WP18" s="3" t="str">
        <f>IFERROR(__xludf.DUMMYFUNCTION("IF(ISBLANK($A18),, IF((ARRAYFORMULA(SUM(COUNTIFS(OccupancyAddresses,$A18,OccupancyUnits, $B18, 'Tenant Occupancy'!WQ$5:WQ23,{""&gt;0"",""Occupied"",""Late""}))))&gt;1,""Multiple Bookings"", IF(SUMIFS( 'Tenant Occupancy'!WQ$5:WQ23,OccupancyUnits,$B18,OccupancyAd"&amp;"dresses,$A18)&gt;0,SUMIFS('Tenant Occupancy'!WQ$5:WQ23,OccupancyUnits,$B18,OccupancyAddresses,$A18),IFERROR(VLOOKUP($A18&amp;"" ""&amp;$B18, FILTER(ARRAYFORMULA({OccupancyAddresses&amp;"" ""&amp; OccupancyUnits,'Tenant Occupancy'!WQ$5:WQ23}),INDEX(ARRAYFORMULA({OccupancyAdd"&amp;"resses&amp;"" ""&amp; OccupancyUnits,'Tenant Occupancy'!WQ$5:WQ23}),0,2)&lt;&gt;""""),2,FALSE),IF(WP15=TODAY(),""Today"",)))))"),"")</f>
        <v/>
      </c>
      <c r="WQ18" s="3" t="str">
        <f>IFERROR(__xludf.DUMMYFUNCTION("IF(ISBLANK($A18),, IF((ARRAYFORMULA(SUM(COUNTIFS(OccupancyAddresses,$A18,OccupancyUnits, $B18, 'Tenant Occupancy'!WR$5:WR23,{""&gt;0"",""Occupied"",""Late""}))))&gt;1,""Multiple Bookings"", IF(SUMIFS( 'Tenant Occupancy'!WR$5:WR23,OccupancyUnits,$B18,OccupancyAd"&amp;"dresses,$A18)&gt;0,SUMIFS('Tenant Occupancy'!WR$5:WR23,OccupancyUnits,$B18,OccupancyAddresses,$A18),IFERROR(VLOOKUP($A18&amp;"" ""&amp;$B18, FILTER(ARRAYFORMULA({OccupancyAddresses&amp;"" ""&amp; OccupancyUnits,'Tenant Occupancy'!WR$5:WR23}),INDEX(ARRAYFORMULA({OccupancyAdd"&amp;"resses&amp;"" ""&amp; OccupancyUnits,'Tenant Occupancy'!WR$5:WR23}),0,2)&lt;&gt;""""),2,FALSE),IF(WQ15=TODAY(),""Today"",)))))"),"")</f>
        <v/>
      </c>
      <c r="WR18" s="3" t="str">
        <f>IFERROR(__xludf.DUMMYFUNCTION("IF(ISBLANK($A18),, IF((ARRAYFORMULA(SUM(COUNTIFS(OccupancyAddresses,$A18,OccupancyUnits, $B18, 'Tenant Occupancy'!WS$5:WS23,{""&gt;0"",""Occupied"",""Late""}))))&gt;1,""Multiple Bookings"", IF(SUMIFS( 'Tenant Occupancy'!WS$5:WS23,OccupancyUnits,$B18,OccupancyAd"&amp;"dresses,$A18)&gt;0,SUMIFS('Tenant Occupancy'!WS$5:WS23,OccupancyUnits,$B18,OccupancyAddresses,$A18),IFERROR(VLOOKUP($A18&amp;"" ""&amp;$B18, FILTER(ARRAYFORMULA({OccupancyAddresses&amp;"" ""&amp; OccupancyUnits,'Tenant Occupancy'!WS$5:WS23}),INDEX(ARRAYFORMULA({OccupancyAdd"&amp;"resses&amp;"" ""&amp; OccupancyUnits,'Tenant Occupancy'!WS$5:WS23}),0,2)&lt;&gt;""""),2,FALSE),IF(WR15=TODAY(),""Today"",)))))"),"")</f>
        <v/>
      </c>
      <c r="WS18" s="3" t="str">
        <f>IFERROR(__xludf.DUMMYFUNCTION("IF(ISBLANK($A18),, IF((ARRAYFORMULA(SUM(COUNTIFS(OccupancyAddresses,$A18,OccupancyUnits, $B18, 'Tenant Occupancy'!WT$5:WT23,{""&gt;0"",""Occupied"",""Late""}))))&gt;1,""Multiple Bookings"", IF(SUMIFS( 'Tenant Occupancy'!WT$5:WT23,OccupancyUnits,$B18,OccupancyAd"&amp;"dresses,$A18)&gt;0,SUMIFS('Tenant Occupancy'!WT$5:WT23,OccupancyUnits,$B18,OccupancyAddresses,$A18),IFERROR(VLOOKUP($A18&amp;"" ""&amp;$B18, FILTER(ARRAYFORMULA({OccupancyAddresses&amp;"" ""&amp; OccupancyUnits,'Tenant Occupancy'!WT$5:WT23}),INDEX(ARRAYFORMULA({OccupancyAdd"&amp;"resses&amp;"" ""&amp; OccupancyUnits,'Tenant Occupancy'!WT$5:WT23}),0,2)&lt;&gt;""""),2,FALSE),IF(WS15=TODAY(),""Today"",)))))"),"")</f>
        <v/>
      </c>
      <c r="WT18" s="3" t="str">
        <f>IFERROR(__xludf.DUMMYFUNCTION("IF(ISBLANK($A18),, IF((ARRAYFORMULA(SUM(COUNTIFS(OccupancyAddresses,$A18,OccupancyUnits, $B18, 'Tenant Occupancy'!WU$5:WU23,{""&gt;0"",""Occupied"",""Late""}))))&gt;1,""Multiple Bookings"", IF(SUMIFS( 'Tenant Occupancy'!WU$5:WU23,OccupancyUnits,$B18,OccupancyAd"&amp;"dresses,$A18)&gt;0,SUMIFS('Tenant Occupancy'!WU$5:WU23,OccupancyUnits,$B18,OccupancyAddresses,$A18),IFERROR(VLOOKUP($A18&amp;"" ""&amp;$B18, FILTER(ARRAYFORMULA({OccupancyAddresses&amp;"" ""&amp; OccupancyUnits,'Tenant Occupancy'!WU$5:WU23}),INDEX(ARRAYFORMULA({OccupancyAdd"&amp;"resses&amp;"" ""&amp; OccupancyUnits,'Tenant Occupancy'!WU$5:WU23}),0,2)&lt;&gt;""""),2,FALSE),IF(WT15=TODAY(),""Today"",)))))"),"")</f>
        <v/>
      </c>
      <c r="WU18" s="3" t="str">
        <f>IFERROR(__xludf.DUMMYFUNCTION("IF(ISBLANK($A18),, IF((ARRAYFORMULA(SUM(COUNTIFS(OccupancyAddresses,$A18,OccupancyUnits, $B18, 'Tenant Occupancy'!WV$5:WV23,{""&gt;0"",""Occupied"",""Late""}))))&gt;1,""Multiple Bookings"", IF(SUMIFS( 'Tenant Occupancy'!WV$5:WV23,OccupancyUnits,$B18,OccupancyAd"&amp;"dresses,$A18)&gt;0,SUMIFS('Tenant Occupancy'!WV$5:WV23,OccupancyUnits,$B18,OccupancyAddresses,$A18),IFERROR(VLOOKUP($A18&amp;"" ""&amp;$B18, FILTER(ARRAYFORMULA({OccupancyAddresses&amp;"" ""&amp; OccupancyUnits,'Tenant Occupancy'!WV$5:WV23}),INDEX(ARRAYFORMULA({OccupancyAdd"&amp;"resses&amp;"" ""&amp; OccupancyUnits,'Tenant Occupancy'!WV$5:WV23}),0,2)&lt;&gt;""""),2,FALSE),IF(WU15=TODAY(),""Today"",)))))"),"")</f>
        <v/>
      </c>
      <c r="WV18" s="3" t="str">
        <f>IFERROR(__xludf.DUMMYFUNCTION("IF(ISBLANK($A18),, IF((ARRAYFORMULA(SUM(COUNTIFS(OccupancyAddresses,$A18,OccupancyUnits, $B18, 'Tenant Occupancy'!WW$5:WW23,{""&gt;0"",""Occupied"",""Late""}))))&gt;1,""Multiple Bookings"", IF(SUMIFS( 'Tenant Occupancy'!WW$5:WW23,OccupancyUnits,$B18,OccupancyAd"&amp;"dresses,$A18)&gt;0,SUMIFS('Tenant Occupancy'!WW$5:WW23,OccupancyUnits,$B18,OccupancyAddresses,$A18),IFERROR(VLOOKUP($A18&amp;"" ""&amp;$B18, FILTER(ARRAYFORMULA({OccupancyAddresses&amp;"" ""&amp; OccupancyUnits,'Tenant Occupancy'!WW$5:WW23}),INDEX(ARRAYFORMULA({OccupancyAdd"&amp;"resses&amp;"" ""&amp; OccupancyUnits,'Tenant Occupancy'!WW$5:WW23}),0,2)&lt;&gt;""""),2,FALSE),IF(WV15=TODAY(),""Today"",)))))"),"")</f>
        <v/>
      </c>
      <c r="WW18" s="3" t="str">
        <f>IFERROR(__xludf.DUMMYFUNCTION("IF(ISBLANK($A18),, IF((ARRAYFORMULA(SUM(COUNTIFS(OccupancyAddresses,$A18,OccupancyUnits, $B18, 'Tenant Occupancy'!WX$5:WX23,{""&gt;0"",""Occupied"",""Late""}))))&gt;1,""Multiple Bookings"", IF(SUMIFS( 'Tenant Occupancy'!WX$5:WX23,OccupancyUnits,$B18,OccupancyAd"&amp;"dresses,$A18)&gt;0,SUMIFS('Tenant Occupancy'!WX$5:WX23,OccupancyUnits,$B18,OccupancyAddresses,$A18),IFERROR(VLOOKUP($A18&amp;"" ""&amp;$B18, FILTER(ARRAYFORMULA({OccupancyAddresses&amp;"" ""&amp; OccupancyUnits,'Tenant Occupancy'!WX$5:WX23}),INDEX(ARRAYFORMULA({OccupancyAdd"&amp;"resses&amp;"" ""&amp; OccupancyUnits,'Tenant Occupancy'!WX$5:WX23}),0,2)&lt;&gt;""""),2,FALSE),IF(WW15=TODAY(),""Today"",)))))"),"")</f>
        <v/>
      </c>
      <c r="WX18" s="3" t="str">
        <f>IFERROR(__xludf.DUMMYFUNCTION("IF(ISBLANK($A18),, IF((ARRAYFORMULA(SUM(COUNTIFS(OccupancyAddresses,$A18,OccupancyUnits, $B18, 'Tenant Occupancy'!WY$5:WY23,{""&gt;0"",""Occupied"",""Late""}))))&gt;1,""Multiple Bookings"", IF(SUMIFS( 'Tenant Occupancy'!WY$5:WY23,OccupancyUnits,$B18,OccupancyAd"&amp;"dresses,$A18)&gt;0,SUMIFS('Tenant Occupancy'!WY$5:WY23,OccupancyUnits,$B18,OccupancyAddresses,$A18),IFERROR(VLOOKUP($A18&amp;"" ""&amp;$B18, FILTER(ARRAYFORMULA({OccupancyAddresses&amp;"" ""&amp; OccupancyUnits,'Tenant Occupancy'!WY$5:WY23}),INDEX(ARRAYFORMULA({OccupancyAdd"&amp;"resses&amp;"" ""&amp; OccupancyUnits,'Tenant Occupancy'!WY$5:WY23}),0,2)&lt;&gt;""""),2,FALSE),IF(WX15=TODAY(),""Today"",)))))"),"")</f>
        <v/>
      </c>
      <c r="WY18" s="3" t="str">
        <f>IFERROR(__xludf.DUMMYFUNCTION("IF(ISBLANK($A18),, IF((ARRAYFORMULA(SUM(COUNTIFS(OccupancyAddresses,$A18,OccupancyUnits, $B18, 'Tenant Occupancy'!WZ$5:WZ23,{""&gt;0"",""Occupied"",""Late""}))))&gt;1,""Multiple Bookings"", IF(SUMIFS( 'Tenant Occupancy'!WZ$5:WZ23,OccupancyUnits,$B18,OccupancyAd"&amp;"dresses,$A18)&gt;0,SUMIFS('Tenant Occupancy'!WZ$5:WZ23,OccupancyUnits,$B18,OccupancyAddresses,$A18),IFERROR(VLOOKUP($A18&amp;"" ""&amp;$B18, FILTER(ARRAYFORMULA({OccupancyAddresses&amp;"" ""&amp; OccupancyUnits,'Tenant Occupancy'!WZ$5:WZ23}),INDEX(ARRAYFORMULA({OccupancyAdd"&amp;"resses&amp;"" ""&amp; OccupancyUnits,'Tenant Occupancy'!WZ$5:WZ23}),0,2)&lt;&gt;""""),2,FALSE),IF(WY15=TODAY(),""Today"",)))))"),"")</f>
        <v/>
      </c>
      <c r="WZ18" s="3" t="str">
        <f>IFERROR(__xludf.DUMMYFUNCTION("IF(ISBLANK($A18),, IF((ARRAYFORMULA(SUM(COUNTIFS(OccupancyAddresses,$A18,OccupancyUnits, $B18, 'Tenant Occupancy'!XA$5:XA23,{""&gt;0"",""Occupied"",""Late""}))))&gt;1,""Multiple Bookings"", IF(SUMIFS( 'Tenant Occupancy'!XA$5:XA23,OccupancyUnits,$B18,OccupancyAd"&amp;"dresses,$A18)&gt;0,SUMIFS('Tenant Occupancy'!XA$5:XA23,OccupancyUnits,$B18,OccupancyAddresses,$A18),IFERROR(VLOOKUP($A18&amp;"" ""&amp;$B18, FILTER(ARRAYFORMULA({OccupancyAddresses&amp;"" ""&amp; OccupancyUnits,'Tenant Occupancy'!XA$5:XA23}),INDEX(ARRAYFORMULA({OccupancyAdd"&amp;"resses&amp;"" ""&amp; OccupancyUnits,'Tenant Occupancy'!XA$5:XA23}),0,2)&lt;&gt;""""),2,FALSE),IF(WZ15=TODAY(),""Today"",)))))"),"")</f>
        <v/>
      </c>
      <c r="XA18" s="3" t="str">
        <f>IFERROR(__xludf.DUMMYFUNCTION("IF(ISBLANK($A18),, IF((ARRAYFORMULA(SUM(COUNTIFS(OccupancyAddresses,$A18,OccupancyUnits, $B18, 'Tenant Occupancy'!XB$5:XB23,{""&gt;0"",""Occupied"",""Late""}))))&gt;1,""Multiple Bookings"", IF(SUMIFS( 'Tenant Occupancy'!XB$5:XB23,OccupancyUnits,$B18,OccupancyAd"&amp;"dresses,$A18)&gt;0,SUMIFS('Tenant Occupancy'!XB$5:XB23,OccupancyUnits,$B18,OccupancyAddresses,$A18),IFERROR(VLOOKUP($A18&amp;"" ""&amp;$B18, FILTER(ARRAYFORMULA({OccupancyAddresses&amp;"" ""&amp; OccupancyUnits,'Tenant Occupancy'!XB$5:XB23}),INDEX(ARRAYFORMULA({OccupancyAdd"&amp;"resses&amp;"" ""&amp; OccupancyUnits,'Tenant Occupancy'!XB$5:XB23}),0,2)&lt;&gt;""""),2,FALSE),IF(XA15=TODAY(),""Today"",)))))"),"")</f>
        <v/>
      </c>
      <c r="XB18" s="3" t="str">
        <f>IFERROR(__xludf.DUMMYFUNCTION("IF(ISBLANK($A18),, IF((ARRAYFORMULA(SUM(COUNTIFS(OccupancyAddresses,$A18,OccupancyUnits, $B18, 'Tenant Occupancy'!XC$5:XC23,{""&gt;0"",""Occupied"",""Late""}))))&gt;1,""Multiple Bookings"", IF(SUMIFS( 'Tenant Occupancy'!XC$5:XC23,OccupancyUnits,$B18,OccupancyAd"&amp;"dresses,$A18)&gt;0,SUMIFS('Tenant Occupancy'!XC$5:XC23,OccupancyUnits,$B18,OccupancyAddresses,$A18),IFERROR(VLOOKUP($A18&amp;"" ""&amp;$B18, FILTER(ARRAYFORMULA({OccupancyAddresses&amp;"" ""&amp; OccupancyUnits,'Tenant Occupancy'!XC$5:XC23}),INDEX(ARRAYFORMULA({OccupancyAdd"&amp;"resses&amp;"" ""&amp; OccupancyUnits,'Tenant Occupancy'!XC$5:XC23}),0,2)&lt;&gt;""""),2,FALSE),IF(XB15=TODAY(),""Today"",)))))"),"")</f>
        <v/>
      </c>
      <c r="XC18" s="3" t="str">
        <f>IFERROR(__xludf.DUMMYFUNCTION("IF(ISBLANK($A18),, IF((ARRAYFORMULA(SUM(COUNTIFS(OccupancyAddresses,$A18,OccupancyUnits, $B18, 'Tenant Occupancy'!XD$5:XD23,{""&gt;0"",""Occupied"",""Late""}))))&gt;1,""Multiple Bookings"", IF(SUMIFS( 'Tenant Occupancy'!XD$5:XD23,OccupancyUnits,$B18,OccupancyAd"&amp;"dresses,$A18)&gt;0,SUMIFS('Tenant Occupancy'!XD$5:XD23,OccupancyUnits,$B18,OccupancyAddresses,$A18),IFERROR(VLOOKUP($A18&amp;"" ""&amp;$B18, FILTER(ARRAYFORMULA({OccupancyAddresses&amp;"" ""&amp; OccupancyUnits,'Tenant Occupancy'!XD$5:XD23}),INDEX(ARRAYFORMULA({OccupancyAdd"&amp;"resses&amp;"" ""&amp; OccupancyUnits,'Tenant Occupancy'!XD$5:XD23}),0,2)&lt;&gt;""""),2,FALSE),IF(XC15=TODAY(),""Today"",)))))"),"")</f>
        <v/>
      </c>
      <c r="XD18" s="3" t="str">
        <f>IFERROR(__xludf.DUMMYFUNCTION("IF(ISBLANK($A18),, IF((ARRAYFORMULA(SUM(COUNTIFS(OccupancyAddresses,$A18,OccupancyUnits, $B18, 'Tenant Occupancy'!XE$5:XE23,{""&gt;0"",""Occupied"",""Late""}))))&gt;1,""Multiple Bookings"", IF(SUMIFS( 'Tenant Occupancy'!XE$5:XE23,OccupancyUnits,$B18,OccupancyAd"&amp;"dresses,$A18)&gt;0,SUMIFS('Tenant Occupancy'!XE$5:XE23,OccupancyUnits,$B18,OccupancyAddresses,$A18),IFERROR(VLOOKUP($A18&amp;"" ""&amp;$B18, FILTER(ARRAYFORMULA({OccupancyAddresses&amp;"" ""&amp; OccupancyUnits,'Tenant Occupancy'!XE$5:XE23}),INDEX(ARRAYFORMULA({OccupancyAdd"&amp;"resses&amp;"" ""&amp; OccupancyUnits,'Tenant Occupancy'!XE$5:XE23}),0,2)&lt;&gt;""""),2,FALSE),IF(XD15=TODAY(),""Today"",)))))"),"")</f>
        <v/>
      </c>
      <c r="XE18" s="3" t="str">
        <f>IFERROR(__xludf.DUMMYFUNCTION("IF(ISBLANK($A18),, IF((ARRAYFORMULA(SUM(COUNTIFS(OccupancyAddresses,$A18,OccupancyUnits, $B18, 'Tenant Occupancy'!XF$5:XF23,{""&gt;0"",""Occupied"",""Late""}))))&gt;1,""Multiple Bookings"", IF(SUMIFS( 'Tenant Occupancy'!XF$5:XF23,OccupancyUnits,$B18,OccupancyAd"&amp;"dresses,$A18)&gt;0,SUMIFS('Tenant Occupancy'!XF$5:XF23,OccupancyUnits,$B18,OccupancyAddresses,$A18),IFERROR(VLOOKUP($A18&amp;"" ""&amp;$B18, FILTER(ARRAYFORMULA({OccupancyAddresses&amp;"" ""&amp; OccupancyUnits,'Tenant Occupancy'!XF$5:XF23}),INDEX(ARRAYFORMULA({OccupancyAdd"&amp;"resses&amp;"" ""&amp; OccupancyUnits,'Tenant Occupancy'!XF$5:XF23}),0,2)&lt;&gt;""""),2,FALSE),IF(XE15=TODAY(),""Today"",)))))"),"")</f>
        <v/>
      </c>
      <c r="XF18" s="3" t="str">
        <f>IFERROR(__xludf.DUMMYFUNCTION("IF(ISBLANK($A18),, IF((ARRAYFORMULA(SUM(COUNTIFS(OccupancyAddresses,$A18,OccupancyUnits, $B18, 'Tenant Occupancy'!XG$5:XG23,{""&gt;0"",""Occupied"",""Late""}))))&gt;1,""Multiple Bookings"", IF(SUMIFS( 'Tenant Occupancy'!XG$5:XG23,OccupancyUnits,$B18,OccupancyAd"&amp;"dresses,$A18)&gt;0,SUMIFS('Tenant Occupancy'!XG$5:XG23,OccupancyUnits,$B18,OccupancyAddresses,$A18),IFERROR(VLOOKUP($A18&amp;"" ""&amp;$B18, FILTER(ARRAYFORMULA({OccupancyAddresses&amp;"" ""&amp; OccupancyUnits,'Tenant Occupancy'!XG$5:XG23}),INDEX(ARRAYFORMULA({OccupancyAdd"&amp;"resses&amp;"" ""&amp; OccupancyUnits,'Tenant Occupancy'!XG$5:XG23}),0,2)&lt;&gt;""""),2,FALSE),IF(XF15=TODAY(),""Today"",)))))"),"")</f>
        <v/>
      </c>
      <c r="XG18" s="3" t="str">
        <f>IFERROR(__xludf.DUMMYFUNCTION("IF(ISBLANK($A18),, IF((ARRAYFORMULA(SUM(COUNTIFS(OccupancyAddresses,$A18,OccupancyUnits, $B18, 'Tenant Occupancy'!XH$5:XH23,{""&gt;0"",""Occupied"",""Late""}))))&gt;1,""Multiple Bookings"", IF(SUMIFS( 'Tenant Occupancy'!XH$5:XH23,OccupancyUnits,$B18,OccupancyAd"&amp;"dresses,$A18)&gt;0,SUMIFS('Tenant Occupancy'!XH$5:XH23,OccupancyUnits,$B18,OccupancyAddresses,$A18),IFERROR(VLOOKUP($A18&amp;"" ""&amp;$B18, FILTER(ARRAYFORMULA({OccupancyAddresses&amp;"" ""&amp; OccupancyUnits,'Tenant Occupancy'!XH$5:XH23}),INDEX(ARRAYFORMULA({OccupancyAdd"&amp;"resses&amp;"" ""&amp; OccupancyUnits,'Tenant Occupancy'!XH$5:XH23}),0,2)&lt;&gt;""""),2,FALSE),IF(XG15=TODAY(),""Today"",)))))"),"")</f>
        <v/>
      </c>
      <c r="XH18" s="3" t="str">
        <f>IFERROR(__xludf.DUMMYFUNCTION("IF(ISBLANK($A18),, IF((ARRAYFORMULA(SUM(COUNTIFS(OccupancyAddresses,$A18,OccupancyUnits, $B18, 'Tenant Occupancy'!XI$5:XI23,{""&gt;0"",""Occupied"",""Late""}))))&gt;1,""Multiple Bookings"", IF(SUMIFS( 'Tenant Occupancy'!XI$5:XI23,OccupancyUnits,$B18,OccupancyAd"&amp;"dresses,$A18)&gt;0,SUMIFS('Tenant Occupancy'!XI$5:XI23,OccupancyUnits,$B18,OccupancyAddresses,$A18),IFERROR(VLOOKUP($A18&amp;"" ""&amp;$B18, FILTER(ARRAYFORMULA({OccupancyAddresses&amp;"" ""&amp; OccupancyUnits,'Tenant Occupancy'!XI$5:XI23}),INDEX(ARRAYFORMULA({OccupancyAdd"&amp;"resses&amp;"" ""&amp; OccupancyUnits,'Tenant Occupancy'!XI$5:XI23}),0,2)&lt;&gt;""""),2,FALSE),IF(XH15=TODAY(),""Today"",)))))"),"")</f>
        <v/>
      </c>
      <c r="XI18" s="3" t="str">
        <f>IFERROR(__xludf.DUMMYFUNCTION("IF(ISBLANK($A18),, IF((ARRAYFORMULA(SUM(COUNTIFS(OccupancyAddresses,$A18,OccupancyUnits, $B18, 'Tenant Occupancy'!XJ$5:XJ23,{""&gt;0"",""Occupied"",""Late""}))))&gt;1,""Multiple Bookings"", IF(SUMIFS( 'Tenant Occupancy'!XJ$5:XJ23,OccupancyUnits,$B18,OccupancyAd"&amp;"dresses,$A18)&gt;0,SUMIFS('Tenant Occupancy'!XJ$5:XJ23,OccupancyUnits,$B18,OccupancyAddresses,$A18),IFERROR(VLOOKUP($A18&amp;"" ""&amp;$B18, FILTER(ARRAYFORMULA({OccupancyAddresses&amp;"" ""&amp; OccupancyUnits,'Tenant Occupancy'!XJ$5:XJ23}),INDEX(ARRAYFORMULA({OccupancyAdd"&amp;"resses&amp;"" ""&amp; OccupancyUnits,'Tenant Occupancy'!XJ$5:XJ23}),0,2)&lt;&gt;""""),2,FALSE),IF(XI15=TODAY(),""Today"",)))))"),"")</f>
        <v/>
      </c>
      <c r="XJ18" s="3" t="str">
        <f>IFERROR(__xludf.DUMMYFUNCTION("IF(ISBLANK($A18),, IF((ARRAYFORMULA(SUM(COUNTIFS(OccupancyAddresses,$A18,OccupancyUnits, $B18, 'Tenant Occupancy'!XK$5:XK23,{""&gt;0"",""Occupied"",""Late""}))))&gt;1,""Multiple Bookings"", IF(SUMIFS( 'Tenant Occupancy'!XK$5:XK23,OccupancyUnits,$B18,OccupancyAd"&amp;"dresses,$A18)&gt;0,SUMIFS('Tenant Occupancy'!XK$5:XK23,OccupancyUnits,$B18,OccupancyAddresses,$A18),IFERROR(VLOOKUP($A18&amp;"" ""&amp;$B18, FILTER(ARRAYFORMULA({OccupancyAddresses&amp;"" ""&amp; OccupancyUnits,'Tenant Occupancy'!XK$5:XK23}),INDEX(ARRAYFORMULA({OccupancyAdd"&amp;"resses&amp;"" ""&amp; OccupancyUnits,'Tenant Occupancy'!XK$5:XK23}),0,2)&lt;&gt;""""),2,FALSE),IF(XJ15=TODAY(),""Today"",)))))"),"")</f>
        <v/>
      </c>
      <c r="XK18" s="3" t="str">
        <f>IFERROR(__xludf.DUMMYFUNCTION("IF(ISBLANK($A18),, IF((ARRAYFORMULA(SUM(COUNTIFS(OccupancyAddresses,$A18,OccupancyUnits, $B18, 'Tenant Occupancy'!XL$5:XL23,{""&gt;0"",""Occupied"",""Late""}))))&gt;1,""Multiple Bookings"", IF(SUMIFS( 'Tenant Occupancy'!XL$5:XL23,OccupancyUnits,$B18,OccupancyAd"&amp;"dresses,$A18)&gt;0,SUMIFS('Tenant Occupancy'!XL$5:XL23,OccupancyUnits,$B18,OccupancyAddresses,$A18),IFERROR(VLOOKUP($A18&amp;"" ""&amp;$B18, FILTER(ARRAYFORMULA({OccupancyAddresses&amp;"" ""&amp; OccupancyUnits,'Tenant Occupancy'!XL$5:XL23}),INDEX(ARRAYFORMULA({OccupancyAdd"&amp;"resses&amp;"" ""&amp; OccupancyUnits,'Tenant Occupancy'!XL$5:XL23}),0,2)&lt;&gt;""""),2,FALSE),IF(XK15=TODAY(),""Today"",)))))"),"")</f>
        <v/>
      </c>
      <c r="XL18" s="3" t="str">
        <f>IFERROR(__xludf.DUMMYFUNCTION("IF(ISBLANK($A18),, IF((ARRAYFORMULA(SUM(COUNTIFS(OccupancyAddresses,$A18,OccupancyUnits, $B18, 'Tenant Occupancy'!XM$5:XM23,{""&gt;0"",""Occupied"",""Late""}))))&gt;1,""Multiple Bookings"", IF(SUMIFS( 'Tenant Occupancy'!XM$5:XM23,OccupancyUnits,$B18,OccupancyAd"&amp;"dresses,$A18)&gt;0,SUMIFS('Tenant Occupancy'!XM$5:XM23,OccupancyUnits,$B18,OccupancyAddresses,$A18),IFERROR(VLOOKUP($A18&amp;"" ""&amp;$B18, FILTER(ARRAYFORMULA({OccupancyAddresses&amp;"" ""&amp; OccupancyUnits,'Tenant Occupancy'!XM$5:XM23}),INDEX(ARRAYFORMULA({OccupancyAdd"&amp;"resses&amp;"" ""&amp; OccupancyUnits,'Tenant Occupancy'!XM$5:XM23}),0,2)&lt;&gt;""""),2,FALSE),IF(XL15=TODAY(),""Today"",)))))"),"")</f>
        <v/>
      </c>
      <c r="XM18" s="3" t="str">
        <f>IFERROR(__xludf.DUMMYFUNCTION("IF(ISBLANK($A18),, IF((ARRAYFORMULA(SUM(COUNTIFS(OccupancyAddresses,$A18,OccupancyUnits, $B18, 'Tenant Occupancy'!XN$5:XN23,{""&gt;0"",""Occupied"",""Late""}))))&gt;1,""Multiple Bookings"", IF(SUMIFS( 'Tenant Occupancy'!XN$5:XN23,OccupancyUnits,$B18,OccupancyAd"&amp;"dresses,$A18)&gt;0,SUMIFS('Tenant Occupancy'!XN$5:XN23,OccupancyUnits,$B18,OccupancyAddresses,$A18),IFERROR(VLOOKUP($A18&amp;"" ""&amp;$B18, FILTER(ARRAYFORMULA({OccupancyAddresses&amp;"" ""&amp; OccupancyUnits,'Tenant Occupancy'!XN$5:XN23}),INDEX(ARRAYFORMULA({OccupancyAdd"&amp;"resses&amp;"" ""&amp; OccupancyUnits,'Tenant Occupancy'!XN$5:XN23}),0,2)&lt;&gt;""""),2,FALSE),IF(XM15=TODAY(),""Today"",)))))"),"")</f>
        <v/>
      </c>
      <c r="XN18" s="3" t="str">
        <f>IFERROR(__xludf.DUMMYFUNCTION("IF(ISBLANK($A18),, IF((ARRAYFORMULA(SUM(COUNTIFS(OccupancyAddresses,$A18,OccupancyUnits, $B18, 'Tenant Occupancy'!XO$5:XO23,{""&gt;0"",""Occupied"",""Late""}))))&gt;1,""Multiple Bookings"", IF(SUMIFS( 'Tenant Occupancy'!XO$5:XO23,OccupancyUnits,$B18,OccupancyAd"&amp;"dresses,$A18)&gt;0,SUMIFS('Tenant Occupancy'!XO$5:XO23,OccupancyUnits,$B18,OccupancyAddresses,$A18),IFERROR(VLOOKUP($A18&amp;"" ""&amp;$B18, FILTER(ARRAYFORMULA({OccupancyAddresses&amp;"" ""&amp; OccupancyUnits,'Tenant Occupancy'!XO$5:XO23}),INDEX(ARRAYFORMULA({OccupancyAdd"&amp;"resses&amp;"" ""&amp; OccupancyUnits,'Tenant Occupancy'!XO$5:XO23}),0,2)&lt;&gt;""""),2,FALSE),IF(XN15=TODAY(),""Today"",)))))"),"")</f>
        <v/>
      </c>
      <c r="XO18" s="3" t="str">
        <f>IFERROR(__xludf.DUMMYFUNCTION("IF(ISBLANK($A18),, IF((ARRAYFORMULA(SUM(COUNTIFS(OccupancyAddresses,$A18,OccupancyUnits, $B18, 'Tenant Occupancy'!XP$5:XP23,{""&gt;0"",""Occupied"",""Late""}))))&gt;1,""Multiple Bookings"", IF(SUMIFS( 'Tenant Occupancy'!XP$5:XP23,OccupancyUnits,$B18,OccupancyAd"&amp;"dresses,$A18)&gt;0,SUMIFS('Tenant Occupancy'!XP$5:XP23,OccupancyUnits,$B18,OccupancyAddresses,$A18),IFERROR(VLOOKUP($A18&amp;"" ""&amp;$B18, FILTER(ARRAYFORMULA({OccupancyAddresses&amp;"" ""&amp; OccupancyUnits,'Tenant Occupancy'!XP$5:XP23}),INDEX(ARRAYFORMULA({OccupancyAdd"&amp;"resses&amp;"" ""&amp; OccupancyUnits,'Tenant Occupancy'!XP$5:XP23}),0,2)&lt;&gt;""""),2,FALSE),IF(XO15=TODAY(),""Today"",)))))"),"")</f>
        <v/>
      </c>
      <c r="XP18" s="3" t="str">
        <f>IFERROR(__xludf.DUMMYFUNCTION("IF(ISBLANK($A18),, IF((ARRAYFORMULA(SUM(COUNTIFS(OccupancyAddresses,$A18,OccupancyUnits, $B18, 'Tenant Occupancy'!XQ$5:XQ23,{""&gt;0"",""Occupied"",""Late""}))))&gt;1,""Multiple Bookings"", IF(SUMIFS( 'Tenant Occupancy'!XQ$5:XQ23,OccupancyUnits,$B18,OccupancyAd"&amp;"dresses,$A18)&gt;0,SUMIFS('Tenant Occupancy'!XQ$5:XQ23,OccupancyUnits,$B18,OccupancyAddresses,$A18),IFERROR(VLOOKUP($A18&amp;"" ""&amp;$B18, FILTER(ARRAYFORMULA({OccupancyAddresses&amp;"" ""&amp; OccupancyUnits,'Tenant Occupancy'!XQ$5:XQ23}),INDEX(ARRAYFORMULA({OccupancyAdd"&amp;"resses&amp;"" ""&amp; OccupancyUnits,'Tenant Occupancy'!XQ$5:XQ23}),0,2)&lt;&gt;""""),2,FALSE),IF(XP15=TODAY(),""Today"",)))))"),"")</f>
        <v/>
      </c>
      <c r="XQ18" s="3" t="str">
        <f>IFERROR(__xludf.DUMMYFUNCTION("IF(ISBLANK($A18),, IF((ARRAYFORMULA(SUM(COUNTIFS(OccupancyAddresses,$A18,OccupancyUnits, $B18, 'Tenant Occupancy'!XR$5:XR23,{""&gt;0"",""Occupied"",""Late""}))))&gt;1,""Multiple Bookings"", IF(SUMIFS( 'Tenant Occupancy'!XR$5:XR23,OccupancyUnits,$B18,OccupancyAd"&amp;"dresses,$A18)&gt;0,SUMIFS('Tenant Occupancy'!XR$5:XR23,OccupancyUnits,$B18,OccupancyAddresses,$A18),IFERROR(VLOOKUP($A18&amp;"" ""&amp;$B18, FILTER(ARRAYFORMULA({OccupancyAddresses&amp;"" ""&amp; OccupancyUnits,'Tenant Occupancy'!XR$5:XR23}),INDEX(ARRAYFORMULA({OccupancyAdd"&amp;"resses&amp;"" ""&amp; OccupancyUnits,'Tenant Occupancy'!XR$5:XR23}),0,2)&lt;&gt;""""),2,FALSE),IF(XQ15=TODAY(),""Today"",)))))"),"")</f>
        <v/>
      </c>
      <c r="XR18" s="3" t="str">
        <f>IFERROR(__xludf.DUMMYFUNCTION("IF(ISBLANK($A18),, IF((ARRAYFORMULA(SUM(COUNTIFS(OccupancyAddresses,$A18,OccupancyUnits, $B18, 'Tenant Occupancy'!XS$5:XS23,{""&gt;0"",""Occupied"",""Late""}))))&gt;1,""Multiple Bookings"", IF(SUMIFS( 'Tenant Occupancy'!XS$5:XS23,OccupancyUnits,$B18,OccupancyAd"&amp;"dresses,$A18)&gt;0,SUMIFS('Tenant Occupancy'!XS$5:XS23,OccupancyUnits,$B18,OccupancyAddresses,$A18),IFERROR(VLOOKUP($A18&amp;"" ""&amp;$B18, FILTER(ARRAYFORMULA({OccupancyAddresses&amp;"" ""&amp; OccupancyUnits,'Tenant Occupancy'!XS$5:XS23}),INDEX(ARRAYFORMULA({OccupancyAdd"&amp;"resses&amp;"" ""&amp; OccupancyUnits,'Tenant Occupancy'!XS$5:XS23}),0,2)&lt;&gt;""""),2,FALSE),IF(XR15=TODAY(),""Today"",)))))"),"")</f>
        <v/>
      </c>
      <c r="XS18" s="3" t="str">
        <f>IFERROR(__xludf.DUMMYFUNCTION("IF(ISBLANK($A18),, IF((ARRAYFORMULA(SUM(COUNTIFS(OccupancyAddresses,$A18,OccupancyUnits, $B18, 'Tenant Occupancy'!XT$5:XT23,{""&gt;0"",""Occupied"",""Late""}))))&gt;1,""Multiple Bookings"", IF(SUMIFS( 'Tenant Occupancy'!XT$5:XT23,OccupancyUnits,$B18,OccupancyAd"&amp;"dresses,$A18)&gt;0,SUMIFS('Tenant Occupancy'!XT$5:XT23,OccupancyUnits,$B18,OccupancyAddresses,$A18),IFERROR(VLOOKUP($A18&amp;"" ""&amp;$B18, FILTER(ARRAYFORMULA({OccupancyAddresses&amp;"" ""&amp; OccupancyUnits,'Tenant Occupancy'!XT$5:XT23}),INDEX(ARRAYFORMULA({OccupancyAdd"&amp;"resses&amp;"" ""&amp; OccupancyUnits,'Tenant Occupancy'!XT$5:XT23}),0,2)&lt;&gt;""""),2,FALSE),IF(XS15=TODAY(),""Today"",)))))"),"")</f>
        <v/>
      </c>
      <c r="XT18" s="3" t="str">
        <f>IFERROR(__xludf.DUMMYFUNCTION("IF(ISBLANK($A18),, IF((ARRAYFORMULA(SUM(COUNTIFS(OccupancyAddresses,$A18,OccupancyUnits, $B18, 'Tenant Occupancy'!XU$5:XU23,{""&gt;0"",""Occupied"",""Late""}))))&gt;1,""Multiple Bookings"", IF(SUMIFS( 'Tenant Occupancy'!XU$5:XU23,OccupancyUnits,$B18,OccupancyAd"&amp;"dresses,$A18)&gt;0,SUMIFS('Tenant Occupancy'!XU$5:XU23,OccupancyUnits,$B18,OccupancyAddresses,$A18),IFERROR(VLOOKUP($A18&amp;"" ""&amp;$B18, FILTER(ARRAYFORMULA({OccupancyAddresses&amp;"" ""&amp; OccupancyUnits,'Tenant Occupancy'!XU$5:XU23}),INDEX(ARRAYFORMULA({OccupancyAdd"&amp;"resses&amp;"" ""&amp; OccupancyUnits,'Tenant Occupancy'!XU$5:XU23}),0,2)&lt;&gt;""""),2,FALSE),IF(XT15=TODAY(),""Today"",)))))"),"")</f>
        <v/>
      </c>
      <c r="XU18" s="3" t="str">
        <f>IFERROR(__xludf.DUMMYFUNCTION("IF(ISBLANK($A18),, IF((ARRAYFORMULA(SUM(COUNTIFS(OccupancyAddresses,$A18,OccupancyUnits, $B18, 'Tenant Occupancy'!XV$5:XV23,{""&gt;0"",""Occupied"",""Late""}))))&gt;1,""Multiple Bookings"", IF(SUMIFS( 'Tenant Occupancy'!XV$5:XV23,OccupancyUnits,$B18,OccupancyAd"&amp;"dresses,$A18)&gt;0,SUMIFS('Tenant Occupancy'!XV$5:XV23,OccupancyUnits,$B18,OccupancyAddresses,$A18),IFERROR(VLOOKUP($A18&amp;"" ""&amp;$B18, FILTER(ARRAYFORMULA({OccupancyAddresses&amp;"" ""&amp; OccupancyUnits,'Tenant Occupancy'!XV$5:XV23}),INDEX(ARRAYFORMULA({OccupancyAdd"&amp;"resses&amp;"" ""&amp; OccupancyUnits,'Tenant Occupancy'!XV$5:XV23}),0,2)&lt;&gt;""""),2,FALSE),IF(XU15=TODAY(),""Today"",)))))"),"")</f>
        <v/>
      </c>
      <c r="XV18" s="3" t="str">
        <f>IFERROR(__xludf.DUMMYFUNCTION("IF(ISBLANK($A18),, IF((ARRAYFORMULA(SUM(COUNTIFS(OccupancyAddresses,$A18,OccupancyUnits, $B18, 'Tenant Occupancy'!XW$5:XW23,{""&gt;0"",""Occupied"",""Late""}))))&gt;1,""Multiple Bookings"", IF(SUMIFS( 'Tenant Occupancy'!XW$5:XW23,OccupancyUnits,$B18,OccupancyAd"&amp;"dresses,$A18)&gt;0,SUMIFS('Tenant Occupancy'!XW$5:XW23,OccupancyUnits,$B18,OccupancyAddresses,$A18),IFERROR(VLOOKUP($A18&amp;"" ""&amp;$B18, FILTER(ARRAYFORMULA({OccupancyAddresses&amp;"" ""&amp; OccupancyUnits,'Tenant Occupancy'!XW$5:XW23}),INDEX(ARRAYFORMULA({OccupancyAdd"&amp;"resses&amp;"" ""&amp; OccupancyUnits,'Tenant Occupancy'!XW$5:XW23}),0,2)&lt;&gt;""""),2,FALSE),IF(XV15=TODAY(),""Today"",)))))"),"")</f>
        <v/>
      </c>
      <c r="XW18" s="3" t="str">
        <f>IFERROR(__xludf.DUMMYFUNCTION("IF(ISBLANK($A18),, IF((ARRAYFORMULA(SUM(COUNTIFS(OccupancyAddresses,$A18,OccupancyUnits, $B18, 'Tenant Occupancy'!XX$5:XX23,{""&gt;0"",""Occupied"",""Late""}))))&gt;1,""Multiple Bookings"", IF(SUMIFS( 'Tenant Occupancy'!XX$5:XX23,OccupancyUnits,$B18,OccupancyAd"&amp;"dresses,$A18)&gt;0,SUMIFS('Tenant Occupancy'!XX$5:XX23,OccupancyUnits,$B18,OccupancyAddresses,$A18),IFERROR(VLOOKUP($A18&amp;"" ""&amp;$B18, FILTER(ARRAYFORMULA({OccupancyAddresses&amp;"" ""&amp; OccupancyUnits,'Tenant Occupancy'!XX$5:XX23}),INDEX(ARRAYFORMULA({OccupancyAdd"&amp;"resses&amp;"" ""&amp; OccupancyUnits,'Tenant Occupancy'!XX$5:XX23}),0,2)&lt;&gt;""""),2,FALSE),IF(XW15=TODAY(),""Today"",)))))"),"")</f>
        <v/>
      </c>
      <c r="XX18" s="3" t="str">
        <f>IFERROR(__xludf.DUMMYFUNCTION("IF(ISBLANK($A18),, IF((ARRAYFORMULA(SUM(COUNTIFS(OccupancyAddresses,$A18,OccupancyUnits, $B18, 'Tenant Occupancy'!XY$5:XY23,{""&gt;0"",""Occupied"",""Late""}))))&gt;1,""Multiple Bookings"", IF(SUMIFS( 'Tenant Occupancy'!XY$5:XY23,OccupancyUnits,$B18,OccupancyAd"&amp;"dresses,$A18)&gt;0,SUMIFS('Tenant Occupancy'!XY$5:XY23,OccupancyUnits,$B18,OccupancyAddresses,$A18),IFERROR(VLOOKUP($A18&amp;"" ""&amp;$B18, FILTER(ARRAYFORMULA({OccupancyAddresses&amp;"" ""&amp; OccupancyUnits,'Tenant Occupancy'!XY$5:XY23}),INDEX(ARRAYFORMULA({OccupancyAdd"&amp;"resses&amp;"" ""&amp; OccupancyUnits,'Tenant Occupancy'!XY$5:XY23}),0,2)&lt;&gt;""""),2,FALSE),IF(XX15=TODAY(),""Today"",)))))"),"")</f>
        <v/>
      </c>
      <c r="XY18" s="3" t="str">
        <f>IFERROR(__xludf.DUMMYFUNCTION("IF(ISBLANK($A18),, IF((ARRAYFORMULA(SUM(COUNTIFS(OccupancyAddresses,$A18,OccupancyUnits, $B18, 'Tenant Occupancy'!XZ$5:XZ23,{""&gt;0"",""Occupied"",""Late""}))))&gt;1,""Multiple Bookings"", IF(SUMIFS( 'Tenant Occupancy'!XZ$5:XZ23,OccupancyUnits,$B18,OccupancyAd"&amp;"dresses,$A18)&gt;0,SUMIFS('Tenant Occupancy'!XZ$5:XZ23,OccupancyUnits,$B18,OccupancyAddresses,$A18),IFERROR(VLOOKUP($A18&amp;"" ""&amp;$B18, FILTER(ARRAYFORMULA({OccupancyAddresses&amp;"" ""&amp; OccupancyUnits,'Tenant Occupancy'!XZ$5:XZ23}),INDEX(ARRAYFORMULA({OccupancyAdd"&amp;"resses&amp;"" ""&amp; OccupancyUnits,'Tenant Occupancy'!XZ$5:XZ23}),0,2)&lt;&gt;""""),2,FALSE),IF(XY15=TODAY(),""Today"",)))))"),"")</f>
        <v/>
      </c>
      <c r="XZ18" s="3" t="str">
        <f>IFERROR(__xludf.DUMMYFUNCTION("IF(ISBLANK($A18),, IF((ARRAYFORMULA(SUM(COUNTIFS(OccupancyAddresses,$A18,OccupancyUnits, $B18, 'Tenant Occupancy'!YA$5:YA23,{""&gt;0"",""Occupied"",""Late""}))))&gt;1,""Multiple Bookings"", IF(SUMIFS( 'Tenant Occupancy'!YA$5:YA23,OccupancyUnits,$B18,OccupancyAd"&amp;"dresses,$A18)&gt;0,SUMIFS('Tenant Occupancy'!YA$5:YA23,OccupancyUnits,$B18,OccupancyAddresses,$A18),IFERROR(VLOOKUP($A18&amp;"" ""&amp;$B18, FILTER(ARRAYFORMULA({OccupancyAddresses&amp;"" ""&amp; OccupancyUnits,'Tenant Occupancy'!YA$5:YA23}),INDEX(ARRAYFORMULA({OccupancyAdd"&amp;"resses&amp;"" ""&amp; OccupancyUnits,'Tenant Occupancy'!YA$5:YA23}),0,2)&lt;&gt;""""),2,FALSE),IF(XZ15=TODAY(),""Today"",)))))"),"")</f>
        <v/>
      </c>
      <c r="YA18" s="3" t="str">
        <f>IFERROR(__xludf.DUMMYFUNCTION("IF(ISBLANK($A18),, IF((ARRAYFORMULA(SUM(COUNTIFS(OccupancyAddresses,$A18,OccupancyUnits, $B18, 'Tenant Occupancy'!YB$5:YB23,{""&gt;0"",""Occupied"",""Late""}))))&gt;1,""Multiple Bookings"", IF(SUMIFS( 'Tenant Occupancy'!YB$5:YB23,OccupancyUnits,$B18,OccupancyAd"&amp;"dresses,$A18)&gt;0,SUMIFS('Tenant Occupancy'!YB$5:YB23,OccupancyUnits,$B18,OccupancyAddresses,$A18),IFERROR(VLOOKUP($A18&amp;"" ""&amp;$B18, FILTER(ARRAYFORMULA({OccupancyAddresses&amp;"" ""&amp; OccupancyUnits,'Tenant Occupancy'!YB$5:YB23}),INDEX(ARRAYFORMULA({OccupancyAdd"&amp;"resses&amp;"" ""&amp; OccupancyUnits,'Tenant Occupancy'!YB$5:YB23}),0,2)&lt;&gt;""""),2,FALSE),IF(YA15=TODAY(),""Today"",)))))"),"")</f>
        <v/>
      </c>
      <c r="YB18" s="3" t="str">
        <f>IFERROR(__xludf.DUMMYFUNCTION("IF(ISBLANK($A18),, IF((ARRAYFORMULA(SUM(COUNTIFS(OccupancyAddresses,$A18,OccupancyUnits, $B18, 'Tenant Occupancy'!YC$5:YC23,{""&gt;0"",""Occupied"",""Late""}))))&gt;1,""Multiple Bookings"", IF(SUMIFS( 'Tenant Occupancy'!YC$5:YC23,OccupancyUnits,$B18,OccupancyAd"&amp;"dresses,$A18)&gt;0,SUMIFS('Tenant Occupancy'!YC$5:YC23,OccupancyUnits,$B18,OccupancyAddresses,$A18),IFERROR(VLOOKUP($A18&amp;"" ""&amp;$B18, FILTER(ARRAYFORMULA({OccupancyAddresses&amp;"" ""&amp; OccupancyUnits,'Tenant Occupancy'!YC$5:YC23}),INDEX(ARRAYFORMULA({OccupancyAdd"&amp;"resses&amp;"" ""&amp; OccupancyUnits,'Tenant Occupancy'!YC$5:YC23}),0,2)&lt;&gt;""""),2,FALSE),IF(YB15=TODAY(),""Today"",)))))"),"")</f>
        <v/>
      </c>
      <c r="YC18" s="3" t="str">
        <f>IFERROR(__xludf.DUMMYFUNCTION("IF(ISBLANK($A18),, IF((ARRAYFORMULA(SUM(COUNTIFS(OccupancyAddresses,$A18,OccupancyUnits, $B18, 'Tenant Occupancy'!YD$5:YD23,{""&gt;0"",""Occupied"",""Late""}))))&gt;1,""Multiple Bookings"", IF(SUMIFS( 'Tenant Occupancy'!YD$5:YD23,OccupancyUnits,$B18,OccupancyAd"&amp;"dresses,$A18)&gt;0,SUMIFS('Tenant Occupancy'!YD$5:YD23,OccupancyUnits,$B18,OccupancyAddresses,$A18),IFERROR(VLOOKUP($A18&amp;"" ""&amp;$B18, FILTER(ARRAYFORMULA({OccupancyAddresses&amp;"" ""&amp; OccupancyUnits,'Tenant Occupancy'!YD$5:YD23}),INDEX(ARRAYFORMULA({OccupancyAdd"&amp;"resses&amp;"" ""&amp; OccupancyUnits,'Tenant Occupancy'!YD$5:YD23}),0,2)&lt;&gt;""""),2,FALSE),IF(YC15=TODAY(),""Today"",)))))"),"")</f>
        <v/>
      </c>
      <c r="YD18" s="3" t="str">
        <f>IFERROR(__xludf.DUMMYFUNCTION("IF(ISBLANK($A18),, IF((ARRAYFORMULA(SUM(COUNTIFS(OccupancyAddresses,$A18,OccupancyUnits, $B18, 'Tenant Occupancy'!YE$5:YE23,{""&gt;0"",""Occupied"",""Late""}))))&gt;1,""Multiple Bookings"", IF(SUMIFS( 'Tenant Occupancy'!YE$5:YE23,OccupancyUnits,$B18,OccupancyAd"&amp;"dresses,$A18)&gt;0,SUMIFS('Tenant Occupancy'!YE$5:YE23,OccupancyUnits,$B18,OccupancyAddresses,$A18),IFERROR(VLOOKUP($A18&amp;"" ""&amp;$B18, FILTER(ARRAYFORMULA({OccupancyAddresses&amp;"" ""&amp; OccupancyUnits,'Tenant Occupancy'!YE$5:YE23}),INDEX(ARRAYFORMULA({OccupancyAdd"&amp;"resses&amp;"" ""&amp; OccupancyUnits,'Tenant Occupancy'!YE$5:YE23}),0,2)&lt;&gt;""""),2,FALSE),IF(YD15=TODAY(),""Today"",)))))"),"")</f>
        <v/>
      </c>
      <c r="YE18" s="3" t="str">
        <f>IFERROR(__xludf.DUMMYFUNCTION("IF(ISBLANK($A18),, IF((ARRAYFORMULA(SUM(COUNTIFS(OccupancyAddresses,$A18,OccupancyUnits, $B18, 'Tenant Occupancy'!YF$5:YF23,{""&gt;0"",""Occupied"",""Late""}))))&gt;1,""Multiple Bookings"", IF(SUMIFS( 'Tenant Occupancy'!YF$5:YF23,OccupancyUnits,$B18,OccupancyAd"&amp;"dresses,$A18)&gt;0,SUMIFS('Tenant Occupancy'!YF$5:YF23,OccupancyUnits,$B18,OccupancyAddresses,$A18),IFERROR(VLOOKUP($A18&amp;"" ""&amp;$B18, FILTER(ARRAYFORMULA({OccupancyAddresses&amp;"" ""&amp; OccupancyUnits,'Tenant Occupancy'!YF$5:YF23}),INDEX(ARRAYFORMULA({OccupancyAdd"&amp;"resses&amp;"" ""&amp; OccupancyUnits,'Tenant Occupancy'!YF$5:YF23}),0,2)&lt;&gt;""""),2,FALSE),IF(YE15=TODAY(),""Today"",)))))"),"")</f>
        <v/>
      </c>
      <c r="YF18" s="3" t="str">
        <f>IFERROR(__xludf.DUMMYFUNCTION("IF(ISBLANK($A18),, IF((ARRAYFORMULA(SUM(COUNTIFS(OccupancyAddresses,$A18,OccupancyUnits, $B18, 'Tenant Occupancy'!YG$5:YG23,{""&gt;0"",""Occupied"",""Late""}))))&gt;1,""Multiple Bookings"", IF(SUMIFS( 'Tenant Occupancy'!YG$5:YG23,OccupancyUnits,$B18,OccupancyAd"&amp;"dresses,$A18)&gt;0,SUMIFS('Tenant Occupancy'!YG$5:YG23,OccupancyUnits,$B18,OccupancyAddresses,$A18),IFERROR(VLOOKUP($A18&amp;"" ""&amp;$B18, FILTER(ARRAYFORMULA({OccupancyAddresses&amp;"" ""&amp; OccupancyUnits,'Tenant Occupancy'!YG$5:YG23}),INDEX(ARRAYFORMULA({OccupancyAdd"&amp;"resses&amp;"" ""&amp; OccupancyUnits,'Tenant Occupancy'!YG$5:YG23}),0,2)&lt;&gt;""""),2,FALSE),IF(YF15=TODAY(),""Today"",)))))"),"")</f>
        <v/>
      </c>
      <c r="YG18" s="3" t="str">
        <f>IFERROR(__xludf.DUMMYFUNCTION("IF(ISBLANK($A18),, IF((ARRAYFORMULA(SUM(COUNTIFS(OccupancyAddresses,$A18,OccupancyUnits, $B18, 'Tenant Occupancy'!YH$5:YH23,{""&gt;0"",""Occupied"",""Late""}))))&gt;1,""Multiple Bookings"", IF(SUMIFS( 'Tenant Occupancy'!YH$5:YH23,OccupancyUnits,$B18,OccupancyAd"&amp;"dresses,$A18)&gt;0,SUMIFS('Tenant Occupancy'!YH$5:YH23,OccupancyUnits,$B18,OccupancyAddresses,$A18),IFERROR(VLOOKUP($A18&amp;"" ""&amp;$B18, FILTER(ARRAYFORMULA({OccupancyAddresses&amp;"" ""&amp; OccupancyUnits,'Tenant Occupancy'!YH$5:YH23}),INDEX(ARRAYFORMULA({OccupancyAdd"&amp;"resses&amp;"" ""&amp; OccupancyUnits,'Tenant Occupancy'!YH$5:YH23}),0,2)&lt;&gt;""""),2,FALSE),IF(YG15=TODAY(),""Today"",)))))"),"")</f>
        <v/>
      </c>
      <c r="YH18" s="3" t="str">
        <f>IFERROR(__xludf.DUMMYFUNCTION("IF(ISBLANK($A18),, IF((ARRAYFORMULA(SUM(COUNTIFS(OccupancyAddresses,$A18,OccupancyUnits, $B18, 'Tenant Occupancy'!YI$5:YI23,{""&gt;0"",""Occupied"",""Late""}))))&gt;1,""Multiple Bookings"", IF(SUMIFS( 'Tenant Occupancy'!YI$5:YI23,OccupancyUnits,$B18,OccupancyAd"&amp;"dresses,$A18)&gt;0,SUMIFS('Tenant Occupancy'!YI$5:YI23,OccupancyUnits,$B18,OccupancyAddresses,$A18),IFERROR(VLOOKUP($A18&amp;"" ""&amp;$B18, FILTER(ARRAYFORMULA({OccupancyAddresses&amp;"" ""&amp; OccupancyUnits,'Tenant Occupancy'!YI$5:YI23}),INDEX(ARRAYFORMULA({OccupancyAdd"&amp;"resses&amp;"" ""&amp; OccupancyUnits,'Tenant Occupancy'!YI$5:YI23}),0,2)&lt;&gt;""""),2,FALSE),IF(YH15=TODAY(),""Today"",)))))"),"")</f>
        <v/>
      </c>
      <c r="YI18" s="3" t="str">
        <f>IFERROR(__xludf.DUMMYFUNCTION("IF(ISBLANK($A18),, IF((ARRAYFORMULA(SUM(COUNTIFS(OccupancyAddresses,$A18,OccupancyUnits, $B18, 'Tenant Occupancy'!YJ$5:YJ23,{""&gt;0"",""Occupied"",""Late""}))))&gt;1,""Multiple Bookings"", IF(SUMIFS( 'Tenant Occupancy'!YJ$5:YJ23,OccupancyUnits,$B18,OccupancyAd"&amp;"dresses,$A18)&gt;0,SUMIFS('Tenant Occupancy'!YJ$5:YJ23,OccupancyUnits,$B18,OccupancyAddresses,$A18),IFERROR(VLOOKUP($A18&amp;"" ""&amp;$B18, FILTER(ARRAYFORMULA({OccupancyAddresses&amp;"" ""&amp; OccupancyUnits,'Tenant Occupancy'!YJ$5:YJ23}),INDEX(ARRAYFORMULA({OccupancyAdd"&amp;"resses&amp;"" ""&amp; OccupancyUnits,'Tenant Occupancy'!YJ$5:YJ23}),0,2)&lt;&gt;""""),2,FALSE),IF(YI15=TODAY(),""Today"",)))))"),"")</f>
        <v/>
      </c>
      <c r="YJ18" s="3" t="str">
        <f>IFERROR(__xludf.DUMMYFUNCTION("IF(ISBLANK($A18),, IF((ARRAYFORMULA(SUM(COUNTIFS(OccupancyAddresses,$A18,OccupancyUnits, $B18, 'Tenant Occupancy'!YK$5:YK23,{""&gt;0"",""Occupied"",""Late""}))))&gt;1,""Multiple Bookings"", IF(SUMIFS( 'Tenant Occupancy'!YK$5:YK23,OccupancyUnits,$B18,OccupancyAd"&amp;"dresses,$A18)&gt;0,SUMIFS('Tenant Occupancy'!YK$5:YK23,OccupancyUnits,$B18,OccupancyAddresses,$A18),IFERROR(VLOOKUP($A18&amp;"" ""&amp;$B18, FILTER(ARRAYFORMULA({OccupancyAddresses&amp;"" ""&amp; OccupancyUnits,'Tenant Occupancy'!YK$5:YK23}),INDEX(ARRAYFORMULA({OccupancyAdd"&amp;"resses&amp;"" ""&amp; OccupancyUnits,'Tenant Occupancy'!YK$5:YK23}),0,2)&lt;&gt;""""),2,FALSE),IF(YJ15=TODAY(),""Today"",)))))"),"")</f>
        <v/>
      </c>
      <c r="YK18" s="3" t="str">
        <f>IFERROR(__xludf.DUMMYFUNCTION("IF(ISBLANK($A18),, IF((ARRAYFORMULA(SUM(COUNTIFS(OccupancyAddresses,$A18,OccupancyUnits, $B18, 'Tenant Occupancy'!YL$5:YL23,{""&gt;0"",""Occupied"",""Late""}))))&gt;1,""Multiple Bookings"", IF(SUMIFS( 'Tenant Occupancy'!YL$5:YL23,OccupancyUnits,$B18,OccupancyAd"&amp;"dresses,$A18)&gt;0,SUMIFS('Tenant Occupancy'!YL$5:YL23,OccupancyUnits,$B18,OccupancyAddresses,$A18),IFERROR(VLOOKUP($A18&amp;"" ""&amp;$B18, FILTER(ARRAYFORMULA({OccupancyAddresses&amp;"" ""&amp; OccupancyUnits,'Tenant Occupancy'!YL$5:YL23}),INDEX(ARRAYFORMULA({OccupancyAdd"&amp;"resses&amp;"" ""&amp; OccupancyUnits,'Tenant Occupancy'!YL$5:YL23}),0,2)&lt;&gt;""""),2,FALSE),IF(YK15=TODAY(),""Today"",)))))"),"")</f>
        <v/>
      </c>
      <c r="YL18" s="3" t="str">
        <f>IFERROR(__xludf.DUMMYFUNCTION("IF(ISBLANK($A18),, IF((ARRAYFORMULA(SUM(COUNTIFS(OccupancyAddresses,$A18,OccupancyUnits, $B18, 'Tenant Occupancy'!YM$5:YM23,{""&gt;0"",""Occupied"",""Late""}))))&gt;1,""Multiple Bookings"", IF(SUMIFS( 'Tenant Occupancy'!YM$5:YM23,OccupancyUnits,$B18,OccupancyAd"&amp;"dresses,$A18)&gt;0,SUMIFS('Tenant Occupancy'!YM$5:YM23,OccupancyUnits,$B18,OccupancyAddresses,$A18),IFERROR(VLOOKUP($A18&amp;"" ""&amp;$B18, FILTER(ARRAYFORMULA({OccupancyAddresses&amp;"" ""&amp; OccupancyUnits,'Tenant Occupancy'!YM$5:YM23}),INDEX(ARRAYFORMULA({OccupancyAdd"&amp;"resses&amp;"" ""&amp; OccupancyUnits,'Tenant Occupancy'!YM$5:YM23}),0,2)&lt;&gt;""""),2,FALSE),IF(YL15=TODAY(),""Today"",)))))"),"")</f>
        <v/>
      </c>
      <c r="YM18" s="3" t="str">
        <f>IFERROR(__xludf.DUMMYFUNCTION("IF(ISBLANK($A18),, IF((ARRAYFORMULA(SUM(COUNTIFS(OccupancyAddresses,$A18,OccupancyUnits, $B18, 'Tenant Occupancy'!YN$5:YN23,{""&gt;0"",""Occupied"",""Late""}))))&gt;1,""Multiple Bookings"", IF(SUMIFS( 'Tenant Occupancy'!YN$5:YN23,OccupancyUnits,$B18,OccupancyAd"&amp;"dresses,$A18)&gt;0,SUMIFS('Tenant Occupancy'!YN$5:YN23,OccupancyUnits,$B18,OccupancyAddresses,$A18),IFERROR(VLOOKUP($A18&amp;"" ""&amp;$B18, FILTER(ARRAYFORMULA({OccupancyAddresses&amp;"" ""&amp; OccupancyUnits,'Tenant Occupancy'!YN$5:YN23}),INDEX(ARRAYFORMULA({OccupancyAdd"&amp;"resses&amp;"" ""&amp; OccupancyUnits,'Tenant Occupancy'!YN$5:YN23}),0,2)&lt;&gt;""""),2,FALSE),IF(YM15=TODAY(),""Today"",)))))"),"")</f>
        <v/>
      </c>
      <c r="YN18" s="3" t="str">
        <f>IFERROR(__xludf.DUMMYFUNCTION("IF(ISBLANK($A18),, IF((ARRAYFORMULA(SUM(COUNTIFS(OccupancyAddresses,$A18,OccupancyUnits, $B18, 'Tenant Occupancy'!YO$5:YO23,{""&gt;0"",""Occupied"",""Late""}))))&gt;1,""Multiple Bookings"", IF(SUMIFS( 'Tenant Occupancy'!YO$5:YO23,OccupancyUnits,$B18,OccupancyAd"&amp;"dresses,$A18)&gt;0,SUMIFS('Tenant Occupancy'!YO$5:YO23,OccupancyUnits,$B18,OccupancyAddresses,$A18),IFERROR(VLOOKUP($A18&amp;"" ""&amp;$B18, FILTER(ARRAYFORMULA({OccupancyAddresses&amp;"" ""&amp; OccupancyUnits,'Tenant Occupancy'!YO$5:YO23}),INDEX(ARRAYFORMULA({OccupancyAdd"&amp;"resses&amp;"" ""&amp; OccupancyUnits,'Tenant Occupancy'!YO$5:YO23}),0,2)&lt;&gt;""""),2,FALSE),IF(YN15=TODAY(),""Today"",)))))"),"")</f>
        <v/>
      </c>
      <c r="YO18" s="3" t="str">
        <f>IFERROR(__xludf.DUMMYFUNCTION("IF(ISBLANK($A18),, IF((ARRAYFORMULA(SUM(COUNTIFS(OccupancyAddresses,$A18,OccupancyUnits, $B18, 'Tenant Occupancy'!YP$5:YP23,{""&gt;0"",""Occupied"",""Late""}))))&gt;1,""Multiple Bookings"", IF(SUMIFS( 'Tenant Occupancy'!YP$5:YP23,OccupancyUnits,$B18,OccupancyAd"&amp;"dresses,$A18)&gt;0,SUMIFS('Tenant Occupancy'!YP$5:YP23,OccupancyUnits,$B18,OccupancyAddresses,$A18),IFERROR(VLOOKUP($A18&amp;"" ""&amp;$B18, FILTER(ARRAYFORMULA({OccupancyAddresses&amp;"" ""&amp; OccupancyUnits,'Tenant Occupancy'!YP$5:YP23}),INDEX(ARRAYFORMULA({OccupancyAdd"&amp;"resses&amp;"" ""&amp; OccupancyUnits,'Tenant Occupancy'!YP$5:YP23}),0,2)&lt;&gt;""""),2,FALSE),IF(YO15=TODAY(),""Today"",)))))"),"")</f>
        <v/>
      </c>
      <c r="YP18" s="3" t="str">
        <f>IFERROR(__xludf.DUMMYFUNCTION("IF(ISBLANK($A18),, IF((ARRAYFORMULA(SUM(COUNTIFS(OccupancyAddresses,$A18,OccupancyUnits, $B18, 'Tenant Occupancy'!YQ$5:YQ23,{""&gt;0"",""Occupied"",""Late""}))))&gt;1,""Multiple Bookings"", IF(SUMIFS( 'Tenant Occupancy'!YQ$5:YQ23,OccupancyUnits,$B18,OccupancyAd"&amp;"dresses,$A18)&gt;0,SUMIFS('Tenant Occupancy'!YQ$5:YQ23,OccupancyUnits,$B18,OccupancyAddresses,$A18),IFERROR(VLOOKUP($A18&amp;"" ""&amp;$B18, FILTER(ARRAYFORMULA({OccupancyAddresses&amp;"" ""&amp; OccupancyUnits,'Tenant Occupancy'!YQ$5:YQ23}),INDEX(ARRAYFORMULA({OccupancyAdd"&amp;"resses&amp;"" ""&amp; OccupancyUnits,'Tenant Occupancy'!YQ$5:YQ23}),0,2)&lt;&gt;""""),2,FALSE),IF(YP15=TODAY(),""Today"",)))))"),"")</f>
        <v/>
      </c>
      <c r="YQ18" s="3" t="str">
        <f>IFERROR(__xludf.DUMMYFUNCTION("IF(ISBLANK($A18),, IF((ARRAYFORMULA(SUM(COUNTIFS(OccupancyAddresses,$A18,OccupancyUnits, $B18, 'Tenant Occupancy'!YR$5:YR23,{""&gt;0"",""Occupied"",""Late""}))))&gt;1,""Multiple Bookings"", IF(SUMIFS( 'Tenant Occupancy'!YR$5:YR23,OccupancyUnits,$B18,OccupancyAd"&amp;"dresses,$A18)&gt;0,SUMIFS('Tenant Occupancy'!YR$5:YR23,OccupancyUnits,$B18,OccupancyAddresses,$A18),IFERROR(VLOOKUP($A18&amp;"" ""&amp;$B18, FILTER(ARRAYFORMULA({OccupancyAddresses&amp;"" ""&amp; OccupancyUnits,'Tenant Occupancy'!YR$5:YR23}),INDEX(ARRAYFORMULA({OccupancyAdd"&amp;"resses&amp;"" ""&amp; OccupancyUnits,'Tenant Occupancy'!YR$5:YR23}),0,2)&lt;&gt;""""),2,FALSE),IF(YQ15=TODAY(),""Today"",)))))"),"")</f>
        <v/>
      </c>
      <c r="YR18" s="3" t="str">
        <f>IFERROR(__xludf.DUMMYFUNCTION("IF(ISBLANK($A18),, IF((ARRAYFORMULA(SUM(COUNTIFS(OccupancyAddresses,$A18,OccupancyUnits, $B18, 'Tenant Occupancy'!YS$5:YS23,{""&gt;0"",""Occupied"",""Late""}))))&gt;1,""Multiple Bookings"", IF(SUMIFS( 'Tenant Occupancy'!YS$5:YS23,OccupancyUnits,$B18,OccupancyAd"&amp;"dresses,$A18)&gt;0,SUMIFS('Tenant Occupancy'!YS$5:YS23,OccupancyUnits,$B18,OccupancyAddresses,$A18),IFERROR(VLOOKUP($A18&amp;"" ""&amp;$B18, FILTER(ARRAYFORMULA({OccupancyAddresses&amp;"" ""&amp; OccupancyUnits,'Tenant Occupancy'!YS$5:YS23}),INDEX(ARRAYFORMULA({OccupancyAdd"&amp;"resses&amp;"" ""&amp; OccupancyUnits,'Tenant Occupancy'!YS$5:YS23}),0,2)&lt;&gt;""""),2,FALSE),IF(YR15=TODAY(),""Today"",)))))"),"")</f>
        <v/>
      </c>
      <c r="YS18" s="3" t="str">
        <f>IFERROR(__xludf.DUMMYFUNCTION("IF(ISBLANK($A18),, IF((ARRAYFORMULA(SUM(COUNTIFS(OccupancyAddresses,$A18,OccupancyUnits, $B18, 'Tenant Occupancy'!YT$5:YT23,{""&gt;0"",""Occupied"",""Late""}))))&gt;1,""Multiple Bookings"", IF(SUMIFS( 'Tenant Occupancy'!YT$5:YT23,OccupancyUnits,$B18,OccupancyAd"&amp;"dresses,$A18)&gt;0,SUMIFS('Tenant Occupancy'!YT$5:YT23,OccupancyUnits,$B18,OccupancyAddresses,$A18),IFERROR(VLOOKUP($A18&amp;"" ""&amp;$B18, FILTER(ARRAYFORMULA({OccupancyAddresses&amp;"" ""&amp; OccupancyUnits,'Tenant Occupancy'!YT$5:YT23}),INDEX(ARRAYFORMULA({OccupancyAdd"&amp;"resses&amp;"" ""&amp; OccupancyUnits,'Tenant Occupancy'!YT$5:YT23}),0,2)&lt;&gt;""""),2,FALSE),IF(YS15=TODAY(),""Today"",)))))"),"")</f>
        <v/>
      </c>
      <c r="YT18" s="3" t="str">
        <f>IFERROR(__xludf.DUMMYFUNCTION("IF(ISBLANK($A18),, IF((ARRAYFORMULA(SUM(COUNTIFS(OccupancyAddresses,$A18,OccupancyUnits, $B18, 'Tenant Occupancy'!YU$5:YU23,{""&gt;0"",""Occupied"",""Late""}))))&gt;1,""Multiple Bookings"", IF(SUMIFS( 'Tenant Occupancy'!YU$5:YU23,OccupancyUnits,$B18,OccupancyAd"&amp;"dresses,$A18)&gt;0,SUMIFS('Tenant Occupancy'!YU$5:YU23,OccupancyUnits,$B18,OccupancyAddresses,$A18),IFERROR(VLOOKUP($A18&amp;"" ""&amp;$B18, FILTER(ARRAYFORMULA({OccupancyAddresses&amp;"" ""&amp; OccupancyUnits,'Tenant Occupancy'!YU$5:YU23}),INDEX(ARRAYFORMULA({OccupancyAdd"&amp;"resses&amp;"" ""&amp; OccupancyUnits,'Tenant Occupancy'!YU$5:YU23}),0,2)&lt;&gt;""""),2,FALSE),IF(YT15=TODAY(),""Today"",)))))"),"")</f>
        <v/>
      </c>
      <c r="YU18" s="3" t="str">
        <f>IFERROR(__xludf.DUMMYFUNCTION("IF(ISBLANK($A18),, IF((ARRAYFORMULA(SUM(COUNTIFS(OccupancyAddresses,$A18,OccupancyUnits, $B18, 'Tenant Occupancy'!YV$5:YV23,{""&gt;0"",""Occupied"",""Late""}))))&gt;1,""Multiple Bookings"", IF(SUMIFS( 'Tenant Occupancy'!YV$5:YV23,OccupancyUnits,$B18,OccupancyAd"&amp;"dresses,$A18)&gt;0,SUMIFS('Tenant Occupancy'!YV$5:YV23,OccupancyUnits,$B18,OccupancyAddresses,$A18),IFERROR(VLOOKUP($A18&amp;"" ""&amp;$B18, FILTER(ARRAYFORMULA({OccupancyAddresses&amp;"" ""&amp; OccupancyUnits,'Tenant Occupancy'!YV$5:YV23}),INDEX(ARRAYFORMULA({OccupancyAdd"&amp;"resses&amp;"" ""&amp; OccupancyUnits,'Tenant Occupancy'!YV$5:YV23}),0,2)&lt;&gt;""""),2,FALSE),IF(YU15=TODAY(),""Today"",)))))"),"")</f>
        <v/>
      </c>
      <c r="YV18" s="3" t="str">
        <f>IFERROR(__xludf.DUMMYFUNCTION("IF(ISBLANK($A18),, IF((ARRAYFORMULA(SUM(COUNTIFS(OccupancyAddresses,$A18,OccupancyUnits, $B18, 'Tenant Occupancy'!YW$5:YW23,{""&gt;0"",""Occupied"",""Late""}))))&gt;1,""Multiple Bookings"", IF(SUMIFS( 'Tenant Occupancy'!YW$5:YW23,OccupancyUnits,$B18,OccupancyAd"&amp;"dresses,$A18)&gt;0,SUMIFS('Tenant Occupancy'!YW$5:YW23,OccupancyUnits,$B18,OccupancyAddresses,$A18),IFERROR(VLOOKUP($A18&amp;"" ""&amp;$B18, FILTER(ARRAYFORMULA({OccupancyAddresses&amp;"" ""&amp; OccupancyUnits,'Tenant Occupancy'!YW$5:YW23}),INDEX(ARRAYFORMULA({OccupancyAdd"&amp;"resses&amp;"" ""&amp; OccupancyUnits,'Tenant Occupancy'!YW$5:YW23}),0,2)&lt;&gt;""""),2,FALSE),IF(YV15=TODAY(),""Today"",)))))"),"")</f>
        <v/>
      </c>
      <c r="YW18" s="3" t="str">
        <f>IFERROR(__xludf.DUMMYFUNCTION("IF(ISBLANK($A18),, IF((ARRAYFORMULA(SUM(COUNTIFS(OccupancyAddresses,$A18,OccupancyUnits, $B18, 'Tenant Occupancy'!YX$5:YX23,{""&gt;0"",""Occupied"",""Late""}))))&gt;1,""Multiple Bookings"", IF(SUMIFS( 'Tenant Occupancy'!YX$5:YX23,OccupancyUnits,$B18,OccupancyAd"&amp;"dresses,$A18)&gt;0,SUMIFS('Tenant Occupancy'!YX$5:YX23,OccupancyUnits,$B18,OccupancyAddresses,$A18),IFERROR(VLOOKUP($A18&amp;"" ""&amp;$B18, FILTER(ARRAYFORMULA({OccupancyAddresses&amp;"" ""&amp; OccupancyUnits,'Tenant Occupancy'!YX$5:YX23}),INDEX(ARRAYFORMULA({OccupancyAdd"&amp;"resses&amp;"" ""&amp; OccupancyUnits,'Tenant Occupancy'!YX$5:YX23}),0,2)&lt;&gt;""""),2,FALSE),IF(YW15=TODAY(),""Today"",)))))"),"")</f>
        <v/>
      </c>
      <c r="YX18" s="3" t="str">
        <f>IFERROR(__xludf.DUMMYFUNCTION("IF(ISBLANK($A18),, IF((ARRAYFORMULA(SUM(COUNTIFS(OccupancyAddresses,$A18,OccupancyUnits, $B18, 'Tenant Occupancy'!YY$5:YY23,{""&gt;0"",""Occupied"",""Late""}))))&gt;1,""Multiple Bookings"", IF(SUMIFS( 'Tenant Occupancy'!YY$5:YY23,OccupancyUnits,$B18,OccupancyAd"&amp;"dresses,$A18)&gt;0,SUMIFS('Tenant Occupancy'!YY$5:YY23,OccupancyUnits,$B18,OccupancyAddresses,$A18),IFERROR(VLOOKUP($A18&amp;"" ""&amp;$B18, FILTER(ARRAYFORMULA({OccupancyAddresses&amp;"" ""&amp; OccupancyUnits,'Tenant Occupancy'!YY$5:YY23}),INDEX(ARRAYFORMULA({OccupancyAdd"&amp;"resses&amp;"" ""&amp; OccupancyUnits,'Tenant Occupancy'!YY$5:YY23}),0,2)&lt;&gt;""""),2,FALSE),IF(YX15=TODAY(),""Today"",)))))"),"")</f>
        <v/>
      </c>
      <c r="YY18" s="3" t="str">
        <f>IFERROR(__xludf.DUMMYFUNCTION("IF(ISBLANK($A18),, IF((ARRAYFORMULA(SUM(COUNTIFS(OccupancyAddresses,$A18,OccupancyUnits, $B18, 'Tenant Occupancy'!YZ$5:YZ23,{""&gt;0"",""Occupied"",""Late""}))))&gt;1,""Multiple Bookings"", IF(SUMIFS( 'Tenant Occupancy'!YZ$5:YZ23,OccupancyUnits,$B18,OccupancyAd"&amp;"dresses,$A18)&gt;0,SUMIFS('Tenant Occupancy'!YZ$5:YZ23,OccupancyUnits,$B18,OccupancyAddresses,$A18),IFERROR(VLOOKUP($A18&amp;"" ""&amp;$B18, FILTER(ARRAYFORMULA({OccupancyAddresses&amp;"" ""&amp; OccupancyUnits,'Tenant Occupancy'!YZ$5:YZ23}),INDEX(ARRAYFORMULA({OccupancyAdd"&amp;"resses&amp;"" ""&amp; OccupancyUnits,'Tenant Occupancy'!YZ$5:YZ23}),0,2)&lt;&gt;""""),2,FALSE),IF(YY15=TODAY(),""Today"",)))))"),"")</f>
        <v/>
      </c>
      <c r="YZ18" s="3" t="str">
        <f>IFERROR(__xludf.DUMMYFUNCTION("IF(ISBLANK($A18),, IF((ARRAYFORMULA(SUM(COUNTIFS(OccupancyAddresses,$A18,OccupancyUnits, $B18, 'Tenant Occupancy'!ZA$5:ZA23,{""&gt;0"",""Occupied"",""Late""}))))&gt;1,""Multiple Bookings"", IF(SUMIFS( 'Tenant Occupancy'!ZA$5:ZA23,OccupancyUnits,$B18,OccupancyAd"&amp;"dresses,$A18)&gt;0,SUMIFS('Tenant Occupancy'!ZA$5:ZA23,OccupancyUnits,$B18,OccupancyAddresses,$A18),IFERROR(VLOOKUP($A18&amp;"" ""&amp;$B18, FILTER(ARRAYFORMULA({OccupancyAddresses&amp;"" ""&amp; OccupancyUnits,'Tenant Occupancy'!ZA$5:ZA23}),INDEX(ARRAYFORMULA({OccupancyAdd"&amp;"resses&amp;"" ""&amp; OccupancyUnits,'Tenant Occupancy'!ZA$5:ZA23}),0,2)&lt;&gt;""""),2,FALSE),IF(YZ15=TODAY(),""Today"",)))))"),"")</f>
        <v/>
      </c>
      <c r="ZA18" s="3" t="str">
        <f>IFERROR(__xludf.DUMMYFUNCTION("IF(ISBLANK($A18),, IF((ARRAYFORMULA(SUM(COUNTIFS(OccupancyAddresses,$A18,OccupancyUnits, $B18, 'Tenant Occupancy'!ZB$5:ZB23,{""&gt;0"",""Occupied"",""Late""}))))&gt;1,""Multiple Bookings"", IF(SUMIFS( 'Tenant Occupancy'!ZB$5:ZB23,OccupancyUnits,$B18,OccupancyAd"&amp;"dresses,$A18)&gt;0,SUMIFS('Tenant Occupancy'!ZB$5:ZB23,OccupancyUnits,$B18,OccupancyAddresses,$A18),IFERROR(VLOOKUP($A18&amp;"" ""&amp;$B18, FILTER(ARRAYFORMULA({OccupancyAddresses&amp;"" ""&amp; OccupancyUnits,'Tenant Occupancy'!ZB$5:ZB23}),INDEX(ARRAYFORMULA({OccupancyAdd"&amp;"resses&amp;"" ""&amp; OccupancyUnits,'Tenant Occupancy'!ZB$5:ZB23}),0,2)&lt;&gt;""""),2,FALSE),IF(ZA15=TODAY(),""Today"",)))))"),"")</f>
        <v/>
      </c>
      <c r="ZB18" s="3" t="str">
        <f>IFERROR(__xludf.DUMMYFUNCTION("IF(ISBLANK($A18),, IF((ARRAYFORMULA(SUM(COUNTIFS(OccupancyAddresses,$A18,OccupancyUnits, $B18, 'Tenant Occupancy'!ZC$5:ZC23,{""&gt;0"",""Occupied"",""Late""}))))&gt;1,""Multiple Bookings"", IF(SUMIFS( 'Tenant Occupancy'!ZC$5:ZC23,OccupancyUnits,$B18,OccupancyAd"&amp;"dresses,$A18)&gt;0,SUMIFS('Tenant Occupancy'!ZC$5:ZC23,OccupancyUnits,$B18,OccupancyAddresses,$A18),IFERROR(VLOOKUP($A18&amp;"" ""&amp;$B18, FILTER(ARRAYFORMULA({OccupancyAddresses&amp;"" ""&amp; OccupancyUnits,'Tenant Occupancy'!ZC$5:ZC23}),INDEX(ARRAYFORMULA({OccupancyAdd"&amp;"resses&amp;"" ""&amp; OccupancyUnits,'Tenant Occupancy'!ZC$5:ZC23}),0,2)&lt;&gt;""""),2,FALSE),IF(ZB15=TODAY(),""Today"",)))))"),"")</f>
        <v/>
      </c>
      <c r="ZC18" s="3" t="str">
        <f>IFERROR(__xludf.DUMMYFUNCTION("IF(ISBLANK($A18),, IF((ARRAYFORMULA(SUM(COUNTIFS(OccupancyAddresses,$A18,OccupancyUnits, $B18, 'Tenant Occupancy'!ZD$5:ZD23,{""&gt;0"",""Occupied"",""Late""}))))&gt;1,""Multiple Bookings"", IF(SUMIFS( 'Tenant Occupancy'!ZD$5:ZD23,OccupancyUnits,$B18,OccupancyAd"&amp;"dresses,$A18)&gt;0,SUMIFS('Tenant Occupancy'!ZD$5:ZD23,OccupancyUnits,$B18,OccupancyAddresses,$A18),IFERROR(VLOOKUP($A18&amp;"" ""&amp;$B18, FILTER(ARRAYFORMULA({OccupancyAddresses&amp;"" ""&amp; OccupancyUnits,'Tenant Occupancy'!ZD$5:ZD23}),INDEX(ARRAYFORMULA({OccupancyAdd"&amp;"resses&amp;"" ""&amp; OccupancyUnits,'Tenant Occupancy'!ZD$5:ZD23}),0,2)&lt;&gt;""""),2,FALSE),IF(ZC15=TODAY(),""Today"",)))))"),"")</f>
        <v/>
      </c>
      <c r="ZD18" s="3" t="str">
        <f>IFERROR(__xludf.DUMMYFUNCTION("IF(ISBLANK($A18),, IF((ARRAYFORMULA(SUM(COUNTIFS(OccupancyAddresses,$A18,OccupancyUnits, $B18, 'Tenant Occupancy'!ZE$5:ZE23,{""&gt;0"",""Occupied"",""Late""}))))&gt;1,""Multiple Bookings"", IF(SUMIFS( 'Tenant Occupancy'!ZE$5:ZE23,OccupancyUnits,$B18,OccupancyAd"&amp;"dresses,$A18)&gt;0,SUMIFS('Tenant Occupancy'!ZE$5:ZE23,OccupancyUnits,$B18,OccupancyAddresses,$A18),IFERROR(VLOOKUP($A18&amp;"" ""&amp;$B18, FILTER(ARRAYFORMULA({OccupancyAddresses&amp;"" ""&amp; OccupancyUnits,'Tenant Occupancy'!ZE$5:ZE23}),INDEX(ARRAYFORMULA({OccupancyAdd"&amp;"resses&amp;"" ""&amp; OccupancyUnits,'Tenant Occupancy'!ZE$5:ZE23}),0,2)&lt;&gt;""""),2,FALSE),IF(ZD15=TODAY(),""Today"",)))))"),"")</f>
        <v/>
      </c>
      <c r="ZE18" s="3" t="str">
        <f>IFERROR(__xludf.DUMMYFUNCTION("IF(ISBLANK($A18),, IF((ARRAYFORMULA(SUM(COUNTIFS(OccupancyAddresses,$A18,OccupancyUnits, $B18, 'Tenant Occupancy'!ZF$5:ZF23,{""&gt;0"",""Occupied"",""Late""}))))&gt;1,""Multiple Bookings"", IF(SUMIFS( 'Tenant Occupancy'!ZF$5:ZF23,OccupancyUnits,$B18,OccupancyAd"&amp;"dresses,$A18)&gt;0,SUMIFS('Tenant Occupancy'!ZF$5:ZF23,OccupancyUnits,$B18,OccupancyAddresses,$A18),IFERROR(VLOOKUP($A18&amp;"" ""&amp;$B18, FILTER(ARRAYFORMULA({OccupancyAddresses&amp;"" ""&amp; OccupancyUnits,'Tenant Occupancy'!ZF$5:ZF23}),INDEX(ARRAYFORMULA({OccupancyAdd"&amp;"resses&amp;"" ""&amp; OccupancyUnits,'Tenant Occupancy'!ZF$5:ZF23}),0,2)&lt;&gt;""""),2,FALSE),IF(ZE15=TODAY(),""Today"",)))))"),"")</f>
        <v/>
      </c>
      <c r="ZF18" s="3" t="str">
        <f>IFERROR(__xludf.DUMMYFUNCTION("IF(ISBLANK($A18),, IF((ARRAYFORMULA(SUM(COUNTIFS(OccupancyAddresses,$A18,OccupancyUnits, $B18, 'Tenant Occupancy'!ZG$5:ZG23,{""&gt;0"",""Occupied"",""Late""}))))&gt;1,""Multiple Bookings"", IF(SUMIFS( 'Tenant Occupancy'!ZG$5:ZG23,OccupancyUnits,$B18,OccupancyAd"&amp;"dresses,$A18)&gt;0,SUMIFS('Tenant Occupancy'!ZG$5:ZG23,OccupancyUnits,$B18,OccupancyAddresses,$A18),IFERROR(VLOOKUP($A18&amp;"" ""&amp;$B18, FILTER(ARRAYFORMULA({OccupancyAddresses&amp;"" ""&amp; OccupancyUnits,'Tenant Occupancy'!ZG$5:ZG23}),INDEX(ARRAYFORMULA({OccupancyAdd"&amp;"resses&amp;"" ""&amp; OccupancyUnits,'Tenant Occupancy'!ZG$5:ZG23}),0,2)&lt;&gt;""""),2,FALSE),IF(ZF15=TODAY(),""Today"",)))))"),"")</f>
        <v/>
      </c>
      <c r="ZG18" s="3" t="str">
        <f>IFERROR(__xludf.DUMMYFUNCTION("IF(ISBLANK($A18),, IF((ARRAYFORMULA(SUM(COUNTIFS(OccupancyAddresses,$A18,OccupancyUnits, $B18, 'Tenant Occupancy'!ZH$5:ZH23,{""&gt;0"",""Occupied"",""Late""}))))&gt;1,""Multiple Bookings"", IF(SUMIFS( 'Tenant Occupancy'!ZH$5:ZH23,OccupancyUnits,$B18,OccupancyAd"&amp;"dresses,$A18)&gt;0,SUMIFS('Tenant Occupancy'!ZH$5:ZH23,OccupancyUnits,$B18,OccupancyAddresses,$A18),IFERROR(VLOOKUP($A18&amp;"" ""&amp;$B18, FILTER(ARRAYFORMULA({OccupancyAddresses&amp;"" ""&amp; OccupancyUnits,'Tenant Occupancy'!ZH$5:ZH23}),INDEX(ARRAYFORMULA({OccupancyAdd"&amp;"resses&amp;"" ""&amp; OccupancyUnits,'Tenant Occupancy'!ZH$5:ZH23}),0,2)&lt;&gt;""""),2,FALSE),IF(ZG15=TODAY(),""Today"",)))))"),"")</f>
        <v/>
      </c>
      <c r="ZH18" s="3" t="str">
        <f>IFERROR(__xludf.DUMMYFUNCTION("IF(ISBLANK($A18),, IF((ARRAYFORMULA(SUM(COUNTIFS(OccupancyAddresses,$A18,OccupancyUnits, $B18, 'Tenant Occupancy'!ZI$5:ZI23,{""&gt;0"",""Occupied"",""Late""}))))&gt;1,""Multiple Bookings"", IF(SUMIFS( 'Tenant Occupancy'!ZI$5:ZI23,OccupancyUnits,$B18,OccupancyAd"&amp;"dresses,$A18)&gt;0,SUMIFS('Tenant Occupancy'!ZI$5:ZI23,OccupancyUnits,$B18,OccupancyAddresses,$A18),IFERROR(VLOOKUP($A18&amp;"" ""&amp;$B18, FILTER(ARRAYFORMULA({OccupancyAddresses&amp;"" ""&amp; OccupancyUnits,'Tenant Occupancy'!ZI$5:ZI23}),INDEX(ARRAYFORMULA({OccupancyAdd"&amp;"resses&amp;"" ""&amp; OccupancyUnits,'Tenant Occupancy'!ZI$5:ZI23}),0,2)&lt;&gt;""""),2,FALSE),IF(ZH15=TODAY(),""Today"",)))))"),"")</f>
        <v/>
      </c>
      <c r="ZI18" s="3" t="str">
        <f>IFERROR(__xludf.DUMMYFUNCTION("IF(ISBLANK($A18),, IF((ARRAYFORMULA(SUM(COUNTIFS(OccupancyAddresses,$A18,OccupancyUnits, $B18, 'Tenant Occupancy'!ZJ$5:ZJ23,{""&gt;0"",""Occupied"",""Late""}))))&gt;1,""Multiple Bookings"", IF(SUMIFS( 'Tenant Occupancy'!ZJ$5:ZJ23,OccupancyUnits,$B18,OccupancyAd"&amp;"dresses,$A18)&gt;0,SUMIFS('Tenant Occupancy'!ZJ$5:ZJ23,OccupancyUnits,$B18,OccupancyAddresses,$A18),IFERROR(VLOOKUP($A18&amp;"" ""&amp;$B18, FILTER(ARRAYFORMULA({OccupancyAddresses&amp;"" ""&amp; OccupancyUnits,'Tenant Occupancy'!ZJ$5:ZJ23}),INDEX(ARRAYFORMULA({OccupancyAdd"&amp;"resses&amp;"" ""&amp; OccupancyUnits,'Tenant Occupancy'!ZJ$5:ZJ23}),0,2)&lt;&gt;""""),2,FALSE),IF(ZI15=TODAY(),""Today"",)))))"),"")</f>
        <v/>
      </c>
      <c r="ZJ18" s="3" t="str">
        <f>IFERROR(__xludf.DUMMYFUNCTION("IF(ISBLANK($A18),, IF((ARRAYFORMULA(SUM(COUNTIFS(OccupancyAddresses,$A18,OccupancyUnits, $B18, 'Tenant Occupancy'!ZK$5:ZK23,{""&gt;0"",""Occupied"",""Late""}))))&gt;1,""Multiple Bookings"", IF(SUMIFS( 'Tenant Occupancy'!ZK$5:ZK23,OccupancyUnits,$B18,OccupancyAd"&amp;"dresses,$A18)&gt;0,SUMIFS('Tenant Occupancy'!ZK$5:ZK23,OccupancyUnits,$B18,OccupancyAddresses,$A18),IFERROR(VLOOKUP($A18&amp;"" ""&amp;$B18, FILTER(ARRAYFORMULA({OccupancyAddresses&amp;"" ""&amp; OccupancyUnits,'Tenant Occupancy'!ZK$5:ZK23}),INDEX(ARRAYFORMULA({OccupancyAdd"&amp;"resses&amp;"" ""&amp; OccupancyUnits,'Tenant Occupancy'!ZK$5:ZK23}),0,2)&lt;&gt;""""),2,FALSE),IF(ZJ15=TODAY(),""Today"",)))))"),"")</f>
        <v/>
      </c>
      <c r="ZK18" s="3" t="str">
        <f>IFERROR(__xludf.DUMMYFUNCTION("IF(ISBLANK($A18),, IF((ARRAYFORMULA(SUM(COUNTIFS(OccupancyAddresses,$A18,OccupancyUnits, $B18, 'Tenant Occupancy'!ZL$5:ZL23,{""&gt;0"",""Occupied"",""Late""}))))&gt;1,""Multiple Bookings"", IF(SUMIFS( 'Tenant Occupancy'!ZL$5:ZL23,OccupancyUnits,$B18,OccupancyAd"&amp;"dresses,$A18)&gt;0,SUMIFS('Tenant Occupancy'!ZL$5:ZL23,OccupancyUnits,$B18,OccupancyAddresses,$A18),IFERROR(VLOOKUP($A18&amp;"" ""&amp;$B18, FILTER(ARRAYFORMULA({OccupancyAddresses&amp;"" ""&amp; OccupancyUnits,'Tenant Occupancy'!ZL$5:ZL23}),INDEX(ARRAYFORMULA({OccupancyAdd"&amp;"resses&amp;"" ""&amp; OccupancyUnits,'Tenant Occupancy'!ZL$5:ZL23}),0,2)&lt;&gt;""""),2,FALSE),IF(ZK15=TODAY(),""Today"",)))))"),"")</f>
        <v/>
      </c>
      <c r="ZL18" s="3" t="str">
        <f>IFERROR(__xludf.DUMMYFUNCTION("IF(ISBLANK($A18),, IF((ARRAYFORMULA(SUM(COUNTIFS(OccupancyAddresses,$A18,OccupancyUnits, $B18, 'Tenant Occupancy'!ZM$5:ZM23,{""&gt;0"",""Occupied"",""Late""}))))&gt;1,""Multiple Bookings"", IF(SUMIFS( 'Tenant Occupancy'!ZM$5:ZM23,OccupancyUnits,$B18,OccupancyAd"&amp;"dresses,$A18)&gt;0,SUMIFS('Tenant Occupancy'!ZM$5:ZM23,OccupancyUnits,$B18,OccupancyAddresses,$A18),IFERROR(VLOOKUP($A18&amp;"" ""&amp;$B18, FILTER(ARRAYFORMULA({OccupancyAddresses&amp;"" ""&amp; OccupancyUnits,'Tenant Occupancy'!ZM$5:ZM23}),INDEX(ARRAYFORMULA({OccupancyAdd"&amp;"resses&amp;"" ""&amp; OccupancyUnits,'Tenant Occupancy'!ZM$5:ZM23}),0,2)&lt;&gt;""""),2,FALSE),IF(ZL15=TODAY(),""Today"",)))))"),"")</f>
        <v/>
      </c>
      <c r="ZM18" s="3" t="str">
        <f>IFERROR(__xludf.DUMMYFUNCTION("IF(ISBLANK($A18),, IF((ARRAYFORMULA(SUM(COUNTIFS(OccupancyAddresses,$A18,OccupancyUnits, $B18, 'Tenant Occupancy'!ZN$5:ZN23,{""&gt;0"",""Occupied"",""Late""}))))&gt;1,""Multiple Bookings"", IF(SUMIFS( 'Tenant Occupancy'!ZN$5:ZN23,OccupancyUnits,$B18,OccupancyAd"&amp;"dresses,$A18)&gt;0,SUMIFS('Tenant Occupancy'!ZN$5:ZN23,OccupancyUnits,$B18,OccupancyAddresses,$A18),IFERROR(VLOOKUP($A18&amp;"" ""&amp;$B18, FILTER(ARRAYFORMULA({OccupancyAddresses&amp;"" ""&amp; OccupancyUnits,'Tenant Occupancy'!ZN$5:ZN23}),INDEX(ARRAYFORMULA({OccupancyAdd"&amp;"resses&amp;"" ""&amp; OccupancyUnits,'Tenant Occupancy'!ZN$5:ZN23}),0,2)&lt;&gt;""""),2,FALSE),IF(ZM15=TODAY(),""Today"",)))))"),"")</f>
        <v/>
      </c>
      <c r="ZN18" s="3" t="str">
        <f>IFERROR(__xludf.DUMMYFUNCTION("IF(ISBLANK($A18),, IF((ARRAYFORMULA(SUM(COUNTIFS(OccupancyAddresses,$A18,OccupancyUnits, $B18, 'Tenant Occupancy'!ZO$5:ZO23,{""&gt;0"",""Occupied"",""Late""}))))&gt;1,""Multiple Bookings"", IF(SUMIFS( 'Tenant Occupancy'!ZO$5:ZO23,OccupancyUnits,$B18,OccupancyAd"&amp;"dresses,$A18)&gt;0,SUMIFS('Tenant Occupancy'!ZO$5:ZO23,OccupancyUnits,$B18,OccupancyAddresses,$A18),IFERROR(VLOOKUP($A18&amp;"" ""&amp;$B18, FILTER(ARRAYFORMULA({OccupancyAddresses&amp;"" ""&amp; OccupancyUnits,'Tenant Occupancy'!ZO$5:ZO23}),INDEX(ARRAYFORMULA({OccupancyAdd"&amp;"resses&amp;"" ""&amp; OccupancyUnits,'Tenant Occupancy'!ZO$5:ZO23}),0,2)&lt;&gt;""""),2,FALSE),IF(ZN15=TODAY(),""Today"",)))))"),"")</f>
        <v/>
      </c>
      <c r="ZO18" s="3" t="str">
        <f>IFERROR(__xludf.DUMMYFUNCTION("IF(ISBLANK($A18),, IF((ARRAYFORMULA(SUM(COUNTIFS(OccupancyAddresses,$A18,OccupancyUnits, $B18, 'Tenant Occupancy'!ZP$5:ZP23,{""&gt;0"",""Occupied"",""Late""}))))&gt;1,""Multiple Bookings"", IF(SUMIFS( 'Tenant Occupancy'!ZP$5:ZP23,OccupancyUnits,$B18,OccupancyAd"&amp;"dresses,$A18)&gt;0,SUMIFS('Tenant Occupancy'!ZP$5:ZP23,OccupancyUnits,$B18,OccupancyAddresses,$A18),IFERROR(VLOOKUP($A18&amp;"" ""&amp;$B18, FILTER(ARRAYFORMULA({OccupancyAddresses&amp;"" ""&amp; OccupancyUnits,'Tenant Occupancy'!ZP$5:ZP23}),INDEX(ARRAYFORMULA({OccupancyAdd"&amp;"resses&amp;"" ""&amp; OccupancyUnits,'Tenant Occupancy'!ZP$5:ZP23}),0,2)&lt;&gt;""""),2,FALSE),IF(ZO15=TODAY(),""Today"",)))))"),"")</f>
        <v/>
      </c>
      <c r="ZP18" s="3" t="str">
        <f>IFERROR(__xludf.DUMMYFUNCTION("IF(ISBLANK($A18),, IF((ARRAYFORMULA(SUM(COUNTIFS(OccupancyAddresses,$A18,OccupancyUnits, $B18, 'Tenant Occupancy'!ZQ$5:ZQ23,{""&gt;0"",""Occupied"",""Late""}))))&gt;1,""Multiple Bookings"", IF(SUMIFS( 'Tenant Occupancy'!ZQ$5:ZQ23,OccupancyUnits,$B18,OccupancyAd"&amp;"dresses,$A18)&gt;0,SUMIFS('Tenant Occupancy'!ZQ$5:ZQ23,OccupancyUnits,$B18,OccupancyAddresses,$A18),IFERROR(VLOOKUP($A18&amp;"" ""&amp;$B18, FILTER(ARRAYFORMULA({OccupancyAddresses&amp;"" ""&amp; OccupancyUnits,'Tenant Occupancy'!ZQ$5:ZQ23}),INDEX(ARRAYFORMULA({OccupancyAdd"&amp;"resses&amp;"" ""&amp; OccupancyUnits,'Tenant Occupancy'!ZQ$5:ZQ23}),0,2)&lt;&gt;""""),2,FALSE),IF(ZP15=TODAY(),""Today"",)))))"),"")</f>
        <v/>
      </c>
      <c r="ZQ18" s="3" t="str">
        <f>IFERROR(__xludf.DUMMYFUNCTION("IF(ISBLANK($A18),, IF((ARRAYFORMULA(SUM(COUNTIFS(OccupancyAddresses,$A18,OccupancyUnits, $B18, 'Tenant Occupancy'!ZR$5:ZR23,{""&gt;0"",""Occupied"",""Late""}))))&gt;1,""Multiple Bookings"", IF(SUMIFS( 'Tenant Occupancy'!ZR$5:ZR23,OccupancyUnits,$B18,OccupancyAd"&amp;"dresses,$A18)&gt;0,SUMIFS('Tenant Occupancy'!ZR$5:ZR23,OccupancyUnits,$B18,OccupancyAddresses,$A18),IFERROR(VLOOKUP($A18&amp;"" ""&amp;$B18, FILTER(ARRAYFORMULA({OccupancyAddresses&amp;"" ""&amp; OccupancyUnits,'Tenant Occupancy'!ZR$5:ZR23}),INDEX(ARRAYFORMULA({OccupancyAdd"&amp;"resses&amp;"" ""&amp; OccupancyUnits,'Tenant Occupancy'!ZR$5:ZR23}),0,2)&lt;&gt;""""),2,FALSE),IF(ZQ15=TODAY(),""Today"",)))))"),"")</f>
        <v/>
      </c>
      <c r="ZR18" s="3" t="str">
        <f>IFERROR(__xludf.DUMMYFUNCTION("IF(ISBLANK($A18),, IF((ARRAYFORMULA(SUM(COUNTIFS(OccupancyAddresses,$A18,OccupancyUnits, $B18, 'Tenant Occupancy'!ZS$5:ZS23,{""&gt;0"",""Occupied"",""Late""}))))&gt;1,""Multiple Bookings"", IF(SUMIFS( 'Tenant Occupancy'!ZS$5:ZS23,OccupancyUnits,$B18,OccupancyAd"&amp;"dresses,$A18)&gt;0,SUMIFS('Tenant Occupancy'!ZS$5:ZS23,OccupancyUnits,$B18,OccupancyAddresses,$A18),IFERROR(VLOOKUP($A18&amp;"" ""&amp;$B18, FILTER(ARRAYFORMULA({OccupancyAddresses&amp;"" ""&amp; OccupancyUnits,'Tenant Occupancy'!ZS$5:ZS23}),INDEX(ARRAYFORMULA({OccupancyAdd"&amp;"resses&amp;"" ""&amp; OccupancyUnits,'Tenant Occupancy'!ZS$5:ZS23}),0,2)&lt;&gt;""""),2,FALSE),IF(ZR15=TODAY(),""Today"",)))))"),"")</f>
        <v/>
      </c>
      <c r="ZS18" s="3" t="str">
        <f>IFERROR(__xludf.DUMMYFUNCTION("IF(ISBLANK($A18),, IF((ARRAYFORMULA(SUM(COUNTIFS(OccupancyAddresses,$A18,OccupancyUnits, $B18, 'Tenant Occupancy'!ZT$5:ZT23,{""&gt;0"",""Occupied"",""Late""}))))&gt;1,""Multiple Bookings"", IF(SUMIFS( 'Tenant Occupancy'!ZT$5:ZT23,OccupancyUnits,$B18,OccupancyAd"&amp;"dresses,$A18)&gt;0,SUMIFS('Tenant Occupancy'!ZT$5:ZT23,OccupancyUnits,$B18,OccupancyAddresses,$A18),IFERROR(VLOOKUP($A18&amp;"" ""&amp;$B18, FILTER(ARRAYFORMULA({OccupancyAddresses&amp;"" ""&amp; OccupancyUnits,'Tenant Occupancy'!ZT$5:ZT23}),INDEX(ARRAYFORMULA({OccupancyAdd"&amp;"resses&amp;"" ""&amp; OccupancyUnits,'Tenant Occupancy'!ZT$5:ZT23}),0,2)&lt;&gt;""""),2,FALSE),IF(ZS15=TODAY(),""Today"",)))))"),"")</f>
        <v/>
      </c>
      <c r="ZT18" s="3" t="str">
        <f>IFERROR(__xludf.DUMMYFUNCTION("IF(ISBLANK($A18),, IF((ARRAYFORMULA(SUM(COUNTIFS(OccupancyAddresses,$A18,OccupancyUnits, $B18, 'Tenant Occupancy'!ZU$5:ZU23,{""&gt;0"",""Occupied"",""Late""}))))&gt;1,""Multiple Bookings"", IF(SUMIFS( 'Tenant Occupancy'!ZU$5:ZU23,OccupancyUnits,$B18,OccupancyAd"&amp;"dresses,$A18)&gt;0,SUMIFS('Tenant Occupancy'!ZU$5:ZU23,OccupancyUnits,$B18,OccupancyAddresses,$A18),IFERROR(VLOOKUP($A18&amp;"" ""&amp;$B18, FILTER(ARRAYFORMULA({OccupancyAddresses&amp;"" ""&amp; OccupancyUnits,'Tenant Occupancy'!ZU$5:ZU23}),INDEX(ARRAYFORMULA({OccupancyAdd"&amp;"resses&amp;"" ""&amp; OccupancyUnits,'Tenant Occupancy'!ZU$5:ZU23}),0,2)&lt;&gt;""""),2,FALSE),IF(ZT15=TODAY(),""Today"",)))))"),"")</f>
        <v/>
      </c>
      <c r="ZU18" s="3" t="str">
        <f>IFERROR(__xludf.DUMMYFUNCTION("IF(ISBLANK($A18),, IF((ARRAYFORMULA(SUM(COUNTIFS(OccupancyAddresses,$A18,OccupancyUnits, $B18, 'Tenant Occupancy'!ZV$5:ZV23,{""&gt;0"",""Occupied"",""Late""}))))&gt;1,""Multiple Bookings"", IF(SUMIFS( 'Tenant Occupancy'!ZV$5:ZV23,OccupancyUnits,$B18,OccupancyAd"&amp;"dresses,$A18)&gt;0,SUMIFS('Tenant Occupancy'!ZV$5:ZV23,OccupancyUnits,$B18,OccupancyAddresses,$A18),IFERROR(VLOOKUP($A18&amp;"" ""&amp;$B18, FILTER(ARRAYFORMULA({OccupancyAddresses&amp;"" ""&amp; OccupancyUnits,'Tenant Occupancy'!ZV$5:ZV23}),INDEX(ARRAYFORMULA({OccupancyAdd"&amp;"resses&amp;"" ""&amp; OccupancyUnits,'Tenant Occupancy'!ZV$5:ZV23}),0,2)&lt;&gt;""""),2,FALSE),IF(ZU15=TODAY(),""Today"",)))))"),"")</f>
        <v/>
      </c>
      <c r="ZV18" s="3" t="str">
        <f>IFERROR(__xludf.DUMMYFUNCTION("IF(ISBLANK($A18),, IF((ARRAYFORMULA(SUM(COUNTIFS(OccupancyAddresses,$A18,OccupancyUnits, $B18, 'Tenant Occupancy'!ZW$5:ZW23,{""&gt;0"",""Occupied"",""Late""}))))&gt;1,""Multiple Bookings"", IF(SUMIFS( 'Tenant Occupancy'!ZW$5:ZW23,OccupancyUnits,$B18,OccupancyAd"&amp;"dresses,$A18)&gt;0,SUMIFS('Tenant Occupancy'!ZW$5:ZW23,OccupancyUnits,$B18,OccupancyAddresses,$A18),IFERROR(VLOOKUP($A18&amp;"" ""&amp;$B18, FILTER(ARRAYFORMULA({OccupancyAddresses&amp;"" ""&amp; OccupancyUnits,'Tenant Occupancy'!ZW$5:ZW23}),INDEX(ARRAYFORMULA({OccupancyAdd"&amp;"resses&amp;"" ""&amp; OccupancyUnits,'Tenant Occupancy'!ZW$5:ZW23}),0,2)&lt;&gt;""""),2,FALSE),IF(ZV15=TODAY(),""Today"",)))))"),"")</f>
        <v/>
      </c>
      <c r="ZW18" s="3" t="str">
        <f>IFERROR(__xludf.DUMMYFUNCTION("IF(ISBLANK($A18),, IF((ARRAYFORMULA(SUM(COUNTIFS(OccupancyAddresses,$A18,OccupancyUnits, $B18, 'Tenant Occupancy'!ZX$5:ZX23,{""&gt;0"",""Occupied"",""Late""}))))&gt;1,""Multiple Bookings"", IF(SUMIFS( 'Tenant Occupancy'!ZX$5:ZX23,OccupancyUnits,$B18,OccupancyAd"&amp;"dresses,$A18)&gt;0,SUMIFS('Tenant Occupancy'!ZX$5:ZX23,OccupancyUnits,$B18,OccupancyAddresses,$A18),IFERROR(VLOOKUP($A18&amp;"" ""&amp;$B18, FILTER(ARRAYFORMULA({OccupancyAddresses&amp;"" ""&amp; OccupancyUnits,'Tenant Occupancy'!ZX$5:ZX23}),INDEX(ARRAYFORMULA({OccupancyAdd"&amp;"resses&amp;"" ""&amp; OccupancyUnits,'Tenant Occupancy'!ZX$5:ZX23}),0,2)&lt;&gt;""""),2,FALSE),IF(ZW15=TODAY(),""Today"",)))))"),"")</f>
        <v/>
      </c>
      <c r="ZX18" s="3" t="str">
        <f>IFERROR(__xludf.DUMMYFUNCTION("IF(ISBLANK($A18),, IF((ARRAYFORMULA(SUM(COUNTIFS(OccupancyAddresses,$A18,OccupancyUnits, $B18, 'Tenant Occupancy'!ZY$5:ZY23,{""&gt;0"",""Occupied"",""Late""}))))&gt;1,""Multiple Bookings"", IF(SUMIFS( 'Tenant Occupancy'!ZY$5:ZY23,OccupancyUnits,$B18,OccupancyAd"&amp;"dresses,$A18)&gt;0,SUMIFS('Tenant Occupancy'!ZY$5:ZY23,OccupancyUnits,$B18,OccupancyAddresses,$A18),IFERROR(VLOOKUP($A18&amp;"" ""&amp;$B18, FILTER(ARRAYFORMULA({OccupancyAddresses&amp;"" ""&amp; OccupancyUnits,'Tenant Occupancy'!ZY$5:ZY23}),INDEX(ARRAYFORMULA({OccupancyAdd"&amp;"resses&amp;"" ""&amp; OccupancyUnits,'Tenant Occupancy'!ZY$5:ZY23}),0,2)&lt;&gt;""""),2,FALSE),IF(ZX15=TODAY(),""Today"",)))))"),"")</f>
        <v/>
      </c>
      <c r="ZY18" s="3" t="str">
        <f>IFERROR(__xludf.DUMMYFUNCTION("IF(ISBLANK($A18),, IF((ARRAYFORMULA(SUM(COUNTIFS(OccupancyAddresses,$A18,OccupancyUnits, $B18, 'Tenant Occupancy'!ZZ$5:ZZ23,{""&gt;0"",""Occupied"",""Late""}))))&gt;1,""Multiple Bookings"", IF(SUMIFS( 'Tenant Occupancy'!ZZ$5:ZZ23,OccupancyUnits,$B18,OccupancyAd"&amp;"dresses,$A18)&gt;0,SUMIFS('Tenant Occupancy'!ZZ$5:ZZ23,OccupancyUnits,$B18,OccupancyAddresses,$A18),IFERROR(VLOOKUP($A18&amp;"" ""&amp;$B18, FILTER(ARRAYFORMULA({OccupancyAddresses&amp;"" ""&amp; OccupancyUnits,'Tenant Occupancy'!ZZ$5:ZZ23}),INDEX(ARRAYFORMULA({OccupancyAdd"&amp;"resses&amp;"" ""&amp; OccupancyUnits,'Tenant Occupancy'!ZZ$5:ZZ23}),0,2)&lt;&gt;""""),2,FALSE),IF(ZY15=TODAY(),""Today"",)))))"),"")</f>
        <v/>
      </c>
      <c r="ZZ18" s="3" t="str">
        <f>IFERROR(__xludf.DUMMYFUNCTION("IF(ISBLANK($A18),, IF((ARRAYFORMULA(SUM(COUNTIFS(OccupancyAddresses,$A18,OccupancyUnits, $B18, 'Tenant Occupancy'!AAA$5:AAA23,{""&gt;0"",""Occupied"",""Late""}))))&gt;1,""Multiple Bookings"", IF(SUMIFS( 'Tenant Occupancy'!AAA$5:AAA23,OccupancyUnits,$B18,Occupan"&amp;"cyAddresses,$A18)&gt;0,SUMIFS('Tenant Occupancy'!AAA$5:AAA23,OccupancyUnits,$B18,OccupancyAddresses,$A18),IFERROR(VLOOKUP($A18&amp;"" ""&amp;$B18, FILTER(ARRAYFORMULA({OccupancyAddresses&amp;"" ""&amp; OccupancyUnits,'Tenant Occupancy'!AAA$5:AAA23}),INDEX(ARRAYFORMULA({Occu"&amp;"pancyAddresses&amp;"" ""&amp; OccupancyUnits,'Tenant Occupancy'!AAA$5:AAA23}),0,2)&lt;&gt;""""),2,FALSE),IF(ZZ15=TODAY(),""Today"",)))))"),"")</f>
        <v/>
      </c>
      <c r="AAA18" s="3" t="str">
        <f>IFERROR(__xludf.DUMMYFUNCTION("IF(ISBLANK($A18),, IF((ARRAYFORMULA(SUM(COUNTIFS(OccupancyAddresses,$A18,OccupancyUnits, $B18, 'Tenant Occupancy'!AAB$5:AAB23,{""&gt;0"",""Occupied"",""Late""}))))&gt;1,""Multiple Bookings"", IF(SUMIFS( 'Tenant Occupancy'!AAB$5:AAB23,OccupancyUnits,$B18,Occupan"&amp;"cyAddresses,$A18)&gt;0,SUMIFS('Tenant Occupancy'!AAB$5:AAB23,OccupancyUnits,$B18,OccupancyAddresses,$A18),IFERROR(VLOOKUP($A18&amp;"" ""&amp;$B18, FILTER(ARRAYFORMULA({OccupancyAddresses&amp;"" ""&amp; OccupancyUnits,'Tenant Occupancy'!AAB$5:AAB23}),INDEX(ARRAYFORMULA({Occu"&amp;"pancyAddresses&amp;"" ""&amp; OccupancyUnits,'Tenant Occupancy'!AAB$5:AAB23}),0,2)&lt;&gt;""""),2,FALSE),IF(AAA15=TODAY(),""Today"",)))))"),"")</f>
        <v/>
      </c>
      <c r="AAB18" s="3" t="str">
        <f>IFERROR(__xludf.DUMMYFUNCTION("IF(ISBLANK($A18),, IF((ARRAYFORMULA(SUM(COUNTIFS(OccupancyAddresses,$A18,OccupancyUnits, $B18, 'Tenant Occupancy'!AAC$5:AAC23,{""&gt;0"",""Occupied"",""Late""}))))&gt;1,""Multiple Bookings"", IF(SUMIFS( 'Tenant Occupancy'!AAC$5:AAC23,OccupancyUnits,$B18,Occupan"&amp;"cyAddresses,$A18)&gt;0,SUMIFS('Tenant Occupancy'!AAC$5:AAC23,OccupancyUnits,$B18,OccupancyAddresses,$A18),IFERROR(VLOOKUP($A18&amp;"" ""&amp;$B18, FILTER(ARRAYFORMULA({OccupancyAddresses&amp;"" ""&amp; OccupancyUnits,'Tenant Occupancy'!AAC$5:AAC23}),INDEX(ARRAYFORMULA({Occu"&amp;"pancyAddresses&amp;"" ""&amp; OccupancyUnits,'Tenant Occupancy'!AAC$5:AAC23}),0,2)&lt;&gt;""""),2,FALSE),IF(AAB15=TODAY(),""Today"",)))))"),"")</f>
        <v/>
      </c>
      <c r="AAC18" s="3" t="str">
        <f>IFERROR(__xludf.DUMMYFUNCTION("IF(ISBLANK($A18),, IF((ARRAYFORMULA(SUM(COUNTIFS(OccupancyAddresses,$A18,OccupancyUnits, $B18, 'Tenant Occupancy'!AAD$5:AAD23,{""&gt;0"",""Occupied"",""Late""}))))&gt;1,""Multiple Bookings"", IF(SUMIFS( 'Tenant Occupancy'!AAD$5:AAD23,OccupancyUnits,$B18,Occupan"&amp;"cyAddresses,$A18)&gt;0,SUMIFS('Tenant Occupancy'!AAD$5:AAD23,OccupancyUnits,$B18,OccupancyAddresses,$A18),IFERROR(VLOOKUP($A18&amp;"" ""&amp;$B18, FILTER(ARRAYFORMULA({OccupancyAddresses&amp;"" ""&amp; OccupancyUnits,'Tenant Occupancy'!AAD$5:AAD23}),INDEX(ARRAYFORMULA({Occu"&amp;"pancyAddresses&amp;"" ""&amp; OccupancyUnits,'Tenant Occupancy'!AAD$5:AAD23}),0,2)&lt;&gt;""""),2,FALSE),IF(AAC15=TODAY(),""Today"",)))))"),"")</f>
        <v/>
      </c>
      <c r="AAD18" s="3" t="str">
        <f>IFERROR(__xludf.DUMMYFUNCTION("IF(ISBLANK($A18),, IF((ARRAYFORMULA(SUM(COUNTIFS(OccupancyAddresses,$A18,OccupancyUnits, $B18, 'Tenant Occupancy'!AAE$5:AAE23,{""&gt;0"",""Occupied"",""Late""}))))&gt;1,""Multiple Bookings"", IF(SUMIFS( 'Tenant Occupancy'!AAE$5:AAE23,OccupancyUnits,$B18,Occupan"&amp;"cyAddresses,$A18)&gt;0,SUMIFS('Tenant Occupancy'!AAE$5:AAE23,OccupancyUnits,$B18,OccupancyAddresses,$A18),IFERROR(VLOOKUP($A18&amp;"" ""&amp;$B18, FILTER(ARRAYFORMULA({OccupancyAddresses&amp;"" ""&amp; OccupancyUnits,'Tenant Occupancy'!AAE$5:AAE23}),INDEX(ARRAYFORMULA({Occu"&amp;"pancyAddresses&amp;"" ""&amp; OccupancyUnits,'Tenant Occupancy'!AAE$5:AAE23}),0,2)&lt;&gt;""""),2,FALSE),IF(AAD15=TODAY(),""Today"",)))))"),"")</f>
        <v/>
      </c>
      <c r="AAE18" s="3" t="str">
        <f>IFERROR(__xludf.DUMMYFUNCTION("IF(ISBLANK($A18),, IF((ARRAYFORMULA(SUM(COUNTIFS(OccupancyAddresses,$A18,OccupancyUnits, $B18, 'Tenant Occupancy'!AAF$5:AAF23,{""&gt;0"",""Occupied"",""Late""}))))&gt;1,""Multiple Bookings"", IF(SUMIFS( 'Tenant Occupancy'!AAF$5:AAF23,OccupancyUnits,$B18,Occupan"&amp;"cyAddresses,$A18)&gt;0,SUMIFS('Tenant Occupancy'!AAF$5:AAF23,OccupancyUnits,$B18,OccupancyAddresses,$A18),IFERROR(VLOOKUP($A18&amp;"" ""&amp;$B18, FILTER(ARRAYFORMULA({OccupancyAddresses&amp;"" ""&amp; OccupancyUnits,'Tenant Occupancy'!AAF$5:AAF23}),INDEX(ARRAYFORMULA({Occu"&amp;"pancyAddresses&amp;"" ""&amp; OccupancyUnits,'Tenant Occupancy'!AAF$5:AAF23}),0,2)&lt;&gt;""""),2,FALSE),IF(AAE15=TODAY(),""Today"",)))))"),"")</f>
        <v/>
      </c>
      <c r="AAF18" s="3" t="str">
        <f>IFERROR(__xludf.DUMMYFUNCTION("IF(ISBLANK($A18),, IF((ARRAYFORMULA(SUM(COUNTIFS(OccupancyAddresses,$A18,OccupancyUnits, $B18, 'Tenant Occupancy'!AAG$5:AAG23,{""&gt;0"",""Occupied"",""Late""}))))&gt;1,""Multiple Bookings"", IF(SUMIFS( 'Tenant Occupancy'!AAG$5:AAG23,OccupancyUnits,$B18,Occupan"&amp;"cyAddresses,$A18)&gt;0,SUMIFS('Tenant Occupancy'!AAG$5:AAG23,OccupancyUnits,$B18,OccupancyAddresses,$A18),IFERROR(VLOOKUP($A18&amp;"" ""&amp;$B18, FILTER(ARRAYFORMULA({OccupancyAddresses&amp;"" ""&amp; OccupancyUnits,'Tenant Occupancy'!AAG$5:AAG23}),INDEX(ARRAYFORMULA({Occu"&amp;"pancyAddresses&amp;"" ""&amp; OccupancyUnits,'Tenant Occupancy'!AAG$5:AAG23}),0,2)&lt;&gt;""""),2,FALSE),IF(AAF15=TODAY(),""Today"",)))))"),"")</f>
        <v/>
      </c>
      <c r="AAG18" s="3" t="str">
        <f>IFERROR(__xludf.DUMMYFUNCTION("IF(ISBLANK($A18),, IF((ARRAYFORMULA(SUM(COUNTIFS(OccupancyAddresses,$A18,OccupancyUnits, $B18, 'Tenant Occupancy'!AAH$5:AAH23,{""&gt;0"",""Occupied"",""Late""}))))&gt;1,""Multiple Bookings"", IF(SUMIFS( 'Tenant Occupancy'!AAH$5:AAH23,OccupancyUnits,$B18,Occupan"&amp;"cyAddresses,$A18)&gt;0,SUMIFS('Tenant Occupancy'!AAH$5:AAH23,OccupancyUnits,$B18,OccupancyAddresses,$A18),IFERROR(VLOOKUP($A18&amp;"" ""&amp;$B18, FILTER(ARRAYFORMULA({OccupancyAddresses&amp;"" ""&amp; OccupancyUnits,'Tenant Occupancy'!AAH$5:AAH23}),INDEX(ARRAYFORMULA({Occu"&amp;"pancyAddresses&amp;"" ""&amp; OccupancyUnits,'Tenant Occupancy'!AAH$5:AAH23}),0,2)&lt;&gt;""""),2,FALSE),IF(AAG15=TODAY(),""Today"",)))))"),"")</f>
        <v/>
      </c>
      <c r="AAH18" s="3" t="str">
        <f>IFERROR(__xludf.DUMMYFUNCTION("IF(ISBLANK($A18),, IF((ARRAYFORMULA(SUM(COUNTIFS(OccupancyAddresses,$A18,OccupancyUnits, $B18, 'Tenant Occupancy'!AAI$5:AAI23,{""&gt;0"",""Occupied"",""Late""}))))&gt;1,""Multiple Bookings"", IF(SUMIFS( 'Tenant Occupancy'!AAI$5:AAI23,OccupancyUnits,$B18,Occupan"&amp;"cyAddresses,$A18)&gt;0,SUMIFS('Tenant Occupancy'!AAI$5:AAI23,OccupancyUnits,$B18,OccupancyAddresses,$A18),IFERROR(VLOOKUP($A18&amp;"" ""&amp;$B18, FILTER(ARRAYFORMULA({OccupancyAddresses&amp;"" ""&amp; OccupancyUnits,'Tenant Occupancy'!AAI$5:AAI23}),INDEX(ARRAYFORMULA({Occu"&amp;"pancyAddresses&amp;"" ""&amp; OccupancyUnits,'Tenant Occupancy'!AAI$5:AAI23}),0,2)&lt;&gt;""""),2,FALSE),IF(AAH15=TODAY(),""Today"",)))))"),"")</f>
        <v/>
      </c>
      <c r="AAI18" s="3" t="str">
        <f>IFERROR(__xludf.DUMMYFUNCTION("IF(ISBLANK($A18),, IF((ARRAYFORMULA(SUM(COUNTIFS(OccupancyAddresses,$A18,OccupancyUnits, $B18, 'Tenant Occupancy'!AAJ$5:AAJ23,{""&gt;0"",""Occupied"",""Late""}))))&gt;1,""Multiple Bookings"", IF(SUMIFS( 'Tenant Occupancy'!AAJ$5:AAJ23,OccupancyUnits,$B18,Occupan"&amp;"cyAddresses,$A18)&gt;0,SUMIFS('Tenant Occupancy'!AAJ$5:AAJ23,OccupancyUnits,$B18,OccupancyAddresses,$A18),IFERROR(VLOOKUP($A18&amp;"" ""&amp;$B18, FILTER(ARRAYFORMULA({OccupancyAddresses&amp;"" ""&amp; OccupancyUnits,'Tenant Occupancy'!AAJ$5:AAJ23}),INDEX(ARRAYFORMULA({Occu"&amp;"pancyAddresses&amp;"" ""&amp; OccupancyUnits,'Tenant Occupancy'!AAJ$5:AAJ23}),0,2)&lt;&gt;""""),2,FALSE),IF(AAI15=TODAY(),""Today"",)))))"),"")</f>
        <v/>
      </c>
      <c r="AAJ18" s="3" t="str">
        <f>IFERROR(__xludf.DUMMYFUNCTION("IF(ISBLANK($A18),, IF((ARRAYFORMULA(SUM(COUNTIFS(OccupancyAddresses,$A18,OccupancyUnits, $B18, 'Tenant Occupancy'!AAK$5:AAK23,{""&gt;0"",""Occupied"",""Late""}))))&gt;1,""Multiple Bookings"", IF(SUMIFS( 'Tenant Occupancy'!AAK$5:AAK23,OccupancyUnits,$B18,Occupan"&amp;"cyAddresses,$A18)&gt;0,SUMIFS('Tenant Occupancy'!AAK$5:AAK23,OccupancyUnits,$B18,OccupancyAddresses,$A18),IFERROR(VLOOKUP($A18&amp;"" ""&amp;$B18, FILTER(ARRAYFORMULA({OccupancyAddresses&amp;"" ""&amp; OccupancyUnits,'Tenant Occupancy'!AAK$5:AAK23}),INDEX(ARRAYFORMULA({Occu"&amp;"pancyAddresses&amp;"" ""&amp; OccupancyUnits,'Tenant Occupancy'!AAK$5:AAK23}),0,2)&lt;&gt;""""),2,FALSE),IF(AAJ15=TODAY(),""Today"",)))))"),"")</f>
        <v/>
      </c>
      <c r="AAK18" s="3" t="str">
        <f>IFERROR(__xludf.DUMMYFUNCTION("IF(ISBLANK($A18),, IF((ARRAYFORMULA(SUM(COUNTIFS(OccupancyAddresses,$A18,OccupancyUnits, $B18, 'Tenant Occupancy'!AAL$5:AAL23,{""&gt;0"",""Occupied"",""Late""}))))&gt;1,""Multiple Bookings"", IF(SUMIFS( 'Tenant Occupancy'!AAL$5:AAL23,OccupancyUnits,$B18,Occupan"&amp;"cyAddresses,$A18)&gt;0,SUMIFS('Tenant Occupancy'!AAL$5:AAL23,OccupancyUnits,$B18,OccupancyAddresses,$A18),IFERROR(VLOOKUP($A18&amp;"" ""&amp;$B18, FILTER(ARRAYFORMULA({OccupancyAddresses&amp;"" ""&amp; OccupancyUnits,'Tenant Occupancy'!AAL$5:AAL23}),INDEX(ARRAYFORMULA({Occu"&amp;"pancyAddresses&amp;"" ""&amp; OccupancyUnits,'Tenant Occupancy'!AAL$5:AAL23}),0,2)&lt;&gt;""""),2,FALSE),IF(AAK15=TODAY(),""Today"",)))))"),"")</f>
        <v/>
      </c>
      <c r="AAL18" s="3" t="str">
        <f>IFERROR(__xludf.DUMMYFUNCTION("IF(ISBLANK($A18),, IF((ARRAYFORMULA(SUM(COUNTIFS(OccupancyAddresses,$A18,OccupancyUnits, $B18, 'Tenant Occupancy'!AAM$5:AAM23,{""&gt;0"",""Occupied"",""Late""}))))&gt;1,""Multiple Bookings"", IF(SUMIFS( 'Tenant Occupancy'!AAM$5:AAM23,OccupancyUnits,$B18,Occupan"&amp;"cyAddresses,$A18)&gt;0,SUMIFS('Tenant Occupancy'!AAM$5:AAM23,OccupancyUnits,$B18,OccupancyAddresses,$A18),IFERROR(VLOOKUP($A18&amp;"" ""&amp;$B18, FILTER(ARRAYFORMULA({OccupancyAddresses&amp;"" ""&amp; OccupancyUnits,'Tenant Occupancy'!AAM$5:AAM23}),INDEX(ARRAYFORMULA({Occu"&amp;"pancyAddresses&amp;"" ""&amp; OccupancyUnits,'Tenant Occupancy'!AAM$5:AAM23}),0,2)&lt;&gt;""""),2,FALSE),IF(AAL15=TODAY(),""Today"",)))))"),"")</f>
        <v/>
      </c>
      <c r="AAM18" s="3" t="str">
        <f>IFERROR(__xludf.DUMMYFUNCTION("IF(ISBLANK($A18),, IF((ARRAYFORMULA(SUM(COUNTIFS(OccupancyAddresses,$A18,OccupancyUnits, $B18, 'Tenant Occupancy'!AAN$5:AAN23,{""&gt;0"",""Occupied"",""Late""}))))&gt;1,""Multiple Bookings"", IF(SUMIFS( 'Tenant Occupancy'!AAN$5:AAN23,OccupancyUnits,$B18,Occupan"&amp;"cyAddresses,$A18)&gt;0,SUMIFS('Tenant Occupancy'!AAN$5:AAN23,OccupancyUnits,$B18,OccupancyAddresses,$A18),IFERROR(VLOOKUP($A18&amp;"" ""&amp;$B18, FILTER(ARRAYFORMULA({OccupancyAddresses&amp;"" ""&amp; OccupancyUnits,'Tenant Occupancy'!AAN$5:AAN23}),INDEX(ARRAYFORMULA({Occu"&amp;"pancyAddresses&amp;"" ""&amp; OccupancyUnits,'Tenant Occupancy'!AAN$5:AAN23}),0,2)&lt;&gt;""""),2,FALSE),IF(AAM15=TODAY(),""Today"",)))))"),"")</f>
        <v/>
      </c>
      <c r="AAN18" s="3" t="str">
        <f>IFERROR(__xludf.DUMMYFUNCTION("IF(ISBLANK($A18),, IF((ARRAYFORMULA(SUM(COUNTIFS(OccupancyAddresses,$A18,OccupancyUnits, $B18, 'Tenant Occupancy'!AAO$5:AAO23,{""&gt;0"",""Occupied"",""Late""}))))&gt;1,""Multiple Bookings"", IF(SUMIFS( 'Tenant Occupancy'!AAO$5:AAO23,OccupancyUnits,$B18,Occupan"&amp;"cyAddresses,$A18)&gt;0,SUMIFS('Tenant Occupancy'!AAO$5:AAO23,OccupancyUnits,$B18,OccupancyAddresses,$A18),IFERROR(VLOOKUP($A18&amp;"" ""&amp;$B18, FILTER(ARRAYFORMULA({OccupancyAddresses&amp;"" ""&amp; OccupancyUnits,'Tenant Occupancy'!AAO$5:AAO23}),INDEX(ARRAYFORMULA({Occu"&amp;"pancyAddresses&amp;"" ""&amp; OccupancyUnits,'Tenant Occupancy'!AAO$5:AAO23}),0,2)&lt;&gt;""""),2,FALSE),IF(AAN15=TODAY(),""Today"",)))))"),"")</f>
        <v/>
      </c>
      <c r="AAO18" s="3" t="str">
        <f>IFERROR(__xludf.DUMMYFUNCTION("IF(ISBLANK($A18),, IF((ARRAYFORMULA(SUM(COUNTIFS(OccupancyAddresses,$A18,OccupancyUnits, $B18, 'Tenant Occupancy'!AAP$5:AAP23,{""&gt;0"",""Occupied"",""Late""}))))&gt;1,""Multiple Bookings"", IF(SUMIFS( 'Tenant Occupancy'!AAP$5:AAP23,OccupancyUnits,$B18,Occupan"&amp;"cyAddresses,$A18)&gt;0,SUMIFS('Tenant Occupancy'!AAP$5:AAP23,OccupancyUnits,$B18,OccupancyAddresses,$A18),IFERROR(VLOOKUP($A18&amp;"" ""&amp;$B18, FILTER(ARRAYFORMULA({OccupancyAddresses&amp;"" ""&amp; OccupancyUnits,'Tenant Occupancy'!AAP$5:AAP23}),INDEX(ARRAYFORMULA({Occu"&amp;"pancyAddresses&amp;"" ""&amp; OccupancyUnits,'Tenant Occupancy'!AAP$5:AAP23}),0,2)&lt;&gt;""""),2,FALSE),IF(AAO15=TODAY(),""Today"",)))))"),"")</f>
        <v/>
      </c>
      <c r="AAP18" s="3" t="str">
        <f>IFERROR(__xludf.DUMMYFUNCTION("IF(ISBLANK($A18),, IF((ARRAYFORMULA(SUM(COUNTIFS(OccupancyAddresses,$A18,OccupancyUnits, $B18, 'Tenant Occupancy'!AAQ$5:AAQ23,{""&gt;0"",""Occupied"",""Late""}))))&gt;1,""Multiple Bookings"", IF(SUMIFS( 'Tenant Occupancy'!AAQ$5:AAQ23,OccupancyUnits,$B18,Occupan"&amp;"cyAddresses,$A18)&gt;0,SUMIFS('Tenant Occupancy'!AAQ$5:AAQ23,OccupancyUnits,$B18,OccupancyAddresses,$A18),IFERROR(VLOOKUP($A18&amp;"" ""&amp;$B18, FILTER(ARRAYFORMULA({OccupancyAddresses&amp;"" ""&amp; OccupancyUnits,'Tenant Occupancy'!AAQ$5:AAQ23}),INDEX(ARRAYFORMULA({Occu"&amp;"pancyAddresses&amp;"" ""&amp; OccupancyUnits,'Tenant Occupancy'!AAQ$5:AAQ23}),0,2)&lt;&gt;""""),2,FALSE),IF(AAP15=TODAY(),""Today"",)))))"),"")</f>
        <v/>
      </c>
      <c r="AAQ18" s="3" t="str">
        <f>IFERROR(__xludf.DUMMYFUNCTION("IF(ISBLANK($A18),, IF((ARRAYFORMULA(SUM(COUNTIFS(OccupancyAddresses,$A18,OccupancyUnits, $B18, 'Tenant Occupancy'!AAR$5:AAR23,{""&gt;0"",""Occupied"",""Late""}))))&gt;1,""Multiple Bookings"", IF(SUMIFS( 'Tenant Occupancy'!AAR$5:AAR23,OccupancyUnits,$B18,Occupan"&amp;"cyAddresses,$A18)&gt;0,SUMIFS('Tenant Occupancy'!AAR$5:AAR23,OccupancyUnits,$B18,OccupancyAddresses,$A18),IFERROR(VLOOKUP($A18&amp;"" ""&amp;$B18, FILTER(ARRAYFORMULA({OccupancyAddresses&amp;"" ""&amp; OccupancyUnits,'Tenant Occupancy'!AAR$5:AAR23}),INDEX(ARRAYFORMULA({Occu"&amp;"pancyAddresses&amp;"" ""&amp; OccupancyUnits,'Tenant Occupancy'!AAR$5:AAR23}),0,2)&lt;&gt;""""),2,FALSE),IF(AAQ15=TODAY(),""Today"",)))))"),"")</f>
        <v/>
      </c>
      <c r="AAR18" s="3" t="str">
        <f>IFERROR(__xludf.DUMMYFUNCTION("IF(ISBLANK($A18),, IF((ARRAYFORMULA(SUM(COUNTIFS(OccupancyAddresses,$A18,OccupancyUnits, $B18, 'Tenant Occupancy'!AAS$5:AAS23,{""&gt;0"",""Occupied"",""Late""}))))&gt;1,""Multiple Bookings"", IF(SUMIFS( 'Tenant Occupancy'!AAS$5:AAS23,OccupancyUnits,$B18,Occupan"&amp;"cyAddresses,$A18)&gt;0,SUMIFS('Tenant Occupancy'!AAS$5:AAS23,OccupancyUnits,$B18,OccupancyAddresses,$A18),IFERROR(VLOOKUP($A18&amp;"" ""&amp;$B18, FILTER(ARRAYFORMULA({OccupancyAddresses&amp;"" ""&amp; OccupancyUnits,'Tenant Occupancy'!AAS$5:AAS23}),INDEX(ARRAYFORMULA({Occu"&amp;"pancyAddresses&amp;"" ""&amp; OccupancyUnits,'Tenant Occupancy'!AAS$5:AAS23}),0,2)&lt;&gt;""""),2,FALSE),IF(AAR15=TODAY(),""Today"",)))))"),"")</f>
        <v/>
      </c>
      <c r="AAS18" s="3" t="str">
        <f>IFERROR(__xludf.DUMMYFUNCTION("IF(ISBLANK($A18),, IF((ARRAYFORMULA(SUM(COUNTIFS(OccupancyAddresses,$A18,OccupancyUnits, $B18, 'Tenant Occupancy'!AAT$5:AAT23,{""&gt;0"",""Occupied"",""Late""}))))&gt;1,""Multiple Bookings"", IF(SUMIFS( 'Tenant Occupancy'!AAT$5:AAT23,OccupancyUnits,$B18,Occupan"&amp;"cyAddresses,$A18)&gt;0,SUMIFS('Tenant Occupancy'!AAT$5:AAT23,OccupancyUnits,$B18,OccupancyAddresses,$A18),IFERROR(VLOOKUP($A18&amp;"" ""&amp;$B18, FILTER(ARRAYFORMULA({OccupancyAddresses&amp;"" ""&amp; OccupancyUnits,'Tenant Occupancy'!AAT$5:AAT23}),INDEX(ARRAYFORMULA({Occu"&amp;"pancyAddresses&amp;"" ""&amp; OccupancyUnits,'Tenant Occupancy'!AAT$5:AAT23}),0,2)&lt;&gt;""""),2,FALSE),IF(AAS15=TODAY(),""Today"",)))))"),"")</f>
        <v/>
      </c>
      <c r="AAT18" s="3" t="str">
        <f>IFERROR(__xludf.DUMMYFUNCTION("IF(ISBLANK($A18),, IF((ARRAYFORMULA(SUM(COUNTIFS(OccupancyAddresses,$A18,OccupancyUnits, $B18, 'Tenant Occupancy'!AAU$5:AAU23,{""&gt;0"",""Occupied"",""Late""}))))&gt;1,""Multiple Bookings"", IF(SUMIFS( 'Tenant Occupancy'!AAU$5:AAU23,OccupancyUnits,$B18,Occupan"&amp;"cyAddresses,$A18)&gt;0,SUMIFS('Tenant Occupancy'!AAU$5:AAU23,OccupancyUnits,$B18,OccupancyAddresses,$A18),IFERROR(VLOOKUP($A18&amp;"" ""&amp;$B18, FILTER(ARRAYFORMULA({OccupancyAddresses&amp;"" ""&amp; OccupancyUnits,'Tenant Occupancy'!AAU$5:AAU23}),INDEX(ARRAYFORMULA({Occu"&amp;"pancyAddresses&amp;"" ""&amp; OccupancyUnits,'Tenant Occupancy'!AAU$5:AAU23}),0,2)&lt;&gt;""""),2,FALSE),IF(AAT15=TODAY(),""Today"",)))))"),"")</f>
        <v/>
      </c>
      <c r="AAU18" s="3" t="str">
        <f>IFERROR(__xludf.DUMMYFUNCTION("IF(ISBLANK($A18),, IF((ARRAYFORMULA(SUM(COUNTIFS(OccupancyAddresses,$A18,OccupancyUnits, $B18, 'Tenant Occupancy'!AAV$5:AAV23,{""&gt;0"",""Occupied"",""Late""}))))&gt;1,""Multiple Bookings"", IF(SUMIFS( 'Tenant Occupancy'!AAV$5:AAV23,OccupancyUnits,$B18,Occupan"&amp;"cyAddresses,$A18)&gt;0,SUMIFS('Tenant Occupancy'!AAV$5:AAV23,OccupancyUnits,$B18,OccupancyAddresses,$A18),IFERROR(VLOOKUP($A18&amp;"" ""&amp;$B18, FILTER(ARRAYFORMULA({OccupancyAddresses&amp;"" ""&amp; OccupancyUnits,'Tenant Occupancy'!AAV$5:AAV23}),INDEX(ARRAYFORMULA({Occu"&amp;"pancyAddresses&amp;"" ""&amp; OccupancyUnits,'Tenant Occupancy'!AAV$5:AAV23}),0,2)&lt;&gt;""""),2,FALSE),IF(AAU15=TODAY(),""Today"",)))))"),"")</f>
        <v/>
      </c>
      <c r="AAV18" s="3" t="str">
        <f>IFERROR(__xludf.DUMMYFUNCTION("IF(ISBLANK($A18),, IF((ARRAYFORMULA(SUM(COUNTIFS(OccupancyAddresses,$A18,OccupancyUnits, $B18, 'Tenant Occupancy'!AAW$5:AAW23,{""&gt;0"",""Occupied"",""Late""}))))&gt;1,""Multiple Bookings"", IF(SUMIFS( 'Tenant Occupancy'!AAW$5:AAW23,OccupancyUnits,$B18,Occupan"&amp;"cyAddresses,$A18)&gt;0,SUMIFS('Tenant Occupancy'!AAW$5:AAW23,OccupancyUnits,$B18,OccupancyAddresses,$A18),IFERROR(VLOOKUP($A18&amp;"" ""&amp;$B18, FILTER(ARRAYFORMULA({OccupancyAddresses&amp;"" ""&amp; OccupancyUnits,'Tenant Occupancy'!AAW$5:AAW23}),INDEX(ARRAYFORMULA({Occu"&amp;"pancyAddresses&amp;"" ""&amp; OccupancyUnits,'Tenant Occupancy'!AAW$5:AAW23}),0,2)&lt;&gt;""""),2,FALSE),IF(AAV15=TODAY(),""Today"",)))))"),"")</f>
        <v/>
      </c>
      <c r="AAW18" s="3" t="str">
        <f>IFERROR(__xludf.DUMMYFUNCTION("IF(ISBLANK($A18),, IF((ARRAYFORMULA(SUM(COUNTIFS(OccupancyAddresses,$A18,OccupancyUnits, $B18, 'Tenant Occupancy'!AAX$5:AAX23,{""&gt;0"",""Occupied"",""Late""}))))&gt;1,""Multiple Bookings"", IF(SUMIFS( 'Tenant Occupancy'!AAX$5:AAX23,OccupancyUnits,$B18,Occupan"&amp;"cyAddresses,$A18)&gt;0,SUMIFS('Tenant Occupancy'!AAX$5:AAX23,OccupancyUnits,$B18,OccupancyAddresses,$A18),IFERROR(VLOOKUP($A18&amp;"" ""&amp;$B18, FILTER(ARRAYFORMULA({OccupancyAddresses&amp;"" ""&amp; OccupancyUnits,'Tenant Occupancy'!AAX$5:AAX23}),INDEX(ARRAYFORMULA({Occu"&amp;"pancyAddresses&amp;"" ""&amp; OccupancyUnits,'Tenant Occupancy'!AAX$5:AAX23}),0,2)&lt;&gt;""""),2,FALSE),IF(AAW15=TODAY(),""Today"",)))))"),"")</f>
        <v/>
      </c>
      <c r="AAX18" s="3" t="str">
        <f>IFERROR(__xludf.DUMMYFUNCTION("IF(ISBLANK($A18),, IF((ARRAYFORMULA(SUM(COUNTIFS(OccupancyAddresses,$A18,OccupancyUnits, $B18, 'Tenant Occupancy'!AAY$5:AAY23,{""&gt;0"",""Occupied"",""Late""}))))&gt;1,""Multiple Bookings"", IF(SUMIFS( 'Tenant Occupancy'!AAY$5:AAY23,OccupancyUnits,$B18,Occupan"&amp;"cyAddresses,$A18)&gt;0,SUMIFS('Tenant Occupancy'!AAY$5:AAY23,OccupancyUnits,$B18,OccupancyAddresses,$A18),IFERROR(VLOOKUP($A18&amp;"" ""&amp;$B18, FILTER(ARRAYFORMULA({OccupancyAddresses&amp;"" ""&amp; OccupancyUnits,'Tenant Occupancy'!AAY$5:AAY23}),INDEX(ARRAYFORMULA({Occu"&amp;"pancyAddresses&amp;"" ""&amp; OccupancyUnits,'Tenant Occupancy'!AAY$5:AAY23}),0,2)&lt;&gt;""""),2,FALSE),IF(AAX15=TODAY(),""Today"",)))))"),"")</f>
        <v/>
      </c>
      <c r="AAY18" s="3" t="str">
        <f>IFERROR(__xludf.DUMMYFUNCTION("IF(ISBLANK($A18),, IF((ARRAYFORMULA(SUM(COUNTIFS(OccupancyAddresses,$A18,OccupancyUnits, $B18, 'Tenant Occupancy'!AAZ$5:AAZ23,{""&gt;0"",""Occupied"",""Late""}))))&gt;1,""Multiple Bookings"", IF(SUMIFS( 'Tenant Occupancy'!AAZ$5:AAZ23,OccupancyUnits,$B18,Occupan"&amp;"cyAddresses,$A18)&gt;0,SUMIFS('Tenant Occupancy'!AAZ$5:AAZ23,OccupancyUnits,$B18,OccupancyAddresses,$A18),IFERROR(VLOOKUP($A18&amp;"" ""&amp;$B18, FILTER(ARRAYFORMULA({OccupancyAddresses&amp;"" ""&amp; OccupancyUnits,'Tenant Occupancy'!AAZ$5:AAZ23}),INDEX(ARRAYFORMULA({Occu"&amp;"pancyAddresses&amp;"" ""&amp; OccupancyUnits,'Tenant Occupancy'!AAZ$5:AAZ23}),0,2)&lt;&gt;""""),2,FALSE),IF(AAY15=TODAY(),""Today"",)))))"),"")</f>
        <v/>
      </c>
      <c r="AAZ18" s="3" t="str">
        <f>IFERROR(__xludf.DUMMYFUNCTION("IF(ISBLANK($A18),, IF((ARRAYFORMULA(SUM(COUNTIFS(OccupancyAddresses,$A18,OccupancyUnits, $B18, 'Tenant Occupancy'!ABA$5:ABA23,{""&gt;0"",""Occupied"",""Late""}))))&gt;1,""Multiple Bookings"", IF(SUMIFS( 'Tenant Occupancy'!ABA$5:ABA23,OccupancyUnits,$B18,Occupan"&amp;"cyAddresses,$A18)&gt;0,SUMIFS('Tenant Occupancy'!ABA$5:ABA23,OccupancyUnits,$B18,OccupancyAddresses,$A18),IFERROR(VLOOKUP($A18&amp;"" ""&amp;$B18, FILTER(ARRAYFORMULA({OccupancyAddresses&amp;"" ""&amp; OccupancyUnits,'Tenant Occupancy'!ABA$5:ABA23}),INDEX(ARRAYFORMULA({Occu"&amp;"pancyAddresses&amp;"" ""&amp; OccupancyUnits,'Tenant Occupancy'!ABA$5:ABA23}),0,2)&lt;&gt;""""),2,FALSE),IF(AAZ15=TODAY(),""Today"",)))))"),"")</f>
        <v/>
      </c>
      <c r="ABA18" s="3" t="str">
        <f>IFERROR(__xludf.DUMMYFUNCTION("IF(ISBLANK($A18),, IF((ARRAYFORMULA(SUM(COUNTIFS(OccupancyAddresses,$A18,OccupancyUnits, $B18, 'Tenant Occupancy'!ABB$5:ABB23,{""&gt;0"",""Occupied"",""Late""}))))&gt;1,""Multiple Bookings"", IF(SUMIFS( 'Tenant Occupancy'!ABB$5:ABB23,OccupancyUnits,$B18,Occupan"&amp;"cyAddresses,$A18)&gt;0,SUMIFS('Tenant Occupancy'!ABB$5:ABB23,OccupancyUnits,$B18,OccupancyAddresses,$A18),IFERROR(VLOOKUP($A18&amp;"" ""&amp;$B18, FILTER(ARRAYFORMULA({OccupancyAddresses&amp;"" ""&amp; OccupancyUnits,'Tenant Occupancy'!ABB$5:ABB23}),INDEX(ARRAYFORMULA({Occu"&amp;"pancyAddresses&amp;"" ""&amp; OccupancyUnits,'Tenant Occupancy'!ABB$5:ABB23}),0,2)&lt;&gt;""""),2,FALSE),IF(ABA15=TODAY(),""Today"",)))))"),"")</f>
        <v/>
      </c>
      <c r="ABB18" s="3" t="str">
        <f>IFERROR(__xludf.DUMMYFUNCTION("IF(ISBLANK($A18),, IF((ARRAYFORMULA(SUM(COUNTIFS(OccupancyAddresses,$A18,OccupancyUnits, $B18, 'Tenant Occupancy'!ABC$5:ABC23,{""&gt;0"",""Occupied"",""Late""}))))&gt;1,""Multiple Bookings"", IF(SUMIFS( 'Tenant Occupancy'!ABC$5:ABC23,OccupancyUnits,$B18,Occupan"&amp;"cyAddresses,$A18)&gt;0,SUMIFS('Tenant Occupancy'!ABC$5:ABC23,OccupancyUnits,$B18,OccupancyAddresses,$A18),IFERROR(VLOOKUP($A18&amp;"" ""&amp;$B18, FILTER(ARRAYFORMULA({OccupancyAddresses&amp;"" ""&amp; OccupancyUnits,'Tenant Occupancy'!ABC$5:ABC23}),INDEX(ARRAYFORMULA({Occu"&amp;"pancyAddresses&amp;"" ""&amp; OccupancyUnits,'Tenant Occupancy'!ABC$5:ABC23}),0,2)&lt;&gt;""""),2,FALSE),IF(ABB15=TODAY(),""Today"",)))))"),"")</f>
        <v/>
      </c>
      <c r="ABC18" s="3" t="str">
        <f>IFERROR(__xludf.DUMMYFUNCTION("IF(ISBLANK($A18),, IF((ARRAYFORMULA(SUM(COUNTIFS(OccupancyAddresses,$A18,OccupancyUnits, $B18, 'Tenant Occupancy'!ABD$5:ABD23,{""&gt;0"",""Occupied"",""Late""}))))&gt;1,""Multiple Bookings"", IF(SUMIFS( 'Tenant Occupancy'!ABD$5:ABD23,OccupancyUnits,$B18,Occupan"&amp;"cyAddresses,$A18)&gt;0,SUMIFS('Tenant Occupancy'!ABD$5:ABD23,OccupancyUnits,$B18,OccupancyAddresses,$A18),IFERROR(VLOOKUP($A18&amp;"" ""&amp;$B18, FILTER(ARRAYFORMULA({OccupancyAddresses&amp;"" ""&amp; OccupancyUnits,'Tenant Occupancy'!ABD$5:ABD23}),INDEX(ARRAYFORMULA({Occu"&amp;"pancyAddresses&amp;"" ""&amp; OccupancyUnits,'Tenant Occupancy'!ABD$5:ABD23}),0,2)&lt;&gt;""""),2,FALSE),IF(ABC15=TODAY(),""Today"",)))))"),"")</f>
        <v/>
      </c>
      <c r="ABD18" s="3" t="str">
        <f>IFERROR(__xludf.DUMMYFUNCTION("IF(ISBLANK($A18),, IF((ARRAYFORMULA(SUM(COUNTIFS(OccupancyAddresses,$A18,OccupancyUnits, $B18, 'Tenant Occupancy'!ABE$5:ABE23,{""&gt;0"",""Occupied"",""Late""}))))&gt;1,""Multiple Bookings"", IF(SUMIFS( 'Tenant Occupancy'!ABE$5:ABE23,OccupancyUnits,$B18,Occupan"&amp;"cyAddresses,$A18)&gt;0,SUMIFS('Tenant Occupancy'!ABE$5:ABE23,OccupancyUnits,$B18,OccupancyAddresses,$A18),IFERROR(VLOOKUP($A18&amp;"" ""&amp;$B18, FILTER(ARRAYFORMULA({OccupancyAddresses&amp;"" ""&amp; OccupancyUnits,'Tenant Occupancy'!ABE$5:ABE23}),INDEX(ARRAYFORMULA({Occu"&amp;"pancyAddresses&amp;"" ""&amp; OccupancyUnits,'Tenant Occupancy'!ABE$5:ABE23}),0,2)&lt;&gt;""""),2,FALSE),IF(ABD15=TODAY(),""Today"",)))))"),"")</f>
        <v/>
      </c>
      <c r="ABE18" s="3" t="str">
        <f>IFERROR(__xludf.DUMMYFUNCTION("IF(ISBLANK($A18),, IF((ARRAYFORMULA(SUM(COUNTIFS(OccupancyAddresses,$A18,OccupancyUnits, $B18, 'Tenant Occupancy'!ABF$5:ABF23,{""&gt;0"",""Occupied"",""Late""}))))&gt;1,""Multiple Bookings"", IF(SUMIFS( 'Tenant Occupancy'!ABF$5:ABF23,OccupancyUnits,$B18,Occupan"&amp;"cyAddresses,$A18)&gt;0,SUMIFS('Tenant Occupancy'!ABF$5:ABF23,OccupancyUnits,$B18,OccupancyAddresses,$A18),IFERROR(VLOOKUP($A18&amp;"" ""&amp;$B18, FILTER(ARRAYFORMULA({OccupancyAddresses&amp;"" ""&amp; OccupancyUnits,'Tenant Occupancy'!ABF$5:ABF23}),INDEX(ARRAYFORMULA({Occu"&amp;"pancyAddresses&amp;"" ""&amp; OccupancyUnits,'Tenant Occupancy'!ABF$5:ABF23}),0,2)&lt;&gt;""""),2,FALSE),IF(ABE15=TODAY(),""Today"",)))))"),"")</f>
        <v/>
      </c>
      <c r="ABF18" s="3" t="str">
        <f>IFERROR(__xludf.DUMMYFUNCTION("IF(ISBLANK($A18),, IF((ARRAYFORMULA(SUM(COUNTIFS(OccupancyAddresses,$A18,OccupancyUnits, $B18, 'Tenant Occupancy'!ABG$5:ABG23,{""&gt;0"",""Occupied"",""Late""}))))&gt;1,""Multiple Bookings"", IF(SUMIFS( 'Tenant Occupancy'!ABG$5:ABG23,OccupancyUnits,$B18,Occupan"&amp;"cyAddresses,$A18)&gt;0,SUMIFS('Tenant Occupancy'!ABG$5:ABG23,OccupancyUnits,$B18,OccupancyAddresses,$A18),IFERROR(VLOOKUP($A18&amp;"" ""&amp;$B18, FILTER(ARRAYFORMULA({OccupancyAddresses&amp;"" ""&amp; OccupancyUnits,'Tenant Occupancy'!ABG$5:ABG23}),INDEX(ARRAYFORMULA({Occu"&amp;"pancyAddresses&amp;"" ""&amp; OccupancyUnits,'Tenant Occupancy'!ABG$5:ABG23}),0,2)&lt;&gt;""""),2,FALSE),IF(ABF15=TODAY(),""Today"",)))))"),"")</f>
        <v/>
      </c>
      <c r="ABG18" s="3"/>
      <c r="ABH18" s="3"/>
      <c r="ABI18" s="3"/>
      <c r="ABJ18" s="3"/>
      <c r="ABK18" s="3"/>
    </row>
    <row r="19" ht="39.0" customHeight="1">
      <c r="A19" s="10"/>
      <c r="B19" s="10"/>
      <c r="C19" s="11"/>
      <c r="D19" s="11"/>
      <c r="E19" s="1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18"/>
      <c r="IZ19" s="3" t="str">
        <f>IFERROR(__xludf.DUMMYFUNCTION("IF(ISBLANK($A19),, IF((ARRAYFORMULA(SUM(COUNTIFS(OccupancyAddresses,$A19,OccupancyUnits, $B19, 'Tenant Occupancy'!JA$5:JA23,{""&gt;0"",""Occupied"",""Late""}))))&gt;1,""Multiple Bookings"", IF(SUMIFS( 'Tenant Occupancy'!JA$5:JA23,OccupancyUnits,$B19,OccupancyAd"&amp;"dresses,$A19)&gt;0,SUMIFS('Tenant Occupancy'!JA$5:JA23,OccupancyUnits,$B19,OccupancyAddresses,$A19),IFERROR(VLOOKUP($A19&amp;"" ""&amp;$B19, FILTER(ARRAYFORMULA({OccupancyAddresses&amp;"" ""&amp; OccupancyUnits,'Tenant Occupancy'!JA$5:JA23}),INDEX(ARRAYFORMULA({OccupancyAdd"&amp;"resses&amp;"" ""&amp; OccupancyUnits,'Tenant Occupancy'!JA$5:JA23}),0,2)&lt;&gt;""""),2,FALSE),IF(IZ16=TODAY(),""Today"",)))))"),"")</f>
        <v/>
      </c>
      <c r="JA19" s="3" t="str">
        <f>IFERROR(__xludf.DUMMYFUNCTION("IF(ISBLANK($A19),, IF((ARRAYFORMULA(SUM(COUNTIFS(OccupancyAddresses,$A19,OccupancyUnits, $B19, 'Tenant Occupancy'!JB$5:JB23,{""&gt;0"",""Occupied"",""Late""}))))&gt;1,""Multiple Bookings"", IF(SUMIFS( 'Tenant Occupancy'!JB$5:JB23,OccupancyUnits,$B19,OccupancyAd"&amp;"dresses,$A19)&gt;0,SUMIFS('Tenant Occupancy'!JB$5:JB23,OccupancyUnits,$B19,OccupancyAddresses,$A19),IFERROR(VLOOKUP($A19&amp;"" ""&amp;$B19, FILTER(ARRAYFORMULA({OccupancyAddresses&amp;"" ""&amp; OccupancyUnits,'Tenant Occupancy'!JB$5:JB23}),INDEX(ARRAYFORMULA({OccupancyAdd"&amp;"resses&amp;"" ""&amp; OccupancyUnits,'Tenant Occupancy'!JB$5:JB23}),0,2)&lt;&gt;""""),2,FALSE),IF(JA16=TODAY(),""Today"",)))))"),"")</f>
        <v/>
      </c>
      <c r="JB19" s="3" t="str">
        <f>IFERROR(__xludf.DUMMYFUNCTION("IF(ISBLANK($A19),, IF((ARRAYFORMULA(SUM(COUNTIFS(OccupancyAddresses,$A19,OccupancyUnits, $B19, 'Tenant Occupancy'!JC$5:JC23,{""&gt;0"",""Occupied"",""Late""}))))&gt;1,""Multiple Bookings"", IF(SUMIFS( 'Tenant Occupancy'!JC$5:JC23,OccupancyUnits,$B19,OccupancyAd"&amp;"dresses,$A19)&gt;0,SUMIFS('Tenant Occupancy'!JC$5:JC23,OccupancyUnits,$B19,OccupancyAddresses,$A19),IFERROR(VLOOKUP($A19&amp;"" ""&amp;$B19, FILTER(ARRAYFORMULA({OccupancyAddresses&amp;"" ""&amp; OccupancyUnits,'Tenant Occupancy'!JC$5:JC23}),INDEX(ARRAYFORMULA({OccupancyAdd"&amp;"resses&amp;"" ""&amp; OccupancyUnits,'Tenant Occupancy'!JC$5:JC23}),0,2)&lt;&gt;""""),2,FALSE),IF(JB16=TODAY(),""Today"",)))))"),"")</f>
        <v/>
      </c>
      <c r="JC19" s="3" t="str">
        <f>IFERROR(__xludf.DUMMYFUNCTION("IF(ISBLANK($A19),, IF((ARRAYFORMULA(SUM(COUNTIFS(OccupancyAddresses,$A19,OccupancyUnits, $B19, 'Tenant Occupancy'!JD$5:JD23,{""&gt;0"",""Occupied"",""Late""}))))&gt;1,""Multiple Bookings"", IF(SUMIFS( 'Tenant Occupancy'!JD$5:JD23,OccupancyUnits,$B19,OccupancyAd"&amp;"dresses,$A19)&gt;0,SUMIFS('Tenant Occupancy'!JD$5:JD23,OccupancyUnits,$B19,OccupancyAddresses,$A19),IFERROR(VLOOKUP($A19&amp;"" ""&amp;$B19, FILTER(ARRAYFORMULA({OccupancyAddresses&amp;"" ""&amp; OccupancyUnits,'Tenant Occupancy'!JD$5:JD23}),INDEX(ARRAYFORMULA({OccupancyAdd"&amp;"resses&amp;"" ""&amp; OccupancyUnits,'Tenant Occupancy'!JD$5:JD23}),0,2)&lt;&gt;""""),2,FALSE),IF(JC16=TODAY(),""Today"",)))))"),"")</f>
        <v/>
      </c>
      <c r="JD19" s="3" t="str">
        <f>IFERROR(__xludf.DUMMYFUNCTION("IF(ISBLANK($A19),, IF((ARRAYFORMULA(SUM(COUNTIFS(OccupancyAddresses,$A19,OccupancyUnits, $B19, 'Tenant Occupancy'!JE$5:JE23,{""&gt;0"",""Occupied"",""Late""}))))&gt;1,""Multiple Bookings"", IF(SUMIFS( 'Tenant Occupancy'!JE$5:JE23,OccupancyUnits,$B19,OccupancyAd"&amp;"dresses,$A19)&gt;0,SUMIFS('Tenant Occupancy'!JE$5:JE23,OccupancyUnits,$B19,OccupancyAddresses,$A19),IFERROR(VLOOKUP($A19&amp;"" ""&amp;$B19, FILTER(ARRAYFORMULA({OccupancyAddresses&amp;"" ""&amp; OccupancyUnits,'Tenant Occupancy'!JE$5:JE23}),INDEX(ARRAYFORMULA({OccupancyAdd"&amp;"resses&amp;"" ""&amp; OccupancyUnits,'Tenant Occupancy'!JE$5:JE23}),0,2)&lt;&gt;""""),2,FALSE),IF(JD16=TODAY(),""Today"",)))))"),"")</f>
        <v/>
      </c>
      <c r="JE19" s="3" t="str">
        <f>IFERROR(__xludf.DUMMYFUNCTION("IF(ISBLANK($A19),, IF((ARRAYFORMULA(SUM(COUNTIFS(OccupancyAddresses,$A19,OccupancyUnits, $B19, 'Tenant Occupancy'!JF$5:JF23,{""&gt;0"",""Occupied"",""Late""}))))&gt;1,""Multiple Bookings"", IF(SUMIFS( 'Tenant Occupancy'!JF$5:JF23,OccupancyUnits,$B19,OccupancyAd"&amp;"dresses,$A19)&gt;0,SUMIFS('Tenant Occupancy'!JF$5:JF23,OccupancyUnits,$B19,OccupancyAddresses,$A19),IFERROR(VLOOKUP($A19&amp;"" ""&amp;$B19, FILTER(ARRAYFORMULA({OccupancyAddresses&amp;"" ""&amp; OccupancyUnits,'Tenant Occupancy'!JF$5:JF23}),INDEX(ARRAYFORMULA({OccupancyAdd"&amp;"resses&amp;"" ""&amp; OccupancyUnits,'Tenant Occupancy'!JF$5:JF23}),0,2)&lt;&gt;""""),2,FALSE),IF(JE16=TODAY(),""Today"",)))))"),"")</f>
        <v/>
      </c>
      <c r="JF19" s="3" t="str">
        <f>IFERROR(__xludf.DUMMYFUNCTION("IF(ISBLANK($A19),, IF((ARRAYFORMULA(SUM(COUNTIFS(OccupancyAddresses,$A19,OccupancyUnits, $B19, 'Tenant Occupancy'!JG$5:JG23,{""&gt;0"",""Occupied"",""Late""}))))&gt;1,""Multiple Bookings"", IF(SUMIFS( 'Tenant Occupancy'!JG$5:JG23,OccupancyUnits,$B19,OccupancyAd"&amp;"dresses,$A19)&gt;0,SUMIFS('Tenant Occupancy'!JG$5:JG23,OccupancyUnits,$B19,OccupancyAddresses,$A19),IFERROR(VLOOKUP($A19&amp;"" ""&amp;$B19, FILTER(ARRAYFORMULA({OccupancyAddresses&amp;"" ""&amp; OccupancyUnits,'Tenant Occupancy'!JG$5:JG23}),INDEX(ARRAYFORMULA({OccupancyAdd"&amp;"resses&amp;"" ""&amp; OccupancyUnits,'Tenant Occupancy'!JG$5:JG23}),0,2)&lt;&gt;""""),2,FALSE),IF(JF16=TODAY(),""Today"",)))))"),"")</f>
        <v/>
      </c>
      <c r="JG19" s="3" t="str">
        <f>IFERROR(__xludf.DUMMYFUNCTION("IF(ISBLANK($A19),, IF((ARRAYFORMULA(SUM(COUNTIFS(OccupancyAddresses,$A19,OccupancyUnits, $B19, 'Tenant Occupancy'!JH$5:JH23,{""&gt;0"",""Occupied"",""Late""}))))&gt;1,""Multiple Bookings"", IF(SUMIFS( 'Tenant Occupancy'!JH$5:JH23,OccupancyUnits,$B19,OccupancyAd"&amp;"dresses,$A19)&gt;0,SUMIFS('Tenant Occupancy'!JH$5:JH23,OccupancyUnits,$B19,OccupancyAddresses,$A19),IFERROR(VLOOKUP($A19&amp;"" ""&amp;$B19, FILTER(ARRAYFORMULA({OccupancyAddresses&amp;"" ""&amp; OccupancyUnits,'Tenant Occupancy'!JH$5:JH23}),INDEX(ARRAYFORMULA({OccupancyAdd"&amp;"resses&amp;"" ""&amp; OccupancyUnits,'Tenant Occupancy'!JH$5:JH23}),0,2)&lt;&gt;""""),2,FALSE),IF(JG16=TODAY(),""Today"",)))))"),"")</f>
        <v/>
      </c>
      <c r="JH19" s="3" t="str">
        <f>IFERROR(__xludf.DUMMYFUNCTION("IF(ISBLANK($A19),, IF((ARRAYFORMULA(SUM(COUNTIFS(OccupancyAddresses,$A19,OccupancyUnits, $B19, 'Tenant Occupancy'!JI$5:JI23,{""&gt;0"",""Occupied"",""Late""}))))&gt;1,""Multiple Bookings"", IF(SUMIFS( 'Tenant Occupancy'!JI$5:JI23,OccupancyUnits,$B19,OccupancyAd"&amp;"dresses,$A19)&gt;0,SUMIFS('Tenant Occupancy'!JI$5:JI23,OccupancyUnits,$B19,OccupancyAddresses,$A19),IFERROR(VLOOKUP($A19&amp;"" ""&amp;$B19, FILTER(ARRAYFORMULA({OccupancyAddresses&amp;"" ""&amp; OccupancyUnits,'Tenant Occupancy'!JI$5:JI23}),INDEX(ARRAYFORMULA({OccupancyAdd"&amp;"resses&amp;"" ""&amp; OccupancyUnits,'Tenant Occupancy'!JI$5:JI23}),0,2)&lt;&gt;""""),2,FALSE),IF(JH16=TODAY(),""Today"",)))))"),"")</f>
        <v/>
      </c>
      <c r="JI19" s="3" t="str">
        <f>IFERROR(__xludf.DUMMYFUNCTION("IF(ISBLANK($A19),, IF((ARRAYFORMULA(SUM(COUNTIFS(OccupancyAddresses,$A19,OccupancyUnits, $B19, 'Tenant Occupancy'!JJ$5:JJ23,{""&gt;0"",""Occupied"",""Late""}))))&gt;1,""Multiple Bookings"", IF(SUMIFS( 'Tenant Occupancy'!JJ$5:JJ23,OccupancyUnits,$B19,OccupancyAd"&amp;"dresses,$A19)&gt;0,SUMIFS('Tenant Occupancy'!JJ$5:JJ23,OccupancyUnits,$B19,OccupancyAddresses,$A19),IFERROR(VLOOKUP($A19&amp;"" ""&amp;$B19, FILTER(ARRAYFORMULA({OccupancyAddresses&amp;"" ""&amp; OccupancyUnits,'Tenant Occupancy'!JJ$5:JJ23}),INDEX(ARRAYFORMULA({OccupancyAdd"&amp;"resses&amp;"" ""&amp; OccupancyUnits,'Tenant Occupancy'!JJ$5:JJ23}),0,2)&lt;&gt;""""),2,FALSE),IF(JI16=TODAY(),""Today"",)))))"),"")</f>
        <v/>
      </c>
      <c r="JJ19" s="3" t="str">
        <f>IFERROR(__xludf.DUMMYFUNCTION("IF(ISBLANK($A19),, IF((ARRAYFORMULA(SUM(COUNTIFS(OccupancyAddresses,$A19,OccupancyUnits, $B19, 'Tenant Occupancy'!JK$5:JK23,{""&gt;0"",""Occupied"",""Late""}))))&gt;1,""Multiple Bookings"", IF(SUMIFS( 'Tenant Occupancy'!JK$5:JK23,OccupancyUnits,$B19,OccupancyAd"&amp;"dresses,$A19)&gt;0,SUMIFS('Tenant Occupancy'!JK$5:JK23,OccupancyUnits,$B19,OccupancyAddresses,$A19),IFERROR(VLOOKUP($A19&amp;"" ""&amp;$B19, FILTER(ARRAYFORMULA({OccupancyAddresses&amp;"" ""&amp; OccupancyUnits,'Tenant Occupancy'!JK$5:JK23}),INDEX(ARRAYFORMULA({OccupancyAdd"&amp;"resses&amp;"" ""&amp; OccupancyUnits,'Tenant Occupancy'!JK$5:JK23}),0,2)&lt;&gt;""""),2,FALSE),IF(JJ16=TODAY(),""Today"",)))))"),"")</f>
        <v/>
      </c>
      <c r="JK19" s="3" t="str">
        <f>IFERROR(__xludf.DUMMYFUNCTION("IF(ISBLANK($A19),, IF((ARRAYFORMULA(SUM(COUNTIFS(OccupancyAddresses,$A19,OccupancyUnits, $B19, 'Tenant Occupancy'!JL$5:JL23,{""&gt;0"",""Occupied"",""Late""}))))&gt;1,""Multiple Bookings"", IF(SUMIFS( 'Tenant Occupancy'!JL$5:JL23,OccupancyUnits,$B19,OccupancyAd"&amp;"dresses,$A19)&gt;0,SUMIFS('Tenant Occupancy'!JL$5:JL23,OccupancyUnits,$B19,OccupancyAddresses,$A19),IFERROR(VLOOKUP($A19&amp;"" ""&amp;$B19, FILTER(ARRAYFORMULA({OccupancyAddresses&amp;"" ""&amp; OccupancyUnits,'Tenant Occupancy'!JL$5:JL23}),INDEX(ARRAYFORMULA({OccupancyAdd"&amp;"resses&amp;"" ""&amp; OccupancyUnits,'Tenant Occupancy'!JL$5:JL23}),0,2)&lt;&gt;""""),2,FALSE),IF(JK16=TODAY(),""Today"",)))))"),"")</f>
        <v/>
      </c>
      <c r="JL19" s="3" t="str">
        <f>IFERROR(__xludf.DUMMYFUNCTION("IF(ISBLANK($A19),, IF((ARRAYFORMULA(SUM(COUNTIFS(OccupancyAddresses,$A19,OccupancyUnits, $B19, 'Tenant Occupancy'!JM$5:JM23,{""&gt;0"",""Occupied"",""Late""}))))&gt;1,""Multiple Bookings"", IF(SUMIFS( 'Tenant Occupancy'!JM$5:JM23,OccupancyUnits,$B19,OccupancyAd"&amp;"dresses,$A19)&gt;0,SUMIFS('Tenant Occupancy'!JM$5:JM23,OccupancyUnits,$B19,OccupancyAddresses,$A19),IFERROR(VLOOKUP($A19&amp;"" ""&amp;$B19, FILTER(ARRAYFORMULA({OccupancyAddresses&amp;"" ""&amp; OccupancyUnits,'Tenant Occupancy'!JM$5:JM23}),INDEX(ARRAYFORMULA({OccupancyAdd"&amp;"resses&amp;"" ""&amp; OccupancyUnits,'Tenant Occupancy'!JM$5:JM23}),0,2)&lt;&gt;""""),2,FALSE),IF(JL16=TODAY(),""Today"",)))))"),"")</f>
        <v/>
      </c>
      <c r="JM19" s="3" t="str">
        <f>IFERROR(__xludf.DUMMYFUNCTION("IF(ISBLANK($A19),, IF((ARRAYFORMULA(SUM(COUNTIFS(OccupancyAddresses,$A19,OccupancyUnits, $B19, 'Tenant Occupancy'!JN$5:JN23,{""&gt;0"",""Occupied"",""Late""}))))&gt;1,""Multiple Bookings"", IF(SUMIFS( 'Tenant Occupancy'!JN$5:JN23,OccupancyUnits,$B19,OccupancyAd"&amp;"dresses,$A19)&gt;0,SUMIFS('Tenant Occupancy'!JN$5:JN23,OccupancyUnits,$B19,OccupancyAddresses,$A19),IFERROR(VLOOKUP($A19&amp;"" ""&amp;$B19, FILTER(ARRAYFORMULA({OccupancyAddresses&amp;"" ""&amp; OccupancyUnits,'Tenant Occupancy'!JN$5:JN23}),INDEX(ARRAYFORMULA({OccupancyAdd"&amp;"resses&amp;"" ""&amp; OccupancyUnits,'Tenant Occupancy'!JN$5:JN23}),0,2)&lt;&gt;""""),2,FALSE),IF(JM16=TODAY(),""Today"",)))))"),"")</f>
        <v/>
      </c>
      <c r="JN19" s="3" t="str">
        <f>IFERROR(__xludf.DUMMYFUNCTION("IF(ISBLANK($A19),, IF((ARRAYFORMULA(SUM(COUNTIFS(OccupancyAddresses,$A19,OccupancyUnits, $B19, 'Tenant Occupancy'!JO$5:JO23,{""&gt;0"",""Occupied"",""Late""}))))&gt;1,""Multiple Bookings"", IF(SUMIFS( 'Tenant Occupancy'!JO$5:JO23,OccupancyUnits,$B19,OccupancyAd"&amp;"dresses,$A19)&gt;0,SUMIFS('Tenant Occupancy'!JO$5:JO23,OccupancyUnits,$B19,OccupancyAddresses,$A19),IFERROR(VLOOKUP($A19&amp;"" ""&amp;$B19, FILTER(ARRAYFORMULA({OccupancyAddresses&amp;"" ""&amp; OccupancyUnits,'Tenant Occupancy'!JO$5:JO23}),INDEX(ARRAYFORMULA({OccupancyAdd"&amp;"resses&amp;"" ""&amp; OccupancyUnits,'Tenant Occupancy'!JO$5:JO23}),0,2)&lt;&gt;""""),2,FALSE),IF(JN16=TODAY(),""Today"",)))))"),"")</f>
        <v/>
      </c>
      <c r="JO19" s="3" t="str">
        <f>IFERROR(__xludf.DUMMYFUNCTION("IF(ISBLANK($A19),, IF((ARRAYFORMULA(SUM(COUNTIFS(OccupancyAddresses,$A19,OccupancyUnits, $B19, 'Tenant Occupancy'!JP$5:JP23,{""&gt;0"",""Occupied"",""Late""}))))&gt;1,""Multiple Bookings"", IF(SUMIFS( 'Tenant Occupancy'!JP$5:JP23,OccupancyUnits,$B19,OccupancyAd"&amp;"dresses,$A19)&gt;0,SUMIFS('Tenant Occupancy'!JP$5:JP23,OccupancyUnits,$B19,OccupancyAddresses,$A19),IFERROR(VLOOKUP($A19&amp;"" ""&amp;$B19, FILTER(ARRAYFORMULA({OccupancyAddresses&amp;"" ""&amp; OccupancyUnits,'Tenant Occupancy'!JP$5:JP23}),INDEX(ARRAYFORMULA({OccupancyAdd"&amp;"resses&amp;"" ""&amp; OccupancyUnits,'Tenant Occupancy'!JP$5:JP23}),0,2)&lt;&gt;""""),2,FALSE),IF(JO16=TODAY(),""Today"",)))))"),"")</f>
        <v/>
      </c>
      <c r="JP19" s="3" t="str">
        <f>IFERROR(__xludf.DUMMYFUNCTION("IF(ISBLANK($A19),, IF((ARRAYFORMULA(SUM(COUNTIFS(OccupancyAddresses,$A19,OccupancyUnits, $B19, 'Tenant Occupancy'!JQ$5:JQ23,{""&gt;0"",""Occupied"",""Late""}))))&gt;1,""Multiple Bookings"", IF(SUMIFS( 'Tenant Occupancy'!JQ$5:JQ23,OccupancyUnits,$B19,OccupancyAd"&amp;"dresses,$A19)&gt;0,SUMIFS('Tenant Occupancy'!JQ$5:JQ23,OccupancyUnits,$B19,OccupancyAddresses,$A19),IFERROR(VLOOKUP($A19&amp;"" ""&amp;$B19, FILTER(ARRAYFORMULA({OccupancyAddresses&amp;"" ""&amp; OccupancyUnits,'Tenant Occupancy'!JQ$5:JQ23}),INDEX(ARRAYFORMULA({OccupancyAdd"&amp;"resses&amp;"" ""&amp; OccupancyUnits,'Tenant Occupancy'!JQ$5:JQ23}),0,2)&lt;&gt;""""),2,FALSE),IF(JP16=TODAY(),""Today"",)))))"),"")</f>
        <v/>
      </c>
      <c r="JQ19" s="3" t="str">
        <f>IFERROR(__xludf.DUMMYFUNCTION("IF(ISBLANK($A19),, IF((ARRAYFORMULA(SUM(COUNTIFS(OccupancyAddresses,$A19,OccupancyUnits, $B19, 'Tenant Occupancy'!JR$5:JR23,{""&gt;0"",""Occupied"",""Late""}))))&gt;1,""Multiple Bookings"", IF(SUMIFS( 'Tenant Occupancy'!JR$5:JR23,OccupancyUnits,$B19,OccupancyAd"&amp;"dresses,$A19)&gt;0,SUMIFS('Tenant Occupancy'!JR$5:JR23,OccupancyUnits,$B19,OccupancyAddresses,$A19),IFERROR(VLOOKUP($A19&amp;"" ""&amp;$B19, FILTER(ARRAYFORMULA({OccupancyAddresses&amp;"" ""&amp; OccupancyUnits,'Tenant Occupancy'!JR$5:JR23}),INDEX(ARRAYFORMULA({OccupancyAdd"&amp;"resses&amp;"" ""&amp; OccupancyUnits,'Tenant Occupancy'!JR$5:JR23}),0,2)&lt;&gt;""""),2,FALSE),IF(JQ16=TODAY(),""Today"",)))))"),"")</f>
        <v/>
      </c>
      <c r="JR19" s="3" t="str">
        <f>IFERROR(__xludf.DUMMYFUNCTION("IF(ISBLANK($A19),, IF((ARRAYFORMULA(SUM(COUNTIFS(OccupancyAddresses,$A19,OccupancyUnits, $B19, 'Tenant Occupancy'!JS$5:JS23,{""&gt;0"",""Occupied"",""Late""}))))&gt;1,""Multiple Bookings"", IF(SUMIFS( 'Tenant Occupancy'!JS$5:JS23,OccupancyUnits,$B19,OccupancyAd"&amp;"dresses,$A19)&gt;0,SUMIFS('Tenant Occupancy'!JS$5:JS23,OccupancyUnits,$B19,OccupancyAddresses,$A19),IFERROR(VLOOKUP($A19&amp;"" ""&amp;$B19, FILTER(ARRAYFORMULA({OccupancyAddresses&amp;"" ""&amp; OccupancyUnits,'Tenant Occupancy'!JS$5:JS23}),INDEX(ARRAYFORMULA({OccupancyAdd"&amp;"resses&amp;"" ""&amp; OccupancyUnits,'Tenant Occupancy'!JS$5:JS23}),0,2)&lt;&gt;""""),2,FALSE),IF(JR16=TODAY(),""Today"",)))))"),"")</f>
        <v/>
      </c>
      <c r="JS19" s="3" t="str">
        <f>IFERROR(__xludf.DUMMYFUNCTION("IF(ISBLANK($A19),, IF((ARRAYFORMULA(SUM(COUNTIFS(OccupancyAddresses,$A19,OccupancyUnits, $B19, 'Tenant Occupancy'!JT$5:JT23,{""&gt;0"",""Occupied"",""Late""}))))&gt;1,""Multiple Bookings"", IF(SUMIFS( 'Tenant Occupancy'!JT$5:JT23,OccupancyUnits,$B19,OccupancyAd"&amp;"dresses,$A19)&gt;0,SUMIFS('Tenant Occupancy'!JT$5:JT23,OccupancyUnits,$B19,OccupancyAddresses,$A19),IFERROR(VLOOKUP($A19&amp;"" ""&amp;$B19, FILTER(ARRAYFORMULA({OccupancyAddresses&amp;"" ""&amp; OccupancyUnits,'Tenant Occupancy'!JT$5:JT23}),INDEX(ARRAYFORMULA({OccupancyAdd"&amp;"resses&amp;"" ""&amp; OccupancyUnits,'Tenant Occupancy'!JT$5:JT23}),0,2)&lt;&gt;""""),2,FALSE),IF(JS16=TODAY(),""Today"",)))))"),"")</f>
        <v/>
      </c>
      <c r="JT19" s="3" t="str">
        <f>IFERROR(__xludf.DUMMYFUNCTION("IF(ISBLANK($A19),, IF((ARRAYFORMULA(SUM(COUNTIFS(OccupancyAddresses,$A19,OccupancyUnits, $B19, 'Tenant Occupancy'!JU$5:JU23,{""&gt;0"",""Occupied"",""Late""}))))&gt;1,""Multiple Bookings"", IF(SUMIFS( 'Tenant Occupancy'!JU$5:JU23,OccupancyUnits,$B19,OccupancyAd"&amp;"dresses,$A19)&gt;0,SUMIFS('Tenant Occupancy'!JU$5:JU23,OccupancyUnits,$B19,OccupancyAddresses,$A19),IFERROR(VLOOKUP($A19&amp;"" ""&amp;$B19, FILTER(ARRAYFORMULA({OccupancyAddresses&amp;"" ""&amp; OccupancyUnits,'Tenant Occupancy'!JU$5:JU23}),INDEX(ARRAYFORMULA({OccupancyAdd"&amp;"resses&amp;"" ""&amp; OccupancyUnits,'Tenant Occupancy'!JU$5:JU23}),0,2)&lt;&gt;""""),2,FALSE),IF(JT16=TODAY(),""Today"",)))))"),"")</f>
        <v/>
      </c>
      <c r="JU19" s="3" t="str">
        <f>IFERROR(__xludf.DUMMYFUNCTION("IF(ISBLANK($A19),, IF((ARRAYFORMULA(SUM(COUNTIFS(OccupancyAddresses,$A19,OccupancyUnits, $B19, 'Tenant Occupancy'!JV$5:JV23,{""&gt;0"",""Occupied"",""Late""}))))&gt;1,""Multiple Bookings"", IF(SUMIFS( 'Tenant Occupancy'!JV$5:JV23,OccupancyUnits,$B19,OccupancyAd"&amp;"dresses,$A19)&gt;0,SUMIFS('Tenant Occupancy'!JV$5:JV23,OccupancyUnits,$B19,OccupancyAddresses,$A19),IFERROR(VLOOKUP($A19&amp;"" ""&amp;$B19, FILTER(ARRAYFORMULA({OccupancyAddresses&amp;"" ""&amp; OccupancyUnits,'Tenant Occupancy'!JV$5:JV23}),INDEX(ARRAYFORMULA({OccupancyAdd"&amp;"resses&amp;"" ""&amp; OccupancyUnits,'Tenant Occupancy'!JV$5:JV23}),0,2)&lt;&gt;""""),2,FALSE),IF(JU16=TODAY(),""Today"",)))))"),"")</f>
        <v/>
      </c>
      <c r="JV19" s="3" t="str">
        <f>IFERROR(__xludf.DUMMYFUNCTION("IF(ISBLANK($A19),, IF((ARRAYFORMULA(SUM(COUNTIFS(OccupancyAddresses,$A19,OccupancyUnits, $B19, 'Tenant Occupancy'!JW$5:JW23,{""&gt;0"",""Occupied"",""Late""}))))&gt;1,""Multiple Bookings"", IF(SUMIFS( 'Tenant Occupancy'!JW$5:JW23,OccupancyUnits,$B19,OccupancyAd"&amp;"dresses,$A19)&gt;0,SUMIFS('Tenant Occupancy'!JW$5:JW23,OccupancyUnits,$B19,OccupancyAddresses,$A19),IFERROR(VLOOKUP($A19&amp;"" ""&amp;$B19, FILTER(ARRAYFORMULA({OccupancyAddresses&amp;"" ""&amp; OccupancyUnits,'Tenant Occupancy'!JW$5:JW23}),INDEX(ARRAYFORMULA({OccupancyAdd"&amp;"resses&amp;"" ""&amp; OccupancyUnits,'Tenant Occupancy'!JW$5:JW23}),0,2)&lt;&gt;""""),2,FALSE),IF(JV16=TODAY(),""Today"",)))))"),"")</f>
        <v/>
      </c>
      <c r="JW19" s="3" t="str">
        <f>IFERROR(__xludf.DUMMYFUNCTION("IF(ISBLANK($A19),, IF((ARRAYFORMULA(SUM(COUNTIFS(OccupancyAddresses,$A19,OccupancyUnits, $B19, 'Tenant Occupancy'!JX$5:JX23,{""&gt;0"",""Occupied"",""Late""}))))&gt;1,""Multiple Bookings"", IF(SUMIFS( 'Tenant Occupancy'!JX$5:JX23,OccupancyUnits,$B19,OccupancyAd"&amp;"dresses,$A19)&gt;0,SUMIFS('Tenant Occupancy'!JX$5:JX23,OccupancyUnits,$B19,OccupancyAddresses,$A19),IFERROR(VLOOKUP($A19&amp;"" ""&amp;$B19, FILTER(ARRAYFORMULA({OccupancyAddresses&amp;"" ""&amp; OccupancyUnits,'Tenant Occupancy'!JX$5:JX23}),INDEX(ARRAYFORMULA({OccupancyAdd"&amp;"resses&amp;"" ""&amp; OccupancyUnits,'Tenant Occupancy'!JX$5:JX23}),0,2)&lt;&gt;""""),2,FALSE),IF(JW16=TODAY(),""Today"",)))))"),"")</f>
        <v/>
      </c>
      <c r="JX19" s="3" t="str">
        <f>IFERROR(__xludf.DUMMYFUNCTION("IF(ISBLANK($A19),, IF((ARRAYFORMULA(SUM(COUNTIFS(OccupancyAddresses,$A19,OccupancyUnits, $B19, 'Tenant Occupancy'!JY$5:JY23,{""&gt;0"",""Occupied"",""Late""}))))&gt;1,""Multiple Bookings"", IF(SUMIFS( 'Tenant Occupancy'!JY$5:JY23,OccupancyUnits,$B19,OccupancyAd"&amp;"dresses,$A19)&gt;0,SUMIFS('Tenant Occupancy'!JY$5:JY23,OccupancyUnits,$B19,OccupancyAddresses,$A19),IFERROR(VLOOKUP($A19&amp;"" ""&amp;$B19, FILTER(ARRAYFORMULA({OccupancyAddresses&amp;"" ""&amp; OccupancyUnits,'Tenant Occupancy'!JY$5:JY23}),INDEX(ARRAYFORMULA({OccupancyAdd"&amp;"resses&amp;"" ""&amp; OccupancyUnits,'Tenant Occupancy'!JY$5:JY23}),0,2)&lt;&gt;""""),2,FALSE),IF(JX16=TODAY(),""Today"",)))))"),"")</f>
        <v/>
      </c>
      <c r="JY19" s="3" t="str">
        <f>IFERROR(__xludf.DUMMYFUNCTION("IF(ISBLANK($A19),, IF((ARRAYFORMULA(SUM(COUNTIFS(OccupancyAddresses,$A19,OccupancyUnits, $B19, 'Tenant Occupancy'!JZ$5:JZ23,{""&gt;0"",""Occupied"",""Late""}))))&gt;1,""Multiple Bookings"", IF(SUMIFS( 'Tenant Occupancy'!JZ$5:JZ23,OccupancyUnits,$B19,OccupancyAd"&amp;"dresses,$A19)&gt;0,SUMIFS('Tenant Occupancy'!JZ$5:JZ23,OccupancyUnits,$B19,OccupancyAddresses,$A19),IFERROR(VLOOKUP($A19&amp;"" ""&amp;$B19, FILTER(ARRAYFORMULA({OccupancyAddresses&amp;"" ""&amp; OccupancyUnits,'Tenant Occupancy'!JZ$5:JZ23}),INDEX(ARRAYFORMULA({OccupancyAdd"&amp;"resses&amp;"" ""&amp; OccupancyUnits,'Tenant Occupancy'!JZ$5:JZ23}),0,2)&lt;&gt;""""),2,FALSE),IF(JY16=TODAY(),""Today"",)))))"),"")</f>
        <v/>
      </c>
      <c r="JZ19" s="3" t="str">
        <f>IFERROR(__xludf.DUMMYFUNCTION("IF(ISBLANK($A19),, IF((ARRAYFORMULA(SUM(COUNTIFS(OccupancyAddresses,$A19,OccupancyUnits, $B19, 'Tenant Occupancy'!KA$5:KA23,{""&gt;0"",""Occupied"",""Late""}))))&gt;1,""Multiple Bookings"", IF(SUMIFS( 'Tenant Occupancy'!KA$5:KA23,OccupancyUnits,$B19,OccupancyAd"&amp;"dresses,$A19)&gt;0,SUMIFS('Tenant Occupancy'!KA$5:KA23,OccupancyUnits,$B19,OccupancyAddresses,$A19),IFERROR(VLOOKUP($A19&amp;"" ""&amp;$B19, FILTER(ARRAYFORMULA({OccupancyAddresses&amp;"" ""&amp; OccupancyUnits,'Tenant Occupancy'!KA$5:KA23}),INDEX(ARRAYFORMULA({OccupancyAdd"&amp;"resses&amp;"" ""&amp; OccupancyUnits,'Tenant Occupancy'!KA$5:KA23}),0,2)&lt;&gt;""""),2,FALSE),IF(JZ16=TODAY(),""Today"",)))))"),"")</f>
        <v/>
      </c>
      <c r="KA19" s="3" t="str">
        <f>IFERROR(__xludf.DUMMYFUNCTION("IF(ISBLANK($A19),, IF((ARRAYFORMULA(SUM(COUNTIFS(OccupancyAddresses,$A19,OccupancyUnits, $B19, 'Tenant Occupancy'!KB$5:KB23,{""&gt;0"",""Occupied"",""Late""}))))&gt;1,""Multiple Bookings"", IF(SUMIFS( 'Tenant Occupancy'!KB$5:KB23,OccupancyUnits,$B19,OccupancyAd"&amp;"dresses,$A19)&gt;0,SUMIFS('Tenant Occupancy'!KB$5:KB23,OccupancyUnits,$B19,OccupancyAddresses,$A19),IFERROR(VLOOKUP($A19&amp;"" ""&amp;$B19, FILTER(ARRAYFORMULA({OccupancyAddresses&amp;"" ""&amp; OccupancyUnits,'Tenant Occupancy'!KB$5:KB23}),INDEX(ARRAYFORMULA({OccupancyAdd"&amp;"resses&amp;"" ""&amp; OccupancyUnits,'Tenant Occupancy'!KB$5:KB23}),0,2)&lt;&gt;""""),2,FALSE),IF(KA16=TODAY(),""Today"",)))))"),"")</f>
        <v/>
      </c>
      <c r="KB19" s="3" t="str">
        <f>IFERROR(__xludf.DUMMYFUNCTION("IF(ISBLANK($A19),, IF((ARRAYFORMULA(SUM(COUNTIFS(OccupancyAddresses,$A19,OccupancyUnits, $B19, 'Tenant Occupancy'!KC$5:KC23,{""&gt;0"",""Occupied"",""Late""}))))&gt;1,""Multiple Bookings"", IF(SUMIFS( 'Tenant Occupancy'!KC$5:KC23,OccupancyUnits,$B19,OccupancyAd"&amp;"dresses,$A19)&gt;0,SUMIFS('Tenant Occupancy'!KC$5:KC23,OccupancyUnits,$B19,OccupancyAddresses,$A19),IFERROR(VLOOKUP($A19&amp;"" ""&amp;$B19, FILTER(ARRAYFORMULA({OccupancyAddresses&amp;"" ""&amp; OccupancyUnits,'Tenant Occupancy'!KC$5:KC23}),INDEX(ARRAYFORMULA({OccupancyAdd"&amp;"resses&amp;"" ""&amp; OccupancyUnits,'Tenant Occupancy'!KC$5:KC23}),0,2)&lt;&gt;""""),2,FALSE),IF(KB16=TODAY(),""Today"",)))))"),"")</f>
        <v/>
      </c>
      <c r="KC19" s="3" t="str">
        <f>IFERROR(__xludf.DUMMYFUNCTION("IF(ISBLANK($A19),, IF((ARRAYFORMULA(SUM(COUNTIFS(OccupancyAddresses,$A19,OccupancyUnits, $B19, 'Tenant Occupancy'!KD$5:KD23,{""&gt;0"",""Occupied"",""Late""}))))&gt;1,""Multiple Bookings"", IF(SUMIFS( 'Tenant Occupancy'!KD$5:KD23,OccupancyUnits,$B19,OccupancyAd"&amp;"dresses,$A19)&gt;0,SUMIFS('Tenant Occupancy'!KD$5:KD23,OccupancyUnits,$B19,OccupancyAddresses,$A19),IFERROR(VLOOKUP($A19&amp;"" ""&amp;$B19, FILTER(ARRAYFORMULA({OccupancyAddresses&amp;"" ""&amp; OccupancyUnits,'Tenant Occupancy'!KD$5:KD23}),INDEX(ARRAYFORMULA({OccupancyAdd"&amp;"resses&amp;"" ""&amp; OccupancyUnits,'Tenant Occupancy'!KD$5:KD23}),0,2)&lt;&gt;""""),2,FALSE),IF(KC16=TODAY(),""Today"",)))))"),"")</f>
        <v/>
      </c>
      <c r="KD19" s="3" t="str">
        <f>IFERROR(__xludf.DUMMYFUNCTION("IF(ISBLANK($A19),, IF((ARRAYFORMULA(SUM(COUNTIFS(OccupancyAddresses,$A19,OccupancyUnits, $B19, 'Tenant Occupancy'!KE$5:KE23,{""&gt;0"",""Occupied"",""Late""}))))&gt;1,""Multiple Bookings"", IF(SUMIFS( 'Tenant Occupancy'!KE$5:KE23,OccupancyUnits,$B19,OccupancyAd"&amp;"dresses,$A19)&gt;0,SUMIFS('Tenant Occupancy'!KE$5:KE23,OccupancyUnits,$B19,OccupancyAddresses,$A19),IFERROR(VLOOKUP($A19&amp;"" ""&amp;$B19, FILTER(ARRAYFORMULA({OccupancyAddresses&amp;"" ""&amp; OccupancyUnits,'Tenant Occupancy'!KE$5:KE23}),INDEX(ARRAYFORMULA({OccupancyAdd"&amp;"resses&amp;"" ""&amp; OccupancyUnits,'Tenant Occupancy'!KE$5:KE23}),0,2)&lt;&gt;""""),2,FALSE),IF(KD16=TODAY(),""Today"",)))))"),"")</f>
        <v/>
      </c>
      <c r="KE19" s="3" t="str">
        <f>IFERROR(__xludf.DUMMYFUNCTION("IF(ISBLANK($A19),, IF((ARRAYFORMULA(SUM(COUNTIFS(OccupancyAddresses,$A19,OccupancyUnits, $B19, 'Tenant Occupancy'!KF$5:KF23,{""&gt;0"",""Occupied"",""Late""}))))&gt;1,""Multiple Bookings"", IF(SUMIFS( 'Tenant Occupancy'!KF$5:KF23,OccupancyUnits,$B19,OccupancyAd"&amp;"dresses,$A19)&gt;0,SUMIFS('Tenant Occupancy'!KF$5:KF23,OccupancyUnits,$B19,OccupancyAddresses,$A19),IFERROR(VLOOKUP($A19&amp;"" ""&amp;$B19, FILTER(ARRAYFORMULA({OccupancyAddresses&amp;"" ""&amp; OccupancyUnits,'Tenant Occupancy'!KF$5:KF23}),INDEX(ARRAYFORMULA({OccupancyAdd"&amp;"resses&amp;"" ""&amp; OccupancyUnits,'Tenant Occupancy'!KF$5:KF23}),0,2)&lt;&gt;""""),2,FALSE),IF(KE16=TODAY(),""Today"",)))))"),"")</f>
        <v/>
      </c>
      <c r="KF19" s="3" t="str">
        <f>IFERROR(__xludf.DUMMYFUNCTION("IF(ISBLANK($A19),, IF((ARRAYFORMULA(SUM(COUNTIFS(OccupancyAddresses,$A19,OccupancyUnits, $B19, 'Tenant Occupancy'!KG$5:KG23,{""&gt;0"",""Occupied"",""Late""}))))&gt;1,""Multiple Bookings"", IF(SUMIFS( 'Tenant Occupancy'!KG$5:KG23,OccupancyUnits,$B19,OccupancyAd"&amp;"dresses,$A19)&gt;0,SUMIFS('Tenant Occupancy'!KG$5:KG23,OccupancyUnits,$B19,OccupancyAddresses,$A19),IFERROR(VLOOKUP($A19&amp;"" ""&amp;$B19, FILTER(ARRAYFORMULA({OccupancyAddresses&amp;"" ""&amp; OccupancyUnits,'Tenant Occupancy'!KG$5:KG23}),INDEX(ARRAYFORMULA({OccupancyAdd"&amp;"resses&amp;"" ""&amp; OccupancyUnits,'Tenant Occupancy'!KG$5:KG23}),0,2)&lt;&gt;""""),2,FALSE),IF(KF16=TODAY(),""Today"",)))))"),"")</f>
        <v/>
      </c>
      <c r="KG19" s="3" t="str">
        <f>IFERROR(__xludf.DUMMYFUNCTION("IF(ISBLANK($A19),, IF((ARRAYFORMULA(SUM(COUNTIFS(OccupancyAddresses,$A19,OccupancyUnits, $B19, 'Tenant Occupancy'!KH$5:KH23,{""&gt;0"",""Occupied"",""Late""}))))&gt;1,""Multiple Bookings"", IF(SUMIFS( 'Tenant Occupancy'!KH$5:KH23,OccupancyUnits,$B19,OccupancyAd"&amp;"dresses,$A19)&gt;0,SUMIFS('Tenant Occupancy'!KH$5:KH23,OccupancyUnits,$B19,OccupancyAddresses,$A19),IFERROR(VLOOKUP($A19&amp;"" ""&amp;$B19, FILTER(ARRAYFORMULA({OccupancyAddresses&amp;"" ""&amp; OccupancyUnits,'Tenant Occupancy'!KH$5:KH23}),INDEX(ARRAYFORMULA({OccupancyAdd"&amp;"resses&amp;"" ""&amp; OccupancyUnits,'Tenant Occupancy'!KH$5:KH23}),0,2)&lt;&gt;""""),2,FALSE),IF(KG16=TODAY(),""Today"",)))))"),"")</f>
        <v/>
      </c>
      <c r="KH19" s="3" t="str">
        <f>IFERROR(__xludf.DUMMYFUNCTION("IF(ISBLANK($A19),, IF((ARRAYFORMULA(SUM(COUNTIFS(OccupancyAddresses,$A19,OccupancyUnits, $B19, 'Tenant Occupancy'!KI$5:KI23,{""&gt;0"",""Occupied"",""Late""}))))&gt;1,""Multiple Bookings"", IF(SUMIFS( 'Tenant Occupancy'!KI$5:KI23,OccupancyUnits,$B19,OccupancyAd"&amp;"dresses,$A19)&gt;0,SUMIFS('Tenant Occupancy'!KI$5:KI23,OccupancyUnits,$B19,OccupancyAddresses,$A19),IFERROR(VLOOKUP($A19&amp;"" ""&amp;$B19, FILTER(ARRAYFORMULA({OccupancyAddresses&amp;"" ""&amp; OccupancyUnits,'Tenant Occupancy'!KI$5:KI23}),INDEX(ARRAYFORMULA({OccupancyAdd"&amp;"resses&amp;"" ""&amp; OccupancyUnits,'Tenant Occupancy'!KI$5:KI23}),0,2)&lt;&gt;""""),2,FALSE),IF(KH16=TODAY(),""Today"",)))))"),"")</f>
        <v/>
      </c>
      <c r="KI19" s="3" t="str">
        <f>IFERROR(__xludf.DUMMYFUNCTION("IF(ISBLANK($A19),, IF((ARRAYFORMULA(SUM(COUNTIFS(OccupancyAddresses,$A19,OccupancyUnits, $B19, 'Tenant Occupancy'!KJ$5:KJ23,{""&gt;0"",""Occupied"",""Late""}))))&gt;1,""Multiple Bookings"", IF(SUMIFS( 'Tenant Occupancy'!KJ$5:KJ23,OccupancyUnits,$B19,OccupancyAd"&amp;"dresses,$A19)&gt;0,SUMIFS('Tenant Occupancy'!KJ$5:KJ23,OccupancyUnits,$B19,OccupancyAddresses,$A19),IFERROR(VLOOKUP($A19&amp;"" ""&amp;$B19, FILTER(ARRAYFORMULA({OccupancyAddresses&amp;"" ""&amp; OccupancyUnits,'Tenant Occupancy'!KJ$5:KJ23}),INDEX(ARRAYFORMULA({OccupancyAdd"&amp;"resses&amp;"" ""&amp; OccupancyUnits,'Tenant Occupancy'!KJ$5:KJ23}),0,2)&lt;&gt;""""),2,FALSE),IF(KI16=TODAY(),""Today"",)))))"),"")</f>
        <v/>
      </c>
      <c r="KJ19" s="3" t="str">
        <f>IFERROR(__xludf.DUMMYFUNCTION("IF(ISBLANK($A19),, IF((ARRAYFORMULA(SUM(COUNTIFS(OccupancyAddresses,$A19,OccupancyUnits, $B19, 'Tenant Occupancy'!KK$5:KK23,{""&gt;0"",""Occupied"",""Late""}))))&gt;1,""Multiple Bookings"", IF(SUMIFS( 'Tenant Occupancy'!KK$5:KK23,OccupancyUnits,$B19,OccupancyAd"&amp;"dresses,$A19)&gt;0,SUMIFS('Tenant Occupancy'!KK$5:KK23,OccupancyUnits,$B19,OccupancyAddresses,$A19),IFERROR(VLOOKUP($A19&amp;"" ""&amp;$B19, FILTER(ARRAYFORMULA({OccupancyAddresses&amp;"" ""&amp; OccupancyUnits,'Tenant Occupancy'!KK$5:KK23}),INDEX(ARRAYFORMULA({OccupancyAdd"&amp;"resses&amp;"" ""&amp; OccupancyUnits,'Tenant Occupancy'!KK$5:KK23}),0,2)&lt;&gt;""""),2,FALSE),IF(KJ16=TODAY(),""Today"",)))))"),"")</f>
        <v/>
      </c>
      <c r="KK19" s="3" t="str">
        <f>IFERROR(__xludf.DUMMYFUNCTION("IF(ISBLANK($A19),, IF((ARRAYFORMULA(SUM(COUNTIFS(OccupancyAddresses,$A19,OccupancyUnits, $B19, 'Tenant Occupancy'!KL$5:KL23,{""&gt;0"",""Occupied"",""Late""}))))&gt;1,""Multiple Bookings"", IF(SUMIFS( 'Tenant Occupancy'!KL$5:KL23,OccupancyUnits,$B19,OccupancyAd"&amp;"dresses,$A19)&gt;0,SUMIFS('Tenant Occupancy'!KL$5:KL23,OccupancyUnits,$B19,OccupancyAddresses,$A19),IFERROR(VLOOKUP($A19&amp;"" ""&amp;$B19, FILTER(ARRAYFORMULA({OccupancyAddresses&amp;"" ""&amp; OccupancyUnits,'Tenant Occupancy'!KL$5:KL23}),INDEX(ARRAYFORMULA({OccupancyAdd"&amp;"resses&amp;"" ""&amp; OccupancyUnits,'Tenant Occupancy'!KL$5:KL23}),0,2)&lt;&gt;""""),2,FALSE),IF(KK16=TODAY(),""Today"",)))))"),"")</f>
        <v/>
      </c>
      <c r="KL19" s="3" t="str">
        <f>IFERROR(__xludf.DUMMYFUNCTION("IF(ISBLANK($A19),, IF((ARRAYFORMULA(SUM(COUNTIFS(OccupancyAddresses,$A19,OccupancyUnits, $B19, 'Tenant Occupancy'!KM$5:KM23,{""&gt;0"",""Occupied"",""Late""}))))&gt;1,""Multiple Bookings"", IF(SUMIFS( 'Tenant Occupancy'!KM$5:KM23,OccupancyUnits,$B19,OccupancyAd"&amp;"dresses,$A19)&gt;0,SUMIFS('Tenant Occupancy'!KM$5:KM23,OccupancyUnits,$B19,OccupancyAddresses,$A19),IFERROR(VLOOKUP($A19&amp;"" ""&amp;$B19, FILTER(ARRAYFORMULA({OccupancyAddresses&amp;"" ""&amp; OccupancyUnits,'Tenant Occupancy'!KM$5:KM23}),INDEX(ARRAYFORMULA({OccupancyAdd"&amp;"resses&amp;"" ""&amp; OccupancyUnits,'Tenant Occupancy'!KM$5:KM23}),0,2)&lt;&gt;""""),2,FALSE),IF(KL16=TODAY(),""Today"",)))))"),"")</f>
        <v/>
      </c>
      <c r="KM19" s="3" t="str">
        <f>IFERROR(__xludf.DUMMYFUNCTION("IF(ISBLANK($A19),, IF((ARRAYFORMULA(SUM(COUNTIFS(OccupancyAddresses,$A19,OccupancyUnits, $B19, 'Tenant Occupancy'!KN$5:KN23,{""&gt;0"",""Occupied"",""Late""}))))&gt;1,""Multiple Bookings"", IF(SUMIFS( 'Tenant Occupancy'!KN$5:KN23,OccupancyUnits,$B19,OccupancyAd"&amp;"dresses,$A19)&gt;0,SUMIFS('Tenant Occupancy'!KN$5:KN23,OccupancyUnits,$B19,OccupancyAddresses,$A19),IFERROR(VLOOKUP($A19&amp;"" ""&amp;$B19, FILTER(ARRAYFORMULA({OccupancyAddresses&amp;"" ""&amp; OccupancyUnits,'Tenant Occupancy'!KN$5:KN23}),INDEX(ARRAYFORMULA({OccupancyAdd"&amp;"resses&amp;"" ""&amp; OccupancyUnits,'Tenant Occupancy'!KN$5:KN23}),0,2)&lt;&gt;""""),2,FALSE),IF(KM16=TODAY(),""Today"",)))))"),"")</f>
        <v/>
      </c>
      <c r="KN19" s="3" t="str">
        <f>IFERROR(__xludf.DUMMYFUNCTION("IF(ISBLANK($A19),, IF((ARRAYFORMULA(SUM(COUNTIFS(OccupancyAddresses,$A19,OccupancyUnits, $B19, 'Tenant Occupancy'!KO$5:KO23,{""&gt;0"",""Occupied"",""Late""}))))&gt;1,""Multiple Bookings"", IF(SUMIFS( 'Tenant Occupancy'!KO$5:KO23,OccupancyUnits,$B19,OccupancyAd"&amp;"dresses,$A19)&gt;0,SUMIFS('Tenant Occupancy'!KO$5:KO23,OccupancyUnits,$B19,OccupancyAddresses,$A19),IFERROR(VLOOKUP($A19&amp;"" ""&amp;$B19, FILTER(ARRAYFORMULA({OccupancyAddresses&amp;"" ""&amp; OccupancyUnits,'Tenant Occupancy'!KO$5:KO23}),INDEX(ARRAYFORMULA({OccupancyAdd"&amp;"resses&amp;"" ""&amp; OccupancyUnits,'Tenant Occupancy'!KO$5:KO23}),0,2)&lt;&gt;""""),2,FALSE),IF(KN16=TODAY(),""Today"",)))))"),"")</f>
        <v/>
      </c>
      <c r="KO19" s="3" t="str">
        <f>IFERROR(__xludf.DUMMYFUNCTION("IF(ISBLANK($A19),, IF((ARRAYFORMULA(SUM(COUNTIFS(OccupancyAddresses,$A19,OccupancyUnits, $B19, 'Tenant Occupancy'!KP$5:KP23,{""&gt;0"",""Occupied"",""Late""}))))&gt;1,""Multiple Bookings"", IF(SUMIFS( 'Tenant Occupancy'!KP$5:KP23,OccupancyUnits,$B19,OccupancyAd"&amp;"dresses,$A19)&gt;0,SUMIFS('Tenant Occupancy'!KP$5:KP23,OccupancyUnits,$B19,OccupancyAddresses,$A19),IFERROR(VLOOKUP($A19&amp;"" ""&amp;$B19, FILTER(ARRAYFORMULA({OccupancyAddresses&amp;"" ""&amp; OccupancyUnits,'Tenant Occupancy'!KP$5:KP23}),INDEX(ARRAYFORMULA({OccupancyAdd"&amp;"resses&amp;"" ""&amp; OccupancyUnits,'Tenant Occupancy'!KP$5:KP23}),0,2)&lt;&gt;""""),2,FALSE),IF(KO16=TODAY(),""Today"",)))))"),"")</f>
        <v/>
      </c>
      <c r="KP19" s="3" t="str">
        <f>IFERROR(__xludf.DUMMYFUNCTION("IF(ISBLANK($A19),, IF((ARRAYFORMULA(SUM(COUNTIFS(OccupancyAddresses,$A19,OccupancyUnits, $B19, 'Tenant Occupancy'!KQ$5:KQ23,{""&gt;0"",""Occupied"",""Late""}))))&gt;1,""Multiple Bookings"", IF(SUMIFS( 'Tenant Occupancy'!KQ$5:KQ23,OccupancyUnits,$B19,OccupancyAd"&amp;"dresses,$A19)&gt;0,SUMIFS('Tenant Occupancy'!KQ$5:KQ23,OccupancyUnits,$B19,OccupancyAddresses,$A19),IFERROR(VLOOKUP($A19&amp;"" ""&amp;$B19, FILTER(ARRAYFORMULA({OccupancyAddresses&amp;"" ""&amp; OccupancyUnits,'Tenant Occupancy'!KQ$5:KQ23}),INDEX(ARRAYFORMULA({OccupancyAdd"&amp;"resses&amp;"" ""&amp; OccupancyUnits,'Tenant Occupancy'!KQ$5:KQ23}),0,2)&lt;&gt;""""),2,FALSE),IF(KP16=TODAY(),""Today"",)))))"),"")</f>
        <v/>
      </c>
      <c r="KQ19" s="3" t="str">
        <f>IFERROR(__xludf.DUMMYFUNCTION("IF(ISBLANK($A19),, IF((ARRAYFORMULA(SUM(COUNTIFS(OccupancyAddresses,$A19,OccupancyUnits, $B19, 'Tenant Occupancy'!KR$5:KR23,{""&gt;0"",""Occupied"",""Late""}))))&gt;1,""Multiple Bookings"", IF(SUMIFS( 'Tenant Occupancy'!KR$5:KR23,OccupancyUnits,$B19,OccupancyAd"&amp;"dresses,$A19)&gt;0,SUMIFS('Tenant Occupancy'!KR$5:KR23,OccupancyUnits,$B19,OccupancyAddresses,$A19),IFERROR(VLOOKUP($A19&amp;"" ""&amp;$B19, FILTER(ARRAYFORMULA({OccupancyAddresses&amp;"" ""&amp; OccupancyUnits,'Tenant Occupancy'!KR$5:KR23}),INDEX(ARRAYFORMULA({OccupancyAdd"&amp;"resses&amp;"" ""&amp; OccupancyUnits,'Tenant Occupancy'!KR$5:KR23}),0,2)&lt;&gt;""""),2,FALSE),IF(KQ16=TODAY(),""Today"",)))))"),"")</f>
        <v/>
      </c>
      <c r="KR19" s="3" t="str">
        <f>IFERROR(__xludf.DUMMYFUNCTION("IF(ISBLANK($A19),, IF((ARRAYFORMULA(SUM(COUNTIFS(OccupancyAddresses,$A19,OccupancyUnits, $B19, 'Tenant Occupancy'!KS$5:KS23,{""&gt;0"",""Occupied"",""Late""}))))&gt;1,""Multiple Bookings"", IF(SUMIFS( 'Tenant Occupancy'!KS$5:KS23,OccupancyUnits,$B19,OccupancyAd"&amp;"dresses,$A19)&gt;0,SUMIFS('Tenant Occupancy'!KS$5:KS23,OccupancyUnits,$B19,OccupancyAddresses,$A19),IFERROR(VLOOKUP($A19&amp;"" ""&amp;$B19, FILTER(ARRAYFORMULA({OccupancyAddresses&amp;"" ""&amp; OccupancyUnits,'Tenant Occupancy'!KS$5:KS23}),INDEX(ARRAYFORMULA({OccupancyAdd"&amp;"resses&amp;"" ""&amp; OccupancyUnits,'Tenant Occupancy'!KS$5:KS23}),0,2)&lt;&gt;""""),2,FALSE),IF(KR16=TODAY(),""Today"",)))))"),"")</f>
        <v/>
      </c>
      <c r="KS19" s="3" t="str">
        <f>IFERROR(__xludf.DUMMYFUNCTION("IF(ISBLANK($A19),, IF((ARRAYFORMULA(SUM(COUNTIFS(OccupancyAddresses,$A19,OccupancyUnits, $B19, 'Tenant Occupancy'!KT$5:KT23,{""&gt;0"",""Occupied"",""Late""}))))&gt;1,""Multiple Bookings"", IF(SUMIFS( 'Tenant Occupancy'!KT$5:KT23,OccupancyUnits,$B19,OccupancyAd"&amp;"dresses,$A19)&gt;0,SUMIFS('Tenant Occupancy'!KT$5:KT23,OccupancyUnits,$B19,OccupancyAddresses,$A19),IFERROR(VLOOKUP($A19&amp;"" ""&amp;$B19, FILTER(ARRAYFORMULA({OccupancyAddresses&amp;"" ""&amp; OccupancyUnits,'Tenant Occupancy'!KT$5:KT23}),INDEX(ARRAYFORMULA({OccupancyAdd"&amp;"resses&amp;"" ""&amp; OccupancyUnits,'Tenant Occupancy'!KT$5:KT23}),0,2)&lt;&gt;""""),2,FALSE),IF(KS16=TODAY(),""Today"",)))))"),"")</f>
        <v/>
      </c>
      <c r="KT19" s="3" t="str">
        <f>IFERROR(__xludf.DUMMYFUNCTION("IF(ISBLANK($A19),, IF((ARRAYFORMULA(SUM(COUNTIFS(OccupancyAddresses,$A19,OccupancyUnits, $B19, 'Tenant Occupancy'!KU$5:KU23,{""&gt;0"",""Occupied"",""Late""}))))&gt;1,""Multiple Bookings"", IF(SUMIFS( 'Tenant Occupancy'!KU$5:KU23,OccupancyUnits,$B19,OccupancyAd"&amp;"dresses,$A19)&gt;0,SUMIFS('Tenant Occupancy'!KU$5:KU23,OccupancyUnits,$B19,OccupancyAddresses,$A19),IFERROR(VLOOKUP($A19&amp;"" ""&amp;$B19, FILTER(ARRAYFORMULA({OccupancyAddresses&amp;"" ""&amp; OccupancyUnits,'Tenant Occupancy'!KU$5:KU23}),INDEX(ARRAYFORMULA({OccupancyAdd"&amp;"resses&amp;"" ""&amp; OccupancyUnits,'Tenant Occupancy'!KU$5:KU23}),0,2)&lt;&gt;""""),2,FALSE),IF(KT16=TODAY(),""Today"",)))))"),"")</f>
        <v/>
      </c>
      <c r="KU19" s="3" t="str">
        <f>IFERROR(__xludf.DUMMYFUNCTION("IF(ISBLANK($A19),, IF((ARRAYFORMULA(SUM(COUNTIFS(OccupancyAddresses,$A19,OccupancyUnits, $B19, 'Tenant Occupancy'!KV$5:KV23,{""&gt;0"",""Occupied"",""Late""}))))&gt;1,""Multiple Bookings"", IF(SUMIFS( 'Tenant Occupancy'!KV$5:KV23,OccupancyUnits,$B19,OccupancyAd"&amp;"dresses,$A19)&gt;0,SUMIFS('Tenant Occupancy'!KV$5:KV23,OccupancyUnits,$B19,OccupancyAddresses,$A19),IFERROR(VLOOKUP($A19&amp;"" ""&amp;$B19, FILTER(ARRAYFORMULA({OccupancyAddresses&amp;"" ""&amp; OccupancyUnits,'Tenant Occupancy'!KV$5:KV23}),INDEX(ARRAYFORMULA({OccupancyAdd"&amp;"resses&amp;"" ""&amp; OccupancyUnits,'Tenant Occupancy'!KV$5:KV23}),0,2)&lt;&gt;""""),2,FALSE),IF(KU16=TODAY(),""Today"",)))))"),"")</f>
        <v/>
      </c>
      <c r="KV19" s="3" t="str">
        <f>IFERROR(__xludf.DUMMYFUNCTION("IF(ISBLANK($A19),, IF((ARRAYFORMULA(SUM(COUNTIFS(OccupancyAddresses,$A19,OccupancyUnits, $B19, 'Tenant Occupancy'!KW$5:KW23,{""&gt;0"",""Occupied"",""Late""}))))&gt;1,""Multiple Bookings"", IF(SUMIFS( 'Tenant Occupancy'!KW$5:KW23,OccupancyUnits,$B19,OccupancyAd"&amp;"dresses,$A19)&gt;0,SUMIFS('Tenant Occupancy'!KW$5:KW23,OccupancyUnits,$B19,OccupancyAddresses,$A19),IFERROR(VLOOKUP($A19&amp;"" ""&amp;$B19, FILTER(ARRAYFORMULA({OccupancyAddresses&amp;"" ""&amp; OccupancyUnits,'Tenant Occupancy'!KW$5:KW23}),INDEX(ARRAYFORMULA({OccupancyAdd"&amp;"resses&amp;"" ""&amp; OccupancyUnits,'Tenant Occupancy'!KW$5:KW23}),0,2)&lt;&gt;""""),2,FALSE),IF(KV16=TODAY(),""Today"",)))))"),"")</f>
        <v/>
      </c>
      <c r="KW19" s="3" t="str">
        <f>IFERROR(__xludf.DUMMYFUNCTION("IF(ISBLANK($A19),, IF((ARRAYFORMULA(SUM(COUNTIFS(OccupancyAddresses,$A19,OccupancyUnits, $B19, 'Tenant Occupancy'!KX$5:KX23,{""&gt;0"",""Occupied"",""Late""}))))&gt;1,""Multiple Bookings"", IF(SUMIFS( 'Tenant Occupancy'!KX$5:KX23,OccupancyUnits,$B19,OccupancyAd"&amp;"dresses,$A19)&gt;0,SUMIFS('Tenant Occupancy'!KX$5:KX23,OccupancyUnits,$B19,OccupancyAddresses,$A19),IFERROR(VLOOKUP($A19&amp;"" ""&amp;$B19, FILTER(ARRAYFORMULA({OccupancyAddresses&amp;"" ""&amp; OccupancyUnits,'Tenant Occupancy'!KX$5:KX23}),INDEX(ARRAYFORMULA({OccupancyAdd"&amp;"resses&amp;"" ""&amp; OccupancyUnits,'Tenant Occupancy'!KX$5:KX23}),0,2)&lt;&gt;""""),2,FALSE),IF(KW16=TODAY(),""Today"",)))))"),"")</f>
        <v/>
      </c>
      <c r="KX19" s="3" t="str">
        <f>IFERROR(__xludf.DUMMYFUNCTION("IF(ISBLANK($A19),, IF((ARRAYFORMULA(SUM(COUNTIFS(OccupancyAddresses,$A19,OccupancyUnits, $B19, 'Tenant Occupancy'!KY$5:KY23,{""&gt;0"",""Occupied"",""Late""}))))&gt;1,""Multiple Bookings"", IF(SUMIFS( 'Tenant Occupancy'!KY$5:KY23,OccupancyUnits,$B19,OccupancyAd"&amp;"dresses,$A19)&gt;0,SUMIFS('Tenant Occupancy'!KY$5:KY23,OccupancyUnits,$B19,OccupancyAddresses,$A19),IFERROR(VLOOKUP($A19&amp;"" ""&amp;$B19, FILTER(ARRAYFORMULA({OccupancyAddresses&amp;"" ""&amp; OccupancyUnits,'Tenant Occupancy'!KY$5:KY23}),INDEX(ARRAYFORMULA({OccupancyAdd"&amp;"resses&amp;"" ""&amp; OccupancyUnits,'Tenant Occupancy'!KY$5:KY23}),0,2)&lt;&gt;""""),2,FALSE),IF(KX16=TODAY(),""Today"",)))))"),"")</f>
        <v/>
      </c>
      <c r="KY19" s="3" t="str">
        <f>IFERROR(__xludf.DUMMYFUNCTION("IF(ISBLANK($A19),, IF((ARRAYFORMULA(SUM(COUNTIFS(OccupancyAddresses,$A19,OccupancyUnits, $B19, 'Tenant Occupancy'!KZ$5:KZ23,{""&gt;0"",""Occupied"",""Late""}))))&gt;1,""Multiple Bookings"", IF(SUMIFS( 'Tenant Occupancy'!KZ$5:KZ23,OccupancyUnits,$B19,OccupancyAd"&amp;"dresses,$A19)&gt;0,SUMIFS('Tenant Occupancy'!KZ$5:KZ23,OccupancyUnits,$B19,OccupancyAddresses,$A19),IFERROR(VLOOKUP($A19&amp;"" ""&amp;$B19, FILTER(ARRAYFORMULA({OccupancyAddresses&amp;"" ""&amp; OccupancyUnits,'Tenant Occupancy'!KZ$5:KZ23}),INDEX(ARRAYFORMULA({OccupancyAdd"&amp;"resses&amp;"" ""&amp; OccupancyUnits,'Tenant Occupancy'!KZ$5:KZ23}),0,2)&lt;&gt;""""),2,FALSE),IF(KY16=TODAY(),""Today"",)))))"),"")</f>
        <v/>
      </c>
      <c r="KZ19" s="3" t="str">
        <f>IFERROR(__xludf.DUMMYFUNCTION("IF(ISBLANK($A19),, IF((ARRAYFORMULA(SUM(COUNTIFS(OccupancyAddresses,$A19,OccupancyUnits, $B19, 'Tenant Occupancy'!LA$5:LA23,{""&gt;0"",""Occupied"",""Late""}))))&gt;1,""Multiple Bookings"", IF(SUMIFS( 'Tenant Occupancy'!LA$5:LA23,OccupancyUnits,$B19,OccupancyAd"&amp;"dresses,$A19)&gt;0,SUMIFS('Tenant Occupancy'!LA$5:LA23,OccupancyUnits,$B19,OccupancyAddresses,$A19),IFERROR(VLOOKUP($A19&amp;"" ""&amp;$B19, FILTER(ARRAYFORMULA({OccupancyAddresses&amp;"" ""&amp; OccupancyUnits,'Tenant Occupancy'!LA$5:LA23}),INDEX(ARRAYFORMULA({OccupancyAdd"&amp;"resses&amp;"" ""&amp; OccupancyUnits,'Tenant Occupancy'!LA$5:LA23}),0,2)&lt;&gt;""""),2,FALSE),IF(KZ16=TODAY(),""Today"",)))))"),"")</f>
        <v/>
      </c>
      <c r="LA19" s="3" t="str">
        <f>IFERROR(__xludf.DUMMYFUNCTION("IF(ISBLANK($A19),, IF((ARRAYFORMULA(SUM(COUNTIFS(OccupancyAddresses,$A19,OccupancyUnits, $B19, 'Tenant Occupancy'!LB$5:LB23,{""&gt;0"",""Occupied"",""Late""}))))&gt;1,""Multiple Bookings"", IF(SUMIFS( 'Tenant Occupancy'!LB$5:LB23,OccupancyUnits,$B19,OccupancyAd"&amp;"dresses,$A19)&gt;0,SUMIFS('Tenant Occupancy'!LB$5:LB23,OccupancyUnits,$B19,OccupancyAddresses,$A19),IFERROR(VLOOKUP($A19&amp;"" ""&amp;$B19, FILTER(ARRAYFORMULA({OccupancyAddresses&amp;"" ""&amp; OccupancyUnits,'Tenant Occupancy'!LB$5:LB23}),INDEX(ARRAYFORMULA({OccupancyAdd"&amp;"resses&amp;"" ""&amp; OccupancyUnits,'Tenant Occupancy'!LB$5:LB23}),0,2)&lt;&gt;""""),2,FALSE),IF(LA16=TODAY(),""Today"",)))))"),"")</f>
        <v/>
      </c>
      <c r="LB19" s="3" t="str">
        <f>IFERROR(__xludf.DUMMYFUNCTION("IF(ISBLANK($A19),, IF((ARRAYFORMULA(SUM(COUNTIFS(OccupancyAddresses,$A19,OccupancyUnits, $B19, 'Tenant Occupancy'!LC$5:LC23,{""&gt;0"",""Occupied"",""Late""}))))&gt;1,""Multiple Bookings"", IF(SUMIFS( 'Tenant Occupancy'!LC$5:LC23,OccupancyUnits,$B19,OccupancyAd"&amp;"dresses,$A19)&gt;0,SUMIFS('Tenant Occupancy'!LC$5:LC23,OccupancyUnits,$B19,OccupancyAddresses,$A19),IFERROR(VLOOKUP($A19&amp;"" ""&amp;$B19, FILTER(ARRAYFORMULA({OccupancyAddresses&amp;"" ""&amp; OccupancyUnits,'Tenant Occupancy'!LC$5:LC23}),INDEX(ARRAYFORMULA({OccupancyAdd"&amp;"resses&amp;"" ""&amp; OccupancyUnits,'Tenant Occupancy'!LC$5:LC23}),0,2)&lt;&gt;""""),2,FALSE),IF(LB16=TODAY(),""Today"",)))))"),"")</f>
        <v/>
      </c>
      <c r="LC19" s="3" t="str">
        <f>IFERROR(__xludf.DUMMYFUNCTION("IF(ISBLANK($A19),, IF((ARRAYFORMULA(SUM(COUNTIFS(OccupancyAddresses,$A19,OccupancyUnits, $B19, 'Tenant Occupancy'!LD$5:LD23,{""&gt;0"",""Occupied"",""Late""}))))&gt;1,""Multiple Bookings"", IF(SUMIFS( 'Tenant Occupancy'!LD$5:LD23,OccupancyUnits,$B19,OccupancyAd"&amp;"dresses,$A19)&gt;0,SUMIFS('Tenant Occupancy'!LD$5:LD23,OccupancyUnits,$B19,OccupancyAddresses,$A19),IFERROR(VLOOKUP($A19&amp;"" ""&amp;$B19, FILTER(ARRAYFORMULA({OccupancyAddresses&amp;"" ""&amp; OccupancyUnits,'Tenant Occupancy'!LD$5:LD23}),INDEX(ARRAYFORMULA({OccupancyAdd"&amp;"resses&amp;"" ""&amp; OccupancyUnits,'Tenant Occupancy'!LD$5:LD23}),0,2)&lt;&gt;""""),2,FALSE),IF(LC16=TODAY(),""Today"",)))))"),"")</f>
        <v/>
      </c>
      <c r="LD19" s="3" t="str">
        <f>IFERROR(__xludf.DUMMYFUNCTION("IF(ISBLANK($A19),, IF((ARRAYFORMULA(SUM(COUNTIFS(OccupancyAddresses,$A19,OccupancyUnits, $B19, 'Tenant Occupancy'!LE$5:LE23,{""&gt;0"",""Occupied"",""Late""}))))&gt;1,""Multiple Bookings"", IF(SUMIFS( 'Tenant Occupancy'!LE$5:LE23,OccupancyUnits,$B19,OccupancyAd"&amp;"dresses,$A19)&gt;0,SUMIFS('Tenant Occupancy'!LE$5:LE23,OccupancyUnits,$B19,OccupancyAddresses,$A19),IFERROR(VLOOKUP($A19&amp;"" ""&amp;$B19, FILTER(ARRAYFORMULA({OccupancyAddresses&amp;"" ""&amp; OccupancyUnits,'Tenant Occupancy'!LE$5:LE23}),INDEX(ARRAYFORMULA({OccupancyAdd"&amp;"resses&amp;"" ""&amp; OccupancyUnits,'Tenant Occupancy'!LE$5:LE23}),0,2)&lt;&gt;""""),2,FALSE),IF(LD16=TODAY(),""Today"",)))))"),"")</f>
        <v/>
      </c>
      <c r="LE19" s="3" t="str">
        <f>IFERROR(__xludf.DUMMYFUNCTION("IF(ISBLANK($A19),, IF((ARRAYFORMULA(SUM(COUNTIFS(OccupancyAddresses,$A19,OccupancyUnits, $B19, 'Tenant Occupancy'!LF$5:LF23,{""&gt;0"",""Occupied"",""Late""}))))&gt;1,""Multiple Bookings"", IF(SUMIFS( 'Tenant Occupancy'!LF$5:LF23,OccupancyUnits,$B19,OccupancyAd"&amp;"dresses,$A19)&gt;0,SUMIFS('Tenant Occupancy'!LF$5:LF23,OccupancyUnits,$B19,OccupancyAddresses,$A19),IFERROR(VLOOKUP($A19&amp;"" ""&amp;$B19, FILTER(ARRAYFORMULA({OccupancyAddresses&amp;"" ""&amp; OccupancyUnits,'Tenant Occupancy'!LF$5:LF23}),INDEX(ARRAYFORMULA({OccupancyAdd"&amp;"resses&amp;"" ""&amp; OccupancyUnits,'Tenant Occupancy'!LF$5:LF23}),0,2)&lt;&gt;""""),2,FALSE),IF(LE16=TODAY(),""Today"",)))))"),"")</f>
        <v/>
      </c>
      <c r="LF19" s="3" t="str">
        <f>IFERROR(__xludf.DUMMYFUNCTION("IF(ISBLANK($A19),, IF((ARRAYFORMULA(SUM(COUNTIFS(OccupancyAddresses,$A19,OccupancyUnits, $B19, 'Tenant Occupancy'!LG$5:LG23,{""&gt;0"",""Occupied"",""Late""}))))&gt;1,""Multiple Bookings"", IF(SUMIFS( 'Tenant Occupancy'!LG$5:LG23,OccupancyUnits,$B19,OccupancyAd"&amp;"dresses,$A19)&gt;0,SUMIFS('Tenant Occupancy'!LG$5:LG23,OccupancyUnits,$B19,OccupancyAddresses,$A19),IFERROR(VLOOKUP($A19&amp;"" ""&amp;$B19, FILTER(ARRAYFORMULA({OccupancyAddresses&amp;"" ""&amp; OccupancyUnits,'Tenant Occupancy'!LG$5:LG23}),INDEX(ARRAYFORMULA({OccupancyAdd"&amp;"resses&amp;"" ""&amp; OccupancyUnits,'Tenant Occupancy'!LG$5:LG23}),0,2)&lt;&gt;""""),2,FALSE),IF(LF16=TODAY(),""Today"",)))))"),"")</f>
        <v/>
      </c>
      <c r="LG19" s="3" t="str">
        <f>IFERROR(__xludf.DUMMYFUNCTION("IF(ISBLANK($A19),, IF((ARRAYFORMULA(SUM(COUNTIFS(OccupancyAddresses,$A19,OccupancyUnits, $B19, 'Tenant Occupancy'!LH$5:LH23,{""&gt;0"",""Occupied"",""Late""}))))&gt;1,""Multiple Bookings"", IF(SUMIFS( 'Tenant Occupancy'!LH$5:LH23,OccupancyUnits,$B19,OccupancyAd"&amp;"dresses,$A19)&gt;0,SUMIFS('Tenant Occupancy'!LH$5:LH23,OccupancyUnits,$B19,OccupancyAddresses,$A19),IFERROR(VLOOKUP($A19&amp;"" ""&amp;$B19, FILTER(ARRAYFORMULA({OccupancyAddresses&amp;"" ""&amp; OccupancyUnits,'Tenant Occupancy'!LH$5:LH23}),INDEX(ARRAYFORMULA({OccupancyAdd"&amp;"resses&amp;"" ""&amp; OccupancyUnits,'Tenant Occupancy'!LH$5:LH23}),0,2)&lt;&gt;""""),2,FALSE),IF(LG16=TODAY(),""Today"",)))))"),"")</f>
        <v/>
      </c>
      <c r="LH19" s="3" t="str">
        <f>IFERROR(__xludf.DUMMYFUNCTION("IF(ISBLANK($A19),, IF((ARRAYFORMULA(SUM(COUNTIFS(OccupancyAddresses,$A19,OccupancyUnits, $B19, 'Tenant Occupancy'!LI$5:LI23,{""&gt;0"",""Occupied"",""Late""}))))&gt;1,""Multiple Bookings"", IF(SUMIFS( 'Tenant Occupancy'!LI$5:LI23,OccupancyUnits,$B19,OccupancyAd"&amp;"dresses,$A19)&gt;0,SUMIFS('Tenant Occupancy'!LI$5:LI23,OccupancyUnits,$B19,OccupancyAddresses,$A19),IFERROR(VLOOKUP($A19&amp;"" ""&amp;$B19, FILTER(ARRAYFORMULA({OccupancyAddresses&amp;"" ""&amp; OccupancyUnits,'Tenant Occupancy'!LI$5:LI23}),INDEX(ARRAYFORMULA({OccupancyAdd"&amp;"resses&amp;"" ""&amp; OccupancyUnits,'Tenant Occupancy'!LI$5:LI23}),0,2)&lt;&gt;""""),2,FALSE),IF(LH16=TODAY(),""Today"",)))))"),"")</f>
        <v/>
      </c>
      <c r="LI19" s="3" t="str">
        <f>IFERROR(__xludf.DUMMYFUNCTION("IF(ISBLANK($A19),, IF((ARRAYFORMULA(SUM(COUNTIFS(OccupancyAddresses,$A19,OccupancyUnits, $B19, 'Tenant Occupancy'!LJ$5:LJ23,{""&gt;0"",""Occupied"",""Late""}))))&gt;1,""Multiple Bookings"", IF(SUMIFS( 'Tenant Occupancy'!LJ$5:LJ23,OccupancyUnits,$B19,OccupancyAd"&amp;"dresses,$A19)&gt;0,SUMIFS('Tenant Occupancy'!LJ$5:LJ23,OccupancyUnits,$B19,OccupancyAddresses,$A19),IFERROR(VLOOKUP($A19&amp;"" ""&amp;$B19, FILTER(ARRAYFORMULA({OccupancyAddresses&amp;"" ""&amp; OccupancyUnits,'Tenant Occupancy'!LJ$5:LJ23}),INDEX(ARRAYFORMULA({OccupancyAdd"&amp;"resses&amp;"" ""&amp; OccupancyUnits,'Tenant Occupancy'!LJ$5:LJ23}),0,2)&lt;&gt;""""),2,FALSE),IF(LI16=TODAY(),""Today"",)))))"),"")</f>
        <v/>
      </c>
      <c r="LJ19" s="3" t="str">
        <f>IFERROR(__xludf.DUMMYFUNCTION("IF(ISBLANK($A19),, IF((ARRAYFORMULA(SUM(COUNTIFS(OccupancyAddresses,$A19,OccupancyUnits, $B19, 'Tenant Occupancy'!LK$5:LK23,{""&gt;0"",""Occupied"",""Late""}))))&gt;1,""Multiple Bookings"", IF(SUMIFS( 'Tenant Occupancy'!LK$5:LK23,OccupancyUnits,$B19,OccupancyAd"&amp;"dresses,$A19)&gt;0,SUMIFS('Tenant Occupancy'!LK$5:LK23,OccupancyUnits,$B19,OccupancyAddresses,$A19),IFERROR(VLOOKUP($A19&amp;"" ""&amp;$B19, FILTER(ARRAYFORMULA({OccupancyAddresses&amp;"" ""&amp; OccupancyUnits,'Tenant Occupancy'!LK$5:LK23}),INDEX(ARRAYFORMULA({OccupancyAdd"&amp;"resses&amp;"" ""&amp; OccupancyUnits,'Tenant Occupancy'!LK$5:LK23}),0,2)&lt;&gt;""""),2,FALSE),IF(LJ16=TODAY(),""Today"",)))))"),"")</f>
        <v/>
      </c>
      <c r="LK19" s="3" t="str">
        <f>IFERROR(__xludf.DUMMYFUNCTION("IF(ISBLANK($A19),, IF((ARRAYFORMULA(SUM(COUNTIFS(OccupancyAddresses,$A19,OccupancyUnits, $B19, 'Tenant Occupancy'!LL$5:LL23,{""&gt;0"",""Occupied"",""Late""}))))&gt;1,""Multiple Bookings"", IF(SUMIFS( 'Tenant Occupancy'!LL$5:LL23,OccupancyUnits,$B19,OccupancyAd"&amp;"dresses,$A19)&gt;0,SUMIFS('Tenant Occupancy'!LL$5:LL23,OccupancyUnits,$B19,OccupancyAddresses,$A19),IFERROR(VLOOKUP($A19&amp;"" ""&amp;$B19, FILTER(ARRAYFORMULA({OccupancyAddresses&amp;"" ""&amp; OccupancyUnits,'Tenant Occupancy'!LL$5:LL23}),INDEX(ARRAYFORMULA({OccupancyAdd"&amp;"resses&amp;"" ""&amp; OccupancyUnits,'Tenant Occupancy'!LL$5:LL23}),0,2)&lt;&gt;""""),2,FALSE),IF(LK16=TODAY(),""Today"",)))))"),"")</f>
        <v/>
      </c>
      <c r="LL19" s="3" t="str">
        <f>IFERROR(__xludf.DUMMYFUNCTION("IF(ISBLANK($A19),, IF((ARRAYFORMULA(SUM(COUNTIFS(OccupancyAddresses,$A19,OccupancyUnits, $B19, 'Tenant Occupancy'!LM$5:LM23,{""&gt;0"",""Occupied"",""Late""}))))&gt;1,""Multiple Bookings"", IF(SUMIFS( 'Tenant Occupancy'!LM$5:LM23,OccupancyUnits,$B19,OccupancyAd"&amp;"dresses,$A19)&gt;0,SUMIFS('Tenant Occupancy'!LM$5:LM23,OccupancyUnits,$B19,OccupancyAddresses,$A19),IFERROR(VLOOKUP($A19&amp;"" ""&amp;$B19, FILTER(ARRAYFORMULA({OccupancyAddresses&amp;"" ""&amp; OccupancyUnits,'Tenant Occupancy'!LM$5:LM23}),INDEX(ARRAYFORMULA({OccupancyAdd"&amp;"resses&amp;"" ""&amp; OccupancyUnits,'Tenant Occupancy'!LM$5:LM23}),0,2)&lt;&gt;""""),2,FALSE),IF(LL16=TODAY(),""Today"",)))))"),"")</f>
        <v/>
      </c>
      <c r="LM19" s="3" t="str">
        <f>IFERROR(__xludf.DUMMYFUNCTION("IF(ISBLANK($A19),, IF((ARRAYFORMULA(SUM(COUNTIFS(OccupancyAddresses,$A19,OccupancyUnits, $B19, 'Tenant Occupancy'!LN$5:LN23,{""&gt;0"",""Occupied"",""Late""}))))&gt;1,""Multiple Bookings"", IF(SUMIFS( 'Tenant Occupancy'!LN$5:LN23,OccupancyUnits,$B19,OccupancyAd"&amp;"dresses,$A19)&gt;0,SUMIFS('Tenant Occupancy'!LN$5:LN23,OccupancyUnits,$B19,OccupancyAddresses,$A19),IFERROR(VLOOKUP($A19&amp;"" ""&amp;$B19, FILTER(ARRAYFORMULA({OccupancyAddresses&amp;"" ""&amp; OccupancyUnits,'Tenant Occupancy'!LN$5:LN23}),INDEX(ARRAYFORMULA({OccupancyAdd"&amp;"resses&amp;"" ""&amp; OccupancyUnits,'Tenant Occupancy'!LN$5:LN23}),0,2)&lt;&gt;""""),2,FALSE),IF(LM16=TODAY(),""Today"",)))))"),"")</f>
        <v/>
      </c>
      <c r="LN19" s="3" t="str">
        <f>IFERROR(__xludf.DUMMYFUNCTION("IF(ISBLANK($A19),, IF((ARRAYFORMULA(SUM(COUNTIFS(OccupancyAddresses,$A19,OccupancyUnits, $B19, 'Tenant Occupancy'!LO$5:LO23,{""&gt;0"",""Occupied"",""Late""}))))&gt;1,""Multiple Bookings"", IF(SUMIFS( 'Tenant Occupancy'!LO$5:LO23,OccupancyUnits,$B19,OccupancyAd"&amp;"dresses,$A19)&gt;0,SUMIFS('Tenant Occupancy'!LO$5:LO23,OccupancyUnits,$B19,OccupancyAddresses,$A19),IFERROR(VLOOKUP($A19&amp;"" ""&amp;$B19, FILTER(ARRAYFORMULA({OccupancyAddresses&amp;"" ""&amp; OccupancyUnits,'Tenant Occupancy'!LO$5:LO23}),INDEX(ARRAYFORMULA({OccupancyAdd"&amp;"resses&amp;"" ""&amp; OccupancyUnits,'Tenant Occupancy'!LO$5:LO23}),0,2)&lt;&gt;""""),2,FALSE),IF(LN16=TODAY(),""Today"",)))))"),"")</f>
        <v/>
      </c>
      <c r="LO19" s="3" t="str">
        <f>IFERROR(__xludf.DUMMYFUNCTION("IF(ISBLANK($A19),, IF((ARRAYFORMULA(SUM(COUNTIFS(OccupancyAddresses,$A19,OccupancyUnits, $B19, 'Tenant Occupancy'!LP$5:LP23,{""&gt;0"",""Occupied"",""Late""}))))&gt;1,""Multiple Bookings"", IF(SUMIFS( 'Tenant Occupancy'!LP$5:LP23,OccupancyUnits,$B19,OccupancyAd"&amp;"dresses,$A19)&gt;0,SUMIFS('Tenant Occupancy'!LP$5:LP23,OccupancyUnits,$B19,OccupancyAddresses,$A19),IFERROR(VLOOKUP($A19&amp;"" ""&amp;$B19, FILTER(ARRAYFORMULA({OccupancyAddresses&amp;"" ""&amp; OccupancyUnits,'Tenant Occupancy'!LP$5:LP23}),INDEX(ARRAYFORMULA({OccupancyAdd"&amp;"resses&amp;"" ""&amp; OccupancyUnits,'Tenant Occupancy'!LP$5:LP23}),0,2)&lt;&gt;""""),2,FALSE),IF(LO16=TODAY(),""Today"",)))))"),"")</f>
        <v/>
      </c>
      <c r="LP19" s="3" t="str">
        <f>IFERROR(__xludf.DUMMYFUNCTION("IF(ISBLANK($A19),, IF((ARRAYFORMULA(SUM(COUNTIFS(OccupancyAddresses,$A19,OccupancyUnits, $B19, 'Tenant Occupancy'!LQ$5:LQ23,{""&gt;0"",""Occupied"",""Late""}))))&gt;1,""Multiple Bookings"", IF(SUMIFS( 'Tenant Occupancy'!LQ$5:LQ23,OccupancyUnits,$B19,OccupancyAd"&amp;"dresses,$A19)&gt;0,SUMIFS('Tenant Occupancy'!LQ$5:LQ23,OccupancyUnits,$B19,OccupancyAddresses,$A19),IFERROR(VLOOKUP($A19&amp;"" ""&amp;$B19, FILTER(ARRAYFORMULA({OccupancyAddresses&amp;"" ""&amp; OccupancyUnits,'Tenant Occupancy'!LQ$5:LQ23}),INDEX(ARRAYFORMULA({OccupancyAdd"&amp;"resses&amp;"" ""&amp; OccupancyUnits,'Tenant Occupancy'!LQ$5:LQ23}),0,2)&lt;&gt;""""),2,FALSE),IF(LP16=TODAY(),""Today"",)))))"),"")</f>
        <v/>
      </c>
      <c r="LQ19" s="3" t="str">
        <f>IFERROR(__xludf.DUMMYFUNCTION("IF(ISBLANK($A19),, IF((ARRAYFORMULA(SUM(COUNTIFS(OccupancyAddresses,$A19,OccupancyUnits, $B19, 'Tenant Occupancy'!LR$5:LR23,{""&gt;0"",""Occupied"",""Late""}))))&gt;1,""Multiple Bookings"", IF(SUMIFS( 'Tenant Occupancy'!LR$5:LR23,OccupancyUnits,$B19,OccupancyAd"&amp;"dresses,$A19)&gt;0,SUMIFS('Tenant Occupancy'!LR$5:LR23,OccupancyUnits,$B19,OccupancyAddresses,$A19),IFERROR(VLOOKUP($A19&amp;"" ""&amp;$B19, FILTER(ARRAYFORMULA({OccupancyAddresses&amp;"" ""&amp; OccupancyUnits,'Tenant Occupancy'!LR$5:LR23}),INDEX(ARRAYFORMULA({OccupancyAdd"&amp;"resses&amp;"" ""&amp; OccupancyUnits,'Tenant Occupancy'!LR$5:LR23}),0,2)&lt;&gt;""""),2,FALSE),IF(LQ16=TODAY(),""Today"",)))))"),"")</f>
        <v/>
      </c>
      <c r="LR19" s="3" t="str">
        <f>IFERROR(__xludf.DUMMYFUNCTION("IF(ISBLANK($A19),, IF((ARRAYFORMULA(SUM(COUNTIFS(OccupancyAddresses,$A19,OccupancyUnits, $B19, 'Tenant Occupancy'!LS$5:LS23,{""&gt;0"",""Occupied"",""Late""}))))&gt;1,""Multiple Bookings"", IF(SUMIFS( 'Tenant Occupancy'!LS$5:LS23,OccupancyUnits,$B19,OccupancyAd"&amp;"dresses,$A19)&gt;0,SUMIFS('Tenant Occupancy'!LS$5:LS23,OccupancyUnits,$B19,OccupancyAddresses,$A19),IFERROR(VLOOKUP($A19&amp;"" ""&amp;$B19, FILTER(ARRAYFORMULA({OccupancyAddresses&amp;"" ""&amp; OccupancyUnits,'Tenant Occupancy'!LS$5:LS23}),INDEX(ARRAYFORMULA({OccupancyAdd"&amp;"resses&amp;"" ""&amp; OccupancyUnits,'Tenant Occupancy'!LS$5:LS23}),0,2)&lt;&gt;""""),2,FALSE),IF(LR16=TODAY(),""Today"",)))))"),"")</f>
        <v/>
      </c>
      <c r="LS19" s="3" t="str">
        <f>IFERROR(__xludf.DUMMYFUNCTION("IF(ISBLANK($A19),, IF((ARRAYFORMULA(SUM(COUNTIFS(OccupancyAddresses,$A19,OccupancyUnits, $B19, 'Tenant Occupancy'!LT$5:LT23,{""&gt;0"",""Occupied"",""Late""}))))&gt;1,""Multiple Bookings"", IF(SUMIFS( 'Tenant Occupancy'!LT$5:LT23,OccupancyUnits,$B19,OccupancyAd"&amp;"dresses,$A19)&gt;0,SUMIFS('Tenant Occupancy'!LT$5:LT23,OccupancyUnits,$B19,OccupancyAddresses,$A19),IFERROR(VLOOKUP($A19&amp;"" ""&amp;$B19, FILTER(ARRAYFORMULA({OccupancyAddresses&amp;"" ""&amp; OccupancyUnits,'Tenant Occupancy'!LT$5:LT23}),INDEX(ARRAYFORMULA({OccupancyAdd"&amp;"resses&amp;"" ""&amp; OccupancyUnits,'Tenant Occupancy'!LT$5:LT23}),0,2)&lt;&gt;""""),2,FALSE),IF(LS16=TODAY(),""Today"",)))))"),"")</f>
        <v/>
      </c>
      <c r="LT19" s="3" t="str">
        <f>IFERROR(__xludf.DUMMYFUNCTION("IF(ISBLANK($A19),, IF((ARRAYFORMULA(SUM(COUNTIFS(OccupancyAddresses,$A19,OccupancyUnits, $B19, 'Tenant Occupancy'!LU$5:LU23,{""&gt;0"",""Occupied"",""Late""}))))&gt;1,""Multiple Bookings"", IF(SUMIFS( 'Tenant Occupancy'!LU$5:LU23,OccupancyUnits,$B19,OccupancyAd"&amp;"dresses,$A19)&gt;0,SUMIFS('Tenant Occupancy'!LU$5:LU23,OccupancyUnits,$B19,OccupancyAddresses,$A19),IFERROR(VLOOKUP($A19&amp;"" ""&amp;$B19, FILTER(ARRAYFORMULA({OccupancyAddresses&amp;"" ""&amp; OccupancyUnits,'Tenant Occupancy'!LU$5:LU23}),INDEX(ARRAYFORMULA({OccupancyAdd"&amp;"resses&amp;"" ""&amp; OccupancyUnits,'Tenant Occupancy'!LU$5:LU23}),0,2)&lt;&gt;""""),2,FALSE),IF(LT16=TODAY(),""Today"",)))))"),"")</f>
        <v/>
      </c>
      <c r="LU19" s="3" t="str">
        <f>IFERROR(__xludf.DUMMYFUNCTION("IF(ISBLANK($A19),, IF((ARRAYFORMULA(SUM(COUNTIFS(OccupancyAddresses,$A19,OccupancyUnits, $B19, 'Tenant Occupancy'!LV$5:LV23,{""&gt;0"",""Occupied"",""Late""}))))&gt;1,""Multiple Bookings"", IF(SUMIFS( 'Tenant Occupancy'!LV$5:LV23,OccupancyUnits,$B19,OccupancyAd"&amp;"dresses,$A19)&gt;0,SUMIFS('Tenant Occupancy'!LV$5:LV23,OccupancyUnits,$B19,OccupancyAddresses,$A19),IFERROR(VLOOKUP($A19&amp;"" ""&amp;$B19, FILTER(ARRAYFORMULA({OccupancyAddresses&amp;"" ""&amp; OccupancyUnits,'Tenant Occupancy'!LV$5:LV23}),INDEX(ARRAYFORMULA({OccupancyAdd"&amp;"resses&amp;"" ""&amp; OccupancyUnits,'Tenant Occupancy'!LV$5:LV23}),0,2)&lt;&gt;""""),2,FALSE),IF(LU16=TODAY(),""Today"",)))))"),"")</f>
        <v/>
      </c>
      <c r="LV19" s="3" t="str">
        <f>IFERROR(__xludf.DUMMYFUNCTION("IF(ISBLANK($A19),, IF((ARRAYFORMULA(SUM(COUNTIFS(OccupancyAddresses,$A19,OccupancyUnits, $B19, 'Tenant Occupancy'!LW$5:LW23,{""&gt;0"",""Occupied"",""Late""}))))&gt;1,""Multiple Bookings"", IF(SUMIFS( 'Tenant Occupancy'!LW$5:LW23,OccupancyUnits,$B19,OccupancyAd"&amp;"dresses,$A19)&gt;0,SUMIFS('Tenant Occupancy'!LW$5:LW23,OccupancyUnits,$B19,OccupancyAddresses,$A19),IFERROR(VLOOKUP($A19&amp;"" ""&amp;$B19, FILTER(ARRAYFORMULA({OccupancyAddresses&amp;"" ""&amp; OccupancyUnits,'Tenant Occupancy'!LW$5:LW23}),INDEX(ARRAYFORMULA({OccupancyAdd"&amp;"resses&amp;"" ""&amp; OccupancyUnits,'Tenant Occupancy'!LW$5:LW23}),0,2)&lt;&gt;""""),2,FALSE),IF(LV16=TODAY(),""Today"",)))))"),"")</f>
        <v/>
      </c>
      <c r="LW19" s="3" t="str">
        <f>IFERROR(__xludf.DUMMYFUNCTION("IF(ISBLANK($A19),, IF((ARRAYFORMULA(SUM(COUNTIFS(OccupancyAddresses,$A19,OccupancyUnits, $B19, 'Tenant Occupancy'!LX$5:LX23,{""&gt;0"",""Occupied"",""Late""}))))&gt;1,""Multiple Bookings"", IF(SUMIFS( 'Tenant Occupancy'!LX$5:LX23,OccupancyUnits,$B19,OccupancyAd"&amp;"dresses,$A19)&gt;0,SUMIFS('Tenant Occupancy'!LX$5:LX23,OccupancyUnits,$B19,OccupancyAddresses,$A19),IFERROR(VLOOKUP($A19&amp;"" ""&amp;$B19, FILTER(ARRAYFORMULA({OccupancyAddresses&amp;"" ""&amp; OccupancyUnits,'Tenant Occupancy'!LX$5:LX23}),INDEX(ARRAYFORMULA({OccupancyAdd"&amp;"resses&amp;"" ""&amp; OccupancyUnits,'Tenant Occupancy'!LX$5:LX23}),0,2)&lt;&gt;""""),2,FALSE),IF(LW16=TODAY(),""Today"",)))))"),"")</f>
        <v/>
      </c>
      <c r="LX19" s="3" t="str">
        <f>IFERROR(__xludf.DUMMYFUNCTION("IF(ISBLANK($A19),, IF((ARRAYFORMULA(SUM(COUNTIFS(OccupancyAddresses,$A19,OccupancyUnits, $B19, 'Tenant Occupancy'!LY$5:LY23,{""&gt;0"",""Occupied"",""Late""}))))&gt;1,""Multiple Bookings"", IF(SUMIFS( 'Tenant Occupancy'!LY$5:LY23,OccupancyUnits,$B19,OccupancyAd"&amp;"dresses,$A19)&gt;0,SUMIFS('Tenant Occupancy'!LY$5:LY23,OccupancyUnits,$B19,OccupancyAddresses,$A19),IFERROR(VLOOKUP($A19&amp;"" ""&amp;$B19, FILTER(ARRAYFORMULA({OccupancyAddresses&amp;"" ""&amp; OccupancyUnits,'Tenant Occupancy'!LY$5:LY23}),INDEX(ARRAYFORMULA({OccupancyAdd"&amp;"resses&amp;"" ""&amp; OccupancyUnits,'Tenant Occupancy'!LY$5:LY23}),0,2)&lt;&gt;""""),2,FALSE),IF(LX16=TODAY(),""Today"",)))))"),"")</f>
        <v/>
      </c>
      <c r="LY19" s="3" t="str">
        <f>IFERROR(__xludf.DUMMYFUNCTION("IF(ISBLANK($A19),, IF((ARRAYFORMULA(SUM(COUNTIFS(OccupancyAddresses,$A19,OccupancyUnits, $B19, 'Tenant Occupancy'!LZ$5:LZ23,{""&gt;0"",""Occupied"",""Late""}))))&gt;1,""Multiple Bookings"", IF(SUMIFS( 'Tenant Occupancy'!LZ$5:LZ23,OccupancyUnits,$B19,OccupancyAd"&amp;"dresses,$A19)&gt;0,SUMIFS('Tenant Occupancy'!LZ$5:LZ23,OccupancyUnits,$B19,OccupancyAddresses,$A19),IFERROR(VLOOKUP($A19&amp;"" ""&amp;$B19, FILTER(ARRAYFORMULA({OccupancyAddresses&amp;"" ""&amp; OccupancyUnits,'Tenant Occupancy'!LZ$5:LZ23}),INDEX(ARRAYFORMULA({OccupancyAdd"&amp;"resses&amp;"" ""&amp; OccupancyUnits,'Tenant Occupancy'!LZ$5:LZ23}),0,2)&lt;&gt;""""),2,FALSE),IF(LY16=TODAY(),""Today"",)))))"),"")</f>
        <v/>
      </c>
      <c r="LZ19" s="3" t="str">
        <f>IFERROR(__xludf.DUMMYFUNCTION("IF(ISBLANK($A19),, IF((ARRAYFORMULA(SUM(COUNTIFS(OccupancyAddresses,$A19,OccupancyUnits, $B19, 'Tenant Occupancy'!MA$5:MA23,{""&gt;0"",""Occupied"",""Late""}))))&gt;1,""Multiple Bookings"", IF(SUMIFS( 'Tenant Occupancy'!MA$5:MA23,OccupancyUnits,$B19,OccupancyAd"&amp;"dresses,$A19)&gt;0,SUMIFS('Tenant Occupancy'!MA$5:MA23,OccupancyUnits,$B19,OccupancyAddresses,$A19),IFERROR(VLOOKUP($A19&amp;"" ""&amp;$B19, FILTER(ARRAYFORMULA({OccupancyAddresses&amp;"" ""&amp; OccupancyUnits,'Tenant Occupancy'!MA$5:MA23}),INDEX(ARRAYFORMULA({OccupancyAdd"&amp;"resses&amp;"" ""&amp; OccupancyUnits,'Tenant Occupancy'!MA$5:MA23}),0,2)&lt;&gt;""""),2,FALSE),IF(LZ16=TODAY(),""Today"",)))))"),"")</f>
        <v/>
      </c>
      <c r="MA19" s="3" t="str">
        <f>IFERROR(__xludf.DUMMYFUNCTION("IF(ISBLANK($A19),, IF((ARRAYFORMULA(SUM(COUNTIFS(OccupancyAddresses,$A19,OccupancyUnits, $B19, 'Tenant Occupancy'!MB$5:MB23,{""&gt;0"",""Occupied"",""Late""}))))&gt;1,""Multiple Bookings"", IF(SUMIFS( 'Tenant Occupancy'!MB$5:MB23,OccupancyUnits,$B19,OccupancyAd"&amp;"dresses,$A19)&gt;0,SUMIFS('Tenant Occupancy'!MB$5:MB23,OccupancyUnits,$B19,OccupancyAddresses,$A19),IFERROR(VLOOKUP($A19&amp;"" ""&amp;$B19, FILTER(ARRAYFORMULA({OccupancyAddresses&amp;"" ""&amp; OccupancyUnits,'Tenant Occupancy'!MB$5:MB23}),INDEX(ARRAYFORMULA({OccupancyAdd"&amp;"resses&amp;"" ""&amp; OccupancyUnits,'Tenant Occupancy'!MB$5:MB23}),0,2)&lt;&gt;""""),2,FALSE),IF(MA16=TODAY(),""Today"",)))))"),"")</f>
        <v/>
      </c>
      <c r="MB19" s="3" t="str">
        <f>IFERROR(__xludf.DUMMYFUNCTION("IF(ISBLANK($A19),, IF((ARRAYFORMULA(SUM(COUNTIFS(OccupancyAddresses,$A19,OccupancyUnits, $B19, 'Tenant Occupancy'!MC$5:MC23,{""&gt;0"",""Occupied"",""Late""}))))&gt;1,""Multiple Bookings"", IF(SUMIFS( 'Tenant Occupancy'!MC$5:MC23,OccupancyUnits,$B19,OccupancyAd"&amp;"dresses,$A19)&gt;0,SUMIFS('Tenant Occupancy'!MC$5:MC23,OccupancyUnits,$B19,OccupancyAddresses,$A19),IFERROR(VLOOKUP($A19&amp;"" ""&amp;$B19, FILTER(ARRAYFORMULA({OccupancyAddresses&amp;"" ""&amp; OccupancyUnits,'Tenant Occupancy'!MC$5:MC23}),INDEX(ARRAYFORMULA({OccupancyAdd"&amp;"resses&amp;"" ""&amp; OccupancyUnits,'Tenant Occupancy'!MC$5:MC23}),0,2)&lt;&gt;""""),2,FALSE),IF(MB16=TODAY(),""Today"",)))))"),"")</f>
        <v/>
      </c>
      <c r="MC19" s="3" t="str">
        <f>IFERROR(__xludf.DUMMYFUNCTION("IF(ISBLANK($A19),, IF((ARRAYFORMULA(SUM(COUNTIFS(OccupancyAddresses,$A19,OccupancyUnits, $B19, 'Tenant Occupancy'!MD$5:MD23,{""&gt;0"",""Occupied"",""Late""}))))&gt;1,""Multiple Bookings"", IF(SUMIFS( 'Tenant Occupancy'!MD$5:MD23,OccupancyUnits,$B19,OccupancyAd"&amp;"dresses,$A19)&gt;0,SUMIFS('Tenant Occupancy'!MD$5:MD23,OccupancyUnits,$B19,OccupancyAddresses,$A19),IFERROR(VLOOKUP($A19&amp;"" ""&amp;$B19, FILTER(ARRAYFORMULA({OccupancyAddresses&amp;"" ""&amp; OccupancyUnits,'Tenant Occupancy'!MD$5:MD23}),INDEX(ARRAYFORMULA({OccupancyAdd"&amp;"resses&amp;"" ""&amp; OccupancyUnits,'Tenant Occupancy'!MD$5:MD23}),0,2)&lt;&gt;""""),2,FALSE),IF(MC16=TODAY(),""Today"",)))))"),"")</f>
        <v/>
      </c>
      <c r="MD19" s="3" t="str">
        <f>IFERROR(__xludf.DUMMYFUNCTION("IF(ISBLANK($A19),, IF((ARRAYFORMULA(SUM(COUNTIFS(OccupancyAddresses,$A19,OccupancyUnits, $B19, 'Tenant Occupancy'!ME$5:ME23,{""&gt;0"",""Occupied"",""Late""}))))&gt;1,""Multiple Bookings"", IF(SUMIFS( 'Tenant Occupancy'!ME$5:ME23,OccupancyUnits,$B19,OccupancyAd"&amp;"dresses,$A19)&gt;0,SUMIFS('Tenant Occupancy'!ME$5:ME23,OccupancyUnits,$B19,OccupancyAddresses,$A19),IFERROR(VLOOKUP($A19&amp;"" ""&amp;$B19, FILTER(ARRAYFORMULA({OccupancyAddresses&amp;"" ""&amp; OccupancyUnits,'Tenant Occupancy'!ME$5:ME23}),INDEX(ARRAYFORMULA({OccupancyAdd"&amp;"resses&amp;"" ""&amp; OccupancyUnits,'Tenant Occupancy'!ME$5:ME23}),0,2)&lt;&gt;""""),2,FALSE),IF(MD16=TODAY(),""Today"",)))))"),"")</f>
        <v/>
      </c>
      <c r="ME19" s="3" t="str">
        <f>IFERROR(__xludf.DUMMYFUNCTION("IF(ISBLANK($A19),, IF((ARRAYFORMULA(SUM(COUNTIFS(OccupancyAddresses,$A19,OccupancyUnits, $B19, 'Tenant Occupancy'!MF$5:MF23,{""&gt;0"",""Occupied"",""Late""}))))&gt;1,""Multiple Bookings"", IF(SUMIFS( 'Tenant Occupancy'!MF$5:MF23,OccupancyUnits,$B19,OccupancyAd"&amp;"dresses,$A19)&gt;0,SUMIFS('Tenant Occupancy'!MF$5:MF23,OccupancyUnits,$B19,OccupancyAddresses,$A19),IFERROR(VLOOKUP($A19&amp;"" ""&amp;$B19, FILTER(ARRAYFORMULA({OccupancyAddresses&amp;"" ""&amp; OccupancyUnits,'Tenant Occupancy'!MF$5:MF23}),INDEX(ARRAYFORMULA({OccupancyAdd"&amp;"resses&amp;"" ""&amp; OccupancyUnits,'Tenant Occupancy'!MF$5:MF23}),0,2)&lt;&gt;""""),2,FALSE),IF(ME16=TODAY(),""Today"",)))))"),"")</f>
        <v/>
      </c>
      <c r="MF19" s="3" t="str">
        <f>IFERROR(__xludf.DUMMYFUNCTION("IF(ISBLANK($A19),, IF((ARRAYFORMULA(SUM(COUNTIFS(OccupancyAddresses,$A19,OccupancyUnits, $B19, 'Tenant Occupancy'!MG$5:MG23,{""&gt;0"",""Occupied"",""Late""}))))&gt;1,""Multiple Bookings"", IF(SUMIFS( 'Tenant Occupancy'!MG$5:MG23,OccupancyUnits,$B19,OccupancyAd"&amp;"dresses,$A19)&gt;0,SUMIFS('Tenant Occupancy'!MG$5:MG23,OccupancyUnits,$B19,OccupancyAddresses,$A19),IFERROR(VLOOKUP($A19&amp;"" ""&amp;$B19, FILTER(ARRAYFORMULA({OccupancyAddresses&amp;"" ""&amp; OccupancyUnits,'Tenant Occupancy'!MG$5:MG23}),INDEX(ARRAYFORMULA({OccupancyAdd"&amp;"resses&amp;"" ""&amp; OccupancyUnits,'Tenant Occupancy'!MG$5:MG23}),0,2)&lt;&gt;""""),2,FALSE),IF(MF16=TODAY(),""Today"",)))))"),"")</f>
        <v/>
      </c>
      <c r="MG19" s="3" t="str">
        <f>IFERROR(__xludf.DUMMYFUNCTION("IF(ISBLANK($A19),, IF((ARRAYFORMULA(SUM(COUNTIFS(OccupancyAddresses,$A19,OccupancyUnits, $B19, 'Tenant Occupancy'!MH$5:MH23,{""&gt;0"",""Occupied"",""Late""}))))&gt;1,""Multiple Bookings"", IF(SUMIFS( 'Tenant Occupancy'!MH$5:MH23,OccupancyUnits,$B19,OccupancyAd"&amp;"dresses,$A19)&gt;0,SUMIFS('Tenant Occupancy'!MH$5:MH23,OccupancyUnits,$B19,OccupancyAddresses,$A19),IFERROR(VLOOKUP($A19&amp;"" ""&amp;$B19, FILTER(ARRAYFORMULA({OccupancyAddresses&amp;"" ""&amp; OccupancyUnits,'Tenant Occupancy'!MH$5:MH23}),INDEX(ARRAYFORMULA({OccupancyAdd"&amp;"resses&amp;"" ""&amp; OccupancyUnits,'Tenant Occupancy'!MH$5:MH23}),0,2)&lt;&gt;""""),2,FALSE),IF(MG16=TODAY(),""Today"",)))))"),"")</f>
        <v/>
      </c>
      <c r="MH19" s="3" t="str">
        <f>IFERROR(__xludf.DUMMYFUNCTION("IF(ISBLANK($A19),, IF((ARRAYFORMULA(SUM(COUNTIFS(OccupancyAddresses,$A19,OccupancyUnits, $B19, 'Tenant Occupancy'!MI$5:MI23,{""&gt;0"",""Occupied"",""Late""}))))&gt;1,""Multiple Bookings"", IF(SUMIFS( 'Tenant Occupancy'!MI$5:MI23,OccupancyUnits,$B19,OccupancyAd"&amp;"dresses,$A19)&gt;0,SUMIFS('Tenant Occupancy'!MI$5:MI23,OccupancyUnits,$B19,OccupancyAddresses,$A19),IFERROR(VLOOKUP($A19&amp;"" ""&amp;$B19, FILTER(ARRAYFORMULA({OccupancyAddresses&amp;"" ""&amp; OccupancyUnits,'Tenant Occupancy'!MI$5:MI23}),INDEX(ARRAYFORMULA({OccupancyAdd"&amp;"resses&amp;"" ""&amp; OccupancyUnits,'Tenant Occupancy'!MI$5:MI23}),0,2)&lt;&gt;""""),2,FALSE),IF(MH16=TODAY(),""Today"",)))))"),"")</f>
        <v/>
      </c>
      <c r="MI19" s="3" t="str">
        <f>IFERROR(__xludf.DUMMYFUNCTION("IF(ISBLANK($A19),, IF((ARRAYFORMULA(SUM(COUNTIFS(OccupancyAddresses,$A19,OccupancyUnits, $B19, 'Tenant Occupancy'!MJ$5:MJ23,{""&gt;0"",""Occupied"",""Late""}))))&gt;1,""Multiple Bookings"", IF(SUMIFS( 'Tenant Occupancy'!MJ$5:MJ23,OccupancyUnits,$B19,OccupancyAd"&amp;"dresses,$A19)&gt;0,SUMIFS('Tenant Occupancy'!MJ$5:MJ23,OccupancyUnits,$B19,OccupancyAddresses,$A19),IFERROR(VLOOKUP($A19&amp;"" ""&amp;$B19, FILTER(ARRAYFORMULA({OccupancyAddresses&amp;"" ""&amp; OccupancyUnits,'Tenant Occupancy'!MJ$5:MJ23}),INDEX(ARRAYFORMULA({OccupancyAdd"&amp;"resses&amp;"" ""&amp; OccupancyUnits,'Tenant Occupancy'!MJ$5:MJ23}),0,2)&lt;&gt;""""),2,FALSE),IF(MI16=TODAY(),""Today"",)))))"),"")</f>
        <v/>
      </c>
      <c r="MJ19" s="3" t="str">
        <f>IFERROR(__xludf.DUMMYFUNCTION("IF(ISBLANK($A19),, IF((ARRAYFORMULA(SUM(COUNTIFS(OccupancyAddresses,$A19,OccupancyUnits, $B19, 'Tenant Occupancy'!MK$5:MK23,{""&gt;0"",""Occupied"",""Late""}))))&gt;1,""Multiple Bookings"", IF(SUMIFS( 'Tenant Occupancy'!MK$5:MK23,OccupancyUnits,$B19,OccupancyAd"&amp;"dresses,$A19)&gt;0,SUMIFS('Tenant Occupancy'!MK$5:MK23,OccupancyUnits,$B19,OccupancyAddresses,$A19),IFERROR(VLOOKUP($A19&amp;"" ""&amp;$B19, FILTER(ARRAYFORMULA({OccupancyAddresses&amp;"" ""&amp; OccupancyUnits,'Tenant Occupancy'!MK$5:MK23}),INDEX(ARRAYFORMULA({OccupancyAdd"&amp;"resses&amp;"" ""&amp; OccupancyUnits,'Tenant Occupancy'!MK$5:MK23}),0,2)&lt;&gt;""""),2,FALSE),IF(MJ16=TODAY(),""Today"",)))))"),"")</f>
        <v/>
      </c>
      <c r="MK19" s="3" t="str">
        <f>IFERROR(__xludf.DUMMYFUNCTION("IF(ISBLANK($A19),, IF((ARRAYFORMULA(SUM(COUNTIFS(OccupancyAddresses,$A19,OccupancyUnits, $B19, 'Tenant Occupancy'!ML$5:ML23,{""&gt;0"",""Occupied"",""Late""}))))&gt;1,""Multiple Bookings"", IF(SUMIFS( 'Tenant Occupancy'!ML$5:ML23,OccupancyUnits,$B19,OccupancyAd"&amp;"dresses,$A19)&gt;0,SUMIFS('Tenant Occupancy'!ML$5:ML23,OccupancyUnits,$B19,OccupancyAddresses,$A19),IFERROR(VLOOKUP($A19&amp;"" ""&amp;$B19, FILTER(ARRAYFORMULA({OccupancyAddresses&amp;"" ""&amp; OccupancyUnits,'Tenant Occupancy'!ML$5:ML23}),INDEX(ARRAYFORMULA({OccupancyAdd"&amp;"resses&amp;"" ""&amp; OccupancyUnits,'Tenant Occupancy'!ML$5:ML23}),0,2)&lt;&gt;""""),2,FALSE),IF(MK16=TODAY(),""Today"",)))))"),"")</f>
        <v/>
      </c>
      <c r="ML19" s="3" t="str">
        <f>IFERROR(__xludf.DUMMYFUNCTION("IF(ISBLANK($A19),, IF((ARRAYFORMULA(SUM(COUNTIFS(OccupancyAddresses,$A19,OccupancyUnits, $B19, 'Tenant Occupancy'!MM$5:MM23,{""&gt;0"",""Occupied"",""Late""}))))&gt;1,""Multiple Bookings"", IF(SUMIFS( 'Tenant Occupancy'!MM$5:MM23,OccupancyUnits,$B19,OccupancyAd"&amp;"dresses,$A19)&gt;0,SUMIFS('Tenant Occupancy'!MM$5:MM23,OccupancyUnits,$B19,OccupancyAddresses,$A19),IFERROR(VLOOKUP($A19&amp;"" ""&amp;$B19, FILTER(ARRAYFORMULA({OccupancyAddresses&amp;"" ""&amp; OccupancyUnits,'Tenant Occupancy'!MM$5:MM23}),INDEX(ARRAYFORMULA({OccupancyAdd"&amp;"resses&amp;"" ""&amp; OccupancyUnits,'Tenant Occupancy'!MM$5:MM23}),0,2)&lt;&gt;""""),2,FALSE),IF(ML16=TODAY(),""Today"",)))))"),"")</f>
        <v/>
      </c>
      <c r="MM19" s="3" t="str">
        <f>IFERROR(__xludf.DUMMYFUNCTION("IF(ISBLANK($A19),, IF((ARRAYFORMULA(SUM(COUNTIFS(OccupancyAddresses,$A19,OccupancyUnits, $B19, 'Tenant Occupancy'!MN$5:MN23,{""&gt;0"",""Occupied"",""Late""}))))&gt;1,""Multiple Bookings"", IF(SUMIFS( 'Tenant Occupancy'!MN$5:MN23,OccupancyUnits,$B19,OccupancyAd"&amp;"dresses,$A19)&gt;0,SUMIFS('Tenant Occupancy'!MN$5:MN23,OccupancyUnits,$B19,OccupancyAddresses,$A19),IFERROR(VLOOKUP($A19&amp;"" ""&amp;$B19, FILTER(ARRAYFORMULA({OccupancyAddresses&amp;"" ""&amp; OccupancyUnits,'Tenant Occupancy'!MN$5:MN23}),INDEX(ARRAYFORMULA({OccupancyAdd"&amp;"resses&amp;"" ""&amp; OccupancyUnits,'Tenant Occupancy'!MN$5:MN23}),0,2)&lt;&gt;""""),2,FALSE),IF(MM16=TODAY(),""Today"",)))))"),"")</f>
        <v/>
      </c>
      <c r="MN19" s="3" t="str">
        <f>IFERROR(__xludf.DUMMYFUNCTION("IF(ISBLANK($A19),, IF((ARRAYFORMULA(SUM(COUNTIFS(OccupancyAddresses,$A19,OccupancyUnits, $B19, 'Tenant Occupancy'!MO$5:MO23,{""&gt;0"",""Occupied"",""Late""}))))&gt;1,""Multiple Bookings"", IF(SUMIFS( 'Tenant Occupancy'!MO$5:MO23,OccupancyUnits,$B19,OccupancyAd"&amp;"dresses,$A19)&gt;0,SUMIFS('Tenant Occupancy'!MO$5:MO23,OccupancyUnits,$B19,OccupancyAddresses,$A19),IFERROR(VLOOKUP($A19&amp;"" ""&amp;$B19, FILTER(ARRAYFORMULA({OccupancyAddresses&amp;"" ""&amp; OccupancyUnits,'Tenant Occupancy'!MO$5:MO23}),INDEX(ARRAYFORMULA({OccupancyAdd"&amp;"resses&amp;"" ""&amp; OccupancyUnits,'Tenant Occupancy'!MO$5:MO23}),0,2)&lt;&gt;""""),2,FALSE),IF(MN16=TODAY(),""Today"",)))))"),"")</f>
        <v/>
      </c>
      <c r="MO19" s="3" t="str">
        <f>IFERROR(__xludf.DUMMYFUNCTION("IF(ISBLANK($A19),, IF((ARRAYFORMULA(SUM(COUNTIFS(OccupancyAddresses,$A19,OccupancyUnits, $B19, 'Tenant Occupancy'!MP$5:MP23,{""&gt;0"",""Occupied"",""Late""}))))&gt;1,""Multiple Bookings"", IF(SUMIFS( 'Tenant Occupancy'!MP$5:MP23,OccupancyUnits,$B19,OccupancyAd"&amp;"dresses,$A19)&gt;0,SUMIFS('Tenant Occupancy'!MP$5:MP23,OccupancyUnits,$B19,OccupancyAddresses,$A19),IFERROR(VLOOKUP($A19&amp;"" ""&amp;$B19, FILTER(ARRAYFORMULA({OccupancyAddresses&amp;"" ""&amp; OccupancyUnits,'Tenant Occupancy'!MP$5:MP23}),INDEX(ARRAYFORMULA({OccupancyAdd"&amp;"resses&amp;"" ""&amp; OccupancyUnits,'Tenant Occupancy'!MP$5:MP23}),0,2)&lt;&gt;""""),2,FALSE),IF(MO16=TODAY(),""Today"",)))))"),"")</f>
        <v/>
      </c>
      <c r="MP19" s="3" t="str">
        <f>IFERROR(__xludf.DUMMYFUNCTION("IF(ISBLANK($A19),, IF((ARRAYFORMULA(SUM(COUNTIFS(OccupancyAddresses,$A19,OccupancyUnits, $B19, 'Tenant Occupancy'!MQ$5:MQ23,{""&gt;0"",""Occupied"",""Late""}))))&gt;1,""Multiple Bookings"", IF(SUMIFS( 'Tenant Occupancy'!MQ$5:MQ23,OccupancyUnits,$B19,OccupancyAd"&amp;"dresses,$A19)&gt;0,SUMIFS('Tenant Occupancy'!MQ$5:MQ23,OccupancyUnits,$B19,OccupancyAddresses,$A19),IFERROR(VLOOKUP($A19&amp;"" ""&amp;$B19, FILTER(ARRAYFORMULA({OccupancyAddresses&amp;"" ""&amp; OccupancyUnits,'Tenant Occupancy'!MQ$5:MQ23}),INDEX(ARRAYFORMULA({OccupancyAdd"&amp;"resses&amp;"" ""&amp; OccupancyUnits,'Tenant Occupancy'!MQ$5:MQ23}),0,2)&lt;&gt;""""),2,FALSE),IF(MP16=TODAY(),""Today"",)))))"),"")</f>
        <v/>
      </c>
      <c r="MQ19" s="3" t="str">
        <f>IFERROR(__xludf.DUMMYFUNCTION("IF(ISBLANK($A19),, IF((ARRAYFORMULA(SUM(COUNTIFS(OccupancyAddresses,$A19,OccupancyUnits, $B19, 'Tenant Occupancy'!MR$5:MR23,{""&gt;0"",""Occupied"",""Late""}))))&gt;1,""Multiple Bookings"", IF(SUMIFS( 'Tenant Occupancy'!MR$5:MR23,OccupancyUnits,$B19,OccupancyAd"&amp;"dresses,$A19)&gt;0,SUMIFS('Tenant Occupancy'!MR$5:MR23,OccupancyUnits,$B19,OccupancyAddresses,$A19),IFERROR(VLOOKUP($A19&amp;"" ""&amp;$B19, FILTER(ARRAYFORMULA({OccupancyAddresses&amp;"" ""&amp; OccupancyUnits,'Tenant Occupancy'!MR$5:MR23}),INDEX(ARRAYFORMULA({OccupancyAdd"&amp;"resses&amp;"" ""&amp; OccupancyUnits,'Tenant Occupancy'!MR$5:MR23}),0,2)&lt;&gt;""""),2,FALSE),IF(MQ16=TODAY(),""Today"",)))))"),"")</f>
        <v/>
      </c>
      <c r="MR19" s="3" t="str">
        <f>IFERROR(__xludf.DUMMYFUNCTION("IF(ISBLANK($A19),, IF((ARRAYFORMULA(SUM(COUNTIFS(OccupancyAddresses,$A19,OccupancyUnits, $B19, 'Tenant Occupancy'!MS$5:MS23,{""&gt;0"",""Occupied"",""Late""}))))&gt;1,""Multiple Bookings"", IF(SUMIFS( 'Tenant Occupancy'!MS$5:MS23,OccupancyUnits,$B19,OccupancyAd"&amp;"dresses,$A19)&gt;0,SUMIFS('Tenant Occupancy'!MS$5:MS23,OccupancyUnits,$B19,OccupancyAddresses,$A19),IFERROR(VLOOKUP($A19&amp;"" ""&amp;$B19, FILTER(ARRAYFORMULA({OccupancyAddresses&amp;"" ""&amp; OccupancyUnits,'Tenant Occupancy'!MS$5:MS23}),INDEX(ARRAYFORMULA({OccupancyAdd"&amp;"resses&amp;"" ""&amp; OccupancyUnits,'Tenant Occupancy'!MS$5:MS23}),0,2)&lt;&gt;""""),2,FALSE),IF(MR16=TODAY(),""Today"",)))))"),"")</f>
        <v/>
      </c>
      <c r="MS19" s="3" t="str">
        <f>IFERROR(__xludf.DUMMYFUNCTION("IF(ISBLANK($A19),, IF((ARRAYFORMULA(SUM(COUNTIFS(OccupancyAddresses,$A19,OccupancyUnits, $B19, 'Tenant Occupancy'!MT$5:MT23,{""&gt;0"",""Occupied"",""Late""}))))&gt;1,""Multiple Bookings"", IF(SUMIFS( 'Tenant Occupancy'!MT$5:MT23,OccupancyUnits,$B19,OccupancyAd"&amp;"dresses,$A19)&gt;0,SUMIFS('Tenant Occupancy'!MT$5:MT23,OccupancyUnits,$B19,OccupancyAddresses,$A19),IFERROR(VLOOKUP($A19&amp;"" ""&amp;$B19, FILTER(ARRAYFORMULA({OccupancyAddresses&amp;"" ""&amp; OccupancyUnits,'Tenant Occupancy'!MT$5:MT23}),INDEX(ARRAYFORMULA({OccupancyAdd"&amp;"resses&amp;"" ""&amp; OccupancyUnits,'Tenant Occupancy'!MT$5:MT23}),0,2)&lt;&gt;""""),2,FALSE),IF(MS16=TODAY(),""Today"",)))))"),"")</f>
        <v/>
      </c>
      <c r="MT19" s="3" t="str">
        <f>IFERROR(__xludf.DUMMYFUNCTION("IF(ISBLANK($A19),, IF((ARRAYFORMULA(SUM(COUNTIFS(OccupancyAddresses,$A19,OccupancyUnits, $B19, 'Tenant Occupancy'!MU$5:MU23,{""&gt;0"",""Occupied"",""Late""}))))&gt;1,""Multiple Bookings"", IF(SUMIFS( 'Tenant Occupancy'!MU$5:MU23,OccupancyUnits,$B19,OccupancyAd"&amp;"dresses,$A19)&gt;0,SUMIFS('Tenant Occupancy'!MU$5:MU23,OccupancyUnits,$B19,OccupancyAddresses,$A19),IFERROR(VLOOKUP($A19&amp;"" ""&amp;$B19, FILTER(ARRAYFORMULA({OccupancyAddresses&amp;"" ""&amp; OccupancyUnits,'Tenant Occupancy'!MU$5:MU23}),INDEX(ARRAYFORMULA({OccupancyAdd"&amp;"resses&amp;"" ""&amp; OccupancyUnits,'Tenant Occupancy'!MU$5:MU23}),0,2)&lt;&gt;""""),2,FALSE),IF(MT16=TODAY(),""Today"",)))))"),"")</f>
        <v/>
      </c>
      <c r="MU19" s="3" t="str">
        <f>IFERROR(__xludf.DUMMYFUNCTION("IF(ISBLANK($A19),, IF((ARRAYFORMULA(SUM(COUNTIFS(OccupancyAddresses,$A19,OccupancyUnits, $B19, 'Tenant Occupancy'!MV$5:MV23,{""&gt;0"",""Occupied"",""Late""}))))&gt;1,""Multiple Bookings"", IF(SUMIFS( 'Tenant Occupancy'!MV$5:MV23,OccupancyUnits,$B19,OccupancyAd"&amp;"dresses,$A19)&gt;0,SUMIFS('Tenant Occupancy'!MV$5:MV23,OccupancyUnits,$B19,OccupancyAddresses,$A19),IFERROR(VLOOKUP($A19&amp;"" ""&amp;$B19, FILTER(ARRAYFORMULA({OccupancyAddresses&amp;"" ""&amp; OccupancyUnits,'Tenant Occupancy'!MV$5:MV23}),INDEX(ARRAYFORMULA({OccupancyAdd"&amp;"resses&amp;"" ""&amp; OccupancyUnits,'Tenant Occupancy'!MV$5:MV23}),0,2)&lt;&gt;""""),2,FALSE),IF(MU16=TODAY(),""Today"",)))))"),"")</f>
        <v/>
      </c>
      <c r="MV19" s="3" t="str">
        <f>IFERROR(__xludf.DUMMYFUNCTION("IF(ISBLANK($A19),, IF((ARRAYFORMULA(SUM(COUNTIFS(OccupancyAddresses,$A19,OccupancyUnits, $B19, 'Tenant Occupancy'!MW$5:MW23,{""&gt;0"",""Occupied"",""Late""}))))&gt;1,""Multiple Bookings"", IF(SUMIFS( 'Tenant Occupancy'!MW$5:MW23,OccupancyUnits,$B19,OccupancyAd"&amp;"dresses,$A19)&gt;0,SUMIFS('Tenant Occupancy'!MW$5:MW23,OccupancyUnits,$B19,OccupancyAddresses,$A19),IFERROR(VLOOKUP($A19&amp;"" ""&amp;$B19, FILTER(ARRAYFORMULA({OccupancyAddresses&amp;"" ""&amp; OccupancyUnits,'Tenant Occupancy'!MW$5:MW23}),INDEX(ARRAYFORMULA({OccupancyAdd"&amp;"resses&amp;"" ""&amp; OccupancyUnits,'Tenant Occupancy'!MW$5:MW23}),0,2)&lt;&gt;""""),2,FALSE),IF(MV16=TODAY(),""Today"",)))))"),"")</f>
        <v/>
      </c>
      <c r="MW19" s="3" t="str">
        <f>IFERROR(__xludf.DUMMYFUNCTION("IF(ISBLANK($A19),, IF((ARRAYFORMULA(SUM(COUNTIFS(OccupancyAddresses,$A19,OccupancyUnits, $B19, 'Tenant Occupancy'!MX$5:MX23,{""&gt;0"",""Occupied"",""Late""}))))&gt;1,""Multiple Bookings"", IF(SUMIFS( 'Tenant Occupancy'!MX$5:MX23,OccupancyUnits,$B19,OccupancyAd"&amp;"dresses,$A19)&gt;0,SUMIFS('Tenant Occupancy'!MX$5:MX23,OccupancyUnits,$B19,OccupancyAddresses,$A19),IFERROR(VLOOKUP($A19&amp;"" ""&amp;$B19, FILTER(ARRAYFORMULA({OccupancyAddresses&amp;"" ""&amp; OccupancyUnits,'Tenant Occupancy'!MX$5:MX23}),INDEX(ARRAYFORMULA({OccupancyAdd"&amp;"resses&amp;"" ""&amp; OccupancyUnits,'Tenant Occupancy'!MX$5:MX23}),0,2)&lt;&gt;""""),2,FALSE),IF(MW16=TODAY(),""Today"",)))))"),"")</f>
        <v/>
      </c>
      <c r="MX19" s="3" t="str">
        <f>IFERROR(__xludf.DUMMYFUNCTION("IF(ISBLANK($A19),, IF((ARRAYFORMULA(SUM(COUNTIFS(OccupancyAddresses,$A19,OccupancyUnits, $B19, 'Tenant Occupancy'!MY$5:MY23,{""&gt;0"",""Occupied"",""Late""}))))&gt;1,""Multiple Bookings"", IF(SUMIFS( 'Tenant Occupancy'!MY$5:MY23,OccupancyUnits,$B19,OccupancyAd"&amp;"dresses,$A19)&gt;0,SUMIFS('Tenant Occupancy'!MY$5:MY23,OccupancyUnits,$B19,OccupancyAddresses,$A19),IFERROR(VLOOKUP($A19&amp;"" ""&amp;$B19, FILTER(ARRAYFORMULA({OccupancyAddresses&amp;"" ""&amp; OccupancyUnits,'Tenant Occupancy'!MY$5:MY23}),INDEX(ARRAYFORMULA({OccupancyAdd"&amp;"resses&amp;"" ""&amp; OccupancyUnits,'Tenant Occupancy'!MY$5:MY23}),0,2)&lt;&gt;""""),2,FALSE),IF(MX16=TODAY(),""Today"",)))))"),"")</f>
        <v/>
      </c>
      <c r="MY19" s="3" t="str">
        <f>IFERROR(__xludf.DUMMYFUNCTION("IF(ISBLANK($A19),, IF((ARRAYFORMULA(SUM(COUNTIFS(OccupancyAddresses,$A19,OccupancyUnits, $B19, 'Tenant Occupancy'!MZ$5:MZ23,{""&gt;0"",""Occupied"",""Late""}))))&gt;1,""Multiple Bookings"", IF(SUMIFS( 'Tenant Occupancy'!MZ$5:MZ23,OccupancyUnits,$B19,OccupancyAd"&amp;"dresses,$A19)&gt;0,SUMIFS('Tenant Occupancy'!MZ$5:MZ23,OccupancyUnits,$B19,OccupancyAddresses,$A19),IFERROR(VLOOKUP($A19&amp;"" ""&amp;$B19, FILTER(ARRAYFORMULA({OccupancyAddresses&amp;"" ""&amp; OccupancyUnits,'Tenant Occupancy'!MZ$5:MZ23}),INDEX(ARRAYFORMULA({OccupancyAdd"&amp;"resses&amp;"" ""&amp; OccupancyUnits,'Tenant Occupancy'!MZ$5:MZ23}),0,2)&lt;&gt;""""),2,FALSE),IF(MY16=TODAY(),""Today"",)))))"),"")</f>
        <v/>
      </c>
      <c r="MZ19" s="3" t="str">
        <f>IFERROR(__xludf.DUMMYFUNCTION("IF(ISBLANK($A19),, IF((ARRAYFORMULA(SUM(COUNTIFS(OccupancyAddresses,$A19,OccupancyUnits, $B19, 'Tenant Occupancy'!NA$5:NA23,{""&gt;0"",""Occupied"",""Late""}))))&gt;1,""Multiple Bookings"", IF(SUMIFS( 'Tenant Occupancy'!NA$5:NA23,OccupancyUnits,$B19,OccupancyAd"&amp;"dresses,$A19)&gt;0,SUMIFS('Tenant Occupancy'!NA$5:NA23,OccupancyUnits,$B19,OccupancyAddresses,$A19),IFERROR(VLOOKUP($A19&amp;"" ""&amp;$B19, FILTER(ARRAYFORMULA({OccupancyAddresses&amp;"" ""&amp; OccupancyUnits,'Tenant Occupancy'!NA$5:NA23}),INDEX(ARRAYFORMULA({OccupancyAdd"&amp;"resses&amp;"" ""&amp; OccupancyUnits,'Tenant Occupancy'!NA$5:NA23}),0,2)&lt;&gt;""""),2,FALSE),IF(MZ16=TODAY(),""Today"",)))))"),"")</f>
        <v/>
      </c>
      <c r="NA19" s="3" t="str">
        <f>IFERROR(__xludf.DUMMYFUNCTION("IF(ISBLANK($A19),, IF((ARRAYFORMULA(SUM(COUNTIFS(OccupancyAddresses,$A19,OccupancyUnits, $B19, 'Tenant Occupancy'!NB$5:NB23,{""&gt;0"",""Occupied"",""Late""}))))&gt;1,""Multiple Bookings"", IF(SUMIFS( 'Tenant Occupancy'!NB$5:NB23,OccupancyUnits,$B19,OccupancyAd"&amp;"dresses,$A19)&gt;0,SUMIFS('Tenant Occupancy'!NB$5:NB23,OccupancyUnits,$B19,OccupancyAddresses,$A19),IFERROR(VLOOKUP($A19&amp;"" ""&amp;$B19, FILTER(ARRAYFORMULA({OccupancyAddresses&amp;"" ""&amp; OccupancyUnits,'Tenant Occupancy'!NB$5:NB23}),INDEX(ARRAYFORMULA({OccupancyAdd"&amp;"resses&amp;"" ""&amp; OccupancyUnits,'Tenant Occupancy'!NB$5:NB23}),0,2)&lt;&gt;""""),2,FALSE),IF(NA16=TODAY(),""Today"",)))))"),"")</f>
        <v/>
      </c>
      <c r="NB19" s="3" t="str">
        <f>IFERROR(__xludf.DUMMYFUNCTION("IF(ISBLANK($A19),, IF((ARRAYFORMULA(SUM(COUNTIFS(OccupancyAddresses,$A19,OccupancyUnits, $B19, 'Tenant Occupancy'!NC$5:NC23,{""&gt;0"",""Occupied"",""Late""}))))&gt;1,""Multiple Bookings"", IF(SUMIFS( 'Tenant Occupancy'!NC$5:NC23,OccupancyUnits,$B19,OccupancyAd"&amp;"dresses,$A19)&gt;0,SUMIFS('Tenant Occupancy'!NC$5:NC23,OccupancyUnits,$B19,OccupancyAddresses,$A19),IFERROR(VLOOKUP($A19&amp;"" ""&amp;$B19, FILTER(ARRAYFORMULA({OccupancyAddresses&amp;"" ""&amp; OccupancyUnits,'Tenant Occupancy'!NC$5:NC23}),INDEX(ARRAYFORMULA({OccupancyAdd"&amp;"resses&amp;"" ""&amp; OccupancyUnits,'Tenant Occupancy'!NC$5:NC23}),0,2)&lt;&gt;""""),2,FALSE),IF(NB16=TODAY(),""Today"",)))))"),"")</f>
        <v/>
      </c>
      <c r="NC19" s="3" t="str">
        <f>IFERROR(__xludf.DUMMYFUNCTION("IF(ISBLANK($A19),, IF((ARRAYFORMULA(SUM(COUNTIFS(OccupancyAddresses,$A19,OccupancyUnits, $B19, 'Tenant Occupancy'!ND$5:ND23,{""&gt;0"",""Occupied"",""Late""}))))&gt;1,""Multiple Bookings"", IF(SUMIFS( 'Tenant Occupancy'!ND$5:ND23,OccupancyUnits,$B19,OccupancyAd"&amp;"dresses,$A19)&gt;0,SUMIFS('Tenant Occupancy'!ND$5:ND23,OccupancyUnits,$B19,OccupancyAddresses,$A19),IFERROR(VLOOKUP($A19&amp;"" ""&amp;$B19, FILTER(ARRAYFORMULA({OccupancyAddresses&amp;"" ""&amp; OccupancyUnits,'Tenant Occupancy'!ND$5:ND23}),INDEX(ARRAYFORMULA({OccupancyAdd"&amp;"resses&amp;"" ""&amp; OccupancyUnits,'Tenant Occupancy'!ND$5:ND23}),0,2)&lt;&gt;""""),2,FALSE),IF(NC16=TODAY(),""Today"",)))))"),"")</f>
        <v/>
      </c>
      <c r="ND19" s="3" t="str">
        <f>IFERROR(__xludf.DUMMYFUNCTION("IF(ISBLANK($A19),, IF((ARRAYFORMULA(SUM(COUNTIFS(OccupancyAddresses,$A19,OccupancyUnits, $B19, 'Tenant Occupancy'!NE$5:NE23,{""&gt;0"",""Occupied"",""Late""}))))&gt;1,""Multiple Bookings"", IF(SUMIFS( 'Tenant Occupancy'!NE$5:NE23,OccupancyUnits,$B19,OccupancyAd"&amp;"dresses,$A19)&gt;0,SUMIFS('Tenant Occupancy'!NE$5:NE23,OccupancyUnits,$B19,OccupancyAddresses,$A19),IFERROR(VLOOKUP($A19&amp;"" ""&amp;$B19, FILTER(ARRAYFORMULA({OccupancyAddresses&amp;"" ""&amp; OccupancyUnits,'Tenant Occupancy'!NE$5:NE23}),INDEX(ARRAYFORMULA({OccupancyAdd"&amp;"resses&amp;"" ""&amp; OccupancyUnits,'Tenant Occupancy'!NE$5:NE23}),0,2)&lt;&gt;""""),2,FALSE),IF(ND16=TODAY(),""Today"",)))))"),"")</f>
        <v/>
      </c>
      <c r="NE19" s="3" t="str">
        <f>IFERROR(__xludf.DUMMYFUNCTION("IF(ISBLANK($A19),, IF((ARRAYFORMULA(SUM(COUNTIFS(OccupancyAddresses,$A19,OccupancyUnits, $B19, 'Tenant Occupancy'!NF$5:NF23,{""&gt;0"",""Occupied"",""Late""}))))&gt;1,""Multiple Bookings"", IF(SUMIFS( 'Tenant Occupancy'!NF$5:NF23,OccupancyUnits,$B19,OccupancyAd"&amp;"dresses,$A19)&gt;0,SUMIFS('Tenant Occupancy'!NF$5:NF23,OccupancyUnits,$B19,OccupancyAddresses,$A19),IFERROR(VLOOKUP($A19&amp;"" ""&amp;$B19, FILTER(ARRAYFORMULA({OccupancyAddresses&amp;"" ""&amp; OccupancyUnits,'Tenant Occupancy'!NF$5:NF23}),INDEX(ARRAYFORMULA({OccupancyAdd"&amp;"resses&amp;"" ""&amp; OccupancyUnits,'Tenant Occupancy'!NF$5:NF23}),0,2)&lt;&gt;""""),2,FALSE),IF(NE16=TODAY(),""Today"",)))))"),"")</f>
        <v/>
      </c>
      <c r="NF19" s="3" t="str">
        <f>IFERROR(__xludf.DUMMYFUNCTION("IF(ISBLANK($A19),, IF((ARRAYFORMULA(SUM(COUNTIFS(OccupancyAddresses,$A19,OccupancyUnits, $B19, 'Tenant Occupancy'!NG$5:NG23,{""&gt;0"",""Occupied"",""Late""}))))&gt;1,""Multiple Bookings"", IF(SUMIFS( 'Tenant Occupancy'!NG$5:NG23,OccupancyUnits,$B19,OccupancyAd"&amp;"dresses,$A19)&gt;0,SUMIFS('Tenant Occupancy'!NG$5:NG23,OccupancyUnits,$B19,OccupancyAddresses,$A19),IFERROR(VLOOKUP($A19&amp;"" ""&amp;$B19, FILTER(ARRAYFORMULA({OccupancyAddresses&amp;"" ""&amp; OccupancyUnits,'Tenant Occupancy'!NG$5:NG23}),INDEX(ARRAYFORMULA({OccupancyAdd"&amp;"resses&amp;"" ""&amp; OccupancyUnits,'Tenant Occupancy'!NG$5:NG23}),0,2)&lt;&gt;""""),2,FALSE),IF(NF16=TODAY(),""Today"",)))))"),"")</f>
        <v/>
      </c>
      <c r="NG19" s="3" t="str">
        <f>IFERROR(__xludf.DUMMYFUNCTION("IF(ISBLANK($A19),, IF((ARRAYFORMULA(SUM(COUNTIFS(OccupancyAddresses,$A19,OccupancyUnits, $B19, 'Tenant Occupancy'!NH$5:NH23,{""&gt;0"",""Occupied"",""Late""}))))&gt;1,""Multiple Bookings"", IF(SUMIFS( 'Tenant Occupancy'!NH$5:NH23,OccupancyUnits,$B19,OccupancyAd"&amp;"dresses,$A19)&gt;0,SUMIFS('Tenant Occupancy'!NH$5:NH23,OccupancyUnits,$B19,OccupancyAddresses,$A19),IFERROR(VLOOKUP($A19&amp;"" ""&amp;$B19, FILTER(ARRAYFORMULA({OccupancyAddresses&amp;"" ""&amp; OccupancyUnits,'Tenant Occupancy'!NH$5:NH23}),INDEX(ARRAYFORMULA({OccupancyAdd"&amp;"resses&amp;"" ""&amp; OccupancyUnits,'Tenant Occupancy'!NH$5:NH23}),0,2)&lt;&gt;""""),2,FALSE),IF(NG16=TODAY(),""Today"",)))))"),"")</f>
        <v/>
      </c>
      <c r="NH19" s="3" t="str">
        <f>IFERROR(__xludf.DUMMYFUNCTION("IF(ISBLANK($A19),, IF((ARRAYFORMULA(SUM(COUNTIFS(OccupancyAddresses,$A19,OccupancyUnits, $B19, 'Tenant Occupancy'!NI$5:NI23,{""&gt;0"",""Occupied"",""Late""}))))&gt;1,""Multiple Bookings"", IF(SUMIFS( 'Tenant Occupancy'!NI$5:NI23,OccupancyUnits,$B19,OccupancyAd"&amp;"dresses,$A19)&gt;0,SUMIFS('Tenant Occupancy'!NI$5:NI23,OccupancyUnits,$B19,OccupancyAddresses,$A19),IFERROR(VLOOKUP($A19&amp;"" ""&amp;$B19, FILTER(ARRAYFORMULA({OccupancyAddresses&amp;"" ""&amp; OccupancyUnits,'Tenant Occupancy'!NI$5:NI23}),INDEX(ARRAYFORMULA({OccupancyAdd"&amp;"resses&amp;"" ""&amp; OccupancyUnits,'Tenant Occupancy'!NI$5:NI23}),0,2)&lt;&gt;""""),2,FALSE),IF(NH16=TODAY(),""Today"",)))))"),"")</f>
        <v/>
      </c>
      <c r="NI19" s="3" t="str">
        <f>IFERROR(__xludf.DUMMYFUNCTION("IF(ISBLANK($A19),, IF((ARRAYFORMULA(SUM(COUNTIFS(OccupancyAddresses,$A19,OccupancyUnits, $B19, 'Tenant Occupancy'!NJ$5:NJ23,{""&gt;0"",""Occupied"",""Late""}))))&gt;1,""Multiple Bookings"", IF(SUMIFS( 'Tenant Occupancy'!NJ$5:NJ23,OccupancyUnits,$B19,OccupancyAd"&amp;"dresses,$A19)&gt;0,SUMIFS('Tenant Occupancy'!NJ$5:NJ23,OccupancyUnits,$B19,OccupancyAddresses,$A19),IFERROR(VLOOKUP($A19&amp;"" ""&amp;$B19, FILTER(ARRAYFORMULA({OccupancyAddresses&amp;"" ""&amp; OccupancyUnits,'Tenant Occupancy'!NJ$5:NJ23}),INDEX(ARRAYFORMULA({OccupancyAdd"&amp;"resses&amp;"" ""&amp; OccupancyUnits,'Tenant Occupancy'!NJ$5:NJ23}),0,2)&lt;&gt;""""),2,FALSE),IF(NI16=TODAY(),""Today"",)))))"),"")</f>
        <v/>
      </c>
      <c r="NJ19" s="3" t="str">
        <f>IFERROR(__xludf.DUMMYFUNCTION("IF(ISBLANK($A19),, IF((ARRAYFORMULA(SUM(COUNTIFS(OccupancyAddresses,$A19,OccupancyUnits, $B19, 'Tenant Occupancy'!NK$5:NK23,{""&gt;0"",""Occupied"",""Late""}))))&gt;1,""Multiple Bookings"", IF(SUMIFS( 'Tenant Occupancy'!NK$5:NK23,OccupancyUnits,$B19,OccupancyAd"&amp;"dresses,$A19)&gt;0,SUMIFS('Tenant Occupancy'!NK$5:NK23,OccupancyUnits,$B19,OccupancyAddresses,$A19),IFERROR(VLOOKUP($A19&amp;"" ""&amp;$B19, FILTER(ARRAYFORMULA({OccupancyAddresses&amp;"" ""&amp; OccupancyUnits,'Tenant Occupancy'!NK$5:NK23}),INDEX(ARRAYFORMULA({OccupancyAdd"&amp;"resses&amp;"" ""&amp; OccupancyUnits,'Tenant Occupancy'!NK$5:NK23}),0,2)&lt;&gt;""""),2,FALSE),IF(NJ16=TODAY(),""Today"",)))))"),"")</f>
        <v/>
      </c>
      <c r="NK19" s="3" t="str">
        <f>IFERROR(__xludf.DUMMYFUNCTION("IF(ISBLANK($A19),, IF((ARRAYFORMULA(SUM(COUNTIFS(OccupancyAddresses,$A19,OccupancyUnits, $B19, 'Tenant Occupancy'!NL$5:NL23,{""&gt;0"",""Occupied"",""Late""}))))&gt;1,""Multiple Bookings"", IF(SUMIFS( 'Tenant Occupancy'!NL$5:NL23,OccupancyUnits,$B19,OccupancyAd"&amp;"dresses,$A19)&gt;0,SUMIFS('Tenant Occupancy'!NL$5:NL23,OccupancyUnits,$B19,OccupancyAddresses,$A19),IFERROR(VLOOKUP($A19&amp;"" ""&amp;$B19, FILTER(ARRAYFORMULA({OccupancyAddresses&amp;"" ""&amp; OccupancyUnits,'Tenant Occupancy'!NL$5:NL23}),INDEX(ARRAYFORMULA({OccupancyAdd"&amp;"resses&amp;"" ""&amp; OccupancyUnits,'Tenant Occupancy'!NL$5:NL23}),0,2)&lt;&gt;""""),2,FALSE),IF(NK16=TODAY(),""Today"",)))))"),"")</f>
        <v/>
      </c>
      <c r="NL19" s="3" t="str">
        <f>IFERROR(__xludf.DUMMYFUNCTION("IF(ISBLANK($A19),, IF((ARRAYFORMULA(SUM(COUNTIFS(OccupancyAddresses,$A19,OccupancyUnits, $B19, 'Tenant Occupancy'!NM$5:NM23,{""&gt;0"",""Occupied"",""Late""}))))&gt;1,""Multiple Bookings"", IF(SUMIFS( 'Tenant Occupancy'!NM$5:NM23,OccupancyUnits,$B19,OccupancyAd"&amp;"dresses,$A19)&gt;0,SUMIFS('Tenant Occupancy'!NM$5:NM23,OccupancyUnits,$B19,OccupancyAddresses,$A19),IFERROR(VLOOKUP($A19&amp;"" ""&amp;$B19, FILTER(ARRAYFORMULA({OccupancyAddresses&amp;"" ""&amp; OccupancyUnits,'Tenant Occupancy'!NM$5:NM23}),INDEX(ARRAYFORMULA({OccupancyAdd"&amp;"resses&amp;"" ""&amp; OccupancyUnits,'Tenant Occupancy'!NM$5:NM23}),0,2)&lt;&gt;""""),2,FALSE),IF(NL16=TODAY(),""Today"",)))))"),"")</f>
        <v/>
      </c>
      <c r="NM19" s="3" t="str">
        <f>IFERROR(__xludf.DUMMYFUNCTION("IF(ISBLANK($A19),, IF((ARRAYFORMULA(SUM(COUNTIFS(OccupancyAddresses,$A19,OccupancyUnits, $B19, 'Tenant Occupancy'!NN$5:NN23,{""&gt;0"",""Occupied"",""Late""}))))&gt;1,""Multiple Bookings"", IF(SUMIFS( 'Tenant Occupancy'!NN$5:NN23,OccupancyUnits,$B19,OccupancyAd"&amp;"dresses,$A19)&gt;0,SUMIFS('Tenant Occupancy'!NN$5:NN23,OccupancyUnits,$B19,OccupancyAddresses,$A19),IFERROR(VLOOKUP($A19&amp;"" ""&amp;$B19, FILTER(ARRAYFORMULA({OccupancyAddresses&amp;"" ""&amp; OccupancyUnits,'Tenant Occupancy'!NN$5:NN23}),INDEX(ARRAYFORMULA({OccupancyAdd"&amp;"resses&amp;"" ""&amp; OccupancyUnits,'Tenant Occupancy'!NN$5:NN23}),0,2)&lt;&gt;""""),2,FALSE),IF(NM16=TODAY(),""Today"",)))))"),"")</f>
        <v/>
      </c>
      <c r="NN19" s="3" t="str">
        <f>IFERROR(__xludf.DUMMYFUNCTION("IF(ISBLANK($A19),, IF((ARRAYFORMULA(SUM(COUNTIFS(OccupancyAddresses,$A19,OccupancyUnits, $B19, 'Tenant Occupancy'!NO$5:NO23,{""&gt;0"",""Occupied"",""Late""}))))&gt;1,""Multiple Bookings"", IF(SUMIFS( 'Tenant Occupancy'!NO$5:NO23,OccupancyUnits,$B19,OccupancyAd"&amp;"dresses,$A19)&gt;0,SUMIFS('Tenant Occupancy'!NO$5:NO23,OccupancyUnits,$B19,OccupancyAddresses,$A19),IFERROR(VLOOKUP($A19&amp;"" ""&amp;$B19, FILTER(ARRAYFORMULA({OccupancyAddresses&amp;"" ""&amp; OccupancyUnits,'Tenant Occupancy'!NO$5:NO23}),INDEX(ARRAYFORMULA({OccupancyAdd"&amp;"resses&amp;"" ""&amp; OccupancyUnits,'Tenant Occupancy'!NO$5:NO23}),0,2)&lt;&gt;""""),2,FALSE),IF(NN16=TODAY(),""Today"",)))))"),"")</f>
        <v/>
      </c>
      <c r="NO19" s="3" t="str">
        <f>IFERROR(__xludf.DUMMYFUNCTION("IF(ISBLANK($A19),, IF((ARRAYFORMULA(SUM(COUNTIFS(OccupancyAddresses,$A19,OccupancyUnits, $B19, 'Tenant Occupancy'!NP$5:NP23,{""&gt;0"",""Occupied"",""Late""}))))&gt;1,""Multiple Bookings"", IF(SUMIFS( 'Tenant Occupancy'!NP$5:NP23,OccupancyUnits,$B19,OccupancyAd"&amp;"dresses,$A19)&gt;0,SUMIFS('Tenant Occupancy'!NP$5:NP23,OccupancyUnits,$B19,OccupancyAddresses,$A19),IFERROR(VLOOKUP($A19&amp;"" ""&amp;$B19, FILTER(ARRAYFORMULA({OccupancyAddresses&amp;"" ""&amp; OccupancyUnits,'Tenant Occupancy'!NP$5:NP23}),INDEX(ARRAYFORMULA({OccupancyAdd"&amp;"resses&amp;"" ""&amp; OccupancyUnits,'Tenant Occupancy'!NP$5:NP23}),0,2)&lt;&gt;""""),2,FALSE),IF(NO16=TODAY(),""Today"",)))))"),"")</f>
        <v/>
      </c>
      <c r="NP19" s="3" t="str">
        <f>IFERROR(__xludf.DUMMYFUNCTION("IF(ISBLANK($A19),, IF((ARRAYFORMULA(SUM(COUNTIFS(OccupancyAddresses,$A19,OccupancyUnits, $B19, 'Tenant Occupancy'!NQ$5:NQ23,{""&gt;0"",""Occupied"",""Late""}))))&gt;1,""Multiple Bookings"", IF(SUMIFS( 'Tenant Occupancy'!NQ$5:NQ23,OccupancyUnits,$B19,OccupancyAd"&amp;"dresses,$A19)&gt;0,SUMIFS('Tenant Occupancy'!NQ$5:NQ23,OccupancyUnits,$B19,OccupancyAddresses,$A19),IFERROR(VLOOKUP($A19&amp;"" ""&amp;$B19, FILTER(ARRAYFORMULA({OccupancyAddresses&amp;"" ""&amp; OccupancyUnits,'Tenant Occupancy'!NQ$5:NQ23}),INDEX(ARRAYFORMULA({OccupancyAdd"&amp;"resses&amp;"" ""&amp; OccupancyUnits,'Tenant Occupancy'!NQ$5:NQ23}),0,2)&lt;&gt;""""),2,FALSE),IF(NP16=TODAY(),""Today"",)))))"),"")</f>
        <v/>
      </c>
      <c r="NQ19" s="3" t="str">
        <f>IFERROR(__xludf.DUMMYFUNCTION("IF(ISBLANK($A19),, IF((ARRAYFORMULA(SUM(COUNTIFS(OccupancyAddresses,$A19,OccupancyUnits, $B19, 'Tenant Occupancy'!NR$5:NR23,{""&gt;0"",""Occupied"",""Late""}))))&gt;1,""Multiple Bookings"", IF(SUMIFS( 'Tenant Occupancy'!NR$5:NR23,OccupancyUnits,$B19,OccupancyAd"&amp;"dresses,$A19)&gt;0,SUMIFS('Tenant Occupancy'!NR$5:NR23,OccupancyUnits,$B19,OccupancyAddresses,$A19),IFERROR(VLOOKUP($A19&amp;"" ""&amp;$B19, FILTER(ARRAYFORMULA({OccupancyAddresses&amp;"" ""&amp; OccupancyUnits,'Tenant Occupancy'!NR$5:NR23}),INDEX(ARRAYFORMULA({OccupancyAdd"&amp;"resses&amp;"" ""&amp; OccupancyUnits,'Tenant Occupancy'!NR$5:NR23}),0,2)&lt;&gt;""""),2,FALSE),IF(NQ16=TODAY(),""Today"",)))))"),"")</f>
        <v/>
      </c>
      <c r="NR19" s="3" t="str">
        <f>IFERROR(__xludf.DUMMYFUNCTION("IF(ISBLANK($A19),, IF((ARRAYFORMULA(SUM(COUNTIFS(OccupancyAddresses,$A19,OccupancyUnits, $B19, 'Tenant Occupancy'!NS$5:NS23,{""&gt;0"",""Occupied"",""Late""}))))&gt;1,""Multiple Bookings"", IF(SUMIFS( 'Tenant Occupancy'!NS$5:NS23,OccupancyUnits,$B19,OccupancyAd"&amp;"dresses,$A19)&gt;0,SUMIFS('Tenant Occupancy'!NS$5:NS23,OccupancyUnits,$B19,OccupancyAddresses,$A19),IFERROR(VLOOKUP($A19&amp;"" ""&amp;$B19, FILTER(ARRAYFORMULA({OccupancyAddresses&amp;"" ""&amp; OccupancyUnits,'Tenant Occupancy'!NS$5:NS23}),INDEX(ARRAYFORMULA({OccupancyAdd"&amp;"resses&amp;"" ""&amp; OccupancyUnits,'Tenant Occupancy'!NS$5:NS23}),0,2)&lt;&gt;""""),2,FALSE),IF(NR16=TODAY(),""Today"",)))))"),"")</f>
        <v/>
      </c>
      <c r="NS19" s="3" t="str">
        <f>IFERROR(__xludf.DUMMYFUNCTION("IF(ISBLANK($A19),, IF((ARRAYFORMULA(SUM(COUNTIFS(OccupancyAddresses,$A19,OccupancyUnits, $B19, 'Tenant Occupancy'!NT$5:NT23,{""&gt;0"",""Occupied"",""Late""}))))&gt;1,""Multiple Bookings"", IF(SUMIFS( 'Tenant Occupancy'!NT$5:NT23,OccupancyUnits,$B19,OccupancyAd"&amp;"dresses,$A19)&gt;0,SUMIFS('Tenant Occupancy'!NT$5:NT23,OccupancyUnits,$B19,OccupancyAddresses,$A19),IFERROR(VLOOKUP($A19&amp;"" ""&amp;$B19, FILTER(ARRAYFORMULA({OccupancyAddresses&amp;"" ""&amp; OccupancyUnits,'Tenant Occupancy'!NT$5:NT23}),INDEX(ARRAYFORMULA({OccupancyAdd"&amp;"resses&amp;"" ""&amp; OccupancyUnits,'Tenant Occupancy'!NT$5:NT23}),0,2)&lt;&gt;""""),2,FALSE),IF(NS16=TODAY(),""Today"",)))))"),"")</f>
        <v/>
      </c>
      <c r="NT19" s="3" t="str">
        <f>IFERROR(__xludf.DUMMYFUNCTION("IF(ISBLANK($A19),, IF((ARRAYFORMULA(SUM(COUNTIFS(OccupancyAddresses,$A19,OccupancyUnits, $B19, 'Tenant Occupancy'!NU$5:NU23,{""&gt;0"",""Occupied"",""Late""}))))&gt;1,""Multiple Bookings"", IF(SUMIFS( 'Tenant Occupancy'!NU$5:NU23,OccupancyUnits,$B19,OccupancyAd"&amp;"dresses,$A19)&gt;0,SUMIFS('Tenant Occupancy'!NU$5:NU23,OccupancyUnits,$B19,OccupancyAddresses,$A19),IFERROR(VLOOKUP($A19&amp;"" ""&amp;$B19, FILTER(ARRAYFORMULA({OccupancyAddresses&amp;"" ""&amp; OccupancyUnits,'Tenant Occupancy'!NU$5:NU23}),INDEX(ARRAYFORMULA({OccupancyAdd"&amp;"resses&amp;"" ""&amp; OccupancyUnits,'Tenant Occupancy'!NU$5:NU23}),0,2)&lt;&gt;""""),2,FALSE),IF(NT16=TODAY(),""Today"",)))))"),"")</f>
        <v/>
      </c>
      <c r="NU19" s="3" t="str">
        <f>IFERROR(__xludf.DUMMYFUNCTION("IF(ISBLANK($A19),, IF((ARRAYFORMULA(SUM(COUNTIFS(OccupancyAddresses,$A19,OccupancyUnits, $B19, 'Tenant Occupancy'!NV$5:NV23,{""&gt;0"",""Occupied"",""Late""}))))&gt;1,""Multiple Bookings"", IF(SUMIFS( 'Tenant Occupancy'!NV$5:NV23,OccupancyUnits,$B19,OccupancyAd"&amp;"dresses,$A19)&gt;0,SUMIFS('Tenant Occupancy'!NV$5:NV23,OccupancyUnits,$B19,OccupancyAddresses,$A19),IFERROR(VLOOKUP($A19&amp;"" ""&amp;$B19, FILTER(ARRAYFORMULA({OccupancyAddresses&amp;"" ""&amp; OccupancyUnits,'Tenant Occupancy'!NV$5:NV23}),INDEX(ARRAYFORMULA({OccupancyAdd"&amp;"resses&amp;"" ""&amp; OccupancyUnits,'Tenant Occupancy'!NV$5:NV23}),0,2)&lt;&gt;""""),2,FALSE),IF(NU16=TODAY(),""Today"",)))))"),"")</f>
        <v/>
      </c>
      <c r="NV19" s="3" t="str">
        <f>IFERROR(__xludf.DUMMYFUNCTION("IF(ISBLANK($A19),, IF((ARRAYFORMULA(SUM(COUNTIFS(OccupancyAddresses,$A19,OccupancyUnits, $B19, 'Tenant Occupancy'!NW$5:NW23,{""&gt;0"",""Occupied"",""Late""}))))&gt;1,""Multiple Bookings"", IF(SUMIFS( 'Tenant Occupancy'!NW$5:NW23,OccupancyUnits,$B19,OccupancyAd"&amp;"dresses,$A19)&gt;0,SUMIFS('Tenant Occupancy'!NW$5:NW23,OccupancyUnits,$B19,OccupancyAddresses,$A19),IFERROR(VLOOKUP($A19&amp;"" ""&amp;$B19, FILTER(ARRAYFORMULA({OccupancyAddresses&amp;"" ""&amp; OccupancyUnits,'Tenant Occupancy'!NW$5:NW23}),INDEX(ARRAYFORMULA({OccupancyAdd"&amp;"resses&amp;"" ""&amp; OccupancyUnits,'Tenant Occupancy'!NW$5:NW23}),0,2)&lt;&gt;""""),2,FALSE),IF(NV16=TODAY(),""Today"",)))))"),"")</f>
        <v/>
      </c>
      <c r="NW19" s="3" t="str">
        <f>IFERROR(__xludf.DUMMYFUNCTION("IF(ISBLANK($A19),, IF((ARRAYFORMULA(SUM(COUNTIFS(OccupancyAddresses,$A19,OccupancyUnits, $B19, 'Tenant Occupancy'!NX$5:NX23,{""&gt;0"",""Occupied"",""Late""}))))&gt;1,""Multiple Bookings"", IF(SUMIFS( 'Tenant Occupancy'!NX$5:NX23,OccupancyUnits,$B19,OccupancyAd"&amp;"dresses,$A19)&gt;0,SUMIFS('Tenant Occupancy'!NX$5:NX23,OccupancyUnits,$B19,OccupancyAddresses,$A19),IFERROR(VLOOKUP($A19&amp;"" ""&amp;$B19, FILTER(ARRAYFORMULA({OccupancyAddresses&amp;"" ""&amp; OccupancyUnits,'Tenant Occupancy'!NX$5:NX23}),INDEX(ARRAYFORMULA({OccupancyAdd"&amp;"resses&amp;"" ""&amp; OccupancyUnits,'Tenant Occupancy'!NX$5:NX23}),0,2)&lt;&gt;""""),2,FALSE),IF(NW16=TODAY(),""Today"",)))))"),"")</f>
        <v/>
      </c>
      <c r="NX19" s="3" t="str">
        <f>IFERROR(__xludf.DUMMYFUNCTION("IF(ISBLANK($A19),, IF((ARRAYFORMULA(SUM(COUNTIFS(OccupancyAddresses,$A19,OccupancyUnits, $B19, 'Tenant Occupancy'!NY$5:NY23,{""&gt;0"",""Occupied"",""Late""}))))&gt;1,""Multiple Bookings"", IF(SUMIFS( 'Tenant Occupancy'!NY$5:NY23,OccupancyUnits,$B19,OccupancyAd"&amp;"dresses,$A19)&gt;0,SUMIFS('Tenant Occupancy'!NY$5:NY23,OccupancyUnits,$B19,OccupancyAddresses,$A19),IFERROR(VLOOKUP($A19&amp;"" ""&amp;$B19, FILTER(ARRAYFORMULA({OccupancyAddresses&amp;"" ""&amp; OccupancyUnits,'Tenant Occupancy'!NY$5:NY23}),INDEX(ARRAYFORMULA({OccupancyAdd"&amp;"resses&amp;"" ""&amp; OccupancyUnits,'Tenant Occupancy'!NY$5:NY23}),0,2)&lt;&gt;""""),2,FALSE),IF(NX16=TODAY(),""Today"",)))))"),"")</f>
        <v/>
      </c>
      <c r="NY19" s="3" t="str">
        <f>IFERROR(__xludf.DUMMYFUNCTION("IF(ISBLANK($A19),, IF((ARRAYFORMULA(SUM(COUNTIFS(OccupancyAddresses,$A19,OccupancyUnits, $B19, 'Tenant Occupancy'!NZ$5:NZ23,{""&gt;0"",""Occupied"",""Late""}))))&gt;1,""Multiple Bookings"", IF(SUMIFS( 'Tenant Occupancy'!NZ$5:NZ23,OccupancyUnits,$B19,OccupancyAd"&amp;"dresses,$A19)&gt;0,SUMIFS('Tenant Occupancy'!NZ$5:NZ23,OccupancyUnits,$B19,OccupancyAddresses,$A19),IFERROR(VLOOKUP($A19&amp;"" ""&amp;$B19, FILTER(ARRAYFORMULA({OccupancyAddresses&amp;"" ""&amp; OccupancyUnits,'Tenant Occupancy'!NZ$5:NZ23}),INDEX(ARRAYFORMULA({OccupancyAdd"&amp;"resses&amp;"" ""&amp; OccupancyUnits,'Tenant Occupancy'!NZ$5:NZ23}),0,2)&lt;&gt;""""),2,FALSE),IF(NY16=TODAY(),""Today"",)))))"),"")</f>
        <v/>
      </c>
      <c r="NZ19" s="3" t="str">
        <f>IFERROR(__xludf.DUMMYFUNCTION("IF(ISBLANK($A19),, IF((ARRAYFORMULA(SUM(COUNTIFS(OccupancyAddresses,$A19,OccupancyUnits, $B19, 'Tenant Occupancy'!OA$5:OA23,{""&gt;0"",""Occupied"",""Late""}))))&gt;1,""Multiple Bookings"", IF(SUMIFS( 'Tenant Occupancy'!OA$5:OA23,OccupancyUnits,$B19,OccupancyAd"&amp;"dresses,$A19)&gt;0,SUMIFS('Tenant Occupancy'!OA$5:OA23,OccupancyUnits,$B19,OccupancyAddresses,$A19),IFERROR(VLOOKUP($A19&amp;"" ""&amp;$B19, FILTER(ARRAYFORMULA({OccupancyAddresses&amp;"" ""&amp; OccupancyUnits,'Tenant Occupancy'!OA$5:OA23}),INDEX(ARRAYFORMULA({OccupancyAdd"&amp;"resses&amp;"" ""&amp; OccupancyUnits,'Tenant Occupancy'!OA$5:OA23}),0,2)&lt;&gt;""""),2,FALSE),IF(NZ16=TODAY(),""Today"",)))))"),"")</f>
        <v/>
      </c>
      <c r="OA19" s="3" t="str">
        <f>IFERROR(__xludf.DUMMYFUNCTION("IF(ISBLANK($A19),, IF((ARRAYFORMULA(SUM(COUNTIFS(OccupancyAddresses,$A19,OccupancyUnits, $B19, 'Tenant Occupancy'!OB$5:OB23,{""&gt;0"",""Occupied"",""Late""}))))&gt;1,""Multiple Bookings"", IF(SUMIFS( 'Tenant Occupancy'!OB$5:OB23,OccupancyUnits,$B19,OccupancyAd"&amp;"dresses,$A19)&gt;0,SUMIFS('Tenant Occupancy'!OB$5:OB23,OccupancyUnits,$B19,OccupancyAddresses,$A19),IFERROR(VLOOKUP($A19&amp;"" ""&amp;$B19, FILTER(ARRAYFORMULA({OccupancyAddresses&amp;"" ""&amp; OccupancyUnits,'Tenant Occupancy'!OB$5:OB23}),INDEX(ARRAYFORMULA({OccupancyAdd"&amp;"resses&amp;"" ""&amp; OccupancyUnits,'Tenant Occupancy'!OB$5:OB23}),0,2)&lt;&gt;""""),2,FALSE),IF(OA16=TODAY(),""Today"",)))))"),"")</f>
        <v/>
      </c>
      <c r="OB19" s="3" t="str">
        <f>IFERROR(__xludf.DUMMYFUNCTION("IF(ISBLANK($A19),, IF((ARRAYFORMULA(SUM(COUNTIFS(OccupancyAddresses,$A19,OccupancyUnits, $B19, 'Tenant Occupancy'!OC$5:OC23,{""&gt;0"",""Occupied"",""Late""}))))&gt;1,""Multiple Bookings"", IF(SUMIFS( 'Tenant Occupancy'!OC$5:OC23,OccupancyUnits,$B19,OccupancyAd"&amp;"dresses,$A19)&gt;0,SUMIFS('Tenant Occupancy'!OC$5:OC23,OccupancyUnits,$B19,OccupancyAddresses,$A19),IFERROR(VLOOKUP($A19&amp;"" ""&amp;$B19, FILTER(ARRAYFORMULA({OccupancyAddresses&amp;"" ""&amp; OccupancyUnits,'Tenant Occupancy'!OC$5:OC23}),INDEX(ARRAYFORMULA({OccupancyAdd"&amp;"resses&amp;"" ""&amp; OccupancyUnits,'Tenant Occupancy'!OC$5:OC23}),0,2)&lt;&gt;""""),2,FALSE),IF(OB16=TODAY(),""Today"",)))))"),"")</f>
        <v/>
      </c>
      <c r="OC19" s="3" t="str">
        <f>IFERROR(__xludf.DUMMYFUNCTION("IF(ISBLANK($A19),, IF((ARRAYFORMULA(SUM(COUNTIFS(OccupancyAddresses,$A19,OccupancyUnits, $B19, 'Tenant Occupancy'!OD$5:OD23,{""&gt;0"",""Occupied"",""Late""}))))&gt;1,""Multiple Bookings"", IF(SUMIFS( 'Tenant Occupancy'!OD$5:OD23,OccupancyUnits,$B19,OccupancyAd"&amp;"dresses,$A19)&gt;0,SUMIFS('Tenant Occupancy'!OD$5:OD23,OccupancyUnits,$B19,OccupancyAddresses,$A19),IFERROR(VLOOKUP($A19&amp;"" ""&amp;$B19, FILTER(ARRAYFORMULA({OccupancyAddresses&amp;"" ""&amp; OccupancyUnits,'Tenant Occupancy'!OD$5:OD23}),INDEX(ARRAYFORMULA({OccupancyAdd"&amp;"resses&amp;"" ""&amp; OccupancyUnits,'Tenant Occupancy'!OD$5:OD23}),0,2)&lt;&gt;""""),2,FALSE),IF(OC16=TODAY(),""Today"",)))))"),"")</f>
        <v/>
      </c>
      <c r="OD19" s="3" t="str">
        <f>IFERROR(__xludf.DUMMYFUNCTION("IF(ISBLANK($A19),, IF((ARRAYFORMULA(SUM(COUNTIFS(OccupancyAddresses,$A19,OccupancyUnits, $B19, 'Tenant Occupancy'!OE$5:OE23,{""&gt;0"",""Occupied"",""Late""}))))&gt;1,""Multiple Bookings"", IF(SUMIFS( 'Tenant Occupancy'!OE$5:OE23,OccupancyUnits,$B19,OccupancyAd"&amp;"dresses,$A19)&gt;0,SUMIFS('Tenant Occupancy'!OE$5:OE23,OccupancyUnits,$B19,OccupancyAddresses,$A19),IFERROR(VLOOKUP($A19&amp;"" ""&amp;$B19, FILTER(ARRAYFORMULA({OccupancyAddresses&amp;"" ""&amp; OccupancyUnits,'Tenant Occupancy'!OE$5:OE23}),INDEX(ARRAYFORMULA({OccupancyAdd"&amp;"resses&amp;"" ""&amp; OccupancyUnits,'Tenant Occupancy'!OE$5:OE23}),0,2)&lt;&gt;""""),2,FALSE),IF(OD16=TODAY(),""Today"",)))))"),"")</f>
        <v/>
      </c>
      <c r="OE19" s="3" t="str">
        <f>IFERROR(__xludf.DUMMYFUNCTION("IF(ISBLANK($A19),, IF((ARRAYFORMULA(SUM(COUNTIFS(OccupancyAddresses,$A19,OccupancyUnits, $B19, 'Tenant Occupancy'!OF$5:OF23,{""&gt;0"",""Occupied"",""Late""}))))&gt;1,""Multiple Bookings"", IF(SUMIFS( 'Tenant Occupancy'!OF$5:OF23,OccupancyUnits,$B19,OccupancyAd"&amp;"dresses,$A19)&gt;0,SUMIFS('Tenant Occupancy'!OF$5:OF23,OccupancyUnits,$B19,OccupancyAddresses,$A19),IFERROR(VLOOKUP($A19&amp;"" ""&amp;$B19, FILTER(ARRAYFORMULA({OccupancyAddresses&amp;"" ""&amp; OccupancyUnits,'Tenant Occupancy'!OF$5:OF23}),INDEX(ARRAYFORMULA({OccupancyAdd"&amp;"resses&amp;"" ""&amp; OccupancyUnits,'Tenant Occupancy'!OF$5:OF23}),0,2)&lt;&gt;""""),2,FALSE),IF(OE16=TODAY(),""Today"",)))))"),"")</f>
        <v/>
      </c>
      <c r="OF19" s="3" t="str">
        <f>IFERROR(__xludf.DUMMYFUNCTION("IF(ISBLANK($A19),, IF((ARRAYFORMULA(SUM(COUNTIFS(OccupancyAddresses,$A19,OccupancyUnits, $B19, 'Tenant Occupancy'!OG$5:OG23,{""&gt;0"",""Occupied"",""Late""}))))&gt;1,""Multiple Bookings"", IF(SUMIFS( 'Tenant Occupancy'!OG$5:OG23,OccupancyUnits,$B19,OccupancyAd"&amp;"dresses,$A19)&gt;0,SUMIFS('Tenant Occupancy'!OG$5:OG23,OccupancyUnits,$B19,OccupancyAddresses,$A19),IFERROR(VLOOKUP($A19&amp;"" ""&amp;$B19, FILTER(ARRAYFORMULA({OccupancyAddresses&amp;"" ""&amp; OccupancyUnits,'Tenant Occupancy'!OG$5:OG23}),INDEX(ARRAYFORMULA({OccupancyAdd"&amp;"resses&amp;"" ""&amp; OccupancyUnits,'Tenant Occupancy'!OG$5:OG23}),0,2)&lt;&gt;""""),2,FALSE),IF(OF16=TODAY(),""Today"",)))))"),"")</f>
        <v/>
      </c>
      <c r="OG19" s="3" t="str">
        <f>IFERROR(__xludf.DUMMYFUNCTION("IF(ISBLANK($A19),, IF((ARRAYFORMULA(SUM(COUNTIFS(OccupancyAddresses,$A19,OccupancyUnits, $B19, 'Tenant Occupancy'!OH$5:OH23,{""&gt;0"",""Occupied"",""Late""}))))&gt;1,""Multiple Bookings"", IF(SUMIFS( 'Tenant Occupancy'!OH$5:OH23,OccupancyUnits,$B19,OccupancyAd"&amp;"dresses,$A19)&gt;0,SUMIFS('Tenant Occupancy'!OH$5:OH23,OccupancyUnits,$B19,OccupancyAddresses,$A19),IFERROR(VLOOKUP($A19&amp;"" ""&amp;$B19, FILTER(ARRAYFORMULA({OccupancyAddresses&amp;"" ""&amp; OccupancyUnits,'Tenant Occupancy'!OH$5:OH23}),INDEX(ARRAYFORMULA({OccupancyAdd"&amp;"resses&amp;"" ""&amp; OccupancyUnits,'Tenant Occupancy'!OH$5:OH23}),0,2)&lt;&gt;""""),2,FALSE),IF(OG16=TODAY(),""Today"",)))))"),"")</f>
        <v/>
      </c>
      <c r="OH19" s="3" t="str">
        <f>IFERROR(__xludf.DUMMYFUNCTION("IF(ISBLANK($A19),, IF((ARRAYFORMULA(SUM(COUNTIFS(OccupancyAddresses,$A19,OccupancyUnits, $B19, 'Tenant Occupancy'!OI$5:OI23,{""&gt;0"",""Occupied"",""Late""}))))&gt;1,""Multiple Bookings"", IF(SUMIFS( 'Tenant Occupancy'!OI$5:OI23,OccupancyUnits,$B19,OccupancyAd"&amp;"dresses,$A19)&gt;0,SUMIFS('Tenant Occupancy'!OI$5:OI23,OccupancyUnits,$B19,OccupancyAddresses,$A19),IFERROR(VLOOKUP($A19&amp;"" ""&amp;$B19, FILTER(ARRAYFORMULA({OccupancyAddresses&amp;"" ""&amp; OccupancyUnits,'Tenant Occupancy'!OI$5:OI23}),INDEX(ARRAYFORMULA({OccupancyAdd"&amp;"resses&amp;"" ""&amp; OccupancyUnits,'Tenant Occupancy'!OI$5:OI23}),0,2)&lt;&gt;""""),2,FALSE),IF(OH16=TODAY(),""Today"",)))))"),"")</f>
        <v/>
      </c>
      <c r="OI19" s="3" t="str">
        <f>IFERROR(__xludf.DUMMYFUNCTION("IF(ISBLANK($A19),, IF((ARRAYFORMULA(SUM(COUNTIFS(OccupancyAddresses,$A19,OccupancyUnits, $B19, 'Tenant Occupancy'!OJ$5:OJ23,{""&gt;0"",""Occupied"",""Late""}))))&gt;1,""Multiple Bookings"", IF(SUMIFS( 'Tenant Occupancy'!OJ$5:OJ23,OccupancyUnits,$B19,OccupancyAd"&amp;"dresses,$A19)&gt;0,SUMIFS('Tenant Occupancy'!OJ$5:OJ23,OccupancyUnits,$B19,OccupancyAddresses,$A19),IFERROR(VLOOKUP($A19&amp;"" ""&amp;$B19, FILTER(ARRAYFORMULA({OccupancyAddresses&amp;"" ""&amp; OccupancyUnits,'Tenant Occupancy'!OJ$5:OJ23}),INDEX(ARRAYFORMULA({OccupancyAdd"&amp;"resses&amp;"" ""&amp; OccupancyUnits,'Tenant Occupancy'!OJ$5:OJ23}),0,2)&lt;&gt;""""),2,FALSE),IF(OI16=TODAY(),""Today"",)))))"),"")</f>
        <v/>
      </c>
      <c r="OJ19" s="3" t="str">
        <f>IFERROR(__xludf.DUMMYFUNCTION("IF(ISBLANK($A19),, IF((ARRAYFORMULA(SUM(COUNTIFS(OccupancyAddresses,$A19,OccupancyUnits, $B19, 'Tenant Occupancy'!OK$5:OK23,{""&gt;0"",""Occupied"",""Late""}))))&gt;1,""Multiple Bookings"", IF(SUMIFS( 'Tenant Occupancy'!OK$5:OK23,OccupancyUnits,$B19,OccupancyAd"&amp;"dresses,$A19)&gt;0,SUMIFS('Tenant Occupancy'!OK$5:OK23,OccupancyUnits,$B19,OccupancyAddresses,$A19),IFERROR(VLOOKUP($A19&amp;"" ""&amp;$B19, FILTER(ARRAYFORMULA({OccupancyAddresses&amp;"" ""&amp; OccupancyUnits,'Tenant Occupancy'!OK$5:OK23}),INDEX(ARRAYFORMULA({OccupancyAdd"&amp;"resses&amp;"" ""&amp; OccupancyUnits,'Tenant Occupancy'!OK$5:OK23}),0,2)&lt;&gt;""""),2,FALSE),IF(OJ16=TODAY(),""Today"",)))))"),"")</f>
        <v/>
      </c>
      <c r="OK19" s="3" t="str">
        <f>IFERROR(__xludf.DUMMYFUNCTION("IF(ISBLANK($A19),, IF((ARRAYFORMULA(SUM(COUNTIFS(OccupancyAddresses,$A19,OccupancyUnits, $B19, 'Tenant Occupancy'!OL$5:OL23,{""&gt;0"",""Occupied"",""Late""}))))&gt;1,""Multiple Bookings"", IF(SUMIFS( 'Tenant Occupancy'!OL$5:OL23,OccupancyUnits,$B19,OccupancyAd"&amp;"dresses,$A19)&gt;0,SUMIFS('Tenant Occupancy'!OL$5:OL23,OccupancyUnits,$B19,OccupancyAddresses,$A19),IFERROR(VLOOKUP($A19&amp;"" ""&amp;$B19, FILTER(ARRAYFORMULA({OccupancyAddresses&amp;"" ""&amp; OccupancyUnits,'Tenant Occupancy'!OL$5:OL23}),INDEX(ARRAYFORMULA({OccupancyAdd"&amp;"resses&amp;"" ""&amp; OccupancyUnits,'Tenant Occupancy'!OL$5:OL23}),0,2)&lt;&gt;""""),2,FALSE),IF(OK16=TODAY(),""Today"",)))))"),"")</f>
        <v/>
      </c>
      <c r="OL19" s="3" t="str">
        <f>IFERROR(__xludf.DUMMYFUNCTION("IF(ISBLANK($A19),, IF((ARRAYFORMULA(SUM(COUNTIFS(OccupancyAddresses,$A19,OccupancyUnits, $B19, 'Tenant Occupancy'!OM$5:OM23,{""&gt;0"",""Occupied"",""Late""}))))&gt;1,""Multiple Bookings"", IF(SUMIFS( 'Tenant Occupancy'!OM$5:OM23,OccupancyUnits,$B19,OccupancyAd"&amp;"dresses,$A19)&gt;0,SUMIFS('Tenant Occupancy'!OM$5:OM23,OccupancyUnits,$B19,OccupancyAddresses,$A19),IFERROR(VLOOKUP($A19&amp;"" ""&amp;$B19, FILTER(ARRAYFORMULA({OccupancyAddresses&amp;"" ""&amp; OccupancyUnits,'Tenant Occupancy'!OM$5:OM23}),INDEX(ARRAYFORMULA({OccupancyAdd"&amp;"resses&amp;"" ""&amp; OccupancyUnits,'Tenant Occupancy'!OM$5:OM23}),0,2)&lt;&gt;""""),2,FALSE),IF(OL16=TODAY(),""Today"",)))))"),"")</f>
        <v/>
      </c>
      <c r="OM19" s="3" t="str">
        <f>IFERROR(__xludf.DUMMYFUNCTION("IF(ISBLANK($A19),, IF((ARRAYFORMULA(SUM(COUNTIFS(OccupancyAddresses,$A19,OccupancyUnits, $B19, 'Tenant Occupancy'!ON$5:ON23,{""&gt;0"",""Occupied"",""Late""}))))&gt;1,""Multiple Bookings"", IF(SUMIFS( 'Tenant Occupancy'!ON$5:ON23,OccupancyUnits,$B19,OccupancyAd"&amp;"dresses,$A19)&gt;0,SUMIFS('Tenant Occupancy'!ON$5:ON23,OccupancyUnits,$B19,OccupancyAddresses,$A19),IFERROR(VLOOKUP($A19&amp;"" ""&amp;$B19, FILTER(ARRAYFORMULA({OccupancyAddresses&amp;"" ""&amp; OccupancyUnits,'Tenant Occupancy'!ON$5:ON23}),INDEX(ARRAYFORMULA({OccupancyAdd"&amp;"resses&amp;"" ""&amp; OccupancyUnits,'Tenant Occupancy'!ON$5:ON23}),0,2)&lt;&gt;""""),2,FALSE),IF(OM16=TODAY(),""Today"",)))))"),"")</f>
        <v/>
      </c>
      <c r="ON19" s="3" t="str">
        <f>IFERROR(__xludf.DUMMYFUNCTION("IF(ISBLANK($A19),, IF((ARRAYFORMULA(SUM(COUNTIFS(OccupancyAddresses,$A19,OccupancyUnits, $B19, 'Tenant Occupancy'!OO$5:OO23,{""&gt;0"",""Occupied"",""Late""}))))&gt;1,""Multiple Bookings"", IF(SUMIFS( 'Tenant Occupancy'!OO$5:OO23,OccupancyUnits,$B19,OccupancyAd"&amp;"dresses,$A19)&gt;0,SUMIFS('Tenant Occupancy'!OO$5:OO23,OccupancyUnits,$B19,OccupancyAddresses,$A19),IFERROR(VLOOKUP($A19&amp;"" ""&amp;$B19, FILTER(ARRAYFORMULA({OccupancyAddresses&amp;"" ""&amp; OccupancyUnits,'Tenant Occupancy'!OO$5:OO23}),INDEX(ARRAYFORMULA({OccupancyAdd"&amp;"resses&amp;"" ""&amp; OccupancyUnits,'Tenant Occupancy'!OO$5:OO23}),0,2)&lt;&gt;""""),2,FALSE),IF(ON16=TODAY(),""Today"",)))))"),"")</f>
        <v/>
      </c>
      <c r="OO19" s="3" t="str">
        <f>IFERROR(__xludf.DUMMYFUNCTION("IF(ISBLANK($A19),, IF((ARRAYFORMULA(SUM(COUNTIFS(OccupancyAddresses,$A19,OccupancyUnits, $B19, 'Tenant Occupancy'!OP$5:OP23,{""&gt;0"",""Occupied"",""Late""}))))&gt;1,""Multiple Bookings"", IF(SUMIFS( 'Tenant Occupancy'!OP$5:OP23,OccupancyUnits,$B19,OccupancyAd"&amp;"dresses,$A19)&gt;0,SUMIFS('Tenant Occupancy'!OP$5:OP23,OccupancyUnits,$B19,OccupancyAddresses,$A19),IFERROR(VLOOKUP($A19&amp;"" ""&amp;$B19, FILTER(ARRAYFORMULA({OccupancyAddresses&amp;"" ""&amp; OccupancyUnits,'Tenant Occupancy'!OP$5:OP23}),INDEX(ARRAYFORMULA({OccupancyAdd"&amp;"resses&amp;"" ""&amp; OccupancyUnits,'Tenant Occupancy'!OP$5:OP23}),0,2)&lt;&gt;""""),2,FALSE),IF(OO16=TODAY(),""Today"",)))))"),"")</f>
        <v/>
      </c>
      <c r="OP19" s="3" t="str">
        <f>IFERROR(__xludf.DUMMYFUNCTION("IF(ISBLANK($A19),, IF((ARRAYFORMULA(SUM(COUNTIFS(OccupancyAddresses,$A19,OccupancyUnits, $B19, 'Tenant Occupancy'!OQ$5:OQ23,{""&gt;0"",""Occupied"",""Late""}))))&gt;1,""Multiple Bookings"", IF(SUMIFS( 'Tenant Occupancy'!OQ$5:OQ23,OccupancyUnits,$B19,OccupancyAd"&amp;"dresses,$A19)&gt;0,SUMIFS('Tenant Occupancy'!OQ$5:OQ23,OccupancyUnits,$B19,OccupancyAddresses,$A19),IFERROR(VLOOKUP($A19&amp;"" ""&amp;$B19, FILTER(ARRAYFORMULA({OccupancyAddresses&amp;"" ""&amp; OccupancyUnits,'Tenant Occupancy'!OQ$5:OQ23}),INDEX(ARRAYFORMULA({OccupancyAdd"&amp;"resses&amp;"" ""&amp; OccupancyUnits,'Tenant Occupancy'!OQ$5:OQ23}),0,2)&lt;&gt;""""),2,FALSE),IF(OP16=TODAY(),""Today"",)))))"),"")</f>
        <v/>
      </c>
      <c r="OQ19" s="3" t="str">
        <f>IFERROR(__xludf.DUMMYFUNCTION("IF(ISBLANK($A19),, IF((ARRAYFORMULA(SUM(COUNTIFS(OccupancyAddresses,$A19,OccupancyUnits, $B19, 'Tenant Occupancy'!OR$5:OR23,{""&gt;0"",""Occupied"",""Late""}))))&gt;1,""Multiple Bookings"", IF(SUMIFS( 'Tenant Occupancy'!OR$5:OR23,OccupancyUnits,$B19,OccupancyAd"&amp;"dresses,$A19)&gt;0,SUMIFS('Tenant Occupancy'!OR$5:OR23,OccupancyUnits,$B19,OccupancyAddresses,$A19),IFERROR(VLOOKUP($A19&amp;"" ""&amp;$B19, FILTER(ARRAYFORMULA({OccupancyAddresses&amp;"" ""&amp; OccupancyUnits,'Tenant Occupancy'!OR$5:OR23}),INDEX(ARRAYFORMULA({OccupancyAdd"&amp;"resses&amp;"" ""&amp; OccupancyUnits,'Tenant Occupancy'!OR$5:OR23}),0,2)&lt;&gt;""""),2,FALSE),IF(OQ16=TODAY(),""Today"",)))))"),"")</f>
        <v/>
      </c>
      <c r="OR19" s="3" t="str">
        <f>IFERROR(__xludf.DUMMYFUNCTION("IF(ISBLANK($A19),, IF((ARRAYFORMULA(SUM(COUNTIFS(OccupancyAddresses,$A19,OccupancyUnits, $B19, 'Tenant Occupancy'!OS$5:OS23,{""&gt;0"",""Occupied"",""Late""}))))&gt;1,""Multiple Bookings"", IF(SUMIFS( 'Tenant Occupancy'!OS$5:OS23,OccupancyUnits,$B19,OccupancyAd"&amp;"dresses,$A19)&gt;0,SUMIFS('Tenant Occupancy'!OS$5:OS23,OccupancyUnits,$B19,OccupancyAddresses,$A19),IFERROR(VLOOKUP($A19&amp;"" ""&amp;$B19, FILTER(ARRAYFORMULA({OccupancyAddresses&amp;"" ""&amp; OccupancyUnits,'Tenant Occupancy'!OS$5:OS23}),INDEX(ARRAYFORMULA({OccupancyAdd"&amp;"resses&amp;"" ""&amp; OccupancyUnits,'Tenant Occupancy'!OS$5:OS23}),0,2)&lt;&gt;""""),2,FALSE),IF(OR16=TODAY(),""Today"",)))))"),"")</f>
        <v/>
      </c>
      <c r="OS19" s="3" t="str">
        <f>IFERROR(__xludf.DUMMYFUNCTION("IF(ISBLANK($A19),, IF((ARRAYFORMULA(SUM(COUNTIFS(OccupancyAddresses,$A19,OccupancyUnits, $B19, 'Tenant Occupancy'!OT$5:OT23,{""&gt;0"",""Occupied"",""Late""}))))&gt;1,""Multiple Bookings"", IF(SUMIFS( 'Tenant Occupancy'!OT$5:OT23,OccupancyUnits,$B19,OccupancyAd"&amp;"dresses,$A19)&gt;0,SUMIFS('Tenant Occupancy'!OT$5:OT23,OccupancyUnits,$B19,OccupancyAddresses,$A19),IFERROR(VLOOKUP($A19&amp;"" ""&amp;$B19, FILTER(ARRAYFORMULA({OccupancyAddresses&amp;"" ""&amp; OccupancyUnits,'Tenant Occupancy'!OT$5:OT23}),INDEX(ARRAYFORMULA({OccupancyAdd"&amp;"resses&amp;"" ""&amp; OccupancyUnits,'Tenant Occupancy'!OT$5:OT23}),0,2)&lt;&gt;""""),2,FALSE),IF(OS16=TODAY(),""Today"",)))))"),"")</f>
        <v/>
      </c>
      <c r="OT19" s="3" t="str">
        <f>IFERROR(__xludf.DUMMYFUNCTION("IF(ISBLANK($A19),, IF((ARRAYFORMULA(SUM(COUNTIFS(OccupancyAddresses,$A19,OccupancyUnits, $B19, 'Tenant Occupancy'!OU$5:OU23,{""&gt;0"",""Occupied"",""Late""}))))&gt;1,""Multiple Bookings"", IF(SUMIFS( 'Tenant Occupancy'!OU$5:OU23,OccupancyUnits,$B19,OccupancyAd"&amp;"dresses,$A19)&gt;0,SUMIFS('Tenant Occupancy'!OU$5:OU23,OccupancyUnits,$B19,OccupancyAddresses,$A19),IFERROR(VLOOKUP($A19&amp;"" ""&amp;$B19, FILTER(ARRAYFORMULA({OccupancyAddresses&amp;"" ""&amp; OccupancyUnits,'Tenant Occupancy'!OU$5:OU23}),INDEX(ARRAYFORMULA({OccupancyAdd"&amp;"resses&amp;"" ""&amp; OccupancyUnits,'Tenant Occupancy'!OU$5:OU23}),0,2)&lt;&gt;""""),2,FALSE),IF(OT16=TODAY(),""Today"",)))))"),"")</f>
        <v/>
      </c>
      <c r="OU19" s="3" t="str">
        <f>IFERROR(__xludf.DUMMYFUNCTION("IF(ISBLANK($A19),, IF((ARRAYFORMULA(SUM(COUNTIFS(OccupancyAddresses,$A19,OccupancyUnits, $B19, 'Tenant Occupancy'!OV$5:OV23,{""&gt;0"",""Occupied"",""Late""}))))&gt;1,""Multiple Bookings"", IF(SUMIFS( 'Tenant Occupancy'!OV$5:OV23,OccupancyUnits,$B19,OccupancyAd"&amp;"dresses,$A19)&gt;0,SUMIFS('Tenant Occupancy'!OV$5:OV23,OccupancyUnits,$B19,OccupancyAddresses,$A19),IFERROR(VLOOKUP($A19&amp;"" ""&amp;$B19, FILTER(ARRAYFORMULA({OccupancyAddresses&amp;"" ""&amp; OccupancyUnits,'Tenant Occupancy'!OV$5:OV23}),INDEX(ARRAYFORMULA({OccupancyAdd"&amp;"resses&amp;"" ""&amp; OccupancyUnits,'Tenant Occupancy'!OV$5:OV23}),0,2)&lt;&gt;""""),2,FALSE),IF(OU16=TODAY(),""Today"",)))))"),"")</f>
        <v/>
      </c>
      <c r="OV19" s="3" t="str">
        <f>IFERROR(__xludf.DUMMYFUNCTION("IF(ISBLANK($A19),, IF((ARRAYFORMULA(SUM(COUNTIFS(OccupancyAddresses,$A19,OccupancyUnits, $B19, 'Tenant Occupancy'!OW$5:OW23,{""&gt;0"",""Occupied"",""Late""}))))&gt;1,""Multiple Bookings"", IF(SUMIFS( 'Tenant Occupancy'!OW$5:OW23,OccupancyUnits,$B19,OccupancyAd"&amp;"dresses,$A19)&gt;0,SUMIFS('Tenant Occupancy'!OW$5:OW23,OccupancyUnits,$B19,OccupancyAddresses,$A19),IFERROR(VLOOKUP($A19&amp;"" ""&amp;$B19, FILTER(ARRAYFORMULA({OccupancyAddresses&amp;"" ""&amp; OccupancyUnits,'Tenant Occupancy'!OW$5:OW23}),INDEX(ARRAYFORMULA({OccupancyAdd"&amp;"resses&amp;"" ""&amp; OccupancyUnits,'Tenant Occupancy'!OW$5:OW23}),0,2)&lt;&gt;""""),2,FALSE),IF(OV16=TODAY(),""Today"",)))))"),"")</f>
        <v/>
      </c>
      <c r="OW19" s="3" t="str">
        <f>IFERROR(__xludf.DUMMYFUNCTION("IF(ISBLANK($A19),, IF((ARRAYFORMULA(SUM(COUNTIFS(OccupancyAddresses,$A19,OccupancyUnits, $B19, 'Tenant Occupancy'!OX$5:OX23,{""&gt;0"",""Occupied"",""Late""}))))&gt;1,""Multiple Bookings"", IF(SUMIFS( 'Tenant Occupancy'!OX$5:OX23,OccupancyUnits,$B19,OccupancyAd"&amp;"dresses,$A19)&gt;0,SUMIFS('Tenant Occupancy'!OX$5:OX23,OccupancyUnits,$B19,OccupancyAddresses,$A19),IFERROR(VLOOKUP($A19&amp;"" ""&amp;$B19, FILTER(ARRAYFORMULA({OccupancyAddresses&amp;"" ""&amp; OccupancyUnits,'Tenant Occupancy'!OX$5:OX23}),INDEX(ARRAYFORMULA({OccupancyAdd"&amp;"resses&amp;"" ""&amp; OccupancyUnits,'Tenant Occupancy'!OX$5:OX23}),0,2)&lt;&gt;""""),2,FALSE),IF(OW16=TODAY(),""Today"",)))))"),"")</f>
        <v/>
      </c>
      <c r="OX19" s="3" t="str">
        <f>IFERROR(__xludf.DUMMYFUNCTION("IF(ISBLANK($A19),, IF((ARRAYFORMULA(SUM(COUNTIFS(OccupancyAddresses,$A19,OccupancyUnits, $B19, 'Tenant Occupancy'!OY$5:OY23,{""&gt;0"",""Occupied"",""Late""}))))&gt;1,""Multiple Bookings"", IF(SUMIFS( 'Tenant Occupancy'!OY$5:OY23,OccupancyUnits,$B19,OccupancyAd"&amp;"dresses,$A19)&gt;0,SUMIFS('Tenant Occupancy'!OY$5:OY23,OccupancyUnits,$B19,OccupancyAddresses,$A19),IFERROR(VLOOKUP($A19&amp;"" ""&amp;$B19, FILTER(ARRAYFORMULA({OccupancyAddresses&amp;"" ""&amp; OccupancyUnits,'Tenant Occupancy'!OY$5:OY23}),INDEX(ARRAYFORMULA({OccupancyAdd"&amp;"resses&amp;"" ""&amp; OccupancyUnits,'Tenant Occupancy'!OY$5:OY23}),0,2)&lt;&gt;""""),2,FALSE),IF(OX16=TODAY(),""Today"",)))))"),"")</f>
        <v/>
      </c>
      <c r="OY19" s="3" t="str">
        <f>IFERROR(__xludf.DUMMYFUNCTION("IF(ISBLANK($A19),, IF((ARRAYFORMULA(SUM(COUNTIFS(OccupancyAddresses,$A19,OccupancyUnits, $B19, 'Tenant Occupancy'!OZ$5:OZ23,{""&gt;0"",""Occupied"",""Late""}))))&gt;1,""Multiple Bookings"", IF(SUMIFS( 'Tenant Occupancy'!OZ$5:OZ23,OccupancyUnits,$B19,OccupancyAd"&amp;"dresses,$A19)&gt;0,SUMIFS('Tenant Occupancy'!OZ$5:OZ23,OccupancyUnits,$B19,OccupancyAddresses,$A19),IFERROR(VLOOKUP($A19&amp;"" ""&amp;$B19, FILTER(ARRAYFORMULA({OccupancyAddresses&amp;"" ""&amp; OccupancyUnits,'Tenant Occupancy'!OZ$5:OZ23}),INDEX(ARRAYFORMULA({OccupancyAdd"&amp;"resses&amp;"" ""&amp; OccupancyUnits,'Tenant Occupancy'!OZ$5:OZ23}),0,2)&lt;&gt;""""),2,FALSE),IF(OY16=TODAY(),""Today"",)))))"),"")</f>
        <v/>
      </c>
      <c r="OZ19" s="3" t="str">
        <f>IFERROR(__xludf.DUMMYFUNCTION("IF(ISBLANK($A19),, IF((ARRAYFORMULA(SUM(COUNTIFS(OccupancyAddresses,$A19,OccupancyUnits, $B19, 'Tenant Occupancy'!PA$5:PA23,{""&gt;0"",""Occupied"",""Late""}))))&gt;1,""Multiple Bookings"", IF(SUMIFS( 'Tenant Occupancy'!PA$5:PA23,OccupancyUnits,$B19,OccupancyAd"&amp;"dresses,$A19)&gt;0,SUMIFS('Tenant Occupancy'!PA$5:PA23,OccupancyUnits,$B19,OccupancyAddresses,$A19),IFERROR(VLOOKUP($A19&amp;"" ""&amp;$B19, FILTER(ARRAYFORMULA({OccupancyAddresses&amp;"" ""&amp; OccupancyUnits,'Tenant Occupancy'!PA$5:PA23}),INDEX(ARRAYFORMULA({OccupancyAdd"&amp;"resses&amp;"" ""&amp; OccupancyUnits,'Tenant Occupancy'!PA$5:PA23}),0,2)&lt;&gt;""""),2,FALSE),IF(OZ16=TODAY(),""Today"",)))))"),"")</f>
        <v/>
      </c>
      <c r="PA19" s="3" t="str">
        <f>IFERROR(__xludf.DUMMYFUNCTION("IF(ISBLANK($A19),, IF((ARRAYFORMULA(SUM(COUNTIFS(OccupancyAddresses,$A19,OccupancyUnits, $B19, 'Tenant Occupancy'!PB$5:PB23,{""&gt;0"",""Occupied"",""Late""}))))&gt;1,""Multiple Bookings"", IF(SUMIFS( 'Tenant Occupancy'!PB$5:PB23,OccupancyUnits,$B19,OccupancyAd"&amp;"dresses,$A19)&gt;0,SUMIFS('Tenant Occupancy'!PB$5:PB23,OccupancyUnits,$B19,OccupancyAddresses,$A19),IFERROR(VLOOKUP($A19&amp;"" ""&amp;$B19, FILTER(ARRAYFORMULA({OccupancyAddresses&amp;"" ""&amp; OccupancyUnits,'Tenant Occupancy'!PB$5:PB23}),INDEX(ARRAYFORMULA({OccupancyAdd"&amp;"resses&amp;"" ""&amp; OccupancyUnits,'Tenant Occupancy'!PB$5:PB23}),0,2)&lt;&gt;""""),2,FALSE),IF(PA16=TODAY(),""Today"",)))))"),"")</f>
        <v/>
      </c>
      <c r="PB19" s="3" t="str">
        <f>IFERROR(__xludf.DUMMYFUNCTION("IF(ISBLANK($A19),, IF((ARRAYFORMULA(SUM(COUNTIFS(OccupancyAddresses,$A19,OccupancyUnits, $B19, 'Tenant Occupancy'!PC$5:PC23,{""&gt;0"",""Occupied"",""Late""}))))&gt;1,""Multiple Bookings"", IF(SUMIFS( 'Tenant Occupancy'!PC$5:PC23,OccupancyUnits,$B19,OccupancyAd"&amp;"dresses,$A19)&gt;0,SUMIFS('Tenant Occupancy'!PC$5:PC23,OccupancyUnits,$B19,OccupancyAddresses,$A19),IFERROR(VLOOKUP($A19&amp;"" ""&amp;$B19, FILTER(ARRAYFORMULA({OccupancyAddresses&amp;"" ""&amp; OccupancyUnits,'Tenant Occupancy'!PC$5:PC23}),INDEX(ARRAYFORMULA({OccupancyAdd"&amp;"resses&amp;"" ""&amp; OccupancyUnits,'Tenant Occupancy'!PC$5:PC23}),0,2)&lt;&gt;""""),2,FALSE),IF(PB16=TODAY(),""Today"",)))))"),"")</f>
        <v/>
      </c>
      <c r="PC19" s="3" t="str">
        <f>IFERROR(__xludf.DUMMYFUNCTION("IF(ISBLANK($A19),, IF((ARRAYFORMULA(SUM(COUNTIFS(OccupancyAddresses,$A19,OccupancyUnits, $B19, 'Tenant Occupancy'!PD$5:PD23,{""&gt;0"",""Occupied"",""Late""}))))&gt;1,""Multiple Bookings"", IF(SUMIFS( 'Tenant Occupancy'!PD$5:PD23,OccupancyUnits,$B19,OccupancyAd"&amp;"dresses,$A19)&gt;0,SUMIFS('Tenant Occupancy'!PD$5:PD23,OccupancyUnits,$B19,OccupancyAddresses,$A19),IFERROR(VLOOKUP($A19&amp;"" ""&amp;$B19, FILTER(ARRAYFORMULA({OccupancyAddresses&amp;"" ""&amp; OccupancyUnits,'Tenant Occupancy'!PD$5:PD23}),INDEX(ARRAYFORMULA({OccupancyAdd"&amp;"resses&amp;"" ""&amp; OccupancyUnits,'Tenant Occupancy'!PD$5:PD23}),0,2)&lt;&gt;""""),2,FALSE),IF(PC16=TODAY(),""Today"",)))))"),"")</f>
        <v/>
      </c>
      <c r="PD19" s="3" t="str">
        <f>IFERROR(__xludf.DUMMYFUNCTION("IF(ISBLANK($A19),, IF((ARRAYFORMULA(SUM(COUNTIFS(OccupancyAddresses,$A19,OccupancyUnits, $B19, 'Tenant Occupancy'!PE$5:PE23,{""&gt;0"",""Occupied"",""Late""}))))&gt;1,""Multiple Bookings"", IF(SUMIFS( 'Tenant Occupancy'!PE$5:PE23,OccupancyUnits,$B19,OccupancyAd"&amp;"dresses,$A19)&gt;0,SUMIFS('Tenant Occupancy'!PE$5:PE23,OccupancyUnits,$B19,OccupancyAddresses,$A19),IFERROR(VLOOKUP($A19&amp;"" ""&amp;$B19, FILTER(ARRAYFORMULA({OccupancyAddresses&amp;"" ""&amp; OccupancyUnits,'Tenant Occupancy'!PE$5:PE23}),INDEX(ARRAYFORMULA({OccupancyAdd"&amp;"resses&amp;"" ""&amp; OccupancyUnits,'Tenant Occupancy'!PE$5:PE23}),0,2)&lt;&gt;""""),2,FALSE),IF(PD16=TODAY(),""Today"",)))))"),"")</f>
        <v/>
      </c>
      <c r="PE19" s="3" t="str">
        <f>IFERROR(__xludf.DUMMYFUNCTION("IF(ISBLANK($A19),, IF((ARRAYFORMULA(SUM(COUNTIFS(OccupancyAddresses,$A19,OccupancyUnits, $B19, 'Tenant Occupancy'!PF$5:PF23,{""&gt;0"",""Occupied"",""Late""}))))&gt;1,""Multiple Bookings"", IF(SUMIFS( 'Tenant Occupancy'!PF$5:PF23,OccupancyUnits,$B19,OccupancyAd"&amp;"dresses,$A19)&gt;0,SUMIFS('Tenant Occupancy'!PF$5:PF23,OccupancyUnits,$B19,OccupancyAddresses,$A19),IFERROR(VLOOKUP($A19&amp;"" ""&amp;$B19, FILTER(ARRAYFORMULA({OccupancyAddresses&amp;"" ""&amp; OccupancyUnits,'Tenant Occupancy'!PF$5:PF23}),INDEX(ARRAYFORMULA({OccupancyAdd"&amp;"resses&amp;"" ""&amp; OccupancyUnits,'Tenant Occupancy'!PF$5:PF23}),0,2)&lt;&gt;""""),2,FALSE),IF(PE16=TODAY(),""Today"",)))))"),"")</f>
        <v/>
      </c>
      <c r="PF19" s="3" t="str">
        <f>IFERROR(__xludf.DUMMYFUNCTION("IF(ISBLANK($A19),, IF((ARRAYFORMULA(SUM(COUNTIFS(OccupancyAddresses,$A19,OccupancyUnits, $B19, 'Tenant Occupancy'!PG$5:PG23,{""&gt;0"",""Occupied"",""Late""}))))&gt;1,""Multiple Bookings"", IF(SUMIFS( 'Tenant Occupancy'!PG$5:PG23,OccupancyUnits,$B19,OccupancyAd"&amp;"dresses,$A19)&gt;0,SUMIFS('Tenant Occupancy'!PG$5:PG23,OccupancyUnits,$B19,OccupancyAddresses,$A19),IFERROR(VLOOKUP($A19&amp;"" ""&amp;$B19, FILTER(ARRAYFORMULA({OccupancyAddresses&amp;"" ""&amp; OccupancyUnits,'Tenant Occupancy'!PG$5:PG23}),INDEX(ARRAYFORMULA({OccupancyAdd"&amp;"resses&amp;"" ""&amp; OccupancyUnits,'Tenant Occupancy'!PG$5:PG23}),0,2)&lt;&gt;""""),2,FALSE),IF(PF16=TODAY(),""Today"",)))))"),"")</f>
        <v/>
      </c>
      <c r="PG19" s="3" t="str">
        <f>IFERROR(__xludf.DUMMYFUNCTION("IF(ISBLANK($A19),, IF((ARRAYFORMULA(SUM(COUNTIFS(OccupancyAddresses,$A19,OccupancyUnits, $B19, 'Tenant Occupancy'!PH$5:PH23,{""&gt;0"",""Occupied"",""Late""}))))&gt;1,""Multiple Bookings"", IF(SUMIFS( 'Tenant Occupancy'!PH$5:PH23,OccupancyUnits,$B19,OccupancyAd"&amp;"dresses,$A19)&gt;0,SUMIFS('Tenant Occupancy'!PH$5:PH23,OccupancyUnits,$B19,OccupancyAddresses,$A19),IFERROR(VLOOKUP($A19&amp;"" ""&amp;$B19, FILTER(ARRAYFORMULA({OccupancyAddresses&amp;"" ""&amp; OccupancyUnits,'Tenant Occupancy'!PH$5:PH23}),INDEX(ARRAYFORMULA({OccupancyAdd"&amp;"resses&amp;"" ""&amp; OccupancyUnits,'Tenant Occupancy'!PH$5:PH23}),0,2)&lt;&gt;""""),2,FALSE),IF(PG16=TODAY(),""Today"",)))))"),"")</f>
        <v/>
      </c>
      <c r="PH19" s="3" t="str">
        <f>IFERROR(__xludf.DUMMYFUNCTION("IF(ISBLANK($A19),, IF((ARRAYFORMULA(SUM(COUNTIFS(OccupancyAddresses,$A19,OccupancyUnits, $B19, 'Tenant Occupancy'!PI$5:PI23,{""&gt;0"",""Occupied"",""Late""}))))&gt;1,""Multiple Bookings"", IF(SUMIFS( 'Tenant Occupancy'!PI$5:PI23,OccupancyUnits,$B19,OccupancyAd"&amp;"dresses,$A19)&gt;0,SUMIFS('Tenant Occupancy'!PI$5:PI23,OccupancyUnits,$B19,OccupancyAddresses,$A19),IFERROR(VLOOKUP($A19&amp;"" ""&amp;$B19, FILTER(ARRAYFORMULA({OccupancyAddresses&amp;"" ""&amp; OccupancyUnits,'Tenant Occupancy'!PI$5:PI23}),INDEX(ARRAYFORMULA({OccupancyAdd"&amp;"resses&amp;"" ""&amp; OccupancyUnits,'Tenant Occupancy'!PI$5:PI23}),0,2)&lt;&gt;""""),2,FALSE),IF(PH16=TODAY(),""Today"",)))))"),"")</f>
        <v/>
      </c>
      <c r="PI19" s="3" t="str">
        <f>IFERROR(__xludf.DUMMYFUNCTION("IF(ISBLANK($A19),, IF((ARRAYFORMULA(SUM(COUNTIFS(OccupancyAddresses,$A19,OccupancyUnits, $B19, 'Tenant Occupancy'!PJ$5:PJ23,{""&gt;0"",""Occupied"",""Late""}))))&gt;1,""Multiple Bookings"", IF(SUMIFS( 'Tenant Occupancy'!PJ$5:PJ23,OccupancyUnits,$B19,OccupancyAd"&amp;"dresses,$A19)&gt;0,SUMIFS('Tenant Occupancy'!PJ$5:PJ23,OccupancyUnits,$B19,OccupancyAddresses,$A19),IFERROR(VLOOKUP($A19&amp;"" ""&amp;$B19, FILTER(ARRAYFORMULA({OccupancyAddresses&amp;"" ""&amp; OccupancyUnits,'Tenant Occupancy'!PJ$5:PJ23}),INDEX(ARRAYFORMULA({OccupancyAdd"&amp;"resses&amp;"" ""&amp; OccupancyUnits,'Tenant Occupancy'!PJ$5:PJ23}),0,2)&lt;&gt;""""),2,FALSE),IF(PI16=TODAY(),""Today"",)))))"),"")</f>
        <v/>
      </c>
      <c r="PJ19" s="3" t="str">
        <f>IFERROR(__xludf.DUMMYFUNCTION("IF(ISBLANK($A19),, IF((ARRAYFORMULA(SUM(COUNTIFS(OccupancyAddresses,$A19,OccupancyUnits, $B19, 'Tenant Occupancy'!PK$5:PK23,{""&gt;0"",""Occupied"",""Late""}))))&gt;1,""Multiple Bookings"", IF(SUMIFS( 'Tenant Occupancy'!PK$5:PK23,OccupancyUnits,$B19,OccupancyAd"&amp;"dresses,$A19)&gt;0,SUMIFS('Tenant Occupancy'!PK$5:PK23,OccupancyUnits,$B19,OccupancyAddresses,$A19),IFERROR(VLOOKUP($A19&amp;"" ""&amp;$B19, FILTER(ARRAYFORMULA({OccupancyAddresses&amp;"" ""&amp; OccupancyUnits,'Tenant Occupancy'!PK$5:PK23}),INDEX(ARRAYFORMULA({OccupancyAdd"&amp;"resses&amp;"" ""&amp; OccupancyUnits,'Tenant Occupancy'!PK$5:PK23}),0,2)&lt;&gt;""""),2,FALSE),IF(PJ16=TODAY(),""Today"",)))))"),"")</f>
        <v/>
      </c>
      <c r="PK19" s="3" t="str">
        <f>IFERROR(__xludf.DUMMYFUNCTION("IF(ISBLANK($A19),, IF((ARRAYFORMULA(SUM(COUNTIFS(OccupancyAddresses,$A19,OccupancyUnits, $B19, 'Tenant Occupancy'!PL$5:PL23,{""&gt;0"",""Occupied"",""Late""}))))&gt;1,""Multiple Bookings"", IF(SUMIFS( 'Tenant Occupancy'!PL$5:PL23,OccupancyUnits,$B19,OccupancyAd"&amp;"dresses,$A19)&gt;0,SUMIFS('Tenant Occupancy'!PL$5:PL23,OccupancyUnits,$B19,OccupancyAddresses,$A19),IFERROR(VLOOKUP($A19&amp;"" ""&amp;$B19, FILTER(ARRAYFORMULA({OccupancyAddresses&amp;"" ""&amp; OccupancyUnits,'Tenant Occupancy'!PL$5:PL23}),INDEX(ARRAYFORMULA({OccupancyAdd"&amp;"resses&amp;"" ""&amp; OccupancyUnits,'Tenant Occupancy'!PL$5:PL23}),0,2)&lt;&gt;""""),2,FALSE),IF(PK16=TODAY(),""Today"",)))))"),"")</f>
        <v/>
      </c>
      <c r="PL19" s="3" t="str">
        <f>IFERROR(__xludf.DUMMYFUNCTION("IF(ISBLANK($A19),, IF((ARRAYFORMULA(SUM(COUNTIFS(OccupancyAddresses,$A19,OccupancyUnits, $B19, 'Tenant Occupancy'!PM$5:PM23,{""&gt;0"",""Occupied"",""Late""}))))&gt;1,""Multiple Bookings"", IF(SUMIFS( 'Tenant Occupancy'!PM$5:PM23,OccupancyUnits,$B19,OccupancyAd"&amp;"dresses,$A19)&gt;0,SUMIFS('Tenant Occupancy'!PM$5:PM23,OccupancyUnits,$B19,OccupancyAddresses,$A19),IFERROR(VLOOKUP($A19&amp;"" ""&amp;$B19, FILTER(ARRAYFORMULA({OccupancyAddresses&amp;"" ""&amp; OccupancyUnits,'Tenant Occupancy'!PM$5:PM23}),INDEX(ARRAYFORMULA({OccupancyAdd"&amp;"resses&amp;"" ""&amp; OccupancyUnits,'Tenant Occupancy'!PM$5:PM23}),0,2)&lt;&gt;""""),2,FALSE),IF(PL16=TODAY(),""Today"",)))))"),"")</f>
        <v/>
      </c>
      <c r="PM19" s="3" t="str">
        <f>IFERROR(__xludf.DUMMYFUNCTION("IF(ISBLANK($A19),, IF((ARRAYFORMULA(SUM(COUNTIFS(OccupancyAddresses,$A19,OccupancyUnits, $B19, 'Tenant Occupancy'!PN$5:PN23,{""&gt;0"",""Occupied"",""Late""}))))&gt;1,""Multiple Bookings"", IF(SUMIFS( 'Tenant Occupancy'!PN$5:PN23,OccupancyUnits,$B19,OccupancyAd"&amp;"dresses,$A19)&gt;0,SUMIFS('Tenant Occupancy'!PN$5:PN23,OccupancyUnits,$B19,OccupancyAddresses,$A19),IFERROR(VLOOKUP($A19&amp;"" ""&amp;$B19, FILTER(ARRAYFORMULA({OccupancyAddresses&amp;"" ""&amp; OccupancyUnits,'Tenant Occupancy'!PN$5:PN23}),INDEX(ARRAYFORMULA({OccupancyAdd"&amp;"resses&amp;"" ""&amp; OccupancyUnits,'Tenant Occupancy'!PN$5:PN23}),0,2)&lt;&gt;""""),2,FALSE),IF(PM16=TODAY(),""Today"",)))))"),"")</f>
        <v/>
      </c>
      <c r="PN19" s="3" t="str">
        <f>IFERROR(__xludf.DUMMYFUNCTION("IF(ISBLANK($A19),, IF((ARRAYFORMULA(SUM(COUNTIFS(OccupancyAddresses,$A19,OccupancyUnits, $B19, 'Tenant Occupancy'!PO$5:PO23,{""&gt;0"",""Occupied"",""Late""}))))&gt;1,""Multiple Bookings"", IF(SUMIFS( 'Tenant Occupancy'!PO$5:PO23,OccupancyUnits,$B19,OccupancyAd"&amp;"dresses,$A19)&gt;0,SUMIFS('Tenant Occupancy'!PO$5:PO23,OccupancyUnits,$B19,OccupancyAddresses,$A19),IFERROR(VLOOKUP($A19&amp;"" ""&amp;$B19, FILTER(ARRAYFORMULA({OccupancyAddresses&amp;"" ""&amp; OccupancyUnits,'Tenant Occupancy'!PO$5:PO23}),INDEX(ARRAYFORMULA({OccupancyAdd"&amp;"resses&amp;"" ""&amp; OccupancyUnits,'Tenant Occupancy'!PO$5:PO23}),0,2)&lt;&gt;""""),2,FALSE),IF(PN16=TODAY(),""Today"",)))))"),"")</f>
        <v/>
      </c>
      <c r="PO19" s="3" t="str">
        <f>IFERROR(__xludf.DUMMYFUNCTION("IF(ISBLANK($A19),, IF((ARRAYFORMULA(SUM(COUNTIFS(OccupancyAddresses,$A19,OccupancyUnits, $B19, 'Tenant Occupancy'!PP$5:PP23,{""&gt;0"",""Occupied"",""Late""}))))&gt;1,""Multiple Bookings"", IF(SUMIFS( 'Tenant Occupancy'!PP$5:PP23,OccupancyUnits,$B19,OccupancyAd"&amp;"dresses,$A19)&gt;0,SUMIFS('Tenant Occupancy'!PP$5:PP23,OccupancyUnits,$B19,OccupancyAddresses,$A19),IFERROR(VLOOKUP($A19&amp;"" ""&amp;$B19, FILTER(ARRAYFORMULA({OccupancyAddresses&amp;"" ""&amp; OccupancyUnits,'Tenant Occupancy'!PP$5:PP23}),INDEX(ARRAYFORMULA({OccupancyAdd"&amp;"resses&amp;"" ""&amp; OccupancyUnits,'Tenant Occupancy'!PP$5:PP23}),0,2)&lt;&gt;""""),2,FALSE),IF(PO16=TODAY(),""Today"",)))))"),"")</f>
        <v/>
      </c>
      <c r="PP19" s="3" t="str">
        <f>IFERROR(__xludf.DUMMYFUNCTION("IF(ISBLANK($A19),, IF((ARRAYFORMULA(SUM(COUNTIFS(OccupancyAddresses,$A19,OccupancyUnits, $B19, 'Tenant Occupancy'!PQ$5:PQ23,{""&gt;0"",""Occupied"",""Late""}))))&gt;1,""Multiple Bookings"", IF(SUMIFS( 'Tenant Occupancy'!PQ$5:PQ23,OccupancyUnits,$B19,OccupancyAd"&amp;"dresses,$A19)&gt;0,SUMIFS('Tenant Occupancy'!PQ$5:PQ23,OccupancyUnits,$B19,OccupancyAddresses,$A19),IFERROR(VLOOKUP($A19&amp;"" ""&amp;$B19, FILTER(ARRAYFORMULA({OccupancyAddresses&amp;"" ""&amp; OccupancyUnits,'Tenant Occupancy'!PQ$5:PQ23}),INDEX(ARRAYFORMULA({OccupancyAdd"&amp;"resses&amp;"" ""&amp; OccupancyUnits,'Tenant Occupancy'!PQ$5:PQ23}),0,2)&lt;&gt;""""),2,FALSE),IF(PP16=TODAY(),""Today"",)))))"),"")</f>
        <v/>
      </c>
      <c r="PQ19" s="3" t="str">
        <f>IFERROR(__xludf.DUMMYFUNCTION("IF(ISBLANK($A19),, IF((ARRAYFORMULA(SUM(COUNTIFS(OccupancyAddresses,$A19,OccupancyUnits, $B19, 'Tenant Occupancy'!PR$5:PR23,{""&gt;0"",""Occupied"",""Late""}))))&gt;1,""Multiple Bookings"", IF(SUMIFS( 'Tenant Occupancy'!PR$5:PR23,OccupancyUnits,$B19,OccupancyAd"&amp;"dresses,$A19)&gt;0,SUMIFS('Tenant Occupancy'!PR$5:PR23,OccupancyUnits,$B19,OccupancyAddresses,$A19),IFERROR(VLOOKUP($A19&amp;"" ""&amp;$B19, FILTER(ARRAYFORMULA({OccupancyAddresses&amp;"" ""&amp; OccupancyUnits,'Tenant Occupancy'!PR$5:PR23}),INDEX(ARRAYFORMULA({OccupancyAdd"&amp;"resses&amp;"" ""&amp; OccupancyUnits,'Tenant Occupancy'!PR$5:PR23}),0,2)&lt;&gt;""""),2,FALSE),IF(PQ16=TODAY(),""Today"",)))))"),"")</f>
        <v/>
      </c>
      <c r="PR19" s="3" t="str">
        <f>IFERROR(__xludf.DUMMYFUNCTION("IF(ISBLANK($A19),, IF((ARRAYFORMULA(SUM(COUNTIFS(OccupancyAddresses,$A19,OccupancyUnits, $B19, 'Tenant Occupancy'!PS$5:PS23,{""&gt;0"",""Occupied"",""Late""}))))&gt;1,""Multiple Bookings"", IF(SUMIFS( 'Tenant Occupancy'!PS$5:PS23,OccupancyUnits,$B19,OccupancyAd"&amp;"dresses,$A19)&gt;0,SUMIFS('Tenant Occupancy'!PS$5:PS23,OccupancyUnits,$B19,OccupancyAddresses,$A19),IFERROR(VLOOKUP($A19&amp;"" ""&amp;$B19, FILTER(ARRAYFORMULA({OccupancyAddresses&amp;"" ""&amp; OccupancyUnits,'Tenant Occupancy'!PS$5:PS23}),INDEX(ARRAYFORMULA({OccupancyAdd"&amp;"resses&amp;"" ""&amp; OccupancyUnits,'Tenant Occupancy'!PS$5:PS23}),0,2)&lt;&gt;""""),2,FALSE),IF(PR16=TODAY(),""Today"",)))))"),"")</f>
        <v/>
      </c>
      <c r="PS19" s="3" t="str">
        <f>IFERROR(__xludf.DUMMYFUNCTION("IF(ISBLANK($A19),, IF((ARRAYFORMULA(SUM(COUNTIFS(OccupancyAddresses,$A19,OccupancyUnits, $B19, 'Tenant Occupancy'!PT$5:PT23,{""&gt;0"",""Occupied"",""Late""}))))&gt;1,""Multiple Bookings"", IF(SUMIFS( 'Tenant Occupancy'!PT$5:PT23,OccupancyUnits,$B19,OccupancyAd"&amp;"dresses,$A19)&gt;0,SUMIFS('Tenant Occupancy'!PT$5:PT23,OccupancyUnits,$B19,OccupancyAddresses,$A19),IFERROR(VLOOKUP($A19&amp;"" ""&amp;$B19, FILTER(ARRAYFORMULA({OccupancyAddresses&amp;"" ""&amp; OccupancyUnits,'Tenant Occupancy'!PT$5:PT23}),INDEX(ARRAYFORMULA({OccupancyAdd"&amp;"resses&amp;"" ""&amp; OccupancyUnits,'Tenant Occupancy'!PT$5:PT23}),0,2)&lt;&gt;""""),2,FALSE),IF(PS16=TODAY(),""Today"",)))))"),"")</f>
        <v/>
      </c>
      <c r="PT19" s="3" t="str">
        <f>IFERROR(__xludf.DUMMYFUNCTION("IF(ISBLANK($A19),, IF((ARRAYFORMULA(SUM(COUNTIFS(OccupancyAddresses,$A19,OccupancyUnits, $B19, 'Tenant Occupancy'!PU$5:PU23,{""&gt;0"",""Occupied"",""Late""}))))&gt;1,""Multiple Bookings"", IF(SUMIFS( 'Tenant Occupancy'!PU$5:PU23,OccupancyUnits,$B19,OccupancyAd"&amp;"dresses,$A19)&gt;0,SUMIFS('Tenant Occupancy'!PU$5:PU23,OccupancyUnits,$B19,OccupancyAddresses,$A19),IFERROR(VLOOKUP($A19&amp;"" ""&amp;$B19, FILTER(ARRAYFORMULA({OccupancyAddresses&amp;"" ""&amp; OccupancyUnits,'Tenant Occupancy'!PU$5:PU23}),INDEX(ARRAYFORMULA({OccupancyAdd"&amp;"resses&amp;"" ""&amp; OccupancyUnits,'Tenant Occupancy'!PU$5:PU23}),0,2)&lt;&gt;""""),2,FALSE),IF(PT16=TODAY(),""Today"",)))))"),"")</f>
        <v/>
      </c>
      <c r="PU19" s="3" t="str">
        <f>IFERROR(__xludf.DUMMYFUNCTION("IF(ISBLANK($A19),, IF((ARRAYFORMULA(SUM(COUNTIFS(OccupancyAddresses,$A19,OccupancyUnits, $B19, 'Tenant Occupancy'!PV$5:PV23,{""&gt;0"",""Occupied"",""Late""}))))&gt;1,""Multiple Bookings"", IF(SUMIFS( 'Tenant Occupancy'!PV$5:PV23,OccupancyUnits,$B19,OccupancyAd"&amp;"dresses,$A19)&gt;0,SUMIFS('Tenant Occupancy'!PV$5:PV23,OccupancyUnits,$B19,OccupancyAddresses,$A19),IFERROR(VLOOKUP($A19&amp;"" ""&amp;$B19, FILTER(ARRAYFORMULA({OccupancyAddresses&amp;"" ""&amp; OccupancyUnits,'Tenant Occupancy'!PV$5:PV23}),INDEX(ARRAYFORMULA({OccupancyAdd"&amp;"resses&amp;"" ""&amp; OccupancyUnits,'Tenant Occupancy'!PV$5:PV23}),0,2)&lt;&gt;""""),2,FALSE),IF(PU16=TODAY(),""Today"",)))))"),"")</f>
        <v/>
      </c>
      <c r="PV19" s="3" t="str">
        <f>IFERROR(__xludf.DUMMYFUNCTION("IF(ISBLANK($A19),, IF((ARRAYFORMULA(SUM(COUNTIFS(OccupancyAddresses,$A19,OccupancyUnits, $B19, 'Tenant Occupancy'!PW$5:PW23,{""&gt;0"",""Occupied"",""Late""}))))&gt;1,""Multiple Bookings"", IF(SUMIFS( 'Tenant Occupancy'!PW$5:PW23,OccupancyUnits,$B19,OccupancyAd"&amp;"dresses,$A19)&gt;0,SUMIFS('Tenant Occupancy'!PW$5:PW23,OccupancyUnits,$B19,OccupancyAddresses,$A19),IFERROR(VLOOKUP($A19&amp;"" ""&amp;$B19, FILTER(ARRAYFORMULA({OccupancyAddresses&amp;"" ""&amp; OccupancyUnits,'Tenant Occupancy'!PW$5:PW23}),INDEX(ARRAYFORMULA({OccupancyAdd"&amp;"resses&amp;"" ""&amp; OccupancyUnits,'Tenant Occupancy'!PW$5:PW23}),0,2)&lt;&gt;""""),2,FALSE),IF(PV16=TODAY(),""Today"",)))))"),"")</f>
        <v/>
      </c>
      <c r="PW19" s="3" t="str">
        <f>IFERROR(__xludf.DUMMYFUNCTION("IF(ISBLANK($A19),, IF((ARRAYFORMULA(SUM(COUNTIFS(OccupancyAddresses,$A19,OccupancyUnits, $B19, 'Tenant Occupancy'!PX$5:PX23,{""&gt;0"",""Occupied"",""Late""}))))&gt;1,""Multiple Bookings"", IF(SUMIFS( 'Tenant Occupancy'!PX$5:PX23,OccupancyUnits,$B19,OccupancyAd"&amp;"dresses,$A19)&gt;0,SUMIFS('Tenant Occupancy'!PX$5:PX23,OccupancyUnits,$B19,OccupancyAddresses,$A19),IFERROR(VLOOKUP($A19&amp;"" ""&amp;$B19, FILTER(ARRAYFORMULA({OccupancyAddresses&amp;"" ""&amp; OccupancyUnits,'Tenant Occupancy'!PX$5:PX23}),INDEX(ARRAYFORMULA({OccupancyAdd"&amp;"resses&amp;"" ""&amp; OccupancyUnits,'Tenant Occupancy'!PX$5:PX23}),0,2)&lt;&gt;""""),2,FALSE),IF(PW16=TODAY(),""Today"",)))))"),"")</f>
        <v/>
      </c>
      <c r="PX19" s="3" t="str">
        <f>IFERROR(__xludf.DUMMYFUNCTION("IF(ISBLANK($A19),, IF((ARRAYFORMULA(SUM(COUNTIFS(OccupancyAddresses,$A19,OccupancyUnits, $B19, 'Tenant Occupancy'!PY$5:PY23,{""&gt;0"",""Occupied"",""Late""}))))&gt;1,""Multiple Bookings"", IF(SUMIFS( 'Tenant Occupancy'!PY$5:PY23,OccupancyUnits,$B19,OccupancyAd"&amp;"dresses,$A19)&gt;0,SUMIFS('Tenant Occupancy'!PY$5:PY23,OccupancyUnits,$B19,OccupancyAddresses,$A19),IFERROR(VLOOKUP($A19&amp;"" ""&amp;$B19, FILTER(ARRAYFORMULA({OccupancyAddresses&amp;"" ""&amp; OccupancyUnits,'Tenant Occupancy'!PY$5:PY23}),INDEX(ARRAYFORMULA({OccupancyAdd"&amp;"resses&amp;"" ""&amp; OccupancyUnits,'Tenant Occupancy'!PY$5:PY23}),0,2)&lt;&gt;""""),2,FALSE),IF(PX16=TODAY(),""Today"",)))))"),"")</f>
        <v/>
      </c>
      <c r="PY19" s="3" t="str">
        <f>IFERROR(__xludf.DUMMYFUNCTION("IF(ISBLANK($A19),, IF((ARRAYFORMULA(SUM(COUNTIFS(OccupancyAddresses,$A19,OccupancyUnits, $B19, 'Tenant Occupancy'!PZ$5:PZ23,{""&gt;0"",""Occupied"",""Late""}))))&gt;1,""Multiple Bookings"", IF(SUMIFS( 'Tenant Occupancy'!PZ$5:PZ23,OccupancyUnits,$B19,OccupancyAd"&amp;"dresses,$A19)&gt;0,SUMIFS('Tenant Occupancy'!PZ$5:PZ23,OccupancyUnits,$B19,OccupancyAddresses,$A19),IFERROR(VLOOKUP($A19&amp;"" ""&amp;$B19, FILTER(ARRAYFORMULA({OccupancyAddresses&amp;"" ""&amp; OccupancyUnits,'Tenant Occupancy'!PZ$5:PZ23}),INDEX(ARRAYFORMULA({OccupancyAdd"&amp;"resses&amp;"" ""&amp; OccupancyUnits,'Tenant Occupancy'!PZ$5:PZ23}),0,2)&lt;&gt;""""),2,FALSE),IF(PY16=TODAY(),""Today"",)))))"),"")</f>
        <v/>
      </c>
      <c r="PZ19" s="3" t="str">
        <f>IFERROR(__xludf.DUMMYFUNCTION("IF(ISBLANK($A19),, IF((ARRAYFORMULA(SUM(COUNTIFS(OccupancyAddresses,$A19,OccupancyUnits, $B19, 'Tenant Occupancy'!QA$5:QA23,{""&gt;0"",""Occupied"",""Late""}))))&gt;1,""Multiple Bookings"", IF(SUMIFS( 'Tenant Occupancy'!QA$5:QA23,OccupancyUnits,$B19,OccupancyAd"&amp;"dresses,$A19)&gt;0,SUMIFS('Tenant Occupancy'!QA$5:QA23,OccupancyUnits,$B19,OccupancyAddresses,$A19),IFERROR(VLOOKUP($A19&amp;"" ""&amp;$B19, FILTER(ARRAYFORMULA({OccupancyAddresses&amp;"" ""&amp; OccupancyUnits,'Tenant Occupancy'!QA$5:QA23}),INDEX(ARRAYFORMULA({OccupancyAdd"&amp;"resses&amp;"" ""&amp; OccupancyUnits,'Tenant Occupancy'!QA$5:QA23}),0,2)&lt;&gt;""""),2,FALSE),IF(PZ16=TODAY(),""Today"",)))))"),"")</f>
        <v/>
      </c>
      <c r="QA19" s="3" t="str">
        <f>IFERROR(__xludf.DUMMYFUNCTION("IF(ISBLANK($A19),, IF((ARRAYFORMULA(SUM(COUNTIFS(OccupancyAddresses,$A19,OccupancyUnits, $B19, 'Tenant Occupancy'!QB$5:QB23,{""&gt;0"",""Occupied"",""Late""}))))&gt;1,""Multiple Bookings"", IF(SUMIFS( 'Tenant Occupancy'!QB$5:QB23,OccupancyUnits,$B19,OccupancyAd"&amp;"dresses,$A19)&gt;0,SUMIFS('Tenant Occupancy'!QB$5:QB23,OccupancyUnits,$B19,OccupancyAddresses,$A19),IFERROR(VLOOKUP($A19&amp;"" ""&amp;$B19, FILTER(ARRAYFORMULA({OccupancyAddresses&amp;"" ""&amp; OccupancyUnits,'Tenant Occupancy'!QB$5:QB23}),INDEX(ARRAYFORMULA({OccupancyAdd"&amp;"resses&amp;"" ""&amp; OccupancyUnits,'Tenant Occupancy'!QB$5:QB23}),0,2)&lt;&gt;""""),2,FALSE),IF(QA16=TODAY(),""Today"",)))))"),"")</f>
        <v/>
      </c>
      <c r="QB19" s="3" t="str">
        <f>IFERROR(__xludf.DUMMYFUNCTION("IF(ISBLANK($A19),, IF((ARRAYFORMULA(SUM(COUNTIFS(OccupancyAddresses,$A19,OccupancyUnits, $B19, 'Tenant Occupancy'!QC$5:QC23,{""&gt;0"",""Occupied"",""Late""}))))&gt;1,""Multiple Bookings"", IF(SUMIFS( 'Tenant Occupancy'!QC$5:QC23,OccupancyUnits,$B19,OccupancyAd"&amp;"dresses,$A19)&gt;0,SUMIFS('Tenant Occupancy'!QC$5:QC23,OccupancyUnits,$B19,OccupancyAddresses,$A19),IFERROR(VLOOKUP($A19&amp;"" ""&amp;$B19, FILTER(ARRAYFORMULA({OccupancyAddresses&amp;"" ""&amp; OccupancyUnits,'Tenant Occupancy'!QC$5:QC23}),INDEX(ARRAYFORMULA({OccupancyAdd"&amp;"resses&amp;"" ""&amp; OccupancyUnits,'Tenant Occupancy'!QC$5:QC23}),0,2)&lt;&gt;""""),2,FALSE),IF(QB16=TODAY(),""Today"",)))))"),"")</f>
        <v/>
      </c>
      <c r="QC19" s="3" t="str">
        <f>IFERROR(__xludf.DUMMYFUNCTION("IF(ISBLANK($A19),, IF((ARRAYFORMULA(SUM(COUNTIFS(OccupancyAddresses,$A19,OccupancyUnits, $B19, 'Tenant Occupancy'!QD$5:QD23,{""&gt;0"",""Occupied"",""Late""}))))&gt;1,""Multiple Bookings"", IF(SUMIFS( 'Tenant Occupancy'!QD$5:QD23,OccupancyUnits,$B19,OccupancyAd"&amp;"dresses,$A19)&gt;0,SUMIFS('Tenant Occupancy'!QD$5:QD23,OccupancyUnits,$B19,OccupancyAddresses,$A19),IFERROR(VLOOKUP($A19&amp;"" ""&amp;$B19, FILTER(ARRAYFORMULA({OccupancyAddresses&amp;"" ""&amp; OccupancyUnits,'Tenant Occupancy'!QD$5:QD23}),INDEX(ARRAYFORMULA({OccupancyAdd"&amp;"resses&amp;"" ""&amp; OccupancyUnits,'Tenant Occupancy'!QD$5:QD23}),0,2)&lt;&gt;""""),2,FALSE),IF(QC16=TODAY(),""Today"",)))))"),"")</f>
        <v/>
      </c>
      <c r="QD19" s="3" t="str">
        <f>IFERROR(__xludf.DUMMYFUNCTION("IF(ISBLANK($A19),, IF((ARRAYFORMULA(SUM(COUNTIFS(OccupancyAddresses,$A19,OccupancyUnits, $B19, 'Tenant Occupancy'!QE$5:QE23,{""&gt;0"",""Occupied"",""Late""}))))&gt;1,""Multiple Bookings"", IF(SUMIFS( 'Tenant Occupancy'!QE$5:QE23,OccupancyUnits,$B19,OccupancyAd"&amp;"dresses,$A19)&gt;0,SUMIFS('Tenant Occupancy'!QE$5:QE23,OccupancyUnits,$B19,OccupancyAddresses,$A19),IFERROR(VLOOKUP($A19&amp;"" ""&amp;$B19, FILTER(ARRAYFORMULA({OccupancyAddresses&amp;"" ""&amp; OccupancyUnits,'Tenant Occupancy'!QE$5:QE23}),INDEX(ARRAYFORMULA({OccupancyAdd"&amp;"resses&amp;"" ""&amp; OccupancyUnits,'Tenant Occupancy'!QE$5:QE23}),0,2)&lt;&gt;""""),2,FALSE),IF(QD16=TODAY(),""Today"",)))))"),"")</f>
        <v/>
      </c>
      <c r="QE19" s="3" t="str">
        <f>IFERROR(__xludf.DUMMYFUNCTION("IF(ISBLANK($A19),, IF((ARRAYFORMULA(SUM(COUNTIFS(OccupancyAddresses,$A19,OccupancyUnits, $B19, 'Tenant Occupancy'!QF$5:QF23,{""&gt;0"",""Occupied"",""Late""}))))&gt;1,""Multiple Bookings"", IF(SUMIFS( 'Tenant Occupancy'!QF$5:QF23,OccupancyUnits,$B19,OccupancyAd"&amp;"dresses,$A19)&gt;0,SUMIFS('Tenant Occupancy'!QF$5:QF23,OccupancyUnits,$B19,OccupancyAddresses,$A19),IFERROR(VLOOKUP($A19&amp;"" ""&amp;$B19, FILTER(ARRAYFORMULA({OccupancyAddresses&amp;"" ""&amp; OccupancyUnits,'Tenant Occupancy'!QF$5:QF23}),INDEX(ARRAYFORMULA({OccupancyAdd"&amp;"resses&amp;"" ""&amp; OccupancyUnits,'Tenant Occupancy'!QF$5:QF23}),0,2)&lt;&gt;""""),2,FALSE),IF(QE16=TODAY(),""Today"",)))))"),"")</f>
        <v/>
      </c>
      <c r="QF19" s="3" t="str">
        <f>IFERROR(__xludf.DUMMYFUNCTION("IF(ISBLANK($A19),, IF((ARRAYFORMULA(SUM(COUNTIFS(OccupancyAddresses,$A19,OccupancyUnits, $B19, 'Tenant Occupancy'!QG$5:QG23,{""&gt;0"",""Occupied"",""Late""}))))&gt;1,""Multiple Bookings"", IF(SUMIFS( 'Tenant Occupancy'!QG$5:QG23,OccupancyUnits,$B19,OccupancyAd"&amp;"dresses,$A19)&gt;0,SUMIFS('Tenant Occupancy'!QG$5:QG23,OccupancyUnits,$B19,OccupancyAddresses,$A19),IFERROR(VLOOKUP($A19&amp;"" ""&amp;$B19, FILTER(ARRAYFORMULA({OccupancyAddresses&amp;"" ""&amp; OccupancyUnits,'Tenant Occupancy'!QG$5:QG23}),INDEX(ARRAYFORMULA({OccupancyAdd"&amp;"resses&amp;"" ""&amp; OccupancyUnits,'Tenant Occupancy'!QG$5:QG23}),0,2)&lt;&gt;""""),2,FALSE),IF(QF16=TODAY(),""Today"",)))))"),"")</f>
        <v/>
      </c>
      <c r="QG19" s="3" t="str">
        <f>IFERROR(__xludf.DUMMYFUNCTION("IF(ISBLANK($A19),, IF((ARRAYFORMULA(SUM(COUNTIFS(OccupancyAddresses,$A19,OccupancyUnits, $B19, 'Tenant Occupancy'!QH$5:QH23,{""&gt;0"",""Occupied"",""Late""}))))&gt;1,""Multiple Bookings"", IF(SUMIFS( 'Tenant Occupancy'!QH$5:QH23,OccupancyUnits,$B19,OccupancyAd"&amp;"dresses,$A19)&gt;0,SUMIFS('Tenant Occupancy'!QH$5:QH23,OccupancyUnits,$B19,OccupancyAddresses,$A19),IFERROR(VLOOKUP($A19&amp;"" ""&amp;$B19, FILTER(ARRAYFORMULA({OccupancyAddresses&amp;"" ""&amp; OccupancyUnits,'Tenant Occupancy'!QH$5:QH23}),INDEX(ARRAYFORMULA({OccupancyAdd"&amp;"resses&amp;"" ""&amp; OccupancyUnits,'Tenant Occupancy'!QH$5:QH23}),0,2)&lt;&gt;""""),2,FALSE),IF(QG16=TODAY(),""Today"",)))))"),"")</f>
        <v/>
      </c>
      <c r="QH19" s="3" t="str">
        <f>IFERROR(__xludf.DUMMYFUNCTION("IF(ISBLANK($A19),, IF((ARRAYFORMULA(SUM(COUNTIFS(OccupancyAddresses,$A19,OccupancyUnits, $B19, 'Tenant Occupancy'!QI$5:QI23,{""&gt;0"",""Occupied"",""Late""}))))&gt;1,""Multiple Bookings"", IF(SUMIFS( 'Tenant Occupancy'!QI$5:QI23,OccupancyUnits,$B19,OccupancyAd"&amp;"dresses,$A19)&gt;0,SUMIFS('Tenant Occupancy'!QI$5:QI23,OccupancyUnits,$B19,OccupancyAddresses,$A19),IFERROR(VLOOKUP($A19&amp;"" ""&amp;$B19, FILTER(ARRAYFORMULA({OccupancyAddresses&amp;"" ""&amp; OccupancyUnits,'Tenant Occupancy'!QI$5:QI23}),INDEX(ARRAYFORMULA({OccupancyAdd"&amp;"resses&amp;"" ""&amp; OccupancyUnits,'Tenant Occupancy'!QI$5:QI23}),0,2)&lt;&gt;""""),2,FALSE),IF(QH16=TODAY(),""Today"",)))))"),"")</f>
        <v/>
      </c>
      <c r="QI19" s="3" t="str">
        <f>IFERROR(__xludf.DUMMYFUNCTION("IF(ISBLANK($A19),, IF((ARRAYFORMULA(SUM(COUNTIFS(OccupancyAddresses,$A19,OccupancyUnits, $B19, 'Tenant Occupancy'!QJ$5:QJ23,{""&gt;0"",""Occupied"",""Late""}))))&gt;1,""Multiple Bookings"", IF(SUMIFS( 'Tenant Occupancy'!QJ$5:QJ23,OccupancyUnits,$B19,OccupancyAd"&amp;"dresses,$A19)&gt;0,SUMIFS('Tenant Occupancy'!QJ$5:QJ23,OccupancyUnits,$B19,OccupancyAddresses,$A19),IFERROR(VLOOKUP($A19&amp;"" ""&amp;$B19, FILTER(ARRAYFORMULA({OccupancyAddresses&amp;"" ""&amp; OccupancyUnits,'Tenant Occupancy'!QJ$5:QJ23}),INDEX(ARRAYFORMULA({OccupancyAdd"&amp;"resses&amp;"" ""&amp; OccupancyUnits,'Tenant Occupancy'!QJ$5:QJ23}),0,2)&lt;&gt;""""),2,FALSE),IF(QI16=TODAY(),""Today"",)))))"),"")</f>
        <v/>
      </c>
      <c r="QJ19" s="3" t="str">
        <f>IFERROR(__xludf.DUMMYFUNCTION("IF(ISBLANK($A19),, IF((ARRAYFORMULA(SUM(COUNTIFS(OccupancyAddresses,$A19,OccupancyUnits, $B19, 'Tenant Occupancy'!QK$5:QK23,{""&gt;0"",""Occupied"",""Late""}))))&gt;1,""Multiple Bookings"", IF(SUMIFS( 'Tenant Occupancy'!QK$5:QK23,OccupancyUnits,$B19,OccupancyAd"&amp;"dresses,$A19)&gt;0,SUMIFS('Tenant Occupancy'!QK$5:QK23,OccupancyUnits,$B19,OccupancyAddresses,$A19),IFERROR(VLOOKUP($A19&amp;"" ""&amp;$B19, FILTER(ARRAYFORMULA({OccupancyAddresses&amp;"" ""&amp; OccupancyUnits,'Tenant Occupancy'!QK$5:QK23}),INDEX(ARRAYFORMULA({OccupancyAdd"&amp;"resses&amp;"" ""&amp; OccupancyUnits,'Tenant Occupancy'!QK$5:QK23}),0,2)&lt;&gt;""""),2,FALSE),IF(QJ16=TODAY(),""Today"",)))))"),"")</f>
        <v/>
      </c>
      <c r="QK19" s="3" t="str">
        <f>IFERROR(__xludf.DUMMYFUNCTION("IF(ISBLANK($A19),, IF((ARRAYFORMULA(SUM(COUNTIFS(OccupancyAddresses,$A19,OccupancyUnits, $B19, 'Tenant Occupancy'!QL$5:QL23,{""&gt;0"",""Occupied"",""Late""}))))&gt;1,""Multiple Bookings"", IF(SUMIFS( 'Tenant Occupancy'!QL$5:QL23,OccupancyUnits,$B19,OccupancyAd"&amp;"dresses,$A19)&gt;0,SUMIFS('Tenant Occupancy'!QL$5:QL23,OccupancyUnits,$B19,OccupancyAddresses,$A19),IFERROR(VLOOKUP($A19&amp;"" ""&amp;$B19, FILTER(ARRAYFORMULA({OccupancyAddresses&amp;"" ""&amp; OccupancyUnits,'Tenant Occupancy'!QL$5:QL23}),INDEX(ARRAYFORMULA({OccupancyAdd"&amp;"resses&amp;"" ""&amp; OccupancyUnits,'Tenant Occupancy'!QL$5:QL23}),0,2)&lt;&gt;""""),2,FALSE),IF(QK16=TODAY(),""Today"",)))))"),"")</f>
        <v/>
      </c>
      <c r="QL19" s="3" t="str">
        <f>IFERROR(__xludf.DUMMYFUNCTION("IF(ISBLANK($A19),, IF((ARRAYFORMULA(SUM(COUNTIFS(OccupancyAddresses,$A19,OccupancyUnits, $B19, 'Tenant Occupancy'!QM$5:QM23,{""&gt;0"",""Occupied"",""Late""}))))&gt;1,""Multiple Bookings"", IF(SUMIFS( 'Tenant Occupancy'!QM$5:QM23,OccupancyUnits,$B19,OccupancyAd"&amp;"dresses,$A19)&gt;0,SUMIFS('Tenant Occupancy'!QM$5:QM23,OccupancyUnits,$B19,OccupancyAddresses,$A19),IFERROR(VLOOKUP($A19&amp;"" ""&amp;$B19, FILTER(ARRAYFORMULA({OccupancyAddresses&amp;"" ""&amp; OccupancyUnits,'Tenant Occupancy'!QM$5:QM23}),INDEX(ARRAYFORMULA({OccupancyAdd"&amp;"resses&amp;"" ""&amp; OccupancyUnits,'Tenant Occupancy'!QM$5:QM23}),0,2)&lt;&gt;""""),2,FALSE),IF(QL16=TODAY(),""Today"",)))))"),"")</f>
        <v/>
      </c>
      <c r="QM19" s="3" t="str">
        <f>IFERROR(__xludf.DUMMYFUNCTION("IF(ISBLANK($A19),, IF((ARRAYFORMULA(SUM(COUNTIFS(OccupancyAddresses,$A19,OccupancyUnits, $B19, 'Tenant Occupancy'!QN$5:QN23,{""&gt;0"",""Occupied"",""Late""}))))&gt;1,""Multiple Bookings"", IF(SUMIFS( 'Tenant Occupancy'!QN$5:QN23,OccupancyUnits,$B19,OccupancyAd"&amp;"dresses,$A19)&gt;0,SUMIFS('Tenant Occupancy'!QN$5:QN23,OccupancyUnits,$B19,OccupancyAddresses,$A19),IFERROR(VLOOKUP($A19&amp;"" ""&amp;$B19, FILTER(ARRAYFORMULA({OccupancyAddresses&amp;"" ""&amp; OccupancyUnits,'Tenant Occupancy'!QN$5:QN23}),INDEX(ARRAYFORMULA({OccupancyAdd"&amp;"resses&amp;"" ""&amp; OccupancyUnits,'Tenant Occupancy'!QN$5:QN23}),0,2)&lt;&gt;""""),2,FALSE),IF(QM16=TODAY(),""Today"",)))))"),"")</f>
        <v/>
      </c>
      <c r="QN19" s="3" t="str">
        <f>IFERROR(__xludf.DUMMYFUNCTION("IF(ISBLANK($A19),, IF((ARRAYFORMULA(SUM(COUNTIFS(OccupancyAddresses,$A19,OccupancyUnits, $B19, 'Tenant Occupancy'!QO$5:QO23,{""&gt;0"",""Occupied"",""Late""}))))&gt;1,""Multiple Bookings"", IF(SUMIFS( 'Tenant Occupancy'!QO$5:QO23,OccupancyUnits,$B19,OccupancyAd"&amp;"dresses,$A19)&gt;0,SUMIFS('Tenant Occupancy'!QO$5:QO23,OccupancyUnits,$B19,OccupancyAddresses,$A19),IFERROR(VLOOKUP($A19&amp;"" ""&amp;$B19, FILTER(ARRAYFORMULA({OccupancyAddresses&amp;"" ""&amp; OccupancyUnits,'Tenant Occupancy'!QO$5:QO23}),INDEX(ARRAYFORMULA({OccupancyAdd"&amp;"resses&amp;"" ""&amp; OccupancyUnits,'Tenant Occupancy'!QO$5:QO23}),0,2)&lt;&gt;""""),2,FALSE),IF(QN16=TODAY(),""Today"",)))))"),"")</f>
        <v/>
      </c>
      <c r="QO19" s="3" t="str">
        <f>IFERROR(__xludf.DUMMYFUNCTION("IF(ISBLANK($A19),, IF((ARRAYFORMULA(SUM(COUNTIFS(OccupancyAddresses,$A19,OccupancyUnits, $B19, 'Tenant Occupancy'!QP$5:QP23,{""&gt;0"",""Occupied"",""Late""}))))&gt;1,""Multiple Bookings"", IF(SUMIFS( 'Tenant Occupancy'!QP$5:QP23,OccupancyUnits,$B19,OccupancyAd"&amp;"dresses,$A19)&gt;0,SUMIFS('Tenant Occupancy'!QP$5:QP23,OccupancyUnits,$B19,OccupancyAddresses,$A19),IFERROR(VLOOKUP($A19&amp;"" ""&amp;$B19, FILTER(ARRAYFORMULA({OccupancyAddresses&amp;"" ""&amp; OccupancyUnits,'Tenant Occupancy'!QP$5:QP23}),INDEX(ARRAYFORMULA({OccupancyAdd"&amp;"resses&amp;"" ""&amp; OccupancyUnits,'Tenant Occupancy'!QP$5:QP23}),0,2)&lt;&gt;""""),2,FALSE),IF(QO16=TODAY(),""Today"",)))))"),"")</f>
        <v/>
      </c>
      <c r="QP19" s="3" t="str">
        <f>IFERROR(__xludf.DUMMYFUNCTION("IF(ISBLANK($A19),, IF((ARRAYFORMULA(SUM(COUNTIFS(OccupancyAddresses,$A19,OccupancyUnits, $B19, 'Tenant Occupancy'!QQ$5:QQ23,{""&gt;0"",""Occupied"",""Late""}))))&gt;1,""Multiple Bookings"", IF(SUMIFS( 'Tenant Occupancy'!QQ$5:QQ23,OccupancyUnits,$B19,OccupancyAd"&amp;"dresses,$A19)&gt;0,SUMIFS('Tenant Occupancy'!QQ$5:QQ23,OccupancyUnits,$B19,OccupancyAddresses,$A19),IFERROR(VLOOKUP($A19&amp;"" ""&amp;$B19, FILTER(ARRAYFORMULA({OccupancyAddresses&amp;"" ""&amp; OccupancyUnits,'Tenant Occupancy'!QQ$5:QQ23}),INDEX(ARRAYFORMULA({OccupancyAdd"&amp;"resses&amp;"" ""&amp; OccupancyUnits,'Tenant Occupancy'!QQ$5:QQ23}),0,2)&lt;&gt;""""),2,FALSE),IF(QP16=TODAY(),""Today"",)))))"),"")</f>
        <v/>
      </c>
      <c r="QQ19" s="3" t="str">
        <f>IFERROR(__xludf.DUMMYFUNCTION("IF(ISBLANK($A19),, IF((ARRAYFORMULA(SUM(COUNTIFS(OccupancyAddresses,$A19,OccupancyUnits, $B19, 'Tenant Occupancy'!QR$5:QR23,{""&gt;0"",""Occupied"",""Late""}))))&gt;1,""Multiple Bookings"", IF(SUMIFS( 'Tenant Occupancy'!QR$5:QR23,OccupancyUnits,$B19,OccupancyAd"&amp;"dresses,$A19)&gt;0,SUMIFS('Tenant Occupancy'!QR$5:QR23,OccupancyUnits,$B19,OccupancyAddresses,$A19),IFERROR(VLOOKUP($A19&amp;"" ""&amp;$B19, FILTER(ARRAYFORMULA({OccupancyAddresses&amp;"" ""&amp; OccupancyUnits,'Tenant Occupancy'!QR$5:QR23}),INDEX(ARRAYFORMULA({OccupancyAdd"&amp;"resses&amp;"" ""&amp; OccupancyUnits,'Tenant Occupancy'!QR$5:QR23}),0,2)&lt;&gt;""""),2,FALSE),IF(QQ16=TODAY(),""Today"",)))))"),"")</f>
        <v/>
      </c>
      <c r="QR19" s="3" t="str">
        <f>IFERROR(__xludf.DUMMYFUNCTION("IF(ISBLANK($A19),, IF((ARRAYFORMULA(SUM(COUNTIFS(OccupancyAddresses,$A19,OccupancyUnits, $B19, 'Tenant Occupancy'!QS$5:QS23,{""&gt;0"",""Occupied"",""Late""}))))&gt;1,""Multiple Bookings"", IF(SUMIFS( 'Tenant Occupancy'!QS$5:QS23,OccupancyUnits,$B19,OccupancyAd"&amp;"dresses,$A19)&gt;0,SUMIFS('Tenant Occupancy'!QS$5:QS23,OccupancyUnits,$B19,OccupancyAddresses,$A19),IFERROR(VLOOKUP($A19&amp;"" ""&amp;$B19, FILTER(ARRAYFORMULA({OccupancyAddresses&amp;"" ""&amp; OccupancyUnits,'Tenant Occupancy'!QS$5:QS23}),INDEX(ARRAYFORMULA({OccupancyAdd"&amp;"resses&amp;"" ""&amp; OccupancyUnits,'Tenant Occupancy'!QS$5:QS23}),0,2)&lt;&gt;""""),2,FALSE),IF(QR16=TODAY(),""Today"",)))))"),"")</f>
        <v/>
      </c>
      <c r="QS19" s="3" t="str">
        <f>IFERROR(__xludf.DUMMYFUNCTION("IF(ISBLANK($A19),, IF((ARRAYFORMULA(SUM(COUNTIFS(OccupancyAddresses,$A19,OccupancyUnits, $B19, 'Tenant Occupancy'!QT$5:QT23,{""&gt;0"",""Occupied"",""Late""}))))&gt;1,""Multiple Bookings"", IF(SUMIFS( 'Tenant Occupancy'!QT$5:QT23,OccupancyUnits,$B19,OccupancyAd"&amp;"dresses,$A19)&gt;0,SUMIFS('Tenant Occupancy'!QT$5:QT23,OccupancyUnits,$B19,OccupancyAddresses,$A19),IFERROR(VLOOKUP($A19&amp;"" ""&amp;$B19, FILTER(ARRAYFORMULA({OccupancyAddresses&amp;"" ""&amp; OccupancyUnits,'Tenant Occupancy'!QT$5:QT23}),INDEX(ARRAYFORMULA({OccupancyAdd"&amp;"resses&amp;"" ""&amp; OccupancyUnits,'Tenant Occupancy'!QT$5:QT23}),0,2)&lt;&gt;""""),2,FALSE),IF(QS16=TODAY(),""Today"",)))))"),"")</f>
        <v/>
      </c>
      <c r="QT19" s="3" t="str">
        <f>IFERROR(__xludf.DUMMYFUNCTION("IF(ISBLANK($A19),, IF((ARRAYFORMULA(SUM(COUNTIFS(OccupancyAddresses,$A19,OccupancyUnits, $B19, 'Tenant Occupancy'!QU$5:QU23,{""&gt;0"",""Occupied"",""Late""}))))&gt;1,""Multiple Bookings"", IF(SUMIFS( 'Tenant Occupancy'!QU$5:QU23,OccupancyUnits,$B19,OccupancyAd"&amp;"dresses,$A19)&gt;0,SUMIFS('Tenant Occupancy'!QU$5:QU23,OccupancyUnits,$B19,OccupancyAddresses,$A19),IFERROR(VLOOKUP($A19&amp;"" ""&amp;$B19, FILTER(ARRAYFORMULA({OccupancyAddresses&amp;"" ""&amp; OccupancyUnits,'Tenant Occupancy'!QU$5:QU23}),INDEX(ARRAYFORMULA({OccupancyAdd"&amp;"resses&amp;"" ""&amp; OccupancyUnits,'Tenant Occupancy'!QU$5:QU23}),0,2)&lt;&gt;""""),2,FALSE),IF(QT16=TODAY(),""Today"",)))))"),"")</f>
        <v/>
      </c>
      <c r="QU19" s="3" t="str">
        <f>IFERROR(__xludf.DUMMYFUNCTION("IF(ISBLANK($A19),, IF((ARRAYFORMULA(SUM(COUNTIFS(OccupancyAddresses,$A19,OccupancyUnits, $B19, 'Tenant Occupancy'!QV$5:QV23,{""&gt;0"",""Occupied"",""Late""}))))&gt;1,""Multiple Bookings"", IF(SUMIFS( 'Tenant Occupancy'!QV$5:QV23,OccupancyUnits,$B19,OccupancyAd"&amp;"dresses,$A19)&gt;0,SUMIFS('Tenant Occupancy'!QV$5:QV23,OccupancyUnits,$B19,OccupancyAddresses,$A19),IFERROR(VLOOKUP($A19&amp;"" ""&amp;$B19, FILTER(ARRAYFORMULA({OccupancyAddresses&amp;"" ""&amp; OccupancyUnits,'Tenant Occupancy'!QV$5:QV23}),INDEX(ARRAYFORMULA({OccupancyAdd"&amp;"resses&amp;"" ""&amp; OccupancyUnits,'Tenant Occupancy'!QV$5:QV23}),0,2)&lt;&gt;""""),2,FALSE),IF(QU16=TODAY(),""Today"",)))))"),"")</f>
        <v/>
      </c>
      <c r="QV19" s="3" t="str">
        <f>IFERROR(__xludf.DUMMYFUNCTION("IF(ISBLANK($A19),, IF((ARRAYFORMULA(SUM(COUNTIFS(OccupancyAddresses,$A19,OccupancyUnits, $B19, 'Tenant Occupancy'!QW$5:QW23,{""&gt;0"",""Occupied"",""Late""}))))&gt;1,""Multiple Bookings"", IF(SUMIFS( 'Tenant Occupancy'!QW$5:QW23,OccupancyUnits,$B19,OccupancyAd"&amp;"dresses,$A19)&gt;0,SUMIFS('Tenant Occupancy'!QW$5:QW23,OccupancyUnits,$B19,OccupancyAddresses,$A19),IFERROR(VLOOKUP($A19&amp;"" ""&amp;$B19, FILTER(ARRAYFORMULA({OccupancyAddresses&amp;"" ""&amp; OccupancyUnits,'Tenant Occupancy'!QW$5:QW23}),INDEX(ARRAYFORMULA({OccupancyAdd"&amp;"resses&amp;"" ""&amp; OccupancyUnits,'Tenant Occupancy'!QW$5:QW23}),0,2)&lt;&gt;""""),2,FALSE),IF(QV16=TODAY(),""Today"",)))))"),"")</f>
        <v/>
      </c>
      <c r="QW19" s="3" t="str">
        <f>IFERROR(__xludf.DUMMYFUNCTION("IF(ISBLANK($A19),, IF((ARRAYFORMULA(SUM(COUNTIFS(OccupancyAddresses,$A19,OccupancyUnits, $B19, 'Tenant Occupancy'!QX$5:QX23,{""&gt;0"",""Occupied"",""Late""}))))&gt;1,""Multiple Bookings"", IF(SUMIFS( 'Tenant Occupancy'!QX$5:QX23,OccupancyUnits,$B19,OccupancyAd"&amp;"dresses,$A19)&gt;0,SUMIFS('Tenant Occupancy'!QX$5:QX23,OccupancyUnits,$B19,OccupancyAddresses,$A19),IFERROR(VLOOKUP($A19&amp;"" ""&amp;$B19, FILTER(ARRAYFORMULA({OccupancyAddresses&amp;"" ""&amp; OccupancyUnits,'Tenant Occupancy'!QX$5:QX23}),INDEX(ARRAYFORMULA({OccupancyAdd"&amp;"resses&amp;"" ""&amp; OccupancyUnits,'Tenant Occupancy'!QX$5:QX23}),0,2)&lt;&gt;""""),2,FALSE),IF(QW16=TODAY(),""Today"",)))))"),"")</f>
        <v/>
      </c>
      <c r="QX19" s="3" t="str">
        <f>IFERROR(__xludf.DUMMYFUNCTION("IF(ISBLANK($A19),, IF((ARRAYFORMULA(SUM(COUNTIFS(OccupancyAddresses,$A19,OccupancyUnits, $B19, 'Tenant Occupancy'!QY$5:QY23,{""&gt;0"",""Occupied"",""Late""}))))&gt;1,""Multiple Bookings"", IF(SUMIFS( 'Tenant Occupancy'!QY$5:QY23,OccupancyUnits,$B19,OccupancyAd"&amp;"dresses,$A19)&gt;0,SUMIFS('Tenant Occupancy'!QY$5:QY23,OccupancyUnits,$B19,OccupancyAddresses,$A19),IFERROR(VLOOKUP($A19&amp;"" ""&amp;$B19, FILTER(ARRAYFORMULA({OccupancyAddresses&amp;"" ""&amp; OccupancyUnits,'Tenant Occupancy'!QY$5:QY23}),INDEX(ARRAYFORMULA({OccupancyAdd"&amp;"resses&amp;"" ""&amp; OccupancyUnits,'Tenant Occupancy'!QY$5:QY23}),0,2)&lt;&gt;""""),2,FALSE),IF(QX16=TODAY(),""Today"",)))))"),"")</f>
        <v/>
      </c>
      <c r="QY19" s="3" t="str">
        <f>IFERROR(__xludf.DUMMYFUNCTION("IF(ISBLANK($A19),, IF((ARRAYFORMULA(SUM(COUNTIFS(OccupancyAddresses,$A19,OccupancyUnits, $B19, 'Tenant Occupancy'!QZ$5:QZ23,{""&gt;0"",""Occupied"",""Late""}))))&gt;1,""Multiple Bookings"", IF(SUMIFS( 'Tenant Occupancy'!QZ$5:QZ23,OccupancyUnits,$B19,OccupancyAd"&amp;"dresses,$A19)&gt;0,SUMIFS('Tenant Occupancy'!QZ$5:QZ23,OccupancyUnits,$B19,OccupancyAddresses,$A19),IFERROR(VLOOKUP($A19&amp;"" ""&amp;$B19, FILTER(ARRAYFORMULA({OccupancyAddresses&amp;"" ""&amp; OccupancyUnits,'Tenant Occupancy'!QZ$5:QZ23}),INDEX(ARRAYFORMULA({OccupancyAdd"&amp;"resses&amp;"" ""&amp; OccupancyUnits,'Tenant Occupancy'!QZ$5:QZ23}),0,2)&lt;&gt;""""),2,FALSE),IF(QY16=TODAY(),""Today"",)))))"),"")</f>
        <v/>
      </c>
      <c r="QZ19" s="3" t="str">
        <f>IFERROR(__xludf.DUMMYFUNCTION("IF(ISBLANK($A19),, IF((ARRAYFORMULA(SUM(COUNTIFS(OccupancyAddresses,$A19,OccupancyUnits, $B19, 'Tenant Occupancy'!RA$5:RA23,{""&gt;0"",""Occupied"",""Late""}))))&gt;1,""Multiple Bookings"", IF(SUMIFS( 'Tenant Occupancy'!RA$5:RA23,OccupancyUnits,$B19,OccupancyAd"&amp;"dresses,$A19)&gt;0,SUMIFS('Tenant Occupancy'!RA$5:RA23,OccupancyUnits,$B19,OccupancyAddresses,$A19),IFERROR(VLOOKUP($A19&amp;"" ""&amp;$B19, FILTER(ARRAYFORMULA({OccupancyAddresses&amp;"" ""&amp; OccupancyUnits,'Tenant Occupancy'!RA$5:RA23}),INDEX(ARRAYFORMULA({OccupancyAdd"&amp;"resses&amp;"" ""&amp; OccupancyUnits,'Tenant Occupancy'!RA$5:RA23}),0,2)&lt;&gt;""""),2,FALSE),IF(QZ16=TODAY(),""Today"",)))))"),"")</f>
        <v/>
      </c>
      <c r="RA19" s="3" t="str">
        <f>IFERROR(__xludf.DUMMYFUNCTION("IF(ISBLANK($A19),, IF((ARRAYFORMULA(SUM(COUNTIFS(OccupancyAddresses,$A19,OccupancyUnits, $B19, 'Tenant Occupancy'!RB$5:RB23,{""&gt;0"",""Occupied"",""Late""}))))&gt;1,""Multiple Bookings"", IF(SUMIFS( 'Tenant Occupancy'!RB$5:RB23,OccupancyUnits,$B19,OccupancyAd"&amp;"dresses,$A19)&gt;0,SUMIFS('Tenant Occupancy'!RB$5:RB23,OccupancyUnits,$B19,OccupancyAddresses,$A19),IFERROR(VLOOKUP($A19&amp;"" ""&amp;$B19, FILTER(ARRAYFORMULA({OccupancyAddresses&amp;"" ""&amp; OccupancyUnits,'Tenant Occupancy'!RB$5:RB23}),INDEX(ARRAYFORMULA({OccupancyAdd"&amp;"resses&amp;"" ""&amp; OccupancyUnits,'Tenant Occupancy'!RB$5:RB23}),0,2)&lt;&gt;""""),2,FALSE),IF(RA16=TODAY(),""Today"",)))))"),"")</f>
        <v/>
      </c>
      <c r="RB19" s="3" t="str">
        <f>IFERROR(__xludf.DUMMYFUNCTION("IF(ISBLANK($A19),, IF((ARRAYFORMULA(SUM(COUNTIFS(OccupancyAddresses,$A19,OccupancyUnits, $B19, 'Tenant Occupancy'!RC$5:RC23,{""&gt;0"",""Occupied"",""Late""}))))&gt;1,""Multiple Bookings"", IF(SUMIFS( 'Tenant Occupancy'!RC$5:RC23,OccupancyUnits,$B19,OccupancyAd"&amp;"dresses,$A19)&gt;0,SUMIFS('Tenant Occupancy'!RC$5:RC23,OccupancyUnits,$B19,OccupancyAddresses,$A19),IFERROR(VLOOKUP($A19&amp;"" ""&amp;$B19, FILTER(ARRAYFORMULA({OccupancyAddresses&amp;"" ""&amp; OccupancyUnits,'Tenant Occupancy'!RC$5:RC23}),INDEX(ARRAYFORMULA({OccupancyAdd"&amp;"resses&amp;"" ""&amp; OccupancyUnits,'Tenant Occupancy'!RC$5:RC23}),0,2)&lt;&gt;""""),2,FALSE),IF(RB16=TODAY(),""Today"",)))))"),"")</f>
        <v/>
      </c>
      <c r="RC19" s="3" t="str">
        <f>IFERROR(__xludf.DUMMYFUNCTION("IF(ISBLANK($A19),, IF((ARRAYFORMULA(SUM(COUNTIFS(OccupancyAddresses,$A19,OccupancyUnits, $B19, 'Tenant Occupancy'!RD$5:RD23,{""&gt;0"",""Occupied"",""Late""}))))&gt;1,""Multiple Bookings"", IF(SUMIFS( 'Tenant Occupancy'!RD$5:RD23,OccupancyUnits,$B19,OccupancyAd"&amp;"dresses,$A19)&gt;0,SUMIFS('Tenant Occupancy'!RD$5:RD23,OccupancyUnits,$B19,OccupancyAddresses,$A19),IFERROR(VLOOKUP($A19&amp;"" ""&amp;$B19, FILTER(ARRAYFORMULA({OccupancyAddresses&amp;"" ""&amp; OccupancyUnits,'Tenant Occupancy'!RD$5:RD23}),INDEX(ARRAYFORMULA({OccupancyAdd"&amp;"resses&amp;"" ""&amp; OccupancyUnits,'Tenant Occupancy'!RD$5:RD23}),0,2)&lt;&gt;""""),2,FALSE),IF(RC16=TODAY(),""Today"",)))))"),"")</f>
        <v/>
      </c>
      <c r="RD19" s="3" t="str">
        <f>IFERROR(__xludf.DUMMYFUNCTION("IF(ISBLANK($A19),, IF((ARRAYFORMULA(SUM(COUNTIFS(OccupancyAddresses,$A19,OccupancyUnits, $B19, 'Tenant Occupancy'!RE$5:RE23,{""&gt;0"",""Occupied"",""Late""}))))&gt;1,""Multiple Bookings"", IF(SUMIFS( 'Tenant Occupancy'!RE$5:RE23,OccupancyUnits,$B19,OccupancyAd"&amp;"dresses,$A19)&gt;0,SUMIFS('Tenant Occupancy'!RE$5:RE23,OccupancyUnits,$B19,OccupancyAddresses,$A19),IFERROR(VLOOKUP($A19&amp;"" ""&amp;$B19, FILTER(ARRAYFORMULA({OccupancyAddresses&amp;"" ""&amp; OccupancyUnits,'Tenant Occupancy'!RE$5:RE23}),INDEX(ARRAYFORMULA({OccupancyAdd"&amp;"resses&amp;"" ""&amp; OccupancyUnits,'Tenant Occupancy'!RE$5:RE23}),0,2)&lt;&gt;""""),2,FALSE),IF(RD16=TODAY(),""Today"",)))))"),"")</f>
        <v/>
      </c>
      <c r="RE19" s="3" t="str">
        <f>IFERROR(__xludf.DUMMYFUNCTION("IF(ISBLANK($A19),, IF((ARRAYFORMULA(SUM(COUNTIFS(OccupancyAddresses,$A19,OccupancyUnits, $B19, 'Tenant Occupancy'!RF$5:RF23,{""&gt;0"",""Occupied"",""Late""}))))&gt;1,""Multiple Bookings"", IF(SUMIFS( 'Tenant Occupancy'!RF$5:RF23,OccupancyUnits,$B19,OccupancyAd"&amp;"dresses,$A19)&gt;0,SUMIFS('Tenant Occupancy'!RF$5:RF23,OccupancyUnits,$B19,OccupancyAddresses,$A19),IFERROR(VLOOKUP($A19&amp;"" ""&amp;$B19, FILTER(ARRAYFORMULA({OccupancyAddresses&amp;"" ""&amp; OccupancyUnits,'Tenant Occupancy'!RF$5:RF23}),INDEX(ARRAYFORMULA({OccupancyAdd"&amp;"resses&amp;"" ""&amp; OccupancyUnits,'Tenant Occupancy'!RF$5:RF23}),0,2)&lt;&gt;""""),2,FALSE),IF(RE16=TODAY(),""Today"",)))))"),"")</f>
        <v/>
      </c>
      <c r="RF19" s="3" t="str">
        <f>IFERROR(__xludf.DUMMYFUNCTION("IF(ISBLANK($A19),, IF((ARRAYFORMULA(SUM(COUNTIFS(OccupancyAddresses,$A19,OccupancyUnits, $B19, 'Tenant Occupancy'!RG$5:RG23,{""&gt;0"",""Occupied"",""Late""}))))&gt;1,""Multiple Bookings"", IF(SUMIFS( 'Tenant Occupancy'!RG$5:RG23,OccupancyUnits,$B19,OccupancyAd"&amp;"dresses,$A19)&gt;0,SUMIFS('Tenant Occupancy'!RG$5:RG23,OccupancyUnits,$B19,OccupancyAddresses,$A19),IFERROR(VLOOKUP($A19&amp;"" ""&amp;$B19, FILTER(ARRAYFORMULA({OccupancyAddresses&amp;"" ""&amp; OccupancyUnits,'Tenant Occupancy'!RG$5:RG23}),INDEX(ARRAYFORMULA({OccupancyAdd"&amp;"resses&amp;"" ""&amp; OccupancyUnits,'Tenant Occupancy'!RG$5:RG23}),0,2)&lt;&gt;""""),2,FALSE),IF(RF16=TODAY(),""Today"",)))))"),"")</f>
        <v/>
      </c>
      <c r="RG19" s="3" t="str">
        <f>IFERROR(__xludf.DUMMYFUNCTION("IF(ISBLANK($A19),, IF((ARRAYFORMULA(SUM(COUNTIFS(OccupancyAddresses,$A19,OccupancyUnits, $B19, 'Tenant Occupancy'!RH$5:RH23,{""&gt;0"",""Occupied"",""Late""}))))&gt;1,""Multiple Bookings"", IF(SUMIFS( 'Tenant Occupancy'!RH$5:RH23,OccupancyUnits,$B19,OccupancyAd"&amp;"dresses,$A19)&gt;0,SUMIFS('Tenant Occupancy'!RH$5:RH23,OccupancyUnits,$B19,OccupancyAddresses,$A19),IFERROR(VLOOKUP($A19&amp;"" ""&amp;$B19, FILTER(ARRAYFORMULA({OccupancyAddresses&amp;"" ""&amp; OccupancyUnits,'Tenant Occupancy'!RH$5:RH23}),INDEX(ARRAYFORMULA({OccupancyAdd"&amp;"resses&amp;"" ""&amp; OccupancyUnits,'Tenant Occupancy'!RH$5:RH23}),0,2)&lt;&gt;""""),2,FALSE),IF(RG16=TODAY(),""Today"",)))))"),"")</f>
        <v/>
      </c>
      <c r="RH19" s="3" t="str">
        <f>IFERROR(__xludf.DUMMYFUNCTION("IF(ISBLANK($A19),, IF((ARRAYFORMULA(SUM(COUNTIFS(OccupancyAddresses,$A19,OccupancyUnits, $B19, 'Tenant Occupancy'!RI$5:RI23,{""&gt;0"",""Occupied"",""Late""}))))&gt;1,""Multiple Bookings"", IF(SUMIFS( 'Tenant Occupancy'!RI$5:RI23,OccupancyUnits,$B19,OccupancyAd"&amp;"dresses,$A19)&gt;0,SUMIFS('Tenant Occupancy'!RI$5:RI23,OccupancyUnits,$B19,OccupancyAddresses,$A19),IFERROR(VLOOKUP($A19&amp;"" ""&amp;$B19, FILTER(ARRAYFORMULA({OccupancyAddresses&amp;"" ""&amp; OccupancyUnits,'Tenant Occupancy'!RI$5:RI23}),INDEX(ARRAYFORMULA({OccupancyAdd"&amp;"resses&amp;"" ""&amp; OccupancyUnits,'Tenant Occupancy'!RI$5:RI23}),0,2)&lt;&gt;""""),2,FALSE),IF(RH16=TODAY(),""Today"",)))))"),"")</f>
        <v/>
      </c>
      <c r="RI19" s="3" t="str">
        <f>IFERROR(__xludf.DUMMYFUNCTION("IF(ISBLANK($A19),, IF((ARRAYFORMULA(SUM(COUNTIFS(OccupancyAddresses,$A19,OccupancyUnits, $B19, 'Tenant Occupancy'!RJ$5:RJ23,{""&gt;0"",""Occupied"",""Late""}))))&gt;1,""Multiple Bookings"", IF(SUMIFS( 'Tenant Occupancy'!RJ$5:RJ23,OccupancyUnits,$B19,OccupancyAd"&amp;"dresses,$A19)&gt;0,SUMIFS('Tenant Occupancy'!RJ$5:RJ23,OccupancyUnits,$B19,OccupancyAddresses,$A19),IFERROR(VLOOKUP($A19&amp;"" ""&amp;$B19, FILTER(ARRAYFORMULA({OccupancyAddresses&amp;"" ""&amp; OccupancyUnits,'Tenant Occupancy'!RJ$5:RJ23}),INDEX(ARRAYFORMULA({OccupancyAdd"&amp;"resses&amp;"" ""&amp; OccupancyUnits,'Tenant Occupancy'!RJ$5:RJ23}),0,2)&lt;&gt;""""),2,FALSE),IF(RI16=TODAY(),""Today"",)))))"),"")</f>
        <v/>
      </c>
      <c r="RJ19" s="3" t="str">
        <f>IFERROR(__xludf.DUMMYFUNCTION("IF(ISBLANK($A19),, IF((ARRAYFORMULA(SUM(COUNTIFS(OccupancyAddresses,$A19,OccupancyUnits, $B19, 'Tenant Occupancy'!RK$5:RK23,{""&gt;0"",""Occupied"",""Late""}))))&gt;1,""Multiple Bookings"", IF(SUMIFS( 'Tenant Occupancy'!RK$5:RK23,OccupancyUnits,$B19,OccupancyAd"&amp;"dresses,$A19)&gt;0,SUMIFS('Tenant Occupancy'!RK$5:RK23,OccupancyUnits,$B19,OccupancyAddresses,$A19),IFERROR(VLOOKUP($A19&amp;"" ""&amp;$B19, FILTER(ARRAYFORMULA({OccupancyAddresses&amp;"" ""&amp; OccupancyUnits,'Tenant Occupancy'!RK$5:RK23}),INDEX(ARRAYFORMULA({OccupancyAdd"&amp;"resses&amp;"" ""&amp; OccupancyUnits,'Tenant Occupancy'!RK$5:RK23}),0,2)&lt;&gt;""""),2,FALSE),IF(RJ16=TODAY(),""Today"",)))))"),"")</f>
        <v/>
      </c>
      <c r="RK19" s="3" t="str">
        <f>IFERROR(__xludf.DUMMYFUNCTION("IF(ISBLANK($A19),, IF((ARRAYFORMULA(SUM(COUNTIFS(OccupancyAddresses,$A19,OccupancyUnits, $B19, 'Tenant Occupancy'!RL$5:RL23,{""&gt;0"",""Occupied"",""Late""}))))&gt;1,""Multiple Bookings"", IF(SUMIFS( 'Tenant Occupancy'!RL$5:RL23,OccupancyUnits,$B19,OccupancyAd"&amp;"dresses,$A19)&gt;0,SUMIFS('Tenant Occupancy'!RL$5:RL23,OccupancyUnits,$B19,OccupancyAddresses,$A19),IFERROR(VLOOKUP($A19&amp;"" ""&amp;$B19, FILTER(ARRAYFORMULA({OccupancyAddresses&amp;"" ""&amp; OccupancyUnits,'Tenant Occupancy'!RL$5:RL23}),INDEX(ARRAYFORMULA({OccupancyAdd"&amp;"resses&amp;"" ""&amp; OccupancyUnits,'Tenant Occupancy'!RL$5:RL23}),0,2)&lt;&gt;""""),2,FALSE),IF(RK16=TODAY(),""Today"",)))))"),"")</f>
        <v/>
      </c>
      <c r="RL19" s="3" t="str">
        <f>IFERROR(__xludf.DUMMYFUNCTION("IF(ISBLANK($A19),, IF((ARRAYFORMULA(SUM(COUNTIFS(OccupancyAddresses,$A19,OccupancyUnits, $B19, 'Tenant Occupancy'!RM$5:RM23,{""&gt;0"",""Occupied"",""Late""}))))&gt;1,""Multiple Bookings"", IF(SUMIFS( 'Tenant Occupancy'!RM$5:RM23,OccupancyUnits,$B19,OccupancyAd"&amp;"dresses,$A19)&gt;0,SUMIFS('Tenant Occupancy'!RM$5:RM23,OccupancyUnits,$B19,OccupancyAddresses,$A19),IFERROR(VLOOKUP($A19&amp;"" ""&amp;$B19, FILTER(ARRAYFORMULA({OccupancyAddresses&amp;"" ""&amp; OccupancyUnits,'Tenant Occupancy'!RM$5:RM23}),INDEX(ARRAYFORMULA({OccupancyAdd"&amp;"resses&amp;"" ""&amp; OccupancyUnits,'Tenant Occupancy'!RM$5:RM23}),0,2)&lt;&gt;""""),2,FALSE),IF(RL16=TODAY(),""Today"",)))))"),"")</f>
        <v/>
      </c>
      <c r="RM19" s="3" t="str">
        <f>IFERROR(__xludf.DUMMYFUNCTION("IF(ISBLANK($A19),, IF((ARRAYFORMULA(SUM(COUNTIFS(OccupancyAddresses,$A19,OccupancyUnits, $B19, 'Tenant Occupancy'!RN$5:RN23,{""&gt;0"",""Occupied"",""Late""}))))&gt;1,""Multiple Bookings"", IF(SUMIFS( 'Tenant Occupancy'!RN$5:RN23,OccupancyUnits,$B19,OccupancyAd"&amp;"dresses,$A19)&gt;0,SUMIFS('Tenant Occupancy'!RN$5:RN23,OccupancyUnits,$B19,OccupancyAddresses,$A19),IFERROR(VLOOKUP($A19&amp;"" ""&amp;$B19, FILTER(ARRAYFORMULA({OccupancyAddresses&amp;"" ""&amp; OccupancyUnits,'Tenant Occupancy'!RN$5:RN23}),INDEX(ARRAYFORMULA({OccupancyAdd"&amp;"resses&amp;"" ""&amp; OccupancyUnits,'Tenant Occupancy'!RN$5:RN23}),0,2)&lt;&gt;""""),2,FALSE),IF(RM16=TODAY(),""Today"",)))))"),"")</f>
        <v/>
      </c>
      <c r="RN19" s="3" t="str">
        <f>IFERROR(__xludf.DUMMYFUNCTION("IF(ISBLANK($A19),, IF((ARRAYFORMULA(SUM(COUNTIFS(OccupancyAddresses,$A19,OccupancyUnits, $B19, 'Tenant Occupancy'!RO$5:RO23,{""&gt;0"",""Occupied"",""Late""}))))&gt;1,""Multiple Bookings"", IF(SUMIFS( 'Tenant Occupancy'!RO$5:RO23,OccupancyUnits,$B19,OccupancyAd"&amp;"dresses,$A19)&gt;0,SUMIFS('Tenant Occupancy'!RO$5:RO23,OccupancyUnits,$B19,OccupancyAddresses,$A19),IFERROR(VLOOKUP($A19&amp;"" ""&amp;$B19, FILTER(ARRAYFORMULA({OccupancyAddresses&amp;"" ""&amp; OccupancyUnits,'Tenant Occupancy'!RO$5:RO23}),INDEX(ARRAYFORMULA({OccupancyAdd"&amp;"resses&amp;"" ""&amp; OccupancyUnits,'Tenant Occupancy'!RO$5:RO23}),0,2)&lt;&gt;""""),2,FALSE),IF(RN16=TODAY(),""Today"",)))))"),"")</f>
        <v/>
      </c>
      <c r="RO19" s="3" t="str">
        <f>IFERROR(__xludf.DUMMYFUNCTION("IF(ISBLANK($A19),, IF((ARRAYFORMULA(SUM(COUNTIFS(OccupancyAddresses,$A19,OccupancyUnits, $B19, 'Tenant Occupancy'!RP$5:RP23,{""&gt;0"",""Occupied"",""Late""}))))&gt;1,""Multiple Bookings"", IF(SUMIFS( 'Tenant Occupancy'!RP$5:RP23,OccupancyUnits,$B19,OccupancyAd"&amp;"dresses,$A19)&gt;0,SUMIFS('Tenant Occupancy'!RP$5:RP23,OccupancyUnits,$B19,OccupancyAddresses,$A19),IFERROR(VLOOKUP($A19&amp;"" ""&amp;$B19, FILTER(ARRAYFORMULA({OccupancyAddresses&amp;"" ""&amp; OccupancyUnits,'Tenant Occupancy'!RP$5:RP23}),INDEX(ARRAYFORMULA({OccupancyAdd"&amp;"resses&amp;"" ""&amp; OccupancyUnits,'Tenant Occupancy'!RP$5:RP23}),0,2)&lt;&gt;""""),2,FALSE),IF(RO16=TODAY(),""Today"",)))))"),"")</f>
        <v/>
      </c>
      <c r="RP19" s="3" t="str">
        <f>IFERROR(__xludf.DUMMYFUNCTION("IF(ISBLANK($A19),, IF((ARRAYFORMULA(SUM(COUNTIFS(OccupancyAddresses,$A19,OccupancyUnits, $B19, 'Tenant Occupancy'!RQ$5:RQ23,{""&gt;0"",""Occupied"",""Late""}))))&gt;1,""Multiple Bookings"", IF(SUMIFS( 'Tenant Occupancy'!RQ$5:RQ23,OccupancyUnits,$B19,OccupancyAd"&amp;"dresses,$A19)&gt;0,SUMIFS('Tenant Occupancy'!RQ$5:RQ23,OccupancyUnits,$B19,OccupancyAddresses,$A19),IFERROR(VLOOKUP($A19&amp;"" ""&amp;$B19, FILTER(ARRAYFORMULA({OccupancyAddresses&amp;"" ""&amp; OccupancyUnits,'Tenant Occupancy'!RQ$5:RQ23}),INDEX(ARRAYFORMULA({OccupancyAdd"&amp;"resses&amp;"" ""&amp; OccupancyUnits,'Tenant Occupancy'!RQ$5:RQ23}),0,2)&lt;&gt;""""),2,FALSE),IF(RP16=TODAY(),""Today"",)))))"),"")</f>
        <v/>
      </c>
      <c r="RQ19" s="3" t="str">
        <f>IFERROR(__xludf.DUMMYFUNCTION("IF(ISBLANK($A19),, IF((ARRAYFORMULA(SUM(COUNTIFS(OccupancyAddresses,$A19,OccupancyUnits, $B19, 'Tenant Occupancy'!RR$5:RR23,{""&gt;0"",""Occupied"",""Late""}))))&gt;1,""Multiple Bookings"", IF(SUMIFS( 'Tenant Occupancy'!RR$5:RR23,OccupancyUnits,$B19,OccupancyAd"&amp;"dresses,$A19)&gt;0,SUMIFS('Tenant Occupancy'!RR$5:RR23,OccupancyUnits,$B19,OccupancyAddresses,$A19),IFERROR(VLOOKUP($A19&amp;"" ""&amp;$B19, FILTER(ARRAYFORMULA({OccupancyAddresses&amp;"" ""&amp; OccupancyUnits,'Tenant Occupancy'!RR$5:RR23}),INDEX(ARRAYFORMULA({OccupancyAdd"&amp;"resses&amp;"" ""&amp; OccupancyUnits,'Tenant Occupancy'!RR$5:RR23}),0,2)&lt;&gt;""""),2,FALSE),IF(RQ16=TODAY(),""Today"",)))))"),"")</f>
        <v/>
      </c>
      <c r="RR19" s="3" t="str">
        <f>IFERROR(__xludf.DUMMYFUNCTION("IF(ISBLANK($A19),, IF((ARRAYFORMULA(SUM(COUNTIFS(OccupancyAddresses,$A19,OccupancyUnits, $B19, 'Tenant Occupancy'!RS$5:RS23,{""&gt;0"",""Occupied"",""Late""}))))&gt;1,""Multiple Bookings"", IF(SUMIFS( 'Tenant Occupancy'!RS$5:RS23,OccupancyUnits,$B19,OccupancyAd"&amp;"dresses,$A19)&gt;0,SUMIFS('Tenant Occupancy'!RS$5:RS23,OccupancyUnits,$B19,OccupancyAddresses,$A19),IFERROR(VLOOKUP($A19&amp;"" ""&amp;$B19, FILTER(ARRAYFORMULA({OccupancyAddresses&amp;"" ""&amp; OccupancyUnits,'Tenant Occupancy'!RS$5:RS23}),INDEX(ARRAYFORMULA({OccupancyAdd"&amp;"resses&amp;"" ""&amp; OccupancyUnits,'Tenant Occupancy'!RS$5:RS23}),0,2)&lt;&gt;""""),2,FALSE),IF(RR16=TODAY(),""Today"",)))))"),"")</f>
        <v/>
      </c>
      <c r="RS19" s="3" t="str">
        <f>IFERROR(__xludf.DUMMYFUNCTION("IF(ISBLANK($A19),, IF((ARRAYFORMULA(SUM(COUNTIFS(OccupancyAddresses,$A19,OccupancyUnits, $B19, 'Tenant Occupancy'!RT$5:RT23,{""&gt;0"",""Occupied"",""Late""}))))&gt;1,""Multiple Bookings"", IF(SUMIFS( 'Tenant Occupancy'!RT$5:RT23,OccupancyUnits,$B19,OccupancyAd"&amp;"dresses,$A19)&gt;0,SUMIFS('Tenant Occupancy'!RT$5:RT23,OccupancyUnits,$B19,OccupancyAddresses,$A19),IFERROR(VLOOKUP($A19&amp;"" ""&amp;$B19, FILTER(ARRAYFORMULA({OccupancyAddresses&amp;"" ""&amp; OccupancyUnits,'Tenant Occupancy'!RT$5:RT23}),INDEX(ARRAYFORMULA({OccupancyAdd"&amp;"resses&amp;"" ""&amp; OccupancyUnits,'Tenant Occupancy'!RT$5:RT23}),0,2)&lt;&gt;""""),2,FALSE),IF(RS16=TODAY(),""Today"",)))))"),"")</f>
        <v/>
      </c>
      <c r="RT19" s="3" t="str">
        <f>IFERROR(__xludf.DUMMYFUNCTION("IF(ISBLANK($A19),, IF((ARRAYFORMULA(SUM(COUNTIFS(OccupancyAddresses,$A19,OccupancyUnits, $B19, 'Tenant Occupancy'!RU$5:RU23,{""&gt;0"",""Occupied"",""Late""}))))&gt;1,""Multiple Bookings"", IF(SUMIFS( 'Tenant Occupancy'!RU$5:RU23,OccupancyUnits,$B19,OccupancyAd"&amp;"dresses,$A19)&gt;0,SUMIFS('Tenant Occupancy'!RU$5:RU23,OccupancyUnits,$B19,OccupancyAddresses,$A19),IFERROR(VLOOKUP($A19&amp;"" ""&amp;$B19, FILTER(ARRAYFORMULA({OccupancyAddresses&amp;"" ""&amp; OccupancyUnits,'Tenant Occupancy'!RU$5:RU23}),INDEX(ARRAYFORMULA({OccupancyAdd"&amp;"resses&amp;"" ""&amp; OccupancyUnits,'Tenant Occupancy'!RU$5:RU23}),0,2)&lt;&gt;""""),2,FALSE),IF(RT16=TODAY(),""Today"",)))))"),"")</f>
        <v/>
      </c>
      <c r="RU19" s="3" t="str">
        <f>IFERROR(__xludf.DUMMYFUNCTION("IF(ISBLANK($A19),, IF((ARRAYFORMULA(SUM(COUNTIFS(OccupancyAddresses,$A19,OccupancyUnits, $B19, 'Tenant Occupancy'!RV$5:RV23,{""&gt;0"",""Occupied"",""Late""}))))&gt;1,""Multiple Bookings"", IF(SUMIFS( 'Tenant Occupancy'!RV$5:RV23,OccupancyUnits,$B19,OccupancyAd"&amp;"dresses,$A19)&gt;0,SUMIFS('Tenant Occupancy'!RV$5:RV23,OccupancyUnits,$B19,OccupancyAddresses,$A19),IFERROR(VLOOKUP($A19&amp;"" ""&amp;$B19, FILTER(ARRAYFORMULA({OccupancyAddresses&amp;"" ""&amp; OccupancyUnits,'Tenant Occupancy'!RV$5:RV23}),INDEX(ARRAYFORMULA({OccupancyAdd"&amp;"resses&amp;"" ""&amp; OccupancyUnits,'Tenant Occupancy'!RV$5:RV23}),0,2)&lt;&gt;""""),2,FALSE),IF(RU16=TODAY(),""Today"",)))))"),"")</f>
        <v/>
      </c>
      <c r="RV19" s="3" t="str">
        <f>IFERROR(__xludf.DUMMYFUNCTION("IF(ISBLANK($A19),, IF((ARRAYFORMULA(SUM(COUNTIFS(OccupancyAddresses,$A19,OccupancyUnits, $B19, 'Tenant Occupancy'!RW$5:RW23,{""&gt;0"",""Occupied"",""Late""}))))&gt;1,""Multiple Bookings"", IF(SUMIFS( 'Tenant Occupancy'!RW$5:RW23,OccupancyUnits,$B19,OccupancyAd"&amp;"dresses,$A19)&gt;0,SUMIFS('Tenant Occupancy'!RW$5:RW23,OccupancyUnits,$B19,OccupancyAddresses,$A19),IFERROR(VLOOKUP($A19&amp;"" ""&amp;$B19, FILTER(ARRAYFORMULA({OccupancyAddresses&amp;"" ""&amp; OccupancyUnits,'Tenant Occupancy'!RW$5:RW23}),INDEX(ARRAYFORMULA({OccupancyAdd"&amp;"resses&amp;"" ""&amp; OccupancyUnits,'Tenant Occupancy'!RW$5:RW23}),0,2)&lt;&gt;""""),2,FALSE),IF(RV16=TODAY(),""Today"",)))))"),"")</f>
        <v/>
      </c>
      <c r="RW19" s="3" t="str">
        <f>IFERROR(__xludf.DUMMYFUNCTION("IF(ISBLANK($A19),, IF((ARRAYFORMULA(SUM(COUNTIFS(OccupancyAddresses,$A19,OccupancyUnits, $B19, 'Tenant Occupancy'!RX$5:RX23,{""&gt;0"",""Occupied"",""Late""}))))&gt;1,""Multiple Bookings"", IF(SUMIFS( 'Tenant Occupancy'!RX$5:RX23,OccupancyUnits,$B19,OccupancyAd"&amp;"dresses,$A19)&gt;0,SUMIFS('Tenant Occupancy'!RX$5:RX23,OccupancyUnits,$B19,OccupancyAddresses,$A19),IFERROR(VLOOKUP($A19&amp;"" ""&amp;$B19, FILTER(ARRAYFORMULA({OccupancyAddresses&amp;"" ""&amp; OccupancyUnits,'Tenant Occupancy'!RX$5:RX23}),INDEX(ARRAYFORMULA({OccupancyAdd"&amp;"resses&amp;"" ""&amp; OccupancyUnits,'Tenant Occupancy'!RX$5:RX23}),0,2)&lt;&gt;""""),2,FALSE),IF(RW16=TODAY(),""Today"",)))))"),"")</f>
        <v/>
      </c>
      <c r="RX19" s="3" t="str">
        <f>IFERROR(__xludf.DUMMYFUNCTION("IF(ISBLANK($A19),, IF((ARRAYFORMULA(SUM(COUNTIFS(OccupancyAddresses,$A19,OccupancyUnits, $B19, 'Tenant Occupancy'!RY$5:RY23,{""&gt;0"",""Occupied"",""Late""}))))&gt;1,""Multiple Bookings"", IF(SUMIFS( 'Tenant Occupancy'!RY$5:RY23,OccupancyUnits,$B19,OccupancyAd"&amp;"dresses,$A19)&gt;0,SUMIFS('Tenant Occupancy'!RY$5:RY23,OccupancyUnits,$B19,OccupancyAddresses,$A19),IFERROR(VLOOKUP($A19&amp;"" ""&amp;$B19, FILTER(ARRAYFORMULA({OccupancyAddresses&amp;"" ""&amp; OccupancyUnits,'Tenant Occupancy'!RY$5:RY23}),INDEX(ARRAYFORMULA({OccupancyAdd"&amp;"resses&amp;"" ""&amp; OccupancyUnits,'Tenant Occupancy'!RY$5:RY23}),0,2)&lt;&gt;""""),2,FALSE),IF(RX16=TODAY(),""Today"",)))))"),"")</f>
        <v/>
      </c>
      <c r="RY19" s="3" t="str">
        <f>IFERROR(__xludf.DUMMYFUNCTION("IF(ISBLANK($A19),, IF((ARRAYFORMULA(SUM(COUNTIFS(OccupancyAddresses,$A19,OccupancyUnits, $B19, 'Tenant Occupancy'!RZ$5:RZ23,{""&gt;0"",""Occupied"",""Late""}))))&gt;1,""Multiple Bookings"", IF(SUMIFS( 'Tenant Occupancy'!RZ$5:RZ23,OccupancyUnits,$B19,OccupancyAd"&amp;"dresses,$A19)&gt;0,SUMIFS('Tenant Occupancy'!RZ$5:RZ23,OccupancyUnits,$B19,OccupancyAddresses,$A19),IFERROR(VLOOKUP($A19&amp;"" ""&amp;$B19, FILTER(ARRAYFORMULA({OccupancyAddresses&amp;"" ""&amp; OccupancyUnits,'Tenant Occupancy'!RZ$5:RZ23}),INDEX(ARRAYFORMULA({OccupancyAdd"&amp;"resses&amp;"" ""&amp; OccupancyUnits,'Tenant Occupancy'!RZ$5:RZ23}),0,2)&lt;&gt;""""),2,FALSE),IF(RY16=TODAY(),""Today"",)))))"),"")</f>
        <v/>
      </c>
      <c r="RZ19" s="3" t="str">
        <f>IFERROR(__xludf.DUMMYFUNCTION("IF(ISBLANK($A19),, IF((ARRAYFORMULA(SUM(COUNTIFS(OccupancyAddresses,$A19,OccupancyUnits, $B19, 'Tenant Occupancy'!SA$5:SA23,{""&gt;0"",""Occupied"",""Late""}))))&gt;1,""Multiple Bookings"", IF(SUMIFS( 'Tenant Occupancy'!SA$5:SA23,OccupancyUnits,$B19,OccupancyAd"&amp;"dresses,$A19)&gt;0,SUMIFS('Tenant Occupancy'!SA$5:SA23,OccupancyUnits,$B19,OccupancyAddresses,$A19),IFERROR(VLOOKUP($A19&amp;"" ""&amp;$B19, FILTER(ARRAYFORMULA({OccupancyAddresses&amp;"" ""&amp; OccupancyUnits,'Tenant Occupancy'!SA$5:SA23}),INDEX(ARRAYFORMULA({OccupancyAdd"&amp;"resses&amp;"" ""&amp; OccupancyUnits,'Tenant Occupancy'!SA$5:SA23}),0,2)&lt;&gt;""""),2,FALSE),IF(RZ16=TODAY(),""Today"",)))))"),"")</f>
        <v/>
      </c>
      <c r="SA19" s="3" t="str">
        <f>IFERROR(__xludf.DUMMYFUNCTION("IF(ISBLANK($A19),, IF((ARRAYFORMULA(SUM(COUNTIFS(OccupancyAddresses,$A19,OccupancyUnits, $B19, 'Tenant Occupancy'!SB$5:SB23,{""&gt;0"",""Occupied"",""Late""}))))&gt;1,""Multiple Bookings"", IF(SUMIFS( 'Tenant Occupancy'!SB$5:SB23,OccupancyUnits,$B19,OccupancyAd"&amp;"dresses,$A19)&gt;0,SUMIFS('Tenant Occupancy'!SB$5:SB23,OccupancyUnits,$B19,OccupancyAddresses,$A19),IFERROR(VLOOKUP($A19&amp;"" ""&amp;$B19, FILTER(ARRAYFORMULA({OccupancyAddresses&amp;"" ""&amp; OccupancyUnits,'Tenant Occupancy'!SB$5:SB23}),INDEX(ARRAYFORMULA({OccupancyAdd"&amp;"resses&amp;"" ""&amp; OccupancyUnits,'Tenant Occupancy'!SB$5:SB23}),0,2)&lt;&gt;""""),2,FALSE),IF(SA16=TODAY(),""Today"",)))))"),"")</f>
        <v/>
      </c>
      <c r="SB19" s="3" t="str">
        <f>IFERROR(__xludf.DUMMYFUNCTION("IF(ISBLANK($A19),, IF((ARRAYFORMULA(SUM(COUNTIFS(OccupancyAddresses,$A19,OccupancyUnits, $B19, 'Tenant Occupancy'!SC$5:SC23,{""&gt;0"",""Occupied"",""Late""}))))&gt;1,""Multiple Bookings"", IF(SUMIFS( 'Tenant Occupancy'!SC$5:SC23,OccupancyUnits,$B19,OccupancyAd"&amp;"dresses,$A19)&gt;0,SUMIFS('Tenant Occupancy'!SC$5:SC23,OccupancyUnits,$B19,OccupancyAddresses,$A19),IFERROR(VLOOKUP($A19&amp;"" ""&amp;$B19, FILTER(ARRAYFORMULA({OccupancyAddresses&amp;"" ""&amp; OccupancyUnits,'Tenant Occupancy'!SC$5:SC23}),INDEX(ARRAYFORMULA({OccupancyAdd"&amp;"resses&amp;"" ""&amp; OccupancyUnits,'Tenant Occupancy'!SC$5:SC23}),0,2)&lt;&gt;""""),2,FALSE),IF(SB16=TODAY(),""Today"",)))))"),"")</f>
        <v/>
      </c>
      <c r="SC19" s="3" t="str">
        <f>IFERROR(__xludf.DUMMYFUNCTION("IF(ISBLANK($A19),, IF((ARRAYFORMULA(SUM(COUNTIFS(OccupancyAddresses,$A19,OccupancyUnits, $B19, 'Tenant Occupancy'!SD$5:SD23,{""&gt;0"",""Occupied"",""Late""}))))&gt;1,""Multiple Bookings"", IF(SUMIFS( 'Tenant Occupancy'!SD$5:SD23,OccupancyUnits,$B19,OccupancyAd"&amp;"dresses,$A19)&gt;0,SUMIFS('Tenant Occupancy'!SD$5:SD23,OccupancyUnits,$B19,OccupancyAddresses,$A19),IFERROR(VLOOKUP($A19&amp;"" ""&amp;$B19, FILTER(ARRAYFORMULA({OccupancyAddresses&amp;"" ""&amp; OccupancyUnits,'Tenant Occupancy'!SD$5:SD23}),INDEX(ARRAYFORMULA({OccupancyAdd"&amp;"resses&amp;"" ""&amp; OccupancyUnits,'Tenant Occupancy'!SD$5:SD23}),0,2)&lt;&gt;""""),2,FALSE),IF(SC16=TODAY(),""Today"",)))))"),"")</f>
        <v/>
      </c>
      <c r="SD19" s="3" t="str">
        <f>IFERROR(__xludf.DUMMYFUNCTION("IF(ISBLANK($A19),, IF((ARRAYFORMULA(SUM(COUNTIFS(OccupancyAddresses,$A19,OccupancyUnits, $B19, 'Tenant Occupancy'!SE$5:SE23,{""&gt;0"",""Occupied"",""Late""}))))&gt;1,""Multiple Bookings"", IF(SUMIFS( 'Tenant Occupancy'!SE$5:SE23,OccupancyUnits,$B19,OccupancyAd"&amp;"dresses,$A19)&gt;0,SUMIFS('Tenant Occupancy'!SE$5:SE23,OccupancyUnits,$B19,OccupancyAddresses,$A19),IFERROR(VLOOKUP($A19&amp;"" ""&amp;$B19, FILTER(ARRAYFORMULA({OccupancyAddresses&amp;"" ""&amp; OccupancyUnits,'Tenant Occupancy'!SE$5:SE23}),INDEX(ARRAYFORMULA({OccupancyAdd"&amp;"resses&amp;"" ""&amp; OccupancyUnits,'Tenant Occupancy'!SE$5:SE23}),0,2)&lt;&gt;""""),2,FALSE),IF(SD16=TODAY(),""Today"",)))))"),"")</f>
        <v/>
      </c>
      <c r="SE19" s="3" t="str">
        <f>IFERROR(__xludf.DUMMYFUNCTION("IF(ISBLANK($A19),, IF((ARRAYFORMULA(SUM(COUNTIFS(OccupancyAddresses,$A19,OccupancyUnits, $B19, 'Tenant Occupancy'!SF$5:SF23,{""&gt;0"",""Occupied"",""Late""}))))&gt;1,""Multiple Bookings"", IF(SUMIFS( 'Tenant Occupancy'!SF$5:SF23,OccupancyUnits,$B19,OccupancyAd"&amp;"dresses,$A19)&gt;0,SUMIFS('Tenant Occupancy'!SF$5:SF23,OccupancyUnits,$B19,OccupancyAddresses,$A19),IFERROR(VLOOKUP($A19&amp;"" ""&amp;$B19, FILTER(ARRAYFORMULA({OccupancyAddresses&amp;"" ""&amp; OccupancyUnits,'Tenant Occupancy'!SF$5:SF23}),INDEX(ARRAYFORMULA({OccupancyAdd"&amp;"resses&amp;"" ""&amp; OccupancyUnits,'Tenant Occupancy'!SF$5:SF23}),0,2)&lt;&gt;""""),2,FALSE),IF(SE16=TODAY(),""Today"",)))))"),"")</f>
        <v/>
      </c>
      <c r="SF19" s="3" t="str">
        <f>IFERROR(__xludf.DUMMYFUNCTION("IF(ISBLANK($A19),, IF((ARRAYFORMULA(SUM(COUNTIFS(OccupancyAddresses,$A19,OccupancyUnits, $B19, 'Tenant Occupancy'!SG$5:SG23,{""&gt;0"",""Occupied"",""Late""}))))&gt;1,""Multiple Bookings"", IF(SUMIFS( 'Tenant Occupancy'!SG$5:SG23,OccupancyUnits,$B19,OccupancyAd"&amp;"dresses,$A19)&gt;0,SUMIFS('Tenant Occupancy'!SG$5:SG23,OccupancyUnits,$B19,OccupancyAddresses,$A19),IFERROR(VLOOKUP($A19&amp;"" ""&amp;$B19, FILTER(ARRAYFORMULA({OccupancyAddresses&amp;"" ""&amp; OccupancyUnits,'Tenant Occupancy'!SG$5:SG23}),INDEX(ARRAYFORMULA({OccupancyAdd"&amp;"resses&amp;"" ""&amp; OccupancyUnits,'Tenant Occupancy'!SG$5:SG23}),0,2)&lt;&gt;""""),2,FALSE),IF(SF16=TODAY(),""Today"",)))))"),"")</f>
        <v/>
      </c>
      <c r="SG19" s="3" t="str">
        <f>IFERROR(__xludf.DUMMYFUNCTION("IF(ISBLANK($A19),, IF((ARRAYFORMULA(SUM(COUNTIFS(OccupancyAddresses,$A19,OccupancyUnits, $B19, 'Tenant Occupancy'!SH$5:SH23,{""&gt;0"",""Occupied"",""Late""}))))&gt;1,""Multiple Bookings"", IF(SUMIFS( 'Tenant Occupancy'!SH$5:SH23,OccupancyUnits,$B19,OccupancyAd"&amp;"dresses,$A19)&gt;0,SUMIFS('Tenant Occupancy'!SH$5:SH23,OccupancyUnits,$B19,OccupancyAddresses,$A19),IFERROR(VLOOKUP($A19&amp;"" ""&amp;$B19, FILTER(ARRAYFORMULA({OccupancyAddresses&amp;"" ""&amp; OccupancyUnits,'Tenant Occupancy'!SH$5:SH23}),INDEX(ARRAYFORMULA({OccupancyAdd"&amp;"resses&amp;"" ""&amp; OccupancyUnits,'Tenant Occupancy'!SH$5:SH23}),0,2)&lt;&gt;""""),2,FALSE),IF(SG16=TODAY(),""Today"",)))))"),"")</f>
        <v/>
      </c>
      <c r="SH19" s="3" t="str">
        <f>IFERROR(__xludf.DUMMYFUNCTION("IF(ISBLANK($A19),, IF((ARRAYFORMULA(SUM(COUNTIFS(OccupancyAddresses,$A19,OccupancyUnits, $B19, 'Tenant Occupancy'!SI$5:SI23,{""&gt;0"",""Occupied"",""Late""}))))&gt;1,""Multiple Bookings"", IF(SUMIFS( 'Tenant Occupancy'!SI$5:SI23,OccupancyUnits,$B19,OccupancyAd"&amp;"dresses,$A19)&gt;0,SUMIFS('Tenant Occupancy'!SI$5:SI23,OccupancyUnits,$B19,OccupancyAddresses,$A19),IFERROR(VLOOKUP($A19&amp;"" ""&amp;$B19, FILTER(ARRAYFORMULA({OccupancyAddresses&amp;"" ""&amp; OccupancyUnits,'Tenant Occupancy'!SI$5:SI23}),INDEX(ARRAYFORMULA({OccupancyAdd"&amp;"resses&amp;"" ""&amp; OccupancyUnits,'Tenant Occupancy'!SI$5:SI23}),0,2)&lt;&gt;""""),2,FALSE),IF(SH16=TODAY(),""Today"",)))))"),"")</f>
        <v/>
      </c>
      <c r="SI19" s="3" t="str">
        <f>IFERROR(__xludf.DUMMYFUNCTION("IF(ISBLANK($A19),, IF((ARRAYFORMULA(SUM(COUNTIFS(OccupancyAddresses,$A19,OccupancyUnits, $B19, 'Tenant Occupancy'!SJ$5:SJ23,{""&gt;0"",""Occupied"",""Late""}))))&gt;1,""Multiple Bookings"", IF(SUMIFS( 'Tenant Occupancy'!SJ$5:SJ23,OccupancyUnits,$B19,OccupancyAd"&amp;"dresses,$A19)&gt;0,SUMIFS('Tenant Occupancy'!SJ$5:SJ23,OccupancyUnits,$B19,OccupancyAddresses,$A19),IFERROR(VLOOKUP($A19&amp;"" ""&amp;$B19, FILTER(ARRAYFORMULA({OccupancyAddresses&amp;"" ""&amp; OccupancyUnits,'Tenant Occupancy'!SJ$5:SJ23}),INDEX(ARRAYFORMULA({OccupancyAdd"&amp;"resses&amp;"" ""&amp; OccupancyUnits,'Tenant Occupancy'!SJ$5:SJ23}),0,2)&lt;&gt;""""),2,FALSE),IF(SI16=TODAY(),""Today"",)))))"),"")</f>
        <v/>
      </c>
      <c r="SJ19" s="3" t="str">
        <f>IFERROR(__xludf.DUMMYFUNCTION("IF(ISBLANK($A19),, IF((ARRAYFORMULA(SUM(COUNTIFS(OccupancyAddresses,$A19,OccupancyUnits, $B19, 'Tenant Occupancy'!SK$5:SK23,{""&gt;0"",""Occupied"",""Late""}))))&gt;1,""Multiple Bookings"", IF(SUMIFS( 'Tenant Occupancy'!SK$5:SK23,OccupancyUnits,$B19,OccupancyAd"&amp;"dresses,$A19)&gt;0,SUMIFS('Tenant Occupancy'!SK$5:SK23,OccupancyUnits,$B19,OccupancyAddresses,$A19),IFERROR(VLOOKUP($A19&amp;"" ""&amp;$B19, FILTER(ARRAYFORMULA({OccupancyAddresses&amp;"" ""&amp; OccupancyUnits,'Tenant Occupancy'!SK$5:SK23}),INDEX(ARRAYFORMULA({OccupancyAdd"&amp;"resses&amp;"" ""&amp; OccupancyUnits,'Tenant Occupancy'!SK$5:SK23}),0,2)&lt;&gt;""""),2,FALSE),IF(SJ16=TODAY(),""Today"",)))))"),"")</f>
        <v/>
      </c>
      <c r="SK19" s="3" t="str">
        <f>IFERROR(__xludf.DUMMYFUNCTION("IF(ISBLANK($A19),, IF((ARRAYFORMULA(SUM(COUNTIFS(OccupancyAddresses,$A19,OccupancyUnits, $B19, 'Tenant Occupancy'!SL$5:SL23,{""&gt;0"",""Occupied"",""Late""}))))&gt;1,""Multiple Bookings"", IF(SUMIFS( 'Tenant Occupancy'!SL$5:SL23,OccupancyUnits,$B19,OccupancyAd"&amp;"dresses,$A19)&gt;0,SUMIFS('Tenant Occupancy'!SL$5:SL23,OccupancyUnits,$B19,OccupancyAddresses,$A19),IFERROR(VLOOKUP($A19&amp;"" ""&amp;$B19, FILTER(ARRAYFORMULA({OccupancyAddresses&amp;"" ""&amp; OccupancyUnits,'Tenant Occupancy'!SL$5:SL23}),INDEX(ARRAYFORMULA({OccupancyAdd"&amp;"resses&amp;"" ""&amp; OccupancyUnits,'Tenant Occupancy'!SL$5:SL23}),0,2)&lt;&gt;""""),2,FALSE),IF(SK16=TODAY(),""Today"",)))))"),"")</f>
        <v/>
      </c>
      <c r="SL19" s="3" t="str">
        <f>IFERROR(__xludf.DUMMYFUNCTION("IF(ISBLANK($A19),, IF((ARRAYFORMULA(SUM(COUNTIFS(OccupancyAddresses,$A19,OccupancyUnits, $B19, 'Tenant Occupancy'!SM$5:SM23,{""&gt;0"",""Occupied"",""Late""}))))&gt;1,""Multiple Bookings"", IF(SUMIFS( 'Tenant Occupancy'!SM$5:SM23,OccupancyUnits,$B19,OccupancyAd"&amp;"dresses,$A19)&gt;0,SUMIFS('Tenant Occupancy'!SM$5:SM23,OccupancyUnits,$B19,OccupancyAddresses,$A19),IFERROR(VLOOKUP($A19&amp;"" ""&amp;$B19, FILTER(ARRAYFORMULA({OccupancyAddresses&amp;"" ""&amp; OccupancyUnits,'Tenant Occupancy'!SM$5:SM23}),INDEX(ARRAYFORMULA({OccupancyAdd"&amp;"resses&amp;"" ""&amp; OccupancyUnits,'Tenant Occupancy'!SM$5:SM23}),0,2)&lt;&gt;""""),2,FALSE),IF(SL16=TODAY(),""Today"",)))))"),"")</f>
        <v/>
      </c>
      <c r="SM19" s="3" t="str">
        <f>IFERROR(__xludf.DUMMYFUNCTION("IF(ISBLANK($A19),, IF((ARRAYFORMULA(SUM(COUNTIFS(OccupancyAddresses,$A19,OccupancyUnits, $B19, 'Tenant Occupancy'!SN$5:SN23,{""&gt;0"",""Occupied"",""Late""}))))&gt;1,""Multiple Bookings"", IF(SUMIFS( 'Tenant Occupancy'!SN$5:SN23,OccupancyUnits,$B19,OccupancyAd"&amp;"dresses,$A19)&gt;0,SUMIFS('Tenant Occupancy'!SN$5:SN23,OccupancyUnits,$B19,OccupancyAddresses,$A19),IFERROR(VLOOKUP($A19&amp;"" ""&amp;$B19, FILTER(ARRAYFORMULA({OccupancyAddresses&amp;"" ""&amp; OccupancyUnits,'Tenant Occupancy'!SN$5:SN23}),INDEX(ARRAYFORMULA({OccupancyAdd"&amp;"resses&amp;"" ""&amp; OccupancyUnits,'Tenant Occupancy'!SN$5:SN23}),0,2)&lt;&gt;""""),2,FALSE),IF(SM16=TODAY(),""Today"",)))))"),"")</f>
        <v/>
      </c>
      <c r="SN19" s="3" t="str">
        <f>IFERROR(__xludf.DUMMYFUNCTION("IF(ISBLANK($A19),, IF((ARRAYFORMULA(SUM(COUNTIFS(OccupancyAddresses,$A19,OccupancyUnits, $B19, 'Tenant Occupancy'!SO$5:SO23,{""&gt;0"",""Occupied"",""Late""}))))&gt;1,""Multiple Bookings"", IF(SUMIFS( 'Tenant Occupancy'!SO$5:SO23,OccupancyUnits,$B19,OccupancyAd"&amp;"dresses,$A19)&gt;0,SUMIFS('Tenant Occupancy'!SO$5:SO23,OccupancyUnits,$B19,OccupancyAddresses,$A19),IFERROR(VLOOKUP($A19&amp;"" ""&amp;$B19, FILTER(ARRAYFORMULA({OccupancyAddresses&amp;"" ""&amp; OccupancyUnits,'Tenant Occupancy'!SO$5:SO23}),INDEX(ARRAYFORMULA({OccupancyAdd"&amp;"resses&amp;"" ""&amp; OccupancyUnits,'Tenant Occupancy'!SO$5:SO23}),0,2)&lt;&gt;""""),2,FALSE),IF(SN16=TODAY(),""Today"",)))))"),"")</f>
        <v/>
      </c>
      <c r="SO19" s="3" t="str">
        <f>IFERROR(__xludf.DUMMYFUNCTION("IF(ISBLANK($A19),, IF((ARRAYFORMULA(SUM(COUNTIFS(OccupancyAddresses,$A19,OccupancyUnits, $B19, 'Tenant Occupancy'!SP$5:SP23,{""&gt;0"",""Occupied"",""Late""}))))&gt;1,""Multiple Bookings"", IF(SUMIFS( 'Tenant Occupancy'!SP$5:SP23,OccupancyUnits,$B19,OccupancyAd"&amp;"dresses,$A19)&gt;0,SUMIFS('Tenant Occupancy'!SP$5:SP23,OccupancyUnits,$B19,OccupancyAddresses,$A19),IFERROR(VLOOKUP($A19&amp;"" ""&amp;$B19, FILTER(ARRAYFORMULA({OccupancyAddresses&amp;"" ""&amp; OccupancyUnits,'Tenant Occupancy'!SP$5:SP23}),INDEX(ARRAYFORMULA({OccupancyAdd"&amp;"resses&amp;"" ""&amp; OccupancyUnits,'Tenant Occupancy'!SP$5:SP23}),0,2)&lt;&gt;""""),2,FALSE),IF(SO16=TODAY(),""Today"",)))))"),"")</f>
        <v/>
      </c>
      <c r="SP19" s="3" t="str">
        <f>IFERROR(__xludf.DUMMYFUNCTION("IF(ISBLANK($A19),, IF((ARRAYFORMULA(SUM(COUNTIFS(OccupancyAddresses,$A19,OccupancyUnits, $B19, 'Tenant Occupancy'!SQ$5:SQ23,{""&gt;0"",""Occupied"",""Late""}))))&gt;1,""Multiple Bookings"", IF(SUMIFS( 'Tenant Occupancy'!SQ$5:SQ23,OccupancyUnits,$B19,OccupancyAd"&amp;"dresses,$A19)&gt;0,SUMIFS('Tenant Occupancy'!SQ$5:SQ23,OccupancyUnits,$B19,OccupancyAddresses,$A19),IFERROR(VLOOKUP($A19&amp;"" ""&amp;$B19, FILTER(ARRAYFORMULA({OccupancyAddresses&amp;"" ""&amp; OccupancyUnits,'Tenant Occupancy'!SQ$5:SQ23}),INDEX(ARRAYFORMULA({OccupancyAdd"&amp;"resses&amp;"" ""&amp; OccupancyUnits,'Tenant Occupancy'!SQ$5:SQ23}),0,2)&lt;&gt;""""),2,FALSE),IF(SP16=TODAY(),""Today"",)))))"),"")</f>
        <v/>
      </c>
      <c r="SQ19" s="3" t="str">
        <f>IFERROR(__xludf.DUMMYFUNCTION("IF(ISBLANK($A19),, IF((ARRAYFORMULA(SUM(COUNTIFS(OccupancyAddresses,$A19,OccupancyUnits, $B19, 'Tenant Occupancy'!SR$5:SR23,{""&gt;0"",""Occupied"",""Late""}))))&gt;1,""Multiple Bookings"", IF(SUMIFS( 'Tenant Occupancy'!SR$5:SR23,OccupancyUnits,$B19,OccupancyAd"&amp;"dresses,$A19)&gt;0,SUMIFS('Tenant Occupancy'!SR$5:SR23,OccupancyUnits,$B19,OccupancyAddresses,$A19),IFERROR(VLOOKUP($A19&amp;"" ""&amp;$B19, FILTER(ARRAYFORMULA({OccupancyAddresses&amp;"" ""&amp; OccupancyUnits,'Tenant Occupancy'!SR$5:SR23}),INDEX(ARRAYFORMULA({OccupancyAdd"&amp;"resses&amp;"" ""&amp; OccupancyUnits,'Tenant Occupancy'!SR$5:SR23}),0,2)&lt;&gt;""""),2,FALSE),IF(SQ16=TODAY(),""Today"",)))))"),"")</f>
        <v/>
      </c>
      <c r="SR19" s="3" t="str">
        <f>IFERROR(__xludf.DUMMYFUNCTION("IF(ISBLANK($A19),, IF((ARRAYFORMULA(SUM(COUNTIFS(OccupancyAddresses,$A19,OccupancyUnits, $B19, 'Tenant Occupancy'!SS$5:SS23,{""&gt;0"",""Occupied"",""Late""}))))&gt;1,""Multiple Bookings"", IF(SUMIFS( 'Tenant Occupancy'!SS$5:SS23,OccupancyUnits,$B19,OccupancyAd"&amp;"dresses,$A19)&gt;0,SUMIFS('Tenant Occupancy'!SS$5:SS23,OccupancyUnits,$B19,OccupancyAddresses,$A19),IFERROR(VLOOKUP($A19&amp;"" ""&amp;$B19, FILTER(ARRAYFORMULA({OccupancyAddresses&amp;"" ""&amp; OccupancyUnits,'Tenant Occupancy'!SS$5:SS23}),INDEX(ARRAYFORMULA({OccupancyAdd"&amp;"resses&amp;"" ""&amp; OccupancyUnits,'Tenant Occupancy'!SS$5:SS23}),0,2)&lt;&gt;""""),2,FALSE),IF(SR16=TODAY(),""Today"",)))))"),"")</f>
        <v/>
      </c>
      <c r="SS19" s="3" t="str">
        <f>IFERROR(__xludf.DUMMYFUNCTION("IF(ISBLANK($A19),, IF((ARRAYFORMULA(SUM(COUNTIFS(OccupancyAddresses,$A19,OccupancyUnits, $B19, 'Tenant Occupancy'!ST$5:ST23,{""&gt;0"",""Occupied"",""Late""}))))&gt;1,""Multiple Bookings"", IF(SUMIFS( 'Tenant Occupancy'!ST$5:ST23,OccupancyUnits,$B19,OccupancyAd"&amp;"dresses,$A19)&gt;0,SUMIFS('Tenant Occupancy'!ST$5:ST23,OccupancyUnits,$B19,OccupancyAddresses,$A19),IFERROR(VLOOKUP($A19&amp;"" ""&amp;$B19, FILTER(ARRAYFORMULA({OccupancyAddresses&amp;"" ""&amp; OccupancyUnits,'Tenant Occupancy'!ST$5:ST23}),INDEX(ARRAYFORMULA({OccupancyAdd"&amp;"resses&amp;"" ""&amp; OccupancyUnits,'Tenant Occupancy'!ST$5:ST23}),0,2)&lt;&gt;""""),2,FALSE),IF(SS16=TODAY(),""Today"",)))))"),"")</f>
        <v/>
      </c>
      <c r="ST19" s="3" t="str">
        <f>IFERROR(__xludf.DUMMYFUNCTION("IF(ISBLANK($A19),, IF((ARRAYFORMULA(SUM(COUNTIFS(OccupancyAddresses,$A19,OccupancyUnits, $B19, 'Tenant Occupancy'!SU$5:SU23,{""&gt;0"",""Occupied"",""Late""}))))&gt;1,""Multiple Bookings"", IF(SUMIFS( 'Tenant Occupancy'!SU$5:SU23,OccupancyUnits,$B19,OccupancyAd"&amp;"dresses,$A19)&gt;0,SUMIFS('Tenant Occupancy'!SU$5:SU23,OccupancyUnits,$B19,OccupancyAddresses,$A19),IFERROR(VLOOKUP($A19&amp;"" ""&amp;$B19, FILTER(ARRAYFORMULA({OccupancyAddresses&amp;"" ""&amp; OccupancyUnits,'Tenant Occupancy'!SU$5:SU23}),INDEX(ARRAYFORMULA({OccupancyAdd"&amp;"resses&amp;"" ""&amp; OccupancyUnits,'Tenant Occupancy'!SU$5:SU23}),0,2)&lt;&gt;""""),2,FALSE),IF(ST16=TODAY(),""Today"",)))))"),"")</f>
        <v/>
      </c>
      <c r="SU19" s="3" t="str">
        <f>IFERROR(__xludf.DUMMYFUNCTION("IF(ISBLANK($A19),, IF((ARRAYFORMULA(SUM(COUNTIFS(OccupancyAddresses,$A19,OccupancyUnits, $B19, 'Tenant Occupancy'!SV$5:SV23,{""&gt;0"",""Occupied"",""Late""}))))&gt;1,""Multiple Bookings"", IF(SUMIFS( 'Tenant Occupancy'!SV$5:SV23,OccupancyUnits,$B19,OccupancyAd"&amp;"dresses,$A19)&gt;0,SUMIFS('Tenant Occupancy'!SV$5:SV23,OccupancyUnits,$B19,OccupancyAddresses,$A19),IFERROR(VLOOKUP($A19&amp;"" ""&amp;$B19, FILTER(ARRAYFORMULA({OccupancyAddresses&amp;"" ""&amp; OccupancyUnits,'Tenant Occupancy'!SV$5:SV23}),INDEX(ARRAYFORMULA({OccupancyAdd"&amp;"resses&amp;"" ""&amp; OccupancyUnits,'Tenant Occupancy'!SV$5:SV23}),0,2)&lt;&gt;""""),2,FALSE),IF(SU16=TODAY(),""Today"",)))))"),"")</f>
        <v/>
      </c>
      <c r="SV19" s="3" t="str">
        <f>IFERROR(__xludf.DUMMYFUNCTION("IF(ISBLANK($A19),, IF((ARRAYFORMULA(SUM(COUNTIFS(OccupancyAddresses,$A19,OccupancyUnits, $B19, 'Tenant Occupancy'!SW$5:SW23,{""&gt;0"",""Occupied"",""Late""}))))&gt;1,""Multiple Bookings"", IF(SUMIFS( 'Tenant Occupancy'!SW$5:SW23,OccupancyUnits,$B19,OccupancyAd"&amp;"dresses,$A19)&gt;0,SUMIFS('Tenant Occupancy'!SW$5:SW23,OccupancyUnits,$B19,OccupancyAddresses,$A19),IFERROR(VLOOKUP($A19&amp;"" ""&amp;$B19, FILTER(ARRAYFORMULA({OccupancyAddresses&amp;"" ""&amp; OccupancyUnits,'Tenant Occupancy'!SW$5:SW23}),INDEX(ARRAYFORMULA({OccupancyAdd"&amp;"resses&amp;"" ""&amp; OccupancyUnits,'Tenant Occupancy'!SW$5:SW23}),0,2)&lt;&gt;""""),2,FALSE),IF(SV16=TODAY(),""Today"",)))))"),"")</f>
        <v/>
      </c>
      <c r="SW19" s="3" t="str">
        <f>IFERROR(__xludf.DUMMYFUNCTION("IF(ISBLANK($A19),, IF((ARRAYFORMULA(SUM(COUNTIFS(OccupancyAddresses,$A19,OccupancyUnits, $B19, 'Tenant Occupancy'!SX$5:SX23,{""&gt;0"",""Occupied"",""Late""}))))&gt;1,""Multiple Bookings"", IF(SUMIFS( 'Tenant Occupancy'!SX$5:SX23,OccupancyUnits,$B19,OccupancyAd"&amp;"dresses,$A19)&gt;0,SUMIFS('Tenant Occupancy'!SX$5:SX23,OccupancyUnits,$B19,OccupancyAddresses,$A19),IFERROR(VLOOKUP($A19&amp;"" ""&amp;$B19, FILTER(ARRAYFORMULA({OccupancyAddresses&amp;"" ""&amp; OccupancyUnits,'Tenant Occupancy'!SX$5:SX23}),INDEX(ARRAYFORMULA({OccupancyAdd"&amp;"resses&amp;"" ""&amp; OccupancyUnits,'Tenant Occupancy'!SX$5:SX23}),0,2)&lt;&gt;""""),2,FALSE),IF(SW16=TODAY(),""Today"",)))))"),"")</f>
        <v/>
      </c>
      <c r="SX19" s="3" t="str">
        <f>IFERROR(__xludf.DUMMYFUNCTION("IF(ISBLANK($A19),, IF((ARRAYFORMULA(SUM(COUNTIFS(OccupancyAddresses,$A19,OccupancyUnits, $B19, 'Tenant Occupancy'!SY$5:SY23,{""&gt;0"",""Occupied"",""Late""}))))&gt;1,""Multiple Bookings"", IF(SUMIFS( 'Tenant Occupancy'!SY$5:SY23,OccupancyUnits,$B19,OccupancyAd"&amp;"dresses,$A19)&gt;0,SUMIFS('Tenant Occupancy'!SY$5:SY23,OccupancyUnits,$B19,OccupancyAddresses,$A19),IFERROR(VLOOKUP($A19&amp;"" ""&amp;$B19, FILTER(ARRAYFORMULA({OccupancyAddresses&amp;"" ""&amp; OccupancyUnits,'Tenant Occupancy'!SY$5:SY23}),INDEX(ARRAYFORMULA({OccupancyAdd"&amp;"resses&amp;"" ""&amp; OccupancyUnits,'Tenant Occupancy'!SY$5:SY23}),0,2)&lt;&gt;""""),2,FALSE),IF(SX16=TODAY(),""Today"",)))))"),"")</f>
        <v/>
      </c>
      <c r="SY19" s="3" t="str">
        <f>IFERROR(__xludf.DUMMYFUNCTION("IF(ISBLANK($A19),, IF((ARRAYFORMULA(SUM(COUNTIFS(OccupancyAddresses,$A19,OccupancyUnits, $B19, 'Tenant Occupancy'!SZ$5:SZ23,{""&gt;0"",""Occupied"",""Late""}))))&gt;1,""Multiple Bookings"", IF(SUMIFS( 'Tenant Occupancy'!SZ$5:SZ23,OccupancyUnits,$B19,OccupancyAd"&amp;"dresses,$A19)&gt;0,SUMIFS('Tenant Occupancy'!SZ$5:SZ23,OccupancyUnits,$B19,OccupancyAddresses,$A19),IFERROR(VLOOKUP($A19&amp;"" ""&amp;$B19, FILTER(ARRAYFORMULA({OccupancyAddresses&amp;"" ""&amp; OccupancyUnits,'Tenant Occupancy'!SZ$5:SZ23}),INDEX(ARRAYFORMULA({OccupancyAdd"&amp;"resses&amp;"" ""&amp; OccupancyUnits,'Tenant Occupancy'!SZ$5:SZ23}),0,2)&lt;&gt;""""),2,FALSE),IF(SY16=TODAY(),""Today"",)))))"),"")</f>
        <v/>
      </c>
      <c r="SZ19" s="3" t="str">
        <f>IFERROR(__xludf.DUMMYFUNCTION("IF(ISBLANK($A19),, IF((ARRAYFORMULA(SUM(COUNTIFS(OccupancyAddresses,$A19,OccupancyUnits, $B19, 'Tenant Occupancy'!TA$5:TA23,{""&gt;0"",""Occupied"",""Late""}))))&gt;1,""Multiple Bookings"", IF(SUMIFS( 'Tenant Occupancy'!TA$5:TA23,OccupancyUnits,$B19,OccupancyAd"&amp;"dresses,$A19)&gt;0,SUMIFS('Tenant Occupancy'!TA$5:TA23,OccupancyUnits,$B19,OccupancyAddresses,$A19),IFERROR(VLOOKUP($A19&amp;"" ""&amp;$B19, FILTER(ARRAYFORMULA({OccupancyAddresses&amp;"" ""&amp; OccupancyUnits,'Tenant Occupancy'!TA$5:TA23}),INDEX(ARRAYFORMULA({OccupancyAdd"&amp;"resses&amp;"" ""&amp; OccupancyUnits,'Tenant Occupancy'!TA$5:TA23}),0,2)&lt;&gt;""""),2,FALSE),IF(SZ16=TODAY(),""Today"",)))))"),"")</f>
        <v/>
      </c>
      <c r="TA19" s="3" t="str">
        <f>IFERROR(__xludf.DUMMYFUNCTION("IF(ISBLANK($A19),, IF((ARRAYFORMULA(SUM(COUNTIFS(OccupancyAddresses,$A19,OccupancyUnits, $B19, 'Tenant Occupancy'!TB$5:TB23,{""&gt;0"",""Occupied"",""Late""}))))&gt;1,""Multiple Bookings"", IF(SUMIFS( 'Tenant Occupancy'!TB$5:TB23,OccupancyUnits,$B19,OccupancyAd"&amp;"dresses,$A19)&gt;0,SUMIFS('Tenant Occupancy'!TB$5:TB23,OccupancyUnits,$B19,OccupancyAddresses,$A19),IFERROR(VLOOKUP($A19&amp;"" ""&amp;$B19, FILTER(ARRAYFORMULA({OccupancyAddresses&amp;"" ""&amp; OccupancyUnits,'Tenant Occupancy'!TB$5:TB23}),INDEX(ARRAYFORMULA({OccupancyAdd"&amp;"resses&amp;"" ""&amp; OccupancyUnits,'Tenant Occupancy'!TB$5:TB23}),0,2)&lt;&gt;""""),2,FALSE),IF(TA16=TODAY(),""Today"",)))))"),"")</f>
        <v/>
      </c>
      <c r="TB19" s="3" t="str">
        <f>IFERROR(__xludf.DUMMYFUNCTION("IF(ISBLANK($A19),, IF((ARRAYFORMULA(SUM(COUNTIFS(OccupancyAddresses,$A19,OccupancyUnits, $B19, 'Tenant Occupancy'!TC$5:TC23,{""&gt;0"",""Occupied"",""Late""}))))&gt;1,""Multiple Bookings"", IF(SUMIFS( 'Tenant Occupancy'!TC$5:TC23,OccupancyUnits,$B19,OccupancyAd"&amp;"dresses,$A19)&gt;0,SUMIFS('Tenant Occupancy'!TC$5:TC23,OccupancyUnits,$B19,OccupancyAddresses,$A19),IFERROR(VLOOKUP($A19&amp;"" ""&amp;$B19, FILTER(ARRAYFORMULA({OccupancyAddresses&amp;"" ""&amp; OccupancyUnits,'Tenant Occupancy'!TC$5:TC23}),INDEX(ARRAYFORMULA({OccupancyAdd"&amp;"resses&amp;"" ""&amp; OccupancyUnits,'Tenant Occupancy'!TC$5:TC23}),0,2)&lt;&gt;""""),2,FALSE),IF(TB16=TODAY(),""Today"",)))))"),"")</f>
        <v/>
      </c>
      <c r="TC19" s="3" t="str">
        <f>IFERROR(__xludf.DUMMYFUNCTION("IF(ISBLANK($A19),, IF((ARRAYFORMULA(SUM(COUNTIFS(OccupancyAddresses,$A19,OccupancyUnits, $B19, 'Tenant Occupancy'!TD$5:TD23,{""&gt;0"",""Occupied"",""Late""}))))&gt;1,""Multiple Bookings"", IF(SUMIFS( 'Tenant Occupancy'!TD$5:TD23,OccupancyUnits,$B19,OccupancyAd"&amp;"dresses,$A19)&gt;0,SUMIFS('Tenant Occupancy'!TD$5:TD23,OccupancyUnits,$B19,OccupancyAddresses,$A19),IFERROR(VLOOKUP($A19&amp;"" ""&amp;$B19, FILTER(ARRAYFORMULA({OccupancyAddresses&amp;"" ""&amp; OccupancyUnits,'Tenant Occupancy'!TD$5:TD23}),INDEX(ARRAYFORMULA({OccupancyAdd"&amp;"resses&amp;"" ""&amp; OccupancyUnits,'Tenant Occupancy'!TD$5:TD23}),0,2)&lt;&gt;""""),2,FALSE),IF(TC16=TODAY(),""Today"",)))))"),"")</f>
        <v/>
      </c>
      <c r="TD19" s="3" t="str">
        <f>IFERROR(__xludf.DUMMYFUNCTION("IF(ISBLANK($A19),, IF((ARRAYFORMULA(SUM(COUNTIFS(OccupancyAddresses,$A19,OccupancyUnits, $B19, 'Tenant Occupancy'!TE$5:TE23,{""&gt;0"",""Occupied"",""Late""}))))&gt;1,""Multiple Bookings"", IF(SUMIFS( 'Tenant Occupancy'!TE$5:TE23,OccupancyUnits,$B19,OccupancyAd"&amp;"dresses,$A19)&gt;0,SUMIFS('Tenant Occupancy'!TE$5:TE23,OccupancyUnits,$B19,OccupancyAddresses,$A19),IFERROR(VLOOKUP($A19&amp;"" ""&amp;$B19, FILTER(ARRAYFORMULA({OccupancyAddresses&amp;"" ""&amp; OccupancyUnits,'Tenant Occupancy'!TE$5:TE23}),INDEX(ARRAYFORMULA({OccupancyAdd"&amp;"resses&amp;"" ""&amp; OccupancyUnits,'Tenant Occupancy'!TE$5:TE23}),0,2)&lt;&gt;""""),2,FALSE),IF(TD16=TODAY(),""Today"",)))))"),"")</f>
        <v/>
      </c>
      <c r="TE19" s="3" t="str">
        <f>IFERROR(__xludf.DUMMYFUNCTION("IF(ISBLANK($A19),, IF((ARRAYFORMULA(SUM(COUNTIFS(OccupancyAddresses,$A19,OccupancyUnits, $B19, 'Tenant Occupancy'!TF$5:TF23,{""&gt;0"",""Occupied"",""Late""}))))&gt;1,""Multiple Bookings"", IF(SUMIFS( 'Tenant Occupancy'!TF$5:TF23,OccupancyUnits,$B19,OccupancyAd"&amp;"dresses,$A19)&gt;0,SUMIFS('Tenant Occupancy'!TF$5:TF23,OccupancyUnits,$B19,OccupancyAddresses,$A19),IFERROR(VLOOKUP($A19&amp;"" ""&amp;$B19, FILTER(ARRAYFORMULA({OccupancyAddresses&amp;"" ""&amp; OccupancyUnits,'Tenant Occupancy'!TF$5:TF23}),INDEX(ARRAYFORMULA({OccupancyAdd"&amp;"resses&amp;"" ""&amp; OccupancyUnits,'Tenant Occupancy'!TF$5:TF23}),0,2)&lt;&gt;""""),2,FALSE),IF(TE16=TODAY(),""Today"",)))))"),"")</f>
        <v/>
      </c>
      <c r="TF19" s="3" t="str">
        <f>IFERROR(__xludf.DUMMYFUNCTION("IF(ISBLANK($A19),, IF((ARRAYFORMULA(SUM(COUNTIFS(OccupancyAddresses,$A19,OccupancyUnits, $B19, 'Tenant Occupancy'!TG$5:TG23,{""&gt;0"",""Occupied"",""Late""}))))&gt;1,""Multiple Bookings"", IF(SUMIFS( 'Tenant Occupancy'!TG$5:TG23,OccupancyUnits,$B19,OccupancyAd"&amp;"dresses,$A19)&gt;0,SUMIFS('Tenant Occupancy'!TG$5:TG23,OccupancyUnits,$B19,OccupancyAddresses,$A19),IFERROR(VLOOKUP($A19&amp;"" ""&amp;$B19, FILTER(ARRAYFORMULA({OccupancyAddresses&amp;"" ""&amp; OccupancyUnits,'Tenant Occupancy'!TG$5:TG23}),INDEX(ARRAYFORMULA({OccupancyAdd"&amp;"resses&amp;"" ""&amp; OccupancyUnits,'Tenant Occupancy'!TG$5:TG23}),0,2)&lt;&gt;""""),2,FALSE),IF(TF16=TODAY(),""Today"",)))))"),"")</f>
        <v/>
      </c>
      <c r="TG19" s="3" t="str">
        <f>IFERROR(__xludf.DUMMYFUNCTION("IF(ISBLANK($A19),, IF((ARRAYFORMULA(SUM(COUNTIFS(OccupancyAddresses,$A19,OccupancyUnits, $B19, 'Tenant Occupancy'!TH$5:TH23,{""&gt;0"",""Occupied"",""Late""}))))&gt;1,""Multiple Bookings"", IF(SUMIFS( 'Tenant Occupancy'!TH$5:TH23,OccupancyUnits,$B19,OccupancyAd"&amp;"dresses,$A19)&gt;0,SUMIFS('Tenant Occupancy'!TH$5:TH23,OccupancyUnits,$B19,OccupancyAddresses,$A19),IFERROR(VLOOKUP($A19&amp;"" ""&amp;$B19, FILTER(ARRAYFORMULA({OccupancyAddresses&amp;"" ""&amp; OccupancyUnits,'Tenant Occupancy'!TH$5:TH23}),INDEX(ARRAYFORMULA({OccupancyAdd"&amp;"resses&amp;"" ""&amp; OccupancyUnits,'Tenant Occupancy'!TH$5:TH23}),0,2)&lt;&gt;""""),2,FALSE),IF(TG16=TODAY(),""Today"",)))))"),"")</f>
        <v/>
      </c>
      <c r="TH19" s="3" t="str">
        <f>IFERROR(__xludf.DUMMYFUNCTION("IF(ISBLANK($A19),, IF((ARRAYFORMULA(SUM(COUNTIFS(OccupancyAddresses,$A19,OccupancyUnits, $B19, 'Tenant Occupancy'!TI$5:TI23,{""&gt;0"",""Occupied"",""Late""}))))&gt;1,""Multiple Bookings"", IF(SUMIFS( 'Tenant Occupancy'!TI$5:TI23,OccupancyUnits,$B19,OccupancyAd"&amp;"dresses,$A19)&gt;0,SUMIFS('Tenant Occupancy'!TI$5:TI23,OccupancyUnits,$B19,OccupancyAddresses,$A19),IFERROR(VLOOKUP($A19&amp;"" ""&amp;$B19, FILTER(ARRAYFORMULA({OccupancyAddresses&amp;"" ""&amp; OccupancyUnits,'Tenant Occupancy'!TI$5:TI23}),INDEX(ARRAYFORMULA({OccupancyAdd"&amp;"resses&amp;"" ""&amp; OccupancyUnits,'Tenant Occupancy'!TI$5:TI23}),0,2)&lt;&gt;""""),2,FALSE),IF(TH16=TODAY(),""Today"",)))))"),"")</f>
        <v/>
      </c>
      <c r="TI19" s="3" t="str">
        <f>IFERROR(__xludf.DUMMYFUNCTION("IF(ISBLANK($A19),, IF((ARRAYFORMULA(SUM(COUNTIFS(OccupancyAddresses,$A19,OccupancyUnits, $B19, 'Tenant Occupancy'!TJ$5:TJ23,{""&gt;0"",""Occupied"",""Late""}))))&gt;1,""Multiple Bookings"", IF(SUMIFS( 'Tenant Occupancy'!TJ$5:TJ23,OccupancyUnits,$B19,OccupancyAd"&amp;"dresses,$A19)&gt;0,SUMIFS('Tenant Occupancy'!TJ$5:TJ23,OccupancyUnits,$B19,OccupancyAddresses,$A19),IFERROR(VLOOKUP($A19&amp;"" ""&amp;$B19, FILTER(ARRAYFORMULA({OccupancyAddresses&amp;"" ""&amp; OccupancyUnits,'Tenant Occupancy'!TJ$5:TJ23}),INDEX(ARRAYFORMULA({OccupancyAdd"&amp;"resses&amp;"" ""&amp; OccupancyUnits,'Tenant Occupancy'!TJ$5:TJ23}),0,2)&lt;&gt;""""),2,FALSE),IF(TI16=TODAY(),""Today"",)))))"),"")</f>
        <v/>
      </c>
      <c r="TJ19" s="3" t="str">
        <f>IFERROR(__xludf.DUMMYFUNCTION("IF(ISBLANK($A19),, IF((ARRAYFORMULA(SUM(COUNTIFS(OccupancyAddresses,$A19,OccupancyUnits, $B19, 'Tenant Occupancy'!TK$5:TK23,{""&gt;0"",""Occupied"",""Late""}))))&gt;1,""Multiple Bookings"", IF(SUMIFS( 'Tenant Occupancy'!TK$5:TK23,OccupancyUnits,$B19,OccupancyAd"&amp;"dresses,$A19)&gt;0,SUMIFS('Tenant Occupancy'!TK$5:TK23,OccupancyUnits,$B19,OccupancyAddresses,$A19),IFERROR(VLOOKUP($A19&amp;"" ""&amp;$B19, FILTER(ARRAYFORMULA({OccupancyAddresses&amp;"" ""&amp; OccupancyUnits,'Tenant Occupancy'!TK$5:TK23}),INDEX(ARRAYFORMULA({OccupancyAdd"&amp;"resses&amp;"" ""&amp; OccupancyUnits,'Tenant Occupancy'!TK$5:TK23}),0,2)&lt;&gt;""""),2,FALSE),IF(TJ16=TODAY(),""Today"",)))))"),"")</f>
        <v/>
      </c>
      <c r="TK19" s="3" t="str">
        <f>IFERROR(__xludf.DUMMYFUNCTION("IF(ISBLANK($A19),, IF((ARRAYFORMULA(SUM(COUNTIFS(OccupancyAddresses,$A19,OccupancyUnits, $B19, 'Tenant Occupancy'!TL$5:TL23,{""&gt;0"",""Occupied"",""Late""}))))&gt;1,""Multiple Bookings"", IF(SUMIFS( 'Tenant Occupancy'!TL$5:TL23,OccupancyUnits,$B19,OccupancyAd"&amp;"dresses,$A19)&gt;0,SUMIFS('Tenant Occupancy'!TL$5:TL23,OccupancyUnits,$B19,OccupancyAddresses,$A19),IFERROR(VLOOKUP($A19&amp;"" ""&amp;$B19, FILTER(ARRAYFORMULA({OccupancyAddresses&amp;"" ""&amp; OccupancyUnits,'Tenant Occupancy'!TL$5:TL23}),INDEX(ARRAYFORMULA({OccupancyAdd"&amp;"resses&amp;"" ""&amp; OccupancyUnits,'Tenant Occupancy'!TL$5:TL23}),0,2)&lt;&gt;""""),2,FALSE),IF(TK16=TODAY(),""Today"",)))))"),"")</f>
        <v/>
      </c>
      <c r="TL19" s="3" t="str">
        <f>IFERROR(__xludf.DUMMYFUNCTION("IF(ISBLANK($A19),, IF((ARRAYFORMULA(SUM(COUNTIFS(OccupancyAddresses,$A19,OccupancyUnits, $B19, 'Tenant Occupancy'!TM$5:TM23,{""&gt;0"",""Occupied"",""Late""}))))&gt;1,""Multiple Bookings"", IF(SUMIFS( 'Tenant Occupancy'!TM$5:TM23,OccupancyUnits,$B19,OccupancyAd"&amp;"dresses,$A19)&gt;0,SUMIFS('Tenant Occupancy'!TM$5:TM23,OccupancyUnits,$B19,OccupancyAddresses,$A19),IFERROR(VLOOKUP($A19&amp;"" ""&amp;$B19, FILTER(ARRAYFORMULA({OccupancyAddresses&amp;"" ""&amp; OccupancyUnits,'Tenant Occupancy'!TM$5:TM23}),INDEX(ARRAYFORMULA({OccupancyAdd"&amp;"resses&amp;"" ""&amp; OccupancyUnits,'Tenant Occupancy'!TM$5:TM23}),0,2)&lt;&gt;""""),2,FALSE),IF(TL16=TODAY(),""Today"",)))))"),"")</f>
        <v/>
      </c>
      <c r="TM19" s="3" t="str">
        <f>IFERROR(__xludf.DUMMYFUNCTION("IF(ISBLANK($A19),, IF((ARRAYFORMULA(SUM(COUNTIFS(OccupancyAddresses,$A19,OccupancyUnits, $B19, 'Tenant Occupancy'!TN$5:TN23,{""&gt;0"",""Occupied"",""Late""}))))&gt;1,""Multiple Bookings"", IF(SUMIFS( 'Tenant Occupancy'!TN$5:TN23,OccupancyUnits,$B19,OccupancyAd"&amp;"dresses,$A19)&gt;0,SUMIFS('Tenant Occupancy'!TN$5:TN23,OccupancyUnits,$B19,OccupancyAddresses,$A19),IFERROR(VLOOKUP($A19&amp;"" ""&amp;$B19, FILTER(ARRAYFORMULA({OccupancyAddresses&amp;"" ""&amp; OccupancyUnits,'Tenant Occupancy'!TN$5:TN23}),INDEX(ARRAYFORMULA({OccupancyAdd"&amp;"resses&amp;"" ""&amp; OccupancyUnits,'Tenant Occupancy'!TN$5:TN23}),0,2)&lt;&gt;""""),2,FALSE),IF(TM16=TODAY(),""Today"",)))))"),"")</f>
        <v/>
      </c>
      <c r="TN19" s="3" t="str">
        <f>IFERROR(__xludf.DUMMYFUNCTION("IF(ISBLANK($A19),, IF((ARRAYFORMULA(SUM(COUNTIFS(OccupancyAddresses,$A19,OccupancyUnits, $B19, 'Tenant Occupancy'!TO$5:TO23,{""&gt;0"",""Occupied"",""Late""}))))&gt;1,""Multiple Bookings"", IF(SUMIFS( 'Tenant Occupancy'!TO$5:TO23,OccupancyUnits,$B19,OccupancyAd"&amp;"dresses,$A19)&gt;0,SUMIFS('Tenant Occupancy'!TO$5:TO23,OccupancyUnits,$B19,OccupancyAddresses,$A19),IFERROR(VLOOKUP($A19&amp;"" ""&amp;$B19, FILTER(ARRAYFORMULA({OccupancyAddresses&amp;"" ""&amp; OccupancyUnits,'Tenant Occupancy'!TO$5:TO23}),INDEX(ARRAYFORMULA({OccupancyAdd"&amp;"resses&amp;"" ""&amp; OccupancyUnits,'Tenant Occupancy'!TO$5:TO23}),0,2)&lt;&gt;""""),2,FALSE),IF(TN16=TODAY(),""Today"",)))))"),"")</f>
        <v/>
      </c>
      <c r="TO19" s="3" t="str">
        <f>IFERROR(__xludf.DUMMYFUNCTION("IF(ISBLANK($A19),, IF((ARRAYFORMULA(SUM(COUNTIFS(OccupancyAddresses,$A19,OccupancyUnits, $B19, 'Tenant Occupancy'!TP$5:TP23,{""&gt;0"",""Occupied"",""Late""}))))&gt;1,""Multiple Bookings"", IF(SUMIFS( 'Tenant Occupancy'!TP$5:TP23,OccupancyUnits,$B19,OccupancyAd"&amp;"dresses,$A19)&gt;0,SUMIFS('Tenant Occupancy'!TP$5:TP23,OccupancyUnits,$B19,OccupancyAddresses,$A19),IFERROR(VLOOKUP($A19&amp;"" ""&amp;$B19, FILTER(ARRAYFORMULA({OccupancyAddresses&amp;"" ""&amp; OccupancyUnits,'Tenant Occupancy'!TP$5:TP23}),INDEX(ARRAYFORMULA({OccupancyAdd"&amp;"resses&amp;"" ""&amp; OccupancyUnits,'Tenant Occupancy'!TP$5:TP23}),0,2)&lt;&gt;""""),2,FALSE),IF(TO16=TODAY(),""Today"",)))))"),"")</f>
        <v/>
      </c>
      <c r="TP19" s="3" t="str">
        <f>IFERROR(__xludf.DUMMYFUNCTION("IF(ISBLANK($A19),, IF((ARRAYFORMULA(SUM(COUNTIFS(OccupancyAddresses,$A19,OccupancyUnits, $B19, 'Tenant Occupancy'!TQ$5:TQ23,{""&gt;0"",""Occupied"",""Late""}))))&gt;1,""Multiple Bookings"", IF(SUMIFS( 'Tenant Occupancy'!TQ$5:TQ23,OccupancyUnits,$B19,OccupancyAd"&amp;"dresses,$A19)&gt;0,SUMIFS('Tenant Occupancy'!TQ$5:TQ23,OccupancyUnits,$B19,OccupancyAddresses,$A19),IFERROR(VLOOKUP($A19&amp;"" ""&amp;$B19, FILTER(ARRAYFORMULA({OccupancyAddresses&amp;"" ""&amp; OccupancyUnits,'Tenant Occupancy'!TQ$5:TQ23}),INDEX(ARRAYFORMULA({OccupancyAdd"&amp;"resses&amp;"" ""&amp; OccupancyUnits,'Tenant Occupancy'!TQ$5:TQ23}),0,2)&lt;&gt;""""),2,FALSE),IF(TP16=TODAY(),""Today"",)))))"),"")</f>
        <v/>
      </c>
      <c r="TQ19" s="3" t="str">
        <f>IFERROR(__xludf.DUMMYFUNCTION("IF(ISBLANK($A19),, IF((ARRAYFORMULA(SUM(COUNTIFS(OccupancyAddresses,$A19,OccupancyUnits, $B19, 'Tenant Occupancy'!TR$5:TR23,{""&gt;0"",""Occupied"",""Late""}))))&gt;1,""Multiple Bookings"", IF(SUMIFS( 'Tenant Occupancy'!TR$5:TR23,OccupancyUnits,$B19,OccupancyAd"&amp;"dresses,$A19)&gt;0,SUMIFS('Tenant Occupancy'!TR$5:TR23,OccupancyUnits,$B19,OccupancyAddresses,$A19),IFERROR(VLOOKUP($A19&amp;"" ""&amp;$B19, FILTER(ARRAYFORMULA({OccupancyAddresses&amp;"" ""&amp; OccupancyUnits,'Tenant Occupancy'!TR$5:TR23}),INDEX(ARRAYFORMULA({OccupancyAdd"&amp;"resses&amp;"" ""&amp; OccupancyUnits,'Tenant Occupancy'!TR$5:TR23}),0,2)&lt;&gt;""""),2,FALSE),IF(TQ16=TODAY(),""Today"",)))))"),"")</f>
        <v/>
      </c>
      <c r="TR19" s="3" t="str">
        <f>IFERROR(__xludf.DUMMYFUNCTION("IF(ISBLANK($A19),, IF((ARRAYFORMULA(SUM(COUNTIFS(OccupancyAddresses,$A19,OccupancyUnits, $B19, 'Tenant Occupancy'!TS$5:TS23,{""&gt;0"",""Occupied"",""Late""}))))&gt;1,""Multiple Bookings"", IF(SUMIFS( 'Tenant Occupancy'!TS$5:TS23,OccupancyUnits,$B19,OccupancyAd"&amp;"dresses,$A19)&gt;0,SUMIFS('Tenant Occupancy'!TS$5:TS23,OccupancyUnits,$B19,OccupancyAddresses,$A19),IFERROR(VLOOKUP($A19&amp;"" ""&amp;$B19, FILTER(ARRAYFORMULA({OccupancyAddresses&amp;"" ""&amp; OccupancyUnits,'Tenant Occupancy'!TS$5:TS23}),INDEX(ARRAYFORMULA({OccupancyAdd"&amp;"resses&amp;"" ""&amp; OccupancyUnits,'Tenant Occupancy'!TS$5:TS23}),0,2)&lt;&gt;""""),2,FALSE),IF(TR16=TODAY(),""Today"",)))))"),"")</f>
        <v/>
      </c>
      <c r="TS19" s="3" t="str">
        <f>IFERROR(__xludf.DUMMYFUNCTION("IF(ISBLANK($A19),, IF((ARRAYFORMULA(SUM(COUNTIFS(OccupancyAddresses,$A19,OccupancyUnits, $B19, 'Tenant Occupancy'!TT$5:TT23,{""&gt;0"",""Occupied"",""Late""}))))&gt;1,""Multiple Bookings"", IF(SUMIFS( 'Tenant Occupancy'!TT$5:TT23,OccupancyUnits,$B19,OccupancyAd"&amp;"dresses,$A19)&gt;0,SUMIFS('Tenant Occupancy'!TT$5:TT23,OccupancyUnits,$B19,OccupancyAddresses,$A19),IFERROR(VLOOKUP($A19&amp;"" ""&amp;$B19, FILTER(ARRAYFORMULA({OccupancyAddresses&amp;"" ""&amp; OccupancyUnits,'Tenant Occupancy'!TT$5:TT23}),INDEX(ARRAYFORMULA({OccupancyAdd"&amp;"resses&amp;"" ""&amp; OccupancyUnits,'Tenant Occupancy'!TT$5:TT23}),0,2)&lt;&gt;""""),2,FALSE),IF(TS16=TODAY(),""Today"",)))))"),"")</f>
        <v/>
      </c>
      <c r="TT19" s="3" t="str">
        <f>IFERROR(__xludf.DUMMYFUNCTION("IF(ISBLANK($A19),, IF((ARRAYFORMULA(SUM(COUNTIFS(OccupancyAddresses,$A19,OccupancyUnits, $B19, 'Tenant Occupancy'!TU$5:TU23,{""&gt;0"",""Occupied"",""Late""}))))&gt;1,""Multiple Bookings"", IF(SUMIFS( 'Tenant Occupancy'!TU$5:TU23,OccupancyUnits,$B19,OccupancyAd"&amp;"dresses,$A19)&gt;0,SUMIFS('Tenant Occupancy'!TU$5:TU23,OccupancyUnits,$B19,OccupancyAddresses,$A19),IFERROR(VLOOKUP($A19&amp;"" ""&amp;$B19, FILTER(ARRAYFORMULA({OccupancyAddresses&amp;"" ""&amp; OccupancyUnits,'Tenant Occupancy'!TU$5:TU23}),INDEX(ARRAYFORMULA({OccupancyAdd"&amp;"resses&amp;"" ""&amp; OccupancyUnits,'Tenant Occupancy'!TU$5:TU23}),0,2)&lt;&gt;""""),2,FALSE),IF(TT16=TODAY(),""Today"",)))))"),"")</f>
        <v/>
      </c>
      <c r="TU19" s="3" t="str">
        <f>IFERROR(__xludf.DUMMYFUNCTION("IF(ISBLANK($A19),, IF((ARRAYFORMULA(SUM(COUNTIFS(OccupancyAddresses,$A19,OccupancyUnits, $B19, 'Tenant Occupancy'!TV$5:TV23,{""&gt;0"",""Occupied"",""Late""}))))&gt;1,""Multiple Bookings"", IF(SUMIFS( 'Tenant Occupancy'!TV$5:TV23,OccupancyUnits,$B19,OccupancyAd"&amp;"dresses,$A19)&gt;0,SUMIFS('Tenant Occupancy'!TV$5:TV23,OccupancyUnits,$B19,OccupancyAddresses,$A19),IFERROR(VLOOKUP($A19&amp;"" ""&amp;$B19, FILTER(ARRAYFORMULA({OccupancyAddresses&amp;"" ""&amp; OccupancyUnits,'Tenant Occupancy'!TV$5:TV23}),INDEX(ARRAYFORMULA({OccupancyAdd"&amp;"resses&amp;"" ""&amp; OccupancyUnits,'Tenant Occupancy'!TV$5:TV23}),0,2)&lt;&gt;""""),2,FALSE),IF(TU16=TODAY(),""Today"",)))))"),"")</f>
        <v/>
      </c>
      <c r="TV19" s="3" t="str">
        <f>IFERROR(__xludf.DUMMYFUNCTION("IF(ISBLANK($A19),, IF((ARRAYFORMULA(SUM(COUNTIFS(OccupancyAddresses,$A19,OccupancyUnits, $B19, 'Tenant Occupancy'!TW$5:TW23,{""&gt;0"",""Occupied"",""Late""}))))&gt;1,""Multiple Bookings"", IF(SUMIFS( 'Tenant Occupancy'!TW$5:TW23,OccupancyUnits,$B19,OccupancyAd"&amp;"dresses,$A19)&gt;0,SUMIFS('Tenant Occupancy'!TW$5:TW23,OccupancyUnits,$B19,OccupancyAddresses,$A19),IFERROR(VLOOKUP($A19&amp;"" ""&amp;$B19, FILTER(ARRAYFORMULA({OccupancyAddresses&amp;"" ""&amp; OccupancyUnits,'Tenant Occupancy'!TW$5:TW23}),INDEX(ARRAYFORMULA({OccupancyAdd"&amp;"resses&amp;"" ""&amp; OccupancyUnits,'Tenant Occupancy'!TW$5:TW23}),0,2)&lt;&gt;""""),2,FALSE),IF(TV16=TODAY(),""Today"",)))))"),"")</f>
        <v/>
      </c>
      <c r="TW19" s="3" t="str">
        <f>IFERROR(__xludf.DUMMYFUNCTION("IF(ISBLANK($A19),, IF((ARRAYFORMULA(SUM(COUNTIFS(OccupancyAddresses,$A19,OccupancyUnits, $B19, 'Tenant Occupancy'!TX$5:TX23,{""&gt;0"",""Occupied"",""Late""}))))&gt;1,""Multiple Bookings"", IF(SUMIFS( 'Tenant Occupancy'!TX$5:TX23,OccupancyUnits,$B19,OccupancyAd"&amp;"dresses,$A19)&gt;0,SUMIFS('Tenant Occupancy'!TX$5:TX23,OccupancyUnits,$B19,OccupancyAddresses,$A19),IFERROR(VLOOKUP($A19&amp;"" ""&amp;$B19, FILTER(ARRAYFORMULA({OccupancyAddresses&amp;"" ""&amp; OccupancyUnits,'Tenant Occupancy'!TX$5:TX23}),INDEX(ARRAYFORMULA({OccupancyAdd"&amp;"resses&amp;"" ""&amp; OccupancyUnits,'Tenant Occupancy'!TX$5:TX23}),0,2)&lt;&gt;""""),2,FALSE),IF(TW16=TODAY(),""Today"",)))))"),"")</f>
        <v/>
      </c>
      <c r="TX19" s="3" t="str">
        <f>IFERROR(__xludf.DUMMYFUNCTION("IF(ISBLANK($A19),, IF((ARRAYFORMULA(SUM(COUNTIFS(OccupancyAddresses,$A19,OccupancyUnits, $B19, 'Tenant Occupancy'!TY$5:TY23,{""&gt;0"",""Occupied"",""Late""}))))&gt;1,""Multiple Bookings"", IF(SUMIFS( 'Tenant Occupancy'!TY$5:TY23,OccupancyUnits,$B19,OccupancyAd"&amp;"dresses,$A19)&gt;0,SUMIFS('Tenant Occupancy'!TY$5:TY23,OccupancyUnits,$B19,OccupancyAddresses,$A19),IFERROR(VLOOKUP($A19&amp;"" ""&amp;$B19, FILTER(ARRAYFORMULA({OccupancyAddresses&amp;"" ""&amp; OccupancyUnits,'Tenant Occupancy'!TY$5:TY23}),INDEX(ARRAYFORMULA({OccupancyAdd"&amp;"resses&amp;"" ""&amp; OccupancyUnits,'Tenant Occupancy'!TY$5:TY23}),0,2)&lt;&gt;""""),2,FALSE),IF(TX16=TODAY(),""Today"",)))))"),"")</f>
        <v/>
      </c>
      <c r="TY19" s="3" t="str">
        <f>IFERROR(__xludf.DUMMYFUNCTION("IF(ISBLANK($A19),, IF((ARRAYFORMULA(SUM(COUNTIFS(OccupancyAddresses,$A19,OccupancyUnits, $B19, 'Tenant Occupancy'!TZ$5:TZ23,{""&gt;0"",""Occupied"",""Late""}))))&gt;1,""Multiple Bookings"", IF(SUMIFS( 'Tenant Occupancy'!TZ$5:TZ23,OccupancyUnits,$B19,OccupancyAd"&amp;"dresses,$A19)&gt;0,SUMIFS('Tenant Occupancy'!TZ$5:TZ23,OccupancyUnits,$B19,OccupancyAddresses,$A19),IFERROR(VLOOKUP($A19&amp;"" ""&amp;$B19, FILTER(ARRAYFORMULA({OccupancyAddresses&amp;"" ""&amp; OccupancyUnits,'Tenant Occupancy'!TZ$5:TZ23}),INDEX(ARRAYFORMULA({OccupancyAdd"&amp;"resses&amp;"" ""&amp; OccupancyUnits,'Tenant Occupancy'!TZ$5:TZ23}),0,2)&lt;&gt;""""),2,FALSE),IF(TY16=TODAY(),""Today"",)))))"),"")</f>
        <v/>
      </c>
      <c r="TZ19" s="3" t="str">
        <f>IFERROR(__xludf.DUMMYFUNCTION("IF(ISBLANK($A19),, IF((ARRAYFORMULA(SUM(COUNTIFS(OccupancyAddresses,$A19,OccupancyUnits, $B19, 'Tenant Occupancy'!UA$5:UA23,{""&gt;0"",""Occupied"",""Late""}))))&gt;1,""Multiple Bookings"", IF(SUMIFS( 'Tenant Occupancy'!UA$5:UA23,OccupancyUnits,$B19,OccupancyAd"&amp;"dresses,$A19)&gt;0,SUMIFS('Tenant Occupancy'!UA$5:UA23,OccupancyUnits,$B19,OccupancyAddresses,$A19),IFERROR(VLOOKUP($A19&amp;"" ""&amp;$B19, FILTER(ARRAYFORMULA({OccupancyAddresses&amp;"" ""&amp; OccupancyUnits,'Tenant Occupancy'!UA$5:UA23}),INDEX(ARRAYFORMULA({OccupancyAdd"&amp;"resses&amp;"" ""&amp; OccupancyUnits,'Tenant Occupancy'!UA$5:UA23}),0,2)&lt;&gt;""""),2,FALSE),IF(TZ16=TODAY(),""Today"",)))))"),"")</f>
        <v/>
      </c>
      <c r="UA19" s="3" t="str">
        <f>IFERROR(__xludf.DUMMYFUNCTION("IF(ISBLANK($A19),, IF((ARRAYFORMULA(SUM(COUNTIFS(OccupancyAddresses,$A19,OccupancyUnits, $B19, 'Tenant Occupancy'!UB$5:UB23,{""&gt;0"",""Occupied"",""Late""}))))&gt;1,""Multiple Bookings"", IF(SUMIFS( 'Tenant Occupancy'!UB$5:UB23,OccupancyUnits,$B19,OccupancyAd"&amp;"dresses,$A19)&gt;0,SUMIFS('Tenant Occupancy'!UB$5:UB23,OccupancyUnits,$B19,OccupancyAddresses,$A19),IFERROR(VLOOKUP($A19&amp;"" ""&amp;$B19, FILTER(ARRAYFORMULA({OccupancyAddresses&amp;"" ""&amp; OccupancyUnits,'Tenant Occupancy'!UB$5:UB23}),INDEX(ARRAYFORMULA({OccupancyAdd"&amp;"resses&amp;"" ""&amp; OccupancyUnits,'Tenant Occupancy'!UB$5:UB23}),0,2)&lt;&gt;""""),2,FALSE),IF(UA16=TODAY(),""Today"",)))))"),"")</f>
        <v/>
      </c>
      <c r="UB19" s="3" t="str">
        <f>IFERROR(__xludf.DUMMYFUNCTION("IF(ISBLANK($A19),, IF((ARRAYFORMULA(SUM(COUNTIFS(OccupancyAddresses,$A19,OccupancyUnits, $B19, 'Tenant Occupancy'!UC$5:UC23,{""&gt;0"",""Occupied"",""Late""}))))&gt;1,""Multiple Bookings"", IF(SUMIFS( 'Tenant Occupancy'!UC$5:UC23,OccupancyUnits,$B19,OccupancyAd"&amp;"dresses,$A19)&gt;0,SUMIFS('Tenant Occupancy'!UC$5:UC23,OccupancyUnits,$B19,OccupancyAddresses,$A19),IFERROR(VLOOKUP($A19&amp;"" ""&amp;$B19, FILTER(ARRAYFORMULA({OccupancyAddresses&amp;"" ""&amp; OccupancyUnits,'Tenant Occupancy'!UC$5:UC23}),INDEX(ARRAYFORMULA({OccupancyAdd"&amp;"resses&amp;"" ""&amp; OccupancyUnits,'Tenant Occupancy'!UC$5:UC23}),0,2)&lt;&gt;""""),2,FALSE),IF(UB16=TODAY(),""Today"",)))))"),"")</f>
        <v/>
      </c>
      <c r="UC19" s="3" t="str">
        <f>IFERROR(__xludf.DUMMYFUNCTION("IF(ISBLANK($A19),, IF((ARRAYFORMULA(SUM(COUNTIFS(OccupancyAddresses,$A19,OccupancyUnits, $B19, 'Tenant Occupancy'!UD$5:UD23,{""&gt;0"",""Occupied"",""Late""}))))&gt;1,""Multiple Bookings"", IF(SUMIFS( 'Tenant Occupancy'!UD$5:UD23,OccupancyUnits,$B19,OccupancyAd"&amp;"dresses,$A19)&gt;0,SUMIFS('Tenant Occupancy'!UD$5:UD23,OccupancyUnits,$B19,OccupancyAddresses,$A19),IFERROR(VLOOKUP($A19&amp;"" ""&amp;$B19, FILTER(ARRAYFORMULA({OccupancyAddresses&amp;"" ""&amp; OccupancyUnits,'Tenant Occupancy'!UD$5:UD23}),INDEX(ARRAYFORMULA({OccupancyAdd"&amp;"resses&amp;"" ""&amp; OccupancyUnits,'Tenant Occupancy'!UD$5:UD23}),0,2)&lt;&gt;""""),2,FALSE),IF(UC16=TODAY(),""Today"",)))))"),"")</f>
        <v/>
      </c>
      <c r="UD19" s="3" t="str">
        <f>IFERROR(__xludf.DUMMYFUNCTION("IF(ISBLANK($A19),, IF((ARRAYFORMULA(SUM(COUNTIFS(OccupancyAddresses,$A19,OccupancyUnits, $B19, 'Tenant Occupancy'!UE$5:UE23,{""&gt;0"",""Occupied"",""Late""}))))&gt;1,""Multiple Bookings"", IF(SUMIFS( 'Tenant Occupancy'!UE$5:UE23,OccupancyUnits,$B19,OccupancyAd"&amp;"dresses,$A19)&gt;0,SUMIFS('Tenant Occupancy'!UE$5:UE23,OccupancyUnits,$B19,OccupancyAddresses,$A19),IFERROR(VLOOKUP($A19&amp;"" ""&amp;$B19, FILTER(ARRAYFORMULA({OccupancyAddresses&amp;"" ""&amp; OccupancyUnits,'Tenant Occupancy'!UE$5:UE23}),INDEX(ARRAYFORMULA({OccupancyAdd"&amp;"resses&amp;"" ""&amp; OccupancyUnits,'Tenant Occupancy'!UE$5:UE23}),0,2)&lt;&gt;""""),2,FALSE),IF(UD16=TODAY(),""Today"",)))))"),"")</f>
        <v/>
      </c>
      <c r="UE19" s="3" t="str">
        <f>IFERROR(__xludf.DUMMYFUNCTION("IF(ISBLANK($A19),, IF((ARRAYFORMULA(SUM(COUNTIFS(OccupancyAddresses,$A19,OccupancyUnits, $B19, 'Tenant Occupancy'!UF$5:UF23,{""&gt;0"",""Occupied"",""Late""}))))&gt;1,""Multiple Bookings"", IF(SUMIFS( 'Tenant Occupancy'!UF$5:UF23,OccupancyUnits,$B19,OccupancyAd"&amp;"dresses,$A19)&gt;0,SUMIFS('Tenant Occupancy'!UF$5:UF23,OccupancyUnits,$B19,OccupancyAddresses,$A19),IFERROR(VLOOKUP($A19&amp;"" ""&amp;$B19, FILTER(ARRAYFORMULA({OccupancyAddresses&amp;"" ""&amp; OccupancyUnits,'Tenant Occupancy'!UF$5:UF23}),INDEX(ARRAYFORMULA({OccupancyAdd"&amp;"resses&amp;"" ""&amp; OccupancyUnits,'Tenant Occupancy'!UF$5:UF23}),0,2)&lt;&gt;""""),2,FALSE),IF(UE16=TODAY(),""Today"",)))))"),"")</f>
        <v/>
      </c>
      <c r="UF19" s="3" t="str">
        <f>IFERROR(__xludf.DUMMYFUNCTION("IF(ISBLANK($A19),, IF((ARRAYFORMULA(SUM(COUNTIFS(OccupancyAddresses,$A19,OccupancyUnits, $B19, 'Tenant Occupancy'!UG$5:UG23,{""&gt;0"",""Occupied"",""Late""}))))&gt;1,""Multiple Bookings"", IF(SUMIFS( 'Tenant Occupancy'!UG$5:UG23,OccupancyUnits,$B19,OccupancyAd"&amp;"dresses,$A19)&gt;0,SUMIFS('Tenant Occupancy'!UG$5:UG23,OccupancyUnits,$B19,OccupancyAddresses,$A19),IFERROR(VLOOKUP($A19&amp;"" ""&amp;$B19, FILTER(ARRAYFORMULA({OccupancyAddresses&amp;"" ""&amp; OccupancyUnits,'Tenant Occupancy'!UG$5:UG23}),INDEX(ARRAYFORMULA({OccupancyAdd"&amp;"resses&amp;"" ""&amp; OccupancyUnits,'Tenant Occupancy'!UG$5:UG23}),0,2)&lt;&gt;""""),2,FALSE),IF(UF16=TODAY(),""Today"",)))))"),"")</f>
        <v/>
      </c>
      <c r="UG19" s="3" t="str">
        <f>IFERROR(__xludf.DUMMYFUNCTION("IF(ISBLANK($A19),, IF((ARRAYFORMULA(SUM(COUNTIFS(OccupancyAddresses,$A19,OccupancyUnits, $B19, 'Tenant Occupancy'!UH$5:UH23,{""&gt;0"",""Occupied"",""Late""}))))&gt;1,""Multiple Bookings"", IF(SUMIFS( 'Tenant Occupancy'!UH$5:UH23,OccupancyUnits,$B19,OccupancyAd"&amp;"dresses,$A19)&gt;0,SUMIFS('Tenant Occupancy'!UH$5:UH23,OccupancyUnits,$B19,OccupancyAddresses,$A19),IFERROR(VLOOKUP($A19&amp;"" ""&amp;$B19, FILTER(ARRAYFORMULA({OccupancyAddresses&amp;"" ""&amp; OccupancyUnits,'Tenant Occupancy'!UH$5:UH23}),INDEX(ARRAYFORMULA({OccupancyAdd"&amp;"resses&amp;"" ""&amp; OccupancyUnits,'Tenant Occupancy'!UH$5:UH23}),0,2)&lt;&gt;""""),2,FALSE),IF(UG16=TODAY(),""Today"",)))))"),"")</f>
        <v/>
      </c>
      <c r="UH19" s="3" t="str">
        <f>IFERROR(__xludf.DUMMYFUNCTION("IF(ISBLANK($A19),, IF((ARRAYFORMULA(SUM(COUNTIFS(OccupancyAddresses,$A19,OccupancyUnits, $B19, 'Tenant Occupancy'!UI$5:UI23,{""&gt;0"",""Occupied"",""Late""}))))&gt;1,""Multiple Bookings"", IF(SUMIFS( 'Tenant Occupancy'!UI$5:UI23,OccupancyUnits,$B19,OccupancyAd"&amp;"dresses,$A19)&gt;0,SUMIFS('Tenant Occupancy'!UI$5:UI23,OccupancyUnits,$B19,OccupancyAddresses,$A19),IFERROR(VLOOKUP($A19&amp;"" ""&amp;$B19, FILTER(ARRAYFORMULA({OccupancyAddresses&amp;"" ""&amp; OccupancyUnits,'Tenant Occupancy'!UI$5:UI23}),INDEX(ARRAYFORMULA({OccupancyAdd"&amp;"resses&amp;"" ""&amp; OccupancyUnits,'Tenant Occupancy'!UI$5:UI23}),0,2)&lt;&gt;""""),2,FALSE),IF(UH16=TODAY(),""Today"",)))))"),"")</f>
        <v/>
      </c>
      <c r="UI19" s="3" t="str">
        <f>IFERROR(__xludf.DUMMYFUNCTION("IF(ISBLANK($A19),, IF((ARRAYFORMULA(SUM(COUNTIFS(OccupancyAddresses,$A19,OccupancyUnits, $B19, 'Tenant Occupancy'!UJ$5:UJ23,{""&gt;0"",""Occupied"",""Late""}))))&gt;1,""Multiple Bookings"", IF(SUMIFS( 'Tenant Occupancy'!UJ$5:UJ23,OccupancyUnits,$B19,OccupancyAd"&amp;"dresses,$A19)&gt;0,SUMIFS('Tenant Occupancy'!UJ$5:UJ23,OccupancyUnits,$B19,OccupancyAddresses,$A19),IFERROR(VLOOKUP($A19&amp;"" ""&amp;$B19, FILTER(ARRAYFORMULA({OccupancyAddresses&amp;"" ""&amp; OccupancyUnits,'Tenant Occupancy'!UJ$5:UJ23}),INDEX(ARRAYFORMULA({OccupancyAdd"&amp;"resses&amp;"" ""&amp; OccupancyUnits,'Tenant Occupancy'!UJ$5:UJ23}),0,2)&lt;&gt;""""),2,FALSE),IF(UI16=TODAY(),""Today"",)))))"),"")</f>
        <v/>
      </c>
      <c r="UJ19" s="3" t="str">
        <f>IFERROR(__xludf.DUMMYFUNCTION("IF(ISBLANK($A19),, IF((ARRAYFORMULA(SUM(COUNTIFS(OccupancyAddresses,$A19,OccupancyUnits, $B19, 'Tenant Occupancy'!UK$5:UK23,{""&gt;0"",""Occupied"",""Late""}))))&gt;1,""Multiple Bookings"", IF(SUMIFS( 'Tenant Occupancy'!UK$5:UK23,OccupancyUnits,$B19,OccupancyAd"&amp;"dresses,$A19)&gt;0,SUMIFS('Tenant Occupancy'!UK$5:UK23,OccupancyUnits,$B19,OccupancyAddresses,$A19),IFERROR(VLOOKUP($A19&amp;"" ""&amp;$B19, FILTER(ARRAYFORMULA({OccupancyAddresses&amp;"" ""&amp; OccupancyUnits,'Tenant Occupancy'!UK$5:UK23}),INDEX(ARRAYFORMULA({OccupancyAdd"&amp;"resses&amp;"" ""&amp; OccupancyUnits,'Tenant Occupancy'!UK$5:UK23}),0,2)&lt;&gt;""""),2,FALSE),IF(UJ16=TODAY(),""Today"",)))))"),"")</f>
        <v/>
      </c>
      <c r="UK19" s="3" t="str">
        <f>IFERROR(__xludf.DUMMYFUNCTION("IF(ISBLANK($A19),, IF((ARRAYFORMULA(SUM(COUNTIFS(OccupancyAddresses,$A19,OccupancyUnits, $B19, 'Tenant Occupancy'!UL$5:UL23,{""&gt;0"",""Occupied"",""Late""}))))&gt;1,""Multiple Bookings"", IF(SUMIFS( 'Tenant Occupancy'!UL$5:UL23,OccupancyUnits,$B19,OccupancyAd"&amp;"dresses,$A19)&gt;0,SUMIFS('Tenant Occupancy'!UL$5:UL23,OccupancyUnits,$B19,OccupancyAddresses,$A19),IFERROR(VLOOKUP($A19&amp;"" ""&amp;$B19, FILTER(ARRAYFORMULA({OccupancyAddresses&amp;"" ""&amp; OccupancyUnits,'Tenant Occupancy'!UL$5:UL23}),INDEX(ARRAYFORMULA({OccupancyAdd"&amp;"resses&amp;"" ""&amp; OccupancyUnits,'Tenant Occupancy'!UL$5:UL23}),0,2)&lt;&gt;""""),2,FALSE),IF(UK16=TODAY(),""Today"",)))))"),"")</f>
        <v/>
      </c>
      <c r="UL19" s="3" t="str">
        <f>IFERROR(__xludf.DUMMYFUNCTION("IF(ISBLANK($A19),, IF((ARRAYFORMULA(SUM(COUNTIFS(OccupancyAddresses,$A19,OccupancyUnits, $B19, 'Tenant Occupancy'!UM$5:UM23,{""&gt;0"",""Occupied"",""Late""}))))&gt;1,""Multiple Bookings"", IF(SUMIFS( 'Tenant Occupancy'!UM$5:UM23,OccupancyUnits,$B19,OccupancyAd"&amp;"dresses,$A19)&gt;0,SUMIFS('Tenant Occupancy'!UM$5:UM23,OccupancyUnits,$B19,OccupancyAddresses,$A19),IFERROR(VLOOKUP($A19&amp;"" ""&amp;$B19, FILTER(ARRAYFORMULA({OccupancyAddresses&amp;"" ""&amp; OccupancyUnits,'Tenant Occupancy'!UM$5:UM23}),INDEX(ARRAYFORMULA({OccupancyAdd"&amp;"resses&amp;"" ""&amp; OccupancyUnits,'Tenant Occupancy'!UM$5:UM23}),0,2)&lt;&gt;""""),2,FALSE),IF(UL16=TODAY(),""Today"",)))))"),"")</f>
        <v/>
      </c>
      <c r="UM19" s="3" t="str">
        <f>IFERROR(__xludf.DUMMYFUNCTION("IF(ISBLANK($A19),, IF((ARRAYFORMULA(SUM(COUNTIFS(OccupancyAddresses,$A19,OccupancyUnits, $B19, 'Tenant Occupancy'!UN$5:UN23,{""&gt;0"",""Occupied"",""Late""}))))&gt;1,""Multiple Bookings"", IF(SUMIFS( 'Tenant Occupancy'!UN$5:UN23,OccupancyUnits,$B19,OccupancyAd"&amp;"dresses,$A19)&gt;0,SUMIFS('Tenant Occupancy'!UN$5:UN23,OccupancyUnits,$B19,OccupancyAddresses,$A19),IFERROR(VLOOKUP($A19&amp;"" ""&amp;$B19, FILTER(ARRAYFORMULA({OccupancyAddresses&amp;"" ""&amp; OccupancyUnits,'Tenant Occupancy'!UN$5:UN23}),INDEX(ARRAYFORMULA({OccupancyAdd"&amp;"resses&amp;"" ""&amp; OccupancyUnits,'Tenant Occupancy'!UN$5:UN23}),0,2)&lt;&gt;""""),2,FALSE),IF(UM16=TODAY(),""Today"",)))))"),"")</f>
        <v/>
      </c>
      <c r="UN19" s="3" t="str">
        <f>IFERROR(__xludf.DUMMYFUNCTION("IF(ISBLANK($A19),, IF((ARRAYFORMULA(SUM(COUNTIFS(OccupancyAddresses,$A19,OccupancyUnits, $B19, 'Tenant Occupancy'!UO$5:UO23,{""&gt;0"",""Occupied"",""Late""}))))&gt;1,""Multiple Bookings"", IF(SUMIFS( 'Tenant Occupancy'!UO$5:UO23,OccupancyUnits,$B19,OccupancyAd"&amp;"dresses,$A19)&gt;0,SUMIFS('Tenant Occupancy'!UO$5:UO23,OccupancyUnits,$B19,OccupancyAddresses,$A19),IFERROR(VLOOKUP($A19&amp;"" ""&amp;$B19, FILTER(ARRAYFORMULA({OccupancyAddresses&amp;"" ""&amp; OccupancyUnits,'Tenant Occupancy'!UO$5:UO23}),INDEX(ARRAYFORMULA({OccupancyAdd"&amp;"resses&amp;"" ""&amp; OccupancyUnits,'Tenant Occupancy'!UO$5:UO23}),0,2)&lt;&gt;""""),2,FALSE),IF(UN16=TODAY(),""Today"",)))))"),"")</f>
        <v/>
      </c>
      <c r="UO19" s="3" t="str">
        <f>IFERROR(__xludf.DUMMYFUNCTION("IF(ISBLANK($A19),, IF((ARRAYFORMULA(SUM(COUNTIFS(OccupancyAddresses,$A19,OccupancyUnits, $B19, 'Tenant Occupancy'!UP$5:UP23,{""&gt;0"",""Occupied"",""Late""}))))&gt;1,""Multiple Bookings"", IF(SUMIFS( 'Tenant Occupancy'!UP$5:UP23,OccupancyUnits,$B19,OccupancyAd"&amp;"dresses,$A19)&gt;0,SUMIFS('Tenant Occupancy'!UP$5:UP23,OccupancyUnits,$B19,OccupancyAddresses,$A19),IFERROR(VLOOKUP($A19&amp;"" ""&amp;$B19, FILTER(ARRAYFORMULA({OccupancyAddresses&amp;"" ""&amp; OccupancyUnits,'Tenant Occupancy'!UP$5:UP23}),INDEX(ARRAYFORMULA({OccupancyAdd"&amp;"resses&amp;"" ""&amp; OccupancyUnits,'Tenant Occupancy'!UP$5:UP23}),0,2)&lt;&gt;""""),2,FALSE),IF(UO16=TODAY(),""Today"",)))))"),"")</f>
        <v/>
      </c>
      <c r="UP19" s="3" t="str">
        <f>IFERROR(__xludf.DUMMYFUNCTION("IF(ISBLANK($A19),, IF((ARRAYFORMULA(SUM(COUNTIFS(OccupancyAddresses,$A19,OccupancyUnits, $B19, 'Tenant Occupancy'!UQ$5:UQ23,{""&gt;0"",""Occupied"",""Late""}))))&gt;1,""Multiple Bookings"", IF(SUMIFS( 'Tenant Occupancy'!UQ$5:UQ23,OccupancyUnits,$B19,OccupancyAd"&amp;"dresses,$A19)&gt;0,SUMIFS('Tenant Occupancy'!UQ$5:UQ23,OccupancyUnits,$B19,OccupancyAddresses,$A19),IFERROR(VLOOKUP($A19&amp;"" ""&amp;$B19, FILTER(ARRAYFORMULA({OccupancyAddresses&amp;"" ""&amp; OccupancyUnits,'Tenant Occupancy'!UQ$5:UQ23}),INDEX(ARRAYFORMULA({OccupancyAdd"&amp;"resses&amp;"" ""&amp; OccupancyUnits,'Tenant Occupancy'!UQ$5:UQ23}),0,2)&lt;&gt;""""),2,FALSE),IF(UP16=TODAY(),""Today"",)))))"),"")</f>
        <v/>
      </c>
      <c r="UQ19" s="3" t="str">
        <f>IFERROR(__xludf.DUMMYFUNCTION("IF(ISBLANK($A19),, IF((ARRAYFORMULA(SUM(COUNTIFS(OccupancyAddresses,$A19,OccupancyUnits, $B19, 'Tenant Occupancy'!UR$5:UR23,{""&gt;0"",""Occupied"",""Late""}))))&gt;1,""Multiple Bookings"", IF(SUMIFS( 'Tenant Occupancy'!UR$5:UR23,OccupancyUnits,$B19,OccupancyAd"&amp;"dresses,$A19)&gt;0,SUMIFS('Tenant Occupancy'!UR$5:UR23,OccupancyUnits,$B19,OccupancyAddresses,$A19),IFERROR(VLOOKUP($A19&amp;"" ""&amp;$B19, FILTER(ARRAYFORMULA({OccupancyAddresses&amp;"" ""&amp; OccupancyUnits,'Tenant Occupancy'!UR$5:UR23}),INDEX(ARRAYFORMULA({OccupancyAdd"&amp;"resses&amp;"" ""&amp; OccupancyUnits,'Tenant Occupancy'!UR$5:UR23}),0,2)&lt;&gt;""""),2,FALSE),IF(UQ16=TODAY(),""Today"",)))))"),"")</f>
        <v/>
      </c>
      <c r="UR19" s="3" t="str">
        <f>IFERROR(__xludf.DUMMYFUNCTION("IF(ISBLANK($A19),, IF((ARRAYFORMULA(SUM(COUNTIFS(OccupancyAddresses,$A19,OccupancyUnits, $B19, 'Tenant Occupancy'!US$5:US23,{""&gt;0"",""Occupied"",""Late""}))))&gt;1,""Multiple Bookings"", IF(SUMIFS( 'Tenant Occupancy'!US$5:US23,OccupancyUnits,$B19,OccupancyAd"&amp;"dresses,$A19)&gt;0,SUMIFS('Tenant Occupancy'!US$5:US23,OccupancyUnits,$B19,OccupancyAddresses,$A19),IFERROR(VLOOKUP($A19&amp;"" ""&amp;$B19, FILTER(ARRAYFORMULA({OccupancyAddresses&amp;"" ""&amp; OccupancyUnits,'Tenant Occupancy'!US$5:US23}),INDEX(ARRAYFORMULA({OccupancyAdd"&amp;"resses&amp;"" ""&amp; OccupancyUnits,'Tenant Occupancy'!US$5:US23}),0,2)&lt;&gt;""""),2,FALSE),IF(UR16=TODAY(),""Today"",)))))"),"")</f>
        <v/>
      </c>
      <c r="US19" s="3" t="str">
        <f>IFERROR(__xludf.DUMMYFUNCTION("IF(ISBLANK($A19),, IF((ARRAYFORMULA(SUM(COUNTIFS(OccupancyAddresses,$A19,OccupancyUnits, $B19, 'Tenant Occupancy'!UT$5:UT23,{""&gt;0"",""Occupied"",""Late""}))))&gt;1,""Multiple Bookings"", IF(SUMIFS( 'Tenant Occupancy'!UT$5:UT23,OccupancyUnits,$B19,OccupancyAd"&amp;"dresses,$A19)&gt;0,SUMIFS('Tenant Occupancy'!UT$5:UT23,OccupancyUnits,$B19,OccupancyAddresses,$A19),IFERROR(VLOOKUP($A19&amp;"" ""&amp;$B19, FILTER(ARRAYFORMULA({OccupancyAddresses&amp;"" ""&amp; OccupancyUnits,'Tenant Occupancy'!UT$5:UT23}),INDEX(ARRAYFORMULA({OccupancyAdd"&amp;"resses&amp;"" ""&amp; OccupancyUnits,'Tenant Occupancy'!UT$5:UT23}),0,2)&lt;&gt;""""),2,FALSE),IF(US16=TODAY(),""Today"",)))))"),"")</f>
        <v/>
      </c>
      <c r="UT19" s="3" t="str">
        <f>IFERROR(__xludf.DUMMYFUNCTION("IF(ISBLANK($A19),, IF((ARRAYFORMULA(SUM(COUNTIFS(OccupancyAddresses,$A19,OccupancyUnits, $B19, 'Tenant Occupancy'!UU$5:UU23,{""&gt;0"",""Occupied"",""Late""}))))&gt;1,""Multiple Bookings"", IF(SUMIFS( 'Tenant Occupancy'!UU$5:UU23,OccupancyUnits,$B19,OccupancyAd"&amp;"dresses,$A19)&gt;0,SUMIFS('Tenant Occupancy'!UU$5:UU23,OccupancyUnits,$B19,OccupancyAddresses,$A19),IFERROR(VLOOKUP($A19&amp;"" ""&amp;$B19, FILTER(ARRAYFORMULA({OccupancyAddresses&amp;"" ""&amp; OccupancyUnits,'Tenant Occupancy'!UU$5:UU23}),INDEX(ARRAYFORMULA({OccupancyAdd"&amp;"resses&amp;"" ""&amp; OccupancyUnits,'Tenant Occupancy'!UU$5:UU23}),0,2)&lt;&gt;""""),2,FALSE),IF(UT16=TODAY(),""Today"",)))))"),"")</f>
        <v/>
      </c>
      <c r="UU19" s="3" t="str">
        <f>IFERROR(__xludf.DUMMYFUNCTION("IF(ISBLANK($A19),, IF((ARRAYFORMULA(SUM(COUNTIFS(OccupancyAddresses,$A19,OccupancyUnits, $B19, 'Tenant Occupancy'!UV$5:UV23,{""&gt;0"",""Occupied"",""Late""}))))&gt;1,""Multiple Bookings"", IF(SUMIFS( 'Tenant Occupancy'!UV$5:UV23,OccupancyUnits,$B19,OccupancyAd"&amp;"dresses,$A19)&gt;0,SUMIFS('Tenant Occupancy'!UV$5:UV23,OccupancyUnits,$B19,OccupancyAddresses,$A19),IFERROR(VLOOKUP($A19&amp;"" ""&amp;$B19, FILTER(ARRAYFORMULA({OccupancyAddresses&amp;"" ""&amp; OccupancyUnits,'Tenant Occupancy'!UV$5:UV23}),INDEX(ARRAYFORMULA({OccupancyAdd"&amp;"resses&amp;"" ""&amp; OccupancyUnits,'Tenant Occupancy'!UV$5:UV23}),0,2)&lt;&gt;""""),2,FALSE),IF(UU16=TODAY(),""Today"",)))))"),"")</f>
        <v/>
      </c>
      <c r="UV19" s="3" t="str">
        <f>IFERROR(__xludf.DUMMYFUNCTION("IF(ISBLANK($A19),, IF((ARRAYFORMULA(SUM(COUNTIFS(OccupancyAddresses,$A19,OccupancyUnits, $B19, 'Tenant Occupancy'!UW$5:UW23,{""&gt;0"",""Occupied"",""Late""}))))&gt;1,""Multiple Bookings"", IF(SUMIFS( 'Tenant Occupancy'!UW$5:UW23,OccupancyUnits,$B19,OccupancyAd"&amp;"dresses,$A19)&gt;0,SUMIFS('Tenant Occupancy'!UW$5:UW23,OccupancyUnits,$B19,OccupancyAddresses,$A19),IFERROR(VLOOKUP($A19&amp;"" ""&amp;$B19, FILTER(ARRAYFORMULA({OccupancyAddresses&amp;"" ""&amp; OccupancyUnits,'Tenant Occupancy'!UW$5:UW23}),INDEX(ARRAYFORMULA({OccupancyAdd"&amp;"resses&amp;"" ""&amp; OccupancyUnits,'Tenant Occupancy'!UW$5:UW23}),0,2)&lt;&gt;""""),2,FALSE),IF(UV16=TODAY(),""Today"",)))))"),"")</f>
        <v/>
      </c>
      <c r="UW19" s="3" t="str">
        <f>IFERROR(__xludf.DUMMYFUNCTION("IF(ISBLANK($A19),, IF((ARRAYFORMULA(SUM(COUNTIFS(OccupancyAddresses,$A19,OccupancyUnits, $B19, 'Tenant Occupancy'!UX$5:UX23,{""&gt;0"",""Occupied"",""Late""}))))&gt;1,""Multiple Bookings"", IF(SUMIFS( 'Tenant Occupancy'!UX$5:UX23,OccupancyUnits,$B19,OccupancyAd"&amp;"dresses,$A19)&gt;0,SUMIFS('Tenant Occupancy'!UX$5:UX23,OccupancyUnits,$B19,OccupancyAddresses,$A19),IFERROR(VLOOKUP($A19&amp;"" ""&amp;$B19, FILTER(ARRAYFORMULA({OccupancyAddresses&amp;"" ""&amp; OccupancyUnits,'Tenant Occupancy'!UX$5:UX23}),INDEX(ARRAYFORMULA({OccupancyAdd"&amp;"resses&amp;"" ""&amp; OccupancyUnits,'Tenant Occupancy'!UX$5:UX23}),0,2)&lt;&gt;""""),2,FALSE),IF(UW16=TODAY(),""Today"",)))))"),"")</f>
        <v/>
      </c>
      <c r="UX19" s="3" t="str">
        <f>IFERROR(__xludf.DUMMYFUNCTION("IF(ISBLANK($A19),, IF((ARRAYFORMULA(SUM(COUNTIFS(OccupancyAddresses,$A19,OccupancyUnits, $B19, 'Tenant Occupancy'!UY$5:UY23,{""&gt;0"",""Occupied"",""Late""}))))&gt;1,""Multiple Bookings"", IF(SUMIFS( 'Tenant Occupancy'!UY$5:UY23,OccupancyUnits,$B19,OccupancyAd"&amp;"dresses,$A19)&gt;0,SUMIFS('Tenant Occupancy'!UY$5:UY23,OccupancyUnits,$B19,OccupancyAddresses,$A19),IFERROR(VLOOKUP($A19&amp;"" ""&amp;$B19, FILTER(ARRAYFORMULA({OccupancyAddresses&amp;"" ""&amp; OccupancyUnits,'Tenant Occupancy'!UY$5:UY23}),INDEX(ARRAYFORMULA({OccupancyAdd"&amp;"resses&amp;"" ""&amp; OccupancyUnits,'Tenant Occupancy'!UY$5:UY23}),0,2)&lt;&gt;""""),2,FALSE),IF(UX16=TODAY(),""Today"",)))))"),"")</f>
        <v/>
      </c>
      <c r="UY19" s="3" t="str">
        <f>IFERROR(__xludf.DUMMYFUNCTION("IF(ISBLANK($A19),, IF((ARRAYFORMULA(SUM(COUNTIFS(OccupancyAddresses,$A19,OccupancyUnits, $B19, 'Tenant Occupancy'!UZ$5:UZ23,{""&gt;0"",""Occupied"",""Late""}))))&gt;1,""Multiple Bookings"", IF(SUMIFS( 'Tenant Occupancy'!UZ$5:UZ23,OccupancyUnits,$B19,OccupancyAd"&amp;"dresses,$A19)&gt;0,SUMIFS('Tenant Occupancy'!UZ$5:UZ23,OccupancyUnits,$B19,OccupancyAddresses,$A19),IFERROR(VLOOKUP($A19&amp;"" ""&amp;$B19, FILTER(ARRAYFORMULA({OccupancyAddresses&amp;"" ""&amp; OccupancyUnits,'Tenant Occupancy'!UZ$5:UZ23}),INDEX(ARRAYFORMULA({OccupancyAdd"&amp;"resses&amp;"" ""&amp; OccupancyUnits,'Tenant Occupancy'!UZ$5:UZ23}),0,2)&lt;&gt;""""),2,FALSE),IF(UY16=TODAY(),""Today"",)))))"),"")</f>
        <v/>
      </c>
      <c r="UZ19" s="3" t="str">
        <f>IFERROR(__xludf.DUMMYFUNCTION("IF(ISBLANK($A19),, IF((ARRAYFORMULA(SUM(COUNTIFS(OccupancyAddresses,$A19,OccupancyUnits, $B19, 'Tenant Occupancy'!VA$5:VA23,{""&gt;0"",""Occupied"",""Late""}))))&gt;1,""Multiple Bookings"", IF(SUMIFS( 'Tenant Occupancy'!VA$5:VA23,OccupancyUnits,$B19,OccupancyAd"&amp;"dresses,$A19)&gt;0,SUMIFS('Tenant Occupancy'!VA$5:VA23,OccupancyUnits,$B19,OccupancyAddresses,$A19),IFERROR(VLOOKUP($A19&amp;"" ""&amp;$B19, FILTER(ARRAYFORMULA({OccupancyAddresses&amp;"" ""&amp; OccupancyUnits,'Tenant Occupancy'!VA$5:VA23}),INDEX(ARRAYFORMULA({OccupancyAdd"&amp;"resses&amp;"" ""&amp; OccupancyUnits,'Tenant Occupancy'!VA$5:VA23}),0,2)&lt;&gt;""""),2,FALSE),IF(UZ16=TODAY(),""Today"",)))))"),"")</f>
        <v/>
      </c>
      <c r="VA19" s="3" t="str">
        <f>IFERROR(__xludf.DUMMYFUNCTION("IF(ISBLANK($A19),, IF((ARRAYFORMULA(SUM(COUNTIFS(OccupancyAddresses,$A19,OccupancyUnits, $B19, 'Tenant Occupancy'!VB$5:VB23,{""&gt;0"",""Occupied"",""Late""}))))&gt;1,""Multiple Bookings"", IF(SUMIFS( 'Tenant Occupancy'!VB$5:VB23,OccupancyUnits,$B19,OccupancyAd"&amp;"dresses,$A19)&gt;0,SUMIFS('Tenant Occupancy'!VB$5:VB23,OccupancyUnits,$B19,OccupancyAddresses,$A19),IFERROR(VLOOKUP($A19&amp;"" ""&amp;$B19, FILTER(ARRAYFORMULA({OccupancyAddresses&amp;"" ""&amp; OccupancyUnits,'Tenant Occupancy'!VB$5:VB23}),INDEX(ARRAYFORMULA({OccupancyAdd"&amp;"resses&amp;"" ""&amp; OccupancyUnits,'Tenant Occupancy'!VB$5:VB23}),0,2)&lt;&gt;""""),2,FALSE),IF(VA16=TODAY(),""Today"",)))))"),"")</f>
        <v/>
      </c>
      <c r="VB19" s="3" t="str">
        <f>IFERROR(__xludf.DUMMYFUNCTION("IF(ISBLANK($A19),, IF((ARRAYFORMULA(SUM(COUNTIFS(OccupancyAddresses,$A19,OccupancyUnits, $B19, 'Tenant Occupancy'!VC$5:VC23,{""&gt;0"",""Occupied"",""Late""}))))&gt;1,""Multiple Bookings"", IF(SUMIFS( 'Tenant Occupancy'!VC$5:VC23,OccupancyUnits,$B19,OccupancyAd"&amp;"dresses,$A19)&gt;0,SUMIFS('Tenant Occupancy'!VC$5:VC23,OccupancyUnits,$B19,OccupancyAddresses,$A19),IFERROR(VLOOKUP($A19&amp;"" ""&amp;$B19, FILTER(ARRAYFORMULA({OccupancyAddresses&amp;"" ""&amp; OccupancyUnits,'Tenant Occupancy'!VC$5:VC23}),INDEX(ARRAYFORMULA({OccupancyAdd"&amp;"resses&amp;"" ""&amp; OccupancyUnits,'Tenant Occupancy'!VC$5:VC23}),0,2)&lt;&gt;""""),2,FALSE),IF(VB16=TODAY(),""Today"",)))))"),"")</f>
        <v/>
      </c>
      <c r="VC19" s="3" t="str">
        <f>IFERROR(__xludf.DUMMYFUNCTION("IF(ISBLANK($A19),, IF((ARRAYFORMULA(SUM(COUNTIFS(OccupancyAddresses,$A19,OccupancyUnits, $B19, 'Tenant Occupancy'!VD$5:VD23,{""&gt;0"",""Occupied"",""Late""}))))&gt;1,""Multiple Bookings"", IF(SUMIFS( 'Tenant Occupancy'!VD$5:VD23,OccupancyUnits,$B19,OccupancyAd"&amp;"dresses,$A19)&gt;0,SUMIFS('Tenant Occupancy'!VD$5:VD23,OccupancyUnits,$B19,OccupancyAddresses,$A19),IFERROR(VLOOKUP($A19&amp;"" ""&amp;$B19, FILTER(ARRAYFORMULA({OccupancyAddresses&amp;"" ""&amp; OccupancyUnits,'Tenant Occupancy'!VD$5:VD23}),INDEX(ARRAYFORMULA({OccupancyAdd"&amp;"resses&amp;"" ""&amp; OccupancyUnits,'Tenant Occupancy'!VD$5:VD23}),0,2)&lt;&gt;""""),2,FALSE),IF(VC16=TODAY(),""Today"",)))))"),"")</f>
        <v/>
      </c>
      <c r="VD19" s="3" t="str">
        <f>IFERROR(__xludf.DUMMYFUNCTION("IF(ISBLANK($A19),, IF((ARRAYFORMULA(SUM(COUNTIFS(OccupancyAddresses,$A19,OccupancyUnits, $B19, 'Tenant Occupancy'!VE$5:VE23,{""&gt;0"",""Occupied"",""Late""}))))&gt;1,""Multiple Bookings"", IF(SUMIFS( 'Tenant Occupancy'!VE$5:VE23,OccupancyUnits,$B19,OccupancyAd"&amp;"dresses,$A19)&gt;0,SUMIFS('Tenant Occupancy'!VE$5:VE23,OccupancyUnits,$B19,OccupancyAddresses,$A19),IFERROR(VLOOKUP($A19&amp;"" ""&amp;$B19, FILTER(ARRAYFORMULA({OccupancyAddresses&amp;"" ""&amp; OccupancyUnits,'Tenant Occupancy'!VE$5:VE23}),INDEX(ARRAYFORMULA({OccupancyAdd"&amp;"resses&amp;"" ""&amp; OccupancyUnits,'Tenant Occupancy'!VE$5:VE23}),0,2)&lt;&gt;""""),2,FALSE),IF(VD16=TODAY(),""Today"",)))))"),"")</f>
        <v/>
      </c>
      <c r="VE19" s="3" t="str">
        <f>IFERROR(__xludf.DUMMYFUNCTION("IF(ISBLANK($A19),, IF((ARRAYFORMULA(SUM(COUNTIFS(OccupancyAddresses,$A19,OccupancyUnits, $B19, 'Tenant Occupancy'!VF$5:VF23,{""&gt;0"",""Occupied"",""Late""}))))&gt;1,""Multiple Bookings"", IF(SUMIFS( 'Tenant Occupancy'!VF$5:VF23,OccupancyUnits,$B19,OccupancyAd"&amp;"dresses,$A19)&gt;0,SUMIFS('Tenant Occupancy'!VF$5:VF23,OccupancyUnits,$B19,OccupancyAddresses,$A19),IFERROR(VLOOKUP($A19&amp;"" ""&amp;$B19, FILTER(ARRAYFORMULA({OccupancyAddresses&amp;"" ""&amp; OccupancyUnits,'Tenant Occupancy'!VF$5:VF23}),INDEX(ARRAYFORMULA({OccupancyAdd"&amp;"resses&amp;"" ""&amp; OccupancyUnits,'Tenant Occupancy'!VF$5:VF23}),0,2)&lt;&gt;""""),2,FALSE),IF(VE16=TODAY(),""Today"",)))))"),"")</f>
        <v/>
      </c>
      <c r="VF19" s="3" t="str">
        <f>IFERROR(__xludf.DUMMYFUNCTION("IF(ISBLANK($A19),, IF((ARRAYFORMULA(SUM(COUNTIFS(OccupancyAddresses,$A19,OccupancyUnits, $B19, 'Tenant Occupancy'!VG$5:VG23,{""&gt;0"",""Occupied"",""Late""}))))&gt;1,""Multiple Bookings"", IF(SUMIFS( 'Tenant Occupancy'!VG$5:VG23,OccupancyUnits,$B19,OccupancyAd"&amp;"dresses,$A19)&gt;0,SUMIFS('Tenant Occupancy'!VG$5:VG23,OccupancyUnits,$B19,OccupancyAddresses,$A19),IFERROR(VLOOKUP($A19&amp;"" ""&amp;$B19, FILTER(ARRAYFORMULA({OccupancyAddresses&amp;"" ""&amp; OccupancyUnits,'Tenant Occupancy'!VG$5:VG23}),INDEX(ARRAYFORMULA({OccupancyAdd"&amp;"resses&amp;"" ""&amp; OccupancyUnits,'Tenant Occupancy'!VG$5:VG23}),0,2)&lt;&gt;""""),2,FALSE),IF(VF16=TODAY(),""Today"",)))))"),"")</f>
        <v/>
      </c>
      <c r="VG19" s="3" t="str">
        <f>IFERROR(__xludf.DUMMYFUNCTION("IF(ISBLANK($A19),, IF((ARRAYFORMULA(SUM(COUNTIFS(OccupancyAddresses,$A19,OccupancyUnits, $B19, 'Tenant Occupancy'!VH$5:VH23,{""&gt;0"",""Occupied"",""Late""}))))&gt;1,""Multiple Bookings"", IF(SUMIFS( 'Tenant Occupancy'!VH$5:VH23,OccupancyUnits,$B19,OccupancyAd"&amp;"dresses,$A19)&gt;0,SUMIFS('Tenant Occupancy'!VH$5:VH23,OccupancyUnits,$B19,OccupancyAddresses,$A19),IFERROR(VLOOKUP($A19&amp;"" ""&amp;$B19, FILTER(ARRAYFORMULA({OccupancyAddresses&amp;"" ""&amp; OccupancyUnits,'Tenant Occupancy'!VH$5:VH23}),INDEX(ARRAYFORMULA({OccupancyAdd"&amp;"resses&amp;"" ""&amp; OccupancyUnits,'Tenant Occupancy'!VH$5:VH23}),0,2)&lt;&gt;""""),2,FALSE),IF(VG16=TODAY(),""Today"",)))))"),"")</f>
        <v/>
      </c>
      <c r="VH19" s="3" t="str">
        <f>IFERROR(__xludf.DUMMYFUNCTION("IF(ISBLANK($A19),, IF((ARRAYFORMULA(SUM(COUNTIFS(OccupancyAddresses,$A19,OccupancyUnits, $B19, 'Tenant Occupancy'!VI$5:VI23,{""&gt;0"",""Occupied"",""Late""}))))&gt;1,""Multiple Bookings"", IF(SUMIFS( 'Tenant Occupancy'!VI$5:VI23,OccupancyUnits,$B19,OccupancyAd"&amp;"dresses,$A19)&gt;0,SUMIFS('Tenant Occupancy'!VI$5:VI23,OccupancyUnits,$B19,OccupancyAddresses,$A19),IFERROR(VLOOKUP($A19&amp;"" ""&amp;$B19, FILTER(ARRAYFORMULA({OccupancyAddresses&amp;"" ""&amp; OccupancyUnits,'Tenant Occupancy'!VI$5:VI23}),INDEX(ARRAYFORMULA({OccupancyAdd"&amp;"resses&amp;"" ""&amp; OccupancyUnits,'Tenant Occupancy'!VI$5:VI23}),0,2)&lt;&gt;""""),2,FALSE),IF(VH16=TODAY(),""Today"",)))))"),"")</f>
        <v/>
      </c>
      <c r="VI19" s="3" t="str">
        <f>IFERROR(__xludf.DUMMYFUNCTION("IF(ISBLANK($A19),, IF((ARRAYFORMULA(SUM(COUNTIFS(OccupancyAddresses,$A19,OccupancyUnits, $B19, 'Tenant Occupancy'!VJ$5:VJ23,{""&gt;0"",""Occupied"",""Late""}))))&gt;1,""Multiple Bookings"", IF(SUMIFS( 'Tenant Occupancy'!VJ$5:VJ23,OccupancyUnits,$B19,OccupancyAd"&amp;"dresses,$A19)&gt;0,SUMIFS('Tenant Occupancy'!VJ$5:VJ23,OccupancyUnits,$B19,OccupancyAddresses,$A19),IFERROR(VLOOKUP($A19&amp;"" ""&amp;$B19, FILTER(ARRAYFORMULA({OccupancyAddresses&amp;"" ""&amp; OccupancyUnits,'Tenant Occupancy'!VJ$5:VJ23}),INDEX(ARRAYFORMULA({OccupancyAdd"&amp;"resses&amp;"" ""&amp; OccupancyUnits,'Tenant Occupancy'!VJ$5:VJ23}),0,2)&lt;&gt;""""),2,FALSE),IF(VI16=TODAY(),""Today"",)))))"),"")</f>
        <v/>
      </c>
      <c r="VJ19" s="3" t="str">
        <f>IFERROR(__xludf.DUMMYFUNCTION("IF(ISBLANK($A19),, IF((ARRAYFORMULA(SUM(COUNTIFS(OccupancyAddresses,$A19,OccupancyUnits, $B19, 'Tenant Occupancy'!VK$5:VK23,{""&gt;0"",""Occupied"",""Late""}))))&gt;1,""Multiple Bookings"", IF(SUMIFS( 'Tenant Occupancy'!VK$5:VK23,OccupancyUnits,$B19,OccupancyAd"&amp;"dresses,$A19)&gt;0,SUMIFS('Tenant Occupancy'!VK$5:VK23,OccupancyUnits,$B19,OccupancyAddresses,$A19),IFERROR(VLOOKUP($A19&amp;"" ""&amp;$B19, FILTER(ARRAYFORMULA({OccupancyAddresses&amp;"" ""&amp; OccupancyUnits,'Tenant Occupancy'!VK$5:VK23}),INDEX(ARRAYFORMULA({OccupancyAdd"&amp;"resses&amp;"" ""&amp; OccupancyUnits,'Tenant Occupancy'!VK$5:VK23}),0,2)&lt;&gt;""""),2,FALSE),IF(VJ16=TODAY(),""Today"",)))))"),"")</f>
        <v/>
      </c>
      <c r="VK19" s="3" t="str">
        <f>IFERROR(__xludf.DUMMYFUNCTION("IF(ISBLANK($A19),, IF((ARRAYFORMULA(SUM(COUNTIFS(OccupancyAddresses,$A19,OccupancyUnits, $B19, 'Tenant Occupancy'!VL$5:VL23,{""&gt;0"",""Occupied"",""Late""}))))&gt;1,""Multiple Bookings"", IF(SUMIFS( 'Tenant Occupancy'!VL$5:VL23,OccupancyUnits,$B19,OccupancyAd"&amp;"dresses,$A19)&gt;0,SUMIFS('Tenant Occupancy'!VL$5:VL23,OccupancyUnits,$B19,OccupancyAddresses,$A19),IFERROR(VLOOKUP($A19&amp;"" ""&amp;$B19, FILTER(ARRAYFORMULA({OccupancyAddresses&amp;"" ""&amp; OccupancyUnits,'Tenant Occupancy'!VL$5:VL23}),INDEX(ARRAYFORMULA({OccupancyAdd"&amp;"resses&amp;"" ""&amp; OccupancyUnits,'Tenant Occupancy'!VL$5:VL23}),0,2)&lt;&gt;""""),2,FALSE),IF(VK16=TODAY(),""Today"",)))))"),"")</f>
        <v/>
      </c>
      <c r="VL19" s="3" t="str">
        <f>IFERROR(__xludf.DUMMYFUNCTION("IF(ISBLANK($A19),, IF((ARRAYFORMULA(SUM(COUNTIFS(OccupancyAddresses,$A19,OccupancyUnits, $B19, 'Tenant Occupancy'!VM$5:VM23,{""&gt;0"",""Occupied"",""Late""}))))&gt;1,""Multiple Bookings"", IF(SUMIFS( 'Tenant Occupancy'!VM$5:VM23,OccupancyUnits,$B19,OccupancyAd"&amp;"dresses,$A19)&gt;0,SUMIFS('Tenant Occupancy'!VM$5:VM23,OccupancyUnits,$B19,OccupancyAddresses,$A19),IFERROR(VLOOKUP($A19&amp;"" ""&amp;$B19, FILTER(ARRAYFORMULA({OccupancyAddresses&amp;"" ""&amp; OccupancyUnits,'Tenant Occupancy'!VM$5:VM23}),INDEX(ARRAYFORMULA({OccupancyAdd"&amp;"resses&amp;"" ""&amp; OccupancyUnits,'Tenant Occupancy'!VM$5:VM23}),0,2)&lt;&gt;""""),2,FALSE),IF(VL16=TODAY(),""Today"",)))))"),"")</f>
        <v/>
      </c>
      <c r="VM19" s="3" t="str">
        <f>IFERROR(__xludf.DUMMYFUNCTION("IF(ISBLANK($A19),, IF((ARRAYFORMULA(SUM(COUNTIFS(OccupancyAddresses,$A19,OccupancyUnits, $B19, 'Tenant Occupancy'!VN$5:VN23,{""&gt;0"",""Occupied"",""Late""}))))&gt;1,""Multiple Bookings"", IF(SUMIFS( 'Tenant Occupancy'!VN$5:VN23,OccupancyUnits,$B19,OccupancyAd"&amp;"dresses,$A19)&gt;0,SUMIFS('Tenant Occupancy'!VN$5:VN23,OccupancyUnits,$B19,OccupancyAddresses,$A19),IFERROR(VLOOKUP($A19&amp;"" ""&amp;$B19, FILTER(ARRAYFORMULA({OccupancyAddresses&amp;"" ""&amp; OccupancyUnits,'Tenant Occupancy'!VN$5:VN23}),INDEX(ARRAYFORMULA({OccupancyAdd"&amp;"resses&amp;"" ""&amp; OccupancyUnits,'Tenant Occupancy'!VN$5:VN23}),0,2)&lt;&gt;""""),2,FALSE),IF(VM16=TODAY(),""Today"",)))))"),"")</f>
        <v/>
      </c>
      <c r="VN19" s="3" t="str">
        <f>IFERROR(__xludf.DUMMYFUNCTION("IF(ISBLANK($A19),, IF((ARRAYFORMULA(SUM(COUNTIFS(OccupancyAddresses,$A19,OccupancyUnits, $B19, 'Tenant Occupancy'!VO$5:VO23,{""&gt;0"",""Occupied"",""Late""}))))&gt;1,""Multiple Bookings"", IF(SUMIFS( 'Tenant Occupancy'!VO$5:VO23,OccupancyUnits,$B19,OccupancyAd"&amp;"dresses,$A19)&gt;0,SUMIFS('Tenant Occupancy'!VO$5:VO23,OccupancyUnits,$B19,OccupancyAddresses,$A19),IFERROR(VLOOKUP($A19&amp;"" ""&amp;$B19, FILTER(ARRAYFORMULA({OccupancyAddresses&amp;"" ""&amp; OccupancyUnits,'Tenant Occupancy'!VO$5:VO23}),INDEX(ARRAYFORMULA({OccupancyAdd"&amp;"resses&amp;"" ""&amp; OccupancyUnits,'Tenant Occupancy'!VO$5:VO23}),0,2)&lt;&gt;""""),2,FALSE),IF(VN16=TODAY(),""Today"",)))))"),"")</f>
        <v/>
      </c>
      <c r="VO19" s="3" t="str">
        <f>IFERROR(__xludf.DUMMYFUNCTION("IF(ISBLANK($A19),, IF((ARRAYFORMULA(SUM(COUNTIFS(OccupancyAddresses,$A19,OccupancyUnits, $B19, 'Tenant Occupancy'!VP$5:VP23,{""&gt;0"",""Occupied"",""Late""}))))&gt;1,""Multiple Bookings"", IF(SUMIFS( 'Tenant Occupancy'!VP$5:VP23,OccupancyUnits,$B19,OccupancyAd"&amp;"dresses,$A19)&gt;0,SUMIFS('Tenant Occupancy'!VP$5:VP23,OccupancyUnits,$B19,OccupancyAddresses,$A19),IFERROR(VLOOKUP($A19&amp;"" ""&amp;$B19, FILTER(ARRAYFORMULA({OccupancyAddresses&amp;"" ""&amp; OccupancyUnits,'Tenant Occupancy'!VP$5:VP23}),INDEX(ARRAYFORMULA({OccupancyAdd"&amp;"resses&amp;"" ""&amp; OccupancyUnits,'Tenant Occupancy'!VP$5:VP23}),0,2)&lt;&gt;""""),2,FALSE),IF(VO16=TODAY(),""Today"",)))))"),"")</f>
        <v/>
      </c>
      <c r="VP19" s="3" t="str">
        <f>IFERROR(__xludf.DUMMYFUNCTION("IF(ISBLANK($A19),, IF((ARRAYFORMULA(SUM(COUNTIFS(OccupancyAddresses,$A19,OccupancyUnits, $B19, 'Tenant Occupancy'!VQ$5:VQ23,{""&gt;0"",""Occupied"",""Late""}))))&gt;1,""Multiple Bookings"", IF(SUMIFS( 'Tenant Occupancy'!VQ$5:VQ23,OccupancyUnits,$B19,OccupancyAd"&amp;"dresses,$A19)&gt;0,SUMIFS('Tenant Occupancy'!VQ$5:VQ23,OccupancyUnits,$B19,OccupancyAddresses,$A19),IFERROR(VLOOKUP($A19&amp;"" ""&amp;$B19, FILTER(ARRAYFORMULA({OccupancyAddresses&amp;"" ""&amp; OccupancyUnits,'Tenant Occupancy'!VQ$5:VQ23}),INDEX(ARRAYFORMULA({OccupancyAdd"&amp;"resses&amp;"" ""&amp; OccupancyUnits,'Tenant Occupancy'!VQ$5:VQ23}),0,2)&lt;&gt;""""),2,FALSE),IF(VP16=TODAY(),""Today"",)))))"),"")</f>
        <v/>
      </c>
      <c r="VQ19" s="3" t="str">
        <f>IFERROR(__xludf.DUMMYFUNCTION("IF(ISBLANK($A19),, IF((ARRAYFORMULA(SUM(COUNTIFS(OccupancyAddresses,$A19,OccupancyUnits, $B19, 'Tenant Occupancy'!VR$5:VR23,{""&gt;0"",""Occupied"",""Late""}))))&gt;1,""Multiple Bookings"", IF(SUMIFS( 'Tenant Occupancy'!VR$5:VR23,OccupancyUnits,$B19,OccupancyAd"&amp;"dresses,$A19)&gt;0,SUMIFS('Tenant Occupancy'!VR$5:VR23,OccupancyUnits,$B19,OccupancyAddresses,$A19),IFERROR(VLOOKUP($A19&amp;"" ""&amp;$B19, FILTER(ARRAYFORMULA({OccupancyAddresses&amp;"" ""&amp; OccupancyUnits,'Tenant Occupancy'!VR$5:VR23}),INDEX(ARRAYFORMULA({OccupancyAdd"&amp;"resses&amp;"" ""&amp; OccupancyUnits,'Tenant Occupancy'!VR$5:VR23}),0,2)&lt;&gt;""""),2,FALSE),IF(VQ16=TODAY(),""Today"",)))))"),"")</f>
        <v/>
      </c>
      <c r="VR19" s="3" t="str">
        <f>IFERROR(__xludf.DUMMYFUNCTION("IF(ISBLANK($A19),, IF((ARRAYFORMULA(SUM(COUNTIFS(OccupancyAddresses,$A19,OccupancyUnits, $B19, 'Tenant Occupancy'!VS$5:VS23,{""&gt;0"",""Occupied"",""Late""}))))&gt;1,""Multiple Bookings"", IF(SUMIFS( 'Tenant Occupancy'!VS$5:VS23,OccupancyUnits,$B19,OccupancyAd"&amp;"dresses,$A19)&gt;0,SUMIFS('Tenant Occupancy'!VS$5:VS23,OccupancyUnits,$B19,OccupancyAddresses,$A19),IFERROR(VLOOKUP($A19&amp;"" ""&amp;$B19, FILTER(ARRAYFORMULA({OccupancyAddresses&amp;"" ""&amp; OccupancyUnits,'Tenant Occupancy'!VS$5:VS23}),INDEX(ARRAYFORMULA({OccupancyAdd"&amp;"resses&amp;"" ""&amp; OccupancyUnits,'Tenant Occupancy'!VS$5:VS23}),0,2)&lt;&gt;""""),2,FALSE),IF(VR16=TODAY(),""Today"",)))))"),"")</f>
        <v/>
      </c>
      <c r="VS19" s="3" t="str">
        <f>IFERROR(__xludf.DUMMYFUNCTION("IF(ISBLANK($A19),, IF((ARRAYFORMULA(SUM(COUNTIFS(OccupancyAddresses,$A19,OccupancyUnits, $B19, 'Tenant Occupancy'!VT$5:VT23,{""&gt;0"",""Occupied"",""Late""}))))&gt;1,""Multiple Bookings"", IF(SUMIFS( 'Tenant Occupancy'!VT$5:VT23,OccupancyUnits,$B19,OccupancyAd"&amp;"dresses,$A19)&gt;0,SUMIFS('Tenant Occupancy'!VT$5:VT23,OccupancyUnits,$B19,OccupancyAddresses,$A19),IFERROR(VLOOKUP($A19&amp;"" ""&amp;$B19, FILTER(ARRAYFORMULA({OccupancyAddresses&amp;"" ""&amp; OccupancyUnits,'Tenant Occupancy'!VT$5:VT23}),INDEX(ARRAYFORMULA({OccupancyAdd"&amp;"resses&amp;"" ""&amp; OccupancyUnits,'Tenant Occupancy'!VT$5:VT23}),0,2)&lt;&gt;""""),2,FALSE),IF(VS16=TODAY(),""Today"",)))))"),"")</f>
        <v/>
      </c>
      <c r="VT19" s="3" t="str">
        <f>IFERROR(__xludf.DUMMYFUNCTION("IF(ISBLANK($A19),, IF((ARRAYFORMULA(SUM(COUNTIFS(OccupancyAddresses,$A19,OccupancyUnits, $B19, 'Tenant Occupancy'!VU$5:VU23,{""&gt;0"",""Occupied"",""Late""}))))&gt;1,""Multiple Bookings"", IF(SUMIFS( 'Tenant Occupancy'!VU$5:VU23,OccupancyUnits,$B19,OccupancyAd"&amp;"dresses,$A19)&gt;0,SUMIFS('Tenant Occupancy'!VU$5:VU23,OccupancyUnits,$B19,OccupancyAddresses,$A19),IFERROR(VLOOKUP($A19&amp;"" ""&amp;$B19, FILTER(ARRAYFORMULA({OccupancyAddresses&amp;"" ""&amp; OccupancyUnits,'Tenant Occupancy'!VU$5:VU23}),INDEX(ARRAYFORMULA({OccupancyAdd"&amp;"resses&amp;"" ""&amp; OccupancyUnits,'Tenant Occupancy'!VU$5:VU23}),0,2)&lt;&gt;""""),2,FALSE),IF(VT16=TODAY(),""Today"",)))))"),"")</f>
        <v/>
      </c>
      <c r="VU19" s="3" t="str">
        <f>IFERROR(__xludf.DUMMYFUNCTION("IF(ISBLANK($A19),, IF((ARRAYFORMULA(SUM(COUNTIFS(OccupancyAddresses,$A19,OccupancyUnits, $B19, 'Tenant Occupancy'!VV$5:VV23,{""&gt;0"",""Occupied"",""Late""}))))&gt;1,""Multiple Bookings"", IF(SUMIFS( 'Tenant Occupancy'!VV$5:VV23,OccupancyUnits,$B19,OccupancyAd"&amp;"dresses,$A19)&gt;0,SUMIFS('Tenant Occupancy'!VV$5:VV23,OccupancyUnits,$B19,OccupancyAddresses,$A19),IFERROR(VLOOKUP($A19&amp;"" ""&amp;$B19, FILTER(ARRAYFORMULA({OccupancyAddresses&amp;"" ""&amp; OccupancyUnits,'Tenant Occupancy'!VV$5:VV23}),INDEX(ARRAYFORMULA({OccupancyAdd"&amp;"resses&amp;"" ""&amp; OccupancyUnits,'Tenant Occupancy'!VV$5:VV23}),0,2)&lt;&gt;""""),2,FALSE),IF(VU16=TODAY(),""Today"",)))))"),"")</f>
        <v/>
      </c>
      <c r="VV19" s="3" t="str">
        <f>IFERROR(__xludf.DUMMYFUNCTION("IF(ISBLANK($A19),, IF((ARRAYFORMULA(SUM(COUNTIFS(OccupancyAddresses,$A19,OccupancyUnits, $B19, 'Tenant Occupancy'!VW$5:VW23,{""&gt;0"",""Occupied"",""Late""}))))&gt;1,""Multiple Bookings"", IF(SUMIFS( 'Tenant Occupancy'!VW$5:VW23,OccupancyUnits,$B19,OccupancyAd"&amp;"dresses,$A19)&gt;0,SUMIFS('Tenant Occupancy'!VW$5:VW23,OccupancyUnits,$B19,OccupancyAddresses,$A19),IFERROR(VLOOKUP($A19&amp;"" ""&amp;$B19, FILTER(ARRAYFORMULA({OccupancyAddresses&amp;"" ""&amp; OccupancyUnits,'Tenant Occupancy'!VW$5:VW23}),INDEX(ARRAYFORMULA({OccupancyAdd"&amp;"resses&amp;"" ""&amp; OccupancyUnits,'Tenant Occupancy'!VW$5:VW23}),0,2)&lt;&gt;""""),2,FALSE),IF(VV16=TODAY(),""Today"",)))))"),"")</f>
        <v/>
      </c>
      <c r="VW19" s="3" t="str">
        <f>IFERROR(__xludf.DUMMYFUNCTION("IF(ISBLANK($A19),, IF((ARRAYFORMULA(SUM(COUNTIFS(OccupancyAddresses,$A19,OccupancyUnits, $B19, 'Tenant Occupancy'!VX$5:VX23,{""&gt;0"",""Occupied"",""Late""}))))&gt;1,""Multiple Bookings"", IF(SUMIFS( 'Tenant Occupancy'!VX$5:VX23,OccupancyUnits,$B19,OccupancyAd"&amp;"dresses,$A19)&gt;0,SUMIFS('Tenant Occupancy'!VX$5:VX23,OccupancyUnits,$B19,OccupancyAddresses,$A19),IFERROR(VLOOKUP($A19&amp;"" ""&amp;$B19, FILTER(ARRAYFORMULA({OccupancyAddresses&amp;"" ""&amp; OccupancyUnits,'Tenant Occupancy'!VX$5:VX23}),INDEX(ARRAYFORMULA({OccupancyAdd"&amp;"resses&amp;"" ""&amp; OccupancyUnits,'Tenant Occupancy'!VX$5:VX23}),0,2)&lt;&gt;""""),2,FALSE),IF(VW16=TODAY(),""Today"",)))))"),"")</f>
        <v/>
      </c>
      <c r="VX19" s="3" t="str">
        <f>IFERROR(__xludf.DUMMYFUNCTION("IF(ISBLANK($A19),, IF((ARRAYFORMULA(SUM(COUNTIFS(OccupancyAddresses,$A19,OccupancyUnits, $B19, 'Tenant Occupancy'!VY$5:VY23,{""&gt;0"",""Occupied"",""Late""}))))&gt;1,""Multiple Bookings"", IF(SUMIFS( 'Tenant Occupancy'!VY$5:VY23,OccupancyUnits,$B19,OccupancyAd"&amp;"dresses,$A19)&gt;0,SUMIFS('Tenant Occupancy'!VY$5:VY23,OccupancyUnits,$B19,OccupancyAddresses,$A19),IFERROR(VLOOKUP($A19&amp;"" ""&amp;$B19, FILTER(ARRAYFORMULA({OccupancyAddresses&amp;"" ""&amp; OccupancyUnits,'Tenant Occupancy'!VY$5:VY23}),INDEX(ARRAYFORMULA({OccupancyAdd"&amp;"resses&amp;"" ""&amp; OccupancyUnits,'Tenant Occupancy'!VY$5:VY23}),0,2)&lt;&gt;""""),2,FALSE),IF(VX16=TODAY(),""Today"",)))))"),"")</f>
        <v/>
      </c>
      <c r="VY19" s="3" t="str">
        <f>IFERROR(__xludf.DUMMYFUNCTION("IF(ISBLANK($A19),, IF((ARRAYFORMULA(SUM(COUNTIFS(OccupancyAddresses,$A19,OccupancyUnits, $B19, 'Tenant Occupancy'!VZ$5:VZ23,{""&gt;0"",""Occupied"",""Late""}))))&gt;1,""Multiple Bookings"", IF(SUMIFS( 'Tenant Occupancy'!VZ$5:VZ23,OccupancyUnits,$B19,OccupancyAd"&amp;"dresses,$A19)&gt;0,SUMIFS('Tenant Occupancy'!VZ$5:VZ23,OccupancyUnits,$B19,OccupancyAddresses,$A19),IFERROR(VLOOKUP($A19&amp;"" ""&amp;$B19, FILTER(ARRAYFORMULA({OccupancyAddresses&amp;"" ""&amp; OccupancyUnits,'Tenant Occupancy'!VZ$5:VZ23}),INDEX(ARRAYFORMULA({OccupancyAdd"&amp;"resses&amp;"" ""&amp; OccupancyUnits,'Tenant Occupancy'!VZ$5:VZ23}),0,2)&lt;&gt;""""),2,FALSE),IF(VY16=TODAY(),""Today"",)))))"),"")</f>
        <v/>
      </c>
      <c r="VZ19" s="3" t="str">
        <f>IFERROR(__xludf.DUMMYFUNCTION("IF(ISBLANK($A19),, IF((ARRAYFORMULA(SUM(COUNTIFS(OccupancyAddresses,$A19,OccupancyUnits, $B19, 'Tenant Occupancy'!WA$5:WA23,{""&gt;0"",""Occupied"",""Late""}))))&gt;1,""Multiple Bookings"", IF(SUMIFS( 'Tenant Occupancy'!WA$5:WA23,OccupancyUnits,$B19,OccupancyAd"&amp;"dresses,$A19)&gt;0,SUMIFS('Tenant Occupancy'!WA$5:WA23,OccupancyUnits,$B19,OccupancyAddresses,$A19),IFERROR(VLOOKUP($A19&amp;"" ""&amp;$B19, FILTER(ARRAYFORMULA({OccupancyAddresses&amp;"" ""&amp; OccupancyUnits,'Tenant Occupancy'!WA$5:WA23}),INDEX(ARRAYFORMULA({OccupancyAdd"&amp;"resses&amp;"" ""&amp; OccupancyUnits,'Tenant Occupancy'!WA$5:WA23}),0,2)&lt;&gt;""""),2,FALSE),IF(VZ16=TODAY(),""Today"",)))))"),"")</f>
        <v/>
      </c>
      <c r="WA19" s="3" t="str">
        <f>IFERROR(__xludf.DUMMYFUNCTION("IF(ISBLANK($A19),, IF((ARRAYFORMULA(SUM(COUNTIFS(OccupancyAddresses,$A19,OccupancyUnits, $B19, 'Tenant Occupancy'!WB$5:WB23,{""&gt;0"",""Occupied"",""Late""}))))&gt;1,""Multiple Bookings"", IF(SUMIFS( 'Tenant Occupancy'!WB$5:WB23,OccupancyUnits,$B19,OccupancyAd"&amp;"dresses,$A19)&gt;0,SUMIFS('Tenant Occupancy'!WB$5:WB23,OccupancyUnits,$B19,OccupancyAddresses,$A19),IFERROR(VLOOKUP($A19&amp;"" ""&amp;$B19, FILTER(ARRAYFORMULA({OccupancyAddresses&amp;"" ""&amp; OccupancyUnits,'Tenant Occupancy'!WB$5:WB23}),INDEX(ARRAYFORMULA({OccupancyAdd"&amp;"resses&amp;"" ""&amp; OccupancyUnits,'Tenant Occupancy'!WB$5:WB23}),0,2)&lt;&gt;""""),2,FALSE),IF(WA16=TODAY(),""Today"",)))))"),"")</f>
        <v/>
      </c>
      <c r="WB19" s="3" t="str">
        <f>IFERROR(__xludf.DUMMYFUNCTION("IF(ISBLANK($A19),, IF((ARRAYFORMULA(SUM(COUNTIFS(OccupancyAddresses,$A19,OccupancyUnits, $B19, 'Tenant Occupancy'!WC$5:WC23,{""&gt;0"",""Occupied"",""Late""}))))&gt;1,""Multiple Bookings"", IF(SUMIFS( 'Tenant Occupancy'!WC$5:WC23,OccupancyUnits,$B19,OccupancyAd"&amp;"dresses,$A19)&gt;0,SUMIFS('Tenant Occupancy'!WC$5:WC23,OccupancyUnits,$B19,OccupancyAddresses,$A19),IFERROR(VLOOKUP($A19&amp;"" ""&amp;$B19, FILTER(ARRAYFORMULA({OccupancyAddresses&amp;"" ""&amp; OccupancyUnits,'Tenant Occupancy'!WC$5:WC23}),INDEX(ARRAYFORMULA({OccupancyAdd"&amp;"resses&amp;"" ""&amp; OccupancyUnits,'Tenant Occupancy'!WC$5:WC23}),0,2)&lt;&gt;""""),2,FALSE),IF(WB16=TODAY(),""Today"",)))))"),"")</f>
        <v/>
      </c>
      <c r="WC19" s="3" t="str">
        <f>IFERROR(__xludf.DUMMYFUNCTION("IF(ISBLANK($A19),, IF((ARRAYFORMULA(SUM(COUNTIFS(OccupancyAddresses,$A19,OccupancyUnits, $B19, 'Tenant Occupancy'!WD$5:WD23,{""&gt;0"",""Occupied"",""Late""}))))&gt;1,""Multiple Bookings"", IF(SUMIFS( 'Tenant Occupancy'!WD$5:WD23,OccupancyUnits,$B19,OccupancyAd"&amp;"dresses,$A19)&gt;0,SUMIFS('Tenant Occupancy'!WD$5:WD23,OccupancyUnits,$B19,OccupancyAddresses,$A19),IFERROR(VLOOKUP($A19&amp;"" ""&amp;$B19, FILTER(ARRAYFORMULA({OccupancyAddresses&amp;"" ""&amp; OccupancyUnits,'Tenant Occupancy'!WD$5:WD23}),INDEX(ARRAYFORMULA({OccupancyAdd"&amp;"resses&amp;"" ""&amp; OccupancyUnits,'Tenant Occupancy'!WD$5:WD23}),0,2)&lt;&gt;""""),2,FALSE),IF(WC16=TODAY(),""Today"",)))))"),"")</f>
        <v/>
      </c>
      <c r="WD19" s="3" t="str">
        <f>IFERROR(__xludf.DUMMYFUNCTION("IF(ISBLANK($A19),, IF((ARRAYFORMULA(SUM(COUNTIFS(OccupancyAddresses,$A19,OccupancyUnits, $B19, 'Tenant Occupancy'!WE$5:WE23,{""&gt;0"",""Occupied"",""Late""}))))&gt;1,""Multiple Bookings"", IF(SUMIFS( 'Tenant Occupancy'!WE$5:WE23,OccupancyUnits,$B19,OccupancyAd"&amp;"dresses,$A19)&gt;0,SUMIFS('Tenant Occupancy'!WE$5:WE23,OccupancyUnits,$B19,OccupancyAddresses,$A19),IFERROR(VLOOKUP($A19&amp;"" ""&amp;$B19, FILTER(ARRAYFORMULA({OccupancyAddresses&amp;"" ""&amp; OccupancyUnits,'Tenant Occupancy'!WE$5:WE23}),INDEX(ARRAYFORMULA({OccupancyAdd"&amp;"resses&amp;"" ""&amp; OccupancyUnits,'Tenant Occupancy'!WE$5:WE23}),0,2)&lt;&gt;""""),2,FALSE),IF(WD16=TODAY(),""Today"",)))))"),"")</f>
        <v/>
      </c>
      <c r="WE19" s="3" t="str">
        <f>IFERROR(__xludf.DUMMYFUNCTION("IF(ISBLANK($A19),, IF((ARRAYFORMULA(SUM(COUNTIFS(OccupancyAddresses,$A19,OccupancyUnits, $B19, 'Tenant Occupancy'!WF$5:WF23,{""&gt;0"",""Occupied"",""Late""}))))&gt;1,""Multiple Bookings"", IF(SUMIFS( 'Tenant Occupancy'!WF$5:WF23,OccupancyUnits,$B19,OccupancyAd"&amp;"dresses,$A19)&gt;0,SUMIFS('Tenant Occupancy'!WF$5:WF23,OccupancyUnits,$B19,OccupancyAddresses,$A19),IFERROR(VLOOKUP($A19&amp;"" ""&amp;$B19, FILTER(ARRAYFORMULA({OccupancyAddresses&amp;"" ""&amp; OccupancyUnits,'Tenant Occupancy'!WF$5:WF23}),INDEX(ARRAYFORMULA({OccupancyAdd"&amp;"resses&amp;"" ""&amp; OccupancyUnits,'Tenant Occupancy'!WF$5:WF23}),0,2)&lt;&gt;""""),2,FALSE),IF(WE16=TODAY(),""Today"",)))))"),"")</f>
        <v/>
      </c>
      <c r="WF19" s="3" t="str">
        <f>IFERROR(__xludf.DUMMYFUNCTION("IF(ISBLANK($A19),, IF((ARRAYFORMULA(SUM(COUNTIFS(OccupancyAddresses,$A19,OccupancyUnits, $B19, 'Tenant Occupancy'!WG$5:WG23,{""&gt;0"",""Occupied"",""Late""}))))&gt;1,""Multiple Bookings"", IF(SUMIFS( 'Tenant Occupancy'!WG$5:WG23,OccupancyUnits,$B19,OccupancyAd"&amp;"dresses,$A19)&gt;0,SUMIFS('Tenant Occupancy'!WG$5:WG23,OccupancyUnits,$B19,OccupancyAddresses,$A19),IFERROR(VLOOKUP($A19&amp;"" ""&amp;$B19, FILTER(ARRAYFORMULA({OccupancyAddresses&amp;"" ""&amp; OccupancyUnits,'Tenant Occupancy'!WG$5:WG23}),INDEX(ARRAYFORMULA({OccupancyAdd"&amp;"resses&amp;"" ""&amp; OccupancyUnits,'Tenant Occupancy'!WG$5:WG23}),0,2)&lt;&gt;""""),2,FALSE),IF(WF16=TODAY(),""Today"",)))))"),"")</f>
        <v/>
      </c>
      <c r="WG19" s="3" t="str">
        <f>IFERROR(__xludf.DUMMYFUNCTION("IF(ISBLANK($A19),, IF((ARRAYFORMULA(SUM(COUNTIFS(OccupancyAddresses,$A19,OccupancyUnits, $B19, 'Tenant Occupancy'!WH$5:WH23,{""&gt;0"",""Occupied"",""Late""}))))&gt;1,""Multiple Bookings"", IF(SUMIFS( 'Tenant Occupancy'!WH$5:WH23,OccupancyUnits,$B19,OccupancyAd"&amp;"dresses,$A19)&gt;0,SUMIFS('Tenant Occupancy'!WH$5:WH23,OccupancyUnits,$B19,OccupancyAddresses,$A19),IFERROR(VLOOKUP($A19&amp;"" ""&amp;$B19, FILTER(ARRAYFORMULA({OccupancyAddresses&amp;"" ""&amp; OccupancyUnits,'Tenant Occupancy'!WH$5:WH23}),INDEX(ARRAYFORMULA({OccupancyAdd"&amp;"resses&amp;"" ""&amp; OccupancyUnits,'Tenant Occupancy'!WH$5:WH23}),0,2)&lt;&gt;""""),2,FALSE),IF(WG16=TODAY(),""Today"",)))))"),"")</f>
        <v/>
      </c>
      <c r="WH19" s="3" t="str">
        <f>IFERROR(__xludf.DUMMYFUNCTION("IF(ISBLANK($A19),, IF((ARRAYFORMULA(SUM(COUNTIFS(OccupancyAddresses,$A19,OccupancyUnits, $B19, 'Tenant Occupancy'!WI$5:WI23,{""&gt;0"",""Occupied"",""Late""}))))&gt;1,""Multiple Bookings"", IF(SUMIFS( 'Tenant Occupancy'!WI$5:WI23,OccupancyUnits,$B19,OccupancyAd"&amp;"dresses,$A19)&gt;0,SUMIFS('Tenant Occupancy'!WI$5:WI23,OccupancyUnits,$B19,OccupancyAddresses,$A19),IFERROR(VLOOKUP($A19&amp;"" ""&amp;$B19, FILTER(ARRAYFORMULA({OccupancyAddresses&amp;"" ""&amp; OccupancyUnits,'Tenant Occupancy'!WI$5:WI23}),INDEX(ARRAYFORMULA({OccupancyAdd"&amp;"resses&amp;"" ""&amp; OccupancyUnits,'Tenant Occupancy'!WI$5:WI23}),0,2)&lt;&gt;""""),2,FALSE),IF(WH16=TODAY(),""Today"",)))))"),"")</f>
        <v/>
      </c>
      <c r="WI19" s="3" t="str">
        <f>IFERROR(__xludf.DUMMYFUNCTION("IF(ISBLANK($A19),, IF((ARRAYFORMULA(SUM(COUNTIFS(OccupancyAddresses,$A19,OccupancyUnits, $B19, 'Tenant Occupancy'!WJ$5:WJ23,{""&gt;0"",""Occupied"",""Late""}))))&gt;1,""Multiple Bookings"", IF(SUMIFS( 'Tenant Occupancy'!WJ$5:WJ23,OccupancyUnits,$B19,OccupancyAd"&amp;"dresses,$A19)&gt;0,SUMIFS('Tenant Occupancy'!WJ$5:WJ23,OccupancyUnits,$B19,OccupancyAddresses,$A19),IFERROR(VLOOKUP($A19&amp;"" ""&amp;$B19, FILTER(ARRAYFORMULA({OccupancyAddresses&amp;"" ""&amp; OccupancyUnits,'Tenant Occupancy'!WJ$5:WJ23}),INDEX(ARRAYFORMULA({OccupancyAdd"&amp;"resses&amp;"" ""&amp; OccupancyUnits,'Tenant Occupancy'!WJ$5:WJ23}),0,2)&lt;&gt;""""),2,FALSE),IF(WI16=TODAY(),""Today"",)))))"),"")</f>
        <v/>
      </c>
      <c r="WJ19" s="3" t="str">
        <f>IFERROR(__xludf.DUMMYFUNCTION("IF(ISBLANK($A19),, IF((ARRAYFORMULA(SUM(COUNTIFS(OccupancyAddresses,$A19,OccupancyUnits, $B19, 'Tenant Occupancy'!WK$5:WK23,{""&gt;0"",""Occupied"",""Late""}))))&gt;1,""Multiple Bookings"", IF(SUMIFS( 'Tenant Occupancy'!WK$5:WK23,OccupancyUnits,$B19,OccupancyAd"&amp;"dresses,$A19)&gt;0,SUMIFS('Tenant Occupancy'!WK$5:WK23,OccupancyUnits,$B19,OccupancyAddresses,$A19),IFERROR(VLOOKUP($A19&amp;"" ""&amp;$B19, FILTER(ARRAYFORMULA({OccupancyAddresses&amp;"" ""&amp; OccupancyUnits,'Tenant Occupancy'!WK$5:WK23}),INDEX(ARRAYFORMULA({OccupancyAdd"&amp;"resses&amp;"" ""&amp; OccupancyUnits,'Tenant Occupancy'!WK$5:WK23}),0,2)&lt;&gt;""""),2,FALSE),IF(WJ16=TODAY(),""Today"",)))))"),"")</f>
        <v/>
      </c>
      <c r="WK19" s="3" t="str">
        <f>IFERROR(__xludf.DUMMYFUNCTION("IF(ISBLANK($A19),, IF((ARRAYFORMULA(SUM(COUNTIFS(OccupancyAddresses,$A19,OccupancyUnits, $B19, 'Tenant Occupancy'!WL$5:WL23,{""&gt;0"",""Occupied"",""Late""}))))&gt;1,""Multiple Bookings"", IF(SUMIFS( 'Tenant Occupancy'!WL$5:WL23,OccupancyUnits,$B19,OccupancyAd"&amp;"dresses,$A19)&gt;0,SUMIFS('Tenant Occupancy'!WL$5:WL23,OccupancyUnits,$B19,OccupancyAddresses,$A19),IFERROR(VLOOKUP($A19&amp;"" ""&amp;$B19, FILTER(ARRAYFORMULA({OccupancyAddresses&amp;"" ""&amp; OccupancyUnits,'Tenant Occupancy'!WL$5:WL23}),INDEX(ARRAYFORMULA({OccupancyAdd"&amp;"resses&amp;"" ""&amp; OccupancyUnits,'Tenant Occupancy'!WL$5:WL23}),0,2)&lt;&gt;""""),2,FALSE),IF(WK16=TODAY(),""Today"",)))))"),"")</f>
        <v/>
      </c>
      <c r="WL19" s="3" t="str">
        <f>IFERROR(__xludf.DUMMYFUNCTION("IF(ISBLANK($A19),, IF((ARRAYFORMULA(SUM(COUNTIFS(OccupancyAddresses,$A19,OccupancyUnits, $B19, 'Tenant Occupancy'!WM$5:WM23,{""&gt;0"",""Occupied"",""Late""}))))&gt;1,""Multiple Bookings"", IF(SUMIFS( 'Tenant Occupancy'!WM$5:WM23,OccupancyUnits,$B19,OccupancyAd"&amp;"dresses,$A19)&gt;0,SUMIFS('Tenant Occupancy'!WM$5:WM23,OccupancyUnits,$B19,OccupancyAddresses,$A19),IFERROR(VLOOKUP($A19&amp;"" ""&amp;$B19, FILTER(ARRAYFORMULA({OccupancyAddresses&amp;"" ""&amp; OccupancyUnits,'Tenant Occupancy'!WM$5:WM23}),INDEX(ARRAYFORMULA({OccupancyAdd"&amp;"resses&amp;"" ""&amp; OccupancyUnits,'Tenant Occupancy'!WM$5:WM23}),0,2)&lt;&gt;""""),2,FALSE),IF(WL16=TODAY(),""Today"",)))))"),"")</f>
        <v/>
      </c>
      <c r="WM19" s="3" t="str">
        <f>IFERROR(__xludf.DUMMYFUNCTION("IF(ISBLANK($A19),, IF((ARRAYFORMULA(SUM(COUNTIFS(OccupancyAddresses,$A19,OccupancyUnits, $B19, 'Tenant Occupancy'!WN$5:WN23,{""&gt;0"",""Occupied"",""Late""}))))&gt;1,""Multiple Bookings"", IF(SUMIFS( 'Tenant Occupancy'!WN$5:WN23,OccupancyUnits,$B19,OccupancyAd"&amp;"dresses,$A19)&gt;0,SUMIFS('Tenant Occupancy'!WN$5:WN23,OccupancyUnits,$B19,OccupancyAddresses,$A19),IFERROR(VLOOKUP($A19&amp;"" ""&amp;$B19, FILTER(ARRAYFORMULA({OccupancyAddresses&amp;"" ""&amp; OccupancyUnits,'Tenant Occupancy'!WN$5:WN23}),INDEX(ARRAYFORMULA({OccupancyAdd"&amp;"resses&amp;"" ""&amp; OccupancyUnits,'Tenant Occupancy'!WN$5:WN23}),0,2)&lt;&gt;""""),2,FALSE),IF(WM16=TODAY(),""Today"",)))))"),"")</f>
        <v/>
      </c>
      <c r="WN19" s="3" t="str">
        <f>IFERROR(__xludf.DUMMYFUNCTION("IF(ISBLANK($A19),, IF((ARRAYFORMULA(SUM(COUNTIFS(OccupancyAddresses,$A19,OccupancyUnits, $B19, 'Tenant Occupancy'!WO$5:WO23,{""&gt;0"",""Occupied"",""Late""}))))&gt;1,""Multiple Bookings"", IF(SUMIFS( 'Tenant Occupancy'!WO$5:WO23,OccupancyUnits,$B19,OccupancyAd"&amp;"dresses,$A19)&gt;0,SUMIFS('Tenant Occupancy'!WO$5:WO23,OccupancyUnits,$B19,OccupancyAddresses,$A19),IFERROR(VLOOKUP($A19&amp;"" ""&amp;$B19, FILTER(ARRAYFORMULA({OccupancyAddresses&amp;"" ""&amp; OccupancyUnits,'Tenant Occupancy'!WO$5:WO23}),INDEX(ARRAYFORMULA({OccupancyAdd"&amp;"resses&amp;"" ""&amp; OccupancyUnits,'Tenant Occupancy'!WO$5:WO23}),0,2)&lt;&gt;""""),2,FALSE),IF(WN16=TODAY(),""Today"",)))))"),"")</f>
        <v/>
      </c>
      <c r="WO19" s="3" t="str">
        <f>IFERROR(__xludf.DUMMYFUNCTION("IF(ISBLANK($A19),, IF((ARRAYFORMULA(SUM(COUNTIFS(OccupancyAddresses,$A19,OccupancyUnits, $B19, 'Tenant Occupancy'!WP$5:WP23,{""&gt;0"",""Occupied"",""Late""}))))&gt;1,""Multiple Bookings"", IF(SUMIFS( 'Tenant Occupancy'!WP$5:WP23,OccupancyUnits,$B19,OccupancyAd"&amp;"dresses,$A19)&gt;0,SUMIFS('Tenant Occupancy'!WP$5:WP23,OccupancyUnits,$B19,OccupancyAddresses,$A19),IFERROR(VLOOKUP($A19&amp;"" ""&amp;$B19, FILTER(ARRAYFORMULA({OccupancyAddresses&amp;"" ""&amp; OccupancyUnits,'Tenant Occupancy'!WP$5:WP23}),INDEX(ARRAYFORMULA({OccupancyAdd"&amp;"resses&amp;"" ""&amp; OccupancyUnits,'Tenant Occupancy'!WP$5:WP23}),0,2)&lt;&gt;""""),2,FALSE),IF(WO16=TODAY(),""Today"",)))))"),"")</f>
        <v/>
      </c>
      <c r="WP19" s="3" t="str">
        <f>IFERROR(__xludf.DUMMYFUNCTION("IF(ISBLANK($A19),, IF((ARRAYFORMULA(SUM(COUNTIFS(OccupancyAddresses,$A19,OccupancyUnits, $B19, 'Tenant Occupancy'!WQ$5:WQ23,{""&gt;0"",""Occupied"",""Late""}))))&gt;1,""Multiple Bookings"", IF(SUMIFS( 'Tenant Occupancy'!WQ$5:WQ23,OccupancyUnits,$B19,OccupancyAd"&amp;"dresses,$A19)&gt;0,SUMIFS('Tenant Occupancy'!WQ$5:WQ23,OccupancyUnits,$B19,OccupancyAddresses,$A19),IFERROR(VLOOKUP($A19&amp;"" ""&amp;$B19, FILTER(ARRAYFORMULA({OccupancyAddresses&amp;"" ""&amp; OccupancyUnits,'Tenant Occupancy'!WQ$5:WQ23}),INDEX(ARRAYFORMULA({OccupancyAdd"&amp;"resses&amp;"" ""&amp; OccupancyUnits,'Tenant Occupancy'!WQ$5:WQ23}),0,2)&lt;&gt;""""),2,FALSE),IF(WP16=TODAY(),""Today"",)))))"),"")</f>
        <v/>
      </c>
      <c r="WQ19" s="3" t="str">
        <f>IFERROR(__xludf.DUMMYFUNCTION("IF(ISBLANK($A19),, IF((ARRAYFORMULA(SUM(COUNTIFS(OccupancyAddresses,$A19,OccupancyUnits, $B19, 'Tenant Occupancy'!WR$5:WR23,{""&gt;0"",""Occupied"",""Late""}))))&gt;1,""Multiple Bookings"", IF(SUMIFS( 'Tenant Occupancy'!WR$5:WR23,OccupancyUnits,$B19,OccupancyAd"&amp;"dresses,$A19)&gt;0,SUMIFS('Tenant Occupancy'!WR$5:WR23,OccupancyUnits,$B19,OccupancyAddresses,$A19),IFERROR(VLOOKUP($A19&amp;"" ""&amp;$B19, FILTER(ARRAYFORMULA({OccupancyAddresses&amp;"" ""&amp; OccupancyUnits,'Tenant Occupancy'!WR$5:WR23}),INDEX(ARRAYFORMULA({OccupancyAdd"&amp;"resses&amp;"" ""&amp; OccupancyUnits,'Tenant Occupancy'!WR$5:WR23}),0,2)&lt;&gt;""""),2,FALSE),IF(WQ16=TODAY(),""Today"",)))))"),"")</f>
        <v/>
      </c>
      <c r="WR19" s="3" t="str">
        <f>IFERROR(__xludf.DUMMYFUNCTION("IF(ISBLANK($A19),, IF((ARRAYFORMULA(SUM(COUNTIFS(OccupancyAddresses,$A19,OccupancyUnits, $B19, 'Tenant Occupancy'!WS$5:WS23,{""&gt;0"",""Occupied"",""Late""}))))&gt;1,""Multiple Bookings"", IF(SUMIFS( 'Tenant Occupancy'!WS$5:WS23,OccupancyUnits,$B19,OccupancyAd"&amp;"dresses,$A19)&gt;0,SUMIFS('Tenant Occupancy'!WS$5:WS23,OccupancyUnits,$B19,OccupancyAddresses,$A19),IFERROR(VLOOKUP($A19&amp;"" ""&amp;$B19, FILTER(ARRAYFORMULA({OccupancyAddresses&amp;"" ""&amp; OccupancyUnits,'Tenant Occupancy'!WS$5:WS23}),INDEX(ARRAYFORMULA({OccupancyAdd"&amp;"resses&amp;"" ""&amp; OccupancyUnits,'Tenant Occupancy'!WS$5:WS23}),0,2)&lt;&gt;""""),2,FALSE),IF(WR16=TODAY(),""Today"",)))))"),"")</f>
        <v/>
      </c>
      <c r="WS19" s="3" t="str">
        <f>IFERROR(__xludf.DUMMYFUNCTION("IF(ISBLANK($A19),, IF((ARRAYFORMULA(SUM(COUNTIFS(OccupancyAddresses,$A19,OccupancyUnits, $B19, 'Tenant Occupancy'!WT$5:WT23,{""&gt;0"",""Occupied"",""Late""}))))&gt;1,""Multiple Bookings"", IF(SUMIFS( 'Tenant Occupancy'!WT$5:WT23,OccupancyUnits,$B19,OccupancyAd"&amp;"dresses,$A19)&gt;0,SUMIFS('Tenant Occupancy'!WT$5:WT23,OccupancyUnits,$B19,OccupancyAddresses,$A19),IFERROR(VLOOKUP($A19&amp;"" ""&amp;$B19, FILTER(ARRAYFORMULA({OccupancyAddresses&amp;"" ""&amp; OccupancyUnits,'Tenant Occupancy'!WT$5:WT23}),INDEX(ARRAYFORMULA({OccupancyAdd"&amp;"resses&amp;"" ""&amp; OccupancyUnits,'Tenant Occupancy'!WT$5:WT23}),0,2)&lt;&gt;""""),2,FALSE),IF(WS16=TODAY(),""Today"",)))))"),"")</f>
        <v/>
      </c>
      <c r="WT19" s="3" t="str">
        <f>IFERROR(__xludf.DUMMYFUNCTION("IF(ISBLANK($A19),, IF((ARRAYFORMULA(SUM(COUNTIFS(OccupancyAddresses,$A19,OccupancyUnits, $B19, 'Tenant Occupancy'!WU$5:WU23,{""&gt;0"",""Occupied"",""Late""}))))&gt;1,""Multiple Bookings"", IF(SUMIFS( 'Tenant Occupancy'!WU$5:WU23,OccupancyUnits,$B19,OccupancyAd"&amp;"dresses,$A19)&gt;0,SUMIFS('Tenant Occupancy'!WU$5:WU23,OccupancyUnits,$B19,OccupancyAddresses,$A19),IFERROR(VLOOKUP($A19&amp;"" ""&amp;$B19, FILTER(ARRAYFORMULA({OccupancyAddresses&amp;"" ""&amp; OccupancyUnits,'Tenant Occupancy'!WU$5:WU23}),INDEX(ARRAYFORMULA({OccupancyAdd"&amp;"resses&amp;"" ""&amp; OccupancyUnits,'Tenant Occupancy'!WU$5:WU23}),0,2)&lt;&gt;""""),2,FALSE),IF(WT16=TODAY(),""Today"",)))))"),"")</f>
        <v/>
      </c>
      <c r="WU19" s="3" t="str">
        <f>IFERROR(__xludf.DUMMYFUNCTION("IF(ISBLANK($A19),, IF((ARRAYFORMULA(SUM(COUNTIFS(OccupancyAddresses,$A19,OccupancyUnits, $B19, 'Tenant Occupancy'!WV$5:WV23,{""&gt;0"",""Occupied"",""Late""}))))&gt;1,""Multiple Bookings"", IF(SUMIFS( 'Tenant Occupancy'!WV$5:WV23,OccupancyUnits,$B19,OccupancyAd"&amp;"dresses,$A19)&gt;0,SUMIFS('Tenant Occupancy'!WV$5:WV23,OccupancyUnits,$B19,OccupancyAddresses,$A19),IFERROR(VLOOKUP($A19&amp;"" ""&amp;$B19, FILTER(ARRAYFORMULA({OccupancyAddresses&amp;"" ""&amp; OccupancyUnits,'Tenant Occupancy'!WV$5:WV23}),INDEX(ARRAYFORMULA({OccupancyAdd"&amp;"resses&amp;"" ""&amp; OccupancyUnits,'Tenant Occupancy'!WV$5:WV23}),0,2)&lt;&gt;""""),2,FALSE),IF(WU16=TODAY(),""Today"",)))))"),"")</f>
        <v/>
      </c>
      <c r="WV19" s="3" t="str">
        <f>IFERROR(__xludf.DUMMYFUNCTION("IF(ISBLANK($A19),, IF((ARRAYFORMULA(SUM(COUNTIFS(OccupancyAddresses,$A19,OccupancyUnits, $B19, 'Tenant Occupancy'!WW$5:WW23,{""&gt;0"",""Occupied"",""Late""}))))&gt;1,""Multiple Bookings"", IF(SUMIFS( 'Tenant Occupancy'!WW$5:WW23,OccupancyUnits,$B19,OccupancyAd"&amp;"dresses,$A19)&gt;0,SUMIFS('Tenant Occupancy'!WW$5:WW23,OccupancyUnits,$B19,OccupancyAddresses,$A19),IFERROR(VLOOKUP($A19&amp;"" ""&amp;$B19, FILTER(ARRAYFORMULA({OccupancyAddresses&amp;"" ""&amp; OccupancyUnits,'Tenant Occupancy'!WW$5:WW23}),INDEX(ARRAYFORMULA({OccupancyAdd"&amp;"resses&amp;"" ""&amp; OccupancyUnits,'Tenant Occupancy'!WW$5:WW23}),0,2)&lt;&gt;""""),2,FALSE),IF(WV16=TODAY(),""Today"",)))))"),"")</f>
        <v/>
      </c>
      <c r="WW19" s="3" t="str">
        <f>IFERROR(__xludf.DUMMYFUNCTION("IF(ISBLANK($A19),, IF((ARRAYFORMULA(SUM(COUNTIFS(OccupancyAddresses,$A19,OccupancyUnits, $B19, 'Tenant Occupancy'!WX$5:WX23,{""&gt;0"",""Occupied"",""Late""}))))&gt;1,""Multiple Bookings"", IF(SUMIFS( 'Tenant Occupancy'!WX$5:WX23,OccupancyUnits,$B19,OccupancyAd"&amp;"dresses,$A19)&gt;0,SUMIFS('Tenant Occupancy'!WX$5:WX23,OccupancyUnits,$B19,OccupancyAddresses,$A19),IFERROR(VLOOKUP($A19&amp;"" ""&amp;$B19, FILTER(ARRAYFORMULA({OccupancyAddresses&amp;"" ""&amp; OccupancyUnits,'Tenant Occupancy'!WX$5:WX23}),INDEX(ARRAYFORMULA({OccupancyAdd"&amp;"resses&amp;"" ""&amp; OccupancyUnits,'Tenant Occupancy'!WX$5:WX23}),0,2)&lt;&gt;""""),2,FALSE),IF(WW16=TODAY(),""Today"",)))))"),"")</f>
        <v/>
      </c>
      <c r="WX19" s="3" t="str">
        <f>IFERROR(__xludf.DUMMYFUNCTION("IF(ISBLANK($A19),, IF((ARRAYFORMULA(SUM(COUNTIFS(OccupancyAddresses,$A19,OccupancyUnits, $B19, 'Tenant Occupancy'!WY$5:WY23,{""&gt;0"",""Occupied"",""Late""}))))&gt;1,""Multiple Bookings"", IF(SUMIFS( 'Tenant Occupancy'!WY$5:WY23,OccupancyUnits,$B19,OccupancyAd"&amp;"dresses,$A19)&gt;0,SUMIFS('Tenant Occupancy'!WY$5:WY23,OccupancyUnits,$B19,OccupancyAddresses,$A19),IFERROR(VLOOKUP($A19&amp;"" ""&amp;$B19, FILTER(ARRAYFORMULA({OccupancyAddresses&amp;"" ""&amp; OccupancyUnits,'Tenant Occupancy'!WY$5:WY23}),INDEX(ARRAYFORMULA({OccupancyAdd"&amp;"resses&amp;"" ""&amp; OccupancyUnits,'Tenant Occupancy'!WY$5:WY23}),0,2)&lt;&gt;""""),2,FALSE),IF(WX16=TODAY(),""Today"",)))))"),"")</f>
        <v/>
      </c>
      <c r="WY19" s="3" t="str">
        <f>IFERROR(__xludf.DUMMYFUNCTION("IF(ISBLANK($A19),, IF((ARRAYFORMULA(SUM(COUNTIFS(OccupancyAddresses,$A19,OccupancyUnits, $B19, 'Tenant Occupancy'!WZ$5:WZ23,{""&gt;0"",""Occupied"",""Late""}))))&gt;1,""Multiple Bookings"", IF(SUMIFS( 'Tenant Occupancy'!WZ$5:WZ23,OccupancyUnits,$B19,OccupancyAd"&amp;"dresses,$A19)&gt;0,SUMIFS('Tenant Occupancy'!WZ$5:WZ23,OccupancyUnits,$B19,OccupancyAddresses,$A19),IFERROR(VLOOKUP($A19&amp;"" ""&amp;$B19, FILTER(ARRAYFORMULA({OccupancyAddresses&amp;"" ""&amp; OccupancyUnits,'Tenant Occupancy'!WZ$5:WZ23}),INDEX(ARRAYFORMULA({OccupancyAdd"&amp;"resses&amp;"" ""&amp; OccupancyUnits,'Tenant Occupancy'!WZ$5:WZ23}),0,2)&lt;&gt;""""),2,FALSE),IF(WY16=TODAY(),""Today"",)))))"),"")</f>
        <v/>
      </c>
      <c r="WZ19" s="3" t="str">
        <f>IFERROR(__xludf.DUMMYFUNCTION("IF(ISBLANK($A19),, IF((ARRAYFORMULA(SUM(COUNTIFS(OccupancyAddresses,$A19,OccupancyUnits, $B19, 'Tenant Occupancy'!XA$5:XA23,{""&gt;0"",""Occupied"",""Late""}))))&gt;1,""Multiple Bookings"", IF(SUMIFS( 'Tenant Occupancy'!XA$5:XA23,OccupancyUnits,$B19,OccupancyAd"&amp;"dresses,$A19)&gt;0,SUMIFS('Tenant Occupancy'!XA$5:XA23,OccupancyUnits,$B19,OccupancyAddresses,$A19),IFERROR(VLOOKUP($A19&amp;"" ""&amp;$B19, FILTER(ARRAYFORMULA({OccupancyAddresses&amp;"" ""&amp; OccupancyUnits,'Tenant Occupancy'!XA$5:XA23}),INDEX(ARRAYFORMULA({OccupancyAdd"&amp;"resses&amp;"" ""&amp; OccupancyUnits,'Tenant Occupancy'!XA$5:XA23}),0,2)&lt;&gt;""""),2,FALSE),IF(WZ16=TODAY(),""Today"",)))))"),"")</f>
        <v/>
      </c>
      <c r="XA19" s="3" t="str">
        <f>IFERROR(__xludf.DUMMYFUNCTION("IF(ISBLANK($A19),, IF((ARRAYFORMULA(SUM(COUNTIFS(OccupancyAddresses,$A19,OccupancyUnits, $B19, 'Tenant Occupancy'!XB$5:XB23,{""&gt;0"",""Occupied"",""Late""}))))&gt;1,""Multiple Bookings"", IF(SUMIFS( 'Tenant Occupancy'!XB$5:XB23,OccupancyUnits,$B19,OccupancyAd"&amp;"dresses,$A19)&gt;0,SUMIFS('Tenant Occupancy'!XB$5:XB23,OccupancyUnits,$B19,OccupancyAddresses,$A19),IFERROR(VLOOKUP($A19&amp;"" ""&amp;$B19, FILTER(ARRAYFORMULA({OccupancyAddresses&amp;"" ""&amp; OccupancyUnits,'Tenant Occupancy'!XB$5:XB23}),INDEX(ARRAYFORMULA({OccupancyAdd"&amp;"resses&amp;"" ""&amp; OccupancyUnits,'Tenant Occupancy'!XB$5:XB23}),0,2)&lt;&gt;""""),2,FALSE),IF(XA16=TODAY(),""Today"",)))))"),"")</f>
        <v/>
      </c>
      <c r="XB19" s="3" t="str">
        <f>IFERROR(__xludf.DUMMYFUNCTION("IF(ISBLANK($A19),, IF((ARRAYFORMULA(SUM(COUNTIFS(OccupancyAddresses,$A19,OccupancyUnits, $B19, 'Tenant Occupancy'!XC$5:XC23,{""&gt;0"",""Occupied"",""Late""}))))&gt;1,""Multiple Bookings"", IF(SUMIFS( 'Tenant Occupancy'!XC$5:XC23,OccupancyUnits,$B19,OccupancyAd"&amp;"dresses,$A19)&gt;0,SUMIFS('Tenant Occupancy'!XC$5:XC23,OccupancyUnits,$B19,OccupancyAddresses,$A19),IFERROR(VLOOKUP($A19&amp;"" ""&amp;$B19, FILTER(ARRAYFORMULA({OccupancyAddresses&amp;"" ""&amp; OccupancyUnits,'Tenant Occupancy'!XC$5:XC23}),INDEX(ARRAYFORMULA({OccupancyAdd"&amp;"resses&amp;"" ""&amp; OccupancyUnits,'Tenant Occupancy'!XC$5:XC23}),0,2)&lt;&gt;""""),2,FALSE),IF(XB16=TODAY(),""Today"",)))))"),"")</f>
        <v/>
      </c>
      <c r="XC19" s="3" t="str">
        <f>IFERROR(__xludf.DUMMYFUNCTION("IF(ISBLANK($A19),, IF((ARRAYFORMULA(SUM(COUNTIFS(OccupancyAddresses,$A19,OccupancyUnits, $B19, 'Tenant Occupancy'!XD$5:XD23,{""&gt;0"",""Occupied"",""Late""}))))&gt;1,""Multiple Bookings"", IF(SUMIFS( 'Tenant Occupancy'!XD$5:XD23,OccupancyUnits,$B19,OccupancyAd"&amp;"dresses,$A19)&gt;0,SUMIFS('Tenant Occupancy'!XD$5:XD23,OccupancyUnits,$B19,OccupancyAddresses,$A19),IFERROR(VLOOKUP($A19&amp;"" ""&amp;$B19, FILTER(ARRAYFORMULA({OccupancyAddresses&amp;"" ""&amp; OccupancyUnits,'Tenant Occupancy'!XD$5:XD23}),INDEX(ARRAYFORMULA({OccupancyAdd"&amp;"resses&amp;"" ""&amp; OccupancyUnits,'Tenant Occupancy'!XD$5:XD23}),0,2)&lt;&gt;""""),2,FALSE),IF(XC16=TODAY(),""Today"",)))))"),"")</f>
        <v/>
      </c>
      <c r="XD19" s="3" t="str">
        <f>IFERROR(__xludf.DUMMYFUNCTION("IF(ISBLANK($A19),, IF((ARRAYFORMULA(SUM(COUNTIFS(OccupancyAddresses,$A19,OccupancyUnits, $B19, 'Tenant Occupancy'!XE$5:XE23,{""&gt;0"",""Occupied"",""Late""}))))&gt;1,""Multiple Bookings"", IF(SUMIFS( 'Tenant Occupancy'!XE$5:XE23,OccupancyUnits,$B19,OccupancyAd"&amp;"dresses,$A19)&gt;0,SUMIFS('Tenant Occupancy'!XE$5:XE23,OccupancyUnits,$B19,OccupancyAddresses,$A19),IFERROR(VLOOKUP($A19&amp;"" ""&amp;$B19, FILTER(ARRAYFORMULA({OccupancyAddresses&amp;"" ""&amp; OccupancyUnits,'Tenant Occupancy'!XE$5:XE23}),INDEX(ARRAYFORMULA({OccupancyAdd"&amp;"resses&amp;"" ""&amp; OccupancyUnits,'Tenant Occupancy'!XE$5:XE23}),0,2)&lt;&gt;""""),2,FALSE),IF(XD16=TODAY(),""Today"",)))))"),"")</f>
        <v/>
      </c>
      <c r="XE19" s="3" t="str">
        <f>IFERROR(__xludf.DUMMYFUNCTION("IF(ISBLANK($A19),, IF((ARRAYFORMULA(SUM(COUNTIFS(OccupancyAddresses,$A19,OccupancyUnits, $B19, 'Tenant Occupancy'!XF$5:XF23,{""&gt;0"",""Occupied"",""Late""}))))&gt;1,""Multiple Bookings"", IF(SUMIFS( 'Tenant Occupancy'!XF$5:XF23,OccupancyUnits,$B19,OccupancyAd"&amp;"dresses,$A19)&gt;0,SUMIFS('Tenant Occupancy'!XF$5:XF23,OccupancyUnits,$B19,OccupancyAddresses,$A19),IFERROR(VLOOKUP($A19&amp;"" ""&amp;$B19, FILTER(ARRAYFORMULA({OccupancyAddresses&amp;"" ""&amp; OccupancyUnits,'Tenant Occupancy'!XF$5:XF23}),INDEX(ARRAYFORMULA({OccupancyAdd"&amp;"resses&amp;"" ""&amp; OccupancyUnits,'Tenant Occupancy'!XF$5:XF23}),0,2)&lt;&gt;""""),2,FALSE),IF(XE16=TODAY(),""Today"",)))))"),"")</f>
        <v/>
      </c>
      <c r="XF19" s="3" t="str">
        <f>IFERROR(__xludf.DUMMYFUNCTION("IF(ISBLANK($A19),, IF((ARRAYFORMULA(SUM(COUNTIFS(OccupancyAddresses,$A19,OccupancyUnits, $B19, 'Tenant Occupancy'!XG$5:XG23,{""&gt;0"",""Occupied"",""Late""}))))&gt;1,""Multiple Bookings"", IF(SUMIFS( 'Tenant Occupancy'!XG$5:XG23,OccupancyUnits,$B19,OccupancyAd"&amp;"dresses,$A19)&gt;0,SUMIFS('Tenant Occupancy'!XG$5:XG23,OccupancyUnits,$B19,OccupancyAddresses,$A19),IFERROR(VLOOKUP($A19&amp;"" ""&amp;$B19, FILTER(ARRAYFORMULA({OccupancyAddresses&amp;"" ""&amp; OccupancyUnits,'Tenant Occupancy'!XG$5:XG23}),INDEX(ARRAYFORMULA({OccupancyAdd"&amp;"resses&amp;"" ""&amp; OccupancyUnits,'Tenant Occupancy'!XG$5:XG23}),0,2)&lt;&gt;""""),2,FALSE),IF(XF16=TODAY(),""Today"",)))))"),"")</f>
        <v/>
      </c>
      <c r="XG19" s="3" t="str">
        <f>IFERROR(__xludf.DUMMYFUNCTION("IF(ISBLANK($A19),, IF((ARRAYFORMULA(SUM(COUNTIFS(OccupancyAddresses,$A19,OccupancyUnits, $B19, 'Tenant Occupancy'!XH$5:XH23,{""&gt;0"",""Occupied"",""Late""}))))&gt;1,""Multiple Bookings"", IF(SUMIFS( 'Tenant Occupancy'!XH$5:XH23,OccupancyUnits,$B19,OccupancyAd"&amp;"dresses,$A19)&gt;0,SUMIFS('Tenant Occupancy'!XH$5:XH23,OccupancyUnits,$B19,OccupancyAddresses,$A19),IFERROR(VLOOKUP($A19&amp;"" ""&amp;$B19, FILTER(ARRAYFORMULA({OccupancyAddresses&amp;"" ""&amp; OccupancyUnits,'Tenant Occupancy'!XH$5:XH23}),INDEX(ARRAYFORMULA({OccupancyAdd"&amp;"resses&amp;"" ""&amp; OccupancyUnits,'Tenant Occupancy'!XH$5:XH23}),0,2)&lt;&gt;""""),2,FALSE),IF(XG16=TODAY(),""Today"",)))))"),"")</f>
        <v/>
      </c>
      <c r="XH19" s="3" t="str">
        <f>IFERROR(__xludf.DUMMYFUNCTION("IF(ISBLANK($A19),, IF((ARRAYFORMULA(SUM(COUNTIFS(OccupancyAddresses,$A19,OccupancyUnits, $B19, 'Tenant Occupancy'!XI$5:XI23,{""&gt;0"",""Occupied"",""Late""}))))&gt;1,""Multiple Bookings"", IF(SUMIFS( 'Tenant Occupancy'!XI$5:XI23,OccupancyUnits,$B19,OccupancyAd"&amp;"dresses,$A19)&gt;0,SUMIFS('Tenant Occupancy'!XI$5:XI23,OccupancyUnits,$B19,OccupancyAddresses,$A19),IFERROR(VLOOKUP($A19&amp;"" ""&amp;$B19, FILTER(ARRAYFORMULA({OccupancyAddresses&amp;"" ""&amp; OccupancyUnits,'Tenant Occupancy'!XI$5:XI23}),INDEX(ARRAYFORMULA({OccupancyAdd"&amp;"resses&amp;"" ""&amp; OccupancyUnits,'Tenant Occupancy'!XI$5:XI23}),0,2)&lt;&gt;""""),2,FALSE),IF(XH16=TODAY(),""Today"",)))))"),"")</f>
        <v/>
      </c>
      <c r="XI19" s="3" t="str">
        <f>IFERROR(__xludf.DUMMYFUNCTION("IF(ISBLANK($A19),, IF((ARRAYFORMULA(SUM(COUNTIFS(OccupancyAddresses,$A19,OccupancyUnits, $B19, 'Tenant Occupancy'!XJ$5:XJ23,{""&gt;0"",""Occupied"",""Late""}))))&gt;1,""Multiple Bookings"", IF(SUMIFS( 'Tenant Occupancy'!XJ$5:XJ23,OccupancyUnits,$B19,OccupancyAd"&amp;"dresses,$A19)&gt;0,SUMIFS('Tenant Occupancy'!XJ$5:XJ23,OccupancyUnits,$B19,OccupancyAddresses,$A19),IFERROR(VLOOKUP($A19&amp;"" ""&amp;$B19, FILTER(ARRAYFORMULA({OccupancyAddresses&amp;"" ""&amp; OccupancyUnits,'Tenant Occupancy'!XJ$5:XJ23}),INDEX(ARRAYFORMULA({OccupancyAdd"&amp;"resses&amp;"" ""&amp; OccupancyUnits,'Tenant Occupancy'!XJ$5:XJ23}),0,2)&lt;&gt;""""),2,FALSE),IF(XI16=TODAY(),""Today"",)))))"),"")</f>
        <v/>
      </c>
      <c r="XJ19" s="3" t="str">
        <f>IFERROR(__xludf.DUMMYFUNCTION("IF(ISBLANK($A19),, IF((ARRAYFORMULA(SUM(COUNTIFS(OccupancyAddresses,$A19,OccupancyUnits, $B19, 'Tenant Occupancy'!XK$5:XK23,{""&gt;0"",""Occupied"",""Late""}))))&gt;1,""Multiple Bookings"", IF(SUMIFS( 'Tenant Occupancy'!XK$5:XK23,OccupancyUnits,$B19,OccupancyAd"&amp;"dresses,$A19)&gt;0,SUMIFS('Tenant Occupancy'!XK$5:XK23,OccupancyUnits,$B19,OccupancyAddresses,$A19),IFERROR(VLOOKUP($A19&amp;"" ""&amp;$B19, FILTER(ARRAYFORMULA({OccupancyAddresses&amp;"" ""&amp; OccupancyUnits,'Tenant Occupancy'!XK$5:XK23}),INDEX(ARRAYFORMULA({OccupancyAdd"&amp;"resses&amp;"" ""&amp; OccupancyUnits,'Tenant Occupancy'!XK$5:XK23}),0,2)&lt;&gt;""""),2,FALSE),IF(XJ16=TODAY(),""Today"",)))))"),"")</f>
        <v/>
      </c>
      <c r="XK19" s="3" t="str">
        <f>IFERROR(__xludf.DUMMYFUNCTION("IF(ISBLANK($A19),, IF((ARRAYFORMULA(SUM(COUNTIFS(OccupancyAddresses,$A19,OccupancyUnits, $B19, 'Tenant Occupancy'!XL$5:XL23,{""&gt;0"",""Occupied"",""Late""}))))&gt;1,""Multiple Bookings"", IF(SUMIFS( 'Tenant Occupancy'!XL$5:XL23,OccupancyUnits,$B19,OccupancyAd"&amp;"dresses,$A19)&gt;0,SUMIFS('Tenant Occupancy'!XL$5:XL23,OccupancyUnits,$B19,OccupancyAddresses,$A19),IFERROR(VLOOKUP($A19&amp;"" ""&amp;$B19, FILTER(ARRAYFORMULA({OccupancyAddresses&amp;"" ""&amp; OccupancyUnits,'Tenant Occupancy'!XL$5:XL23}),INDEX(ARRAYFORMULA({OccupancyAdd"&amp;"resses&amp;"" ""&amp; OccupancyUnits,'Tenant Occupancy'!XL$5:XL23}),0,2)&lt;&gt;""""),2,FALSE),IF(XK16=TODAY(),""Today"",)))))"),"")</f>
        <v/>
      </c>
      <c r="XL19" s="3" t="str">
        <f>IFERROR(__xludf.DUMMYFUNCTION("IF(ISBLANK($A19),, IF((ARRAYFORMULA(SUM(COUNTIFS(OccupancyAddresses,$A19,OccupancyUnits, $B19, 'Tenant Occupancy'!XM$5:XM23,{""&gt;0"",""Occupied"",""Late""}))))&gt;1,""Multiple Bookings"", IF(SUMIFS( 'Tenant Occupancy'!XM$5:XM23,OccupancyUnits,$B19,OccupancyAd"&amp;"dresses,$A19)&gt;0,SUMIFS('Tenant Occupancy'!XM$5:XM23,OccupancyUnits,$B19,OccupancyAddresses,$A19),IFERROR(VLOOKUP($A19&amp;"" ""&amp;$B19, FILTER(ARRAYFORMULA({OccupancyAddresses&amp;"" ""&amp; OccupancyUnits,'Tenant Occupancy'!XM$5:XM23}),INDEX(ARRAYFORMULA({OccupancyAdd"&amp;"resses&amp;"" ""&amp; OccupancyUnits,'Tenant Occupancy'!XM$5:XM23}),0,2)&lt;&gt;""""),2,FALSE),IF(XL16=TODAY(),""Today"",)))))"),"")</f>
        <v/>
      </c>
      <c r="XM19" s="3" t="str">
        <f>IFERROR(__xludf.DUMMYFUNCTION("IF(ISBLANK($A19),, IF((ARRAYFORMULA(SUM(COUNTIFS(OccupancyAddresses,$A19,OccupancyUnits, $B19, 'Tenant Occupancy'!XN$5:XN23,{""&gt;0"",""Occupied"",""Late""}))))&gt;1,""Multiple Bookings"", IF(SUMIFS( 'Tenant Occupancy'!XN$5:XN23,OccupancyUnits,$B19,OccupancyAd"&amp;"dresses,$A19)&gt;0,SUMIFS('Tenant Occupancy'!XN$5:XN23,OccupancyUnits,$B19,OccupancyAddresses,$A19),IFERROR(VLOOKUP($A19&amp;"" ""&amp;$B19, FILTER(ARRAYFORMULA({OccupancyAddresses&amp;"" ""&amp; OccupancyUnits,'Tenant Occupancy'!XN$5:XN23}),INDEX(ARRAYFORMULA({OccupancyAdd"&amp;"resses&amp;"" ""&amp; OccupancyUnits,'Tenant Occupancy'!XN$5:XN23}),0,2)&lt;&gt;""""),2,FALSE),IF(XM16=TODAY(),""Today"",)))))"),"")</f>
        <v/>
      </c>
      <c r="XN19" s="3" t="str">
        <f>IFERROR(__xludf.DUMMYFUNCTION("IF(ISBLANK($A19),, IF((ARRAYFORMULA(SUM(COUNTIFS(OccupancyAddresses,$A19,OccupancyUnits, $B19, 'Tenant Occupancy'!XO$5:XO23,{""&gt;0"",""Occupied"",""Late""}))))&gt;1,""Multiple Bookings"", IF(SUMIFS( 'Tenant Occupancy'!XO$5:XO23,OccupancyUnits,$B19,OccupancyAd"&amp;"dresses,$A19)&gt;0,SUMIFS('Tenant Occupancy'!XO$5:XO23,OccupancyUnits,$B19,OccupancyAddresses,$A19),IFERROR(VLOOKUP($A19&amp;"" ""&amp;$B19, FILTER(ARRAYFORMULA({OccupancyAddresses&amp;"" ""&amp; OccupancyUnits,'Tenant Occupancy'!XO$5:XO23}),INDEX(ARRAYFORMULA({OccupancyAdd"&amp;"resses&amp;"" ""&amp; OccupancyUnits,'Tenant Occupancy'!XO$5:XO23}),0,2)&lt;&gt;""""),2,FALSE),IF(XN16=TODAY(),""Today"",)))))"),"")</f>
        <v/>
      </c>
      <c r="XO19" s="3" t="str">
        <f>IFERROR(__xludf.DUMMYFUNCTION("IF(ISBLANK($A19),, IF((ARRAYFORMULA(SUM(COUNTIFS(OccupancyAddresses,$A19,OccupancyUnits, $B19, 'Tenant Occupancy'!XP$5:XP23,{""&gt;0"",""Occupied"",""Late""}))))&gt;1,""Multiple Bookings"", IF(SUMIFS( 'Tenant Occupancy'!XP$5:XP23,OccupancyUnits,$B19,OccupancyAd"&amp;"dresses,$A19)&gt;0,SUMIFS('Tenant Occupancy'!XP$5:XP23,OccupancyUnits,$B19,OccupancyAddresses,$A19),IFERROR(VLOOKUP($A19&amp;"" ""&amp;$B19, FILTER(ARRAYFORMULA({OccupancyAddresses&amp;"" ""&amp; OccupancyUnits,'Tenant Occupancy'!XP$5:XP23}),INDEX(ARRAYFORMULA({OccupancyAdd"&amp;"resses&amp;"" ""&amp; OccupancyUnits,'Tenant Occupancy'!XP$5:XP23}),0,2)&lt;&gt;""""),2,FALSE),IF(XO16=TODAY(),""Today"",)))))"),"")</f>
        <v/>
      </c>
      <c r="XP19" s="3" t="str">
        <f>IFERROR(__xludf.DUMMYFUNCTION("IF(ISBLANK($A19),, IF((ARRAYFORMULA(SUM(COUNTIFS(OccupancyAddresses,$A19,OccupancyUnits, $B19, 'Tenant Occupancy'!XQ$5:XQ23,{""&gt;0"",""Occupied"",""Late""}))))&gt;1,""Multiple Bookings"", IF(SUMIFS( 'Tenant Occupancy'!XQ$5:XQ23,OccupancyUnits,$B19,OccupancyAd"&amp;"dresses,$A19)&gt;0,SUMIFS('Tenant Occupancy'!XQ$5:XQ23,OccupancyUnits,$B19,OccupancyAddresses,$A19),IFERROR(VLOOKUP($A19&amp;"" ""&amp;$B19, FILTER(ARRAYFORMULA({OccupancyAddresses&amp;"" ""&amp; OccupancyUnits,'Tenant Occupancy'!XQ$5:XQ23}),INDEX(ARRAYFORMULA({OccupancyAdd"&amp;"resses&amp;"" ""&amp; OccupancyUnits,'Tenant Occupancy'!XQ$5:XQ23}),0,2)&lt;&gt;""""),2,FALSE),IF(XP16=TODAY(),""Today"",)))))"),"")</f>
        <v/>
      </c>
      <c r="XQ19" s="3" t="str">
        <f>IFERROR(__xludf.DUMMYFUNCTION("IF(ISBLANK($A19),, IF((ARRAYFORMULA(SUM(COUNTIFS(OccupancyAddresses,$A19,OccupancyUnits, $B19, 'Tenant Occupancy'!XR$5:XR23,{""&gt;0"",""Occupied"",""Late""}))))&gt;1,""Multiple Bookings"", IF(SUMIFS( 'Tenant Occupancy'!XR$5:XR23,OccupancyUnits,$B19,OccupancyAd"&amp;"dresses,$A19)&gt;0,SUMIFS('Tenant Occupancy'!XR$5:XR23,OccupancyUnits,$B19,OccupancyAddresses,$A19),IFERROR(VLOOKUP($A19&amp;"" ""&amp;$B19, FILTER(ARRAYFORMULA({OccupancyAddresses&amp;"" ""&amp; OccupancyUnits,'Tenant Occupancy'!XR$5:XR23}),INDEX(ARRAYFORMULA({OccupancyAdd"&amp;"resses&amp;"" ""&amp; OccupancyUnits,'Tenant Occupancy'!XR$5:XR23}),0,2)&lt;&gt;""""),2,FALSE),IF(XQ16=TODAY(),""Today"",)))))"),"")</f>
        <v/>
      </c>
      <c r="XR19" s="3" t="str">
        <f>IFERROR(__xludf.DUMMYFUNCTION("IF(ISBLANK($A19),, IF((ARRAYFORMULA(SUM(COUNTIFS(OccupancyAddresses,$A19,OccupancyUnits, $B19, 'Tenant Occupancy'!XS$5:XS23,{""&gt;0"",""Occupied"",""Late""}))))&gt;1,""Multiple Bookings"", IF(SUMIFS( 'Tenant Occupancy'!XS$5:XS23,OccupancyUnits,$B19,OccupancyAd"&amp;"dresses,$A19)&gt;0,SUMIFS('Tenant Occupancy'!XS$5:XS23,OccupancyUnits,$B19,OccupancyAddresses,$A19),IFERROR(VLOOKUP($A19&amp;"" ""&amp;$B19, FILTER(ARRAYFORMULA({OccupancyAddresses&amp;"" ""&amp; OccupancyUnits,'Tenant Occupancy'!XS$5:XS23}),INDEX(ARRAYFORMULA({OccupancyAdd"&amp;"resses&amp;"" ""&amp; OccupancyUnits,'Tenant Occupancy'!XS$5:XS23}),0,2)&lt;&gt;""""),2,FALSE),IF(XR16=TODAY(),""Today"",)))))"),"")</f>
        <v/>
      </c>
      <c r="XS19" s="3" t="str">
        <f>IFERROR(__xludf.DUMMYFUNCTION("IF(ISBLANK($A19),, IF((ARRAYFORMULA(SUM(COUNTIFS(OccupancyAddresses,$A19,OccupancyUnits, $B19, 'Tenant Occupancy'!XT$5:XT23,{""&gt;0"",""Occupied"",""Late""}))))&gt;1,""Multiple Bookings"", IF(SUMIFS( 'Tenant Occupancy'!XT$5:XT23,OccupancyUnits,$B19,OccupancyAd"&amp;"dresses,$A19)&gt;0,SUMIFS('Tenant Occupancy'!XT$5:XT23,OccupancyUnits,$B19,OccupancyAddresses,$A19),IFERROR(VLOOKUP($A19&amp;"" ""&amp;$B19, FILTER(ARRAYFORMULA({OccupancyAddresses&amp;"" ""&amp; OccupancyUnits,'Tenant Occupancy'!XT$5:XT23}),INDEX(ARRAYFORMULA({OccupancyAdd"&amp;"resses&amp;"" ""&amp; OccupancyUnits,'Tenant Occupancy'!XT$5:XT23}),0,2)&lt;&gt;""""),2,FALSE),IF(XS16=TODAY(),""Today"",)))))"),"")</f>
        <v/>
      </c>
      <c r="XT19" s="3" t="str">
        <f>IFERROR(__xludf.DUMMYFUNCTION("IF(ISBLANK($A19),, IF((ARRAYFORMULA(SUM(COUNTIFS(OccupancyAddresses,$A19,OccupancyUnits, $B19, 'Tenant Occupancy'!XU$5:XU23,{""&gt;0"",""Occupied"",""Late""}))))&gt;1,""Multiple Bookings"", IF(SUMIFS( 'Tenant Occupancy'!XU$5:XU23,OccupancyUnits,$B19,OccupancyAd"&amp;"dresses,$A19)&gt;0,SUMIFS('Tenant Occupancy'!XU$5:XU23,OccupancyUnits,$B19,OccupancyAddresses,$A19),IFERROR(VLOOKUP($A19&amp;"" ""&amp;$B19, FILTER(ARRAYFORMULA({OccupancyAddresses&amp;"" ""&amp; OccupancyUnits,'Tenant Occupancy'!XU$5:XU23}),INDEX(ARRAYFORMULA({OccupancyAdd"&amp;"resses&amp;"" ""&amp; OccupancyUnits,'Tenant Occupancy'!XU$5:XU23}),0,2)&lt;&gt;""""),2,FALSE),IF(XT16=TODAY(),""Today"",)))))"),"")</f>
        <v/>
      </c>
      <c r="XU19" s="3" t="str">
        <f>IFERROR(__xludf.DUMMYFUNCTION("IF(ISBLANK($A19),, IF((ARRAYFORMULA(SUM(COUNTIFS(OccupancyAddresses,$A19,OccupancyUnits, $B19, 'Tenant Occupancy'!XV$5:XV23,{""&gt;0"",""Occupied"",""Late""}))))&gt;1,""Multiple Bookings"", IF(SUMIFS( 'Tenant Occupancy'!XV$5:XV23,OccupancyUnits,$B19,OccupancyAd"&amp;"dresses,$A19)&gt;0,SUMIFS('Tenant Occupancy'!XV$5:XV23,OccupancyUnits,$B19,OccupancyAddresses,$A19),IFERROR(VLOOKUP($A19&amp;"" ""&amp;$B19, FILTER(ARRAYFORMULA({OccupancyAddresses&amp;"" ""&amp; OccupancyUnits,'Tenant Occupancy'!XV$5:XV23}),INDEX(ARRAYFORMULA({OccupancyAdd"&amp;"resses&amp;"" ""&amp; OccupancyUnits,'Tenant Occupancy'!XV$5:XV23}),0,2)&lt;&gt;""""),2,FALSE),IF(XU16=TODAY(),""Today"",)))))"),"")</f>
        <v/>
      </c>
      <c r="XV19" s="3" t="str">
        <f>IFERROR(__xludf.DUMMYFUNCTION("IF(ISBLANK($A19),, IF((ARRAYFORMULA(SUM(COUNTIFS(OccupancyAddresses,$A19,OccupancyUnits, $B19, 'Tenant Occupancy'!XW$5:XW23,{""&gt;0"",""Occupied"",""Late""}))))&gt;1,""Multiple Bookings"", IF(SUMIFS( 'Tenant Occupancy'!XW$5:XW23,OccupancyUnits,$B19,OccupancyAd"&amp;"dresses,$A19)&gt;0,SUMIFS('Tenant Occupancy'!XW$5:XW23,OccupancyUnits,$B19,OccupancyAddresses,$A19),IFERROR(VLOOKUP($A19&amp;"" ""&amp;$B19, FILTER(ARRAYFORMULA({OccupancyAddresses&amp;"" ""&amp; OccupancyUnits,'Tenant Occupancy'!XW$5:XW23}),INDEX(ARRAYFORMULA({OccupancyAdd"&amp;"resses&amp;"" ""&amp; OccupancyUnits,'Tenant Occupancy'!XW$5:XW23}),0,2)&lt;&gt;""""),2,FALSE),IF(XV16=TODAY(),""Today"",)))))"),"")</f>
        <v/>
      </c>
      <c r="XW19" s="3" t="str">
        <f>IFERROR(__xludf.DUMMYFUNCTION("IF(ISBLANK($A19),, IF((ARRAYFORMULA(SUM(COUNTIFS(OccupancyAddresses,$A19,OccupancyUnits, $B19, 'Tenant Occupancy'!XX$5:XX23,{""&gt;0"",""Occupied"",""Late""}))))&gt;1,""Multiple Bookings"", IF(SUMIFS( 'Tenant Occupancy'!XX$5:XX23,OccupancyUnits,$B19,OccupancyAd"&amp;"dresses,$A19)&gt;0,SUMIFS('Tenant Occupancy'!XX$5:XX23,OccupancyUnits,$B19,OccupancyAddresses,$A19),IFERROR(VLOOKUP($A19&amp;"" ""&amp;$B19, FILTER(ARRAYFORMULA({OccupancyAddresses&amp;"" ""&amp; OccupancyUnits,'Tenant Occupancy'!XX$5:XX23}),INDEX(ARRAYFORMULA({OccupancyAdd"&amp;"resses&amp;"" ""&amp; OccupancyUnits,'Tenant Occupancy'!XX$5:XX23}),0,2)&lt;&gt;""""),2,FALSE),IF(XW16=TODAY(),""Today"",)))))"),"")</f>
        <v/>
      </c>
      <c r="XX19" s="3" t="str">
        <f>IFERROR(__xludf.DUMMYFUNCTION("IF(ISBLANK($A19),, IF((ARRAYFORMULA(SUM(COUNTIFS(OccupancyAddresses,$A19,OccupancyUnits, $B19, 'Tenant Occupancy'!XY$5:XY23,{""&gt;0"",""Occupied"",""Late""}))))&gt;1,""Multiple Bookings"", IF(SUMIFS( 'Tenant Occupancy'!XY$5:XY23,OccupancyUnits,$B19,OccupancyAd"&amp;"dresses,$A19)&gt;0,SUMIFS('Tenant Occupancy'!XY$5:XY23,OccupancyUnits,$B19,OccupancyAddresses,$A19),IFERROR(VLOOKUP($A19&amp;"" ""&amp;$B19, FILTER(ARRAYFORMULA({OccupancyAddresses&amp;"" ""&amp; OccupancyUnits,'Tenant Occupancy'!XY$5:XY23}),INDEX(ARRAYFORMULA({OccupancyAdd"&amp;"resses&amp;"" ""&amp; OccupancyUnits,'Tenant Occupancy'!XY$5:XY23}),0,2)&lt;&gt;""""),2,FALSE),IF(XX16=TODAY(),""Today"",)))))"),"")</f>
        <v/>
      </c>
      <c r="XY19" s="3" t="str">
        <f>IFERROR(__xludf.DUMMYFUNCTION("IF(ISBLANK($A19),, IF((ARRAYFORMULA(SUM(COUNTIFS(OccupancyAddresses,$A19,OccupancyUnits, $B19, 'Tenant Occupancy'!XZ$5:XZ23,{""&gt;0"",""Occupied"",""Late""}))))&gt;1,""Multiple Bookings"", IF(SUMIFS( 'Tenant Occupancy'!XZ$5:XZ23,OccupancyUnits,$B19,OccupancyAd"&amp;"dresses,$A19)&gt;0,SUMIFS('Tenant Occupancy'!XZ$5:XZ23,OccupancyUnits,$B19,OccupancyAddresses,$A19),IFERROR(VLOOKUP($A19&amp;"" ""&amp;$B19, FILTER(ARRAYFORMULA({OccupancyAddresses&amp;"" ""&amp; OccupancyUnits,'Tenant Occupancy'!XZ$5:XZ23}),INDEX(ARRAYFORMULA({OccupancyAdd"&amp;"resses&amp;"" ""&amp; OccupancyUnits,'Tenant Occupancy'!XZ$5:XZ23}),0,2)&lt;&gt;""""),2,FALSE),IF(XY16=TODAY(),""Today"",)))))"),"")</f>
        <v/>
      </c>
      <c r="XZ19" s="3" t="str">
        <f>IFERROR(__xludf.DUMMYFUNCTION("IF(ISBLANK($A19),, IF((ARRAYFORMULA(SUM(COUNTIFS(OccupancyAddresses,$A19,OccupancyUnits, $B19, 'Tenant Occupancy'!YA$5:YA23,{""&gt;0"",""Occupied"",""Late""}))))&gt;1,""Multiple Bookings"", IF(SUMIFS( 'Tenant Occupancy'!YA$5:YA23,OccupancyUnits,$B19,OccupancyAd"&amp;"dresses,$A19)&gt;0,SUMIFS('Tenant Occupancy'!YA$5:YA23,OccupancyUnits,$B19,OccupancyAddresses,$A19),IFERROR(VLOOKUP($A19&amp;"" ""&amp;$B19, FILTER(ARRAYFORMULA({OccupancyAddresses&amp;"" ""&amp; OccupancyUnits,'Tenant Occupancy'!YA$5:YA23}),INDEX(ARRAYFORMULA({OccupancyAdd"&amp;"resses&amp;"" ""&amp; OccupancyUnits,'Tenant Occupancy'!YA$5:YA23}),0,2)&lt;&gt;""""),2,FALSE),IF(XZ16=TODAY(),""Today"",)))))"),"")</f>
        <v/>
      </c>
      <c r="YA19" s="3" t="str">
        <f>IFERROR(__xludf.DUMMYFUNCTION("IF(ISBLANK($A19),, IF((ARRAYFORMULA(SUM(COUNTIFS(OccupancyAddresses,$A19,OccupancyUnits, $B19, 'Tenant Occupancy'!YB$5:YB23,{""&gt;0"",""Occupied"",""Late""}))))&gt;1,""Multiple Bookings"", IF(SUMIFS( 'Tenant Occupancy'!YB$5:YB23,OccupancyUnits,$B19,OccupancyAd"&amp;"dresses,$A19)&gt;0,SUMIFS('Tenant Occupancy'!YB$5:YB23,OccupancyUnits,$B19,OccupancyAddresses,$A19),IFERROR(VLOOKUP($A19&amp;"" ""&amp;$B19, FILTER(ARRAYFORMULA({OccupancyAddresses&amp;"" ""&amp; OccupancyUnits,'Tenant Occupancy'!YB$5:YB23}),INDEX(ARRAYFORMULA({OccupancyAdd"&amp;"resses&amp;"" ""&amp; OccupancyUnits,'Tenant Occupancy'!YB$5:YB23}),0,2)&lt;&gt;""""),2,FALSE),IF(YA16=TODAY(),""Today"",)))))"),"")</f>
        <v/>
      </c>
      <c r="YB19" s="3" t="str">
        <f>IFERROR(__xludf.DUMMYFUNCTION("IF(ISBLANK($A19),, IF((ARRAYFORMULA(SUM(COUNTIFS(OccupancyAddresses,$A19,OccupancyUnits, $B19, 'Tenant Occupancy'!YC$5:YC23,{""&gt;0"",""Occupied"",""Late""}))))&gt;1,""Multiple Bookings"", IF(SUMIFS( 'Tenant Occupancy'!YC$5:YC23,OccupancyUnits,$B19,OccupancyAd"&amp;"dresses,$A19)&gt;0,SUMIFS('Tenant Occupancy'!YC$5:YC23,OccupancyUnits,$B19,OccupancyAddresses,$A19),IFERROR(VLOOKUP($A19&amp;"" ""&amp;$B19, FILTER(ARRAYFORMULA({OccupancyAddresses&amp;"" ""&amp; OccupancyUnits,'Tenant Occupancy'!YC$5:YC23}),INDEX(ARRAYFORMULA({OccupancyAdd"&amp;"resses&amp;"" ""&amp; OccupancyUnits,'Tenant Occupancy'!YC$5:YC23}),0,2)&lt;&gt;""""),2,FALSE),IF(YB16=TODAY(),""Today"",)))))"),"")</f>
        <v/>
      </c>
      <c r="YC19" s="3" t="str">
        <f>IFERROR(__xludf.DUMMYFUNCTION("IF(ISBLANK($A19),, IF((ARRAYFORMULA(SUM(COUNTIFS(OccupancyAddresses,$A19,OccupancyUnits, $B19, 'Tenant Occupancy'!YD$5:YD23,{""&gt;0"",""Occupied"",""Late""}))))&gt;1,""Multiple Bookings"", IF(SUMIFS( 'Tenant Occupancy'!YD$5:YD23,OccupancyUnits,$B19,OccupancyAd"&amp;"dresses,$A19)&gt;0,SUMIFS('Tenant Occupancy'!YD$5:YD23,OccupancyUnits,$B19,OccupancyAddresses,$A19),IFERROR(VLOOKUP($A19&amp;"" ""&amp;$B19, FILTER(ARRAYFORMULA({OccupancyAddresses&amp;"" ""&amp; OccupancyUnits,'Tenant Occupancy'!YD$5:YD23}),INDEX(ARRAYFORMULA({OccupancyAdd"&amp;"resses&amp;"" ""&amp; OccupancyUnits,'Tenant Occupancy'!YD$5:YD23}),0,2)&lt;&gt;""""),2,FALSE),IF(YC16=TODAY(),""Today"",)))))"),"")</f>
        <v/>
      </c>
      <c r="YD19" s="3" t="str">
        <f>IFERROR(__xludf.DUMMYFUNCTION("IF(ISBLANK($A19),, IF((ARRAYFORMULA(SUM(COUNTIFS(OccupancyAddresses,$A19,OccupancyUnits, $B19, 'Tenant Occupancy'!YE$5:YE23,{""&gt;0"",""Occupied"",""Late""}))))&gt;1,""Multiple Bookings"", IF(SUMIFS( 'Tenant Occupancy'!YE$5:YE23,OccupancyUnits,$B19,OccupancyAd"&amp;"dresses,$A19)&gt;0,SUMIFS('Tenant Occupancy'!YE$5:YE23,OccupancyUnits,$B19,OccupancyAddresses,$A19),IFERROR(VLOOKUP($A19&amp;"" ""&amp;$B19, FILTER(ARRAYFORMULA({OccupancyAddresses&amp;"" ""&amp; OccupancyUnits,'Tenant Occupancy'!YE$5:YE23}),INDEX(ARRAYFORMULA({OccupancyAdd"&amp;"resses&amp;"" ""&amp; OccupancyUnits,'Tenant Occupancy'!YE$5:YE23}),0,2)&lt;&gt;""""),2,FALSE),IF(YD16=TODAY(),""Today"",)))))"),"")</f>
        <v/>
      </c>
      <c r="YE19" s="3" t="str">
        <f>IFERROR(__xludf.DUMMYFUNCTION("IF(ISBLANK($A19),, IF((ARRAYFORMULA(SUM(COUNTIFS(OccupancyAddresses,$A19,OccupancyUnits, $B19, 'Tenant Occupancy'!YF$5:YF23,{""&gt;0"",""Occupied"",""Late""}))))&gt;1,""Multiple Bookings"", IF(SUMIFS( 'Tenant Occupancy'!YF$5:YF23,OccupancyUnits,$B19,OccupancyAd"&amp;"dresses,$A19)&gt;0,SUMIFS('Tenant Occupancy'!YF$5:YF23,OccupancyUnits,$B19,OccupancyAddresses,$A19),IFERROR(VLOOKUP($A19&amp;"" ""&amp;$B19, FILTER(ARRAYFORMULA({OccupancyAddresses&amp;"" ""&amp; OccupancyUnits,'Tenant Occupancy'!YF$5:YF23}),INDEX(ARRAYFORMULA({OccupancyAdd"&amp;"resses&amp;"" ""&amp; OccupancyUnits,'Tenant Occupancy'!YF$5:YF23}),0,2)&lt;&gt;""""),2,FALSE),IF(YE16=TODAY(),""Today"",)))))"),"")</f>
        <v/>
      </c>
      <c r="YF19" s="3" t="str">
        <f>IFERROR(__xludf.DUMMYFUNCTION("IF(ISBLANK($A19),, IF((ARRAYFORMULA(SUM(COUNTIFS(OccupancyAddresses,$A19,OccupancyUnits, $B19, 'Tenant Occupancy'!YG$5:YG23,{""&gt;0"",""Occupied"",""Late""}))))&gt;1,""Multiple Bookings"", IF(SUMIFS( 'Tenant Occupancy'!YG$5:YG23,OccupancyUnits,$B19,OccupancyAd"&amp;"dresses,$A19)&gt;0,SUMIFS('Tenant Occupancy'!YG$5:YG23,OccupancyUnits,$B19,OccupancyAddresses,$A19),IFERROR(VLOOKUP($A19&amp;"" ""&amp;$B19, FILTER(ARRAYFORMULA({OccupancyAddresses&amp;"" ""&amp; OccupancyUnits,'Tenant Occupancy'!YG$5:YG23}),INDEX(ARRAYFORMULA({OccupancyAdd"&amp;"resses&amp;"" ""&amp; OccupancyUnits,'Tenant Occupancy'!YG$5:YG23}),0,2)&lt;&gt;""""),2,FALSE),IF(YF16=TODAY(),""Today"",)))))"),"")</f>
        <v/>
      </c>
      <c r="YG19" s="3" t="str">
        <f>IFERROR(__xludf.DUMMYFUNCTION("IF(ISBLANK($A19),, IF((ARRAYFORMULA(SUM(COUNTIFS(OccupancyAddresses,$A19,OccupancyUnits, $B19, 'Tenant Occupancy'!YH$5:YH23,{""&gt;0"",""Occupied"",""Late""}))))&gt;1,""Multiple Bookings"", IF(SUMIFS( 'Tenant Occupancy'!YH$5:YH23,OccupancyUnits,$B19,OccupancyAd"&amp;"dresses,$A19)&gt;0,SUMIFS('Tenant Occupancy'!YH$5:YH23,OccupancyUnits,$B19,OccupancyAddresses,$A19),IFERROR(VLOOKUP($A19&amp;"" ""&amp;$B19, FILTER(ARRAYFORMULA({OccupancyAddresses&amp;"" ""&amp; OccupancyUnits,'Tenant Occupancy'!YH$5:YH23}),INDEX(ARRAYFORMULA({OccupancyAdd"&amp;"resses&amp;"" ""&amp; OccupancyUnits,'Tenant Occupancy'!YH$5:YH23}),0,2)&lt;&gt;""""),2,FALSE),IF(YG16=TODAY(),""Today"",)))))"),"")</f>
        <v/>
      </c>
      <c r="YH19" s="3" t="str">
        <f>IFERROR(__xludf.DUMMYFUNCTION("IF(ISBLANK($A19),, IF((ARRAYFORMULA(SUM(COUNTIFS(OccupancyAddresses,$A19,OccupancyUnits, $B19, 'Tenant Occupancy'!YI$5:YI23,{""&gt;0"",""Occupied"",""Late""}))))&gt;1,""Multiple Bookings"", IF(SUMIFS( 'Tenant Occupancy'!YI$5:YI23,OccupancyUnits,$B19,OccupancyAd"&amp;"dresses,$A19)&gt;0,SUMIFS('Tenant Occupancy'!YI$5:YI23,OccupancyUnits,$B19,OccupancyAddresses,$A19),IFERROR(VLOOKUP($A19&amp;"" ""&amp;$B19, FILTER(ARRAYFORMULA({OccupancyAddresses&amp;"" ""&amp; OccupancyUnits,'Tenant Occupancy'!YI$5:YI23}),INDEX(ARRAYFORMULA({OccupancyAdd"&amp;"resses&amp;"" ""&amp; OccupancyUnits,'Tenant Occupancy'!YI$5:YI23}),0,2)&lt;&gt;""""),2,FALSE),IF(YH16=TODAY(),""Today"",)))))"),"")</f>
        <v/>
      </c>
      <c r="YI19" s="3" t="str">
        <f>IFERROR(__xludf.DUMMYFUNCTION("IF(ISBLANK($A19),, IF((ARRAYFORMULA(SUM(COUNTIFS(OccupancyAddresses,$A19,OccupancyUnits, $B19, 'Tenant Occupancy'!YJ$5:YJ23,{""&gt;0"",""Occupied"",""Late""}))))&gt;1,""Multiple Bookings"", IF(SUMIFS( 'Tenant Occupancy'!YJ$5:YJ23,OccupancyUnits,$B19,OccupancyAd"&amp;"dresses,$A19)&gt;0,SUMIFS('Tenant Occupancy'!YJ$5:YJ23,OccupancyUnits,$B19,OccupancyAddresses,$A19),IFERROR(VLOOKUP($A19&amp;"" ""&amp;$B19, FILTER(ARRAYFORMULA({OccupancyAddresses&amp;"" ""&amp; OccupancyUnits,'Tenant Occupancy'!YJ$5:YJ23}),INDEX(ARRAYFORMULA({OccupancyAdd"&amp;"resses&amp;"" ""&amp; OccupancyUnits,'Tenant Occupancy'!YJ$5:YJ23}),0,2)&lt;&gt;""""),2,FALSE),IF(YI16=TODAY(),""Today"",)))))"),"")</f>
        <v/>
      </c>
      <c r="YJ19" s="3" t="str">
        <f>IFERROR(__xludf.DUMMYFUNCTION("IF(ISBLANK($A19),, IF((ARRAYFORMULA(SUM(COUNTIFS(OccupancyAddresses,$A19,OccupancyUnits, $B19, 'Tenant Occupancy'!YK$5:YK23,{""&gt;0"",""Occupied"",""Late""}))))&gt;1,""Multiple Bookings"", IF(SUMIFS( 'Tenant Occupancy'!YK$5:YK23,OccupancyUnits,$B19,OccupancyAd"&amp;"dresses,$A19)&gt;0,SUMIFS('Tenant Occupancy'!YK$5:YK23,OccupancyUnits,$B19,OccupancyAddresses,$A19),IFERROR(VLOOKUP($A19&amp;"" ""&amp;$B19, FILTER(ARRAYFORMULA({OccupancyAddresses&amp;"" ""&amp; OccupancyUnits,'Tenant Occupancy'!YK$5:YK23}),INDEX(ARRAYFORMULA({OccupancyAdd"&amp;"resses&amp;"" ""&amp; OccupancyUnits,'Tenant Occupancy'!YK$5:YK23}),0,2)&lt;&gt;""""),2,FALSE),IF(YJ16=TODAY(),""Today"",)))))"),"")</f>
        <v/>
      </c>
      <c r="YK19" s="3" t="str">
        <f>IFERROR(__xludf.DUMMYFUNCTION("IF(ISBLANK($A19),, IF((ARRAYFORMULA(SUM(COUNTIFS(OccupancyAddresses,$A19,OccupancyUnits, $B19, 'Tenant Occupancy'!YL$5:YL23,{""&gt;0"",""Occupied"",""Late""}))))&gt;1,""Multiple Bookings"", IF(SUMIFS( 'Tenant Occupancy'!YL$5:YL23,OccupancyUnits,$B19,OccupancyAd"&amp;"dresses,$A19)&gt;0,SUMIFS('Tenant Occupancy'!YL$5:YL23,OccupancyUnits,$B19,OccupancyAddresses,$A19),IFERROR(VLOOKUP($A19&amp;"" ""&amp;$B19, FILTER(ARRAYFORMULA({OccupancyAddresses&amp;"" ""&amp; OccupancyUnits,'Tenant Occupancy'!YL$5:YL23}),INDEX(ARRAYFORMULA({OccupancyAdd"&amp;"resses&amp;"" ""&amp; OccupancyUnits,'Tenant Occupancy'!YL$5:YL23}),0,2)&lt;&gt;""""),2,FALSE),IF(YK16=TODAY(),""Today"",)))))"),"")</f>
        <v/>
      </c>
      <c r="YL19" s="3" t="str">
        <f>IFERROR(__xludf.DUMMYFUNCTION("IF(ISBLANK($A19),, IF((ARRAYFORMULA(SUM(COUNTIFS(OccupancyAddresses,$A19,OccupancyUnits, $B19, 'Tenant Occupancy'!YM$5:YM23,{""&gt;0"",""Occupied"",""Late""}))))&gt;1,""Multiple Bookings"", IF(SUMIFS( 'Tenant Occupancy'!YM$5:YM23,OccupancyUnits,$B19,OccupancyAd"&amp;"dresses,$A19)&gt;0,SUMIFS('Tenant Occupancy'!YM$5:YM23,OccupancyUnits,$B19,OccupancyAddresses,$A19),IFERROR(VLOOKUP($A19&amp;"" ""&amp;$B19, FILTER(ARRAYFORMULA({OccupancyAddresses&amp;"" ""&amp; OccupancyUnits,'Tenant Occupancy'!YM$5:YM23}),INDEX(ARRAYFORMULA({OccupancyAdd"&amp;"resses&amp;"" ""&amp; OccupancyUnits,'Tenant Occupancy'!YM$5:YM23}),0,2)&lt;&gt;""""),2,FALSE),IF(YL16=TODAY(),""Today"",)))))"),"")</f>
        <v/>
      </c>
      <c r="YM19" s="3" t="str">
        <f>IFERROR(__xludf.DUMMYFUNCTION("IF(ISBLANK($A19),, IF((ARRAYFORMULA(SUM(COUNTIFS(OccupancyAddresses,$A19,OccupancyUnits, $B19, 'Tenant Occupancy'!YN$5:YN23,{""&gt;0"",""Occupied"",""Late""}))))&gt;1,""Multiple Bookings"", IF(SUMIFS( 'Tenant Occupancy'!YN$5:YN23,OccupancyUnits,$B19,OccupancyAd"&amp;"dresses,$A19)&gt;0,SUMIFS('Tenant Occupancy'!YN$5:YN23,OccupancyUnits,$B19,OccupancyAddresses,$A19),IFERROR(VLOOKUP($A19&amp;"" ""&amp;$B19, FILTER(ARRAYFORMULA({OccupancyAddresses&amp;"" ""&amp; OccupancyUnits,'Tenant Occupancy'!YN$5:YN23}),INDEX(ARRAYFORMULA({OccupancyAdd"&amp;"resses&amp;"" ""&amp; OccupancyUnits,'Tenant Occupancy'!YN$5:YN23}),0,2)&lt;&gt;""""),2,FALSE),IF(YM16=TODAY(),""Today"",)))))"),"")</f>
        <v/>
      </c>
      <c r="YN19" s="3" t="str">
        <f>IFERROR(__xludf.DUMMYFUNCTION("IF(ISBLANK($A19),, IF((ARRAYFORMULA(SUM(COUNTIFS(OccupancyAddresses,$A19,OccupancyUnits, $B19, 'Tenant Occupancy'!YO$5:YO23,{""&gt;0"",""Occupied"",""Late""}))))&gt;1,""Multiple Bookings"", IF(SUMIFS( 'Tenant Occupancy'!YO$5:YO23,OccupancyUnits,$B19,OccupancyAd"&amp;"dresses,$A19)&gt;0,SUMIFS('Tenant Occupancy'!YO$5:YO23,OccupancyUnits,$B19,OccupancyAddresses,$A19),IFERROR(VLOOKUP($A19&amp;"" ""&amp;$B19, FILTER(ARRAYFORMULA({OccupancyAddresses&amp;"" ""&amp; OccupancyUnits,'Tenant Occupancy'!YO$5:YO23}),INDEX(ARRAYFORMULA({OccupancyAdd"&amp;"resses&amp;"" ""&amp; OccupancyUnits,'Tenant Occupancy'!YO$5:YO23}),0,2)&lt;&gt;""""),2,FALSE),IF(YN16=TODAY(),""Today"",)))))"),"")</f>
        <v/>
      </c>
      <c r="YO19" s="3" t="str">
        <f>IFERROR(__xludf.DUMMYFUNCTION("IF(ISBLANK($A19),, IF((ARRAYFORMULA(SUM(COUNTIFS(OccupancyAddresses,$A19,OccupancyUnits, $B19, 'Tenant Occupancy'!YP$5:YP23,{""&gt;0"",""Occupied"",""Late""}))))&gt;1,""Multiple Bookings"", IF(SUMIFS( 'Tenant Occupancy'!YP$5:YP23,OccupancyUnits,$B19,OccupancyAd"&amp;"dresses,$A19)&gt;0,SUMIFS('Tenant Occupancy'!YP$5:YP23,OccupancyUnits,$B19,OccupancyAddresses,$A19),IFERROR(VLOOKUP($A19&amp;"" ""&amp;$B19, FILTER(ARRAYFORMULA({OccupancyAddresses&amp;"" ""&amp; OccupancyUnits,'Tenant Occupancy'!YP$5:YP23}),INDEX(ARRAYFORMULA({OccupancyAdd"&amp;"resses&amp;"" ""&amp; OccupancyUnits,'Tenant Occupancy'!YP$5:YP23}),0,2)&lt;&gt;""""),2,FALSE),IF(YO16=TODAY(),""Today"",)))))"),"")</f>
        <v/>
      </c>
      <c r="YP19" s="3" t="str">
        <f>IFERROR(__xludf.DUMMYFUNCTION("IF(ISBLANK($A19),, IF((ARRAYFORMULA(SUM(COUNTIFS(OccupancyAddresses,$A19,OccupancyUnits, $B19, 'Tenant Occupancy'!YQ$5:YQ23,{""&gt;0"",""Occupied"",""Late""}))))&gt;1,""Multiple Bookings"", IF(SUMIFS( 'Tenant Occupancy'!YQ$5:YQ23,OccupancyUnits,$B19,OccupancyAd"&amp;"dresses,$A19)&gt;0,SUMIFS('Tenant Occupancy'!YQ$5:YQ23,OccupancyUnits,$B19,OccupancyAddresses,$A19),IFERROR(VLOOKUP($A19&amp;"" ""&amp;$B19, FILTER(ARRAYFORMULA({OccupancyAddresses&amp;"" ""&amp; OccupancyUnits,'Tenant Occupancy'!YQ$5:YQ23}),INDEX(ARRAYFORMULA({OccupancyAdd"&amp;"resses&amp;"" ""&amp; OccupancyUnits,'Tenant Occupancy'!YQ$5:YQ23}),0,2)&lt;&gt;""""),2,FALSE),IF(YP16=TODAY(),""Today"",)))))"),"")</f>
        <v/>
      </c>
      <c r="YQ19" s="3" t="str">
        <f>IFERROR(__xludf.DUMMYFUNCTION("IF(ISBLANK($A19),, IF((ARRAYFORMULA(SUM(COUNTIFS(OccupancyAddresses,$A19,OccupancyUnits, $B19, 'Tenant Occupancy'!YR$5:YR23,{""&gt;0"",""Occupied"",""Late""}))))&gt;1,""Multiple Bookings"", IF(SUMIFS( 'Tenant Occupancy'!YR$5:YR23,OccupancyUnits,$B19,OccupancyAd"&amp;"dresses,$A19)&gt;0,SUMIFS('Tenant Occupancy'!YR$5:YR23,OccupancyUnits,$B19,OccupancyAddresses,$A19),IFERROR(VLOOKUP($A19&amp;"" ""&amp;$B19, FILTER(ARRAYFORMULA({OccupancyAddresses&amp;"" ""&amp; OccupancyUnits,'Tenant Occupancy'!YR$5:YR23}),INDEX(ARRAYFORMULA({OccupancyAdd"&amp;"resses&amp;"" ""&amp; OccupancyUnits,'Tenant Occupancy'!YR$5:YR23}),0,2)&lt;&gt;""""),2,FALSE),IF(YQ16=TODAY(),""Today"",)))))"),"")</f>
        <v/>
      </c>
      <c r="YR19" s="3" t="str">
        <f>IFERROR(__xludf.DUMMYFUNCTION("IF(ISBLANK($A19),, IF((ARRAYFORMULA(SUM(COUNTIFS(OccupancyAddresses,$A19,OccupancyUnits, $B19, 'Tenant Occupancy'!YS$5:YS23,{""&gt;0"",""Occupied"",""Late""}))))&gt;1,""Multiple Bookings"", IF(SUMIFS( 'Tenant Occupancy'!YS$5:YS23,OccupancyUnits,$B19,OccupancyAd"&amp;"dresses,$A19)&gt;0,SUMIFS('Tenant Occupancy'!YS$5:YS23,OccupancyUnits,$B19,OccupancyAddresses,$A19),IFERROR(VLOOKUP($A19&amp;"" ""&amp;$B19, FILTER(ARRAYFORMULA({OccupancyAddresses&amp;"" ""&amp; OccupancyUnits,'Tenant Occupancy'!YS$5:YS23}),INDEX(ARRAYFORMULA({OccupancyAdd"&amp;"resses&amp;"" ""&amp; OccupancyUnits,'Tenant Occupancy'!YS$5:YS23}),0,2)&lt;&gt;""""),2,FALSE),IF(YR16=TODAY(),""Today"",)))))"),"")</f>
        <v/>
      </c>
      <c r="YS19" s="3" t="str">
        <f>IFERROR(__xludf.DUMMYFUNCTION("IF(ISBLANK($A19),, IF((ARRAYFORMULA(SUM(COUNTIFS(OccupancyAddresses,$A19,OccupancyUnits, $B19, 'Tenant Occupancy'!YT$5:YT23,{""&gt;0"",""Occupied"",""Late""}))))&gt;1,""Multiple Bookings"", IF(SUMIFS( 'Tenant Occupancy'!YT$5:YT23,OccupancyUnits,$B19,OccupancyAd"&amp;"dresses,$A19)&gt;0,SUMIFS('Tenant Occupancy'!YT$5:YT23,OccupancyUnits,$B19,OccupancyAddresses,$A19),IFERROR(VLOOKUP($A19&amp;"" ""&amp;$B19, FILTER(ARRAYFORMULA({OccupancyAddresses&amp;"" ""&amp; OccupancyUnits,'Tenant Occupancy'!YT$5:YT23}),INDEX(ARRAYFORMULA({OccupancyAdd"&amp;"resses&amp;"" ""&amp; OccupancyUnits,'Tenant Occupancy'!YT$5:YT23}),0,2)&lt;&gt;""""),2,FALSE),IF(YS16=TODAY(),""Today"",)))))"),"")</f>
        <v/>
      </c>
      <c r="YT19" s="3" t="str">
        <f>IFERROR(__xludf.DUMMYFUNCTION("IF(ISBLANK($A19),, IF((ARRAYFORMULA(SUM(COUNTIFS(OccupancyAddresses,$A19,OccupancyUnits, $B19, 'Tenant Occupancy'!YU$5:YU23,{""&gt;0"",""Occupied"",""Late""}))))&gt;1,""Multiple Bookings"", IF(SUMIFS( 'Tenant Occupancy'!YU$5:YU23,OccupancyUnits,$B19,OccupancyAd"&amp;"dresses,$A19)&gt;0,SUMIFS('Tenant Occupancy'!YU$5:YU23,OccupancyUnits,$B19,OccupancyAddresses,$A19),IFERROR(VLOOKUP($A19&amp;"" ""&amp;$B19, FILTER(ARRAYFORMULA({OccupancyAddresses&amp;"" ""&amp; OccupancyUnits,'Tenant Occupancy'!YU$5:YU23}),INDEX(ARRAYFORMULA({OccupancyAdd"&amp;"resses&amp;"" ""&amp; OccupancyUnits,'Tenant Occupancy'!YU$5:YU23}),0,2)&lt;&gt;""""),2,FALSE),IF(YT16=TODAY(),""Today"",)))))"),"")</f>
        <v/>
      </c>
      <c r="YU19" s="3" t="str">
        <f>IFERROR(__xludf.DUMMYFUNCTION("IF(ISBLANK($A19),, IF((ARRAYFORMULA(SUM(COUNTIFS(OccupancyAddresses,$A19,OccupancyUnits, $B19, 'Tenant Occupancy'!YV$5:YV23,{""&gt;0"",""Occupied"",""Late""}))))&gt;1,""Multiple Bookings"", IF(SUMIFS( 'Tenant Occupancy'!YV$5:YV23,OccupancyUnits,$B19,OccupancyAd"&amp;"dresses,$A19)&gt;0,SUMIFS('Tenant Occupancy'!YV$5:YV23,OccupancyUnits,$B19,OccupancyAddresses,$A19),IFERROR(VLOOKUP($A19&amp;"" ""&amp;$B19, FILTER(ARRAYFORMULA({OccupancyAddresses&amp;"" ""&amp; OccupancyUnits,'Tenant Occupancy'!YV$5:YV23}),INDEX(ARRAYFORMULA({OccupancyAdd"&amp;"resses&amp;"" ""&amp; OccupancyUnits,'Tenant Occupancy'!YV$5:YV23}),0,2)&lt;&gt;""""),2,FALSE),IF(YU16=TODAY(),""Today"",)))))"),"")</f>
        <v/>
      </c>
      <c r="YV19" s="3" t="str">
        <f>IFERROR(__xludf.DUMMYFUNCTION("IF(ISBLANK($A19),, IF((ARRAYFORMULA(SUM(COUNTIFS(OccupancyAddresses,$A19,OccupancyUnits, $B19, 'Tenant Occupancy'!YW$5:YW23,{""&gt;0"",""Occupied"",""Late""}))))&gt;1,""Multiple Bookings"", IF(SUMIFS( 'Tenant Occupancy'!YW$5:YW23,OccupancyUnits,$B19,OccupancyAd"&amp;"dresses,$A19)&gt;0,SUMIFS('Tenant Occupancy'!YW$5:YW23,OccupancyUnits,$B19,OccupancyAddresses,$A19),IFERROR(VLOOKUP($A19&amp;"" ""&amp;$B19, FILTER(ARRAYFORMULA({OccupancyAddresses&amp;"" ""&amp; OccupancyUnits,'Tenant Occupancy'!YW$5:YW23}),INDEX(ARRAYFORMULA({OccupancyAdd"&amp;"resses&amp;"" ""&amp; OccupancyUnits,'Tenant Occupancy'!YW$5:YW23}),0,2)&lt;&gt;""""),2,FALSE),IF(YV16=TODAY(),""Today"",)))))"),"")</f>
        <v/>
      </c>
      <c r="YW19" s="3" t="str">
        <f>IFERROR(__xludf.DUMMYFUNCTION("IF(ISBLANK($A19),, IF((ARRAYFORMULA(SUM(COUNTIFS(OccupancyAddresses,$A19,OccupancyUnits, $B19, 'Tenant Occupancy'!YX$5:YX23,{""&gt;0"",""Occupied"",""Late""}))))&gt;1,""Multiple Bookings"", IF(SUMIFS( 'Tenant Occupancy'!YX$5:YX23,OccupancyUnits,$B19,OccupancyAd"&amp;"dresses,$A19)&gt;0,SUMIFS('Tenant Occupancy'!YX$5:YX23,OccupancyUnits,$B19,OccupancyAddresses,$A19),IFERROR(VLOOKUP($A19&amp;"" ""&amp;$B19, FILTER(ARRAYFORMULA({OccupancyAddresses&amp;"" ""&amp; OccupancyUnits,'Tenant Occupancy'!YX$5:YX23}),INDEX(ARRAYFORMULA({OccupancyAdd"&amp;"resses&amp;"" ""&amp; OccupancyUnits,'Tenant Occupancy'!YX$5:YX23}),0,2)&lt;&gt;""""),2,FALSE),IF(YW16=TODAY(),""Today"",)))))"),"")</f>
        <v/>
      </c>
      <c r="YX19" s="3" t="str">
        <f>IFERROR(__xludf.DUMMYFUNCTION("IF(ISBLANK($A19),, IF((ARRAYFORMULA(SUM(COUNTIFS(OccupancyAddresses,$A19,OccupancyUnits, $B19, 'Tenant Occupancy'!YY$5:YY23,{""&gt;0"",""Occupied"",""Late""}))))&gt;1,""Multiple Bookings"", IF(SUMIFS( 'Tenant Occupancy'!YY$5:YY23,OccupancyUnits,$B19,OccupancyAd"&amp;"dresses,$A19)&gt;0,SUMIFS('Tenant Occupancy'!YY$5:YY23,OccupancyUnits,$B19,OccupancyAddresses,$A19),IFERROR(VLOOKUP($A19&amp;"" ""&amp;$B19, FILTER(ARRAYFORMULA({OccupancyAddresses&amp;"" ""&amp; OccupancyUnits,'Tenant Occupancy'!YY$5:YY23}),INDEX(ARRAYFORMULA({OccupancyAdd"&amp;"resses&amp;"" ""&amp; OccupancyUnits,'Tenant Occupancy'!YY$5:YY23}),0,2)&lt;&gt;""""),2,FALSE),IF(YX16=TODAY(),""Today"",)))))"),"")</f>
        <v/>
      </c>
      <c r="YY19" s="3" t="str">
        <f>IFERROR(__xludf.DUMMYFUNCTION("IF(ISBLANK($A19),, IF((ARRAYFORMULA(SUM(COUNTIFS(OccupancyAddresses,$A19,OccupancyUnits, $B19, 'Tenant Occupancy'!YZ$5:YZ23,{""&gt;0"",""Occupied"",""Late""}))))&gt;1,""Multiple Bookings"", IF(SUMIFS( 'Tenant Occupancy'!YZ$5:YZ23,OccupancyUnits,$B19,OccupancyAd"&amp;"dresses,$A19)&gt;0,SUMIFS('Tenant Occupancy'!YZ$5:YZ23,OccupancyUnits,$B19,OccupancyAddresses,$A19),IFERROR(VLOOKUP($A19&amp;"" ""&amp;$B19, FILTER(ARRAYFORMULA({OccupancyAddresses&amp;"" ""&amp; OccupancyUnits,'Tenant Occupancy'!YZ$5:YZ23}),INDEX(ARRAYFORMULA({OccupancyAdd"&amp;"resses&amp;"" ""&amp; OccupancyUnits,'Tenant Occupancy'!YZ$5:YZ23}),0,2)&lt;&gt;""""),2,FALSE),IF(YY16=TODAY(),""Today"",)))))"),"")</f>
        <v/>
      </c>
      <c r="YZ19" s="3" t="str">
        <f>IFERROR(__xludf.DUMMYFUNCTION("IF(ISBLANK($A19),, IF((ARRAYFORMULA(SUM(COUNTIFS(OccupancyAddresses,$A19,OccupancyUnits, $B19, 'Tenant Occupancy'!ZA$5:ZA23,{""&gt;0"",""Occupied"",""Late""}))))&gt;1,""Multiple Bookings"", IF(SUMIFS( 'Tenant Occupancy'!ZA$5:ZA23,OccupancyUnits,$B19,OccupancyAd"&amp;"dresses,$A19)&gt;0,SUMIFS('Tenant Occupancy'!ZA$5:ZA23,OccupancyUnits,$B19,OccupancyAddresses,$A19),IFERROR(VLOOKUP($A19&amp;"" ""&amp;$B19, FILTER(ARRAYFORMULA({OccupancyAddresses&amp;"" ""&amp; OccupancyUnits,'Tenant Occupancy'!ZA$5:ZA23}),INDEX(ARRAYFORMULA({OccupancyAdd"&amp;"resses&amp;"" ""&amp; OccupancyUnits,'Tenant Occupancy'!ZA$5:ZA23}),0,2)&lt;&gt;""""),2,FALSE),IF(YZ16=TODAY(),""Today"",)))))"),"")</f>
        <v/>
      </c>
      <c r="ZA19" s="3" t="str">
        <f>IFERROR(__xludf.DUMMYFUNCTION("IF(ISBLANK($A19),, IF((ARRAYFORMULA(SUM(COUNTIFS(OccupancyAddresses,$A19,OccupancyUnits, $B19, 'Tenant Occupancy'!ZB$5:ZB23,{""&gt;0"",""Occupied"",""Late""}))))&gt;1,""Multiple Bookings"", IF(SUMIFS( 'Tenant Occupancy'!ZB$5:ZB23,OccupancyUnits,$B19,OccupancyAd"&amp;"dresses,$A19)&gt;0,SUMIFS('Tenant Occupancy'!ZB$5:ZB23,OccupancyUnits,$B19,OccupancyAddresses,$A19),IFERROR(VLOOKUP($A19&amp;"" ""&amp;$B19, FILTER(ARRAYFORMULA({OccupancyAddresses&amp;"" ""&amp; OccupancyUnits,'Tenant Occupancy'!ZB$5:ZB23}),INDEX(ARRAYFORMULA({OccupancyAdd"&amp;"resses&amp;"" ""&amp; OccupancyUnits,'Tenant Occupancy'!ZB$5:ZB23}),0,2)&lt;&gt;""""),2,FALSE),IF(ZA16=TODAY(),""Today"",)))))"),"")</f>
        <v/>
      </c>
      <c r="ZB19" s="3" t="str">
        <f>IFERROR(__xludf.DUMMYFUNCTION("IF(ISBLANK($A19),, IF((ARRAYFORMULA(SUM(COUNTIFS(OccupancyAddresses,$A19,OccupancyUnits, $B19, 'Tenant Occupancy'!ZC$5:ZC23,{""&gt;0"",""Occupied"",""Late""}))))&gt;1,""Multiple Bookings"", IF(SUMIFS( 'Tenant Occupancy'!ZC$5:ZC23,OccupancyUnits,$B19,OccupancyAd"&amp;"dresses,$A19)&gt;0,SUMIFS('Tenant Occupancy'!ZC$5:ZC23,OccupancyUnits,$B19,OccupancyAddresses,$A19),IFERROR(VLOOKUP($A19&amp;"" ""&amp;$B19, FILTER(ARRAYFORMULA({OccupancyAddresses&amp;"" ""&amp; OccupancyUnits,'Tenant Occupancy'!ZC$5:ZC23}),INDEX(ARRAYFORMULA({OccupancyAdd"&amp;"resses&amp;"" ""&amp; OccupancyUnits,'Tenant Occupancy'!ZC$5:ZC23}),0,2)&lt;&gt;""""),2,FALSE),IF(ZB16=TODAY(),""Today"",)))))"),"")</f>
        <v/>
      </c>
      <c r="ZC19" s="3" t="str">
        <f>IFERROR(__xludf.DUMMYFUNCTION("IF(ISBLANK($A19),, IF((ARRAYFORMULA(SUM(COUNTIFS(OccupancyAddresses,$A19,OccupancyUnits, $B19, 'Tenant Occupancy'!ZD$5:ZD23,{""&gt;0"",""Occupied"",""Late""}))))&gt;1,""Multiple Bookings"", IF(SUMIFS( 'Tenant Occupancy'!ZD$5:ZD23,OccupancyUnits,$B19,OccupancyAd"&amp;"dresses,$A19)&gt;0,SUMIFS('Tenant Occupancy'!ZD$5:ZD23,OccupancyUnits,$B19,OccupancyAddresses,$A19),IFERROR(VLOOKUP($A19&amp;"" ""&amp;$B19, FILTER(ARRAYFORMULA({OccupancyAddresses&amp;"" ""&amp; OccupancyUnits,'Tenant Occupancy'!ZD$5:ZD23}),INDEX(ARRAYFORMULA({OccupancyAdd"&amp;"resses&amp;"" ""&amp; OccupancyUnits,'Tenant Occupancy'!ZD$5:ZD23}),0,2)&lt;&gt;""""),2,FALSE),IF(ZC16=TODAY(),""Today"",)))))"),"")</f>
        <v/>
      </c>
      <c r="ZD19" s="3" t="str">
        <f>IFERROR(__xludf.DUMMYFUNCTION("IF(ISBLANK($A19),, IF((ARRAYFORMULA(SUM(COUNTIFS(OccupancyAddresses,$A19,OccupancyUnits, $B19, 'Tenant Occupancy'!ZE$5:ZE23,{""&gt;0"",""Occupied"",""Late""}))))&gt;1,""Multiple Bookings"", IF(SUMIFS( 'Tenant Occupancy'!ZE$5:ZE23,OccupancyUnits,$B19,OccupancyAd"&amp;"dresses,$A19)&gt;0,SUMIFS('Tenant Occupancy'!ZE$5:ZE23,OccupancyUnits,$B19,OccupancyAddresses,$A19),IFERROR(VLOOKUP($A19&amp;"" ""&amp;$B19, FILTER(ARRAYFORMULA({OccupancyAddresses&amp;"" ""&amp; OccupancyUnits,'Tenant Occupancy'!ZE$5:ZE23}),INDEX(ARRAYFORMULA({OccupancyAdd"&amp;"resses&amp;"" ""&amp; OccupancyUnits,'Tenant Occupancy'!ZE$5:ZE23}),0,2)&lt;&gt;""""),2,FALSE),IF(ZD16=TODAY(),""Today"",)))))"),"")</f>
        <v/>
      </c>
      <c r="ZE19" s="3" t="str">
        <f>IFERROR(__xludf.DUMMYFUNCTION("IF(ISBLANK($A19),, IF((ARRAYFORMULA(SUM(COUNTIFS(OccupancyAddresses,$A19,OccupancyUnits, $B19, 'Tenant Occupancy'!ZF$5:ZF23,{""&gt;0"",""Occupied"",""Late""}))))&gt;1,""Multiple Bookings"", IF(SUMIFS( 'Tenant Occupancy'!ZF$5:ZF23,OccupancyUnits,$B19,OccupancyAd"&amp;"dresses,$A19)&gt;0,SUMIFS('Tenant Occupancy'!ZF$5:ZF23,OccupancyUnits,$B19,OccupancyAddresses,$A19),IFERROR(VLOOKUP($A19&amp;"" ""&amp;$B19, FILTER(ARRAYFORMULA({OccupancyAddresses&amp;"" ""&amp; OccupancyUnits,'Tenant Occupancy'!ZF$5:ZF23}),INDEX(ARRAYFORMULA({OccupancyAdd"&amp;"resses&amp;"" ""&amp; OccupancyUnits,'Tenant Occupancy'!ZF$5:ZF23}),0,2)&lt;&gt;""""),2,FALSE),IF(ZE16=TODAY(),""Today"",)))))"),"")</f>
        <v/>
      </c>
      <c r="ZF19" s="3" t="str">
        <f>IFERROR(__xludf.DUMMYFUNCTION("IF(ISBLANK($A19),, IF((ARRAYFORMULA(SUM(COUNTIFS(OccupancyAddresses,$A19,OccupancyUnits, $B19, 'Tenant Occupancy'!ZG$5:ZG23,{""&gt;0"",""Occupied"",""Late""}))))&gt;1,""Multiple Bookings"", IF(SUMIFS( 'Tenant Occupancy'!ZG$5:ZG23,OccupancyUnits,$B19,OccupancyAd"&amp;"dresses,$A19)&gt;0,SUMIFS('Tenant Occupancy'!ZG$5:ZG23,OccupancyUnits,$B19,OccupancyAddresses,$A19),IFERROR(VLOOKUP($A19&amp;"" ""&amp;$B19, FILTER(ARRAYFORMULA({OccupancyAddresses&amp;"" ""&amp; OccupancyUnits,'Tenant Occupancy'!ZG$5:ZG23}),INDEX(ARRAYFORMULA({OccupancyAdd"&amp;"resses&amp;"" ""&amp; OccupancyUnits,'Tenant Occupancy'!ZG$5:ZG23}),0,2)&lt;&gt;""""),2,FALSE),IF(ZF16=TODAY(),""Today"",)))))"),"")</f>
        <v/>
      </c>
      <c r="ZG19" s="3" t="str">
        <f>IFERROR(__xludf.DUMMYFUNCTION("IF(ISBLANK($A19),, IF((ARRAYFORMULA(SUM(COUNTIFS(OccupancyAddresses,$A19,OccupancyUnits, $B19, 'Tenant Occupancy'!ZH$5:ZH23,{""&gt;0"",""Occupied"",""Late""}))))&gt;1,""Multiple Bookings"", IF(SUMIFS( 'Tenant Occupancy'!ZH$5:ZH23,OccupancyUnits,$B19,OccupancyAd"&amp;"dresses,$A19)&gt;0,SUMIFS('Tenant Occupancy'!ZH$5:ZH23,OccupancyUnits,$B19,OccupancyAddresses,$A19),IFERROR(VLOOKUP($A19&amp;"" ""&amp;$B19, FILTER(ARRAYFORMULA({OccupancyAddresses&amp;"" ""&amp; OccupancyUnits,'Tenant Occupancy'!ZH$5:ZH23}),INDEX(ARRAYFORMULA({OccupancyAdd"&amp;"resses&amp;"" ""&amp; OccupancyUnits,'Tenant Occupancy'!ZH$5:ZH23}),0,2)&lt;&gt;""""),2,FALSE),IF(ZG16=TODAY(),""Today"",)))))"),"")</f>
        <v/>
      </c>
      <c r="ZH19" s="3" t="str">
        <f>IFERROR(__xludf.DUMMYFUNCTION("IF(ISBLANK($A19),, IF((ARRAYFORMULA(SUM(COUNTIFS(OccupancyAddresses,$A19,OccupancyUnits, $B19, 'Tenant Occupancy'!ZI$5:ZI23,{""&gt;0"",""Occupied"",""Late""}))))&gt;1,""Multiple Bookings"", IF(SUMIFS( 'Tenant Occupancy'!ZI$5:ZI23,OccupancyUnits,$B19,OccupancyAd"&amp;"dresses,$A19)&gt;0,SUMIFS('Tenant Occupancy'!ZI$5:ZI23,OccupancyUnits,$B19,OccupancyAddresses,$A19),IFERROR(VLOOKUP($A19&amp;"" ""&amp;$B19, FILTER(ARRAYFORMULA({OccupancyAddresses&amp;"" ""&amp; OccupancyUnits,'Tenant Occupancy'!ZI$5:ZI23}),INDEX(ARRAYFORMULA({OccupancyAdd"&amp;"resses&amp;"" ""&amp; OccupancyUnits,'Tenant Occupancy'!ZI$5:ZI23}),0,2)&lt;&gt;""""),2,FALSE),IF(ZH16=TODAY(),""Today"",)))))"),"")</f>
        <v/>
      </c>
      <c r="ZI19" s="3" t="str">
        <f>IFERROR(__xludf.DUMMYFUNCTION("IF(ISBLANK($A19),, IF((ARRAYFORMULA(SUM(COUNTIFS(OccupancyAddresses,$A19,OccupancyUnits, $B19, 'Tenant Occupancy'!ZJ$5:ZJ23,{""&gt;0"",""Occupied"",""Late""}))))&gt;1,""Multiple Bookings"", IF(SUMIFS( 'Tenant Occupancy'!ZJ$5:ZJ23,OccupancyUnits,$B19,OccupancyAd"&amp;"dresses,$A19)&gt;0,SUMIFS('Tenant Occupancy'!ZJ$5:ZJ23,OccupancyUnits,$B19,OccupancyAddresses,$A19),IFERROR(VLOOKUP($A19&amp;"" ""&amp;$B19, FILTER(ARRAYFORMULA({OccupancyAddresses&amp;"" ""&amp; OccupancyUnits,'Tenant Occupancy'!ZJ$5:ZJ23}),INDEX(ARRAYFORMULA({OccupancyAdd"&amp;"resses&amp;"" ""&amp; OccupancyUnits,'Tenant Occupancy'!ZJ$5:ZJ23}),0,2)&lt;&gt;""""),2,FALSE),IF(ZI16=TODAY(),""Today"",)))))"),"")</f>
        <v/>
      </c>
      <c r="ZJ19" s="3" t="str">
        <f>IFERROR(__xludf.DUMMYFUNCTION("IF(ISBLANK($A19),, IF((ARRAYFORMULA(SUM(COUNTIFS(OccupancyAddresses,$A19,OccupancyUnits, $B19, 'Tenant Occupancy'!ZK$5:ZK23,{""&gt;0"",""Occupied"",""Late""}))))&gt;1,""Multiple Bookings"", IF(SUMIFS( 'Tenant Occupancy'!ZK$5:ZK23,OccupancyUnits,$B19,OccupancyAd"&amp;"dresses,$A19)&gt;0,SUMIFS('Tenant Occupancy'!ZK$5:ZK23,OccupancyUnits,$B19,OccupancyAddresses,$A19),IFERROR(VLOOKUP($A19&amp;"" ""&amp;$B19, FILTER(ARRAYFORMULA({OccupancyAddresses&amp;"" ""&amp; OccupancyUnits,'Tenant Occupancy'!ZK$5:ZK23}),INDEX(ARRAYFORMULA({OccupancyAdd"&amp;"resses&amp;"" ""&amp; OccupancyUnits,'Tenant Occupancy'!ZK$5:ZK23}),0,2)&lt;&gt;""""),2,FALSE),IF(ZJ16=TODAY(),""Today"",)))))"),"")</f>
        <v/>
      </c>
      <c r="ZK19" s="3" t="str">
        <f>IFERROR(__xludf.DUMMYFUNCTION("IF(ISBLANK($A19),, IF((ARRAYFORMULA(SUM(COUNTIFS(OccupancyAddresses,$A19,OccupancyUnits, $B19, 'Tenant Occupancy'!ZL$5:ZL23,{""&gt;0"",""Occupied"",""Late""}))))&gt;1,""Multiple Bookings"", IF(SUMIFS( 'Tenant Occupancy'!ZL$5:ZL23,OccupancyUnits,$B19,OccupancyAd"&amp;"dresses,$A19)&gt;0,SUMIFS('Tenant Occupancy'!ZL$5:ZL23,OccupancyUnits,$B19,OccupancyAddresses,$A19),IFERROR(VLOOKUP($A19&amp;"" ""&amp;$B19, FILTER(ARRAYFORMULA({OccupancyAddresses&amp;"" ""&amp; OccupancyUnits,'Tenant Occupancy'!ZL$5:ZL23}),INDEX(ARRAYFORMULA({OccupancyAdd"&amp;"resses&amp;"" ""&amp; OccupancyUnits,'Tenant Occupancy'!ZL$5:ZL23}),0,2)&lt;&gt;""""),2,FALSE),IF(ZK16=TODAY(),""Today"",)))))"),"")</f>
        <v/>
      </c>
      <c r="ZL19" s="3" t="str">
        <f>IFERROR(__xludf.DUMMYFUNCTION("IF(ISBLANK($A19),, IF((ARRAYFORMULA(SUM(COUNTIFS(OccupancyAddresses,$A19,OccupancyUnits, $B19, 'Tenant Occupancy'!ZM$5:ZM23,{""&gt;0"",""Occupied"",""Late""}))))&gt;1,""Multiple Bookings"", IF(SUMIFS( 'Tenant Occupancy'!ZM$5:ZM23,OccupancyUnits,$B19,OccupancyAd"&amp;"dresses,$A19)&gt;0,SUMIFS('Tenant Occupancy'!ZM$5:ZM23,OccupancyUnits,$B19,OccupancyAddresses,$A19),IFERROR(VLOOKUP($A19&amp;"" ""&amp;$B19, FILTER(ARRAYFORMULA({OccupancyAddresses&amp;"" ""&amp; OccupancyUnits,'Tenant Occupancy'!ZM$5:ZM23}),INDEX(ARRAYFORMULA({OccupancyAdd"&amp;"resses&amp;"" ""&amp; OccupancyUnits,'Tenant Occupancy'!ZM$5:ZM23}),0,2)&lt;&gt;""""),2,FALSE),IF(ZL16=TODAY(),""Today"",)))))"),"")</f>
        <v/>
      </c>
      <c r="ZM19" s="3" t="str">
        <f>IFERROR(__xludf.DUMMYFUNCTION("IF(ISBLANK($A19),, IF((ARRAYFORMULA(SUM(COUNTIFS(OccupancyAddresses,$A19,OccupancyUnits, $B19, 'Tenant Occupancy'!ZN$5:ZN23,{""&gt;0"",""Occupied"",""Late""}))))&gt;1,""Multiple Bookings"", IF(SUMIFS( 'Tenant Occupancy'!ZN$5:ZN23,OccupancyUnits,$B19,OccupancyAd"&amp;"dresses,$A19)&gt;0,SUMIFS('Tenant Occupancy'!ZN$5:ZN23,OccupancyUnits,$B19,OccupancyAddresses,$A19),IFERROR(VLOOKUP($A19&amp;"" ""&amp;$B19, FILTER(ARRAYFORMULA({OccupancyAddresses&amp;"" ""&amp; OccupancyUnits,'Tenant Occupancy'!ZN$5:ZN23}),INDEX(ARRAYFORMULA({OccupancyAdd"&amp;"resses&amp;"" ""&amp; OccupancyUnits,'Tenant Occupancy'!ZN$5:ZN23}),0,2)&lt;&gt;""""),2,FALSE),IF(ZM16=TODAY(),""Today"",)))))"),"")</f>
        <v/>
      </c>
      <c r="ZN19" s="3" t="str">
        <f>IFERROR(__xludf.DUMMYFUNCTION("IF(ISBLANK($A19),, IF((ARRAYFORMULA(SUM(COUNTIFS(OccupancyAddresses,$A19,OccupancyUnits, $B19, 'Tenant Occupancy'!ZO$5:ZO23,{""&gt;0"",""Occupied"",""Late""}))))&gt;1,""Multiple Bookings"", IF(SUMIFS( 'Tenant Occupancy'!ZO$5:ZO23,OccupancyUnits,$B19,OccupancyAd"&amp;"dresses,$A19)&gt;0,SUMIFS('Tenant Occupancy'!ZO$5:ZO23,OccupancyUnits,$B19,OccupancyAddresses,$A19),IFERROR(VLOOKUP($A19&amp;"" ""&amp;$B19, FILTER(ARRAYFORMULA({OccupancyAddresses&amp;"" ""&amp; OccupancyUnits,'Tenant Occupancy'!ZO$5:ZO23}),INDEX(ARRAYFORMULA({OccupancyAdd"&amp;"resses&amp;"" ""&amp; OccupancyUnits,'Tenant Occupancy'!ZO$5:ZO23}),0,2)&lt;&gt;""""),2,FALSE),IF(ZN16=TODAY(),""Today"",)))))"),"")</f>
        <v/>
      </c>
      <c r="ZO19" s="3" t="str">
        <f>IFERROR(__xludf.DUMMYFUNCTION("IF(ISBLANK($A19),, IF((ARRAYFORMULA(SUM(COUNTIFS(OccupancyAddresses,$A19,OccupancyUnits, $B19, 'Tenant Occupancy'!ZP$5:ZP23,{""&gt;0"",""Occupied"",""Late""}))))&gt;1,""Multiple Bookings"", IF(SUMIFS( 'Tenant Occupancy'!ZP$5:ZP23,OccupancyUnits,$B19,OccupancyAd"&amp;"dresses,$A19)&gt;0,SUMIFS('Tenant Occupancy'!ZP$5:ZP23,OccupancyUnits,$B19,OccupancyAddresses,$A19),IFERROR(VLOOKUP($A19&amp;"" ""&amp;$B19, FILTER(ARRAYFORMULA({OccupancyAddresses&amp;"" ""&amp; OccupancyUnits,'Tenant Occupancy'!ZP$5:ZP23}),INDEX(ARRAYFORMULA({OccupancyAdd"&amp;"resses&amp;"" ""&amp; OccupancyUnits,'Tenant Occupancy'!ZP$5:ZP23}),0,2)&lt;&gt;""""),2,FALSE),IF(ZO16=TODAY(),""Today"",)))))"),"")</f>
        <v/>
      </c>
      <c r="ZP19" s="3" t="str">
        <f>IFERROR(__xludf.DUMMYFUNCTION("IF(ISBLANK($A19),, IF((ARRAYFORMULA(SUM(COUNTIFS(OccupancyAddresses,$A19,OccupancyUnits, $B19, 'Tenant Occupancy'!ZQ$5:ZQ23,{""&gt;0"",""Occupied"",""Late""}))))&gt;1,""Multiple Bookings"", IF(SUMIFS( 'Tenant Occupancy'!ZQ$5:ZQ23,OccupancyUnits,$B19,OccupancyAd"&amp;"dresses,$A19)&gt;0,SUMIFS('Tenant Occupancy'!ZQ$5:ZQ23,OccupancyUnits,$B19,OccupancyAddresses,$A19),IFERROR(VLOOKUP($A19&amp;"" ""&amp;$B19, FILTER(ARRAYFORMULA({OccupancyAddresses&amp;"" ""&amp; OccupancyUnits,'Tenant Occupancy'!ZQ$5:ZQ23}),INDEX(ARRAYFORMULA({OccupancyAdd"&amp;"resses&amp;"" ""&amp; OccupancyUnits,'Tenant Occupancy'!ZQ$5:ZQ23}),0,2)&lt;&gt;""""),2,FALSE),IF(ZP16=TODAY(),""Today"",)))))"),"")</f>
        <v/>
      </c>
      <c r="ZQ19" s="3" t="str">
        <f>IFERROR(__xludf.DUMMYFUNCTION("IF(ISBLANK($A19),, IF((ARRAYFORMULA(SUM(COUNTIFS(OccupancyAddresses,$A19,OccupancyUnits, $B19, 'Tenant Occupancy'!ZR$5:ZR23,{""&gt;0"",""Occupied"",""Late""}))))&gt;1,""Multiple Bookings"", IF(SUMIFS( 'Tenant Occupancy'!ZR$5:ZR23,OccupancyUnits,$B19,OccupancyAd"&amp;"dresses,$A19)&gt;0,SUMIFS('Tenant Occupancy'!ZR$5:ZR23,OccupancyUnits,$B19,OccupancyAddresses,$A19),IFERROR(VLOOKUP($A19&amp;"" ""&amp;$B19, FILTER(ARRAYFORMULA({OccupancyAddresses&amp;"" ""&amp; OccupancyUnits,'Tenant Occupancy'!ZR$5:ZR23}),INDEX(ARRAYFORMULA({OccupancyAdd"&amp;"resses&amp;"" ""&amp; OccupancyUnits,'Tenant Occupancy'!ZR$5:ZR23}),0,2)&lt;&gt;""""),2,FALSE),IF(ZQ16=TODAY(),""Today"",)))))"),"")</f>
        <v/>
      </c>
      <c r="ZR19" s="3" t="str">
        <f>IFERROR(__xludf.DUMMYFUNCTION("IF(ISBLANK($A19),, IF((ARRAYFORMULA(SUM(COUNTIFS(OccupancyAddresses,$A19,OccupancyUnits, $B19, 'Tenant Occupancy'!ZS$5:ZS23,{""&gt;0"",""Occupied"",""Late""}))))&gt;1,""Multiple Bookings"", IF(SUMIFS( 'Tenant Occupancy'!ZS$5:ZS23,OccupancyUnits,$B19,OccupancyAd"&amp;"dresses,$A19)&gt;0,SUMIFS('Tenant Occupancy'!ZS$5:ZS23,OccupancyUnits,$B19,OccupancyAddresses,$A19),IFERROR(VLOOKUP($A19&amp;"" ""&amp;$B19, FILTER(ARRAYFORMULA({OccupancyAddresses&amp;"" ""&amp; OccupancyUnits,'Tenant Occupancy'!ZS$5:ZS23}),INDEX(ARRAYFORMULA({OccupancyAdd"&amp;"resses&amp;"" ""&amp; OccupancyUnits,'Tenant Occupancy'!ZS$5:ZS23}),0,2)&lt;&gt;""""),2,FALSE),IF(ZR16=TODAY(),""Today"",)))))"),"")</f>
        <v/>
      </c>
      <c r="ZS19" s="3" t="str">
        <f>IFERROR(__xludf.DUMMYFUNCTION("IF(ISBLANK($A19),, IF((ARRAYFORMULA(SUM(COUNTIFS(OccupancyAddresses,$A19,OccupancyUnits, $B19, 'Tenant Occupancy'!ZT$5:ZT23,{""&gt;0"",""Occupied"",""Late""}))))&gt;1,""Multiple Bookings"", IF(SUMIFS( 'Tenant Occupancy'!ZT$5:ZT23,OccupancyUnits,$B19,OccupancyAd"&amp;"dresses,$A19)&gt;0,SUMIFS('Tenant Occupancy'!ZT$5:ZT23,OccupancyUnits,$B19,OccupancyAddresses,$A19),IFERROR(VLOOKUP($A19&amp;"" ""&amp;$B19, FILTER(ARRAYFORMULA({OccupancyAddresses&amp;"" ""&amp; OccupancyUnits,'Tenant Occupancy'!ZT$5:ZT23}),INDEX(ARRAYFORMULA({OccupancyAdd"&amp;"resses&amp;"" ""&amp; OccupancyUnits,'Tenant Occupancy'!ZT$5:ZT23}),0,2)&lt;&gt;""""),2,FALSE),IF(ZS16=TODAY(),""Today"",)))))"),"")</f>
        <v/>
      </c>
      <c r="ZT19" s="3" t="str">
        <f>IFERROR(__xludf.DUMMYFUNCTION("IF(ISBLANK($A19),, IF((ARRAYFORMULA(SUM(COUNTIFS(OccupancyAddresses,$A19,OccupancyUnits, $B19, 'Tenant Occupancy'!ZU$5:ZU23,{""&gt;0"",""Occupied"",""Late""}))))&gt;1,""Multiple Bookings"", IF(SUMIFS( 'Tenant Occupancy'!ZU$5:ZU23,OccupancyUnits,$B19,OccupancyAd"&amp;"dresses,$A19)&gt;0,SUMIFS('Tenant Occupancy'!ZU$5:ZU23,OccupancyUnits,$B19,OccupancyAddresses,$A19),IFERROR(VLOOKUP($A19&amp;"" ""&amp;$B19, FILTER(ARRAYFORMULA({OccupancyAddresses&amp;"" ""&amp; OccupancyUnits,'Tenant Occupancy'!ZU$5:ZU23}),INDEX(ARRAYFORMULA({OccupancyAdd"&amp;"resses&amp;"" ""&amp; OccupancyUnits,'Tenant Occupancy'!ZU$5:ZU23}),0,2)&lt;&gt;""""),2,FALSE),IF(ZT16=TODAY(),""Today"",)))))"),"")</f>
        <v/>
      </c>
      <c r="ZU19" s="3" t="str">
        <f>IFERROR(__xludf.DUMMYFUNCTION("IF(ISBLANK($A19),, IF((ARRAYFORMULA(SUM(COUNTIFS(OccupancyAddresses,$A19,OccupancyUnits, $B19, 'Tenant Occupancy'!ZV$5:ZV23,{""&gt;0"",""Occupied"",""Late""}))))&gt;1,""Multiple Bookings"", IF(SUMIFS( 'Tenant Occupancy'!ZV$5:ZV23,OccupancyUnits,$B19,OccupancyAd"&amp;"dresses,$A19)&gt;0,SUMIFS('Tenant Occupancy'!ZV$5:ZV23,OccupancyUnits,$B19,OccupancyAddresses,$A19),IFERROR(VLOOKUP($A19&amp;"" ""&amp;$B19, FILTER(ARRAYFORMULA({OccupancyAddresses&amp;"" ""&amp; OccupancyUnits,'Tenant Occupancy'!ZV$5:ZV23}),INDEX(ARRAYFORMULA({OccupancyAdd"&amp;"resses&amp;"" ""&amp; OccupancyUnits,'Tenant Occupancy'!ZV$5:ZV23}),0,2)&lt;&gt;""""),2,FALSE),IF(ZU16=TODAY(),""Today"",)))))"),"")</f>
        <v/>
      </c>
      <c r="ZV19" s="3" t="str">
        <f>IFERROR(__xludf.DUMMYFUNCTION("IF(ISBLANK($A19),, IF((ARRAYFORMULA(SUM(COUNTIFS(OccupancyAddresses,$A19,OccupancyUnits, $B19, 'Tenant Occupancy'!ZW$5:ZW23,{""&gt;0"",""Occupied"",""Late""}))))&gt;1,""Multiple Bookings"", IF(SUMIFS( 'Tenant Occupancy'!ZW$5:ZW23,OccupancyUnits,$B19,OccupancyAd"&amp;"dresses,$A19)&gt;0,SUMIFS('Tenant Occupancy'!ZW$5:ZW23,OccupancyUnits,$B19,OccupancyAddresses,$A19),IFERROR(VLOOKUP($A19&amp;"" ""&amp;$B19, FILTER(ARRAYFORMULA({OccupancyAddresses&amp;"" ""&amp; OccupancyUnits,'Tenant Occupancy'!ZW$5:ZW23}),INDEX(ARRAYFORMULA({OccupancyAdd"&amp;"resses&amp;"" ""&amp; OccupancyUnits,'Tenant Occupancy'!ZW$5:ZW23}),0,2)&lt;&gt;""""),2,FALSE),IF(ZV16=TODAY(),""Today"",)))))"),"")</f>
        <v/>
      </c>
      <c r="ZW19" s="3" t="str">
        <f>IFERROR(__xludf.DUMMYFUNCTION("IF(ISBLANK($A19),, IF((ARRAYFORMULA(SUM(COUNTIFS(OccupancyAddresses,$A19,OccupancyUnits, $B19, 'Tenant Occupancy'!ZX$5:ZX23,{""&gt;0"",""Occupied"",""Late""}))))&gt;1,""Multiple Bookings"", IF(SUMIFS( 'Tenant Occupancy'!ZX$5:ZX23,OccupancyUnits,$B19,OccupancyAd"&amp;"dresses,$A19)&gt;0,SUMIFS('Tenant Occupancy'!ZX$5:ZX23,OccupancyUnits,$B19,OccupancyAddresses,$A19),IFERROR(VLOOKUP($A19&amp;"" ""&amp;$B19, FILTER(ARRAYFORMULA({OccupancyAddresses&amp;"" ""&amp; OccupancyUnits,'Tenant Occupancy'!ZX$5:ZX23}),INDEX(ARRAYFORMULA({OccupancyAdd"&amp;"resses&amp;"" ""&amp; OccupancyUnits,'Tenant Occupancy'!ZX$5:ZX23}),0,2)&lt;&gt;""""),2,FALSE),IF(ZW16=TODAY(),""Today"",)))))"),"")</f>
        <v/>
      </c>
      <c r="ZX19" s="3" t="str">
        <f>IFERROR(__xludf.DUMMYFUNCTION("IF(ISBLANK($A19),, IF((ARRAYFORMULA(SUM(COUNTIFS(OccupancyAddresses,$A19,OccupancyUnits, $B19, 'Tenant Occupancy'!ZY$5:ZY23,{""&gt;0"",""Occupied"",""Late""}))))&gt;1,""Multiple Bookings"", IF(SUMIFS( 'Tenant Occupancy'!ZY$5:ZY23,OccupancyUnits,$B19,OccupancyAd"&amp;"dresses,$A19)&gt;0,SUMIFS('Tenant Occupancy'!ZY$5:ZY23,OccupancyUnits,$B19,OccupancyAddresses,$A19),IFERROR(VLOOKUP($A19&amp;"" ""&amp;$B19, FILTER(ARRAYFORMULA({OccupancyAddresses&amp;"" ""&amp; OccupancyUnits,'Tenant Occupancy'!ZY$5:ZY23}),INDEX(ARRAYFORMULA({OccupancyAdd"&amp;"resses&amp;"" ""&amp; OccupancyUnits,'Tenant Occupancy'!ZY$5:ZY23}),0,2)&lt;&gt;""""),2,FALSE),IF(ZX16=TODAY(),""Today"",)))))"),"")</f>
        <v/>
      </c>
      <c r="ZY19" s="3" t="str">
        <f>IFERROR(__xludf.DUMMYFUNCTION("IF(ISBLANK($A19),, IF((ARRAYFORMULA(SUM(COUNTIFS(OccupancyAddresses,$A19,OccupancyUnits, $B19, 'Tenant Occupancy'!ZZ$5:ZZ23,{""&gt;0"",""Occupied"",""Late""}))))&gt;1,""Multiple Bookings"", IF(SUMIFS( 'Tenant Occupancy'!ZZ$5:ZZ23,OccupancyUnits,$B19,OccupancyAd"&amp;"dresses,$A19)&gt;0,SUMIFS('Tenant Occupancy'!ZZ$5:ZZ23,OccupancyUnits,$B19,OccupancyAddresses,$A19),IFERROR(VLOOKUP($A19&amp;"" ""&amp;$B19, FILTER(ARRAYFORMULA({OccupancyAddresses&amp;"" ""&amp; OccupancyUnits,'Tenant Occupancy'!ZZ$5:ZZ23}),INDEX(ARRAYFORMULA({OccupancyAdd"&amp;"resses&amp;"" ""&amp; OccupancyUnits,'Tenant Occupancy'!ZZ$5:ZZ23}),0,2)&lt;&gt;""""),2,FALSE),IF(ZY16=TODAY(),""Today"",)))))"),"")</f>
        <v/>
      </c>
      <c r="ZZ19" s="3" t="str">
        <f>IFERROR(__xludf.DUMMYFUNCTION("IF(ISBLANK($A19),, IF((ARRAYFORMULA(SUM(COUNTIFS(OccupancyAddresses,$A19,OccupancyUnits, $B19, 'Tenant Occupancy'!AAA$5:AAA23,{""&gt;0"",""Occupied"",""Late""}))))&gt;1,""Multiple Bookings"", IF(SUMIFS( 'Tenant Occupancy'!AAA$5:AAA23,OccupancyUnits,$B19,Occupan"&amp;"cyAddresses,$A19)&gt;0,SUMIFS('Tenant Occupancy'!AAA$5:AAA23,OccupancyUnits,$B19,OccupancyAddresses,$A19),IFERROR(VLOOKUP($A19&amp;"" ""&amp;$B19, FILTER(ARRAYFORMULA({OccupancyAddresses&amp;"" ""&amp; OccupancyUnits,'Tenant Occupancy'!AAA$5:AAA23}),INDEX(ARRAYFORMULA({Occu"&amp;"pancyAddresses&amp;"" ""&amp; OccupancyUnits,'Tenant Occupancy'!AAA$5:AAA23}),0,2)&lt;&gt;""""),2,FALSE),IF(ZZ16=TODAY(),""Today"",)))))"),"")</f>
        <v/>
      </c>
      <c r="AAA19" s="3" t="str">
        <f>IFERROR(__xludf.DUMMYFUNCTION("IF(ISBLANK($A19),, IF((ARRAYFORMULA(SUM(COUNTIFS(OccupancyAddresses,$A19,OccupancyUnits, $B19, 'Tenant Occupancy'!AAB$5:AAB23,{""&gt;0"",""Occupied"",""Late""}))))&gt;1,""Multiple Bookings"", IF(SUMIFS( 'Tenant Occupancy'!AAB$5:AAB23,OccupancyUnits,$B19,Occupan"&amp;"cyAddresses,$A19)&gt;0,SUMIFS('Tenant Occupancy'!AAB$5:AAB23,OccupancyUnits,$B19,OccupancyAddresses,$A19),IFERROR(VLOOKUP($A19&amp;"" ""&amp;$B19, FILTER(ARRAYFORMULA({OccupancyAddresses&amp;"" ""&amp; OccupancyUnits,'Tenant Occupancy'!AAB$5:AAB23}),INDEX(ARRAYFORMULA({Occu"&amp;"pancyAddresses&amp;"" ""&amp; OccupancyUnits,'Tenant Occupancy'!AAB$5:AAB23}),0,2)&lt;&gt;""""),2,FALSE),IF(AAA16=TODAY(),""Today"",)))))"),"")</f>
        <v/>
      </c>
      <c r="AAB19" s="3" t="str">
        <f>IFERROR(__xludf.DUMMYFUNCTION("IF(ISBLANK($A19),, IF((ARRAYFORMULA(SUM(COUNTIFS(OccupancyAddresses,$A19,OccupancyUnits, $B19, 'Tenant Occupancy'!AAC$5:AAC23,{""&gt;0"",""Occupied"",""Late""}))))&gt;1,""Multiple Bookings"", IF(SUMIFS( 'Tenant Occupancy'!AAC$5:AAC23,OccupancyUnits,$B19,Occupan"&amp;"cyAddresses,$A19)&gt;0,SUMIFS('Tenant Occupancy'!AAC$5:AAC23,OccupancyUnits,$B19,OccupancyAddresses,$A19),IFERROR(VLOOKUP($A19&amp;"" ""&amp;$B19, FILTER(ARRAYFORMULA({OccupancyAddresses&amp;"" ""&amp; OccupancyUnits,'Tenant Occupancy'!AAC$5:AAC23}),INDEX(ARRAYFORMULA({Occu"&amp;"pancyAddresses&amp;"" ""&amp; OccupancyUnits,'Tenant Occupancy'!AAC$5:AAC23}),0,2)&lt;&gt;""""),2,FALSE),IF(AAB16=TODAY(),""Today"",)))))"),"")</f>
        <v/>
      </c>
      <c r="AAC19" s="3" t="str">
        <f>IFERROR(__xludf.DUMMYFUNCTION("IF(ISBLANK($A19),, IF((ARRAYFORMULA(SUM(COUNTIFS(OccupancyAddresses,$A19,OccupancyUnits, $B19, 'Tenant Occupancy'!AAD$5:AAD23,{""&gt;0"",""Occupied"",""Late""}))))&gt;1,""Multiple Bookings"", IF(SUMIFS( 'Tenant Occupancy'!AAD$5:AAD23,OccupancyUnits,$B19,Occupan"&amp;"cyAddresses,$A19)&gt;0,SUMIFS('Tenant Occupancy'!AAD$5:AAD23,OccupancyUnits,$B19,OccupancyAddresses,$A19),IFERROR(VLOOKUP($A19&amp;"" ""&amp;$B19, FILTER(ARRAYFORMULA({OccupancyAddresses&amp;"" ""&amp; OccupancyUnits,'Tenant Occupancy'!AAD$5:AAD23}),INDEX(ARRAYFORMULA({Occu"&amp;"pancyAddresses&amp;"" ""&amp; OccupancyUnits,'Tenant Occupancy'!AAD$5:AAD23}),0,2)&lt;&gt;""""),2,FALSE),IF(AAC16=TODAY(),""Today"",)))))"),"")</f>
        <v/>
      </c>
      <c r="AAD19" s="3" t="str">
        <f>IFERROR(__xludf.DUMMYFUNCTION("IF(ISBLANK($A19),, IF((ARRAYFORMULA(SUM(COUNTIFS(OccupancyAddresses,$A19,OccupancyUnits, $B19, 'Tenant Occupancy'!AAE$5:AAE23,{""&gt;0"",""Occupied"",""Late""}))))&gt;1,""Multiple Bookings"", IF(SUMIFS( 'Tenant Occupancy'!AAE$5:AAE23,OccupancyUnits,$B19,Occupan"&amp;"cyAddresses,$A19)&gt;0,SUMIFS('Tenant Occupancy'!AAE$5:AAE23,OccupancyUnits,$B19,OccupancyAddresses,$A19),IFERROR(VLOOKUP($A19&amp;"" ""&amp;$B19, FILTER(ARRAYFORMULA({OccupancyAddresses&amp;"" ""&amp; OccupancyUnits,'Tenant Occupancy'!AAE$5:AAE23}),INDEX(ARRAYFORMULA({Occu"&amp;"pancyAddresses&amp;"" ""&amp; OccupancyUnits,'Tenant Occupancy'!AAE$5:AAE23}),0,2)&lt;&gt;""""),2,FALSE),IF(AAD16=TODAY(),""Today"",)))))"),"")</f>
        <v/>
      </c>
      <c r="AAE19" s="3" t="str">
        <f>IFERROR(__xludf.DUMMYFUNCTION("IF(ISBLANK($A19),, IF((ARRAYFORMULA(SUM(COUNTIFS(OccupancyAddresses,$A19,OccupancyUnits, $B19, 'Tenant Occupancy'!AAF$5:AAF23,{""&gt;0"",""Occupied"",""Late""}))))&gt;1,""Multiple Bookings"", IF(SUMIFS( 'Tenant Occupancy'!AAF$5:AAF23,OccupancyUnits,$B19,Occupan"&amp;"cyAddresses,$A19)&gt;0,SUMIFS('Tenant Occupancy'!AAF$5:AAF23,OccupancyUnits,$B19,OccupancyAddresses,$A19),IFERROR(VLOOKUP($A19&amp;"" ""&amp;$B19, FILTER(ARRAYFORMULA({OccupancyAddresses&amp;"" ""&amp; OccupancyUnits,'Tenant Occupancy'!AAF$5:AAF23}),INDEX(ARRAYFORMULA({Occu"&amp;"pancyAddresses&amp;"" ""&amp; OccupancyUnits,'Tenant Occupancy'!AAF$5:AAF23}),0,2)&lt;&gt;""""),2,FALSE),IF(AAE16=TODAY(),""Today"",)))))"),"")</f>
        <v/>
      </c>
      <c r="AAF19" s="3" t="str">
        <f>IFERROR(__xludf.DUMMYFUNCTION("IF(ISBLANK($A19),, IF((ARRAYFORMULA(SUM(COUNTIFS(OccupancyAddresses,$A19,OccupancyUnits, $B19, 'Tenant Occupancy'!AAG$5:AAG23,{""&gt;0"",""Occupied"",""Late""}))))&gt;1,""Multiple Bookings"", IF(SUMIFS( 'Tenant Occupancy'!AAG$5:AAG23,OccupancyUnits,$B19,Occupan"&amp;"cyAddresses,$A19)&gt;0,SUMIFS('Tenant Occupancy'!AAG$5:AAG23,OccupancyUnits,$B19,OccupancyAddresses,$A19),IFERROR(VLOOKUP($A19&amp;"" ""&amp;$B19, FILTER(ARRAYFORMULA({OccupancyAddresses&amp;"" ""&amp; OccupancyUnits,'Tenant Occupancy'!AAG$5:AAG23}),INDEX(ARRAYFORMULA({Occu"&amp;"pancyAddresses&amp;"" ""&amp; OccupancyUnits,'Tenant Occupancy'!AAG$5:AAG23}),0,2)&lt;&gt;""""),2,FALSE),IF(AAF16=TODAY(),""Today"",)))))"),"")</f>
        <v/>
      </c>
      <c r="AAG19" s="3" t="str">
        <f>IFERROR(__xludf.DUMMYFUNCTION("IF(ISBLANK($A19),, IF((ARRAYFORMULA(SUM(COUNTIFS(OccupancyAddresses,$A19,OccupancyUnits, $B19, 'Tenant Occupancy'!AAH$5:AAH23,{""&gt;0"",""Occupied"",""Late""}))))&gt;1,""Multiple Bookings"", IF(SUMIFS( 'Tenant Occupancy'!AAH$5:AAH23,OccupancyUnits,$B19,Occupan"&amp;"cyAddresses,$A19)&gt;0,SUMIFS('Tenant Occupancy'!AAH$5:AAH23,OccupancyUnits,$B19,OccupancyAddresses,$A19),IFERROR(VLOOKUP($A19&amp;"" ""&amp;$B19, FILTER(ARRAYFORMULA({OccupancyAddresses&amp;"" ""&amp; OccupancyUnits,'Tenant Occupancy'!AAH$5:AAH23}),INDEX(ARRAYFORMULA({Occu"&amp;"pancyAddresses&amp;"" ""&amp; OccupancyUnits,'Tenant Occupancy'!AAH$5:AAH23}),0,2)&lt;&gt;""""),2,FALSE),IF(AAG16=TODAY(),""Today"",)))))"),"")</f>
        <v/>
      </c>
      <c r="AAH19" s="3" t="str">
        <f>IFERROR(__xludf.DUMMYFUNCTION("IF(ISBLANK($A19),, IF((ARRAYFORMULA(SUM(COUNTIFS(OccupancyAddresses,$A19,OccupancyUnits, $B19, 'Tenant Occupancy'!AAI$5:AAI23,{""&gt;0"",""Occupied"",""Late""}))))&gt;1,""Multiple Bookings"", IF(SUMIFS( 'Tenant Occupancy'!AAI$5:AAI23,OccupancyUnits,$B19,Occupan"&amp;"cyAddresses,$A19)&gt;0,SUMIFS('Tenant Occupancy'!AAI$5:AAI23,OccupancyUnits,$B19,OccupancyAddresses,$A19),IFERROR(VLOOKUP($A19&amp;"" ""&amp;$B19, FILTER(ARRAYFORMULA({OccupancyAddresses&amp;"" ""&amp; OccupancyUnits,'Tenant Occupancy'!AAI$5:AAI23}),INDEX(ARRAYFORMULA({Occu"&amp;"pancyAddresses&amp;"" ""&amp; OccupancyUnits,'Tenant Occupancy'!AAI$5:AAI23}),0,2)&lt;&gt;""""),2,FALSE),IF(AAH16=TODAY(),""Today"",)))))"),"")</f>
        <v/>
      </c>
      <c r="AAI19" s="3" t="str">
        <f>IFERROR(__xludf.DUMMYFUNCTION("IF(ISBLANK($A19),, IF((ARRAYFORMULA(SUM(COUNTIFS(OccupancyAddresses,$A19,OccupancyUnits, $B19, 'Tenant Occupancy'!AAJ$5:AAJ23,{""&gt;0"",""Occupied"",""Late""}))))&gt;1,""Multiple Bookings"", IF(SUMIFS( 'Tenant Occupancy'!AAJ$5:AAJ23,OccupancyUnits,$B19,Occupan"&amp;"cyAddresses,$A19)&gt;0,SUMIFS('Tenant Occupancy'!AAJ$5:AAJ23,OccupancyUnits,$B19,OccupancyAddresses,$A19),IFERROR(VLOOKUP($A19&amp;"" ""&amp;$B19, FILTER(ARRAYFORMULA({OccupancyAddresses&amp;"" ""&amp; OccupancyUnits,'Tenant Occupancy'!AAJ$5:AAJ23}),INDEX(ARRAYFORMULA({Occu"&amp;"pancyAddresses&amp;"" ""&amp; OccupancyUnits,'Tenant Occupancy'!AAJ$5:AAJ23}),0,2)&lt;&gt;""""),2,FALSE),IF(AAI16=TODAY(),""Today"",)))))"),"")</f>
        <v/>
      </c>
      <c r="AAJ19" s="3" t="str">
        <f>IFERROR(__xludf.DUMMYFUNCTION("IF(ISBLANK($A19),, IF((ARRAYFORMULA(SUM(COUNTIFS(OccupancyAddresses,$A19,OccupancyUnits, $B19, 'Tenant Occupancy'!AAK$5:AAK23,{""&gt;0"",""Occupied"",""Late""}))))&gt;1,""Multiple Bookings"", IF(SUMIFS( 'Tenant Occupancy'!AAK$5:AAK23,OccupancyUnits,$B19,Occupan"&amp;"cyAddresses,$A19)&gt;0,SUMIFS('Tenant Occupancy'!AAK$5:AAK23,OccupancyUnits,$B19,OccupancyAddresses,$A19),IFERROR(VLOOKUP($A19&amp;"" ""&amp;$B19, FILTER(ARRAYFORMULA({OccupancyAddresses&amp;"" ""&amp; OccupancyUnits,'Tenant Occupancy'!AAK$5:AAK23}),INDEX(ARRAYFORMULA({Occu"&amp;"pancyAddresses&amp;"" ""&amp; OccupancyUnits,'Tenant Occupancy'!AAK$5:AAK23}),0,2)&lt;&gt;""""),2,FALSE),IF(AAJ16=TODAY(),""Today"",)))))"),"")</f>
        <v/>
      </c>
      <c r="AAK19" s="3" t="str">
        <f>IFERROR(__xludf.DUMMYFUNCTION("IF(ISBLANK($A19),, IF((ARRAYFORMULA(SUM(COUNTIFS(OccupancyAddresses,$A19,OccupancyUnits, $B19, 'Tenant Occupancy'!AAL$5:AAL23,{""&gt;0"",""Occupied"",""Late""}))))&gt;1,""Multiple Bookings"", IF(SUMIFS( 'Tenant Occupancy'!AAL$5:AAL23,OccupancyUnits,$B19,Occupan"&amp;"cyAddresses,$A19)&gt;0,SUMIFS('Tenant Occupancy'!AAL$5:AAL23,OccupancyUnits,$B19,OccupancyAddresses,$A19),IFERROR(VLOOKUP($A19&amp;"" ""&amp;$B19, FILTER(ARRAYFORMULA({OccupancyAddresses&amp;"" ""&amp; OccupancyUnits,'Tenant Occupancy'!AAL$5:AAL23}),INDEX(ARRAYFORMULA({Occu"&amp;"pancyAddresses&amp;"" ""&amp; OccupancyUnits,'Tenant Occupancy'!AAL$5:AAL23}),0,2)&lt;&gt;""""),2,FALSE),IF(AAK16=TODAY(),""Today"",)))))"),"")</f>
        <v/>
      </c>
      <c r="AAL19" s="3" t="str">
        <f>IFERROR(__xludf.DUMMYFUNCTION("IF(ISBLANK($A19),, IF((ARRAYFORMULA(SUM(COUNTIFS(OccupancyAddresses,$A19,OccupancyUnits, $B19, 'Tenant Occupancy'!AAM$5:AAM23,{""&gt;0"",""Occupied"",""Late""}))))&gt;1,""Multiple Bookings"", IF(SUMIFS( 'Tenant Occupancy'!AAM$5:AAM23,OccupancyUnits,$B19,Occupan"&amp;"cyAddresses,$A19)&gt;0,SUMIFS('Tenant Occupancy'!AAM$5:AAM23,OccupancyUnits,$B19,OccupancyAddresses,$A19),IFERROR(VLOOKUP($A19&amp;"" ""&amp;$B19, FILTER(ARRAYFORMULA({OccupancyAddresses&amp;"" ""&amp; OccupancyUnits,'Tenant Occupancy'!AAM$5:AAM23}),INDEX(ARRAYFORMULA({Occu"&amp;"pancyAddresses&amp;"" ""&amp; OccupancyUnits,'Tenant Occupancy'!AAM$5:AAM23}),0,2)&lt;&gt;""""),2,FALSE),IF(AAL16=TODAY(),""Today"",)))))"),"")</f>
        <v/>
      </c>
      <c r="AAM19" s="3" t="str">
        <f>IFERROR(__xludf.DUMMYFUNCTION("IF(ISBLANK($A19),, IF((ARRAYFORMULA(SUM(COUNTIFS(OccupancyAddresses,$A19,OccupancyUnits, $B19, 'Tenant Occupancy'!AAN$5:AAN23,{""&gt;0"",""Occupied"",""Late""}))))&gt;1,""Multiple Bookings"", IF(SUMIFS( 'Tenant Occupancy'!AAN$5:AAN23,OccupancyUnits,$B19,Occupan"&amp;"cyAddresses,$A19)&gt;0,SUMIFS('Tenant Occupancy'!AAN$5:AAN23,OccupancyUnits,$B19,OccupancyAddresses,$A19),IFERROR(VLOOKUP($A19&amp;"" ""&amp;$B19, FILTER(ARRAYFORMULA({OccupancyAddresses&amp;"" ""&amp; OccupancyUnits,'Tenant Occupancy'!AAN$5:AAN23}),INDEX(ARRAYFORMULA({Occu"&amp;"pancyAddresses&amp;"" ""&amp; OccupancyUnits,'Tenant Occupancy'!AAN$5:AAN23}),0,2)&lt;&gt;""""),2,FALSE),IF(AAM16=TODAY(),""Today"",)))))"),"")</f>
        <v/>
      </c>
      <c r="AAN19" s="3" t="str">
        <f>IFERROR(__xludf.DUMMYFUNCTION("IF(ISBLANK($A19),, IF((ARRAYFORMULA(SUM(COUNTIFS(OccupancyAddresses,$A19,OccupancyUnits, $B19, 'Tenant Occupancy'!AAO$5:AAO23,{""&gt;0"",""Occupied"",""Late""}))))&gt;1,""Multiple Bookings"", IF(SUMIFS( 'Tenant Occupancy'!AAO$5:AAO23,OccupancyUnits,$B19,Occupan"&amp;"cyAddresses,$A19)&gt;0,SUMIFS('Tenant Occupancy'!AAO$5:AAO23,OccupancyUnits,$B19,OccupancyAddresses,$A19),IFERROR(VLOOKUP($A19&amp;"" ""&amp;$B19, FILTER(ARRAYFORMULA({OccupancyAddresses&amp;"" ""&amp; OccupancyUnits,'Tenant Occupancy'!AAO$5:AAO23}),INDEX(ARRAYFORMULA({Occu"&amp;"pancyAddresses&amp;"" ""&amp; OccupancyUnits,'Tenant Occupancy'!AAO$5:AAO23}),0,2)&lt;&gt;""""),2,FALSE),IF(AAN16=TODAY(),""Today"",)))))"),"")</f>
        <v/>
      </c>
      <c r="AAO19" s="3" t="str">
        <f>IFERROR(__xludf.DUMMYFUNCTION("IF(ISBLANK($A19),, IF((ARRAYFORMULA(SUM(COUNTIFS(OccupancyAddresses,$A19,OccupancyUnits, $B19, 'Tenant Occupancy'!AAP$5:AAP23,{""&gt;0"",""Occupied"",""Late""}))))&gt;1,""Multiple Bookings"", IF(SUMIFS( 'Tenant Occupancy'!AAP$5:AAP23,OccupancyUnits,$B19,Occupan"&amp;"cyAddresses,$A19)&gt;0,SUMIFS('Tenant Occupancy'!AAP$5:AAP23,OccupancyUnits,$B19,OccupancyAddresses,$A19),IFERROR(VLOOKUP($A19&amp;"" ""&amp;$B19, FILTER(ARRAYFORMULA({OccupancyAddresses&amp;"" ""&amp; OccupancyUnits,'Tenant Occupancy'!AAP$5:AAP23}),INDEX(ARRAYFORMULA({Occu"&amp;"pancyAddresses&amp;"" ""&amp; OccupancyUnits,'Tenant Occupancy'!AAP$5:AAP23}),0,2)&lt;&gt;""""),2,FALSE),IF(AAO16=TODAY(),""Today"",)))))"),"")</f>
        <v/>
      </c>
      <c r="AAP19" s="3" t="str">
        <f>IFERROR(__xludf.DUMMYFUNCTION("IF(ISBLANK($A19),, IF((ARRAYFORMULA(SUM(COUNTIFS(OccupancyAddresses,$A19,OccupancyUnits, $B19, 'Tenant Occupancy'!AAQ$5:AAQ23,{""&gt;0"",""Occupied"",""Late""}))))&gt;1,""Multiple Bookings"", IF(SUMIFS( 'Tenant Occupancy'!AAQ$5:AAQ23,OccupancyUnits,$B19,Occupan"&amp;"cyAddresses,$A19)&gt;0,SUMIFS('Tenant Occupancy'!AAQ$5:AAQ23,OccupancyUnits,$B19,OccupancyAddresses,$A19),IFERROR(VLOOKUP($A19&amp;"" ""&amp;$B19, FILTER(ARRAYFORMULA({OccupancyAddresses&amp;"" ""&amp; OccupancyUnits,'Tenant Occupancy'!AAQ$5:AAQ23}),INDEX(ARRAYFORMULA({Occu"&amp;"pancyAddresses&amp;"" ""&amp; OccupancyUnits,'Tenant Occupancy'!AAQ$5:AAQ23}),0,2)&lt;&gt;""""),2,FALSE),IF(AAP16=TODAY(),""Today"",)))))"),"")</f>
        <v/>
      </c>
      <c r="AAQ19" s="3" t="str">
        <f>IFERROR(__xludf.DUMMYFUNCTION("IF(ISBLANK($A19),, IF((ARRAYFORMULA(SUM(COUNTIFS(OccupancyAddresses,$A19,OccupancyUnits, $B19, 'Tenant Occupancy'!AAR$5:AAR23,{""&gt;0"",""Occupied"",""Late""}))))&gt;1,""Multiple Bookings"", IF(SUMIFS( 'Tenant Occupancy'!AAR$5:AAR23,OccupancyUnits,$B19,Occupan"&amp;"cyAddresses,$A19)&gt;0,SUMIFS('Tenant Occupancy'!AAR$5:AAR23,OccupancyUnits,$B19,OccupancyAddresses,$A19),IFERROR(VLOOKUP($A19&amp;"" ""&amp;$B19, FILTER(ARRAYFORMULA({OccupancyAddresses&amp;"" ""&amp; OccupancyUnits,'Tenant Occupancy'!AAR$5:AAR23}),INDEX(ARRAYFORMULA({Occu"&amp;"pancyAddresses&amp;"" ""&amp; OccupancyUnits,'Tenant Occupancy'!AAR$5:AAR23}),0,2)&lt;&gt;""""),2,FALSE),IF(AAQ16=TODAY(),""Today"",)))))"),"")</f>
        <v/>
      </c>
      <c r="AAR19" s="3" t="str">
        <f>IFERROR(__xludf.DUMMYFUNCTION("IF(ISBLANK($A19),, IF((ARRAYFORMULA(SUM(COUNTIFS(OccupancyAddresses,$A19,OccupancyUnits, $B19, 'Tenant Occupancy'!AAS$5:AAS23,{""&gt;0"",""Occupied"",""Late""}))))&gt;1,""Multiple Bookings"", IF(SUMIFS( 'Tenant Occupancy'!AAS$5:AAS23,OccupancyUnits,$B19,Occupan"&amp;"cyAddresses,$A19)&gt;0,SUMIFS('Tenant Occupancy'!AAS$5:AAS23,OccupancyUnits,$B19,OccupancyAddresses,$A19),IFERROR(VLOOKUP($A19&amp;"" ""&amp;$B19, FILTER(ARRAYFORMULA({OccupancyAddresses&amp;"" ""&amp; OccupancyUnits,'Tenant Occupancy'!AAS$5:AAS23}),INDEX(ARRAYFORMULA({Occu"&amp;"pancyAddresses&amp;"" ""&amp; OccupancyUnits,'Tenant Occupancy'!AAS$5:AAS23}),0,2)&lt;&gt;""""),2,FALSE),IF(AAR16=TODAY(),""Today"",)))))"),"")</f>
        <v/>
      </c>
      <c r="AAS19" s="3" t="str">
        <f>IFERROR(__xludf.DUMMYFUNCTION("IF(ISBLANK($A19),, IF((ARRAYFORMULA(SUM(COUNTIFS(OccupancyAddresses,$A19,OccupancyUnits, $B19, 'Tenant Occupancy'!AAT$5:AAT23,{""&gt;0"",""Occupied"",""Late""}))))&gt;1,""Multiple Bookings"", IF(SUMIFS( 'Tenant Occupancy'!AAT$5:AAT23,OccupancyUnits,$B19,Occupan"&amp;"cyAddresses,$A19)&gt;0,SUMIFS('Tenant Occupancy'!AAT$5:AAT23,OccupancyUnits,$B19,OccupancyAddresses,$A19),IFERROR(VLOOKUP($A19&amp;"" ""&amp;$B19, FILTER(ARRAYFORMULA({OccupancyAddresses&amp;"" ""&amp; OccupancyUnits,'Tenant Occupancy'!AAT$5:AAT23}),INDEX(ARRAYFORMULA({Occu"&amp;"pancyAddresses&amp;"" ""&amp; OccupancyUnits,'Tenant Occupancy'!AAT$5:AAT23}),0,2)&lt;&gt;""""),2,FALSE),IF(AAS16=TODAY(),""Today"",)))))"),"")</f>
        <v/>
      </c>
      <c r="AAT19" s="3" t="str">
        <f>IFERROR(__xludf.DUMMYFUNCTION("IF(ISBLANK($A19),, IF((ARRAYFORMULA(SUM(COUNTIFS(OccupancyAddresses,$A19,OccupancyUnits, $B19, 'Tenant Occupancy'!AAU$5:AAU23,{""&gt;0"",""Occupied"",""Late""}))))&gt;1,""Multiple Bookings"", IF(SUMIFS( 'Tenant Occupancy'!AAU$5:AAU23,OccupancyUnits,$B19,Occupan"&amp;"cyAddresses,$A19)&gt;0,SUMIFS('Tenant Occupancy'!AAU$5:AAU23,OccupancyUnits,$B19,OccupancyAddresses,$A19),IFERROR(VLOOKUP($A19&amp;"" ""&amp;$B19, FILTER(ARRAYFORMULA({OccupancyAddresses&amp;"" ""&amp; OccupancyUnits,'Tenant Occupancy'!AAU$5:AAU23}),INDEX(ARRAYFORMULA({Occu"&amp;"pancyAddresses&amp;"" ""&amp; OccupancyUnits,'Tenant Occupancy'!AAU$5:AAU23}),0,2)&lt;&gt;""""),2,FALSE),IF(AAT16=TODAY(),""Today"",)))))"),"")</f>
        <v/>
      </c>
      <c r="AAU19" s="3" t="str">
        <f>IFERROR(__xludf.DUMMYFUNCTION("IF(ISBLANK($A19),, IF((ARRAYFORMULA(SUM(COUNTIFS(OccupancyAddresses,$A19,OccupancyUnits, $B19, 'Tenant Occupancy'!AAV$5:AAV23,{""&gt;0"",""Occupied"",""Late""}))))&gt;1,""Multiple Bookings"", IF(SUMIFS( 'Tenant Occupancy'!AAV$5:AAV23,OccupancyUnits,$B19,Occupan"&amp;"cyAddresses,$A19)&gt;0,SUMIFS('Tenant Occupancy'!AAV$5:AAV23,OccupancyUnits,$B19,OccupancyAddresses,$A19),IFERROR(VLOOKUP($A19&amp;"" ""&amp;$B19, FILTER(ARRAYFORMULA({OccupancyAddresses&amp;"" ""&amp; OccupancyUnits,'Tenant Occupancy'!AAV$5:AAV23}),INDEX(ARRAYFORMULA({Occu"&amp;"pancyAddresses&amp;"" ""&amp; OccupancyUnits,'Tenant Occupancy'!AAV$5:AAV23}),0,2)&lt;&gt;""""),2,FALSE),IF(AAU16=TODAY(),""Today"",)))))"),"")</f>
        <v/>
      </c>
      <c r="AAV19" s="3" t="str">
        <f>IFERROR(__xludf.DUMMYFUNCTION("IF(ISBLANK($A19),, IF((ARRAYFORMULA(SUM(COUNTIFS(OccupancyAddresses,$A19,OccupancyUnits, $B19, 'Tenant Occupancy'!AAW$5:AAW23,{""&gt;0"",""Occupied"",""Late""}))))&gt;1,""Multiple Bookings"", IF(SUMIFS( 'Tenant Occupancy'!AAW$5:AAW23,OccupancyUnits,$B19,Occupan"&amp;"cyAddresses,$A19)&gt;0,SUMIFS('Tenant Occupancy'!AAW$5:AAW23,OccupancyUnits,$B19,OccupancyAddresses,$A19),IFERROR(VLOOKUP($A19&amp;"" ""&amp;$B19, FILTER(ARRAYFORMULA({OccupancyAddresses&amp;"" ""&amp; OccupancyUnits,'Tenant Occupancy'!AAW$5:AAW23}),INDEX(ARRAYFORMULA({Occu"&amp;"pancyAddresses&amp;"" ""&amp; OccupancyUnits,'Tenant Occupancy'!AAW$5:AAW23}),0,2)&lt;&gt;""""),2,FALSE),IF(AAV16=TODAY(),""Today"",)))))"),"")</f>
        <v/>
      </c>
      <c r="AAW19" s="3" t="str">
        <f>IFERROR(__xludf.DUMMYFUNCTION("IF(ISBLANK($A19),, IF((ARRAYFORMULA(SUM(COUNTIFS(OccupancyAddresses,$A19,OccupancyUnits, $B19, 'Tenant Occupancy'!AAX$5:AAX23,{""&gt;0"",""Occupied"",""Late""}))))&gt;1,""Multiple Bookings"", IF(SUMIFS( 'Tenant Occupancy'!AAX$5:AAX23,OccupancyUnits,$B19,Occupan"&amp;"cyAddresses,$A19)&gt;0,SUMIFS('Tenant Occupancy'!AAX$5:AAX23,OccupancyUnits,$B19,OccupancyAddresses,$A19),IFERROR(VLOOKUP($A19&amp;"" ""&amp;$B19, FILTER(ARRAYFORMULA({OccupancyAddresses&amp;"" ""&amp; OccupancyUnits,'Tenant Occupancy'!AAX$5:AAX23}),INDEX(ARRAYFORMULA({Occu"&amp;"pancyAddresses&amp;"" ""&amp; OccupancyUnits,'Tenant Occupancy'!AAX$5:AAX23}),0,2)&lt;&gt;""""),2,FALSE),IF(AAW16=TODAY(),""Today"",)))))"),"")</f>
        <v/>
      </c>
      <c r="AAX19" s="3" t="str">
        <f>IFERROR(__xludf.DUMMYFUNCTION("IF(ISBLANK($A19),, IF((ARRAYFORMULA(SUM(COUNTIFS(OccupancyAddresses,$A19,OccupancyUnits, $B19, 'Tenant Occupancy'!AAY$5:AAY23,{""&gt;0"",""Occupied"",""Late""}))))&gt;1,""Multiple Bookings"", IF(SUMIFS( 'Tenant Occupancy'!AAY$5:AAY23,OccupancyUnits,$B19,Occupan"&amp;"cyAddresses,$A19)&gt;0,SUMIFS('Tenant Occupancy'!AAY$5:AAY23,OccupancyUnits,$B19,OccupancyAddresses,$A19),IFERROR(VLOOKUP($A19&amp;"" ""&amp;$B19, FILTER(ARRAYFORMULA({OccupancyAddresses&amp;"" ""&amp; OccupancyUnits,'Tenant Occupancy'!AAY$5:AAY23}),INDEX(ARRAYFORMULA({Occu"&amp;"pancyAddresses&amp;"" ""&amp; OccupancyUnits,'Tenant Occupancy'!AAY$5:AAY23}),0,2)&lt;&gt;""""),2,FALSE),IF(AAX16=TODAY(),""Today"",)))))"),"")</f>
        <v/>
      </c>
      <c r="AAY19" s="3" t="str">
        <f>IFERROR(__xludf.DUMMYFUNCTION("IF(ISBLANK($A19),, IF((ARRAYFORMULA(SUM(COUNTIFS(OccupancyAddresses,$A19,OccupancyUnits, $B19, 'Tenant Occupancy'!AAZ$5:AAZ23,{""&gt;0"",""Occupied"",""Late""}))))&gt;1,""Multiple Bookings"", IF(SUMIFS( 'Tenant Occupancy'!AAZ$5:AAZ23,OccupancyUnits,$B19,Occupan"&amp;"cyAddresses,$A19)&gt;0,SUMIFS('Tenant Occupancy'!AAZ$5:AAZ23,OccupancyUnits,$B19,OccupancyAddresses,$A19),IFERROR(VLOOKUP($A19&amp;"" ""&amp;$B19, FILTER(ARRAYFORMULA({OccupancyAddresses&amp;"" ""&amp; OccupancyUnits,'Tenant Occupancy'!AAZ$5:AAZ23}),INDEX(ARRAYFORMULA({Occu"&amp;"pancyAddresses&amp;"" ""&amp; OccupancyUnits,'Tenant Occupancy'!AAZ$5:AAZ23}),0,2)&lt;&gt;""""),2,FALSE),IF(AAY16=TODAY(),""Today"",)))))"),"")</f>
        <v/>
      </c>
      <c r="AAZ19" s="3" t="str">
        <f>IFERROR(__xludf.DUMMYFUNCTION("IF(ISBLANK($A19),, IF((ARRAYFORMULA(SUM(COUNTIFS(OccupancyAddresses,$A19,OccupancyUnits, $B19, 'Tenant Occupancy'!ABA$5:ABA23,{""&gt;0"",""Occupied"",""Late""}))))&gt;1,""Multiple Bookings"", IF(SUMIFS( 'Tenant Occupancy'!ABA$5:ABA23,OccupancyUnits,$B19,Occupan"&amp;"cyAddresses,$A19)&gt;0,SUMIFS('Tenant Occupancy'!ABA$5:ABA23,OccupancyUnits,$B19,OccupancyAddresses,$A19),IFERROR(VLOOKUP($A19&amp;"" ""&amp;$B19, FILTER(ARRAYFORMULA({OccupancyAddresses&amp;"" ""&amp; OccupancyUnits,'Tenant Occupancy'!ABA$5:ABA23}),INDEX(ARRAYFORMULA({Occu"&amp;"pancyAddresses&amp;"" ""&amp; OccupancyUnits,'Tenant Occupancy'!ABA$5:ABA23}),0,2)&lt;&gt;""""),2,FALSE),IF(AAZ16=TODAY(),""Today"",)))))"),"")</f>
        <v/>
      </c>
      <c r="ABA19" s="3" t="str">
        <f>IFERROR(__xludf.DUMMYFUNCTION("IF(ISBLANK($A19),, IF((ARRAYFORMULA(SUM(COUNTIFS(OccupancyAddresses,$A19,OccupancyUnits, $B19, 'Tenant Occupancy'!ABB$5:ABB23,{""&gt;0"",""Occupied"",""Late""}))))&gt;1,""Multiple Bookings"", IF(SUMIFS( 'Tenant Occupancy'!ABB$5:ABB23,OccupancyUnits,$B19,Occupan"&amp;"cyAddresses,$A19)&gt;0,SUMIFS('Tenant Occupancy'!ABB$5:ABB23,OccupancyUnits,$B19,OccupancyAddresses,$A19),IFERROR(VLOOKUP($A19&amp;"" ""&amp;$B19, FILTER(ARRAYFORMULA({OccupancyAddresses&amp;"" ""&amp; OccupancyUnits,'Tenant Occupancy'!ABB$5:ABB23}),INDEX(ARRAYFORMULA({Occu"&amp;"pancyAddresses&amp;"" ""&amp; OccupancyUnits,'Tenant Occupancy'!ABB$5:ABB23}),0,2)&lt;&gt;""""),2,FALSE),IF(ABA16=TODAY(),""Today"",)))))"),"")</f>
        <v/>
      </c>
      <c r="ABB19" s="3" t="str">
        <f>IFERROR(__xludf.DUMMYFUNCTION("IF(ISBLANK($A19),, IF((ARRAYFORMULA(SUM(COUNTIFS(OccupancyAddresses,$A19,OccupancyUnits, $B19, 'Tenant Occupancy'!ABC$5:ABC23,{""&gt;0"",""Occupied"",""Late""}))))&gt;1,""Multiple Bookings"", IF(SUMIFS( 'Tenant Occupancy'!ABC$5:ABC23,OccupancyUnits,$B19,Occupan"&amp;"cyAddresses,$A19)&gt;0,SUMIFS('Tenant Occupancy'!ABC$5:ABC23,OccupancyUnits,$B19,OccupancyAddresses,$A19),IFERROR(VLOOKUP($A19&amp;"" ""&amp;$B19, FILTER(ARRAYFORMULA({OccupancyAddresses&amp;"" ""&amp; OccupancyUnits,'Tenant Occupancy'!ABC$5:ABC23}),INDEX(ARRAYFORMULA({Occu"&amp;"pancyAddresses&amp;"" ""&amp; OccupancyUnits,'Tenant Occupancy'!ABC$5:ABC23}),0,2)&lt;&gt;""""),2,FALSE),IF(ABB16=TODAY(),""Today"",)))))"),"")</f>
        <v/>
      </c>
      <c r="ABC19" s="3" t="str">
        <f>IFERROR(__xludf.DUMMYFUNCTION("IF(ISBLANK($A19),, IF((ARRAYFORMULA(SUM(COUNTIFS(OccupancyAddresses,$A19,OccupancyUnits, $B19, 'Tenant Occupancy'!ABD$5:ABD23,{""&gt;0"",""Occupied"",""Late""}))))&gt;1,""Multiple Bookings"", IF(SUMIFS( 'Tenant Occupancy'!ABD$5:ABD23,OccupancyUnits,$B19,Occupan"&amp;"cyAddresses,$A19)&gt;0,SUMIFS('Tenant Occupancy'!ABD$5:ABD23,OccupancyUnits,$B19,OccupancyAddresses,$A19),IFERROR(VLOOKUP($A19&amp;"" ""&amp;$B19, FILTER(ARRAYFORMULA({OccupancyAddresses&amp;"" ""&amp; OccupancyUnits,'Tenant Occupancy'!ABD$5:ABD23}),INDEX(ARRAYFORMULA({Occu"&amp;"pancyAddresses&amp;"" ""&amp; OccupancyUnits,'Tenant Occupancy'!ABD$5:ABD23}),0,2)&lt;&gt;""""),2,FALSE),IF(ABC16=TODAY(),""Today"",)))))"),"")</f>
        <v/>
      </c>
      <c r="ABD19" s="3" t="str">
        <f>IFERROR(__xludf.DUMMYFUNCTION("IF(ISBLANK($A19),, IF((ARRAYFORMULA(SUM(COUNTIFS(OccupancyAddresses,$A19,OccupancyUnits, $B19, 'Tenant Occupancy'!ABE$5:ABE23,{""&gt;0"",""Occupied"",""Late""}))))&gt;1,""Multiple Bookings"", IF(SUMIFS( 'Tenant Occupancy'!ABE$5:ABE23,OccupancyUnits,$B19,Occupan"&amp;"cyAddresses,$A19)&gt;0,SUMIFS('Tenant Occupancy'!ABE$5:ABE23,OccupancyUnits,$B19,OccupancyAddresses,$A19),IFERROR(VLOOKUP($A19&amp;"" ""&amp;$B19, FILTER(ARRAYFORMULA({OccupancyAddresses&amp;"" ""&amp; OccupancyUnits,'Tenant Occupancy'!ABE$5:ABE23}),INDEX(ARRAYFORMULA({Occu"&amp;"pancyAddresses&amp;"" ""&amp; OccupancyUnits,'Tenant Occupancy'!ABE$5:ABE23}),0,2)&lt;&gt;""""),2,FALSE),IF(ABD16=TODAY(),""Today"",)))))"),"")</f>
        <v/>
      </c>
      <c r="ABE19" s="3" t="str">
        <f>IFERROR(__xludf.DUMMYFUNCTION("IF(ISBLANK($A19),, IF((ARRAYFORMULA(SUM(COUNTIFS(OccupancyAddresses,$A19,OccupancyUnits, $B19, 'Tenant Occupancy'!ABF$5:ABF23,{""&gt;0"",""Occupied"",""Late""}))))&gt;1,""Multiple Bookings"", IF(SUMIFS( 'Tenant Occupancy'!ABF$5:ABF23,OccupancyUnits,$B19,Occupan"&amp;"cyAddresses,$A19)&gt;0,SUMIFS('Tenant Occupancy'!ABF$5:ABF23,OccupancyUnits,$B19,OccupancyAddresses,$A19),IFERROR(VLOOKUP($A19&amp;"" ""&amp;$B19, FILTER(ARRAYFORMULA({OccupancyAddresses&amp;"" ""&amp; OccupancyUnits,'Tenant Occupancy'!ABF$5:ABF23}),INDEX(ARRAYFORMULA({Occu"&amp;"pancyAddresses&amp;"" ""&amp; OccupancyUnits,'Tenant Occupancy'!ABF$5:ABF23}),0,2)&lt;&gt;""""),2,FALSE),IF(ABE16=TODAY(),""Today"",)))))"),"")</f>
        <v/>
      </c>
      <c r="ABF19" s="3" t="str">
        <f>IFERROR(__xludf.DUMMYFUNCTION("IF(ISBLANK($A19),, IF((ARRAYFORMULA(SUM(COUNTIFS(OccupancyAddresses,$A19,OccupancyUnits, $B19, 'Tenant Occupancy'!ABG$5:ABG23,{""&gt;0"",""Occupied"",""Late""}))))&gt;1,""Multiple Bookings"", IF(SUMIFS( 'Tenant Occupancy'!ABG$5:ABG23,OccupancyUnits,$B19,Occupan"&amp;"cyAddresses,$A19)&gt;0,SUMIFS('Tenant Occupancy'!ABG$5:ABG23,OccupancyUnits,$B19,OccupancyAddresses,$A19),IFERROR(VLOOKUP($A19&amp;"" ""&amp;$B19, FILTER(ARRAYFORMULA({OccupancyAddresses&amp;"" ""&amp; OccupancyUnits,'Tenant Occupancy'!ABG$5:ABG23}),INDEX(ARRAYFORMULA({Occu"&amp;"pancyAddresses&amp;"" ""&amp; OccupancyUnits,'Tenant Occupancy'!ABG$5:ABG23}),0,2)&lt;&gt;""""),2,FALSE),IF(ABF16=TODAY(),""Today"",)))))"),"")</f>
        <v/>
      </c>
      <c r="ABG19" s="3"/>
      <c r="ABH19" s="3"/>
      <c r="ABI19" s="3"/>
      <c r="ABJ19" s="3"/>
      <c r="ABK19" s="3"/>
    </row>
    <row r="20" ht="39.0" customHeight="1">
      <c r="A20" s="10"/>
      <c r="B20" s="10"/>
      <c r="C20" s="11"/>
      <c r="D20" s="20"/>
      <c r="E20" s="1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18"/>
      <c r="IZ20" s="3" t="str">
        <f>IFERROR(__xludf.DUMMYFUNCTION("IF(ISBLANK($A20),, IF((ARRAYFORMULA(SUM(COUNTIFS(OccupancyAddresses,$A20,OccupancyUnits, $B20, 'Tenant Occupancy'!JA$5:JA23,{""&gt;0"",""Occupied"",""Late""}))))&gt;1,""Multiple Bookings"", IF(SUMIFS( 'Tenant Occupancy'!JA$5:JA23,OccupancyUnits,$B20,OccupancyAd"&amp;"dresses,$A20)&gt;0,SUMIFS('Tenant Occupancy'!JA$5:JA23,OccupancyUnits,$B20,OccupancyAddresses,$A20),IFERROR(VLOOKUP($A20&amp;"" ""&amp;$B20, FILTER(ARRAYFORMULA({OccupancyAddresses&amp;"" ""&amp; OccupancyUnits,'Tenant Occupancy'!JA$5:JA23}),INDEX(ARRAYFORMULA({OccupancyAdd"&amp;"resses&amp;"" ""&amp; OccupancyUnits,'Tenant Occupancy'!JA$5:JA23}),0,2)&lt;&gt;""""),2,FALSE),IF(IZ17=TODAY(),""Today"",)))))"),"")</f>
        <v/>
      </c>
      <c r="JA20" s="3" t="str">
        <f>IFERROR(__xludf.DUMMYFUNCTION("IF(ISBLANK($A20),, IF((ARRAYFORMULA(SUM(COUNTIFS(OccupancyAddresses,$A20,OccupancyUnits, $B20, 'Tenant Occupancy'!JB$5:JB23,{""&gt;0"",""Occupied"",""Late""}))))&gt;1,""Multiple Bookings"", IF(SUMIFS( 'Tenant Occupancy'!JB$5:JB23,OccupancyUnits,$B20,OccupancyAd"&amp;"dresses,$A20)&gt;0,SUMIFS('Tenant Occupancy'!JB$5:JB23,OccupancyUnits,$B20,OccupancyAddresses,$A20),IFERROR(VLOOKUP($A20&amp;"" ""&amp;$B20, FILTER(ARRAYFORMULA({OccupancyAddresses&amp;"" ""&amp; OccupancyUnits,'Tenant Occupancy'!JB$5:JB23}),INDEX(ARRAYFORMULA({OccupancyAdd"&amp;"resses&amp;"" ""&amp; OccupancyUnits,'Tenant Occupancy'!JB$5:JB23}),0,2)&lt;&gt;""""),2,FALSE),IF(JA17=TODAY(),""Today"",)))))"),"")</f>
        <v/>
      </c>
      <c r="JB20" s="3" t="str">
        <f>IFERROR(__xludf.DUMMYFUNCTION("IF(ISBLANK($A20),, IF((ARRAYFORMULA(SUM(COUNTIFS(OccupancyAddresses,$A20,OccupancyUnits, $B20, 'Tenant Occupancy'!JC$5:JC23,{""&gt;0"",""Occupied"",""Late""}))))&gt;1,""Multiple Bookings"", IF(SUMIFS( 'Tenant Occupancy'!JC$5:JC23,OccupancyUnits,$B20,OccupancyAd"&amp;"dresses,$A20)&gt;0,SUMIFS('Tenant Occupancy'!JC$5:JC23,OccupancyUnits,$B20,OccupancyAddresses,$A20),IFERROR(VLOOKUP($A20&amp;"" ""&amp;$B20, FILTER(ARRAYFORMULA({OccupancyAddresses&amp;"" ""&amp; OccupancyUnits,'Tenant Occupancy'!JC$5:JC23}),INDEX(ARRAYFORMULA({OccupancyAdd"&amp;"resses&amp;"" ""&amp; OccupancyUnits,'Tenant Occupancy'!JC$5:JC23}),0,2)&lt;&gt;""""),2,FALSE),IF(JB17=TODAY(),""Today"",)))))"),"")</f>
        <v/>
      </c>
      <c r="JC20" s="3" t="str">
        <f>IFERROR(__xludf.DUMMYFUNCTION("IF(ISBLANK($A20),, IF((ARRAYFORMULA(SUM(COUNTIFS(OccupancyAddresses,$A20,OccupancyUnits, $B20, 'Tenant Occupancy'!JD$5:JD23,{""&gt;0"",""Occupied"",""Late""}))))&gt;1,""Multiple Bookings"", IF(SUMIFS( 'Tenant Occupancy'!JD$5:JD23,OccupancyUnits,$B20,OccupancyAd"&amp;"dresses,$A20)&gt;0,SUMIFS('Tenant Occupancy'!JD$5:JD23,OccupancyUnits,$B20,OccupancyAddresses,$A20),IFERROR(VLOOKUP($A20&amp;"" ""&amp;$B20, FILTER(ARRAYFORMULA({OccupancyAddresses&amp;"" ""&amp; OccupancyUnits,'Tenant Occupancy'!JD$5:JD23}),INDEX(ARRAYFORMULA({OccupancyAdd"&amp;"resses&amp;"" ""&amp; OccupancyUnits,'Tenant Occupancy'!JD$5:JD23}),0,2)&lt;&gt;""""),2,FALSE),IF(JC17=TODAY(),""Today"",)))))"),"")</f>
        <v/>
      </c>
      <c r="JD20" s="3" t="str">
        <f>IFERROR(__xludf.DUMMYFUNCTION("IF(ISBLANK($A20),, IF((ARRAYFORMULA(SUM(COUNTIFS(OccupancyAddresses,$A20,OccupancyUnits, $B20, 'Tenant Occupancy'!JE$5:JE23,{""&gt;0"",""Occupied"",""Late""}))))&gt;1,""Multiple Bookings"", IF(SUMIFS( 'Tenant Occupancy'!JE$5:JE23,OccupancyUnits,$B20,OccupancyAd"&amp;"dresses,$A20)&gt;0,SUMIFS('Tenant Occupancy'!JE$5:JE23,OccupancyUnits,$B20,OccupancyAddresses,$A20),IFERROR(VLOOKUP($A20&amp;"" ""&amp;$B20, FILTER(ARRAYFORMULA({OccupancyAddresses&amp;"" ""&amp; OccupancyUnits,'Tenant Occupancy'!JE$5:JE23}),INDEX(ARRAYFORMULA({OccupancyAdd"&amp;"resses&amp;"" ""&amp; OccupancyUnits,'Tenant Occupancy'!JE$5:JE23}),0,2)&lt;&gt;""""),2,FALSE),IF(JD17=TODAY(),""Today"",)))))"),"")</f>
        <v/>
      </c>
      <c r="JE20" s="3" t="str">
        <f>IFERROR(__xludf.DUMMYFUNCTION("IF(ISBLANK($A20),, IF((ARRAYFORMULA(SUM(COUNTIFS(OccupancyAddresses,$A20,OccupancyUnits, $B20, 'Tenant Occupancy'!JF$5:JF23,{""&gt;0"",""Occupied"",""Late""}))))&gt;1,""Multiple Bookings"", IF(SUMIFS( 'Tenant Occupancy'!JF$5:JF23,OccupancyUnits,$B20,OccupancyAd"&amp;"dresses,$A20)&gt;0,SUMIFS('Tenant Occupancy'!JF$5:JF23,OccupancyUnits,$B20,OccupancyAddresses,$A20),IFERROR(VLOOKUP($A20&amp;"" ""&amp;$B20, FILTER(ARRAYFORMULA({OccupancyAddresses&amp;"" ""&amp; OccupancyUnits,'Tenant Occupancy'!JF$5:JF23}),INDEX(ARRAYFORMULA({OccupancyAdd"&amp;"resses&amp;"" ""&amp; OccupancyUnits,'Tenant Occupancy'!JF$5:JF23}),0,2)&lt;&gt;""""),2,FALSE),IF(JE17=TODAY(),""Today"",)))))"),"")</f>
        <v/>
      </c>
      <c r="JF20" s="3" t="str">
        <f>IFERROR(__xludf.DUMMYFUNCTION("IF(ISBLANK($A20),, IF((ARRAYFORMULA(SUM(COUNTIFS(OccupancyAddresses,$A20,OccupancyUnits, $B20, 'Tenant Occupancy'!JG$5:JG23,{""&gt;0"",""Occupied"",""Late""}))))&gt;1,""Multiple Bookings"", IF(SUMIFS( 'Tenant Occupancy'!JG$5:JG23,OccupancyUnits,$B20,OccupancyAd"&amp;"dresses,$A20)&gt;0,SUMIFS('Tenant Occupancy'!JG$5:JG23,OccupancyUnits,$B20,OccupancyAddresses,$A20),IFERROR(VLOOKUP($A20&amp;"" ""&amp;$B20, FILTER(ARRAYFORMULA({OccupancyAddresses&amp;"" ""&amp; OccupancyUnits,'Tenant Occupancy'!JG$5:JG23}),INDEX(ARRAYFORMULA({OccupancyAdd"&amp;"resses&amp;"" ""&amp; OccupancyUnits,'Tenant Occupancy'!JG$5:JG23}),0,2)&lt;&gt;""""),2,FALSE),IF(JF17=TODAY(),""Today"",)))))"),"")</f>
        <v/>
      </c>
      <c r="JG20" s="3" t="str">
        <f>IFERROR(__xludf.DUMMYFUNCTION("IF(ISBLANK($A20),, IF((ARRAYFORMULA(SUM(COUNTIFS(OccupancyAddresses,$A20,OccupancyUnits, $B20, 'Tenant Occupancy'!JH$5:JH23,{""&gt;0"",""Occupied"",""Late""}))))&gt;1,""Multiple Bookings"", IF(SUMIFS( 'Tenant Occupancy'!JH$5:JH23,OccupancyUnits,$B20,OccupancyAd"&amp;"dresses,$A20)&gt;0,SUMIFS('Tenant Occupancy'!JH$5:JH23,OccupancyUnits,$B20,OccupancyAddresses,$A20),IFERROR(VLOOKUP($A20&amp;"" ""&amp;$B20, FILTER(ARRAYFORMULA({OccupancyAddresses&amp;"" ""&amp; OccupancyUnits,'Tenant Occupancy'!JH$5:JH23}),INDEX(ARRAYFORMULA({OccupancyAdd"&amp;"resses&amp;"" ""&amp; OccupancyUnits,'Tenant Occupancy'!JH$5:JH23}),0,2)&lt;&gt;""""),2,FALSE),IF(JG17=TODAY(),""Today"",)))))"),"")</f>
        <v/>
      </c>
      <c r="JH20" s="3" t="str">
        <f>IFERROR(__xludf.DUMMYFUNCTION("IF(ISBLANK($A20),, IF((ARRAYFORMULA(SUM(COUNTIFS(OccupancyAddresses,$A20,OccupancyUnits, $B20, 'Tenant Occupancy'!JI$5:JI23,{""&gt;0"",""Occupied"",""Late""}))))&gt;1,""Multiple Bookings"", IF(SUMIFS( 'Tenant Occupancy'!JI$5:JI23,OccupancyUnits,$B20,OccupancyAd"&amp;"dresses,$A20)&gt;0,SUMIFS('Tenant Occupancy'!JI$5:JI23,OccupancyUnits,$B20,OccupancyAddresses,$A20),IFERROR(VLOOKUP($A20&amp;"" ""&amp;$B20, FILTER(ARRAYFORMULA({OccupancyAddresses&amp;"" ""&amp; OccupancyUnits,'Tenant Occupancy'!JI$5:JI23}),INDEX(ARRAYFORMULA({OccupancyAdd"&amp;"resses&amp;"" ""&amp; OccupancyUnits,'Tenant Occupancy'!JI$5:JI23}),0,2)&lt;&gt;""""),2,FALSE),IF(JH17=TODAY(),""Today"",)))))"),"")</f>
        <v/>
      </c>
      <c r="JI20" s="3" t="str">
        <f>IFERROR(__xludf.DUMMYFUNCTION("IF(ISBLANK($A20),, IF((ARRAYFORMULA(SUM(COUNTIFS(OccupancyAddresses,$A20,OccupancyUnits, $B20, 'Tenant Occupancy'!JJ$5:JJ23,{""&gt;0"",""Occupied"",""Late""}))))&gt;1,""Multiple Bookings"", IF(SUMIFS( 'Tenant Occupancy'!JJ$5:JJ23,OccupancyUnits,$B20,OccupancyAd"&amp;"dresses,$A20)&gt;0,SUMIFS('Tenant Occupancy'!JJ$5:JJ23,OccupancyUnits,$B20,OccupancyAddresses,$A20),IFERROR(VLOOKUP($A20&amp;"" ""&amp;$B20, FILTER(ARRAYFORMULA({OccupancyAddresses&amp;"" ""&amp; OccupancyUnits,'Tenant Occupancy'!JJ$5:JJ23}),INDEX(ARRAYFORMULA({OccupancyAdd"&amp;"resses&amp;"" ""&amp; OccupancyUnits,'Tenant Occupancy'!JJ$5:JJ23}),0,2)&lt;&gt;""""),2,FALSE),IF(JI17=TODAY(),""Today"",)))))"),"")</f>
        <v/>
      </c>
      <c r="JJ20" s="3" t="str">
        <f>IFERROR(__xludf.DUMMYFUNCTION("IF(ISBLANK($A20),, IF((ARRAYFORMULA(SUM(COUNTIFS(OccupancyAddresses,$A20,OccupancyUnits, $B20, 'Tenant Occupancy'!JK$5:JK23,{""&gt;0"",""Occupied"",""Late""}))))&gt;1,""Multiple Bookings"", IF(SUMIFS( 'Tenant Occupancy'!JK$5:JK23,OccupancyUnits,$B20,OccupancyAd"&amp;"dresses,$A20)&gt;0,SUMIFS('Tenant Occupancy'!JK$5:JK23,OccupancyUnits,$B20,OccupancyAddresses,$A20),IFERROR(VLOOKUP($A20&amp;"" ""&amp;$B20, FILTER(ARRAYFORMULA({OccupancyAddresses&amp;"" ""&amp; OccupancyUnits,'Tenant Occupancy'!JK$5:JK23}),INDEX(ARRAYFORMULA({OccupancyAdd"&amp;"resses&amp;"" ""&amp; OccupancyUnits,'Tenant Occupancy'!JK$5:JK23}),0,2)&lt;&gt;""""),2,FALSE),IF(JJ17=TODAY(),""Today"",)))))"),"")</f>
        <v/>
      </c>
      <c r="JK20" s="3" t="str">
        <f>IFERROR(__xludf.DUMMYFUNCTION("IF(ISBLANK($A20),, IF((ARRAYFORMULA(SUM(COUNTIFS(OccupancyAddresses,$A20,OccupancyUnits, $B20, 'Tenant Occupancy'!JL$5:JL23,{""&gt;0"",""Occupied"",""Late""}))))&gt;1,""Multiple Bookings"", IF(SUMIFS( 'Tenant Occupancy'!JL$5:JL23,OccupancyUnits,$B20,OccupancyAd"&amp;"dresses,$A20)&gt;0,SUMIFS('Tenant Occupancy'!JL$5:JL23,OccupancyUnits,$B20,OccupancyAddresses,$A20),IFERROR(VLOOKUP($A20&amp;"" ""&amp;$B20, FILTER(ARRAYFORMULA({OccupancyAddresses&amp;"" ""&amp; OccupancyUnits,'Tenant Occupancy'!JL$5:JL23}),INDEX(ARRAYFORMULA({OccupancyAdd"&amp;"resses&amp;"" ""&amp; OccupancyUnits,'Tenant Occupancy'!JL$5:JL23}),0,2)&lt;&gt;""""),2,FALSE),IF(JK17=TODAY(),""Today"",)))))"),"")</f>
        <v/>
      </c>
      <c r="JL20" s="3" t="str">
        <f>IFERROR(__xludf.DUMMYFUNCTION("IF(ISBLANK($A20),, IF((ARRAYFORMULA(SUM(COUNTIFS(OccupancyAddresses,$A20,OccupancyUnits, $B20, 'Tenant Occupancy'!JM$5:JM23,{""&gt;0"",""Occupied"",""Late""}))))&gt;1,""Multiple Bookings"", IF(SUMIFS( 'Tenant Occupancy'!JM$5:JM23,OccupancyUnits,$B20,OccupancyAd"&amp;"dresses,$A20)&gt;0,SUMIFS('Tenant Occupancy'!JM$5:JM23,OccupancyUnits,$B20,OccupancyAddresses,$A20),IFERROR(VLOOKUP($A20&amp;"" ""&amp;$B20, FILTER(ARRAYFORMULA({OccupancyAddresses&amp;"" ""&amp; OccupancyUnits,'Tenant Occupancy'!JM$5:JM23}),INDEX(ARRAYFORMULA({OccupancyAdd"&amp;"resses&amp;"" ""&amp; OccupancyUnits,'Tenant Occupancy'!JM$5:JM23}),0,2)&lt;&gt;""""),2,FALSE),IF(JL17=TODAY(),""Today"",)))))"),"")</f>
        <v/>
      </c>
      <c r="JM20" s="3" t="str">
        <f>IFERROR(__xludf.DUMMYFUNCTION("IF(ISBLANK($A20),, IF((ARRAYFORMULA(SUM(COUNTIFS(OccupancyAddresses,$A20,OccupancyUnits, $B20, 'Tenant Occupancy'!JN$5:JN23,{""&gt;0"",""Occupied"",""Late""}))))&gt;1,""Multiple Bookings"", IF(SUMIFS( 'Tenant Occupancy'!JN$5:JN23,OccupancyUnits,$B20,OccupancyAd"&amp;"dresses,$A20)&gt;0,SUMIFS('Tenant Occupancy'!JN$5:JN23,OccupancyUnits,$B20,OccupancyAddresses,$A20),IFERROR(VLOOKUP($A20&amp;"" ""&amp;$B20, FILTER(ARRAYFORMULA({OccupancyAddresses&amp;"" ""&amp; OccupancyUnits,'Tenant Occupancy'!JN$5:JN23}),INDEX(ARRAYFORMULA({OccupancyAdd"&amp;"resses&amp;"" ""&amp; OccupancyUnits,'Tenant Occupancy'!JN$5:JN23}),0,2)&lt;&gt;""""),2,FALSE),IF(JM17=TODAY(),""Today"",)))))"),"")</f>
        <v/>
      </c>
      <c r="JN20" s="3" t="str">
        <f>IFERROR(__xludf.DUMMYFUNCTION("IF(ISBLANK($A20),, IF((ARRAYFORMULA(SUM(COUNTIFS(OccupancyAddresses,$A20,OccupancyUnits, $B20, 'Tenant Occupancy'!JO$5:JO23,{""&gt;0"",""Occupied"",""Late""}))))&gt;1,""Multiple Bookings"", IF(SUMIFS( 'Tenant Occupancy'!JO$5:JO23,OccupancyUnits,$B20,OccupancyAd"&amp;"dresses,$A20)&gt;0,SUMIFS('Tenant Occupancy'!JO$5:JO23,OccupancyUnits,$B20,OccupancyAddresses,$A20),IFERROR(VLOOKUP($A20&amp;"" ""&amp;$B20, FILTER(ARRAYFORMULA({OccupancyAddresses&amp;"" ""&amp; OccupancyUnits,'Tenant Occupancy'!JO$5:JO23}),INDEX(ARRAYFORMULA({OccupancyAdd"&amp;"resses&amp;"" ""&amp; OccupancyUnits,'Tenant Occupancy'!JO$5:JO23}),0,2)&lt;&gt;""""),2,FALSE),IF(JN17=TODAY(),""Today"",)))))"),"")</f>
        <v/>
      </c>
      <c r="JO20" s="3" t="str">
        <f>IFERROR(__xludf.DUMMYFUNCTION("IF(ISBLANK($A20),, IF((ARRAYFORMULA(SUM(COUNTIFS(OccupancyAddresses,$A20,OccupancyUnits, $B20, 'Tenant Occupancy'!JP$5:JP23,{""&gt;0"",""Occupied"",""Late""}))))&gt;1,""Multiple Bookings"", IF(SUMIFS( 'Tenant Occupancy'!JP$5:JP23,OccupancyUnits,$B20,OccupancyAd"&amp;"dresses,$A20)&gt;0,SUMIFS('Tenant Occupancy'!JP$5:JP23,OccupancyUnits,$B20,OccupancyAddresses,$A20),IFERROR(VLOOKUP($A20&amp;"" ""&amp;$B20, FILTER(ARRAYFORMULA({OccupancyAddresses&amp;"" ""&amp; OccupancyUnits,'Tenant Occupancy'!JP$5:JP23}),INDEX(ARRAYFORMULA({OccupancyAdd"&amp;"resses&amp;"" ""&amp; OccupancyUnits,'Tenant Occupancy'!JP$5:JP23}),0,2)&lt;&gt;""""),2,FALSE),IF(JO17=TODAY(),""Today"",)))))"),"")</f>
        <v/>
      </c>
      <c r="JP20" s="3" t="str">
        <f>IFERROR(__xludf.DUMMYFUNCTION("IF(ISBLANK($A20),, IF((ARRAYFORMULA(SUM(COUNTIFS(OccupancyAddresses,$A20,OccupancyUnits, $B20, 'Tenant Occupancy'!JQ$5:JQ23,{""&gt;0"",""Occupied"",""Late""}))))&gt;1,""Multiple Bookings"", IF(SUMIFS( 'Tenant Occupancy'!JQ$5:JQ23,OccupancyUnits,$B20,OccupancyAd"&amp;"dresses,$A20)&gt;0,SUMIFS('Tenant Occupancy'!JQ$5:JQ23,OccupancyUnits,$B20,OccupancyAddresses,$A20),IFERROR(VLOOKUP($A20&amp;"" ""&amp;$B20, FILTER(ARRAYFORMULA({OccupancyAddresses&amp;"" ""&amp; OccupancyUnits,'Tenant Occupancy'!JQ$5:JQ23}),INDEX(ARRAYFORMULA({OccupancyAdd"&amp;"resses&amp;"" ""&amp; OccupancyUnits,'Tenant Occupancy'!JQ$5:JQ23}),0,2)&lt;&gt;""""),2,FALSE),IF(JP17=TODAY(),""Today"",)))))"),"")</f>
        <v/>
      </c>
      <c r="JQ20" s="3" t="str">
        <f>IFERROR(__xludf.DUMMYFUNCTION("IF(ISBLANK($A20),, IF((ARRAYFORMULA(SUM(COUNTIFS(OccupancyAddresses,$A20,OccupancyUnits, $B20, 'Tenant Occupancy'!JR$5:JR23,{""&gt;0"",""Occupied"",""Late""}))))&gt;1,""Multiple Bookings"", IF(SUMIFS( 'Tenant Occupancy'!JR$5:JR23,OccupancyUnits,$B20,OccupancyAd"&amp;"dresses,$A20)&gt;0,SUMIFS('Tenant Occupancy'!JR$5:JR23,OccupancyUnits,$B20,OccupancyAddresses,$A20),IFERROR(VLOOKUP($A20&amp;"" ""&amp;$B20, FILTER(ARRAYFORMULA({OccupancyAddresses&amp;"" ""&amp; OccupancyUnits,'Tenant Occupancy'!JR$5:JR23}),INDEX(ARRAYFORMULA({OccupancyAdd"&amp;"resses&amp;"" ""&amp; OccupancyUnits,'Tenant Occupancy'!JR$5:JR23}),0,2)&lt;&gt;""""),2,FALSE),IF(JQ17=TODAY(),""Today"",)))))"),"")</f>
        <v/>
      </c>
      <c r="JR20" s="3" t="str">
        <f>IFERROR(__xludf.DUMMYFUNCTION("IF(ISBLANK($A20),, IF((ARRAYFORMULA(SUM(COUNTIFS(OccupancyAddresses,$A20,OccupancyUnits, $B20, 'Tenant Occupancy'!JS$5:JS23,{""&gt;0"",""Occupied"",""Late""}))))&gt;1,""Multiple Bookings"", IF(SUMIFS( 'Tenant Occupancy'!JS$5:JS23,OccupancyUnits,$B20,OccupancyAd"&amp;"dresses,$A20)&gt;0,SUMIFS('Tenant Occupancy'!JS$5:JS23,OccupancyUnits,$B20,OccupancyAddresses,$A20),IFERROR(VLOOKUP($A20&amp;"" ""&amp;$B20, FILTER(ARRAYFORMULA({OccupancyAddresses&amp;"" ""&amp; OccupancyUnits,'Tenant Occupancy'!JS$5:JS23}),INDEX(ARRAYFORMULA({OccupancyAdd"&amp;"resses&amp;"" ""&amp; OccupancyUnits,'Tenant Occupancy'!JS$5:JS23}),0,2)&lt;&gt;""""),2,FALSE),IF(JR17=TODAY(),""Today"",)))))"),"")</f>
        <v/>
      </c>
      <c r="JS20" s="3" t="str">
        <f>IFERROR(__xludf.DUMMYFUNCTION("IF(ISBLANK($A20),, IF((ARRAYFORMULA(SUM(COUNTIFS(OccupancyAddresses,$A20,OccupancyUnits, $B20, 'Tenant Occupancy'!JT$5:JT23,{""&gt;0"",""Occupied"",""Late""}))))&gt;1,""Multiple Bookings"", IF(SUMIFS( 'Tenant Occupancy'!JT$5:JT23,OccupancyUnits,$B20,OccupancyAd"&amp;"dresses,$A20)&gt;0,SUMIFS('Tenant Occupancy'!JT$5:JT23,OccupancyUnits,$B20,OccupancyAddresses,$A20),IFERROR(VLOOKUP($A20&amp;"" ""&amp;$B20, FILTER(ARRAYFORMULA({OccupancyAddresses&amp;"" ""&amp; OccupancyUnits,'Tenant Occupancy'!JT$5:JT23}),INDEX(ARRAYFORMULA({OccupancyAdd"&amp;"resses&amp;"" ""&amp; OccupancyUnits,'Tenant Occupancy'!JT$5:JT23}),0,2)&lt;&gt;""""),2,FALSE),IF(JS17=TODAY(),""Today"",)))))"),"")</f>
        <v/>
      </c>
      <c r="JT20" s="3" t="str">
        <f>IFERROR(__xludf.DUMMYFUNCTION("IF(ISBLANK($A20),, IF((ARRAYFORMULA(SUM(COUNTIFS(OccupancyAddresses,$A20,OccupancyUnits, $B20, 'Tenant Occupancy'!JU$5:JU23,{""&gt;0"",""Occupied"",""Late""}))))&gt;1,""Multiple Bookings"", IF(SUMIFS( 'Tenant Occupancy'!JU$5:JU23,OccupancyUnits,$B20,OccupancyAd"&amp;"dresses,$A20)&gt;0,SUMIFS('Tenant Occupancy'!JU$5:JU23,OccupancyUnits,$B20,OccupancyAddresses,$A20),IFERROR(VLOOKUP($A20&amp;"" ""&amp;$B20, FILTER(ARRAYFORMULA({OccupancyAddresses&amp;"" ""&amp; OccupancyUnits,'Tenant Occupancy'!JU$5:JU23}),INDEX(ARRAYFORMULA({OccupancyAdd"&amp;"resses&amp;"" ""&amp; OccupancyUnits,'Tenant Occupancy'!JU$5:JU23}),0,2)&lt;&gt;""""),2,FALSE),IF(JT17=TODAY(),""Today"",)))))"),"")</f>
        <v/>
      </c>
      <c r="JU20" s="3" t="str">
        <f>IFERROR(__xludf.DUMMYFUNCTION("IF(ISBLANK($A20),, IF((ARRAYFORMULA(SUM(COUNTIFS(OccupancyAddresses,$A20,OccupancyUnits, $B20, 'Tenant Occupancy'!JV$5:JV23,{""&gt;0"",""Occupied"",""Late""}))))&gt;1,""Multiple Bookings"", IF(SUMIFS( 'Tenant Occupancy'!JV$5:JV23,OccupancyUnits,$B20,OccupancyAd"&amp;"dresses,$A20)&gt;0,SUMIFS('Tenant Occupancy'!JV$5:JV23,OccupancyUnits,$B20,OccupancyAddresses,$A20),IFERROR(VLOOKUP($A20&amp;"" ""&amp;$B20, FILTER(ARRAYFORMULA({OccupancyAddresses&amp;"" ""&amp; OccupancyUnits,'Tenant Occupancy'!JV$5:JV23}),INDEX(ARRAYFORMULA({OccupancyAdd"&amp;"resses&amp;"" ""&amp; OccupancyUnits,'Tenant Occupancy'!JV$5:JV23}),0,2)&lt;&gt;""""),2,FALSE),IF(JU17=TODAY(),""Today"",)))))"),"")</f>
        <v/>
      </c>
      <c r="JV20" s="3" t="str">
        <f>IFERROR(__xludf.DUMMYFUNCTION("IF(ISBLANK($A20),, IF((ARRAYFORMULA(SUM(COUNTIFS(OccupancyAddresses,$A20,OccupancyUnits, $B20, 'Tenant Occupancy'!JW$5:JW23,{""&gt;0"",""Occupied"",""Late""}))))&gt;1,""Multiple Bookings"", IF(SUMIFS( 'Tenant Occupancy'!JW$5:JW23,OccupancyUnits,$B20,OccupancyAd"&amp;"dresses,$A20)&gt;0,SUMIFS('Tenant Occupancy'!JW$5:JW23,OccupancyUnits,$B20,OccupancyAddresses,$A20),IFERROR(VLOOKUP($A20&amp;"" ""&amp;$B20, FILTER(ARRAYFORMULA({OccupancyAddresses&amp;"" ""&amp; OccupancyUnits,'Tenant Occupancy'!JW$5:JW23}),INDEX(ARRAYFORMULA({OccupancyAdd"&amp;"resses&amp;"" ""&amp; OccupancyUnits,'Tenant Occupancy'!JW$5:JW23}),0,2)&lt;&gt;""""),2,FALSE),IF(JV17=TODAY(),""Today"",)))))"),"")</f>
        <v/>
      </c>
      <c r="JW20" s="3" t="str">
        <f>IFERROR(__xludf.DUMMYFUNCTION("IF(ISBLANK($A20),, IF((ARRAYFORMULA(SUM(COUNTIFS(OccupancyAddresses,$A20,OccupancyUnits, $B20, 'Tenant Occupancy'!JX$5:JX23,{""&gt;0"",""Occupied"",""Late""}))))&gt;1,""Multiple Bookings"", IF(SUMIFS( 'Tenant Occupancy'!JX$5:JX23,OccupancyUnits,$B20,OccupancyAd"&amp;"dresses,$A20)&gt;0,SUMIFS('Tenant Occupancy'!JX$5:JX23,OccupancyUnits,$B20,OccupancyAddresses,$A20),IFERROR(VLOOKUP($A20&amp;"" ""&amp;$B20, FILTER(ARRAYFORMULA({OccupancyAddresses&amp;"" ""&amp; OccupancyUnits,'Tenant Occupancy'!JX$5:JX23}),INDEX(ARRAYFORMULA({OccupancyAdd"&amp;"resses&amp;"" ""&amp; OccupancyUnits,'Tenant Occupancy'!JX$5:JX23}),0,2)&lt;&gt;""""),2,FALSE),IF(JW17=TODAY(),""Today"",)))))"),"")</f>
        <v/>
      </c>
      <c r="JX20" s="3" t="str">
        <f>IFERROR(__xludf.DUMMYFUNCTION("IF(ISBLANK($A20),, IF((ARRAYFORMULA(SUM(COUNTIFS(OccupancyAddresses,$A20,OccupancyUnits, $B20, 'Tenant Occupancy'!JY$5:JY23,{""&gt;0"",""Occupied"",""Late""}))))&gt;1,""Multiple Bookings"", IF(SUMIFS( 'Tenant Occupancy'!JY$5:JY23,OccupancyUnits,$B20,OccupancyAd"&amp;"dresses,$A20)&gt;0,SUMIFS('Tenant Occupancy'!JY$5:JY23,OccupancyUnits,$B20,OccupancyAddresses,$A20),IFERROR(VLOOKUP($A20&amp;"" ""&amp;$B20, FILTER(ARRAYFORMULA({OccupancyAddresses&amp;"" ""&amp; OccupancyUnits,'Tenant Occupancy'!JY$5:JY23}),INDEX(ARRAYFORMULA({OccupancyAdd"&amp;"resses&amp;"" ""&amp; OccupancyUnits,'Tenant Occupancy'!JY$5:JY23}),0,2)&lt;&gt;""""),2,FALSE),IF(JX17=TODAY(),""Today"",)))))"),"")</f>
        <v/>
      </c>
      <c r="JY20" s="3" t="str">
        <f>IFERROR(__xludf.DUMMYFUNCTION("IF(ISBLANK($A20),, IF((ARRAYFORMULA(SUM(COUNTIFS(OccupancyAddresses,$A20,OccupancyUnits, $B20, 'Tenant Occupancy'!JZ$5:JZ23,{""&gt;0"",""Occupied"",""Late""}))))&gt;1,""Multiple Bookings"", IF(SUMIFS( 'Tenant Occupancy'!JZ$5:JZ23,OccupancyUnits,$B20,OccupancyAd"&amp;"dresses,$A20)&gt;0,SUMIFS('Tenant Occupancy'!JZ$5:JZ23,OccupancyUnits,$B20,OccupancyAddresses,$A20),IFERROR(VLOOKUP($A20&amp;"" ""&amp;$B20, FILTER(ARRAYFORMULA({OccupancyAddresses&amp;"" ""&amp; OccupancyUnits,'Tenant Occupancy'!JZ$5:JZ23}),INDEX(ARRAYFORMULA({OccupancyAdd"&amp;"resses&amp;"" ""&amp; OccupancyUnits,'Tenant Occupancy'!JZ$5:JZ23}),0,2)&lt;&gt;""""),2,FALSE),IF(JY17=TODAY(),""Today"",)))))"),"")</f>
        <v/>
      </c>
      <c r="JZ20" s="3" t="str">
        <f>IFERROR(__xludf.DUMMYFUNCTION("IF(ISBLANK($A20),, IF((ARRAYFORMULA(SUM(COUNTIFS(OccupancyAddresses,$A20,OccupancyUnits, $B20, 'Tenant Occupancy'!KA$5:KA23,{""&gt;0"",""Occupied"",""Late""}))))&gt;1,""Multiple Bookings"", IF(SUMIFS( 'Tenant Occupancy'!KA$5:KA23,OccupancyUnits,$B20,OccupancyAd"&amp;"dresses,$A20)&gt;0,SUMIFS('Tenant Occupancy'!KA$5:KA23,OccupancyUnits,$B20,OccupancyAddresses,$A20),IFERROR(VLOOKUP($A20&amp;"" ""&amp;$B20, FILTER(ARRAYFORMULA({OccupancyAddresses&amp;"" ""&amp; OccupancyUnits,'Tenant Occupancy'!KA$5:KA23}),INDEX(ARRAYFORMULA({OccupancyAdd"&amp;"resses&amp;"" ""&amp; OccupancyUnits,'Tenant Occupancy'!KA$5:KA23}),0,2)&lt;&gt;""""),2,FALSE),IF(JZ17=TODAY(),""Today"",)))))"),"")</f>
        <v/>
      </c>
      <c r="KA20" s="3" t="str">
        <f>IFERROR(__xludf.DUMMYFUNCTION("IF(ISBLANK($A20),, IF((ARRAYFORMULA(SUM(COUNTIFS(OccupancyAddresses,$A20,OccupancyUnits, $B20, 'Tenant Occupancy'!KB$5:KB23,{""&gt;0"",""Occupied"",""Late""}))))&gt;1,""Multiple Bookings"", IF(SUMIFS( 'Tenant Occupancy'!KB$5:KB23,OccupancyUnits,$B20,OccupancyAd"&amp;"dresses,$A20)&gt;0,SUMIFS('Tenant Occupancy'!KB$5:KB23,OccupancyUnits,$B20,OccupancyAddresses,$A20),IFERROR(VLOOKUP($A20&amp;"" ""&amp;$B20, FILTER(ARRAYFORMULA({OccupancyAddresses&amp;"" ""&amp; OccupancyUnits,'Tenant Occupancy'!KB$5:KB23}),INDEX(ARRAYFORMULA({OccupancyAdd"&amp;"resses&amp;"" ""&amp; OccupancyUnits,'Tenant Occupancy'!KB$5:KB23}),0,2)&lt;&gt;""""),2,FALSE),IF(KA17=TODAY(),""Today"",)))))"),"")</f>
        <v/>
      </c>
      <c r="KB20" s="3" t="str">
        <f>IFERROR(__xludf.DUMMYFUNCTION("IF(ISBLANK($A20),, IF((ARRAYFORMULA(SUM(COUNTIFS(OccupancyAddresses,$A20,OccupancyUnits, $B20, 'Tenant Occupancy'!KC$5:KC23,{""&gt;0"",""Occupied"",""Late""}))))&gt;1,""Multiple Bookings"", IF(SUMIFS( 'Tenant Occupancy'!KC$5:KC23,OccupancyUnits,$B20,OccupancyAd"&amp;"dresses,$A20)&gt;0,SUMIFS('Tenant Occupancy'!KC$5:KC23,OccupancyUnits,$B20,OccupancyAddresses,$A20),IFERROR(VLOOKUP($A20&amp;"" ""&amp;$B20, FILTER(ARRAYFORMULA({OccupancyAddresses&amp;"" ""&amp; OccupancyUnits,'Tenant Occupancy'!KC$5:KC23}),INDEX(ARRAYFORMULA({OccupancyAdd"&amp;"resses&amp;"" ""&amp; OccupancyUnits,'Tenant Occupancy'!KC$5:KC23}),0,2)&lt;&gt;""""),2,FALSE),IF(KB17=TODAY(),""Today"",)))))"),"")</f>
        <v/>
      </c>
      <c r="KC20" s="3" t="str">
        <f>IFERROR(__xludf.DUMMYFUNCTION("IF(ISBLANK($A20),, IF((ARRAYFORMULA(SUM(COUNTIFS(OccupancyAddresses,$A20,OccupancyUnits, $B20, 'Tenant Occupancy'!KD$5:KD23,{""&gt;0"",""Occupied"",""Late""}))))&gt;1,""Multiple Bookings"", IF(SUMIFS( 'Tenant Occupancy'!KD$5:KD23,OccupancyUnits,$B20,OccupancyAd"&amp;"dresses,$A20)&gt;0,SUMIFS('Tenant Occupancy'!KD$5:KD23,OccupancyUnits,$B20,OccupancyAddresses,$A20),IFERROR(VLOOKUP($A20&amp;"" ""&amp;$B20, FILTER(ARRAYFORMULA({OccupancyAddresses&amp;"" ""&amp; OccupancyUnits,'Tenant Occupancy'!KD$5:KD23}),INDEX(ARRAYFORMULA({OccupancyAdd"&amp;"resses&amp;"" ""&amp; OccupancyUnits,'Tenant Occupancy'!KD$5:KD23}),0,2)&lt;&gt;""""),2,FALSE),IF(KC17=TODAY(),""Today"",)))))"),"")</f>
        <v/>
      </c>
      <c r="KD20" s="3" t="str">
        <f>IFERROR(__xludf.DUMMYFUNCTION("IF(ISBLANK($A20),, IF((ARRAYFORMULA(SUM(COUNTIFS(OccupancyAddresses,$A20,OccupancyUnits, $B20, 'Tenant Occupancy'!KE$5:KE23,{""&gt;0"",""Occupied"",""Late""}))))&gt;1,""Multiple Bookings"", IF(SUMIFS( 'Tenant Occupancy'!KE$5:KE23,OccupancyUnits,$B20,OccupancyAd"&amp;"dresses,$A20)&gt;0,SUMIFS('Tenant Occupancy'!KE$5:KE23,OccupancyUnits,$B20,OccupancyAddresses,$A20),IFERROR(VLOOKUP($A20&amp;"" ""&amp;$B20, FILTER(ARRAYFORMULA({OccupancyAddresses&amp;"" ""&amp; OccupancyUnits,'Tenant Occupancy'!KE$5:KE23}),INDEX(ARRAYFORMULA({OccupancyAdd"&amp;"resses&amp;"" ""&amp; OccupancyUnits,'Tenant Occupancy'!KE$5:KE23}),0,2)&lt;&gt;""""),2,FALSE),IF(KD17=TODAY(),""Today"",)))))"),"")</f>
        <v/>
      </c>
      <c r="KE20" s="3" t="str">
        <f>IFERROR(__xludf.DUMMYFUNCTION("IF(ISBLANK($A20),, IF((ARRAYFORMULA(SUM(COUNTIFS(OccupancyAddresses,$A20,OccupancyUnits, $B20, 'Tenant Occupancy'!KF$5:KF23,{""&gt;0"",""Occupied"",""Late""}))))&gt;1,""Multiple Bookings"", IF(SUMIFS( 'Tenant Occupancy'!KF$5:KF23,OccupancyUnits,$B20,OccupancyAd"&amp;"dresses,$A20)&gt;0,SUMIFS('Tenant Occupancy'!KF$5:KF23,OccupancyUnits,$B20,OccupancyAddresses,$A20),IFERROR(VLOOKUP($A20&amp;"" ""&amp;$B20, FILTER(ARRAYFORMULA({OccupancyAddresses&amp;"" ""&amp; OccupancyUnits,'Tenant Occupancy'!KF$5:KF23}),INDEX(ARRAYFORMULA({OccupancyAdd"&amp;"resses&amp;"" ""&amp; OccupancyUnits,'Tenant Occupancy'!KF$5:KF23}),0,2)&lt;&gt;""""),2,FALSE),IF(KE17=TODAY(),""Today"",)))))"),"")</f>
        <v/>
      </c>
      <c r="KF20" s="3" t="str">
        <f>IFERROR(__xludf.DUMMYFUNCTION("IF(ISBLANK($A20),, IF((ARRAYFORMULA(SUM(COUNTIFS(OccupancyAddresses,$A20,OccupancyUnits, $B20, 'Tenant Occupancy'!KG$5:KG23,{""&gt;0"",""Occupied"",""Late""}))))&gt;1,""Multiple Bookings"", IF(SUMIFS( 'Tenant Occupancy'!KG$5:KG23,OccupancyUnits,$B20,OccupancyAd"&amp;"dresses,$A20)&gt;0,SUMIFS('Tenant Occupancy'!KG$5:KG23,OccupancyUnits,$B20,OccupancyAddresses,$A20),IFERROR(VLOOKUP($A20&amp;"" ""&amp;$B20, FILTER(ARRAYFORMULA({OccupancyAddresses&amp;"" ""&amp; OccupancyUnits,'Tenant Occupancy'!KG$5:KG23}),INDEX(ARRAYFORMULA({OccupancyAdd"&amp;"resses&amp;"" ""&amp; OccupancyUnits,'Tenant Occupancy'!KG$5:KG23}),0,2)&lt;&gt;""""),2,FALSE),IF(KF17=TODAY(),""Today"",)))))"),"")</f>
        <v/>
      </c>
      <c r="KG20" s="3" t="str">
        <f>IFERROR(__xludf.DUMMYFUNCTION("IF(ISBLANK($A20),, IF((ARRAYFORMULA(SUM(COUNTIFS(OccupancyAddresses,$A20,OccupancyUnits, $B20, 'Tenant Occupancy'!KH$5:KH23,{""&gt;0"",""Occupied"",""Late""}))))&gt;1,""Multiple Bookings"", IF(SUMIFS( 'Tenant Occupancy'!KH$5:KH23,OccupancyUnits,$B20,OccupancyAd"&amp;"dresses,$A20)&gt;0,SUMIFS('Tenant Occupancy'!KH$5:KH23,OccupancyUnits,$B20,OccupancyAddresses,$A20),IFERROR(VLOOKUP($A20&amp;"" ""&amp;$B20, FILTER(ARRAYFORMULA({OccupancyAddresses&amp;"" ""&amp; OccupancyUnits,'Tenant Occupancy'!KH$5:KH23}),INDEX(ARRAYFORMULA({OccupancyAdd"&amp;"resses&amp;"" ""&amp; OccupancyUnits,'Tenant Occupancy'!KH$5:KH23}),0,2)&lt;&gt;""""),2,FALSE),IF(KG17=TODAY(),""Today"",)))))"),"")</f>
        <v/>
      </c>
      <c r="KH20" s="3" t="str">
        <f>IFERROR(__xludf.DUMMYFUNCTION("IF(ISBLANK($A20),, IF((ARRAYFORMULA(SUM(COUNTIFS(OccupancyAddresses,$A20,OccupancyUnits, $B20, 'Tenant Occupancy'!KI$5:KI23,{""&gt;0"",""Occupied"",""Late""}))))&gt;1,""Multiple Bookings"", IF(SUMIFS( 'Tenant Occupancy'!KI$5:KI23,OccupancyUnits,$B20,OccupancyAd"&amp;"dresses,$A20)&gt;0,SUMIFS('Tenant Occupancy'!KI$5:KI23,OccupancyUnits,$B20,OccupancyAddresses,$A20),IFERROR(VLOOKUP($A20&amp;"" ""&amp;$B20, FILTER(ARRAYFORMULA({OccupancyAddresses&amp;"" ""&amp; OccupancyUnits,'Tenant Occupancy'!KI$5:KI23}),INDEX(ARRAYFORMULA({OccupancyAdd"&amp;"resses&amp;"" ""&amp; OccupancyUnits,'Tenant Occupancy'!KI$5:KI23}),0,2)&lt;&gt;""""),2,FALSE),IF(KH17=TODAY(),""Today"",)))))"),"")</f>
        <v/>
      </c>
      <c r="KI20" s="3" t="str">
        <f>IFERROR(__xludf.DUMMYFUNCTION("IF(ISBLANK($A20),, IF((ARRAYFORMULA(SUM(COUNTIFS(OccupancyAddresses,$A20,OccupancyUnits, $B20, 'Tenant Occupancy'!KJ$5:KJ23,{""&gt;0"",""Occupied"",""Late""}))))&gt;1,""Multiple Bookings"", IF(SUMIFS( 'Tenant Occupancy'!KJ$5:KJ23,OccupancyUnits,$B20,OccupancyAd"&amp;"dresses,$A20)&gt;0,SUMIFS('Tenant Occupancy'!KJ$5:KJ23,OccupancyUnits,$B20,OccupancyAddresses,$A20),IFERROR(VLOOKUP($A20&amp;"" ""&amp;$B20, FILTER(ARRAYFORMULA({OccupancyAddresses&amp;"" ""&amp; OccupancyUnits,'Tenant Occupancy'!KJ$5:KJ23}),INDEX(ARRAYFORMULA({OccupancyAdd"&amp;"resses&amp;"" ""&amp; OccupancyUnits,'Tenant Occupancy'!KJ$5:KJ23}),0,2)&lt;&gt;""""),2,FALSE),IF(KI17=TODAY(),""Today"",)))))"),"")</f>
        <v/>
      </c>
      <c r="KJ20" s="3" t="str">
        <f>IFERROR(__xludf.DUMMYFUNCTION("IF(ISBLANK($A20),, IF((ARRAYFORMULA(SUM(COUNTIFS(OccupancyAddresses,$A20,OccupancyUnits, $B20, 'Tenant Occupancy'!KK$5:KK23,{""&gt;0"",""Occupied"",""Late""}))))&gt;1,""Multiple Bookings"", IF(SUMIFS( 'Tenant Occupancy'!KK$5:KK23,OccupancyUnits,$B20,OccupancyAd"&amp;"dresses,$A20)&gt;0,SUMIFS('Tenant Occupancy'!KK$5:KK23,OccupancyUnits,$B20,OccupancyAddresses,$A20),IFERROR(VLOOKUP($A20&amp;"" ""&amp;$B20, FILTER(ARRAYFORMULA({OccupancyAddresses&amp;"" ""&amp; OccupancyUnits,'Tenant Occupancy'!KK$5:KK23}),INDEX(ARRAYFORMULA({OccupancyAdd"&amp;"resses&amp;"" ""&amp; OccupancyUnits,'Tenant Occupancy'!KK$5:KK23}),0,2)&lt;&gt;""""),2,FALSE),IF(KJ17=TODAY(),""Today"",)))))"),"")</f>
        <v/>
      </c>
      <c r="KK20" s="3" t="str">
        <f>IFERROR(__xludf.DUMMYFUNCTION("IF(ISBLANK($A20),, IF((ARRAYFORMULA(SUM(COUNTIFS(OccupancyAddresses,$A20,OccupancyUnits, $B20, 'Tenant Occupancy'!KL$5:KL23,{""&gt;0"",""Occupied"",""Late""}))))&gt;1,""Multiple Bookings"", IF(SUMIFS( 'Tenant Occupancy'!KL$5:KL23,OccupancyUnits,$B20,OccupancyAd"&amp;"dresses,$A20)&gt;0,SUMIFS('Tenant Occupancy'!KL$5:KL23,OccupancyUnits,$B20,OccupancyAddresses,$A20),IFERROR(VLOOKUP($A20&amp;"" ""&amp;$B20, FILTER(ARRAYFORMULA({OccupancyAddresses&amp;"" ""&amp; OccupancyUnits,'Tenant Occupancy'!KL$5:KL23}),INDEX(ARRAYFORMULA({OccupancyAdd"&amp;"resses&amp;"" ""&amp; OccupancyUnits,'Tenant Occupancy'!KL$5:KL23}),0,2)&lt;&gt;""""),2,FALSE),IF(KK17=TODAY(),""Today"",)))))"),"")</f>
        <v/>
      </c>
      <c r="KL20" s="3" t="str">
        <f>IFERROR(__xludf.DUMMYFUNCTION("IF(ISBLANK($A20),, IF((ARRAYFORMULA(SUM(COUNTIFS(OccupancyAddresses,$A20,OccupancyUnits, $B20, 'Tenant Occupancy'!KM$5:KM23,{""&gt;0"",""Occupied"",""Late""}))))&gt;1,""Multiple Bookings"", IF(SUMIFS( 'Tenant Occupancy'!KM$5:KM23,OccupancyUnits,$B20,OccupancyAd"&amp;"dresses,$A20)&gt;0,SUMIFS('Tenant Occupancy'!KM$5:KM23,OccupancyUnits,$B20,OccupancyAddresses,$A20),IFERROR(VLOOKUP($A20&amp;"" ""&amp;$B20, FILTER(ARRAYFORMULA({OccupancyAddresses&amp;"" ""&amp; OccupancyUnits,'Tenant Occupancy'!KM$5:KM23}),INDEX(ARRAYFORMULA({OccupancyAdd"&amp;"resses&amp;"" ""&amp; OccupancyUnits,'Tenant Occupancy'!KM$5:KM23}),0,2)&lt;&gt;""""),2,FALSE),IF(KL17=TODAY(),""Today"",)))))"),"")</f>
        <v/>
      </c>
      <c r="KM20" s="3" t="str">
        <f>IFERROR(__xludf.DUMMYFUNCTION("IF(ISBLANK($A20),, IF((ARRAYFORMULA(SUM(COUNTIFS(OccupancyAddresses,$A20,OccupancyUnits, $B20, 'Tenant Occupancy'!KN$5:KN23,{""&gt;0"",""Occupied"",""Late""}))))&gt;1,""Multiple Bookings"", IF(SUMIFS( 'Tenant Occupancy'!KN$5:KN23,OccupancyUnits,$B20,OccupancyAd"&amp;"dresses,$A20)&gt;0,SUMIFS('Tenant Occupancy'!KN$5:KN23,OccupancyUnits,$B20,OccupancyAddresses,$A20),IFERROR(VLOOKUP($A20&amp;"" ""&amp;$B20, FILTER(ARRAYFORMULA({OccupancyAddresses&amp;"" ""&amp; OccupancyUnits,'Tenant Occupancy'!KN$5:KN23}),INDEX(ARRAYFORMULA({OccupancyAdd"&amp;"resses&amp;"" ""&amp; OccupancyUnits,'Tenant Occupancy'!KN$5:KN23}),0,2)&lt;&gt;""""),2,FALSE),IF(KM17=TODAY(),""Today"",)))))"),"")</f>
        <v/>
      </c>
      <c r="KN20" s="3" t="str">
        <f>IFERROR(__xludf.DUMMYFUNCTION("IF(ISBLANK($A20),, IF((ARRAYFORMULA(SUM(COUNTIFS(OccupancyAddresses,$A20,OccupancyUnits, $B20, 'Tenant Occupancy'!KO$5:KO23,{""&gt;0"",""Occupied"",""Late""}))))&gt;1,""Multiple Bookings"", IF(SUMIFS( 'Tenant Occupancy'!KO$5:KO23,OccupancyUnits,$B20,OccupancyAd"&amp;"dresses,$A20)&gt;0,SUMIFS('Tenant Occupancy'!KO$5:KO23,OccupancyUnits,$B20,OccupancyAddresses,$A20),IFERROR(VLOOKUP($A20&amp;"" ""&amp;$B20, FILTER(ARRAYFORMULA({OccupancyAddresses&amp;"" ""&amp; OccupancyUnits,'Tenant Occupancy'!KO$5:KO23}),INDEX(ARRAYFORMULA({OccupancyAdd"&amp;"resses&amp;"" ""&amp; OccupancyUnits,'Tenant Occupancy'!KO$5:KO23}),0,2)&lt;&gt;""""),2,FALSE),IF(KN17=TODAY(),""Today"",)))))"),"")</f>
        <v/>
      </c>
      <c r="KO20" s="3" t="str">
        <f>IFERROR(__xludf.DUMMYFUNCTION("IF(ISBLANK($A20),, IF((ARRAYFORMULA(SUM(COUNTIFS(OccupancyAddresses,$A20,OccupancyUnits, $B20, 'Tenant Occupancy'!KP$5:KP23,{""&gt;0"",""Occupied"",""Late""}))))&gt;1,""Multiple Bookings"", IF(SUMIFS( 'Tenant Occupancy'!KP$5:KP23,OccupancyUnits,$B20,OccupancyAd"&amp;"dresses,$A20)&gt;0,SUMIFS('Tenant Occupancy'!KP$5:KP23,OccupancyUnits,$B20,OccupancyAddresses,$A20),IFERROR(VLOOKUP($A20&amp;"" ""&amp;$B20, FILTER(ARRAYFORMULA({OccupancyAddresses&amp;"" ""&amp; OccupancyUnits,'Tenant Occupancy'!KP$5:KP23}),INDEX(ARRAYFORMULA({OccupancyAdd"&amp;"resses&amp;"" ""&amp; OccupancyUnits,'Tenant Occupancy'!KP$5:KP23}),0,2)&lt;&gt;""""),2,FALSE),IF(KO17=TODAY(),""Today"",)))))"),"")</f>
        <v/>
      </c>
      <c r="KP20" s="3" t="str">
        <f>IFERROR(__xludf.DUMMYFUNCTION("IF(ISBLANK($A20),, IF((ARRAYFORMULA(SUM(COUNTIFS(OccupancyAddresses,$A20,OccupancyUnits, $B20, 'Tenant Occupancy'!KQ$5:KQ23,{""&gt;0"",""Occupied"",""Late""}))))&gt;1,""Multiple Bookings"", IF(SUMIFS( 'Tenant Occupancy'!KQ$5:KQ23,OccupancyUnits,$B20,OccupancyAd"&amp;"dresses,$A20)&gt;0,SUMIFS('Tenant Occupancy'!KQ$5:KQ23,OccupancyUnits,$B20,OccupancyAddresses,$A20),IFERROR(VLOOKUP($A20&amp;"" ""&amp;$B20, FILTER(ARRAYFORMULA({OccupancyAddresses&amp;"" ""&amp; OccupancyUnits,'Tenant Occupancy'!KQ$5:KQ23}),INDEX(ARRAYFORMULA({OccupancyAdd"&amp;"resses&amp;"" ""&amp; OccupancyUnits,'Tenant Occupancy'!KQ$5:KQ23}),0,2)&lt;&gt;""""),2,FALSE),IF(KP17=TODAY(),""Today"",)))))"),"")</f>
        <v/>
      </c>
      <c r="KQ20" s="3" t="str">
        <f>IFERROR(__xludf.DUMMYFUNCTION("IF(ISBLANK($A20),, IF((ARRAYFORMULA(SUM(COUNTIFS(OccupancyAddresses,$A20,OccupancyUnits, $B20, 'Tenant Occupancy'!KR$5:KR23,{""&gt;0"",""Occupied"",""Late""}))))&gt;1,""Multiple Bookings"", IF(SUMIFS( 'Tenant Occupancy'!KR$5:KR23,OccupancyUnits,$B20,OccupancyAd"&amp;"dresses,$A20)&gt;0,SUMIFS('Tenant Occupancy'!KR$5:KR23,OccupancyUnits,$B20,OccupancyAddresses,$A20),IFERROR(VLOOKUP($A20&amp;"" ""&amp;$B20, FILTER(ARRAYFORMULA({OccupancyAddresses&amp;"" ""&amp; OccupancyUnits,'Tenant Occupancy'!KR$5:KR23}),INDEX(ARRAYFORMULA({OccupancyAdd"&amp;"resses&amp;"" ""&amp; OccupancyUnits,'Tenant Occupancy'!KR$5:KR23}),0,2)&lt;&gt;""""),2,FALSE),IF(KQ17=TODAY(),""Today"",)))))"),"")</f>
        <v/>
      </c>
      <c r="KR20" s="3" t="str">
        <f>IFERROR(__xludf.DUMMYFUNCTION("IF(ISBLANK($A20),, IF((ARRAYFORMULA(SUM(COUNTIFS(OccupancyAddresses,$A20,OccupancyUnits, $B20, 'Tenant Occupancy'!KS$5:KS23,{""&gt;0"",""Occupied"",""Late""}))))&gt;1,""Multiple Bookings"", IF(SUMIFS( 'Tenant Occupancy'!KS$5:KS23,OccupancyUnits,$B20,OccupancyAd"&amp;"dresses,$A20)&gt;0,SUMIFS('Tenant Occupancy'!KS$5:KS23,OccupancyUnits,$B20,OccupancyAddresses,$A20),IFERROR(VLOOKUP($A20&amp;"" ""&amp;$B20, FILTER(ARRAYFORMULA({OccupancyAddresses&amp;"" ""&amp; OccupancyUnits,'Tenant Occupancy'!KS$5:KS23}),INDEX(ARRAYFORMULA({OccupancyAdd"&amp;"resses&amp;"" ""&amp; OccupancyUnits,'Tenant Occupancy'!KS$5:KS23}),0,2)&lt;&gt;""""),2,FALSE),IF(KR17=TODAY(),""Today"",)))))"),"")</f>
        <v/>
      </c>
      <c r="KS20" s="3" t="str">
        <f>IFERROR(__xludf.DUMMYFUNCTION("IF(ISBLANK($A20),, IF((ARRAYFORMULA(SUM(COUNTIFS(OccupancyAddresses,$A20,OccupancyUnits, $B20, 'Tenant Occupancy'!KT$5:KT23,{""&gt;0"",""Occupied"",""Late""}))))&gt;1,""Multiple Bookings"", IF(SUMIFS( 'Tenant Occupancy'!KT$5:KT23,OccupancyUnits,$B20,OccupancyAd"&amp;"dresses,$A20)&gt;0,SUMIFS('Tenant Occupancy'!KT$5:KT23,OccupancyUnits,$B20,OccupancyAddresses,$A20),IFERROR(VLOOKUP($A20&amp;"" ""&amp;$B20, FILTER(ARRAYFORMULA({OccupancyAddresses&amp;"" ""&amp; OccupancyUnits,'Tenant Occupancy'!KT$5:KT23}),INDEX(ARRAYFORMULA({OccupancyAdd"&amp;"resses&amp;"" ""&amp; OccupancyUnits,'Tenant Occupancy'!KT$5:KT23}),0,2)&lt;&gt;""""),2,FALSE),IF(KS17=TODAY(),""Today"",)))))"),"")</f>
        <v/>
      </c>
      <c r="KT20" s="3" t="str">
        <f>IFERROR(__xludf.DUMMYFUNCTION("IF(ISBLANK($A20),, IF((ARRAYFORMULA(SUM(COUNTIFS(OccupancyAddresses,$A20,OccupancyUnits, $B20, 'Tenant Occupancy'!KU$5:KU23,{""&gt;0"",""Occupied"",""Late""}))))&gt;1,""Multiple Bookings"", IF(SUMIFS( 'Tenant Occupancy'!KU$5:KU23,OccupancyUnits,$B20,OccupancyAd"&amp;"dresses,$A20)&gt;0,SUMIFS('Tenant Occupancy'!KU$5:KU23,OccupancyUnits,$B20,OccupancyAddresses,$A20),IFERROR(VLOOKUP($A20&amp;"" ""&amp;$B20, FILTER(ARRAYFORMULA({OccupancyAddresses&amp;"" ""&amp; OccupancyUnits,'Tenant Occupancy'!KU$5:KU23}),INDEX(ARRAYFORMULA({OccupancyAdd"&amp;"resses&amp;"" ""&amp; OccupancyUnits,'Tenant Occupancy'!KU$5:KU23}),0,2)&lt;&gt;""""),2,FALSE),IF(KT17=TODAY(),""Today"",)))))"),"")</f>
        <v/>
      </c>
      <c r="KU20" s="3" t="str">
        <f>IFERROR(__xludf.DUMMYFUNCTION("IF(ISBLANK($A20),, IF((ARRAYFORMULA(SUM(COUNTIFS(OccupancyAddresses,$A20,OccupancyUnits, $B20, 'Tenant Occupancy'!KV$5:KV23,{""&gt;0"",""Occupied"",""Late""}))))&gt;1,""Multiple Bookings"", IF(SUMIFS( 'Tenant Occupancy'!KV$5:KV23,OccupancyUnits,$B20,OccupancyAd"&amp;"dresses,$A20)&gt;0,SUMIFS('Tenant Occupancy'!KV$5:KV23,OccupancyUnits,$B20,OccupancyAddresses,$A20),IFERROR(VLOOKUP($A20&amp;"" ""&amp;$B20, FILTER(ARRAYFORMULA({OccupancyAddresses&amp;"" ""&amp; OccupancyUnits,'Tenant Occupancy'!KV$5:KV23}),INDEX(ARRAYFORMULA({OccupancyAdd"&amp;"resses&amp;"" ""&amp; OccupancyUnits,'Tenant Occupancy'!KV$5:KV23}),0,2)&lt;&gt;""""),2,FALSE),IF(KU17=TODAY(),""Today"",)))))"),"")</f>
        <v/>
      </c>
      <c r="KV20" s="3" t="str">
        <f>IFERROR(__xludf.DUMMYFUNCTION("IF(ISBLANK($A20),, IF((ARRAYFORMULA(SUM(COUNTIFS(OccupancyAddresses,$A20,OccupancyUnits, $B20, 'Tenant Occupancy'!KW$5:KW23,{""&gt;0"",""Occupied"",""Late""}))))&gt;1,""Multiple Bookings"", IF(SUMIFS( 'Tenant Occupancy'!KW$5:KW23,OccupancyUnits,$B20,OccupancyAd"&amp;"dresses,$A20)&gt;0,SUMIFS('Tenant Occupancy'!KW$5:KW23,OccupancyUnits,$B20,OccupancyAddresses,$A20),IFERROR(VLOOKUP($A20&amp;"" ""&amp;$B20, FILTER(ARRAYFORMULA({OccupancyAddresses&amp;"" ""&amp; OccupancyUnits,'Tenant Occupancy'!KW$5:KW23}),INDEX(ARRAYFORMULA({OccupancyAdd"&amp;"resses&amp;"" ""&amp; OccupancyUnits,'Tenant Occupancy'!KW$5:KW23}),0,2)&lt;&gt;""""),2,FALSE),IF(KV17=TODAY(),""Today"",)))))"),"")</f>
        <v/>
      </c>
      <c r="KW20" s="3" t="str">
        <f>IFERROR(__xludf.DUMMYFUNCTION("IF(ISBLANK($A20),, IF((ARRAYFORMULA(SUM(COUNTIFS(OccupancyAddresses,$A20,OccupancyUnits, $B20, 'Tenant Occupancy'!KX$5:KX23,{""&gt;0"",""Occupied"",""Late""}))))&gt;1,""Multiple Bookings"", IF(SUMIFS( 'Tenant Occupancy'!KX$5:KX23,OccupancyUnits,$B20,OccupancyAd"&amp;"dresses,$A20)&gt;0,SUMIFS('Tenant Occupancy'!KX$5:KX23,OccupancyUnits,$B20,OccupancyAddresses,$A20),IFERROR(VLOOKUP($A20&amp;"" ""&amp;$B20, FILTER(ARRAYFORMULA({OccupancyAddresses&amp;"" ""&amp; OccupancyUnits,'Tenant Occupancy'!KX$5:KX23}),INDEX(ARRAYFORMULA({OccupancyAdd"&amp;"resses&amp;"" ""&amp; OccupancyUnits,'Tenant Occupancy'!KX$5:KX23}),0,2)&lt;&gt;""""),2,FALSE),IF(KW17=TODAY(),""Today"",)))))"),"")</f>
        <v/>
      </c>
      <c r="KX20" s="3" t="str">
        <f>IFERROR(__xludf.DUMMYFUNCTION("IF(ISBLANK($A20),, IF((ARRAYFORMULA(SUM(COUNTIFS(OccupancyAddresses,$A20,OccupancyUnits, $B20, 'Tenant Occupancy'!KY$5:KY23,{""&gt;0"",""Occupied"",""Late""}))))&gt;1,""Multiple Bookings"", IF(SUMIFS( 'Tenant Occupancy'!KY$5:KY23,OccupancyUnits,$B20,OccupancyAd"&amp;"dresses,$A20)&gt;0,SUMIFS('Tenant Occupancy'!KY$5:KY23,OccupancyUnits,$B20,OccupancyAddresses,$A20),IFERROR(VLOOKUP($A20&amp;"" ""&amp;$B20, FILTER(ARRAYFORMULA({OccupancyAddresses&amp;"" ""&amp; OccupancyUnits,'Tenant Occupancy'!KY$5:KY23}),INDEX(ARRAYFORMULA({OccupancyAdd"&amp;"resses&amp;"" ""&amp; OccupancyUnits,'Tenant Occupancy'!KY$5:KY23}),0,2)&lt;&gt;""""),2,FALSE),IF(KX17=TODAY(),""Today"",)))))"),"")</f>
        <v/>
      </c>
      <c r="KY20" s="3" t="str">
        <f>IFERROR(__xludf.DUMMYFUNCTION("IF(ISBLANK($A20),, IF((ARRAYFORMULA(SUM(COUNTIFS(OccupancyAddresses,$A20,OccupancyUnits, $B20, 'Tenant Occupancy'!KZ$5:KZ23,{""&gt;0"",""Occupied"",""Late""}))))&gt;1,""Multiple Bookings"", IF(SUMIFS( 'Tenant Occupancy'!KZ$5:KZ23,OccupancyUnits,$B20,OccupancyAd"&amp;"dresses,$A20)&gt;0,SUMIFS('Tenant Occupancy'!KZ$5:KZ23,OccupancyUnits,$B20,OccupancyAddresses,$A20),IFERROR(VLOOKUP($A20&amp;"" ""&amp;$B20, FILTER(ARRAYFORMULA({OccupancyAddresses&amp;"" ""&amp; OccupancyUnits,'Tenant Occupancy'!KZ$5:KZ23}),INDEX(ARRAYFORMULA({OccupancyAdd"&amp;"resses&amp;"" ""&amp; OccupancyUnits,'Tenant Occupancy'!KZ$5:KZ23}),0,2)&lt;&gt;""""),2,FALSE),IF(KY17=TODAY(),""Today"",)))))"),"")</f>
        <v/>
      </c>
      <c r="KZ20" s="3" t="str">
        <f>IFERROR(__xludf.DUMMYFUNCTION("IF(ISBLANK($A20),, IF((ARRAYFORMULA(SUM(COUNTIFS(OccupancyAddresses,$A20,OccupancyUnits, $B20, 'Tenant Occupancy'!LA$5:LA23,{""&gt;0"",""Occupied"",""Late""}))))&gt;1,""Multiple Bookings"", IF(SUMIFS( 'Tenant Occupancy'!LA$5:LA23,OccupancyUnits,$B20,OccupancyAd"&amp;"dresses,$A20)&gt;0,SUMIFS('Tenant Occupancy'!LA$5:LA23,OccupancyUnits,$B20,OccupancyAddresses,$A20),IFERROR(VLOOKUP($A20&amp;"" ""&amp;$B20, FILTER(ARRAYFORMULA({OccupancyAddresses&amp;"" ""&amp; OccupancyUnits,'Tenant Occupancy'!LA$5:LA23}),INDEX(ARRAYFORMULA({OccupancyAdd"&amp;"resses&amp;"" ""&amp; OccupancyUnits,'Tenant Occupancy'!LA$5:LA23}),0,2)&lt;&gt;""""),2,FALSE),IF(KZ17=TODAY(),""Today"",)))))"),"")</f>
        <v/>
      </c>
      <c r="LA20" s="3" t="str">
        <f>IFERROR(__xludf.DUMMYFUNCTION("IF(ISBLANK($A20),, IF((ARRAYFORMULA(SUM(COUNTIFS(OccupancyAddresses,$A20,OccupancyUnits, $B20, 'Tenant Occupancy'!LB$5:LB23,{""&gt;0"",""Occupied"",""Late""}))))&gt;1,""Multiple Bookings"", IF(SUMIFS( 'Tenant Occupancy'!LB$5:LB23,OccupancyUnits,$B20,OccupancyAd"&amp;"dresses,$A20)&gt;0,SUMIFS('Tenant Occupancy'!LB$5:LB23,OccupancyUnits,$B20,OccupancyAddresses,$A20),IFERROR(VLOOKUP($A20&amp;"" ""&amp;$B20, FILTER(ARRAYFORMULA({OccupancyAddresses&amp;"" ""&amp; OccupancyUnits,'Tenant Occupancy'!LB$5:LB23}),INDEX(ARRAYFORMULA({OccupancyAdd"&amp;"resses&amp;"" ""&amp; OccupancyUnits,'Tenant Occupancy'!LB$5:LB23}),0,2)&lt;&gt;""""),2,FALSE),IF(LA17=TODAY(),""Today"",)))))"),"")</f>
        <v/>
      </c>
      <c r="LB20" s="3" t="str">
        <f>IFERROR(__xludf.DUMMYFUNCTION("IF(ISBLANK($A20),, IF((ARRAYFORMULA(SUM(COUNTIFS(OccupancyAddresses,$A20,OccupancyUnits, $B20, 'Tenant Occupancy'!LC$5:LC23,{""&gt;0"",""Occupied"",""Late""}))))&gt;1,""Multiple Bookings"", IF(SUMIFS( 'Tenant Occupancy'!LC$5:LC23,OccupancyUnits,$B20,OccupancyAd"&amp;"dresses,$A20)&gt;0,SUMIFS('Tenant Occupancy'!LC$5:LC23,OccupancyUnits,$B20,OccupancyAddresses,$A20),IFERROR(VLOOKUP($A20&amp;"" ""&amp;$B20, FILTER(ARRAYFORMULA({OccupancyAddresses&amp;"" ""&amp; OccupancyUnits,'Tenant Occupancy'!LC$5:LC23}),INDEX(ARRAYFORMULA({OccupancyAdd"&amp;"resses&amp;"" ""&amp; OccupancyUnits,'Tenant Occupancy'!LC$5:LC23}),0,2)&lt;&gt;""""),2,FALSE),IF(LB17=TODAY(),""Today"",)))))"),"")</f>
        <v/>
      </c>
      <c r="LC20" s="3" t="str">
        <f>IFERROR(__xludf.DUMMYFUNCTION("IF(ISBLANK($A20),, IF((ARRAYFORMULA(SUM(COUNTIFS(OccupancyAddresses,$A20,OccupancyUnits, $B20, 'Tenant Occupancy'!LD$5:LD23,{""&gt;0"",""Occupied"",""Late""}))))&gt;1,""Multiple Bookings"", IF(SUMIFS( 'Tenant Occupancy'!LD$5:LD23,OccupancyUnits,$B20,OccupancyAd"&amp;"dresses,$A20)&gt;0,SUMIFS('Tenant Occupancy'!LD$5:LD23,OccupancyUnits,$B20,OccupancyAddresses,$A20),IFERROR(VLOOKUP($A20&amp;"" ""&amp;$B20, FILTER(ARRAYFORMULA({OccupancyAddresses&amp;"" ""&amp; OccupancyUnits,'Tenant Occupancy'!LD$5:LD23}),INDEX(ARRAYFORMULA({OccupancyAdd"&amp;"resses&amp;"" ""&amp; OccupancyUnits,'Tenant Occupancy'!LD$5:LD23}),0,2)&lt;&gt;""""),2,FALSE),IF(LC17=TODAY(),""Today"",)))))"),"")</f>
        <v/>
      </c>
      <c r="LD20" s="3" t="str">
        <f>IFERROR(__xludf.DUMMYFUNCTION("IF(ISBLANK($A20),, IF((ARRAYFORMULA(SUM(COUNTIFS(OccupancyAddresses,$A20,OccupancyUnits, $B20, 'Tenant Occupancy'!LE$5:LE23,{""&gt;0"",""Occupied"",""Late""}))))&gt;1,""Multiple Bookings"", IF(SUMIFS( 'Tenant Occupancy'!LE$5:LE23,OccupancyUnits,$B20,OccupancyAd"&amp;"dresses,$A20)&gt;0,SUMIFS('Tenant Occupancy'!LE$5:LE23,OccupancyUnits,$B20,OccupancyAddresses,$A20),IFERROR(VLOOKUP($A20&amp;"" ""&amp;$B20, FILTER(ARRAYFORMULA({OccupancyAddresses&amp;"" ""&amp; OccupancyUnits,'Tenant Occupancy'!LE$5:LE23}),INDEX(ARRAYFORMULA({OccupancyAdd"&amp;"resses&amp;"" ""&amp; OccupancyUnits,'Tenant Occupancy'!LE$5:LE23}),0,2)&lt;&gt;""""),2,FALSE),IF(LD17=TODAY(),""Today"",)))))"),"")</f>
        <v/>
      </c>
      <c r="LE20" s="3" t="str">
        <f>IFERROR(__xludf.DUMMYFUNCTION("IF(ISBLANK($A20),, IF((ARRAYFORMULA(SUM(COUNTIFS(OccupancyAddresses,$A20,OccupancyUnits, $B20, 'Tenant Occupancy'!LF$5:LF23,{""&gt;0"",""Occupied"",""Late""}))))&gt;1,""Multiple Bookings"", IF(SUMIFS( 'Tenant Occupancy'!LF$5:LF23,OccupancyUnits,$B20,OccupancyAd"&amp;"dresses,$A20)&gt;0,SUMIFS('Tenant Occupancy'!LF$5:LF23,OccupancyUnits,$B20,OccupancyAddresses,$A20),IFERROR(VLOOKUP($A20&amp;"" ""&amp;$B20, FILTER(ARRAYFORMULA({OccupancyAddresses&amp;"" ""&amp; OccupancyUnits,'Tenant Occupancy'!LF$5:LF23}),INDEX(ARRAYFORMULA({OccupancyAdd"&amp;"resses&amp;"" ""&amp; OccupancyUnits,'Tenant Occupancy'!LF$5:LF23}),0,2)&lt;&gt;""""),2,FALSE),IF(LE17=TODAY(),""Today"",)))))"),"")</f>
        <v/>
      </c>
      <c r="LF20" s="3" t="str">
        <f>IFERROR(__xludf.DUMMYFUNCTION("IF(ISBLANK($A20),, IF((ARRAYFORMULA(SUM(COUNTIFS(OccupancyAddresses,$A20,OccupancyUnits, $B20, 'Tenant Occupancy'!LG$5:LG23,{""&gt;0"",""Occupied"",""Late""}))))&gt;1,""Multiple Bookings"", IF(SUMIFS( 'Tenant Occupancy'!LG$5:LG23,OccupancyUnits,$B20,OccupancyAd"&amp;"dresses,$A20)&gt;0,SUMIFS('Tenant Occupancy'!LG$5:LG23,OccupancyUnits,$B20,OccupancyAddresses,$A20),IFERROR(VLOOKUP($A20&amp;"" ""&amp;$B20, FILTER(ARRAYFORMULA({OccupancyAddresses&amp;"" ""&amp; OccupancyUnits,'Tenant Occupancy'!LG$5:LG23}),INDEX(ARRAYFORMULA({OccupancyAdd"&amp;"resses&amp;"" ""&amp; OccupancyUnits,'Tenant Occupancy'!LG$5:LG23}),0,2)&lt;&gt;""""),2,FALSE),IF(LF17=TODAY(),""Today"",)))))"),"")</f>
        <v/>
      </c>
      <c r="LG20" s="3" t="str">
        <f>IFERROR(__xludf.DUMMYFUNCTION("IF(ISBLANK($A20),, IF((ARRAYFORMULA(SUM(COUNTIFS(OccupancyAddresses,$A20,OccupancyUnits, $B20, 'Tenant Occupancy'!LH$5:LH23,{""&gt;0"",""Occupied"",""Late""}))))&gt;1,""Multiple Bookings"", IF(SUMIFS( 'Tenant Occupancy'!LH$5:LH23,OccupancyUnits,$B20,OccupancyAd"&amp;"dresses,$A20)&gt;0,SUMIFS('Tenant Occupancy'!LH$5:LH23,OccupancyUnits,$B20,OccupancyAddresses,$A20),IFERROR(VLOOKUP($A20&amp;"" ""&amp;$B20, FILTER(ARRAYFORMULA({OccupancyAddresses&amp;"" ""&amp; OccupancyUnits,'Tenant Occupancy'!LH$5:LH23}),INDEX(ARRAYFORMULA({OccupancyAdd"&amp;"resses&amp;"" ""&amp; OccupancyUnits,'Tenant Occupancy'!LH$5:LH23}),0,2)&lt;&gt;""""),2,FALSE),IF(LG17=TODAY(),""Today"",)))))"),"")</f>
        <v/>
      </c>
      <c r="LH20" s="3" t="str">
        <f>IFERROR(__xludf.DUMMYFUNCTION("IF(ISBLANK($A20),, IF((ARRAYFORMULA(SUM(COUNTIFS(OccupancyAddresses,$A20,OccupancyUnits, $B20, 'Tenant Occupancy'!LI$5:LI23,{""&gt;0"",""Occupied"",""Late""}))))&gt;1,""Multiple Bookings"", IF(SUMIFS( 'Tenant Occupancy'!LI$5:LI23,OccupancyUnits,$B20,OccupancyAd"&amp;"dresses,$A20)&gt;0,SUMIFS('Tenant Occupancy'!LI$5:LI23,OccupancyUnits,$B20,OccupancyAddresses,$A20),IFERROR(VLOOKUP($A20&amp;"" ""&amp;$B20, FILTER(ARRAYFORMULA({OccupancyAddresses&amp;"" ""&amp; OccupancyUnits,'Tenant Occupancy'!LI$5:LI23}),INDEX(ARRAYFORMULA({OccupancyAdd"&amp;"resses&amp;"" ""&amp; OccupancyUnits,'Tenant Occupancy'!LI$5:LI23}),0,2)&lt;&gt;""""),2,FALSE),IF(LH17=TODAY(),""Today"",)))))"),"")</f>
        <v/>
      </c>
      <c r="LI20" s="3" t="str">
        <f>IFERROR(__xludf.DUMMYFUNCTION("IF(ISBLANK($A20),, IF((ARRAYFORMULA(SUM(COUNTIFS(OccupancyAddresses,$A20,OccupancyUnits, $B20, 'Tenant Occupancy'!LJ$5:LJ23,{""&gt;0"",""Occupied"",""Late""}))))&gt;1,""Multiple Bookings"", IF(SUMIFS( 'Tenant Occupancy'!LJ$5:LJ23,OccupancyUnits,$B20,OccupancyAd"&amp;"dresses,$A20)&gt;0,SUMIFS('Tenant Occupancy'!LJ$5:LJ23,OccupancyUnits,$B20,OccupancyAddresses,$A20),IFERROR(VLOOKUP($A20&amp;"" ""&amp;$B20, FILTER(ARRAYFORMULA({OccupancyAddresses&amp;"" ""&amp; OccupancyUnits,'Tenant Occupancy'!LJ$5:LJ23}),INDEX(ARRAYFORMULA({OccupancyAdd"&amp;"resses&amp;"" ""&amp; OccupancyUnits,'Tenant Occupancy'!LJ$5:LJ23}),0,2)&lt;&gt;""""),2,FALSE),IF(LI17=TODAY(),""Today"",)))))"),"")</f>
        <v/>
      </c>
      <c r="LJ20" s="3" t="str">
        <f>IFERROR(__xludf.DUMMYFUNCTION("IF(ISBLANK($A20),, IF((ARRAYFORMULA(SUM(COUNTIFS(OccupancyAddresses,$A20,OccupancyUnits, $B20, 'Tenant Occupancy'!LK$5:LK23,{""&gt;0"",""Occupied"",""Late""}))))&gt;1,""Multiple Bookings"", IF(SUMIFS( 'Tenant Occupancy'!LK$5:LK23,OccupancyUnits,$B20,OccupancyAd"&amp;"dresses,$A20)&gt;0,SUMIFS('Tenant Occupancy'!LK$5:LK23,OccupancyUnits,$B20,OccupancyAddresses,$A20),IFERROR(VLOOKUP($A20&amp;"" ""&amp;$B20, FILTER(ARRAYFORMULA({OccupancyAddresses&amp;"" ""&amp; OccupancyUnits,'Tenant Occupancy'!LK$5:LK23}),INDEX(ARRAYFORMULA({OccupancyAdd"&amp;"resses&amp;"" ""&amp; OccupancyUnits,'Tenant Occupancy'!LK$5:LK23}),0,2)&lt;&gt;""""),2,FALSE),IF(LJ17=TODAY(),""Today"",)))))"),"")</f>
        <v/>
      </c>
      <c r="LK20" s="3" t="str">
        <f>IFERROR(__xludf.DUMMYFUNCTION("IF(ISBLANK($A20),, IF((ARRAYFORMULA(SUM(COUNTIFS(OccupancyAddresses,$A20,OccupancyUnits, $B20, 'Tenant Occupancy'!LL$5:LL23,{""&gt;0"",""Occupied"",""Late""}))))&gt;1,""Multiple Bookings"", IF(SUMIFS( 'Tenant Occupancy'!LL$5:LL23,OccupancyUnits,$B20,OccupancyAd"&amp;"dresses,$A20)&gt;0,SUMIFS('Tenant Occupancy'!LL$5:LL23,OccupancyUnits,$B20,OccupancyAddresses,$A20),IFERROR(VLOOKUP($A20&amp;"" ""&amp;$B20, FILTER(ARRAYFORMULA({OccupancyAddresses&amp;"" ""&amp; OccupancyUnits,'Tenant Occupancy'!LL$5:LL23}),INDEX(ARRAYFORMULA({OccupancyAdd"&amp;"resses&amp;"" ""&amp; OccupancyUnits,'Tenant Occupancy'!LL$5:LL23}),0,2)&lt;&gt;""""),2,FALSE),IF(LK17=TODAY(),""Today"",)))))"),"")</f>
        <v/>
      </c>
      <c r="LL20" s="3" t="str">
        <f>IFERROR(__xludf.DUMMYFUNCTION("IF(ISBLANK($A20),, IF((ARRAYFORMULA(SUM(COUNTIFS(OccupancyAddresses,$A20,OccupancyUnits, $B20, 'Tenant Occupancy'!LM$5:LM23,{""&gt;0"",""Occupied"",""Late""}))))&gt;1,""Multiple Bookings"", IF(SUMIFS( 'Tenant Occupancy'!LM$5:LM23,OccupancyUnits,$B20,OccupancyAd"&amp;"dresses,$A20)&gt;0,SUMIFS('Tenant Occupancy'!LM$5:LM23,OccupancyUnits,$B20,OccupancyAddresses,$A20),IFERROR(VLOOKUP($A20&amp;"" ""&amp;$B20, FILTER(ARRAYFORMULA({OccupancyAddresses&amp;"" ""&amp; OccupancyUnits,'Tenant Occupancy'!LM$5:LM23}),INDEX(ARRAYFORMULA({OccupancyAdd"&amp;"resses&amp;"" ""&amp; OccupancyUnits,'Tenant Occupancy'!LM$5:LM23}),0,2)&lt;&gt;""""),2,FALSE),IF(LL17=TODAY(),""Today"",)))))"),"")</f>
        <v/>
      </c>
      <c r="LM20" s="3" t="str">
        <f>IFERROR(__xludf.DUMMYFUNCTION("IF(ISBLANK($A20),, IF((ARRAYFORMULA(SUM(COUNTIFS(OccupancyAddresses,$A20,OccupancyUnits, $B20, 'Tenant Occupancy'!LN$5:LN23,{""&gt;0"",""Occupied"",""Late""}))))&gt;1,""Multiple Bookings"", IF(SUMIFS( 'Tenant Occupancy'!LN$5:LN23,OccupancyUnits,$B20,OccupancyAd"&amp;"dresses,$A20)&gt;0,SUMIFS('Tenant Occupancy'!LN$5:LN23,OccupancyUnits,$B20,OccupancyAddresses,$A20),IFERROR(VLOOKUP($A20&amp;"" ""&amp;$B20, FILTER(ARRAYFORMULA({OccupancyAddresses&amp;"" ""&amp; OccupancyUnits,'Tenant Occupancy'!LN$5:LN23}),INDEX(ARRAYFORMULA({OccupancyAdd"&amp;"resses&amp;"" ""&amp; OccupancyUnits,'Tenant Occupancy'!LN$5:LN23}),0,2)&lt;&gt;""""),2,FALSE),IF(LM17=TODAY(),""Today"",)))))"),"")</f>
        <v/>
      </c>
      <c r="LN20" s="3" t="str">
        <f>IFERROR(__xludf.DUMMYFUNCTION("IF(ISBLANK($A20),, IF((ARRAYFORMULA(SUM(COUNTIFS(OccupancyAddresses,$A20,OccupancyUnits, $B20, 'Tenant Occupancy'!LO$5:LO23,{""&gt;0"",""Occupied"",""Late""}))))&gt;1,""Multiple Bookings"", IF(SUMIFS( 'Tenant Occupancy'!LO$5:LO23,OccupancyUnits,$B20,OccupancyAd"&amp;"dresses,$A20)&gt;0,SUMIFS('Tenant Occupancy'!LO$5:LO23,OccupancyUnits,$B20,OccupancyAddresses,$A20),IFERROR(VLOOKUP($A20&amp;"" ""&amp;$B20, FILTER(ARRAYFORMULA({OccupancyAddresses&amp;"" ""&amp; OccupancyUnits,'Tenant Occupancy'!LO$5:LO23}),INDEX(ARRAYFORMULA({OccupancyAdd"&amp;"resses&amp;"" ""&amp; OccupancyUnits,'Tenant Occupancy'!LO$5:LO23}),0,2)&lt;&gt;""""),2,FALSE),IF(LN17=TODAY(),""Today"",)))))"),"")</f>
        <v/>
      </c>
      <c r="LO20" s="3" t="str">
        <f>IFERROR(__xludf.DUMMYFUNCTION("IF(ISBLANK($A20),, IF((ARRAYFORMULA(SUM(COUNTIFS(OccupancyAddresses,$A20,OccupancyUnits, $B20, 'Tenant Occupancy'!LP$5:LP23,{""&gt;0"",""Occupied"",""Late""}))))&gt;1,""Multiple Bookings"", IF(SUMIFS( 'Tenant Occupancy'!LP$5:LP23,OccupancyUnits,$B20,OccupancyAd"&amp;"dresses,$A20)&gt;0,SUMIFS('Tenant Occupancy'!LP$5:LP23,OccupancyUnits,$B20,OccupancyAddresses,$A20),IFERROR(VLOOKUP($A20&amp;"" ""&amp;$B20, FILTER(ARRAYFORMULA({OccupancyAddresses&amp;"" ""&amp; OccupancyUnits,'Tenant Occupancy'!LP$5:LP23}),INDEX(ARRAYFORMULA({OccupancyAdd"&amp;"resses&amp;"" ""&amp; OccupancyUnits,'Tenant Occupancy'!LP$5:LP23}),0,2)&lt;&gt;""""),2,FALSE),IF(LO17=TODAY(),""Today"",)))))"),"")</f>
        <v/>
      </c>
      <c r="LP20" s="3" t="str">
        <f>IFERROR(__xludf.DUMMYFUNCTION("IF(ISBLANK($A20),, IF((ARRAYFORMULA(SUM(COUNTIFS(OccupancyAddresses,$A20,OccupancyUnits, $B20, 'Tenant Occupancy'!LQ$5:LQ23,{""&gt;0"",""Occupied"",""Late""}))))&gt;1,""Multiple Bookings"", IF(SUMIFS( 'Tenant Occupancy'!LQ$5:LQ23,OccupancyUnits,$B20,OccupancyAd"&amp;"dresses,$A20)&gt;0,SUMIFS('Tenant Occupancy'!LQ$5:LQ23,OccupancyUnits,$B20,OccupancyAddresses,$A20),IFERROR(VLOOKUP($A20&amp;"" ""&amp;$B20, FILTER(ARRAYFORMULA({OccupancyAddresses&amp;"" ""&amp; OccupancyUnits,'Tenant Occupancy'!LQ$5:LQ23}),INDEX(ARRAYFORMULA({OccupancyAdd"&amp;"resses&amp;"" ""&amp; OccupancyUnits,'Tenant Occupancy'!LQ$5:LQ23}),0,2)&lt;&gt;""""),2,FALSE),IF(LP17=TODAY(),""Today"",)))))"),"")</f>
        <v/>
      </c>
      <c r="LQ20" s="3" t="str">
        <f>IFERROR(__xludf.DUMMYFUNCTION("IF(ISBLANK($A20),, IF((ARRAYFORMULA(SUM(COUNTIFS(OccupancyAddresses,$A20,OccupancyUnits, $B20, 'Tenant Occupancy'!LR$5:LR23,{""&gt;0"",""Occupied"",""Late""}))))&gt;1,""Multiple Bookings"", IF(SUMIFS( 'Tenant Occupancy'!LR$5:LR23,OccupancyUnits,$B20,OccupancyAd"&amp;"dresses,$A20)&gt;0,SUMIFS('Tenant Occupancy'!LR$5:LR23,OccupancyUnits,$B20,OccupancyAddresses,$A20),IFERROR(VLOOKUP($A20&amp;"" ""&amp;$B20, FILTER(ARRAYFORMULA({OccupancyAddresses&amp;"" ""&amp; OccupancyUnits,'Tenant Occupancy'!LR$5:LR23}),INDEX(ARRAYFORMULA({OccupancyAdd"&amp;"resses&amp;"" ""&amp; OccupancyUnits,'Tenant Occupancy'!LR$5:LR23}),0,2)&lt;&gt;""""),2,FALSE),IF(LQ17=TODAY(),""Today"",)))))"),"")</f>
        <v/>
      </c>
      <c r="LR20" s="3" t="str">
        <f>IFERROR(__xludf.DUMMYFUNCTION("IF(ISBLANK($A20),, IF((ARRAYFORMULA(SUM(COUNTIFS(OccupancyAddresses,$A20,OccupancyUnits, $B20, 'Tenant Occupancy'!LS$5:LS23,{""&gt;0"",""Occupied"",""Late""}))))&gt;1,""Multiple Bookings"", IF(SUMIFS( 'Tenant Occupancy'!LS$5:LS23,OccupancyUnits,$B20,OccupancyAd"&amp;"dresses,$A20)&gt;0,SUMIFS('Tenant Occupancy'!LS$5:LS23,OccupancyUnits,$B20,OccupancyAddresses,$A20),IFERROR(VLOOKUP($A20&amp;"" ""&amp;$B20, FILTER(ARRAYFORMULA({OccupancyAddresses&amp;"" ""&amp; OccupancyUnits,'Tenant Occupancy'!LS$5:LS23}),INDEX(ARRAYFORMULA({OccupancyAdd"&amp;"resses&amp;"" ""&amp; OccupancyUnits,'Tenant Occupancy'!LS$5:LS23}),0,2)&lt;&gt;""""),2,FALSE),IF(LR17=TODAY(),""Today"",)))))"),"")</f>
        <v/>
      </c>
      <c r="LS20" s="3" t="str">
        <f>IFERROR(__xludf.DUMMYFUNCTION("IF(ISBLANK($A20),, IF((ARRAYFORMULA(SUM(COUNTIFS(OccupancyAddresses,$A20,OccupancyUnits, $B20, 'Tenant Occupancy'!LT$5:LT23,{""&gt;0"",""Occupied"",""Late""}))))&gt;1,""Multiple Bookings"", IF(SUMIFS( 'Tenant Occupancy'!LT$5:LT23,OccupancyUnits,$B20,OccupancyAd"&amp;"dresses,$A20)&gt;0,SUMIFS('Tenant Occupancy'!LT$5:LT23,OccupancyUnits,$B20,OccupancyAddresses,$A20),IFERROR(VLOOKUP($A20&amp;"" ""&amp;$B20, FILTER(ARRAYFORMULA({OccupancyAddresses&amp;"" ""&amp; OccupancyUnits,'Tenant Occupancy'!LT$5:LT23}),INDEX(ARRAYFORMULA({OccupancyAdd"&amp;"resses&amp;"" ""&amp; OccupancyUnits,'Tenant Occupancy'!LT$5:LT23}),0,2)&lt;&gt;""""),2,FALSE),IF(LS17=TODAY(),""Today"",)))))"),"")</f>
        <v/>
      </c>
      <c r="LT20" s="3" t="str">
        <f>IFERROR(__xludf.DUMMYFUNCTION("IF(ISBLANK($A20),, IF((ARRAYFORMULA(SUM(COUNTIFS(OccupancyAddresses,$A20,OccupancyUnits, $B20, 'Tenant Occupancy'!LU$5:LU23,{""&gt;0"",""Occupied"",""Late""}))))&gt;1,""Multiple Bookings"", IF(SUMIFS( 'Tenant Occupancy'!LU$5:LU23,OccupancyUnits,$B20,OccupancyAd"&amp;"dresses,$A20)&gt;0,SUMIFS('Tenant Occupancy'!LU$5:LU23,OccupancyUnits,$B20,OccupancyAddresses,$A20),IFERROR(VLOOKUP($A20&amp;"" ""&amp;$B20, FILTER(ARRAYFORMULA({OccupancyAddresses&amp;"" ""&amp; OccupancyUnits,'Tenant Occupancy'!LU$5:LU23}),INDEX(ARRAYFORMULA({OccupancyAdd"&amp;"resses&amp;"" ""&amp; OccupancyUnits,'Tenant Occupancy'!LU$5:LU23}),0,2)&lt;&gt;""""),2,FALSE),IF(LT17=TODAY(),""Today"",)))))"),"")</f>
        <v/>
      </c>
      <c r="LU20" s="3" t="str">
        <f>IFERROR(__xludf.DUMMYFUNCTION("IF(ISBLANK($A20),, IF((ARRAYFORMULA(SUM(COUNTIFS(OccupancyAddresses,$A20,OccupancyUnits, $B20, 'Tenant Occupancy'!LV$5:LV23,{""&gt;0"",""Occupied"",""Late""}))))&gt;1,""Multiple Bookings"", IF(SUMIFS( 'Tenant Occupancy'!LV$5:LV23,OccupancyUnits,$B20,OccupancyAd"&amp;"dresses,$A20)&gt;0,SUMIFS('Tenant Occupancy'!LV$5:LV23,OccupancyUnits,$B20,OccupancyAddresses,$A20),IFERROR(VLOOKUP($A20&amp;"" ""&amp;$B20, FILTER(ARRAYFORMULA({OccupancyAddresses&amp;"" ""&amp; OccupancyUnits,'Tenant Occupancy'!LV$5:LV23}),INDEX(ARRAYFORMULA({OccupancyAdd"&amp;"resses&amp;"" ""&amp; OccupancyUnits,'Tenant Occupancy'!LV$5:LV23}),0,2)&lt;&gt;""""),2,FALSE),IF(LU17=TODAY(),""Today"",)))))"),"")</f>
        <v/>
      </c>
      <c r="LV20" s="3" t="str">
        <f>IFERROR(__xludf.DUMMYFUNCTION("IF(ISBLANK($A20),, IF((ARRAYFORMULA(SUM(COUNTIFS(OccupancyAddresses,$A20,OccupancyUnits, $B20, 'Tenant Occupancy'!LW$5:LW23,{""&gt;0"",""Occupied"",""Late""}))))&gt;1,""Multiple Bookings"", IF(SUMIFS( 'Tenant Occupancy'!LW$5:LW23,OccupancyUnits,$B20,OccupancyAd"&amp;"dresses,$A20)&gt;0,SUMIFS('Tenant Occupancy'!LW$5:LW23,OccupancyUnits,$B20,OccupancyAddresses,$A20),IFERROR(VLOOKUP($A20&amp;"" ""&amp;$B20, FILTER(ARRAYFORMULA({OccupancyAddresses&amp;"" ""&amp; OccupancyUnits,'Tenant Occupancy'!LW$5:LW23}),INDEX(ARRAYFORMULA({OccupancyAdd"&amp;"resses&amp;"" ""&amp; OccupancyUnits,'Tenant Occupancy'!LW$5:LW23}),0,2)&lt;&gt;""""),2,FALSE),IF(LV17=TODAY(),""Today"",)))))"),"")</f>
        <v/>
      </c>
      <c r="LW20" s="3" t="str">
        <f>IFERROR(__xludf.DUMMYFUNCTION("IF(ISBLANK($A20),, IF((ARRAYFORMULA(SUM(COUNTIFS(OccupancyAddresses,$A20,OccupancyUnits, $B20, 'Tenant Occupancy'!LX$5:LX23,{""&gt;0"",""Occupied"",""Late""}))))&gt;1,""Multiple Bookings"", IF(SUMIFS( 'Tenant Occupancy'!LX$5:LX23,OccupancyUnits,$B20,OccupancyAd"&amp;"dresses,$A20)&gt;0,SUMIFS('Tenant Occupancy'!LX$5:LX23,OccupancyUnits,$B20,OccupancyAddresses,$A20),IFERROR(VLOOKUP($A20&amp;"" ""&amp;$B20, FILTER(ARRAYFORMULA({OccupancyAddresses&amp;"" ""&amp; OccupancyUnits,'Tenant Occupancy'!LX$5:LX23}),INDEX(ARRAYFORMULA({OccupancyAdd"&amp;"resses&amp;"" ""&amp; OccupancyUnits,'Tenant Occupancy'!LX$5:LX23}),0,2)&lt;&gt;""""),2,FALSE),IF(LW17=TODAY(),""Today"",)))))"),"")</f>
        <v/>
      </c>
      <c r="LX20" s="3" t="str">
        <f>IFERROR(__xludf.DUMMYFUNCTION("IF(ISBLANK($A20),, IF((ARRAYFORMULA(SUM(COUNTIFS(OccupancyAddresses,$A20,OccupancyUnits, $B20, 'Tenant Occupancy'!LY$5:LY23,{""&gt;0"",""Occupied"",""Late""}))))&gt;1,""Multiple Bookings"", IF(SUMIFS( 'Tenant Occupancy'!LY$5:LY23,OccupancyUnits,$B20,OccupancyAd"&amp;"dresses,$A20)&gt;0,SUMIFS('Tenant Occupancy'!LY$5:LY23,OccupancyUnits,$B20,OccupancyAddresses,$A20),IFERROR(VLOOKUP($A20&amp;"" ""&amp;$B20, FILTER(ARRAYFORMULA({OccupancyAddresses&amp;"" ""&amp; OccupancyUnits,'Tenant Occupancy'!LY$5:LY23}),INDEX(ARRAYFORMULA({OccupancyAdd"&amp;"resses&amp;"" ""&amp; OccupancyUnits,'Tenant Occupancy'!LY$5:LY23}),0,2)&lt;&gt;""""),2,FALSE),IF(LX17=TODAY(),""Today"",)))))"),"")</f>
        <v/>
      </c>
      <c r="LY20" s="3" t="str">
        <f>IFERROR(__xludf.DUMMYFUNCTION("IF(ISBLANK($A20),, IF((ARRAYFORMULA(SUM(COUNTIFS(OccupancyAddresses,$A20,OccupancyUnits, $B20, 'Tenant Occupancy'!LZ$5:LZ23,{""&gt;0"",""Occupied"",""Late""}))))&gt;1,""Multiple Bookings"", IF(SUMIFS( 'Tenant Occupancy'!LZ$5:LZ23,OccupancyUnits,$B20,OccupancyAd"&amp;"dresses,$A20)&gt;0,SUMIFS('Tenant Occupancy'!LZ$5:LZ23,OccupancyUnits,$B20,OccupancyAddresses,$A20),IFERROR(VLOOKUP($A20&amp;"" ""&amp;$B20, FILTER(ARRAYFORMULA({OccupancyAddresses&amp;"" ""&amp; OccupancyUnits,'Tenant Occupancy'!LZ$5:LZ23}),INDEX(ARRAYFORMULA({OccupancyAdd"&amp;"resses&amp;"" ""&amp; OccupancyUnits,'Tenant Occupancy'!LZ$5:LZ23}),0,2)&lt;&gt;""""),2,FALSE),IF(LY17=TODAY(),""Today"",)))))"),"")</f>
        <v/>
      </c>
      <c r="LZ20" s="3" t="str">
        <f>IFERROR(__xludf.DUMMYFUNCTION("IF(ISBLANK($A20),, IF((ARRAYFORMULA(SUM(COUNTIFS(OccupancyAddresses,$A20,OccupancyUnits, $B20, 'Tenant Occupancy'!MA$5:MA23,{""&gt;0"",""Occupied"",""Late""}))))&gt;1,""Multiple Bookings"", IF(SUMIFS( 'Tenant Occupancy'!MA$5:MA23,OccupancyUnits,$B20,OccupancyAd"&amp;"dresses,$A20)&gt;0,SUMIFS('Tenant Occupancy'!MA$5:MA23,OccupancyUnits,$B20,OccupancyAddresses,$A20),IFERROR(VLOOKUP($A20&amp;"" ""&amp;$B20, FILTER(ARRAYFORMULA({OccupancyAddresses&amp;"" ""&amp; OccupancyUnits,'Tenant Occupancy'!MA$5:MA23}),INDEX(ARRAYFORMULA({OccupancyAdd"&amp;"resses&amp;"" ""&amp; OccupancyUnits,'Tenant Occupancy'!MA$5:MA23}),0,2)&lt;&gt;""""),2,FALSE),IF(LZ17=TODAY(),""Today"",)))))"),"")</f>
        <v/>
      </c>
      <c r="MA20" s="3" t="str">
        <f>IFERROR(__xludf.DUMMYFUNCTION("IF(ISBLANK($A20),, IF((ARRAYFORMULA(SUM(COUNTIFS(OccupancyAddresses,$A20,OccupancyUnits, $B20, 'Tenant Occupancy'!MB$5:MB23,{""&gt;0"",""Occupied"",""Late""}))))&gt;1,""Multiple Bookings"", IF(SUMIFS( 'Tenant Occupancy'!MB$5:MB23,OccupancyUnits,$B20,OccupancyAd"&amp;"dresses,$A20)&gt;0,SUMIFS('Tenant Occupancy'!MB$5:MB23,OccupancyUnits,$B20,OccupancyAddresses,$A20),IFERROR(VLOOKUP($A20&amp;"" ""&amp;$B20, FILTER(ARRAYFORMULA({OccupancyAddresses&amp;"" ""&amp; OccupancyUnits,'Tenant Occupancy'!MB$5:MB23}),INDEX(ARRAYFORMULA({OccupancyAdd"&amp;"resses&amp;"" ""&amp; OccupancyUnits,'Tenant Occupancy'!MB$5:MB23}),0,2)&lt;&gt;""""),2,FALSE),IF(MA17=TODAY(),""Today"",)))))"),"")</f>
        <v/>
      </c>
      <c r="MB20" s="3" t="str">
        <f>IFERROR(__xludf.DUMMYFUNCTION("IF(ISBLANK($A20),, IF((ARRAYFORMULA(SUM(COUNTIFS(OccupancyAddresses,$A20,OccupancyUnits, $B20, 'Tenant Occupancy'!MC$5:MC23,{""&gt;0"",""Occupied"",""Late""}))))&gt;1,""Multiple Bookings"", IF(SUMIFS( 'Tenant Occupancy'!MC$5:MC23,OccupancyUnits,$B20,OccupancyAd"&amp;"dresses,$A20)&gt;0,SUMIFS('Tenant Occupancy'!MC$5:MC23,OccupancyUnits,$B20,OccupancyAddresses,$A20),IFERROR(VLOOKUP($A20&amp;"" ""&amp;$B20, FILTER(ARRAYFORMULA({OccupancyAddresses&amp;"" ""&amp; OccupancyUnits,'Tenant Occupancy'!MC$5:MC23}),INDEX(ARRAYFORMULA({OccupancyAdd"&amp;"resses&amp;"" ""&amp; OccupancyUnits,'Tenant Occupancy'!MC$5:MC23}),0,2)&lt;&gt;""""),2,FALSE),IF(MB17=TODAY(),""Today"",)))))"),"")</f>
        <v/>
      </c>
      <c r="MC20" s="3" t="str">
        <f>IFERROR(__xludf.DUMMYFUNCTION("IF(ISBLANK($A20),, IF((ARRAYFORMULA(SUM(COUNTIFS(OccupancyAddresses,$A20,OccupancyUnits, $B20, 'Tenant Occupancy'!MD$5:MD23,{""&gt;0"",""Occupied"",""Late""}))))&gt;1,""Multiple Bookings"", IF(SUMIFS( 'Tenant Occupancy'!MD$5:MD23,OccupancyUnits,$B20,OccupancyAd"&amp;"dresses,$A20)&gt;0,SUMIFS('Tenant Occupancy'!MD$5:MD23,OccupancyUnits,$B20,OccupancyAddresses,$A20),IFERROR(VLOOKUP($A20&amp;"" ""&amp;$B20, FILTER(ARRAYFORMULA({OccupancyAddresses&amp;"" ""&amp; OccupancyUnits,'Tenant Occupancy'!MD$5:MD23}),INDEX(ARRAYFORMULA({OccupancyAdd"&amp;"resses&amp;"" ""&amp; OccupancyUnits,'Tenant Occupancy'!MD$5:MD23}),0,2)&lt;&gt;""""),2,FALSE),IF(MC17=TODAY(),""Today"",)))))"),"")</f>
        <v/>
      </c>
      <c r="MD20" s="3" t="str">
        <f>IFERROR(__xludf.DUMMYFUNCTION("IF(ISBLANK($A20),, IF((ARRAYFORMULA(SUM(COUNTIFS(OccupancyAddresses,$A20,OccupancyUnits, $B20, 'Tenant Occupancy'!ME$5:ME23,{""&gt;0"",""Occupied"",""Late""}))))&gt;1,""Multiple Bookings"", IF(SUMIFS( 'Tenant Occupancy'!ME$5:ME23,OccupancyUnits,$B20,OccupancyAd"&amp;"dresses,$A20)&gt;0,SUMIFS('Tenant Occupancy'!ME$5:ME23,OccupancyUnits,$B20,OccupancyAddresses,$A20),IFERROR(VLOOKUP($A20&amp;"" ""&amp;$B20, FILTER(ARRAYFORMULA({OccupancyAddresses&amp;"" ""&amp; OccupancyUnits,'Tenant Occupancy'!ME$5:ME23}),INDEX(ARRAYFORMULA({OccupancyAdd"&amp;"resses&amp;"" ""&amp; OccupancyUnits,'Tenant Occupancy'!ME$5:ME23}),0,2)&lt;&gt;""""),2,FALSE),IF(MD17=TODAY(),""Today"",)))))"),"")</f>
        <v/>
      </c>
      <c r="ME20" s="3" t="str">
        <f>IFERROR(__xludf.DUMMYFUNCTION("IF(ISBLANK($A20),, IF((ARRAYFORMULA(SUM(COUNTIFS(OccupancyAddresses,$A20,OccupancyUnits, $B20, 'Tenant Occupancy'!MF$5:MF23,{""&gt;0"",""Occupied"",""Late""}))))&gt;1,""Multiple Bookings"", IF(SUMIFS( 'Tenant Occupancy'!MF$5:MF23,OccupancyUnits,$B20,OccupancyAd"&amp;"dresses,$A20)&gt;0,SUMIFS('Tenant Occupancy'!MF$5:MF23,OccupancyUnits,$B20,OccupancyAddresses,$A20),IFERROR(VLOOKUP($A20&amp;"" ""&amp;$B20, FILTER(ARRAYFORMULA({OccupancyAddresses&amp;"" ""&amp; OccupancyUnits,'Tenant Occupancy'!MF$5:MF23}),INDEX(ARRAYFORMULA({OccupancyAdd"&amp;"resses&amp;"" ""&amp; OccupancyUnits,'Tenant Occupancy'!MF$5:MF23}),0,2)&lt;&gt;""""),2,FALSE),IF(ME17=TODAY(),""Today"",)))))"),"")</f>
        <v/>
      </c>
      <c r="MF20" s="3" t="str">
        <f>IFERROR(__xludf.DUMMYFUNCTION("IF(ISBLANK($A20),, IF((ARRAYFORMULA(SUM(COUNTIFS(OccupancyAddresses,$A20,OccupancyUnits, $B20, 'Tenant Occupancy'!MG$5:MG23,{""&gt;0"",""Occupied"",""Late""}))))&gt;1,""Multiple Bookings"", IF(SUMIFS( 'Tenant Occupancy'!MG$5:MG23,OccupancyUnits,$B20,OccupancyAd"&amp;"dresses,$A20)&gt;0,SUMIFS('Tenant Occupancy'!MG$5:MG23,OccupancyUnits,$B20,OccupancyAddresses,$A20),IFERROR(VLOOKUP($A20&amp;"" ""&amp;$B20, FILTER(ARRAYFORMULA({OccupancyAddresses&amp;"" ""&amp; OccupancyUnits,'Tenant Occupancy'!MG$5:MG23}),INDEX(ARRAYFORMULA({OccupancyAdd"&amp;"resses&amp;"" ""&amp; OccupancyUnits,'Tenant Occupancy'!MG$5:MG23}),0,2)&lt;&gt;""""),2,FALSE),IF(MF17=TODAY(),""Today"",)))))"),"")</f>
        <v/>
      </c>
      <c r="MG20" s="3" t="str">
        <f>IFERROR(__xludf.DUMMYFUNCTION("IF(ISBLANK($A20),, IF((ARRAYFORMULA(SUM(COUNTIFS(OccupancyAddresses,$A20,OccupancyUnits, $B20, 'Tenant Occupancy'!MH$5:MH23,{""&gt;0"",""Occupied"",""Late""}))))&gt;1,""Multiple Bookings"", IF(SUMIFS( 'Tenant Occupancy'!MH$5:MH23,OccupancyUnits,$B20,OccupancyAd"&amp;"dresses,$A20)&gt;0,SUMIFS('Tenant Occupancy'!MH$5:MH23,OccupancyUnits,$B20,OccupancyAddresses,$A20),IFERROR(VLOOKUP($A20&amp;"" ""&amp;$B20, FILTER(ARRAYFORMULA({OccupancyAddresses&amp;"" ""&amp; OccupancyUnits,'Tenant Occupancy'!MH$5:MH23}),INDEX(ARRAYFORMULA({OccupancyAdd"&amp;"resses&amp;"" ""&amp; OccupancyUnits,'Tenant Occupancy'!MH$5:MH23}),0,2)&lt;&gt;""""),2,FALSE),IF(MG17=TODAY(),""Today"",)))))"),"")</f>
        <v/>
      </c>
      <c r="MH20" s="3" t="str">
        <f>IFERROR(__xludf.DUMMYFUNCTION("IF(ISBLANK($A20),, IF((ARRAYFORMULA(SUM(COUNTIFS(OccupancyAddresses,$A20,OccupancyUnits, $B20, 'Tenant Occupancy'!MI$5:MI23,{""&gt;0"",""Occupied"",""Late""}))))&gt;1,""Multiple Bookings"", IF(SUMIFS( 'Tenant Occupancy'!MI$5:MI23,OccupancyUnits,$B20,OccupancyAd"&amp;"dresses,$A20)&gt;0,SUMIFS('Tenant Occupancy'!MI$5:MI23,OccupancyUnits,$B20,OccupancyAddresses,$A20),IFERROR(VLOOKUP($A20&amp;"" ""&amp;$B20, FILTER(ARRAYFORMULA({OccupancyAddresses&amp;"" ""&amp; OccupancyUnits,'Tenant Occupancy'!MI$5:MI23}),INDEX(ARRAYFORMULA({OccupancyAdd"&amp;"resses&amp;"" ""&amp; OccupancyUnits,'Tenant Occupancy'!MI$5:MI23}),0,2)&lt;&gt;""""),2,FALSE),IF(MH17=TODAY(),""Today"",)))))"),"")</f>
        <v/>
      </c>
      <c r="MI20" s="3" t="str">
        <f>IFERROR(__xludf.DUMMYFUNCTION("IF(ISBLANK($A20),, IF((ARRAYFORMULA(SUM(COUNTIFS(OccupancyAddresses,$A20,OccupancyUnits, $B20, 'Tenant Occupancy'!MJ$5:MJ23,{""&gt;0"",""Occupied"",""Late""}))))&gt;1,""Multiple Bookings"", IF(SUMIFS( 'Tenant Occupancy'!MJ$5:MJ23,OccupancyUnits,$B20,OccupancyAd"&amp;"dresses,$A20)&gt;0,SUMIFS('Tenant Occupancy'!MJ$5:MJ23,OccupancyUnits,$B20,OccupancyAddresses,$A20),IFERROR(VLOOKUP($A20&amp;"" ""&amp;$B20, FILTER(ARRAYFORMULA({OccupancyAddresses&amp;"" ""&amp; OccupancyUnits,'Tenant Occupancy'!MJ$5:MJ23}),INDEX(ARRAYFORMULA({OccupancyAdd"&amp;"resses&amp;"" ""&amp; OccupancyUnits,'Tenant Occupancy'!MJ$5:MJ23}),0,2)&lt;&gt;""""),2,FALSE),IF(MI17=TODAY(),""Today"",)))))"),"")</f>
        <v/>
      </c>
      <c r="MJ20" s="3" t="str">
        <f>IFERROR(__xludf.DUMMYFUNCTION("IF(ISBLANK($A20),, IF((ARRAYFORMULA(SUM(COUNTIFS(OccupancyAddresses,$A20,OccupancyUnits, $B20, 'Tenant Occupancy'!MK$5:MK23,{""&gt;0"",""Occupied"",""Late""}))))&gt;1,""Multiple Bookings"", IF(SUMIFS( 'Tenant Occupancy'!MK$5:MK23,OccupancyUnits,$B20,OccupancyAd"&amp;"dresses,$A20)&gt;0,SUMIFS('Tenant Occupancy'!MK$5:MK23,OccupancyUnits,$B20,OccupancyAddresses,$A20),IFERROR(VLOOKUP($A20&amp;"" ""&amp;$B20, FILTER(ARRAYFORMULA({OccupancyAddresses&amp;"" ""&amp; OccupancyUnits,'Tenant Occupancy'!MK$5:MK23}),INDEX(ARRAYFORMULA({OccupancyAdd"&amp;"resses&amp;"" ""&amp; OccupancyUnits,'Tenant Occupancy'!MK$5:MK23}),0,2)&lt;&gt;""""),2,FALSE),IF(MJ17=TODAY(),""Today"",)))))"),"")</f>
        <v/>
      </c>
      <c r="MK20" s="3" t="str">
        <f>IFERROR(__xludf.DUMMYFUNCTION("IF(ISBLANK($A20),, IF((ARRAYFORMULA(SUM(COUNTIFS(OccupancyAddresses,$A20,OccupancyUnits, $B20, 'Tenant Occupancy'!ML$5:ML23,{""&gt;0"",""Occupied"",""Late""}))))&gt;1,""Multiple Bookings"", IF(SUMIFS( 'Tenant Occupancy'!ML$5:ML23,OccupancyUnits,$B20,OccupancyAd"&amp;"dresses,$A20)&gt;0,SUMIFS('Tenant Occupancy'!ML$5:ML23,OccupancyUnits,$B20,OccupancyAddresses,$A20),IFERROR(VLOOKUP($A20&amp;"" ""&amp;$B20, FILTER(ARRAYFORMULA({OccupancyAddresses&amp;"" ""&amp; OccupancyUnits,'Tenant Occupancy'!ML$5:ML23}),INDEX(ARRAYFORMULA({OccupancyAdd"&amp;"resses&amp;"" ""&amp; OccupancyUnits,'Tenant Occupancy'!ML$5:ML23}),0,2)&lt;&gt;""""),2,FALSE),IF(MK17=TODAY(),""Today"",)))))"),"")</f>
        <v/>
      </c>
      <c r="ML20" s="3" t="str">
        <f>IFERROR(__xludf.DUMMYFUNCTION("IF(ISBLANK($A20),, IF((ARRAYFORMULA(SUM(COUNTIFS(OccupancyAddresses,$A20,OccupancyUnits, $B20, 'Tenant Occupancy'!MM$5:MM23,{""&gt;0"",""Occupied"",""Late""}))))&gt;1,""Multiple Bookings"", IF(SUMIFS( 'Tenant Occupancy'!MM$5:MM23,OccupancyUnits,$B20,OccupancyAd"&amp;"dresses,$A20)&gt;0,SUMIFS('Tenant Occupancy'!MM$5:MM23,OccupancyUnits,$B20,OccupancyAddresses,$A20),IFERROR(VLOOKUP($A20&amp;"" ""&amp;$B20, FILTER(ARRAYFORMULA({OccupancyAddresses&amp;"" ""&amp; OccupancyUnits,'Tenant Occupancy'!MM$5:MM23}),INDEX(ARRAYFORMULA({OccupancyAdd"&amp;"resses&amp;"" ""&amp; OccupancyUnits,'Tenant Occupancy'!MM$5:MM23}),0,2)&lt;&gt;""""),2,FALSE),IF(ML17=TODAY(),""Today"",)))))"),"")</f>
        <v/>
      </c>
      <c r="MM20" s="3" t="str">
        <f>IFERROR(__xludf.DUMMYFUNCTION("IF(ISBLANK($A20),, IF((ARRAYFORMULA(SUM(COUNTIFS(OccupancyAddresses,$A20,OccupancyUnits, $B20, 'Tenant Occupancy'!MN$5:MN23,{""&gt;0"",""Occupied"",""Late""}))))&gt;1,""Multiple Bookings"", IF(SUMIFS( 'Tenant Occupancy'!MN$5:MN23,OccupancyUnits,$B20,OccupancyAd"&amp;"dresses,$A20)&gt;0,SUMIFS('Tenant Occupancy'!MN$5:MN23,OccupancyUnits,$B20,OccupancyAddresses,$A20),IFERROR(VLOOKUP($A20&amp;"" ""&amp;$B20, FILTER(ARRAYFORMULA({OccupancyAddresses&amp;"" ""&amp; OccupancyUnits,'Tenant Occupancy'!MN$5:MN23}),INDEX(ARRAYFORMULA({OccupancyAdd"&amp;"resses&amp;"" ""&amp; OccupancyUnits,'Tenant Occupancy'!MN$5:MN23}),0,2)&lt;&gt;""""),2,FALSE),IF(MM17=TODAY(),""Today"",)))))"),"")</f>
        <v/>
      </c>
      <c r="MN20" s="3" t="str">
        <f>IFERROR(__xludf.DUMMYFUNCTION("IF(ISBLANK($A20),, IF((ARRAYFORMULA(SUM(COUNTIFS(OccupancyAddresses,$A20,OccupancyUnits, $B20, 'Tenant Occupancy'!MO$5:MO23,{""&gt;0"",""Occupied"",""Late""}))))&gt;1,""Multiple Bookings"", IF(SUMIFS( 'Tenant Occupancy'!MO$5:MO23,OccupancyUnits,$B20,OccupancyAd"&amp;"dresses,$A20)&gt;0,SUMIFS('Tenant Occupancy'!MO$5:MO23,OccupancyUnits,$B20,OccupancyAddresses,$A20),IFERROR(VLOOKUP($A20&amp;"" ""&amp;$B20, FILTER(ARRAYFORMULA({OccupancyAddresses&amp;"" ""&amp; OccupancyUnits,'Tenant Occupancy'!MO$5:MO23}),INDEX(ARRAYFORMULA({OccupancyAdd"&amp;"resses&amp;"" ""&amp; OccupancyUnits,'Tenant Occupancy'!MO$5:MO23}),0,2)&lt;&gt;""""),2,FALSE),IF(MN17=TODAY(),""Today"",)))))"),"")</f>
        <v/>
      </c>
      <c r="MO20" s="3" t="str">
        <f>IFERROR(__xludf.DUMMYFUNCTION("IF(ISBLANK($A20),, IF((ARRAYFORMULA(SUM(COUNTIFS(OccupancyAddresses,$A20,OccupancyUnits, $B20, 'Tenant Occupancy'!MP$5:MP23,{""&gt;0"",""Occupied"",""Late""}))))&gt;1,""Multiple Bookings"", IF(SUMIFS( 'Tenant Occupancy'!MP$5:MP23,OccupancyUnits,$B20,OccupancyAd"&amp;"dresses,$A20)&gt;0,SUMIFS('Tenant Occupancy'!MP$5:MP23,OccupancyUnits,$B20,OccupancyAddresses,$A20),IFERROR(VLOOKUP($A20&amp;"" ""&amp;$B20, FILTER(ARRAYFORMULA({OccupancyAddresses&amp;"" ""&amp; OccupancyUnits,'Tenant Occupancy'!MP$5:MP23}),INDEX(ARRAYFORMULA({OccupancyAdd"&amp;"resses&amp;"" ""&amp; OccupancyUnits,'Tenant Occupancy'!MP$5:MP23}),0,2)&lt;&gt;""""),2,FALSE),IF(MO17=TODAY(),""Today"",)))))"),"")</f>
        <v/>
      </c>
      <c r="MP20" s="3" t="str">
        <f>IFERROR(__xludf.DUMMYFUNCTION("IF(ISBLANK($A20),, IF((ARRAYFORMULA(SUM(COUNTIFS(OccupancyAddresses,$A20,OccupancyUnits, $B20, 'Tenant Occupancy'!MQ$5:MQ23,{""&gt;0"",""Occupied"",""Late""}))))&gt;1,""Multiple Bookings"", IF(SUMIFS( 'Tenant Occupancy'!MQ$5:MQ23,OccupancyUnits,$B20,OccupancyAd"&amp;"dresses,$A20)&gt;0,SUMIFS('Tenant Occupancy'!MQ$5:MQ23,OccupancyUnits,$B20,OccupancyAddresses,$A20),IFERROR(VLOOKUP($A20&amp;"" ""&amp;$B20, FILTER(ARRAYFORMULA({OccupancyAddresses&amp;"" ""&amp; OccupancyUnits,'Tenant Occupancy'!MQ$5:MQ23}),INDEX(ARRAYFORMULA({OccupancyAdd"&amp;"resses&amp;"" ""&amp; OccupancyUnits,'Tenant Occupancy'!MQ$5:MQ23}),0,2)&lt;&gt;""""),2,FALSE),IF(MP17=TODAY(),""Today"",)))))"),"")</f>
        <v/>
      </c>
      <c r="MQ20" s="3" t="str">
        <f>IFERROR(__xludf.DUMMYFUNCTION("IF(ISBLANK($A20),, IF((ARRAYFORMULA(SUM(COUNTIFS(OccupancyAddresses,$A20,OccupancyUnits, $B20, 'Tenant Occupancy'!MR$5:MR23,{""&gt;0"",""Occupied"",""Late""}))))&gt;1,""Multiple Bookings"", IF(SUMIFS( 'Tenant Occupancy'!MR$5:MR23,OccupancyUnits,$B20,OccupancyAd"&amp;"dresses,$A20)&gt;0,SUMIFS('Tenant Occupancy'!MR$5:MR23,OccupancyUnits,$B20,OccupancyAddresses,$A20),IFERROR(VLOOKUP($A20&amp;"" ""&amp;$B20, FILTER(ARRAYFORMULA({OccupancyAddresses&amp;"" ""&amp; OccupancyUnits,'Tenant Occupancy'!MR$5:MR23}),INDEX(ARRAYFORMULA({OccupancyAdd"&amp;"resses&amp;"" ""&amp; OccupancyUnits,'Tenant Occupancy'!MR$5:MR23}),0,2)&lt;&gt;""""),2,FALSE),IF(MQ17=TODAY(),""Today"",)))))"),"")</f>
        <v/>
      </c>
      <c r="MR20" s="3" t="str">
        <f>IFERROR(__xludf.DUMMYFUNCTION("IF(ISBLANK($A20),, IF((ARRAYFORMULA(SUM(COUNTIFS(OccupancyAddresses,$A20,OccupancyUnits, $B20, 'Tenant Occupancy'!MS$5:MS23,{""&gt;0"",""Occupied"",""Late""}))))&gt;1,""Multiple Bookings"", IF(SUMIFS( 'Tenant Occupancy'!MS$5:MS23,OccupancyUnits,$B20,OccupancyAd"&amp;"dresses,$A20)&gt;0,SUMIFS('Tenant Occupancy'!MS$5:MS23,OccupancyUnits,$B20,OccupancyAddresses,$A20),IFERROR(VLOOKUP($A20&amp;"" ""&amp;$B20, FILTER(ARRAYFORMULA({OccupancyAddresses&amp;"" ""&amp; OccupancyUnits,'Tenant Occupancy'!MS$5:MS23}),INDEX(ARRAYFORMULA({OccupancyAdd"&amp;"resses&amp;"" ""&amp; OccupancyUnits,'Tenant Occupancy'!MS$5:MS23}),0,2)&lt;&gt;""""),2,FALSE),IF(MR17=TODAY(),""Today"",)))))"),"")</f>
        <v/>
      </c>
      <c r="MS20" s="3" t="str">
        <f>IFERROR(__xludf.DUMMYFUNCTION("IF(ISBLANK($A20),, IF((ARRAYFORMULA(SUM(COUNTIFS(OccupancyAddresses,$A20,OccupancyUnits, $B20, 'Tenant Occupancy'!MT$5:MT23,{""&gt;0"",""Occupied"",""Late""}))))&gt;1,""Multiple Bookings"", IF(SUMIFS( 'Tenant Occupancy'!MT$5:MT23,OccupancyUnits,$B20,OccupancyAd"&amp;"dresses,$A20)&gt;0,SUMIFS('Tenant Occupancy'!MT$5:MT23,OccupancyUnits,$B20,OccupancyAddresses,$A20),IFERROR(VLOOKUP($A20&amp;"" ""&amp;$B20, FILTER(ARRAYFORMULA({OccupancyAddresses&amp;"" ""&amp; OccupancyUnits,'Tenant Occupancy'!MT$5:MT23}),INDEX(ARRAYFORMULA({OccupancyAdd"&amp;"resses&amp;"" ""&amp; OccupancyUnits,'Tenant Occupancy'!MT$5:MT23}),0,2)&lt;&gt;""""),2,FALSE),IF(MS17=TODAY(),""Today"",)))))"),"")</f>
        <v/>
      </c>
      <c r="MT20" s="3" t="str">
        <f>IFERROR(__xludf.DUMMYFUNCTION("IF(ISBLANK($A20),, IF((ARRAYFORMULA(SUM(COUNTIFS(OccupancyAddresses,$A20,OccupancyUnits, $B20, 'Tenant Occupancy'!MU$5:MU23,{""&gt;0"",""Occupied"",""Late""}))))&gt;1,""Multiple Bookings"", IF(SUMIFS( 'Tenant Occupancy'!MU$5:MU23,OccupancyUnits,$B20,OccupancyAd"&amp;"dresses,$A20)&gt;0,SUMIFS('Tenant Occupancy'!MU$5:MU23,OccupancyUnits,$B20,OccupancyAddresses,$A20),IFERROR(VLOOKUP($A20&amp;"" ""&amp;$B20, FILTER(ARRAYFORMULA({OccupancyAddresses&amp;"" ""&amp; OccupancyUnits,'Tenant Occupancy'!MU$5:MU23}),INDEX(ARRAYFORMULA({OccupancyAdd"&amp;"resses&amp;"" ""&amp; OccupancyUnits,'Tenant Occupancy'!MU$5:MU23}),0,2)&lt;&gt;""""),2,FALSE),IF(MT17=TODAY(),""Today"",)))))"),"")</f>
        <v/>
      </c>
      <c r="MU20" s="3" t="str">
        <f>IFERROR(__xludf.DUMMYFUNCTION("IF(ISBLANK($A20),, IF((ARRAYFORMULA(SUM(COUNTIFS(OccupancyAddresses,$A20,OccupancyUnits, $B20, 'Tenant Occupancy'!MV$5:MV23,{""&gt;0"",""Occupied"",""Late""}))))&gt;1,""Multiple Bookings"", IF(SUMIFS( 'Tenant Occupancy'!MV$5:MV23,OccupancyUnits,$B20,OccupancyAd"&amp;"dresses,$A20)&gt;0,SUMIFS('Tenant Occupancy'!MV$5:MV23,OccupancyUnits,$B20,OccupancyAddresses,$A20),IFERROR(VLOOKUP($A20&amp;"" ""&amp;$B20, FILTER(ARRAYFORMULA({OccupancyAddresses&amp;"" ""&amp; OccupancyUnits,'Tenant Occupancy'!MV$5:MV23}),INDEX(ARRAYFORMULA({OccupancyAdd"&amp;"resses&amp;"" ""&amp; OccupancyUnits,'Tenant Occupancy'!MV$5:MV23}),0,2)&lt;&gt;""""),2,FALSE),IF(MU17=TODAY(),""Today"",)))))"),"")</f>
        <v/>
      </c>
      <c r="MV20" s="3" t="str">
        <f>IFERROR(__xludf.DUMMYFUNCTION("IF(ISBLANK($A20),, IF((ARRAYFORMULA(SUM(COUNTIFS(OccupancyAddresses,$A20,OccupancyUnits, $B20, 'Tenant Occupancy'!MW$5:MW23,{""&gt;0"",""Occupied"",""Late""}))))&gt;1,""Multiple Bookings"", IF(SUMIFS( 'Tenant Occupancy'!MW$5:MW23,OccupancyUnits,$B20,OccupancyAd"&amp;"dresses,$A20)&gt;0,SUMIFS('Tenant Occupancy'!MW$5:MW23,OccupancyUnits,$B20,OccupancyAddresses,$A20),IFERROR(VLOOKUP($A20&amp;"" ""&amp;$B20, FILTER(ARRAYFORMULA({OccupancyAddresses&amp;"" ""&amp; OccupancyUnits,'Tenant Occupancy'!MW$5:MW23}),INDEX(ARRAYFORMULA({OccupancyAdd"&amp;"resses&amp;"" ""&amp; OccupancyUnits,'Tenant Occupancy'!MW$5:MW23}),0,2)&lt;&gt;""""),2,FALSE),IF(MV17=TODAY(),""Today"",)))))"),"")</f>
        <v/>
      </c>
      <c r="MW20" s="3" t="str">
        <f>IFERROR(__xludf.DUMMYFUNCTION("IF(ISBLANK($A20),, IF((ARRAYFORMULA(SUM(COUNTIFS(OccupancyAddresses,$A20,OccupancyUnits, $B20, 'Tenant Occupancy'!MX$5:MX23,{""&gt;0"",""Occupied"",""Late""}))))&gt;1,""Multiple Bookings"", IF(SUMIFS( 'Tenant Occupancy'!MX$5:MX23,OccupancyUnits,$B20,OccupancyAd"&amp;"dresses,$A20)&gt;0,SUMIFS('Tenant Occupancy'!MX$5:MX23,OccupancyUnits,$B20,OccupancyAddresses,$A20),IFERROR(VLOOKUP($A20&amp;"" ""&amp;$B20, FILTER(ARRAYFORMULA({OccupancyAddresses&amp;"" ""&amp; OccupancyUnits,'Tenant Occupancy'!MX$5:MX23}),INDEX(ARRAYFORMULA({OccupancyAdd"&amp;"resses&amp;"" ""&amp; OccupancyUnits,'Tenant Occupancy'!MX$5:MX23}),0,2)&lt;&gt;""""),2,FALSE),IF(MW17=TODAY(),""Today"",)))))"),"")</f>
        <v/>
      </c>
      <c r="MX20" s="3" t="str">
        <f>IFERROR(__xludf.DUMMYFUNCTION("IF(ISBLANK($A20),, IF((ARRAYFORMULA(SUM(COUNTIFS(OccupancyAddresses,$A20,OccupancyUnits, $B20, 'Tenant Occupancy'!MY$5:MY23,{""&gt;0"",""Occupied"",""Late""}))))&gt;1,""Multiple Bookings"", IF(SUMIFS( 'Tenant Occupancy'!MY$5:MY23,OccupancyUnits,$B20,OccupancyAd"&amp;"dresses,$A20)&gt;0,SUMIFS('Tenant Occupancy'!MY$5:MY23,OccupancyUnits,$B20,OccupancyAddresses,$A20),IFERROR(VLOOKUP($A20&amp;"" ""&amp;$B20, FILTER(ARRAYFORMULA({OccupancyAddresses&amp;"" ""&amp; OccupancyUnits,'Tenant Occupancy'!MY$5:MY23}),INDEX(ARRAYFORMULA({OccupancyAdd"&amp;"resses&amp;"" ""&amp; OccupancyUnits,'Tenant Occupancy'!MY$5:MY23}),0,2)&lt;&gt;""""),2,FALSE),IF(MX17=TODAY(),""Today"",)))))"),"")</f>
        <v/>
      </c>
      <c r="MY20" s="3" t="str">
        <f>IFERROR(__xludf.DUMMYFUNCTION("IF(ISBLANK($A20),, IF((ARRAYFORMULA(SUM(COUNTIFS(OccupancyAddresses,$A20,OccupancyUnits, $B20, 'Tenant Occupancy'!MZ$5:MZ23,{""&gt;0"",""Occupied"",""Late""}))))&gt;1,""Multiple Bookings"", IF(SUMIFS( 'Tenant Occupancy'!MZ$5:MZ23,OccupancyUnits,$B20,OccupancyAd"&amp;"dresses,$A20)&gt;0,SUMIFS('Tenant Occupancy'!MZ$5:MZ23,OccupancyUnits,$B20,OccupancyAddresses,$A20),IFERROR(VLOOKUP($A20&amp;"" ""&amp;$B20, FILTER(ARRAYFORMULA({OccupancyAddresses&amp;"" ""&amp; OccupancyUnits,'Tenant Occupancy'!MZ$5:MZ23}),INDEX(ARRAYFORMULA({OccupancyAdd"&amp;"resses&amp;"" ""&amp; OccupancyUnits,'Tenant Occupancy'!MZ$5:MZ23}),0,2)&lt;&gt;""""),2,FALSE),IF(MY17=TODAY(),""Today"",)))))"),"")</f>
        <v/>
      </c>
      <c r="MZ20" s="3" t="str">
        <f>IFERROR(__xludf.DUMMYFUNCTION("IF(ISBLANK($A20),, IF((ARRAYFORMULA(SUM(COUNTIFS(OccupancyAddresses,$A20,OccupancyUnits, $B20, 'Tenant Occupancy'!NA$5:NA23,{""&gt;0"",""Occupied"",""Late""}))))&gt;1,""Multiple Bookings"", IF(SUMIFS( 'Tenant Occupancy'!NA$5:NA23,OccupancyUnits,$B20,OccupancyAd"&amp;"dresses,$A20)&gt;0,SUMIFS('Tenant Occupancy'!NA$5:NA23,OccupancyUnits,$B20,OccupancyAddresses,$A20),IFERROR(VLOOKUP($A20&amp;"" ""&amp;$B20, FILTER(ARRAYFORMULA({OccupancyAddresses&amp;"" ""&amp; OccupancyUnits,'Tenant Occupancy'!NA$5:NA23}),INDEX(ARRAYFORMULA({OccupancyAdd"&amp;"resses&amp;"" ""&amp; OccupancyUnits,'Tenant Occupancy'!NA$5:NA23}),0,2)&lt;&gt;""""),2,FALSE),IF(MZ17=TODAY(),""Today"",)))))"),"")</f>
        <v/>
      </c>
      <c r="NA20" s="3" t="str">
        <f>IFERROR(__xludf.DUMMYFUNCTION("IF(ISBLANK($A20),, IF((ARRAYFORMULA(SUM(COUNTIFS(OccupancyAddresses,$A20,OccupancyUnits, $B20, 'Tenant Occupancy'!NB$5:NB23,{""&gt;0"",""Occupied"",""Late""}))))&gt;1,""Multiple Bookings"", IF(SUMIFS( 'Tenant Occupancy'!NB$5:NB23,OccupancyUnits,$B20,OccupancyAd"&amp;"dresses,$A20)&gt;0,SUMIFS('Tenant Occupancy'!NB$5:NB23,OccupancyUnits,$B20,OccupancyAddresses,$A20),IFERROR(VLOOKUP($A20&amp;"" ""&amp;$B20, FILTER(ARRAYFORMULA({OccupancyAddresses&amp;"" ""&amp; OccupancyUnits,'Tenant Occupancy'!NB$5:NB23}),INDEX(ARRAYFORMULA({OccupancyAdd"&amp;"resses&amp;"" ""&amp; OccupancyUnits,'Tenant Occupancy'!NB$5:NB23}),0,2)&lt;&gt;""""),2,FALSE),IF(NA17=TODAY(),""Today"",)))))"),"")</f>
        <v/>
      </c>
      <c r="NB20" s="3" t="str">
        <f>IFERROR(__xludf.DUMMYFUNCTION("IF(ISBLANK($A20),, IF((ARRAYFORMULA(SUM(COUNTIFS(OccupancyAddresses,$A20,OccupancyUnits, $B20, 'Tenant Occupancy'!NC$5:NC23,{""&gt;0"",""Occupied"",""Late""}))))&gt;1,""Multiple Bookings"", IF(SUMIFS( 'Tenant Occupancy'!NC$5:NC23,OccupancyUnits,$B20,OccupancyAd"&amp;"dresses,$A20)&gt;0,SUMIFS('Tenant Occupancy'!NC$5:NC23,OccupancyUnits,$B20,OccupancyAddresses,$A20),IFERROR(VLOOKUP($A20&amp;"" ""&amp;$B20, FILTER(ARRAYFORMULA({OccupancyAddresses&amp;"" ""&amp; OccupancyUnits,'Tenant Occupancy'!NC$5:NC23}),INDEX(ARRAYFORMULA({OccupancyAdd"&amp;"resses&amp;"" ""&amp; OccupancyUnits,'Tenant Occupancy'!NC$5:NC23}),0,2)&lt;&gt;""""),2,FALSE),IF(NB17=TODAY(),""Today"",)))))"),"")</f>
        <v/>
      </c>
      <c r="NC20" s="3" t="str">
        <f>IFERROR(__xludf.DUMMYFUNCTION("IF(ISBLANK($A20),, IF((ARRAYFORMULA(SUM(COUNTIFS(OccupancyAddresses,$A20,OccupancyUnits, $B20, 'Tenant Occupancy'!ND$5:ND23,{""&gt;0"",""Occupied"",""Late""}))))&gt;1,""Multiple Bookings"", IF(SUMIFS( 'Tenant Occupancy'!ND$5:ND23,OccupancyUnits,$B20,OccupancyAd"&amp;"dresses,$A20)&gt;0,SUMIFS('Tenant Occupancy'!ND$5:ND23,OccupancyUnits,$B20,OccupancyAddresses,$A20),IFERROR(VLOOKUP($A20&amp;"" ""&amp;$B20, FILTER(ARRAYFORMULA({OccupancyAddresses&amp;"" ""&amp; OccupancyUnits,'Tenant Occupancy'!ND$5:ND23}),INDEX(ARRAYFORMULA({OccupancyAdd"&amp;"resses&amp;"" ""&amp; OccupancyUnits,'Tenant Occupancy'!ND$5:ND23}),0,2)&lt;&gt;""""),2,FALSE),IF(NC17=TODAY(),""Today"",)))))"),"")</f>
        <v/>
      </c>
      <c r="ND20" s="3" t="str">
        <f>IFERROR(__xludf.DUMMYFUNCTION("IF(ISBLANK($A20),, IF((ARRAYFORMULA(SUM(COUNTIFS(OccupancyAddresses,$A20,OccupancyUnits, $B20, 'Tenant Occupancy'!NE$5:NE23,{""&gt;0"",""Occupied"",""Late""}))))&gt;1,""Multiple Bookings"", IF(SUMIFS( 'Tenant Occupancy'!NE$5:NE23,OccupancyUnits,$B20,OccupancyAd"&amp;"dresses,$A20)&gt;0,SUMIFS('Tenant Occupancy'!NE$5:NE23,OccupancyUnits,$B20,OccupancyAddresses,$A20),IFERROR(VLOOKUP($A20&amp;"" ""&amp;$B20, FILTER(ARRAYFORMULA({OccupancyAddresses&amp;"" ""&amp; OccupancyUnits,'Tenant Occupancy'!NE$5:NE23}),INDEX(ARRAYFORMULA({OccupancyAdd"&amp;"resses&amp;"" ""&amp; OccupancyUnits,'Tenant Occupancy'!NE$5:NE23}),0,2)&lt;&gt;""""),2,FALSE),IF(ND17=TODAY(),""Today"",)))))"),"")</f>
        <v/>
      </c>
      <c r="NE20" s="3" t="str">
        <f>IFERROR(__xludf.DUMMYFUNCTION("IF(ISBLANK($A20),, IF((ARRAYFORMULA(SUM(COUNTIFS(OccupancyAddresses,$A20,OccupancyUnits, $B20, 'Tenant Occupancy'!NF$5:NF23,{""&gt;0"",""Occupied"",""Late""}))))&gt;1,""Multiple Bookings"", IF(SUMIFS( 'Tenant Occupancy'!NF$5:NF23,OccupancyUnits,$B20,OccupancyAd"&amp;"dresses,$A20)&gt;0,SUMIFS('Tenant Occupancy'!NF$5:NF23,OccupancyUnits,$B20,OccupancyAddresses,$A20),IFERROR(VLOOKUP($A20&amp;"" ""&amp;$B20, FILTER(ARRAYFORMULA({OccupancyAddresses&amp;"" ""&amp; OccupancyUnits,'Tenant Occupancy'!NF$5:NF23}),INDEX(ARRAYFORMULA({OccupancyAdd"&amp;"resses&amp;"" ""&amp; OccupancyUnits,'Tenant Occupancy'!NF$5:NF23}),0,2)&lt;&gt;""""),2,FALSE),IF(NE17=TODAY(),""Today"",)))))"),"")</f>
        <v/>
      </c>
      <c r="NF20" s="3" t="str">
        <f>IFERROR(__xludf.DUMMYFUNCTION("IF(ISBLANK($A20),, IF((ARRAYFORMULA(SUM(COUNTIFS(OccupancyAddresses,$A20,OccupancyUnits, $B20, 'Tenant Occupancy'!NG$5:NG23,{""&gt;0"",""Occupied"",""Late""}))))&gt;1,""Multiple Bookings"", IF(SUMIFS( 'Tenant Occupancy'!NG$5:NG23,OccupancyUnits,$B20,OccupancyAd"&amp;"dresses,$A20)&gt;0,SUMIFS('Tenant Occupancy'!NG$5:NG23,OccupancyUnits,$B20,OccupancyAddresses,$A20),IFERROR(VLOOKUP($A20&amp;"" ""&amp;$B20, FILTER(ARRAYFORMULA({OccupancyAddresses&amp;"" ""&amp; OccupancyUnits,'Tenant Occupancy'!NG$5:NG23}),INDEX(ARRAYFORMULA({OccupancyAdd"&amp;"resses&amp;"" ""&amp; OccupancyUnits,'Tenant Occupancy'!NG$5:NG23}),0,2)&lt;&gt;""""),2,FALSE),IF(NF17=TODAY(),""Today"",)))))"),"")</f>
        <v/>
      </c>
      <c r="NG20" s="3" t="str">
        <f>IFERROR(__xludf.DUMMYFUNCTION("IF(ISBLANK($A20),, IF((ARRAYFORMULA(SUM(COUNTIFS(OccupancyAddresses,$A20,OccupancyUnits, $B20, 'Tenant Occupancy'!NH$5:NH23,{""&gt;0"",""Occupied"",""Late""}))))&gt;1,""Multiple Bookings"", IF(SUMIFS( 'Tenant Occupancy'!NH$5:NH23,OccupancyUnits,$B20,OccupancyAd"&amp;"dresses,$A20)&gt;0,SUMIFS('Tenant Occupancy'!NH$5:NH23,OccupancyUnits,$B20,OccupancyAddresses,$A20),IFERROR(VLOOKUP($A20&amp;"" ""&amp;$B20, FILTER(ARRAYFORMULA({OccupancyAddresses&amp;"" ""&amp; OccupancyUnits,'Tenant Occupancy'!NH$5:NH23}),INDEX(ARRAYFORMULA({OccupancyAdd"&amp;"resses&amp;"" ""&amp; OccupancyUnits,'Tenant Occupancy'!NH$5:NH23}),0,2)&lt;&gt;""""),2,FALSE),IF(NG17=TODAY(),""Today"",)))))"),"")</f>
        <v/>
      </c>
      <c r="NH20" s="3" t="str">
        <f>IFERROR(__xludf.DUMMYFUNCTION("IF(ISBLANK($A20),, IF((ARRAYFORMULA(SUM(COUNTIFS(OccupancyAddresses,$A20,OccupancyUnits, $B20, 'Tenant Occupancy'!NI$5:NI23,{""&gt;0"",""Occupied"",""Late""}))))&gt;1,""Multiple Bookings"", IF(SUMIFS( 'Tenant Occupancy'!NI$5:NI23,OccupancyUnits,$B20,OccupancyAd"&amp;"dresses,$A20)&gt;0,SUMIFS('Tenant Occupancy'!NI$5:NI23,OccupancyUnits,$B20,OccupancyAddresses,$A20),IFERROR(VLOOKUP($A20&amp;"" ""&amp;$B20, FILTER(ARRAYFORMULA({OccupancyAddresses&amp;"" ""&amp; OccupancyUnits,'Tenant Occupancy'!NI$5:NI23}),INDEX(ARRAYFORMULA({OccupancyAdd"&amp;"resses&amp;"" ""&amp; OccupancyUnits,'Tenant Occupancy'!NI$5:NI23}),0,2)&lt;&gt;""""),2,FALSE),IF(NH17=TODAY(),""Today"",)))))"),"")</f>
        <v/>
      </c>
      <c r="NI20" s="3" t="str">
        <f>IFERROR(__xludf.DUMMYFUNCTION("IF(ISBLANK($A20),, IF((ARRAYFORMULA(SUM(COUNTIFS(OccupancyAddresses,$A20,OccupancyUnits, $B20, 'Tenant Occupancy'!NJ$5:NJ23,{""&gt;0"",""Occupied"",""Late""}))))&gt;1,""Multiple Bookings"", IF(SUMIFS( 'Tenant Occupancy'!NJ$5:NJ23,OccupancyUnits,$B20,OccupancyAd"&amp;"dresses,$A20)&gt;0,SUMIFS('Tenant Occupancy'!NJ$5:NJ23,OccupancyUnits,$B20,OccupancyAddresses,$A20),IFERROR(VLOOKUP($A20&amp;"" ""&amp;$B20, FILTER(ARRAYFORMULA({OccupancyAddresses&amp;"" ""&amp; OccupancyUnits,'Tenant Occupancy'!NJ$5:NJ23}),INDEX(ARRAYFORMULA({OccupancyAdd"&amp;"resses&amp;"" ""&amp; OccupancyUnits,'Tenant Occupancy'!NJ$5:NJ23}),0,2)&lt;&gt;""""),2,FALSE),IF(NI17=TODAY(),""Today"",)))))"),"")</f>
        <v/>
      </c>
      <c r="NJ20" s="3" t="str">
        <f>IFERROR(__xludf.DUMMYFUNCTION("IF(ISBLANK($A20),, IF((ARRAYFORMULA(SUM(COUNTIFS(OccupancyAddresses,$A20,OccupancyUnits, $B20, 'Tenant Occupancy'!NK$5:NK23,{""&gt;0"",""Occupied"",""Late""}))))&gt;1,""Multiple Bookings"", IF(SUMIFS( 'Tenant Occupancy'!NK$5:NK23,OccupancyUnits,$B20,OccupancyAd"&amp;"dresses,$A20)&gt;0,SUMIFS('Tenant Occupancy'!NK$5:NK23,OccupancyUnits,$B20,OccupancyAddresses,$A20),IFERROR(VLOOKUP($A20&amp;"" ""&amp;$B20, FILTER(ARRAYFORMULA({OccupancyAddresses&amp;"" ""&amp; OccupancyUnits,'Tenant Occupancy'!NK$5:NK23}),INDEX(ARRAYFORMULA({OccupancyAdd"&amp;"resses&amp;"" ""&amp; OccupancyUnits,'Tenant Occupancy'!NK$5:NK23}),0,2)&lt;&gt;""""),2,FALSE),IF(NJ17=TODAY(),""Today"",)))))"),"")</f>
        <v/>
      </c>
      <c r="NK20" s="3" t="str">
        <f>IFERROR(__xludf.DUMMYFUNCTION("IF(ISBLANK($A20),, IF((ARRAYFORMULA(SUM(COUNTIFS(OccupancyAddresses,$A20,OccupancyUnits, $B20, 'Tenant Occupancy'!NL$5:NL23,{""&gt;0"",""Occupied"",""Late""}))))&gt;1,""Multiple Bookings"", IF(SUMIFS( 'Tenant Occupancy'!NL$5:NL23,OccupancyUnits,$B20,OccupancyAd"&amp;"dresses,$A20)&gt;0,SUMIFS('Tenant Occupancy'!NL$5:NL23,OccupancyUnits,$B20,OccupancyAddresses,$A20),IFERROR(VLOOKUP($A20&amp;"" ""&amp;$B20, FILTER(ARRAYFORMULA({OccupancyAddresses&amp;"" ""&amp; OccupancyUnits,'Tenant Occupancy'!NL$5:NL23}),INDEX(ARRAYFORMULA({OccupancyAdd"&amp;"resses&amp;"" ""&amp; OccupancyUnits,'Tenant Occupancy'!NL$5:NL23}),0,2)&lt;&gt;""""),2,FALSE),IF(NK17=TODAY(),""Today"",)))))"),"")</f>
        <v/>
      </c>
      <c r="NL20" s="3" t="str">
        <f>IFERROR(__xludf.DUMMYFUNCTION("IF(ISBLANK($A20),, IF((ARRAYFORMULA(SUM(COUNTIFS(OccupancyAddresses,$A20,OccupancyUnits, $B20, 'Tenant Occupancy'!NM$5:NM23,{""&gt;0"",""Occupied"",""Late""}))))&gt;1,""Multiple Bookings"", IF(SUMIFS( 'Tenant Occupancy'!NM$5:NM23,OccupancyUnits,$B20,OccupancyAd"&amp;"dresses,$A20)&gt;0,SUMIFS('Tenant Occupancy'!NM$5:NM23,OccupancyUnits,$B20,OccupancyAddresses,$A20),IFERROR(VLOOKUP($A20&amp;"" ""&amp;$B20, FILTER(ARRAYFORMULA({OccupancyAddresses&amp;"" ""&amp; OccupancyUnits,'Tenant Occupancy'!NM$5:NM23}),INDEX(ARRAYFORMULA({OccupancyAdd"&amp;"resses&amp;"" ""&amp; OccupancyUnits,'Tenant Occupancy'!NM$5:NM23}),0,2)&lt;&gt;""""),2,FALSE),IF(NL17=TODAY(),""Today"",)))))"),"")</f>
        <v/>
      </c>
      <c r="NM20" s="3" t="str">
        <f>IFERROR(__xludf.DUMMYFUNCTION("IF(ISBLANK($A20),, IF((ARRAYFORMULA(SUM(COUNTIFS(OccupancyAddresses,$A20,OccupancyUnits, $B20, 'Tenant Occupancy'!NN$5:NN23,{""&gt;0"",""Occupied"",""Late""}))))&gt;1,""Multiple Bookings"", IF(SUMIFS( 'Tenant Occupancy'!NN$5:NN23,OccupancyUnits,$B20,OccupancyAd"&amp;"dresses,$A20)&gt;0,SUMIFS('Tenant Occupancy'!NN$5:NN23,OccupancyUnits,$B20,OccupancyAddresses,$A20),IFERROR(VLOOKUP($A20&amp;"" ""&amp;$B20, FILTER(ARRAYFORMULA({OccupancyAddresses&amp;"" ""&amp; OccupancyUnits,'Tenant Occupancy'!NN$5:NN23}),INDEX(ARRAYFORMULA({OccupancyAdd"&amp;"resses&amp;"" ""&amp; OccupancyUnits,'Tenant Occupancy'!NN$5:NN23}),0,2)&lt;&gt;""""),2,FALSE),IF(NM17=TODAY(),""Today"",)))))"),"")</f>
        <v/>
      </c>
      <c r="NN20" s="3" t="str">
        <f>IFERROR(__xludf.DUMMYFUNCTION("IF(ISBLANK($A20),, IF((ARRAYFORMULA(SUM(COUNTIFS(OccupancyAddresses,$A20,OccupancyUnits, $B20, 'Tenant Occupancy'!NO$5:NO23,{""&gt;0"",""Occupied"",""Late""}))))&gt;1,""Multiple Bookings"", IF(SUMIFS( 'Tenant Occupancy'!NO$5:NO23,OccupancyUnits,$B20,OccupancyAd"&amp;"dresses,$A20)&gt;0,SUMIFS('Tenant Occupancy'!NO$5:NO23,OccupancyUnits,$B20,OccupancyAddresses,$A20),IFERROR(VLOOKUP($A20&amp;"" ""&amp;$B20, FILTER(ARRAYFORMULA({OccupancyAddresses&amp;"" ""&amp; OccupancyUnits,'Tenant Occupancy'!NO$5:NO23}),INDEX(ARRAYFORMULA({OccupancyAdd"&amp;"resses&amp;"" ""&amp; OccupancyUnits,'Tenant Occupancy'!NO$5:NO23}),0,2)&lt;&gt;""""),2,FALSE),IF(NN17=TODAY(),""Today"",)))))"),"")</f>
        <v/>
      </c>
      <c r="NO20" s="3" t="str">
        <f>IFERROR(__xludf.DUMMYFUNCTION("IF(ISBLANK($A20),, IF((ARRAYFORMULA(SUM(COUNTIFS(OccupancyAddresses,$A20,OccupancyUnits, $B20, 'Tenant Occupancy'!NP$5:NP23,{""&gt;0"",""Occupied"",""Late""}))))&gt;1,""Multiple Bookings"", IF(SUMIFS( 'Tenant Occupancy'!NP$5:NP23,OccupancyUnits,$B20,OccupancyAd"&amp;"dresses,$A20)&gt;0,SUMIFS('Tenant Occupancy'!NP$5:NP23,OccupancyUnits,$B20,OccupancyAddresses,$A20),IFERROR(VLOOKUP($A20&amp;"" ""&amp;$B20, FILTER(ARRAYFORMULA({OccupancyAddresses&amp;"" ""&amp; OccupancyUnits,'Tenant Occupancy'!NP$5:NP23}),INDEX(ARRAYFORMULA({OccupancyAdd"&amp;"resses&amp;"" ""&amp; OccupancyUnits,'Tenant Occupancy'!NP$5:NP23}),0,2)&lt;&gt;""""),2,FALSE),IF(NO17=TODAY(),""Today"",)))))"),"")</f>
        <v/>
      </c>
      <c r="NP20" s="3" t="str">
        <f>IFERROR(__xludf.DUMMYFUNCTION("IF(ISBLANK($A20),, IF((ARRAYFORMULA(SUM(COUNTIFS(OccupancyAddresses,$A20,OccupancyUnits, $B20, 'Tenant Occupancy'!NQ$5:NQ23,{""&gt;0"",""Occupied"",""Late""}))))&gt;1,""Multiple Bookings"", IF(SUMIFS( 'Tenant Occupancy'!NQ$5:NQ23,OccupancyUnits,$B20,OccupancyAd"&amp;"dresses,$A20)&gt;0,SUMIFS('Tenant Occupancy'!NQ$5:NQ23,OccupancyUnits,$B20,OccupancyAddresses,$A20),IFERROR(VLOOKUP($A20&amp;"" ""&amp;$B20, FILTER(ARRAYFORMULA({OccupancyAddresses&amp;"" ""&amp; OccupancyUnits,'Tenant Occupancy'!NQ$5:NQ23}),INDEX(ARRAYFORMULA({OccupancyAdd"&amp;"resses&amp;"" ""&amp; OccupancyUnits,'Tenant Occupancy'!NQ$5:NQ23}),0,2)&lt;&gt;""""),2,FALSE),IF(NP17=TODAY(),""Today"",)))))"),"")</f>
        <v/>
      </c>
      <c r="NQ20" s="3" t="str">
        <f>IFERROR(__xludf.DUMMYFUNCTION("IF(ISBLANK($A20),, IF((ARRAYFORMULA(SUM(COUNTIFS(OccupancyAddresses,$A20,OccupancyUnits, $B20, 'Tenant Occupancy'!NR$5:NR23,{""&gt;0"",""Occupied"",""Late""}))))&gt;1,""Multiple Bookings"", IF(SUMIFS( 'Tenant Occupancy'!NR$5:NR23,OccupancyUnits,$B20,OccupancyAd"&amp;"dresses,$A20)&gt;0,SUMIFS('Tenant Occupancy'!NR$5:NR23,OccupancyUnits,$B20,OccupancyAddresses,$A20),IFERROR(VLOOKUP($A20&amp;"" ""&amp;$B20, FILTER(ARRAYFORMULA({OccupancyAddresses&amp;"" ""&amp; OccupancyUnits,'Tenant Occupancy'!NR$5:NR23}),INDEX(ARRAYFORMULA({OccupancyAdd"&amp;"resses&amp;"" ""&amp; OccupancyUnits,'Tenant Occupancy'!NR$5:NR23}),0,2)&lt;&gt;""""),2,FALSE),IF(NQ17=TODAY(),""Today"",)))))"),"")</f>
        <v/>
      </c>
      <c r="NR20" s="3" t="str">
        <f>IFERROR(__xludf.DUMMYFUNCTION("IF(ISBLANK($A20),, IF((ARRAYFORMULA(SUM(COUNTIFS(OccupancyAddresses,$A20,OccupancyUnits, $B20, 'Tenant Occupancy'!NS$5:NS23,{""&gt;0"",""Occupied"",""Late""}))))&gt;1,""Multiple Bookings"", IF(SUMIFS( 'Tenant Occupancy'!NS$5:NS23,OccupancyUnits,$B20,OccupancyAd"&amp;"dresses,$A20)&gt;0,SUMIFS('Tenant Occupancy'!NS$5:NS23,OccupancyUnits,$B20,OccupancyAddresses,$A20),IFERROR(VLOOKUP($A20&amp;"" ""&amp;$B20, FILTER(ARRAYFORMULA({OccupancyAddresses&amp;"" ""&amp; OccupancyUnits,'Tenant Occupancy'!NS$5:NS23}),INDEX(ARRAYFORMULA({OccupancyAdd"&amp;"resses&amp;"" ""&amp; OccupancyUnits,'Tenant Occupancy'!NS$5:NS23}),0,2)&lt;&gt;""""),2,FALSE),IF(NR17=TODAY(),""Today"",)))))"),"")</f>
        <v/>
      </c>
      <c r="NS20" s="3" t="str">
        <f>IFERROR(__xludf.DUMMYFUNCTION("IF(ISBLANK($A20),, IF((ARRAYFORMULA(SUM(COUNTIFS(OccupancyAddresses,$A20,OccupancyUnits, $B20, 'Tenant Occupancy'!NT$5:NT23,{""&gt;0"",""Occupied"",""Late""}))))&gt;1,""Multiple Bookings"", IF(SUMIFS( 'Tenant Occupancy'!NT$5:NT23,OccupancyUnits,$B20,OccupancyAd"&amp;"dresses,$A20)&gt;0,SUMIFS('Tenant Occupancy'!NT$5:NT23,OccupancyUnits,$B20,OccupancyAddresses,$A20),IFERROR(VLOOKUP($A20&amp;"" ""&amp;$B20, FILTER(ARRAYFORMULA({OccupancyAddresses&amp;"" ""&amp; OccupancyUnits,'Tenant Occupancy'!NT$5:NT23}),INDEX(ARRAYFORMULA({OccupancyAdd"&amp;"resses&amp;"" ""&amp; OccupancyUnits,'Tenant Occupancy'!NT$5:NT23}),0,2)&lt;&gt;""""),2,FALSE),IF(NS17=TODAY(),""Today"",)))))"),"")</f>
        <v/>
      </c>
      <c r="NT20" s="3" t="str">
        <f>IFERROR(__xludf.DUMMYFUNCTION("IF(ISBLANK($A20),, IF((ARRAYFORMULA(SUM(COUNTIFS(OccupancyAddresses,$A20,OccupancyUnits, $B20, 'Tenant Occupancy'!NU$5:NU23,{""&gt;0"",""Occupied"",""Late""}))))&gt;1,""Multiple Bookings"", IF(SUMIFS( 'Tenant Occupancy'!NU$5:NU23,OccupancyUnits,$B20,OccupancyAd"&amp;"dresses,$A20)&gt;0,SUMIFS('Tenant Occupancy'!NU$5:NU23,OccupancyUnits,$B20,OccupancyAddresses,$A20),IFERROR(VLOOKUP($A20&amp;"" ""&amp;$B20, FILTER(ARRAYFORMULA({OccupancyAddresses&amp;"" ""&amp; OccupancyUnits,'Tenant Occupancy'!NU$5:NU23}),INDEX(ARRAYFORMULA({OccupancyAdd"&amp;"resses&amp;"" ""&amp; OccupancyUnits,'Tenant Occupancy'!NU$5:NU23}),0,2)&lt;&gt;""""),2,FALSE),IF(NT17=TODAY(),""Today"",)))))"),"")</f>
        <v/>
      </c>
      <c r="NU20" s="3" t="str">
        <f>IFERROR(__xludf.DUMMYFUNCTION("IF(ISBLANK($A20),, IF((ARRAYFORMULA(SUM(COUNTIFS(OccupancyAddresses,$A20,OccupancyUnits, $B20, 'Tenant Occupancy'!NV$5:NV23,{""&gt;0"",""Occupied"",""Late""}))))&gt;1,""Multiple Bookings"", IF(SUMIFS( 'Tenant Occupancy'!NV$5:NV23,OccupancyUnits,$B20,OccupancyAd"&amp;"dresses,$A20)&gt;0,SUMIFS('Tenant Occupancy'!NV$5:NV23,OccupancyUnits,$B20,OccupancyAddresses,$A20),IFERROR(VLOOKUP($A20&amp;"" ""&amp;$B20, FILTER(ARRAYFORMULA({OccupancyAddresses&amp;"" ""&amp; OccupancyUnits,'Tenant Occupancy'!NV$5:NV23}),INDEX(ARRAYFORMULA({OccupancyAdd"&amp;"resses&amp;"" ""&amp; OccupancyUnits,'Tenant Occupancy'!NV$5:NV23}),0,2)&lt;&gt;""""),2,FALSE),IF(NU17=TODAY(),""Today"",)))))"),"")</f>
        <v/>
      </c>
      <c r="NV20" s="3" t="str">
        <f>IFERROR(__xludf.DUMMYFUNCTION("IF(ISBLANK($A20),, IF((ARRAYFORMULA(SUM(COUNTIFS(OccupancyAddresses,$A20,OccupancyUnits, $B20, 'Tenant Occupancy'!NW$5:NW23,{""&gt;0"",""Occupied"",""Late""}))))&gt;1,""Multiple Bookings"", IF(SUMIFS( 'Tenant Occupancy'!NW$5:NW23,OccupancyUnits,$B20,OccupancyAd"&amp;"dresses,$A20)&gt;0,SUMIFS('Tenant Occupancy'!NW$5:NW23,OccupancyUnits,$B20,OccupancyAddresses,$A20),IFERROR(VLOOKUP($A20&amp;"" ""&amp;$B20, FILTER(ARRAYFORMULA({OccupancyAddresses&amp;"" ""&amp; OccupancyUnits,'Tenant Occupancy'!NW$5:NW23}),INDEX(ARRAYFORMULA({OccupancyAdd"&amp;"resses&amp;"" ""&amp; OccupancyUnits,'Tenant Occupancy'!NW$5:NW23}),0,2)&lt;&gt;""""),2,FALSE),IF(NV17=TODAY(),""Today"",)))))"),"")</f>
        <v/>
      </c>
      <c r="NW20" s="3" t="str">
        <f>IFERROR(__xludf.DUMMYFUNCTION("IF(ISBLANK($A20),, IF((ARRAYFORMULA(SUM(COUNTIFS(OccupancyAddresses,$A20,OccupancyUnits, $B20, 'Tenant Occupancy'!NX$5:NX23,{""&gt;0"",""Occupied"",""Late""}))))&gt;1,""Multiple Bookings"", IF(SUMIFS( 'Tenant Occupancy'!NX$5:NX23,OccupancyUnits,$B20,OccupancyAd"&amp;"dresses,$A20)&gt;0,SUMIFS('Tenant Occupancy'!NX$5:NX23,OccupancyUnits,$B20,OccupancyAddresses,$A20),IFERROR(VLOOKUP($A20&amp;"" ""&amp;$B20, FILTER(ARRAYFORMULA({OccupancyAddresses&amp;"" ""&amp; OccupancyUnits,'Tenant Occupancy'!NX$5:NX23}),INDEX(ARRAYFORMULA({OccupancyAdd"&amp;"resses&amp;"" ""&amp; OccupancyUnits,'Tenant Occupancy'!NX$5:NX23}),0,2)&lt;&gt;""""),2,FALSE),IF(NW17=TODAY(),""Today"",)))))"),"")</f>
        <v/>
      </c>
      <c r="NX20" s="3" t="str">
        <f>IFERROR(__xludf.DUMMYFUNCTION("IF(ISBLANK($A20),, IF((ARRAYFORMULA(SUM(COUNTIFS(OccupancyAddresses,$A20,OccupancyUnits, $B20, 'Tenant Occupancy'!NY$5:NY23,{""&gt;0"",""Occupied"",""Late""}))))&gt;1,""Multiple Bookings"", IF(SUMIFS( 'Tenant Occupancy'!NY$5:NY23,OccupancyUnits,$B20,OccupancyAd"&amp;"dresses,$A20)&gt;0,SUMIFS('Tenant Occupancy'!NY$5:NY23,OccupancyUnits,$B20,OccupancyAddresses,$A20),IFERROR(VLOOKUP($A20&amp;"" ""&amp;$B20, FILTER(ARRAYFORMULA({OccupancyAddresses&amp;"" ""&amp; OccupancyUnits,'Tenant Occupancy'!NY$5:NY23}),INDEX(ARRAYFORMULA({OccupancyAdd"&amp;"resses&amp;"" ""&amp; OccupancyUnits,'Tenant Occupancy'!NY$5:NY23}),0,2)&lt;&gt;""""),2,FALSE),IF(NX17=TODAY(),""Today"",)))))"),"")</f>
        <v/>
      </c>
      <c r="NY20" s="3" t="str">
        <f>IFERROR(__xludf.DUMMYFUNCTION("IF(ISBLANK($A20),, IF((ARRAYFORMULA(SUM(COUNTIFS(OccupancyAddresses,$A20,OccupancyUnits, $B20, 'Tenant Occupancy'!NZ$5:NZ23,{""&gt;0"",""Occupied"",""Late""}))))&gt;1,""Multiple Bookings"", IF(SUMIFS( 'Tenant Occupancy'!NZ$5:NZ23,OccupancyUnits,$B20,OccupancyAd"&amp;"dresses,$A20)&gt;0,SUMIFS('Tenant Occupancy'!NZ$5:NZ23,OccupancyUnits,$B20,OccupancyAddresses,$A20),IFERROR(VLOOKUP($A20&amp;"" ""&amp;$B20, FILTER(ARRAYFORMULA({OccupancyAddresses&amp;"" ""&amp; OccupancyUnits,'Tenant Occupancy'!NZ$5:NZ23}),INDEX(ARRAYFORMULA({OccupancyAdd"&amp;"resses&amp;"" ""&amp; OccupancyUnits,'Tenant Occupancy'!NZ$5:NZ23}),0,2)&lt;&gt;""""),2,FALSE),IF(NY17=TODAY(),""Today"",)))))"),"")</f>
        <v/>
      </c>
      <c r="NZ20" s="3" t="str">
        <f>IFERROR(__xludf.DUMMYFUNCTION("IF(ISBLANK($A20),, IF((ARRAYFORMULA(SUM(COUNTIFS(OccupancyAddresses,$A20,OccupancyUnits, $B20, 'Tenant Occupancy'!OA$5:OA23,{""&gt;0"",""Occupied"",""Late""}))))&gt;1,""Multiple Bookings"", IF(SUMIFS( 'Tenant Occupancy'!OA$5:OA23,OccupancyUnits,$B20,OccupancyAd"&amp;"dresses,$A20)&gt;0,SUMIFS('Tenant Occupancy'!OA$5:OA23,OccupancyUnits,$B20,OccupancyAddresses,$A20),IFERROR(VLOOKUP($A20&amp;"" ""&amp;$B20, FILTER(ARRAYFORMULA({OccupancyAddresses&amp;"" ""&amp; OccupancyUnits,'Tenant Occupancy'!OA$5:OA23}),INDEX(ARRAYFORMULA({OccupancyAdd"&amp;"resses&amp;"" ""&amp; OccupancyUnits,'Tenant Occupancy'!OA$5:OA23}),0,2)&lt;&gt;""""),2,FALSE),IF(NZ17=TODAY(),""Today"",)))))"),"")</f>
        <v/>
      </c>
      <c r="OA20" s="3" t="str">
        <f>IFERROR(__xludf.DUMMYFUNCTION("IF(ISBLANK($A20),, IF((ARRAYFORMULA(SUM(COUNTIFS(OccupancyAddresses,$A20,OccupancyUnits, $B20, 'Tenant Occupancy'!OB$5:OB23,{""&gt;0"",""Occupied"",""Late""}))))&gt;1,""Multiple Bookings"", IF(SUMIFS( 'Tenant Occupancy'!OB$5:OB23,OccupancyUnits,$B20,OccupancyAd"&amp;"dresses,$A20)&gt;0,SUMIFS('Tenant Occupancy'!OB$5:OB23,OccupancyUnits,$B20,OccupancyAddresses,$A20),IFERROR(VLOOKUP($A20&amp;"" ""&amp;$B20, FILTER(ARRAYFORMULA({OccupancyAddresses&amp;"" ""&amp; OccupancyUnits,'Tenant Occupancy'!OB$5:OB23}),INDEX(ARRAYFORMULA({OccupancyAdd"&amp;"resses&amp;"" ""&amp; OccupancyUnits,'Tenant Occupancy'!OB$5:OB23}),0,2)&lt;&gt;""""),2,FALSE),IF(OA17=TODAY(),""Today"",)))))"),"")</f>
        <v/>
      </c>
      <c r="OB20" s="3" t="str">
        <f>IFERROR(__xludf.DUMMYFUNCTION("IF(ISBLANK($A20),, IF((ARRAYFORMULA(SUM(COUNTIFS(OccupancyAddresses,$A20,OccupancyUnits, $B20, 'Tenant Occupancy'!OC$5:OC23,{""&gt;0"",""Occupied"",""Late""}))))&gt;1,""Multiple Bookings"", IF(SUMIFS( 'Tenant Occupancy'!OC$5:OC23,OccupancyUnits,$B20,OccupancyAd"&amp;"dresses,$A20)&gt;0,SUMIFS('Tenant Occupancy'!OC$5:OC23,OccupancyUnits,$B20,OccupancyAddresses,$A20),IFERROR(VLOOKUP($A20&amp;"" ""&amp;$B20, FILTER(ARRAYFORMULA({OccupancyAddresses&amp;"" ""&amp; OccupancyUnits,'Tenant Occupancy'!OC$5:OC23}),INDEX(ARRAYFORMULA({OccupancyAdd"&amp;"resses&amp;"" ""&amp; OccupancyUnits,'Tenant Occupancy'!OC$5:OC23}),0,2)&lt;&gt;""""),2,FALSE),IF(OB17=TODAY(),""Today"",)))))"),"")</f>
        <v/>
      </c>
      <c r="OC20" s="3" t="str">
        <f>IFERROR(__xludf.DUMMYFUNCTION("IF(ISBLANK($A20),, IF((ARRAYFORMULA(SUM(COUNTIFS(OccupancyAddresses,$A20,OccupancyUnits, $B20, 'Tenant Occupancy'!OD$5:OD23,{""&gt;0"",""Occupied"",""Late""}))))&gt;1,""Multiple Bookings"", IF(SUMIFS( 'Tenant Occupancy'!OD$5:OD23,OccupancyUnits,$B20,OccupancyAd"&amp;"dresses,$A20)&gt;0,SUMIFS('Tenant Occupancy'!OD$5:OD23,OccupancyUnits,$B20,OccupancyAddresses,$A20),IFERROR(VLOOKUP($A20&amp;"" ""&amp;$B20, FILTER(ARRAYFORMULA({OccupancyAddresses&amp;"" ""&amp; OccupancyUnits,'Tenant Occupancy'!OD$5:OD23}),INDEX(ARRAYFORMULA({OccupancyAdd"&amp;"resses&amp;"" ""&amp; OccupancyUnits,'Tenant Occupancy'!OD$5:OD23}),0,2)&lt;&gt;""""),2,FALSE),IF(OC17=TODAY(),""Today"",)))))"),"")</f>
        <v/>
      </c>
      <c r="OD20" s="3" t="str">
        <f>IFERROR(__xludf.DUMMYFUNCTION("IF(ISBLANK($A20),, IF((ARRAYFORMULA(SUM(COUNTIFS(OccupancyAddresses,$A20,OccupancyUnits, $B20, 'Tenant Occupancy'!OE$5:OE23,{""&gt;0"",""Occupied"",""Late""}))))&gt;1,""Multiple Bookings"", IF(SUMIFS( 'Tenant Occupancy'!OE$5:OE23,OccupancyUnits,$B20,OccupancyAd"&amp;"dresses,$A20)&gt;0,SUMIFS('Tenant Occupancy'!OE$5:OE23,OccupancyUnits,$B20,OccupancyAddresses,$A20),IFERROR(VLOOKUP($A20&amp;"" ""&amp;$B20, FILTER(ARRAYFORMULA({OccupancyAddresses&amp;"" ""&amp; OccupancyUnits,'Tenant Occupancy'!OE$5:OE23}),INDEX(ARRAYFORMULA({OccupancyAdd"&amp;"resses&amp;"" ""&amp; OccupancyUnits,'Tenant Occupancy'!OE$5:OE23}),0,2)&lt;&gt;""""),2,FALSE),IF(OD17=TODAY(),""Today"",)))))"),"")</f>
        <v/>
      </c>
      <c r="OE20" s="3" t="str">
        <f>IFERROR(__xludf.DUMMYFUNCTION("IF(ISBLANK($A20),, IF((ARRAYFORMULA(SUM(COUNTIFS(OccupancyAddresses,$A20,OccupancyUnits, $B20, 'Tenant Occupancy'!OF$5:OF23,{""&gt;0"",""Occupied"",""Late""}))))&gt;1,""Multiple Bookings"", IF(SUMIFS( 'Tenant Occupancy'!OF$5:OF23,OccupancyUnits,$B20,OccupancyAd"&amp;"dresses,$A20)&gt;0,SUMIFS('Tenant Occupancy'!OF$5:OF23,OccupancyUnits,$B20,OccupancyAddresses,$A20),IFERROR(VLOOKUP($A20&amp;"" ""&amp;$B20, FILTER(ARRAYFORMULA({OccupancyAddresses&amp;"" ""&amp; OccupancyUnits,'Tenant Occupancy'!OF$5:OF23}),INDEX(ARRAYFORMULA({OccupancyAdd"&amp;"resses&amp;"" ""&amp; OccupancyUnits,'Tenant Occupancy'!OF$5:OF23}),0,2)&lt;&gt;""""),2,FALSE),IF(OE17=TODAY(),""Today"",)))))"),"")</f>
        <v/>
      </c>
      <c r="OF20" s="3" t="str">
        <f>IFERROR(__xludf.DUMMYFUNCTION("IF(ISBLANK($A20),, IF((ARRAYFORMULA(SUM(COUNTIFS(OccupancyAddresses,$A20,OccupancyUnits, $B20, 'Tenant Occupancy'!OG$5:OG23,{""&gt;0"",""Occupied"",""Late""}))))&gt;1,""Multiple Bookings"", IF(SUMIFS( 'Tenant Occupancy'!OG$5:OG23,OccupancyUnits,$B20,OccupancyAd"&amp;"dresses,$A20)&gt;0,SUMIFS('Tenant Occupancy'!OG$5:OG23,OccupancyUnits,$B20,OccupancyAddresses,$A20),IFERROR(VLOOKUP($A20&amp;"" ""&amp;$B20, FILTER(ARRAYFORMULA({OccupancyAddresses&amp;"" ""&amp; OccupancyUnits,'Tenant Occupancy'!OG$5:OG23}),INDEX(ARRAYFORMULA({OccupancyAdd"&amp;"resses&amp;"" ""&amp; OccupancyUnits,'Tenant Occupancy'!OG$5:OG23}),0,2)&lt;&gt;""""),2,FALSE),IF(OF17=TODAY(),""Today"",)))))"),"")</f>
        <v/>
      </c>
      <c r="OG20" s="3" t="str">
        <f>IFERROR(__xludf.DUMMYFUNCTION("IF(ISBLANK($A20),, IF((ARRAYFORMULA(SUM(COUNTIFS(OccupancyAddresses,$A20,OccupancyUnits, $B20, 'Tenant Occupancy'!OH$5:OH23,{""&gt;0"",""Occupied"",""Late""}))))&gt;1,""Multiple Bookings"", IF(SUMIFS( 'Tenant Occupancy'!OH$5:OH23,OccupancyUnits,$B20,OccupancyAd"&amp;"dresses,$A20)&gt;0,SUMIFS('Tenant Occupancy'!OH$5:OH23,OccupancyUnits,$B20,OccupancyAddresses,$A20),IFERROR(VLOOKUP($A20&amp;"" ""&amp;$B20, FILTER(ARRAYFORMULA({OccupancyAddresses&amp;"" ""&amp; OccupancyUnits,'Tenant Occupancy'!OH$5:OH23}),INDEX(ARRAYFORMULA({OccupancyAdd"&amp;"resses&amp;"" ""&amp; OccupancyUnits,'Tenant Occupancy'!OH$5:OH23}),0,2)&lt;&gt;""""),2,FALSE),IF(OG17=TODAY(),""Today"",)))))"),"")</f>
        <v/>
      </c>
      <c r="OH20" s="3" t="str">
        <f>IFERROR(__xludf.DUMMYFUNCTION("IF(ISBLANK($A20),, IF((ARRAYFORMULA(SUM(COUNTIFS(OccupancyAddresses,$A20,OccupancyUnits, $B20, 'Tenant Occupancy'!OI$5:OI23,{""&gt;0"",""Occupied"",""Late""}))))&gt;1,""Multiple Bookings"", IF(SUMIFS( 'Tenant Occupancy'!OI$5:OI23,OccupancyUnits,$B20,OccupancyAd"&amp;"dresses,$A20)&gt;0,SUMIFS('Tenant Occupancy'!OI$5:OI23,OccupancyUnits,$B20,OccupancyAddresses,$A20),IFERROR(VLOOKUP($A20&amp;"" ""&amp;$B20, FILTER(ARRAYFORMULA({OccupancyAddresses&amp;"" ""&amp; OccupancyUnits,'Tenant Occupancy'!OI$5:OI23}),INDEX(ARRAYFORMULA({OccupancyAdd"&amp;"resses&amp;"" ""&amp; OccupancyUnits,'Tenant Occupancy'!OI$5:OI23}),0,2)&lt;&gt;""""),2,FALSE),IF(OH17=TODAY(),""Today"",)))))"),"")</f>
        <v/>
      </c>
      <c r="OI20" s="3" t="str">
        <f>IFERROR(__xludf.DUMMYFUNCTION("IF(ISBLANK($A20),, IF((ARRAYFORMULA(SUM(COUNTIFS(OccupancyAddresses,$A20,OccupancyUnits, $B20, 'Tenant Occupancy'!OJ$5:OJ23,{""&gt;0"",""Occupied"",""Late""}))))&gt;1,""Multiple Bookings"", IF(SUMIFS( 'Tenant Occupancy'!OJ$5:OJ23,OccupancyUnits,$B20,OccupancyAd"&amp;"dresses,$A20)&gt;0,SUMIFS('Tenant Occupancy'!OJ$5:OJ23,OccupancyUnits,$B20,OccupancyAddresses,$A20),IFERROR(VLOOKUP($A20&amp;"" ""&amp;$B20, FILTER(ARRAYFORMULA({OccupancyAddresses&amp;"" ""&amp; OccupancyUnits,'Tenant Occupancy'!OJ$5:OJ23}),INDEX(ARRAYFORMULA({OccupancyAdd"&amp;"resses&amp;"" ""&amp; OccupancyUnits,'Tenant Occupancy'!OJ$5:OJ23}),0,2)&lt;&gt;""""),2,FALSE),IF(OI17=TODAY(),""Today"",)))))"),"")</f>
        <v/>
      </c>
      <c r="OJ20" s="3" t="str">
        <f>IFERROR(__xludf.DUMMYFUNCTION("IF(ISBLANK($A20),, IF((ARRAYFORMULA(SUM(COUNTIFS(OccupancyAddresses,$A20,OccupancyUnits, $B20, 'Tenant Occupancy'!OK$5:OK23,{""&gt;0"",""Occupied"",""Late""}))))&gt;1,""Multiple Bookings"", IF(SUMIFS( 'Tenant Occupancy'!OK$5:OK23,OccupancyUnits,$B20,OccupancyAd"&amp;"dresses,$A20)&gt;0,SUMIFS('Tenant Occupancy'!OK$5:OK23,OccupancyUnits,$B20,OccupancyAddresses,$A20),IFERROR(VLOOKUP($A20&amp;"" ""&amp;$B20, FILTER(ARRAYFORMULA({OccupancyAddresses&amp;"" ""&amp; OccupancyUnits,'Tenant Occupancy'!OK$5:OK23}),INDEX(ARRAYFORMULA({OccupancyAdd"&amp;"resses&amp;"" ""&amp; OccupancyUnits,'Tenant Occupancy'!OK$5:OK23}),0,2)&lt;&gt;""""),2,FALSE),IF(OJ17=TODAY(),""Today"",)))))"),"")</f>
        <v/>
      </c>
      <c r="OK20" s="3" t="str">
        <f>IFERROR(__xludf.DUMMYFUNCTION("IF(ISBLANK($A20),, IF((ARRAYFORMULA(SUM(COUNTIFS(OccupancyAddresses,$A20,OccupancyUnits, $B20, 'Tenant Occupancy'!OL$5:OL23,{""&gt;0"",""Occupied"",""Late""}))))&gt;1,""Multiple Bookings"", IF(SUMIFS( 'Tenant Occupancy'!OL$5:OL23,OccupancyUnits,$B20,OccupancyAd"&amp;"dresses,$A20)&gt;0,SUMIFS('Tenant Occupancy'!OL$5:OL23,OccupancyUnits,$B20,OccupancyAddresses,$A20),IFERROR(VLOOKUP($A20&amp;"" ""&amp;$B20, FILTER(ARRAYFORMULA({OccupancyAddresses&amp;"" ""&amp; OccupancyUnits,'Tenant Occupancy'!OL$5:OL23}),INDEX(ARRAYFORMULA({OccupancyAdd"&amp;"resses&amp;"" ""&amp; OccupancyUnits,'Tenant Occupancy'!OL$5:OL23}),0,2)&lt;&gt;""""),2,FALSE),IF(OK17=TODAY(),""Today"",)))))"),"")</f>
        <v/>
      </c>
      <c r="OL20" s="3" t="str">
        <f>IFERROR(__xludf.DUMMYFUNCTION("IF(ISBLANK($A20),, IF((ARRAYFORMULA(SUM(COUNTIFS(OccupancyAddresses,$A20,OccupancyUnits, $B20, 'Tenant Occupancy'!OM$5:OM23,{""&gt;0"",""Occupied"",""Late""}))))&gt;1,""Multiple Bookings"", IF(SUMIFS( 'Tenant Occupancy'!OM$5:OM23,OccupancyUnits,$B20,OccupancyAd"&amp;"dresses,$A20)&gt;0,SUMIFS('Tenant Occupancy'!OM$5:OM23,OccupancyUnits,$B20,OccupancyAddresses,$A20),IFERROR(VLOOKUP($A20&amp;"" ""&amp;$B20, FILTER(ARRAYFORMULA({OccupancyAddresses&amp;"" ""&amp; OccupancyUnits,'Tenant Occupancy'!OM$5:OM23}),INDEX(ARRAYFORMULA({OccupancyAdd"&amp;"resses&amp;"" ""&amp; OccupancyUnits,'Tenant Occupancy'!OM$5:OM23}),0,2)&lt;&gt;""""),2,FALSE),IF(OL17=TODAY(),""Today"",)))))"),"")</f>
        <v/>
      </c>
      <c r="OM20" s="3" t="str">
        <f>IFERROR(__xludf.DUMMYFUNCTION("IF(ISBLANK($A20),, IF((ARRAYFORMULA(SUM(COUNTIFS(OccupancyAddresses,$A20,OccupancyUnits, $B20, 'Tenant Occupancy'!ON$5:ON23,{""&gt;0"",""Occupied"",""Late""}))))&gt;1,""Multiple Bookings"", IF(SUMIFS( 'Tenant Occupancy'!ON$5:ON23,OccupancyUnits,$B20,OccupancyAd"&amp;"dresses,$A20)&gt;0,SUMIFS('Tenant Occupancy'!ON$5:ON23,OccupancyUnits,$B20,OccupancyAddresses,$A20),IFERROR(VLOOKUP($A20&amp;"" ""&amp;$B20, FILTER(ARRAYFORMULA({OccupancyAddresses&amp;"" ""&amp; OccupancyUnits,'Tenant Occupancy'!ON$5:ON23}),INDEX(ARRAYFORMULA({OccupancyAdd"&amp;"resses&amp;"" ""&amp; OccupancyUnits,'Tenant Occupancy'!ON$5:ON23}),0,2)&lt;&gt;""""),2,FALSE),IF(OM17=TODAY(),""Today"",)))))"),"")</f>
        <v/>
      </c>
      <c r="ON20" s="3" t="str">
        <f>IFERROR(__xludf.DUMMYFUNCTION("IF(ISBLANK($A20),, IF((ARRAYFORMULA(SUM(COUNTIFS(OccupancyAddresses,$A20,OccupancyUnits, $B20, 'Tenant Occupancy'!OO$5:OO23,{""&gt;0"",""Occupied"",""Late""}))))&gt;1,""Multiple Bookings"", IF(SUMIFS( 'Tenant Occupancy'!OO$5:OO23,OccupancyUnits,$B20,OccupancyAd"&amp;"dresses,$A20)&gt;0,SUMIFS('Tenant Occupancy'!OO$5:OO23,OccupancyUnits,$B20,OccupancyAddresses,$A20),IFERROR(VLOOKUP($A20&amp;"" ""&amp;$B20, FILTER(ARRAYFORMULA({OccupancyAddresses&amp;"" ""&amp; OccupancyUnits,'Tenant Occupancy'!OO$5:OO23}),INDEX(ARRAYFORMULA({OccupancyAdd"&amp;"resses&amp;"" ""&amp; OccupancyUnits,'Tenant Occupancy'!OO$5:OO23}),0,2)&lt;&gt;""""),2,FALSE),IF(ON17=TODAY(),""Today"",)))))"),"")</f>
        <v/>
      </c>
      <c r="OO20" s="3" t="str">
        <f>IFERROR(__xludf.DUMMYFUNCTION("IF(ISBLANK($A20),, IF((ARRAYFORMULA(SUM(COUNTIFS(OccupancyAddresses,$A20,OccupancyUnits, $B20, 'Tenant Occupancy'!OP$5:OP23,{""&gt;0"",""Occupied"",""Late""}))))&gt;1,""Multiple Bookings"", IF(SUMIFS( 'Tenant Occupancy'!OP$5:OP23,OccupancyUnits,$B20,OccupancyAd"&amp;"dresses,$A20)&gt;0,SUMIFS('Tenant Occupancy'!OP$5:OP23,OccupancyUnits,$B20,OccupancyAddresses,$A20),IFERROR(VLOOKUP($A20&amp;"" ""&amp;$B20, FILTER(ARRAYFORMULA({OccupancyAddresses&amp;"" ""&amp; OccupancyUnits,'Tenant Occupancy'!OP$5:OP23}),INDEX(ARRAYFORMULA({OccupancyAdd"&amp;"resses&amp;"" ""&amp; OccupancyUnits,'Tenant Occupancy'!OP$5:OP23}),0,2)&lt;&gt;""""),2,FALSE),IF(OO17=TODAY(),""Today"",)))))"),"")</f>
        <v/>
      </c>
      <c r="OP20" s="3" t="str">
        <f>IFERROR(__xludf.DUMMYFUNCTION("IF(ISBLANK($A20),, IF((ARRAYFORMULA(SUM(COUNTIFS(OccupancyAddresses,$A20,OccupancyUnits, $B20, 'Tenant Occupancy'!OQ$5:OQ23,{""&gt;0"",""Occupied"",""Late""}))))&gt;1,""Multiple Bookings"", IF(SUMIFS( 'Tenant Occupancy'!OQ$5:OQ23,OccupancyUnits,$B20,OccupancyAd"&amp;"dresses,$A20)&gt;0,SUMIFS('Tenant Occupancy'!OQ$5:OQ23,OccupancyUnits,$B20,OccupancyAddresses,$A20),IFERROR(VLOOKUP($A20&amp;"" ""&amp;$B20, FILTER(ARRAYFORMULA({OccupancyAddresses&amp;"" ""&amp; OccupancyUnits,'Tenant Occupancy'!OQ$5:OQ23}),INDEX(ARRAYFORMULA({OccupancyAdd"&amp;"resses&amp;"" ""&amp; OccupancyUnits,'Tenant Occupancy'!OQ$5:OQ23}),0,2)&lt;&gt;""""),2,FALSE),IF(OP17=TODAY(),""Today"",)))))"),"")</f>
        <v/>
      </c>
      <c r="OQ20" s="3" t="str">
        <f>IFERROR(__xludf.DUMMYFUNCTION("IF(ISBLANK($A20),, IF((ARRAYFORMULA(SUM(COUNTIFS(OccupancyAddresses,$A20,OccupancyUnits, $B20, 'Tenant Occupancy'!OR$5:OR23,{""&gt;0"",""Occupied"",""Late""}))))&gt;1,""Multiple Bookings"", IF(SUMIFS( 'Tenant Occupancy'!OR$5:OR23,OccupancyUnits,$B20,OccupancyAd"&amp;"dresses,$A20)&gt;0,SUMIFS('Tenant Occupancy'!OR$5:OR23,OccupancyUnits,$B20,OccupancyAddresses,$A20),IFERROR(VLOOKUP($A20&amp;"" ""&amp;$B20, FILTER(ARRAYFORMULA({OccupancyAddresses&amp;"" ""&amp; OccupancyUnits,'Tenant Occupancy'!OR$5:OR23}),INDEX(ARRAYFORMULA({OccupancyAdd"&amp;"resses&amp;"" ""&amp; OccupancyUnits,'Tenant Occupancy'!OR$5:OR23}),0,2)&lt;&gt;""""),2,FALSE),IF(OQ17=TODAY(),""Today"",)))))"),"")</f>
        <v/>
      </c>
      <c r="OR20" s="3" t="str">
        <f>IFERROR(__xludf.DUMMYFUNCTION("IF(ISBLANK($A20),, IF((ARRAYFORMULA(SUM(COUNTIFS(OccupancyAddresses,$A20,OccupancyUnits, $B20, 'Tenant Occupancy'!OS$5:OS23,{""&gt;0"",""Occupied"",""Late""}))))&gt;1,""Multiple Bookings"", IF(SUMIFS( 'Tenant Occupancy'!OS$5:OS23,OccupancyUnits,$B20,OccupancyAd"&amp;"dresses,$A20)&gt;0,SUMIFS('Tenant Occupancy'!OS$5:OS23,OccupancyUnits,$B20,OccupancyAddresses,$A20),IFERROR(VLOOKUP($A20&amp;"" ""&amp;$B20, FILTER(ARRAYFORMULA({OccupancyAddresses&amp;"" ""&amp; OccupancyUnits,'Tenant Occupancy'!OS$5:OS23}),INDEX(ARRAYFORMULA({OccupancyAdd"&amp;"resses&amp;"" ""&amp; OccupancyUnits,'Tenant Occupancy'!OS$5:OS23}),0,2)&lt;&gt;""""),2,FALSE),IF(OR17=TODAY(),""Today"",)))))"),"")</f>
        <v/>
      </c>
      <c r="OS20" s="3" t="str">
        <f>IFERROR(__xludf.DUMMYFUNCTION("IF(ISBLANK($A20),, IF((ARRAYFORMULA(SUM(COUNTIFS(OccupancyAddresses,$A20,OccupancyUnits, $B20, 'Tenant Occupancy'!OT$5:OT23,{""&gt;0"",""Occupied"",""Late""}))))&gt;1,""Multiple Bookings"", IF(SUMIFS( 'Tenant Occupancy'!OT$5:OT23,OccupancyUnits,$B20,OccupancyAd"&amp;"dresses,$A20)&gt;0,SUMIFS('Tenant Occupancy'!OT$5:OT23,OccupancyUnits,$B20,OccupancyAddresses,$A20),IFERROR(VLOOKUP($A20&amp;"" ""&amp;$B20, FILTER(ARRAYFORMULA({OccupancyAddresses&amp;"" ""&amp; OccupancyUnits,'Tenant Occupancy'!OT$5:OT23}),INDEX(ARRAYFORMULA({OccupancyAdd"&amp;"resses&amp;"" ""&amp; OccupancyUnits,'Tenant Occupancy'!OT$5:OT23}),0,2)&lt;&gt;""""),2,FALSE),IF(OS17=TODAY(),""Today"",)))))"),"")</f>
        <v/>
      </c>
      <c r="OT20" s="3" t="str">
        <f>IFERROR(__xludf.DUMMYFUNCTION("IF(ISBLANK($A20),, IF((ARRAYFORMULA(SUM(COUNTIFS(OccupancyAddresses,$A20,OccupancyUnits, $B20, 'Tenant Occupancy'!OU$5:OU23,{""&gt;0"",""Occupied"",""Late""}))))&gt;1,""Multiple Bookings"", IF(SUMIFS( 'Tenant Occupancy'!OU$5:OU23,OccupancyUnits,$B20,OccupancyAd"&amp;"dresses,$A20)&gt;0,SUMIFS('Tenant Occupancy'!OU$5:OU23,OccupancyUnits,$B20,OccupancyAddresses,$A20),IFERROR(VLOOKUP($A20&amp;"" ""&amp;$B20, FILTER(ARRAYFORMULA({OccupancyAddresses&amp;"" ""&amp; OccupancyUnits,'Tenant Occupancy'!OU$5:OU23}),INDEX(ARRAYFORMULA({OccupancyAdd"&amp;"resses&amp;"" ""&amp; OccupancyUnits,'Tenant Occupancy'!OU$5:OU23}),0,2)&lt;&gt;""""),2,FALSE),IF(OT17=TODAY(),""Today"",)))))"),"")</f>
        <v/>
      </c>
      <c r="OU20" s="3" t="str">
        <f>IFERROR(__xludf.DUMMYFUNCTION("IF(ISBLANK($A20),, IF((ARRAYFORMULA(SUM(COUNTIFS(OccupancyAddresses,$A20,OccupancyUnits, $B20, 'Tenant Occupancy'!OV$5:OV23,{""&gt;0"",""Occupied"",""Late""}))))&gt;1,""Multiple Bookings"", IF(SUMIFS( 'Tenant Occupancy'!OV$5:OV23,OccupancyUnits,$B20,OccupancyAd"&amp;"dresses,$A20)&gt;0,SUMIFS('Tenant Occupancy'!OV$5:OV23,OccupancyUnits,$B20,OccupancyAddresses,$A20),IFERROR(VLOOKUP($A20&amp;"" ""&amp;$B20, FILTER(ARRAYFORMULA({OccupancyAddresses&amp;"" ""&amp; OccupancyUnits,'Tenant Occupancy'!OV$5:OV23}),INDEX(ARRAYFORMULA({OccupancyAdd"&amp;"resses&amp;"" ""&amp; OccupancyUnits,'Tenant Occupancy'!OV$5:OV23}),0,2)&lt;&gt;""""),2,FALSE),IF(OU17=TODAY(),""Today"",)))))"),"")</f>
        <v/>
      </c>
      <c r="OV20" s="3" t="str">
        <f>IFERROR(__xludf.DUMMYFUNCTION("IF(ISBLANK($A20),, IF((ARRAYFORMULA(SUM(COUNTIFS(OccupancyAddresses,$A20,OccupancyUnits, $B20, 'Tenant Occupancy'!OW$5:OW23,{""&gt;0"",""Occupied"",""Late""}))))&gt;1,""Multiple Bookings"", IF(SUMIFS( 'Tenant Occupancy'!OW$5:OW23,OccupancyUnits,$B20,OccupancyAd"&amp;"dresses,$A20)&gt;0,SUMIFS('Tenant Occupancy'!OW$5:OW23,OccupancyUnits,$B20,OccupancyAddresses,$A20),IFERROR(VLOOKUP($A20&amp;"" ""&amp;$B20, FILTER(ARRAYFORMULA({OccupancyAddresses&amp;"" ""&amp; OccupancyUnits,'Tenant Occupancy'!OW$5:OW23}),INDEX(ARRAYFORMULA({OccupancyAdd"&amp;"resses&amp;"" ""&amp; OccupancyUnits,'Tenant Occupancy'!OW$5:OW23}),0,2)&lt;&gt;""""),2,FALSE),IF(OV17=TODAY(),""Today"",)))))"),"")</f>
        <v/>
      </c>
      <c r="OW20" s="3" t="str">
        <f>IFERROR(__xludf.DUMMYFUNCTION("IF(ISBLANK($A20),, IF((ARRAYFORMULA(SUM(COUNTIFS(OccupancyAddresses,$A20,OccupancyUnits, $B20, 'Tenant Occupancy'!OX$5:OX23,{""&gt;0"",""Occupied"",""Late""}))))&gt;1,""Multiple Bookings"", IF(SUMIFS( 'Tenant Occupancy'!OX$5:OX23,OccupancyUnits,$B20,OccupancyAd"&amp;"dresses,$A20)&gt;0,SUMIFS('Tenant Occupancy'!OX$5:OX23,OccupancyUnits,$B20,OccupancyAddresses,$A20),IFERROR(VLOOKUP($A20&amp;"" ""&amp;$B20, FILTER(ARRAYFORMULA({OccupancyAddresses&amp;"" ""&amp; OccupancyUnits,'Tenant Occupancy'!OX$5:OX23}),INDEX(ARRAYFORMULA({OccupancyAdd"&amp;"resses&amp;"" ""&amp; OccupancyUnits,'Tenant Occupancy'!OX$5:OX23}),0,2)&lt;&gt;""""),2,FALSE),IF(OW17=TODAY(),""Today"",)))))"),"")</f>
        <v/>
      </c>
      <c r="OX20" s="3" t="str">
        <f>IFERROR(__xludf.DUMMYFUNCTION("IF(ISBLANK($A20),, IF((ARRAYFORMULA(SUM(COUNTIFS(OccupancyAddresses,$A20,OccupancyUnits, $B20, 'Tenant Occupancy'!OY$5:OY23,{""&gt;0"",""Occupied"",""Late""}))))&gt;1,""Multiple Bookings"", IF(SUMIFS( 'Tenant Occupancy'!OY$5:OY23,OccupancyUnits,$B20,OccupancyAd"&amp;"dresses,$A20)&gt;0,SUMIFS('Tenant Occupancy'!OY$5:OY23,OccupancyUnits,$B20,OccupancyAddresses,$A20),IFERROR(VLOOKUP($A20&amp;"" ""&amp;$B20, FILTER(ARRAYFORMULA({OccupancyAddresses&amp;"" ""&amp; OccupancyUnits,'Tenant Occupancy'!OY$5:OY23}),INDEX(ARRAYFORMULA({OccupancyAdd"&amp;"resses&amp;"" ""&amp; OccupancyUnits,'Tenant Occupancy'!OY$5:OY23}),0,2)&lt;&gt;""""),2,FALSE),IF(OX17=TODAY(),""Today"",)))))"),"")</f>
        <v/>
      </c>
      <c r="OY20" s="3" t="str">
        <f>IFERROR(__xludf.DUMMYFUNCTION("IF(ISBLANK($A20),, IF((ARRAYFORMULA(SUM(COUNTIFS(OccupancyAddresses,$A20,OccupancyUnits, $B20, 'Tenant Occupancy'!OZ$5:OZ23,{""&gt;0"",""Occupied"",""Late""}))))&gt;1,""Multiple Bookings"", IF(SUMIFS( 'Tenant Occupancy'!OZ$5:OZ23,OccupancyUnits,$B20,OccupancyAd"&amp;"dresses,$A20)&gt;0,SUMIFS('Tenant Occupancy'!OZ$5:OZ23,OccupancyUnits,$B20,OccupancyAddresses,$A20),IFERROR(VLOOKUP($A20&amp;"" ""&amp;$B20, FILTER(ARRAYFORMULA({OccupancyAddresses&amp;"" ""&amp; OccupancyUnits,'Tenant Occupancy'!OZ$5:OZ23}),INDEX(ARRAYFORMULA({OccupancyAdd"&amp;"resses&amp;"" ""&amp; OccupancyUnits,'Tenant Occupancy'!OZ$5:OZ23}),0,2)&lt;&gt;""""),2,FALSE),IF(OY17=TODAY(),""Today"",)))))"),"")</f>
        <v/>
      </c>
      <c r="OZ20" s="3" t="str">
        <f>IFERROR(__xludf.DUMMYFUNCTION("IF(ISBLANK($A20),, IF((ARRAYFORMULA(SUM(COUNTIFS(OccupancyAddresses,$A20,OccupancyUnits, $B20, 'Tenant Occupancy'!PA$5:PA23,{""&gt;0"",""Occupied"",""Late""}))))&gt;1,""Multiple Bookings"", IF(SUMIFS( 'Tenant Occupancy'!PA$5:PA23,OccupancyUnits,$B20,OccupancyAd"&amp;"dresses,$A20)&gt;0,SUMIFS('Tenant Occupancy'!PA$5:PA23,OccupancyUnits,$B20,OccupancyAddresses,$A20),IFERROR(VLOOKUP($A20&amp;"" ""&amp;$B20, FILTER(ARRAYFORMULA({OccupancyAddresses&amp;"" ""&amp; OccupancyUnits,'Tenant Occupancy'!PA$5:PA23}),INDEX(ARRAYFORMULA({OccupancyAdd"&amp;"resses&amp;"" ""&amp; OccupancyUnits,'Tenant Occupancy'!PA$5:PA23}),0,2)&lt;&gt;""""),2,FALSE),IF(OZ17=TODAY(),""Today"",)))))"),"")</f>
        <v/>
      </c>
      <c r="PA20" s="3" t="str">
        <f>IFERROR(__xludf.DUMMYFUNCTION("IF(ISBLANK($A20),, IF((ARRAYFORMULA(SUM(COUNTIFS(OccupancyAddresses,$A20,OccupancyUnits, $B20, 'Tenant Occupancy'!PB$5:PB23,{""&gt;0"",""Occupied"",""Late""}))))&gt;1,""Multiple Bookings"", IF(SUMIFS( 'Tenant Occupancy'!PB$5:PB23,OccupancyUnits,$B20,OccupancyAd"&amp;"dresses,$A20)&gt;0,SUMIFS('Tenant Occupancy'!PB$5:PB23,OccupancyUnits,$B20,OccupancyAddresses,$A20),IFERROR(VLOOKUP($A20&amp;"" ""&amp;$B20, FILTER(ARRAYFORMULA({OccupancyAddresses&amp;"" ""&amp; OccupancyUnits,'Tenant Occupancy'!PB$5:PB23}),INDEX(ARRAYFORMULA({OccupancyAdd"&amp;"resses&amp;"" ""&amp; OccupancyUnits,'Tenant Occupancy'!PB$5:PB23}),0,2)&lt;&gt;""""),2,FALSE),IF(PA17=TODAY(),""Today"",)))))"),"")</f>
        <v/>
      </c>
      <c r="PB20" s="3" t="str">
        <f>IFERROR(__xludf.DUMMYFUNCTION("IF(ISBLANK($A20),, IF((ARRAYFORMULA(SUM(COUNTIFS(OccupancyAddresses,$A20,OccupancyUnits, $B20, 'Tenant Occupancy'!PC$5:PC23,{""&gt;0"",""Occupied"",""Late""}))))&gt;1,""Multiple Bookings"", IF(SUMIFS( 'Tenant Occupancy'!PC$5:PC23,OccupancyUnits,$B20,OccupancyAd"&amp;"dresses,$A20)&gt;0,SUMIFS('Tenant Occupancy'!PC$5:PC23,OccupancyUnits,$B20,OccupancyAddresses,$A20),IFERROR(VLOOKUP($A20&amp;"" ""&amp;$B20, FILTER(ARRAYFORMULA({OccupancyAddresses&amp;"" ""&amp; OccupancyUnits,'Tenant Occupancy'!PC$5:PC23}),INDEX(ARRAYFORMULA({OccupancyAdd"&amp;"resses&amp;"" ""&amp; OccupancyUnits,'Tenant Occupancy'!PC$5:PC23}),0,2)&lt;&gt;""""),2,FALSE),IF(PB17=TODAY(),""Today"",)))))"),"")</f>
        <v/>
      </c>
      <c r="PC20" s="3" t="str">
        <f>IFERROR(__xludf.DUMMYFUNCTION("IF(ISBLANK($A20),, IF((ARRAYFORMULA(SUM(COUNTIFS(OccupancyAddresses,$A20,OccupancyUnits, $B20, 'Tenant Occupancy'!PD$5:PD23,{""&gt;0"",""Occupied"",""Late""}))))&gt;1,""Multiple Bookings"", IF(SUMIFS( 'Tenant Occupancy'!PD$5:PD23,OccupancyUnits,$B20,OccupancyAd"&amp;"dresses,$A20)&gt;0,SUMIFS('Tenant Occupancy'!PD$5:PD23,OccupancyUnits,$B20,OccupancyAddresses,$A20),IFERROR(VLOOKUP($A20&amp;"" ""&amp;$B20, FILTER(ARRAYFORMULA({OccupancyAddresses&amp;"" ""&amp; OccupancyUnits,'Tenant Occupancy'!PD$5:PD23}),INDEX(ARRAYFORMULA({OccupancyAdd"&amp;"resses&amp;"" ""&amp; OccupancyUnits,'Tenant Occupancy'!PD$5:PD23}),0,2)&lt;&gt;""""),2,FALSE),IF(PC17=TODAY(),""Today"",)))))"),"")</f>
        <v/>
      </c>
      <c r="PD20" s="3" t="str">
        <f>IFERROR(__xludf.DUMMYFUNCTION("IF(ISBLANK($A20),, IF((ARRAYFORMULA(SUM(COUNTIFS(OccupancyAddresses,$A20,OccupancyUnits, $B20, 'Tenant Occupancy'!PE$5:PE23,{""&gt;0"",""Occupied"",""Late""}))))&gt;1,""Multiple Bookings"", IF(SUMIFS( 'Tenant Occupancy'!PE$5:PE23,OccupancyUnits,$B20,OccupancyAd"&amp;"dresses,$A20)&gt;0,SUMIFS('Tenant Occupancy'!PE$5:PE23,OccupancyUnits,$B20,OccupancyAddresses,$A20),IFERROR(VLOOKUP($A20&amp;"" ""&amp;$B20, FILTER(ARRAYFORMULA({OccupancyAddresses&amp;"" ""&amp; OccupancyUnits,'Tenant Occupancy'!PE$5:PE23}),INDEX(ARRAYFORMULA({OccupancyAdd"&amp;"resses&amp;"" ""&amp; OccupancyUnits,'Tenant Occupancy'!PE$5:PE23}),0,2)&lt;&gt;""""),2,FALSE),IF(PD17=TODAY(),""Today"",)))))"),"")</f>
        <v/>
      </c>
      <c r="PE20" s="3" t="str">
        <f>IFERROR(__xludf.DUMMYFUNCTION("IF(ISBLANK($A20),, IF((ARRAYFORMULA(SUM(COUNTIFS(OccupancyAddresses,$A20,OccupancyUnits, $B20, 'Tenant Occupancy'!PF$5:PF23,{""&gt;0"",""Occupied"",""Late""}))))&gt;1,""Multiple Bookings"", IF(SUMIFS( 'Tenant Occupancy'!PF$5:PF23,OccupancyUnits,$B20,OccupancyAd"&amp;"dresses,$A20)&gt;0,SUMIFS('Tenant Occupancy'!PF$5:PF23,OccupancyUnits,$B20,OccupancyAddresses,$A20),IFERROR(VLOOKUP($A20&amp;"" ""&amp;$B20, FILTER(ARRAYFORMULA({OccupancyAddresses&amp;"" ""&amp; OccupancyUnits,'Tenant Occupancy'!PF$5:PF23}),INDEX(ARRAYFORMULA({OccupancyAdd"&amp;"resses&amp;"" ""&amp; OccupancyUnits,'Tenant Occupancy'!PF$5:PF23}),0,2)&lt;&gt;""""),2,FALSE),IF(PE17=TODAY(),""Today"",)))))"),"")</f>
        <v/>
      </c>
      <c r="PF20" s="3" t="str">
        <f>IFERROR(__xludf.DUMMYFUNCTION("IF(ISBLANK($A20),, IF((ARRAYFORMULA(SUM(COUNTIFS(OccupancyAddresses,$A20,OccupancyUnits, $B20, 'Tenant Occupancy'!PG$5:PG23,{""&gt;0"",""Occupied"",""Late""}))))&gt;1,""Multiple Bookings"", IF(SUMIFS( 'Tenant Occupancy'!PG$5:PG23,OccupancyUnits,$B20,OccupancyAd"&amp;"dresses,$A20)&gt;0,SUMIFS('Tenant Occupancy'!PG$5:PG23,OccupancyUnits,$B20,OccupancyAddresses,$A20),IFERROR(VLOOKUP($A20&amp;"" ""&amp;$B20, FILTER(ARRAYFORMULA({OccupancyAddresses&amp;"" ""&amp; OccupancyUnits,'Tenant Occupancy'!PG$5:PG23}),INDEX(ARRAYFORMULA({OccupancyAdd"&amp;"resses&amp;"" ""&amp; OccupancyUnits,'Tenant Occupancy'!PG$5:PG23}),0,2)&lt;&gt;""""),2,FALSE),IF(PF17=TODAY(),""Today"",)))))"),"")</f>
        <v/>
      </c>
      <c r="PG20" s="3" t="str">
        <f>IFERROR(__xludf.DUMMYFUNCTION("IF(ISBLANK($A20),, IF((ARRAYFORMULA(SUM(COUNTIFS(OccupancyAddresses,$A20,OccupancyUnits, $B20, 'Tenant Occupancy'!PH$5:PH23,{""&gt;0"",""Occupied"",""Late""}))))&gt;1,""Multiple Bookings"", IF(SUMIFS( 'Tenant Occupancy'!PH$5:PH23,OccupancyUnits,$B20,OccupancyAd"&amp;"dresses,$A20)&gt;0,SUMIFS('Tenant Occupancy'!PH$5:PH23,OccupancyUnits,$B20,OccupancyAddresses,$A20),IFERROR(VLOOKUP($A20&amp;"" ""&amp;$B20, FILTER(ARRAYFORMULA({OccupancyAddresses&amp;"" ""&amp; OccupancyUnits,'Tenant Occupancy'!PH$5:PH23}),INDEX(ARRAYFORMULA({OccupancyAdd"&amp;"resses&amp;"" ""&amp; OccupancyUnits,'Tenant Occupancy'!PH$5:PH23}),0,2)&lt;&gt;""""),2,FALSE),IF(PG17=TODAY(),""Today"",)))))"),"")</f>
        <v/>
      </c>
      <c r="PH20" s="3" t="str">
        <f>IFERROR(__xludf.DUMMYFUNCTION("IF(ISBLANK($A20),, IF((ARRAYFORMULA(SUM(COUNTIFS(OccupancyAddresses,$A20,OccupancyUnits, $B20, 'Tenant Occupancy'!PI$5:PI23,{""&gt;0"",""Occupied"",""Late""}))))&gt;1,""Multiple Bookings"", IF(SUMIFS( 'Tenant Occupancy'!PI$5:PI23,OccupancyUnits,$B20,OccupancyAd"&amp;"dresses,$A20)&gt;0,SUMIFS('Tenant Occupancy'!PI$5:PI23,OccupancyUnits,$B20,OccupancyAddresses,$A20),IFERROR(VLOOKUP($A20&amp;"" ""&amp;$B20, FILTER(ARRAYFORMULA({OccupancyAddresses&amp;"" ""&amp; OccupancyUnits,'Tenant Occupancy'!PI$5:PI23}),INDEX(ARRAYFORMULA({OccupancyAdd"&amp;"resses&amp;"" ""&amp; OccupancyUnits,'Tenant Occupancy'!PI$5:PI23}),0,2)&lt;&gt;""""),2,FALSE),IF(PH17=TODAY(),""Today"",)))))"),"")</f>
        <v/>
      </c>
      <c r="PI20" s="3" t="str">
        <f>IFERROR(__xludf.DUMMYFUNCTION("IF(ISBLANK($A20),, IF((ARRAYFORMULA(SUM(COUNTIFS(OccupancyAddresses,$A20,OccupancyUnits, $B20, 'Tenant Occupancy'!PJ$5:PJ23,{""&gt;0"",""Occupied"",""Late""}))))&gt;1,""Multiple Bookings"", IF(SUMIFS( 'Tenant Occupancy'!PJ$5:PJ23,OccupancyUnits,$B20,OccupancyAd"&amp;"dresses,$A20)&gt;0,SUMIFS('Tenant Occupancy'!PJ$5:PJ23,OccupancyUnits,$B20,OccupancyAddresses,$A20),IFERROR(VLOOKUP($A20&amp;"" ""&amp;$B20, FILTER(ARRAYFORMULA({OccupancyAddresses&amp;"" ""&amp; OccupancyUnits,'Tenant Occupancy'!PJ$5:PJ23}),INDEX(ARRAYFORMULA({OccupancyAdd"&amp;"resses&amp;"" ""&amp; OccupancyUnits,'Tenant Occupancy'!PJ$5:PJ23}),0,2)&lt;&gt;""""),2,FALSE),IF(PI17=TODAY(),""Today"",)))))"),"")</f>
        <v/>
      </c>
      <c r="PJ20" s="3" t="str">
        <f>IFERROR(__xludf.DUMMYFUNCTION("IF(ISBLANK($A20),, IF((ARRAYFORMULA(SUM(COUNTIFS(OccupancyAddresses,$A20,OccupancyUnits, $B20, 'Tenant Occupancy'!PK$5:PK23,{""&gt;0"",""Occupied"",""Late""}))))&gt;1,""Multiple Bookings"", IF(SUMIFS( 'Tenant Occupancy'!PK$5:PK23,OccupancyUnits,$B20,OccupancyAd"&amp;"dresses,$A20)&gt;0,SUMIFS('Tenant Occupancy'!PK$5:PK23,OccupancyUnits,$B20,OccupancyAddresses,$A20),IFERROR(VLOOKUP($A20&amp;"" ""&amp;$B20, FILTER(ARRAYFORMULA({OccupancyAddresses&amp;"" ""&amp; OccupancyUnits,'Tenant Occupancy'!PK$5:PK23}),INDEX(ARRAYFORMULA({OccupancyAdd"&amp;"resses&amp;"" ""&amp; OccupancyUnits,'Tenant Occupancy'!PK$5:PK23}),0,2)&lt;&gt;""""),2,FALSE),IF(PJ17=TODAY(),""Today"",)))))"),"")</f>
        <v/>
      </c>
      <c r="PK20" s="3" t="str">
        <f>IFERROR(__xludf.DUMMYFUNCTION("IF(ISBLANK($A20),, IF((ARRAYFORMULA(SUM(COUNTIFS(OccupancyAddresses,$A20,OccupancyUnits, $B20, 'Tenant Occupancy'!PL$5:PL23,{""&gt;0"",""Occupied"",""Late""}))))&gt;1,""Multiple Bookings"", IF(SUMIFS( 'Tenant Occupancy'!PL$5:PL23,OccupancyUnits,$B20,OccupancyAd"&amp;"dresses,$A20)&gt;0,SUMIFS('Tenant Occupancy'!PL$5:PL23,OccupancyUnits,$B20,OccupancyAddresses,$A20),IFERROR(VLOOKUP($A20&amp;"" ""&amp;$B20, FILTER(ARRAYFORMULA({OccupancyAddresses&amp;"" ""&amp; OccupancyUnits,'Tenant Occupancy'!PL$5:PL23}),INDEX(ARRAYFORMULA({OccupancyAdd"&amp;"resses&amp;"" ""&amp; OccupancyUnits,'Tenant Occupancy'!PL$5:PL23}),0,2)&lt;&gt;""""),2,FALSE),IF(PK17=TODAY(),""Today"",)))))"),"")</f>
        <v/>
      </c>
      <c r="PL20" s="3" t="str">
        <f>IFERROR(__xludf.DUMMYFUNCTION("IF(ISBLANK($A20),, IF((ARRAYFORMULA(SUM(COUNTIFS(OccupancyAddresses,$A20,OccupancyUnits, $B20, 'Tenant Occupancy'!PM$5:PM23,{""&gt;0"",""Occupied"",""Late""}))))&gt;1,""Multiple Bookings"", IF(SUMIFS( 'Tenant Occupancy'!PM$5:PM23,OccupancyUnits,$B20,OccupancyAd"&amp;"dresses,$A20)&gt;0,SUMIFS('Tenant Occupancy'!PM$5:PM23,OccupancyUnits,$B20,OccupancyAddresses,$A20),IFERROR(VLOOKUP($A20&amp;"" ""&amp;$B20, FILTER(ARRAYFORMULA({OccupancyAddresses&amp;"" ""&amp; OccupancyUnits,'Tenant Occupancy'!PM$5:PM23}),INDEX(ARRAYFORMULA({OccupancyAdd"&amp;"resses&amp;"" ""&amp; OccupancyUnits,'Tenant Occupancy'!PM$5:PM23}),0,2)&lt;&gt;""""),2,FALSE),IF(PL17=TODAY(),""Today"",)))))"),"")</f>
        <v/>
      </c>
      <c r="PM20" s="3" t="str">
        <f>IFERROR(__xludf.DUMMYFUNCTION("IF(ISBLANK($A20),, IF((ARRAYFORMULA(SUM(COUNTIFS(OccupancyAddresses,$A20,OccupancyUnits, $B20, 'Tenant Occupancy'!PN$5:PN23,{""&gt;0"",""Occupied"",""Late""}))))&gt;1,""Multiple Bookings"", IF(SUMIFS( 'Tenant Occupancy'!PN$5:PN23,OccupancyUnits,$B20,OccupancyAd"&amp;"dresses,$A20)&gt;0,SUMIFS('Tenant Occupancy'!PN$5:PN23,OccupancyUnits,$B20,OccupancyAddresses,$A20),IFERROR(VLOOKUP($A20&amp;"" ""&amp;$B20, FILTER(ARRAYFORMULA({OccupancyAddresses&amp;"" ""&amp; OccupancyUnits,'Tenant Occupancy'!PN$5:PN23}),INDEX(ARRAYFORMULA({OccupancyAdd"&amp;"resses&amp;"" ""&amp; OccupancyUnits,'Tenant Occupancy'!PN$5:PN23}),0,2)&lt;&gt;""""),2,FALSE),IF(PM17=TODAY(),""Today"",)))))"),"")</f>
        <v/>
      </c>
      <c r="PN20" s="3" t="str">
        <f>IFERROR(__xludf.DUMMYFUNCTION("IF(ISBLANK($A20),, IF((ARRAYFORMULA(SUM(COUNTIFS(OccupancyAddresses,$A20,OccupancyUnits, $B20, 'Tenant Occupancy'!PO$5:PO23,{""&gt;0"",""Occupied"",""Late""}))))&gt;1,""Multiple Bookings"", IF(SUMIFS( 'Tenant Occupancy'!PO$5:PO23,OccupancyUnits,$B20,OccupancyAd"&amp;"dresses,$A20)&gt;0,SUMIFS('Tenant Occupancy'!PO$5:PO23,OccupancyUnits,$B20,OccupancyAddresses,$A20),IFERROR(VLOOKUP($A20&amp;"" ""&amp;$B20, FILTER(ARRAYFORMULA({OccupancyAddresses&amp;"" ""&amp; OccupancyUnits,'Tenant Occupancy'!PO$5:PO23}),INDEX(ARRAYFORMULA({OccupancyAdd"&amp;"resses&amp;"" ""&amp; OccupancyUnits,'Tenant Occupancy'!PO$5:PO23}),0,2)&lt;&gt;""""),2,FALSE),IF(PN17=TODAY(),""Today"",)))))"),"")</f>
        <v/>
      </c>
      <c r="PO20" s="3" t="str">
        <f>IFERROR(__xludf.DUMMYFUNCTION("IF(ISBLANK($A20),, IF((ARRAYFORMULA(SUM(COUNTIFS(OccupancyAddresses,$A20,OccupancyUnits, $B20, 'Tenant Occupancy'!PP$5:PP23,{""&gt;0"",""Occupied"",""Late""}))))&gt;1,""Multiple Bookings"", IF(SUMIFS( 'Tenant Occupancy'!PP$5:PP23,OccupancyUnits,$B20,OccupancyAd"&amp;"dresses,$A20)&gt;0,SUMIFS('Tenant Occupancy'!PP$5:PP23,OccupancyUnits,$B20,OccupancyAddresses,$A20),IFERROR(VLOOKUP($A20&amp;"" ""&amp;$B20, FILTER(ARRAYFORMULA({OccupancyAddresses&amp;"" ""&amp; OccupancyUnits,'Tenant Occupancy'!PP$5:PP23}),INDEX(ARRAYFORMULA({OccupancyAdd"&amp;"resses&amp;"" ""&amp; OccupancyUnits,'Tenant Occupancy'!PP$5:PP23}),0,2)&lt;&gt;""""),2,FALSE),IF(PO17=TODAY(),""Today"",)))))"),"")</f>
        <v/>
      </c>
      <c r="PP20" s="3" t="str">
        <f>IFERROR(__xludf.DUMMYFUNCTION("IF(ISBLANK($A20),, IF((ARRAYFORMULA(SUM(COUNTIFS(OccupancyAddresses,$A20,OccupancyUnits, $B20, 'Tenant Occupancy'!PQ$5:PQ23,{""&gt;0"",""Occupied"",""Late""}))))&gt;1,""Multiple Bookings"", IF(SUMIFS( 'Tenant Occupancy'!PQ$5:PQ23,OccupancyUnits,$B20,OccupancyAd"&amp;"dresses,$A20)&gt;0,SUMIFS('Tenant Occupancy'!PQ$5:PQ23,OccupancyUnits,$B20,OccupancyAddresses,$A20),IFERROR(VLOOKUP($A20&amp;"" ""&amp;$B20, FILTER(ARRAYFORMULA({OccupancyAddresses&amp;"" ""&amp; OccupancyUnits,'Tenant Occupancy'!PQ$5:PQ23}),INDEX(ARRAYFORMULA({OccupancyAdd"&amp;"resses&amp;"" ""&amp; OccupancyUnits,'Tenant Occupancy'!PQ$5:PQ23}),0,2)&lt;&gt;""""),2,FALSE),IF(PP17=TODAY(),""Today"",)))))"),"")</f>
        <v/>
      </c>
      <c r="PQ20" s="3" t="str">
        <f>IFERROR(__xludf.DUMMYFUNCTION("IF(ISBLANK($A20),, IF((ARRAYFORMULA(SUM(COUNTIFS(OccupancyAddresses,$A20,OccupancyUnits, $B20, 'Tenant Occupancy'!PR$5:PR23,{""&gt;0"",""Occupied"",""Late""}))))&gt;1,""Multiple Bookings"", IF(SUMIFS( 'Tenant Occupancy'!PR$5:PR23,OccupancyUnits,$B20,OccupancyAd"&amp;"dresses,$A20)&gt;0,SUMIFS('Tenant Occupancy'!PR$5:PR23,OccupancyUnits,$B20,OccupancyAddresses,$A20),IFERROR(VLOOKUP($A20&amp;"" ""&amp;$B20, FILTER(ARRAYFORMULA({OccupancyAddresses&amp;"" ""&amp; OccupancyUnits,'Tenant Occupancy'!PR$5:PR23}),INDEX(ARRAYFORMULA({OccupancyAdd"&amp;"resses&amp;"" ""&amp; OccupancyUnits,'Tenant Occupancy'!PR$5:PR23}),0,2)&lt;&gt;""""),2,FALSE),IF(PQ17=TODAY(),""Today"",)))))"),"")</f>
        <v/>
      </c>
      <c r="PR20" s="3" t="str">
        <f>IFERROR(__xludf.DUMMYFUNCTION("IF(ISBLANK($A20),, IF((ARRAYFORMULA(SUM(COUNTIFS(OccupancyAddresses,$A20,OccupancyUnits, $B20, 'Tenant Occupancy'!PS$5:PS23,{""&gt;0"",""Occupied"",""Late""}))))&gt;1,""Multiple Bookings"", IF(SUMIFS( 'Tenant Occupancy'!PS$5:PS23,OccupancyUnits,$B20,OccupancyAd"&amp;"dresses,$A20)&gt;0,SUMIFS('Tenant Occupancy'!PS$5:PS23,OccupancyUnits,$B20,OccupancyAddresses,$A20),IFERROR(VLOOKUP($A20&amp;"" ""&amp;$B20, FILTER(ARRAYFORMULA({OccupancyAddresses&amp;"" ""&amp; OccupancyUnits,'Tenant Occupancy'!PS$5:PS23}),INDEX(ARRAYFORMULA({OccupancyAdd"&amp;"resses&amp;"" ""&amp; OccupancyUnits,'Tenant Occupancy'!PS$5:PS23}),0,2)&lt;&gt;""""),2,FALSE),IF(PR17=TODAY(),""Today"",)))))"),"")</f>
        <v/>
      </c>
      <c r="PS20" s="3" t="str">
        <f>IFERROR(__xludf.DUMMYFUNCTION("IF(ISBLANK($A20),, IF((ARRAYFORMULA(SUM(COUNTIFS(OccupancyAddresses,$A20,OccupancyUnits, $B20, 'Tenant Occupancy'!PT$5:PT23,{""&gt;0"",""Occupied"",""Late""}))))&gt;1,""Multiple Bookings"", IF(SUMIFS( 'Tenant Occupancy'!PT$5:PT23,OccupancyUnits,$B20,OccupancyAd"&amp;"dresses,$A20)&gt;0,SUMIFS('Tenant Occupancy'!PT$5:PT23,OccupancyUnits,$B20,OccupancyAddresses,$A20),IFERROR(VLOOKUP($A20&amp;"" ""&amp;$B20, FILTER(ARRAYFORMULA({OccupancyAddresses&amp;"" ""&amp; OccupancyUnits,'Tenant Occupancy'!PT$5:PT23}),INDEX(ARRAYFORMULA({OccupancyAdd"&amp;"resses&amp;"" ""&amp; OccupancyUnits,'Tenant Occupancy'!PT$5:PT23}),0,2)&lt;&gt;""""),2,FALSE),IF(PS17=TODAY(),""Today"",)))))"),"")</f>
        <v/>
      </c>
      <c r="PT20" s="3" t="str">
        <f>IFERROR(__xludf.DUMMYFUNCTION("IF(ISBLANK($A20),, IF((ARRAYFORMULA(SUM(COUNTIFS(OccupancyAddresses,$A20,OccupancyUnits, $B20, 'Tenant Occupancy'!PU$5:PU23,{""&gt;0"",""Occupied"",""Late""}))))&gt;1,""Multiple Bookings"", IF(SUMIFS( 'Tenant Occupancy'!PU$5:PU23,OccupancyUnits,$B20,OccupancyAd"&amp;"dresses,$A20)&gt;0,SUMIFS('Tenant Occupancy'!PU$5:PU23,OccupancyUnits,$B20,OccupancyAddresses,$A20),IFERROR(VLOOKUP($A20&amp;"" ""&amp;$B20, FILTER(ARRAYFORMULA({OccupancyAddresses&amp;"" ""&amp; OccupancyUnits,'Tenant Occupancy'!PU$5:PU23}),INDEX(ARRAYFORMULA({OccupancyAdd"&amp;"resses&amp;"" ""&amp; OccupancyUnits,'Tenant Occupancy'!PU$5:PU23}),0,2)&lt;&gt;""""),2,FALSE),IF(PT17=TODAY(),""Today"",)))))"),"")</f>
        <v/>
      </c>
      <c r="PU20" s="3" t="str">
        <f>IFERROR(__xludf.DUMMYFUNCTION("IF(ISBLANK($A20),, IF((ARRAYFORMULA(SUM(COUNTIFS(OccupancyAddresses,$A20,OccupancyUnits, $B20, 'Tenant Occupancy'!PV$5:PV23,{""&gt;0"",""Occupied"",""Late""}))))&gt;1,""Multiple Bookings"", IF(SUMIFS( 'Tenant Occupancy'!PV$5:PV23,OccupancyUnits,$B20,OccupancyAd"&amp;"dresses,$A20)&gt;0,SUMIFS('Tenant Occupancy'!PV$5:PV23,OccupancyUnits,$B20,OccupancyAddresses,$A20),IFERROR(VLOOKUP($A20&amp;"" ""&amp;$B20, FILTER(ARRAYFORMULA({OccupancyAddresses&amp;"" ""&amp; OccupancyUnits,'Tenant Occupancy'!PV$5:PV23}),INDEX(ARRAYFORMULA({OccupancyAdd"&amp;"resses&amp;"" ""&amp; OccupancyUnits,'Tenant Occupancy'!PV$5:PV23}),0,2)&lt;&gt;""""),2,FALSE),IF(PU17=TODAY(),""Today"",)))))"),"")</f>
        <v/>
      </c>
      <c r="PV20" s="3" t="str">
        <f>IFERROR(__xludf.DUMMYFUNCTION("IF(ISBLANK($A20),, IF((ARRAYFORMULA(SUM(COUNTIFS(OccupancyAddresses,$A20,OccupancyUnits, $B20, 'Tenant Occupancy'!PW$5:PW23,{""&gt;0"",""Occupied"",""Late""}))))&gt;1,""Multiple Bookings"", IF(SUMIFS( 'Tenant Occupancy'!PW$5:PW23,OccupancyUnits,$B20,OccupancyAd"&amp;"dresses,$A20)&gt;0,SUMIFS('Tenant Occupancy'!PW$5:PW23,OccupancyUnits,$B20,OccupancyAddresses,$A20),IFERROR(VLOOKUP($A20&amp;"" ""&amp;$B20, FILTER(ARRAYFORMULA({OccupancyAddresses&amp;"" ""&amp; OccupancyUnits,'Tenant Occupancy'!PW$5:PW23}),INDEX(ARRAYFORMULA({OccupancyAdd"&amp;"resses&amp;"" ""&amp; OccupancyUnits,'Tenant Occupancy'!PW$5:PW23}),0,2)&lt;&gt;""""),2,FALSE),IF(PV17=TODAY(),""Today"",)))))"),"")</f>
        <v/>
      </c>
      <c r="PW20" s="3" t="str">
        <f>IFERROR(__xludf.DUMMYFUNCTION("IF(ISBLANK($A20),, IF((ARRAYFORMULA(SUM(COUNTIFS(OccupancyAddresses,$A20,OccupancyUnits, $B20, 'Tenant Occupancy'!PX$5:PX23,{""&gt;0"",""Occupied"",""Late""}))))&gt;1,""Multiple Bookings"", IF(SUMIFS( 'Tenant Occupancy'!PX$5:PX23,OccupancyUnits,$B20,OccupancyAd"&amp;"dresses,$A20)&gt;0,SUMIFS('Tenant Occupancy'!PX$5:PX23,OccupancyUnits,$B20,OccupancyAddresses,$A20),IFERROR(VLOOKUP($A20&amp;"" ""&amp;$B20, FILTER(ARRAYFORMULA({OccupancyAddresses&amp;"" ""&amp; OccupancyUnits,'Tenant Occupancy'!PX$5:PX23}),INDEX(ARRAYFORMULA({OccupancyAdd"&amp;"resses&amp;"" ""&amp; OccupancyUnits,'Tenant Occupancy'!PX$5:PX23}),0,2)&lt;&gt;""""),2,FALSE),IF(PW17=TODAY(),""Today"",)))))"),"")</f>
        <v/>
      </c>
      <c r="PX20" s="3" t="str">
        <f>IFERROR(__xludf.DUMMYFUNCTION("IF(ISBLANK($A20),, IF((ARRAYFORMULA(SUM(COUNTIFS(OccupancyAddresses,$A20,OccupancyUnits, $B20, 'Tenant Occupancy'!PY$5:PY23,{""&gt;0"",""Occupied"",""Late""}))))&gt;1,""Multiple Bookings"", IF(SUMIFS( 'Tenant Occupancy'!PY$5:PY23,OccupancyUnits,$B20,OccupancyAd"&amp;"dresses,$A20)&gt;0,SUMIFS('Tenant Occupancy'!PY$5:PY23,OccupancyUnits,$B20,OccupancyAddresses,$A20),IFERROR(VLOOKUP($A20&amp;"" ""&amp;$B20, FILTER(ARRAYFORMULA({OccupancyAddresses&amp;"" ""&amp; OccupancyUnits,'Tenant Occupancy'!PY$5:PY23}),INDEX(ARRAYFORMULA({OccupancyAdd"&amp;"resses&amp;"" ""&amp; OccupancyUnits,'Tenant Occupancy'!PY$5:PY23}),0,2)&lt;&gt;""""),2,FALSE),IF(PX17=TODAY(),""Today"",)))))"),"")</f>
        <v/>
      </c>
      <c r="PY20" s="3" t="str">
        <f>IFERROR(__xludf.DUMMYFUNCTION("IF(ISBLANK($A20),, IF((ARRAYFORMULA(SUM(COUNTIFS(OccupancyAddresses,$A20,OccupancyUnits, $B20, 'Tenant Occupancy'!PZ$5:PZ23,{""&gt;0"",""Occupied"",""Late""}))))&gt;1,""Multiple Bookings"", IF(SUMIFS( 'Tenant Occupancy'!PZ$5:PZ23,OccupancyUnits,$B20,OccupancyAd"&amp;"dresses,$A20)&gt;0,SUMIFS('Tenant Occupancy'!PZ$5:PZ23,OccupancyUnits,$B20,OccupancyAddresses,$A20),IFERROR(VLOOKUP($A20&amp;"" ""&amp;$B20, FILTER(ARRAYFORMULA({OccupancyAddresses&amp;"" ""&amp; OccupancyUnits,'Tenant Occupancy'!PZ$5:PZ23}),INDEX(ARRAYFORMULA({OccupancyAdd"&amp;"resses&amp;"" ""&amp; OccupancyUnits,'Tenant Occupancy'!PZ$5:PZ23}),0,2)&lt;&gt;""""),2,FALSE),IF(PY17=TODAY(),""Today"",)))))"),"")</f>
        <v/>
      </c>
      <c r="PZ20" s="3" t="str">
        <f>IFERROR(__xludf.DUMMYFUNCTION("IF(ISBLANK($A20),, IF((ARRAYFORMULA(SUM(COUNTIFS(OccupancyAddresses,$A20,OccupancyUnits, $B20, 'Tenant Occupancy'!QA$5:QA23,{""&gt;0"",""Occupied"",""Late""}))))&gt;1,""Multiple Bookings"", IF(SUMIFS( 'Tenant Occupancy'!QA$5:QA23,OccupancyUnits,$B20,OccupancyAd"&amp;"dresses,$A20)&gt;0,SUMIFS('Tenant Occupancy'!QA$5:QA23,OccupancyUnits,$B20,OccupancyAddresses,$A20),IFERROR(VLOOKUP($A20&amp;"" ""&amp;$B20, FILTER(ARRAYFORMULA({OccupancyAddresses&amp;"" ""&amp; OccupancyUnits,'Tenant Occupancy'!QA$5:QA23}),INDEX(ARRAYFORMULA({OccupancyAdd"&amp;"resses&amp;"" ""&amp; OccupancyUnits,'Tenant Occupancy'!QA$5:QA23}),0,2)&lt;&gt;""""),2,FALSE),IF(PZ17=TODAY(),""Today"",)))))"),"")</f>
        <v/>
      </c>
      <c r="QA20" s="3" t="str">
        <f>IFERROR(__xludf.DUMMYFUNCTION("IF(ISBLANK($A20),, IF((ARRAYFORMULA(SUM(COUNTIFS(OccupancyAddresses,$A20,OccupancyUnits, $B20, 'Tenant Occupancy'!QB$5:QB23,{""&gt;0"",""Occupied"",""Late""}))))&gt;1,""Multiple Bookings"", IF(SUMIFS( 'Tenant Occupancy'!QB$5:QB23,OccupancyUnits,$B20,OccupancyAd"&amp;"dresses,$A20)&gt;0,SUMIFS('Tenant Occupancy'!QB$5:QB23,OccupancyUnits,$B20,OccupancyAddresses,$A20),IFERROR(VLOOKUP($A20&amp;"" ""&amp;$B20, FILTER(ARRAYFORMULA({OccupancyAddresses&amp;"" ""&amp; OccupancyUnits,'Tenant Occupancy'!QB$5:QB23}),INDEX(ARRAYFORMULA({OccupancyAdd"&amp;"resses&amp;"" ""&amp; OccupancyUnits,'Tenant Occupancy'!QB$5:QB23}),0,2)&lt;&gt;""""),2,FALSE),IF(QA17=TODAY(),""Today"",)))))"),"")</f>
        <v/>
      </c>
      <c r="QB20" s="3" t="str">
        <f>IFERROR(__xludf.DUMMYFUNCTION("IF(ISBLANK($A20),, IF((ARRAYFORMULA(SUM(COUNTIFS(OccupancyAddresses,$A20,OccupancyUnits, $B20, 'Tenant Occupancy'!QC$5:QC23,{""&gt;0"",""Occupied"",""Late""}))))&gt;1,""Multiple Bookings"", IF(SUMIFS( 'Tenant Occupancy'!QC$5:QC23,OccupancyUnits,$B20,OccupancyAd"&amp;"dresses,$A20)&gt;0,SUMIFS('Tenant Occupancy'!QC$5:QC23,OccupancyUnits,$B20,OccupancyAddresses,$A20),IFERROR(VLOOKUP($A20&amp;"" ""&amp;$B20, FILTER(ARRAYFORMULA({OccupancyAddresses&amp;"" ""&amp; OccupancyUnits,'Tenant Occupancy'!QC$5:QC23}),INDEX(ARRAYFORMULA({OccupancyAdd"&amp;"resses&amp;"" ""&amp; OccupancyUnits,'Tenant Occupancy'!QC$5:QC23}),0,2)&lt;&gt;""""),2,FALSE),IF(QB17=TODAY(),""Today"",)))))"),"")</f>
        <v/>
      </c>
      <c r="QC20" s="3" t="str">
        <f>IFERROR(__xludf.DUMMYFUNCTION("IF(ISBLANK($A20),, IF((ARRAYFORMULA(SUM(COUNTIFS(OccupancyAddresses,$A20,OccupancyUnits, $B20, 'Tenant Occupancy'!QD$5:QD23,{""&gt;0"",""Occupied"",""Late""}))))&gt;1,""Multiple Bookings"", IF(SUMIFS( 'Tenant Occupancy'!QD$5:QD23,OccupancyUnits,$B20,OccupancyAd"&amp;"dresses,$A20)&gt;0,SUMIFS('Tenant Occupancy'!QD$5:QD23,OccupancyUnits,$B20,OccupancyAddresses,$A20),IFERROR(VLOOKUP($A20&amp;"" ""&amp;$B20, FILTER(ARRAYFORMULA({OccupancyAddresses&amp;"" ""&amp; OccupancyUnits,'Tenant Occupancy'!QD$5:QD23}),INDEX(ARRAYFORMULA({OccupancyAdd"&amp;"resses&amp;"" ""&amp; OccupancyUnits,'Tenant Occupancy'!QD$5:QD23}),0,2)&lt;&gt;""""),2,FALSE),IF(QC17=TODAY(),""Today"",)))))"),"")</f>
        <v/>
      </c>
      <c r="QD20" s="3" t="str">
        <f>IFERROR(__xludf.DUMMYFUNCTION("IF(ISBLANK($A20),, IF((ARRAYFORMULA(SUM(COUNTIFS(OccupancyAddresses,$A20,OccupancyUnits, $B20, 'Tenant Occupancy'!QE$5:QE23,{""&gt;0"",""Occupied"",""Late""}))))&gt;1,""Multiple Bookings"", IF(SUMIFS( 'Tenant Occupancy'!QE$5:QE23,OccupancyUnits,$B20,OccupancyAd"&amp;"dresses,$A20)&gt;0,SUMIFS('Tenant Occupancy'!QE$5:QE23,OccupancyUnits,$B20,OccupancyAddresses,$A20),IFERROR(VLOOKUP($A20&amp;"" ""&amp;$B20, FILTER(ARRAYFORMULA({OccupancyAddresses&amp;"" ""&amp; OccupancyUnits,'Tenant Occupancy'!QE$5:QE23}),INDEX(ARRAYFORMULA({OccupancyAdd"&amp;"resses&amp;"" ""&amp; OccupancyUnits,'Tenant Occupancy'!QE$5:QE23}),0,2)&lt;&gt;""""),2,FALSE),IF(QD17=TODAY(),""Today"",)))))"),"")</f>
        <v/>
      </c>
      <c r="QE20" s="3" t="str">
        <f>IFERROR(__xludf.DUMMYFUNCTION("IF(ISBLANK($A20),, IF((ARRAYFORMULA(SUM(COUNTIFS(OccupancyAddresses,$A20,OccupancyUnits, $B20, 'Tenant Occupancy'!QF$5:QF23,{""&gt;0"",""Occupied"",""Late""}))))&gt;1,""Multiple Bookings"", IF(SUMIFS( 'Tenant Occupancy'!QF$5:QF23,OccupancyUnits,$B20,OccupancyAd"&amp;"dresses,$A20)&gt;0,SUMIFS('Tenant Occupancy'!QF$5:QF23,OccupancyUnits,$B20,OccupancyAddresses,$A20),IFERROR(VLOOKUP($A20&amp;"" ""&amp;$B20, FILTER(ARRAYFORMULA({OccupancyAddresses&amp;"" ""&amp; OccupancyUnits,'Tenant Occupancy'!QF$5:QF23}),INDEX(ARRAYFORMULA({OccupancyAdd"&amp;"resses&amp;"" ""&amp; OccupancyUnits,'Tenant Occupancy'!QF$5:QF23}),0,2)&lt;&gt;""""),2,FALSE),IF(QE17=TODAY(),""Today"",)))))"),"")</f>
        <v/>
      </c>
      <c r="QF20" s="3" t="str">
        <f>IFERROR(__xludf.DUMMYFUNCTION("IF(ISBLANK($A20),, IF((ARRAYFORMULA(SUM(COUNTIFS(OccupancyAddresses,$A20,OccupancyUnits, $B20, 'Tenant Occupancy'!QG$5:QG23,{""&gt;0"",""Occupied"",""Late""}))))&gt;1,""Multiple Bookings"", IF(SUMIFS( 'Tenant Occupancy'!QG$5:QG23,OccupancyUnits,$B20,OccupancyAd"&amp;"dresses,$A20)&gt;0,SUMIFS('Tenant Occupancy'!QG$5:QG23,OccupancyUnits,$B20,OccupancyAddresses,$A20),IFERROR(VLOOKUP($A20&amp;"" ""&amp;$B20, FILTER(ARRAYFORMULA({OccupancyAddresses&amp;"" ""&amp; OccupancyUnits,'Tenant Occupancy'!QG$5:QG23}),INDEX(ARRAYFORMULA({OccupancyAdd"&amp;"resses&amp;"" ""&amp; OccupancyUnits,'Tenant Occupancy'!QG$5:QG23}),0,2)&lt;&gt;""""),2,FALSE),IF(QF17=TODAY(),""Today"",)))))"),"")</f>
        <v/>
      </c>
      <c r="QG20" s="3" t="str">
        <f>IFERROR(__xludf.DUMMYFUNCTION("IF(ISBLANK($A20),, IF((ARRAYFORMULA(SUM(COUNTIFS(OccupancyAddresses,$A20,OccupancyUnits, $B20, 'Tenant Occupancy'!QH$5:QH23,{""&gt;0"",""Occupied"",""Late""}))))&gt;1,""Multiple Bookings"", IF(SUMIFS( 'Tenant Occupancy'!QH$5:QH23,OccupancyUnits,$B20,OccupancyAd"&amp;"dresses,$A20)&gt;0,SUMIFS('Tenant Occupancy'!QH$5:QH23,OccupancyUnits,$B20,OccupancyAddresses,$A20),IFERROR(VLOOKUP($A20&amp;"" ""&amp;$B20, FILTER(ARRAYFORMULA({OccupancyAddresses&amp;"" ""&amp; OccupancyUnits,'Tenant Occupancy'!QH$5:QH23}),INDEX(ARRAYFORMULA({OccupancyAdd"&amp;"resses&amp;"" ""&amp; OccupancyUnits,'Tenant Occupancy'!QH$5:QH23}),0,2)&lt;&gt;""""),2,FALSE),IF(QG17=TODAY(),""Today"",)))))"),"")</f>
        <v/>
      </c>
      <c r="QH20" s="3" t="str">
        <f>IFERROR(__xludf.DUMMYFUNCTION("IF(ISBLANK($A20),, IF((ARRAYFORMULA(SUM(COUNTIFS(OccupancyAddresses,$A20,OccupancyUnits, $B20, 'Tenant Occupancy'!QI$5:QI23,{""&gt;0"",""Occupied"",""Late""}))))&gt;1,""Multiple Bookings"", IF(SUMIFS( 'Tenant Occupancy'!QI$5:QI23,OccupancyUnits,$B20,OccupancyAd"&amp;"dresses,$A20)&gt;0,SUMIFS('Tenant Occupancy'!QI$5:QI23,OccupancyUnits,$B20,OccupancyAddresses,$A20),IFERROR(VLOOKUP($A20&amp;"" ""&amp;$B20, FILTER(ARRAYFORMULA({OccupancyAddresses&amp;"" ""&amp; OccupancyUnits,'Tenant Occupancy'!QI$5:QI23}),INDEX(ARRAYFORMULA({OccupancyAdd"&amp;"resses&amp;"" ""&amp; OccupancyUnits,'Tenant Occupancy'!QI$5:QI23}),0,2)&lt;&gt;""""),2,FALSE),IF(QH17=TODAY(),""Today"",)))))"),"")</f>
        <v/>
      </c>
      <c r="QI20" s="3" t="str">
        <f>IFERROR(__xludf.DUMMYFUNCTION("IF(ISBLANK($A20),, IF((ARRAYFORMULA(SUM(COUNTIFS(OccupancyAddresses,$A20,OccupancyUnits, $B20, 'Tenant Occupancy'!QJ$5:QJ23,{""&gt;0"",""Occupied"",""Late""}))))&gt;1,""Multiple Bookings"", IF(SUMIFS( 'Tenant Occupancy'!QJ$5:QJ23,OccupancyUnits,$B20,OccupancyAd"&amp;"dresses,$A20)&gt;0,SUMIFS('Tenant Occupancy'!QJ$5:QJ23,OccupancyUnits,$B20,OccupancyAddresses,$A20),IFERROR(VLOOKUP($A20&amp;"" ""&amp;$B20, FILTER(ARRAYFORMULA({OccupancyAddresses&amp;"" ""&amp; OccupancyUnits,'Tenant Occupancy'!QJ$5:QJ23}),INDEX(ARRAYFORMULA({OccupancyAdd"&amp;"resses&amp;"" ""&amp; OccupancyUnits,'Tenant Occupancy'!QJ$5:QJ23}),0,2)&lt;&gt;""""),2,FALSE),IF(QI17=TODAY(),""Today"",)))))"),"")</f>
        <v/>
      </c>
      <c r="QJ20" s="3" t="str">
        <f>IFERROR(__xludf.DUMMYFUNCTION("IF(ISBLANK($A20),, IF((ARRAYFORMULA(SUM(COUNTIFS(OccupancyAddresses,$A20,OccupancyUnits, $B20, 'Tenant Occupancy'!QK$5:QK23,{""&gt;0"",""Occupied"",""Late""}))))&gt;1,""Multiple Bookings"", IF(SUMIFS( 'Tenant Occupancy'!QK$5:QK23,OccupancyUnits,$B20,OccupancyAd"&amp;"dresses,$A20)&gt;0,SUMIFS('Tenant Occupancy'!QK$5:QK23,OccupancyUnits,$B20,OccupancyAddresses,$A20),IFERROR(VLOOKUP($A20&amp;"" ""&amp;$B20, FILTER(ARRAYFORMULA({OccupancyAddresses&amp;"" ""&amp; OccupancyUnits,'Tenant Occupancy'!QK$5:QK23}),INDEX(ARRAYFORMULA({OccupancyAdd"&amp;"resses&amp;"" ""&amp; OccupancyUnits,'Tenant Occupancy'!QK$5:QK23}),0,2)&lt;&gt;""""),2,FALSE),IF(QJ17=TODAY(),""Today"",)))))"),"")</f>
        <v/>
      </c>
      <c r="QK20" s="3" t="str">
        <f>IFERROR(__xludf.DUMMYFUNCTION("IF(ISBLANK($A20),, IF((ARRAYFORMULA(SUM(COUNTIFS(OccupancyAddresses,$A20,OccupancyUnits, $B20, 'Tenant Occupancy'!QL$5:QL23,{""&gt;0"",""Occupied"",""Late""}))))&gt;1,""Multiple Bookings"", IF(SUMIFS( 'Tenant Occupancy'!QL$5:QL23,OccupancyUnits,$B20,OccupancyAd"&amp;"dresses,$A20)&gt;0,SUMIFS('Tenant Occupancy'!QL$5:QL23,OccupancyUnits,$B20,OccupancyAddresses,$A20),IFERROR(VLOOKUP($A20&amp;"" ""&amp;$B20, FILTER(ARRAYFORMULA({OccupancyAddresses&amp;"" ""&amp; OccupancyUnits,'Tenant Occupancy'!QL$5:QL23}),INDEX(ARRAYFORMULA({OccupancyAdd"&amp;"resses&amp;"" ""&amp; OccupancyUnits,'Tenant Occupancy'!QL$5:QL23}),0,2)&lt;&gt;""""),2,FALSE),IF(QK17=TODAY(),""Today"",)))))"),"")</f>
        <v/>
      </c>
      <c r="QL20" s="3" t="str">
        <f>IFERROR(__xludf.DUMMYFUNCTION("IF(ISBLANK($A20),, IF((ARRAYFORMULA(SUM(COUNTIFS(OccupancyAddresses,$A20,OccupancyUnits, $B20, 'Tenant Occupancy'!QM$5:QM23,{""&gt;0"",""Occupied"",""Late""}))))&gt;1,""Multiple Bookings"", IF(SUMIFS( 'Tenant Occupancy'!QM$5:QM23,OccupancyUnits,$B20,OccupancyAd"&amp;"dresses,$A20)&gt;0,SUMIFS('Tenant Occupancy'!QM$5:QM23,OccupancyUnits,$B20,OccupancyAddresses,$A20),IFERROR(VLOOKUP($A20&amp;"" ""&amp;$B20, FILTER(ARRAYFORMULA({OccupancyAddresses&amp;"" ""&amp; OccupancyUnits,'Tenant Occupancy'!QM$5:QM23}),INDEX(ARRAYFORMULA({OccupancyAdd"&amp;"resses&amp;"" ""&amp; OccupancyUnits,'Tenant Occupancy'!QM$5:QM23}),0,2)&lt;&gt;""""),2,FALSE),IF(QL17=TODAY(),""Today"",)))))"),"")</f>
        <v/>
      </c>
      <c r="QM20" s="3" t="str">
        <f>IFERROR(__xludf.DUMMYFUNCTION("IF(ISBLANK($A20),, IF((ARRAYFORMULA(SUM(COUNTIFS(OccupancyAddresses,$A20,OccupancyUnits, $B20, 'Tenant Occupancy'!QN$5:QN23,{""&gt;0"",""Occupied"",""Late""}))))&gt;1,""Multiple Bookings"", IF(SUMIFS( 'Tenant Occupancy'!QN$5:QN23,OccupancyUnits,$B20,OccupancyAd"&amp;"dresses,$A20)&gt;0,SUMIFS('Tenant Occupancy'!QN$5:QN23,OccupancyUnits,$B20,OccupancyAddresses,$A20),IFERROR(VLOOKUP($A20&amp;"" ""&amp;$B20, FILTER(ARRAYFORMULA({OccupancyAddresses&amp;"" ""&amp; OccupancyUnits,'Tenant Occupancy'!QN$5:QN23}),INDEX(ARRAYFORMULA({OccupancyAdd"&amp;"resses&amp;"" ""&amp; OccupancyUnits,'Tenant Occupancy'!QN$5:QN23}),0,2)&lt;&gt;""""),2,FALSE),IF(QM17=TODAY(),""Today"",)))))"),"")</f>
        <v/>
      </c>
      <c r="QN20" s="3" t="str">
        <f>IFERROR(__xludf.DUMMYFUNCTION("IF(ISBLANK($A20),, IF((ARRAYFORMULA(SUM(COUNTIFS(OccupancyAddresses,$A20,OccupancyUnits, $B20, 'Tenant Occupancy'!QO$5:QO23,{""&gt;0"",""Occupied"",""Late""}))))&gt;1,""Multiple Bookings"", IF(SUMIFS( 'Tenant Occupancy'!QO$5:QO23,OccupancyUnits,$B20,OccupancyAd"&amp;"dresses,$A20)&gt;0,SUMIFS('Tenant Occupancy'!QO$5:QO23,OccupancyUnits,$B20,OccupancyAddresses,$A20),IFERROR(VLOOKUP($A20&amp;"" ""&amp;$B20, FILTER(ARRAYFORMULA({OccupancyAddresses&amp;"" ""&amp; OccupancyUnits,'Tenant Occupancy'!QO$5:QO23}),INDEX(ARRAYFORMULA({OccupancyAdd"&amp;"resses&amp;"" ""&amp; OccupancyUnits,'Tenant Occupancy'!QO$5:QO23}),0,2)&lt;&gt;""""),2,FALSE),IF(QN17=TODAY(),""Today"",)))))"),"")</f>
        <v/>
      </c>
      <c r="QO20" s="3" t="str">
        <f>IFERROR(__xludf.DUMMYFUNCTION("IF(ISBLANK($A20),, IF((ARRAYFORMULA(SUM(COUNTIFS(OccupancyAddresses,$A20,OccupancyUnits, $B20, 'Tenant Occupancy'!QP$5:QP23,{""&gt;0"",""Occupied"",""Late""}))))&gt;1,""Multiple Bookings"", IF(SUMIFS( 'Tenant Occupancy'!QP$5:QP23,OccupancyUnits,$B20,OccupancyAd"&amp;"dresses,$A20)&gt;0,SUMIFS('Tenant Occupancy'!QP$5:QP23,OccupancyUnits,$B20,OccupancyAddresses,$A20),IFERROR(VLOOKUP($A20&amp;"" ""&amp;$B20, FILTER(ARRAYFORMULA({OccupancyAddresses&amp;"" ""&amp; OccupancyUnits,'Tenant Occupancy'!QP$5:QP23}),INDEX(ARRAYFORMULA({OccupancyAdd"&amp;"resses&amp;"" ""&amp; OccupancyUnits,'Tenant Occupancy'!QP$5:QP23}),0,2)&lt;&gt;""""),2,FALSE),IF(QO17=TODAY(),""Today"",)))))"),"")</f>
        <v/>
      </c>
      <c r="QP20" s="3" t="str">
        <f>IFERROR(__xludf.DUMMYFUNCTION("IF(ISBLANK($A20),, IF((ARRAYFORMULA(SUM(COUNTIFS(OccupancyAddresses,$A20,OccupancyUnits, $B20, 'Tenant Occupancy'!QQ$5:QQ23,{""&gt;0"",""Occupied"",""Late""}))))&gt;1,""Multiple Bookings"", IF(SUMIFS( 'Tenant Occupancy'!QQ$5:QQ23,OccupancyUnits,$B20,OccupancyAd"&amp;"dresses,$A20)&gt;0,SUMIFS('Tenant Occupancy'!QQ$5:QQ23,OccupancyUnits,$B20,OccupancyAddresses,$A20),IFERROR(VLOOKUP($A20&amp;"" ""&amp;$B20, FILTER(ARRAYFORMULA({OccupancyAddresses&amp;"" ""&amp; OccupancyUnits,'Tenant Occupancy'!QQ$5:QQ23}),INDEX(ARRAYFORMULA({OccupancyAdd"&amp;"resses&amp;"" ""&amp; OccupancyUnits,'Tenant Occupancy'!QQ$5:QQ23}),0,2)&lt;&gt;""""),2,FALSE),IF(QP17=TODAY(),""Today"",)))))"),"")</f>
        <v/>
      </c>
      <c r="QQ20" s="3" t="str">
        <f>IFERROR(__xludf.DUMMYFUNCTION("IF(ISBLANK($A20),, IF((ARRAYFORMULA(SUM(COUNTIFS(OccupancyAddresses,$A20,OccupancyUnits, $B20, 'Tenant Occupancy'!QR$5:QR23,{""&gt;0"",""Occupied"",""Late""}))))&gt;1,""Multiple Bookings"", IF(SUMIFS( 'Tenant Occupancy'!QR$5:QR23,OccupancyUnits,$B20,OccupancyAd"&amp;"dresses,$A20)&gt;0,SUMIFS('Tenant Occupancy'!QR$5:QR23,OccupancyUnits,$B20,OccupancyAddresses,$A20),IFERROR(VLOOKUP($A20&amp;"" ""&amp;$B20, FILTER(ARRAYFORMULA({OccupancyAddresses&amp;"" ""&amp; OccupancyUnits,'Tenant Occupancy'!QR$5:QR23}),INDEX(ARRAYFORMULA({OccupancyAdd"&amp;"resses&amp;"" ""&amp; OccupancyUnits,'Tenant Occupancy'!QR$5:QR23}),0,2)&lt;&gt;""""),2,FALSE),IF(QQ17=TODAY(),""Today"",)))))"),"")</f>
        <v/>
      </c>
      <c r="QR20" s="3" t="str">
        <f>IFERROR(__xludf.DUMMYFUNCTION("IF(ISBLANK($A20),, IF((ARRAYFORMULA(SUM(COUNTIFS(OccupancyAddresses,$A20,OccupancyUnits, $B20, 'Tenant Occupancy'!QS$5:QS23,{""&gt;0"",""Occupied"",""Late""}))))&gt;1,""Multiple Bookings"", IF(SUMIFS( 'Tenant Occupancy'!QS$5:QS23,OccupancyUnits,$B20,OccupancyAd"&amp;"dresses,$A20)&gt;0,SUMIFS('Tenant Occupancy'!QS$5:QS23,OccupancyUnits,$B20,OccupancyAddresses,$A20),IFERROR(VLOOKUP($A20&amp;"" ""&amp;$B20, FILTER(ARRAYFORMULA({OccupancyAddresses&amp;"" ""&amp; OccupancyUnits,'Tenant Occupancy'!QS$5:QS23}),INDEX(ARRAYFORMULA({OccupancyAdd"&amp;"resses&amp;"" ""&amp; OccupancyUnits,'Tenant Occupancy'!QS$5:QS23}),0,2)&lt;&gt;""""),2,FALSE),IF(QR17=TODAY(),""Today"",)))))"),"")</f>
        <v/>
      </c>
      <c r="QS20" s="3" t="str">
        <f>IFERROR(__xludf.DUMMYFUNCTION("IF(ISBLANK($A20),, IF((ARRAYFORMULA(SUM(COUNTIFS(OccupancyAddresses,$A20,OccupancyUnits, $B20, 'Tenant Occupancy'!QT$5:QT23,{""&gt;0"",""Occupied"",""Late""}))))&gt;1,""Multiple Bookings"", IF(SUMIFS( 'Tenant Occupancy'!QT$5:QT23,OccupancyUnits,$B20,OccupancyAd"&amp;"dresses,$A20)&gt;0,SUMIFS('Tenant Occupancy'!QT$5:QT23,OccupancyUnits,$B20,OccupancyAddresses,$A20),IFERROR(VLOOKUP($A20&amp;"" ""&amp;$B20, FILTER(ARRAYFORMULA({OccupancyAddresses&amp;"" ""&amp; OccupancyUnits,'Tenant Occupancy'!QT$5:QT23}),INDEX(ARRAYFORMULA({OccupancyAdd"&amp;"resses&amp;"" ""&amp; OccupancyUnits,'Tenant Occupancy'!QT$5:QT23}),0,2)&lt;&gt;""""),2,FALSE),IF(QS17=TODAY(),""Today"",)))))"),"")</f>
        <v/>
      </c>
      <c r="QT20" s="3" t="str">
        <f>IFERROR(__xludf.DUMMYFUNCTION("IF(ISBLANK($A20),, IF((ARRAYFORMULA(SUM(COUNTIFS(OccupancyAddresses,$A20,OccupancyUnits, $B20, 'Tenant Occupancy'!QU$5:QU23,{""&gt;0"",""Occupied"",""Late""}))))&gt;1,""Multiple Bookings"", IF(SUMIFS( 'Tenant Occupancy'!QU$5:QU23,OccupancyUnits,$B20,OccupancyAd"&amp;"dresses,$A20)&gt;0,SUMIFS('Tenant Occupancy'!QU$5:QU23,OccupancyUnits,$B20,OccupancyAddresses,$A20),IFERROR(VLOOKUP($A20&amp;"" ""&amp;$B20, FILTER(ARRAYFORMULA({OccupancyAddresses&amp;"" ""&amp; OccupancyUnits,'Tenant Occupancy'!QU$5:QU23}),INDEX(ARRAYFORMULA({OccupancyAdd"&amp;"resses&amp;"" ""&amp; OccupancyUnits,'Tenant Occupancy'!QU$5:QU23}),0,2)&lt;&gt;""""),2,FALSE),IF(QT17=TODAY(),""Today"",)))))"),"")</f>
        <v/>
      </c>
      <c r="QU20" s="3" t="str">
        <f>IFERROR(__xludf.DUMMYFUNCTION("IF(ISBLANK($A20),, IF((ARRAYFORMULA(SUM(COUNTIFS(OccupancyAddresses,$A20,OccupancyUnits, $B20, 'Tenant Occupancy'!QV$5:QV23,{""&gt;0"",""Occupied"",""Late""}))))&gt;1,""Multiple Bookings"", IF(SUMIFS( 'Tenant Occupancy'!QV$5:QV23,OccupancyUnits,$B20,OccupancyAd"&amp;"dresses,$A20)&gt;0,SUMIFS('Tenant Occupancy'!QV$5:QV23,OccupancyUnits,$B20,OccupancyAddresses,$A20),IFERROR(VLOOKUP($A20&amp;"" ""&amp;$B20, FILTER(ARRAYFORMULA({OccupancyAddresses&amp;"" ""&amp; OccupancyUnits,'Tenant Occupancy'!QV$5:QV23}),INDEX(ARRAYFORMULA({OccupancyAdd"&amp;"resses&amp;"" ""&amp; OccupancyUnits,'Tenant Occupancy'!QV$5:QV23}),0,2)&lt;&gt;""""),2,FALSE),IF(QU17=TODAY(),""Today"",)))))"),"")</f>
        <v/>
      </c>
      <c r="QV20" s="3" t="str">
        <f>IFERROR(__xludf.DUMMYFUNCTION("IF(ISBLANK($A20),, IF((ARRAYFORMULA(SUM(COUNTIFS(OccupancyAddresses,$A20,OccupancyUnits, $B20, 'Tenant Occupancy'!QW$5:QW23,{""&gt;0"",""Occupied"",""Late""}))))&gt;1,""Multiple Bookings"", IF(SUMIFS( 'Tenant Occupancy'!QW$5:QW23,OccupancyUnits,$B20,OccupancyAd"&amp;"dresses,$A20)&gt;0,SUMIFS('Tenant Occupancy'!QW$5:QW23,OccupancyUnits,$B20,OccupancyAddresses,$A20),IFERROR(VLOOKUP($A20&amp;"" ""&amp;$B20, FILTER(ARRAYFORMULA({OccupancyAddresses&amp;"" ""&amp; OccupancyUnits,'Tenant Occupancy'!QW$5:QW23}),INDEX(ARRAYFORMULA({OccupancyAdd"&amp;"resses&amp;"" ""&amp; OccupancyUnits,'Tenant Occupancy'!QW$5:QW23}),0,2)&lt;&gt;""""),2,FALSE),IF(QV17=TODAY(),""Today"",)))))"),"")</f>
        <v/>
      </c>
      <c r="QW20" s="3" t="str">
        <f>IFERROR(__xludf.DUMMYFUNCTION("IF(ISBLANK($A20),, IF((ARRAYFORMULA(SUM(COUNTIFS(OccupancyAddresses,$A20,OccupancyUnits, $B20, 'Tenant Occupancy'!QX$5:QX23,{""&gt;0"",""Occupied"",""Late""}))))&gt;1,""Multiple Bookings"", IF(SUMIFS( 'Tenant Occupancy'!QX$5:QX23,OccupancyUnits,$B20,OccupancyAd"&amp;"dresses,$A20)&gt;0,SUMIFS('Tenant Occupancy'!QX$5:QX23,OccupancyUnits,$B20,OccupancyAddresses,$A20),IFERROR(VLOOKUP($A20&amp;"" ""&amp;$B20, FILTER(ARRAYFORMULA({OccupancyAddresses&amp;"" ""&amp; OccupancyUnits,'Tenant Occupancy'!QX$5:QX23}),INDEX(ARRAYFORMULA({OccupancyAdd"&amp;"resses&amp;"" ""&amp; OccupancyUnits,'Tenant Occupancy'!QX$5:QX23}),0,2)&lt;&gt;""""),2,FALSE),IF(QW17=TODAY(),""Today"",)))))"),"")</f>
        <v/>
      </c>
      <c r="QX20" s="3" t="str">
        <f>IFERROR(__xludf.DUMMYFUNCTION("IF(ISBLANK($A20),, IF((ARRAYFORMULA(SUM(COUNTIFS(OccupancyAddresses,$A20,OccupancyUnits, $B20, 'Tenant Occupancy'!QY$5:QY23,{""&gt;0"",""Occupied"",""Late""}))))&gt;1,""Multiple Bookings"", IF(SUMIFS( 'Tenant Occupancy'!QY$5:QY23,OccupancyUnits,$B20,OccupancyAd"&amp;"dresses,$A20)&gt;0,SUMIFS('Tenant Occupancy'!QY$5:QY23,OccupancyUnits,$B20,OccupancyAddresses,$A20),IFERROR(VLOOKUP($A20&amp;"" ""&amp;$B20, FILTER(ARRAYFORMULA({OccupancyAddresses&amp;"" ""&amp; OccupancyUnits,'Tenant Occupancy'!QY$5:QY23}),INDEX(ARRAYFORMULA({OccupancyAdd"&amp;"resses&amp;"" ""&amp; OccupancyUnits,'Tenant Occupancy'!QY$5:QY23}),0,2)&lt;&gt;""""),2,FALSE),IF(QX17=TODAY(),""Today"",)))))"),"")</f>
        <v/>
      </c>
      <c r="QY20" s="3" t="str">
        <f>IFERROR(__xludf.DUMMYFUNCTION("IF(ISBLANK($A20),, IF((ARRAYFORMULA(SUM(COUNTIFS(OccupancyAddresses,$A20,OccupancyUnits, $B20, 'Tenant Occupancy'!QZ$5:QZ23,{""&gt;0"",""Occupied"",""Late""}))))&gt;1,""Multiple Bookings"", IF(SUMIFS( 'Tenant Occupancy'!QZ$5:QZ23,OccupancyUnits,$B20,OccupancyAd"&amp;"dresses,$A20)&gt;0,SUMIFS('Tenant Occupancy'!QZ$5:QZ23,OccupancyUnits,$B20,OccupancyAddresses,$A20),IFERROR(VLOOKUP($A20&amp;"" ""&amp;$B20, FILTER(ARRAYFORMULA({OccupancyAddresses&amp;"" ""&amp; OccupancyUnits,'Tenant Occupancy'!QZ$5:QZ23}),INDEX(ARRAYFORMULA({OccupancyAdd"&amp;"resses&amp;"" ""&amp; OccupancyUnits,'Tenant Occupancy'!QZ$5:QZ23}),0,2)&lt;&gt;""""),2,FALSE),IF(QY17=TODAY(),""Today"",)))))"),"")</f>
        <v/>
      </c>
      <c r="QZ20" s="3" t="str">
        <f>IFERROR(__xludf.DUMMYFUNCTION("IF(ISBLANK($A20),, IF((ARRAYFORMULA(SUM(COUNTIFS(OccupancyAddresses,$A20,OccupancyUnits, $B20, 'Tenant Occupancy'!RA$5:RA23,{""&gt;0"",""Occupied"",""Late""}))))&gt;1,""Multiple Bookings"", IF(SUMIFS( 'Tenant Occupancy'!RA$5:RA23,OccupancyUnits,$B20,OccupancyAd"&amp;"dresses,$A20)&gt;0,SUMIFS('Tenant Occupancy'!RA$5:RA23,OccupancyUnits,$B20,OccupancyAddresses,$A20),IFERROR(VLOOKUP($A20&amp;"" ""&amp;$B20, FILTER(ARRAYFORMULA({OccupancyAddresses&amp;"" ""&amp; OccupancyUnits,'Tenant Occupancy'!RA$5:RA23}),INDEX(ARRAYFORMULA({OccupancyAdd"&amp;"resses&amp;"" ""&amp; OccupancyUnits,'Tenant Occupancy'!RA$5:RA23}),0,2)&lt;&gt;""""),2,FALSE),IF(QZ17=TODAY(),""Today"",)))))"),"")</f>
        <v/>
      </c>
      <c r="RA20" s="3" t="str">
        <f>IFERROR(__xludf.DUMMYFUNCTION("IF(ISBLANK($A20),, IF((ARRAYFORMULA(SUM(COUNTIFS(OccupancyAddresses,$A20,OccupancyUnits, $B20, 'Tenant Occupancy'!RB$5:RB23,{""&gt;0"",""Occupied"",""Late""}))))&gt;1,""Multiple Bookings"", IF(SUMIFS( 'Tenant Occupancy'!RB$5:RB23,OccupancyUnits,$B20,OccupancyAd"&amp;"dresses,$A20)&gt;0,SUMIFS('Tenant Occupancy'!RB$5:RB23,OccupancyUnits,$B20,OccupancyAddresses,$A20),IFERROR(VLOOKUP($A20&amp;"" ""&amp;$B20, FILTER(ARRAYFORMULA({OccupancyAddresses&amp;"" ""&amp; OccupancyUnits,'Tenant Occupancy'!RB$5:RB23}),INDEX(ARRAYFORMULA({OccupancyAdd"&amp;"resses&amp;"" ""&amp; OccupancyUnits,'Tenant Occupancy'!RB$5:RB23}),0,2)&lt;&gt;""""),2,FALSE),IF(RA17=TODAY(),""Today"",)))))"),"")</f>
        <v/>
      </c>
      <c r="RB20" s="3" t="str">
        <f>IFERROR(__xludf.DUMMYFUNCTION("IF(ISBLANK($A20),, IF((ARRAYFORMULA(SUM(COUNTIFS(OccupancyAddresses,$A20,OccupancyUnits, $B20, 'Tenant Occupancy'!RC$5:RC23,{""&gt;0"",""Occupied"",""Late""}))))&gt;1,""Multiple Bookings"", IF(SUMIFS( 'Tenant Occupancy'!RC$5:RC23,OccupancyUnits,$B20,OccupancyAd"&amp;"dresses,$A20)&gt;0,SUMIFS('Tenant Occupancy'!RC$5:RC23,OccupancyUnits,$B20,OccupancyAddresses,$A20),IFERROR(VLOOKUP($A20&amp;"" ""&amp;$B20, FILTER(ARRAYFORMULA({OccupancyAddresses&amp;"" ""&amp; OccupancyUnits,'Tenant Occupancy'!RC$5:RC23}),INDEX(ARRAYFORMULA({OccupancyAdd"&amp;"resses&amp;"" ""&amp; OccupancyUnits,'Tenant Occupancy'!RC$5:RC23}),0,2)&lt;&gt;""""),2,FALSE),IF(RB17=TODAY(),""Today"",)))))"),"")</f>
        <v/>
      </c>
      <c r="RC20" s="3" t="str">
        <f>IFERROR(__xludf.DUMMYFUNCTION("IF(ISBLANK($A20),, IF((ARRAYFORMULA(SUM(COUNTIFS(OccupancyAddresses,$A20,OccupancyUnits, $B20, 'Tenant Occupancy'!RD$5:RD23,{""&gt;0"",""Occupied"",""Late""}))))&gt;1,""Multiple Bookings"", IF(SUMIFS( 'Tenant Occupancy'!RD$5:RD23,OccupancyUnits,$B20,OccupancyAd"&amp;"dresses,$A20)&gt;0,SUMIFS('Tenant Occupancy'!RD$5:RD23,OccupancyUnits,$B20,OccupancyAddresses,$A20),IFERROR(VLOOKUP($A20&amp;"" ""&amp;$B20, FILTER(ARRAYFORMULA({OccupancyAddresses&amp;"" ""&amp; OccupancyUnits,'Tenant Occupancy'!RD$5:RD23}),INDEX(ARRAYFORMULA({OccupancyAdd"&amp;"resses&amp;"" ""&amp; OccupancyUnits,'Tenant Occupancy'!RD$5:RD23}),0,2)&lt;&gt;""""),2,FALSE),IF(RC17=TODAY(),""Today"",)))))"),"")</f>
        <v/>
      </c>
      <c r="RD20" s="3" t="str">
        <f>IFERROR(__xludf.DUMMYFUNCTION("IF(ISBLANK($A20),, IF((ARRAYFORMULA(SUM(COUNTIFS(OccupancyAddresses,$A20,OccupancyUnits, $B20, 'Tenant Occupancy'!RE$5:RE23,{""&gt;0"",""Occupied"",""Late""}))))&gt;1,""Multiple Bookings"", IF(SUMIFS( 'Tenant Occupancy'!RE$5:RE23,OccupancyUnits,$B20,OccupancyAd"&amp;"dresses,$A20)&gt;0,SUMIFS('Tenant Occupancy'!RE$5:RE23,OccupancyUnits,$B20,OccupancyAddresses,$A20),IFERROR(VLOOKUP($A20&amp;"" ""&amp;$B20, FILTER(ARRAYFORMULA({OccupancyAddresses&amp;"" ""&amp; OccupancyUnits,'Tenant Occupancy'!RE$5:RE23}),INDEX(ARRAYFORMULA({OccupancyAdd"&amp;"resses&amp;"" ""&amp; OccupancyUnits,'Tenant Occupancy'!RE$5:RE23}),0,2)&lt;&gt;""""),2,FALSE),IF(RD17=TODAY(),""Today"",)))))"),"")</f>
        <v/>
      </c>
      <c r="RE20" s="3" t="str">
        <f>IFERROR(__xludf.DUMMYFUNCTION("IF(ISBLANK($A20),, IF((ARRAYFORMULA(SUM(COUNTIFS(OccupancyAddresses,$A20,OccupancyUnits, $B20, 'Tenant Occupancy'!RF$5:RF23,{""&gt;0"",""Occupied"",""Late""}))))&gt;1,""Multiple Bookings"", IF(SUMIFS( 'Tenant Occupancy'!RF$5:RF23,OccupancyUnits,$B20,OccupancyAd"&amp;"dresses,$A20)&gt;0,SUMIFS('Tenant Occupancy'!RF$5:RF23,OccupancyUnits,$B20,OccupancyAddresses,$A20),IFERROR(VLOOKUP($A20&amp;"" ""&amp;$B20, FILTER(ARRAYFORMULA({OccupancyAddresses&amp;"" ""&amp; OccupancyUnits,'Tenant Occupancy'!RF$5:RF23}),INDEX(ARRAYFORMULA({OccupancyAdd"&amp;"resses&amp;"" ""&amp; OccupancyUnits,'Tenant Occupancy'!RF$5:RF23}),0,2)&lt;&gt;""""),2,FALSE),IF(RE17=TODAY(),""Today"",)))))"),"")</f>
        <v/>
      </c>
      <c r="RF20" s="3" t="str">
        <f>IFERROR(__xludf.DUMMYFUNCTION("IF(ISBLANK($A20),, IF((ARRAYFORMULA(SUM(COUNTIFS(OccupancyAddresses,$A20,OccupancyUnits, $B20, 'Tenant Occupancy'!RG$5:RG23,{""&gt;0"",""Occupied"",""Late""}))))&gt;1,""Multiple Bookings"", IF(SUMIFS( 'Tenant Occupancy'!RG$5:RG23,OccupancyUnits,$B20,OccupancyAd"&amp;"dresses,$A20)&gt;0,SUMIFS('Tenant Occupancy'!RG$5:RG23,OccupancyUnits,$B20,OccupancyAddresses,$A20),IFERROR(VLOOKUP($A20&amp;"" ""&amp;$B20, FILTER(ARRAYFORMULA({OccupancyAddresses&amp;"" ""&amp; OccupancyUnits,'Tenant Occupancy'!RG$5:RG23}),INDEX(ARRAYFORMULA({OccupancyAdd"&amp;"resses&amp;"" ""&amp; OccupancyUnits,'Tenant Occupancy'!RG$5:RG23}),0,2)&lt;&gt;""""),2,FALSE),IF(RF17=TODAY(),""Today"",)))))"),"")</f>
        <v/>
      </c>
      <c r="RG20" s="3" t="str">
        <f>IFERROR(__xludf.DUMMYFUNCTION("IF(ISBLANK($A20),, IF((ARRAYFORMULA(SUM(COUNTIFS(OccupancyAddresses,$A20,OccupancyUnits, $B20, 'Tenant Occupancy'!RH$5:RH23,{""&gt;0"",""Occupied"",""Late""}))))&gt;1,""Multiple Bookings"", IF(SUMIFS( 'Tenant Occupancy'!RH$5:RH23,OccupancyUnits,$B20,OccupancyAd"&amp;"dresses,$A20)&gt;0,SUMIFS('Tenant Occupancy'!RH$5:RH23,OccupancyUnits,$B20,OccupancyAddresses,$A20),IFERROR(VLOOKUP($A20&amp;"" ""&amp;$B20, FILTER(ARRAYFORMULA({OccupancyAddresses&amp;"" ""&amp; OccupancyUnits,'Tenant Occupancy'!RH$5:RH23}),INDEX(ARRAYFORMULA({OccupancyAdd"&amp;"resses&amp;"" ""&amp; OccupancyUnits,'Tenant Occupancy'!RH$5:RH23}),0,2)&lt;&gt;""""),2,FALSE),IF(RG17=TODAY(),""Today"",)))))"),"")</f>
        <v/>
      </c>
      <c r="RH20" s="3" t="str">
        <f>IFERROR(__xludf.DUMMYFUNCTION("IF(ISBLANK($A20),, IF((ARRAYFORMULA(SUM(COUNTIFS(OccupancyAddresses,$A20,OccupancyUnits, $B20, 'Tenant Occupancy'!RI$5:RI23,{""&gt;0"",""Occupied"",""Late""}))))&gt;1,""Multiple Bookings"", IF(SUMIFS( 'Tenant Occupancy'!RI$5:RI23,OccupancyUnits,$B20,OccupancyAd"&amp;"dresses,$A20)&gt;0,SUMIFS('Tenant Occupancy'!RI$5:RI23,OccupancyUnits,$B20,OccupancyAddresses,$A20),IFERROR(VLOOKUP($A20&amp;"" ""&amp;$B20, FILTER(ARRAYFORMULA({OccupancyAddresses&amp;"" ""&amp; OccupancyUnits,'Tenant Occupancy'!RI$5:RI23}),INDEX(ARRAYFORMULA({OccupancyAdd"&amp;"resses&amp;"" ""&amp; OccupancyUnits,'Tenant Occupancy'!RI$5:RI23}),0,2)&lt;&gt;""""),2,FALSE),IF(RH17=TODAY(),""Today"",)))))"),"")</f>
        <v/>
      </c>
      <c r="RI20" s="3" t="str">
        <f>IFERROR(__xludf.DUMMYFUNCTION("IF(ISBLANK($A20),, IF((ARRAYFORMULA(SUM(COUNTIFS(OccupancyAddresses,$A20,OccupancyUnits, $B20, 'Tenant Occupancy'!RJ$5:RJ23,{""&gt;0"",""Occupied"",""Late""}))))&gt;1,""Multiple Bookings"", IF(SUMIFS( 'Tenant Occupancy'!RJ$5:RJ23,OccupancyUnits,$B20,OccupancyAd"&amp;"dresses,$A20)&gt;0,SUMIFS('Tenant Occupancy'!RJ$5:RJ23,OccupancyUnits,$B20,OccupancyAddresses,$A20),IFERROR(VLOOKUP($A20&amp;"" ""&amp;$B20, FILTER(ARRAYFORMULA({OccupancyAddresses&amp;"" ""&amp; OccupancyUnits,'Tenant Occupancy'!RJ$5:RJ23}),INDEX(ARRAYFORMULA({OccupancyAdd"&amp;"resses&amp;"" ""&amp; OccupancyUnits,'Tenant Occupancy'!RJ$5:RJ23}),0,2)&lt;&gt;""""),2,FALSE),IF(RI17=TODAY(),""Today"",)))))"),"")</f>
        <v/>
      </c>
      <c r="RJ20" s="3" t="str">
        <f>IFERROR(__xludf.DUMMYFUNCTION("IF(ISBLANK($A20),, IF((ARRAYFORMULA(SUM(COUNTIFS(OccupancyAddresses,$A20,OccupancyUnits, $B20, 'Tenant Occupancy'!RK$5:RK23,{""&gt;0"",""Occupied"",""Late""}))))&gt;1,""Multiple Bookings"", IF(SUMIFS( 'Tenant Occupancy'!RK$5:RK23,OccupancyUnits,$B20,OccupancyAd"&amp;"dresses,$A20)&gt;0,SUMIFS('Tenant Occupancy'!RK$5:RK23,OccupancyUnits,$B20,OccupancyAddresses,$A20),IFERROR(VLOOKUP($A20&amp;"" ""&amp;$B20, FILTER(ARRAYFORMULA({OccupancyAddresses&amp;"" ""&amp; OccupancyUnits,'Tenant Occupancy'!RK$5:RK23}),INDEX(ARRAYFORMULA({OccupancyAdd"&amp;"resses&amp;"" ""&amp; OccupancyUnits,'Tenant Occupancy'!RK$5:RK23}),0,2)&lt;&gt;""""),2,FALSE),IF(RJ17=TODAY(),""Today"",)))))"),"")</f>
        <v/>
      </c>
      <c r="RK20" s="3" t="str">
        <f>IFERROR(__xludf.DUMMYFUNCTION("IF(ISBLANK($A20),, IF((ARRAYFORMULA(SUM(COUNTIFS(OccupancyAddresses,$A20,OccupancyUnits, $B20, 'Tenant Occupancy'!RL$5:RL23,{""&gt;0"",""Occupied"",""Late""}))))&gt;1,""Multiple Bookings"", IF(SUMIFS( 'Tenant Occupancy'!RL$5:RL23,OccupancyUnits,$B20,OccupancyAd"&amp;"dresses,$A20)&gt;0,SUMIFS('Tenant Occupancy'!RL$5:RL23,OccupancyUnits,$B20,OccupancyAddresses,$A20),IFERROR(VLOOKUP($A20&amp;"" ""&amp;$B20, FILTER(ARRAYFORMULA({OccupancyAddresses&amp;"" ""&amp; OccupancyUnits,'Tenant Occupancy'!RL$5:RL23}),INDEX(ARRAYFORMULA({OccupancyAdd"&amp;"resses&amp;"" ""&amp; OccupancyUnits,'Tenant Occupancy'!RL$5:RL23}),0,2)&lt;&gt;""""),2,FALSE),IF(RK17=TODAY(),""Today"",)))))"),"")</f>
        <v/>
      </c>
      <c r="RL20" s="3" t="str">
        <f>IFERROR(__xludf.DUMMYFUNCTION("IF(ISBLANK($A20),, IF((ARRAYFORMULA(SUM(COUNTIFS(OccupancyAddresses,$A20,OccupancyUnits, $B20, 'Tenant Occupancy'!RM$5:RM23,{""&gt;0"",""Occupied"",""Late""}))))&gt;1,""Multiple Bookings"", IF(SUMIFS( 'Tenant Occupancy'!RM$5:RM23,OccupancyUnits,$B20,OccupancyAd"&amp;"dresses,$A20)&gt;0,SUMIFS('Tenant Occupancy'!RM$5:RM23,OccupancyUnits,$B20,OccupancyAddresses,$A20),IFERROR(VLOOKUP($A20&amp;"" ""&amp;$B20, FILTER(ARRAYFORMULA({OccupancyAddresses&amp;"" ""&amp; OccupancyUnits,'Tenant Occupancy'!RM$5:RM23}),INDEX(ARRAYFORMULA({OccupancyAdd"&amp;"resses&amp;"" ""&amp; OccupancyUnits,'Tenant Occupancy'!RM$5:RM23}),0,2)&lt;&gt;""""),2,FALSE),IF(RL17=TODAY(),""Today"",)))))"),"")</f>
        <v/>
      </c>
      <c r="RM20" s="3" t="str">
        <f>IFERROR(__xludf.DUMMYFUNCTION("IF(ISBLANK($A20),, IF((ARRAYFORMULA(SUM(COUNTIFS(OccupancyAddresses,$A20,OccupancyUnits, $B20, 'Tenant Occupancy'!RN$5:RN23,{""&gt;0"",""Occupied"",""Late""}))))&gt;1,""Multiple Bookings"", IF(SUMIFS( 'Tenant Occupancy'!RN$5:RN23,OccupancyUnits,$B20,OccupancyAd"&amp;"dresses,$A20)&gt;0,SUMIFS('Tenant Occupancy'!RN$5:RN23,OccupancyUnits,$B20,OccupancyAddresses,$A20),IFERROR(VLOOKUP($A20&amp;"" ""&amp;$B20, FILTER(ARRAYFORMULA({OccupancyAddresses&amp;"" ""&amp; OccupancyUnits,'Tenant Occupancy'!RN$5:RN23}),INDEX(ARRAYFORMULA({OccupancyAdd"&amp;"resses&amp;"" ""&amp; OccupancyUnits,'Tenant Occupancy'!RN$5:RN23}),0,2)&lt;&gt;""""),2,FALSE),IF(RM17=TODAY(),""Today"",)))))"),"")</f>
        <v/>
      </c>
      <c r="RN20" s="3" t="str">
        <f>IFERROR(__xludf.DUMMYFUNCTION("IF(ISBLANK($A20),, IF((ARRAYFORMULA(SUM(COUNTIFS(OccupancyAddresses,$A20,OccupancyUnits, $B20, 'Tenant Occupancy'!RO$5:RO23,{""&gt;0"",""Occupied"",""Late""}))))&gt;1,""Multiple Bookings"", IF(SUMIFS( 'Tenant Occupancy'!RO$5:RO23,OccupancyUnits,$B20,OccupancyAd"&amp;"dresses,$A20)&gt;0,SUMIFS('Tenant Occupancy'!RO$5:RO23,OccupancyUnits,$B20,OccupancyAddresses,$A20),IFERROR(VLOOKUP($A20&amp;"" ""&amp;$B20, FILTER(ARRAYFORMULA({OccupancyAddresses&amp;"" ""&amp; OccupancyUnits,'Tenant Occupancy'!RO$5:RO23}),INDEX(ARRAYFORMULA({OccupancyAdd"&amp;"resses&amp;"" ""&amp; OccupancyUnits,'Tenant Occupancy'!RO$5:RO23}),0,2)&lt;&gt;""""),2,FALSE),IF(RN17=TODAY(),""Today"",)))))"),"")</f>
        <v/>
      </c>
      <c r="RO20" s="3" t="str">
        <f>IFERROR(__xludf.DUMMYFUNCTION("IF(ISBLANK($A20),, IF((ARRAYFORMULA(SUM(COUNTIFS(OccupancyAddresses,$A20,OccupancyUnits, $B20, 'Tenant Occupancy'!RP$5:RP23,{""&gt;0"",""Occupied"",""Late""}))))&gt;1,""Multiple Bookings"", IF(SUMIFS( 'Tenant Occupancy'!RP$5:RP23,OccupancyUnits,$B20,OccupancyAd"&amp;"dresses,$A20)&gt;0,SUMIFS('Tenant Occupancy'!RP$5:RP23,OccupancyUnits,$B20,OccupancyAddresses,$A20),IFERROR(VLOOKUP($A20&amp;"" ""&amp;$B20, FILTER(ARRAYFORMULA({OccupancyAddresses&amp;"" ""&amp; OccupancyUnits,'Tenant Occupancy'!RP$5:RP23}),INDEX(ARRAYFORMULA({OccupancyAdd"&amp;"resses&amp;"" ""&amp; OccupancyUnits,'Tenant Occupancy'!RP$5:RP23}),0,2)&lt;&gt;""""),2,FALSE),IF(RO17=TODAY(),""Today"",)))))"),"")</f>
        <v/>
      </c>
      <c r="RP20" s="3" t="str">
        <f>IFERROR(__xludf.DUMMYFUNCTION("IF(ISBLANK($A20),, IF((ARRAYFORMULA(SUM(COUNTIFS(OccupancyAddresses,$A20,OccupancyUnits, $B20, 'Tenant Occupancy'!RQ$5:RQ23,{""&gt;0"",""Occupied"",""Late""}))))&gt;1,""Multiple Bookings"", IF(SUMIFS( 'Tenant Occupancy'!RQ$5:RQ23,OccupancyUnits,$B20,OccupancyAd"&amp;"dresses,$A20)&gt;0,SUMIFS('Tenant Occupancy'!RQ$5:RQ23,OccupancyUnits,$B20,OccupancyAddresses,$A20),IFERROR(VLOOKUP($A20&amp;"" ""&amp;$B20, FILTER(ARRAYFORMULA({OccupancyAddresses&amp;"" ""&amp; OccupancyUnits,'Tenant Occupancy'!RQ$5:RQ23}),INDEX(ARRAYFORMULA({OccupancyAdd"&amp;"resses&amp;"" ""&amp; OccupancyUnits,'Tenant Occupancy'!RQ$5:RQ23}),0,2)&lt;&gt;""""),2,FALSE),IF(RP17=TODAY(),""Today"",)))))"),"")</f>
        <v/>
      </c>
      <c r="RQ20" s="3" t="str">
        <f>IFERROR(__xludf.DUMMYFUNCTION("IF(ISBLANK($A20),, IF((ARRAYFORMULA(SUM(COUNTIFS(OccupancyAddresses,$A20,OccupancyUnits, $B20, 'Tenant Occupancy'!RR$5:RR23,{""&gt;0"",""Occupied"",""Late""}))))&gt;1,""Multiple Bookings"", IF(SUMIFS( 'Tenant Occupancy'!RR$5:RR23,OccupancyUnits,$B20,OccupancyAd"&amp;"dresses,$A20)&gt;0,SUMIFS('Tenant Occupancy'!RR$5:RR23,OccupancyUnits,$B20,OccupancyAddresses,$A20),IFERROR(VLOOKUP($A20&amp;"" ""&amp;$B20, FILTER(ARRAYFORMULA({OccupancyAddresses&amp;"" ""&amp; OccupancyUnits,'Tenant Occupancy'!RR$5:RR23}),INDEX(ARRAYFORMULA({OccupancyAdd"&amp;"resses&amp;"" ""&amp; OccupancyUnits,'Tenant Occupancy'!RR$5:RR23}),0,2)&lt;&gt;""""),2,FALSE),IF(RQ17=TODAY(),""Today"",)))))"),"")</f>
        <v/>
      </c>
      <c r="RR20" s="3" t="str">
        <f>IFERROR(__xludf.DUMMYFUNCTION("IF(ISBLANK($A20),, IF((ARRAYFORMULA(SUM(COUNTIFS(OccupancyAddresses,$A20,OccupancyUnits, $B20, 'Tenant Occupancy'!RS$5:RS23,{""&gt;0"",""Occupied"",""Late""}))))&gt;1,""Multiple Bookings"", IF(SUMIFS( 'Tenant Occupancy'!RS$5:RS23,OccupancyUnits,$B20,OccupancyAd"&amp;"dresses,$A20)&gt;0,SUMIFS('Tenant Occupancy'!RS$5:RS23,OccupancyUnits,$B20,OccupancyAddresses,$A20),IFERROR(VLOOKUP($A20&amp;"" ""&amp;$B20, FILTER(ARRAYFORMULA({OccupancyAddresses&amp;"" ""&amp; OccupancyUnits,'Tenant Occupancy'!RS$5:RS23}),INDEX(ARRAYFORMULA({OccupancyAdd"&amp;"resses&amp;"" ""&amp; OccupancyUnits,'Tenant Occupancy'!RS$5:RS23}),0,2)&lt;&gt;""""),2,FALSE),IF(RR17=TODAY(),""Today"",)))))"),"")</f>
        <v/>
      </c>
      <c r="RS20" s="3" t="str">
        <f>IFERROR(__xludf.DUMMYFUNCTION("IF(ISBLANK($A20),, IF((ARRAYFORMULA(SUM(COUNTIFS(OccupancyAddresses,$A20,OccupancyUnits, $B20, 'Tenant Occupancy'!RT$5:RT23,{""&gt;0"",""Occupied"",""Late""}))))&gt;1,""Multiple Bookings"", IF(SUMIFS( 'Tenant Occupancy'!RT$5:RT23,OccupancyUnits,$B20,OccupancyAd"&amp;"dresses,$A20)&gt;0,SUMIFS('Tenant Occupancy'!RT$5:RT23,OccupancyUnits,$B20,OccupancyAddresses,$A20),IFERROR(VLOOKUP($A20&amp;"" ""&amp;$B20, FILTER(ARRAYFORMULA({OccupancyAddresses&amp;"" ""&amp; OccupancyUnits,'Tenant Occupancy'!RT$5:RT23}),INDEX(ARRAYFORMULA({OccupancyAdd"&amp;"resses&amp;"" ""&amp; OccupancyUnits,'Tenant Occupancy'!RT$5:RT23}),0,2)&lt;&gt;""""),2,FALSE),IF(RS17=TODAY(),""Today"",)))))"),"")</f>
        <v/>
      </c>
      <c r="RT20" s="3" t="str">
        <f>IFERROR(__xludf.DUMMYFUNCTION("IF(ISBLANK($A20),, IF((ARRAYFORMULA(SUM(COUNTIFS(OccupancyAddresses,$A20,OccupancyUnits, $B20, 'Tenant Occupancy'!RU$5:RU23,{""&gt;0"",""Occupied"",""Late""}))))&gt;1,""Multiple Bookings"", IF(SUMIFS( 'Tenant Occupancy'!RU$5:RU23,OccupancyUnits,$B20,OccupancyAd"&amp;"dresses,$A20)&gt;0,SUMIFS('Tenant Occupancy'!RU$5:RU23,OccupancyUnits,$B20,OccupancyAddresses,$A20),IFERROR(VLOOKUP($A20&amp;"" ""&amp;$B20, FILTER(ARRAYFORMULA({OccupancyAddresses&amp;"" ""&amp; OccupancyUnits,'Tenant Occupancy'!RU$5:RU23}),INDEX(ARRAYFORMULA({OccupancyAdd"&amp;"resses&amp;"" ""&amp; OccupancyUnits,'Tenant Occupancy'!RU$5:RU23}),0,2)&lt;&gt;""""),2,FALSE),IF(RT17=TODAY(),""Today"",)))))"),"")</f>
        <v/>
      </c>
      <c r="RU20" s="3" t="str">
        <f>IFERROR(__xludf.DUMMYFUNCTION("IF(ISBLANK($A20),, IF((ARRAYFORMULA(SUM(COUNTIFS(OccupancyAddresses,$A20,OccupancyUnits, $B20, 'Tenant Occupancy'!RV$5:RV23,{""&gt;0"",""Occupied"",""Late""}))))&gt;1,""Multiple Bookings"", IF(SUMIFS( 'Tenant Occupancy'!RV$5:RV23,OccupancyUnits,$B20,OccupancyAd"&amp;"dresses,$A20)&gt;0,SUMIFS('Tenant Occupancy'!RV$5:RV23,OccupancyUnits,$B20,OccupancyAddresses,$A20),IFERROR(VLOOKUP($A20&amp;"" ""&amp;$B20, FILTER(ARRAYFORMULA({OccupancyAddresses&amp;"" ""&amp; OccupancyUnits,'Tenant Occupancy'!RV$5:RV23}),INDEX(ARRAYFORMULA({OccupancyAdd"&amp;"resses&amp;"" ""&amp; OccupancyUnits,'Tenant Occupancy'!RV$5:RV23}),0,2)&lt;&gt;""""),2,FALSE),IF(RU17=TODAY(),""Today"",)))))"),"")</f>
        <v/>
      </c>
      <c r="RV20" s="3" t="str">
        <f>IFERROR(__xludf.DUMMYFUNCTION("IF(ISBLANK($A20),, IF((ARRAYFORMULA(SUM(COUNTIFS(OccupancyAddresses,$A20,OccupancyUnits, $B20, 'Tenant Occupancy'!RW$5:RW23,{""&gt;0"",""Occupied"",""Late""}))))&gt;1,""Multiple Bookings"", IF(SUMIFS( 'Tenant Occupancy'!RW$5:RW23,OccupancyUnits,$B20,OccupancyAd"&amp;"dresses,$A20)&gt;0,SUMIFS('Tenant Occupancy'!RW$5:RW23,OccupancyUnits,$B20,OccupancyAddresses,$A20),IFERROR(VLOOKUP($A20&amp;"" ""&amp;$B20, FILTER(ARRAYFORMULA({OccupancyAddresses&amp;"" ""&amp; OccupancyUnits,'Tenant Occupancy'!RW$5:RW23}),INDEX(ARRAYFORMULA({OccupancyAdd"&amp;"resses&amp;"" ""&amp; OccupancyUnits,'Tenant Occupancy'!RW$5:RW23}),0,2)&lt;&gt;""""),2,FALSE),IF(RV17=TODAY(),""Today"",)))))"),"")</f>
        <v/>
      </c>
      <c r="RW20" s="3" t="str">
        <f>IFERROR(__xludf.DUMMYFUNCTION("IF(ISBLANK($A20),, IF((ARRAYFORMULA(SUM(COUNTIFS(OccupancyAddresses,$A20,OccupancyUnits, $B20, 'Tenant Occupancy'!RX$5:RX23,{""&gt;0"",""Occupied"",""Late""}))))&gt;1,""Multiple Bookings"", IF(SUMIFS( 'Tenant Occupancy'!RX$5:RX23,OccupancyUnits,$B20,OccupancyAd"&amp;"dresses,$A20)&gt;0,SUMIFS('Tenant Occupancy'!RX$5:RX23,OccupancyUnits,$B20,OccupancyAddresses,$A20),IFERROR(VLOOKUP($A20&amp;"" ""&amp;$B20, FILTER(ARRAYFORMULA({OccupancyAddresses&amp;"" ""&amp; OccupancyUnits,'Tenant Occupancy'!RX$5:RX23}),INDEX(ARRAYFORMULA({OccupancyAdd"&amp;"resses&amp;"" ""&amp; OccupancyUnits,'Tenant Occupancy'!RX$5:RX23}),0,2)&lt;&gt;""""),2,FALSE),IF(RW17=TODAY(),""Today"",)))))"),"")</f>
        <v/>
      </c>
      <c r="RX20" s="3" t="str">
        <f>IFERROR(__xludf.DUMMYFUNCTION("IF(ISBLANK($A20),, IF((ARRAYFORMULA(SUM(COUNTIFS(OccupancyAddresses,$A20,OccupancyUnits, $B20, 'Tenant Occupancy'!RY$5:RY23,{""&gt;0"",""Occupied"",""Late""}))))&gt;1,""Multiple Bookings"", IF(SUMIFS( 'Tenant Occupancy'!RY$5:RY23,OccupancyUnits,$B20,OccupancyAd"&amp;"dresses,$A20)&gt;0,SUMIFS('Tenant Occupancy'!RY$5:RY23,OccupancyUnits,$B20,OccupancyAddresses,$A20),IFERROR(VLOOKUP($A20&amp;"" ""&amp;$B20, FILTER(ARRAYFORMULA({OccupancyAddresses&amp;"" ""&amp; OccupancyUnits,'Tenant Occupancy'!RY$5:RY23}),INDEX(ARRAYFORMULA({OccupancyAdd"&amp;"resses&amp;"" ""&amp; OccupancyUnits,'Tenant Occupancy'!RY$5:RY23}),0,2)&lt;&gt;""""),2,FALSE),IF(RX17=TODAY(),""Today"",)))))"),"")</f>
        <v/>
      </c>
      <c r="RY20" s="3" t="str">
        <f>IFERROR(__xludf.DUMMYFUNCTION("IF(ISBLANK($A20),, IF((ARRAYFORMULA(SUM(COUNTIFS(OccupancyAddresses,$A20,OccupancyUnits, $B20, 'Tenant Occupancy'!RZ$5:RZ23,{""&gt;0"",""Occupied"",""Late""}))))&gt;1,""Multiple Bookings"", IF(SUMIFS( 'Tenant Occupancy'!RZ$5:RZ23,OccupancyUnits,$B20,OccupancyAd"&amp;"dresses,$A20)&gt;0,SUMIFS('Tenant Occupancy'!RZ$5:RZ23,OccupancyUnits,$B20,OccupancyAddresses,$A20),IFERROR(VLOOKUP($A20&amp;"" ""&amp;$B20, FILTER(ARRAYFORMULA({OccupancyAddresses&amp;"" ""&amp; OccupancyUnits,'Tenant Occupancy'!RZ$5:RZ23}),INDEX(ARRAYFORMULA({OccupancyAdd"&amp;"resses&amp;"" ""&amp; OccupancyUnits,'Tenant Occupancy'!RZ$5:RZ23}),0,2)&lt;&gt;""""),2,FALSE),IF(RY17=TODAY(),""Today"",)))))"),"")</f>
        <v/>
      </c>
      <c r="RZ20" s="3" t="str">
        <f>IFERROR(__xludf.DUMMYFUNCTION("IF(ISBLANK($A20),, IF((ARRAYFORMULA(SUM(COUNTIFS(OccupancyAddresses,$A20,OccupancyUnits, $B20, 'Tenant Occupancy'!SA$5:SA23,{""&gt;0"",""Occupied"",""Late""}))))&gt;1,""Multiple Bookings"", IF(SUMIFS( 'Tenant Occupancy'!SA$5:SA23,OccupancyUnits,$B20,OccupancyAd"&amp;"dresses,$A20)&gt;0,SUMIFS('Tenant Occupancy'!SA$5:SA23,OccupancyUnits,$B20,OccupancyAddresses,$A20),IFERROR(VLOOKUP($A20&amp;"" ""&amp;$B20, FILTER(ARRAYFORMULA({OccupancyAddresses&amp;"" ""&amp; OccupancyUnits,'Tenant Occupancy'!SA$5:SA23}),INDEX(ARRAYFORMULA({OccupancyAdd"&amp;"resses&amp;"" ""&amp; OccupancyUnits,'Tenant Occupancy'!SA$5:SA23}),0,2)&lt;&gt;""""),2,FALSE),IF(RZ17=TODAY(),""Today"",)))))"),"")</f>
        <v/>
      </c>
      <c r="SA20" s="3" t="str">
        <f>IFERROR(__xludf.DUMMYFUNCTION("IF(ISBLANK($A20),, IF((ARRAYFORMULA(SUM(COUNTIFS(OccupancyAddresses,$A20,OccupancyUnits, $B20, 'Tenant Occupancy'!SB$5:SB23,{""&gt;0"",""Occupied"",""Late""}))))&gt;1,""Multiple Bookings"", IF(SUMIFS( 'Tenant Occupancy'!SB$5:SB23,OccupancyUnits,$B20,OccupancyAd"&amp;"dresses,$A20)&gt;0,SUMIFS('Tenant Occupancy'!SB$5:SB23,OccupancyUnits,$B20,OccupancyAddresses,$A20),IFERROR(VLOOKUP($A20&amp;"" ""&amp;$B20, FILTER(ARRAYFORMULA({OccupancyAddresses&amp;"" ""&amp; OccupancyUnits,'Tenant Occupancy'!SB$5:SB23}),INDEX(ARRAYFORMULA({OccupancyAdd"&amp;"resses&amp;"" ""&amp; OccupancyUnits,'Tenant Occupancy'!SB$5:SB23}),0,2)&lt;&gt;""""),2,FALSE),IF(SA17=TODAY(),""Today"",)))))"),"")</f>
        <v/>
      </c>
      <c r="SB20" s="3" t="str">
        <f>IFERROR(__xludf.DUMMYFUNCTION("IF(ISBLANK($A20),, IF((ARRAYFORMULA(SUM(COUNTIFS(OccupancyAddresses,$A20,OccupancyUnits, $B20, 'Tenant Occupancy'!SC$5:SC23,{""&gt;0"",""Occupied"",""Late""}))))&gt;1,""Multiple Bookings"", IF(SUMIFS( 'Tenant Occupancy'!SC$5:SC23,OccupancyUnits,$B20,OccupancyAd"&amp;"dresses,$A20)&gt;0,SUMIFS('Tenant Occupancy'!SC$5:SC23,OccupancyUnits,$B20,OccupancyAddresses,$A20),IFERROR(VLOOKUP($A20&amp;"" ""&amp;$B20, FILTER(ARRAYFORMULA({OccupancyAddresses&amp;"" ""&amp; OccupancyUnits,'Tenant Occupancy'!SC$5:SC23}),INDEX(ARRAYFORMULA({OccupancyAdd"&amp;"resses&amp;"" ""&amp; OccupancyUnits,'Tenant Occupancy'!SC$5:SC23}),0,2)&lt;&gt;""""),2,FALSE),IF(SB17=TODAY(),""Today"",)))))"),"")</f>
        <v/>
      </c>
      <c r="SC20" s="3" t="str">
        <f>IFERROR(__xludf.DUMMYFUNCTION("IF(ISBLANK($A20),, IF((ARRAYFORMULA(SUM(COUNTIFS(OccupancyAddresses,$A20,OccupancyUnits, $B20, 'Tenant Occupancy'!SD$5:SD23,{""&gt;0"",""Occupied"",""Late""}))))&gt;1,""Multiple Bookings"", IF(SUMIFS( 'Tenant Occupancy'!SD$5:SD23,OccupancyUnits,$B20,OccupancyAd"&amp;"dresses,$A20)&gt;0,SUMIFS('Tenant Occupancy'!SD$5:SD23,OccupancyUnits,$B20,OccupancyAddresses,$A20),IFERROR(VLOOKUP($A20&amp;"" ""&amp;$B20, FILTER(ARRAYFORMULA({OccupancyAddresses&amp;"" ""&amp; OccupancyUnits,'Tenant Occupancy'!SD$5:SD23}),INDEX(ARRAYFORMULA({OccupancyAdd"&amp;"resses&amp;"" ""&amp; OccupancyUnits,'Tenant Occupancy'!SD$5:SD23}),0,2)&lt;&gt;""""),2,FALSE),IF(SC17=TODAY(),""Today"",)))))"),"")</f>
        <v/>
      </c>
      <c r="SD20" s="3" t="str">
        <f>IFERROR(__xludf.DUMMYFUNCTION("IF(ISBLANK($A20),, IF((ARRAYFORMULA(SUM(COUNTIFS(OccupancyAddresses,$A20,OccupancyUnits, $B20, 'Tenant Occupancy'!SE$5:SE23,{""&gt;0"",""Occupied"",""Late""}))))&gt;1,""Multiple Bookings"", IF(SUMIFS( 'Tenant Occupancy'!SE$5:SE23,OccupancyUnits,$B20,OccupancyAd"&amp;"dresses,$A20)&gt;0,SUMIFS('Tenant Occupancy'!SE$5:SE23,OccupancyUnits,$B20,OccupancyAddresses,$A20),IFERROR(VLOOKUP($A20&amp;"" ""&amp;$B20, FILTER(ARRAYFORMULA({OccupancyAddresses&amp;"" ""&amp; OccupancyUnits,'Tenant Occupancy'!SE$5:SE23}),INDEX(ARRAYFORMULA({OccupancyAdd"&amp;"resses&amp;"" ""&amp; OccupancyUnits,'Tenant Occupancy'!SE$5:SE23}),0,2)&lt;&gt;""""),2,FALSE),IF(SD17=TODAY(),""Today"",)))))"),"")</f>
        <v/>
      </c>
      <c r="SE20" s="3" t="str">
        <f>IFERROR(__xludf.DUMMYFUNCTION("IF(ISBLANK($A20),, IF((ARRAYFORMULA(SUM(COUNTIFS(OccupancyAddresses,$A20,OccupancyUnits, $B20, 'Tenant Occupancy'!SF$5:SF23,{""&gt;0"",""Occupied"",""Late""}))))&gt;1,""Multiple Bookings"", IF(SUMIFS( 'Tenant Occupancy'!SF$5:SF23,OccupancyUnits,$B20,OccupancyAd"&amp;"dresses,$A20)&gt;0,SUMIFS('Tenant Occupancy'!SF$5:SF23,OccupancyUnits,$B20,OccupancyAddresses,$A20),IFERROR(VLOOKUP($A20&amp;"" ""&amp;$B20, FILTER(ARRAYFORMULA({OccupancyAddresses&amp;"" ""&amp; OccupancyUnits,'Tenant Occupancy'!SF$5:SF23}),INDEX(ARRAYFORMULA({OccupancyAdd"&amp;"resses&amp;"" ""&amp; OccupancyUnits,'Tenant Occupancy'!SF$5:SF23}),0,2)&lt;&gt;""""),2,FALSE),IF(SE17=TODAY(),""Today"",)))))"),"")</f>
        <v/>
      </c>
      <c r="SF20" s="3" t="str">
        <f>IFERROR(__xludf.DUMMYFUNCTION("IF(ISBLANK($A20),, IF((ARRAYFORMULA(SUM(COUNTIFS(OccupancyAddresses,$A20,OccupancyUnits, $B20, 'Tenant Occupancy'!SG$5:SG23,{""&gt;0"",""Occupied"",""Late""}))))&gt;1,""Multiple Bookings"", IF(SUMIFS( 'Tenant Occupancy'!SG$5:SG23,OccupancyUnits,$B20,OccupancyAd"&amp;"dresses,$A20)&gt;0,SUMIFS('Tenant Occupancy'!SG$5:SG23,OccupancyUnits,$B20,OccupancyAddresses,$A20),IFERROR(VLOOKUP($A20&amp;"" ""&amp;$B20, FILTER(ARRAYFORMULA({OccupancyAddresses&amp;"" ""&amp; OccupancyUnits,'Tenant Occupancy'!SG$5:SG23}),INDEX(ARRAYFORMULA({OccupancyAdd"&amp;"resses&amp;"" ""&amp; OccupancyUnits,'Tenant Occupancy'!SG$5:SG23}),0,2)&lt;&gt;""""),2,FALSE),IF(SF17=TODAY(),""Today"",)))))"),"")</f>
        <v/>
      </c>
      <c r="SG20" s="3" t="str">
        <f>IFERROR(__xludf.DUMMYFUNCTION("IF(ISBLANK($A20),, IF((ARRAYFORMULA(SUM(COUNTIFS(OccupancyAddresses,$A20,OccupancyUnits, $B20, 'Tenant Occupancy'!SH$5:SH23,{""&gt;0"",""Occupied"",""Late""}))))&gt;1,""Multiple Bookings"", IF(SUMIFS( 'Tenant Occupancy'!SH$5:SH23,OccupancyUnits,$B20,OccupancyAd"&amp;"dresses,$A20)&gt;0,SUMIFS('Tenant Occupancy'!SH$5:SH23,OccupancyUnits,$B20,OccupancyAddresses,$A20),IFERROR(VLOOKUP($A20&amp;"" ""&amp;$B20, FILTER(ARRAYFORMULA({OccupancyAddresses&amp;"" ""&amp; OccupancyUnits,'Tenant Occupancy'!SH$5:SH23}),INDEX(ARRAYFORMULA({OccupancyAdd"&amp;"resses&amp;"" ""&amp; OccupancyUnits,'Tenant Occupancy'!SH$5:SH23}),0,2)&lt;&gt;""""),2,FALSE),IF(SG17=TODAY(),""Today"",)))))"),"")</f>
        <v/>
      </c>
      <c r="SH20" s="3" t="str">
        <f>IFERROR(__xludf.DUMMYFUNCTION("IF(ISBLANK($A20),, IF((ARRAYFORMULA(SUM(COUNTIFS(OccupancyAddresses,$A20,OccupancyUnits, $B20, 'Tenant Occupancy'!SI$5:SI23,{""&gt;0"",""Occupied"",""Late""}))))&gt;1,""Multiple Bookings"", IF(SUMIFS( 'Tenant Occupancy'!SI$5:SI23,OccupancyUnits,$B20,OccupancyAd"&amp;"dresses,$A20)&gt;0,SUMIFS('Tenant Occupancy'!SI$5:SI23,OccupancyUnits,$B20,OccupancyAddresses,$A20),IFERROR(VLOOKUP($A20&amp;"" ""&amp;$B20, FILTER(ARRAYFORMULA({OccupancyAddresses&amp;"" ""&amp; OccupancyUnits,'Tenant Occupancy'!SI$5:SI23}),INDEX(ARRAYFORMULA({OccupancyAdd"&amp;"resses&amp;"" ""&amp; OccupancyUnits,'Tenant Occupancy'!SI$5:SI23}),0,2)&lt;&gt;""""),2,FALSE),IF(SH17=TODAY(),""Today"",)))))"),"")</f>
        <v/>
      </c>
      <c r="SI20" s="3" t="str">
        <f>IFERROR(__xludf.DUMMYFUNCTION("IF(ISBLANK($A20),, IF((ARRAYFORMULA(SUM(COUNTIFS(OccupancyAddresses,$A20,OccupancyUnits, $B20, 'Tenant Occupancy'!SJ$5:SJ23,{""&gt;0"",""Occupied"",""Late""}))))&gt;1,""Multiple Bookings"", IF(SUMIFS( 'Tenant Occupancy'!SJ$5:SJ23,OccupancyUnits,$B20,OccupancyAd"&amp;"dresses,$A20)&gt;0,SUMIFS('Tenant Occupancy'!SJ$5:SJ23,OccupancyUnits,$B20,OccupancyAddresses,$A20),IFERROR(VLOOKUP($A20&amp;"" ""&amp;$B20, FILTER(ARRAYFORMULA({OccupancyAddresses&amp;"" ""&amp; OccupancyUnits,'Tenant Occupancy'!SJ$5:SJ23}),INDEX(ARRAYFORMULA({OccupancyAdd"&amp;"resses&amp;"" ""&amp; OccupancyUnits,'Tenant Occupancy'!SJ$5:SJ23}),0,2)&lt;&gt;""""),2,FALSE),IF(SI17=TODAY(),""Today"",)))))"),"")</f>
        <v/>
      </c>
      <c r="SJ20" s="3" t="str">
        <f>IFERROR(__xludf.DUMMYFUNCTION("IF(ISBLANK($A20),, IF((ARRAYFORMULA(SUM(COUNTIFS(OccupancyAddresses,$A20,OccupancyUnits, $B20, 'Tenant Occupancy'!SK$5:SK23,{""&gt;0"",""Occupied"",""Late""}))))&gt;1,""Multiple Bookings"", IF(SUMIFS( 'Tenant Occupancy'!SK$5:SK23,OccupancyUnits,$B20,OccupancyAd"&amp;"dresses,$A20)&gt;0,SUMIFS('Tenant Occupancy'!SK$5:SK23,OccupancyUnits,$B20,OccupancyAddresses,$A20),IFERROR(VLOOKUP($A20&amp;"" ""&amp;$B20, FILTER(ARRAYFORMULA({OccupancyAddresses&amp;"" ""&amp; OccupancyUnits,'Tenant Occupancy'!SK$5:SK23}),INDEX(ARRAYFORMULA({OccupancyAdd"&amp;"resses&amp;"" ""&amp; OccupancyUnits,'Tenant Occupancy'!SK$5:SK23}),0,2)&lt;&gt;""""),2,FALSE),IF(SJ17=TODAY(),""Today"",)))))"),"")</f>
        <v/>
      </c>
      <c r="SK20" s="3" t="str">
        <f>IFERROR(__xludf.DUMMYFUNCTION("IF(ISBLANK($A20),, IF((ARRAYFORMULA(SUM(COUNTIFS(OccupancyAddresses,$A20,OccupancyUnits, $B20, 'Tenant Occupancy'!SL$5:SL23,{""&gt;0"",""Occupied"",""Late""}))))&gt;1,""Multiple Bookings"", IF(SUMIFS( 'Tenant Occupancy'!SL$5:SL23,OccupancyUnits,$B20,OccupancyAd"&amp;"dresses,$A20)&gt;0,SUMIFS('Tenant Occupancy'!SL$5:SL23,OccupancyUnits,$B20,OccupancyAddresses,$A20),IFERROR(VLOOKUP($A20&amp;"" ""&amp;$B20, FILTER(ARRAYFORMULA({OccupancyAddresses&amp;"" ""&amp; OccupancyUnits,'Tenant Occupancy'!SL$5:SL23}),INDEX(ARRAYFORMULA({OccupancyAdd"&amp;"resses&amp;"" ""&amp; OccupancyUnits,'Tenant Occupancy'!SL$5:SL23}),0,2)&lt;&gt;""""),2,FALSE),IF(SK17=TODAY(),""Today"",)))))"),"")</f>
        <v/>
      </c>
      <c r="SL20" s="3" t="str">
        <f>IFERROR(__xludf.DUMMYFUNCTION("IF(ISBLANK($A20),, IF((ARRAYFORMULA(SUM(COUNTIFS(OccupancyAddresses,$A20,OccupancyUnits, $B20, 'Tenant Occupancy'!SM$5:SM23,{""&gt;0"",""Occupied"",""Late""}))))&gt;1,""Multiple Bookings"", IF(SUMIFS( 'Tenant Occupancy'!SM$5:SM23,OccupancyUnits,$B20,OccupancyAd"&amp;"dresses,$A20)&gt;0,SUMIFS('Tenant Occupancy'!SM$5:SM23,OccupancyUnits,$B20,OccupancyAddresses,$A20),IFERROR(VLOOKUP($A20&amp;"" ""&amp;$B20, FILTER(ARRAYFORMULA({OccupancyAddresses&amp;"" ""&amp; OccupancyUnits,'Tenant Occupancy'!SM$5:SM23}),INDEX(ARRAYFORMULA({OccupancyAdd"&amp;"resses&amp;"" ""&amp; OccupancyUnits,'Tenant Occupancy'!SM$5:SM23}),0,2)&lt;&gt;""""),2,FALSE),IF(SL17=TODAY(),""Today"",)))))"),"")</f>
        <v/>
      </c>
      <c r="SM20" s="3" t="str">
        <f>IFERROR(__xludf.DUMMYFUNCTION("IF(ISBLANK($A20),, IF((ARRAYFORMULA(SUM(COUNTIFS(OccupancyAddresses,$A20,OccupancyUnits, $B20, 'Tenant Occupancy'!SN$5:SN23,{""&gt;0"",""Occupied"",""Late""}))))&gt;1,""Multiple Bookings"", IF(SUMIFS( 'Tenant Occupancy'!SN$5:SN23,OccupancyUnits,$B20,OccupancyAd"&amp;"dresses,$A20)&gt;0,SUMIFS('Tenant Occupancy'!SN$5:SN23,OccupancyUnits,$B20,OccupancyAddresses,$A20),IFERROR(VLOOKUP($A20&amp;"" ""&amp;$B20, FILTER(ARRAYFORMULA({OccupancyAddresses&amp;"" ""&amp; OccupancyUnits,'Tenant Occupancy'!SN$5:SN23}),INDEX(ARRAYFORMULA({OccupancyAdd"&amp;"resses&amp;"" ""&amp; OccupancyUnits,'Tenant Occupancy'!SN$5:SN23}),0,2)&lt;&gt;""""),2,FALSE),IF(SM17=TODAY(),""Today"",)))))"),"")</f>
        <v/>
      </c>
      <c r="SN20" s="3" t="str">
        <f>IFERROR(__xludf.DUMMYFUNCTION("IF(ISBLANK($A20),, IF((ARRAYFORMULA(SUM(COUNTIFS(OccupancyAddresses,$A20,OccupancyUnits, $B20, 'Tenant Occupancy'!SO$5:SO23,{""&gt;0"",""Occupied"",""Late""}))))&gt;1,""Multiple Bookings"", IF(SUMIFS( 'Tenant Occupancy'!SO$5:SO23,OccupancyUnits,$B20,OccupancyAd"&amp;"dresses,$A20)&gt;0,SUMIFS('Tenant Occupancy'!SO$5:SO23,OccupancyUnits,$B20,OccupancyAddresses,$A20),IFERROR(VLOOKUP($A20&amp;"" ""&amp;$B20, FILTER(ARRAYFORMULA({OccupancyAddresses&amp;"" ""&amp; OccupancyUnits,'Tenant Occupancy'!SO$5:SO23}),INDEX(ARRAYFORMULA({OccupancyAdd"&amp;"resses&amp;"" ""&amp; OccupancyUnits,'Tenant Occupancy'!SO$5:SO23}),0,2)&lt;&gt;""""),2,FALSE),IF(SN17=TODAY(),""Today"",)))))"),"")</f>
        <v/>
      </c>
      <c r="SO20" s="3" t="str">
        <f>IFERROR(__xludf.DUMMYFUNCTION("IF(ISBLANK($A20),, IF((ARRAYFORMULA(SUM(COUNTIFS(OccupancyAddresses,$A20,OccupancyUnits, $B20, 'Tenant Occupancy'!SP$5:SP23,{""&gt;0"",""Occupied"",""Late""}))))&gt;1,""Multiple Bookings"", IF(SUMIFS( 'Tenant Occupancy'!SP$5:SP23,OccupancyUnits,$B20,OccupancyAd"&amp;"dresses,$A20)&gt;0,SUMIFS('Tenant Occupancy'!SP$5:SP23,OccupancyUnits,$B20,OccupancyAddresses,$A20),IFERROR(VLOOKUP($A20&amp;"" ""&amp;$B20, FILTER(ARRAYFORMULA({OccupancyAddresses&amp;"" ""&amp; OccupancyUnits,'Tenant Occupancy'!SP$5:SP23}),INDEX(ARRAYFORMULA({OccupancyAdd"&amp;"resses&amp;"" ""&amp; OccupancyUnits,'Tenant Occupancy'!SP$5:SP23}),0,2)&lt;&gt;""""),2,FALSE),IF(SO17=TODAY(),""Today"",)))))"),"")</f>
        <v/>
      </c>
      <c r="SP20" s="3" t="str">
        <f>IFERROR(__xludf.DUMMYFUNCTION("IF(ISBLANK($A20),, IF((ARRAYFORMULA(SUM(COUNTIFS(OccupancyAddresses,$A20,OccupancyUnits, $B20, 'Tenant Occupancy'!SQ$5:SQ23,{""&gt;0"",""Occupied"",""Late""}))))&gt;1,""Multiple Bookings"", IF(SUMIFS( 'Tenant Occupancy'!SQ$5:SQ23,OccupancyUnits,$B20,OccupancyAd"&amp;"dresses,$A20)&gt;0,SUMIFS('Tenant Occupancy'!SQ$5:SQ23,OccupancyUnits,$B20,OccupancyAddresses,$A20),IFERROR(VLOOKUP($A20&amp;"" ""&amp;$B20, FILTER(ARRAYFORMULA({OccupancyAddresses&amp;"" ""&amp; OccupancyUnits,'Tenant Occupancy'!SQ$5:SQ23}),INDEX(ARRAYFORMULA({OccupancyAdd"&amp;"resses&amp;"" ""&amp; OccupancyUnits,'Tenant Occupancy'!SQ$5:SQ23}),0,2)&lt;&gt;""""),2,FALSE),IF(SP17=TODAY(),""Today"",)))))"),"")</f>
        <v/>
      </c>
      <c r="SQ20" s="3" t="str">
        <f>IFERROR(__xludf.DUMMYFUNCTION("IF(ISBLANK($A20),, IF((ARRAYFORMULA(SUM(COUNTIFS(OccupancyAddresses,$A20,OccupancyUnits, $B20, 'Tenant Occupancy'!SR$5:SR23,{""&gt;0"",""Occupied"",""Late""}))))&gt;1,""Multiple Bookings"", IF(SUMIFS( 'Tenant Occupancy'!SR$5:SR23,OccupancyUnits,$B20,OccupancyAd"&amp;"dresses,$A20)&gt;0,SUMIFS('Tenant Occupancy'!SR$5:SR23,OccupancyUnits,$B20,OccupancyAddresses,$A20),IFERROR(VLOOKUP($A20&amp;"" ""&amp;$B20, FILTER(ARRAYFORMULA({OccupancyAddresses&amp;"" ""&amp; OccupancyUnits,'Tenant Occupancy'!SR$5:SR23}),INDEX(ARRAYFORMULA({OccupancyAdd"&amp;"resses&amp;"" ""&amp; OccupancyUnits,'Tenant Occupancy'!SR$5:SR23}),0,2)&lt;&gt;""""),2,FALSE),IF(SQ17=TODAY(),""Today"",)))))"),"")</f>
        <v/>
      </c>
      <c r="SR20" s="3" t="str">
        <f>IFERROR(__xludf.DUMMYFUNCTION("IF(ISBLANK($A20),, IF((ARRAYFORMULA(SUM(COUNTIFS(OccupancyAddresses,$A20,OccupancyUnits, $B20, 'Tenant Occupancy'!SS$5:SS23,{""&gt;0"",""Occupied"",""Late""}))))&gt;1,""Multiple Bookings"", IF(SUMIFS( 'Tenant Occupancy'!SS$5:SS23,OccupancyUnits,$B20,OccupancyAd"&amp;"dresses,$A20)&gt;0,SUMIFS('Tenant Occupancy'!SS$5:SS23,OccupancyUnits,$B20,OccupancyAddresses,$A20),IFERROR(VLOOKUP($A20&amp;"" ""&amp;$B20, FILTER(ARRAYFORMULA({OccupancyAddresses&amp;"" ""&amp; OccupancyUnits,'Tenant Occupancy'!SS$5:SS23}),INDEX(ARRAYFORMULA({OccupancyAdd"&amp;"resses&amp;"" ""&amp; OccupancyUnits,'Tenant Occupancy'!SS$5:SS23}),0,2)&lt;&gt;""""),2,FALSE),IF(SR17=TODAY(),""Today"",)))))"),"")</f>
        <v/>
      </c>
      <c r="SS20" s="3" t="str">
        <f>IFERROR(__xludf.DUMMYFUNCTION("IF(ISBLANK($A20),, IF((ARRAYFORMULA(SUM(COUNTIFS(OccupancyAddresses,$A20,OccupancyUnits, $B20, 'Tenant Occupancy'!ST$5:ST23,{""&gt;0"",""Occupied"",""Late""}))))&gt;1,""Multiple Bookings"", IF(SUMIFS( 'Tenant Occupancy'!ST$5:ST23,OccupancyUnits,$B20,OccupancyAd"&amp;"dresses,$A20)&gt;0,SUMIFS('Tenant Occupancy'!ST$5:ST23,OccupancyUnits,$B20,OccupancyAddresses,$A20),IFERROR(VLOOKUP($A20&amp;"" ""&amp;$B20, FILTER(ARRAYFORMULA({OccupancyAddresses&amp;"" ""&amp; OccupancyUnits,'Tenant Occupancy'!ST$5:ST23}),INDEX(ARRAYFORMULA({OccupancyAdd"&amp;"resses&amp;"" ""&amp; OccupancyUnits,'Tenant Occupancy'!ST$5:ST23}),0,2)&lt;&gt;""""),2,FALSE),IF(SS17=TODAY(),""Today"",)))))"),"")</f>
        <v/>
      </c>
      <c r="ST20" s="3" t="str">
        <f>IFERROR(__xludf.DUMMYFUNCTION("IF(ISBLANK($A20),, IF((ARRAYFORMULA(SUM(COUNTIFS(OccupancyAddresses,$A20,OccupancyUnits, $B20, 'Tenant Occupancy'!SU$5:SU23,{""&gt;0"",""Occupied"",""Late""}))))&gt;1,""Multiple Bookings"", IF(SUMIFS( 'Tenant Occupancy'!SU$5:SU23,OccupancyUnits,$B20,OccupancyAd"&amp;"dresses,$A20)&gt;0,SUMIFS('Tenant Occupancy'!SU$5:SU23,OccupancyUnits,$B20,OccupancyAddresses,$A20),IFERROR(VLOOKUP($A20&amp;"" ""&amp;$B20, FILTER(ARRAYFORMULA({OccupancyAddresses&amp;"" ""&amp; OccupancyUnits,'Tenant Occupancy'!SU$5:SU23}),INDEX(ARRAYFORMULA({OccupancyAdd"&amp;"resses&amp;"" ""&amp; OccupancyUnits,'Tenant Occupancy'!SU$5:SU23}),0,2)&lt;&gt;""""),2,FALSE),IF(ST17=TODAY(),""Today"",)))))"),"")</f>
        <v/>
      </c>
      <c r="SU20" s="3" t="str">
        <f>IFERROR(__xludf.DUMMYFUNCTION("IF(ISBLANK($A20),, IF((ARRAYFORMULA(SUM(COUNTIFS(OccupancyAddresses,$A20,OccupancyUnits, $B20, 'Tenant Occupancy'!SV$5:SV23,{""&gt;0"",""Occupied"",""Late""}))))&gt;1,""Multiple Bookings"", IF(SUMIFS( 'Tenant Occupancy'!SV$5:SV23,OccupancyUnits,$B20,OccupancyAd"&amp;"dresses,$A20)&gt;0,SUMIFS('Tenant Occupancy'!SV$5:SV23,OccupancyUnits,$B20,OccupancyAddresses,$A20),IFERROR(VLOOKUP($A20&amp;"" ""&amp;$B20, FILTER(ARRAYFORMULA({OccupancyAddresses&amp;"" ""&amp; OccupancyUnits,'Tenant Occupancy'!SV$5:SV23}),INDEX(ARRAYFORMULA({OccupancyAdd"&amp;"resses&amp;"" ""&amp; OccupancyUnits,'Tenant Occupancy'!SV$5:SV23}),0,2)&lt;&gt;""""),2,FALSE),IF(SU17=TODAY(),""Today"",)))))"),"")</f>
        <v/>
      </c>
      <c r="SV20" s="3" t="str">
        <f>IFERROR(__xludf.DUMMYFUNCTION("IF(ISBLANK($A20),, IF((ARRAYFORMULA(SUM(COUNTIFS(OccupancyAddresses,$A20,OccupancyUnits, $B20, 'Tenant Occupancy'!SW$5:SW23,{""&gt;0"",""Occupied"",""Late""}))))&gt;1,""Multiple Bookings"", IF(SUMIFS( 'Tenant Occupancy'!SW$5:SW23,OccupancyUnits,$B20,OccupancyAd"&amp;"dresses,$A20)&gt;0,SUMIFS('Tenant Occupancy'!SW$5:SW23,OccupancyUnits,$B20,OccupancyAddresses,$A20),IFERROR(VLOOKUP($A20&amp;"" ""&amp;$B20, FILTER(ARRAYFORMULA({OccupancyAddresses&amp;"" ""&amp; OccupancyUnits,'Tenant Occupancy'!SW$5:SW23}),INDEX(ARRAYFORMULA({OccupancyAdd"&amp;"resses&amp;"" ""&amp; OccupancyUnits,'Tenant Occupancy'!SW$5:SW23}),0,2)&lt;&gt;""""),2,FALSE),IF(SV17=TODAY(),""Today"",)))))"),"")</f>
        <v/>
      </c>
      <c r="SW20" s="3" t="str">
        <f>IFERROR(__xludf.DUMMYFUNCTION("IF(ISBLANK($A20),, IF((ARRAYFORMULA(SUM(COUNTIFS(OccupancyAddresses,$A20,OccupancyUnits, $B20, 'Tenant Occupancy'!SX$5:SX23,{""&gt;0"",""Occupied"",""Late""}))))&gt;1,""Multiple Bookings"", IF(SUMIFS( 'Tenant Occupancy'!SX$5:SX23,OccupancyUnits,$B20,OccupancyAd"&amp;"dresses,$A20)&gt;0,SUMIFS('Tenant Occupancy'!SX$5:SX23,OccupancyUnits,$B20,OccupancyAddresses,$A20),IFERROR(VLOOKUP($A20&amp;"" ""&amp;$B20, FILTER(ARRAYFORMULA({OccupancyAddresses&amp;"" ""&amp; OccupancyUnits,'Tenant Occupancy'!SX$5:SX23}),INDEX(ARRAYFORMULA({OccupancyAdd"&amp;"resses&amp;"" ""&amp; OccupancyUnits,'Tenant Occupancy'!SX$5:SX23}),0,2)&lt;&gt;""""),2,FALSE),IF(SW17=TODAY(),""Today"",)))))"),"")</f>
        <v/>
      </c>
      <c r="SX20" s="3" t="str">
        <f>IFERROR(__xludf.DUMMYFUNCTION("IF(ISBLANK($A20),, IF((ARRAYFORMULA(SUM(COUNTIFS(OccupancyAddresses,$A20,OccupancyUnits, $B20, 'Tenant Occupancy'!SY$5:SY23,{""&gt;0"",""Occupied"",""Late""}))))&gt;1,""Multiple Bookings"", IF(SUMIFS( 'Tenant Occupancy'!SY$5:SY23,OccupancyUnits,$B20,OccupancyAd"&amp;"dresses,$A20)&gt;0,SUMIFS('Tenant Occupancy'!SY$5:SY23,OccupancyUnits,$B20,OccupancyAddresses,$A20),IFERROR(VLOOKUP($A20&amp;"" ""&amp;$B20, FILTER(ARRAYFORMULA({OccupancyAddresses&amp;"" ""&amp; OccupancyUnits,'Tenant Occupancy'!SY$5:SY23}),INDEX(ARRAYFORMULA({OccupancyAdd"&amp;"resses&amp;"" ""&amp; OccupancyUnits,'Tenant Occupancy'!SY$5:SY23}),0,2)&lt;&gt;""""),2,FALSE),IF(SX17=TODAY(),""Today"",)))))"),"")</f>
        <v/>
      </c>
      <c r="SY20" s="3" t="str">
        <f>IFERROR(__xludf.DUMMYFUNCTION("IF(ISBLANK($A20),, IF((ARRAYFORMULA(SUM(COUNTIFS(OccupancyAddresses,$A20,OccupancyUnits, $B20, 'Tenant Occupancy'!SZ$5:SZ23,{""&gt;0"",""Occupied"",""Late""}))))&gt;1,""Multiple Bookings"", IF(SUMIFS( 'Tenant Occupancy'!SZ$5:SZ23,OccupancyUnits,$B20,OccupancyAd"&amp;"dresses,$A20)&gt;0,SUMIFS('Tenant Occupancy'!SZ$5:SZ23,OccupancyUnits,$B20,OccupancyAddresses,$A20),IFERROR(VLOOKUP($A20&amp;"" ""&amp;$B20, FILTER(ARRAYFORMULA({OccupancyAddresses&amp;"" ""&amp; OccupancyUnits,'Tenant Occupancy'!SZ$5:SZ23}),INDEX(ARRAYFORMULA({OccupancyAdd"&amp;"resses&amp;"" ""&amp; OccupancyUnits,'Tenant Occupancy'!SZ$5:SZ23}),0,2)&lt;&gt;""""),2,FALSE),IF(SY17=TODAY(),""Today"",)))))"),"")</f>
        <v/>
      </c>
      <c r="SZ20" s="3" t="str">
        <f>IFERROR(__xludf.DUMMYFUNCTION("IF(ISBLANK($A20),, IF((ARRAYFORMULA(SUM(COUNTIFS(OccupancyAddresses,$A20,OccupancyUnits, $B20, 'Tenant Occupancy'!TA$5:TA23,{""&gt;0"",""Occupied"",""Late""}))))&gt;1,""Multiple Bookings"", IF(SUMIFS( 'Tenant Occupancy'!TA$5:TA23,OccupancyUnits,$B20,OccupancyAd"&amp;"dresses,$A20)&gt;0,SUMIFS('Tenant Occupancy'!TA$5:TA23,OccupancyUnits,$B20,OccupancyAddresses,$A20),IFERROR(VLOOKUP($A20&amp;"" ""&amp;$B20, FILTER(ARRAYFORMULA({OccupancyAddresses&amp;"" ""&amp; OccupancyUnits,'Tenant Occupancy'!TA$5:TA23}),INDEX(ARRAYFORMULA({OccupancyAdd"&amp;"resses&amp;"" ""&amp; OccupancyUnits,'Tenant Occupancy'!TA$5:TA23}),0,2)&lt;&gt;""""),2,FALSE),IF(SZ17=TODAY(),""Today"",)))))"),"")</f>
        <v/>
      </c>
      <c r="TA20" s="3" t="str">
        <f>IFERROR(__xludf.DUMMYFUNCTION("IF(ISBLANK($A20),, IF((ARRAYFORMULA(SUM(COUNTIFS(OccupancyAddresses,$A20,OccupancyUnits, $B20, 'Tenant Occupancy'!TB$5:TB23,{""&gt;0"",""Occupied"",""Late""}))))&gt;1,""Multiple Bookings"", IF(SUMIFS( 'Tenant Occupancy'!TB$5:TB23,OccupancyUnits,$B20,OccupancyAd"&amp;"dresses,$A20)&gt;0,SUMIFS('Tenant Occupancy'!TB$5:TB23,OccupancyUnits,$B20,OccupancyAddresses,$A20),IFERROR(VLOOKUP($A20&amp;"" ""&amp;$B20, FILTER(ARRAYFORMULA({OccupancyAddresses&amp;"" ""&amp; OccupancyUnits,'Tenant Occupancy'!TB$5:TB23}),INDEX(ARRAYFORMULA({OccupancyAdd"&amp;"resses&amp;"" ""&amp; OccupancyUnits,'Tenant Occupancy'!TB$5:TB23}),0,2)&lt;&gt;""""),2,FALSE),IF(TA17=TODAY(),""Today"",)))))"),"")</f>
        <v/>
      </c>
      <c r="TB20" s="3" t="str">
        <f>IFERROR(__xludf.DUMMYFUNCTION("IF(ISBLANK($A20),, IF((ARRAYFORMULA(SUM(COUNTIFS(OccupancyAddresses,$A20,OccupancyUnits, $B20, 'Tenant Occupancy'!TC$5:TC23,{""&gt;0"",""Occupied"",""Late""}))))&gt;1,""Multiple Bookings"", IF(SUMIFS( 'Tenant Occupancy'!TC$5:TC23,OccupancyUnits,$B20,OccupancyAd"&amp;"dresses,$A20)&gt;0,SUMIFS('Tenant Occupancy'!TC$5:TC23,OccupancyUnits,$B20,OccupancyAddresses,$A20),IFERROR(VLOOKUP($A20&amp;"" ""&amp;$B20, FILTER(ARRAYFORMULA({OccupancyAddresses&amp;"" ""&amp; OccupancyUnits,'Tenant Occupancy'!TC$5:TC23}),INDEX(ARRAYFORMULA({OccupancyAdd"&amp;"resses&amp;"" ""&amp; OccupancyUnits,'Tenant Occupancy'!TC$5:TC23}),0,2)&lt;&gt;""""),2,FALSE),IF(TB17=TODAY(),""Today"",)))))"),"")</f>
        <v/>
      </c>
      <c r="TC20" s="3" t="str">
        <f>IFERROR(__xludf.DUMMYFUNCTION("IF(ISBLANK($A20),, IF((ARRAYFORMULA(SUM(COUNTIFS(OccupancyAddresses,$A20,OccupancyUnits, $B20, 'Tenant Occupancy'!TD$5:TD23,{""&gt;0"",""Occupied"",""Late""}))))&gt;1,""Multiple Bookings"", IF(SUMIFS( 'Tenant Occupancy'!TD$5:TD23,OccupancyUnits,$B20,OccupancyAd"&amp;"dresses,$A20)&gt;0,SUMIFS('Tenant Occupancy'!TD$5:TD23,OccupancyUnits,$B20,OccupancyAddresses,$A20),IFERROR(VLOOKUP($A20&amp;"" ""&amp;$B20, FILTER(ARRAYFORMULA({OccupancyAddresses&amp;"" ""&amp; OccupancyUnits,'Tenant Occupancy'!TD$5:TD23}),INDEX(ARRAYFORMULA({OccupancyAdd"&amp;"resses&amp;"" ""&amp; OccupancyUnits,'Tenant Occupancy'!TD$5:TD23}),0,2)&lt;&gt;""""),2,FALSE),IF(TC17=TODAY(),""Today"",)))))"),"")</f>
        <v/>
      </c>
      <c r="TD20" s="3" t="str">
        <f>IFERROR(__xludf.DUMMYFUNCTION("IF(ISBLANK($A20),, IF((ARRAYFORMULA(SUM(COUNTIFS(OccupancyAddresses,$A20,OccupancyUnits, $B20, 'Tenant Occupancy'!TE$5:TE23,{""&gt;0"",""Occupied"",""Late""}))))&gt;1,""Multiple Bookings"", IF(SUMIFS( 'Tenant Occupancy'!TE$5:TE23,OccupancyUnits,$B20,OccupancyAd"&amp;"dresses,$A20)&gt;0,SUMIFS('Tenant Occupancy'!TE$5:TE23,OccupancyUnits,$B20,OccupancyAddresses,$A20),IFERROR(VLOOKUP($A20&amp;"" ""&amp;$B20, FILTER(ARRAYFORMULA({OccupancyAddresses&amp;"" ""&amp; OccupancyUnits,'Tenant Occupancy'!TE$5:TE23}),INDEX(ARRAYFORMULA({OccupancyAdd"&amp;"resses&amp;"" ""&amp; OccupancyUnits,'Tenant Occupancy'!TE$5:TE23}),0,2)&lt;&gt;""""),2,FALSE),IF(TD17=TODAY(),""Today"",)))))"),"")</f>
        <v/>
      </c>
      <c r="TE20" s="3" t="str">
        <f>IFERROR(__xludf.DUMMYFUNCTION("IF(ISBLANK($A20),, IF((ARRAYFORMULA(SUM(COUNTIFS(OccupancyAddresses,$A20,OccupancyUnits, $B20, 'Tenant Occupancy'!TF$5:TF23,{""&gt;0"",""Occupied"",""Late""}))))&gt;1,""Multiple Bookings"", IF(SUMIFS( 'Tenant Occupancy'!TF$5:TF23,OccupancyUnits,$B20,OccupancyAd"&amp;"dresses,$A20)&gt;0,SUMIFS('Tenant Occupancy'!TF$5:TF23,OccupancyUnits,$B20,OccupancyAddresses,$A20),IFERROR(VLOOKUP($A20&amp;"" ""&amp;$B20, FILTER(ARRAYFORMULA({OccupancyAddresses&amp;"" ""&amp; OccupancyUnits,'Tenant Occupancy'!TF$5:TF23}),INDEX(ARRAYFORMULA({OccupancyAdd"&amp;"resses&amp;"" ""&amp; OccupancyUnits,'Tenant Occupancy'!TF$5:TF23}),0,2)&lt;&gt;""""),2,FALSE),IF(TE17=TODAY(),""Today"",)))))"),"")</f>
        <v/>
      </c>
      <c r="TF20" s="3" t="str">
        <f>IFERROR(__xludf.DUMMYFUNCTION("IF(ISBLANK($A20),, IF((ARRAYFORMULA(SUM(COUNTIFS(OccupancyAddresses,$A20,OccupancyUnits, $B20, 'Tenant Occupancy'!TG$5:TG23,{""&gt;0"",""Occupied"",""Late""}))))&gt;1,""Multiple Bookings"", IF(SUMIFS( 'Tenant Occupancy'!TG$5:TG23,OccupancyUnits,$B20,OccupancyAd"&amp;"dresses,$A20)&gt;0,SUMIFS('Tenant Occupancy'!TG$5:TG23,OccupancyUnits,$B20,OccupancyAddresses,$A20),IFERROR(VLOOKUP($A20&amp;"" ""&amp;$B20, FILTER(ARRAYFORMULA({OccupancyAddresses&amp;"" ""&amp; OccupancyUnits,'Tenant Occupancy'!TG$5:TG23}),INDEX(ARRAYFORMULA({OccupancyAdd"&amp;"resses&amp;"" ""&amp; OccupancyUnits,'Tenant Occupancy'!TG$5:TG23}),0,2)&lt;&gt;""""),2,FALSE),IF(TF17=TODAY(),""Today"",)))))"),"")</f>
        <v/>
      </c>
      <c r="TG20" s="3" t="str">
        <f>IFERROR(__xludf.DUMMYFUNCTION("IF(ISBLANK($A20),, IF((ARRAYFORMULA(SUM(COUNTIFS(OccupancyAddresses,$A20,OccupancyUnits, $B20, 'Tenant Occupancy'!TH$5:TH23,{""&gt;0"",""Occupied"",""Late""}))))&gt;1,""Multiple Bookings"", IF(SUMIFS( 'Tenant Occupancy'!TH$5:TH23,OccupancyUnits,$B20,OccupancyAd"&amp;"dresses,$A20)&gt;0,SUMIFS('Tenant Occupancy'!TH$5:TH23,OccupancyUnits,$B20,OccupancyAddresses,$A20),IFERROR(VLOOKUP($A20&amp;"" ""&amp;$B20, FILTER(ARRAYFORMULA({OccupancyAddresses&amp;"" ""&amp; OccupancyUnits,'Tenant Occupancy'!TH$5:TH23}),INDEX(ARRAYFORMULA({OccupancyAdd"&amp;"resses&amp;"" ""&amp; OccupancyUnits,'Tenant Occupancy'!TH$5:TH23}),0,2)&lt;&gt;""""),2,FALSE),IF(TG17=TODAY(),""Today"",)))))"),"")</f>
        <v/>
      </c>
      <c r="TH20" s="3" t="str">
        <f>IFERROR(__xludf.DUMMYFUNCTION("IF(ISBLANK($A20),, IF((ARRAYFORMULA(SUM(COUNTIFS(OccupancyAddresses,$A20,OccupancyUnits, $B20, 'Tenant Occupancy'!TI$5:TI23,{""&gt;0"",""Occupied"",""Late""}))))&gt;1,""Multiple Bookings"", IF(SUMIFS( 'Tenant Occupancy'!TI$5:TI23,OccupancyUnits,$B20,OccupancyAd"&amp;"dresses,$A20)&gt;0,SUMIFS('Tenant Occupancy'!TI$5:TI23,OccupancyUnits,$B20,OccupancyAddresses,$A20),IFERROR(VLOOKUP($A20&amp;"" ""&amp;$B20, FILTER(ARRAYFORMULA({OccupancyAddresses&amp;"" ""&amp; OccupancyUnits,'Tenant Occupancy'!TI$5:TI23}),INDEX(ARRAYFORMULA({OccupancyAdd"&amp;"resses&amp;"" ""&amp; OccupancyUnits,'Tenant Occupancy'!TI$5:TI23}),0,2)&lt;&gt;""""),2,FALSE),IF(TH17=TODAY(),""Today"",)))))"),"")</f>
        <v/>
      </c>
      <c r="TI20" s="3" t="str">
        <f>IFERROR(__xludf.DUMMYFUNCTION("IF(ISBLANK($A20),, IF((ARRAYFORMULA(SUM(COUNTIFS(OccupancyAddresses,$A20,OccupancyUnits, $B20, 'Tenant Occupancy'!TJ$5:TJ23,{""&gt;0"",""Occupied"",""Late""}))))&gt;1,""Multiple Bookings"", IF(SUMIFS( 'Tenant Occupancy'!TJ$5:TJ23,OccupancyUnits,$B20,OccupancyAd"&amp;"dresses,$A20)&gt;0,SUMIFS('Tenant Occupancy'!TJ$5:TJ23,OccupancyUnits,$B20,OccupancyAddresses,$A20),IFERROR(VLOOKUP($A20&amp;"" ""&amp;$B20, FILTER(ARRAYFORMULA({OccupancyAddresses&amp;"" ""&amp; OccupancyUnits,'Tenant Occupancy'!TJ$5:TJ23}),INDEX(ARRAYFORMULA({OccupancyAdd"&amp;"resses&amp;"" ""&amp; OccupancyUnits,'Tenant Occupancy'!TJ$5:TJ23}),0,2)&lt;&gt;""""),2,FALSE),IF(TI17=TODAY(),""Today"",)))))"),"")</f>
        <v/>
      </c>
      <c r="TJ20" s="3" t="str">
        <f>IFERROR(__xludf.DUMMYFUNCTION("IF(ISBLANK($A20),, IF((ARRAYFORMULA(SUM(COUNTIFS(OccupancyAddresses,$A20,OccupancyUnits, $B20, 'Tenant Occupancy'!TK$5:TK23,{""&gt;0"",""Occupied"",""Late""}))))&gt;1,""Multiple Bookings"", IF(SUMIFS( 'Tenant Occupancy'!TK$5:TK23,OccupancyUnits,$B20,OccupancyAd"&amp;"dresses,$A20)&gt;0,SUMIFS('Tenant Occupancy'!TK$5:TK23,OccupancyUnits,$B20,OccupancyAddresses,$A20),IFERROR(VLOOKUP($A20&amp;"" ""&amp;$B20, FILTER(ARRAYFORMULA({OccupancyAddresses&amp;"" ""&amp; OccupancyUnits,'Tenant Occupancy'!TK$5:TK23}),INDEX(ARRAYFORMULA({OccupancyAdd"&amp;"resses&amp;"" ""&amp; OccupancyUnits,'Tenant Occupancy'!TK$5:TK23}),0,2)&lt;&gt;""""),2,FALSE),IF(TJ17=TODAY(),""Today"",)))))"),"")</f>
        <v/>
      </c>
      <c r="TK20" s="3" t="str">
        <f>IFERROR(__xludf.DUMMYFUNCTION("IF(ISBLANK($A20),, IF((ARRAYFORMULA(SUM(COUNTIFS(OccupancyAddresses,$A20,OccupancyUnits, $B20, 'Tenant Occupancy'!TL$5:TL23,{""&gt;0"",""Occupied"",""Late""}))))&gt;1,""Multiple Bookings"", IF(SUMIFS( 'Tenant Occupancy'!TL$5:TL23,OccupancyUnits,$B20,OccupancyAd"&amp;"dresses,$A20)&gt;0,SUMIFS('Tenant Occupancy'!TL$5:TL23,OccupancyUnits,$B20,OccupancyAddresses,$A20),IFERROR(VLOOKUP($A20&amp;"" ""&amp;$B20, FILTER(ARRAYFORMULA({OccupancyAddresses&amp;"" ""&amp; OccupancyUnits,'Tenant Occupancy'!TL$5:TL23}),INDEX(ARRAYFORMULA({OccupancyAdd"&amp;"resses&amp;"" ""&amp; OccupancyUnits,'Tenant Occupancy'!TL$5:TL23}),0,2)&lt;&gt;""""),2,FALSE),IF(TK17=TODAY(),""Today"",)))))"),"")</f>
        <v/>
      </c>
      <c r="TL20" s="3" t="str">
        <f>IFERROR(__xludf.DUMMYFUNCTION("IF(ISBLANK($A20),, IF((ARRAYFORMULA(SUM(COUNTIFS(OccupancyAddresses,$A20,OccupancyUnits, $B20, 'Tenant Occupancy'!TM$5:TM23,{""&gt;0"",""Occupied"",""Late""}))))&gt;1,""Multiple Bookings"", IF(SUMIFS( 'Tenant Occupancy'!TM$5:TM23,OccupancyUnits,$B20,OccupancyAd"&amp;"dresses,$A20)&gt;0,SUMIFS('Tenant Occupancy'!TM$5:TM23,OccupancyUnits,$B20,OccupancyAddresses,$A20),IFERROR(VLOOKUP($A20&amp;"" ""&amp;$B20, FILTER(ARRAYFORMULA({OccupancyAddresses&amp;"" ""&amp; OccupancyUnits,'Tenant Occupancy'!TM$5:TM23}),INDEX(ARRAYFORMULA({OccupancyAdd"&amp;"resses&amp;"" ""&amp; OccupancyUnits,'Tenant Occupancy'!TM$5:TM23}),0,2)&lt;&gt;""""),2,FALSE),IF(TL17=TODAY(),""Today"",)))))"),"")</f>
        <v/>
      </c>
      <c r="TM20" s="3" t="str">
        <f>IFERROR(__xludf.DUMMYFUNCTION("IF(ISBLANK($A20),, IF((ARRAYFORMULA(SUM(COUNTIFS(OccupancyAddresses,$A20,OccupancyUnits, $B20, 'Tenant Occupancy'!TN$5:TN23,{""&gt;0"",""Occupied"",""Late""}))))&gt;1,""Multiple Bookings"", IF(SUMIFS( 'Tenant Occupancy'!TN$5:TN23,OccupancyUnits,$B20,OccupancyAd"&amp;"dresses,$A20)&gt;0,SUMIFS('Tenant Occupancy'!TN$5:TN23,OccupancyUnits,$B20,OccupancyAddresses,$A20),IFERROR(VLOOKUP($A20&amp;"" ""&amp;$B20, FILTER(ARRAYFORMULA({OccupancyAddresses&amp;"" ""&amp; OccupancyUnits,'Tenant Occupancy'!TN$5:TN23}),INDEX(ARRAYFORMULA({OccupancyAdd"&amp;"resses&amp;"" ""&amp; OccupancyUnits,'Tenant Occupancy'!TN$5:TN23}),0,2)&lt;&gt;""""),2,FALSE),IF(TM17=TODAY(),""Today"",)))))"),"")</f>
        <v/>
      </c>
      <c r="TN20" s="3" t="str">
        <f>IFERROR(__xludf.DUMMYFUNCTION("IF(ISBLANK($A20),, IF((ARRAYFORMULA(SUM(COUNTIFS(OccupancyAddresses,$A20,OccupancyUnits, $B20, 'Tenant Occupancy'!TO$5:TO23,{""&gt;0"",""Occupied"",""Late""}))))&gt;1,""Multiple Bookings"", IF(SUMIFS( 'Tenant Occupancy'!TO$5:TO23,OccupancyUnits,$B20,OccupancyAd"&amp;"dresses,$A20)&gt;0,SUMIFS('Tenant Occupancy'!TO$5:TO23,OccupancyUnits,$B20,OccupancyAddresses,$A20),IFERROR(VLOOKUP($A20&amp;"" ""&amp;$B20, FILTER(ARRAYFORMULA({OccupancyAddresses&amp;"" ""&amp; OccupancyUnits,'Tenant Occupancy'!TO$5:TO23}),INDEX(ARRAYFORMULA({OccupancyAdd"&amp;"resses&amp;"" ""&amp; OccupancyUnits,'Tenant Occupancy'!TO$5:TO23}),0,2)&lt;&gt;""""),2,FALSE),IF(TN17=TODAY(),""Today"",)))))"),"")</f>
        <v/>
      </c>
      <c r="TO20" s="3" t="str">
        <f>IFERROR(__xludf.DUMMYFUNCTION("IF(ISBLANK($A20),, IF((ARRAYFORMULA(SUM(COUNTIFS(OccupancyAddresses,$A20,OccupancyUnits, $B20, 'Tenant Occupancy'!TP$5:TP23,{""&gt;0"",""Occupied"",""Late""}))))&gt;1,""Multiple Bookings"", IF(SUMIFS( 'Tenant Occupancy'!TP$5:TP23,OccupancyUnits,$B20,OccupancyAd"&amp;"dresses,$A20)&gt;0,SUMIFS('Tenant Occupancy'!TP$5:TP23,OccupancyUnits,$B20,OccupancyAddresses,$A20),IFERROR(VLOOKUP($A20&amp;"" ""&amp;$B20, FILTER(ARRAYFORMULA({OccupancyAddresses&amp;"" ""&amp; OccupancyUnits,'Tenant Occupancy'!TP$5:TP23}),INDEX(ARRAYFORMULA({OccupancyAdd"&amp;"resses&amp;"" ""&amp; OccupancyUnits,'Tenant Occupancy'!TP$5:TP23}),0,2)&lt;&gt;""""),2,FALSE),IF(TO17=TODAY(),""Today"",)))))"),"")</f>
        <v/>
      </c>
      <c r="TP20" s="3" t="str">
        <f>IFERROR(__xludf.DUMMYFUNCTION("IF(ISBLANK($A20),, IF((ARRAYFORMULA(SUM(COUNTIFS(OccupancyAddresses,$A20,OccupancyUnits, $B20, 'Tenant Occupancy'!TQ$5:TQ23,{""&gt;0"",""Occupied"",""Late""}))))&gt;1,""Multiple Bookings"", IF(SUMIFS( 'Tenant Occupancy'!TQ$5:TQ23,OccupancyUnits,$B20,OccupancyAd"&amp;"dresses,$A20)&gt;0,SUMIFS('Tenant Occupancy'!TQ$5:TQ23,OccupancyUnits,$B20,OccupancyAddresses,$A20),IFERROR(VLOOKUP($A20&amp;"" ""&amp;$B20, FILTER(ARRAYFORMULA({OccupancyAddresses&amp;"" ""&amp; OccupancyUnits,'Tenant Occupancy'!TQ$5:TQ23}),INDEX(ARRAYFORMULA({OccupancyAdd"&amp;"resses&amp;"" ""&amp; OccupancyUnits,'Tenant Occupancy'!TQ$5:TQ23}),0,2)&lt;&gt;""""),2,FALSE),IF(TP17=TODAY(),""Today"",)))))"),"")</f>
        <v/>
      </c>
      <c r="TQ20" s="3" t="str">
        <f>IFERROR(__xludf.DUMMYFUNCTION("IF(ISBLANK($A20),, IF((ARRAYFORMULA(SUM(COUNTIFS(OccupancyAddresses,$A20,OccupancyUnits, $B20, 'Tenant Occupancy'!TR$5:TR23,{""&gt;0"",""Occupied"",""Late""}))))&gt;1,""Multiple Bookings"", IF(SUMIFS( 'Tenant Occupancy'!TR$5:TR23,OccupancyUnits,$B20,OccupancyAd"&amp;"dresses,$A20)&gt;0,SUMIFS('Tenant Occupancy'!TR$5:TR23,OccupancyUnits,$B20,OccupancyAddresses,$A20),IFERROR(VLOOKUP($A20&amp;"" ""&amp;$B20, FILTER(ARRAYFORMULA({OccupancyAddresses&amp;"" ""&amp; OccupancyUnits,'Tenant Occupancy'!TR$5:TR23}),INDEX(ARRAYFORMULA({OccupancyAdd"&amp;"resses&amp;"" ""&amp; OccupancyUnits,'Tenant Occupancy'!TR$5:TR23}),0,2)&lt;&gt;""""),2,FALSE),IF(TQ17=TODAY(),""Today"",)))))"),"")</f>
        <v/>
      </c>
      <c r="TR20" s="3" t="str">
        <f>IFERROR(__xludf.DUMMYFUNCTION("IF(ISBLANK($A20),, IF((ARRAYFORMULA(SUM(COUNTIFS(OccupancyAddresses,$A20,OccupancyUnits, $B20, 'Tenant Occupancy'!TS$5:TS23,{""&gt;0"",""Occupied"",""Late""}))))&gt;1,""Multiple Bookings"", IF(SUMIFS( 'Tenant Occupancy'!TS$5:TS23,OccupancyUnits,$B20,OccupancyAd"&amp;"dresses,$A20)&gt;0,SUMIFS('Tenant Occupancy'!TS$5:TS23,OccupancyUnits,$B20,OccupancyAddresses,$A20),IFERROR(VLOOKUP($A20&amp;"" ""&amp;$B20, FILTER(ARRAYFORMULA({OccupancyAddresses&amp;"" ""&amp; OccupancyUnits,'Tenant Occupancy'!TS$5:TS23}),INDEX(ARRAYFORMULA({OccupancyAdd"&amp;"resses&amp;"" ""&amp; OccupancyUnits,'Tenant Occupancy'!TS$5:TS23}),0,2)&lt;&gt;""""),2,FALSE),IF(TR17=TODAY(),""Today"",)))))"),"")</f>
        <v/>
      </c>
      <c r="TS20" s="3" t="str">
        <f>IFERROR(__xludf.DUMMYFUNCTION("IF(ISBLANK($A20),, IF((ARRAYFORMULA(SUM(COUNTIFS(OccupancyAddresses,$A20,OccupancyUnits, $B20, 'Tenant Occupancy'!TT$5:TT23,{""&gt;0"",""Occupied"",""Late""}))))&gt;1,""Multiple Bookings"", IF(SUMIFS( 'Tenant Occupancy'!TT$5:TT23,OccupancyUnits,$B20,OccupancyAd"&amp;"dresses,$A20)&gt;0,SUMIFS('Tenant Occupancy'!TT$5:TT23,OccupancyUnits,$B20,OccupancyAddresses,$A20),IFERROR(VLOOKUP($A20&amp;"" ""&amp;$B20, FILTER(ARRAYFORMULA({OccupancyAddresses&amp;"" ""&amp; OccupancyUnits,'Tenant Occupancy'!TT$5:TT23}),INDEX(ARRAYFORMULA({OccupancyAdd"&amp;"resses&amp;"" ""&amp; OccupancyUnits,'Tenant Occupancy'!TT$5:TT23}),0,2)&lt;&gt;""""),2,FALSE),IF(TS17=TODAY(),""Today"",)))))"),"")</f>
        <v/>
      </c>
      <c r="TT20" s="3" t="str">
        <f>IFERROR(__xludf.DUMMYFUNCTION("IF(ISBLANK($A20),, IF((ARRAYFORMULA(SUM(COUNTIFS(OccupancyAddresses,$A20,OccupancyUnits, $B20, 'Tenant Occupancy'!TU$5:TU23,{""&gt;0"",""Occupied"",""Late""}))))&gt;1,""Multiple Bookings"", IF(SUMIFS( 'Tenant Occupancy'!TU$5:TU23,OccupancyUnits,$B20,OccupancyAd"&amp;"dresses,$A20)&gt;0,SUMIFS('Tenant Occupancy'!TU$5:TU23,OccupancyUnits,$B20,OccupancyAddresses,$A20),IFERROR(VLOOKUP($A20&amp;"" ""&amp;$B20, FILTER(ARRAYFORMULA({OccupancyAddresses&amp;"" ""&amp; OccupancyUnits,'Tenant Occupancy'!TU$5:TU23}),INDEX(ARRAYFORMULA({OccupancyAdd"&amp;"resses&amp;"" ""&amp; OccupancyUnits,'Tenant Occupancy'!TU$5:TU23}),0,2)&lt;&gt;""""),2,FALSE),IF(TT17=TODAY(),""Today"",)))))"),"")</f>
        <v/>
      </c>
      <c r="TU20" s="3" t="str">
        <f>IFERROR(__xludf.DUMMYFUNCTION("IF(ISBLANK($A20),, IF((ARRAYFORMULA(SUM(COUNTIFS(OccupancyAddresses,$A20,OccupancyUnits, $B20, 'Tenant Occupancy'!TV$5:TV23,{""&gt;0"",""Occupied"",""Late""}))))&gt;1,""Multiple Bookings"", IF(SUMIFS( 'Tenant Occupancy'!TV$5:TV23,OccupancyUnits,$B20,OccupancyAd"&amp;"dresses,$A20)&gt;0,SUMIFS('Tenant Occupancy'!TV$5:TV23,OccupancyUnits,$B20,OccupancyAddresses,$A20),IFERROR(VLOOKUP($A20&amp;"" ""&amp;$B20, FILTER(ARRAYFORMULA({OccupancyAddresses&amp;"" ""&amp; OccupancyUnits,'Tenant Occupancy'!TV$5:TV23}),INDEX(ARRAYFORMULA({OccupancyAdd"&amp;"resses&amp;"" ""&amp; OccupancyUnits,'Tenant Occupancy'!TV$5:TV23}),0,2)&lt;&gt;""""),2,FALSE),IF(TU17=TODAY(),""Today"",)))))"),"")</f>
        <v/>
      </c>
      <c r="TV20" s="3" t="str">
        <f>IFERROR(__xludf.DUMMYFUNCTION("IF(ISBLANK($A20),, IF((ARRAYFORMULA(SUM(COUNTIFS(OccupancyAddresses,$A20,OccupancyUnits, $B20, 'Tenant Occupancy'!TW$5:TW23,{""&gt;0"",""Occupied"",""Late""}))))&gt;1,""Multiple Bookings"", IF(SUMIFS( 'Tenant Occupancy'!TW$5:TW23,OccupancyUnits,$B20,OccupancyAd"&amp;"dresses,$A20)&gt;0,SUMIFS('Tenant Occupancy'!TW$5:TW23,OccupancyUnits,$B20,OccupancyAddresses,$A20),IFERROR(VLOOKUP($A20&amp;"" ""&amp;$B20, FILTER(ARRAYFORMULA({OccupancyAddresses&amp;"" ""&amp; OccupancyUnits,'Tenant Occupancy'!TW$5:TW23}),INDEX(ARRAYFORMULA({OccupancyAdd"&amp;"resses&amp;"" ""&amp; OccupancyUnits,'Tenant Occupancy'!TW$5:TW23}),0,2)&lt;&gt;""""),2,FALSE),IF(TV17=TODAY(),""Today"",)))))"),"")</f>
        <v/>
      </c>
      <c r="TW20" s="3" t="str">
        <f>IFERROR(__xludf.DUMMYFUNCTION("IF(ISBLANK($A20),, IF((ARRAYFORMULA(SUM(COUNTIFS(OccupancyAddresses,$A20,OccupancyUnits, $B20, 'Tenant Occupancy'!TX$5:TX23,{""&gt;0"",""Occupied"",""Late""}))))&gt;1,""Multiple Bookings"", IF(SUMIFS( 'Tenant Occupancy'!TX$5:TX23,OccupancyUnits,$B20,OccupancyAd"&amp;"dresses,$A20)&gt;0,SUMIFS('Tenant Occupancy'!TX$5:TX23,OccupancyUnits,$B20,OccupancyAddresses,$A20),IFERROR(VLOOKUP($A20&amp;"" ""&amp;$B20, FILTER(ARRAYFORMULA({OccupancyAddresses&amp;"" ""&amp; OccupancyUnits,'Tenant Occupancy'!TX$5:TX23}),INDEX(ARRAYFORMULA({OccupancyAdd"&amp;"resses&amp;"" ""&amp; OccupancyUnits,'Tenant Occupancy'!TX$5:TX23}),0,2)&lt;&gt;""""),2,FALSE),IF(TW17=TODAY(),""Today"",)))))"),"")</f>
        <v/>
      </c>
      <c r="TX20" s="3" t="str">
        <f>IFERROR(__xludf.DUMMYFUNCTION("IF(ISBLANK($A20),, IF((ARRAYFORMULA(SUM(COUNTIFS(OccupancyAddresses,$A20,OccupancyUnits, $B20, 'Tenant Occupancy'!TY$5:TY23,{""&gt;0"",""Occupied"",""Late""}))))&gt;1,""Multiple Bookings"", IF(SUMIFS( 'Tenant Occupancy'!TY$5:TY23,OccupancyUnits,$B20,OccupancyAd"&amp;"dresses,$A20)&gt;0,SUMIFS('Tenant Occupancy'!TY$5:TY23,OccupancyUnits,$B20,OccupancyAddresses,$A20),IFERROR(VLOOKUP($A20&amp;"" ""&amp;$B20, FILTER(ARRAYFORMULA({OccupancyAddresses&amp;"" ""&amp; OccupancyUnits,'Tenant Occupancy'!TY$5:TY23}),INDEX(ARRAYFORMULA({OccupancyAdd"&amp;"resses&amp;"" ""&amp; OccupancyUnits,'Tenant Occupancy'!TY$5:TY23}),0,2)&lt;&gt;""""),2,FALSE),IF(TX17=TODAY(),""Today"",)))))"),"")</f>
        <v/>
      </c>
      <c r="TY20" s="3" t="str">
        <f>IFERROR(__xludf.DUMMYFUNCTION("IF(ISBLANK($A20),, IF((ARRAYFORMULA(SUM(COUNTIFS(OccupancyAddresses,$A20,OccupancyUnits, $B20, 'Tenant Occupancy'!TZ$5:TZ23,{""&gt;0"",""Occupied"",""Late""}))))&gt;1,""Multiple Bookings"", IF(SUMIFS( 'Tenant Occupancy'!TZ$5:TZ23,OccupancyUnits,$B20,OccupancyAd"&amp;"dresses,$A20)&gt;0,SUMIFS('Tenant Occupancy'!TZ$5:TZ23,OccupancyUnits,$B20,OccupancyAddresses,$A20),IFERROR(VLOOKUP($A20&amp;"" ""&amp;$B20, FILTER(ARRAYFORMULA({OccupancyAddresses&amp;"" ""&amp; OccupancyUnits,'Tenant Occupancy'!TZ$5:TZ23}),INDEX(ARRAYFORMULA({OccupancyAdd"&amp;"resses&amp;"" ""&amp; OccupancyUnits,'Tenant Occupancy'!TZ$5:TZ23}),0,2)&lt;&gt;""""),2,FALSE),IF(TY17=TODAY(),""Today"",)))))"),"")</f>
        <v/>
      </c>
      <c r="TZ20" s="3" t="str">
        <f>IFERROR(__xludf.DUMMYFUNCTION("IF(ISBLANK($A20),, IF((ARRAYFORMULA(SUM(COUNTIFS(OccupancyAddresses,$A20,OccupancyUnits, $B20, 'Tenant Occupancy'!UA$5:UA23,{""&gt;0"",""Occupied"",""Late""}))))&gt;1,""Multiple Bookings"", IF(SUMIFS( 'Tenant Occupancy'!UA$5:UA23,OccupancyUnits,$B20,OccupancyAd"&amp;"dresses,$A20)&gt;0,SUMIFS('Tenant Occupancy'!UA$5:UA23,OccupancyUnits,$B20,OccupancyAddresses,$A20),IFERROR(VLOOKUP($A20&amp;"" ""&amp;$B20, FILTER(ARRAYFORMULA({OccupancyAddresses&amp;"" ""&amp; OccupancyUnits,'Tenant Occupancy'!UA$5:UA23}),INDEX(ARRAYFORMULA({OccupancyAdd"&amp;"resses&amp;"" ""&amp; OccupancyUnits,'Tenant Occupancy'!UA$5:UA23}),0,2)&lt;&gt;""""),2,FALSE),IF(TZ17=TODAY(),""Today"",)))))"),"")</f>
        <v/>
      </c>
      <c r="UA20" s="3" t="str">
        <f>IFERROR(__xludf.DUMMYFUNCTION("IF(ISBLANK($A20),, IF((ARRAYFORMULA(SUM(COUNTIFS(OccupancyAddresses,$A20,OccupancyUnits, $B20, 'Tenant Occupancy'!UB$5:UB23,{""&gt;0"",""Occupied"",""Late""}))))&gt;1,""Multiple Bookings"", IF(SUMIFS( 'Tenant Occupancy'!UB$5:UB23,OccupancyUnits,$B20,OccupancyAd"&amp;"dresses,$A20)&gt;0,SUMIFS('Tenant Occupancy'!UB$5:UB23,OccupancyUnits,$B20,OccupancyAddresses,$A20),IFERROR(VLOOKUP($A20&amp;"" ""&amp;$B20, FILTER(ARRAYFORMULA({OccupancyAddresses&amp;"" ""&amp; OccupancyUnits,'Tenant Occupancy'!UB$5:UB23}),INDEX(ARRAYFORMULA({OccupancyAdd"&amp;"resses&amp;"" ""&amp; OccupancyUnits,'Tenant Occupancy'!UB$5:UB23}),0,2)&lt;&gt;""""),2,FALSE),IF(UA17=TODAY(),""Today"",)))))"),"")</f>
        <v/>
      </c>
      <c r="UB20" s="3" t="str">
        <f>IFERROR(__xludf.DUMMYFUNCTION("IF(ISBLANK($A20),, IF((ARRAYFORMULA(SUM(COUNTIFS(OccupancyAddresses,$A20,OccupancyUnits, $B20, 'Tenant Occupancy'!UC$5:UC23,{""&gt;0"",""Occupied"",""Late""}))))&gt;1,""Multiple Bookings"", IF(SUMIFS( 'Tenant Occupancy'!UC$5:UC23,OccupancyUnits,$B20,OccupancyAd"&amp;"dresses,$A20)&gt;0,SUMIFS('Tenant Occupancy'!UC$5:UC23,OccupancyUnits,$B20,OccupancyAddresses,$A20),IFERROR(VLOOKUP($A20&amp;"" ""&amp;$B20, FILTER(ARRAYFORMULA({OccupancyAddresses&amp;"" ""&amp; OccupancyUnits,'Tenant Occupancy'!UC$5:UC23}),INDEX(ARRAYFORMULA({OccupancyAdd"&amp;"resses&amp;"" ""&amp; OccupancyUnits,'Tenant Occupancy'!UC$5:UC23}),0,2)&lt;&gt;""""),2,FALSE),IF(UB17=TODAY(),""Today"",)))))"),"")</f>
        <v/>
      </c>
      <c r="UC20" s="3" t="str">
        <f>IFERROR(__xludf.DUMMYFUNCTION("IF(ISBLANK($A20),, IF((ARRAYFORMULA(SUM(COUNTIFS(OccupancyAddresses,$A20,OccupancyUnits, $B20, 'Tenant Occupancy'!UD$5:UD23,{""&gt;0"",""Occupied"",""Late""}))))&gt;1,""Multiple Bookings"", IF(SUMIFS( 'Tenant Occupancy'!UD$5:UD23,OccupancyUnits,$B20,OccupancyAd"&amp;"dresses,$A20)&gt;0,SUMIFS('Tenant Occupancy'!UD$5:UD23,OccupancyUnits,$B20,OccupancyAddresses,$A20),IFERROR(VLOOKUP($A20&amp;"" ""&amp;$B20, FILTER(ARRAYFORMULA({OccupancyAddresses&amp;"" ""&amp; OccupancyUnits,'Tenant Occupancy'!UD$5:UD23}),INDEX(ARRAYFORMULA({OccupancyAdd"&amp;"resses&amp;"" ""&amp; OccupancyUnits,'Tenant Occupancy'!UD$5:UD23}),0,2)&lt;&gt;""""),2,FALSE),IF(UC17=TODAY(),""Today"",)))))"),"")</f>
        <v/>
      </c>
      <c r="UD20" s="3" t="str">
        <f>IFERROR(__xludf.DUMMYFUNCTION("IF(ISBLANK($A20),, IF((ARRAYFORMULA(SUM(COUNTIFS(OccupancyAddresses,$A20,OccupancyUnits, $B20, 'Tenant Occupancy'!UE$5:UE23,{""&gt;0"",""Occupied"",""Late""}))))&gt;1,""Multiple Bookings"", IF(SUMIFS( 'Tenant Occupancy'!UE$5:UE23,OccupancyUnits,$B20,OccupancyAd"&amp;"dresses,$A20)&gt;0,SUMIFS('Tenant Occupancy'!UE$5:UE23,OccupancyUnits,$B20,OccupancyAddresses,$A20),IFERROR(VLOOKUP($A20&amp;"" ""&amp;$B20, FILTER(ARRAYFORMULA({OccupancyAddresses&amp;"" ""&amp; OccupancyUnits,'Tenant Occupancy'!UE$5:UE23}),INDEX(ARRAYFORMULA({OccupancyAdd"&amp;"resses&amp;"" ""&amp; OccupancyUnits,'Tenant Occupancy'!UE$5:UE23}),0,2)&lt;&gt;""""),2,FALSE),IF(UD17=TODAY(),""Today"",)))))"),"")</f>
        <v/>
      </c>
      <c r="UE20" s="3" t="str">
        <f>IFERROR(__xludf.DUMMYFUNCTION("IF(ISBLANK($A20),, IF((ARRAYFORMULA(SUM(COUNTIFS(OccupancyAddresses,$A20,OccupancyUnits, $B20, 'Tenant Occupancy'!UF$5:UF23,{""&gt;0"",""Occupied"",""Late""}))))&gt;1,""Multiple Bookings"", IF(SUMIFS( 'Tenant Occupancy'!UF$5:UF23,OccupancyUnits,$B20,OccupancyAd"&amp;"dresses,$A20)&gt;0,SUMIFS('Tenant Occupancy'!UF$5:UF23,OccupancyUnits,$B20,OccupancyAddresses,$A20),IFERROR(VLOOKUP($A20&amp;"" ""&amp;$B20, FILTER(ARRAYFORMULA({OccupancyAddresses&amp;"" ""&amp; OccupancyUnits,'Tenant Occupancy'!UF$5:UF23}),INDEX(ARRAYFORMULA({OccupancyAdd"&amp;"resses&amp;"" ""&amp; OccupancyUnits,'Tenant Occupancy'!UF$5:UF23}),0,2)&lt;&gt;""""),2,FALSE),IF(UE17=TODAY(),""Today"",)))))"),"")</f>
        <v/>
      </c>
      <c r="UF20" s="3" t="str">
        <f>IFERROR(__xludf.DUMMYFUNCTION("IF(ISBLANK($A20),, IF((ARRAYFORMULA(SUM(COUNTIFS(OccupancyAddresses,$A20,OccupancyUnits, $B20, 'Tenant Occupancy'!UG$5:UG23,{""&gt;0"",""Occupied"",""Late""}))))&gt;1,""Multiple Bookings"", IF(SUMIFS( 'Tenant Occupancy'!UG$5:UG23,OccupancyUnits,$B20,OccupancyAd"&amp;"dresses,$A20)&gt;0,SUMIFS('Tenant Occupancy'!UG$5:UG23,OccupancyUnits,$B20,OccupancyAddresses,$A20),IFERROR(VLOOKUP($A20&amp;"" ""&amp;$B20, FILTER(ARRAYFORMULA({OccupancyAddresses&amp;"" ""&amp; OccupancyUnits,'Tenant Occupancy'!UG$5:UG23}),INDEX(ARRAYFORMULA({OccupancyAdd"&amp;"resses&amp;"" ""&amp; OccupancyUnits,'Tenant Occupancy'!UG$5:UG23}),0,2)&lt;&gt;""""),2,FALSE),IF(UF17=TODAY(),""Today"",)))))"),"")</f>
        <v/>
      </c>
      <c r="UG20" s="3" t="str">
        <f>IFERROR(__xludf.DUMMYFUNCTION("IF(ISBLANK($A20),, IF((ARRAYFORMULA(SUM(COUNTIFS(OccupancyAddresses,$A20,OccupancyUnits, $B20, 'Tenant Occupancy'!UH$5:UH23,{""&gt;0"",""Occupied"",""Late""}))))&gt;1,""Multiple Bookings"", IF(SUMIFS( 'Tenant Occupancy'!UH$5:UH23,OccupancyUnits,$B20,OccupancyAd"&amp;"dresses,$A20)&gt;0,SUMIFS('Tenant Occupancy'!UH$5:UH23,OccupancyUnits,$B20,OccupancyAddresses,$A20),IFERROR(VLOOKUP($A20&amp;"" ""&amp;$B20, FILTER(ARRAYFORMULA({OccupancyAddresses&amp;"" ""&amp; OccupancyUnits,'Tenant Occupancy'!UH$5:UH23}),INDEX(ARRAYFORMULA({OccupancyAdd"&amp;"resses&amp;"" ""&amp; OccupancyUnits,'Tenant Occupancy'!UH$5:UH23}),0,2)&lt;&gt;""""),2,FALSE),IF(UG17=TODAY(),""Today"",)))))"),"")</f>
        <v/>
      </c>
      <c r="UH20" s="3" t="str">
        <f>IFERROR(__xludf.DUMMYFUNCTION("IF(ISBLANK($A20),, IF((ARRAYFORMULA(SUM(COUNTIFS(OccupancyAddresses,$A20,OccupancyUnits, $B20, 'Tenant Occupancy'!UI$5:UI23,{""&gt;0"",""Occupied"",""Late""}))))&gt;1,""Multiple Bookings"", IF(SUMIFS( 'Tenant Occupancy'!UI$5:UI23,OccupancyUnits,$B20,OccupancyAd"&amp;"dresses,$A20)&gt;0,SUMIFS('Tenant Occupancy'!UI$5:UI23,OccupancyUnits,$B20,OccupancyAddresses,$A20),IFERROR(VLOOKUP($A20&amp;"" ""&amp;$B20, FILTER(ARRAYFORMULA({OccupancyAddresses&amp;"" ""&amp; OccupancyUnits,'Tenant Occupancy'!UI$5:UI23}),INDEX(ARRAYFORMULA({OccupancyAdd"&amp;"resses&amp;"" ""&amp; OccupancyUnits,'Tenant Occupancy'!UI$5:UI23}),0,2)&lt;&gt;""""),2,FALSE),IF(UH17=TODAY(),""Today"",)))))"),"")</f>
        <v/>
      </c>
      <c r="UI20" s="3" t="str">
        <f>IFERROR(__xludf.DUMMYFUNCTION("IF(ISBLANK($A20),, IF((ARRAYFORMULA(SUM(COUNTIFS(OccupancyAddresses,$A20,OccupancyUnits, $B20, 'Tenant Occupancy'!UJ$5:UJ23,{""&gt;0"",""Occupied"",""Late""}))))&gt;1,""Multiple Bookings"", IF(SUMIFS( 'Tenant Occupancy'!UJ$5:UJ23,OccupancyUnits,$B20,OccupancyAd"&amp;"dresses,$A20)&gt;0,SUMIFS('Tenant Occupancy'!UJ$5:UJ23,OccupancyUnits,$B20,OccupancyAddresses,$A20),IFERROR(VLOOKUP($A20&amp;"" ""&amp;$B20, FILTER(ARRAYFORMULA({OccupancyAddresses&amp;"" ""&amp; OccupancyUnits,'Tenant Occupancy'!UJ$5:UJ23}),INDEX(ARRAYFORMULA({OccupancyAdd"&amp;"resses&amp;"" ""&amp; OccupancyUnits,'Tenant Occupancy'!UJ$5:UJ23}),0,2)&lt;&gt;""""),2,FALSE),IF(UI17=TODAY(),""Today"",)))))"),"")</f>
        <v/>
      </c>
      <c r="UJ20" s="3" t="str">
        <f>IFERROR(__xludf.DUMMYFUNCTION("IF(ISBLANK($A20),, IF((ARRAYFORMULA(SUM(COUNTIFS(OccupancyAddresses,$A20,OccupancyUnits, $B20, 'Tenant Occupancy'!UK$5:UK23,{""&gt;0"",""Occupied"",""Late""}))))&gt;1,""Multiple Bookings"", IF(SUMIFS( 'Tenant Occupancy'!UK$5:UK23,OccupancyUnits,$B20,OccupancyAd"&amp;"dresses,$A20)&gt;0,SUMIFS('Tenant Occupancy'!UK$5:UK23,OccupancyUnits,$B20,OccupancyAddresses,$A20),IFERROR(VLOOKUP($A20&amp;"" ""&amp;$B20, FILTER(ARRAYFORMULA({OccupancyAddresses&amp;"" ""&amp; OccupancyUnits,'Tenant Occupancy'!UK$5:UK23}),INDEX(ARRAYFORMULA({OccupancyAdd"&amp;"resses&amp;"" ""&amp; OccupancyUnits,'Tenant Occupancy'!UK$5:UK23}),0,2)&lt;&gt;""""),2,FALSE),IF(UJ17=TODAY(),""Today"",)))))"),"")</f>
        <v/>
      </c>
      <c r="UK20" s="3" t="str">
        <f>IFERROR(__xludf.DUMMYFUNCTION("IF(ISBLANK($A20),, IF((ARRAYFORMULA(SUM(COUNTIFS(OccupancyAddresses,$A20,OccupancyUnits, $B20, 'Tenant Occupancy'!UL$5:UL23,{""&gt;0"",""Occupied"",""Late""}))))&gt;1,""Multiple Bookings"", IF(SUMIFS( 'Tenant Occupancy'!UL$5:UL23,OccupancyUnits,$B20,OccupancyAd"&amp;"dresses,$A20)&gt;0,SUMIFS('Tenant Occupancy'!UL$5:UL23,OccupancyUnits,$B20,OccupancyAddresses,$A20),IFERROR(VLOOKUP($A20&amp;"" ""&amp;$B20, FILTER(ARRAYFORMULA({OccupancyAddresses&amp;"" ""&amp; OccupancyUnits,'Tenant Occupancy'!UL$5:UL23}),INDEX(ARRAYFORMULA({OccupancyAdd"&amp;"resses&amp;"" ""&amp; OccupancyUnits,'Tenant Occupancy'!UL$5:UL23}),0,2)&lt;&gt;""""),2,FALSE),IF(UK17=TODAY(),""Today"",)))))"),"")</f>
        <v/>
      </c>
      <c r="UL20" s="3" t="str">
        <f>IFERROR(__xludf.DUMMYFUNCTION("IF(ISBLANK($A20),, IF((ARRAYFORMULA(SUM(COUNTIFS(OccupancyAddresses,$A20,OccupancyUnits, $B20, 'Tenant Occupancy'!UM$5:UM23,{""&gt;0"",""Occupied"",""Late""}))))&gt;1,""Multiple Bookings"", IF(SUMIFS( 'Tenant Occupancy'!UM$5:UM23,OccupancyUnits,$B20,OccupancyAd"&amp;"dresses,$A20)&gt;0,SUMIFS('Tenant Occupancy'!UM$5:UM23,OccupancyUnits,$B20,OccupancyAddresses,$A20),IFERROR(VLOOKUP($A20&amp;"" ""&amp;$B20, FILTER(ARRAYFORMULA({OccupancyAddresses&amp;"" ""&amp; OccupancyUnits,'Tenant Occupancy'!UM$5:UM23}),INDEX(ARRAYFORMULA({OccupancyAdd"&amp;"resses&amp;"" ""&amp; OccupancyUnits,'Tenant Occupancy'!UM$5:UM23}),0,2)&lt;&gt;""""),2,FALSE),IF(UL17=TODAY(),""Today"",)))))"),"")</f>
        <v/>
      </c>
      <c r="UM20" s="3" t="str">
        <f>IFERROR(__xludf.DUMMYFUNCTION("IF(ISBLANK($A20),, IF((ARRAYFORMULA(SUM(COUNTIFS(OccupancyAddresses,$A20,OccupancyUnits, $B20, 'Tenant Occupancy'!UN$5:UN23,{""&gt;0"",""Occupied"",""Late""}))))&gt;1,""Multiple Bookings"", IF(SUMIFS( 'Tenant Occupancy'!UN$5:UN23,OccupancyUnits,$B20,OccupancyAd"&amp;"dresses,$A20)&gt;0,SUMIFS('Tenant Occupancy'!UN$5:UN23,OccupancyUnits,$B20,OccupancyAddresses,$A20),IFERROR(VLOOKUP($A20&amp;"" ""&amp;$B20, FILTER(ARRAYFORMULA({OccupancyAddresses&amp;"" ""&amp; OccupancyUnits,'Tenant Occupancy'!UN$5:UN23}),INDEX(ARRAYFORMULA({OccupancyAdd"&amp;"resses&amp;"" ""&amp; OccupancyUnits,'Tenant Occupancy'!UN$5:UN23}),0,2)&lt;&gt;""""),2,FALSE),IF(UM17=TODAY(),""Today"",)))))"),"")</f>
        <v/>
      </c>
      <c r="UN20" s="3" t="str">
        <f>IFERROR(__xludf.DUMMYFUNCTION("IF(ISBLANK($A20),, IF((ARRAYFORMULA(SUM(COUNTIFS(OccupancyAddresses,$A20,OccupancyUnits, $B20, 'Tenant Occupancy'!UO$5:UO23,{""&gt;0"",""Occupied"",""Late""}))))&gt;1,""Multiple Bookings"", IF(SUMIFS( 'Tenant Occupancy'!UO$5:UO23,OccupancyUnits,$B20,OccupancyAd"&amp;"dresses,$A20)&gt;0,SUMIFS('Tenant Occupancy'!UO$5:UO23,OccupancyUnits,$B20,OccupancyAddresses,$A20),IFERROR(VLOOKUP($A20&amp;"" ""&amp;$B20, FILTER(ARRAYFORMULA({OccupancyAddresses&amp;"" ""&amp; OccupancyUnits,'Tenant Occupancy'!UO$5:UO23}),INDEX(ARRAYFORMULA({OccupancyAdd"&amp;"resses&amp;"" ""&amp; OccupancyUnits,'Tenant Occupancy'!UO$5:UO23}),0,2)&lt;&gt;""""),2,FALSE),IF(UN17=TODAY(),""Today"",)))))"),"")</f>
        <v/>
      </c>
      <c r="UO20" s="3" t="str">
        <f>IFERROR(__xludf.DUMMYFUNCTION("IF(ISBLANK($A20),, IF((ARRAYFORMULA(SUM(COUNTIFS(OccupancyAddresses,$A20,OccupancyUnits, $B20, 'Tenant Occupancy'!UP$5:UP23,{""&gt;0"",""Occupied"",""Late""}))))&gt;1,""Multiple Bookings"", IF(SUMIFS( 'Tenant Occupancy'!UP$5:UP23,OccupancyUnits,$B20,OccupancyAd"&amp;"dresses,$A20)&gt;0,SUMIFS('Tenant Occupancy'!UP$5:UP23,OccupancyUnits,$B20,OccupancyAddresses,$A20),IFERROR(VLOOKUP($A20&amp;"" ""&amp;$B20, FILTER(ARRAYFORMULA({OccupancyAddresses&amp;"" ""&amp; OccupancyUnits,'Tenant Occupancy'!UP$5:UP23}),INDEX(ARRAYFORMULA({OccupancyAdd"&amp;"resses&amp;"" ""&amp; OccupancyUnits,'Tenant Occupancy'!UP$5:UP23}),0,2)&lt;&gt;""""),2,FALSE),IF(UO17=TODAY(),""Today"",)))))"),"")</f>
        <v/>
      </c>
      <c r="UP20" s="3" t="str">
        <f>IFERROR(__xludf.DUMMYFUNCTION("IF(ISBLANK($A20),, IF((ARRAYFORMULA(SUM(COUNTIFS(OccupancyAddresses,$A20,OccupancyUnits, $B20, 'Tenant Occupancy'!UQ$5:UQ23,{""&gt;0"",""Occupied"",""Late""}))))&gt;1,""Multiple Bookings"", IF(SUMIFS( 'Tenant Occupancy'!UQ$5:UQ23,OccupancyUnits,$B20,OccupancyAd"&amp;"dresses,$A20)&gt;0,SUMIFS('Tenant Occupancy'!UQ$5:UQ23,OccupancyUnits,$B20,OccupancyAddresses,$A20),IFERROR(VLOOKUP($A20&amp;"" ""&amp;$B20, FILTER(ARRAYFORMULA({OccupancyAddresses&amp;"" ""&amp; OccupancyUnits,'Tenant Occupancy'!UQ$5:UQ23}),INDEX(ARRAYFORMULA({OccupancyAdd"&amp;"resses&amp;"" ""&amp; OccupancyUnits,'Tenant Occupancy'!UQ$5:UQ23}),0,2)&lt;&gt;""""),2,FALSE),IF(UP17=TODAY(),""Today"",)))))"),"")</f>
        <v/>
      </c>
      <c r="UQ20" s="3" t="str">
        <f>IFERROR(__xludf.DUMMYFUNCTION("IF(ISBLANK($A20),, IF((ARRAYFORMULA(SUM(COUNTIFS(OccupancyAddresses,$A20,OccupancyUnits, $B20, 'Tenant Occupancy'!UR$5:UR23,{""&gt;0"",""Occupied"",""Late""}))))&gt;1,""Multiple Bookings"", IF(SUMIFS( 'Tenant Occupancy'!UR$5:UR23,OccupancyUnits,$B20,OccupancyAd"&amp;"dresses,$A20)&gt;0,SUMIFS('Tenant Occupancy'!UR$5:UR23,OccupancyUnits,$B20,OccupancyAddresses,$A20),IFERROR(VLOOKUP($A20&amp;"" ""&amp;$B20, FILTER(ARRAYFORMULA({OccupancyAddresses&amp;"" ""&amp; OccupancyUnits,'Tenant Occupancy'!UR$5:UR23}),INDEX(ARRAYFORMULA({OccupancyAdd"&amp;"resses&amp;"" ""&amp; OccupancyUnits,'Tenant Occupancy'!UR$5:UR23}),0,2)&lt;&gt;""""),2,FALSE),IF(UQ17=TODAY(),""Today"",)))))"),"")</f>
        <v/>
      </c>
      <c r="UR20" s="3" t="str">
        <f>IFERROR(__xludf.DUMMYFUNCTION("IF(ISBLANK($A20),, IF((ARRAYFORMULA(SUM(COUNTIFS(OccupancyAddresses,$A20,OccupancyUnits, $B20, 'Tenant Occupancy'!US$5:US23,{""&gt;0"",""Occupied"",""Late""}))))&gt;1,""Multiple Bookings"", IF(SUMIFS( 'Tenant Occupancy'!US$5:US23,OccupancyUnits,$B20,OccupancyAd"&amp;"dresses,$A20)&gt;0,SUMIFS('Tenant Occupancy'!US$5:US23,OccupancyUnits,$B20,OccupancyAddresses,$A20),IFERROR(VLOOKUP($A20&amp;"" ""&amp;$B20, FILTER(ARRAYFORMULA({OccupancyAddresses&amp;"" ""&amp; OccupancyUnits,'Tenant Occupancy'!US$5:US23}),INDEX(ARRAYFORMULA({OccupancyAdd"&amp;"resses&amp;"" ""&amp; OccupancyUnits,'Tenant Occupancy'!US$5:US23}),0,2)&lt;&gt;""""),2,FALSE),IF(UR17=TODAY(),""Today"",)))))"),"")</f>
        <v/>
      </c>
      <c r="US20" s="3" t="str">
        <f>IFERROR(__xludf.DUMMYFUNCTION("IF(ISBLANK($A20),, IF((ARRAYFORMULA(SUM(COUNTIFS(OccupancyAddresses,$A20,OccupancyUnits, $B20, 'Tenant Occupancy'!UT$5:UT23,{""&gt;0"",""Occupied"",""Late""}))))&gt;1,""Multiple Bookings"", IF(SUMIFS( 'Tenant Occupancy'!UT$5:UT23,OccupancyUnits,$B20,OccupancyAd"&amp;"dresses,$A20)&gt;0,SUMIFS('Tenant Occupancy'!UT$5:UT23,OccupancyUnits,$B20,OccupancyAddresses,$A20),IFERROR(VLOOKUP($A20&amp;"" ""&amp;$B20, FILTER(ARRAYFORMULA({OccupancyAddresses&amp;"" ""&amp; OccupancyUnits,'Tenant Occupancy'!UT$5:UT23}),INDEX(ARRAYFORMULA({OccupancyAdd"&amp;"resses&amp;"" ""&amp; OccupancyUnits,'Tenant Occupancy'!UT$5:UT23}),0,2)&lt;&gt;""""),2,FALSE),IF(US17=TODAY(),""Today"",)))))"),"")</f>
        <v/>
      </c>
      <c r="UT20" s="3" t="str">
        <f>IFERROR(__xludf.DUMMYFUNCTION("IF(ISBLANK($A20),, IF((ARRAYFORMULA(SUM(COUNTIFS(OccupancyAddresses,$A20,OccupancyUnits, $B20, 'Tenant Occupancy'!UU$5:UU23,{""&gt;0"",""Occupied"",""Late""}))))&gt;1,""Multiple Bookings"", IF(SUMIFS( 'Tenant Occupancy'!UU$5:UU23,OccupancyUnits,$B20,OccupancyAd"&amp;"dresses,$A20)&gt;0,SUMIFS('Tenant Occupancy'!UU$5:UU23,OccupancyUnits,$B20,OccupancyAddresses,$A20),IFERROR(VLOOKUP($A20&amp;"" ""&amp;$B20, FILTER(ARRAYFORMULA({OccupancyAddresses&amp;"" ""&amp; OccupancyUnits,'Tenant Occupancy'!UU$5:UU23}),INDEX(ARRAYFORMULA({OccupancyAdd"&amp;"resses&amp;"" ""&amp; OccupancyUnits,'Tenant Occupancy'!UU$5:UU23}),0,2)&lt;&gt;""""),2,FALSE),IF(UT17=TODAY(),""Today"",)))))"),"")</f>
        <v/>
      </c>
      <c r="UU20" s="3" t="str">
        <f>IFERROR(__xludf.DUMMYFUNCTION("IF(ISBLANK($A20),, IF((ARRAYFORMULA(SUM(COUNTIFS(OccupancyAddresses,$A20,OccupancyUnits, $B20, 'Tenant Occupancy'!UV$5:UV23,{""&gt;0"",""Occupied"",""Late""}))))&gt;1,""Multiple Bookings"", IF(SUMIFS( 'Tenant Occupancy'!UV$5:UV23,OccupancyUnits,$B20,OccupancyAd"&amp;"dresses,$A20)&gt;0,SUMIFS('Tenant Occupancy'!UV$5:UV23,OccupancyUnits,$B20,OccupancyAddresses,$A20),IFERROR(VLOOKUP($A20&amp;"" ""&amp;$B20, FILTER(ARRAYFORMULA({OccupancyAddresses&amp;"" ""&amp; OccupancyUnits,'Tenant Occupancy'!UV$5:UV23}),INDEX(ARRAYFORMULA({OccupancyAdd"&amp;"resses&amp;"" ""&amp; OccupancyUnits,'Tenant Occupancy'!UV$5:UV23}),0,2)&lt;&gt;""""),2,FALSE),IF(UU17=TODAY(),""Today"",)))))"),"")</f>
        <v/>
      </c>
      <c r="UV20" s="3" t="str">
        <f>IFERROR(__xludf.DUMMYFUNCTION("IF(ISBLANK($A20),, IF((ARRAYFORMULA(SUM(COUNTIFS(OccupancyAddresses,$A20,OccupancyUnits, $B20, 'Tenant Occupancy'!UW$5:UW23,{""&gt;0"",""Occupied"",""Late""}))))&gt;1,""Multiple Bookings"", IF(SUMIFS( 'Tenant Occupancy'!UW$5:UW23,OccupancyUnits,$B20,OccupancyAd"&amp;"dresses,$A20)&gt;0,SUMIFS('Tenant Occupancy'!UW$5:UW23,OccupancyUnits,$B20,OccupancyAddresses,$A20),IFERROR(VLOOKUP($A20&amp;"" ""&amp;$B20, FILTER(ARRAYFORMULA({OccupancyAddresses&amp;"" ""&amp; OccupancyUnits,'Tenant Occupancy'!UW$5:UW23}),INDEX(ARRAYFORMULA({OccupancyAdd"&amp;"resses&amp;"" ""&amp; OccupancyUnits,'Tenant Occupancy'!UW$5:UW23}),0,2)&lt;&gt;""""),2,FALSE),IF(UV17=TODAY(),""Today"",)))))"),"")</f>
        <v/>
      </c>
      <c r="UW20" s="3" t="str">
        <f>IFERROR(__xludf.DUMMYFUNCTION("IF(ISBLANK($A20),, IF((ARRAYFORMULA(SUM(COUNTIFS(OccupancyAddresses,$A20,OccupancyUnits, $B20, 'Tenant Occupancy'!UX$5:UX23,{""&gt;0"",""Occupied"",""Late""}))))&gt;1,""Multiple Bookings"", IF(SUMIFS( 'Tenant Occupancy'!UX$5:UX23,OccupancyUnits,$B20,OccupancyAd"&amp;"dresses,$A20)&gt;0,SUMIFS('Tenant Occupancy'!UX$5:UX23,OccupancyUnits,$B20,OccupancyAddresses,$A20),IFERROR(VLOOKUP($A20&amp;"" ""&amp;$B20, FILTER(ARRAYFORMULA({OccupancyAddresses&amp;"" ""&amp; OccupancyUnits,'Tenant Occupancy'!UX$5:UX23}),INDEX(ARRAYFORMULA({OccupancyAdd"&amp;"resses&amp;"" ""&amp; OccupancyUnits,'Tenant Occupancy'!UX$5:UX23}),0,2)&lt;&gt;""""),2,FALSE),IF(UW17=TODAY(),""Today"",)))))"),"")</f>
        <v/>
      </c>
      <c r="UX20" s="3" t="str">
        <f>IFERROR(__xludf.DUMMYFUNCTION("IF(ISBLANK($A20),, IF((ARRAYFORMULA(SUM(COUNTIFS(OccupancyAddresses,$A20,OccupancyUnits, $B20, 'Tenant Occupancy'!UY$5:UY23,{""&gt;0"",""Occupied"",""Late""}))))&gt;1,""Multiple Bookings"", IF(SUMIFS( 'Tenant Occupancy'!UY$5:UY23,OccupancyUnits,$B20,OccupancyAd"&amp;"dresses,$A20)&gt;0,SUMIFS('Tenant Occupancy'!UY$5:UY23,OccupancyUnits,$B20,OccupancyAddresses,$A20),IFERROR(VLOOKUP($A20&amp;"" ""&amp;$B20, FILTER(ARRAYFORMULA({OccupancyAddresses&amp;"" ""&amp; OccupancyUnits,'Tenant Occupancy'!UY$5:UY23}),INDEX(ARRAYFORMULA({OccupancyAdd"&amp;"resses&amp;"" ""&amp; OccupancyUnits,'Tenant Occupancy'!UY$5:UY23}),0,2)&lt;&gt;""""),2,FALSE),IF(UX17=TODAY(),""Today"",)))))"),"")</f>
        <v/>
      </c>
      <c r="UY20" s="3" t="str">
        <f>IFERROR(__xludf.DUMMYFUNCTION("IF(ISBLANK($A20),, IF((ARRAYFORMULA(SUM(COUNTIFS(OccupancyAddresses,$A20,OccupancyUnits, $B20, 'Tenant Occupancy'!UZ$5:UZ23,{""&gt;0"",""Occupied"",""Late""}))))&gt;1,""Multiple Bookings"", IF(SUMIFS( 'Tenant Occupancy'!UZ$5:UZ23,OccupancyUnits,$B20,OccupancyAd"&amp;"dresses,$A20)&gt;0,SUMIFS('Tenant Occupancy'!UZ$5:UZ23,OccupancyUnits,$B20,OccupancyAddresses,$A20),IFERROR(VLOOKUP($A20&amp;"" ""&amp;$B20, FILTER(ARRAYFORMULA({OccupancyAddresses&amp;"" ""&amp; OccupancyUnits,'Tenant Occupancy'!UZ$5:UZ23}),INDEX(ARRAYFORMULA({OccupancyAdd"&amp;"resses&amp;"" ""&amp; OccupancyUnits,'Tenant Occupancy'!UZ$5:UZ23}),0,2)&lt;&gt;""""),2,FALSE),IF(UY17=TODAY(),""Today"",)))))"),"")</f>
        <v/>
      </c>
      <c r="UZ20" s="3" t="str">
        <f>IFERROR(__xludf.DUMMYFUNCTION("IF(ISBLANK($A20),, IF((ARRAYFORMULA(SUM(COUNTIFS(OccupancyAddresses,$A20,OccupancyUnits, $B20, 'Tenant Occupancy'!VA$5:VA23,{""&gt;0"",""Occupied"",""Late""}))))&gt;1,""Multiple Bookings"", IF(SUMIFS( 'Tenant Occupancy'!VA$5:VA23,OccupancyUnits,$B20,OccupancyAd"&amp;"dresses,$A20)&gt;0,SUMIFS('Tenant Occupancy'!VA$5:VA23,OccupancyUnits,$B20,OccupancyAddresses,$A20),IFERROR(VLOOKUP($A20&amp;"" ""&amp;$B20, FILTER(ARRAYFORMULA({OccupancyAddresses&amp;"" ""&amp; OccupancyUnits,'Tenant Occupancy'!VA$5:VA23}),INDEX(ARRAYFORMULA({OccupancyAdd"&amp;"resses&amp;"" ""&amp; OccupancyUnits,'Tenant Occupancy'!VA$5:VA23}),0,2)&lt;&gt;""""),2,FALSE),IF(UZ17=TODAY(),""Today"",)))))"),"")</f>
        <v/>
      </c>
      <c r="VA20" s="3" t="str">
        <f>IFERROR(__xludf.DUMMYFUNCTION("IF(ISBLANK($A20),, IF((ARRAYFORMULA(SUM(COUNTIFS(OccupancyAddresses,$A20,OccupancyUnits, $B20, 'Tenant Occupancy'!VB$5:VB23,{""&gt;0"",""Occupied"",""Late""}))))&gt;1,""Multiple Bookings"", IF(SUMIFS( 'Tenant Occupancy'!VB$5:VB23,OccupancyUnits,$B20,OccupancyAd"&amp;"dresses,$A20)&gt;0,SUMIFS('Tenant Occupancy'!VB$5:VB23,OccupancyUnits,$B20,OccupancyAddresses,$A20),IFERROR(VLOOKUP($A20&amp;"" ""&amp;$B20, FILTER(ARRAYFORMULA({OccupancyAddresses&amp;"" ""&amp; OccupancyUnits,'Tenant Occupancy'!VB$5:VB23}),INDEX(ARRAYFORMULA({OccupancyAdd"&amp;"resses&amp;"" ""&amp; OccupancyUnits,'Tenant Occupancy'!VB$5:VB23}),0,2)&lt;&gt;""""),2,FALSE),IF(VA17=TODAY(),""Today"",)))))"),"")</f>
        <v/>
      </c>
      <c r="VB20" s="3" t="str">
        <f>IFERROR(__xludf.DUMMYFUNCTION("IF(ISBLANK($A20),, IF((ARRAYFORMULA(SUM(COUNTIFS(OccupancyAddresses,$A20,OccupancyUnits, $B20, 'Tenant Occupancy'!VC$5:VC23,{""&gt;0"",""Occupied"",""Late""}))))&gt;1,""Multiple Bookings"", IF(SUMIFS( 'Tenant Occupancy'!VC$5:VC23,OccupancyUnits,$B20,OccupancyAd"&amp;"dresses,$A20)&gt;0,SUMIFS('Tenant Occupancy'!VC$5:VC23,OccupancyUnits,$B20,OccupancyAddresses,$A20),IFERROR(VLOOKUP($A20&amp;"" ""&amp;$B20, FILTER(ARRAYFORMULA({OccupancyAddresses&amp;"" ""&amp; OccupancyUnits,'Tenant Occupancy'!VC$5:VC23}),INDEX(ARRAYFORMULA({OccupancyAdd"&amp;"resses&amp;"" ""&amp; OccupancyUnits,'Tenant Occupancy'!VC$5:VC23}),0,2)&lt;&gt;""""),2,FALSE),IF(VB17=TODAY(),""Today"",)))))"),"")</f>
        <v/>
      </c>
      <c r="VC20" s="3" t="str">
        <f>IFERROR(__xludf.DUMMYFUNCTION("IF(ISBLANK($A20),, IF((ARRAYFORMULA(SUM(COUNTIFS(OccupancyAddresses,$A20,OccupancyUnits, $B20, 'Tenant Occupancy'!VD$5:VD23,{""&gt;0"",""Occupied"",""Late""}))))&gt;1,""Multiple Bookings"", IF(SUMIFS( 'Tenant Occupancy'!VD$5:VD23,OccupancyUnits,$B20,OccupancyAd"&amp;"dresses,$A20)&gt;0,SUMIFS('Tenant Occupancy'!VD$5:VD23,OccupancyUnits,$B20,OccupancyAddresses,$A20),IFERROR(VLOOKUP($A20&amp;"" ""&amp;$B20, FILTER(ARRAYFORMULA({OccupancyAddresses&amp;"" ""&amp; OccupancyUnits,'Tenant Occupancy'!VD$5:VD23}),INDEX(ARRAYFORMULA({OccupancyAdd"&amp;"resses&amp;"" ""&amp; OccupancyUnits,'Tenant Occupancy'!VD$5:VD23}),0,2)&lt;&gt;""""),2,FALSE),IF(VC17=TODAY(),""Today"",)))))"),"")</f>
        <v/>
      </c>
      <c r="VD20" s="3" t="str">
        <f>IFERROR(__xludf.DUMMYFUNCTION("IF(ISBLANK($A20),, IF((ARRAYFORMULA(SUM(COUNTIFS(OccupancyAddresses,$A20,OccupancyUnits, $B20, 'Tenant Occupancy'!VE$5:VE23,{""&gt;0"",""Occupied"",""Late""}))))&gt;1,""Multiple Bookings"", IF(SUMIFS( 'Tenant Occupancy'!VE$5:VE23,OccupancyUnits,$B20,OccupancyAd"&amp;"dresses,$A20)&gt;0,SUMIFS('Tenant Occupancy'!VE$5:VE23,OccupancyUnits,$B20,OccupancyAddresses,$A20),IFERROR(VLOOKUP($A20&amp;"" ""&amp;$B20, FILTER(ARRAYFORMULA({OccupancyAddresses&amp;"" ""&amp; OccupancyUnits,'Tenant Occupancy'!VE$5:VE23}),INDEX(ARRAYFORMULA({OccupancyAdd"&amp;"resses&amp;"" ""&amp; OccupancyUnits,'Tenant Occupancy'!VE$5:VE23}),0,2)&lt;&gt;""""),2,FALSE),IF(VD17=TODAY(),""Today"",)))))"),"")</f>
        <v/>
      </c>
      <c r="VE20" s="3" t="str">
        <f>IFERROR(__xludf.DUMMYFUNCTION("IF(ISBLANK($A20),, IF((ARRAYFORMULA(SUM(COUNTIFS(OccupancyAddresses,$A20,OccupancyUnits, $B20, 'Tenant Occupancy'!VF$5:VF23,{""&gt;0"",""Occupied"",""Late""}))))&gt;1,""Multiple Bookings"", IF(SUMIFS( 'Tenant Occupancy'!VF$5:VF23,OccupancyUnits,$B20,OccupancyAd"&amp;"dresses,$A20)&gt;0,SUMIFS('Tenant Occupancy'!VF$5:VF23,OccupancyUnits,$B20,OccupancyAddresses,$A20),IFERROR(VLOOKUP($A20&amp;"" ""&amp;$B20, FILTER(ARRAYFORMULA({OccupancyAddresses&amp;"" ""&amp; OccupancyUnits,'Tenant Occupancy'!VF$5:VF23}),INDEX(ARRAYFORMULA({OccupancyAdd"&amp;"resses&amp;"" ""&amp; OccupancyUnits,'Tenant Occupancy'!VF$5:VF23}),0,2)&lt;&gt;""""),2,FALSE),IF(VE17=TODAY(),""Today"",)))))"),"")</f>
        <v/>
      </c>
      <c r="VF20" s="3" t="str">
        <f>IFERROR(__xludf.DUMMYFUNCTION("IF(ISBLANK($A20),, IF((ARRAYFORMULA(SUM(COUNTIFS(OccupancyAddresses,$A20,OccupancyUnits, $B20, 'Tenant Occupancy'!VG$5:VG23,{""&gt;0"",""Occupied"",""Late""}))))&gt;1,""Multiple Bookings"", IF(SUMIFS( 'Tenant Occupancy'!VG$5:VG23,OccupancyUnits,$B20,OccupancyAd"&amp;"dresses,$A20)&gt;0,SUMIFS('Tenant Occupancy'!VG$5:VG23,OccupancyUnits,$B20,OccupancyAddresses,$A20),IFERROR(VLOOKUP($A20&amp;"" ""&amp;$B20, FILTER(ARRAYFORMULA({OccupancyAddresses&amp;"" ""&amp; OccupancyUnits,'Tenant Occupancy'!VG$5:VG23}),INDEX(ARRAYFORMULA({OccupancyAdd"&amp;"resses&amp;"" ""&amp; OccupancyUnits,'Tenant Occupancy'!VG$5:VG23}),0,2)&lt;&gt;""""),2,FALSE),IF(VF17=TODAY(),""Today"",)))))"),"")</f>
        <v/>
      </c>
      <c r="VG20" s="3" t="str">
        <f>IFERROR(__xludf.DUMMYFUNCTION("IF(ISBLANK($A20),, IF((ARRAYFORMULA(SUM(COUNTIFS(OccupancyAddresses,$A20,OccupancyUnits, $B20, 'Tenant Occupancy'!VH$5:VH23,{""&gt;0"",""Occupied"",""Late""}))))&gt;1,""Multiple Bookings"", IF(SUMIFS( 'Tenant Occupancy'!VH$5:VH23,OccupancyUnits,$B20,OccupancyAd"&amp;"dresses,$A20)&gt;0,SUMIFS('Tenant Occupancy'!VH$5:VH23,OccupancyUnits,$B20,OccupancyAddresses,$A20),IFERROR(VLOOKUP($A20&amp;"" ""&amp;$B20, FILTER(ARRAYFORMULA({OccupancyAddresses&amp;"" ""&amp; OccupancyUnits,'Tenant Occupancy'!VH$5:VH23}),INDEX(ARRAYFORMULA({OccupancyAdd"&amp;"resses&amp;"" ""&amp; OccupancyUnits,'Tenant Occupancy'!VH$5:VH23}),0,2)&lt;&gt;""""),2,FALSE),IF(VG17=TODAY(),""Today"",)))))"),"")</f>
        <v/>
      </c>
      <c r="VH20" s="3" t="str">
        <f>IFERROR(__xludf.DUMMYFUNCTION("IF(ISBLANK($A20),, IF((ARRAYFORMULA(SUM(COUNTIFS(OccupancyAddresses,$A20,OccupancyUnits, $B20, 'Tenant Occupancy'!VI$5:VI23,{""&gt;0"",""Occupied"",""Late""}))))&gt;1,""Multiple Bookings"", IF(SUMIFS( 'Tenant Occupancy'!VI$5:VI23,OccupancyUnits,$B20,OccupancyAd"&amp;"dresses,$A20)&gt;0,SUMIFS('Tenant Occupancy'!VI$5:VI23,OccupancyUnits,$B20,OccupancyAddresses,$A20),IFERROR(VLOOKUP($A20&amp;"" ""&amp;$B20, FILTER(ARRAYFORMULA({OccupancyAddresses&amp;"" ""&amp; OccupancyUnits,'Tenant Occupancy'!VI$5:VI23}),INDEX(ARRAYFORMULA({OccupancyAdd"&amp;"resses&amp;"" ""&amp; OccupancyUnits,'Tenant Occupancy'!VI$5:VI23}),0,2)&lt;&gt;""""),2,FALSE),IF(VH17=TODAY(),""Today"",)))))"),"")</f>
        <v/>
      </c>
      <c r="VI20" s="3" t="str">
        <f>IFERROR(__xludf.DUMMYFUNCTION("IF(ISBLANK($A20),, IF((ARRAYFORMULA(SUM(COUNTIFS(OccupancyAddresses,$A20,OccupancyUnits, $B20, 'Tenant Occupancy'!VJ$5:VJ23,{""&gt;0"",""Occupied"",""Late""}))))&gt;1,""Multiple Bookings"", IF(SUMIFS( 'Tenant Occupancy'!VJ$5:VJ23,OccupancyUnits,$B20,OccupancyAd"&amp;"dresses,$A20)&gt;0,SUMIFS('Tenant Occupancy'!VJ$5:VJ23,OccupancyUnits,$B20,OccupancyAddresses,$A20),IFERROR(VLOOKUP($A20&amp;"" ""&amp;$B20, FILTER(ARRAYFORMULA({OccupancyAddresses&amp;"" ""&amp; OccupancyUnits,'Tenant Occupancy'!VJ$5:VJ23}),INDEX(ARRAYFORMULA({OccupancyAdd"&amp;"resses&amp;"" ""&amp; OccupancyUnits,'Tenant Occupancy'!VJ$5:VJ23}),0,2)&lt;&gt;""""),2,FALSE),IF(VI17=TODAY(),""Today"",)))))"),"")</f>
        <v/>
      </c>
      <c r="VJ20" s="3" t="str">
        <f>IFERROR(__xludf.DUMMYFUNCTION("IF(ISBLANK($A20),, IF((ARRAYFORMULA(SUM(COUNTIFS(OccupancyAddresses,$A20,OccupancyUnits, $B20, 'Tenant Occupancy'!VK$5:VK23,{""&gt;0"",""Occupied"",""Late""}))))&gt;1,""Multiple Bookings"", IF(SUMIFS( 'Tenant Occupancy'!VK$5:VK23,OccupancyUnits,$B20,OccupancyAd"&amp;"dresses,$A20)&gt;0,SUMIFS('Tenant Occupancy'!VK$5:VK23,OccupancyUnits,$B20,OccupancyAddresses,$A20),IFERROR(VLOOKUP($A20&amp;"" ""&amp;$B20, FILTER(ARRAYFORMULA({OccupancyAddresses&amp;"" ""&amp; OccupancyUnits,'Tenant Occupancy'!VK$5:VK23}),INDEX(ARRAYFORMULA({OccupancyAdd"&amp;"resses&amp;"" ""&amp; OccupancyUnits,'Tenant Occupancy'!VK$5:VK23}),0,2)&lt;&gt;""""),2,FALSE),IF(VJ17=TODAY(),""Today"",)))))"),"")</f>
        <v/>
      </c>
      <c r="VK20" s="3" t="str">
        <f>IFERROR(__xludf.DUMMYFUNCTION("IF(ISBLANK($A20),, IF((ARRAYFORMULA(SUM(COUNTIFS(OccupancyAddresses,$A20,OccupancyUnits, $B20, 'Tenant Occupancy'!VL$5:VL23,{""&gt;0"",""Occupied"",""Late""}))))&gt;1,""Multiple Bookings"", IF(SUMIFS( 'Tenant Occupancy'!VL$5:VL23,OccupancyUnits,$B20,OccupancyAd"&amp;"dresses,$A20)&gt;0,SUMIFS('Tenant Occupancy'!VL$5:VL23,OccupancyUnits,$B20,OccupancyAddresses,$A20),IFERROR(VLOOKUP($A20&amp;"" ""&amp;$B20, FILTER(ARRAYFORMULA({OccupancyAddresses&amp;"" ""&amp; OccupancyUnits,'Tenant Occupancy'!VL$5:VL23}),INDEX(ARRAYFORMULA({OccupancyAdd"&amp;"resses&amp;"" ""&amp; OccupancyUnits,'Tenant Occupancy'!VL$5:VL23}),0,2)&lt;&gt;""""),2,FALSE),IF(VK17=TODAY(),""Today"",)))))"),"")</f>
        <v/>
      </c>
      <c r="VL20" s="3" t="str">
        <f>IFERROR(__xludf.DUMMYFUNCTION("IF(ISBLANK($A20),, IF((ARRAYFORMULA(SUM(COUNTIFS(OccupancyAddresses,$A20,OccupancyUnits, $B20, 'Tenant Occupancy'!VM$5:VM23,{""&gt;0"",""Occupied"",""Late""}))))&gt;1,""Multiple Bookings"", IF(SUMIFS( 'Tenant Occupancy'!VM$5:VM23,OccupancyUnits,$B20,OccupancyAd"&amp;"dresses,$A20)&gt;0,SUMIFS('Tenant Occupancy'!VM$5:VM23,OccupancyUnits,$B20,OccupancyAddresses,$A20),IFERROR(VLOOKUP($A20&amp;"" ""&amp;$B20, FILTER(ARRAYFORMULA({OccupancyAddresses&amp;"" ""&amp; OccupancyUnits,'Tenant Occupancy'!VM$5:VM23}),INDEX(ARRAYFORMULA({OccupancyAdd"&amp;"resses&amp;"" ""&amp; OccupancyUnits,'Tenant Occupancy'!VM$5:VM23}),0,2)&lt;&gt;""""),2,FALSE),IF(VL17=TODAY(),""Today"",)))))"),"")</f>
        <v/>
      </c>
      <c r="VM20" s="3" t="str">
        <f>IFERROR(__xludf.DUMMYFUNCTION("IF(ISBLANK($A20),, IF((ARRAYFORMULA(SUM(COUNTIFS(OccupancyAddresses,$A20,OccupancyUnits, $B20, 'Tenant Occupancy'!VN$5:VN23,{""&gt;0"",""Occupied"",""Late""}))))&gt;1,""Multiple Bookings"", IF(SUMIFS( 'Tenant Occupancy'!VN$5:VN23,OccupancyUnits,$B20,OccupancyAd"&amp;"dresses,$A20)&gt;0,SUMIFS('Tenant Occupancy'!VN$5:VN23,OccupancyUnits,$B20,OccupancyAddresses,$A20),IFERROR(VLOOKUP($A20&amp;"" ""&amp;$B20, FILTER(ARRAYFORMULA({OccupancyAddresses&amp;"" ""&amp; OccupancyUnits,'Tenant Occupancy'!VN$5:VN23}),INDEX(ARRAYFORMULA({OccupancyAdd"&amp;"resses&amp;"" ""&amp; OccupancyUnits,'Tenant Occupancy'!VN$5:VN23}),0,2)&lt;&gt;""""),2,FALSE),IF(VM17=TODAY(),""Today"",)))))"),"")</f>
        <v/>
      </c>
      <c r="VN20" s="3" t="str">
        <f>IFERROR(__xludf.DUMMYFUNCTION("IF(ISBLANK($A20),, IF((ARRAYFORMULA(SUM(COUNTIFS(OccupancyAddresses,$A20,OccupancyUnits, $B20, 'Tenant Occupancy'!VO$5:VO23,{""&gt;0"",""Occupied"",""Late""}))))&gt;1,""Multiple Bookings"", IF(SUMIFS( 'Tenant Occupancy'!VO$5:VO23,OccupancyUnits,$B20,OccupancyAd"&amp;"dresses,$A20)&gt;0,SUMIFS('Tenant Occupancy'!VO$5:VO23,OccupancyUnits,$B20,OccupancyAddresses,$A20),IFERROR(VLOOKUP($A20&amp;"" ""&amp;$B20, FILTER(ARRAYFORMULA({OccupancyAddresses&amp;"" ""&amp; OccupancyUnits,'Tenant Occupancy'!VO$5:VO23}),INDEX(ARRAYFORMULA({OccupancyAdd"&amp;"resses&amp;"" ""&amp; OccupancyUnits,'Tenant Occupancy'!VO$5:VO23}),0,2)&lt;&gt;""""),2,FALSE),IF(VN17=TODAY(),""Today"",)))))"),"")</f>
        <v/>
      </c>
      <c r="VO20" s="3" t="str">
        <f>IFERROR(__xludf.DUMMYFUNCTION("IF(ISBLANK($A20),, IF((ARRAYFORMULA(SUM(COUNTIFS(OccupancyAddresses,$A20,OccupancyUnits, $B20, 'Tenant Occupancy'!VP$5:VP23,{""&gt;0"",""Occupied"",""Late""}))))&gt;1,""Multiple Bookings"", IF(SUMIFS( 'Tenant Occupancy'!VP$5:VP23,OccupancyUnits,$B20,OccupancyAd"&amp;"dresses,$A20)&gt;0,SUMIFS('Tenant Occupancy'!VP$5:VP23,OccupancyUnits,$B20,OccupancyAddresses,$A20),IFERROR(VLOOKUP($A20&amp;"" ""&amp;$B20, FILTER(ARRAYFORMULA({OccupancyAddresses&amp;"" ""&amp; OccupancyUnits,'Tenant Occupancy'!VP$5:VP23}),INDEX(ARRAYFORMULA({OccupancyAdd"&amp;"resses&amp;"" ""&amp; OccupancyUnits,'Tenant Occupancy'!VP$5:VP23}),0,2)&lt;&gt;""""),2,FALSE),IF(VO17=TODAY(),""Today"",)))))"),"")</f>
        <v/>
      </c>
      <c r="VP20" s="3" t="str">
        <f>IFERROR(__xludf.DUMMYFUNCTION("IF(ISBLANK($A20),, IF((ARRAYFORMULA(SUM(COUNTIFS(OccupancyAddresses,$A20,OccupancyUnits, $B20, 'Tenant Occupancy'!VQ$5:VQ23,{""&gt;0"",""Occupied"",""Late""}))))&gt;1,""Multiple Bookings"", IF(SUMIFS( 'Tenant Occupancy'!VQ$5:VQ23,OccupancyUnits,$B20,OccupancyAd"&amp;"dresses,$A20)&gt;0,SUMIFS('Tenant Occupancy'!VQ$5:VQ23,OccupancyUnits,$B20,OccupancyAddresses,$A20),IFERROR(VLOOKUP($A20&amp;"" ""&amp;$B20, FILTER(ARRAYFORMULA({OccupancyAddresses&amp;"" ""&amp; OccupancyUnits,'Tenant Occupancy'!VQ$5:VQ23}),INDEX(ARRAYFORMULA({OccupancyAdd"&amp;"resses&amp;"" ""&amp; OccupancyUnits,'Tenant Occupancy'!VQ$5:VQ23}),0,2)&lt;&gt;""""),2,FALSE),IF(VP17=TODAY(),""Today"",)))))"),"")</f>
        <v/>
      </c>
      <c r="VQ20" s="3" t="str">
        <f>IFERROR(__xludf.DUMMYFUNCTION("IF(ISBLANK($A20),, IF((ARRAYFORMULA(SUM(COUNTIFS(OccupancyAddresses,$A20,OccupancyUnits, $B20, 'Tenant Occupancy'!VR$5:VR23,{""&gt;0"",""Occupied"",""Late""}))))&gt;1,""Multiple Bookings"", IF(SUMIFS( 'Tenant Occupancy'!VR$5:VR23,OccupancyUnits,$B20,OccupancyAd"&amp;"dresses,$A20)&gt;0,SUMIFS('Tenant Occupancy'!VR$5:VR23,OccupancyUnits,$B20,OccupancyAddresses,$A20),IFERROR(VLOOKUP($A20&amp;"" ""&amp;$B20, FILTER(ARRAYFORMULA({OccupancyAddresses&amp;"" ""&amp; OccupancyUnits,'Tenant Occupancy'!VR$5:VR23}),INDEX(ARRAYFORMULA({OccupancyAdd"&amp;"resses&amp;"" ""&amp; OccupancyUnits,'Tenant Occupancy'!VR$5:VR23}),0,2)&lt;&gt;""""),2,FALSE),IF(VQ17=TODAY(),""Today"",)))))"),"")</f>
        <v/>
      </c>
      <c r="VR20" s="3" t="str">
        <f>IFERROR(__xludf.DUMMYFUNCTION("IF(ISBLANK($A20),, IF((ARRAYFORMULA(SUM(COUNTIFS(OccupancyAddresses,$A20,OccupancyUnits, $B20, 'Tenant Occupancy'!VS$5:VS23,{""&gt;0"",""Occupied"",""Late""}))))&gt;1,""Multiple Bookings"", IF(SUMIFS( 'Tenant Occupancy'!VS$5:VS23,OccupancyUnits,$B20,OccupancyAd"&amp;"dresses,$A20)&gt;0,SUMIFS('Tenant Occupancy'!VS$5:VS23,OccupancyUnits,$B20,OccupancyAddresses,$A20),IFERROR(VLOOKUP($A20&amp;"" ""&amp;$B20, FILTER(ARRAYFORMULA({OccupancyAddresses&amp;"" ""&amp; OccupancyUnits,'Tenant Occupancy'!VS$5:VS23}),INDEX(ARRAYFORMULA({OccupancyAdd"&amp;"resses&amp;"" ""&amp; OccupancyUnits,'Tenant Occupancy'!VS$5:VS23}),0,2)&lt;&gt;""""),2,FALSE),IF(VR17=TODAY(),""Today"",)))))"),"")</f>
        <v/>
      </c>
      <c r="VS20" s="3" t="str">
        <f>IFERROR(__xludf.DUMMYFUNCTION("IF(ISBLANK($A20),, IF((ARRAYFORMULA(SUM(COUNTIFS(OccupancyAddresses,$A20,OccupancyUnits, $B20, 'Tenant Occupancy'!VT$5:VT23,{""&gt;0"",""Occupied"",""Late""}))))&gt;1,""Multiple Bookings"", IF(SUMIFS( 'Tenant Occupancy'!VT$5:VT23,OccupancyUnits,$B20,OccupancyAd"&amp;"dresses,$A20)&gt;0,SUMIFS('Tenant Occupancy'!VT$5:VT23,OccupancyUnits,$B20,OccupancyAddresses,$A20),IFERROR(VLOOKUP($A20&amp;"" ""&amp;$B20, FILTER(ARRAYFORMULA({OccupancyAddresses&amp;"" ""&amp; OccupancyUnits,'Tenant Occupancy'!VT$5:VT23}),INDEX(ARRAYFORMULA({OccupancyAdd"&amp;"resses&amp;"" ""&amp; OccupancyUnits,'Tenant Occupancy'!VT$5:VT23}),0,2)&lt;&gt;""""),2,FALSE),IF(VS17=TODAY(),""Today"",)))))"),"")</f>
        <v/>
      </c>
      <c r="VT20" s="3" t="str">
        <f>IFERROR(__xludf.DUMMYFUNCTION("IF(ISBLANK($A20),, IF((ARRAYFORMULA(SUM(COUNTIFS(OccupancyAddresses,$A20,OccupancyUnits, $B20, 'Tenant Occupancy'!VU$5:VU23,{""&gt;0"",""Occupied"",""Late""}))))&gt;1,""Multiple Bookings"", IF(SUMIFS( 'Tenant Occupancy'!VU$5:VU23,OccupancyUnits,$B20,OccupancyAd"&amp;"dresses,$A20)&gt;0,SUMIFS('Tenant Occupancy'!VU$5:VU23,OccupancyUnits,$B20,OccupancyAddresses,$A20),IFERROR(VLOOKUP($A20&amp;"" ""&amp;$B20, FILTER(ARRAYFORMULA({OccupancyAddresses&amp;"" ""&amp; OccupancyUnits,'Tenant Occupancy'!VU$5:VU23}),INDEX(ARRAYFORMULA({OccupancyAdd"&amp;"resses&amp;"" ""&amp; OccupancyUnits,'Tenant Occupancy'!VU$5:VU23}),0,2)&lt;&gt;""""),2,FALSE),IF(VT17=TODAY(),""Today"",)))))"),"")</f>
        <v/>
      </c>
      <c r="VU20" s="3" t="str">
        <f>IFERROR(__xludf.DUMMYFUNCTION("IF(ISBLANK($A20),, IF((ARRAYFORMULA(SUM(COUNTIFS(OccupancyAddresses,$A20,OccupancyUnits, $B20, 'Tenant Occupancy'!VV$5:VV23,{""&gt;0"",""Occupied"",""Late""}))))&gt;1,""Multiple Bookings"", IF(SUMIFS( 'Tenant Occupancy'!VV$5:VV23,OccupancyUnits,$B20,OccupancyAd"&amp;"dresses,$A20)&gt;0,SUMIFS('Tenant Occupancy'!VV$5:VV23,OccupancyUnits,$B20,OccupancyAddresses,$A20),IFERROR(VLOOKUP($A20&amp;"" ""&amp;$B20, FILTER(ARRAYFORMULA({OccupancyAddresses&amp;"" ""&amp; OccupancyUnits,'Tenant Occupancy'!VV$5:VV23}),INDEX(ARRAYFORMULA({OccupancyAdd"&amp;"resses&amp;"" ""&amp; OccupancyUnits,'Tenant Occupancy'!VV$5:VV23}),0,2)&lt;&gt;""""),2,FALSE),IF(VU17=TODAY(),""Today"",)))))"),"")</f>
        <v/>
      </c>
      <c r="VV20" s="3" t="str">
        <f>IFERROR(__xludf.DUMMYFUNCTION("IF(ISBLANK($A20),, IF((ARRAYFORMULA(SUM(COUNTIFS(OccupancyAddresses,$A20,OccupancyUnits, $B20, 'Tenant Occupancy'!VW$5:VW23,{""&gt;0"",""Occupied"",""Late""}))))&gt;1,""Multiple Bookings"", IF(SUMIFS( 'Tenant Occupancy'!VW$5:VW23,OccupancyUnits,$B20,OccupancyAd"&amp;"dresses,$A20)&gt;0,SUMIFS('Tenant Occupancy'!VW$5:VW23,OccupancyUnits,$B20,OccupancyAddresses,$A20),IFERROR(VLOOKUP($A20&amp;"" ""&amp;$B20, FILTER(ARRAYFORMULA({OccupancyAddresses&amp;"" ""&amp; OccupancyUnits,'Tenant Occupancy'!VW$5:VW23}),INDEX(ARRAYFORMULA({OccupancyAdd"&amp;"resses&amp;"" ""&amp; OccupancyUnits,'Tenant Occupancy'!VW$5:VW23}),0,2)&lt;&gt;""""),2,FALSE),IF(VV17=TODAY(),""Today"",)))))"),"")</f>
        <v/>
      </c>
      <c r="VW20" s="3" t="str">
        <f>IFERROR(__xludf.DUMMYFUNCTION("IF(ISBLANK($A20),, IF((ARRAYFORMULA(SUM(COUNTIFS(OccupancyAddresses,$A20,OccupancyUnits, $B20, 'Tenant Occupancy'!VX$5:VX23,{""&gt;0"",""Occupied"",""Late""}))))&gt;1,""Multiple Bookings"", IF(SUMIFS( 'Tenant Occupancy'!VX$5:VX23,OccupancyUnits,$B20,OccupancyAd"&amp;"dresses,$A20)&gt;0,SUMIFS('Tenant Occupancy'!VX$5:VX23,OccupancyUnits,$B20,OccupancyAddresses,$A20),IFERROR(VLOOKUP($A20&amp;"" ""&amp;$B20, FILTER(ARRAYFORMULA({OccupancyAddresses&amp;"" ""&amp; OccupancyUnits,'Tenant Occupancy'!VX$5:VX23}),INDEX(ARRAYFORMULA({OccupancyAdd"&amp;"resses&amp;"" ""&amp; OccupancyUnits,'Tenant Occupancy'!VX$5:VX23}),0,2)&lt;&gt;""""),2,FALSE),IF(VW17=TODAY(),""Today"",)))))"),"")</f>
        <v/>
      </c>
      <c r="VX20" s="3" t="str">
        <f>IFERROR(__xludf.DUMMYFUNCTION("IF(ISBLANK($A20),, IF((ARRAYFORMULA(SUM(COUNTIFS(OccupancyAddresses,$A20,OccupancyUnits, $B20, 'Tenant Occupancy'!VY$5:VY23,{""&gt;0"",""Occupied"",""Late""}))))&gt;1,""Multiple Bookings"", IF(SUMIFS( 'Tenant Occupancy'!VY$5:VY23,OccupancyUnits,$B20,OccupancyAd"&amp;"dresses,$A20)&gt;0,SUMIFS('Tenant Occupancy'!VY$5:VY23,OccupancyUnits,$B20,OccupancyAddresses,$A20),IFERROR(VLOOKUP($A20&amp;"" ""&amp;$B20, FILTER(ARRAYFORMULA({OccupancyAddresses&amp;"" ""&amp; OccupancyUnits,'Tenant Occupancy'!VY$5:VY23}),INDEX(ARRAYFORMULA({OccupancyAdd"&amp;"resses&amp;"" ""&amp; OccupancyUnits,'Tenant Occupancy'!VY$5:VY23}),0,2)&lt;&gt;""""),2,FALSE),IF(VX17=TODAY(),""Today"",)))))"),"")</f>
        <v/>
      </c>
      <c r="VY20" s="3" t="str">
        <f>IFERROR(__xludf.DUMMYFUNCTION("IF(ISBLANK($A20),, IF((ARRAYFORMULA(SUM(COUNTIFS(OccupancyAddresses,$A20,OccupancyUnits, $B20, 'Tenant Occupancy'!VZ$5:VZ23,{""&gt;0"",""Occupied"",""Late""}))))&gt;1,""Multiple Bookings"", IF(SUMIFS( 'Tenant Occupancy'!VZ$5:VZ23,OccupancyUnits,$B20,OccupancyAd"&amp;"dresses,$A20)&gt;0,SUMIFS('Tenant Occupancy'!VZ$5:VZ23,OccupancyUnits,$B20,OccupancyAddresses,$A20),IFERROR(VLOOKUP($A20&amp;"" ""&amp;$B20, FILTER(ARRAYFORMULA({OccupancyAddresses&amp;"" ""&amp; OccupancyUnits,'Tenant Occupancy'!VZ$5:VZ23}),INDEX(ARRAYFORMULA({OccupancyAdd"&amp;"resses&amp;"" ""&amp; OccupancyUnits,'Tenant Occupancy'!VZ$5:VZ23}),0,2)&lt;&gt;""""),2,FALSE),IF(VY17=TODAY(),""Today"",)))))"),"")</f>
        <v/>
      </c>
      <c r="VZ20" s="3" t="str">
        <f>IFERROR(__xludf.DUMMYFUNCTION("IF(ISBLANK($A20),, IF((ARRAYFORMULA(SUM(COUNTIFS(OccupancyAddresses,$A20,OccupancyUnits, $B20, 'Tenant Occupancy'!WA$5:WA23,{""&gt;0"",""Occupied"",""Late""}))))&gt;1,""Multiple Bookings"", IF(SUMIFS( 'Tenant Occupancy'!WA$5:WA23,OccupancyUnits,$B20,OccupancyAd"&amp;"dresses,$A20)&gt;0,SUMIFS('Tenant Occupancy'!WA$5:WA23,OccupancyUnits,$B20,OccupancyAddresses,$A20),IFERROR(VLOOKUP($A20&amp;"" ""&amp;$B20, FILTER(ARRAYFORMULA({OccupancyAddresses&amp;"" ""&amp; OccupancyUnits,'Tenant Occupancy'!WA$5:WA23}),INDEX(ARRAYFORMULA({OccupancyAdd"&amp;"resses&amp;"" ""&amp; OccupancyUnits,'Tenant Occupancy'!WA$5:WA23}),0,2)&lt;&gt;""""),2,FALSE),IF(VZ17=TODAY(),""Today"",)))))"),"")</f>
        <v/>
      </c>
      <c r="WA20" s="3" t="str">
        <f>IFERROR(__xludf.DUMMYFUNCTION("IF(ISBLANK($A20),, IF((ARRAYFORMULA(SUM(COUNTIFS(OccupancyAddresses,$A20,OccupancyUnits, $B20, 'Tenant Occupancy'!WB$5:WB23,{""&gt;0"",""Occupied"",""Late""}))))&gt;1,""Multiple Bookings"", IF(SUMIFS( 'Tenant Occupancy'!WB$5:WB23,OccupancyUnits,$B20,OccupancyAd"&amp;"dresses,$A20)&gt;0,SUMIFS('Tenant Occupancy'!WB$5:WB23,OccupancyUnits,$B20,OccupancyAddresses,$A20),IFERROR(VLOOKUP($A20&amp;"" ""&amp;$B20, FILTER(ARRAYFORMULA({OccupancyAddresses&amp;"" ""&amp; OccupancyUnits,'Tenant Occupancy'!WB$5:WB23}),INDEX(ARRAYFORMULA({OccupancyAdd"&amp;"resses&amp;"" ""&amp; OccupancyUnits,'Tenant Occupancy'!WB$5:WB23}),0,2)&lt;&gt;""""),2,FALSE),IF(WA17=TODAY(),""Today"",)))))"),"")</f>
        <v/>
      </c>
      <c r="WB20" s="3" t="str">
        <f>IFERROR(__xludf.DUMMYFUNCTION("IF(ISBLANK($A20),, IF((ARRAYFORMULA(SUM(COUNTIFS(OccupancyAddresses,$A20,OccupancyUnits, $B20, 'Tenant Occupancy'!WC$5:WC23,{""&gt;0"",""Occupied"",""Late""}))))&gt;1,""Multiple Bookings"", IF(SUMIFS( 'Tenant Occupancy'!WC$5:WC23,OccupancyUnits,$B20,OccupancyAd"&amp;"dresses,$A20)&gt;0,SUMIFS('Tenant Occupancy'!WC$5:WC23,OccupancyUnits,$B20,OccupancyAddresses,$A20),IFERROR(VLOOKUP($A20&amp;"" ""&amp;$B20, FILTER(ARRAYFORMULA({OccupancyAddresses&amp;"" ""&amp; OccupancyUnits,'Tenant Occupancy'!WC$5:WC23}),INDEX(ARRAYFORMULA({OccupancyAdd"&amp;"resses&amp;"" ""&amp; OccupancyUnits,'Tenant Occupancy'!WC$5:WC23}),0,2)&lt;&gt;""""),2,FALSE),IF(WB17=TODAY(),""Today"",)))))"),"")</f>
        <v/>
      </c>
      <c r="WC20" s="3" t="str">
        <f>IFERROR(__xludf.DUMMYFUNCTION("IF(ISBLANK($A20),, IF((ARRAYFORMULA(SUM(COUNTIFS(OccupancyAddresses,$A20,OccupancyUnits, $B20, 'Tenant Occupancy'!WD$5:WD23,{""&gt;0"",""Occupied"",""Late""}))))&gt;1,""Multiple Bookings"", IF(SUMIFS( 'Tenant Occupancy'!WD$5:WD23,OccupancyUnits,$B20,OccupancyAd"&amp;"dresses,$A20)&gt;0,SUMIFS('Tenant Occupancy'!WD$5:WD23,OccupancyUnits,$B20,OccupancyAddresses,$A20),IFERROR(VLOOKUP($A20&amp;"" ""&amp;$B20, FILTER(ARRAYFORMULA({OccupancyAddresses&amp;"" ""&amp; OccupancyUnits,'Tenant Occupancy'!WD$5:WD23}),INDEX(ARRAYFORMULA({OccupancyAdd"&amp;"resses&amp;"" ""&amp; OccupancyUnits,'Tenant Occupancy'!WD$5:WD23}),0,2)&lt;&gt;""""),2,FALSE),IF(WC17=TODAY(),""Today"",)))))"),"")</f>
        <v/>
      </c>
      <c r="WD20" s="3" t="str">
        <f>IFERROR(__xludf.DUMMYFUNCTION("IF(ISBLANK($A20),, IF((ARRAYFORMULA(SUM(COUNTIFS(OccupancyAddresses,$A20,OccupancyUnits, $B20, 'Tenant Occupancy'!WE$5:WE23,{""&gt;0"",""Occupied"",""Late""}))))&gt;1,""Multiple Bookings"", IF(SUMIFS( 'Tenant Occupancy'!WE$5:WE23,OccupancyUnits,$B20,OccupancyAd"&amp;"dresses,$A20)&gt;0,SUMIFS('Tenant Occupancy'!WE$5:WE23,OccupancyUnits,$B20,OccupancyAddresses,$A20),IFERROR(VLOOKUP($A20&amp;"" ""&amp;$B20, FILTER(ARRAYFORMULA({OccupancyAddresses&amp;"" ""&amp; OccupancyUnits,'Tenant Occupancy'!WE$5:WE23}),INDEX(ARRAYFORMULA({OccupancyAdd"&amp;"resses&amp;"" ""&amp; OccupancyUnits,'Tenant Occupancy'!WE$5:WE23}),0,2)&lt;&gt;""""),2,FALSE),IF(WD17=TODAY(),""Today"",)))))"),"")</f>
        <v/>
      </c>
      <c r="WE20" s="3" t="str">
        <f>IFERROR(__xludf.DUMMYFUNCTION("IF(ISBLANK($A20),, IF((ARRAYFORMULA(SUM(COUNTIFS(OccupancyAddresses,$A20,OccupancyUnits, $B20, 'Tenant Occupancy'!WF$5:WF23,{""&gt;0"",""Occupied"",""Late""}))))&gt;1,""Multiple Bookings"", IF(SUMIFS( 'Tenant Occupancy'!WF$5:WF23,OccupancyUnits,$B20,OccupancyAd"&amp;"dresses,$A20)&gt;0,SUMIFS('Tenant Occupancy'!WF$5:WF23,OccupancyUnits,$B20,OccupancyAddresses,$A20),IFERROR(VLOOKUP($A20&amp;"" ""&amp;$B20, FILTER(ARRAYFORMULA({OccupancyAddresses&amp;"" ""&amp; OccupancyUnits,'Tenant Occupancy'!WF$5:WF23}),INDEX(ARRAYFORMULA({OccupancyAdd"&amp;"resses&amp;"" ""&amp; OccupancyUnits,'Tenant Occupancy'!WF$5:WF23}),0,2)&lt;&gt;""""),2,FALSE),IF(WE17=TODAY(),""Today"",)))))"),"")</f>
        <v/>
      </c>
      <c r="WF20" s="3" t="str">
        <f>IFERROR(__xludf.DUMMYFUNCTION("IF(ISBLANK($A20),, IF((ARRAYFORMULA(SUM(COUNTIFS(OccupancyAddresses,$A20,OccupancyUnits, $B20, 'Tenant Occupancy'!WG$5:WG23,{""&gt;0"",""Occupied"",""Late""}))))&gt;1,""Multiple Bookings"", IF(SUMIFS( 'Tenant Occupancy'!WG$5:WG23,OccupancyUnits,$B20,OccupancyAd"&amp;"dresses,$A20)&gt;0,SUMIFS('Tenant Occupancy'!WG$5:WG23,OccupancyUnits,$B20,OccupancyAddresses,$A20),IFERROR(VLOOKUP($A20&amp;"" ""&amp;$B20, FILTER(ARRAYFORMULA({OccupancyAddresses&amp;"" ""&amp; OccupancyUnits,'Tenant Occupancy'!WG$5:WG23}),INDEX(ARRAYFORMULA({OccupancyAdd"&amp;"resses&amp;"" ""&amp; OccupancyUnits,'Tenant Occupancy'!WG$5:WG23}),0,2)&lt;&gt;""""),2,FALSE),IF(WF17=TODAY(),""Today"",)))))"),"")</f>
        <v/>
      </c>
      <c r="WG20" s="3" t="str">
        <f>IFERROR(__xludf.DUMMYFUNCTION("IF(ISBLANK($A20),, IF((ARRAYFORMULA(SUM(COUNTIFS(OccupancyAddresses,$A20,OccupancyUnits, $B20, 'Tenant Occupancy'!WH$5:WH23,{""&gt;0"",""Occupied"",""Late""}))))&gt;1,""Multiple Bookings"", IF(SUMIFS( 'Tenant Occupancy'!WH$5:WH23,OccupancyUnits,$B20,OccupancyAd"&amp;"dresses,$A20)&gt;0,SUMIFS('Tenant Occupancy'!WH$5:WH23,OccupancyUnits,$B20,OccupancyAddresses,$A20),IFERROR(VLOOKUP($A20&amp;"" ""&amp;$B20, FILTER(ARRAYFORMULA({OccupancyAddresses&amp;"" ""&amp; OccupancyUnits,'Tenant Occupancy'!WH$5:WH23}),INDEX(ARRAYFORMULA({OccupancyAdd"&amp;"resses&amp;"" ""&amp; OccupancyUnits,'Tenant Occupancy'!WH$5:WH23}),0,2)&lt;&gt;""""),2,FALSE),IF(WG17=TODAY(),""Today"",)))))"),"")</f>
        <v/>
      </c>
      <c r="WH20" s="3" t="str">
        <f>IFERROR(__xludf.DUMMYFUNCTION("IF(ISBLANK($A20),, IF((ARRAYFORMULA(SUM(COUNTIFS(OccupancyAddresses,$A20,OccupancyUnits, $B20, 'Tenant Occupancy'!WI$5:WI23,{""&gt;0"",""Occupied"",""Late""}))))&gt;1,""Multiple Bookings"", IF(SUMIFS( 'Tenant Occupancy'!WI$5:WI23,OccupancyUnits,$B20,OccupancyAd"&amp;"dresses,$A20)&gt;0,SUMIFS('Tenant Occupancy'!WI$5:WI23,OccupancyUnits,$B20,OccupancyAddresses,$A20),IFERROR(VLOOKUP($A20&amp;"" ""&amp;$B20, FILTER(ARRAYFORMULA({OccupancyAddresses&amp;"" ""&amp; OccupancyUnits,'Tenant Occupancy'!WI$5:WI23}),INDEX(ARRAYFORMULA({OccupancyAdd"&amp;"resses&amp;"" ""&amp; OccupancyUnits,'Tenant Occupancy'!WI$5:WI23}),0,2)&lt;&gt;""""),2,FALSE),IF(WH17=TODAY(),""Today"",)))))"),"")</f>
        <v/>
      </c>
      <c r="WI20" s="3" t="str">
        <f>IFERROR(__xludf.DUMMYFUNCTION("IF(ISBLANK($A20),, IF((ARRAYFORMULA(SUM(COUNTIFS(OccupancyAddresses,$A20,OccupancyUnits, $B20, 'Tenant Occupancy'!WJ$5:WJ23,{""&gt;0"",""Occupied"",""Late""}))))&gt;1,""Multiple Bookings"", IF(SUMIFS( 'Tenant Occupancy'!WJ$5:WJ23,OccupancyUnits,$B20,OccupancyAd"&amp;"dresses,$A20)&gt;0,SUMIFS('Tenant Occupancy'!WJ$5:WJ23,OccupancyUnits,$B20,OccupancyAddresses,$A20),IFERROR(VLOOKUP($A20&amp;"" ""&amp;$B20, FILTER(ARRAYFORMULA({OccupancyAddresses&amp;"" ""&amp; OccupancyUnits,'Tenant Occupancy'!WJ$5:WJ23}),INDEX(ARRAYFORMULA({OccupancyAdd"&amp;"resses&amp;"" ""&amp; OccupancyUnits,'Tenant Occupancy'!WJ$5:WJ23}),0,2)&lt;&gt;""""),2,FALSE),IF(WI17=TODAY(),""Today"",)))))"),"")</f>
        <v/>
      </c>
      <c r="WJ20" s="3" t="str">
        <f>IFERROR(__xludf.DUMMYFUNCTION("IF(ISBLANK($A20),, IF((ARRAYFORMULA(SUM(COUNTIFS(OccupancyAddresses,$A20,OccupancyUnits, $B20, 'Tenant Occupancy'!WK$5:WK23,{""&gt;0"",""Occupied"",""Late""}))))&gt;1,""Multiple Bookings"", IF(SUMIFS( 'Tenant Occupancy'!WK$5:WK23,OccupancyUnits,$B20,OccupancyAd"&amp;"dresses,$A20)&gt;0,SUMIFS('Tenant Occupancy'!WK$5:WK23,OccupancyUnits,$B20,OccupancyAddresses,$A20),IFERROR(VLOOKUP($A20&amp;"" ""&amp;$B20, FILTER(ARRAYFORMULA({OccupancyAddresses&amp;"" ""&amp; OccupancyUnits,'Tenant Occupancy'!WK$5:WK23}),INDEX(ARRAYFORMULA({OccupancyAdd"&amp;"resses&amp;"" ""&amp; OccupancyUnits,'Tenant Occupancy'!WK$5:WK23}),0,2)&lt;&gt;""""),2,FALSE),IF(WJ17=TODAY(),""Today"",)))))"),"")</f>
        <v/>
      </c>
      <c r="WK20" s="3" t="str">
        <f>IFERROR(__xludf.DUMMYFUNCTION("IF(ISBLANK($A20),, IF((ARRAYFORMULA(SUM(COUNTIFS(OccupancyAddresses,$A20,OccupancyUnits, $B20, 'Tenant Occupancy'!WL$5:WL23,{""&gt;0"",""Occupied"",""Late""}))))&gt;1,""Multiple Bookings"", IF(SUMIFS( 'Tenant Occupancy'!WL$5:WL23,OccupancyUnits,$B20,OccupancyAd"&amp;"dresses,$A20)&gt;0,SUMIFS('Tenant Occupancy'!WL$5:WL23,OccupancyUnits,$B20,OccupancyAddresses,$A20),IFERROR(VLOOKUP($A20&amp;"" ""&amp;$B20, FILTER(ARRAYFORMULA({OccupancyAddresses&amp;"" ""&amp; OccupancyUnits,'Tenant Occupancy'!WL$5:WL23}),INDEX(ARRAYFORMULA({OccupancyAdd"&amp;"resses&amp;"" ""&amp; OccupancyUnits,'Tenant Occupancy'!WL$5:WL23}),0,2)&lt;&gt;""""),2,FALSE),IF(WK17=TODAY(),""Today"",)))))"),"")</f>
        <v/>
      </c>
      <c r="WL20" s="3" t="str">
        <f>IFERROR(__xludf.DUMMYFUNCTION("IF(ISBLANK($A20),, IF((ARRAYFORMULA(SUM(COUNTIFS(OccupancyAddresses,$A20,OccupancyUnits, $B20, 'Tenant Occupancy'!WM$5:WM23,{""&gt;0"",""Occupied"",""Late""}))))&gt;1,""Multiple Bookings"", IF(SUMIFS( 'Tenant Occupancy'!WM$5:WM23,OccupancyUnits,$B20,OccupancyAd"&amp;"dresses,$A20)&gt;0,SUMIFS('Tenant Occupancy'!WM$5:WM23,OccupancyUnits,$B20,OccupancyAddresses,$A20),IFERROR(VLOOKUP($A20&amp;"" ""&amp;$B20, FILTER(ARRAYFORMULA({OccupancyAddresses&amp;"" ""&amp; OccupancyUnits,'Tenant Occupancy'!WM$5:WM23}),INDEX(ARRAYFORMULA({OccupancyAdd"&amp;"resses&amp;"" ""&amp; OccupancyUnits,'Tenant Occupancy'!WM$5:WM23}),0,2)&lt;&gt;""""),2,FALSE),IF(WL17=TODAY(),""Today"",)))))"),"")</f>
        <v/>
      </c>
      <c r="WM20" s="3" t="str">
        <f>IFERROR(__xludf.DUMMYFUNCTION("IF(ISBLANK($A20),, IF((ARRAYFORMULA(SUM(COUNTIFS(OccupancyAddresses,$A20,OccupancyUnits, $B20, 'Tenant Occupancy'!WN$5:WN23,{""&gt;0"",""Occupied"",""Late""}))))&gt;1,""Multiple Bookings"", IF(SUMIFS( 'Tenant Occupancy'!WN$5:WN23,OccupancyUnits,$B20,OccupancyAd"&amp;"dresses,$A20)&gt;0,SUMIFS('Tenant Occupancy'!WN$5:WN23,OccupancyUnits,$B20,OccupancyAddresses,$A20),IFERROR(VLOOKUP($A20&amp;"" ""&amp;$B20, FILTER(ARRAYFORMULA({OccupancyAddresses&amp;"" ""&amp; OccupancyUnits,'Tenant Occupancy'!WN$5:WN23}),INDEX(ARRAYFORMULA({OccupancyAdd"&amp;"resses&amp;"" ""&amp; OccupancyUnits,'Tenant Occupancy'!WN$5:WN23}),0,2)&lt;&gt;""""),2,FALSE),IF(WM17=TODAY(),""Today"",)))))"),"")</f>
        <v/>
      </c>
      <c r="WN20" s="3" t="str">
        <f>IFERROR(__xludf.DUMMYFUNCTION("IF(ISBLANK($A20),, IF((ARRAYFORMULA(SUM(COUNTIFS(OccupancyAddresses,$A20,OccupancyUnits, $B20, 'Tenant Occupancy'!WO$5:WO23,{""&gt;0"",""Occupied"",""Late""}))))&gt;1,""Multiple Bookings"", IF(SUMIFS( 'Tenant Occupancy'!WO$5:WO23,OccupancyUnits,$B20,OccupancyAd"&amp;"dresses,$A20)&gt;0,SUMIFS('Tenant Occupancy'!WO$5:WO23,OccupancyUnits,$B20,OccupancyAddresses,$A20),IFERROR(VLOOKUP($A20&amp;"" ""&amp;$B20, FILTER(ARRAYFORMULA({OccupancyAddresses&amp;"" ""&amp; OccupancyUnits,'Tenant Occupancy'!WO$5:WO23}),INDEX(ARRAYFORMULA({OccupancyAdd"&amp;"resses&amp;"" ""&amp; OccupancyUnits,'Tenant Occupancy'!WO$5:WO23}),0,2)&lt;&gt;""""),2,FALSE),IF(WN17=TODAY(),""Today"",)))))"),"")</f>
        <v/>
      </c>
      <c r="WO20" s="3" t="str">
        <f>IFERROR(__xludf.DUMMYFUNCTION("IF(ISBLANK($A20),, IF((ARRAYFORMULA(SUM(COUNTIFS(OccupancyAddresses,$A20,OccupancyUnits, $B20, 'Tenant Occupancy'!WP$5:WP23,{""&gt;0"",""Occupied"",""Late""}))))&gt;1,""Multiple Bookings"", IF(SUMIFS( 'Tenant Occupancy'!WP$5:WP23,OccupancyUnits,$B20,OccupancyAd"&amp;"dresses,$A20)&gt;0,SUMIFS('Tenant Occupancy'!WP$5:WP23,OccupancyUnits,$B20,OccupancyAddresses,$A20),IFERROR(VLOOKUP($A20&amp;"" ""&amp;$B20, FILTER(ARRAYFORMULA({OccupancyAddresses&amp;"" ""&amp; OccupancyUnits,'Tenant Occupancy'!WP$5:WP23}),INDEX(ARRAYFORMULA({OccupancyAdd"&amp;"resses&amp;"" ""&amp; OccupancyUnits,'Tenant Occupancy'!WP$5:WP23}),0,2)&lt;&gt;""""),2,FALSE),IF(WO17=TODAY(),""Today"",)))))"),"")</f>
        <v/>
      </c>
      <c r="WP20" s="3" t="str">
        <f>IFERROR(__xludf.DUMMYFUNCTION("IF(ISBLANK($A20),, IF((ARRAYFORMULA(SUM(COUNTIFS(OccupancyAddresses,$A20,OccupancyUnits, $B20, 'Tenant Occupancy'!WQ$5:WQ23,{""&gt;0"",""Occupied"",""Late""}))))&gt;1,""Multiple Bookings"", IF(SUMIFS( 'Tenant Occupancy'!WQ$5:WQ23,OccupancyUnits,$B20,OccupancyAd"&amp;"dresses,$A20)&gt;0,SUMIFS('Tenant Occupancy'!WQ$5:WQ23,OccupancyUnits,$B20,OccupancyAddresses,$A20),IFERROR(VLOOKUP($A20&amp;"" ""&amp;$B20, FILTER(ARRAYFORMULA({OccupancyAddresses&amp;"" ""&amp; OccupancyUnits,'Tenant Occupancy'!WQ$5:WQ23}),INDEX(ARRAYFORMULA({OccupancyAdd"&amp;"resses&amp;"" ""&amp; OccupancyUnits,'Tenant Occupancy'!WQ$5:WQ23}),0,2)&lt;&gt;""""),2,FALSE),IF(WP17=TODAY(),""Today"",)))))"),"")</f>
        <v/>
      </c>
      <c r="WQ20" s="3" t="str">
        <f>IFERROR(__xludf.DUMMYFUNCTION("IF(ISBLANK($A20),, IF((ARRAYFORMULA(SUM(COUNTIFS(OccupancyAddresses,$A20,OccupancyUnits, $B20, 'Tenant Occupancy'!WR$5:WR23,{""&gt;0"",""Occupied"",""Late""}))))&gt;1,""Multiple Bookings"", IF(SUMIFS( 'Tenant Occupancy'!WR$5:WR23,OccupancyUnits,$B20,OccupancyAd"&amp;"dresses,$A20)&gt;0,SUMIFS('Tenant Occupancy'!WR$5:WR23,OccupancyUnits,$B20,OccupancyAddresses,$A20),IFERROR(VLOOKUP($A20&amp;"" ""&amp;$B20, FILTER(ARRAYFORMULA({OccupancyAddresses&amp;"" ""&amp; OccupancyUnits,'Tenant Occupancy'!WR$5:WR23}),INDEX(ARRAYFORMULA({OccupancyAdd"&amp;"resses&amp;"" ""&amp; OccupancyUnits,'Tenant Occupancy'!WR$5:WR23}),0,2)&lt;&gt;""""),2,FALSE),IF(WQ17=TODAY(),""Today"",)))))"),"")</f>
        <v/>
      </c>
      <c r="WR20" s="3" t="str">
        <f>IFERROR(__xludf.DUMMYFUNCTION("IF(ISBLANK($A20),, IF((ARRAYFORMULA(SUM(COUNTIFS(OccupancyAddresses,$A20,OccupancyUnits, $B20, 'Tenant Occupancy'!WS$5:WS23,{""&gt;0"",""Occupied"",""Late""}))))&gt;1,""Multiple Bookings"", IF(SUMIFS( 'Tenant Occupancy'!WS$5:WS23,OccupancyUnits,$B20,OccupancyAd"&amp;"dresses,$A20)&gt;0,SUMIFS('Tenant Occupancy'!WS$5:WS23,OccupancyUnits,$B20,OccupancyAddresses,$A20),IFERROR(VLOOKUP($A20&amp;"" ""&amp;$B20, FILTER(ARRAYFORMULA({OccupancyAddresses&amp;"" ""&amp; OccupancyUnits,'Tenant Occupancy'!WS$5:WS23}),INDEX(ARRAYFORMULA({OccupancyAdd"&amp;"resses&amp;"" ""&amp; OccupancyUnits,'Tenant Occupancy'!WS$5:WS23}),0,2)&lt;&gt;""""),2,FALSE),IF(WR17=TODAY(),""Today"",)))))"),"")</f>
        <v/>
      </c>
      <c r="WS20" s="3" t="str">
        <f>IFERROR(__xludf.DUMMYFUNCTION("IF(ISBLANK($A20),, IF((ARRAYFORMULA(SUM(COUNTIFS(OccupancyAddresses,$A20,OccupancyUnits, $B20, 'Tenant Occupancy'!WT$5:WT23,{""&gt;0"",""Occupied"",""Late""}))))&gt;1,""Multiple Bookings"", IF(SUMIFS( 'Tenant Occupancy'!WT$5:WT23,OccupancyUnits,$B20,OccupancyAd"&amp;"dresses,$A20)&gt;0,SUMIFS('Tenant Occupancy'!WT$5:WT23,OccupancyUnits,$B20,OccupancyAddresses,$A20),IFERROR(VLOOKUP($A20&amp;"" ""&amp;$B20, FILTER(ARRAYFORMULA({OccupancyAddresses&amp;"" ""&amp; OccupancyUnits,'Tenant Occupancy'!WT$5:WT23}),INDEX(ARRAYFORMULA({OccupancyAdd"&amp;"resses&amp;"" ""&amp; OccupancyUnits,'Tenant Occupancy'!WT$5:WT23}),0,2)&lt;&gt;""""),2,FALSE),IF(WS17=TODAY(),""Today"",)))))"),"")</f>
        <v/>
      </c>
      <c r="WT20" s="3" t="str">
        <f>IFERROR(__xludf.DUMMYFUNCTION("IF(ISBLANK($A20),, IF((ARRAYFORMULA(SUM(COUNTIFS(OccupancyAddresses,$A20,OccupancyUnits, $B20, 'Tenant Occupancy'!WU$5:WU23,{""&gt;0"",""Occupied"",""Late""}))))&gt;1,""Multiple Bookings"", IF(SUMIFS( 'Tenant Occupancy'!WU$5:WU23,OccupancyUnits,$B20,OccupancyAd"&amp;"dresses,$A20)&gt;0,SUMIFS('Tenant Occupancy'!WU$5:WU23,OccupancyUnits,$B20,OccupancyAddresses,$A20),IFERROR(VLOOKUP($A20&amp;"" ""&amp;$B20, FILTER(ARRAYFORMULA({OccupancyAddresses&amp;"" ""&amp; OccupancyUnits,'Tenant Occupancy'!WU$5:WU23}),INDEX(ARRAYFORMULA({OccupancyAdd"&amp;"resses&amp;"" ""&amp; OccupancyUnits,'Tenant Occupancy'!WU$5:WU23}),0,2)&lt;&gt;""""),2,FALSE),IF(WT17=TODAY(),""Today"",)))))"),"")</f>
        <v/>
      </c>
      <c r="WU20" s="3" t="str">
        <f>IFERROR(__xludf.DUMMYFUNCTION("IF(ISBLANK($A20),, IF((ARRAYFORMULA(SUM(COUNTIFS(OccupancyAddresses,$A20,OccupancyUnits, $B20, 'Tenant Occupancy'!WV$5:WV23,{""&gt;0"",""Occupied"",""Late""}))))&gt;1,""Multiple Bookings"", IF(SUMIFS( 'Tenant Occupancy'!WV$5:WV23,OccupancyUnits,$B20,OccupancyAd"&amp;"dresses,$A20)&gt;0,SUMIFS('Tenant Occupancy'!WV$5:WV23,OccupancyUnits,$B20,OccupancyAddresses,$A20),IFERROR(VLOOKUP($A20&amp;"" ""&amp;$B20, FILTER(ARRAYFORMULA({OccupancyAddresses&amp;"" ""&amp; OccupancyUnits,'Tenant Occupancy'!WV$5:WV23}),INDEX(ARRAYFORMULA({OccupancyAdd"&amp;"resses&amp;"" ""&amp; OccupancyUnits,'Tenant Occupancy'!WV$5:WV23}),0,2)&lt;&gt;""""),2,FALSE),IF(WU17=TODAY(),""Today"",)))))"),"")</f>
        <v/>
      </c>
      <c r="WV20" s="3" t="str">
        <f>IFERROR(__xludf.DUMMYFUNCTION("IF(ISBLANK($A20),, IF((ARRAYFORMULA(SUM(COUNTIFS(OccupancyAddresses,$A20,OccupancyUnits, $B20, 'Tenant Occupancy'!WW$5:WW23,{""&gt;0"",""Occupied"",""Late""}))))&gt;1,""Multiple Bookings"", IF(SUMIFS( 'Tenant Occupancy'!WW$5:WW23,OccupancyUnits,$B20,OccupancyAd"&amp;"dresses,$A20)&gt;0,SUMIFS('Tenant Occupancy'!WW$5:WW23,OccupancyUnits,$B20,OccupancyAddresses,$A20),IFERROR(VLOOKUP($A20&amp;"" ""&amp;$B20, FILTER(ARRAYFORMULA({OccupancyAddresses&amp;"" ""&amp; OccupancyUnits,'Tenant Occupancy'!WW$5:WW23}),INDEX(ARRAYFORMULA({OccupancyAdd"&amp;"resses&amp;"" ""&amp; OccupancyUnits,'Tenant Occupancy'!WW$5:WW23}),0,2)&lt;&gt;""""),2,FALSE),IF(WV17=TODAY(),""Today"",)))))"),"")</f>
        <v/>
      </c>
      <c r="WW20" s="3" t="str">
        <f>IFERROR(__xludf.DUMMYFUNCTION("IF(ISBLANK($A20),, IF((ARRAYFORMULA(SUM(COUNTIFS(OccupancyAddresses,$A20,OccupancyUnits, $B20, 'Tenant Occupancy'!WX$5:WX23,{""&gt;0"",""Occupied"",""Late""}))))&gt;1,""Multiple Bookings"", IF(SUMIFS( 'Tenant Occupancy'!WX$5:WX23,OccupancyUnits,$B20,OccupancyAd"&amp;"dresses,$A20)&gt;0,SUMIFS('Tenant Occupancy'!WX$5:WX23,OccupancyUnits,$B20,OccupancyAddresses,$A20),IFERROR(VLOOKUP($A20&amp;"" ""&amp;$B20, FILTER(ARRAYFORMULA({OccupancyAddresses&amp;"" ""&amp; OccupancyUnits,'Tenant Occupancy'!WX$5:WX23}),INDEX(ARRAYFORMULA({OccupancyAdd"&amp;"resses&amp;"" ""&amp; OccupancyUnits,'Tenant Occupancy'!WX$5:WX23}),0,2)&lt;&gt;""""),2,FALSE),IF(WW17=TODAY(),""Today"",)))))"),"")</f>
        <v/>
      </c>
      <c r="WX20" s="3" t="str">
        <f>IFERROR(__xludf.DUMMYFUNCTION("IF(ISBLANK($A20),, IF((ARRAYFORMULA(SUM(COUNTIFS(OccupancyAddresses,$A20,OccupancyUnits, $B20, 'Tenant Occupancy'!WY$5:WY23,{""&gt;0"",""Occupied"",""Late""}))))&gt;1,""Multiple Bookings"", IF(SUMIFS( 'Tenant Occupancy'!WY$5:WY23,OccupancyUnits,$B20,OccupancyAd"&amp;"dresses,$A20)&gt;0,SUMIFS('Tenant Occupancy'!WY$5:WY23,OccupancyUnits,$B20,OccupancyAddresses,$A20),IFERROR(VLOOKUP($A20&amp;"" ""&amp;$B20, FILTER(ARRAYFORMULA({OccupancyAddresses&amp;"" ""&amp; OccupancyUnits,'Tenant Occupancy'!WY$5:WY23}),INDEX(ARRAYFORMULA({OccupancyAdd"&amp;"resses&amp;"" ""&amp; OccupancyUnits,'Tenant Occupancy'!WY$5:WY23}),0,2)&lt;&gt;""""),2,FALSE),IF(WX17=TODAY(),""Today"",)))))"),"")</f>
        <v/>
      </c>
      <c r="WY20" s="3" t="str">
        <f>IFERROR(__xludf.DUMMYFUNCTION("IF(ISBLANK($A20),, IF((ARRAYFORMULA(SUM(COUNTIFS(OccupancyAddresses,$A20,OccupancyUnits, $B20, 'Tenant Occupancy'!WZ$5:WZ23,{""&gt;0"",""Occupied"",""Late""}))))&gt;1,""Multiple Bookings"", IF(SUMIFS( 'Tenant Occupancy'!WZ$5:WZ23,OccupancyUnits,$B20,OccupancyAd"&amp;"dresses,$A20)&gt;0,SUMIFS('Tenant Occupancy'!WZ$5:WZ23,OccupancyUnits,$B20,OccupancyAddresses,$A20),IFERROR(VLOOKUP($A20&amp;"" ""&amp;$B20, FILTER(ARRAYFORMULA({OccupancyAddresses&amp;"" ""&amp; OccupancyUnits,'Tenant Occupancy'!WZ$5:WZ23}),INDEX(ARRAYFORMULA({OccupancyAdd"&amp;"resses&amp;"" ""&amp; OccupancyUnits,'Tenant Occupancy'!WZ$5:WZ23}),0,2)&lt;&gt;""""),2,FALSE),IF(WY17=TODAY(),""Today"",)))))"),"")</f>
        <v/>
      </c>
      <c r="WZ20" s="3" t="str">
        <f>IFERROR(__xludf.DUMMYFUNCTION("IF(ISBLANK($A20),, IF((ARRAYFORMULA(SUM(COUNTIFS(OccupancyAddresses,$A20,OccupancyUnits, $B20, 'Tenant Occupancy'!XA$5:XA23,{""&gt;0"",""Occupied"",""Late""}))))&gt;1,""Multiple Bookings"", IF(SUMIFS( 'Tenant Occupancy'!XA$5:XA23,OccupancyUnits,$B20,OccupancyAd"&amp;"dresses,$A20)&gt;0,SUMIFS('Tenant Occupancy'!XA$5:XA23,OccupancyUnits,$B20,OccupancyAddresses,$A20),IFERROR(VLOOKUP($A20&amp;"" ""&amp;$B20, FILTER(ARRAYFORMULA({OccupancyAddresses&amp;"" ""&amp; OccupancyUnits,'Tenant Occupancy'!XA$5:XA23}),INDEX(ARRAYFORMULA({OccupancyAdd"&amp;"resses&amp;"" ""&amp; OccupancyUnits,'Tenant Occupancy'!XA$5:XA23}),0,2)&lt;&gt;""""),2,FALSE),IF(WZ17=TODAY(),""Today"",)))))"),"")</f>
        <v/>
      </c>
      <c r="XA20" s="3" t="str">
        <f>IFERROR(__xludf.DUMMYFUNCTION("IF(ISBLANK($A20),, IF((ARRAYFORMULA(SUM(COUNTIFS(OccupancyAddresses,$A20,OccupancyUnits, $B20, 'Tenant Occupancy'!XB$5:XB23,{""&gt;0"",""Occupied"",""Late""}))))&gt;1,""Multiple Bookings"", IF(SUMIFS( 'Tenant Occupancy'!XB$5:XB23,OccupancyUnits,$B20,OccupancyAd"&amp;"dresses,$A20)&gt;0,SUMIFS('Tenant Occupancy'!XB$5:XB23,OccupancyUnits,$B20,OccupancyAddresses,$A20),IFERROR(VLOOKUP($A20&amp;"" ""&amp;$B20, FILTER(ARRAYFORMULA({OccupancyAddresses&amp;"" ""&amp; OccupancyUnits,'Tenant Occupancy'!XB$5:XB23}),INDEX(ARRAYFORMULA({OccupancyAdd"&amp;"resses&amp;"" ""&amp; OccupancyUnits,'Tenant Occupancy'!XB$5:XB23}),0,2)&lt;&gt;""""),2,FALSE),IF(XA17=TODAY(),""Today"",)))))"),"")</f>
        <v/>
      </c>
      <c r="XB20" s="3" t="str">
        <f>IFERROR(__xludf.DUMMYFUNCTION("IF(ISBLANK($A20),, IF((ARRAYFORMULA(SUM(COUNTIFS(OccupancyAddresses,$A20,OccupancyUnits, $B20, 'Tenant Occupancy'!XC$5:XC23,{""&gt;0"",""Occupied"",""Late""}))))&gt;1,""Multiple Bookings"", IF(SUMIFS( 'Tenant Occupancy'!XC$5:XC23,OccupancyUnits,$B20,OccupancyAd"&amp;"dresses,$A20)&gt;0,SUMIFS('Tenant Occupancy'!XC$5:XC23,OccupancyUnits,$B20,OccupancyAddresses,$A20),IFERROR(VLOOKUP($A20&amp;"" ""&amp;$B20, FILTER(ARRAYFORMULA({OccupancyAddresses&amp;"" ""&amp; OccupancyUnits,'Tenant Occupancy'!XC$5:XC23}),INDEX(ARRAYFORMULA({OccupancyAdd"&amp;"resses&amp;"" ""&amp; OccupancyUnits,'Tenant Occupancy'!XC$5:XC23}),0,2)&lt;&gt;""""),2,FALSE),IF(XB17=TODAY(),""Today"",)))))"),"")</f>
        <v/>
      </c>
      <c r="XC20" s="3" t="str">
        <f>IFERROR(__xludf.DUMMYFUNCTION("IF(ISBLANK($A20),, IF((ARRAYFORMULA(SUM(COUNTIFS(OccupancyAddresses,$A20,OccupancyUnits, $B20, 'Tenant Occupancy'!XD$5:XD23,{""&gt;0"",""Occupied"",""Late""}))))&gt;1,""Multiple Bookings"", IF(SUMIFS( 'Tenant Occupancy'!XD$5:XD23,OccupancyUnits,$B20,OccupancyAd"&amp;"dresses,$A20)&gt;0,SUMIFS('Tenant Occupancy'!XD$5:XD23,OccupancyUnits,$B20,OccupancyAddresses,$A20),IFERROR(VLOOKUP($A20&amp;"" ""&amp;$B20, FILTER(ARRAYFORMULA({OccupancyAddresses&amp;"" ""&amp; OccupancyUnits,'Tenant Occupancy'!XD$5:XD23}),INDEX(ARRAYFORMULA({OccupancyAdd"&amp;"resses&amp;"" ""&amp; OccupancyUnits,'Tenant Occupancy'!XD$5:XD23}),0,2)&lt;&gt;""""),2,FALSE),IF(XC17=TODAY(),""Today"",)))))"),"")</f>
        <v/>
      </c>
      <c r="XD20" s="3" t="str">
        <f>IFERROR(__xludf.DUMMYFUNCTION("IF(ISBLANK($A20),, IF((ARRAYFORMULA(SUM(COUNTIFS(OccupancyAddresses,$A20,OccupancyUnits, $B20, 'Tenant Occupancy'!XE$5:XE23,{""&gt;0"",""Occupied"",""Late""}))))&gt;1,""Multiple Bookings"", IF(SUMIFS( 'Tenant Occupancy'!XE$5:XE23,OccupancyUnits,$B20,OccupancyAd"&amp;"dresses,$A20)&gt;0,SUMIFS('Tenant Occupancy'!XE$5:XE23,OccupancyUnits,$B20,OccupancyAddresses,$A20),IFERROR(VLOOKUP($A20&amp;"" ""&amp;$B20, FILTER(ARRAYFORMULA({OccupancyAddresses&amp;"" ""&amp; OccupancyUnits,'Tenant Occupancy'!XE$5:XE23}),INDEX(ARRAYFORMULA({OccupancyAdd"&amp;"resses&amp;"" ""&amp; OccupancyUnits,'Tenant Occupancy'!XE$5:XE23}),0,2)&lt;&gt;""""),2,FALSE),IF(XD17=TODAY(),""Today"",)))))"),"")</f>
        <v/>
      </c>
      <c r="XE20" s="3" t="str">
        <f>IFERROR(__xludf.DUMMYFUNCTION("IF(ISBLANK($A20),, IF((ARRAYFORMULA(SUM(COUNTIFS(OccupancyAddresses,$A20,OccupancyUnits, $B20, 'Tenant Occupancy'!XF$5:XF23,{""&gt;0"",""Occupied"",""Late""}))))&gt;1,""Multiple Bookings"", IF(SUMIFS( 'Tenant Occupancy'!XF$5:XF23,OccupancyUnits,$B20,OccupancyAd"&amp;"dresses,$A20)&gt;0,SUMIFS('Tenant Occupancy'!XF$5:XF23,OccupancyUnits,$B20,OccupancyAddresses,$A20),IFERROR(VLOOKUP($A20&amp;"" ""&amp;$B20, FILTER(ARRAYFORMULA({OccupancyAddresses&amp;"" ""&amp; OccupancyUnits,'Tenant Occupancy'!XF$5:XF23}),INDEX(ARRAYFORMULA({OccupancyAdd"&amp;"resses&amp;"" ""&amp; OccupancyUnits,'Tenant Occupancy'!XF$5:XF23}),0,2)&lt;&gt;""""),2,FALSE),IF(XE17=TODAY(),""Today"",)))))"),"")</f>
        <v/>
      </c>
      <c r="XF20" s="3" t="str">
        <f>IFERROR(__xludf.DUMMYFUNCTION("IF(ISBLANK($A20),, IF((ARRAYFORMULA(SUM(COUNTIFS(OccupancyAddresses,$A20,OccupancyUnits, $B20, 'Tenant Occupancy'!XG$5:XG23,{""&gt;0"",""Occupied"",""Late""}))))&gt;1,""Multiple Bookings"", IF(SUMIFS( 'Tenant Occupancy'!XG$5:XG23,OccupancyUnits,$B20,OccupancyAd"&amp;"dresses,$A20)&gt;0,SUMIFS('Tenant Occupancy'!XG$5:XG23,OccupancyUnits,$B20,OccupancyAddresses,$A20),IFERROR(VLOOKUP($A20&amp;"" ""&amp;$B20, FILTER(ARRAYFORMULA({OccupancyAddresses&amp;"" ""&amp; OccupancyUnits,'Tenant Occupancy'!XG$5:XG23}),INDEX(ARRAYFORMULA({OccupancyAdd"&amp;"resses&amp;"" ""&amp; OccupancyUnits,'Tenant Occupancy'!XG$5:XG23}),0,2)&lt;&gt;""""),2,FALSE),IF(XF17=TODAY(),""Today"",)))))"),"")</f>
        <v/>
      </c>
      <c r="XG20" s="3" t="str">
        <f>IFERROR(__xludf.DUMMYFUNCTION("IF(ISBLANK($A20),, IF((ARRAYFORMULA(SUM(COUNTIFS(OccupancyAddresses,$A20,OccupancyUnits, $B20, 'Tenant Occupancy'!XH$5:XH23,{""&gt;0"",""Occupied"",""Late""}))))&gt;1,""Multiple Bookings"", IF(SUMIFS( 'Tenant Occupancy'!XH$5:XH23,OccupancyUnits,$B20,OccupancyAd"&amp;"dresses,$A20)&gt;0,SUMIFS('Tenant Occupancy'!XH$5:XH23,OccupancyUnits,$B20,OccupancyAddresses,$A20),IFERROR(VLOOKUP($A20&amp;"" ""&amp;$B20, FILTER(ARRAYFORMULA({OccupancyAddresses&amp;"" ""&amp; OccupancyUnits,'Tenant Occupancy'!XH$5:XH23}),INDEX(ARRAYFORMULA({OccupancyAdd"&amp;"resses&amp;"" ""&amp; OccupancyUnits,'Tenant Occupancy'!XH$5:XH23}),0,2)&lt;&gt;""""),2,FALSE),IF(XG17=TODAY(),""Today"",)))))"),"")</f>
        <v/>
      </c>
      <c r="XH20" s="3" t="str">
        <f>IFERROR(__xludf.DUMMYFUNCTION("IF(ISBLANK($A20),, IF((ARRAYFORMULA(SUM(COUNTIFS(OccupancyAddresses,$A20,OccupancyUnits, $B20, 'Tenant Occupancy'!XI$5:XI23,{""&gt;0"",""Occupied"",""Late""}))))&gt;1,""Multiple Bookings"", IF(SUMIFS( 'Tenant Occupancy'!XI$5:XI23,OccupancyUnits,$B20,OccupancyAd"&amp;"dresses,$A20)&gt;0,SUMIFS('Tenant Occupancy'!XI$5:XI23,OccupancyUnits,$B20,OccupancyAddresses,$A20),IFERROR(VLOOKUP($A20&amp;"" ""&amp;$B20, FILTER(ARRAYFORMULA({OccupancyAddresses&amp;"" ""&amp; OccupancyUnits,'Tenant Occupancy'!XI$5:XI23}),INDEX(ARRAYFORMULA({OccupancyAdd"&amp;"resses&amp;"" ""&amp; OccupancyUnits,'Tenant Occupancy'!XI$5:XI23}),0,2)&lt;&gt;""""),2,FALSE),IF(XH17=TODAY(),""Today"",)))))"),"")</f>
        <v/>
      </c>
      <c r="XI20" s="3" t="str">
        <f>IFERROR(__xludf.DUMMYFUNCTION("IF(ISBLANK($A20),, IF((ARRAYFORMULA(SUM(COUNTIFS(OccupancyAddresses,$A20,OccupancyUnits, $B20, 'Tenant Occupancy'!XJ$5:XJ23,{""&gt;0"",""Occupied"",""Late""}))))&gt;1,""Multiple Bookings"", IF(SUMIFS( 'Tenant Occupancy'!XJ$5:XJ23,OccupancyUnits,$B20,OccupancyAd"&amp;"dresses,$A20)&gt;0,SUMIFS('Tenant Occupancy'!XJ$5:XJ23,OccupancyUnits,$B20,OccupancyAddresses,$A20),IFERROR(VLOOKUP($A20&amp;"" ""&amp;$B20, FILTER(ARRAYFORMULA({OccupancyAddresses&amp;"" ""&amp; OccupancyUnits,'Tenant Occupancy'!XJ$5:XJ23}),INDEX(ARRAYFORMULA({OccupancyAdd"&amp;"resses&amp;"" ""&amp; OccupancyUnits,'Tenant Occupancy'!XJ$5:XJ23}),0,2)&lt;&gt;""""),2,FALSE),IF(XI17=TODAY(),""Today"",)))))"),"")</f>
        <v/>
      </c>
      <c r="XJ20" s="3" t="str">
        <f>IFERROR(__xludf.DUMMYFUNCTION("IF(ISBLANK($A20),, IF((ARRAYFORMULA(SUM(COUNTIFS(OccupancyAddresses,$A20,OccupancyUnits, $B20, 'Tenant Occupancy'!XK$5:XK23,{""&gt;0"",""Occupied"",""Late""}))))&gt;1,""Multiple Bookings"", IF(SUMIFS( 'Tenant Occupancy'!XK$5:XK23,OccupancyUnits,$B20,OccupancyAd"&amp;"dresses,$A20)&gt;0,SUMIFS('Tenant Occupancy'!XK$5:XK23,OccupancyUnits,$B20,OccupancyAddresses,$A20),IFERROR(VLOOKUP($A20&amp;"" ""&amp;$B20, FILTER(ARRAYFORMULA({OccupancyAddresses&amp;"" ""&amp; OccupancyUnits,'Tenant Occupancy'!XK$5:XK23}),INDEX(ARRAYFORMULA({OccupancyAdd"&amp;"resses&amp;"" ""&amp; OccupancyUnits,'Tenant Occupancy'!XK$5:XK23}),0,2)&lt;&gt;""""),2,FALSE),IF(XJ17=TODAY(),""Today"",)))))"),"")</f>
        <v/>
      </c>
      <c r="XK20" s="3" t="str">
        <f>IFERROR(__xludf.DUMMYFUNCTION("IF(ISBLANK($A20),, IF((ARRAYFORMULA(SUM(COUNTIFS(OccupancyAddresses,$A20,OccupancyUnits, $B20, 'Tenant Occupancy'!XL$5:XL23,{""&gt;0"",""Occupied"",""Late""}))))&gt;1,""Multiple Bookings"", IF(SUMIFS( 'Tenant Occupancy'!XL$5:XL23,OccupancyUnits,$B20,OccupancyAd"&amp;"dresses,$A20)&gt;0,SUMIFS('Tenant Occupancy'!XL$5:XL23,OccupancyUnits,$B20,OccupancyAddresses,$A20),IFERROR(VLOOKUP($A20&amp;"" ""&amp;$B20, FILTER(ARRAYFORMULA({OccupancyAddresses&amp;"" ""&amp; OccupancyUnits,'Tenant Occupancy'!XL$5:XL23}),INDEX(ARRAYFORMULA({OccupancyAdd"&amp;"resses&amp;"" ""&amp; OccupancyUnits,'Tenant Occupancy'!XL$5:XL23}),0,2)&lt;&gt;""""),2,FALSE),IF(XK17=TODAY(),""Today"",)))))"),"")</f>
        <v/>
      </c>
      <c r="XL20" s="3" t="str">
        <f>IFERROR(__xludf.DUMMYFUNCTION("IF(ISBLANK($A20),, IF((ARRAYFORMULA(SUM(COUNTIFS(OccupancyAddresses,$A20,OccupancyUnits, $B20, 'Tenant Occupancy'!XM$5:XM23,{""&gt;0"",""Occupied"",""Late""}))))&gt;1,""Multiple Bookings"", IF(SUMIFS( 'Tenant Occupancy'!XM$5:XM23,OccupancyUnits,$B20,OccupancyAd"&amp;"dresses,$A20)&gt;0,SUMIFS('Tenant Occupancy'!XM$5:XM23,OccupancyUnits,$B20,OccupancyAddresses,$A20),IFERROR(VLOOKUP($A20&amp;"" ""&amp;$B20, FILTER(ARRAYFORMULA({OccupancyAddresses&amp;"" ""&amp; OccupancyUnits,'Tenant Occupancy'!XM$5:XM23}),INDEX(ARRAYFORMULA({OccupancyAdd"&amp;"resses&amp;"" ""&amp; OccupancyUnits,'Tenant Occupancy'!XM$5:XM23}),0,2)&lt;&gt;""""),2,FALSE),IF(XL17=TODAY(),""Today"",)))))"),"")</f>
        <v/>
      </c>
      <c r="XM20" s="3" t="str">
        <f>IFERROR(__xludf.DUMMYFUNCTION("IF(ISBLANK($A20),, IF((ARRAYFORMULA(SUM(COUNTIFS(OccupancyAddresses,$A20,OccupancyUnits, $B20, 'Tenant Occupancy'!XN$5:XN23,{""&gt;0"",""Occupied"",""Late""}))))&gt;1,""Multiple Bookings"", IF(SUMIFS( 'Tenant Occupancy'!XN$5:XN23,OccupancyUnits,$B20,OccupancyAd"&amp;"dresses,$A20)&gt;0,SUMIFS('Tenant Occupancy'!XN$5:XN23,OccupancyUnits,$B20,OccupancyAddresses,$A20),IFERROR(VLOOKUP($A20&amp;"" ""&amp;$B20, FILTER(ARRAYFORMULA({OccupancyAddresses&amp;"" ""&amp; OccupancyUnits,'Tenant Occupancy'!XN$5:XN23}),INDEX(ARRAYFORMULA({OccupancyAdd"&amp;"resses&amp;"" ""&amp; OccupancyUnits,'Tenant Occupancy'!XN$5:XN23}),0,2)&lt;&gt;""""),2,FALSE),IF(XM17=TODAY(),""Today"",)))))"),"")</f>
        <v/>
      </c>
      <c r="XN20" s="3" t="str">
        <f>IFERROR(__xludf.DUMMYFUNCTION("IF(ISBLANK($A20),, IF((ARRAYFORMULA(SUM(COUNTIFS(OccupancyAddresses,$A20,OccupancyUnits, $B20, 'Tenant Occupancy'!XO$5:XO23,{""&gt;0"",""Occupied"",""Late""}))))&gt;1,""Multiple Bookings"", IF(SUMIFS( 'Tenant Occupancy'!XO$5:XO23,OccupancyUnits,$B20,OccupancyAd"&amp;"dresses,$A20)&gt;0,SUMIFS('Tenant Occupancy'!XO$5:XO23,OccupancyUnits,$B20,OccupancyAddresses,$A20),IFERROR(VLOOKUP($A20&amp;"" ""&amp;$B20, FILTER(ARRAYFORMULA({OccupancyAddresses&amp;"" ""&amp; OccupancyUnits,'Tenant Occupancy'!XO$5:XO23}),INDEX(ARRAYFORMULA({OccupancyAdd"&amp;"resses&amp;"" ""&amp; OccupancyUnits,'Tenant Occupancy'!XO$5:XO23}),0,2)&lt;&gt;""""),2,FALSE),IF(XN17=TODAY(),""Today"",)))))"),"")</f>
        <v/>
      </c>
      <c r="XO20" s="3" t="str">
        <f>IFERROR(__xludf.DUMMYFUNCTION("IF(ISBLANK($A20),, IF((ARRAYFORMULA(SUM(COUNTIFS(OccupancyAddresses,$A20,OccupancyUnits, $B20, 'Tenant Occupancy'!XP$5:XP23,{""&gt;0"",""Occupied"",""Late""}))))&gt;1,""Multiple Bookings"", IF(SUMIFS( 'Tenant Occupancy'!XP$5:XP23,OccupancyUnits,$B20,OccupancyAd"&amp;"dresses,$A20)&gt;0,SUMIFS('Tenant Occupancy'!XP$5:XP23,OccupancyUnits,$B20,OccupancyAddresses,$A20),IFERROR(VLOOKUP($A20&amp;"" ""&amp;$B20, FILTER(ARRAYFORMULA({OccupancyAddresses&amp;"" ""&amp; OccupancyUnits,'Tenant Occupancy'!XP$5:XP23}),INDEX(ARRAYFORMULA({OccupancyAdd"&amp;"resses&amp;"" ""&amp; OccupancyUnits,'Tenant Occupancy'!XP$5:XP23}),0,2)&lt;&gt;""""),2,FALSE),IF(XO17=TODAY(),""Today"",)))))"),"")</f>
        <v/>
      </c>
      <c r="XP20" s="3" t="str">
        <f>IFERROR(__xludf.DUMMYFUNCTION("IF(ISBLANK($A20),, IF((ARRAYFORMULA(SUM(COUNTIFS(OccupancyAddresses,$A20,OccupancyUnits, $B20, 'Tenant Occupancy'!XQ$5:XQ23,{""&gt;0"",""Occupied"",""Late""}))))&gt;1,""Multiple Bookings"", IF(SUMIFS( 'Tenant Occupancy'!XQ$5:XQ23,OccupancyUnits,$B20,OccupancyAd"&amp;"dresses,$A20)&gt;0,SUMIFS('Tenant Occupancy'!XQ$5:XQ23,OccupancyUnits,$B20,OccupancyAddresses,$A20),IFERROR(VLOOKUP($A20&amp;"" ""&amp;$B20, FILTER(ARRAYFORMULA({OccupancyAddresses&amp;"" ""&amp; OccupancyUnits,'Tenant Occupancy'!XQ$5:XQ23}),INDEX(ARRAYFORMULA({OccupancyAdd"&amp;"resses&amp;"" ""&amp; OccupancyUnits,'Tenant Occupancy'!XQ$5:XQ23}),0,2)&lt;&gt;""""),2,FALSE),IF(XP17=TODAY(),""Today"",)))))"),"")</f>
        <v/>
      </c>
      <c r="XQ20" s="3" t="str">
        <f>IFERROR(__xludf.DUMMYFUNCTION("IF(ISBLANK($A20),, IF((ARRAYFORMULA(SUM(COUNTIFS(OccupancyAddresses,$A20,OccupancyUnits, $B20, 'Tenant Occupancy'!XR$5:XR23,{""&gt;0"",""Occupied"",""Late""}))))&gt;1,""Multiple Bookings"", IF(SUMIFS( 'Tenant Occupancy'!XR$5:XR23,OccupancyUnits,$B20,OccupancyAd"&amp;"dresses,$A20)&gt;0,SUMIFS('Tenant Occupancy'!XR$5:XR23,OccupancyUnits,$B20,OccupancyAddresses,$A20),IFERROR(VLOOKUP($A20&amp;"" ""&amp;$B20, FILTER(ARRAYFORMULA({OccupancyAddresses&amp;"" ""&amp; OccupancyUnits,'Tenant Occupancy'!XR$5:XR23}),INDEX(ARRAYFORMULA({OccupancyAdd"&amp;"resses&amp;"" ""&amp; OccupancyUnits,'Tenant Occupancy'!XR$5:XR23}),0,2)&lt;&gt;""""),2,FALSE),IF(XQ17=TODAY(),""Today"",)))))"),"")</f>
        <v/>
      </c>
      <c r="XR20" s="3" t="str">
        <f>IFERROR(__xludf.DUMMYFUNCTION("IF(ISBLANK($A20),, IF((ARRAYFORMULA(SUM(COUNTIFS(OccupancyAddresses,$A20,OccupancyUnits, $B20, 'Tenant Occupancy'!XS$5:XS23,{""&gt;0"",""Occupied"",""Late""}))))&gt;1,""Multiple Bookings"", IF(SUMIFS( 'Tenant Occupancy'!XS$5:XS23,OccupancyUnits,$B20,OccupancyAd"&amp;"dresses,$A20)&gt;0,SUMIFS('Tenant Occupancy'!XS$5:XS23,OccupancyUnits,$B20,OccupancyAddresses,$A20),IFERROR(VLOOKUP($A20&amp;"" ""&amp;$B20, FILTER(ARRAYFORMULA({OccupancyAddresses&amp;"" ""&amp; OccupancyUnits,'Tenant Occupancy'!XS$5:XS23}),INDEX(ARRAYFORMULA({OccupancyAdd"&amp;"resses&amp;"" ""&amp; OccupancyUnits,'Tenant Occupancy'!XS$5:XS23}),0,2)&lt;&gt;""""),2,FALSE),IF(XR17=TODAY(),""Today"",)))))"),"")</f>
        <v/>
      </c>
      <c r="XS20" s="3" t="str">
        <f>IFERROR(__xludf.DUMMYFUNCTION("IF(ISBLANK($A20),, IF((ARRAYFORMULA(SUM(COUNTIFS(OccupancyAddresses,$A20,OccupancyUnits, $B20, 'Tenant Occupancy'!XT$5:XT23,{""&gt;0"",""Occupied"",""Late""}))))&gt;1,""Multiple Bookings"", IF(SUMIFS( 'Tenant Occupancy'!XT$5:XT23,OccupancyUnits,$B20,OccupancyAd"&amp;"dresses,$A20)&gt;0,SUMIFS('Tenant Occupancy'!XT$5:XT23,OccupancyUnits,$B20,OccupancyAddresses,$A20),IFERROR(VLOOKUP($A20&amp;"" ""&amp;$B20, FILTER(ARRAYFORMULA({OccupancyAddresses&amp;"" ""&amp; OccupancyUnits,'Tenant Occupancy'!XT$5:XT23}),INDEX(ARRAYFORMULA({OccupancyAdd"&amp;"resses&amp;"" ""&amp; OccupancyUnits,'Tenant Occupancy'!XT$5:XT23}),0,2)&lt;&gt;""""),2,FALSE),IF(XS17=TODAY(),""Today"",)))))"),"")</f>
        <v/>
      </c>
      <c r="XT20" s="3" t="str">
        <f>IFERROR(__xludf.DUMMYFUNCTION("IF(ISBLANK($A20),, IF((ARRAYFORMULA(SUM(COUNTIFS(OccupancyAddresses,$A20,OccupancyUnits, $B20, 'Tenant Occupancy'!XU$5:XU23,{""&gt;0"",""Occupied"",""Late""}))))&gt;1,""Multiple Bookings"", IF(SUMIFS( 'Tenant Occupancy'!XU$5:XU23,OccupancyUnits,$B20,OccupancyAd"&amp;"dresses,$A20)&gt;0,SUMIFS('Tenant Occupancy'!XU$5:XU23,OccupancyUnits,$B20,OccupancyAddresses,$A20),IFERROR(VLOOKUP($A20&amp;"" ""&amp;$B20, FILTER(ARRAYFORMULA({OccupancyAddresses&amp;"" ""&amp; OccupancyUnits,'Tenant Occupancy'!XU$5:XU23}),INDEX(ARRAYFORMULA({OccupancyAdd"&amp;"resses&amp;"" ""&amp; OccupancyUnits,'Tenant Occupancy'!XU$5:XU23}),0,2)&lt;&gt;""""),2,FALSE),IF(XT17=TODAY(),""Today"",)))))"),"")</f>
        <v/>
      </c>
      <c r="XU20" s="3" t="str">
        <f>IFERROR(__xludf.DUMMYFUNCTION("IF(ISBLANK($A20),, IF((ARRAYFORMULA(SUM(COUNTIFS(OccupancyAddresses,$A20,OccupancyUnits, $B20, 'Tenant Occupancy'!XV$5:XV23,{""&gt;0"",""Occupied"",""Late""}))))&gt;1,""Multiple Bookings"", IF(SUMIFS( 'Tenant Occupancy'!XV$5:XV23,OccupancyUnits,$B20,OccupancyAd"&amp;"dresses,$A20)&gt;0,SUMIFS('Tenant Occupancy'!XV$5:XV23,OccupancyUnits,$B20,OccupancyAddresses,$A20),IFERROR(VLOOKUP($A20&amp;"" ""&amp;$B20, FILTER(ARRAYFORMULA({OccupancyAddresses&amp;"" ""&amp; OccupancyUnits,'Tenant Occupancy'!XV$5:XV23}),INDEX(ARRAYFORMULA({OccupancyAdd"&amp;"resses&amp;"" ""&amp; OccupancyUnits,'Tenant Occupancy'!XV$5:XV23}),0,2)&lt;&gt;""""),2,FALSE),IF(XU17=TODAY(),""Today"",)))))"),"")</f>
        <v/>
      </c>
      <c r="XV20" s="3" t="str">
        <f>IFERROR(__xludf.DUMMYFUNCTION("IF(ISBLANK($A20),, IF((ARRAYFORMULA(SUM(COUNTIFS(OccupancyAddresses,$A20,OccupancyUnits, $B20, 'Tenant Occupancy'!XW$5:XW23,{""&gt;0"",""Occupied"",""Late""}))))&gt;1,""Multiple Bookings"", IF(SUMIFS( 'Tenant Occupancy'!XW$5:XW23,OccupancyUnits,$B20,OccupancyAd"&amp;"dresses,$A20)&gt;0,SUMIFS('Tenant Occupancy'!XW$5:XW23,OccupancyUnits,$B20,OccupancyAddresses,$A20),IFERROR(VLOOKUP($A20&amp;"" ""&amp;$B20, FILTER(ARRAYFORMULA({OccupancyAddresses&amp;"" ""&amp; OccupancyUnits,'Tenant Occupancy'!XW$5:XW23}),INDEX(ARRAYFORMULA({OccupancyAdd"&amp;"resses&amp;"" ""&amp; OccupancyUnits,'Tenant Occupancy'!XW$5:XW23}),0,2)&lt;&gt;""""),2,FALSE),IF(XV17=TODAY(),""Today"",)))))"),"")</f>
        <v/>
      </c>
      <c r="XW20" s="3" t="str">
        <f>IFERROR(__xludf.DUMMYFUNCTION("IF(ISBLANK($A20),, IF((ARRAYFORMULA(SUM(COUNTIFS(OccupancyAddresses,$A20,OccupancyUnits, $B20, 'Tenant Occupancy'!XX$5:XX23,{""&gt;0"",""Occupied"",""Late""}))))&gt;1,""Multiple Bookings"", IF(SUMIFS( 'Tenant Occupancy'!XX$5:XX23,OccupancyUnits,$B20,OccupancyAd"&amp;"dresses,$A20)&gt;0,SUMIFS('Tenant Occupancy'!XX$5:XX23,OccupancyUnits,$B20,OccupancyAddresses,$A20),IFERROR(VLOOKUP($A20&amp;"" ""&amp;$B20, FILTER(ARRAYFORMULA({OccupancyAddresses&amp;"" ""&amp; OccupancyUnits,'Tenant Occupancy'!XX$5:XX23}),INDEX(ARRAYFORMULA({OccupancyAdd"&amp;"resses&amp;"" ""&amp; OccupancyUnits,'Tenant Occupancy'!XX$5:XX23}),0,2)&lt;&gt;""""),2,FALSE),IF(XW17=TODAY(),""Today"",)))))"),"")</f>
        <v/>
      </c>
      <c r="XX20" s="3" t="str">
        <f>IFERROR(__xludf.DUMMYFUNCTION("IF(ISBLANK($A20),, IF((ARRAYFORMULA(SUM(COUNTIFS(OccupancyAddresses,$A20,OccupancyUnits, $B20, 'Tenant Occupancy'!XY$5:XY23,{""&gt;0"",""Occupied"",""Late""}))))&gt;1,""Multiple Bookings"", IF(SUMIFS( 'Tenant Occupancy'!XY$5:XY23,OccupancyUnits,$B20,OccupancyAd"&amp;"dresses,$A20)&gt;0,SUMIFS('Tenant Occupancy'!XY$5:XY23,OccupancyUnits,$B20,OccupancyAddresses,$A20),IFERROR(VLOOKUP($A20&amp;"" ""&amp;$B20, FILTER(ARRAYFORMULA({OccupancyAddresses&amp;"" ""&amp; OccupancyUnits,'Tenant Occupancy'!XY$5:XY23}),INDEX(ARRAYFORMULA({OccupancyAdd"&amp;"resses&amp;"" ""&amp; OccupancyUnits,'Tenant Occupancy'!XY$5:XY23}),0,2)&lt;&gt;""""),2,FALSE),IF(XX17=TODAY(),""Today"",)))))"),"")</f>
        <v/>
      </c>
      <c r="XY20" s="3" t="str">
        <f>IFERROR(__xludf.DUMMYFUNCTION("IF(ISBLANK($A20),, IF((ARRAYFORMULA(SUM(COUNTIFS(OccupancyAddresses,$A20,OccupancyUnits, $B20, 'Tenant Occupancy'!XZ$5:XZ23,{""&gt;0"",""Occupied"",""Late""}))))&gt;1,""Multiple Bookings"", IF(SUMIFS( 'Tenant Occupancy'!XZ$5:XZ23,OccupancyUnits,$B20,OccupancyAd"&amp;"dresses,$A20)&gt;0,SUMIFS('Tenant Occupancy'!XZ$5:XZ23,OccupancyUnits,$B20,OccupancyAddresses,$A20),IFERROR(VLOOKUP($A20&amp;"" ""&amp;$B20, FILTER(ARRAYFORMULA({OccupancyAddresses&amp;"" ""&amp; OccupancyUnits,'Tenant Occupancy'!XZ$5:XZ23}),INDEX(ARRAYFORMULA({OccupancyAdd"&amp;"resses&amp;"" ""&amp; OccupancyUnits,'Tenant Occupancy'!XZ$5:XZ23}),0,2)&lt;&gt;""""),2,FALSE),IF(XY17=TODAY(),""Today"",)))))"),"")</f>
        <v/>
      </c>
      <c r="XZ20" s="3" t="str">
        <f>IFERROR(__xludf.DUMMYFUNCTION("IF(ISBLANK($A20),, IF((ARRAYFORMULA(SUM(COUNTIFS(OccupancyAddresses,$A20,OccupancyUnits, $B20, 'Tenant Occupancy'!YA$5:YA23,{""&gt;0"",""Occupied"",""Late""}))))&gt;1,""Multiple Bookings"", IF(SUMIFS( 'Tenant Occupancy'!YA$5:YA23,OccupancyUnits,$B20,OccupancyAd"&amp;"dresses,$A20)&gt;0,SUMIFS('Tenant Occupancy'!YA$5:YA23,OccupancyUnits,$B20,OccupancyAddresses,$A20),IFERROR(VLOOKUP($A20&amp;"" ""&amp;$B20, FILTER(ARRAYFORMULA({OccupancyAddresses&amp;"" ""&amp; OccupancyUnits,'Tenant Occupancy'!YA$5:YA23}),INDEX(ARRAYFORMULA({OccupancyAdd"&amp;"resses&amp;"" ""&amp; OccupancyUnits,'Tenant Occupancy'!YA$5:YA23}),0,2)&lt;&gt;""""),2,FALSE),IF(XZ17=TODAY(),""Today"",)))))"),"")</f>
        <v/>
      </c>
      <c r="YA20" s="3" t="str">
        <f>IFERROR(__xludf.DUMMYFUNCTION("IF(ISBLANK($A20),, IF((ARRAYFORMULA(SUM(COUNTIFS(OccupancyAddresses,$A20,OccupancyUnits, $B20, 'Tenant Occupancy'!YB$5:YB23,{""&gt;0"",""Occupied"",""Late""}))))&gt;1,""Multiple Bookings"", IF(SUMIFS( 'Tenant Occupancy'!YB$5:YB23,OccupancyUnits,$B20,OccupancyAd"&amp;"dresses,$A20)&gt;0,SUMIFS('Tenant Occupancy'!YB$5:YB23,OccupancyUnits,$B20,OccupancyAddresses,$A20),IFERROR(VLOOKUP($A20&amp;"" ""&amp;$B20, FILTER(ARRAYFORMULA({OccupancyAddresses&amp;"" ""&amp; OccupancyUnits,'Tenant Occupancy'!YB$5:YB23}),INDEX(ARRAYFORMULA({OccupancyAdd"&amp;"resses&amp;"" ""&amp; OccupancyUnits,'Tenant Occupancy'!YB$5:YB23}),0,2)&lt;&gt;""""),2,FALSE),IF(YA17=TODAY(),""Today"",)))))"),"")</f>
        <v/>
      </c>
      <c r="YB20" s="3" t="str">
        <f>IFERROR(__xludf.DUMMYFUNCTION("IF(ISBLANK($A20),, IF((ARRAYFORMULA(SUM(COUNTIFS(OccupancyAddresses,$A20,OccupancyUnits, $B20, 'Tenant Occupancy'!YC$5:YC23,{""&gt;0"",""Occupied"",""Late""}))))&gt;1,""Multiple Bookings"", IF(SUMIFS( 'Tenant Occupancy'!YC$5:YC23,OccupancyUnits,$B20,OccupancyAd"&amp;"dresses,$A20)&gt;0,SUMIFS('Tenant Occupancy'!YC$5:YC23,OccupancyUnits,$B20,OccupancyAddresses,$A20),IFERROR(VLOOKUP($A20&amp;"" ""&amp;$B20, FILTER(ARRAYFORMULA({OccupancyAddresses&amp;"" ""&amp; OccupancyUnits,'Tenant Occupancy'!YC$5:YC23}),INDEX(ARRAYFORMULA({OccupancyAdd"&amp;"resses&amp;"" ""&amp; OccupancyUnits,'Tenant Occupancy'!YC$5:YC23}),0,2)&lt;&gt;""""),2,FALSE),IF(YB17=TODAY(),""Today"",)))))"),"")</f>
        <v/>
      </c>
      <c r="YC20" s="3" t="str">
        <f>IFERROR(__xludf.DUMMYFUNCTION("IF(ISBLANK($A20),, IF((ARRAYFORMULA(SUM(COUNTIFS(OccupancyAddresses,$A20,OccupancyUnits, $B20, 'Tenant Occupancy'!YD$5:YD23,{""&gt;0"",""Occupied"",""Late""}))))&gt;1,""Multiple Bookings"", IF(SUMIFS( 'Tenant Occupancy'!YD$5:YD23,OccupancyUnits,$B20,OccupancyAd"&amp;"dresses,$A20)&gt;0,SUMIFS('Tenant Occupancy'!YD$5:YD23,OccupancyUnits,$B20,OccupancyAddresses,$A20),IFERROR(VLOOKUP($A20&amp;"" ""&amp;$B20, FILTER(ARRAYFORMULA({OccupancyAddresses&amp;"" ""&amp; OccupancyUnits,'Tenant Occupancy'!YD$5:YD23}),INDEX(ARRAYFORMULA({OccupancyAdd"&amp;"resses&amp;"" ""&amp; OccupancyUnits,'Tenant Occupancy'!YD$5:YD23}),0,2)&lt;&gt;""""),2,FALSE),IF(YC17=TODAY(),""Today"",)))))"),"")</f>
        <v/>
      </c>
      <c r="YD20" s="3" t="str">
        <f>IFERROR(__xludf.DUMMYFUNCTION("IF(ISBLANK($A20),, IF((ARRAYFORMULA(SUM(COUNTIFS(OccupancyAddresses,$A20,OccupancyUnits, $B20, 'Tenant Occupancy'!YE$5:YE23,{""&gt;0"",""Occupied"",""Late""}))))&gt;1,""Multiple Bookings"", IF(SUMIFS( 'Tenant Occupancy'!YE$5:YE23,OccupancyUnits,$B20,OccupancyAd"&amp;"dresses,$A20)&gt;0,SUMIFS('Tenant Occupancy'!YE$5:YE23,OccupancyUnits,$B20,OccupancyAddresses,$A20),IFERROR(VLOOKUP($A20&amp;"" ""&amp;$B20, FILTER(ARRAYFORMULA({OccupancyAddresses&amp;"" ""&amp; OccupancyUnits,'Tenant Occupancy'!YE$5:YE23}),INDEX(ARRAYFORMULA({OccupancyAdd"&amp;"resses&amp;"" ""&amp; OccupancyUnits,'Tenant Occupancy'!YE$5:YE23}),0,2)&lt;&gt;""""),2,FALSE),IF(YD17=TODAY(),""Today"",)))))"),"")</f>
        <v/>
      </c>
      <c r="YE20" s="3" t="str">
        <f>IFERROR(__xludf.DUMMYFUNCTION("IF(ISBLANK($A20),, IF((ARRAYFORMULA(SUM(COUNTIFS(OccupancyAddresses,$A20,OccupancyUnits, $B20, 'Tenant Occupancy'!YF$5:YF23,{""&gt;0"",""Occupied"",""Late""}))))&gt;1,""Multiple Bookings"", IF(SUMIFS( 'Tenant Occupancy'!YF$5:YF23,OccupancyUnits,$B20,OccupancyAd"&amp;"dresses,$A20)&gt;0,SUMIFS('Tenant Occupancy'!YF$5:YF23,OccupancyUnits,$B20,OccupancyAddresses,$A20),IFERROR(VLOOKUP($A20&amp;"" ""&amp;$B20, FILTER(ARRAYFORMULA({OccupancyAddresses&amp;"" ""&amp; OccupancyUnits,'Tenant Occupancy'!YF$5:YF23}),INDEX(ARRAYFORMULA({OccupancyAdd"&amp;"resses&amp;"" ""&amp; OccupancyUnits,'Tenant Occupancy'!YF$5:YF23}),0,2)&lt;&gt;""""),2,FALSE),IF(YE17=TODAY(),""Today"",)))))"),"")</f>
        <v/>
      </c>
      <c r="YF20" s="3" t="str">
        <f>IFERROR(__xludf.DUMMYFUNCTION("IF(ISBLANK($A20),, IF((ARRAYFORMULA(SUM(COUNTIFS(OccupancyAddresses,$A20,OccupancyUnits, $B20, 'Tenant Occupancy'!YG$5:YG23,{""&gt;0"",""Occupied"",""Late""}))))&gt;1,""Multiple Bookings"", IF(SUMIFS( 'Tenant Occupancy'!YG$5:YG23,OccupancyUnits,$B20,OccupancyAd"&amp;"dresses,$A20)&gt;0,SUMIFS('Tenant Occupancy'!YG$5:YG23,OccupancyUnits,$B20,OccupancyAddresses,$A20),IFERROR(VLOOKUP($A20&amp;"" ""&amp;$B20, FILTER(ARRAYFORMULA({OccupancyAddresses&amp;"" ""&amp; OccupancyUnits,'Tenant Occupancy'!YG$5:YG23}),INDEX(ARRAYFORMULA({OccupancyAdd"&amp;"resses&amp;"" ""&amp; OccupancyUnits,'Tenant Occupancy'!YG$5:YG23}),0,2)&lt;&gt;""""),2,FALSE),IF(YF17=TODAY(),""Today"",)))))"),"")</f>
        <v/>
      </c>
      <c r="YG20" s="3" t="str">
        <f>IFERROR(__xludf.DUMMYFUNCTION("IF(ISBLANK($A20),, IF((ARRAYFORMULA(SUM(COUNTIFS(OccupancyAddresses,$A20,OccupancyUnits, $B20, 'Tenant Occupancy'!YH$5:YH23,{""&gt;0"",""Occupied"",""Late""}))))&gt;1,""Multiple Bookings"", IF(SUMIFS( 'Tenant Occupancy'!YH$5:YH23,OccupancyUnits,$B20,OccupancyAd"&amp;"dresses,$A20)&gt;0,SUMIFS('Tenant Occupancy'!YH$5:YH23,OccupancyUnits,$B20,OccupancyAddresses,$A20),IFERROR(VLOOKUP($A20&amp;"" ""&amp;$B20, FILTER(ARRAYFORMULA({OccupancyAddresses&amp;"" ""&amp; OccupancyUnits,'Tenant Occupancy'!YH$5:YH23}),INDEX(ARRAYFORMULA({OccupancyAdd"&amp;"resses&amp;"" ""&amp; OccupancyUnits,'Tenant Occupancy'!YH$5:YH23}),0,2)&lt;&gt;""""),2,FALSE),IF(YG17=TODAY(),""Today"",)))))"),"")</f>
        <v/>
      </c>
      <c r="YH20" s="3" t="str">
        <f>IFERROR(__xludf.DUMMYFUNCTION("IF(ISBLANK($A20),, IF((ARRAYFORMULA(SUM(COUNTIFS(OccupancyAddresses,$A20,OccupancyUnits, $B20, 'Tenant Occupancy'!YI$5:YI23,{""&gt;0"",""Occupied"",""Late""}))))&gt;1,""Multiple Bookings"", IF(SUMIFS( 'Tenant Occupancy'!YI$5:YI23,OccupancyUnits,$B20,OccupancyAd"&amp;"dresses,$A20)&gt;0,SUMIFS('Tenant Occupancy'!YI$5:YI23,OccupancyUnits,$B20,OccupancyAddresses,$A20),IFERROR(VLOOKUP($A20&amp;"" ""&amp;$B20, FILTER(ARRAYFORMULA({OccupancyAddresses&amp;"" ""&amp; OccupancyUnits,'Tenant Occupancy'!YI$5:YI23}),INDEX(ARRAYFORMULA({OccupancyAdd"&amp;"resses&amp;"" ""&amp; OccupancyUnits,'Tenant Occupancy'!YI$5:YI23}),0,2)&lt;&gt;""""),2,FALSE),IF(YH17=TODAY(),""Today"",)))))"),"")</f>
        <v/>
      </c>
      <c r="YI20" s="3" t="str">
        <f>IFERROR(__xludf.DUMMYFUNCTION("IF(ISBLANK($A20),, IF((ARRAYFORMULA(SUM(COUNTIFS(OccupancyAddresses,$A20,OccupancyUnits, $B20, 'Tenant Occupancy'!YJ$5:YJ23,{""&gt;0"",""Occupied"",""Late""}))))&gt;1,""Multiple Bookings"", IF(SUMIFS( 'Tenant Occupancy'!YJ$5:YJ23,OccupancyUnits,$B20,OccupancyAd"&amp;"dresses,$A20)&gt;0,SUMIFS('Tenant Occupancy'!YJ$5:YJ23,OccupancyUnits,$B20,OccupancyAddresses,$A20),IFERROR(VLOOKUP($A20&amp;"" ""&amp;$B20, FILTER(ARRAYFORMULA({OccupancyAddresses&amp;"" ""&amp; OccupancyUnits,'Tenant Occupancy'!YJ$5:YJ23}),INDEX(ARRAYFORMULA({OccupancyAdd"&amp;"resses&amp;"" ""&amp; OccupancyUnits,'Tenant Occupancy'!YJ$5:YJ23}),0,2)&lt;&gt;""""),2,FALSE),IF(YI17=TODAY(),""Today"",)))))"),"")</f>
        <v/>
      </c>
      <c r="YJ20" s="3" t="str">
        <f>IFERROR(__xludf.DUMMYFUNCTION("IF(ISBLANK($A20),, IF((ARRAYFORMULA(SUM(COUNTIFS(OccupancyAddresses,$A20,OccupancyUnits, $B20, 'Tenant Occupancy'!YK$5:YK23,{""&gt;0"",""Occupied"",""Late""}))))&gt;1,""Multiple Bookings"", IF(SUMIFS( 'Tenant Occupancy'!YK$5:YK23,OccupancyUnits,$B20,OccupancyAd"&amp;"dresses,$A20)&gt;0,SUMIFS('Tenant Occupancy'!YK$5:YK23,OccupancyUnits,$B20,OccupancyAddresses,$A20),IFERROR(VLOOKUP($A20&amp;"" ""&amp;$B20, FILTER(ARRAYFORMULA({OccupancyAddresses&amp;"" ""&amp; OccupancyUnits,'Tenant Occupancy'!YK$5:YK23}),INDEX(ARRAYFORMULA({OccupancyAdd"&amp;"resses&amp;"" ""&amp; OccupancyUnits,'Tenant Occupancy'!YK$5:YK23}),0,2)&lt;&gt;""""),2,FALSE),IF(YJ17=TODAY(),""Today"",)))))"),"")</f>
        <v/>
      </c>
      <c r="YK20" s="3" t="str">
        <f>IFERROR(__xludf.DUMMYFUNCTION("IF(ISBLANK($A20),, IF((ARRAYFORMULA(SUM(COUNTIFS(OccupancyAddresses,$A20,OccupancyUnits, $B20, 'Tenant Occupancy'!YL$5:YL23,{""&gt;0"",""Occupied"",""Late""}))))&gt;1,""Multiple Bookings"", IF(SUMIFS( 'Tenant Occupancy'!YL$5:YL23,OccupancyUnits,$B20,OccupancyAd"&amp;"dresses,$A20)&gt;0,SUMIFS('Tenant Occupancy'!YL$5:YL23,OccupancyUnits,$B20,OccupancyAddresses,$A20),IFERROR(VLOOKUP($A20&amp;"" ""&amp;$B20, FILTER(ARRAYFORMULA({OccupancyAddresses&amp;"" ""&amp; OccupancyUnits,'Tenant Occupancy'!YL$5:YL23}),INDEX(ARRAYFORMULA({OccupancyAdd"&amp;"resses&amp;"" ""&amp; OccupancyUnits,'Tenant Occupancy'!YL$5:YL23}),0,2)&lt;&gt;""""),2,FALSE),IF(YK17=TODAY(),""Today"",)))))"),"")</f>
        <v/>
      </c>
      <c r="YL20" s="3" t="str">
        <f>IFERROR(__xludf.DUMMYFUNCTION("IF(ISBLANK($A20),, IF((ARRAYFORMULA(SUM(COUNTIFS(OccupancyAddresses,$A20,OccupancyUnits, $B20, 'Tenant Occupancy'!YM$5:YM23,{""&gt;0"",""Occupied"",""Late""}))))&gt;1,""Multiple Bookings"", IF(SUMIFS( 'Tenant Occupancy'!YM$5:YM23,OccupancyUnits,$B20,OccupancyAd"&amp;"dresses,$A20)&gt;0,SUMIFS('Tenant Occupancy'!YM$5:YM23,OccupancyUnits,$B20,OccupancyAddresses,$A20),IFERROR(VLOOKUP($A20&amp;"" ""&amp;$B20, FILTER(ARRAYFORMULA({OccupancyAddresses&amp;"" ""&amp; OccupancyUnits,'Tenant Occupancy'!YM$5:YM23}),INDEX(ARRAYFORMULA({OccupancyAdd"&amp;"resses&amp;"" ""&amp; OccupancyUnits,'Tenant Occupancy'!YM$5:YM23}),0,2)&lt;&gt;""""),2,FALSE),IF(YL17=TODAY(),""Today"",)))))"),"")</f>
        <v/>
      </c>
      <c r="YM20" s="3" t="str">
        <f>IFERROR(__xludf.DUMMYFUNCTION("IF(ISBLANK($A20),, IF((ARRAYFORMULA(SUM(COUNTIFS(OccupancyAddresses,$A20,OccupancyUnits, $B20, 'Tenant Occupancy'!YN$5:YN23,{""&gt;0"",""Occupied"",""Late""}))))&gt;1,""Multiple Bookings"", IF(SUMIFS( 'Tenant Occupancy'!YN$5:YN23,OccupancyUnits,$B20,OccupancyAd"&amp;"dresses,$A20)&gt;0,SUMIFS('Tenant Occupancy'!YN$5:YN23,OccupancyUnits,$B20,OccupancyAddresses,$A20),IFERROR(VLOOKUP($A20&amp;"" ""&amp;$B20, FILTER(ARRAYFORMULA({OccupancyAddresses&amp;"" ""&amp; OccupancyUnits,'Tenant Occupancy'!YN$5:YN23}),INDEX(ARRAYFORMULA({OccupancyAdd"&amp;"resses&amp;"" ""&amp; OccupancyUnits,'Tenant Occupancy'!YN$5:YN23}),0,2)&lt;&gt;""""),2,FALSE),IF(YM17=TODAY(),""Today"",)))))"),"")</f>
        <v/>
      </c>
      <c r="YN20" s="3" t="str">
        <f>IFERROR(__xludf.DUMMYFUNCTION("IF(ISBLANK($A20),, IF((ARRAYFORMULA(SUM(COUNTIFS(OccupancyAddresses,$A20,OccupancyUnits, $B20, 'Tenant Occupancy'!YO$5:YO23,{""&gt;0"",""Occupied"",""Late""}))))&gt;1,""Multiple Bookings"", IF(SUMIFS( 'Tenant Occupancy'!YO$5:YO23,OccupancyUnits,$B20,OccupancyAd"&amp;"dresses,$A20)&gt;0,SUMIFS('Tenant Occupancy'!YO$5:YO23,OccupancyUnits,$B20,OccupancyAddresses,$A20),IFERROR(VLOOKUP($A20&amp;"" ""&amp;$B20, FILTER(ARRAYFORMULA({OccupancyAddresses&amp;"" ""&amp; OccupancyUnits,'Tenant Occupancy'!YO$5:YO23}),INDEX(ARRAYFORMULA({OccupancyAdd"&amp;"resses&amp;"" ""&amp; OccupancyUnits,'Tenant Occupancy'!YO$5:YO23}),0,2)&lt;&gt;""""),2,FALSE),IF(YN17=TODAY(),""Today"",)))))"),"")</f>
        <v/>
      </c>
      <c r="YO20" s="3" t="str">
        <f>IFERROR(__xludf.DUMMYFUNCTION("IF(ISBLANK($A20),, IF((ARRAYFORMULA(SUM(COUNTIFS(OccupancyAddresses,$A20,OccupancyUnits, $B20, 'Tenant Occupancy'!YP$5:YP23,{""&gt;0"",""Occupied"",""Late""}))))&gt;1,""Multiple Bookings"", IF(SUMIFS( 'Tenant Occupancy'!YP$5:YP23,OccupancyUnits,$B20,OccupancyAd"&amp;"dresses,$A20)&gt;0,SUMIFS('Tenant Occupancy'!YP$5:YP23,OccupancyUnits,$B20,OccupancyAddresses,$A20),IFERROR(VLOOKUP($A20&amp;"" ""&amp;$B20, FILTER(ARRAYFORMULA({OccupancyAddresses&amp;"" ""&amp; OccupancyUnits,'Tenant Occupancy'!YP$5:YP23}),INDEX(ARRAYFORMULA({OccupancyAdd"&amp;"resses&amp;"" ""&amp; OccupancyUnits,'Tenant Occupancy'!YP$5:YP23}),0,2)&lt;&gt;""""),2,FALSE),IF(YO17=TODAY(),""Today"",)))))"),"")</f>
        <v/>
      </c>
      <c r="YP20" s="3" t="str">
        <f>IFERROR(__xludf.DUMMYFUNCTION("IF(ISBLANK($A20),, IF((ARRAYFORMULA(SUM(COUNTIFS(OccupancyAddresses,$A20,OccupancyUnits, $B20, 'Tenant Occupancy'!YQ$5:YQ23,{""&gt;0"",""Occupied"",""Late""}))))&gt;1,""Multiple Bookings"", IF(SUMIFS( 'Tenant Occupancy'!YQ$5:YQ23,OccupancyUnits,$B20,OccupancyAd"&amp;"dresses,$A20)&gt;0,SUMIFS('Tenant Occupancy'!YQ$5:YQ23,OccupancyUnits,$B20,OccupancyAddresses,$A20),IFERROR(VLOOKUP($A20&amp;"" ""&amp;$B20, FILTER(ARRAYFORMULA({OccupancyAddresses&amp;"" ""&amp; OccupancyUnits,'Tenant Occupancy'!YQ$5:YQ23}),INDEX(ARRAYFORMULA({OccupancyAdd"&amp;"resses&amp;"" ""&amp; OccupancyUnits,'Tenant Occupancy'!YQ$5:YQ23}),0,2)&lt;&gt;""""),2,FALSE),IF(YP17=TODAY(),""Today"",)))))"),"")</f>
        <v/>
      </c>
      <c r="YQ20" s="3" t="str">
        <f>IFERROR(__xludf.DUMMYFUNCTION("IF(ISBLANK($A20),, IF((ARRAYFORMULA(SUM(COUNTIFS(OccupancyAddresses,$A20,OccupancyUnits, $B20, 'Tenant Occupancy'!YR$5:YR23,{""&gt;0"",""Occupied"",""Late""}))))&gt;1,""Multiple Bookings"", IF(SUMIFS( 'Tenant Occupancy'!YR$5:YR23,OccupancyUnits,$B20,OccupancyAd"&amp;"dresses,$A20)&gt;0,SUMIFS('Tenant Occupancy'!YR$5:YR23,OccupancyUnits,$B20,OccupancyAddresses,$A20),IFERROR(VLOOKUP($A20&amp;"" ""&amp;$B20, FILTER(ARRAYFORMULA({OccupancyAddresses&amp;"" ""&amp; OccupancyUnits,'Tenant Occupancy'!YR$5:YR23}),INDEX(ARRAYFORMULA({OccupancyAdd"&amp;"resses&amp;"" ""&amp; OccupancyUnits,'Tenant Occupancy'!YR$5:YR23}),0,2)&lt;&gt;""""),2,FALSE),IF(YQ17=TODAY(),""Today"",)))))"),"")</f>
        <v/>
      </c>
      <c r="YR20" s="3" t="str">
        <f>IFERROR(__xludf.DUMMYFUNCTION("IF(ISBLANK($A20),, IF((ARRAYFORMULA(SUM(COUNTIFS(OccupancyAddresses,$A20,OccupancyUnits, $B20, 'Tenant Occupancy'!YS$5:YS23,{""&gt;0"",""Occupied"",""Late""}))))&gt;1,""Multiple Bookings"", IF(SUMIFS( 'Tenant Occupancy'!YS$5:YS23,OccupancyUnits,$B20,OccupancyAd"&amp;"dresses,$A20)&gt;0,SUMIFS('Tenant Occupancy'!YS$5:YS23,OccupancyUnits,$B20,OccupancyAddresses,$A20),IFERROR(VLOOKUP($A20&amp;"" ""&amp;$B20, FILTER(ARRAYFORMULA({OccupancyAddresses&amp;"" ""&amp; OccupancyUnits,'Tenant Occupancy'!YS$5:YS23}),INDEX(ARRAYFORMULA({OccupancyAdd"&amp;"resses&amp;"" ""&amp; OccupancyUnits,'Tenant Occupancy'!YS$5:YS23}),0,2)&lt;&gt;""""),2,FALSE),IF(YR17=TODAY(),""Today"",)))))"),"")</f>
        <v/>
      </c>
      <c r="YS20" s="3" t="str">
        <f>IFERROR(__xludf.DUMMYFUNCTION("IF(ISBLANK($A20),, IF((ARRAYFORMULA(SUM(COUNTIFS(OccupancyAddresses,$A20,OccupancyUnits, $B20, 'Tenant Occupancy'!YT$5:YT23,{""&gt;0"",""Occupied"",""Late""}))))&gt;1,""Multiple Bookings"", IF(SUMIFS( 'Tenant Occupancy'!YT$5:YT23,OccupancyUnits,$B20,OccupancyAd"&amp;"dresses,$A20)&gt;0,SUMIFS('Tenant Occupancy'!YT$5:YT23,OccupancyUnits,$B20,OccupancyAddresses,$A20),IFERROR(VLOOKUP($A20&amp;"" ""&amp;$B20, FILTER(ARRAYFORMULA({OccupancyAddresses&amp;"" ""&amp; OccupancyUnits,'Tenant Occupancy'!YT$5:YT23}),INDEX(ARRAYFORMULA({OccupancyAdd"&amp;"resses&amp;"" ""&amp; OccupancyUnits,'Tenant Occupancy'!YT$5:YT23}),0,2)&lt;&gt;""""),2,FALSE),IF(YS17=TODAY(),""Today"",)))))"),"")</f>
        <v/>
      </c>
      <c r="YT20" s="3" t="str">
        <f>IFERROR(__xludf.DUMMYFUNCTION("IF(ISBLANK($A20),, IF((ARRAYFORMULA(SUM(COUNTIFS(OccupancyAddresses,$A20,OccupancyUnits, $B20, 'Tenant Occupancy'!YU$5:YU23,{""&gt;0"",""Occupied"",""Late""}))))&gt;1,""Multiple Bookings"", IF(SUMIFS( 'Tenant Occupancy'!YU$5:YU23,OccupancyUnits,$B20,OccupancyAd"&amp;"dresses,$A20)&gt;0,SUMIFS('Tenant Occupancy'!YU$5:YU23,OccupancyUnits,$B20,OccupancyAddresses,$A20),IFERROR(VLOOKUP($A20&amp;"" ""&amp;$B20, FILTER(ARRAYFORMULA({OccupancyAddresses&amp;"" ""&amp; OccupancyUnits,'Tenant Occupancy'!YU$5:YU23}),INDEX(ARRAYFORMULA({OccupancyAdd"&amp;"resses&amp;"" ""&amp; OccupancyUnits,'Tenant Occupancy'!YU$5:YU23}),0,2)&lt;&gt;""""),2,FALSE),IF(YT17=TODAY(),""Today"",)))))"),"")</f>
        <v/>
      </c>
      <c r="YU20" s="3" t="str">
        <f>IFERROR(__xludf.DUMMYFUNCTION("IF(ISBLANK($A20),, IF((ARRAYFORMULA(SUM(COUNTIFS(OccupancyAddresses,$A20,OccupancyUnits, $B20, 'Tenant Occupancy'!YV$5:YV23,{""&gt;0"",""Occupied"",""Late""}))))&gt;1,""Multiple Bookings"", IF(SUMIFS( 'Tenant Occupancy'!YV$5:YV23,OccupancyUnits,$B20,OccupancyAd"&amp;"dresses,$A20)&gt;0,SUMIFS('Tenant Occupancy'!YV$5:YV23,OccupancyUnits,$B20,OccupancyAddresses,$A20),IFERROR(VLOOKUP($A20&amp;"" ""&amp;$B20, FILTER(ARRAYFORMULA({OccupancyAddresses&amp;"" ""&amp; OccupancyUnits,'Tenant Occupancy'!YV$5:YV23}),INDEX(ARRAYFORMULA({OccupancyAdd"&amp;"resses&amp;"" ""&amp; OccupancyUnits,'Tenant Occupancy'!YV$5:YV23}),0,2)&lt;&gt;""""),2,FALSE),IF(YU17=TODAY(),""Today"",)))))"),"")</f>
        <v/>
      </c>
      <c r="YV20" s="3" t="str">
        <f>IFERROR(__xludf.DUMMYFUNCTION("IF(ISBLANK($A20),, IF((ARRAYFORMULA(SUM(COUNTIFS(OccupancyAddresses,$A20,OccupancyUnits, $B20, 'Tenant Occupancy'!YW$5:YW23,{""&gt;0"",""Occupied"",""Late""}))))&gt;1,""Multiple Bookings"", IF(SUMIFS( 'Tenant Occupancy'!YW$5:YW23,OccupancyUnits,$B20,OccupancyAd"&amp;"dresses,$A20)&gt;0,SUMIFS('Tenant Occupancy'!YW$5:YW23,OccupancyUnits,$B20,OccupancyAddresses,$A20),IFERROR(VLOOKUP($A20&amp;"" ""&amp;$B20, FILTER(ARRAYFORMULA({OccupancyAddresses&amp;"" ""&amp; OccupancyUnits,'Tenant Occupancy'!YW$5:YW23}),INDEX(ARRAYFORMULA({OccupancyAdd"&amp;"resses&amp;"" ""&amp; OccupancyUnits,'Tenant Occupancy'!YW$5:YW23}),0,2)&lt;&gt;""""),2,FALSE),IF(YV17=TODAY(),""Today"",)))))"),"")</f>
        <v/>
      </c>
      <c r="YW20" s="3" t="str">
        <f>IFERROR(__xludf.DUMMYFUNCTION("IF(ISBLANK($A20),, IF((ARRAYFORMULA(SUM(COUNTIFS(OccupancyAddresses,$A20,OccupancyUnits, $B20, 'Tenant Occupancy'!YX$5:YX23,{""&gt;0"",""Occupied"",""Late""}))))&gt;1,""Multiple Bookings"", IF(SUMIFS( 'Tenant Occupancy'!YX$5:YX23,OccupancyUnits,$B20,OccupancyAd"&amp;"dresses,$A20)&gt;0,SUMIFS('Tenant Occupancy'!YX$5:YX23,OccupancyUnits,$B20,OccupancyAddresses,$A20),IFERROR(VLOOKUP($A20&amp;"" ""&amp;$B20, FILTER(ARRAYFORMULA({OccupancyAddresses&amp;"" ""&amp; OccupancyUnits,'Tenant Occupancy'!YX$5:YX23}),INDEX(ARRAYFORMULA({OccupancyAdd"&amp;"resses&amp;"" ""&amp; OccupancyUnits,'Tenant Occupancy'!YX$5:YX23}),0,2)&lt;&gt;""""),2,FALSE),IF(YW17=TODAY(),""Today"",)))))"),"")</f>
        <v/>
      </c>
      <c r="YX20" s="3" t="str">
        <f>IFERROR(__xludf.DUMMYFUNCTION("IF(ISBLANK($A20),, IF((ARRAYFORMULA(SUM(COUNTIFS(OccupancyAddresses,$A20,OccupancyUnits, $B20, 'Tenant Occupancy'!YY$5:YY23,{""&gt;0"",""Occupied"",""Late""}))))&gt;1,""Multiple Bookings"", IF(SUMIFS( 'Tenant Occupancy'!YY$5:YY23,OccupancyUnits,$B20,OccupancyAd"&amp;"dresses,$A20)&gt;0,SUMIFS('Tenant Occupancy'!YY$5:YY23,OccupancyUnits,$B20,OccupancyAddresses,$A20),IFERROR(VLOOKUP($A20&amp;"" ""&amp;$B20, FILTER(ARRAYFORMULA({OccupancyAddresses&amp;"" ""&amp; OccupancyUnits,'Tenant Occupancy'!YY$5:YY23}),INDEX(ARRAYFORMULA({OccupancyAdd"&amp;"resses&amp;"" ""&amp; OccupancyUnits,'Tenant Occupancy'!YY$5:YY23}),0,2)&lt;&gt;""""),2,FALSE),IF(YX17=TODAY(),""Today"",)))))"),"")</f>
        <v/>
      </c>
      <c r="YY20" s="3" t="str">
        <f>IFERROR(__xludf.DUMMYFUNCTION("IF(ISBLANK($A20),, IF((ARRAYFORMULA(SUM(COUNTIFS(OccupancyAddresses,$A20,OccupancyUnits, $B20, 'Tenant Occupancy'!YZ$5:YZ23,{""&gt;0"",""Occupied"",""Late""}))))&gt;1,""Multiple Bookings"", IF(SUMIFS( 'Tenant Occupancy'!YZ$5:YZ23,OccupancyUnits,$B20,OccupancyAd"&amp;"dresses,$A20)&gt;0,SUMIFS('Tenant Occupancy'!YZ$5:YZ23,OccupancyUnits,$B20,OccupancyAddresses,$A20),IFERROR(VLOOKUP($A20&amp;"" ""&amp;$B20, FILTER(ARRAYFORMULA({OccupancyAddresses&amp;"" ""&amp; OccupancyUnits,'Tenant Occupancy'!YZ$5:YZ23}),INDEX(ARRAYFORMULA({OccupancyAdd"&amp;"resses&amp;"" ""&amp; OccupancyUnits,'Tenant Occupancy'!YZ$5:YZ23}),0,2)&lt;&gt;""""),2,FALSE),IF(YY17=TODAY(),""Today"",)))))"),"")</f>
        <v/>
      </c>
      <c r="YZ20" s="3" t="str">
        <f>IFERROR(__xludf.DUMMYFUNCTION("IF(ISBLANK($A20),, IF((ARRAYFORMULA(SUM(COUNTIFS(OccupancyAddresses,$A20,OccupancyUnits, $B20, 'Tenant Occupancy'!ZA$5:ZA23,{""&gt;0"",""Occupied"",""Late""}))))&gt;1,""Multiple Bookings"", IF(SUMIFS( 'Tenant Occupancy'!ZA$5:ZA23,OccupancyUnits,$B20,OccupancyAd"&amp;"dresses,$A20)&gt;0,SUMIFS('Tenant Occupancy'!ZA$5:ZA23,OccupancyUnits,$B20,OccupancyAddresses,$A20),IFERROR(VLOOKUP($A20&amp;"" ""&amp;$B20, FILTER(ARRAYFORMULA({OccupancyAddresses&amp;"" ""&amp; OccupancyUnits,'Tenant Occupancy'!ZA$5:ZA23}),INDEX(ARRAYFORMULA({OccupancyAdd"&amp;"resses&amp;"" ""&amp; OccupancyUnits,'Tenant Occupancy'!ZA$5:ZA23}),0,2)&lt;&gt;""""),2,FALSE),IF(YZ17=TODAY(),""Today"",)))))"),"")</f>
        <v/>
      </c>
      <c r="ZA20" s="3" t="str">
        <f>IFERROR(__xludf.DUMMYFUNCTION("IF(ISBLANK($A20),, IF((ARRAYFORMULA(SUM(COUNTIFS(OccupancyAddresses,$A20,OccupancyUnits, $B20, 'Tenant Occupancy'!ZB$5:ZB23,{""&gt;0"",""Occupied"",""Late""}))))&gt;1,""Multiple Bookings"", IF(SUMIFS( 'Tenant Occupancy'!ZB$5:ZB23,OccupancyUnits,$B20,OccupancyAd"&amp;"dresses,$A20)&gt;0,SUMIFS('Tenant Occupancy'!ZB$5:ZB23,OccupancyUnits,$B20,OccupancyAddresses,$A20),IFERROR(VLOOKUP($A20&amp;"" ""&amp;$B20, FILTER(ARRAYFORMULA({OccupancyAddresses&amp;"" ""&amp; OccupancyUnits,'Tenant Occupancy'!ZB$5:ZB23}),INDEX(ARRAYFORMULA({OccupancyAdd"&amp;"resses&amp;"" ""&amp; OccupancyUnits,'Tenant Occupancy'!ZB$5:ZB23}),0,2)&lt;&gt;""""),2,FALSE),IF(ZA17=TODAY(),""Today"",)))))"),"")</f>
        <v/>
      </c>
      <c r="ZB20" s="3" t="str">
        <f>IFERROR(__xludf.DUMMYFUNCTION("IF(ISBLANK($A20),, IF((ARRAYFORMULA(SUM(COUNTIFS(OccupancyAddresses,$A20,OccupancyUnits, $B20, 'Tenant Occupancy'!ZC$5:ZC23,{""&gt;0"",""Occupied"",""Late""}))))&gt;1,""Multiple Bookings"", IF(SUMIFS( 'Tenant Occupancy'!ZC$5:ZC23,OccupancyUnits,$B20,OccupancyAd"&amp;"dresses,$A20)&gt;0,SUMIFS('Tenant Occupancy'!ZC$5:ZC23,OccupancyUnits,$B20,OccupancyAddresses,$A20),IFERROR(VLOOKUP($A20&amp;"" ""&amp;$B20, FILTER(ARRAYFORMULA({OccupancyAddresses&amp;"" ""&amp; OccupancyUnits,'Tenant Occupancy'!ZC$5:ZC23}),INDEX(ARRAYFORMULA({OccupancyAdd"&amp;"resses&amp;"" ""&amp; OccupancyUnits,'Tenant Occupancy'!ZC$5:ZC23}),0,2)&lt;&gt;""""),2,FALSE),IF(ZB17=TODAY(),""Today"",)))))"),"")</f>
        <v/>
      </c>
      <c r="ZC20" s="3" t="str">
        <f>IFERROR(__xludf.DUMMYFUNCTION("IF(ISBLANK($A20),, IF((ARRAYFORMULA(SUM(COUNTIFS(OccupancyAddresses,$A20,OccupancyUnits, $B20, 'Tenant Occupancy'!ZD$5:ZD23,{""&gt;0"",""Occupied"",""Late""}))))&gt;1,""Multiple Bookings"", IF(SUMIFS( 'Tenant Occupancy'!ZD$5:ZD23,OccupancyUnits,$B20,OccupancyAd"&amp;"dresses,$A20)&gt;0,SUMIFS('Tenant Occupancy'!ZD$5:ZD23,OccupancyUnits,$B20,OccupancyAddresses,$A20),IFERROR(VLOOKUP($A20&amp;"" ""&amp;$B20, FILTER(ARRAYFORMULA({OccupancyAddresses&amp;"" ""&amp; OccupancyUnits,'Tenant Occupancy'!ZD$5:ZD23}),INDEX(ARRAYFORMULA({OccupancyAdd"&amp;"resses&amp;"" ""&amp; OccupancyUnits,'Tenant Occupancy'!ZD$5:ZD23}),0,2)&lt;&gt;""""),2,FALSE),IF(ZC17=TODAY(),""Today"",)))))"),"")</f>
        <v/>
      </c>
      <c r="ZD20" s="3" t="str">
        <f>IFERROR(__xludf.DUMMYFUNCTION("IF(ISBLANK($A20),, IF((ARRAYFORMULA(SUM(COUNTIFS(OccupancyAddresses,$A20,OccupancyUnits, $B20, 'Tenant Occupancy'!ZE$5:ZE23,{""&gt;0"",""Occupied"",""Late""}))))&gt;1,""Multiple Bookings"", IF(SUMIFS( 'Tenant Occupancy'!ZE$5:ZE23,OccupancyUnits,$B20,OccupancyAd"&amp;"dresses,$A20)&gt;0,SUMIFS('Tenant Occupancy'!ZE$5:ZE23,OccupancyUnits,$B20,OccupancyAddresses,$A20),IFERROR(VLOOKUP($A20&amp;"" ""&amp;$B20, FILTER(ARRAYFORMULA({OccupancyAddresses&amp;"" ""&amp; OccupancyUnits,'Tenant Occupancy'!ZE$5:ZE23}),INDEX(ARRAYFORMULA({OccupancyAdd"&amp;"resses&amp;"" ""&amp; OccupancyUnits,'Tenant Occupancy'!ZE$5:ZE23}),0,2)&lt;&gt;""""),2,FALSE),IF(ZD17=TODAY(),""Today"",)))))"),"")</f>
        <v/>
      </c>
      <c r="ZE20" s="3" t="str">
        <f>IFERROR(__xludf.DUMMYFUNCTION("IF(ISBLANK($A20),, IF((ARRAYFORMULA(SUM(COUNTIFS(OccupancyAddresses,$A20,OccupancyUnits, $B20, 'Tenant Occupancy'!ZF$5:ZF23,{""&gt;0"",""Occupied"",""Late""}))))&gt;1,""Multiple Bookings"", IF(SUMIFS( 'Tenant Occupancy'!ZF$5:ZF23,OccupancyUnits,$B20,OccupancyAd"&amp;"dresses,$A20)&gt;0,SUMIFS('Tenant Occupancy'!ZF$5:ZF23,OccupancyUnits,$B20,OccupancyAddresses,$A20),IFERROR(VLOOKUP($A20&amp;"" ""&amp;$B20, FILTER(ARRAYFORMULA({OccupancyAddresses&amp;"" ""&amp; OccupancyUnits,'Tenant Occupancy'!ZF$5:ZF23}),INDEX(ARRAYFORMULA({OccupancyAdd"&amp;"resses&amp;"" ""&amp; OccupancyUnits,'Tenant Occupancy'!ZF$5:ZF23}),0,2)&lt;&gt;""""),2,FALSE),IF(ZE17=TODAY(),""Today"",)))))"),"")</f>
        <v/>
      </c>
      <c r="ZF20" s="3" t="str">
        <f>IFERROR(__xludf.DUMMYFUNCTION("IF(ISBLANK($A20),, IF((ARRAYFORMULA(SUM(COUNTIFS(OccupancyAddresses,$A20,OccupancyUnits, $B20, 'Tenant Occupancy'!ZG$5:ZG23,{""&gt;0"",""Occupied"",""Late""}))))&gt;1,""Multiple Bookings"", IF(SUMIFS( 'Tenant Occupancy'!ZG$5:ZG23,OccupancyUnits,$B20,OccupancyAd"&amp;"dresses,$A20)&gt;0,SUMIFS('Tenant Occupancy'!ZG$5:ZG23,OccupancyUnits,$B20,OccupancyAddresses,$A20),IFERROR(VLOOKUP($A20&amp;"" ""&amp;$B20, FILTER(ARRAYFORMULA({OccupancyAddresses&amp;"" ""&amp; OccupancyUnits,'Tenant Occupancy'!ZG$5:ZG23}),INDEX(ARRAYFORMULA({OccupancyAdd"&amp;"resses&amp;"" ""&amp; OccupancyUnits,'Tenant Occupancy'!ZG$5:ZG23}),0,2)&lt;&gt;""""),2,FALSE),IF(ZF17=TODAY(),""Today"",)))))"),"")</f>
        <v/>
      </c>
      <c r="ZG20" s="3" t="str">
        <f>IFERROR(__xludf.DUMMYFUNCTION("IF(ISBLANK($A20),, IF((ARRAYFORMULA(SUM(COUNTIFS(OccupancyAddresses,$A20,OccupancyUnits, $B20, 'Tenant Occupancy'!ZH$5:ZH23,{""&gt;0"",""Occupied"",""Late""}))))&gt;1,""Multiple Bookings"", IF(SUMIFS( 'Tenant Occupancy'!ZH$5:ZH23,OccupancyUnits,$B20,OccupancyAd"&amp;"dresses,$A20)&gt;0,SUMIFS('Tenant Occupancy'!ZH$5:ZH23,OccupancyUnits,$B20,OccupancyAddresses,$A20),IFERROR(VLOOKUP($A20&amp;"" ""&amp;$B20, FILTER(ARRAYFORMULA({OccupancyAddresses&amp;"" ""&amp; OccupancyUnits,'Tenant Occupancy'!ZH$5:ZH23}),INDEX(ARRAYFORMULA({OccupancyAdd"&amp;"resses&amp;"" ""&amp; OccupancyUnits,'Tenant Occupancy'!ZH$5:ZH23}),0,2)&lt;&gt;""""),2,FALSE),IF(ZG17=TODAY(),""Today"",)))))"),"")</f>
        <v/>
      </c>
      <c r="ZH20" s="3" t="str">
        <f>IFERROR(__xludf.DUMMYFUNCTION("IF(ISBLANK($A20),, IF((ARRAYFORMULA(SUM(COUNTIFS(OccupancyAddresses,$A20,OccupancyUnits, $B20, 'Tenant Occupancy'!ZI$5:ZI23,{""&gt;0"",""Occupied"",""Late""}))))&gt;1,""Multiple Bookings"", IF(SUMIFS( 'Tenant Occupancy'!ZI$5:ZI23,OccupancyUnits,$B20,OccupancyAd"&amp;"dresses,$A20)&gt;0,SUMIFS('Tenant Occupancy'!ZI$5:ZI23,OccupancyUnits,$B20,OccupancyAddresses,$A20),IFERROR(VLOOKUP($A20&amp;"" ""&amp;$B20, FILTER(ARRAYFORMULA({OccupancyAddresses&amp;"" ""&amp; OccupancyUnits,'Tenant Occupancy'!ZI$5:ZI23}),INDEX(ARRAYFORMULA({OccupancyAdd"&amp;"resses&amp;"" ""&amp; OccupancyUnits,'Tenant Occupancy'!ZI$5:ZI23}),0,2)&lt;&gt;""""),2,FALSE),IF(ZH17=TODAY(),""Today"",)))))"),"")</f>
        <v/>
      </c>
      <c r="ZI20" s="3" t="str">
        <f>IFERROR(__xludf.DUMMYFUNCTION("IF(ISBLANK($A20),, IF((ARRAYFORMULA(SUM(COUNTIFS(OccupancyAddresses,$A20,OccupancyUnits, $B20, 'Tenant Occupancy'!ZJ$5:ZJ23,{""&gt;0"",""Occupied"",""Late""}))))&gt;1,""Multiple Bookings"", IF(SUMIFS( 'Tenant Occupancy'!ZJ$5:ZJ23,OccupancyUnits,$B20,OccupancyAd"&amp;"dresses,$A20)&gt;0,SUMIFS('Tenant Occupancy'!ZJ$5:ZJ23,OccupancyUnits,$B20,OccupancyAddresses,$A20),IFERROR(VLOOKUP($A20&amp;"" ""&amp;$B20, FILTER(ARRAYFORMULA({OccupancyAddresses&amp;"" ""&amp; OccupancyUnits,'Tenant Occupancy'!ZJ$5:ZJ23}),INDEX(ARRAYFORMULA({OccupancyAdd"&amp;"resses&amp;"" ""&amp; OccupancyUnits,'Tenant Occupancy'!ZJ$5:ZJ23}),0,2)&lt;&gt;""""),2,FALSE),IF(ZI17=TODAY(),""Today"",)))))"),"")</f>
        <v/>
      </c>
      <c r="ZJ20" s="3" t="str">
        <f>IFERROR(__xludf.DUMMYFUNCTION("IF(ISBLANK($A20),, IF((ARRAYFORMULA(SUM(COUNTIFS(OccupancyAddresses,$A20,OccupancyUnits, $B20, 'Tenant Occupancy'!ZK$5:ZK23,{""&gt;0"",""Occupied"",""Late""}))))&gt;1,""Multiple Bookings"", IF(SUMIFS( 'Tenant Occupancy'!ZK$5:ZK23,OccupancyUnits,$B20,OccupancyAd"&amp;"dresses,$A20)&gt;0,SUMIFS('Tenant Occupancy'!ZK$5:ZK23,OccupancyUnits,$B20,OccupancyAddresses,$A20),IFERROR(VLOOKUP($A20&amp;"" ""&amp;$B20, FILTER(ARRAYFORMULA({OccupancyAddresses&amp;"" ""&amp; OccupancyUnits,'Tenant Occupancy'!ZK$5:ZK23}),INDEX(ARRAYFORMULA({OccupancyAdd"&amp;"resses&amp;"" ""&amp; OccupancyUnits,'Tenant Occupancy'!ZK$5:ZK23}),0,2)&lt;&gt;""""),2,FALSE),IF(ZJ17=TODAY(),""Today"",)))))"),"")</f>
        <v/>
      </c>
      <c r="ZK20" s="3" t="str">
        <f>IFERROR(__xludf.DUMMYFUNCTION("IF(ISBLANK($A20),, IF((ARRAYFORMULA(SUM(COUNTIFS(OccupancyAddresses,$A20,OccupancyUnits, $B20, 'Tenant Occupancy'!ZL$5:ZL23,{""&gt;0"",""Occupied"",""Late""}))))&gt;1,""Multiple Bookings"", IF(SUMIFS( 'Tenant Occupancy'!ZL$5:ZL23,OccupancyUnits,$B20,OccupancyAd"&amp;"dresses,$A20)&gt;0,SUMIFS('Tenant Occupancy'!ZL$5:ZL23,OccupancyUnits,$B20,OccupancyAddresses,$A20),IFERROR(VLOOKUP($A20&amp;"" ""&amp;$B20, FILTER(ARRAYFORMULA({OccupancyAddresses&amp;"" ""&amp; OccupancyUnits,'Tenant Occupancy'!ZL$5:ZL23}),INDEX(ARRAYFORMULA({OccupancyAdd"&amp;"resses&amp;"" ""&amp; OccupancyUnits,'Tenant Occupancy'!ZL$5:ZL23}),0,2)&lt;&gt;""""),2,FALSE),IF(ZK17=TODAY(),""Today"",)))))"),"")</f>
        <v/>
      </c>
      <c r="ZL20" s="3" t="str">
        <f>IFERROR(__xludf.DUMMYFUNCTION("IF(ISBLANK($A20),, IF((ARRAYFORMULA(SUM(COUNTIFS(OccupancyAddresses,$A20,OccupancyUnits, $B20, 'Tenant Occupancy'!ZM$5:ZM23,{""&gt;0"",""Occupied"",""Late""}))))&gt;1,""Multiple Bookings"", IF(SUMIFS( 'Tenant Occupancy'!ZM$5:ZM23,OccupancyUnits,$B20,OccupancyAd"&amp;"dresses,$A20)&gt;0,SUMIFS('Tenant Occupancy'!ZM$5:ZM23,OccupancyUnits,$B20,OccupancyAddresses,$A20),IFERROR(VLOOKUP($A20&amp;"" ""&amp;$B20, FILTER(ARRAYFORMULA({OccupancyAddresses&amp;"" ""&amp; OccupancyUnits,'Tenant Occupancy'!ZM$5:ZM23}),INDEX(ARRAYFORMULA({OccupancyAdd"&amp;"resses&amp;"" ""&amp; OccupancyUnits,'Tenant Occupancy'!ZM$5:ZM23}),0,2)&lt;&gt;""""),2,FALSE),IF(ZL17=TODAY(),""Today"",)))))"),"")</f>
        <v/>
      </c>
      <c r="ZM20" s="3" t="str">
        <f>IFERROR(__xludf.DUMMYFUNCTION("IF(ISBLANK($A20),, IF((ARRAYFORMULA(SUM(COUNTIFS(OccupancyAddresses,$A20,OccupancyUnits, $B20, 'Tenant Occupancy'!ZN$5:ZN23,{""&gt;0"",""Occupied"",""Late""}))))&gt;1,""Multiple Bookings"", IF(SUMIFS( 'Tenant Occupancy'!ZN$5:ZN23,OccupancyUnits,$B20,OccupancyAd"&amp;"dresses,$A20)&gt;0,SUMIFS('Tenant Occupancy'!ZN$5:ZN23,OccupancyUnits,$B20,OccupancyAddresses,$A20),IFERROR(VLOOKUP($A20&amp;"" ""&amp;$B20, FILTER(ARRAYFORMULA({OccupancyAddresses&amp;"" ""&amp; OccupancyUnits,'Tenant Occupancy'!ZN$5:ZN23}),INDEX(ARRAYFORMULA({OccupancyAdd"&amp;"resses&amp;"" ""&amp; OccupancyUnits,'Tenant Occupancy'!ZN$5:ZN23}),0,2)&lt;&gt;""""),2,FALSE),IF(ZM17=TODAY(),""Today"",)))))"),"")</f>
        <v/>
      </c>
      <c r="ZN20" s="3" t="str">
        <f>IFERROR(__xludf.DUMMYFUNCTION("IF(ISBLANK($A20),, IF((ARRAYFORMULA(SUM(COUNTIFS(OccupancyAddresses,$A20,OccupancyUnits, $B20, 'Tenant Occupancy'!ZO$5:ZO23,{""&gt;0"",""Occupied"",""Late""}))))&gt;1,""Multiple Bookings"", IF(SUMIFS( 'Tenant Occupancy'!ZO$5:ZO23,OccupancyUnits,$B20,OccupancyAd"&amp;"dresses,$A20)&gt;0,SUMIFS('Tenant Occupancy'!ZO$5:ZO23,OccupancyUnits,$B20,OccupancyAddresses,$A20),IFERROR(VLOOKUP($A20&amp;"" ""&amp;$B20, FILTER(ARRAYFORMULA({OccupancyAddresses&amp;"" ""&amp; OccupancyUnits,'Tenant Occupancy'!ZO$5:ZO23}),INDEX(ARRAYFORMULA({OccupancyAdd"&amp;"resses&amp;"" ""&amp; OccupancyUnits,'Tenant Occupancy'!ZO$5:ZO23}),0,2)&lt;&gt;""""),2,FALSE),IF(ZN17=TODAY(),""Today"",)))))"),"")</f>
        <v/>
      </c>
      <c r="ZO20" s="3" t="str">
        <f>IFERROR(__xludf.DUMMYFUNCTION("IF(ISBLANK($A20),, IF((ARRAYFORMULA(SUM(COUNTIFS(OccupancyAddresses,$A20,OccupancyUnits, $B20, 'Tenant Occupancy'!ZP$5:ZP23,{""&gt;0"",""Occupied"",""Late""}))))&gt;1,""Multiple Bookings"", IF(SUMIFS( 'Tenant Occupancy'!ZP$5:ZP23,OccupancyUnits,$B20,OccupancyAd"&amp;"dresses,$A20)&gt;0,SUMIFS('Tenant Occupancy'!ZP$5:ZP23,OccupancyUnits,$B20,OccupancyAddresses,$A20),IFERROR(VLOOKUP($A20&amp;"" ""&amp;$B20, FILTER(ARRAYFORMULA({OccupancyAddresses&amp;"" ""&amp; OccupancyUnits,'Tenant Occupancy'!ZP$5:ZP23}),INDEX(ARRAYFORMULA({OccupancyAdd"&amp;"resses&amp;"" ""&amp; OccupancyUnits,'Tenant Occupancy'!ZP$5:ZP23}),0,2)&lt;&gt;""""),2,FALSE),IF(ZO17=TODAY(),""Today"",)))))"),"")</f>
        <v/>
      </c>
      <c r="ZP20" s="3" t="str">
        <f>IFERROR(__xludf.DUMMYFUNCTION("IF(ISBLANK($A20),, IF((ARRAYFORMULA(SUM(COUNTIFS(OccupancyAddresses,$A20,OccupancyUnits, $B20, 'Tenant Occupancy'!ZQ$5:ZQ23,{""&gt;0"",""Occupied"",""Late""}))))&gt;1,""Multiple Bookings"", IF(SUMIFS( 'Tenant Occupancy'!ZQ$5:ZQ23,OccupancyUnits,$B20,OccupancyAd"&amp;"dresses,$A20)&gt;0,SUMIFS('Tenant Occupancy'!ZQ$5:ZQ23,OccupancyUnits,$B20,OccupancyAddresses,$A20),IFERROR(VLOOKUP($A20&amp;"" ""&amp;$B20, FILTER(ARRAYFORMULA({OccupancyAddresses&amp;"" ""&amp; OccupancyUnits,'Tenant Occupancy'!ZQ$5:ZQ23}),INDEX(ARRAYFORMULA({OccupancyAdd"&amp;"resses&amp;"" ""&amp; OccupancyUnits,'Tenant Occupancy'!ZQ$5:ZQ23}),0,2)&lt;&gt;""""),2,FALSE),IF(ZP17=TODAY(),""Today"",)))))"),"")</f>
        <v/>
      </c>
      <c r="ZQ20" s="3" t="str">
        <f>IFERROR(__xludf.DUMMYFUNCTION("IF(ISBLANK($A20),, IF((ARRAYFORMULA(SUM(COUNTIFS(OccupancyAddresses,$A20,OccupancyUnits, $B20, 'Tenant Occupancy'!ZR$5:ZR23,{""&gt;0"",""Occupied"",""Late""}))))&gt;1,""Multiple Bookings"", IF(SUMIFS( 'Tenant Occupancy'!ZR$5:ZR23,OccupancyUnits,$B20,OccupancyAd"&amp;"dresses,$A20)&gt;0,SUMIFS('Tenant Occupancy'!ZR$5:ZR23,OccupancyUnits,$B20,OccupancyAddresses,$A20),IFERROR(VLOOKUP($A20&amp;"" ""&amp;$B20, FILTER(ARRAYFORMULA({OccupancyAddresses&amp;"" ""&amp; OccupancyUnits,'Tenant Occupancy'!ZR$5:ZR23}),INDEX(ARRAYFORMULA({OccupancyAdd"&amp;"resses&amp;"" ""&amp; OccupancyUnits,'Tenant Occupancy'!ZR$5:ZR23}),0,2)&lt;&gt;""""),2,FALSE),IF(ZQ17=TODAY(),""Today"",)))))"),"")</f>
        <v/>
      </c>
      <c r="ZR20" s="3" t="str">
        <f>IFERROR(__xludf.DUMMYFUNCTION("IF(ISBLANK($A20),, IF((ARRAYFORMULA(SUM(COUNTIFS(OccupancyAddresses,$A20,OccupancyUnits, $B20, 'Tenant Occupancy'!ZS$5:ZS23,{""&gt;0"",""Occupied"",""Late""}))))&gt;1,""Multiple Bookings"", IF(SUMIFS( 'Tenant Occupancy'!ZS$5:ZS23,OccupancyUnits,$B20,OccupancyAd"&amp;"dresses,$A20)&gt;0,SUMIFS('Tenant Occupancy'!ZS$5:ZS23,OccupancyUnits,$B20,OccupancyAddresses,$A20),IFERROR(VLOOKUP($A20&amp;"" ""&amp;$B20, FILTER(ARRAYFORMULA({OccupancyAddresses&amp;"" ""&amp; OccupancyUnits,'Tenant Occupancy'!ZS$5:ZS23}),INDEX(ARRAYFORMULA({OccupancyAdd"&amp;"resses&amp;"" ""&amp; OccupancyUnits,'Tenant Occupancy'!ZS$5:ZS23}),0,2)&lt;&gt;""""),2,FALSE),IF(ZR17=TODAY(),""Today"",)))))"),"")</f>
        <v/>
      </c>
      <c r="ZS20" s="3" t="str">
        <f>IFERROR(__xludf.DUMMYFUNCTION("IF(ISBLANK($A20),, IF((ARRAYFORMULA(SUM(COUNTIFS(OccupancyAddresses,$A20,OccupancyUnits, $B20, 'Tenant Occupancy'!ZT$5:ZT23,{""&gt;0"",""Occupied"",""Late""}))))&gt;1,""Multiple Bookings"", IF(SUMIFS( 'Tenant Occupancy'!ZT$5:ZT23,OccupancyUnits,$B20,OccupancyAd"&amp;"dresses,$A20)&gt;0,SUMIFS('Tenant Occupancy'!ZT$5:ZT23,OccupancyUnits,$B20,OccupancyAddresses,$A20),IFERROR(VLOOKUP($A20&amp;"" ""&amp;$B20, FILTER(ARRAYFORMULA({OccupancyAddresses&amp;"" ""&amp; OccupancyUnits,'Tenant Occupancy'!ZT$5:ZT23}),INDEX(ARRAYFORMULA({OccupancyAdd"&amp;"resses&amp;"" ""&amp; OccupancyUnits,'Tenant Occupancy'!ZT$5:ZT23}),0,2)&lt;&gt;""""),2,FALSE),IF(ZS17=TODAY(),""Today"",)))))"),"")</f>
        <v/>
      </c>
      <c r="ZT20" s="3" t="str">
        <f>IFERROR(__xludf.DUMMYFUNCTION("IF(ISBLANK($A20),, IF((ARRAYFORMULA(SUM(COUNTIFS(OccupancyAddresses,$A20,OccupancyUnits, $B20, 'Tenant Occupancy'!ZU$5:ZU23,{""&gt;0"",""Occupied"",""Late""}))))&gt;1,""Multiple Bookings"", IF(SUMIFS( 'Tenant Occupancy'!ZU$5:ZU23,OccupancyUnits,$B20,OccupancyAd"&amp;"dresses,$A20)&gt;0,SUMIFS('Tenant Occupancy'!ZU$5:ZU23,OccupancyUnits,$B20,OccupancyAddresses,$A20),IFERROR(VLOOKUP($A20&amp;"" ""&amp;$B20, FILTER(ARRAYFORMULA({OccupancyAddresses&amp;"" ""&amp; OccupancyUnits,'Tenant Occupancy'!ZU$5:ZU23}),INDEX(ARRAYFORMULA({OccupancyAdd"&amp;"resses&amp;"" ""&amp; OccupancyUnits,'Tenant Occupancy'!ZU$5:ZU23}),0,2)&lt;&gt;""""),2,FALSE),IF(ZT17=TODAY(),""Today"",)))))"),"")</f>
        <v/>
      </c>
      <c r="ZU20" s="3" t="str">
        <f>IFERROR(__xludf.DUMMYFUNCTION("IF(ISBLANK($A20),, IF((ARRAYFORMULA(SUM(COUNTIFS(OccupancyAddresses,$A20,OccupancyUnits, $B20, 'Tenant Occupancy'!ZV$5:ZV23,{""&gt;0"",""Occupied"",""Late""}))))&gt;1,""Multiple Bookings"", IF(SUMIFS( 'Tenant Occupancy'!ZV$5:ZV23,OccupancyUnits,$B20,OccupancyAd"&amp;"dresses,$A20)&gt;0,SUMIFS('Tenant Occupancy'!ZV$5:ZV23,OccupancyUnits,$B20,OccupancyAddresses,$A20),IFERROR(VLOOKUP($A20&amp;"" ""&amp;$B20, FILTER(ARRAYFORMULA({OccupancyAddresses&amp;"" ""&amp; OccupancyUnits,'Tenant Occupancy'!ZV$5:ZV23}),INDEX(ARRAYFORMULA({OccupancyAdd"&amp;"resses&amp;"" ""&amp; OccupancyUnits,'Tenant Occupancy'!ZV$5:ZV23}),0,2)&lt;&gt;""""),2,FALSE),IF(ZU17=TODAY(),""Today"",)))))"),"")</f>
        <v/>
      </c>
      <c r="ZV20" s="3" t="str">
        <f>IFERROR(__xludf.DUMMYFUNCTION("IF(ISBLANK($A20),, IF((ARRAYFORMULA(SUM(COUNTIFS(OccupancyAddresses,$A20,OccupancyUnits, $B20, 'Tenant Occupancy'!ZW$5:ZW23,{""&gt;0"",""Occupied"",""Late""}))))&gt;1,""Multiple Bookings"", IF(SUMIFS( 'Tenant Occupancy'!ZW$5:ZW23,OccupancyUnits,$B20,OccupancyAd"&amp;"dresses,$A20)&gt;0,SUMIFS('Tenant Occupancy'!ZW$5:ZW23,OccupancyUnits,$B20,OccupancyAddresses,$A20),IFERROR(VLOOKUP($A20&amp;"" ""&amp;$B20, FILTER(ARRAYFORMULA({OccupancyAddresses&amp;"" ""&amp; OccupancyUnits,'Tenant Occupancy'!ZW$5:ZW23}),INDEX(ARRAYFORMULA({OccupancyAdd"&amp;"resses&amp;"" ""&amp; OccupancyUnits,'Tenant Occupancy'!ZW$5:ZW23}),0,2)&lt;&gt;""""),2,FALSE),IF(ZV17=TODAY(),""Today"",)))))"),"")</f>
        <v/>
      </c>
      <c r="ZW20" s="3" t="str">
        <f>IFERROR(__xludf.DUMMYFUNCTION("IF(ISBLANK($A20),, IF((ARRAYFORMULA(SUM(COUNTIFS(OccupancyAddresses,$A20,OccupancyUnits, $B20, 'Tenant Occupancy'!ZX$5:ZX23,{""&gt;0"",""Occupied"",""Late""}))))&gt;1,""Multiple Bookings"", IF(SUMIFS( 'Tenant Occupancy'!ZX$5:ZX23,OccupancyUnits,$B20,OccupancyAd"&amp;"dresses,$A20)&gt;0,SUMIFS('Tenant Occupancy'!ZX$5:ZX23,OccupancyUnits,$B20,OccupancyAddresses,$A20),IFERROR(VLOOKUP($A20&amp;"" ""&amp;$B20, FILTER(ARRAYFORMULA({OccupancyAddresses&amp;"" ""&amp; OccupancyUnits,'Tenant Occupancy'!ZX$5:ZX23}),INDEX(ARRAYFORMULA({OccupancyAdd"&amp;"resses&amp;"" ""&amp; OccupancyUnits,'Tenant Occupancy'!ZX$5:ZX23}),0,2)&lt;&gt;""""),2,FALSE),IF(ZW17=TODAY(),""Today"",)))))"),"")</f>
        <v/>
      </c>
      <c r="ZX20" s="3" t="str">
        <f>IFERROR(__xludf.DUMMYFUNCTION("IF(ISBLANK($A20),, IF((ARRAYFORMULA(SUM(COUNTIFS(OccupancyAddresses,$A20,OccupancyUnits, $B20, 'Tenant Occupancy'!ZY$5:ZY23,{""&gt;0"",""Occupied"",""Late""}))))&gt;1,""Multiple Bookings"", IF(SUMIFS( 'Tenant Occupancy'!ZY$5:ZY23,OccupancyUnits,$B20,OccupancyAd"&amp;"dresses,$A20)&gt;0,SUMIFS('Tenant Occupancy'!ZY$5:ZY23,OccupancyUnits,$B20,OccupancyAddresses,$A20),IFERROR(VLOOKUP($A20&amp;"" ""&amp;$B20, FILTER(ARRAYFORMULA({OccupancyAddresses&amp;"" ""&amp; OccupancyUnits,'Tenant Occupancy'!ZY$5:ZY23}),INDEX(ARRAYFORMULA({OccupancyAdd"&amp;"resses&amp;"" ""&amp; OccupancyUnits,'Tenant Occupancy'!ZY$5:ZY23}),0,2)&lt;&gt;""""),2,FALSE),IF(ZX17=TODAY(),""Today"",)))))"),"")</f>
        <v/>
      </c>
      <c r="ZY20" s="3" t="str">
        <f>IFERROR(__xludf.DUMMYFUNCTION("IF(ISBLANK($A20),, IF((ARRAYFORMULA(SUM(COUNTIFS(OccupancyAddresses,$A20,OccupancyUnits, $B20, 'Tenant Occupancy'!ZZ$5:ZZ23,{""&gt;0"",""Occupied"",""Late""}))))&gt;1,""Multiple Bookings"", IF(SUMIFS( 'Tenant Occupancy'!ZZ$5:ZZ23,OccupancyUnits,$B20,OccupancyAd"&amp;"dresses,$A20)&gt;0,SUMIFS('Tenant Occupancy'!ZZ$5:ZZ23,OccupancyUnits,$B20,OccupancyAddresses,$A20),IFERROR(VLOOKUP($A20&amp;"" ""&amp;$B20, FILTER(ARRAYFORMULA({OccupancyAddresses&amp;"" ""&amp; OccupancyUnits,'Tenant Occupancy'!ZZ$5:ZZ23}),INDEX(ARRAYFORMULA({OccupancyAdd"&amp;"resses&amp;"" ""&amp; OccupancyUnits,'Tenant Occupancy'!ZZ$5:ZZ23}),0,2)&lt;&gt;""""),2,FALSE),IF(ZY17=TODAY(),""Today"",)))))"),"")</f>
        <v/>
      </c>
      <c r="ZZ20" s="3" t="str">
        <f>IFERROR(__xludf.DUMMYFUNCTION("IF(ISBLANK($A20),, IF((ARRAYFORMULA(SUM(COUNTIFS(OccupancyAddresses,$A20,OccupancyUnits, $B20, 'Tenant Occupancy'!AAA$5:AAA23,{""&gt;0"",""Occupied"",""Late""}))))&gt;1,""Multiple Bookings"", IF(SUMIFS( 'Tenant Occupancy'!AAA$5:AAA23,OccupancyUnits,$B20,Occupan"&amp;"cyAddresses,$A20)&gt;0,SUMIFS('Tenant Occupancy'!AAA$5:AAA23,OccupancyUnits,$B20,OccupancyAddresses,$A20),IFERROR(VLOOKUP($A20&amp;"" ""&amp;$B20, FILTER(ARRAYFORMULA({OccupancyAddresses&amp;"" ""&amp; OccupancyUnits,'Tenant Occupancy'!AAA$5:AAA23}),INDEX(ARRAYFORMULA({Occu"&amp;"pancyAddresses&amp;"" ""&amp; OccupancyUnits,'Tenant Occupancy'!AAA$5:AAA23}),0,2)&lt;&gt;""""),2,FALSE),IF(ZZ17=TODAY(),""Today"",)))))"),"")</f>
        <v/>
      </c>
      <c r="AAA20" s="3" t="str">
        <f>IFERROR(__xludf.DUMMYFUNCTION("IF(ISBLANK($A20),, IF((ARRAYFORMULA(SUM(COUNTIFS(OccupancyAddresses,$A20,OccupancyUnits, $B20, 'Tenant Occupancy'!AAB$5:AAB23,{""&gt;0"",""Occupied"",""Late""}))))&gt;1,""Multiple Bookings"", IF(SUMIFS( 'Tenant Occupancy'!AAB$5:AAB23,OccupancyUnits,$B20,Occupan"&amp;"cyAddresses,$A20)&gt;0,SUMIFS('Tenant Occupancy'!AAB$5:AAB23,OccupancyUnits,$B20,OccupancyAddresses,$A20),IFERROR(VLOOKUP($A20&amp;"" ""&amp;$B20, FILTER(ARRAYFORMULA({OccupancyAddresses&amp;"" ""&amp; OccupancyUnits,'Tenant Occupancy'!AAB$5:AAB23}),INDEX(ARRAYFORMULA({Occu"&amp;"pancyAddresses&amp;"" ""&amp; OccupancyUnits,'Tenant Occupancy'!AAB$5:AAB23}),0,2)&lt;&gt;""""),2,FALSE),IF(AAA17=TODAY(),""Today"",)))))"),"")</f>
        <v/>
      </c>
      <c r="AAB20" s="3" t="str">
        <f>IFERROR(__xludf.DUMMYFUNCTION("IF(ISBLANK($A20),, IF((ARRAYFORMULA(SUM(COUNTIFS(OccupancyAddresses,$A20,OccupancyUnits, $B20, 'Tenant Occupancy'!AAC$5:AAC23,{""&gt;0"",""Occupied"",""Late""}))))&gt;1,""Multiple Bookings"", IF(SUMIFS( 'Tenant Occupancy'!AAC$5:AAC23,OccupancyUnits,$B20,Occupan"&amp;"cyAddresses,$A20)&gt;0,SUMIFS('Tenant Occupancy'!AAC$5:AAC23,OccupancyUnits,$B20,OccupancyAddresses,$A20),IFERROR(VLOOKUP($A20&amp;"" ""&amp;$B20, FILTER(ARRAYFORMULA({OccupancyAddresses&amp;"" ""&amp; OccupancyUnits,'Tenant Occupancy'!AAC$5:AAC23}),INDEX(ARRAYFORMULA({Occu"&amp;"pancyAddresses&amp;"" ""&amp; OccupancyUnits,'Tenant Occupancy'!AAC$5:AAC23}),0,2)&lt;&gt;""""),2,FALSE),IF(AAB17=TODAY(),""Today"",)))))"),"")</f>
        <v/>
      </c>
      <c r="AAC20" s="3" t="str">
        <f>IFERROR(__xludf.DUMMYFUNCTION("IF(ISBLANK($A20),, IF((ARRAYFORMULA(SUM(COUNTIFS(OccupancyAddresses,$A20,OccupancyUnits, $B20, 'Tenant Occupancy'!AAD$5:AAD23,{""&gt;0"",""Occupied"",""Late""}))))&gt;1,""Multiple Bookings"", IF(SUMIFS( 'Tenant Occupancy'!AAD$5:AAD23,OccupancyUnits,$B20,Occupan"&amp;"cyAddresses,$A20)&gt;0,SUMIFS('Tenant Occupancy'!AAD$5:AAD23,OccupancyUnits,$B20,OccupancyAddresses,$A20),IFERROR(VLOOKUP($A20&amp;"" ""&amp;$B20, FILTER(ARRAYFORMULA({OccupancyAddresses&amp;"" ""&amp; OccupancyUnits,'Tenant Occupancy'!AAD$5:AAD23}),INDEX(ARRAYFORMULA({Occu"&amp;"pancyAddresses&amp;"" ""&amp; OccupancyUnits,'Tenant Occupancy'!AAD$5:AAD23}),0,2)&lt;&gt;""""),2,FALSE),IF(AAC17=TODAY(),""Today"",)))))"),"")</f>
        <v/>
      </c>
      <c r="AAD20" s="3" t="str">
        <f>IFERROR(__xludf.DUMMYFUNCTION("IF(ISBLANK($A20),, IF((ARRAYFORMULA(SUM(COUNTIFS(OccupancyAddresses,$A20,OccupancyUnits, $B20, 'Tenant Occupancy'!AAE$5:AAE23,{""&gt;0"",""Occupied"",""Late""}))))&gt;1,""Multiple Bookings"", IF(SUMIFS( 'Tenant Occupancy'!AAE$5:AAE23,OccupancyUnits,$B20,Occupan"&amp;"cyAddresses,$A20)&gt;0,SUMIFS('Tenant Occupancy'!AAE$5:AAE23,OccupancyUnits,$B20,OccupancyAddresses,$A20),IFERROR(VLOOKUP($A20&amp;"" ""&amp;$B20, FILTER(ARRAYFORMULA({OccupancyAddresses&amp;"" ""&amp; OccupancyUnits,'Tenant Occupancy'!AAE$5:AAE23}),INDEX(ARRAYFORMULA({Occu"&amp;"pancyAddresses&amp;"" ""&amp; OccupancyUnits,'Tenant Occupancy'!AAE$5:AAE23}),0,2)&lt;&gt;""""),2,FALSE),IF(AAD17=TODAY(),""Today"",)))))"),"")</f>
        <v/>
      </c>
      <c r="AAE20" s="3" t="str">
        <f>IFERROR(__xludf.DUMMYFUNCTION("IF(ISBLANK($A20),, IF((ARRAYFORMULA(SUM(COUNTIFS(OccupancyAddresses,$A20,OccupancyUnits, $B20, 'Tenant Occupancy'!AAF$5:AAF23,{""&gt;0"",""Occupied"",""Late""}))))&gt;1,""Multiple Bookings"", IF(SUMIFS( 'Tenant Occupancy'!AAF$5:AAF23,OccupancyUnits,$B20,Occupan"&amp;"cyAddresses,$A20)&gt;0,SUMIFS('Tenant Occupancy'!AAF$5:AAF23,OccupancyUnits,$B20,OccupancyAddresses,$A20),IFERROR(VLOOKUP($A20&amp;"" ""&amp;$B20, FILTER(ARRAYFORMULA({OccupancyAddresses&amp;"" ""&amp; OccupancyUnits,'Tenant Occupancy'!AAF$5:AAF23}),INDEX(ARRAYFORMULA({Occu"&amp;"pancyAddresses&amp;"" ""&amp; OccupancyUnits,'Tenant Occupancy'!AAF$5:AAF23}),0,2)&lt;&gt;""""),2,FALSE),IF(AAE17=TODAY(),""Today"",)))))"),"")</f>
        <v/>
      </c>
      <c r="AAF20" s="3" t="str">
        <f>IFERROR(__xludf.DUMMYFUNCTION("IF(ISBLANK($A20),, IF((ARRAYFORMULA(SUM(COUNTIFS(OccupancyAddresses,$A20,OccupancyUnits, $B20, 'Tenant Occupancy'!AAG$5:AAG23,{""&gt;0"",""Occupied"",""Late""}))))&gt;1,""Multiple Bookings"", IF(SUMIFS( 'Tenant Occupancy'!AAG$5:AAG23,OccupancyUnits,$B20,Occupan"&amp;"cyAddresses,$A20)&gt;0,SUMIFS('Tenant Occupancy'!AAG$5:AAG23,OccupancyUnits,$B20,OccupancyAddresses,$A20),IFERROR(VLOOKUP($A20&amp;"" ""&amp;$B20, FILTER(ARRAYFORMULA({OccupancyAddresses&amp;"" ""&amp; OccupancyUnits,'Tenant Occupancy'!AAG$5:AAG23}),INDEX(ARRAYFORMULA({Occu"&amp;"pancyAddresses&amp;"" ""&amp; OccupancyUnits,'Tenant Occupancy'!AAG$5:AAG23}),0,2)&lt;&gt;""""),2,FALSE),IF(AAF17=TODAY(),""Today"",)))))"),"")</f>
        <v/>
      </c>
      <c r="AAG20" s="3" t="str">
        <f>IFERROR(__xludf.DUMMYFUNCTION("IF(ISBLANK($A20),, IF((ARRAYFORMULA(SUM(COUNTIFS(OccupancyAddresses,$A20,OccupancyUnits, $B20, 'Tenant Occupancy'!AAH$5:AAH23,{""&gt;0"",""Occupied"",""Late""}))))&gt;1,""Multiple Bookings"", IF(SUMIFS( 'Tenant Occupancy'!AAH$5:AAH23,OccupancyUnits,$B20,Occupan"&amp;"cyAddresses,$A20)&gt;0,SUMIFS('Tenant Occupancy'!AAH$5:AAH23,OccupancyUnits,$B20,OccupancyAddresses,$A20),IFERROR(VLOOKUP($A20&amp;"" ""&amp;$B20, FILTER(ARRAYFORMULA({OccupancyAddresses&amp;"" ""&amp; OccupancyUnits,'Tenant Occupancy'!AAH$5:AAH23}),INDEX(ARRAYFORMULA({Occu"&amp;"pancyAddresses&amp;"" ""&amp; OccupancyUnits,'Tenant Occupancy'!AAH$5:AAH23}),0,2)&lt;&gt;""""),2,FALSE),IF(AAG17=TODAY(),""Today"",)))))"),"")</f>
        <v/>
      </c>
      <c r="AAH20" s="3" t="str">
        <f>IFERROR(__xludf.DUMMYFUNCTION("IF(ISBLANK($A20),, IF((ARRAYFORMULA(SUM(COUNTIFS(OccupancyAddresses,$A20,OccupancyUnits, $B20, 'Tenant Occupancy'!AAI$5:AAI23,{""&gt;0"",""Occupied"",""Late""}))))&gt;1,""Multiple Bookings"", IF(SUMIFS( 'Tenant Occupancy'!AAI$5:AAI23,OccupancyUnits,$B20,Occupan"&amp;"cyAddresses,$A20)&gt;0,SUMIFS('Tenant Occupancy'!AAI$5:AAI23,OccupancyUnits,$B20,OccupancyAddresses,$A20),IFERROR(VLOOKUP($A20&amp;"" ""&amp;$B20, FILTER(ARRAYFORMULA({OccupancyAddresses&amp;"" ""&amp; OccupancyUnits,'Tenant Occupancy'!AAI$5:AAI23}),INDEX(ARRAYFORMULA({Occu"&amp;"pancyAddresses&amp;"" ""&amp; OccupancyUnits,'Tenant Occupancy'!AAI$5:AAI23}),0,2)&lt;&gt;""""),2,FALSE),IF(AAH17=TODAY(),""Today"",)))))"),"")</f>
        <v/>
      </c>
      <c r="AAI20" s="3" t="str">
        <f>IFERROR(__xludf.DUMMYFUNCTION("IF(ISBLANK($A20),, IF((ARRAYFORMULA(SUM(COUNTIFS(OccupancyAddresses,$A20,OccupancyUnits, $B20, 'Tenant Occupancy'!AAJ$5:AAJ23,{""&gt;0"",""Occupied"",""Late""}))))&gt;1,""Multiple Bookings"", IF(SUMIFS( 'Tenant Occupancy'!AAJ$5:AAJ23,OccupancyUnits,$B20,Occupan"&amp;"cyAddresses,$A20)&gt;0,SUMIFS('Tenant Occupancy'!AAJ$5:AAJ23,OccupancyUnits,$B20,OccupancyAddresses,$A20),IFERROR(VLOOKUP($A20&amp;"" ""&amp;$B20, FILTER(ARRAYFORMULA({OccupancyAddresses&amp;"" ""&amp; OccupancyUnits,'Tenant Occupancy'!AAJ$5:AAJ23}),INDEX(ARRAYFORMULA({Occu"&amp;"pancyAddresses&amp;"" ""&amp; OccupancyUnits,'Tenant Occupancy'!AAJ$5:AAJ23}),0,2)&lt;&gt;""""),2,FALSE),IF(AAI17=TODAY(),""Today"",)))))"),"")</f>
        <v/>
      </c>
      <c r="AAJ20" s="3" t="str">
        <f>IFERROR(__xludf.DUMMYFUNCTION("IF(ISBLANK($A20),, IF((ARRAYFORMULA(SUM(COUNTIFS(OccupancyAddresses,$A20,OccupancyUnits, $B20, 'Tenant Occupancy'!AAK$5:AAK23,{""&gt;0"",""Occupied"",""Late""}))))&gt;1,""Multiple Bookings"", IF(SUMIFS( 'Tenant Occupancy'!AAK$5:AAK23,OccupancyUnits,$B20,Occupan"&amp;"cyAddresses,$A20)&gt;0,SUMIFS('Tenant Occupancy'!AAK$5:AAK23,OccupancyUnits,$B20,OccupancyAddresses,$A20),IFERROR(VLOOKUP($A20&amp;"" ""&amp;$B20, FILTER(ARRAYFORMULA({OccupancyAddresses&amp;"" ""&amp; OccupancyUnits,'Tenant Occupancy'!AAK$5:AAK23}),INDEX(ARRAYFORMULA({Occu"&amp;"pancyAddresses&amp;"" ""&amp; OccupancyUnits,'Tenant Occupancy'!AAK$5:AAK23}),0,2)&lt;&gt;""""),2,FALSE),IF(AAJ17=TODAY(),""Today"",)))))"),"")</f>
        <v/>
      </c>
      <c r="AAK20" s="3" t="str">
        <f>IFERROR(__xludf.DUMMYFUNCTION("IF(ISBLANK($A20),, IF((ARRAYFORMULA(SUM(COUNTIFS(OccupancyAddresses,$A20,OccupancyUnits, $B20, 'Tenant Occupancy'!AAL$5:AAL23,{""&gt;0"",""Occupied"",""Late""}))))&gt;1,""Multiple Bookings"", IF(SUMIFS( 'Tenant Occupancy'!AAL$5:AAL23,OccupancyUnits,$B20,Occupan"&amp;"cyAddresses,$A20)&gt;0,SUMIFS('Tenant Occupancy'!AAL$5:AAL23,OccupancyUnits,$B20,OccupancyAddresses,$A20),IFERROR(VLOOKUP($A20&amp;"" ""&amp;$B20, FILTER(ARRAYFORMULA({OccupancyAddresses&amp;"" ""&amp; OccupancyUnits,'Tenant Occupancy'!AAL$5:AAL23}),INDEX(ARRAYFORMULA({Occu"&amp;"pancyAddresses&amp;"" ""&amp; OccupancyUnits,'Tenant Occupancy'!AAL$5:AAL23}),0,2)&lt;&gt;""""),2,FALSE),IF(AAK17=TODAY(),""Today"",)))))"),"")</f>
        <v/>
      </c>
      <c r="AAL20" s="3" t="str">
        <f>IFERROR(__xludf.DUMMYFUNCTION("IF(ISBLANK($A20),, IF((ARRAYFORMULA(SUM(COUNTIFS(OccupancyAddresses,$A20,OccupancyUnits, $B20, 'Tenant Occupancy'!AAM$5:AAM23,{""&gt;0"",""Occupied"",""Late""}))))&gt;1,""Multiple Bookings"", IF(SUMIFS( 'Tenant Occupancy'!AAM$5:AAM23,OccupancyUnits,$B20,Occupan"&amp;"cyAddresses,$A20)&gt;0,SUMIFS('Tenant Occupancy'!AAM$5:AAM23,OccupancyUnits,$B20,OccupancyAddresses,$A20),IFERROR(VLOOKUP($A20&amp;"" ""&amp;$B20, FILTER(ARRAYFORMULA({OccupancyAddresses&amp;"" ""&amp; OccupancyUnits,'Tenant Occupancy'!AAM$5:AAM23}),INDEX(ARRAYFORMULA({Occu"&amp;"pancyAddresses&amp;"" ""&amp; OccupancyUnits,'Tenant Occupancy'!AAM$5:AAM23}),0,2)&lt;&gt;""""),2,FALSE),IF(AAL17=TODAY(),""Today"",)))))"),"")</f>
        <v/>
      </c>
      <c r="AAM20" s="3" t="str">
        <f>IFERROR(__xludf.DUMMYFUNCTION("IF(ISBLANK($A20),, IF((ARRAYFORMULA(SUM(COUNTIFS(OccupancyAddresses,$A20,OccupancyUnits, $B20, 'Tenant Occupancy'!AAN$5:AAN23,{""&gt;0"",""Occupied"",""Late""}))))&gt;1,""Multiple Bookings"", IF(SUMIFS( 'Tenant Occupancy'!AAN$5:AAN23,OccupancyUnits,$B20,Occupan"&amp;"cyAddresses,$A20)&gt;0,SUMIFS('Tenant Occupancy'!AAN$5:AAN23,OccupancyUnits,$B20,OccupancyAddresses,$A20),IFERROR(VLOOKUP($A20&amp;"" ""&amp;$B20, FILTER(ARRAYFORMULA({OccupancyAddresses&amp;"" ""&amp; OccupancyUnits,'Tenant Occupancy'!AAN$5:AAN23}),INDEX(ARRAYFORMULA({Occu"&amp;"pancyAddresses&amp;"" ""&amp; OccupancyUnits,'Tenant Occupancy'!AAN$5:AAN23}),0,2)&lt;&gt;""""),2,FALSE),IF(AAM17=TODAY(),""Today"",)))))"),"")</f>
        <v/>
      </c>
      <c r="AAN20" s="3" t="str">
        <f>IFERROR(__xludf.DUMMYFUNCTION("IF(ISBLANK($A20),, IF((ARRAYFORMULA(SUM(COUNTIFS(OccupancyAddresses,$A20,OccupancyUnits, $B20, 'Tenant Occupancy'!AAO$5:AAO23,{""&gt;0"",""Occupied"",""Late""}))))&gt;1,""Multiple Bookings"", IF(SUMIFS( 'Tenant Occupancy'!AAO$5:AAO23,OccupancyUnits,$B20,Occupan"&amp;"cyAddresses,$A20)&gt;0,SUMIFS('Tenant Occupancy'!AAO$5:AAO23,OccupancyUnits,$B20,OccupancyAddresses,$A20),IFERROR(VLOOKUP($A20&amp;"" ""&amp;$B20, FILTER(ARRAYFORMULA({OccupancyAddresses&amp;"" ""&amp; OccupancyUnits,'Tenant Occupancy'!AAO$5:AAO23}),INDEX(ARRAYFORMULA({Occu"&amp;"pancyAddresses&amp;"" ""&amp; OccupancyUnits,'Tenant Occupancy'!AAO$5:AAO23}),0,2)&lt;&gt;""""),2,FALSE),IF(AAN17=TODAY(),""Today"",)))))"),"")</f>
        <v/>
      </c>
      <c r="AAO20" s="3" t="str">
        <f>IFERROR(__xludf.DUMMYFUNCTION("IF(ISBLANK($A20),, IF((ARRAYFORMULA(SUM(COUNTIFS(OccupancyAddresses,$A20,OccupancyUnits, $B20, 'Tenant Occupancy'!AAP$5:AAP23,{""&gt;0"",""Occupied"",""Late""}))))&gt;1,""Multiple Bookings"", IF(SUMIFS( 'Tenant Occupancy'!AAP$5:AAP23,OccupancyUnits,$B20,Occupan"&amp;"cyAddresses,$A20)&gt;0,SUMIFS('Tenant Occupancy'!AAP$5:AAP23,OccupancyUnits,$B20,OccupancyAddresses,$A20),IFERROR(VLOOKUP($A20&amp;"" ""&amp;$B20, FILTER(ARRAYFORMULA({OccupancyAddresses&amp;"" ""&amp; OccupancyUnits,'Tenant Occupancy'!AAP$5:AAP23}),INDEX(ARRAYFORMULA({Occu"&amp;"pancyAddresses&amp;"" ""&amp; OccupancyUnits,'Tenant Occupancy'!AAP$5:AAP23}),0,2)&lt;&gt;""""),2,FALSE),IF(AAO17=TODAY(),""Today"",)))))"),"")</f>
        <v/>
      </c>
      <c r="AAP20" s="3" t="str">
        <f>IFERROR(__xludf.DUMMYFUNCTION("IF(ISBLANK($A20),, IF((ARRAYFORMULA(SUM(COUNTIFS(OccupancyAddresses,$A20,OccupancyUnits, $B20, 'Tenant Occupancy'!AAQ$5:AAQ23,{""&gt;0"",""Occupied"",""Late""}))))&gt;1,""Multiple Bookings"", IF(SUMIFS( 'Tenant Occupancy'!AAQ$5:AAQ23,OccupancyUnits,$B20,Occupan"&amp;"cyAddresses,$A20)&gt;0,SUMIFS('Tenant Occupancy'!AAQ$5:AAQ23,OccupancyUnits,$B20,OccupancyAddresses,$A20),IFERROR(VLOOKUP($A20&amp;"" ""&amp;$B20, FILTER(ARRAYFORMULA({OccupancyAddresses&amp;"" ""&amp; OccupancyUnits,'Tenant Occupancy'!AAQ$5:AAQ23}),INDEX(ARRAYFORMULA({Occu"&amp;"pancyAddresses&amp;"" ""&amp; OccupancyUnits,'Tenant Occupancy'!AAQ$5:AAQ23}),0,2)&lt;&gt;""""),2,FALSE),IF(AAP17=TODAY(),""Today"",)))))"),"")</f>
        <v/>
      </c>
      <c r="AAQ20" s="3" t="str">
        <f>IFERROR(__xludf.DUMMYFUNCTION("IF(ISBLANK($A20),, IF((ARRAYFORMULA(SUM(COUNTIFS(OccupancyAddresses,$A20,OccupancyUnits, $B20, 'Tenant Occupancy'!AAR$5:AAR23,{""&gt;0"",""Occupied"",""Late""}))))&gt;1,""Multiple Bookings"", IF(SUMIFS( 'Tenant Occupancy'!AAR$5:AAR23,OccupancyUnits,$B20,Occupan"&amp;"cyAddresses,$A20)&gt;0,SUMIFS('Tenant Occupancy'!AAR$5:AAR23,OccupancyUnits,$B20,OccupancyAddresses,$A20),IFERROR(VLOOKUP($A20&amp;"" ""&amp;$B20, FILTER(ARRAYFORMULA({OccupancyAddresses&amp;"" ""&amp; OccupancyUnits,'Tenant Occupancy'!AAR$5:AAR23}),INDEX(ARRAYFORMULA({Occu"&amp;"pancyAddresses&amp;"" ""&amp; OccupancyUnits,'Tenant Occupancy'!AAR$5:AAR23}),0,2)&lt;&gt;""""),2,FALSE),IF(AAQ17=TODAY(),""Today"",)))))"),"")</f>
        <v/>
      </c>
      <c r="AAR20" s="3" t="str">
        <f>IFERROR(__xludf.DUMMYFUNCTION("IF(ISBLANK($A20),, IF((ARRAYFORMULA(SUM(COUNTIFS(OccupancyAddresses,$A20,OccupancyUnits, $B20, 'Tenant Occupancy'!AAS$5:AAS23,{""&gt;0"",""Occupied"",""Late""}))))&gt;1,""Multiple Bookings"", IF(SUMIFS( 'Tenant Occupancy'!AAS$5:AAS23,OccupancyUnits,$B20,Occupan"&amp;"cyAddresses,$A20)&gt;0,SUMIFS('Tenant Occupancy'!AAS$5:AAS23,OccupancyUnits,$B20,OccupancyAddresses,$A20),IFERROR(VLOOKUP($A20&amp;"" ""&amp;$B20, FILTER(ARRAYFORMULA({OccupancyAddresses&amp;"" ""&amp; OccupancyUnits,'Tenant Occupancy'!AAS$5:AAS23}),INDEX(ARRAYFORMULA({Occu"&amp;"pancyAddresses&amp;"" ""&amp; OccupancyUnits,'Tenant Occupancy'!AAS$5:AAS23}),0,2)&lt;&gt;""""),2,FALSE),IF(AAR17=TODAY(),""Today"",)))))"),"")</f>
        <v/>
      </c>
      <c r="AAS20" s="3" t="str">
        <f>IFERROR(__xludf.DUMMYFUNCTION("IF(ISBLANK($A20),, IF((ARRAYFORMULA(SUM(COUNTIFS(OccupancyAddresses,$A20,OccupancyUnits, $B20, 'Tenant Occupancy'!AAT$5:AAT23,{""&gt;0"",""Occupied"",""Late""}))))&gt;1,""Multiple Bookings"", IF(SUMIFS( 'Tenant Occupancy'!AAT$5:AAT23,OccupancyUnits,$B20,Occupan"&amp;"cyAddresses,$A20)&gt;0,SUMIFS('Tenant Occupancy'!AAT$5:AAT23,OccupancyUnits,$B20,OccupancyAddresses,$A20),IFERROR(VLOOKUP($A20&amp;"" ""&amp;$B20, FILTER(ARRAYFORMULA({OccupancyAddresses&amp;"" ""&amp; OccupancyUnits,'Tenant Occupancy'!AAT$5:AAT23}),INDEX(ARRAYFORMULA({Occu"&amp;"pancyAddresses&amp;"" ""&amp; OccupancyUnits,'Tenant Occupancy'!AAT$5:AAT23}),0,2)&lt;&gt;""""),2,FALSE),IF(AAS17=TODAY(),""Today"",)))))"),"")</f>
        <v/>
      </c>
      <c r="AAT20" s="3" t="str">
        <f>IFERROR(__xludf.DUMMYFUNCTION("IF(ISBLANK($A20),, IF((ARRAYFORMULA(SUM(COUNTIFS(OccupancyAddresses,$A20,OccupancyUnits, $B20, 'Tenant Occupancy'!AAU$5:AAU23,{""&gt;0"",""Occupied"",""Late""}))))&gt;1,""Multiple Bookings"", IF(SUMIFS( 'Tenant Occupancy'!AAU$5:AAU23,OccupancyUnits,$B20,Occupan"&amp;"cyAddresses,$A20)&gt;0,SUMIFS('Tenant Occupancy'!AAU$5:AAU23,OccupancyUnits,$B20,OccupancyAddresses,$A20),IFERROR(VLOOKUP($A20&amp;"" ""&amp;$B20, FILTER(ARRAYFORMULA({OccupancyAddresses&amp;"" ""&amp; OccupancyUnits,'Tenant Occupancy'!AAU$5:AAU23}),INDEX(ARRAYFORMULA({Occu"&amp;"pancyAddresses&amp;"" ""&amp; OccupancyUnits,'Tenant Occupancy'!AAU$5:AAU23}),0,2)&lt;&gt;""""),2,FALSE),IF(AAT17=TODAY(),""Today"",)))))"),"")</f>
        <v/>
      </c>
      <c r="AAU20" s="3" t="str">
        <f>IFERROR(__xludf.DUMMYFUNCTION("IF(ISBLANK($A20),, IF((ARRAYFORMULA(SUM(COUNTIFS(OccupancyAddresses,$A20,OccupancyUnits, $B20, 'Tenant Occupancy'!AAV$5:AAV23,{""&gt;0"",""Occupied"",""Late""}))))&gt;1,""Multiple Bookings"", IF(SUMIFS( 'Tenant Occupancy'!AAV$5:AAV23,OccupancyUnits,$B20,Occupan"&amp;"cyAddresses,$A20)&gt;0,SUMIFS('Tenant Occupancy'!AAV$5:AAV23,OccupancyUnits,$B20,OccupancyAddresses,$A20),IFERROR(VLOOKUP($A20&amp;"" ""&amp;$B20, FILTER(ARRAYFORMULA({OccupancyAddresses&amp;"" ""&amp; OccupancyUnits,'Tenant Occupancy'!AAV$5:AAV23}),INDEX(ARRAYFORMULA({Occu"&amp;"pancyAddresses&amp;"" ""&amp; OccupancyUnits,'Tenant Occupancy'!AAV$5:AAV23}),0,2)&lt;&gt;""""),2,FALSE),IF(AAU17=TODAY(),""Today"",)))))"),"")</f>
        <v/>
      </c>
      <c r="AAV20" s="3" t="str">
        <f>IFERROR(__xludf.DUMMYFUNCTION("IF(ISBLANK($A20),, IF((ARRAYFORMULA(SUM(COUNTIFS(OccupancyAddresses,$A20,OccupancyUnits, $B20, 'Tenant Occupancy'!AAW$5:AAW23,{""&gt;0"",""Occupied"",""Late""}))))&gt;1,""Multiple Bookings"", IF(SUMIFS( 'Tenant Occupancy'!AAW$5:AAW23,OccupancyUnits,$B20,Occupan"&amp;"cyAddresses,$A20)&gt;0,SUMIFS('Tenant Occupancy'!AAW$5:AAW23,OccupancyUnits,$B20,OccupancyAddresses,$A20),IFERROR(VLOOKUP($A20&amp;"" ""&amp;$B20, FILTER(ARRAYFORMULA({OccupancyAddresses&amp;"" ""&amp; OccupancyUnits,'Tenant Occupancy'!AAW$5:AAW23}),INDEX(ARRAYFORMULA({Occu"&amp;"pancyAddresses&amp;"" ""&amp; OccupancyUnits,'Tenant Occupancy'!AAW$5:AAW23}),0,2)&lt;&gt;""""),2,FALSE),IF(AAV17=TODAY(),""Today"",)))))"),"")</f>
        <v/>
      </c>
      <c r="AAW20" s="3" t="str">
        <f>IFERROR(__xludf.DUMMYFUNCTION("IF(ISBLANK($A20),, IF((ARRAYFORMULA(SUM(COUNTIFS(OccupancyAddresses,$A20,OccupancyUnits, $B20, 'Tenant Occupancy'!AAX$5:AAX23,{""&gt;0"",""Occupied"",""Late""}))))&gt;1,""Multiple Bookings"", IF(SUMIFS( 'Tenant Occupancy'!AAX$5:AAX23,OccupancyUnits,$B20,Occupan"&amp;"cyAddresses,$A20)&gt;0,SUMIFS('Tenant Occupancy'!AAX$5:AAX23,OccupancyUnits,$B20,OccupancyAddresses,$A20),IFERROR(VLOOKUP($A20&amp;"" ""&amp;$B20, FILTER(ARRAYFORMULA({OccupancyAddresses&amp;"" ""&amp; OccupancyUnits,'Tenant Occupancy'!AAX$5:AAX23}),INDEX(ARRAYFORMULA({Occu"&amp;"pancyAddresses&amp;"" ""&amp; OccupancyUnits,'Tenant Occupancy'!AAX$5:AAX23}),0,2)&lt;&gt;""""),2,FALSE),IF(AAW17=TODAY(),""Today"",)))))"),"")</f>
        <v/>
      </c>
      <c r="AAX20" s="3" t="str">
        <f>IFERROR(__xludf.DUMMYFUNCTION("IF(ISBLANK($A20),, IF((ARRAYFORMULA(SUM(COUNTIFS(OccupancyAddresses,$A20,OccupancyUnits, $B20, 'Tenant Occupancy'!AAY$5:AAY23,{""&gt;0"",""Occupied"",""Late""}))))&gt;1,""Multiple Bookings"", IF(SUMIFS( 'Tenant Occupancy'!AAY$5:AAY23,OccupancyUnits,$B20,Occupan"&amp;"cyAddresses,$A20)&gt;0,SUMIFS('Tenant Occupancy'!AAY$5:AAY23,OccupancyUnits,$B20,OccupancyAddresses,$A20),IFERROR(VLOOKUP($A20&amp;"" ""&amp;$B20, FILTER(ARRAYFORMULA({OccupancyAddresses&amp;"" ""&amp; OccupancyUnits,'Tenant Occupancy'!AAY$5:AAY23}),INDEX(ARRAYFORMULA({Occu"&amp;"pancyAddresses&amp;"" ""&amp; OccupancyUnits,'Tenant Occupancy'!AAY$5:AAY23}),0,2)&lt;&gt;""""),2,FALSE),IF(AAX17=TODAY(),""Today"",)))))"),"")</f>
        <v/>
      </c>
      <c r="AAY20" s="3" t="str">
        <f>IFERROR(__xludf.DUMMYFUNCTION("IF(ISBLANK($A20),, IF((ARRAYFORMULA(SUM(COUNTIFS(OccupancyAddresses,$A20,OccupancyUnits, $B20, 'Tenant Occupancy'!AAZ$5:AAZ23,{""&gt;0"",""Occupied"",""Late""}))))&gt;1,""Multiple Bookings"", IF(SUMIFS( 'Tenant Occupancy'!AAZ$5:AAZ23,OccupancyUnits,$B20,Occupan"&amp;"cyAddresses,$A20)&gt;0,SUMIFS('Tenant Occupancy'!AAZ$5:AAZ23,OccupancyUnits,$B20,OccupancyAddresses,$A20),IFERROR(VLOOKUP($A20&amp;"" ""&amp;$B20, FILTER(ARRAYFORMULA({OccupancyAddresses&amp;"" ""&amp; OccupancyUnits,'Tenant Occupancy'!AAZ$5:AAZ23}),INDEX(ARRAYFORMULA({Occu"&amp;"pancyAddresses&amp;"" ""&amp; OccupancyUnits,'Tenant Occupancy'!AAZ$5:AAZ23}),0,2)&lt;&gt;""""),2,FALSE),IF(AAY17=TODAY(),""Today"",)))))"),"")</f>
        <v/>
      </c>
      <c r="AAZ20" s="3" t="str">
        <f>IFERROR(__xludf.DUMMYFUNCTION("IF(ISBLANK($A20),, IF((ARRAYFORMULA(SUM(COUNTIFS(OccupancyAddresses,$A20,OccupancyUnits, $B20, 'Tenant Occupancy'!ABA$5:ABA23,{""&gt;0"",""Occupied"",""Late""}))))&gt;1,""Multiple Bookings"", IF(SUMIFS( 'Tenant Occupancy'!ABA$5:ABA23,OccupancyUnits,$B20,Occupan"&amp;"cyAddresses,$A20)&gt;0,SUMIFS('Tenant Occupancy'!ABA$5:ABA23,OccupancyUnits,$B20,OccupancyAddresses,$A20),IFERROR(VLOOKUP($A20&amp;"" ""&amp;$B20, FILTER(ARRAYFORMULA({OccupancyAddresses&amp;"" ""&amp; OccupancyUnits,'Tenant Occupancy'!ABA$5:ABA23}),INDEX(ARRAYFORMULA({Occu"&amp;"pancyAddresses&amp;"" ""&amp; OccupancyUnits,'Tenant Occupancy'!ABA$5:ABA23}),0,2)&lt;&gt;""""),2,FALSE),IF(AAZ17=TODAY(),""Today"",)))))"),"")</f>
        <v/>
      </c>
      <c r="ABA20" s="3" t="str">
        <f>IFERROR(__xludf.DUMMYFUNCTION("IF(ISBLANK($A20),, IF((ARRAYFORMULA(SUM(COUNTIFS(OccupancyAddresses,$A20,OccupancyUnits, $B20, 'Tenant Occupancy'!ABB$5:ABB23,{""&gt;0"",""Occupied"",""Late""}))))&gt;1,""Multiple Bookings"", IF(SUMIFS( 'Tenant Occupancy'!ABB$5:ABB23,OccupancyUnits,$B20,Occupan"&amp;"cyAddresses,$A20)&gt;0,SUMIFS('Tenant Occupancy'!ABB$5:ABB23,OccupancyUnits,$B20,OccupancyAddresses,$A20),IFERROR(VLOOKUP($A20&amp;"" ""&amp;$B20, FILTER(ARRAYFORMULA({OccupancyAddresses&amp;"" ""&amp; OccupancyUnits,'Tenant Occupancy'!ABB$5:ABB23}),INDEX(ARRAYFORMULA({Occu"&amp;"pancyAddresses&amp;"" ""&amp; OccupancyUnits,'Tenant Occupancy'!ABB$5:ABB23}),0,2)&lt;&gt;""""),2,FALSE),IF(ABA17=TODAY(),""Today"",)))))"),"")</f>
        <v/>
      </c>
      <c r="ABB20" s="3" t="str">
        <f>IFERROR(__xludf.DUMMYFUNCTION("IF(ISBLANK($A20),, IF((ARRAYFORMULA(SUM(COUNTIFS(OccupancyAddresses,$A20,OccupancyUnits, $B20, 'Tenant Occupancy'!ABC$5:ABC23,{""&gt;0"",""Occupied"",""Late""}))))&gt;1,""Multiple Bookings"", IF(SUMIFS( 'Tenant Occupancy'!ABC$5:ABC23,OccupancyUnits,$B20,Occupan"&amp;"cyAddresses,$A20)&gt;0,SUMIFS('Tenant Occupancy'!ABC$5:ABC23,OccupancyUnits,$B20,OccupancyAddresses,$A20),IFERROR(VLOOKUP($A20&amp;"" ""&amp;$B20, FILTER(ARRAYFORMULA({OccupancyAddresses&amp;"" ""&amp; OccupancyUnits,'Tenant Occupancy'!ABC$5:ABC23}),INDEX(ARRAYFORMULA({Occu"&amp;"pancyAddresses&amp;"" ""&amp; OccupancyUnits,'Tenant Occupancy'!ABC$5:ABC23}),0,2)&lt;&gt;""""),2,FALSE),IF(ABB17=TODAY(),""Today"",)))))"),"")</f>
        <v/>
      </c>
      <c r="ABC20" s="3" t="str">
        <f>IFERROR(__xludf.DUMMYFUNCTION("IF(ISBLANK($A20),, IF((ARRAYFORMULA(SUM(COUNTIFS(OccupancyAddresses,$A20,OccupancyUnits, $B20, 'Tenant Occupancy'!ABD$5:ABD23,{""&gt;0"",""Occupied"",""Late""}))))&gt;1,""Multiple Bookings"", IF(SUMIFS( 'Tenant Occupancy'!ABD$5:ABD23,OccupancyUnits,$B20,Occupan"&amp;"cyAddresses,$A20)&gt;0,SUMIFS('Tenant Occupancy'!ABD$5:ABD23,OccupancyUnits,$B20,OccupancyAddresses,$A20),IFERROR(VLOOKUP($A20&amp;"" ""&amp;$B20, FILTER(ARRAYFORMULA({OccupancyAddresses&amp;"" ""&amp; OccupancyUnits,'Tenant Occupancy'!ABD$5:ABD23}),INDEX(ARRAYFORMULA({Occu"&amp;"pancyAddresses&amp;"" ""&amp; OccupancyUnits,'Tenant Occupancy'!ABD$5:ABD23}),0,2)&lt;&gt;""""),2,FALSE),IF(ABC17=TODAY(),""Today"",)))))"),"")</f>
        <v/>
      </c>
      <c r="ABD20" s="3" t="str">
        <f>IFERROR(__xludf.DUMMYFUNCTION("IF(ISBLANK($A20),, IF((ARRAYFORMULA(SUM(COUNTIFS(OccupancyAddresses,$A20,OccupancyUnits, $B20, 'Tenant Occupancy'!ABE$5:ABE23,{""&gt;0"",""Occupied"",""Late""}))))&gt;1,""Multiple Bookings"", IF(SUMIFS( 'Tenant Occupancy'!ABE$5:ABE23,OccupancyUnits,$B20,Occupan"&amp;"cyAddresses,$A20)&gt;0,SUMIFS('Tenant Occupancy'!ABE$5:ABE23,OccupancyUnits,$B20,OccupancyAddresses,$A20),IFERROR(VLOOKUP($A20&amp;"" ""&amp;$B20, FILTER(ARRAYFORMULA({OccupancyAddresses&amp;"" ""&amp; OccupancyUnits,'Tenant Occupancy'!ABE$5:ABE23}),INDEX(ARRAYFORMULA({Occu"&amp;"pancyAddresses&amp;"" ""&amp; OccupancyUnits,'Tenant Occupancy'!ABE$5:ABE23}),0,2)&lt;&gt;""""),2,FALSE),IF(ABD17=TODAY(),""Today"",)))))"),"")</f>
        <v/>
      </c>
      <c r="ABE20" s="3" t="str">
        <f>IFERROR(__xludf.DUMMYFUNCTION("IF(ISBLANK($A20),, IF((ARRAYFORMULA(SUM(COUNTIFS(OccupancyAddresses,$A20,OccupancyUnits, $B20, 'Tenant Occupancy'!ABF$5:ABF23,{""&gt;0"",""Occupied"",""Late""}))))&gt;1,""Multiple Bookings"", IF(SUMIFS( 'Tenant Occupancy'!ABF$5:ABF23,OccupancyUnits,$B20,Occupan"&amp;"cyAddresses,$A20)&gt;0,SUMIFS('Tenant Occupancy'!ABF$5:ABF23,OccupancyUnits,$B20,OccupancyAddresses,$A20),IFERROR(VLOOKUP($A20&amp;"" ""&amp;$B20, FILTER(ARRAYFORMULA({OccupancyAddresses&amp;"" ""&amp; OccupancyUnits,'Tenant Occupancy'!ABF$5:ABF23}),INDEX(ARRAYFORMULA({Occu"&amp;"pancyAddresses&amp;"" ""&amp; OccupancyUnits,'Tenant Occupancy'!ABF$5:ABF23}),0,2)&lt;&gt;""""),2,FALSE),IF(ABE17=TODAY(),""Today"",)))))"),"")</f>
        <v/>
      </c>
      <c r="ABF20" s="3" t="str">
        <f>IFERROR(__xludf.DUMMYFUNCTION("IF(ISBLANK($A20),, IF((ARRAYFORMULA(SUM(COUNTIFS(OccupancyAddresses,$A20,OccupancyUnits, $B20, 'Tenant Occupancy'!ABG$5:ABG23,{""&gt;0"",""Occupied"",""Late""}))))&gt;1,""Multiple Bookings"", IF(SUMIFS( 'Tenant Occupancy'!ABG$5:ABG23,OccupancyUnits,$B20,Occupan"&amp;"cyAddresses,$A20)&gt;0,SUMIFS('Tenant Occupancy'!ABG$5:ABG23,OccupancyUnits,$B20,OccupancyAddresses,$A20),IFERROR(VLOOKUP($A20&amp;"" ""&amp;$B20, FILTER(ARRAYFORMULA({OccupancyAddresses&amp;"" ""&amp; OccupancyUnits,'Tenant Occupancy'!ABG$5:ABG23}),INDEX(ARRAYFORMULA({Occu"&amp;"pancyAddresses&amp;"" ""&amp; OccupancyUnits,'Tenant Occupancy'!ABG$5:ABG23}),0,2)&lt;&gt;""""),2,FALSE),IF(ABF17=TODAY(),""Today"",)))))"),"")</f>
        <v/>
      </c>
      <c r="ABG20" s="3"/>
      <c r="ABH20" s="3"/>
      <c r="ABI20" s="3"/>
      <c r="ABJ20" s="3"/>
      <c r="ABK20" s="3"/>
    </row>
    <row r="21" ht="39.0" customHeight="1">
      <c r="A21" s="10"/>
      <c r="B21" s="10"/>
      <c r="C21" s="11"/>
      <c r="D21" s="11"/>
      <c r="E21" s="1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18"/>
      <c r="IZ21" s="3" t="str">
        <f>IFERROR(__xludf.DUMMYFUNCTION("IF(ISBLANK($A21),, IF((ARRAYFORMULA(SUM(COUNTIFS(OccupancyAddresses,$A21,OccupancyUnits, $B21, 'Tenant Occupancy'!JA$5:JA23,{""&gt;0"",""Occupied"",""Late""}))))&gt;1,""Multiple Bookings"", IF(SUMIFS( 'Tenant Occupancy'!JA$5:JA23,OccupancyUnits,$B21,OccupancyAd"&amp;"dresses,$A21)&gt;0,SUMIFS('Tenant Occupancy'!JA$5:JA23,OccupancyUnits,$B21,OccupancyAddresses,$A21),IFERROR(VLOOKUP($A21&amp;"" ""&amp;$B21, FILTER(ARRAYFORMULA({OccupancyAddresses&amp;"" ""&amp; OccupancyUnits,'Tenant Occupancy'!JA$5:JA23}),INDEX(ARRAYFORMULA({OccupancyAdd"&amp;"resses&amp;"" ""&amp; OccupancyUnits,'Tenant Occupancy'!JA$5:JA23}),0,2)&lt;&gt;""""),2,FALSE),IF(IZ18=TODAY(),""Today"",)))))"),"")</f>
        <v/>
      </c>
      <c r="JA21" s="3" t="str">
        <f>IFERROR(__xludf.DUMMYFUNCTION("IF(ISBLANK($A21),, IF((ARRAYFORMULA(SUM(COUNTIFS(OccupancyAddresses,$A21,OccupancyUnits, $B21, 'Tenant Occupancy'!JB$5:JB23,{""&gt;0"",""Occupied"",""Late""}))))&gt;1,""Multiple Bookings"", IF(SUMIFS( 'Tenant Occupancy'!JB$5:JB23,OccupancyUnits,$B21,OccupancyAd"&amp;"dresses,$A21)&gt;0,SUMIFS('Tenant Occupancy'!JB$5:JB23,OccupancyUnits,$B21,OccupancyAddresses,$A21),IFERROR(VLOOKUP($A21&amp;"" ""&amp;$B21, FILTER(ARRAYFORMULA({OccupancyAddresses&amp;"" ""&amp; OccupancyUnits,'Tenant Occupancy'!JB$5:JB23}),INDEX(ARRAYFORMULA({OccupancyAdd"&amp;"resses&amp;"" ""&amp; OccupancyUnits,'Tenant Occupancy'!JB$5:JB23}),0,2)&lt;&gt;""""),2,FALSE),IF(JA18=TODAY(),""Today"",)))))"),"")</f>
        <v/>
      </c>
      <c r="JB21" s="3" t="str">
        <f>IFERROR(__xludf.DUMMYFUNCTION("IF(ISBLANK($A21),, IF((ARRAYFORMULA(SUM(COUNTIFS(OccupancyAddresses,$A21,OccupancyUnits, $B21, 'Tenant Occupancy'!JC$5:JC23,{""&gt;0"",""Occupied"",""Late""}))))&gt;1,""Multiple Bookings"", IF(SUMIFS( 'Tenant Occupancy'!JC$5:JC23,OccupancyUnits,$B21,OccupancyAd"&amp;"dresses,$A21)&gt;0,SUMIFS('Tenant Occupancy'!JC$5:JC23,OccupancyUnits,$B21,OccupancyAddresses,$A21),IFERROR(VLOOKUP($A21&amp;"" ""&amp;$B21, FILTER(ARRAYFORMULA({OccupancyAddresses&amp;"" ""&amp; OccupancyUnits,'Tenant Occupancy'!JC$5:JC23}),INDEX(ARRAYFORMULA({OccupancyAdd"&amp;"resses&amp;"" ""&amp; OccupancyUnits,'Tenant Occupancy'!JC$5:JC23}),0,2)&lt;&gt;""""),2,FALSE),IF(JB18=TODAY(),""Today"",)))))"),"")</f>
        <v/>
      </c>
      <c r="JC21" s="3" t="str">
        <f>IFERROR(__xludf.DUMMYFUNCTION("IF(ISBLANK($A21),, IF((ARRAYFORMULA(SUM(COUNTIFS(OccupancyAddresses,$A21,OccupancyUnits, $B21, 'Tenant Occupancy'!JD$5:JD23,{""&gt;0"",""Occupied"",""Late""}))))&gt;1,""Multiple Bookings"", IF(SUMIFS( 'Tenant Occupancy'!JD$5:JD23,OccupancyUnits,$B21,OccupancyAd"&amp;"dresses,$A21)&gt;0,SUMIFS('Tenant Occupancy'!JD$5:JD23,OccupancyUnits,$B21,OccupancyAddresses,$A21),IFERROR(VLOOKUP($A21&amp;"" ""&amp;$B21, FILTER(ARRAYFORMULA({OccupancyAddresses&amp;"" ""&amp; OccupancyUnits,'Tenant Occupancy'!JD$5:JD23}),INDEX(ARRAYFORMULA({OccupancyAdd"&amp;"resses&amp;"" ""&amp; OccupancyUnits,'Tenant Occupancy'!JD$5:JD23}),0,2)&lt;&gt;""""),2,FALSE),IF(JC18=TODAY(),""Today"",)))))"),"")</f>
        <v/>
      </c>
      <c r="JD21" s="3" t="str">
        <f>IFERROR(__xludf.DUMMYFUNCTION("IF(ISBLANK($A21),, IF((ARRAYFORMULA(SUM(COUNTIFS(OccupancyAddresses,$A21,OccupancyUnits, $B21, 'Tenant Occupancy'!JE$5:JE23,{""&gt;0"",""Occupied"",""Late""}))))&gt;1,""Multiple Bookings"", IF(SUMIFS( 'Tenant Occupancy'!JE$5:JE23,OccupancyUnits,$B21,OccupancyAd"&amp;"dresses,$A21)&gt;0,SUMIFS('Tenant Occupancy'!JE$5:JE23,OccupancyUnits,$B21,OccupancyAddresses,$A21),IFERROR(VLOOKUP($A21&amp;"" ""&amp;$B21, FILTER(ARRAYFORMULA({OccupancyAddresses&amp;"" ""&amp; OccupancyUnits,'Tenant Occupancy'!JE$5:JE23}),INDEX(ARRAYFORMULA({OccupancyAdd"&amp;"resses&amp;"" ""&amp; OccupancyUnits,'Tenant Occupancy'!JE$5:JE23}),0,2)&lt;&gt;""""),2,FALSE),IF(JD18=TODAY(),""Today"",)))))"),"")</f>
        <v/>
      </c>
      <c r="JE21" s="3" t="str">
        <f>IFERROR(__xludf.DUMMYFUNCTION("IF(ISBLANK($A21),, IF((ARRAYFORMULA(SUM(COUNTIFS(OccupancyAddresses,$A21,OccupancyUnits, $B21, 'Tenant Occupancy'!JF$5:JF23,{""&gt;0"",""Occupied"",""Late""}))))&gt;1,""Multiple Bookings"", IF(SUMIFS( 'Tenant Occupancy'!JF$5:JF23,OccupancyUnits,$B21,OccupancyAd"&amp;"dresses,$A21)&gt;0,SUMIFS('Tenant Occupancy'!JF$5:JF23,OccupancyUnits,$B21,OccupancyAddresses,$A21),IFERROR(VLOOKUP($A21&amp;"" ""&amp;$B21, FILTER(ARRAYFORMULA({OccupancyAddresses&amp;"" ""&amp; OccupancyUnits,'Tenant Occupancy'!JF$5:JF23}),INDEX(ARRAYFORMULA({OccupancyAdd"&amp;"resses&amp;"" ""&amp; OccupancyUnits,'Tenant Occupancy'!JF$5:JF23}),0,2)&lt;&gt;""""),2,FALSE),IF(JE18=TODAY(),""Today"",)))))"),"")</f>
        <v/>
      </c>
      <c r="JF21" s="3" t="str">
        <f>IFERROR(__xludf.DUMMYFUNCTION("IF(ISBLANK($A21),, IF((ARRAYFORMULA(SUM(COUNTIFS(OccupancyAddresses,$A21,OccupancyUnits, $B21, 'Tenant Occupancy'!JG$5:JG23,{""&gt;0"",""Occupied"",""Late""}))))&gt;1,""Multiple Bookings"", IF(SUMIFS( 'Tenant Occupancy'!JG$5:JG23,OccupancyUnits,$B21,OccupancyAd"&amp;"dresses,$A21)&gt;0,SUMIFS('Tenant Occupancy'!JG$5:JG23,OccupancyUnits,$B21,OccupancyAddresses,$A21),IFERROR(VLOOKUP($A21&amp;"" ""&amp;$B21, FILTER(ARRAYFORMULA({OccupancyAddresses&amp;"" ""&amp; OccupancyUnits,'Tenant Occupancy'!JG$5:JG23}),INDEX(ARRAYFORMULA({OccupancyAdd"&amp;"resses&amp;"" ""&amp; OccupancyUnits,'Tenant Occupancy'!JG$5:JG23}),0,2)&lt;&gt;""""),2,FALSE),IF(JF18=TODAY(),""Today"",)))))"),"")</f>
        <v/>
      </c>
      <c r="JG21" s="3" t="str">
        <f>IFERROR(__xludf.DUMMYFUNCTION("IF(ISBLANK($A21),, IF((ARRAYFORMULA(SUM(COUNTIFS(OccupancyAddresses,$A21,OccupancyUnits, $B21, 'Tenant Occupancy'!JH$5:JH23,{""&gt;0"",""Occupied"",""Late""}))))&gt;1,""Multiple Bookings"", IF(SUMIFS( 'Tenant Occupancy'!JH$5:JH23,OccupancyUnits,$B21,OccupancyAd"&amp;"dresses,$A21)&gt;0,SUMIFS('Tenant Occupancy'!JH$5:JH23,OccupancyUnits,$B21,OccupancyAddresses,$A21),IFERROR(VLOOKUP($A21&amp;"" ""&amp;$B21, FILTER(ARRAYFORMULA({OccupancyAddresses&amp;"" ""&amp; OccupancyUnits,'Tenant Occupancy'!JH$5:JH23}),INDEX(ARRAYFORMULA({OccupancyAdd"&amp;"resses&amp;"" ""&amp; OccupancyUnits,'Tenant Occupancy'!JH$5:JH23}),0,2)&lt;&gt;""""),2,FALSE),IF(JG18=TODAY(),""Today"",)))))"),"")</f>
        <v/>
      </c>
      <c r="JH21" s="3" t="str">
        <f>IFERROR(__xludf.DUMMYFUNCTION("IF(ISBLANK($A21),, IF((ARRAYFORMULA(SUM(COUNTIFS(OccupancyAddresses,$A21,OccupancyUnits, $B21, 'Tenant Occupancy'!JI$5:JI23,{""&gt;0"",""Occupied"",""Late""}))))&gt;1,""Multiple Bookings"", IF(SUMIFS( 'Tenant Occupancy'!JI$5:JI23,OccupancyUnits,$B21,OccupancyAd"&amp;"dresses,$A21)&gt;0,SUMIFS('Tenant Occupancy'!JI$5:JI23,OccupancyUnits,$B21,OccupancyAddresses,$A21),IFERROR(VLOOKUP($A21&amp;"" ""&amp;$B21, FILTER(ARRAYFORMULA({OccupancyAddresses&amp;"" ""&amp; OccupancyUnits,'Tenant Occupancy'!JI$5:JI23}),INDEX(ARRAYFORMULA({OccupancyAdd"&amp;"resses&amp;"" ""&amp; OccupancyUnits,'Tenant Occupancy'!JI$5:JI23}),0,2)&lt;&gt;""""),2,FALSE),IF(JH18=TODAY(),""Today"",)))))"),"")</f>
        <v/>
      </c>
      <c r="JI21" s="3" t="str">
        <f>IFERROR(__xludf.DUMMYFUNCTION("IF(ISBLANK($A21),, IF((ARRAYFORMULA(SUM(COUNTIFS(OccupancyAddresses,$A21,OccupancyUnits, $B21, 'Tenant Occupancy'!JJ$5:JJ23,{""&gt;0"",""Occupied"",""Late""}))))&gt;1,""Multiple Bookings"", IF(SUMIFS( 'Tenant Occupancy'!JJ$5:JJ23,OccupancyUnits,$B21,OccupancyAd"&amp;"dresses,$A21)&gt;0,SUMIFS('Tenant Occupancy'!JJ$5:JJ23,OccupancyUnits,$B21,OccupancyAddresses,$A21),IFERROR(VLOOKUP($A21&amp;"" ""&amp;$B21, FILTER(ARRAYFORMULA({OccupancyAddresses&amp;"" ""&amp; OccupancyUnits,'Tenant Occupancy'!JJ$5:JJ23}),INDEX(ARRAYFORMULA({OccupancyAdd"&amp;"resses&amp;"" ""&amp; OccupancyUnits,'Tenant Occupancy'!JJ$5:JJ23}),0,2)&lt;&gt;""""),2,FALSE),IF(JI18=TODAY(),""Today"",)))))"),"")</f>
        <v/>
      </c>
      <c r="JJ21" s="3" t="str">
        <f>IFERROR(__xludf.DUMMYFUNCTION("IF(ISBLANK($A21),, IF((ARRAYFORMULA(SUM(COUNTIFS(OccupancyAddresses,$A21,OccupancyUnits, $B21, 'Tenant Occupancy'!JK$5:JK23,{""&gt;0"",""Occupied"",""Late""}))))&gt;1,""Multiple Bookings"", IF(SUMIFS( 'Tenant Occupancy'!JK$5:JK23,OccupancyUnits,$B21,OccupancyAd"&amp;"dresses,$A21)&gt;0,SUMIFS('Tenant Occupancy'!JK$5:JK23,OccupancyUnits,$B21,OccupancyAddresses,$A21),IFERROR(VLOOKUP($A21&amp;"" ""&amp;$B21, FILTER(ARRAYFORMULA({OccupancyAddresses&amp;"" ""&amp; OccupancyUnits,'Tenant Occupancy'!JK$5:JK23}),INDEX(ARRAYFORMULA({OccupancyAdd"&amp;"resses&amp;"" ""&amp; OccupancyUnits,'Tenant Occupancy'!JK$5:JK23}),0,2)&lt;&gt;""""),2,FALSE),IF(JJ18=TODAY(),""Today"",)))))"),"")</f>
        <v/>
      </c>
      <c r="JK21" s="3" t="str">
        <f>IFERROR(__xludf.DUMMYFUNCTION("IF(ISBLANK($A21),, IF((ARRAYFORMULA(SUM(COUNTIFS(OccupancyAddresses,$A21,OccupancyUnits, $B21, 'Tenant Occupancy'!JL$5:JL23,{""&gt;0"",""Occupied"",""Late""}))))&gt;1,""Multiple Bookings"", IF(SUMIFS( 'Tenant Occupancy'!JL$5:JL23,OccupancyUnits,$B21,OccupancyAd"&amp;"dresses,$A21)&gt;0,SUMIFS('Tenant Occupancy'!JL$5:JL23,OccupancyUnits,$B21,OccupancyAddresses,$A21),IFERROR(VLOOKUP($A21&amp;"" ""&amp;$B21, FILTER(ARRAYFORMULA({OccupancyAddresses&amp;"" ""&amp; OccupancyUnits,'Tenant Occupancy'!JL$5:JL23}),INDEX(ARRAYFORMULA({OccupancyAdd"&amp;"resses&amp;"" ""&amp; OccupancyUnits,'Tenant Occupancy'!JL$5:JL23}),0,2)&lt;&gt;""""),2,FALSE),IF(JK18=TODAY(),""Today"",)))))"),"")</f>
        <v/>
      </c>
      <c r="JL21" s="3" t="str">
        <f>IFERROR(__xludf.DUMMYFUNCTION("IF(ISBLANK($A21),, IF((ARRAYFORMULA(SUM(COUNTIFS(OccupancyAddresses,$A21,OccupancyUnits, $B21, 'Tenant Occupancy'!JM$5:JM23,{""&gt;0"",""Occupied"",""Late""}))))&gt;1,""Multiple Bookings"", IF(SUMIFS( 'Tenant Occupancy'!JM$5:JM23,OccupancyUnits,$B21,OccupancyAd"&amp;"dresses,$A21)&gt;0,SUMIFS('Tenant Occupancy'!JM$5:JM23,OccupancyUnits,$B21,OccupancyAddresses,$A21),IFERROR(VLOOKUP($A21&amp;"" ""&amp;$B21, FILTER(ARRAYFORMULA({OccupancyAddresses&amp;"" ""&amp; OccupancyUnits,'Tenant Occupancy'!JM$5:JM23}),INDEX(ARRAYFORMULA({OccupancyAdd"&amp;"resses&amp;"" ""&amp; OccupancyUnits,'Tenant Occupancy'!JM$5:JM23}),0,2)&lt;&gt;""""),2,FALSE),IF(JL18=TODAY(),""Today"",)))))"),"")</f>
        <v/>
      </c>
      <c r="JM21" s="3" t="str">
        <f>IFERROR(__xludf.DUMMYFUNCTION("IF(ISBLANK($A21),, IF((ARRAYFORMULA(SUM(COUNTIFS(OccupancyAddresses,$A21,OccupancyUnits, $B21, 'Tenant Occupancy'!JN$5:JN23,{""&gt;0"",""Occupied"",""Late""}))))&gt;1,""Multiple Bookings"", IF(SUMIFS( 'Tenant Occupancy'!JN$5:JN23,OccupancyUnits,$B21,OccupancyAd"&amp;"dresses,$A21)&gt;0,SUMIFS('Tenant Occupancy'!JN$5:JN23,OccupancyUnits,$B21,OccupancyAddresses,$A21),IFERROR(VLOOKUP($A21&amp;"" ""&amp;$B21, FILTER(ARRAYFORMULA({OccupancyAddresses&amp;"" ""&amp; OccupancyUnits,'Tenant Occupancy'!JN$5:JN23}),INDEX(ARRAYFORMULA({OccupancyAdd"&amp;"resses&amp;"" ""&amp; OccupancyUnits,'Tenant Occupancy'!JN$5:JN23}),0,2)&lt;&gt;""""),2,FALSE),IF(JM18=TODAY(),""Today"",)))))"),"")</f>
        <v/>
      </c>
      <c r="JN21" s="3" t="str">
        <f>IFERROR(__xludf.DUMMYFUNCTION("IF(ISBLANK($A21),, IF((ARRAYFORMULA(SUM(COUNTIFS(OccupancyAddresses,$A21,OccupancyUnits, $B21, 'Tenant Occupancy'!JO$5:JO23,{""&gt;0"",""Occupied"",""Late""}))))&gt;1,""Multiple Bookings"", IF(SUMIFS( 'Tenant Occupancy'!JO$5:JO23,OccupancyUnits,$B21,OccupancyAd"&amp;"dresses,$A21)&gt;0,SUMIFS('Tenant Occupancy'!JO$5:JO23,OccupancyUnits,$B21,OccupancyAddresses,$A21),IFERROR(VLOOKUP($A21&amp;"" ""&amp;$B21, FILTER(ARRAYFORMULA({OccupancyAddresses&amp;"" ""&amp; OccupancyUnits,'Tenant Occupancy'!JO$5:JO23}),INDEX(ARRAYFORMULA({OccupancyAdd"&amp;"resses&amp;"" ""&amp; OccupancyUnits,'Tenant Occupancy'!JO$5:JO23}),0,2)&lt;&gt;""""),2,FALSE),IF(JN18=TODAY(),""Today"",)))))"),"")</f>
        <v/>
      </c>
      <c r="JO21" s="3" t="str">
        <f>IFERROR(__xludf.DUMMYFUNCTION("IF(ISBLANK($A21),, IF((ARRAYFORMULA(SUM(COUNTIFS(OccupancyAddresses,$A21,OccupancyUnits, $B21, 'Tenant Occupancy'!JP$5:JP23,{""&gt;0"",""Occupied"",""Late""}))))&gt;1,""Multiple Bookings"", IF(SUMIFS( 'Tenant Occupancy'!JP$5:JP23,OccupancyUnits,$B21,OccupancyAd"&amp;"dresses,$A21)&gt;0,SUMIFS('Tenant Occupancy'!JP$5:JP23,OccupancyUnits,$B21,OccupancyAddresses,$A21),IFERROR(VLOOKUP($A21&amp;"" ""&amp;$B21, FILTER(ARRAYFORMULA({OccupancyAddresses&amp;"" ""&amp; OccupancyUnits,'Tenant Occupancy'!JP$5:JP23}),INDEX(ARRAYFORMULA({OccupancyAdd"&amp;"resses&amp;"" ""&amp; OccupancyUnits,'Tenant Occupancy'!JP$5:JP23}),0,2)&lt;&gt;""""),2,FALSE),IF(JO18=TODAY(),""Today"",)))))"),"")</f>
        <v/>
      </c>
      <c r="JP21" s="3" t="str">
        <f>IFERROR(__xludf.DUMMYFUNCTION("IF(ISBLANK($A21),, IF((ARRAYFORMULA(SUM(COUNTIFS(OccupancyAddresses,$A21,OccupancyUnits, $B21, 'Tenant Occupancy'!JQ$5:JQ23,{""&gt;0"",""Occupied"",""Late""}))))&gt;1,""Multiple Bookings"", IF(SUMIFS( 'Tenant Occupancy'!JQ$5:JQ23,OccupancyUnits,$B21,OccupancyAd"&amp;"dresses,$A21)&gt;0,SUMIFS('Tenant Occupancy'!JQ$5:JQ23,OccupancyUnits,$B21,OccupancyAddresses,$A21),IFERROR(VLOOKUP($A21&amp;"" ""&amp;$B21, FILTER(ARRAYFORMULA({OccupancyAddresses&amp;"" ""&amp; OccupancyUnits,'Tenant Occupancy'!JQ$5:JQ23}),INDEX(ARRAYFORMULA({OccupancyAdd"&amp;"resses&amp;"" ""&amp; OccupancyUnits,'Tenant Occupancy'!JQ$5:JQ23}),0,2)&lt;&gt;""""),2,FALSE),IF(JP18=TODAY(),""Today"",)))))"),"")</f>
        <v/>
      </c>
      <c r="JQ21" s="3" t="str">
        <f>IFERROR(__xludf.DUMMYFUNCTION("IF(ISBLANK($A21),, IF((ARRAYFORMULA(SUM(COUNTIFS(OccupancyAddresses,$A21,OccupancyUnits, $B21, 'Tenant Occupancy'!JR$5:JR23,{""&gt;0"",""Occupied"",""Late""}))))&gt;1,""Multiple Bookings"", IF(SUMIFS( 'Tenant Occupancy'!JR$5:JR23,OccupancyUnits,$B21,OccupancyAd"&amp;"dresses,$A21)&gt;0,SUMIFS('Tenant Occupancy'!JR$5:JR23,OccupancyUnits,$B21,OccupancyAddresses,$A21),IFERROR(VLOOKUP($A21&amp;"" ""&amp;$B21, FILTER(ARRAYFORMULA({OccupancyAddresses&amp;"" ""&amp; OccupancyUnits,'Tenant Occupancy'!JR$5:JR23}),INDEX(ARRAYFORMULA({OccupancyAdd"&amp;"resses&amp;"" ""&amp; OccupancyUnits,'Tenant Occupancy'!JR$5:JR23}),0,2)&lt;&gt;""""),2,FALSE),IF(JQ18=TODAY(),""Today"",)))))"),"")</f>
        <v/>
      </c>
      <c r="JR21" s="3" t="str">
        <f>IFERROR(__xludf.DUMMYFUNCTION("IF(ISBLANK($A21),, IF((ARRAYFORMULA(SUM(COUNTIFS(OccupancyAddresses,$A21,OccupancyUnits, $B21, 'Tenant Occupancy'!JS$5:JS23,{""&gt;0"",""Occupied"",""Late""}))))&gt;1,""Multiple Bookings"", IF(SUMIFS( 'Tenant Occupancy'!JS$5:JS23,OccupancyUnits,$B21,OccupancyAd"&amp;"dresses,$A21)&gt;0,SUMIFS('Tenant Occupancy'!JS$5:JS23,OccupancyUnits,$B21,OccupancyAddresses,$A21),IFERROR(VLOOKUP($A21&amp;"" ""&amp;$B21, FILTER(ARRAYFORMULA({OccupancyAddresses&amp;"" ""&amp; OccupancyUnits,'Tenant Occupancy'!JS$5:JS23}),INDEX(ARRAYFORMULA({OccupancyAdd"&amp;"resses&amp;"" ""&amp; OccupancyUnits,'Tenant Occupancy'!JS$5:JS23}),0,2)&lt;&gt;""""),2,FALSE),IF(JR18=TODAY(),""Today"",)))))"),"")</f>
        <v/>
      </c>
      <c r="JS21" s="3" t="str">
        <f>IFERROR(__xludf.DUMMYFUNCTION("IF(ISBLANK($A21),, IF((ARRAYFORMULA(SUM(COUNTIFS(OccupancyAddresses,$A21,OccupancyUnits, $B21, 'Tenant Occupancy'!JT$5:JT23,{""&gt;0"",""Occupied"",""Late""}))))&gt;1,""Multiple Bookings"", IF(SUMIFS( 'Tenant Occupancy'!JT$5:JT23,OccupancyUnits,$B21,OccupancyAd"&amp;"dresses,$A21)&gt;0,SUMIFS('Tenant Occupancy'!JT$5:JT23,OccupancyUnits,$B21,OccupancyAddresses,$A21),IFERROR(VLOOKUP($A21&amp;"" ""&amp;$B21, FILTER(ARRAYFORMULA({OccupancyAddresses&amp;"" ""&amp; OccupancyUnits,'Tenant Occupancy'!JT$5:JT23}),INDEX(ARRAYFORMULA({OccupancyAdd"&amp;"resses&amp;"" ""&amp; OccupancyUnits,'Tenant Occupancy'!JT$5:JT23}),0,2)&lt;&gt;""""),2,FALSE),IF(JS18=TODAY(),""Today"",)))))"),"")</f>
        <v/>
      </c>
      <c r="JT21" s="3" t="str">
        <f>IFERROR(__xludf.DUMMYFUNCTION("IF(ISBLANK($A21),, IF((ARRAYFORMULA(SUM(COUNTIFS(OccupancyAddresses,$A21,OccupancyUnits, $B21, 'Tenant Occupancy'!JU$5:JU23,{""&gt;0"",""Occupied"",""Late""}))))&gt;1,""Multiple Bookings"", IF(SUMIFS( 'Tenant Occupancy'!JU$5:JU23,OccupancyUnits,$B21,OccupancyAd"&amp;"dresses,$A21)&gt;0,SUMIFS('Tenant Occupancy'!JU$5:JU23,OccupancyUnits,$B21,OccupancyAddresses,$A21),IFERROR(VLOOKUP($A21&amp;"" ""&amp;$B21, FILTER(ARRAYFORMULA({OccupancyAddresses&amp;"" ""&amp; OccupancyUnits,'Tenant Occupancy'!JU$5:JU23}),INDEX(ARRAYFORMULA({OccupancyAdd"&amp;"resses&amp;"" ""&amp; OccupancyUnits,'Tenant Occupancy'!JU$5:JU23}),0,2)&lt;&gt;""""),2,FALSE),IF(JT18=TODAY(),""Today"",)))))"),"")</f>
        <v/>
      </c>
      <c r="JU21" s="3" t="str">
        <f>IFERROR(__xludf.DUMMYFUNCTION("IF(ISBLANK($A21),, IF((ARRAYFORMULA(SUM(COUNTIFS(OccupancyAddresses,$A21,OccupancyUnits, $B21, 'Tenant Occupancy'!JV$5:JV23,{""&gt;0"",""Occupied"",""Late""}))))&gt;1,""Multiple Bookings"", IF(SUMIFS( 'Tenant Occupancy'!JV$5:JV23,OccupancyUnits,$B21,OccupancyAd"&amp;"dresses,$A21)&gt;0,SUMIFS('Tenant Occupancy'!JV$5:JV23,OccupancyUnits,$B21,OccupancyAddresses,$A21),IFERROR(VLOOKUP($A21&amp;"" ""&amp;$B21, FILTER(ARRAYFORMULA({OccupancyAddresses&amp;"" ""&amp; OccupancyUnits,'Tenant Occupancy'!JV$5:JV23}),INDEX(ARRAYFORMULA({OccupancyAdd"&amp;"resses&amp;"" ""&amp; OccupancyUnits,'Tenant Occupancy'!JV$5:JV23}),0,2)&lt;&gt;""""),2,FALSE),IF(JU18=TODAY(),""Today"",)))))"),"")</f>
        <v/>
      </c>
      <c r="JV21" s="3" t="str">
        <f>IFERROR(__xludf.DUMMYFUNCTION("IF(ISBLANK($A21),, IF((ARRAYFORMULA(SUM(COUNTIFS(OccupancyAddresses,$A21,OccupancyUnits, $B21, 'Tenant Occupancy'!JW$5:JW23,{""&gt;0"",""Occupied"",""Late""}))))&gt;1,""Multiple Bookings"", IF(SUMIFS( 'Tenant Occupancy'!JW$5:JW23,OccupancyUnits,$B21,OccupancyAd"&amp;"dresses,$A21)&gt;0,SUMIFS('Tenant Occupancy'!JW$5:JW23,OccupancyUnits,$B21,OccupancyAddresses,$A21),IFERROR(VLOOKUP($A21&amp;"" ""&amp;$B21, FILTER(ARRAYFORMULA({OccupancyAddresses&amp;"" ""&amp; OccupancyUnits,'Tenant Occupancy'!JW$5:JW23}),INDEX(ARRAYFORMULA({OccupancyAdd"&amp;"resses&amp;"" ""&amp; OccupancyUnits,'Tenant Occupancy'!JW$5:JW23}),0,2)&lt;&gt;""""),2,FALSE),IF(JV18=TODAY(),""Today"",)))))"),"")</f>
        <v/>
      </c>
      <c r="JW21" s="3" t="str">
        <f>IFERROR(__xludf.DUMMYFUNCTION("IF(ISBLANK($A21),, IF((ARRAYFORMULA(SUM(COUNTIFS(OccupancyAddresses,$A21,OccupancyUnits, $B21, 'Tenant Occupancy'!JX$5:JX23,{""&gt;0"",""Occupied"",""Late""}))))&gt;1,""Multiple Bookings"", IF(SUMIFS( 'Tenant Occupancy'!JX$5:JX23,OccupancyUnits,$B21,OccupancyAd"&amp;"dresses,$A21)&gt;0,SUMIFS('Tenant Occupancy'!JX$5:JX23,OccupancyUnits,$B21,OccupancyAddresses,$A21),IFERROR(VLOOKUP($A21&amp;"" ""&amp;$B21, FILTER(ARRAYFORMULA({OccupancyAddresses&amp;"" ""&amp; OccupancyUnits,'Tenant Occupancy'!JX$5:JX23}),INDEX(ARRAYFORMULA({OccupancyAdd"&amp;"resses&amp;"" ""&amp; OccupancyUnits,'Tenant Occupancy'!JX$5:JX23}),0,2)&lt;&gt;""""),2,FALSE),IF(JW18=TODAY(),""Today"",)))))"),"")</f>
        <v/>
      </c>
      <c r="JX21" s="3" t="str">
        <f>IFERROR(__xludf.DUMMYFUNCTION("IF(ISBLANK($A21),, IF((ARRAYFORMULA(SUM(COUNTIFS(OccupancyAddresses,$A21,OccupancyUnits, $B21, 'Tenant Occupancy'!JY$5:JY23,{""&gt;0"",""Occupied"",""Late""}))))&gt;1,""Multiple Bookings"", IF(SUMIFS( 'Tenant Occupancy'!JY$5:JY23,OccupancyUnits,$B21,OccupancyAd"&amp;"dresses,$A21)&gt;0,SUMIFS('Tenant Occupancy'!JY$5:JY23,OccupancyUnits,$B21,OccupancyAddresses,$A21),IFERROR(VLOOKUP($A21&amp;"" ""&amp;$B21, FILTER(ARRAYFORMULA({OccupancyAddresses&amp;"" ""&amp; OccupancyUnits,'Tenant Occupancy'!JY$5:JY23}),INDEX(ARRAYFORMULA({OccupancyAdd"&amp;"resses&amp;"" ""&amp; OccupancyUnits,'Tenant Occupancy'!JY$5:JY23}),0,2)&lt;&gt;""""),2,FALSE),IF(JX18=TODAY(),""Today"",)))))"),"")</f>
        <v/>
      </c>
      <c r="JY21" s="3" t="str">
        <f>IFERROR(__xludf.DUMMYFUNCTION("IF(ISBLANK($A21),, IF((ARRAYFORMULA(SUM(COUNTIFS(OccupancyAddresses,$A21,OccupancyUnits, $B21, 'Tenant Occupancy'!JZ$5:JZ23,{""&gt;0"",""Occupied"",""Late""}))))&gt;1,""Multiple Bookings"", IF(SUMIFS( 'Tenant Occupancy'!JZ$5:JZ23,OccupancyUnits,$B21,OccupancyAd"&amp;"dresses,$A21)&gt;0,SUMIFS('Tenant Occupancy'!JZ$5:JZ23,OccupancyUnits,$B21,OccupancyAddresses,$A21),IFERROR(VLOOKUP($A21&amp;"" ""&amp;$B21, FILTER(ARRAYFORMULA({OccupancyAddresses&amp;"" ""&amp; OccupancyUnits,'Tenant Occupancy'!JZ$5:JZ23}),INDEX(ARRAYFORMULA({OccupancyAdd"&amp;"resses&amp;"" ""&amp; OccupancyUnits,'Tenant Occupancy'!JZ$5:JZ23}),0,2)&lt;&gt;""""),2,FALSE),IF(JY18=TODAY(),""Today"",)))))"),"")</f>
        <v/>
      </c>
      <c r="JZ21" s="3" t="str">
        <f>IFERROR(__xludf.DUMMYFUNCTION("IF(ISBLANK($A21),, IF((ARRAYFORMULA(SUM(COUNTIFS(OccupancyAddresses,$A21,OccupancyUnits, $B21, 'Tenant Occupancy'!KA$5:KA23,{""&gt;0"",""Occupied"",""Late""}))))&gt;1,""Multiple Bookings"", IF(SUMIFS( 'Tenant Occupancy'!KA$5:KA23,OccupancyUnits,$B21,OccupancyAd"&amp;"dresses,$A21)&gt;0,SUMIFS('Tenant Occupancy'!KA$5:KA23,OccupancyUnits,$B21,OccupancyAddresses,$A21),IFERROR(VLOOKUP($A21&amp;"" ""&amp;$B21, FILTER(ARRAYFORMULA({OccupancyAddresses&amp;"" ""&amp; OccupancyUnits,'Tenant Occupancy'!KA$5:KA23}),INDEX(ARRAYFORMULA({OccupancyAdd"&amp;"resses&amp;"" ""&amp; OccupancyUnits,'Tenant Occupancy'!KA$5:KA23}),0,2)&lt;&gt;""""),2,FALSE),IF(JZ18=TODAY(),""Today"",)))))"),"")</f>
        <v/>
      </c>
      <c r="KA21" s="3" t="str">
        <f>IFERROR(__xludf.DUMMYFUNCTION("IF(ISBLANK($A21),, IF((ARRAYFORMULA(SUM(COUNTIFS(OccupancyAddresses,$A21,OccupancyUnits, $B21, 'Tenant Occupancy'!KB$5:KB23,{""&gt;0"",""Occupied"",""Late""}))))&gt;1,""Multiple Bookings"", IF(SUMIFS( 'Tenant Occupancy'!KB$5:KB23,OccupancyUnits,$B21,OccupancyAd"&amp;"dresses,$A21)&gt;0,SUMIFS('Tenant Occupancy'!KB$5:KB23,OccupancyUnits,$B21,OccupancyAddresses,$A21),IFERROR(VLOOKUP($A21&amp;"" ""&amp;$B21, FILTER(ARRAYFORMULA({OccupancyAddresses&amp;"" ""&amp; OccupancyUnits,'Tenant Occupancy'!KB$5:KB23}),INDEX(ARRAYFORMULA({OccupancyAdd"&amp;"resses&amp;"" ""&amp; OccupancyUnits,'Tenant Occupancy'!KB$5:KB23}),0,2)&lt;&gt;""""),2,FALSE),IF(KA18=TODAY(),""Today"",)))))"),"")</f>
        <v/>
      </c>
      <c r="KB21" s="3" t="str">
        <f>IFERROR(__xludf.DUMMYFUNCTION("IF(ISBLANK($A21),, IF((ARRAYFORMULA(SUM(COUNTIFS(OccupancyAddresses,$A21,OccupancyUnits, $B21, 'Tenant Occupancy'!KC$5:KC23,{""&gt;0"",""Occupied"",""Late""}))))&gt;1,""Multiple Bookings"", IF(SUMIFS( 'Tenant Occupancy'!KC$5:KC23,OccupancyUnits,$B21,OccupancyAd"&amp;"dresses,$A21)&gt;0,SUMIFS('Tenant Occupancy'!KC$5:KC23,OccupancyUnits,$B21,OccupancyAddresses,$A21),IFERROR(VLOOKUP($A21&amp;"" ""&amp;$B21, FILTER(ARRAYFORMULA({OccupancyAddresses&amp;"" ""&amp; OccupancyUnits,'Tenant Occupancy'!KC$5:KC23}),INDEX(ARRAYFORMULA({OccupancyAdd"&amp;"resses&amp;"" ""&amp; OccupancyUnits,'Tenant Occupancy'!KC$5:KC23}),0,2)&lt;&gt;""""),2,FALSE),IF(KB18=TODAY(),""Today"",)))))"),"")</f>
        <v/>
      </c>
      <c r="KC21" s="3" t="str">
        <f>IFERROR(__xludf.DUMMYFUNCTION("IF(ISBLANK($A21),, IF((ARRAYFORMULA(SUM(COUNTIFS(OccupancyAddresses,$A21,OccupancyUnits, $B21, 'Tenant Occupancy'!KD$5:KD23,{""&gt;0"",""Occupied"",""Late""}))))&gt;1,""Multiple Bookings"", IF(SUMIFS( 'Tenant Occupancy'!KD$5:KD23,OccupancyUnits,$B21,OccupancyAd"&amp;"dresses,$A21)&gt;0,SUMIFS('Tenant Occupancy'!KD$5:KD23,OccupancyUnits,$B21,OccupancyAddresses,$A21),IFERROR(VLOOKUP($A21&amp;"" ""&amp;$B21, FILTER(ARRAYFORMULA({OccupancyAddresses&amp;"" ""&amp; OccupancyUnits,'Tenant Occupancy'!KD$5:KD23}),INDEX(ARRAYFORMULA({OccupancyAdd"&amp;"resses&amp;"" ""&amp; OccupancyUnits,'Tenant Occupancy'!KD$5:KD23}),0,2)&lt;&gt;""""),2,FALSE),IF(KC18=TODAY(),""Today"",)))))"),"")</f>
        <v/>
      </c>
      <c r="KD21" s="3" t="str">
        <f>IFERROR(__xludf.DUMMYFUNCTION("IF(ISBLANK($A21),, IF((ARRAYFORMULA(SUM(COUNTIFS(OccupancyAddresses,$A21,OccupancyUnits, $B21, 'Tenant Occupancy'!KE$5:KE23,{""&gt;0"",""Occupied"",""Late""}))))&gt;1,""Multiple Bookings"", IF(SUMIFS( 'Tenant Occupancy'!KE$5:KE23,OccupancyUnits,$B21,OccupancyAd"&amp;"dresses,$A21)&gt;0,SUMIFS('Tenant Occupancy'!KE$5:KE23,OccupancyUnits,$B21,OccupancyAddresses,$A21),IFERROR(VLOOKUP($A21&amp;"" ""&amp;$B21, FILTER(ARRAYFORMULA({OccupancyAddresses&amp;"" ""&amp; OccupancyUnits,'Tenant Occupancy'!KE$5:KE23}),INDEX(ARRAYFORMULA({OccupancyAdd"&amp;"resses&amp;"" ""&amp; OccupancyUnits,'Tenant Occupancy'!KE$5:KE23}),0,2)&lt;&gt;""""),2,FALSE),IF(KD18=TODAY(),""Today"",)))))"),"")</f>
        <v/>
      </c>
      <c r="KE21" s="3" t="str">
        <f>IFERROR(__xludf.DUMMYFUNCTION("IF(ISBLANK($A21),, IF((ARRAYFORMULA(SUM(COUNTIFS(OccupancyAddresses,$A21,OccupancyUnits, $B21, 'Tenant Occupancy'!KF$5:KF23,{""&gt;0"",""Occupied"",""Late""}))))&gt;1,""Multiple Bookings"", IF(SUMIFS( 'Tenant Occupancy'!KF$5:KF23,OccupancyUnits,$B21,OccupancyAd"&amp;"dresses,$A21)&gt;0,SUMIFS('Tenant Occupancy'!KF$5:KF23,OccupancyUnits,$B21,OccupancyAddresses,$A21),IFERROR(VLOOKUP($A21&amp;"" ""&amp;$B21, FILTER(ARRAYFORMULA({OccupancyAddresses&amp;"" ""&amp; OccupancyUnits,'Tenant Occupancy'!KF$5:KF23}),INDEX(ARRAYFORMULA({OccupancyAdd"&amp;"resses&amp;"" ""&amp; OccupancyUnits,'Tenant Occupancy'!KF$5:KF23}),0,2)&lt;&gt;""""),2,FALSE),IF(KE18=TODAY(),""Today"",)))))"),"")</f>
        <v/>
      </c>
      <c r="KF21" s="3" t="str">
        <f>IFERROR(__xludf.DUMMYFUNCTION("IF(ISBLANK($A21),, IF((ARRAYFORMULA(SUM(COUNTIFS(OccupancyAddresses,$A21,OccupancyUnits, $B21, 'Tenant Occupancy'!KG$5:KG23,{""&gt;0"",""Occupied"",""Late""}))))&gt;1,""Multiple Bookings"", IF(SUMIFS( 'Tenant Occupancy'!KG$5:KG23,OccupancyUnits,$B21,OccupancyAd"&amp;"dresses,$A21)&gt;0,SUMIFS('Tenant Occupancy'!KG$5:KG23,OccupancyUnits,$B21,OccupancyAddresses,$A21),IFERROR(VLOOKUP($A21&amp;"" ""&amp;$B21, FILTER(ARRAYFORMULA({OccupancyAddresses&amp;"" ""&amp; OccupancyUnits,'Tenant Occupancy'!KG$5:KG23}),INDEX(ARRAYFORMULA({OccupancyAdd"&amp;"resses&amp;"" ""&amp; OccupancyUnits,'Tenant Occupancy'!KG$5:KG23}),0,2)&lt;&gt;""""),2,FALSE),IF(KF18=TODAY(),""Today"",)))))"),"")</f>
        <v/>
      </c>
      <c r="KG21" s="3" t="str">
        <f>IFERROR(__xludf.DUMMYFUNCTION("IF(ISBLANK($A21),, IF((ARRAYFORMULA(SUM(COUNTIFS(OccupancyAddresses,$A21,OccupancyUnits, $B21, 'Tenant Occupancy'!KH$5:KH23,{""&gt;0"",""Occupied"",""Late""}))))&gt;1,""Multiple Bookings"", IF(SUMIFS( 'Tenant Occupancy'!KH$5:KH23,OccupancyUnits,$B21,OccupancyAd"&amp;"dresses,$A21)&gt;0,SUMIFS('Tenant Occupancy'!KH$5:KH23,OccupancyUnits,$B21,OccupancyAddresses,$A21),IFERROR(VLOOKUP($A21&amp;"" ""&amp;$B21, FILTER(ARRAYFORMULA({OccupancyAddresses&amp;"" ""&amp; OccupancyUnits,'Tenant Occupancy'!KH$5:KH23}),INDEX(ARRAYFORMULA({OccupancyAdd"&amp;"resses&amp;"" ""&amp; OccupancyUnits,'Tenant Occupancy'!KH$5:KH23}),0,2)&lt;&gt;""""),2,FALSE),IF(KG18=TODAY(),""Today"",)))))"),"")</f>
        <v/>
      </c>
      <c r="KH21" s="3" t="str">
        <f>IFERROR(__xludf.DUMMYFUNCTION("IF(ISBLANK($A21),, IF((ARRAYFORMULA(SUM(COUNTIFS(OccupancyAddresses,$A21,OccupancyUnits, $B21, 'Tenant Occupancy'!KI$5:KI23,{""&gt;0"",""Occupied"",""Late""}))))&gt;1,""Multiple Bookings"", IF(SUMIFS( 'Tenant Occupancy'!KI$5:KI23,OccupancyUnits,$B21,OccupancyAd"&amp;"dresses,$A21)&gt;0,SUMIFS('Tenant Occupancy'!KI$5:KI23,OccupancyUnits,$B21,OccupancyAddresses,$A21),IFERROR(VLOOKUP($A21&amp;"" ""&amp;$B21, FILTER(ARRAYFORMULA({OccupancyAddresses&amp;"" ""&amp; OccupancyUnits,'Tenant Occupancy'!KI$5:KI23}),INDEX(ARRAYFORMULA({OccupancyAdd"&amp;"resses&amp;"" ""&amp; OccupancyUnits,'Tenant Occupancy'!KI$5:KI23}),0,2)&lt;&gt;""""),2,FALSE),IF(KH18=TODAY(),""Today"",)))))"),"")</f>
        <v/>
      </c>
      <c r="KI21" s="3" t="str">
        <f>IFERROR(__xludf.DUMMYFUNCTION("IF(ISBLANK($A21),, IF((ARRAYFORMULA(SUM(COUNTIFS(OccupancyAddresses,$A21,OccupancyUnits, $B21, 'Tenant Occupancy'!KJ$5:KJ23,{""&gt;0"",""Occupied"",""Late""}))))&gt;1,""Multiple Bookings"", IF(SUMIFS( 'Tenant Occupancy'!KJ$5:KJ23,OccupancyUnits,$B21,OccupancyAd"&amp;"dresses,$A21)&gt;0,SUMIFS('Tenant Occupancy'!KJ$5:KJ23,OccupancyUnits,$B21,OccupancyAddresses,$A21),IFERROR(VLOOKUP($A21&amp;"" ""&amp;$B21, FILTER(ARRAYFORMULA({OccupancyAddresses&amp;"" ""&amp; OccupancyUnits,'Tenant Occupancy'!KJ$5:KJ23}),INDEX(ARRAYFORMULA({OccupancyAdd"&amp;"resses&amp;"" ""&amp; OccupancyUnits,'Tenant Occupancy'!KJ$5:KJ23}),0,2)&lt;&gt;""""),2,FALSE),IF(KI18=TODAY(),""Today"",)))))"),"")</f>
        <v/>
      </c>
      <c r="KJ21" s="3" t="str">
        <f>IFERROR(__xludf.DUMMYFUNCTION("IF(ISBLANK($A21),, IF((ARRAYFORMULA(SUM(COUNTIFS(OccupancyAddresses,$A21,OccupancyUnits, $B21, 'Tenant Occupancy'!KK$5:KK23,{""&gt;0"",""Occupied"",""Late""}))))&gt;1,""Multiple Bookings"", IF(SUMIFS( 'Tenant Occupancy'!KK$5:KK23,OccupancyUnits,$B21,OccupancyAd"&amp;"dresses,$A21)&gt;0,SUMIFS('Tenant Occupancy'!KK$5:KK23,OccupancyUnits,$B21,OccupancyAddresses,$A21),IFERROR(VLOOKUP($A21&amp;"" ""&amp;$B21, FILTER(ARRAYFORMULA({OccupancyAddresses&amp;"" ""&amp; OccupancyUnits,'Tenant Occupancy'!KK$5:KK23}),INDEX(ARRAYFORMULA({OccupancyAdd"&amp;"resses&amp;"" ""&amp; OccupancyUnits,'Tenant Occupancy'!KK$5:KK23}),0,2)&lt;&gt;""""),2,FALSE),IF(KJ18=TODAY(),""Today"",)))))"),"")</f>
        <v/>
      </c>
      <c r="KK21" s="3" t="str">
        <f>IFERROR(__xludf.DUMMYFUNCTION("IF(ISBLANK($A21),, IF((ARRAYFORMULA(SUM(COUNTIFS(OccupancyAddresses,$A21,OccupancyUnits, $B21, 'Tenant Occupancy'!KL$5:KL23,{""&gt;0"",""Occupied"",""Late""}))))&gt;1,""Multiple Bookings"", IF(SUMIFS( 'Tenant Occupancy'!KL$5:KL23,OccupancyUnits,$B21,OccupancyAd"&amp;"dresses,$A21)&gt;0,SUMIFS('Tenant Occupancy'!KL$5:KL23,OccupancyUnits,$B21,OccupancyAddresses,$A21),IFERROR(VLOOKUP($A21&amp;"" ""&amp;$B21, FILTER(ARRAYFORMULA({OccupancyAddresses&amp;"" ""&amp; OccupancyUnits,'Tenant Occupancy'!KL$5:KL23}),INDEX(ARRAYFORMULA({OccupancyAdd"&amp;"resses&amp;"" ""&amp; OccupancyUnits,'Tenant Occupancy'!KL$5:KL23}),0,2)&lt;&gt;""""),2,FALSE),IF(KK18=TODAY(),""Today"",)))))"),"")</f>
        <v/>
      </c>
      <c r="KL21" s="3" t="str">
        <f>IFERROR(__xludf.DUMMYFUNCTION("IF(ISBLANK($A21),, IF((ARRAYFORMULA(SUM(COUNTIFS(OccupancyAddresses,$A21,OccupancyUnits, $B21, 'Tenant Occupancy'!KM$5:KM23,{""&gt;0"",""Occupied"",""Late""}))))&gt;1,""Multiple Bookings"", IF(SUMIFS( 'Tenant Occupancy'!KM$5:KM23,OccupancyUnits,$B21,OccupancyAd"&amp;"dresses,$A21)&gt;0,SUMIFS('Tenant Occupancy'!KM$5:KM23,OccupancyUnits,$B21,OccupancyAddresses,$A21),IFERROR(VLOOKUP($A21&amp;"" ""&amp;$B21, FILTER(ARRAYFORMULA({OccupancyAddresses&amp;"" ""&amp; OccupancyUnits,'Tenant Occupancy'!KM$5:KM23}),INDEX(ARRAYFORMULA({OccupancyAdd"&amp;"resses&amp;"" ""&amp; OccupancyUnits,'Tenant Occupancy'!KM$5:KM23}),0,2)&lt;&gt;""""),2,FALSE),IF(KL18=TODAY(),""Today"",)))))"),"")</f>
        <v/>
      </c>
      <c r="KM21" s="3" t="str">
        <f>IFERROR(__xludf.DUMMYFUNCTION("IF(ISBLANK($A21),, IF((ARRAYFORMULA(SUM(COUNTIFS(OccupancyAddresses,$A21,OccupancyUnits, $B21, 'Tenant Occupancy'!KN$5:KN23,{""&gt;0"",""Occupied"",""Late""}))))&gt;1,""Multiple Bookings"", IF(SUMIFS( 'Tenant Occupancy'!KN$5:KN23,OccupancyUnits,$B21,OccupancyAd"&amp;"dresses,$A21)&gt;0,SUMIFS('Tenant Occupancy'!KN$5:KN23,OccupancyUnits,$B21,OccupancyAddresses,$A21),IFERROR(VLOOKUP($A21&amp;"" ""&amp;$B21, FILTER(ARRAYFORMULA({OccupancyAddresses&amp;"" ""&amp; OccupancyUnits,'Tenant Occupancy'!KN$5:KN23}),INDEX(ARRAYFORMULA({OccupancyAdd"&amp;"resses&amp;"" ""&amp; OccupancyUnits,'Tenant Occupancy'!KN$5:KN23}),0,2)&lt;&gt;""""),2,FALSE),IF(KM18=TODAY(),""Today"",)))))"),"")</f>
        <v/>
      </c>
      <c r="KN21" s="3" t="str">
        <f>IFERROR(__xludf.DUMMYFUNCTION("IF(ISBLANK($A21),, IF((ARRAYFORMULA(SUM(COUNTIFS(OccupancyAddresses,$A21,OccupancyUnits, $B21, 'Tenant Occupancy'!KO$5:KO23,{""&gt;0"",""Occupied"",""Late""}))))&gt;1,""Multiple Bookings"", IF(SUMIFS( 'Tenant Occupancy'!KO$5:KO23,OccupancyUnits,$B21,OccupancyAd"&amp;"dresses,$A21)&gt;0,SUMIFS('Tenant Occupancy'!KO$5:KO23,OccupancyUnits,$B21,OccupancyAddresses,$A21),IFERROR(VLOOKUP($A21&amp;"" ""&amp;$B21, FILTER(ARRAYFORMULA({OccupancyAddresses&amp;"" ""&amp; OccupancyUnits,'Tenant Occupancy'!KO$5:KO23}),INDEX(ARRAYFORMULA({OccupancyAdd"&amp;"resses&amp;"" ""&amp; OccupancyUnits,'Tenant Occupancy'!KO$5:KO23}),0,2)&lt;&gt;""""),2,FALSE),IF(KN18=TODAY(),""Today"",)))))"),"")</f>
        <v/>
      </c>
      <c r="KO21" s="3" t="str">
        <f>IFERROR(__xludf.DUMMYFUNCTION("IF(ISBLANK($A21),, IF((ARRAYFORMULA(SUM(COUNTIFS(OccupancyAddresses,$A21,OccupancyUnits, $B21, 'Tenant Occupancy'!KP$5:KP23,{""&gt;0"",""Occupied"",""Late""}))))&gt;1,""Multiple Bookings"", IF(SUMIFS( 'Tenant Occupancy'!KP$5:KP23,OccupancyUnits,$B21,OccupancyAd"&amp;"dresses,$A21)&gt;0,SUMIFS('Tenant Occupancy'!KP$5:KP23,OccupancyUnits,$B21,OccupancyAddresses,$A21),IFERROR(VLOOKUP($A21&amp;"" ""&amp;$B21, FILTER(ARRAYFORMULA({OccupancyAddresses&amp;"" ""&amp; OccupancyUnits,'Tenant Occupancy'!KP$5:KP23}),INDEX(ARRAYFORMULA({OccupancyAdd"&amp;"resses&amp;"" ""&amp; OccupancyUnits,'Tenant Occupancy'!KP$5:KP23}),0,2)&lt;&gt;""""),2,FALSE),IF(KO18=TODAY(),""Today"",)))))"),"")</f>
        <v/>
      </c>
      <c r="KP21" s="3" t="str">
        <f>IFERROR(__xludf.DUMMYFUNCTION("IF(ISBLANK($A21),, IF((ARRAYFORMULA(SUM(COUNTIFS(OccupancyAddresses,$A21,OccupancyUnits, $B21, 'Tenant Occupancy'!KQ$5:KQ23,{""&gt;0"",""Occupied"",""Late""}))))&gt;1,""Multiple Bookings"", IF(SUMIFS( 'Tenant Occupancy'!KQ$5:KQ23,OccupancyUnits,$B21,OccupancyAd"&amp;"dresses,$A21)&gt;0,SUMIFS('Tenant Occupancy'!KQ$5:KQ23,OccupancyUnits,$B21,OccupancyAddresses,$A21),IFERROR(VLOOKUP($A21&amp;"" ""&amp;$B21, FILTER(ARRAYFORMULA({OccupancyAddresses&amp;"" ""&amp; OccupancyUnits,'Tenant Occupancy'!KQ$5:KQ23}),INDEX(ARRAYFORMULA({OccupancyAdd"&amp;"resses&amp;"" ""&amp; OccupancyUnits,'Tenant Occupancy'!KQ$5:KQ23}),0,2)&lt;&gt;""""),2,FALSE),IF(KP18=TODAY(),""Today"",)))))"),"")</f>
        <v/>
      </c>
      <c r="KQ21" s="3" t="str">
        <f>IFERROR(__xludf.DUMMYFUNCTION("IF(ISBLANK($A21),, IF((ARRAYFORMULA(SUM(COUNTIFS(OccupancyAddresses,$A21,OccupancyUnits, $B21, 'Tenant Occupancy'!KR$5:KR23,{""&gt;0"",""Occupied"",""Late""}))))&gt;1,""Multiple Bookings"", IF(SUMIFS( 'Tenant Occupancy'!KR$5:KR23,OccupancyUnits,$B21,OccupancyAd"&amp;"dresses,$A21)&gt;0,SUMIFS('Tenant Occupancy'!KR$5:KR23,OccupancyUnits,$B21,OccupancyAddresses,$A21),IFERROR(VLOOKUP($A21&amp;"" ""&amp;$B21, FILTER(ARRAYFORMULA({OccupancyAddresses&amp;"" ""&amp; OccupancyUnits,'Tenant Occupancy'!KR$5:KR23}),INDEX(ARRAYFORMULA({OccupancyAdd"&amp;"resses&amp;"" ""&amp; OccupancyUnits,'Tenant Occupancy'!KR$5:KR23}),0,2)&lt;&gt;""""),2,FALSE),IF(KQ18=TODAY(),""Today"",)))))"),"")</f>
        <v/>
      </c>
      <c r="KR21" s="3" t="str">
        <f>IFERROR(__xludf.DUMMYFUNCTION("IF(ISBLANK($A21),, IF((ARRAYFORMULA(SUM(COUNTIFS(OccupancyAddresses,$A21,OccupancyUnits, $B21, 'Tenant Occupancy'!KS$5:KS23,{""&gt;0"",""Occupied"",""Late""}))))&gt;1,""Multiple Bookings"", IF(SUMIFS( 'Tenant Occupancy'!KS$5:KS23,OccupancyUnits,$B21,OccupancyAd"&amp;"dresses,$A21)&gt;0,SUMIFS('Tenant Occupancy'!KS$5:KS23,OccupancyUnits,$B21,OccupancyAddresses,$A21),IFERROR(VLOOKUP($A21&amp;"" ""&amp;$B21, FILTER(ARRAYFORMULA({OccupancyAddresses&amp;"" ""&amp; OccupancyUnits,'Tenant Occupancy'!KS$5:KS23}),INDEX(ARRAYFORMULA({OccupancyAdd"&amp;"resses&amp;"" ""&amp; OccupancyUnits,'Tenant Occupancy'!KS$5:KS23}),0,2)&lt;&gt;""""),2,FALSE),IF(KR18=TODAY(),""Today"",)))))"),"")</f>
        <v/>
      </c>
      <c r="KS21" s="3" t="str">
        <f>IFERROR(__xludf.DUMMYFUNCTION("IF(ISBLANK($A21),, IF((ARRAYFORMULA(SUM(COUNTIFS(OccupancyAddresses,$A21,OccupancyUnits, $B21, 'Tenant Occupancy'!KT$5:KT23,{""&gt;0"",""Occupied"",""Late""}))))&gt;1,""Multiple Bookings"", IF(SUMIFS( 'Tenant Occupancy'!KT$5:KT23,OccupancyUnits,$B21,OccupancyAd"&amp;"dresses,$A21)&gt;0,SUMIFS('Tenant Occupancy'!KT$5:KT23,OccupancyUnits,$B21,OccupancyAddresses,$A21),IFERROR(VLOOKUP($A21&amp;"" ""&amp;$B21, FILTER(ARRAYFORMULA({OccupancyAddresses&amp;"" ""&amp; OccupancyUnits,'Tenant Occupancy'!KT$5:KT23}),INDEX(ARRAYFORMULA({OccupancyAdd"&amp;"resses&amp;"" ""&amp; OccupancyUnits,'Tenant Occupancy'!KT$5:KT23}),0,2)&lt;&gt;""""),2,FALSE),IF(KS18=TODAY(),""Today"",)))))"),"")</f>
        <v/>
      </c>
      <c r="KT21" s="3" t="str">
        <f>IFERROR(__xludf.DUMMYFUNCTION("IF(ISBLANK($A21),, IF((ARRAYFORMULA(SUM(COUNTIFS(OccupancyAddresses,$A21,OccupancyUnits, $B21, 'Tenant Occupancy'!KU$5:KU23,{""&gt;0"",""Occupied"",""Late""}))))&gt;1,""Multiple Bookings"", IF(SUMIFS( 'Tenant Occupancy'!KU$5:KU23,OccupancyUnits,$B21,OccupancyAd"&amp;"dresses,$A21)&gt;0,SUMIFS('Tenant Occupancy'!KU$5:KU23,OccupancyUnits,$B21,OccupancyAddresses,$A21),IFERROR(VLOOKUP($A21&amp;"" ""&amp;$B21, FILTER(ARRAYFORMULA({OccupancyAddresses&amp;"" ""&amp; OccupancyUnits,'Tenant Occupancy'!KU$5:KU23}),INDEX(ARRAYFORMULA({OccupancyAdd"&amp;"resses&amp;"" ""&amp; OccupancyUnits,'Tenant Occupancy'!KU$5:KU23}),0,2)&lt;&gt;""""),2,FALSE),IF(KT18=TODAY(),""Today"",)))))"),"")</f>
        <v/>
      </c>
      <c r="KU21" s="3" t="str">
        <f>IFERROR(__xludf.DUMMYFUNCTION("IF(ISBLANK($A21),, IF((ARRAYFORMULA(SUM(COUNTIFS(OccupancyAddresses,$A21,OccupancyUnits, $B21, 'Tenant Occupancy'!KV$5:KV23,{""&gt;0"",""Occupied"",""Late""}))))&gt;1,""Multiple Bookings"", IF(SUMIFS( 'Tenant Occupancy'!KV$5:KV23,OccupancyUnits,$B21,OccupancyAd"&amp;"dresses,$A21)&gt;0,SUMIFS('Tenant Occupancy'!KV$5:KV23,OccupancyUnits,$B21,OccupancyAddresses,$A21),IFERROR(VLOOKUP($A21&amp;"" ""&amp;$B21, FILTER(ARRAYFORMULA({OccupancyAddresses&amp;"" ""&amp; OccupancyUnits,'Tenant Occupancy'!KV$5:KV23}),INDEX(ARRAYFORMULA({OccupancyAdd"&amp;"resses&amp;"" ""&amp; OccupancyUnits,'Tenant Occupancy'!KV$5:KV23}),0,2)&lt;&gt;""""),2,FALSE),IF(KU18=TODAY(),""Today"",)))))"),"")</f>
        <v/>
      </c>
      <c r="KV21" s="3" t="str">
        <f>IFERROR(__xludf.DUMMYFUNCTION("IF(ISBLANK($A21),, IF((ARRAYFORMULA(SUM(COUNTIFS(OccupancyAddresses,$A21,OccupancyUnits, $B21, 'Tenant Occupancy'!KW$5:KW23,{""&gt;0"",""Occupied"",""Late""}))))&gt;1,""Multiple Bookings"", IF(SUMIFS( 'Tenant Occupancy'!KW$5:KW23,OccupancyUnits,$B21,OccupancyAd"&amp;"dresses,$A21)&gt;0,SUMIFS('Tenant Occupancy'!KW$5:KW23,OccupancyUnits,$B21,OccupancyAddresses,$A21),IFERROR(VLOOKUP($A21&amp;"" ""&amp;$B21, FILTER(ARRAYFORMULA({OccupancyAddresses&amp;"" ""&amp; OccupancyUnits,'Tenant Occupancy'!KW$5:KW23}),INDEX(ARRAYFORMULA({OccupancyAdd"&amp;"resses&amp;"" ""&amp; OccupancyUnits,'Tenant Occupancy'!KW$5:KW23}),0,2)&lt;&gt;""""),2,FALSE),IF(KV18=TODAY(),""Today"",)))))"),"")</f>
        <v/>
      </c>
      <c r="KW21" s="3" t="str">
        <f>IFERROR(__xludf.DUMMYFUNCTION("IF(ISBLANK($A21),, IF((ARRAYFORMULA(SUM(COUNTIFS(OccupancyAddresses,$A21,OccupancyUnits, $B21, 'Tenant Occupancy'!KX$5:KX23,{""&gt;0"",""Occupied"",""Late""}))))&gt;1,""Multiple Bookings"", IF(SUMIFS( 'Tenant Occupancy'!KX$5:KX23,OccupancyUnits,$B21,OccupancyAd"&amp;"dresses,$A21)&gt;0,SUMIFS('Tenant Occupancy'!KX$5:KX23,OccupancyUnits,$B21,OccupancyAddresses,$A21),IFERROR(VLOOKUP($A21&amp;"" ""&amp;$B21, FILTER(ARRAYFORMULA({OccupancyAddresses&amp;"" ""&amp; OccupancyUnits,'Tenant Occupancy'!KX$5:KX23}),INDEX(ARRAYFORMULA({OccupancyAdd"&amp;"resses&amp;"" ""&amp; OccupancyUnits,'Tenant Occupancy'!KX$5:KX23}),0,2)&lt;&gt;""""),2,FALSE),IF(KW18=TODAY(),""Today"",)))))"),"")</f>
        <v/>
      </c>
      <c r="KX21" s="3" t="str">
        <f>IFERROR(__xludf.DUMMYFUNCTION("IF(ISBLANK($A21),, IF((ARRAYFORMULA(SUM(COUNTIFS(OccupancyAddresses,$A21,OccupancyUnits, $B21, 'Tenant Occupancy'!KY$5:KY23,{""&gt;0"",""Occupied"",""Late""}))))&gt;1,""Multiple Bookings"", IF(SUMIFS( 'Tenant Occupancy'!KY$5:KY23,OccupancyUnits,$B21,OccupancyAd"&amp;"dresses,$A21)&gt;0,SUMIFS('Tenant Occupancy'!KY$5:KY23,OccupancyUnits,$B21,OccupancyAddresses,$A21),IFERROR(VLOOKUP($A21&amp;"" ""&amp;$B21, FILTER(ARRAYFORMULA({OccupancyAddresses&amp;"" ""&amp; OccupancyUnits,'Tenant Occupancy'!KY$5:KY23}),INDEX(ARRAYFORMULA({OccupancyAdd"&amp;"resses&amp;"" ""&amp; OccupancyUnits,'Tenant Occupancy'!KY$5:KY23}),0,2)&lt;&gt;""""),2,FALSE),IF(KX18=TODAY(),""Today"",)))))"),"")</f>
        <v/>
      </c>
      <c r="KY21" s="3" t="str">
        <f>IFERROR(__xludf.DUMMYFUNCTION("IF(ISBLANK($A21),, IF((ARRAYFORMULA(SUM(COUNTIFS(OccupancyAddresses,$A21,OccupancyUnits, $B21, 'Tenant Occupancy'!KZ$5:KZ23,{""&gt;0"",""Occupied"",""Late""}))))&gt;1,""Multiple Bookings"", IF(SUMIFS( 'Tenant Occupancy'!KZ$5:KZ23,OccupancyUnits,$B21,OccupancyAd"&amp;"dresses,$A21)&gt;0,SUMIFS('Tenant Occupancy'!KZ$5:KZ23,OccupancyUnits,$B21,OccupancyAddresses,$A21),IFERROR(VLOOKUP($A21&amp;"" ""&amp;$B21, FILTER(ARRAYFORMULA({OccupancyAddresses&amp;"" ""&amp; OccupancyUnits,'Tenant Occupancy'!KZ$5:KZ23}),INDEX(ARRAYFORMULA({OccupancyAdd"&amp;"resses&amp;"" ""&amp; OccupancyUnits,'Tenant Occupancy'!KZ$5:KZ23}),0,2)&lt;&gt;""""),2,FALSE),IF(KY18=TODAY(),""Today"",)))))"),"")</f>
        <v/>
      </c>
      <c r="KZ21" s="3" t="str">
        <f>IFERROR(__xludf.DUMMYFUNCTION("IF(ISBLANK($A21),, IF((ARRAYFORMULA(SUM(COUNTIFS(OccupancyAddresses,$A21,OccupancyUnits, $B21, 'Tenant Occupancy'!LA$5:LA23,{""&gt;0"",""Occupied"",""Late""}))))&gt;1,""Multiple Bookings"", IF(SUMIFS( 'Tenant Occupancy'!LA$5:LA23,OccupancyUnits,$B21,OccupancyAd"&amp;"dresses,$A21)&gt;0,SUMIFS('Tenant Occupancy'!LA$5:LA23,OccupancyUnits,$B21,OccupancyAddresses,$A21),IFERROR(VLOOKUP($A21&amp;"" ""&amp;$B21, FILTER(ARRAYFORMULA({OccupancyAddresses&amp;"" ""&amp; OccupancyUnits,'Tenant Occupancy'!LA$5:LA23}),INDEX(ARRAYFORMULA({OccupancyAdd"&amp;"resses&amp;"" ""&amp; OccupancyUnits,'Tenant Occupancy'!LA$5:LA23}),0,2)&lt;&gt;""""),2,FALSE),IF(KZ18=TODAY(),""Today"",)))))"),"")</f>
        <v/>
      </c>
      <c r="LA21" s="3" t="str">
        <f>IFERROR(__xludf.DUMMYFUNCTION("IF(ISBLANK($A21),, IF((ARRAYFORMULA(SUM(COUNTIFS(OccupancyAddresses,$A21,OccupancyUnits, $B21, 'Tenant Occupancy'!LB$5:LB23,{""&gt;0"",""Occupied"",""Late""}))))&gt;1,""Multiple Bookings"", IF(SUMIFS( 'Tenant Occupancy'!LB$5:LB23,OccupancyUnits,$B21,OccupancyAd"&amp;"dresses,$A21)&gt;0,SUMIFS('Tenant Occupancy'!LB$5:LB23,OccupancyUnits,$B21,OccupancyAddresses,$A21),IFERROR(VLOOKUP($A21&amp;"" ""&amp;$B21, FILTER(ARRAYFORMULA({OccupancyAddresses&amp;"" ""&amp; OccupancyUnits,'Tenant Occupancy'!LB$5:LB23}),INDEX(ARRAYFORMULA({OccupancyAdd"&amp;"resses&amp;"" ""&amp; OccupancyUnits,'Tenant Occupancy'!LB$5:LB23}),0,2)&lt;&gt;""""),2,FALSE),IF(LA18=TODAY(),""Today"",)))))"),"")</f>
        <v/>
      </c>
      <c r="LB21" s="3" t="str">
        <f>IFERROR(__xludf.DUMMYFUNCTION("IF(ISBLANK($A21),, IF((ARRAYFORMULA(SUM(COUNTIFS(OccupancyAddresses,$A21,OccupancyUnits, $B21, 'Tenant Occupancy'!LC$5:LC23,{""&gt;0"",""Occupied"",""Late""}))))&gt;1,""Multiple Bookings"", IF(SUMIFS( 'Tenant Occupancy'!LC$5:LC23,OccupancyUnits,$B21,OccupancyAd"&amp;"dresses,$A21)&gt;0,SUMIFS('Tenant Occupancy'!LC$5:LC23,OccupancyUnits,$B21,OccupancyAddresses,$A21),IFERROR(VLOOKUP($A21&amp;"" ""&amp;$B21, FILTER(ARRAYFORMULA({OccupancyAddresses&amp;"" ""&amp; OccupancyUnits,'Tenant Occupancy'!LC$5:LC23}),INDEX(ARRAYFORMULA({OccupancyAdd"&amp;"resses&amp;"" ""&amp; OccupancyUnits,'Tenant Occupancy'!LC$5:LC23}),0,2)&lt;&gt;""""),2,FALSE),IF(LB18=TODAY(),""Today"",)))))"),"")</f>
        <v/>
      </c>
      <c r="LC21" s="3" t="str">
        <f>IFERROR(__xludf.DUMMYFUNCTION("IF(ISBLANK($A21),, IF((ARRAYFORMULA(SUM(COUNTIFS(OccupancyAddresses,$A21,OccupancyUnits, $B21, 'Tenant Occupancy'!LD$5:LD23,{""&gt;0"",""Occupied"",""Late""}))))&gt;1,""Multiple Bookings"", IF(SUMIFS( 'Tenant Occupancy'!LD$5:LD23,OccupancyUnits,$B21,OccupancyAd"&amp;"dresses,$A21)&gt;0,SUMIFS('Tenant Occupancy'!LD$5:LD23,OccupancyUnits,$B21,OccupancyAddresses,$A21),IFERROR(VLOOKUP($A21&amp;"" ""&amp;$B21, FILTER(ARRAYFORMULA({OccupancyAddresses&amp;"" ""&amp; OccupancyUnits,'Tenant Occupancy'!LD$5:LD23}),INDEX(ARRAYFORMULA({OccupancyAdd"&amp;"resses&amp;"" ""&amp; OccupancyUnits,'Tenant Occupancy'!LD$5:LD23}),0,2)&lt;&gt;""""),2,FALSE),IF(LC18=TODAY(),""Today"",)))))"),"")</f>
        <v/>
      </c>
      <c r="LD21" s="3" t="str">
        <f>IFERROR(__xludf.DUMMYFUNCTION("IF(ISBLANK($A21),, IF((ARRAYFORMULA(SUM(COUNTIFS(OccupancyAddresses,$A21,OccupancyUnits, $B21, 'Tenant Occupancy'!LE$5:LE23,{""&gt;0"",""Occupied"",""Late""}))))&gt;1,""Multiple Bookings"", IF(SUMIFS( 'Tenant Occupancy'!LE$5:LE23,OccupancyUnits,$B21,OccupancyAd"&amp;"dresses,$A21)&gt;0,SUMIFS('Tenant Occupancy'!LE$5:LE23,OccupancyUnits,$B21,OccupancyAddresses,$A21),IFERROR(VLOOKUP($A21&amp;"" ""&amp;$B21, FILTER(ARRAYFORMULA({OccupancyAddresses&amp;"" ""&amp; OccupancyUnits,'Tenant Occupancy'!LE$5:LE23}),INDEX(ARRAYFORMULA({OccupancyAdd"&amp;"resses&amp;"" ""&amp; OccupancyUnits,'Tenant Occupancy'!LE$5:LE23}),0,2)&lt;&gt;""""),2,FALSE),IF(LD18=TODAY(),""Today"",)))))"),"")</f>
        <v/>
      </c>
      <c r="LE21" s="3" t="str">
        <f>IFERROR(__xludf.DUMMYFUNCTION("IF(ISBLANK($A21),, IF((ARRAYFORMULA(SUM(COUNTIFS(OccupancyAddresses,$A21,OccupancyUnits, $B21, 'Tenant Occupancy'!LF$5:LF23,{""&gt;0"",""Occupied"",""Late""}))))&gt;1,""Multiple Bookings"", IF(SUMIFS( 'Tenant Occupancy'!LF$5:LF23,OccupancyUnits,$B21,OccupancyAd"&amp;"dresses,$A21)&gt;0,SUMIFS('Tenant Occupancy'!LF$5:LF23,OccupancyUnits,$B21,OccupancyAddresses,$A21),IFERROR(VLOOKUP($A21&amp;"" ""&amp;$B21, FILTER(ARRAYFORMULA({OccupancyAddresses&amp;"" ""&amp; OccupancyUnits,'Tenant Occupancy'!LF$5:LF23}),INDEX(ARRAYFORMULA({OccupancyAdd"&amp;"resses&amp;"" ""&amp; OccupancyUnits,'Tenant Occupancy'!LF$5:LF23}),0,2)&lt;&gt;""""),2,FALSE),IF(LE18=TODAY(),""Today"",)))))"),"")</f>
        <v/>
      </c>
      <c r="LF21" s="3" t="str">
        <f>IFERROR(__xludf.DUMMYFUNCTION("IF(ISBLANK($A21),, IF((ARRAYFORMULA(SUM(COUNTIFS(OccupancyAddresses,$A21,OccupancyUnits, $B21, 'Tenant Occupancy'!LG$5:LG23,{""&gt;0"",""Occupied"",""Late""}))))&gt;1,""Multiple Bookings"", IF(SUMIFS( 'Tenant Occupancy'!LG$5:LG23,OccupancyUnits,$B21,OccupancyAd"&amp;"dresses,$A21)&gt;0,SUMIFS('Tenant Occupancy'!LG$5:LG23,OccupancyUnits,$B21,OccupancyAddresses,$A21),IFERROR(VLOOKUP($A21&amp;"" ""&amp;$B21, FILTER(ARRAYFORMULA({OccupancyAddresses&amp;"" ""&amp; OccupancyUnits,'Tenant Occupancy'!LG$5:LG23}),INDEX(ARRAYFORMULA({OccupancyAdd"&amp;"resses&amp;"" ""&amp; OccupancyUnits,'Tenant Occupancy'!LG$5:LG23}),0,2)&lt;&gt;""""),2,FALSE),IF(LF18=TODAY(),""Today"",)))))"),"")</f>
        <v/>
      </c>
      <c r="LG21" s="3" t="str">
        <f>IFERROR(__xludf.DUMMYFUNCTION("IF(ISBLANK($A21),, IF((ARRAYFORMULA(SUM(COUNTIFS(OccupancyAddresses,$A21,OccupancyUnits, $B21, 'Tenant Occupancy'!LH$5:LH23,{""&gt;0"",""Occupied"",""Late""}))))&gt;1,""Multiple Bookings"", IF(SUMIFS( 'Tenant Occupancy'!LH$5:LH23,OccupancyUnits,$B21,OccupancyAd"&amp;"dresses,$A21)&gt;0,SUMIFS('Tenant Occupancy'!LH$5:LH23,OccupancyUnits,$B21,OccupancyAddresses,$A21),IFERROR(VLOOKUP($A21&amp;"" ""&amp;$B21, FILTER(ARRAYFORMULA({OccupancyAddresses&amp;"" ""&amp; OccupancyUnits,'Tenant Occupancy'!LH$5:LH23}),INDEX(ARRAYFORMULA({OccupancyAdd"&amp;"resses&amp;"" ""&amp; OccupancyUnits,'Tenant Occupancy'!LH$5:LH23}),0,2)&lt;&gt;""""),2,FALSE),IF(LG18=TODAY(),""Today"",)))))"),"")</f>
        <v/>
      </c>
      <c r="LH21" s="3" t="str">
        <f>IFERROR(__xludf.DUMMYFUNCTION("IF(ISBLANK($A21),, IF((ARRAYFORMULA(SUM(COUNTIFS(OccupancyAddresses,$A21,OccupancyUnits, $B21, 'Tenant Occupancy'!LI$5:LI23,{""&gt;0"",""Occupied"",""Late""}))))&gt;1,""Multiple Bookings"", IF(SUMIFS( 'Tenant Occupancy'!LI$5:LI23,OccupancyUnits,$B21,OccupancyAd"&amp;"dresses,$A21)&gt;0,SUMIFS('Tenant Occupancy'!LI$5:LI23,OccupancyUnits,$B21,OccupancyAddresses,$A21),IFERROR(VLOOKUP($A21&amp;"" ""&amp;$B21, FILTER(ARRAYFORMULA({OccupancyAddresses&amp;"" ""&amp; OccupancyUnits,'Tenant Occupancy'!LI$5:LI23}),INDEX(ARRAYFORMULA({OccupancyAdd"&amp;"resses&amp;"" ""&amp; OccupancyUnits,'Tenant Occupancy'!LI$5:LI23}),0,2)&lt;&gt;""""),2,FALSE),IF(LH18=TODAY(),""Today"",)))))"),"")</f>
        <v/>
      </c>
      <c r="LI21" s="3" t="str">
        <f>IFERROR(__xludf.DUMMYFUNCTION("IF(ISBLANK($A21),, IF((ARRAYFORMULA(SUM(COUNTIFS(OccupancyAddresses,$A21,OccupancyUnits, $B21, 'Tenant Occupancy'!LJ$5:LJ23,{""&gt;0"",""Occupied"",""Late""}))))&gt;1,""Multiple Bookings"", IF(SUMIFS( 'Tenant Occupancy'!LJ$5:LJ23,OccupancyUnits,$B21,OccupancyAd"&amp;"dresses,$A21)&gt;0,SUMIFS('Tenant Occupancy'!LJ$5:LJ23,OccupancyUnits,$B21,OccupancyAddresses,$A21),IFERROR(VLOOKUP($A21&amp;"" ""&amp;$B21, FILTER(ARRAYFORMULA({OccupancyAddresses&amp;"" ""&amp; OccupancyUnits,'Tenant Occupancy'!LJ$5:LJ23}),INDEX(ARRAYFORMULA({OccupancyAdd"&amp;"resses&amp;"" ""&amp; OccupancyUnits,'Tenant Occupancy'!LJ$5:LJ23}),0,2)&lt;&gt;""""),2,FALSE),IF(LI18=TODAY(),""Today"",)))))"),"")</f>
        <v/>
      </c>
      <c r="LJ21" s="3" t="str">
        <f>IFERROR(__xludf.DUMMYFUNCTION("IF(ISBLANK($A21),, IF((ARRAYFORMULA(SUM(COUNTIFS(OccupancyAddresses,$A21,OccupancyUnits, $B21, 'Tenant Occupancy'!LK$5:LK23,{""&gt;0"",""Occupied"",""Late""}))))&gt;1,""Multiple Bookings"", IF(SUMIFS( 'Tenant Occupancy'!LK$5:LK23,OccupancyUnits,$B21,OccupancyAd"&amp;"dresses,$A21)&gt;0,SUMIFS('Tenant Occupancy'!LK$5:LK23,OccupancyUnits,$B21,OccupancyAddresses,$A21),IFERROR(VLOOKUP($A21&amp;"" ""&amp;$B21, FILTER(ARRAYFORMULA({OccupancyAddresses&amp;"" ""&amp; OccupancyUnits,'Tenant Occupancy'!LK$5:LK23}),INDEX(ARRAYFORMULA({OccupancyAdd"&amp;"resses&amp;"" ""&amp; OccupancyUnits,'Tenant Occupancy'!LK$5:LK23}),0,2)&lt;&gt;""""),2,FALSE),IF(LJ18=TODAY(),""Today"",)))))"),"")</f>
        <v/>
      </c>
      <c r="LK21" s="3" t="str">
        <f>IFERROR(__xludf.DUMMYFUNCTION("IF(ISBLANK($A21),, IF((ARRAYFORMULA(SUM(COUNTIFS(OccupancyAddresses,$A21,OccupancyUnits, $B21, 'Tenant Occupancy'!LL$5:LL23,{""&gt;0"",""Occupied"",""Late""}))))&gt;1,""Multiple Bookings"", IF(SUMIFS( 'Tenant Occupancy'!LL$5:LL23,OccupancyUnits,$B21,OccupancyAd"&amp;"dresses,$A21)&gt;0,SUMIFS('Tenant Occupancy'!LL$5:LL23,OccupancyUnits,$B21,OccupancyAddresses,$A21),IFERROR(VLOOKUP($A21&amp;"" ""&amp;$B21, FILTER(ARRAYFORMULA({OccupancyAddresses&amp;"" ""&amp; OccupancyUnits,'Tenant Occupancy'!LL$5:LL23}),INDEX(ARRAYFORMULA({OccupancyAdd"&amp;"resses&amp;"" ""&amp; OccupancyUnits,'Tenant Occupancy'!LL$5:LL23}),0,2)&lt;&gt;""""),2,FALSE),IF(LK18=TODAY(),""Today"",)))))"),"")</f>
        <v/>
      </c>
      <c r="LL21" s="3" t="str">
        <f>IFERROR(__xludf.DUMMYFUNCTION("IF(ISBLANK($A21),, IF((ARRAYFORMULA(SUM(COUNTIFS(OccupancyAddresses,$A21,OccupancyUnits, $B21, 'Tenant Occupancy'!LM$5:LM23,{""&gt;0"",""Occupied"",""Late""}))))&gt;1,""Multiple Bookings"", IF(SUMIFS( 'Tenant Occupancy'!LM$5:LM23,OccupancyUnits,$B21,OccupancyAd"&amp;"dresses,$A21)&gt;0,SUMIFS('Tenant Occupancy'!LM$5:LM23,OccupancyUnits,$B21,OccupancyAddresses,$A21),IFERROR(VLOOKUP($A21&amp;"" ""&amp;$B21, FILTER(ARRAYFORMULA({OccupancyAddresses&amp;"" ""&amp; OccupancyUnits,'Tenant Occupancy'!LM$5:LM23}),INDEX(ARRAYFORMULA({OccupancyAdd"&amp;"resses&amp;"" ""&amp; OccupancyUnits,'Tenant Occupancy'!LM$5:LM23}),0,2)&lt;&gt;""""),2,FALSE),IF(LL18=TODAY(),""Today"",)))))"),"")</f>
        <v/>
      </c>
      <c r="LM21" s="3" t="str">
        <f>IFERROR(__xludf.DUMMYFUNCTION("IF(ISBLANK($A21),, IF((ARRAYFORMULA(SUM(COUNTIFS(OccupancyAddresses,$A21,OccupancyUnits, $B21, 'Tenant Occupancy'!LN$5:LN23,{""&gt;0"",""Occupied"",""Late""}))))&gt;1,""Multiple Bookings"", IF(SUMIFS( 'Tenant Occupancy'!LN$5:LN23,OccupancyUnits,$B21,OccupancyAd"&amp;"dresses,$A21)&gt;0,SUMIFS('Tenant Occupancy'!LN$5:LN23,OccupancyUnits,$B21,OccupancyAddresses,$A21),IFERROR(VLOOKUP($A21&amp;"" ""&amp;$B21, FILTER(ARRAYFORMULA({OccupancyAddresses&amp;"" ""&amp; OccupancyUnits,'Tenant Occupancy'!LN$5:LN23}),INDEX(ARRAYFORMULA({OccupancyAdd"&amp;"resses&amp;"" ""&amp; OccupancyUnits,'Tenant Occupancy'!LN$5:LN23}),0,2)&lt;&gt;""""),2,FALSE),IF(LM18=TODAY(),""Today"",)))))"),"")</f>
        <v/>
      </c>
      <c r="LN21" s="3" t="str">
        <f>IFERROR(__xludf.DUMMYFUNCTION("IF(ISBLANK($A21),, IF((ARRAYFORMULA(SUM(COUNTIFS(OccupancyAddresses,$A21,OccupancyUnits, $B21, 'Tenant Occupancy'!LO$5:LO23,{""&gt;0"",""Occupied"",""Late""}))))&gt;1,""Multiple Bookings"", IF(SUMIFS( 'Tenant Occupancy'!LO$5:LO23,OccupancyUnits,$B21,OccupancyAd"&amp;"dresses,$A21)&gt;0,SUMIFS('Tenant Occupancy'!LO$5:LO23,OccupancyUnits,$B21,OccupancyAddresses,$A21),IFERROR(VLOOKUP($A21&amp;"" ""&amp;$B21, FILTER(ARRAYFORMULA({OccupancyAddresses&amp;"" ""&amp; OccupancyUnits,'Tenant Occupancy'!LO$5:LO23}),INDEX(ARRAYFORMULA({OccupancyAdd"&amp;"resses&amp;"" ""&amp; OccupancyUnits,'Tenant Occupancy'!LO$5:LO23}),0,2)&lt;&gt;""""),2,FALSE),IF(LN18=TODAY(),""Today"",)))))"),"")</f>
        <v/>
      </c>
      <c r="LO21" s="3" t="str">
        <f>IFERROR(__xludf.DUMMYFUNCTION("IF(ISBLANK($A21),, IF((ARRAYFORMULA(SUM(COUNTIFS(OccupancyAddresses,$A21,OccupancyUnits, $B21, 'Tenant Occupancy'!LP$5:LP23,{""&gt;0"",""Occupied"",""Late""}))))&gt;1,""Multiple Bookings"", IF(SUMIFS( 'Tenant Occupancy'!LP$5:LP23,OccupancyUnits,$B21,OccupancyAd"&amp;"dresses,$A21)&gt;0,SUMIFS('Tenant Occupancy'!LP$5:LP23,OccupancyUnits,$B21,OccupancyAddresses,$A21),IFERROR(VLOOKUP($A21&amp;"" ""&amp;$B21, FILTER(ARRAYFORMULA({OccupancyAddresses&amp;"" ""&amp; OccupancyUnits,'Tenant Occupancy'!LP$5:LP23}),INDEX(ARRAYFORMULA({OccupancyAdd"&amp;"resses&amp;"" ""&amp; OccupancyUnits,'Tenant Occupancy'!LP$5:LP23}),0,2)&lt;&gt;""""),2,FALSE),IF(LO18=TODAY(),""Today"",)))))"),"")</f>
        <v/>
      </c>
      <c r="LP21" s="3" t="str">
        <f>IFERROR(__xludf.DUMMYFUNCTION("IF(ISBLANK($A21),, IF((ARRAYFORMULA(SUM(COUNTIFS(OccupancyAddresses,$A21,OccupancyUnits, $B21, 'Tenant Occupancy'!LQ$5:LQ23,{""&gt;0"",""Occupied"",""Late""}))))&gt;1,""Multiple Bookings"", IF(SUMIFS( 'Tenant Occupancy'!LQ$5:LQ23,OccupancyUnits,$B21,OccupancyAd"&amp;"dresses,$A21)&gt;0,SUMIFS('Tenant Occupancy'!LQ$5:LQ23,OccupancyUnits,$B21,OccupancyAddresses,$A21),IFERROR(VLOOKUP($A21&amp;"" ""&amp;$B21, FILTER(ARRAYFORMULA({OccupancyAddresses&amp;"" ""&amp; OccupancyUnits,'Tenant Occupancy'!LQ$5:LQ23}),INDEX(ARRAYFORMULA({OccupancyAdd"&amp;"resses&amp;"" ""&amp; OccupancyUnits,'Tenant Occupancy'!LQ$5:LQ23}),0,2)&lt;&gt;""""),2,FALSE),IF(LP18=TODAY(),""Today"",)))))"),"")</f>
        <v/>
      </c>
      <c r="LQ21" s="3" t="str">
        <f>IFERROR(__xludf.DUMMYFUNCTION("IF(ISBLANK($A21),, IF((ARRAYFORMULA(SUM(COUNTIFS(OccupancyAddresses,$A21,OccupancyUnits, $B21, 'Tenant Occupancy'!LR$5:LR23,{""&gt;0"",""Occupied"",""Late""}))))&gt;1,""Multiple Bookings"", IF(SUMIFS( 'Tenant Occupancy'!LR$5:LR23,OccupancyUnits,$B21,OccupancyAd"&amp;"dresses,$A21)&gt;0,SUMIFS('Tenant Occupancy'!LR$5:LR23,OccupancyUnits,$B21,OccupancyAddresses,$A21),IFERROR(VLOOKUP($A21&amp;"" ""&amp;$B21, FILTER(ARRAYFORMULA({OccupancyAddresses&amp;"" ""&amp; OccupancyUnits,'Tenant Occupancy'!LR$5:LR23}),INDEX(ARRAYFORMULA({OccupancyAdd"&amp;"resses&amp;"" ""&amp; OccupancyUnits,'Tenant Occupancy'!LR$5:LR23}),0,2)&lt;&gt;""""),2,FALSE),IF(LQ18=TODAY(),""Today"",)))))"),"")</f>
        <v/>
      </c>
      <c r="LR21" s="3" t="str">
        <f>IFERROR(__xludf.DUMMYFUNCTION("IF(ISBLANK($A21),, IF((ARRAYFORMULA(SUM(COUNTIFS(OccupancyAddresses,$A21,OccupancyUnits, $B21, 'Tenant Occupancy'!LS$5:LS23,{""&gt;0"",""Occupied"",""Late""}))))&gt;1,""Multiple Bookings"", IF(SUMIFS( 'Tenant Occupancy'!LS$5:LS23,OccupancyUnits,$B21,OccupancyAd"&amp;"dresses,$A21)&gt;0,SUMIFS('Tenant Occupancy'!LS$5:LS23,OccupancyUnits,$B21,OccupancyAddresses,$A21),IFERROR(VLOOKUP($A21&amp;"" ""&amp;$B21, FILTER(ARRAYFORMULA({OccupancyAddresses&amp;"" ""&amp; OccupancyUnits,'Tenant Occupancy'!LS$5:LS23}),INDEX(ARRAYFORMULA({OccupancyAdd"&amp;"resses&amp;"" ""&amp; OccupancyUnits,'Tenant Occupancy'!LS$5:LS23}),0,2)&lt;&gt;""""),2,FALSE),IF(LR18=TODAY(),""Today"",)))))"),"")</f>
        <v/>
      </c>
      <c r="LS21" s="3" t="str">
        <f>IFERROR(__xludf.DUMMYFUNCTION("IF(ISBLANK($A21),, IF((ARRAYFORMULA(SUM(COUNTIFS(OccupancyAddresses,$A21,OccupancyUnits, $B21, 'Tenant Occupancy'!LT$5:LT23,{""&gt;0"",""Occupied"",""Late""}))))&gt;1,""Multiple Bookings"", IF(SUMIFS( 'Tenant Occupancy'!LT$5:LT23,OccupancyUnits,$B21,OccupancyAd"&amp;"dresses,$A21)&gt;0,SUMIFS('Tenant Occupancy'!LT$5:LT23,OccupancyUnits,$B21,OccupancyAddresses,$A21),IFERROR(VLOOKUP($A21&amp;"" ""&amp;$B21, FILTER(ARRAYFORMULA({OccupancyAddresses&amp;"" ""&amp; OccupancyUnits,'Tenant Occupancy'!LT$5:LT23}),INDEX(ARRAYFORMULA({OccupancyAdd"&amp;"resses&amp;"" ""&amp; OccupancyUnits,'Tenant Occupancy'!LT$5:LT23}),0,2)&lt;&gt;""""),2,FALSE),IF(LS18=TODAY(),""Today"",)))))"),"")</f>
        <v/>
      </c>
      <c r="LT21" s="3" t="str">
        <f>IFERROR(__xludf.DUMMYFUNCTION("IF(ISBLANK($A21),, IF((ARRAYFORMULA(SUM(COUNTIFS(OccupancyAddresses,$A21,OccupancyUnits, $B21, 'Tenant Occupancy'!LU$5:LU23,{""&gt;0"",""Occupied"",""Late""}))))&gt;1,""Multiple Bookings"", IF(SUMIFS( 'Tenant Occupancy'!LU$5:LU23,OccupancyUnits,$B21,OccupancyAd"&amp;"dresses,$A21)&gt;0,SUMIFS('Tenant Occupancy'!LU$5:LU23,OccupancyUnits,$B21,OccupancyAddresses,$A21),IFERROR(VLOOKUP($A21&amp;"" ""&amp;$B21, FILTER(ARRAYFORMULA({OccupancyAddresses&amp;"" ""&amp; OccupancyUnits,'Tenant Occupancy'!LU$5:LU23}),INDEX(ARRAYFORMULA({OccupancyAdd"&amp;"resses&amp;"" ""&amp; OccupancyUnits,'Tenant Occupancy'!LU$5:LU23}),0,2)&lt;&gt;""""),2,FALSE),IF(LT18=TODAY(),""Today"",)))))"),"")</f>
        <v/>
      </c>
      <c r="LU21" s="3" t="str">
        <f>IFERROR(__xludf.DUMMYFUNCTION("IF(ISBLANK($A21),, IF((ARRAYFORMULA(SUM(COUNTIFS(OccupancyAddresses,$A21,OccupancyUnits, $B21, 'Tenant Occupancy'!LV$5:LV23,{""&gt;0"",""Occupied"",""Late""}))))&gt;1,""Multiple Bookings"", IF(SUMIFS( 'Tenant Occupancy'!LV$5:LV23,OccupancyUnits,$B21,OccupancyAd"&amp;"dresses,$A21)&gt;0,SUMIFS('Tenant Occupancy'!LV$5:LV23,OccupancyUnits,$B21,OccupancyAddresses,$A21),IFERROR(VLOOKUP($A21&amp;"" ""&amp;$B21, FILTER(ARRAYFORMULA({OccupancyAddresses&amp;"" ""&amp; OccupancyUnits,'Tenant Occupancy'!LV$5:LV23}),INDEX(ARRAYFORMULA({OccupancyAdd"&amp;"resses&amp;"" ""&amp; OccupancyUnits,'Tenant Occupancy'!LV$5:LV23}),0,2)&lt;&gt;""""),2,FALSE),IF(LU18=TODAY(),""Today"",)))))"),"")</f>
        <v/>
      </c>
      <c r="LV21" s="3" t="str">
        <f>IFERROR(__xludf.DUMMYFUNCTION("IF(ISBLANK($A21),, IF((ARRAYFORMULA(SUM(COUNTIFS(OccupancyAddresses,$A21,OccupancyUnits, $B21, 'Tenant Occupancy'!LW$5:LW23,{""&gt;0"",""Occupied"",""Late""}))))&gt;1,""Multiple Bookings"", IF(SUMIFS( 'Tenant Occupancy'!LW$5:LW23,OccupancyUnits,$B21,OccupancyAd"&amp;"dresses,$A21)&gt;0,SUMIFS('Tenant Occupancy'!LW$5:LW23,OccupancyUnits,$B21,OccupancyAddresses,$A21),IFERROR(VLOOKUP($A21&amp;"" ""&amp;$B21, FILTER(ARRAYFORMULA({OccupancyAddresses&amp;"" ""&amp; OccupancyUnits,'Tenant Occupancy'!LW$5:LW23}),INDEX(ARRAYFORMULA({OccupancyAdd"&amp;"resses&amp;"" ""&amp; OccupancyUnits,'Tenant Occupancy'!LW$5:LW23}),0,2)&lt;&gt;""""),2,FALSE),IF(LV18=TODAY(),""Today"",)))))"),"")</f>
        <v/>
      </c>
      <c r="LW21" s="3" t="str">
        <f>IFERROR(__xludf.DUMMYFUNCTION("IF(ISBLANK($A21),, IF((ARRAYFORMULA(SUM(COUNTIFS(OccupancyAddresses,$A21,OccupancyUnits, $B21, 'Tenant Occupancy'!LX$5:LX23,{""&gt;0"",""Occupied"",""Late""}))))&gt;1,""Multiple Bookings"", IF(SUMIFS( 'Tenant Occupancy'!LX$5:LX23,OccupancyUnits,$B21,OccupancyAd"&amp;"dresses,$A21)&gt;0,SUMIFS('Tenant Occupancy'!LX$5:LX23,OccupancyUnits,$B21,OccupancyAddresses,$A21),IFERROR(VLOOKUP($A21&amp;"" ""&amp;$B21, FILTER(ARRAYFORMULA({OccupancyAddresses&amp;"" ""&amp; OccupancyUnits,'Tenant Occupancy'!LX$5:LX23}),INDEX(ARRAYFORMULA({OccupancyAdd"&amp;"resses&amp;"" ""&amp; OccupancyUnits,'Tenant Occupancy'!LX$5:LX23}),0,2)&lt;&gt;""""),2,FALSE),IF(LW18=TODAY(),""Today"",)))))"),"")</f>
        <v/>
      </c>
      <c r="LX21" s="3" t="str">
        <f>IFERROR(__xludf.DUMMYFUNCTION("IF(ISBLANK($A21),, IF((ARRAYFORMULA(SUM(COUNTIFS(OccupancyAddresses,$A21,OccupancyUnits, $B21, 'Tenant Occupancy'!LY$5:LY23,{""&gt;0"",""Occupied"",""Late""}))))&gt;1,""Multiple Bookings"", IF(SUMIFS( 'Tenant Occupancy'!LY$5:LY23,OccupancyUnits,$B21,OccupancyAd"&amp;"dresses,$A21)&gt;0,SUMIFS('Tenant Occupancy'!LY$5:LY23,OccupancyUnits,$B21,OccupancyAddresses,$A21),IFERROR(VLOOKUP($A21&amp;"" ""&amp;$B21, FILTER(ARRAYFORMULA({OccupancyAddresses&amp;"" ""&amp; OccupancyUnits,'Tenant Occupancy'!LY$5:LY23}),INDEX(ARRAYFORMULA({OccupancyAdd"&amp;"resses&amp;"" ""&amp; OccupancyUnits,'Tenant Occupancy'!LY$5:LY23}),0,2)&lt;&gt;""""),2,FALSE),IF(LX18=TODAY(),""Today"",)))))"),"")</f>
        <v/>
      </c>
      <c r="LY21" s="3" t="str">
        <f>IFERROR(__xludf.DUMMYFUNCTION("IF(ISBLANK($A21),, IF((ARRAYFORMULA(SUM(COUNTIFS(OccupancyAddresses,$A21,OccupancyUnits, $B21, 'Tenant Occupancy'!LZ$5:LZ23,{""&gt;0"",""Occupied"",""Late""}))))&gt;1,""Multiple Bookings"", IF(SUMIFS( 'Tenant Occupancy'!LZ$5:LZ23,OccupancyUnits,$B21,OccupancyAd"&amp;"dresses,$A21)&gt;0,SUMIFS('Tenant Occupancy'!LZ$5:LZ23,OccupancyUnits,$B21,OccupancyAddresses,$A21),IFERROR(VLOOKUP($A21&amp;"" ""&amp;$B21, FILTER(ARRAYFORMULA({OccupancyAddresses&amp;"" ""&amp; OccupancyUnits,'Tenant Occupancy'!LZ$5:LZ23}),INDEX(ARRAYFORMULA({OccupancyAdd"&amp;"resses&amp;"" ""&amp; OccupancyUnits,'Tenant Occupancy'!LZ$5:LZ23}),0,2)&lt;&gt;""""),2,FALSE),IF(LY18=TODAY(),""Today"",)))))"),"")</f>
        <v/>
      </c>
      <c r="LZ21" s="3" t="str">
        <f>IFERROR(__xludf.DUMMYFUNCTION("IF(ISBLANK($A21),, IF((ARRAYFORMULA(SUM(COUNTIFS(OccupancyAddresses,$A21,OccupancyUnits, $B21, 'Tenant Occupancy'!MA$5:MA23,{""&gt;0"",""Occupied"",""Late""}))))&gt;1,""Multiple Bookings"", IF(SUMIFS( 'Tenant Occupancy'!MA$5:MA23,OccupancyUnits,$B21,OccupancyAd"&amp;"dresses,$A21)&gt;0,SUMIFS('Tenant Occupancy'!MA$5:MA23,OccupancyUnits,$B21,OccupancyAddresses,$A21),IFERROR(VLOOKUP($A21&amp;"" ""&amp;$B21, FILTER(ARRAYFORMULA({OccupancyAddresses&amp;"" ""&amp; OccupancyUnits,'Tenant Occupancy'!MA$5:MA23}),INDEX(ARRAYFORMULA({OccupancyAdd"&amp;"resses&amp;"" ""&amp; OccupancyUnits,'Tenant Occupancy'!MA$5:MA23}),0,2)&lt;&gt;""""),2,FALSE),IF(LZ18=TODAY(),""Today"",)))))"),"")</f>
        <v/>
      </c>
      <c r="MA21" s="3" t="str">
        <f>IFERROR(__xludf.DUMMYFUNCTION("IF(ISBLANK($A21),, IF((ARRAYFORMULA(SUM(COUNTIFS(OccupancyAddresses,$A21,OccupancyUnits, $B21, 'Tenant Occupancy'!MB$5:MB23,{""&gt;0"",""Occupied"",""Late""}))))&gt;1,""Multiple Bookings"", IF(SUMIFS( 'Tenant Occupancy'!MB$5:MB23,OccupancyUnits,$B21,OccupancyAd"&amp;"dresses,$A21)&gt;0,SUMIFS('Tenant Occupancy'!MB$5:MB23,OccupancyUnits,$B21,OccupancyAddresses,$A21),IFERROR(VLOOKUP($A21&amp;"" ""&amp;$B21, FILTER(ARRAYFORMULA({OccupancyAddresses&amp;"" ""&amp; OccupancyUnits,'Tenant Occupancy'!MB$5:MB23}),INDEX(ARRAYFORMULA({OccupancyAdd"&amp;"resses&amp;"" ""&amp; OccupancyUnits,'Tenant Occupancy'!MB$5:MB23}),0,2)&lt;&gt;""""),2,FALSE),IF(MA18=TODAY(),""Today"",)))))"),"")</f>
        <v/>
      </c>
      <c r="MB21" s="3" t="str">
        <f>IFERROR(__xludf.DUMMYFUNCTION("IF(ISBLANK($A21),, IF((ARRAYFORMULA(SUM(COUNTIFS(OccupancyAddresses,$A21,OccupancyUnits, $B21, 'Tenant Occupancy'!MC$5:MC23,{""&gt;0"",""Occupied"",""Late""}))))&gt;1,""Multiple Bookings"", IF(SUMIFS( 'Tenant Occupancy'!MC$5:MC23,OccupancyUnits,$B21,OccupancyAd"&amp;"dresses,$A21)&gt;0,SUMIFS('Tenant Occupancy'!MC$5:MC23,OccupancyUnits,$B21,OccupancyAddresses,$A21),IFERROR(VLOOKUP($A21&amp;"" ""&amp;$B21, FILTER(ARRAYFORMULA({OccupancyAddresses&amp;"" ""&amp; OccupancyUnits,'Tenant Occupancy'!MC$5:MC23}),INDEX(ARRAYFORMULA({OccupancyAdd"&amp;"resses&amp;"" ""&amp; OccupancyUnits,'Tenant Occupancy'!MC$5:MC23}),0,2)&lt;&gt;""""),2,FALSE),IF(MB18=TODAY(),""Today"",)))))"),"")</f>
        <v/>
      </c>
      <c r="MC21" s="3" t="str">
        <f>IFERROR(__xludf.DUMMYFUNCTION("IF(ISBLANK($A21),, IF((ARRAYFORMULA(SUM(COUNTIFS(OccupancyAddresses,$A21,OccupancyUnits, $B21, 'Tenant Occupancy'!MD$5:MD23,{""&gt;0"",""Occupied"",""Late""}))))&gt;1,""Multiple Bookings"", IF(SUMIFS( 'Tenant Occupancy'!MD$5:MD23,OccupancyUnits,$B21,OccupancyAd"&amp;"dresses,$A21)&gt;0,SUMIFS('Tenant Occupancy'!MD$5:MD23,OccupancyUnits,$B21,OccupancyAddresses,$A21),IFERROR(VLOOKUP($A21&amp;"" ""&amp;$B21, FILTER(ARRAYFORMULA({OccupancyAddresses&amp;"" ""&amp; OccupancyUnits,'Tenant Occupancy'!MD$5:MD23}),INDEX(ARRAYFORMULA({OccupancyAdd"&amp;"resses&amp;"" ""&amp; OccupancyUnits,'Tenant Occupancy'!MD$5:MD23}),0,2)&lt;&gt;""""),2,FALSE),IF(MC18=TODAY(),""Today"",)))))"),"")</f>
        <v/>
      </c>
      <c r="MD21" s="3" t="str">
        <f>IFERROR(__xludf.DUMMYFUNCTION("IF(ISBLANK($A21),, IF((ARRAYFORMULA(SUM(COUNTIFS(OccupancyAddresses,$A21,OccupancyUnits, $B21, 'Tenant Occupancy'!ME$5:ME23,{""&gt;0"",""Occupied"",""Late""}))))&gt;1,""Multiple Bookings"", IF(SUMIFS( 'Tenant Occupancy'!ME$5:ME23,OccupancyUnits,$B21,OccupancyAd"&amp;"dresses,$A21)&gt;0,SUMIFS('Tenant Occupancy'!ME$5:ME23,OccupancyUnits,$B21,OccupancyAddresses,$A21),IFERROR(VLOOKUP($A21&amp;"" ""&amp;$B21, FILTER(ARRAYFORMULA({OccupancyAddresses&amp;"" ""&amp; OccupancyUnits,'Tenant Occupancy'!ME$5:ME23}),INDEX(ARRAYFORMULA({OccupancyAdd"&amp;"resses&amp;"" ""&amp; OccupancyUnits,'Tenant Occupancy'!ME$5:ME23}),0,2)&lt;&gt;""""),2,FALSE),IF(MD18=TODAY(),""Today"",)))))"),"")</f>
        <v/>
      </c>
      <c r="ME21" s="3" t="str">
        <f>IFERROR(__xludf.DUMMYFUNCTION("IF(ISBLANK($A21),, IF((ARRAYFORMULA(SUM(COUNTIFS(OccupancyAddresses,$A21,OccupancyUnits, $B21, 'Tenant Occupancy'!MF$5:MF23,{""&gt;0"",""Occupied"",""Late""}))))&gt;1,""Multiple Bookings"", IF(SUMIFS( 'Tenant Occupancy'!MF$5:MF23,OccupancyUnits,$B21,OccupancyAd"&amp;"dresses,$A21)&gt;0,SUMIFS('Tenant Occupancy'!MF$5:MF23,OccupancyUnits,$B21,OccupancyAddresses,$A21),IFERROR(VLOOKUP($A21&amp;"" ""&amp;$B21, FILTER(ARRAYFORMULA({OccupancyAddresses&amp;"" ""&amp; OccupancyUnits,'Tenant Occupancy'!MF$5:MF23}),INDEX(ARRAYFORMULA({OccupancyAdd"&amp;"resses&amp;"" ""&amp; OccupancyUnits,'Tenant Occupancy'!MF$5:MF23}),0,2)&lt;&gt;""""),2,FALSE),IF(ME18=TODAY(),""Today"",)))))"),"")</f>
        <v/>
      </c>
      <c r="MF21" s="3" t="str">
        <f>IFERROR(__xludf.DUMMYFUNCTION("IF(ISBLANK($A21),, IF((ARRAYFORMULA(SUM(COUNTIFS(OccupancyAddresses,$A21,OccupancyUnits, $B21, 'Tenant Occupancy'!MG$5:MG23,{""&gt;0"",""Occupied"",""Late""}))))&gt;1,""Multiple Bookings"", IF(SUMIFS( 'Tenant Occupancy'!MG$5:MG23,OccupancyUnits,$B21,OccupancyAd"&amp;"dresses,$A21)&gt;0,SUMIFS('Tenant Occupancy'!MG$5:MG23,OccupancyUnits,$B21,OccupancyAddresses,$A21),IFERROR(VLOOKUP($A21&amp;"" ""&amp;$B21, FILTER(ARRAYFORMULA({OccupancyAddresses&amp;"" ""&amp; OccupancyUnits,'Tenant Occupancy'!MG$5:MG23}),INDEX(ARRAYFORMULA({OccupancyAdd"&amp;"resses&amp;"" ""&amp; OccupancyUnits,'Tenant Occupancy'!MG$5:MG23}),0,2)&lt;&gt;""""),2,FALSE),IF(MF18=TODAY(),""Today"",)))))"),"")</f>
        <v/>
      </c>
      <c r="MG21" s="3" t="str">
        <f>IFERROR(__xludf.DUMMYFUNCTION("IF(ISBLANK($A21),, IF((ARRAYFORMULA(SUM(COUNTIFS(OccupancyAddresses,$A21,OccupancyUnits, $B21, 'Tenant Occupancy'!MH$5:MH23,{""&gt;0"",""Occupied"",""Late""}))))&gt;1,""Multiple Bookings"", IF(SUMIFS( 'Tenant Occupancy'!MH$5:MH23,OccupancyUnits,$B21,OccupancyAd"&amp;"dresses,$A21)&gt;0,SUMIFS('Tenant Occupancy'!MH$5:MH23,OccupancyUnits,$B21,OccupancyAddresses,$A21),IFERROR(VLOOKUP($A21&amp;"" ""&amp;$B21, FILTER(ARRAYFORMULA({OccupancyAddresses&amp;"" ""&amp; OccupancyUnits,'Tenant Occupancy'!MH$5:MH23}),INDEX(ARRAYFORMULA({OccupancyAdd"&amp;"resses&amp;"" ""&amp; OccupancyUnits,'Tenant Occupancy'!MH$5:MH23}),0,2)&lt;&gt;""""),2,FALSE),IF(MG18=TODAY(),""Today"",)))))"),"")</f>
        <v/>
      </c>
      <c r="MH21" s="3" t="str">
        <f>IFERROR(__xludf.DUMMYFUNCTION("IF(ISBLANK($A21),, IF((ARRAYFORMULA(SUM(COUNTIFS(OccupancyAddresses,$A21,OccupancyUnits, $B21, 'Tenant Occupancy'!MI$5:MI23,{""&gt;0"",""Occupied"",""Late""}))))&gt;1,""Multiple Bookings"", IF(SUMIFS( 'Tenant Occupancy'!MI$5:MI23,OccupancyUnits,$B21,OccupancyAd"&amp;"dresses,$A21)&gt;0,SUMIFS('Tenant Occupancy'!MI$5:MI23,OccupancyUnits,$B21,OccupancyAddresses,$A21),IFERROR(VLOOKUP($A21&amp;"" ""&amp;$B21, FILTER(ARRAYFORMULA({OccupancyAddresses&amp;"" ""&amp; OccupancyUnits,'Tenant Occupancy'!MI$5:MI23}),INDEX(ARRAYFORMULA({OccupancyAdd"&amp;"resses&amp;"" ""&amp; OccupancyUnits,'Tenant Occupancy'!MI$5:MI23}),0,2)&lt;&gt;""""),2,FALSE),IF(MH18=TODAY(),""Today"",)))))"),"")</f>
        <v/>
      </c>
      <c r="MI21" s="3" t="str">
        <f>IFERROR(__xludf.DUMMYFUNCTION("IF(ISBLANK($A21),, IF((ARRAYFORMULA(SUM(COUNTIFS(OccupancyAddresses,$A21,OccupancyUnits, $B21, 'Tenant Occupancy'!MJ$5:MJ23,{""&gt;0"",""Occupied"",""Late""}))))&gt;1,""Multiple Bookings"", IF(SUMIFS( 'Tenant Occupancy'!MJ$5:MJ23,OccupancyUnits,$B21,OccupancyAd"&amp;"dresses,$A21)&gt;0,SUMIFS('Tenant Occupancy'!MJ$5:MJ23,OccupancyUnits,$B21,OccupancyAddresses,$A21),IFERROR(VLOOKUP($A21&amp;"" ""&amp;$B21, FILTER(ARRAYFORMULA({OccupancyAddresses&amp;"" ""&amp; OccupancyUnits,'Tenant Occupancy'!MJ$5:MJ23}),INDEX(ARRAYFORMULA({OccupancyAdd"&amp;"resses&amp;"" ""&amp; OccupancyUnits,'Tenant Occupancy'!MJ$5:MJ23}),0,2)&lt;&gt;""""),2,FALSE),IF(MI18=TODAY(),""Today"",)))))"),"")</f>
        <v/>
      </c>
      <c r="MJ21" s="3" t="str">
        <f>IFERROR(__xludf.DUMMYFUNCTION("IF(ISBLANK($A21),, IF((ARRAYFORMULA(SUM(COUNTIFS(OccupancyAddresses,$A21,OccupancyUnits, $B21, 'Tenant Occupancy'!MK$5:MK23,{""&gt;0"",""Occupied"",""Late""}))))&gt;1,""Multiple Bookings"", IF(SUMIFS( 'Tenant Occupancy'!MK$5:MK23,OccupancyUnits,$B21,OccupancyAd"&amp;"dresses,$A21)&gt;0,SUMIFS('Tenant Occupancy'!MK$5:MK23,OccupancyUnits,$B21,OccupancyAddresses,$A21),IFERROR(VLOOKUP($A21&amp;"" ""&amp;$B21, FILTER(ARRAYFORMULA({OccupancyAddresses&amp;"" ""&amp; OccupancyUnits,'Tenant Occupancy'!MK$5:MK23}),INDEX(ARRAYFORMULA({OccupancyAdd"&amp;"resses&amp;"" ""&amp; OccupancyUnits,'Tenant Occupancy'!MK$5:MK23}),0,2)&lt;&gt;""""),2,FALSE),IF(MJ18=TODAY(),""Today"",)))))"),"")</f>
        <v/>
      </c>
      <c r="MK21" s="3" t="str">
        <f>IFERROR(__xludf.DUMMYFUNCTION("IF(ISBLANK($A21),, IF((ARRAYFORMULA(SUM(COUNTIFS(OccupancyAddresses,$A21,OccupancyUnits, $B21, 'Tenant Occupancy'!ML$5:ML23,{""&gt;0"",""Occupied"",""Late""}))))&gt;1,""Multiple Bookings"", IF(SUMIFS( 'Tenant Occupancy'!ML$5:ML23,OccupancyUnits,$B21,OccupancyAd"&amp;"dresses,$A21)&gt;0,SUMIFS('Tenant Occupancy'!ML$5:ML23,OccupancyUnits,$B21,OccupancyAddresses,$A21),IFERROR(VLOOKUP($A21&amp;"" ""&amp;$B21, FILTER(ARRAYFORMULA({OccupancyAddresses&amp;"" ""&amp; OccupancyUnits,'Tenant Occupancy'!ML$5:ML23}),INDEX(ARRAYFORMULA({OccupancyAdd"&amp;"resses&amp;"" ""&amp; OccupancyUnits,'Tenant Occupancy'!ML$5:ML23}),0,2)&lt;&gt;""""),2,FALSE),IF(MK18=TODAY(),""Today"",)))))"),"")</f>
        <v/>
      </c>
      <c r="ML21" s="3" t="str">
        <f>IFERROR(__xludf.DUMMYFUNCTION("IF(ISBLANK($A21),, IF((ARRAYFORMULA(SUM(COUNTIFS(OccupancyAddresses,$A21,OccupancyUnits, $B21, 'Tenant Occupancy'!MM$5:MM23,{""&gt;0"",""Occupied"",""Late""}))))&gt;1,""Multiple Bookings"", IF(SUMIFS( 'Tenant Occupancy'!MM$5:MM23,OccupancyUnits,$B21,OccupancyAd"&amp;"dresses,$A21)&gt;0,SUMIFS('Tenant Occupancy'!MM$5:MM23,OccupancyUnits,$B21,OccupancyAddresses,$A21),IFERROR(VLOOKUP($A21&amp;"" ""&amp;$B21, FILTER(ARRAYFORMULA({OccupancyAddresses&amp;"" ""&amp; OccupancyUnits,'Tenant Occupancy'!MM$5:MM23}),INDEX(ARRAYFORMULA({OccupancyAdd"&amp;"resses&amp;"" ""&amp; OccupancyUnits,'Tenant Occupancy'!MM$5:MM23}),0,2)&lt;&gt;""""),2,FALSE),IF(ML18=TODAY(),""Today"",)))))"),"")</f>
        <v/>
      </c>
      <c r="MM21" s="3" t="str">
        <f>IFERROR(__xludf.DUMMYFUNCTION("IF(ISBLANK($A21),, IF((ARRAYFORMULA(SUM(COUNTIFS(OccupancyAddresses,$A21,OccupancyUnits, $B21, 'Tenant Occupancy'!MN$5:MN23,{""&gt;0"",""Occupied"",""Late""}))))&gt;1,""Multiple Bookings"", IF(SUMIFS( 'Tenant Occupancy'!MN$5:MN23,OccupancyUnits,$B21,OccupancyAd"&amp;"dresses,$A21)&gt;0,SUMIFS('Tenant Occupancy'!MN$5:MN23,OccupancyUnits,$B21,OccupancyAddresses,$A21),IFERROR(VLOOKUP($A21&amp;"" ""&amp;$B21, FILTER(ARRAYFORMULA({OccupancyAddresses&amp;"" ""&amp; OccupancyUnits,'Tenant Occupancy'!MN$5:MN23}),INDEX(ARRAYFORMULA({OccupancyAdd"&amp;"resses&amp;"" ""&amp; OccupancyUnits,'Tenant Occupancy'!MN$5:MN23}),0,2)&lt;&gt;""""),2,FALSE),IF(MM18=TODAY(),""Today"",)))))"),"")</f>
        <v/>
      </c>
      <c r="MN21" s="3" t="str">
        <f>IFERROR(__xludf.DUMMYFUNCTION("IF(ISBLANK($A21),, IF((ARRAYFORMULA(SUM(COUNTIFS(OccupancyAddresses,$A21,OccupancyUnits, $B21, 'Tenant Occupancy'!MO$5:MO23,{""&gt;0"",""Occupied"",""Late""}))))&gt;1,""Multiple Bookings"", IF(SUMIFS( 'Tenant Occupancy'!MO$5:MO23,OccupancyUnits,$B21,OccupancyAd"&amp;"dresses,$A21)&gt;0,SUMIFS('Tenant Occupancy'!MO$5:MO23,OccupancyUnits,$B21,OccupancyAddresses,$A21),IFERROR(VLOOKUP($A21&amp;"" ""&amp;$B21, FILTER(ARRAYFORMULA({OccupancyAddresses&amp;"" ""&amp; OccupancyUnits,'Tenant Occupancy'!MO$5:MO23}),INDEX(ARRAYFORMULA({OccupancyAdd"&amp;"resses&amp;"" ""&amp; OccupancyUnits,'Tenant Occupancy'!MO$5:MO23}),0,2)&lt;&gt;""""),2,FALSE),IF(MN18=TODAY(),""Today"",)))))"),"")</f>
        <v/>
      </c>
      <c r="MO21" s="3" t="str">
        <f>IFERROR(__xludf.DUMMYFUNCTION("IF(ISBLANK($A21),, IF((ARRAYFORMULA(SUM(COUNTIFS(OccupancyAddresses,$A21,OccupancyUnits, $B21, 'Tenant Occupancy'!MP$5:MP23,{""&gt;0"",""Occupied"",""Late""}))))&gt;1,""Multiple Bookings"", IF(SUMIFS( 'Tenant Occupancy'!MP$5:MP23,OccupancyUnits,$B21,OccupancyAd"&amp;"dresses,$A21)&gt;0,SUMIFS('Tenant Occupancy'!MP$5:MP23,OccupancyUnits,$B21,OccupancyAddresses,$A21),IFERROR(VLOOKUP($A21&amp;"" ""&amp;$B21, FILTER(ARRAYFORMULA({OccupancyAddresses&amp;"" ""&amp; OccupancyUnits,'Tenant Occupancy'!MP$5:MP23}),INDEX(ARRAYFORMULA({OccupancyAdd"&amp;"resses&amp;"" ""&amp; OccupancyUnits,'Tenant Occupancy'!MP$5:MP23}),0,2)&lt;&gt;""""),2,FALSE),IF(MO18=TODAY(),""Today"",)))))"),"")</f>
        <v/>
      </c>
      <c r="MP21" s="3" t="str">
        <f>IFERROR(__xludf.DUMMYFUNCTION("IF(ISBLANK($A21),, IF((ARRAYFORMULA(SUM(COUNTIFS(OccupancyAddresses,$A21,OccupancyUnits, $B21, 'Tenant Occupancy'!MQ$5:MQ23,{""&gt;0"",""Occupied"",""Late""}))))&gt;1,""Multiple Bookings"", IF(SUMIFS( 'Tenant Occupancy'!MQ$5:MQ23,OccupancyUnits,$B21,OccupancyAd"&amp;"dresses,$A21)&gt;0,SUMIFS('Tenant Occupancy'!MQ$5:MQ23,OccupancyUnits,$B21,OccupancyAddresses,$A21),IFERROR(VLOOKUP($A21&amp;"" ""&amp;$B21, FILTER(ARRAYFORMULA({OccupancyAddresses&amp;"" ""&amp; OccupancyUnits,'Tenant Occupancy'!MQ$5:MQ23}),INDEX(ARRAYFORMULA({OccupancyAdd"&amp;"resses&amp;"" ""&amp; OccupancyUnits,'Tenant Occupancy'!MQ$5:MQ23}),0,2)&lt;&gt;""""),2,FALSE),IF(MP18=TODAY(),""Today"",)))))"),"")</f>
        <v/>
      </c>
      <c r="MQ21" s="3" t="str">
        <f>IFERROR(__xludf.DUMMYFUNCTION("IF(ISBLANK($A21),, IF((ARRAYFORMULA(SUM(COUNTIFS(OccupancyAddresses,$A21,OccupancyUnits, $B21, 'Tenant Occupancy'!MR$5:MR23,{""&gt;0"",""Occupied"",""Late""}))))&gt;1,""Multiple Bookings"", IF(SUMIFS( 'Tenant Occupancy'!MR$5:MR23,OccupancyUnits,$B21,OccupancyAd"&amp;"dresses,$A21)&gt;0,SUMIFS('Tenant Occupancy'!MR$5:MR23,OccupancyUnits,$B21,OccupancyAddresses,$A21),IFERROR(VLOOKUP($A21&amp;"" ""&amp;$B21, FILTER(ARRAYFORMULA({OccupancyAddresses&amp;"" ""&amp; OccupancyUnits,'Tenant Occupancy'!MR$5:MR23}),INDEX(ARRAYFORMULA({OccupancyAdd"&amp;"resses&amp;"" ""&amp; OccupancyUnits,'Tenant Occupancy'!MR$5:MR23}),0,2)&lt;&gt;""""),2,FALSE),IF(MQ18=TODAY(),""Today"",)))))"),"")</f>
        <v/>
      </c>
      <c r="MR21" s="3" t="str">
        <f>IFERROR(__xludf.DUMMYFUNCTION("IF(ISBLANK($A21),, IF((ARRAYFORMULA(SUM(COUNTIFS(OccupancyAddresses,$A21,OccupancyUnits, $B21, 'Tenant Occupancy'!MS$5:MS23,{""&gt;0"",""Occupied"",""Late""}))))&gt;1,""Multiple Bookings"", IF(SUMIFS( 'Tenant Occupancy'!MS$5:MS23,OccupancyUnits,$B21,OccupancyAd"&amp;"dresses,$A21)&gt;0,SUMIFS('Tenant Occupancy'!MS$5:MS23,OccupancyUnits,$B21,OccupancyAddresses,$A21),IFERROR(VLOOKUP($A21&amp;"" ""&amp;$B21, FILTER(ARRAYFORMULA({OccupancyAddresses&amp;"" ""&amp; OccupancyUnits,'Tenant Occupancy'!MS$5:MS23}),INDEX(ARRAYFORMULA({OccupancyAdd"&amp;"resses&amp;"" ""&amp; OccupancyUnits,'Tenant Occupancy'!MS$5:MS23}),0,2)&lt;&gt;""""),2,FALSE),IF(MR18=TODAY(),""Today"",)))))"),"")</f>
        <v/>
      </c>
      <c r="MS21" s="3" t="str">
        <f>IFERROR(__xludf.DUMMYFUNCTION("IF(ISBLANK($A21),, IF((ARRAYFORMULA(SUM(COUNTIFS(OccupancyAddresses,$A21,OccupancyUnits, $B21, 'Tenant Occupancy'!MT$5:MT23,{""&gt;0"",""Occupied"",""Late""}))))&gt;1,""Multiple Bookings"", IF(SUMIFS( 'Tenant Occupancy'!MT$5:MT23,OccupancyUnits,$B21,OccupancyAd"&amp;"dresses,$A21)&gt;0,SUMIFS('Tenant Occupancy'!MT$5:MT23,OccupancyUnits,$B21,OccupancyAddresses,$A21),IFERROR(VLOOKUP($A21&amp;"" ""&amp;$B21, FILTER(ARRAYFORMULA({OccupancyAddresses&amp;"" ""&amp; OccupancyUnits,'Tenant Occupancy'!MT$5:MT23}),INDEX(ARRAYFORMULA({OccupancyAdd"&amp;"resses&amp;"" ""&amp; OccupancyUnits,'Tenant Occupancy'!MT$5:MT23}),0,2)&lt;&gt;""""),2,FALSE),IF(MS18=TODAY(),""Today"",)))))"),"")</f>
        <v/>
      </c>
      <c r="MT21" s="3" t="str">
        <f>IFERROR(__xludf.DUMMYFUNCTION("IF(ISBLANK($A21),, IF((ARRAYFORMULA(SUM(COUNTIFS(OccupancyAddresses,$A21,OccupancyUnits, $B21, 'Tenant Occupancy'!MU$5:MU23,{""&gt;0"",""Occupied"",""Late""}))))&gt;1,""Multiple Bookings"", IF(SUMIFS( 'Tenant Occupancy'!MU$5:MU23,OccupancyUnits,$B21,OccupancyAd"&amp;"dresses,$A21)&gt;0,SUMIFS('Tenant Occupancy'!MU$5:MU23,OccupancyUnits,$B21,OccupancyAddresses,$A21),IFERROR(VLOOKUP($A21&amp;"" ""&amp;$B21, FILTER(ARRAYFORMULA({OccupancyAddresses&amp;"" ""&amp; OccupancyUnits,'Tenant Occupancy'!MU$5:MU23}),INDEX(ARRAYFORMULA({OccupancyAdd"&amp;"resses&amp;"" ""&amp; OccupancyUnits,'Tenant Occupancy'!MU$5:MU23}),0,2)&lt;&gt;""""),2,FALSE),IF(MT18=TODAY(),""Today"",)))))"),"")</f>
        <v/>
      </c>
      <c r="MU21" s="3" t="str">
        <f>IFERROR(__xludf.DUMMYFUNCTION("IF(ISBLANK($A21),, IF((ARRAYFORMULA(SUM(COUNTIFS(OccupancyAddresses,$A21,OccupancyUnits, $B21, 'Tenant Occupancy'!MV$5:MV23,{""&gt;0"",""Occupied"",""Late""}))))&gt;1,""Multiple Bookings"", IF(SUMIFS( 'Tenant Occupancy'!MV$5:MV23,OccupancyUnits,$B21,OccupancyAd"&amp;"dresses,$A21)&gt;0,SUMIFS('Tenant Occupancy'!MV$5:MV23,OccupancyUnits,$B21,OccupancyAddresses,$A21),IFERROR(VLOOKUP($A21&amp;"" ""&amp;$B21, FILTER(ARRAYFORMULA({OccupancyAddresses&amp;"" ""&amp; OccupancyUnits,'Tenant Occupancy'!MV$5:MV23}),INDEX(ARRAYFORMULA({OccupancyAdd"&amp;"resses&amp;"" ""&amp; OccupancyUnits,'Tenant Occupancy'!MV$5:MV23}),0,2)&lt;&gt;""""),2,FALSE),IF(MU18=TODAY(),""Today"",)))))"),"")</f>
        <v/>
      </c>
      <c r="MV21" s="3" t="str">
        <f>IFERROR(__xludf.DUMMYFUNCTION("IF(ISBLANK($A21),, IF((ARRAYFORMULA(SUM(COUNTIFS(OccupancyAddresses,$A21,OccupancyUnits, $B21, 'Tenant Occupancy'!MW$5:MW23,{""&gt;0"",""Occupied"",""Late""}))))&gt;1,""Multiple Bookings"", IF(SUMIFS( 'Tenant Occupancy'!MW$5:MW23,OccupancyUnits,$B21,OccupancyAd"&amp;"dresses,$A21)&gt;0,SUMIFS('Tenant Occupancy'!MW$5:MW23,OccupancyUnits,$B21,OccupancyAddresses,$A21),IFERROR(VLOOKUP($A21&amp;"" ""&amp;$B21, FILTER(ARRAYFORMULA({OccupancyAddresses&amp;"" ""&amp; OccupancyUnits,'Tenant Occupancy'!MW$5:MW23}),INDEX(ARRAYFORMULA({OccupancyAdd"&amp;"resses&amp;"" ""&amp; OccupancyUnits,'Tenant Occupancy'!MW$5:MW23}),0,2)&lt;&gt;""""),2,FALSE),IF(MV18=TODAY(),""Today"",)))))"),"")</f>
        <v/>
      </c>
      <c r="MW21" s="3" t="str">
        <f>IFERROR(__xludf.DUMMYFUNCTION("IF(ISBLANK($A21),, IF((ARRAYFORMULA(SUM(COUNTIFS(OccupancyAddresses,$A21,OccupancyUnits, $B21, 'Tenant Occupancy'!MX$5:MX23,{""&gt;0"",""Occupied"",""Late""}))))&gt;1,""Multiple Bookings"", IF(SUMIFS( 'Tenant Occupancy'!MX$5:MX23,OccupancyUnits,$B21,OccupancyAd"&amp;"dresses,$A21)&gt;0,SUMIFS('Tenant Occupancy'!MX$5:MX23,OccupancyUnits,$B21,OccupancyAddresses,$A21),IFERROR(VLOOKUP($A21&amp;"" ""&amp;$B21, FILTER(ARRAYFORMULA({OccupancyAddresses&amp;"" ""&amp; OccupancyUnits,'Tenant Occupancy'!MX$5:MX23}),INDEX(ARRAYFORMULA({OccupancyAdd"&amp;"resses&amp;"" ""&amp; OccupancyUnits,'Tenant Occupancy'!MX$5:MX23}),0,2)&lt;&gt;""""),2,FALSE),IF(MW18=TODAY(),""Today"",)))))"),"")</f>
        <v/>
      </c>
      <c r="MX21" s="3" t="str">
        <f>IFERROR(__xludf.DUMMYFUNCTION("IF(ISBLANK($A21),, IF((ARRAYFORMULA(SUM(COUNTIFS(OccupancyAddresses,$A21,OccupancyUnits, $B21, 'Tenant Occupancy'!MY$5:MY23,{""&gt;0"",""Occupied"",""Late""}))))&gt;1,""Multiple Bookings"", IF(SUMIFS( 'Tenant Occupancy'!MY$5:MY23,OccupancyUnits,$B21,OccupancyAd"&amp;"dresses,$A21)&gt;0,SUMIFS('Tenant Occupancy'!MY$5:MY23,OccupancyUnits,$B21,OccupancyAddresses,$A21),IFERROR(VLOOKUP($A21&amp;"" ""&amp;$B21, FILTER(ARRAYFORMULA({OccupancyAddresses&amp;"" ""&amp; OccupancyUnits,'Tenant Occupancy'!MY$5:MY23}),INDEX(ARRAYFORMULA({OccupancyAdd"&amp;"resses&amp;"" ""&amp; OccupancyUnits,'Tenant Occupancy'!MY$5:MY23}),0,2)&lt;&gt;""""),2,FALSE),IF(MX18=TODAY(),""Today"",)))))"),"")</f>
        <v/>
      </c>
      <c r="MY21" s="3" t="str">
        <f>IFERROR(__xludf.DUMMYFUNCTION("IF(ISBLANK($A21),, IF((ARRAYFORMULA(SUM(COUNTIFS(OccupancyAddresses,$A21,OccupancyUnits, $B21, 'Tenant Occupancy'!MZ$5:MZ23,{""&gt;0"",""Occupied"",""Late""}))))&gt;1,""Multiple Bookings"", IF(SUMIFS( 'Tenant Occupancy'!MZ$5:MZ23,OccupancyUnits,$B21,OccupancyAd"&amp;"dresses,$A21)&gt;0,SUMIFS('Tenant Occupancy'!MZ$5:MZ23,OccupancyUnits,$B21,OccupancyAddresses,$A21),IFERROR(VLOOKUP($A21&amp;"" ""&amp;$B21, FILTER(ARRAYFORMULA({OccupancyAddresses&amp;"" ""&amp; OccupancyUnits,'Tenant Occupancy'!MZ$5:MZ23}),INDEX(ARRAYFORMULA({OccupancyAdd"&amp;"resses&amp;"" ""&amp; OccupancyUnits,'Tenant Occupancy'!MZ$5:MZ23}),0,2)&lt;&gt;""""),2,FALSE),IF(MY18=TODAY(),""Today"",)))))"),"")</f>
        <v/>
      </c>
      <c r="MZ21" s="3" t="str">
        <f>IFERROR(__xludf.DUMMYFUNCTION("IF(ISBLANK($A21),, IF((ARRAYFORMULA(SUM(COUNTIFS(OccupancyAddresses,$A21,OccupancyUnits, $B21, 'Tenant Occupancy'!NA$5:NA23,{""&gt;0"",""Occupied"",""Late""}))))&gt;1,""Multiple Bookings"", IF(SUMIFS( 'Tenant Occupancy'!NA$5:NA23,OccupancyUnits,$B21,OccupancyAd"&amp;"dresses,$A21)&gt;0,SUMIFS('Tenant Occupancy'!NA$5:NA23,OccupancyUnits,$B21,OccupancyAddresses,$A21),IFERROR(VLOOKUP($A21&amp;"" ""&amp;$B21, FILTER(ARRAYFORMULA({OccupancyAddresses&amp;"" ""&amp; OccupancyUnits,'Tenant Occupancy'!NA$5:NA23}),INDEX(ARRAYFORMULA({OccupancyAdd"&amp;"resses&amp;"" ""&amp; OccupancyUnits,'Tenant Occupancy'!NA$5:NA23}),0,2)&lt;&gt;""""),2,FALSE),IF(MZ18=TODAY(),""Today"",)))))"),"")</f>
        <v/>
      </c>
      <c r="NA21" s="3" t="str">
        <f>IFERROR(__xludf.DUMMYFUNCTION("IF(ISBLANK($A21),, IF((ARRAYFORMULA(SUM(COUNTIFS(OccupancyAddresses,$A21,OccupancyUnits, $B21, 'Tenant Occupancy'!NB$5:NB23,{""&gt;0"",""Occupied"",""Late""}))))&gt;1,""Multiple Bookings"", IF(SUMIFS( 'Tenant Occupancy'!NB$5:NB23,OccupancyUnits,$B21,OccupancyAd"&amp;"dresses,$A21)&gt;0,SUMIFS('Tenant Occupancy'!NB$5:NB23,OccupancyUnits,$B21,OccupancyAddresses,$A21),IFERROR(VLOOKUP($A21&amp;"" ""&amp;$B21, FILTER(ARRAYFORMULA({OccupancyAddresses&amp;"" ""&amp; OccupancyUnits,'Tenant Occupancy'!NB$5:NB23}),INDEX(ARRAYFORMULA({OccupancyAdd"&amp;"resses&amp;"" ""&amp; OccupancyUnits,'Tenant Occupancy'!NB$5:NB23}),0,2)&lt;&gt;""""),2,FALSE),IF(NA18=TODAY(),""Today"",)))))"),"")</f>
        <v/>
      </c>
      <c r="NB21" s="3" t="str">
        <f>IFERROR(__xludf.DUMMYFUNCTION("IF(ISBLANK($A21),, IF((ARRAYFORMULA(SUM(COUNTIFS(OccupancyAddresses,$A21,OccupancyUnits, $B21, 'Tenant Occupancy'!NC$5:NC23,{""&gt;0"",""Occupied"",""Late""}))))&gt;1,""Multiple Bookings"", IF(SUMIFS( 'Tenant Occupancy'!NC$5:NC23,OccupancyUnits,$B21,OccupancyAd"&amp;"dresses,$A21)&gt;0,SUMIFS('Tenant Occupancy'!NC$5:NC23,OccupancyUnits,$B21,OccupancyAddresses,$A21),IFERROR(VLOOKUP($A21&amp;"" ""&amp;$B21, FILTER(ARRAYFORMULA({OccupancyAddresses&amp;"" ""&amp; OccupancyUnits,'Tenant Occupancy'!NC$5:NC23}),INDEX(ARRAYFORMULA({OccupancyAdd"&amp;"resses&amp;"" ""&amp; OccupancyUnits,'Tenant Occupancy'!NC$5:NC23}),0,2)&lt;&gt;""""),2,FALSE),IF(NB18=TODAY(),""Today"",)))))"),"")</f>
        <v/>
      </c>
      <c r="NC21" s="3" t="str">
        <f>IFERROR(__xludf.DUMMYFUNCTION("IF(ISBLANK($A21),, IF((ARRAYFORMULA(SUM(COUNTIFS(OccupancyAddresses,$A21,OccupancyUnits, $B21, 'Tenant Occupancy'!ND$5:ND23,{""&gt;0"",""Occupied"",""Late""}))))&gt;1,""Multiple Bookings"", IF(SUMIFS( 'Tenant Occupancy'!ND$5:ND23,OccupancyUnits,$B21,OccupancyAd"&amp;"dresses,$A21)&gt;0,SUMIFS('Tenant Occupancy'!ND$5:ND23,OccupancyUnits,$B21,OccupancyAddresses,$A21),IFERROR(VLOOKUP($A21&amp;"" ""&amp;$B21, FILTER(ARRAYFORMULA({OccupancyAddresses&amp;"" ""&amp; OccupancyUnits,'Tenant Occupancy'!ND$5:ND23}),INDEX(ARRAYFORMULA({OccupancyAdd"&amp;"resses&amp;"" ""&amp; OccupancyUnits,'Tenant Occupancy'!ND$5:ND23}),0,2)&lt;&gt;""""),2,FALSE),IF(NC18=TODAY(),""Today"",)))))"),"")</f>
        <v/>
      </c>
      <c r="ND21" s="3" t="str">
        <f>IFERROR(__xludf.DUMMYFUNCTION("IF(ISBLANK($A21),, IF((ARRAYFORMULA(SUM(COUNTIFS(OccupancyAddresses,$A21,OccupancyUnits, $B21, 'Tenant Occupancy'!NE$5:NE23,{""&gt;0"",""Occupied"",""Late""}))))&gt;1,""Multiple Bookings"", IF(SUMIFS( 'Tenant Occupancy'!NE$5:NE23,OccupancyUnits,$B21,OccupancyAd"&amp;"dresses,$A21)&gt;0,SUMIFS('Tenant Occupancy'!NE$5:NE23,OccupancyUnits,$B21,OccupancyAddresses,$A21),IFERROR(VLOOKUP($A21&amp;"" ""&amp;$B21, FILTER(ARRAYFORMULA({OccupancyAddresses&amp;"" ""&amp; OccupancyUnits,'Tenant Occupancy'!NE$5:NE23}),INDEX(ARRAYFORMULA({OccupancyAdd"&amp;"resses&amp;"" ""&amp; OccupancyUnits,'Tenant Occupancy'!NE$5:NE23}),0,2)&lt;&gt;""""),2,FALSE),IF(ND18=TODAY(),""Today"",)))))"),"")</f>
        <v/>
      </c>
      <c r="NE21" s="3" t="str">
        <f>IFERROR(__xludf.DUMMYFUNCTION("IF(ISBLANK($A21),, IF((ARRAYFORMULA(SUM(COUNTIFS(OccupancyAddresses,$A21,OccupancyUnits, $B21, 'Tenant Occupancy'!NF$5:NF23,{""&gt;0"",""Occupied"",""Late""}))))&gt;1,""Multiple Bookings"", IF(SUMIFS( 'Tenant Occupancy'!NF$5:NF23,OccupancyUnits,$B21,OccupancyAd"&amp;"dresses,$A21)&gt;0,SUMIFS('Tenant Occupancy'!NF$5:NF23,OccupancyUnits,$B21,OccupancyAddresses,$A21),IFERROR(VLOOKUP($A21&amp;"" ""&amp;$B21, FILTER(ARRAYFORMULA({OccupancyAddresses&amp;"" ""&amp; OccupancyUnits,'Tenant Occupancy'!NF$5:NF23}),INDEX(ARRAYFORMULA({OccupancyAdd"&amp;"resses&amp;"" ""&amp; OccupancyUnits,'Tenant Occupancy'!NF$5:NF23}),0,2)&lt;&gt;""""),2,FALSE),IF(NE18=TODAY(),""Today"",)))))"),"")</f>
        <v/>
      </c>
      <c r="NF21" s="3" t="str">
        <f>IFERROR(__xludf.DUMMYFUNCTION("IF(ISBLANK($A21),, IF((ARRAYFORMULA(SUM(COUNTIFS(OccupancyAddresses,$A21,OccupancyUnits, $B21, 'Tenant Occupancy'!NG$5:NG23,{""&gt;0"",""Occupied"",""Late""}))))&gt;1,""Multiple Bookings"", IF(SUMIFS( 'Tenant Occupancy'!NG$5:NG23,OccupancyUnits,$B21,OccupancyAd"&amp;"dresses,$A21)&gt;0,SUMIFS('Tenant Occupancy'!NG$5:NG23,OccupancyUnits,$B21,OccupancyAddresses,$A21),IFERROR(VLOOKUP($A21&amp;"" ""&amp;$B21, FILTER(ARRAYFORMULA({OccupancyAddresses&amp;"" ""&amp; OccupancyUnits,'Tenant Occupancy'!NG$5:NG23}),INDEX(ARRAYFORMULA({OccupancyAdd"&amp;"resses&amp;"" ""&amp; OccupancyUnits,'Tenant Occupancy'!NG$5:NG23}),0,2)&lt;&gt;""""),2,FALSE),IF(NF18=TODAY(),""Today"",)))))"),"")</f>
        <v/>
      </c>
      <c r="NG21" s="3" t="str">
        <f>IFERROR(__xludf.DUMMYFUNCTION("IF(ISBLANK($A21),, IF((ARRAYFORMULA(SUM(COUNTIFS(OccupancyAddresses,$A21,OccupancyUnits, $B21, 'Tenant Occupancy'!NH$5:NH23,{""&gt;0"",""Occupied"",""Late""}))))&gt;1,""Multiple Bookings"", IF(SUMIFS( 'Tenant Occupancy'!NH$5:NH23,OccupancyUnits,$B21,OccupancyAd"&amp;"dresses,$A21)&gt;0,SUMIFS('Tenant Occupancy'!NH$5:NH23,OccupancyUnits,$B21,OccupancyAddresses,$A21),IFERROR(VLOOKUP($A21&amp;"" ""&amp;$B21, FILTER(ARRAYFORMULA({OccupancyAddresses&amp;"" ""&amp; OccupancyUnits,'Tenant Occupancy'!NH$5:NH23}),INDEX(ARRAYFORMULA({OccupancyAdd"&amp;"resses&amp;"" ""&amp; OccupancyUnits,'Tenant Occupancy'!NH$5:NH23}),0,2)&lt;&gt;""""),2,FALSE),IF(NG18=TODAY(),""Today"",)))))"),"")</f>
        <v/>
      </c>
      <c r="NH21" s="3" t="str">
        <f>IFERROR(__xludf.DUMMYFUNCTION("IF(ISBLANK($A21),, IF((ARRAYFORMULA(SUM(COUNTIFS(OccupancyAddresses,$A21,OccupancyUnits, $B21, 'Tenant Occupancy'!NI$5:NI23,{""&gt;0"",""Occupied"",""Late""}))))&gt;1,""Multiple Bookings"", IF(SUMIFS( 'Tenant Occupancy'!NI$5:NI23,OccupancyUnits,$B21,OccupancyAd"&amp;"dresses,$A21)&gt;0,SUMIFS('Tenant Occupancy'!NI$5:NI23,OccupancyUnits,$B21,OccupancyAddresses,$A21),IFERROR(VLOOKUP($A21&amp;"" ""&amp;$B21, FILTER(ARRAYFORMULA({OccupancyAddresses&amp;"" ""&amp; OccupancyUnits,'Tenant Occupancy'!NI$5:NI23}),INDEX(ARRAYFORMULA({OccupancyAdd"&amp;"resses&amp;"" ""&amp; OccupancyUnits,'Tenant Occupancy'!NI$5:NI23}),0,2)&lt;&gt;""""),2,FALSE),IF(NH18=TODAY(),""Today"",)))))"),"")</f>
        <v/>
      </c>
      <c r="NI21" s="3" t="str">
        <f>IFERROR(__xludf.DUMMYFUNCTION("IF(ISBLANK($A21),, IF((ARRAYFORMULA(SUM(COUNTIFS(OccupancyAddresses,$A21,OccupancyUnits, $B21, 'Tenant Occupancy'!NJ$5:NJ23,{""&gt;0"",""Occupied"",""Late""}))))&gt;1,""Multiple Bookings"", IF(SUMIFS( 'Tenant Occupancy'!NJ$5:NJ23,OccupancyUnits,$B21,OccupancyAd"&amp;"dresses,$A21)&gt;0,SUMIFS('Tenant Occupancy'!NJ$5:NJ23,OccupancyUnits,$B21,OccupancyAddresses,$A21),IFERROR(VLOOKUP($A21&amp;"" ""&amp;$B21, FILTER(ARRAYFORMULA({OccupancyAddresses&amp;"" ""&amp; OccupancyUnits,'Tenant Occupancy'!NJ$5:NJ23}),INDEX(ARRAYFORMULA({OccupancyAdd"&amp;"resses&amp;"" ""&amp; OccupancyUnits,'Tenant Occupancy'!NJ$5:NJ23}),0,2)&lt;&gt;""""),2,FALSE),IF(NI18=TODAY(),""Today"",)))))"),"")</f>
        <v/>
      </c>
      <c r="NJ21" s="3" t="str">
        <f>IFERROR(__xludf.DUMMYFUNCTION("IF(ISBLANK($A21),, IF((ARRAYFORMULA(SUM(COUNTIFS(OccupancyAddresses,$A21,OccupancyUnits, $B21, 'Tenant Occupancy'!NK$5:NK23,{""&gt;0"",""Occupied"",""Late""}))))&gt;1,""Multiple Bookings"", IF(SUMIFS( 'Tenant Occupancy'!NK$5:NK23,OccupancyUnits,$B21,OccupancyAd"&amp;"dresses,$A21)&gt;0,SUMIFS('Tenant Occupancy'!NK$5:NK23,OccupancyUnits,$B21,OccupancyAddresses,$A21),IFERROR(VLOOKUP($A21&amp;"" ""&amp;$B21, FILTER(ARRAYFORMULA({OccupancyAddresses&amp;"" ""&amp; OccupancyUnits,'Tenant Occupancy'!NK$5:NK23}),INDEX(ARRAYFORMULA({OccupancyAdd"&amp;"resses&amp;"" ""&amp; OccupancyUnits,'Tenant Occupancy'!NK$5:NK23}),0,2)&lt;&gt;""""),2,FALSE),IF(NJ18=TODAY(),""Today"",)))))"),"")</f>
        <v/>
      </c>
      <c r="NK21" s="3" t="str">
        <f>IFERROR(__xludf.DUMMYFUNCTION("IF(ISBLANK($A21),, IF((ARRAYFORMULA(SUM(COUNTIFS(OccupancyAddresses,$A21,OccupancyUnits, $B21, 'Tenant Occupancy'!NL$5:NL23,{""&gt;0"",""Occupied"",""Late""}))))&gt;1,""Multiple Bookings"", IF(SUMIFS( 'Tenant Occupancy'!NL$5:NL23,OccupancyUnits,$B21,OccupancyAd"&amp;"dresses,$A21)&gt;0,SUMIFS('Tenant Occupancy'!NL$5:NL23,OccupancyUnits,$B21,OccupancyAddresses,$A21),IFERROR(VLOOKUP($A21&amp;"" ""&amp;$B21, FILTER(ARRAYFORMULA({OccupancyAddresses&amp;"" ""&amp; OccupancyUnits,'Tenant Occupancy'!NL$5:NL23}),INDEX(ARRAYFORMULA({OccupancyAdd"&amp;"resses&amp;"" ""&amp; OccupancyUnits,'Tenant Occupancy'!NL$5:NL23}),0,2)&lt;&gt;""""),2,FALSE),IF(NK18=TODAY(),""Today"",)))))"),"")</f>
        <v/>
      </c>
      <c r="NL21" s="3" t="str">
        <f>IFERROR(__xludf.DUMMYFUNCTION("IF(ISBLANK($A21),, IF((ARRAYFORMULA(SUM(COUNTIFS(OccupancyAddresses,$A21,OccupancyUnits, $B21, 'Tenant Occupancy'!NM$5:NM23,{""&gt;0"",""Occupied"",""Late""}))))&gt;1,""Multiple Bookings"", IF(SUMIFS( 'Tenant Occupancy'!NM$5:NM23,OccupancyUnits,$B21,OccupancyAd"&amp;"dresses,$A21)&gt;0,SUMIFS('Tenant Occupancy'!NM$5:NM23,OccupancyUnits,$B21,OccupancyAddresses,$A21),IFERROR(VLOOKUP($A21&amp;"" ""&amp;$B21, FILTER(ARRAYFORMULA({OccupancyAddresses&amp;"" ""&amp; OccupancyUnits,'Tenant Occupancy'!NM$5:NM23}),INDEX(ARRAYFORMULA({OccupancyAdd"&amp;"resses&amp;"" ""&amp; OccupancyUnits,'Tenant Occupancy'!NM$5:NM23}),0,2)&lt;&gt;""""),2,FALSE),IF(NL18=TODAY(),""Today"",)))))"),"")</f>
        <v/>
      </c>
      <c r="NM21" s="3" t="str">
        <f>IFERROR(__xludf.DUMMYFUNCTION("IF(ISBLANK($A21),, IF((ARRAYFORMULA(SUM(COUNTIFS(OccupancyAddresses,$A21,OccupancyUnits, $B21, 'Tenant Occupancy'!NN$5:NN23,{""&gt;0"",""Occupied"",""Late""}))))&gt;1,""Multiple Bookings"", IF(SUMIFS( 'Tenant Occupancy'!NN$5:NN23,OccupancyUnits,$B21,OccupancyAd"&amp;"dresses,$A21)&gt;0,SUMIFS('Tenant Occupancy'!NN$5:NN23,OccupancyUnits,$B21,OccupancyAddresses,$A21),IFERROR(VLOOKUP($A21&amp;"" ""&amp;$B21, FILTER(ARRAYFORMULA({OccupancyAddresses&amp;"" ""&amp; OccupancyUnits,'Tenant Occupancy'!NN$5:NN23}),INDEX(ARRAYFORMULA({OccupancyAdd"&amp;"resses&amp;"" ""&amp; OccupancyUnits,'Tenant Occupancy'!NN$5:NN23}),0,2)&lt;&gt;""""),2,FALSE),IF(NM18=TODAY(),""Today"",)))))"),"")</f>
        <v/>
      </c>
      <c r="NN21" s="3" t="str">
        <f>IFERROR(__xludf.DUMMYFUNCTION("IF(ISBLANK($A21),, IF((ARRAYFORMULA(SUM(COUNTIFS(OccupancyAddresses,$A21,OccupancyUnits, $B21, 'Tenant Occupancy'!NO$5:NO23,{""&gt;0"",""Occupied"",""Late""}))))&gt;1,""Multiple Bookings"", IF(SUMIFS( 'Tenant Occupancy'!NO$5:NO23,OccupancyUnits,$B21,OccupancyAd"&amp;"dresses,$A21)&gt;0,SUMIFS('Tenant Occupancy'!NO$5:NO23,OccupancyUnits,$B21,OccupancyAddresses,$A21),IFERROR(VLOOKUP($A21&amp;"" ""&amp;$B21, FILTER(ARRAYFORMULA({OccupancyAddresses&amp;"" ""&amp; OccupancyUnits,'Tenant Occupancy'!NO$5:NO23}),INDEX(ARRAYFORMULA({OccupancyAdd"&amp;"resses&amp;"" ""&amp; OccupancyUnits,'Tenant Occupancy'!NO$5:NO23}),0,2)&lt;&gt;""""),2,FALSE),IF(NN18=TODAY(),""Today"",)))))"),"")</f>
        <v/>
      </c>
      <c r="NO21" s="3" t="str">
        <f>IFERROR(__xludf.DUMMYFUNCTION("IF(ISBLANK($A21),, IF((ARRAYFORMULA(SUM(COUNTIFS(OccupancyAddresses,$A21,OccupancyUnits, $B21, 'Tenant Occupancy'!NP$5:NP23,{""&gt;0"",""Occupied"",""Late""}))))&gt;1,""Multiple Bookings"", IF(SUMIFS( 'Tenant Occupancy'!NP$5:NP23,OccupancyUnits,$B21,OccupancyAd"&amp;"dresses,$A21)&gt;0,SUMIFS('Tenant Occupancy'!NP$5:NP23,OccupancyUnits,$B21,OccupancyAddresses,$A21),IFERROR(VLOOKUP($A21&amp;"" ""&amp;$B21, FILTER(ARRAYFORMULA({OccupancyAddresses&amp;"" ""&amp; OccupancyUnits,'Tenant Occupancy'!NP$5:NP23}),INDEX(ARRAYFORMULA({OccupancyAdd"&amp;"resses&amp;"" ""&amp; OccupancyUnits,'Tenant Occupancy'!NP$5:NP23}),0,2)&lt;&gt;""""),2,FALSE),IF(NO18=TODAY(),""Today"",)))))"),"")</f>
        <v/>
      </c>
      <c r="NP21" s="3" t="str">
        <f>IFERROR(__xludf.DUMMYFUNCTION("IF(ISBLANK($A21),, IF((ARRAYFORMULA(SUM(COUNTIFS(OccupancyAddresses,$A21,OccupancyUnits, $B21, 'Tenant Occupancy'!NQ$5:NQ23,{""&gt;0"",""Occupied"",""Late""}))))&gt;1,""Multiple Bookings"", IF(SUMIFS( 'Tenant Occupancy'!NQ$5:NQ23,OccupancyUnits,$B21,OccupancyAd"&amp;"dresses,$A21)&gt;0,SUMIFS('Tenant Occupancy'!NQ$5:NQ23,OccupancyUnits,$B21,OccupancyAddresses,$A21),IFERROR(VLOOKUP($A21&amp;"" ""&amp;$B21, FILTER(ARRAYFORMULA({OccupancyAddresses&amp;"" ""&amp; OccupancyUnits,'Tenant Occupancy'!NQ$5:NQ23}),INDEX(ARRAYFORMULA({OccupancyAdd"&amp;"resses&amp;"" ""&amp; OccupancyUnits,'Tenant Occupancy'!NQ$5:NQ23}),0,2)&lt;&gt;""""),2,FALSE),IF(NP18=TODAY(),""Today"",)))))"),"")</f>
        <v/>
      </c>
      <c r="NQ21" s="3" t="str">
        <f>IFERROR(__xludf.DUMMYFUNCTION("IF(ISBLANK($A21),, IF((ARRAYFORMULA(SUM(COUNTIFS(OccupancyAddresses,$A21,OccupancyUnits, $B21, 'Tenant Occupancy'!NR$5:NR23,{""&gt;0"",""Occupied"",""Late""}))))&gt;1,""Multiple Bookings"", IF(SUMIFS( 'Tenant Occupancy'!NR$5:NR23,OccupancyUnits,$B21,OccupancyAd"&amp;"dresses,$A21)&gt;0,SUMIFS('Tenant Occupancy'!NR$5:NR23,OccupancyUnits,$B21,OccupancyAddresses,$A21),IFERROR(VLOOKUP($A21&amp;"" ""&amp;$B21, FILTER(ARRAYFORMULA({OccupancyAddresses&amp;"" ""&amp; OccupancyUnits,'Tenant Occupancy'!NR$5:NR23}),INDEX(ARRAYFORMULA({OccupancyAdd"&amp;"resses&amp;"" ""&amp; OccupancyUnits,'Tenant Occupancy'!NR$5:NR23}),0,2)&lt;&gt;""""),2,FALSE),IF(NQ18=TODAY(),""Today"",)))))"),"")</f>
        <v/>
      </c>
      <c r="NR21" s="3" t="str">
        <f>IFERROR(__xludf.DUMMYFUNCTION("IF(ISBLANK($A21),, IF((ARRAYFORMULA(SUM(COUNTIFS(OccupancyAddresses,$A21,OccupancyUnits, $B21, 'Tenant Occupancy'!NS$5:NS23,{""&gt;0"",""Occupied"",""Late""}))))&gt;1,""Multiple Bookings"", IF(SUMIFS( 'Tenant Occupancy'!NS$5:NS23,OccupancyUnits,$B21,OccupancyAd"&amp;"dresses,$A21)&gt;0,SUMIFS('Tenant Occupancy'!NS$5:NS23,OccupancyUnits,$B21,OccupancyAddresses,$A21),IFERROR(VLOOKUP($A21&amp;"" ""&amp;$B21, FILTER(ARRAYFORMULA({OccupancyAddresses&amp;"" ""&amp; OccupancyUnits,'Tenant Occupancy'!NS$5:NS23}),INDEX(ARRAYFORMULA({OccupancyAdd"&amp;"resses&amp;"" ""&amp; OccupancyUnits,'Tenant Occupancy'!NS$5:NS23}),0,2)&lt;&gt;""""),2,FALSE),IF(NR18=TODAY(),""Today"",)))))"),"")</f>
        <v/>
      </c>
      <c r="NS21" s="3" t="str">
        <f>IFERROR(__xludf.DUMMYFUNCTION("IF(ISBLANK($A21),, IF((ARRAYFORMULA(SUM(COUNTIFS(OccupancyAddresses,$A21,OccupancyUnits, $B21, 'Tenant Occupancy'!NT$5:NT23,{""&gt;0"",""Occupied"",""Late""}))))&gt;1,""Multiple Bookings"", IF(SUMIFS( 'Tenant Occupancy'!NT$5:NT23,OccupancyUnits,$B21,OccupancyAd"&amp;"dresses,$A21)&gt;0,SUMIFS('Tenant Occupancy'!NT$5:NT23,OccupancyUnits,$B21,OccupancyAddresses,$A21),IFERROR(VLOOKUP($A21&amp;"" ""&amp;$B21, FILTER(ARRAYFORMULA({OccupancyAddresses&amp;"" ""&amp; OccupancyUnits,'Tenant Occupancy'!NT$5:NT23}),INDEX(ARRAYFORMULA({OccupancyAdd"&amp;"resses&amp;"" ""&amp; OccupancyUnits,'Tenant Occupancy'!NT$5:NT23}),0,2)&lt;&gt;""""),2,FALSE),IF(NS18=TODAY(),""Today"",)))))"),"")</f>
        <v/>
      </c>
      <c r="NT21" s="3" t="str">
        <f>IFERROR(__xludf.DUMMYFUNCTION("IF(ISBLANK($A21),, IF((ARRAYFORMULA(SUM(COUNTIFS(OccupancyAddresses,$A21,OccupancyUnits, $B21, 'Tenant Occupancy'!NU$5:NU23,{""&gt;0"",""Occupied"",""Late""}))))&gt;1,""Multiple Bookings"", IF(SUMIFS( 'Tenant Occupancy'!NU$5:NU23,OccupancyUnits,$B21,OccupancyAd"&amp;"dresses,$A21)&gt;0,SUMIFS('Tenant Occupancy'!NU$5:NU23,OccupancyUnits,$B21,OccupancyAddresses,$A21),IFERROR(VLOOKUP($A21&amp;"" ""&amp;$B21, FILTER(ARRAYFORMULA({OccupancyAddresses&amp;"" ""&amp; OccupancyUnits,'Tenant Occupancy'!NU$5:NU23}),INDEX(ARRAYFORMULA({OccupancyAdd"&amp;"resses&amp;"" ""&amp; OccupancyUnits,'Tenant Occupancy'!NU$5:NU23}),0,2)&lt;&gt;""""),2,FALSE),IF(NT18=TODAY(),""Today"",)))))"),"")</f>
        <v/>
      </c>
      <c r="NU21" s="3" t="str">
        <f>IFERROR(__xludf.DUMMYFUNCTION("IF(ISBLANK($A21),, IF((ARRAYFORMULA(SUM(COUNTIFS(OccupancyAddresses,$A21,OccupancyUnits, $B21, 'Tenant Occupancy'!NV$5:NV23,{""&gt;0"",""Occupied"",""Late""}))))&gt;1,""Multiple Bookings"", IF(SUMIFS( 'Tenant Occupancy'!NV$5:NV23,OccupancyUnits,$B21,OccupancyAd"&amp;"dresses,$A21)&gt;0,SUMIFS('Tenant Occupancy'!NV$5:NV23,OccupancyUnits,$B21,OccupancyAddresses,$A21),IFERROR(VLOOKUP($A21&amp;"" ""&amp;$B21, FILTER(ARRAYFORMULA({OccupancyAddresses&amp;"" ""&amp; OccupancyUnits,'Tenant Occupancy'!NV$5:NV23}),INDEX(ARRAYFORMULA({OccupancyAdd"&amp;"resses&amp;"" ""&amp; OccupancyUnits,'Tenant Occupancy'!NV$5:NV23}),0,2)&lt;&gt;""""),2,FALSE),IF(NU18=TODAY(),""Today"",)))))"),"")</f>
        <v/>
      </c>
      <c r="NV21" s="3" t="str">
        <f>IFERROR(__xludf.DUMMYFUNCTION("IF(ISBLANK($A21),, IF((ARRAYFORMULA(SUM(COUNTIFS(OccupancyAddresses,$A21,OccupancyUnits, $B21, 'Tenant Occupancy'!NW$5:NW23,{""&gt;0"",""Occupied"",""Late""}))))&gt;1,""Multiple Bookings"", IF(SUMIFS( 'Tenant Occupancy'!NW$5:NW23,OccupancyUnits,$B21,OccupancyAd"&amp;"dresses,$A21)&gt;0,SUMIFS('Tenant Occupancy'!NW$5:NW23,OccupancyUnits,$B21,OccupancyAddresses,$A21),IFERROR(VLOOKUP($A21&amp;"" ""&amp;$B21, FILTER(ARRAYFORMULA({OccupancyAddresses&amp;"" ""&amp; OccupancyUnits,'Tenant Occupancy'!NW$5:NW23}),INDEX(ARRAYFORMULA({OccupancyAdd"&amp;"resses&amp;"" ""&amp; OccupancyUnits,'Tenant Occupancy'!NW$5:NW23}),0,2)&lt;&gt;""""),2,FALSE),IF(NV18=TODAY(),""Today"",)))))"),"")</f>
        <v/>
      </c>
      <c r="NW21" s="3" t="str">
        <f>IFERROR(__xludf.DUMMYFUNCTION("IF(ISBLANK($A21),, IF((ARRAYFORMULA(SUM(COUNTIFS(OccupancyAddresses,$A21,OccupancyUnits, $B21, 'Tenant Occupancy'!NX$5:NX23,{""&gt;0"",""Occupied"",""Late""}))))&gt;1,""Multiple Bookings"", IF(SUMIFS( 'Tenant Occupancy'!NX$5:NX23,OccupancyUnits,$B21,OccupancyAd"&amp;"dresses,$A21)&gt;0,SUMIFS('Tenant Occupancy'!NX$5:NX23,OccupancyUnits,$B21,OccupancyAddresses,$A21),IFERROR(VLOOKUP($A21&amp;"" ""&amp;$B21, FILTER(ARRAYFORMULA({OccupancyAddresses&amp;"" ""&amp; OccupancyUnits,'Tenant Occupancy'!NX$5:NX23}),INDEX(ARRAYFORMULA({OccupancyAdd"&amp;"resses&amp;"" ""&amp; OccupancyUnits,'Tenant Occupancy'!NX$5:NX23}),0,2)&lt;&gt;""""),2,FALSE),IF(NW18=TODAY(),""Today"",)))))"),"")</f>
        <v/>
      </c>
      <c r="NX21" s="3" t="str">
        <f>IFERROR(__xludf.DUMMYFUNCTION("IF(ISBLANK($A21),, IF((ARRAYFORMULA(SUM(COUNTIFS(OccupancyAddresses,$A21,OccupancyUnits, $B21, 'Tenant Occupancy'!NY$5:NY23,{""&gt;0"",""Occupied"",""Late""}))))&gt;1,""Multiple Bookings"", IF(SUMIFS( 'Tenant Occupancy'!NY$5:NY23,OccupancyUnits,$B21,OccupancyAd"&amp;"dresses,$A21)&gt;0,SUMIFS('Tenant Occupancy'!NY$5:NY23,OccupancyUnits,$B21,OccupancyAddresses,$A21),IFERROR(VLOOKUP($A21&amp;"" ""&amp;$B21, FILTER(ARRAYFORMULA({OccupancyAddresses&amp;"" ""&amp; OccupancyUnits,'Tenant Occupancy'!NY$5:NY23}),INDEX(ARRAYFORMULA({OccupancyAdd"&amp;"resses&amp;"" ""&amp; OccupancyUnits,'Tenant Occupancy'!NY$5:NY23}),0,2)&lt;&gt;""""),2,FALSE),IF(NX18=TODAY(),""Today"",)))))"),"")</f>
        <v/>
      </c>
      <c r="NY21" s="3" t="str">
        <f>IFERROR(__xludf.DUMMYFUNCTION("IF(ISBLANK($A21),, IF((ARRAYFORMULA(SUM(COUNTIFS(OccupancyAddresses,$A21,OccupancyUnits, $B21, 'Tenant Occupancy'!NZ$5:NZ23,{""&gt;0"",""Occupied"",""Late""}))))&gt;1,""Multiple Bookings"", IF(SUMIFS( 'Tenant Occupancy'!NZ$5:NZ23,OccupancyUnits,$B21,OccupancyAd"&amp;"dresses,$A21)&gt;0,SUMIFS('Tenant Occupancy'!NZ$5:NZ23,OccupancyUnits,$B21,OccupancyAddresses,$A21),IFERROR(VLOOKUP($A21&amp;"" ""&amp;$B21, FILTER(ARRAYFORMULA({OccupancyAddresses&amp;"" ""&amp; OccupancyUnits,'Tenant Occupancy'!NZ$5:NZ23}),INDEX(ARRAYFORMULA({OccupancyAdd"&amp;"resses&amp;"" ""&amp; OccupancyUnits,'Tenant Occupancy'!NZ$5:NZ23}),0,2)&lt;&gt;""""),2,FALSE),IF(NY18=TODAY(),""Today"",)))))"),"")</f>
        <v/>
      </c>
      <c r="NZ21" s="3" t="str">
        <f>IFERROR(__xludf.DUMMYFUNCTION("IF(ISBLANK($A21),, IF((ARRAYFORMULA(SUM(COUNTIFS(OccupancyAddresses,$A21,OccupancyUnits, $B21, 'Tenant Occupancy'!OA$5:OA23,{""&gt;0"",""Occupied"",""Late""}))))&gt;1,""Multiple Bookings"", IF(SUMIFS( 'Tenant Occupancy'!OA$5:OA23,OccupancyUnits,$B21,OccupancyAd"&amp;"dresses,$A21)&gt;0,SUMIFS('Tenant Occupancy'!OA$5:OA23,OccupancyUnits,$B21,OccupancyAddresses,$A21),IFERROR(VLOOKUP($A21&amp;"" ""&amp;$B21, FILTER(ARRAYFORMULA({OccupancyAddresses&amp;"" ""&amp; OccupancyUnits,'Tenant Occupancy'!OA$5:OA23}),INDEX(ARRAYFORMULA({OccupancyAdd"&amp;"resses&amp;"" ""&amp; OccupancyUnits,'Tenant Occupancy'!OA$5:OA23}),0,2)&lt;&gt;""""),2,FALSE),IF(NZ18=TODAY(),""Today"",)))))"),"")</f>
        <v/>
      </c>
      <c r="OA21" s="3" t="str">
        <f>IFERROR(__xludf.DUMMYFUNCTION("IF(ISBLANK($A21),, IF((ARRAYFORMULA(SUM(COUNTIFS(OccupancyAddresses,$A21,OccupancyUnits, $B21, 'Tenant Occupancy'!OB$5:OB23,{""&gt;0"",""Occupied"",""Late""}))))&gt;1,""Multiple Bookings"", IF(SUMIFS( 'Tenant Occupancy'!OB$5:OB23,OccupancyUnits,$B21,OccupancyAd"&amp;"dresses,$A21)&gt;0,SUMIFS('Tenant Occupancy'!OB$5:OB23,OccupancyUnits,$B21,OccupancyAddresses,$A21),IFERROR(VLOOKUP($A21&amp;"" ""&amp;$B21, FILTER(ARRAYFORMULA({OccupancyAddresses&amp;"" ""&amp; OccupancyUnits,'Tenant Occupancy'!OB$5:OB23}),INDEX(ARRAYFORMULA({OccupancyAdd"&amp;"resses&amp;"" ""&amp; OccupancyUnits,'Tenant Occupancy'!OB$5:OB23}),0,2)&lt;&gt;""""),2,FALSE),IF(OA18=TODAY(),""Today"",)))))"),"")</f>
        <v/>
      </c>
      <c r="OB21" s="3" t="str">
        <f>IFERROR(__xludf.DUMMYFUNCTION("IF(ISBLANK($A21),, IF((ARRAYFORMULA(SUM(COUNTIFS(OccupancyAddresses,$A21,OccupancyUnits, $B21, 'Tenant Occupancy'!OC$5:OC23,{""&gt;0"",""Occupied"",""Late""}))))&gt;1,""Multiple Bookings"", IF(SUMIFS( 'Tenant Occupancy'!OC$5:OC23,OccupancyUnits,$B21,OccupancyAd"&amp;"dresses,$A21)&gt;0,SUMIFS('Tenant Occupancy'!OC$5:OC23,OccupancyUnits,$B21,OccupancyAddresses,$A21),IFERROR(VLOOKUP($A21&amp;"" ""&amp;$B21, FILTER(ARRAYFORMULA({OccupancyAddresses&amp;"" ""&amp; OccupancyUnits,'Tenant Occupancy'!OC$5:OC23}),INDEX(ARRAYFORMULA({OccupancyAdd"&amp;"resses&amp;"" ""&amp; OccupancyUnits,'Tenant Occupancy'!OC$5:OC23}),0,2)&lt;&gt;""""),2,FALSE),IF(OB18=TODAY(),""Today"",)))))"),"")</f>
        <v/>
      </c>
      <c r="OC21" s="3" t="str">
        <f>IFERROR(__xludf.DUMMYFUNCTION("IF(ISBLANK($A21),, IF((ARRAYFORMULA(SUM(COUNTIFS(OccupancyAddresses,$A21,OccupancyUnits, $B21, 'Tenant Occupancy'!OD$5:OD23,{""&gt;0"",""Occupied"",""Late""}))))&gt;1,""Multiple Bookings"", IF(SUMIFS( 'Tenant Occupancy'!OD$5:OD23,OccupancyUnits,$B21,OccupancyAd"&amp;"dresses,$A21)&gt;0,SUMIFS('Tenant Occupancy'!OD$5:OD23,OccupancyUnits,$B21,OccupancyAddresses,$A21),IFERROR(VLOOKUP($A21&amp;"" ""&amp;$B21, FILTER(ARRAYFORMULA({OccupancyAddresses&amp;"" ""&amp; OccupancyUnits,'Tenant Occupancy'!OD$5:OD23}),INDEX(ARRAYFORMULA({OccupancyAdd"&amp;"resses&amp;"" ""&amp; OccupancyUnits,'Tenant Occupancy'!OD$5:OD23}),0,2)&lt;&gt;""""),2,FALSE),IF(OC18=TODAY(),""Today"",)))))"),"")</f>
        <v/>
      </c>
      <c r="OD21" s="3" t="str">
        <f>IFERROR(__xludf.DUMMYFUNCTION("IF(ISBLANK($A21),, IF((ARRAYFORMULA(SUM(COUNTIFS(OccupancyAddresses,$A21,OccupancyUnits, $B21, 'Tenant Occupancy'!OE$5:OE23,{""&gt;0"",""Occupied"",""Late""}))))&gt;1,""Multiple Bookings"", IF(SUMIFS( 'Tenant Occupancy'!OE$5:OE23,OccupancyUnits,$B21,OccupancyAd"&amp;"dresses,$A21)&gt;0,SUMIFS('Tenant Occupancy'!OE$5:OE23,OccupancyUnits,$B21,OccupancyAddresses,$A21),IFERROR(VLOOKUP($A21&amp;"" ""&amp;$B21, FILTER(ARRAYFORMULA({OccupancyAddresses&amp;"" ""&amp; OccupancyUnits,'Tenant Occupancy'!OE$5:OE23}),INDEX(ARRAYFORMULA({OccupancyAdd"&amp;"resses&amp;"" ""&amp; OccupancyUnits,'Tenant Occupancy'!OE$5:OE23}),0,2)&lt;&gt;""""),2,FALSE),IF(OD18=TODAY(),""Today"",)))))"),"")</f>
        <v/>
      </c>
      <c r="OE21" s="3" t="str">
        <f>IFERROR(__xludf.DUMMYFUNCTION("IF(ISBLANK($A21),, IF((ARRAYFORMULA(SUM(COUNTIFS(OccupancyAddresses,$A21,OccupancyUnits, $B21, 'Tenant Occupancy'!OF$5:OF23,{""&gt;0"",""Occupied"",""Late""}))))&gt;1,""Multiple Bookings"", IF(SUMIFS( 'Tenant Occupancy'!OF$5:OF23,OccupancyUnits,$B21,OccupancyAd"&amp;"dresses,$A21)&gt;0,SUMIFS('Tenant Occupancy'!OF$5:OF23,OccupancyUnits,$B21,OccupancyAddresses,$A21),IFERROR(VLOOKUP($A21&amp;"" ""&amp;$B21, FILTER(ARRAYFORMULA({OccupancyAddresses&amp;"" ""&amp; OccupancyUnits,'Tenant Occupancy'!OF$5:OF23}),INDEX(ARRAYFORMULA({OccupancyAdd"&amp;"resses&amp;"" ""&amp; OccupancyUnits,'Tenant Occupancy'!OF$5:OF23}),0,2)&lt;&gt;""""),2,FALSE),IF(OE18=TODAY(),""Today"",)))))"),"")</f>
        <v/>
      </c>
      <c r="OF21" s="3" t="str">
        <f>IFERROR(__xludf.DUMMYFUNCTION("IF(ISBLANK($A21),, IF((ARRAYFORMULA(SUM(COUNTIFS(OccupancyAddresses,$A21,OccupancyUnits, $B21, 'Tenant Occupancy'!OG$5:OG23,{""&gt;0"",""Occupied"",""Late""}))))&gt;1,""Multiple Bookings"", IF(SUMIFS( 'Tenant Occupancy'!OG$5:OG23,OccupancyUnits,$B21,OccupancyAd"&amp;"dresses,$A21)&gt;0,SUMIFS('Tenant Occupancy'!OG$5:OG23,OccupancyUnits,$B21,OccupancyAddresses,$A21),IFERROR(VLOOKUP($A21&amp;"" ""&amp;$B21, FILTER(ARRAYFORMULA({OccupancyAddresses&amp;"" ""&amp; OccupancyUnits,'Tenant Occupancy'!OG$5:OG23}),INDEX(ARRAYFORMULA({OccupancyAdd"&amp;"resses&amp;"" ""&amp; OccupancyUnits,'Tenant Occupancy'!OG$5:OG23}),0,2)&lt;&gt;""""),2,FALSE),IF(OF18=TODAY(),""Today"",)))))"),"")</f>
        <v/>
      </c>
      <c r="OG21" s="3" t="str">
        <f>IFERROR(__xludf.DUMMYFUNCTION("IF(ISBLANK($A21),, IF((ARRAYFORMULA(SUM(COUNTIFS(OccupancyAddresses,$A21,OccupancyUnits, $B21, 'Tenant Occupancy'!OH$5:OH23,{""&gt;0"",""Occupied"",""Late""}))))&gt;1,""Multiple Bookings"", IF(SUMIFS( 'Tenant Occupancy'!OH$5:OH23,OccupancyUnits,$B21,OccupancyAd"&amp;"dresses,$A21)&gt;0,SUMIFS('Tenant Occupancy'!OH$5:OH23,OccupancyUnits,$B21,OccupancyAddresses,$A21),IFERROR(VLOOKUP($A21&amp;"" ""&amp;$B21, FILTER(ARRAYFORMULA({OccupancyAddresses&amp;"" ""&amp; OccupancyUnits,'Tenant Occupancy'!OH$5:OH23}),INDEX(ARRAYFORMULA({OccupancyAdd"&amp;"resses&amp;"" ""&amp; OccupancyUnits,'Tenant Occupancy'!OH$5:OH23}),0,2)&lt;&gt;""""),2,FALSE),IF(OG18=TODAY(),""Today"",)))))"),"")</f>
        <v/>
      </c>
      <c r="OH21" s="3" t="str">
        <f>IFERROR(__xludf.DUMMYFUNCTION("IF(ISBLANK($A21),, IF((ARRAYFORMULA(SUM(COUNTIFS(OccupancyAddresses,$A21,OccupancyUnits, $B21, 'Tenant Occupancy'!OI$5:OI23,{""&gt;0"",""Occupied"",""Late""}))))&gt;1,""Multiple Bookings"", IF(SUMIFS( 'Tenant Occupancy'!OI$5:OI23,OccupancyUnits,$B21,OccupancyAd"&amp;"dresses,$A21)&gt;0,SUMIFS('Tenant Occupancy'!OI$5:OI23,OccupancyUnits,$B21,OccupancyAddresses,$A21),IFERROR(VLOOKUP($A21&amp;"" ""&amp;$B21, FILTER(ARRAYFORMULA({OccupancyAddresses&amp;"" ""&amp; OccupancyUnits,'Tenant Occupancy'!OI$5:OI23}),INDEX(ARRAYFORMULA({OccupancyAdd"&amp;"resses&amp;"" ""&amp; OccupancyUnits,'Tenant Occupancy'!OI$5:OI23}),0,2)&lt;&gt;""""),2,FALSE),IF(OH18=TODAY(),""Today"",)))))"),"")</f>
        <v/>
      </c>
      <c r="OI21" s="3" t="str">
        <f>IFERROR(__xludf.DUMMYFUNCTION("IF(ISBLANK($A21),, IF((ARRAYFORMULA(SUM(COUNTIFS(OccupancyAddresses,$A21,OccupancyUnits, $B21, 'Tenant Occupancy'!OJ$5:OJ23,{""&gt;0"",""Occupied"",""Late""}))))&gt;1,""Multiple Bookings"", IF(SUMIFS( 'Tenant Occupancy'!OJ$5:OJ23,OccupancyUnits,$B21,OccupancyAd"&amp;"dresses,$A21)&gt;0,SUMIFS('Tenant Occupancy'!OJ$5:OJ23,OccupancyUnits,$B21,OccupancyAddresses,$A21),IFERROR(VLOOKUP($A21&amp;"" ""&amp;$B21, FILTER(ARRAYFORMULA({OccupancyAddresses&amp;"" ""&amp; OccupancyUnits,'Tenant Occupancy'!OJ$5:OJ23}),INDEX(ARRAYFORMULA({OccupancyAdd"&amp;"resses&amp;"" ""&amp; OccupancyUnits,'Tenant Occupancy'!OJ$5:OJ23}),0,2)&lt;&gt;""""),2,FALSE),IF(OI18=TODAY(),""Today"",)))))"),"")</f>
        <v/>
      </c>
      <c r="OJ21" s="3" t="str">
        <f>IFERROR(__xludf.DUMMYFUNCTION("IF(ISBLANK($A21),, IF((ARRAYFORMULA(SUM(COUNTIFS(OccupancyAddresses,$A21,OccupancyUnits, $B21, 'Tenant Occupancy'!OK$5:OK23,{""&gt;0"",""Occupied"",""Late""}))))&gt;1,""Multiple Bookings"", IF(SUMIFS( 'Tenant Occupancy'!OK$5:OK23,OccupancyUnits,$B21,OccupancyAd"&amp;"dresses,$A21)&gt;0,SUMIFS('Tenant Occupancy'!OK$5:OK23,OccupancyUnits,$B21,OccupancyAddresses,$A21),IFERROR(VLOOKUP($A21&amp;"" ""&amp;$B21, FILTER(ARRAYFORMULA({OccupancyAddresses&amp;"" ""&amp; OccupancyUnits,'Tenant Occupancy'!OK$5:OK23}),INDEX(ARRAYFORMULA({OccupancyAdd"&amp;"resses&amp;"" ""&amp; OccupancyUnits,'Tenant Occupancy'!OK$5:OK23}),0,2)&lt;&gt;""""),2,FALSE),IF(OJ18=TODAY(),""Today"",)))))"),"")</f>
        <v/>
      </c>
      <c r="OK21" s="3" t="str">
        <f>IFERROR(__xludf.DUMMYFUNCTION("IF(ISBLANK($A21),, IF((ARRAYFORMULA(SUM(COUNTIFS(OccupancyAddresses,$A21,OccupancyUnits, $B21, 'Tenant Occupancy'!OL$5:OL23,{""&gt;0"",""Occupied"",""Late""}))))&gt;1,""Multiple Bookings"", IF(SUMIFS( 'Tenant Occupancy'!OL$5:OL23,OccupancyUnits,$B21,OccupancyAd"&amp;"dresses,$A21)&gt;0,SUMIFS('Tenant Occupancy'!OL$5:OL23,OccupancyUnits,$B21,OccupancyAddresses,$A21),IFERROR(VLOOKUP($A21&amp;"" ""&amp;$B21, FILTER(ARRAYFORMULA({OccupancyAddresses&amp;"" ""&amp; OccupancyUnits,'Tenant Occupancy'!OL$5:OL23}),INDEX(ARRAYFORMULA({OccupancyAdd"&amp;"resses&amp;"" ""&amp; OccupancyUnits,'Tenant Occupancy'!OL$5:OL23}),0,2)&lt;&gt;""""),2,FALSE),IF(OK18=TODAY(),""Today"",)))))"),"")</f>
        <v/>
      </c>
      <c r="OL21" s="3" t="str">
        <f>IFERROR(__xludf.DUMMYFUNCTION("IF(ISBLANK($A21),, IF((ARRAYFORMULA(SUM(COUNTIFS(OccupancyAddresses,$A21,OccupancyUnits, $B21, 'Tenant Occupancy'!OM$5:OM23,{""&gt;0"",""Occupied"",""Late""}))))&gt;1,""Multiple Bookings"", IF(SUMIFS( 'Tenant Occupancy'!OM$5:OM23,OccupancyUnits,$B21,OccupancyAd"&amp;"dresses,$A21)&gt;0,SUMIFS('Tenant Occupancy'!OM$5:OM23,OccupancyUnits,$B21,OccupancyAddresses,$A21),IFERROR(VLOOKUP($A21&amp;"" ""&amp;$B21, FILTER(ARRAYFORMULA({OccupancyAddresses&amp;"" ""&amp; OccupancyUnits,'Tenant Occupancy'!OM$5:OM23}),INDEX(ARRAYFORMULA({OccupancyAdd"&amp;"resses&amp;"" ""&amp; OccupancyUnits,'Tenant Occupancy'!OM$5:OM23}),0,2)&lt;&gt;""""),2,FALSE),IF(OL18=TODAY(),""Today"",)))))"),"")</f>
        <v/>
      </c>
      <c r="OM21" s="3" t="str">
        <f>IFERROR(__xludf.DUMMYFUNCTION("IF(ISBLANK($A21),, IF((ARRAYFORMULA(SUM(COUNTIFS(OccupancyAddresses,$A21,OccupancyUnits, $B21, 'Tenant Occupancy'!ON$5:ON23,{""&gt;0"",""Occupied"",""Late""}))))&gt;1,""Multiple Bookings"", IF(SUMIFS( 'Tenant Occupancy'!ON$5:ON23,OccupancyUnits,$B21,OccupancyAd"&amp;"dresses,$A21)&gt;0,SUMIFS('Tenant Occupancy'!ON$5:ON23,OccupancyUnits,$B21,OccupancyAddresses,$A21),IFERROR(VLOOKUP($A21&amp;"" ""&amp;$B21, FILTER(ARRAYFORMULA({OccupancyAddresses&amp;"" ""&amp; OccupancyUnits,'Tenant Occupancy'!ON$5:ON23}),INDEX(ARRAYFORMULA({OccupancyAdd"&amp;"resses&amp;"" ""&amp; OccupancyUnits,'Tenant Occupancy'!ON$5:ON23}),0,2)&lt;&gt;""""),2,FALSE),IF(OM18=TODAY(),""Today"",)))))"),"")</f>
        <v/>
      </c>
      <c r="ON21" s="3" t="str">
        <f>IFERROR(__xludf.DUMMYFUNCTION("IF(ISBLANK($A21),, IF((ARRAYFORMULA(SUM(COUNTIFS(OccupancyAddresses,$A21,OccupancyUnits, $B21, 'Tenant Occupancy'!OO$5:OO23,{""&gt;0"",""Occupied"",""Late""}))))&gt;1,""Multiple Bookings"", IF(SUMIFS( 'Tenant Occupancy'!OO$5:OO23,OccupancyUnits,$B21,OccupancyAd"&amp;"dresses,$A21)&gt;0,SUMIFS('Tenant Occupancy'!OO$5:OO23,OccupancyUnits,$B21,OccupancyAddresses,$A21),IFERROR(VLOOKUP($A21&amp;"" ""&amp;$B21, FILTER(ARRAYFORMULA({OccupancyAddresses&amp;"" ""&amp; OccupancyUnits,'Tenant Occupancy'!OO$5:OO23}),INDEX(ARRAYFORMULA({OccupancyAdd"&amp;"resses&amp;"" ""&amp; OccupancyUnits,'Tenant Occupancy'!OO$5:OO23}),0,2)&lt;&gt;""""),2,FALSE),IF(ON18=TODAY(),""Today"",)))))"),"")</f>
        <v/>
      </c>
      <c r="OO21" s="3" t="str">
        <f>IFERROR(__xludf.DUMMYFUNCTION("IF(ISBLANK($A21),, IF((ARRAYFORMULA(SUM(COUNTIFS(OccupancyAddresses,$A21,OccupancyUnits, $B21, 'Tenant Occupancy'!OP$5:OP23,{""&gt;0"",""Occupied"",""Late""}))))&gt;1,""Multiple Bookings"", IF(SUMIFS( 'Tenant Occupancy'!OP$5:OP23,OccupancyUnits,$B21,OccupancyAd"&amp;"dresses,$A21)&gt;0,SUMIFS('Tenant Occupancy'!OP$5:OP23,OccupancyUnits,$B21,OccupancyAddresses,$A21),IFERROR(VLOOKUP($A21&amp;"" ""&amp;$B21, FILTER(ARRAYFORMULA({OccupancyAddresses&amp;"" ""&amp; OccupancyUnits,'Tenant Occupancy'!OP$5:OP23}),INDEX(ARRAYFORMULA({OccupancyAdd"&amp;"resses&amp;"" ""&amp; OccupancyUnits,'Tenant Occupancy'!OP$5:OP23}),0,2)&lt;&gt;""""),2,FALSE),IF(OO18=TODAY(),""Today"",)))))"),"")</f>
        <v/>
      </c>
      <c r="OP21" s="3" t="str">
        <f>IFERROR(__xludf.DUMMYFUNCTION("IF(ISBLANK($A21),, IF((ARRAYFORMULA(SUM(COUNTIFS(OccupancyAddresses,$A21,OccupancyUnits, $B21, 'Tenant Occupancy'!OQ$5:OQ23,{""&gt;0"",""Occupied"",""Late""}))))&gt;1,""Multiple Bookings"", IF(SUMIFS( 'Tenant Occupancy'!OQ$5:OQ23,OccupancyUnits,$B21,OccupancyAd"&amp;"dresses,$A21)&gt;0,SUMIFS('Tenant Occupancy'!OQ$5:OQ23,OccupancyUnits,$B21,OccupancyAddresses,$A21),IFERROR(VLOOKUP($A21&amp;"" ""&amp;$B21, FILTER(ARRAYFORMULA({OccupancyAddresses&amp;"" ""&amp; OccupancyUnits,'Tenant Occupancy'!OQ$5:OQ23}),INDEX(ARRAYFORMULA({OccupancyAdd"&amp;"resses&amp;"" ""&amp; OccupancyUnits,'Tenant Occupancy'!OQ$5:OQ23}),0,2)&lt;&gt;""""),2,FALSE),IF(OP18=TODAY(),""Today"",)))))"),"")</f>
        <v/>
      </c>
      <c r="OQ21" s="3" t="str">
        <f>IFERROR(__xludf.DUMMYFUNCTION("IF(ISBLANK($A21),, IF((ARRAYFORMULA(SUM(COUNTIFS(OccupancyAddresses,$A21,OccupancyUnits, $B21, 'Tenant Occupancy'!OR$5:OR23,{""&gt;0"",""Occupied"",""Late""}))))&gt;1,""Multiple Bookings"", IF(SUMIFS( 'Tenant Occupancy'!OR$5:OR23,OccupancyUnits,$B21,OccupancyAd"&amp;"dresses,$A21)&gt;0,SUMIFS('Tenant Occupancy'!OR$5:OR23,OccupancyUnits,$B21,OccupancyAddresses,$A21),IFERROR(VLOOKUP($A21&amp;"" ""&amp;$B21, FILTER(ARRAYFORMULA({OccupancyAddresses&amp;"" ""&amp; OccupancyUnits,'Tenant Occupancy'!OR$5:OR23}),INDEX(ARRAYFORMULA({OccupancyAdd"&amp;"resses&amp;"" ""&amp; OccupancyUnits,'Tenant Occupancy'!OR$5:OR23}),0,2)&lt;&gt;""""),2,FALSE),IF(OQ18=TODAY(),""Today"",)))))"),"")</f>
        <v/>
      </c>
      <c r="OR21" s="3" t="str">
        <f>IFERROR(__xludf.DUMMYFUNCTION("IF(ISBLANK($A21),, IF((ARRAYFORMULA(SUM(COUNTIFS(OccupancyAddresses,$A21,OccupancyUnits, $B21, 'Tenant Occupancy'!OS$5:OS23,{""&gt;0"",""Occupied"",""Late""}))))&gt;1,""Multiple Bookings"", IF(SUMIFS( 'Tenant Occupancy'!OS$5:OS23,OccupancyUnits,$B21,OccupancyAd"&amp;"dresses,$A21)&gt;0,SUMIFS('Tenant Occupancy'!OS$5:OS23,OccupancyUnits,$B21,OccupancyAddresses,$A21),IFERROR(VLOOKUP($A21&amp;"" ""&amp;$B21, FILTER(ARRAYFORMULA({OccupancyAddresses&amp;"" ""&amp; OccupancyUnits,'Tenant Occupancy'!OS$5:OS23}),INDEX(ARRAYFORMULA({OccupancyAdd"&amp;"resses&amp;"" ""&amp; OccupancyUnits,'Tenant Occupancy'!OS$5:OS23}),0,2)&lt;&gt;""""),2,FALSE),IF(OR18=TODAY(),""Today"",)))))"),"")</f>
        <v/>
      </c>
      <c r="OS21" s="3" t="str">
        <f>IFERROR(__xludf.DUMMYFUNCTION("IF(ISBLANK($A21),, IF((ARRAYFORMULA(SUM(COUNTIFS(OccupancyAddresses,$A21,OccupancyUnits, $B21, 'Tenant Occupancy'!OT$5:OT23,{""&gt;0"",""Occupied"",""Late""}))))&gt;1,""Multiple Bookings"", IF(SUMIFS( 'Tenant Occupancy'!OT$5:OT23,OccupancyUnits,$B21,OccupancyAd"&amp;"dresses,$A21)&gt;0,SUMIFS('Tenant Occupancy'!OT$5:OT23,OccupancyUnits,$B21,OccupancyAddresses,$A21),IFERROR(VLOOKUP($A21&amp;"" ""&amp;$B21, FILTER(ARRAYFORMULA({OccupancyAddresses&amp;"" ""&amp; OccupancyUnits,'Tenant Occupancy'!OT$5:OT23}),INDEX(ARRAYFORMULA({OccupancyAdd"&amp;"resses&amp;"" ""&amp; OccupancyUnits,'Tenant Occupancy'!OT$5:OT23}),0,2)&lt;&gt;""""),2,FALSE),IF(OS18=TODAY(),""Today"",)))))"),"")</f>
        <v/>
      </c>
      <c r="OT21" s="3" t="str">
        <f>IFERROR(__xludf.DUMMYFUNCTION("IF(ISBLANK($A21),, IF((ARRAYFORMULA(SUM(COUNTIFS(OccupancyAddresses,$A21,OccupancyUnits, $B21, 'Tenant Occupancy'!OU$5:OU23,{""&gt;0"",""Occupied"",""Late""}))))&gt;1,""Multiple Bookings"", IF(SUMIFS( 'Tenant Occupancy'!OU$5:OU23,OccupancyUnits,$B21,OccupancyAd"&amp;"dresses,$A21)&gt;0,SUMIFS('Tenant Occupancy'!OU$5:OU23,OccupancyUnits,$B21,OccupancyAddresses,$A21),IFERROR(VLOOKUP($A21&amp;"" ""&amp;$B21, FILTER(ARRAYFORMULA({OccupancyAddresses&amp;"" ""&amp; OccupancyUnits,'Tenant Occupancy'!OU$5:OU23}),INDEX(ARRAYFORMULA({OccupancyAdd"&amp;"resses&amp;"" ""&amp; OccupancyUnits,'Tenant Occupancy'!OU$5:OU23}),0,2)&lt;&gt;""""),2,FALSE),IF(OT18=TODAY(),""Today"",)))))"),"")</f>
        <v/>
      </c>
      <c r="OU21" s="3" t="str">
        <f>IFERROR(__xludf.DUMMYFUNCTION("IF(ISBLANK($A21),, IF((ARRAYFORMULA(SUM(COUNTIFS(OccupancyAddresses,$A21,OccupancyUnits, $B21, 'Tenant Occupancy'!OV$5:OV23,{""&gt;0"",""Occupied"",""Late""}))))&gt;1,""Multiple Bookings"", IF(SUMIFS( 'Tenant Occupancy'!OV$5:OV23,OccupancyUnits,$B21,OccupancyAd"&amp;"dresses,$A21)&gt;0,SUMIFS('Tenant Occupancy'!OV$5:OV23,OccupancyUnits,$B21,OccupancyAddresses,$A21),IFERROR(VLOOKUP($A21&amp;"" ""&amp;$B21, FILTER(ARRAYFORMULA({OccupancyAddresses&amp;"" ""&amp; OccupancyUnits,'Tenant Occupancy'!OV$5:OV23}),INDEX(ARRAYFORMULA({OccupancyAdd"&amp;"resses&amp;"" ""&amp; OccupancyUnits,'Tenant Occupancy'!OV$5:OV23}),0,2)&lt;&gt;""""),2,FALSE),IF(OU18=TODAY(),""Today"",)))))"),"")</f>
        <v/>
      </c>
      <c r="OV21" s="3" t="str">
        <f>IFERROR(__xludf.DUMMYFUNCTION("IF(ISBLANK($A21),, IF((ARRAYFORMULA(SUM(COUNTIFS(OccupancyAddresses,$A21,OccupancyUnits, $B21, 'Tenant Occupancy'!OW$5:OW23,{""&gt;0"",""Occupied"",""Late""}))))&gt;1,""Multiple Bookings"", IF(SUMIFS( 'Tenant Occupancy'!OW$5:OW23,OccupancyUnits,$B21,OccupancyAd"&amp;"dresses,$A21)&gt;0,SUMIFS('Tenant Occupancy'!OW$5:OW23,OccupancyUnits,$B21,OccupancyAddresses,$A21),IFERROR(VLOOKUP($A21&amp;"" ""&amp;$B21, FILTER(ARRAYFORMULA({OccupancyAddresses&amp;"" ""&amp; OccupancyUnits,'Tenant Occupancy'!OW$5:OW23}),INDEX(ARRAYFORMULA({OccupancyAdd"&amp;"resses&amp;"" ""&amp; OccupancyUnits,'Tenant Occupancy'!OW$5:OW23}),0,2)&lt;&gt;""""),2,FALSE),IF(OV18=TODAY(),""Today"",)))))"),"")</f>
        <v/>
      </c>
      <c r="OW21" s="3" t="str">
        <f>IFERROR(__xludf.DUMMYFUNCTION("IF(ISBLANK($A21),, IF((ARRAYFORMULA(SUM(COUNTIFS(OccupancyAddresses,$A21,OccupancyUnits, $B21, 'Tenant Occupancy'!OX$5:OX23,{""&gt;0"",""Occupied"",""Late""}))))&gt;1,""Multiple Bookings"", IF(SUMIFS( 'Tenant Occupancy'!OX$5:OX23,OccupancyUnits,$B21,OccupancyAd"&amp;"dresses,$A21)&gt;0,SUMIFS('Tenant Occupancy'!OX$5:OX23,OccupancyUnits,$B21,OccupancyAddresses,$A21),IFERROR(VLOOKUP($A21&amp;"" ""&amp;$B21, FILTER(ARRAYFORMULA({OccupancyAddresses&amp;"" ""&amp; OccupancyUnits,'Tenant Occupancy'!OX$5:OX23}),INDEX(ARRAYFORMULA({OccupancyAdd"&amp;"resses&amp;"" ""&amp; OccupancyUnits,'Tenant Occupancy'!OX$5:OX23}),0,2)&lt;&gt;""""),2,FALSE),IF(OW18=TODAY(),""Today"",)))))"),"")</f>
        <v/>
      </c>
      <c r="OX21" s="3" t="str">
        <f>IFERROR(__xludf.DUMMYFUNCTION("IF(ISBLANK($A21),, IF((ARRAYFORMULA(SUM(COUNTIFS(OccupancyAddresses,$A21,OccupancyUnits, $B21, 'Tenant Occupancy'!OY$5:OY23,{""&gt;0"",""Occupied"",""Late""}))))&gt;1,""Multiple Bookings"", IF(SUMIFS( 'Tenant Occupancy'!OY$5:OY23,OccupancyUnits,$B21,OccupancyAd"&amp;"dresses,$A21)&gt;0,SUMIFS('Tenant Occupancy'!OY$5:OY23,OccupancyUnits,$B21,OccupancyAddresses,$A21),IFERROR(VLOOKUP($A21&amp;"" ""&amp;$B21, FILTER(ARRAYFORMULA({OccupancyAddresses&amp;"" ""&amp; OccupancyUnits,'Tenant Occupancy'!OY$5:OY23}),INDEX(ARRAYFORMULA({OccupancyAdd"&amp;"resses&amp;"" ""&amp; OccupancyUnits,'Tenant Occupancy'!OY$5:OY23}),0,2)&lt;&gt;""""),2,FALSE),IF(OX18=TODAY(),""Today"",)))))"),"")</f>
        <v/>
      </c>
      <c r="OY21" s="3" t="str">
        <f>IFERROR(__xludf.DUMMYFUNCTION("IF(ISBLANK($A21),, IF((ARRAYFORMULA(SUM(COUNTIFS(OccupancyAddresses,$A21,OccupancyUnits, $B21, 'Tenant Occupancy'!OZ$5:OZ23,{""&gt;0"",""Occupied"",""Late""}))))&gt;1,""Multiple Bookings"", IF(SUMIFS( 'Tenant Occupancy'!OZ$5:OZ23,OccupancyUnits,$B21,OccupancyAd"&amp;"dresses,$A21)&gt;0,SUMIFS('Tenant Occupancy'!OZ$5:OZ23,OccupancyUnits,$B21,OccupancyAddresses,$A21),IFERROR(VLOOKUP($A21&amp;"" ""&amp;$B21, FILTER(ARRAYFORMULA({OccupancyAddresses&amp;"" ""&amp; OccupancyUnits,'Tenant Occupancy'!OZ$5:OZ23}),INDEX(ARRAYFORMULA({OccupancyAdd"&amp;"resses&amp;"" ""&amp; OccupancyUnits,'Tenant Occupancy'!OZ$5:OZ23}),0,2)&lt;&gt;""""),2,FALSE),IF(OY18=TODAY(),""Today"",)))))"),"")</f>
        <v/>
      </c>
      <c r="OZ21" s="3" t="str">
        <f>IFERROR(__xludf.DUMMYFUNCTION("IF(ISBLANK($A21),, IF((ARRAYFORMULA(SUM(COUNTIFS(OccupancyAddresses,$A21,OccupancyUnits, $B21, 'Tenant Occupancy'!PA$5:PA23,{""&gt;0"",""Occupied"",""Late""}))))&gt;1,""Multiple Bookings"", IF(SUMIFS( 'Tenant Occupancy'!PA$5:PA23,OccupancyUnits,$B21,OccupancyAd"&amp;"dresses,$A21)&gt;0,SUMIFS('Tenant Occupancy'!PA$5:PA23,OccupancyUnits,$B21,OccupancyAddresses,$A21),IFERROR(VLOOKUP($A21&amp;"" ""&amp;$B21, FILTER(ARRAYFORMULA({OccupancyAddresses&amp;"" ""&amp; OccupancyUnits,'Tenant Occupancy'!PA$5:PA23}),INDEX(ARRAYFORMULA({OccupancyAdd"&amp;"resses&amp;"" ""&amp; OccupancyUnits,'Tenant Occupancy'!PA$5:PA23}),0,2)&lt;&gt;""""),2,FALSE),IF(OZ18=TODAY(),""Today"",)))))"),"")</f>
        <v/>
      </c>
      <c r="PA21" s="3" t="str">
        <f>IFERROR(__xludf.DUMMYFUNCTION("IF(ISBLANK($A21),, IF((ARRAYFORMULA(SUM(COUNTIFS(OccupancyAddresses,$A21,OccupancyUnits, $B21, 'Tenant Occupancy'!PB$5:PB23,{""&gt;0"",""Occupied"",""Late""}))))&gt;1,""Multiple Bookings"", IF(SUMIFS( 'Tenant Occupancy'!PB$5:PB23,OccupancyUnits,$B21,OccupancyAd"&amp;"dresses,$A21)&gt;0,SUMIFS('Tenant Occupancy'!PB$5:PB23,OccupancyUnits,$B21,OccupancyAddresses,$A21),IFERROR(VLOOKUP($A21&amp;"" ""&amp;$B21, FILTER(ARRAYFORMULA({OccupancyAddresses&amp;"" ""&amp; OccupancyUnits,'Tenant Occupancy'!PB$5:PB23}),INDEX(ARRAYFORMULA({OccupancyAdd"&amp;"resses&amp;"" ""&amp; OccupancyUnits,'Tenant Occupancy'!PB$5:PB23}),0,2)&lt;&gt;""""),2,FALSE),IF(PA18=TODAY(),""Today"",)))))"),"")</f>
        <v/>
      </c>
      <c r="PB21" s="3" t="str">
        <f>IFERROR(__xludf.DUMMYFUNCTION("IF(ISBLANK($A21),, IF((ARRAYFORMULA(SUM(COUNTIFS(OccupancyAddresses,$A21,OccupancyUnits, $B21, 'Tenant Occupancy'!PC$5:PC23,{""&gt;0"",""Occupied"",""Late""}))))&gt;1,""Multiple Bookings"", IF(SUMIFS( 'Tenant Occupancy'!PC$5:PC23,OccupancyUnits,$B21,OccupancyAd"&amp;"dresses,$A21)&gt;0,SUMIFS('Tenant Occupancy'!PC$5:PC23,OccupancyUnits,$B21,OccupancyAddresses,$A21),IFERROR(VLOOKUP($A21&amp;"" ""&amp;$B21, FILTER(ARRAYFORMULA({OccupancyAddresses&amp;"" ""&amp; OccupancyUnits,'Tenant Occupancy'!PC$5:PC23}),INDEX(ARRAYFORMULA({OccupancyAdd"&amp;"resses&amp;"" ""&amp; OccupancyUnits,'Tenant Occupancy'!PC$5:PC23}),0,2)&lt;&gt;""""),2,FALSE),IF(PB18=TODAY(),""Today"",)))))"),"")</f>
        <v/>
      </c>
      <c r="PC21" s="3" t="str">
        <f>IFERROR(__xludf.DUMMYFUNCTION("IF(ISBLANK($A21),, IF((ARRAYFORMULA(SUM(COUNTIFS(OccupancyAddresses,$A21,OccupancyUnits, $B21, 'Tenant Occupancy'!PD$5:PD23,{""&gt;0"",""Occupied"",""Late""}))))&gt;1,""Multiple Bookings"", IF(SUMIFS( 'Tenant Occupancy'!PD$5:PD23,OccupancyUnits,$B21,OccupancyAd"&amp;"dresses,$A21)&gt;0,SUMIFS('Tenant Occupancy'!PD$5:PD23,OccupancyUnits,$B21,OccupancyAddresses,$A21),IFERROR(VLOOKUP($A21&amp;"" ""&amp;$B21, FILTER(ARRAYFORMULA({OccupancyAddresses&amp;"" ""&amp; OccupancyUnits,'Tenant Occupancy'!PD$5:PD23}),INDEX(ARRAYFORMULA({OccupancyAdd"&amp;"resses&amp;"" ""&amp; OccupancyUnits,'Tenant Occupancy'!PD$5:PD23}),0,2)&lt;&gt;""""),2,FALSE),IF(PC18=TODAY(),""Today"",)))))"),"")</f>
        <v/>
      </c>
      <c r="PD21" s="3" t="str">
        <f>IFERROR(__xludf.DUMMYFUNCTION("IF(ISBLANK($A21),, IF((ARRAYFORMULA(SUM(COUNTIFS(OccupancyAddresses,$A21,OccupancyUnits, $B21, 'Tenant Occupancy'!PE$5:PE23,{""&gt;0"",""Occupied"",""Late""}))))&gt;1,""Multiple Bookings"", IF(SUMIFS( 'Tenant Occupancy'!PE$5:PE23,OccupancyUnits,$B21,OccupancyAd"&amp;"dresses,$A21)&gt;0,SUMIFS('Tenant Occupancy'!PE$5:PE23,OccupancyUnits,$B21,OccupancyAddresses,$A21),IFERROR(VLOOKUP($A21&amp;"" ""&amp;$B21, FILTER(ARRAYFORMULA({OccupancyAddresses&amp;"" ""&amp; OccupancyUnits,'Tenant Occupancy'!PE$5:PE23}),INDEX(ARRAYFORMULA({OccupancyAdd"&amp;"resses&amp;"" ""&amp; OccupancyUnits,'Tenant Occupancy'!PE$5:PE23}),0,2)&lt;&gt;""""),2,FALSE),IF(PD18=TODAY(),""Today"",)))))"),"")</f>
        <v/>
      </c>
      <c r="PE21" s="3" t="str">
        <f>IFERROR(__xludf.DUMMYFUNCTION("IF(ISBLANK($A21),, IF((ARRAYFORMULA(SUM(COUNTIFS(OccupancyAddresses,$A21,OccupancyUnits, $B21, 'Tenant Occupancy'!PF$5:PF23,{""&gt;0"",""Occupied"",""Late""}))))&gt;1,""Multiple Bookings"", IF(SUMIFS( 'Tenant Occupancy'!PF$5:PF23,OccupancyUnits,$B21,OccupancyAd"&amp;"dresses,$A21)&gt;0,SUMIFS('Tenant Occupancy'!PF$5:PF23,OccupancyUnits,$B21,OccupancyAddresses,$A21),IFERROR(VLOOKUP($A21&amp;"" ""&amp;$B21, FILTER(ARRAYFORMULA({OccupancyAddresses&amp;"" ""&amp; OccupancyUnits,'Tenant Occupancy'!PF$5:PF23}),INDEX(ARRAYFORMULA({OccupancyAdd"&amp;"resses&amp;"" ""&amp; OccupancyUnits,'Tenant Occupancy'!PF$5:PF23}),0,2)&lt;&gt;""""),2,FALSE),IF(PE18=TODAY(),""Today"",)))))"),"")</f>
        <v/>
      </c>
      <c r="PF21" s="3" t="str">
        <f>IFERROR(__xludf.DUMMYFUNCTION("IF(ISBLANK($A21),, IF((ARRAYFORMULA(SUM(COUNTIFS(OccupancyAddresses,$A21,OccupancyUnits, $B21, 'Tenant Occupancy'!PG$5:PG23,{""&gt;0"",""Occupied"",""Late""}))))&gt;1,""Multiple Bookings"", IF(SUMIFS( 'Tenant Occupancy'!PG$5:PG23,OccupancyUnits,$B21,OccupancyAd"&amp;"dresses,$A21)&gt;0,SUMIFS('Tenant Occupancy'!PG$5:PG23,OccupancyUnits,$B21,OccupancyAddresses,$A21),IFERROR(VLOOKUP($A21&amp;"" ""&amp;$B21, FILTER(ARRAYFORMULA({OccupancyAddresses&amp;"" ""&amp; OccupancyUnits,'Tenant Occupancy'!PG$5:PG23}),INDEX(ARRAYFORMULA({OccupancyAdd"&amp;"resses&amp;"" ""&amp; OccupancyUnits,'Tenant Occupancy'!PG$5:PG23}),0,2)&lt;&gt;""""),2,FALSE),IF(PF18=TODAY(),""Today"",)))))"),"")</f>
        <v/>
      </c>
      <c r="PG21" s="3" t="str">
        <f>IFERROR(__xludf.DUMMYFUNCTION("IF(ISBLANK($A21),, IF((ARRAYFORMULA(SUM(COUNTIFS(OccupancyAddresses,$A21,OccupancyUnits, $B21, 'Tenant Occupancy'!PH$5:PH23,{""&gt;0"",""Occupied"",""Late""}))))&gt;1,""Multiple Bookings"", IF(SUMIFS( 'Tenant Occupancy'!PH$5:PH23,OccupancyUnits,$B21,OccupancyAd"&amp;"dresses,$A21)&gt;0,SUMIFS('Tenant Occupancy'!PH$5:PH23,OccupancyUnits,$B21,OccupancyAddresses,$A21),IFERROR(VLOOKUP($A21&amp;"" ""&amp;$B21, FILTER(ARRAYFORMULA({OccupancyAddresses&amp;"" ""&amp; OccupancyUnits,'Tenant Occupancy'!PH$5:PH23}),INDEX(ARRAYFORMULA({OccupancyAdd"&amp;"resses&amp;"" ""&amp; OccupancyUnits,'Tenant Occupancy'!PH$5:PH23}),0,2)&lt;&gt;""""),2,FALSE),IF(PG18=TODAY(),""Today"",)))))"),"")</f>
        <v/>
      </c>
      <c r="PH21" s="3" t="str">
        <f>IFERROR(__xludf.DUMMYFUNCTION("IF(ISBLANK($A21),, IF((ARRAYFORMULA(SUM(COUNTIFS(OccupancyAddresses,$A21,OccupancyUnits, $B21, 'Tenant Occupancy'!PI$5:PI23,{""&gt;0"",""Occupied"",""Late""}))))&gt;1,""Multiple Bookings"", IF(SUMIFS( 'Tenant Occupancy'!PI$5:PI23,OccupancyUnits,$B21,OccupancyAd"&amp;"dresses,$A21)&gt;0,SUMIFS('Tenant Occupancy'!PI$5:PI23,OccupancyUnits,$B21,OccupancyAddresses,$A21),IFERROR(VLOOKUP($A21&amp;"" ""&amp;$B21, FILTER(ARRAYFORMULA({OccupancyAddresses&amp;"" ""&amp; OccupancyUnits,'Tenant Occupancy'!PI$5:PI23}),INDEX(ARRAYFORMULA({OccupancyAdd"&amp;"resses&amp;"" ""&amp; OccupancyUnits,'Tenant Occupancy'!PI$5:PI23}),0,2)&lt;&gt;""""),2,FALSE),IF(PH18=TODAY(),""Today"",)))))"),"")</f>
        <v/>
      </c>
      <c r="PI21" s="3" t="str">
        <f>IFERROR(__xludf.DUMMYFUNCTION("IF(ISBLANK($A21),, IF((ARRAYFORMULA(SUM(COUNTIFS(OccupancyAddresses,$A21,OccupancyUnits, $B21, 'Tenant Occupancy'!PJ$5:PJ23,{""&gt;0"",""Occupied"",""Late""}))))&gt;1,""Multiple Bookings"", IF(SUMIFS( 'Tenant Occupancy'!PJ$5:PJ23,OccupancyUnits,$B21,OccupancyAd"&amp;"dresses,$A21)&gt;0,SUMIFS('Tenant Occupancy'!PJ$5:PJ23,OccupancyUnits,$B21,OccupancyAddresses,$A21),IFERROR(VLOOKUP($A21&amp;"" ""&amp;$B21, FILTER(ARRAYFORMULA({OccupancyAddresses&amp;"" ""&amp; OccupancyUnits,'Tenant Occupancy'!PJ$5:PJ23}),INDEX(ARRAYFORMULA({OccupancyAdd"&amp;"resses&amp;"" ""&amp; OccupancyUnits,'Tenant Occupancy'!PJ$5:PJ23}),0,2)&lt;&gt;""""),2,FALSE),IF(PI18=TODAY(),""Today"",)))))"),"")</f>
        <v/>
      </c>
      <c r="PJ21" s="3" t="str">
        <f>IFERROR(__xludf.DUMMYFUNCTION("IF(ISBLANK($A21),, IF((ARRAYFORMULA(SUM(COUNTIFS(OccupancyAddresses,$A21,OccupancyUnits, $B21, 'Tenant Occupancy'!PK$5:PK23,{""&gt;0"",""Occupied"",""Late""}))))&gt;1,""Multiple Bookings"", IF(SUMIFS( 'Tenant Occupancy'!PK$5:PK23,OccupancyUnits,$B21,OccupancyAd"&amp;"dresses,$A21)&gt;0,SUMIFS('Tenant Occupancy'!PK$5:PK23,OccupancyUnits,$B21,OccupancyAddresses,$A21),IFERROR(VLOOKUP($A21&amp;"" ""&amp;$B21, FILTER(ARRAYFORMULA({OccupancyAddresses&amp;"" ""&amp; OccupancyUnits,'Tenant Occupancy'!PK$5:PK23}),INDEX(ARRAYFORMULA({OccupancyAdd"&amp;"resses&amp;"" ""&amp; OccupancyUnits,'Tenant Occupancy'!PK$5:PK23}),0,2)&lt;&gt;""""),2,FALSE),IF(PJ18=TODAY(),""Today"",)))))"),"")</f>
        <v/>
      </c>
      <c r="PK21" s="3" t="str">
        <f>IFERROR(__xludf.DUMMYFUNCTION("IF(ISBLANK($A21),, IF((ARRAYFORMULA(SUM(COUNTIFS(OccupancyAddresses,$A21,OccupancyUnits, $B21, 'Tenant Occupancy'!PL$5:PL23,{""&gt;0"",""Occupied"",""Late""}))))&gt;1,""Multiple Bookings"", IF(SUMIFS( 'Tenant Occupancy'!PL$5:PL23,OccupancyUnits,$B21,OccupancyAd"&amp;"dresses,$A21)&gt;0,SUMIFS('Tenant Occupancy'!PL$5:PL23,OccupancyUnits,$B21,OccupancyAddresses,$A21),IFERROR(VLOOKUP($A21&amp;"" ""&amp;$B21, FILTER(ARRAYFORMULA({OccupancyAddresses&amp;"" ""&amp; OccupancyUnits,'Tenant Occupancy'!PL$5:PL23}),INDEX(ARRAYFORMULA({OccupancyAdd"&amp;"resses&amp;"" ""&amp; OccupancyUnits,'Tenant Occupancy'!PL$5:PL23}),0,2)&lt;&gt;""""),2,FALSE),IF(PK18=TODAY(),""Today"",)))))"),"")</f>
        <v/>
      </c>
      <c r="PL21" s="3" t="str">
        <f>IFERROR(__xludf.DUMMYFUNCTION("IF(ISBLANK($A21),, IF((ARRAYFORMULA(SUM(COUNTIFS(OccupancyAddresses,$A21,OccupancyUnits, $B21, 'Tenant Occupancy'!PM$5:PM23,{""&gt;0"",""Occupied"",""Late""}))))&gt;1,""Multiple Bookings"", IF(SUMIFS( 'Tenant Occupancy'!PM$5:PM23,OccupancyUnits,$B21,OccupancyAd"&amp;"dresses,$A21)&gt;0,SUMIFS('Tenant Occupancy'!PM$5:PM23,OccupancyUnits,$B21,OccupancyAddresses,$A21),IFERROR(VLOOKUP($A21&amp;"" ""&amp;$B21, FILTER(ARRAYFORMULA({OccupancyAddresses&amp;"" ""&amp; OccupancyUnits,'Tenant Occupancy'!PM$5:PM23}),INDEX(ARRAYFORMULA({OccupancyAdd"&amp;"resses&amp;"" ""&amp; OccupancyUnits,'Tenant Occupancy'!PM$5:PM23}),0,2)&lt;&gt;""""),2,FALSE),IF(PL18=TODAY(),""Today"",)))))"),"")</f>
        <v/>
      </c>
      <c r="PM21" s="3" t="str">
        <f>IFERROR(__xludf.DUMMYFUNCTION("IF(ISBLANK($A21),, IF((ARRAYFORMULA(SUM(COUNTIFS(OccupancyAddresses,$A21,OccupancyUnits, $B21, 'Tenant Occupancy'!PN$5:PN23,{""&gt;0"",""Occupied"",""Late""}))))&gt;1,""Multiple Bookings"", IF(SUMIFS( 'Tenant Occupancy'!PN$5:PN23,OccupancyUnits,$B21,OccupancyAd"&amp;"dresses,$A21)&gt;0,SUMIFS('Tenant Occupancy'!PN$5:PN23,OccupancyUnits,$B21,OccupancyAddresses,$A21),IFERROR(VLOOKUP($A21&amp;"" ""&amp;$B21, FILTER(ARRAYFORMULA({OccupancyAddresses&amp;"" ""&amp; OccupancyUnits,'Tenant Occupancy'!PN$5:PN23}),INDEX(ARRAYFORMULA({OccupancyAdd"&amp;"resses&amp;"" ""&amp; OccupancyUnits,'Tenant Occupancy'!PN$5:PN23}),0,2)&lt;&gt;""""),2,FALSE),IF(PM18=TODAY(),""Today"",)))))"),"")</f>
        <v/>
      </c>
      <c r="PN21" s="3" t="str">
        <f>IFERROR(__xludf.DUMMYFUNCTION("IF(ISBLANK($A21),, IF((ARRAYFORMULA(SUM(COUNTIFS(OccupancyAddresses,$A21,OccupancyUnits, $B21, 'Tenant Occupancy'!PO$5:PO23,{""&gt;0"",""Occupied"",""Late""}))))&gt;1,""Multiple Bookings"", IF(SUMIFS( 'Tenant Occupancy'!PO$5:PO23,OccupancyUnits,$B21,OccupancyAd"&amp;"dresses,$A21)&gt;0,SUMIFS('Tenant Occupancy'!PO$5:PO23,OccupancyUnits,$B21,OccupancyAddresses,$A21),IFERROR(VLOOKUP($A21&amp;"" ""&amp;$B21, FILTER(ARRAYFORMULA({OccupancyAddresses&amp;"" ""&amp; OccupancyUnits,'Tenant Occupancy'!PO$5:PO23}),INDEX(ARRAYFORMULA({OccupancyAdd"&amp;"resses&amp;"" ""&amp; OccupancyUnits,'Tenant Occupancy'!PO$5:PO23}),0,2)&lt;&gt;""""),2,FALSE),IF(PN18=TODAY(),""Today"",)))))"),"")</f>
        <v/>
      </c>
      <c r="PO21" s="3" t="str">
        <f>IFERROR(__xludf.DUMMYFUNCTION("IF(ISBLANK($A21),, IF((ARRAYFORMULA(SUM(COUNTIFS(OccupancyAddresses,$A21,OccupancyUnits, $B21, 'Tenant Occupancy'!PP$5:PP23,{""&gt;0"",""Occupied"",""Late""}))))&gt;1,""Multiple Bookings"", IF(SUMIFS( 'Tenant Occupancy'!PP$5:PP23,OccupancyUnits,$B21,OccupancyAd"&amp;"dresses,$A21)&gt;0,SUMIFS('Tenant Occupancy'!PP$5:PP23,OccupancyUnits,$B21,OccupancyAddresses,$A21),IFERROR(VLOOKUP($A21&amp;"" ""&amp;$B21, FILTER(ARRAYFORMULA({OccupancyAddresses&amp;"" ""&amp; OccupancyUnits,'Tenant Occupancy'!PP$5:PP23}),INDEX(ARRAYFORMULA({OccupancyAdd"&amp;"resses&amp;"" ""&amp; OccupancyUnits,'Tenant Occupancy'!PP$5:PP23}),0,2)&lt;&gt;""""),2,FALSE),IF(PO18=TODAY(),""Today"",)))))"),"")</f>
        <v/>
      </c>
      <c r="PP21" s="3" t="str">
        <f>IFERROR(__xludf.DUMMYFUNCTION("IF(ISBLANK($A21),, IF((ARRAYFORMULA(SUM(COUNTIFS(OccupancyAddresses,$A21,OccupancyUnits, $B21, 'Tenant Occupancy'!PQ$5:PQ23,{""&gt;0"",""Occupied"",""Late""}))))&gt;1,""Multiple Bookings"", IF(SUMIFS( 'Tenant Occupancy'!PQ$5:PQ23,OccupancyUnits,$B21,OccupancyAd"&amp;"dresses,$A21)&gt;0,SUMIFS('Tenant Occupancy'!PQ$5:PQ23,OccupancyUnits,$B21,OccupancyAddresses,$A21),IFERROR(VLOOKUP($A21&amp;"" ""&amp;$B21, FILTER(ARRAYFORMULA({OccupancyAddresses&amp;"" ""&amp; OccupancyUnits,'Tenant Occupancy'!PQ$5:PQ23}),INDEX(ARRAYFORMULA({OccupancyAdd"&amp;"resses&amp;"" ""&amp; OccupancyUnits,'Tenant Occupancy'!PQ$5:PQ23}),0,2)&lt;&gt;""""),2,FALSE),IF(PP18=TODAY(),""Today"",)))))"),"")</f>
        <v/>
      </c>
      <c r="PQ21" s="3" t="str">
        <f>IFERROR(__xludf.DUMMYFUNCTION("IF(ISBLANK($A21),, IF((ARRAYFORMULA(SUM(COUNTIFS(OccupancyAddresses,$A21,OccupancyUnits, $B21, 'Tenant Occupancy'!PR$5:PR23,{""&gt;0"",""Occupied"",""Late""}))))&gt;1,""Multiple Bookings"", IF(SUMIFS( 'Tenant Occupancy'!PR$5:PR23,OccupancyUnits,$B21,OccupancyAd"&amp;"dresses,$A21)&gt;0,SUMIFS('Tenant Occupancy'!PR$5:PR23,OccupancyUnits,$B21,OccupancyAddresses,$A21),IFERROR(VLOOKUP($A21&amp;"" ""&amp;$B21, FILTER(ARRAYFORMULA({OccupancyAddresses&amp;"" ""&amp; OccupancyUnits,'Tenant Occupancy'!PR$5:PR23}),INDEX(ARRAYFORMULA({OccupancyAdd"&amp;"resses&amp;"" ""&amp; OccupancyUnits,'Tenant Occupancy'!PR$5:PR23}),0,2)&lt;&gt;""""),2,FALSE),IF(PQ18=TODAY(),""Today"",)))))"),"")</f>
        <v/>
      </c>
      <c r="PR21" s="3" t="str">
        <f>IFERROR(__xludf.DUMMYFUNCTION("IF(ISBLANK($A21),, IF((ARRAYFORMULA(SUM(COUNTIFS(OccupancyAddresses,$A21,OccupancyUnits, $B21, 'Tenant Occupancy'!PS$5:PS23,{""&gt;0"",""Occupied"",""Late""}))))&gt;1,""Multiple Bookings"", IF(SUMIFS( 'Tenant Occupancy'!PS$5:PS23,OccupancyUnits,$B21,OccupancyAd"&amp;"dresses,$A21)&gt;0,SUMIFS('Tenant Occupancy'!PS$5:PS23,OccupancyUnits,$B21,OccupancyAddresses,$A21),IFERROR(VLOOKUP($A21&amp;"" ""&amp;$B21, FILTER(ARRAYFORMULA({OccupancyAddresses&amp;"" ""&amp; OccupancyUnits,'Tenant Occupancy'!PS$5:PS23}),INDEX(ARRAYFORMULA({OccupancyAdd"&amp;"resses&amp;"" ""&amp; OccupancyUnits,'Tenant Occupancy'!PS$5:PS23}),0,2)&lt;&gt;""""),2,FALSE),IF(PR18=TODAY(),""Today"",)))))"),"")</f>
        <v/>
      </c>
      <c r="PS21" s="3" t="str">
        <f>IFERROR(__xludf.DUMMYFUNCTION("IF(ISBLANK($A21),, IF((ARRAYFORMULA(SUM(COUNTIFS(OccupancyAddresses,$A21,OccupancyUnits, $B21, 'Tenant Occupancy'!PT$5:PT23,{""&gt;0"",""Occupied"",""Late""}))))&gt;1,""Multiple Bookings"", IF(SUMIFS( 'Tenant Occupancy'!PT$5:PT23,OccupancyUnits,$B21,OccupancyAd"&amp;"dresses,$A21)&gt;0,SUMIFS('Tenant Occupancy'!PT$5:PT23,OccupancyUnits,$B21,OccupancyAddresses,$A21),IFERROR(VLOOKUP($A21&amp;"" ""&amp;$B21, FILTER(ARRAYFORMULA({OccupancyAddresses&amp;"" ""&amp; OccupancyUnits,'Tenant Occupancy'!PT$5:PT23}),INDEX(ARRAYFORMULA({OccupancyAdd"&amp;"resses&amp;"" ""&amp; OccupancyUnits,'Tenant Occupancy'!PT$5:PT23}),0,2)&lt;&gt;""""),2,FALSE),IF(PS18=TODAY(),""Today"",)))))"),"")</f>
        <v/>
      </c>
      <c r="PT21" s="3" t="str">
        <f>IFERROR(__xludf.DUMMYFUNCTION("IF(ISBLANK($A21),, IF((ARRAYFORMULA(SUM(COUNTIFS(OccupancyAddresses,$A21,OccupancyUnits, $B21, 'Tenant Occupancy'!PU$5:PU23,{""&gt;0"",""Occupied"",""Late""}))))&gt;1,""Multiple Bookings"", IF(SUMIFS( 'Tenant Occupancy'!PU$5:PU23,OccupancyUnits,$B21,OccupancyAd"&amp;"dresses,$A21)&gt;0,SUMIFS('Tenant Occupancy'!PU$5:PU23,OccupancyUnits,$B21,OccupancyAddresses,$A21),IFERROR(VLOOKUP($A21&amp;"" ""&amp;$B21, FILTER(ARRAYFORMULA({OccupancyAddresses&amp;"" ""&amp; OccupancyUnits,'Tenant Occupancy'!PU$5:PU23}),INDEX(ARRAYFORMULA({OccupancyAdd"&amp;"resses&amp;"" ""&amp; OccupancyUnits,'Tenant Occupancy'!PU$5:PU23}),0,2)&lt;&gt;""""),2,FALSE),IF(PT18=TODAY(),""Today"",)))))"),"")</f>
        <v/>
      </c>
      <c r="PU21" s="3" t="str">
        <f>IFERROR(__xludf.DUMMYFUNCTION("IF(ISBLANK($A21),, IF((ARRAYFORMULA(SUM(COUNTIFS(OccupancyAddresses,$A21,OccupancyUnits, $B21, 'Tenant Occupancy'!PV$5:PV23,{""&gt;0"",""Occupied"",""Late""}))))&gt;1,""Multiple Bookings"", IF(SUMIFS( 'Tenant Occupancy'!PV$5:PV23,OccupancyUnits,$B21,OccupancyAd"&amp;"dresses,$A21)&gt;0,SUMIFS('Tenant Occupancy'!PV$5:PV23,OccupancyUnits,$B21,OccupancyAddresses,$A21),IFERROR(VLOOKUP($A21&amp;"" ""&amp;$B21, FILTER(ARRAYFORMULA({OccupancyAddresses&amp;"" ""&amp; OccupancyUnits,'Tenant Occupancy'!PV$5:PV23}),INDEX(ARRAYFORMULA({OccupancyAdd"&amp;"resses&amp;"" ""&amp; OccupancyUnits,'Tenant Occupancy'!PV$5:PV23}),0,2)&lt;&gt;""""),2,FALSE),IF(PU18=TODAY(),""Today"",)))))"),"")</f>
        <v/>
      </c>
      <c r="PV21" s="3" t="str">
        <f>IFERROR(__xludf.DUMMYFUNCTION("IF(ISBLANK($A21),, IF((ARRAYFORMULA(SUM(COUNTIFS(OccupancyAddresses,$A21,OccupancyUnits, $B21, 'Tenant Occupancy'!PW$5:PW23,{""&gt;0"",""Occupied"",""Late""}))))&gt;1,""Multiple Bookings"", IF(SUMIFS( 'Tenant Occupancy'!PW$5:PW23,OccupancyUnits,$B21,OccupancyAd"&amp;"dresses,$A21)&gt;0,SUMIFS('Tenant Occupancy'!PW$5:PW23,OccupancyUnits,$B21,OccupancyAddresses,$A21),IFERROR(VLOOKUP($A21&amp;"" ""&amp;$B21, FILTER(ARRAYFORMULA({OccupancyAddresses&amp;"" ""&amp; OccupancyUnits,'Tenant Occupancy'!PW$5:PW23}),INDEX(ARRAYFORMULA({OccupancyAdd"&amp;"resses&amp;"" ""&amp; OccupancyUnits,'Tenant Occupancy'!PW$5:PW23}),0,2)&lt;&gt;""""),2,FALSE),IF(PV18=TODAY(),""Today"",)))))"),"")</f>
        <v/>
      </c>
      <c r="PW21" s="3" t="str">
        <f>IFERROR(__xludf.DUMMYFUNCTION("IF(ISBLANK($A21),, IF((ARRAYFORMULA(SUM(COUNTIFS(OccupancyAddresses,$A21,OccupancyUnits, $B21, 'Tenant Occupancy'!PX$5:PX23,{""&gt;0"",""Occupied"",""Late""}))))&gt;1,""Multiple Bookings"", IF(SUMIFS( 'Tenant Occupancy'!PX$5:PX23,OccupancyUnits,$B21,OccupancyAd"&amp;"dresses,$A21)&gt;0,SUMIFS('Tenant Occupancy'!PX$5:PX23,OccupancyUnits,$B21,OccupancyAddresses,$A21),IFERROR(VLOOKUP($A21&amp;"" ""&amp;$B21, FILTER(ARRAYFORMULA({OccupancyAddresses&amp;"" ""&amp; OccupancyUnits,'Tenant Occupancy'!PX$5:PX23}),INDEX(ARRAYFORMULA({OccupancyAdd"&amp;"resses&amp;"" ""&amp; OccupancyUnits,'Tenant Occupancy'!PX$5:PX23}),0,2)&lt;&gt;""""),2,FALSE),IF(PW18=TODAY(),""Today"",)))))"),"")</f>
        <v/>
      </c>
      <c r="PX21" s="3" t="str">
        <f>IFERROR(__xludf.DUMMYFUNCTION("IF(ISBLANK($A21),, IF((ARRAYFORMULA(SUM(COUNTIFS(OccupancyAddresses,$A21,OccupancyUnits, $B21, 'Tenant Occupancy'!PY$5:PY23,{""&gt;0"",""Occupied"",""Late""}))))&gt;1,""Multiple Bookings"", IF(SUMIFS( 'Tenant Occupancy'!PY$5:PY23,OccupancyUnits,$B21,OccupancyAd"&amp;"dresses,$A21)&gt;0,SUMIFS('Tenant Occupancy'!PY$5:PY23,OccupancyUnits,$B21,OccupancyAddresses,$A21),IFERROR(VLOOKUP($A21&amp;"" ""&amp;$B21, FILTER(ARRAYFORMULA({OccupancyAddresses&amp;"" ""&amp; OccupancyUnits,'Tenant Occupancy'!PY$5:PY23}),INDEX(ARRAYFORMULA({OccupancyAdd"&amp;"resses&amp;"" ""&amp; OccupancyUnits,'Tenant Occupancy'!PY$5:PY23}),0,2)&lt;&gt;""""),2,FALSE),IF(PX18=TODAY(),""Today"",)))))"),"")</f>
        <v/>
      </c>
      <c r="PY21" s="3" t="str">
        <f>IFERROR(__xludf.DUMMYFUNCTION("IF(ISBLANK($A21),, IF((ARRAYFORMULA(SUM(COUNTIFS(OccupancyAddresses,$A21,OccupancyUnits, $B21, 'Tenant Occupancy'!PZ$5:PZ23,{""&gt;0"",""Occupied"",""Late""}))))&gt;1,""Multiple Bookings"", IF(SUMIFS( 'Tenant Occupancy'!PZ$5:PZ23,OccupancyUnits,$B21,OccupancyAd"&amp;"dresses,$A21)&gt;0,SUMIFS('Tenant Occupancy'!PZ$5:PZ23,OccupancyUnits,$B21,OccupancyAddresses,$A21),IFERROR(VLOOKUP($A21&amp;"" ""&amp;$B21, FILTER(ARRAYFORMULA({OccupancyAddresses&amp;"" ""&amp; OccupancyUnits,'Tenant Occupancy'!PZ$5:PZ23}),INDEX(ARRAYFORMULA({OccupancyAdd"&amp;"resses&amp;"" ""&amp; OccupancyUnits,'Tenant Occupancy'!PZ$5:PZ23}),0,2)&lt;&gt;""""),2,FALSE),IF(PY18=TODAY(),""Today"",)))))"),"")</f>
        <v/>
      </c>
      <c r="PZ21" s="3" t="str">
        <f>IFERROR(__xludf.DUMMYFUNCTION("IF(ISBLANK($A21),, IF((ARRAYFORMULA(SUM(COUNTIFS(OccupancyAddresses,$A21,OccupancyUnits, $B21, 'Tenant Occupancy'!QA$5:QA23,{""&gt;0"",""Occupied"",""Late""}))))&gt;1,""Multiple Bookings"", IF(SUMIFS( 'Tenant Occupancy'!QA$5:QA23,OccupancyUnits,$B21,OccupancyAd"&amp;"dresses,$A21)&gt;0,SUMIFS('Tenant Occupancy'!QA$5:QA23,OccupancyUnits,$B21,OccupancyAddresses,$A21),IFERROR(VLOOKUP($A21&amp;"" ""&amp;$B21, FILTER(ARRAYFORMULA({OccupancyAddresses&amp;"" ""&amp; OccupancyUnits,'Tenant Occupancy'!QA$5:QA23}),INDEX(ARRAYFORMULA({OccupancyAdd"&amp;"resses&amp;"" ""&amp; OccupancyUnits,'Tenant Occupancy'!QA$5:QA23}),0,2)&lt;&gt;""""),2,FALSE),IF(PZ18=TODAY(),""Today"",)))))"),"")</f>
        <v/>
      </c>
      <c r="QA21" s="3" t="str">
        <f>IFERROR(__xludf.DUMMYFUNCTION("IF(ISBLANK($A21),, IF((ARRAYFORMULA(SUM(COUNTIFS(OccupancyAddresses,$A21,OccupancyUnits, $B21, 'Tenant Occupancy'!QB$5:QB23,{""&gt;0"",""Occupied"",""Late""}))))&gt;1,""Multiple Bookings"", IF(SUMIFS( 'Tenant Occupancy'!QB$5:QB23,OccupancyUnits,$B21,OccupancyAd"&amp;"dresses,$A21)&gt;0,SUMIFS('Tenant Occupancy'!QB$5:QB23,OccupancyUnits,$B21,OccupancyAddresses,$A21),IFERROR(VLOOKUP($A21&amp;"" ""&amp;$B21, FILTER(ARRAYFORMULA({OccupancyAddresses&amp;"" ""&amp; OccupancyUnits,'Tenant Occupancy'!QB$5:QB23}),INDEX(ARRAYFORMULA({OccupancyAdd"&amp;"resses&amp;"" ""&amp; OccupancyUnits,'Tenant Occupancy'!QB$5:QB23}),0,2)&lt;&gt;""""),2,FALSE),IF(QA18=TODAY(),""Today"",)))))"),"")</f>
        <v/>
      </c>
      <c r="QB21" s="3" t="str">
        <f>IFERROR(__xludf.DUMMYFUNCTION("IF(ISBLANK($A21),, IF((ARRAYFORMULA(SUM(COUNTIFS(OccupancyAddresses,$A21,OccupancyUnits, $B21, 'Tenant Occupancy'!QC$5:QC23,{""&gt;0"",""Occupied"",""Late""}))))&gt;1,""Multiple Bookings"", IF(SUMIFS( 'Tenant Occupancy'!QC$5:QC23,OccupancyUnits,$B21,OccupancyAd"&amp;"dresses,$A21)&gt;0,SUMIFS('Tenant Occupancy'!QC$5:QC23,OccupancyUnits,$B21,OccupancyAddresses,$A21),IFERROR(VLOOKUP($A21&amp;"" ""&amp;$B21, FILTER(ARRAYFORMULA({OccupancyAddresses&amp;"" ""&amp; OccupancyUnits,'Tenant Occupancy'!QC$5:QC23}),INDEX(ARRAYFORMULA({OccupancyAdd"&amp;"resses&amp;"" ""&amp; OccupancyUnits,'Tenant Occupancy'!QC$5:QC23}),0,2)&lt;&gt;""""),2,FALSE),IF(QB18=TODAY(),""Today"",)))))"),"")</f>
        <v/>
      </c>
      <c r="QC21" s="3" t="str">
        <f>IFERROR(__xludf.DUMMYFUNCTION("IF(ISBLANK($A21),, IF((ARRAYFORMULA(SUM(COUNTIFS(OccupancyAddresses,$A21,OccupancyUnits, $B21, 'Tenant Occupancy'!QD$5:QD23,{""&gt;0"",""Occupied"",""Late""}))))&gt;1,""Multiple Bookings"", IF(SUMIFS( 'Tenant Occupancy'!QD$5:QD23,OccupancyUnits,$B21,OccupancyAd"&amp;"dresses,$A21)&gt;0,SUMIFS('Tenant Occupancy'!QD$5:QD23,OccupancyUnits,$B21,OccupancyAddresses,$A21),IFERROR(VLOOKUP($A21&amp;"" ""&amp;$B21, FILTER(ARRAYFORMULA({OccupancyAddresses&amp;"" ""&amp; OccupancyUnits,'Tenant Occupancy'!QD$5:QD23}),INDEX(ARRAYFORMULA({OccupancyAdd"&amp;"resses&amp;"" ""&amp; OccupancyUnits,'Tenant Occupancy'!QD$5:QD23}),0,2)&lt;&gt;""""),2,FALSE),IF(QC18=TODAY(),""Today"",)))))"),"")</f>
        <v/>
      </c>
      <c r="QD21" s="3" t="str">
        <f>IFERROR(__xludf.DUMMYFUNCTION("IF(ISBLANK($A21),, IF((ARRAYFORMULA(SUM(COUNTIFS(OccupancyAddresses,$A21,OccupancyUnits, $B21, 'Tenant Occupancy'!QE$5:QE23,{""&gt;0"",""Occupied"",""Late""}))))&gt;1,""Multiple Bookings"", IF(SUMIFS( 'Tenant Occupancy'!QE$5:QE23,OccupancyUnits,$B21,OccupancyAd"&amp;"dresses,$A21)&gt;0,SUMIFS('Tenant Occupancy'!QE$5:QE23,OccupancyUnits,$B21,OccupancyAddresses,$A21),IFERROR(VLOOKUP($A21&amp;"" ""&amp;$B21, FILTER(ARRAYFORMULA({OccupancyAddresses&amp;"" ""&amp; OccupancyUnits,'Tenant Occupancy'!QE$5:QE23}),INDEX(ARRAYFORMULA({OccupancyAdd"&amp;"resses&amp;"" ""&amp; OccupancyUnits,'Tenant Occupancy'!QE$5:QE23}),0,2)&lt;&gt;""""),2,FALSE),IF(QD18=TODAY(),""Today"",)))))"),"")</f>
        <v/>
      </c>
      <c r="QE21" s="3" t="str">
        <f>IFERROR(__xludf.DUMMYFUNCTION("IF(ISBLANK($A21),, IF((ARRAYFORMULA(SUM(COUNTIFS(OccupancyAddresses,$A21,OccupancyUnits, $B21, 'Tenant Occupancy'!QF$5:QF23,{""&gt;0"",""Occupied"",""Late""}))))&gt;1,""Multiple Bookings"", IF(SUMIFS( 'Tenant Occupancy'!QF$5:QF23,OccupancyUnits,$B21,OccupancyAd"&amp;"dresses,$A21)&gt;0,SUMIFS('Tenant Occupancy'!QF$5:QF23,OccupancyUnits,$B21,OccupancyAddresses,$A21),IFERROR(VLOOKUP($A21&amp;"" ""&amp;$B21, FILTER(ARRAYFORMULA({OccupancyAddresses&amp;"" ""&amp; OccupancyUnits,'Tenant Occupancy'!QF$5:QF23}),INDEX(ARRAYFORMULA({OccupancyAdd"&amp;"resses&amp;"" ""&amp; OccupancyUnits,'Tenant Occupancy'!QF$5:QF23}),0,2)&lt;&gt;""""),2,FALSE),IF(QE18=TODAY(),""Today"",)))))"),"")</f>
        <v/>
      </c>
      <c r="QF21" s="3" t="str">
        <f>IFERROR(__xludf.DUMMYFUNCTION("IF(ISBLANK($A21),, IF((ARRAYFORMULA(SUM(COUNTIFS(OccupancyAddresses,$A21,OccupancyUnits, $B21, 'Tenant Occupancy'!QG$5:QG23,{""&gt;0"",""Occupied"",""Late""}))))&gt;1,""Multiple Bookings"", IF(SUMIFS( 'Tenant Occupancy'!QG$5:QG23,OccupancyUnits,$B21,OccupancyAd"&amp;"dresses,$A21)&gt;0,SUMIFS('Tenant Occupancy'!QG$5:QG23,OccupancyUnits,$B21,OccupancyAddresses,$A21),IFERROR(VLOOKUP($A21&amp;"" ""&amp;$B21, FILTER(ARRAYFORMULA({OccupancyAddresses&amp;"" ""&amp; OccupancyUnits,'Tenant Occupancy'!QG$5:QG23}),INDEX(ARRAYFORMULA({OccupancyAdd"&amp;"resses&amp;"" ""&amp; OccupancyUnits,'Tenant Occupancy'!QG$5:QG23}),0,2)&lt;&gt;""""),2,FALSE),IF(QF18=TODAY(),""Today"",)))))"),"")</f>
        <v/>
      </c>
      <c r="QG21" s="3" t="str">
        <f>IFERROR(__xludf.DUMMYFUNCTION("IF(ISBLANK($A21),, IF((ARRAYFORMULA(SUM(COUNTIFS(OccupancyAddresses,$A21,OccupancyUnits, $B21, 'Tenant Occupancy'!QH$5:QH23,{""&gt;0"",""Occupied"",""Late""}))))&gt;1,""Multiple Bookings"", IF(SUMIFS( 'Tenant Occupancy'!QH$5:QH23,OccupancyUnits,$B21,OccupancyAd"&amp;"dresses,$A21)&gt;0,SUMIFS('Tenant Occupancy'!QH$5:QH23,OccupancyUnits,$B21,OccupancyAddresses,$A21),IFERROR(VLOOKUP($A21&amp;"" ""&amp;$B21, FILTER(ARRAYFORMULA({OccupancyAddresses&amp;"" ""&amp; OccupancyUnits,'Tenant Occupancy'!QH$5:QH23}),INDEX(ARRAYFORMULA({OccupancyAdd"&amp;"resses&amp;"" ""&amp; OccupancyUnits,'Tenant Occupancy'!QH$5:QH23}),0,2)&lt;&gt;""""),2,FALSE),IF(QG18=TODAY(),""Today"",)))))"),"")</f>
        <v/>
      </c>
      <c r="QH21" s="3" t="str">
        <f>IFERROR(__xludf.DUMMYFUNCTION("IF(ISBLANK($A21),, IF((ARRAYFORMULA(SUM(COUNTIFS(OccupancyAddresses,$A21,OccupancyUnits, $B21, 'Tenant Occupancy'!QI$5:QI23,{""&gt;0"",""Occupied"",""Late""}))))&gt;1,""Multiple Bookings"", IF(SUMIFS( 'Tenant Occupancy'!QI$5:QI23,OccupancyUnits,$B21,OccupancyAd"&amp;"dresses,$A21)&gt;0,SUMIFS('Tenant Occupancy'!QI$5:QI23,OccupancyUnits,$B21,OccupancyAddresses,$A21),IFERROR(VLOOKUP($A21&amp;"" ""&amp;$B21, FILTER(ARRAYFORMULA({OccupancyAddresses&amp;"" ""&amp; OccupancyUnits,'Tenant Occupancy'!QI$5:QI23}),INDEX(ARRAYFORMULA({OccupancyAdd"&amp;"resses&amp;"" ""&amp; OccupancyUnits,'Tenant Occupancy'!QI$5:QI23}),0,2)&lt;&gt;""""),2,FALSE),IF(QH18=TODAY(),""Today"",)))))"),"")</f>
        <v/>
      </c>
      <c r="QI21" s="3" t="str">
        <f>IFERROR(__xludf.DUMMYFUNCTION("IF(ISBLANK($A21),, IF((ARRAYFORMULA(SUM(COUNTIFS(OccupancyAddresses,$A21,OccupancyUnits, $B21, 'Tenant Occupancy'!QJ$5:QJ23,{""&gt;0"",""Occupied"",""Late""}))))&gt;1,""Multiple Bookings"", IF(SUMIFS( 'Tenant Occupancy'!QJ$5:QJ23,OccupancyUnits,$B21,OccupancyAd"&amp;"dresses,$A21)&gt;0,SUMIFS('Tenant Occupancy'!QJ$5:QJ23,OccupancyUnits,$B21,OccupancyAddresses,$A21),IFERROR(VLOOKUP($A21&amp;"" ""&amp;$B21, FILTER(ARRAYFORMULA({OccupancyAddresses&amp;"" ""&amp; OccupancyUnits,'Tenant Occupancy'!QJ$5:QJ23}),INDEX(ARRAYFORMULA({OccupancyAdd"&amp;"resses&amp;"" ""&amp; OccupancyUnits,'Tenant Occupancy'!QJ$5:QJ23}),0,2)&lt;&gt;""""),2,FALSE),IF(QI18=TODAY(),""Today"",)))))"),"")</f>
        <v/>
      </c>
      <c r="QJ21" s="3" t="str">
        <f>IFERROR(__xludf.DUMMYFUNCTION("IF(ISBLANK($A21),, IF((ARRAYFORMULA(SUM(COUNTIFS(OccupancyAddresses,$A21,OccupancyUnits, $B21, 'Tenant Occupancy'!QK$5:QK23,{""&gt;0"",""Occupied"",""Late""}))))&gt;1,""Multiple Bookings"", IF(SUMIFS( 'Tenant Occupancy'!QK$5:QK23,OccupancyUnits,$B21,OccupancyAd"&amp;"dresses,$A21)&gt;0,SUMIFS('Tenant Occupancy'!QK$5:QK23,OccupancyUnits,$B21,OccupancyAddresses,$A21),IFERROR(VLOOKUP($A21&amp;"" ""&amp;$B21, FILTER(ARRAYFORMULA({OccupancyAddresses&amp;"" ""&amp; OccupancyUnits,'Tenant Occupancy'!QK$5:QK23}),INDEX(ARRAYFORMULA({OccupancyAdd"&amp;"resses&amp;"" ""&amp; OccupancyUnits,'Tenant Occupancy'!QK$5:QK23}),0,2)&lt;&gt;""""),2,FALSE),IF(QJ18=TODAY(),""Today"",)))))"),"")</f>
        <v/>
      </c>
      <c r="QK21" s="3" t="str">
        <f>IFERROR(__xludf.DUMMYFUNCTION("IF(ISBLANK($A21),, IF((ARRAYFORMULA(SUM(COUNTIFS(OccupancyAddresses,$A21,OccupancyUnits, $B21, 'Tenant Occupancy'!QL$5:QL23,{""&gt;0"",""Occupied"",""Late""}))))&gt;1,""Multiple Bookings"", IF(SUMIFS( 'Tenant Occupancy'!QL$5:QL23,OccupancyUnits,$B21,OccupancyAd"&amp;"dresses,$A21)&gt;0,SUMIFS('Tenant Occupancy'!QL$5:QL23,OccupancyUnits,$B21,OccupancyAddresses,$A21),IFERROR(VLOOKUP($A21&amp;"" ""&amp;$B21, FILTER(ARRAYFORMULA({OccupancyAddresses&amp;"" ""&amp; OccupancyUnits,'Tenant Occupancy'!QL$5:QL23}),INDEX(ARRAYFORMULA({OccupancyAdd"&amp;"resses&amp;"" ""&amp; OccupancyUnits,'Tenant Occupancy'!QL$5:QL23}),0,2)&lt;&gt;""""),2,FALSE),IF(QK18=TODAY(),""Today"",)))))"),"")</f>
        <v/>
      </c>
      <c r="QL21" s="3" t="str">
        <f>IFERROR(__xludf.DUMMYFUNCTION("IF(ISBLANK($A21),, IF((ARRAYFORMULA(SUM(COUNTIFS(OccupancyAddresses,$A21,OccupancyUnits, $B21, 'Tenant Occupancy'!QM$5:QM23,{""&gt;0"",""Occupied"",""Late""}))))&gt;1,""Multiple Bookings"", IF(SUMIFS( 'Tenant Occupancy'!QM$5:QM23,OccupancyUnits,$B21,OccupancyAd"&amp;"dresses,$A21)&gt;0,SUMIFS('Tenant Occupancy'!QM$5:QM23,OccupancyUnits,$B21,OccupancyAddresses,$A21),IFERROR(VLOOKUP($A21&amp;"" ""&amp;$B21, FILTER(ARRAYFORMULA({OccupancyAddresses&amp;"" ""&amp; OccupancyUnits,'Tenant Occupancy'!QM$5:QM23}),INDEX(ARRAYFORMULA({OccupancyAdd"&amp;"resses&amp;"" ""&amp; OccupancyUnits,'Tenant Occupancy'!QM$5:QM23}),0,2)&lt;&gt;""""),2,FALSE),IF(QL18=TODAY(),""Today"",)))))"),"")</f>
        <v/>
      </c>
      <c r="QM21" s="3" t="str">
        <f>IFERROR(__xludf.DUMMYFUNCTION("IF(ISBLANK($A21),, IF((ARRAYFORMULA(SUM(COUNTIFS(OccupancyAddresses,$A21,OccupancyUnits, $B21, 'Tenant Occupancy'!QN$5:QN23,{""&gt;0"",""Occupied"",""Late""}))))&gt;1,""Multiple Bookings"", IF(SUMIFS( 'Tenant Occupancy'!QN$5:QN23,OccupancyUnits,$B21,OccupancyAd"&amp;"dresses,$A21)&gt;0,SUMIFS('Tenant Occupancy'!QN$5:QN23,OccupancyUnits,$B21,OccupancyAddresses,$A21),IFERROR(VLOOKUP($A21&amp;"" ""&amp;$B21, FILTER(ARRAYFORMULA({OccupancyAddresses&amp;"" ""&amp; OccupancyUnits,'Tenant Occupancy'!QN$5:QN23}),INDEX(ARRAYFORMULA({OccupancyAdd"&amp;"resses&amp;"" ""&amp; OccupancyUnits,'Tenant Occupancy'!QN$5:QN23}),0,2)&lt;&gt;""""),2,FALSE),IF(QM18=TODAY(),""Today"",)))))"),"")</f>
        <v/>
      </c>
      <c r="QN21" s="3" t="str">
        <f>IFERROR(__xludf.DUMMYFUNCTION("IF(ISBLANK($A21),, IF((ARRAYFORMULA(SUM(COUNTIFS(OccupancyAddresses,$A21,OccupancyUnits, $B21, 'Tenant Occupancy'!QO$5:QO23,{""&gt;0"",""Occupied"",""Late""}))))&gt;1,""Multiple Bookings"", IF(SUMIFS( 'Tenant Occupancy'!QO$5:QO23,OccupancyUnits,$B21,OccupancyAd"&amp;"dresses,$A21)&gt;0,SUMIFS('Tenant Occupancy'!QO$5:QO23,OccupancyUnits,$B21,OccupancyAddresses,$A21),IFERROR(VLOOKUP($A21&amp;"" ""&amp;$B21, FILTER(ARRAYFORMULA({OccupancyAddresses&amp;"" ""&amp; OccupancyUnits,'Tenant Occupancy'!QO$5:QO23}),INDEX(ARRAYFORMULA({OccupancyAdd"&amp;"resses&amp;"" ""&amp; OccupancyUnits,'Tenant Occupancy'!QO$5:QO23}),0,2)&lt;&gt;""""),2,FALSE),IF(QN18=TODAY(),""Today"",)))))"),"")</f>
        <v/>
      </c>
      <c r="QO21" s="3" t="str">
        <f>IFERROR(__xludf.DUMMYFUNCTION("IF(ISBLANK($A21),, IF((ARRAYFORMULA(SUM(COUNTIFS(OccupancyAddresses,$A21,OccupancyUnits, $B21, 'Tenant Occupancy'!QP$5:QP23,{""&gt;0"",""Occupied"",""Late""}))))&gt;1,""Multiple Bookings"", IF(SUMIFS( 'Tenant Occupancy'!QP$5:QP23,OccupancyUnits,$B21,OccupancyAd"&amp;"dresses,$A21)&gt;0,SUMIFS('Tenant Occupancy'!QP$5:QP23,OccupancyUnits,$B21,OccupancyAddresses,$A21),IFERROR(VLOOKUP($A21&amp;"" ""&amp;$B21, FILTER(ARRAYFORMULA({OccupancyAddresses&amp;"" ""&amp; OccupancyUnits,'Tenant Occupancy'!QP$5:QP23}),INDEX(ARRAYFORMULA({OccupancyAdd"&amp;"resses&amp;"" ""&amp; OccupancyUnits,'Tenant Occupancy'!QP$5:QP23}),0,2)&lt;&gt;""""),2,FALSE),IF(QO18=TODAY(),""Today"",)))))"),"")</f>
        <v/>
      </c>
      <c r="QP21" s="3" t="str">
        <f>IFERROR(__xludf.DUMMYFUNCTION("IF(ISBLANK($A21),, IF((ARRAYFORMULA(SUM(COUNTIFS(OccupancyAddresses,$A21,OccupancyUnits, $B21, 'Tenant Occupancy'!QQ$5:QQ23,{""&gt;0"",""Occupied"",""Late""}))))&gt;1,""Multiple Bookings"", IF(SUMIFS( 'Tenant Occupancy'!QQ$5:QQ23,OccupancyUnits,$B21,OccupancyAd"&amp;"dresses,$A21)&gt;0,SUMIFS('Tenant Occupancy'!QQ$5:QQ23,OccupancyUnits,$B21,OccupancyAddresses,$A21),IFERROR(VLOOKUP($A21&amp;"" ""&amp;$B21, FILTER(ARRAYFORMULA({OccupancyAddresses&amp;"" ""&amp; OccupancyUnits,'Tenant Occupancy'!QQ$5:QQ23}),INDEX(ARRAYFORMULA({OccupancyAdd"&amp;"resses&amp;"" ""&amp; OccupancyUnits,'Tenant Occupancy'!QQ$5:QQ23}),0,2)&lt;&gt;""""),2,FALSE),IF(QP18=TODAY(),""Today"",)))))"),"")</f>
        <v/>
      </c>
      <c r="QQ21" s="3" t="str">
        <f>IFERROR(__xludf.DUMMYFUNCTION("IF(ISBLANK($A21),, IF((ARRAYFORMULA(SUM(COUNTIFS(OccupancyAddresses,$A21,OccupancyUnits, $B21, 'Tenant Occupancy'!QR$5:QR23,{""&gt;0"",""Occupied"",""Late""}))))&gt;1,""Multiple Bookings"", IF(SUMIFS( 'Tenant Occupancy'!QR$5:QR23,OccupancyUnits,$B21,OccupancyAd"&amp;"dresses,$A21)&gt;0,SUMIFS('Tenant Occupancy'!QR$5:QR23,OccupancyUnits,$B21,OccupancyAddresses,$A21),IFERROR(VLOOKUP($A21&amp;"" ""&amp;$B21, FILTER(ARRAYFORMULA({OccupancyAddresses&amp;"" ""&amp; OccupancyUnits,'Tenant Occupancy'!QR$5:QR23}),INDEX(ARRAYFORMULA({OccupancyAdd"&amp;"resses&amp;"" ""&amp; OccupancyUnits,'Tenant Occupancy'!QR$5:QR23}),0,2)&lt;&gt;""""),2,FALSE),IF(QQ18=TODAY(),""Today"",)))))"),"")</f>
        <v/>
      </c>
      <c r="QR21" s="3" t="str">
        <f>IFERROR(__xludf.DUMMYFUNCTION("IF(ISBLANK($A21),, IF((ARRAYFORMULA(SUM(COUNTIFS(OccupancyAddresses,$A21,OccupancyUnits, $B21, 'Tenant Occupancy'!QS$5:QS23,{""&gt;0"",""Occupied"",""Late""}))))&gt;1,""Multiple Bookings"", IF(SUMIFS( 'Tenant Occupancy'!QS$5:QS23,OccupancyUnits,$B21,OccupancyAd"&amp;"dresses,$A21)&gt;0,SUMIFS('Tenant Occupancy'!QS$5:QS23,OccupancyUnits,$B21,OccupancyAddresses,$A21),IFERROR(VLOOKUP($A21&amp;"" ""&amp;$B21, FILTER(ARRAYFORMULA({OccupancyAddresses&amp;"" ""&amp; OccupancyUnits,'Tenant Occupancy'!QS$5:QS23}),INDEX(ARRAYFORMULA({OccupancyAdd"&amp;"resses&amp;"" ""&amp; OccupancyUnits,'Tenant Occupancy'!QS$5:QS23}),0,2)&lt;&gt;""""),2,FALSE),IF(QR18=TODAY(),""Today"",)))))"),"")</f>
        <v/>
      </c>
      <c r="QS21" s="3" t="str">
        <f>IFERROR(__xludf.DUMMYFUNCTION("IF(ISBLANK($A21),, IF((ARRAYFORMULA(SUM(COUNTIFS(OccupancyAddresses,$A21,OccupancyUnits, $B21, 'Tenant Occupancy'!QT$5:QT23,{""&gt;0"",""Occupied"",""Late""}))))&gt;1,""Multiple Bookings"", IF(SUMIFS( 'Tenant Occupancy'!QT$5:QT23,OccupancyUnits,$B21,OccupancyAd"&amp;"dresses,$A21)&gt;0,SUMIFS('Tenant Occupancy'!QT$5:QT23,OccupancyUnits,$B21,OccupancyAddresses,$A21),IFERROR(VLOOKUP($A21&amp;"" ""&amp;$B21, FILTER(ARRAYFORMULA({OccupancyAddresses&amp;"" ""&amp; OccupancyUnits,'Tenant Occupancy'!QT$5:QT23}),INDEX(ARRAYFORMULA({OccupancyAdd"&amp;"resses&amp;"" ""&amp; OccupancyUnits,'Tenant Occupancy'!QT$5:QT23}),0,2)&lt;&gt;""""),2,FALSE),IF(QS18=TODAY(),""Today"",)))))"),"")</f>
        <v/>
      </c>
      <c r="QT21" s="3" t="str">
        <f>IFERROR(__xludf.DUMMYFUNCTION("IF(ISBLANK($A21),, IF((ARRAYFORMULA(SUM(COUNTIFS(OccupancyAddresses,$A21,OccupancyUnits, $B21, 'Tenant Occupancy'!QU$5:QU23,{""&gt;0"",""Occupied"",""Late""}))))&gt;1,""Multiple Bookings"", IF(SUMIFS( 'Tenant Occupancy'!QU$5:QU23,OccupancyUnits,$B21,OccupancyAd"&amp;"dresses,$A21)&gt;0,SUMIFS('Tenant Occupancy'!QU$5:QU23,OccupancyUnits,$B21,OccupancyAddresses,$A21),IFERROR(VLOOKUP($A21&amp;"" ""&amp;$B21, FILTER(ARRAYFORMULA({OccupancyAddresses&amp;"" ""&amp; OccupancyUnits,'Tenant Occupancy'!QU$5:QU23}),INDEX(ARRAYFORMULA({OccupancyAdd"&amp;"resses&amp;"" ""&amp; OccupancyUnits,'Tenant Occupancy'!QU$5:QU23}),0,2)&lt;&gt;""""),2,FALSE),IF(QT18=TODAY(),""Today"",)))))"),"")</f>
        <v/>
      </c>
      <c r="QU21" s="3" t="str">
        <f>IFERROR(__xludf.DUMMYFUNCTION("IF(ISBLANK($A21),, IF((ARRAYFORMULA(SUM(COUNTIFS(OccupancyAddresses,$A21,OccupancyUnits, $B21, 'Tenant Occupancy'!QV$5:QV23,{""&gt;0"",""Occupied"",""Late""}))))&gt;1,""Multiple Bookings"", IF(SUMIFS( 'Tenant Occupancy'!QV$5:QV23,OccupancyUnits,$B21,OccupancyAd"&amp;"dresses,$A21)&gt;0,SUMIFS('Tenant Occupancy'!QV$5:QV23,OccupancyUnits,$B21,OccupancyAddresses,$A21),IFERROR(VLOOKUP($A21&amp;"" ""&amp;$B21, FILTER(ARRAYFORMULA({OccupancyAddresses&amp;"" ""&amp; OccupancyUnits,'Tenant Occupancy'!QV$5:QV23}),INDEX(ARRAYFORMULA({OccupancyAdd"&amp;"resses&amp;"" ""&amp; OccupancyUnits,'Tenant Occupancy'!QV$5:QV23}),0,2)&lt;&gt;""""),2,FALSE),IF(QU18=TODAY(),""Today"",)))))"),"")</f>
        <v/>
      </c>
      <c r="QV21" s="3" t="str">
        <f>IFERROR(__xludf.DUMMYFUNCTION("IF(ISBLANK($A21),, IF((ARRAYFORMULA(SUM(COUNTIFS(OccupancyAddresses,$A21,OccupancyUnits, $B21, 'Tenant Occupancy'!QW$5:QW23,{""&gt;0"",""Occupied"",""Late""}))))&gt;1,""Multiple Bookings"", IF(SUMIFS( 'Tenant Occupancy'!QW$5:QW23,OccupancyUnits,$B21,OccupancyAd"&amp;"dresses,$A21)&gt;0,SUMIFS('Tenant Occupancy'!QW$5:QW23,OccupancyUnits,$B21,OccupancyAddresses,$A21),IFERROR(VLOOKUP($A21&amp;"" ""&amp;$B21, FILTER(ARRAYFORMULA({OccupancyAddresses&amp;"" ""&amp; OccupancyUnits,'Tenant Occupancy'!QW$5:QW23}),INDEX(ARRAYFORMULA({OccupancyAdd"&amp;"resses&amp;"" ""&amp; OccupancyUnits,'Tenant Occupancy'!QW$5:QW23}),0,2)&lt;&gt;""""),2,FALSE),IF(QV18=TODAY(),""Today"",)))))"),"")</f>
        <v/>
      </c>
      <c r="QW21" s="3" t="str">
        <f>IFERROR(__xludf.DUMMYFUNCTION("IF(ISBLANK($A21),, IF((ARRAYFORMULA(SUM(COUNTIFS(OccupancyAddresses,$A21,OccupancyUnits, $B21, 'Tenant Occupancy'!QX$5:QX23,{""&gt;0"",""Occupied"",""Late""}))))&gt;1,""Multiple Bookings"", IF(SUMIFS( 'Tenant Occupancy'!QX$5:QX23,OccupancyUnits,$B21,OccupancyAd"&amp;"dresses,$A21)&gt;0,SUMIFS('Tenant Occupancy'!QX$5:QX23,OccupancyUnits,$B21,OccupancyAddresses,$A21),IFERROR(VLOOKUP($A21&amp;"" ""&amp;$B21, FILTER(ARRAYFORMULA({OccupancyAddresses&amp;"" ""&amp; OccupancyUnits,'Tenant Occupancy'!QX$5:QX23}),INDEX(ARRAYFORMULA({OccupancyAdd"&amp;"resses&amp;"" ""&amp; OccupancyUnits,'Tenant Occupancy'!QX$5:QX23}),0,2)&lt;&gt;""""),2,FALSE),IF(QW18=TODAY(),""Today"",)))))"),"")</f>
        <v/>
      </c>
      <c r="QX21" s="3" t="str">
        <f>IFERROR(__xludf.DUMMYFUNCTION("IF(ISBLANK($A21),, IF((ARRAYFORMULA(SUM(COUNTIFS(OccupancyAddresses,$A21,OccupancyUnits, $B21, 'Tenant Occupancy'!QY$5:QY23,{""&gt;0"",""Occupied"",""Late""}))))&gt;1,""Multiple Bookings"", IF(SUMIFS( 'Tenant Occupancy'!QY$5:QY23,OccupancyUnits,$B21,OccupancyAd"&amp;"dresses,$A21)&gt;0,SUMIFS('Tenant Occupancy'!QY$5:QY23,OccupancyUnits,$B21,OccupancyAddresses,$A21),IFERROR(VLOOKUP($A21&amp;"" ""&amp;$B21, FILTER(ARRAYFORMULA({OccupancyAddresses&amp;"" ""&amp; OccupancyUnits,'Tenant Occupancy'!QY$5:QY23}),INDEX(ARRAYFORMULA({OccupancyAdd"&amp;"resses&amp;"" ""&amp; OccupancyUnits,'Tenant Occupancy'!QY$5:QY23}),0,2)&lt;&gt;""""),2,FALSE),IF(QX18=TODAY(),""Today"",)))))"),"")</f>
        <v/>
      </c>
      <c r="QY21" s="3" t="str">
        <f>IFERROR(__xludf.DUMMYFUNCTION("IF(ISBLANK($A21),, IF((ARRAYFORMULA(SUM(COUNTIFS(OccupancyAddresses,$A21,OccupancyUnits, $B21, 'Tenant Occupancy'!QZ$5:QZ23,{""&gt;0"",""Occupied"",""Late""}))))&gt;1,""Multiple Bookings"", IF(SUMIFS( 'Tenant Occupancy'!QZ$5:QZ23,OccupancyUnits,$B21,OccupancyAd"&amp;"dresses,$A21)&gt;0,SUMIFS('Tenant Occupancy'!QZ$5:QZ23,OccupancyUnits,$B21,OccupancyAddresses,$A21),IFERROR(VLOOKUP($A21&amp;"" ""&amp;$B21, FILTER(ARRAYFORMULA({OccupancyAddresses&amp;"" ""&amp; OccupancyUnits,'Tenant Occupancy'!QZ$5:QZ23}),INDEX(ARRAYFORMULA({OccupancyAdd"&amp;"resses&amp;"" ""&amp; OccupancyUnits,'Tenant Occupancy'!QZ$5:QZ23}),0,2)&lt;&gt;""""),2,FALSE),IF(QY18=TODAY(),""Today"",)))))"),"")</f>
        <v/>
      </c>
      <c r="QZ21" s="3" t="str">
        <f>IFERROR(__xludf.DUMMYFUNCTION("IF(ISBLANK($A21),, IF((ARRAYFORMULA(SUM(COUNTIFS(OccupancyAddresses,$A21,OccupancyUnits, $B21, 'Tenant Occupancy'!RA$5:RA23,{""&gt;0"",""Occupied"",""Late""}))))&gt;1,""Multiple Bookings"", IF(SUMIFS( 'Tenant Occupancy'!RA$5:RA23,OccupancyUnits,$B21,OccupancyAd"&amp;"dresses,$A21)&gt;0,SUMIFS('Tenant Occupancy'!RA$5:RA23,OccupancyUnits,$B21,OccupancyAddresses,$A21),IFERROR(VLOOKUP($A21&amp;"" ""&amp;$B21, FILTER(ARRAYFORMULA({OccupancyAddresses&amp;"" ""&amp; OccupancyUnits,'Tenant Occupancy'!RA$5:RA23}),INDEX(ARRAYFORMULA({OccupancyAdd"&amp;"resses&amp;"" ""&amp; OccupancyUnits,'Tenant Occupancy'!RA$5:RA23}),0,2)&lt;&gt;""""),2,FALSE),IF(QZ18=TODAY(),""Today"",)))))"),"")</f>
        <v/>
      </c>
      <c r="RA21" s="3" t="str">
        <f>IFERROR(__xludf.DUMMYFUNCTION("IF(ISBLANK($A21),, IF((ARRAYFORMULA(SUM(COUNTIFS(OccupancyAddresses,$A21,OccupancyUnits, $B21, 'Tenant Occupancy'!RB$5:RB23,{""&gt;0"",""Occupied"",""Late""}))))&gt;1,""Multiple Bookings"", IF(SUMIFS( 'Tenant Occupancy'!RB$5:RB23,OccupancyUnits,$B21,OccupancyAd"&amp;"dresses,$A21)&gt;0,SUMIFS('Tenant Occupancy'!RB$5:RB23,OccupancyUnits,$B21,OccupancyAddresses,$A21),IFERROR(VLOOKUP($A21&amp;"" ""&amp;$B21, FILTER(ARRAYFORMULA({OccupancyAddresses&amp;"" ""&amp; OccupancyUnits,'Tenant Occupancy'!RB$5:RB23}),INDEX(ARRAYFORMULA({OccupancyAdd"&amp;"resses&amp;"" ""&amp; OccupancyUnits,'Tenant Occupancy'!RB$5:RB23}),0,2)&lt;&gt;""""),2,FALSE),IF(RA18=TODAY(),""Today"",)))))"),"")</f>
        <v/>
      </c>
      <c r="RB21" s="3" t="str">
        <f>IFERROR(__xludf.DUMMYFUNCTION("IF(ISBLANK($A21),, IF((ARRAYFORMULA(SUM(COUNTIFS(OccupancyAddresses,$A21,OccupancyUnits, $B21, 'Tenant Occupancy'!RC$5:RC23,{""&gt;0"",""Occupied"",""Late""}))))&gt;1,""Multiple Bookings"", IF(SUMIFS( 'Tenant Occupancy'!RC$5:RC23,OccupancyUnits,$B21,OccupancyAd"&amp;"dresses,$A21)&gt;0,SUMIFS('Tenant Occupancy'!RC$5:RC23,OccupancyUnits,$B21,OccupancyAddresses,$A21),IFERROR(VLOOKUP($A21&amp;"" ""&amp;$B21, FILTER(ARRAYFORMULA({OccupancyAddresses&amp;"" ""&amp; OccupancyUnits,'Tenant Occupancy'!RC$5:RC23}),INDEX(ARRAYFORMULA({OccupancyAdd"&amp;"resses&amp;"" ""&amp; OccupancyUnits,'Tenant Occupancy'!RC$5:RC23}),0,2)&lt;&gt;""""),2,FALSE),IF(RB18=TODAY(),""Today"",)))))"),"")</f>
        <v/>
      </c>
      <c r="RC21" s="3" t="str">
        <f>IFERROR(__xludf.DUMMYFUNCTION("IF(ISBLANK($A21),, IF((ARRAYFORMULA(SUM(COUNTIFS(OccupancyAddresses,$A21,OccupancyUnits, $B21, 'Tenant Occupancy'!RD$5:RD23,{""&gt;0"",""Occupied"",""Late""}))))&gt;1,""Multiple Bookings"", IF(SUMIFS( 'Tenant Occupancy'!RD$5:RD23,OccupancyUnits,$B21,OccupancyAd"&amp;"dresses,$A21)&gt;0,SUMIFS('Tenant Occupancy'!RD$5:RD23,OccupancyUnits,$B21,OccupancyAddresses,$A21),IFERROR(VLOOKUP($A21&amp;"" ""&amp;$B21, FILTER(ARRAYFORMULA({OccupancyAddresses&amp;"" ""&amp; OccupancyUnits,'Tenant Occupancy'!RD$5:RD23}),INDEX(ARRAYFORMULA({OccupancyAdd"&amp;"resses&amp;"" ""&amp; OccupancyUnits,'Tenant Occupancy'!RD$5:RD23}),0,2)&lt;&gt;""""),2,FALSE),IF(RC18=TODAY(),""Today"",)))))"),"")</f>
        <v/>
      </c>
      <c r="RD21" s="3" t="str">
        <f>IFERROR(__xludf.DUMMYFUNCTION("IF(ISBLANK($A21),, IF((ARRAYFORMULA(SUM(COUNTIFS(OccupancyAddresses,$A21,OccupancyUnits, $B21, 'Tenant Occupancy'!RE$5:RE23,{""&gt;0"",""Occupied"",""Late""}))))&gt;1,""Multiple Bookings"", IF(SUMIFS( 'Tenant Occupancy'!RE$5:RE23,OccupancyUnits,$B21,OccupancyAd"&amp;"dresses,$A21)&gt;0,SUMIFS('Tenant Occupancy'!RE$5:RE23,OccupancyUnits,$B21,OccupancyAddresses,$A21),IFERROR(VLOOKUP($A21&amp;"" ""&amp;$B21, FILTER(ARRAYFORMULA({OccupancyAddresses&amp;"" ""&amp; OccupancyUnits,'Tenant Occupancy'!RE$5:RE23}),INDEX(ARRAYFORMULA({OccupancyAdd"&amp;"resses&amp;"" ""&amp; OccupancyUnits,'Tenant Occupancy'!RE$5:RE23}),0,2)&lt;&gt;""""),2,FALSE),IF(RD18=TODAY(),""Today"",)))))"),"")</f>
        <v/>
      </c>
      <c r="RE21" s="3" t="str">
        <f>IFERROR(__xludf.DUMMYFUNCTION("IF(ISBLANK($A21),, IF((ARRAYFORMULA(SUM(COUNTIFS(OccupancyAddresses,$A21,OccupancyUnits, $B21, 'Tenant Occupancy'!RF$5:RF23,{""&gt;0"",""Occupied"",""Late""}))))&gt;1,""Multiple Bookings"", IF(SUMIFS( 'Tenant Occupancy'!RF$5:RF23,OccupancyUnits,$B21,OccupancyAd"&amp;"dresses,$A21)&gt;0,SUMIFS('Tenant Occupancy'!RF$5:RF23,OccupancyUnits,$B21,OccupancyAddresses,$A21),IFERROR(VLOOKUP($A21&amp;"" ""&amp;$B21, FILTER(ARRAYFORMULA({OccupancyAddresses&amp;"" ""&amp; OccupancyUnits,'Tenant Occupancy'!RF$5:RF23}),INDEX(ARRAYFORMULA({OccupancyAdd"&amp;"resses&amp;"" ""&amp; OccupancyUnits,'Tenant Occupancy'!RF$5:RF23}),0,2)&lt;&gt;""""),2,FALSE),IF(RE18=TODAY(),""Today"",)))))"),"")</f>
        <v/>
      </c>
      <c r="RF21" s="3" t="str">
        <f>IFERROR(__xludf.DUMMYFUNCTION("IF(ISBLANK($A21),, IF((ARRAYFORMULA(SUM(COUNTIFS(OccupancyAddresses,$A21,OccupancyUnits, $B21, 'Tenant Occupancy'!RG$5:RG23,{""&gt;0"",""Occupied"",""Late""}))))&gt;1,""Multiple Bookings"", IF(SUMIFS( 'Tenant Occupancy'!RG$5:RG23,OccupancyUnits,$B21,OccupancyAd"&amp;"dresses,$A21)&gt;0,SUMIFS('Tenant Occupancy'!RG$5:RG23,OccupancyUnits,$B21,OccupancyAddresses,$A21),IFERROR(VLOOKUP($A21&amp;"" ""&amp;$B21, FILTER(ARRAYFORMULA({OccupancyAddresses&amp;"" ""&amp; OccupancyUnits,'Tenant Occupancy'!RG$5:RG23}),INDEX(ARRAYFORMULA({OccupancyAdd"&amp;"resses&amp;"" ""&amp; OccupancyUnits,'Tenant Occupancy'!RG$5:RG23}),0,2)&lt;&gt;""""),2,FALSE),IF(RF18=TODAY(),""Today"",)))))"),"")</f>
        <v/>
      </c>
      <c r="RG21" s="3" t="str">
        <f>IFERROR(__xludf.DUMMYFUNCTION("IF(ISBLANK($A21),, IF((ARRAYFORMULA(SUM(COUNTIFS(OccupancyAddresses,$A21,OccupancyUnits, $B21, 'Tenant Occupancy'!RH$5:RH23,{""&gt;0"",""Occupied"",""Late""}))))&gt;1,""Multiple Bookings"", IF(SUMIFS( 'Tenant Occupancy'!RH$5:RH23,OccupancyUnits,$B21,OccupancyAd"&amp;"dresses,$A21)&gt;0,SUMIFS('Tenant Occupancy'!RH$5:RH23,OccupancyUnits,$B21,OccupancyAddresses,$A21),IFERROR(VLOOKUP($A21&amp;"" ""&amp;$B21, FILTER(ARRAYFORMULA({OccupancyAddresses&amp;"" ""&amp; OccupancyUnits,'Tenant Occupancy'!RH$5:RH23}),INDEX(ARRAYFORMULA({OccupancyAdd"&amp;"resses&amp;"" ""&amp; OccupancyUnits,'Tenant Occupancy'!RH$5:RH23}),0,2)&lt;&gt;""""),2,FALSE),IF(RG18=TODAY(),""Today"",)))))"),"")</f>
        <v/>
      </c>
      <c r="RH21" s="3" t="str">
        <f>IFERROR(__xludf.DUMMYFUNCTION("IF(ISBLANK($A21),, IF((ARRAYFORMULA(SUM(COUNTIFS(OccupancyAddresses,$A21,OccupancyUnits, $B21, 'Tenant Occupancy'!RI$5:RI23,{""&gt;0"",""Occupied"",""Late""}))))&gt;1,""Multiple Bookings"", IF(SUMIFS( 'Tenant Occupancy'!RI$5:RI23,OccupancyUnits,$B21,OccupancyAd"&amp;"dresses,$A21)&gt;0,SUMIFS('Tenant Occupancy'!RI$5:RI23,OccupancyUnits,$B21,OccupancyAddresses,$A21),IFERROR(VLOOKUP($A21&amp;"" ""&amp;$B21, FILTER(ARRAYFORMULA({OccupancyAddresses&amp;"" ""&amp; OccupancyUnits,'Tenant Occupancy'!RI$5:RI23}),INDEX(ARRAYFORMULA({OccupancyAdd"&amp;"resses&amp;"" ""&amp; OccupancyUnits,'Tenant Occupancy'!RI$5:RI23}),0,2)&lt;&gt;""""),2,FALSE),IF(RH18=TODAY(),""Today"",)))))"),"")</f>
        <v/>
      </c>
      <c r="RI21" s="3" t="str">
        <f>IFERROR(__xludf.DUMMYFUNCTION("IF(ISBLANK($A21),, IF((ARRAYFORMULA(SUM(COUNTIFS(OccupancyAddresses,$A21,OccupancyUnits, $B21, 'Tenant Occupancy'!RJ$5:RJ23,{""&gt;0"",""Occupied"",""Late""}))))&gt;1,""Multiple Bookings"", IF(SUMIFS( 'Tenant Occupancy'!RJ$5:RJ23,OccupancyUnits,$B21,OccupancyAd"&amp;"dresses,$A21)&gt;0,SUMIFS('Tenant Occupancy'!RJ$5:RJ23,OccupancyUnits,$B21,OccupancyAddresses,$A21),IFERROR(VLOOKUP($A21&amp;"" ""&amp;$B21, FILTER(ARRAYFORMULA({OccupancyAddresses&amp;"" ""&amp; OccupancyUnits,'Tenant Occupancy'!RJ$5:RJ23}),INDEX(ARRAYFORMULA({OccupancyAdd"&amp;"resses&amp;"" ""&amp; OccupancyUnits,'Tenant Occupancy'!RJ$5:RJ23}),0,2)&lt;&gt;""""),2,FALSE),IF(RI18=TODAY(),""Today"",)))))"),"")</f>
        <v/>
      </c>
      <c r="RJ21" s="3" t="str">
        <f>IFERROR(__xludf.DUMMYFUNCTION("IF(ISBLANK($A21),, IF((ARRAYFORMULA(SUM(COUNTIFS(OccupancyAddresses,$A21,OccupancyUnits, $B21, 'Tenant Occupancy'!RK$5:RK23,{""&gt;0"",""Occupied"",""Late""}))))&gt;1,""Multiple Bookings"", IF(SUMIFS( 'Tenant Occupancy'!RK$5:RK23,OccupancyUnits,$B21,OccupancyAd"&amp;"dresses,$A21)&gt;0,SUMIFS('Tenant Occupancy'!RK$5:RK23,OccupancyUnits,$B21,OccupancyAddresses,$A21),IFERROR(VLOOKUP($A21&amp;"" ""&amp;$B21, FILTER(ARRAYFORMULA({OccupancyAddresses&amp;"" ""&amp; OccupancyUnits,'Tenant Occupancy'!RK$5:RK23}),INDEX(ARRAYFORMULA({OccupancyAdd"&amp;"resses&amp;"" ""&amp; OccupancyUnits,'Tenant Occupancy'!RK$5:RK23}),0,2)&lt;&gt;""""),2,FALSE),IF(RJ18=TODAY(),""Today"",)))))"),"")</f>
        <v/>
      </c>
      <c r="RK21" s="3" t="str">
        <f>IFERROR(__xludf.DUMMYFUNCTION("IF(ISBLANK($A21),, IF((ARRAYFORMULA(SUM(COUNTIFS(OccupancyAddresses,$A21,OccupancyUnits, $B21, 'Tenant Occupancy'!RL$5:RL23,{""&gt;0"",""Occupied"",""Late""}))))&gt;1,""Multiple Bookings"", IF(SUMIFS( 'Tenant Occupancy'!RL$5:RL23,OccupancyUnits,$B21,OccupancyAd"&amp;"dresses,$A21)&gt;0,SUMIFS('Tenant Occupancy'!RL$5:RL23,OccupancyUnits,$B21,OccupancyAddresses,$A21),IFERROR(VLOOKUP($A21&amp;"" ""&amp;$B21, FILTER(ARRAYFORMULA({OccupancyAddresses&amp;"" ""&amp; OccupancyUnits,'Tenant Occupancy'!RL$5:RL23}),INDEX(ARRAYFORMULA({OccupancyAdd"&amp;"resses&amp;"" ""&amp; OccupancyUnits,'Tenant Occupancy'!RL$5:RL23}),0,2)&lt;&gt;""""),2,FALSE),IF(RK18=TODAY(),""Today"",)))))"),"")</f>
        <v/>
      </c>
      <c r="RL21" s="3" t="str">
        <f>IFERROR(__xludf.DUMMYFUNCTION("IF(ISBLANK($A21),, IF((ARRAYFORMULA(SUM(COUNTIFS(OccupancyAddresses,$A21,OccupancyUnits, $B21, 'Tenant Occupancy'!RM$5:RM23,{""&gt;0"",""Occupied"",""Late""}))))&gt;1,""Multiple Bookings"", IF(SUMIFS( 'Tenant Occupancy'!RM$5:RM23,OccupancyUnits,$B21,OccupancyAd"&amp;"dresses,$A21)&gt;0,SUMIFS('Tenant Occupancy'!RM$5:RM23,OccupancyUnits,$B21,OccupancyAddresses,$A21),IFERROR(VLOOKUP($A21&amp;"" ""&amp;$B21, FILTER(ARRAYFORMULA({OccupancyAddresses&amp;"" ""&amp; OccupancyUnits,'Tenant Occupancy'!RM$5:RM23}),INDEX(ARRAYFORMULA({OccupancyAdd"&amp;"resses&amp;"" ""&amp; OccupancyUnits,'Tenant Occupancy'!RM$5:RM23}),0,2)&lt;&gt;""""),2,FALSE),IF(RL18=TODAY(),""Today"",)))))"),"")</f>
        <v/>
      </c>
      <c r="RM21" s="3" t="str">
        <f>IFERROR(__xludf.DUMMYFUNCTION("IF(ISBLANK($A21),, IF((ARRAYFORMULA(SUM(COUNTIFS(OccupancyAddresses,$A21,OccupancyUnits, $B21, 'Tenant Occupancy'!RN$5:RN23,{""&gt;0"",""Occupied"",""Late""}))))&gt;1,""Multiple Bookings"", IF(SUMIFS( 'Tenant Occupancy'!RN$5:RN23,OccupancyUnits,$B21,OccupancyAd"&amp;"dresses,$A21)&gt;0,SUMIFS('Tenant Occupancy'!RN$5:RN23,OccupancyUnits,$B21,OccupancyAddresses,$A21),IFERROR(VLOOKUP($A21&amp;"" ""&amp;$B21, FILTER(ARRAYFORMULA({OccupancyAddresses&amp;"" ""&amp; OccupancyUnits,'Tenant Occupancy'!RN$5:RN23}),INDEX(ARRAYFORMULA({OccupancyAdd"&amp;"resses&amp;"" ""&amp; OccupancyUnits,'Tenant Occupancy'!RN$5:RN23}),0,2)&lt;&gt;""""),2,FALSE),IF(RM18=TODAY(),""Today"",)))))"),"")</f>
        <v/>
      </c>
      <c r="RN21" s="3" t="str">
        <f>IFERROR(__xludf.DUMMYFUNCTION("IF(ISBLANK($A21),, IF((ARRAYFORMULA(SUM(COUNTIFS(OccupancyAddresses,$A21,OccupancyUnits, $B21, 'Tenant Occupancy'!RO$5:RO23,{""&gt;0"",""Occupied"",""Late""}))))&gt;1,""Multiple Bookings"", IF(SUMIFS( 'Tenant Occupancy'!RO$5:RO23,OccupancyUnits,$B21,OccupancyAd"&amp;"dresses,$A21)&gt;0,SUMIFS('Tenant Occupancy'!RO$5:RO23,OccupancyUnits,$B21,OccupancyAddresses,$A21),IFERROR(VLOOKUP($A21&amp;"" ""&amp;$B21, FILTER(ARRAYFORMULA({OccupancyAddresses&amp;"" ""&amp; OccupancyUnits,'Tenant Occupancy'!RO$5:RO23}),INDEX(ARRAYFORMULA({OccupancyAdd"&amp;"resses&amp;"" ""&amp; OccupancyUnits,'Tenant Occupancy'!RO$5:RO23}),0,2)&lt;&gt;""""),2,FALSE),IF(RN18=TODAY(),""Today"",)))))"),"")</f>
        <v/>
      </c>
      <c r="RO21" s="3" t="str">
        <f>IFERROR(__xludf.DUMMYFUNCTION("IF(ISBLANK($A21),, IF((ARRAYFORMULA(SUM(COUNTIFS(OccupancyAddresses,$A21,OccupancyUnits, $B21, 'Tenant Occupancy'!RP$5:RP23,{""&gt;0"",""Occupied"",""Late""}))))&gt;1,""Multiple Bookings"", IF(SUMIFS( 'Tenant Occupancy'!RP$5:RP23,OccupancyUnits,$B21,OccupancyAd"&amp;"dresses,$A21)&gt;0,SUMIFS('Tenant Occupancy'!RP$5:RP23,OccupancyUnits,$B21,OccupancyAddresses,$A21),IFERROR(VLOOKUP($A21&amp;"" ""&amp;$B21, FILTER(ARRAYFORMULA({OccupancyAddresses&amp;"" ""&amp; OccupancyUnits,'Tenant Occupancy'!RP$5:RP23}),INDEX(ARRAYFORMULA({OccupancyAdd"&amp;"resses&amp;"" ""&amp; OccupancyUnits,'Tenant Occupancy'!RP$5:RP23}),0,2)&lt;&gt;""""),2,FALSE),IF(RO18=TODAY(),""Today"",)))))"),"")</f>
        <v/>
      </c>
      <c r="RP21" s="3" t="str">
        <f>IFERROR(__xludf.DUMMYFUNCTION("IF(ISBLANK($A21),, IF((ARRAYFORMULA(SUM(COUNTIFS(OccupancyAddresses,$A21,OccupancyUnits, $B21, 'Tenant Occupancy'!RQ$5:RQ23,{""&gt;0"",""Occupied"",""Late""}))))&gt;1,""Multiple Bookings"", IF(SUMIFS( 'Tenant Occupancy'!RQ$5:RQ23,OccupancyUnits,$B21,OccupancyAd"&amp;"dresses,$A21)&gt;0,SUMIFS('Tenant Occupancy'!RQ$5:RQ23,OccupancyUnits,$B21,OccupancyAddresses,$A21),IFERROR(VLOOKUP($A21&amp;"" ""&amp;$B21, FILTER(ARRAYFORMULA({OccupancyAddresses&amp;"" ""&amp; OccupancyUnits,'Tenant Occupancy'!RQ$5:RQ23}),INDEX(ARRAYFORMULA({OccupancyAdd"&amp;"resses&amp;"" ""&amp; OccupancyUnits,'Tenant Occupancy'!RQ$5:RQ23}),0,2)&lt;&gt;""""),2,FALSE),IF(RP18=TODAY(),""Today"",)))))"),"")</f>
        <v/>
      </c>
      <c r="RQ21" s="3" t="str">
        <f>IFERROR(__xludf.DUMMYFUNCTION("IF(ISBLANK($A21),, IF((ARRAYFORMULA(SUM(COUNTIFS(OccupancyAddresses,$A21,OccupancyUnits, $B21, 'Tenant Occupancy'!RR$5:RR23,{""&gt;0"",""Occupied"",""Late""}))))&gt;1,""Multiple Bookings"", IF(SUMIFS( 'Tenant Occupancy'!RR$5:RR23,OccupancyUnits,$B21,OccupancyAd"&amp;"dresses,$A21)&gt;0,SUMIFS('Tenant Occupancy'!RR$5:RR23,OccupancyUnits,$B21,OccupancyAddresses,$A21),IFERROR(VLOOKUP($A21&amp;"" ""&amp;$B21, FILTER(ARRAYFORMULA({OccupancyAddresses&amp;"" ""&amp; OccupancyUnits,'Tenant Occupancy'!RR$5:RR23}),INDEX(ARRAYFORMULA({OccupancyAdd"&amp;"resses&amp;"" ""&amp; OccupancyUnits,'Tenant Occupancy'!RR$5:RR23}),0,2)&lt;&gt;""""),2,FALSE),IF(RQ18=TODAY(),""Today"",)))))"),"")</f>
        <v/>
      </c>
      <c r="RR21" s="3" t="str">
        <f>IFERROR(__xludf.DUMMYFUNCTION("IF(ISBLANK($A21),, IF((ARRAYFORMULA(SUM(COUNTIFS(OccupancyAddresses,$A21,OccupancyUnits, $B21, 'Tenant Occupancy'!RS$5:RS23,{""&gt;0"",""Occupied"",""Late""}))))&gt;1,""Multiple Bookings"", IF(SUMIFS( 'Tenant Occupancy'!RS$5:RS23,OccupancyUnits,$B21,OccupancyAd"&amp;"dresses,$A21)&gt;0,SUMIFS('Tenant Occupancy'!RS$5:RS23,OccupancyUnits,$B21,OccupancyAddresses,$A21),IFERROR(VLOOKUP($A21&amp;"" ""&amp;$B21, FILTER(ARRAYFORMULA({OccupancyAddresses&amp;"" ""&amp; OccupancyUnits,'Tenant Occupancy'!RS$5:RS23}),INDEX(ARRAYFORMULA({OccupancyAdd"&amp;"resses&amp;"" ""&amp; OccupancyUnits,'Tenant Occupancy'!RS$5:RS23}),0,2)&lt;&gt;""""),2,FALSE),IF(RR18=TODAY(),""Today"",)))))"),"")</f>
        <v/>
      </c>
      <c r="RS21" s="3" t="str">
        <f>IFERROR(__xludf.DUMMYFUNCTION("IF(ISBLANK($A21),, IF((ARRAYFORMULA(SUM(COUNTIFS(OccupancyAddresses,$A21,OccupancyUnits, $B21, 'Tenant Occupancy'!RT$5:RT23,{""&gt;0"",""Occupied"",""Late""}))))&gt;1,""Multiple Bookings"", IF(SUMIFS( 'Tenant Occupancy'!RT$5:RT23,OccupancyUnits,$B21,OccupancyAd"&amp;"dresses,$A21)&gt;0,SUMIFS('Tenant Occupancy'!RT$5:RT23,OccupancyUnits,$B21,OccupancyAddresses,$A21),IFERROR(VLOOKUP($A21&amp;"" ""&amp;$B21, FILTER(ARRAYFORMULA({OccupancyAddresses&amp;"" ""&amp; OccupancyUnits,'Tenant Occupancy'!RT$5:RT23}),INDEX(ARRAYFORMULA({OccupancyAdd"&amp;"resses&amp;"" ""&amp; OccupancyUnits,'Tenant Occupancy'!RT$5:RT23}),0,2)&lt;&gt;""""),2,FALSE),IF(RS18=TODAY(),""Today"",)))))"),"")</f>
        <v/>
      </c>
      <c r="RT21" s="3" t="str">
        <f>IFERROR(__xludf.DUMMYFUNCTION("IF(ISBLANK($A21),, IF((ARRAYFORMULA(SUM(COUNTIFS(OccupancyAddresses,$A21,OccupancyUnits, $B21, 'Tenant Occupancy'!RU$5:RU23,{""&gt;0"",""Occupied"",""Late""}))))&gt;1,""Multiple Bookings"", IF(SUMIFS( 'Tenant Occupancy'!RU$5:RU23,OccupancyUnits,$B21,OccupancyAd"&amp;"dresses,$A21)&gt;0,SUMIFS('Tenant Occupancy'!RU$5:RU23,OccupancyUnits,$B21,OccupancyAddresses,$A21),IFERROR(VLOOKUP($A21&amp;"" ""&amp;$B21, FILTER(ARRAYFORMULA({OccupancyAddresses&amp;"" ""&amp; OccupancyUnits,'Tenant Occupancy'!RU$5:RU23}),INDEX(ARRAYFORMULA({OccupancyAdd"&amp;"resses&amp;"" ""&amp; OccupancyUnits,'Tenant Occupancy'!RU$5:RU23}),0,2)&lt;&gt;""""),2,FALSE),IF(RT18=TODAY(),""Today"",)))))"),"")</f>
        <v/>
      </c>
      <c r="RU21" s="3" t="str">
        <f>IFERROR(__xludf.DUMMYFUNCTION("IF(ISBLANK($A21),, IF((ARRAYFORMULA(SUM(COUNTIFS(OccupancyAddresses,$A21,OccupancyUnits, $B21, 'Tenant Occupancy'!RV$5:RV23,{""&gt;0"",""Occupied"",""Late""}))))&gt;1,""Multiple Bookings"", IF(SUMIFS( 'Tenant Occupancy'!RV$5:RV23,OccupancyUnits,$B21,OccupancyAd"&amp;"dresses,$A21)&gt;0,SUMIFS('Tenant Occupancy'!RV$5:RV23,OccupancyUnits,$B21,OccupancyAddresses,$A21),IFERROR(VLOOKUP($A21&amp;"" ""&amp;$B21, FILTER(ARRAYFORMULA({OccupancyAddresses&amp;"" ""&amp; OccupancyUnits,'Tenant Occupancy'!RV$5:RV23}),INDEX(ARRAYFORMULA({OccupancyAdd"&amp;"resses&amp;"" ""&amp; OccupancyUnits,'Tenant Occupancy'!RV$5:RV23}),0,2)&lt;&gt;""""),2,FALSE),IF(RU18=TODAY(),""Today"",)))))"),"")</f>
        <v/>
      </c>
      <c r="RV21" s="3" t="str">
        <f>IFERROR(__xludf.DUMMYFUNCTION("IF(ISBLANK($A21),, IF((ARRAYFORMULA(SUM(COUNTIFS(OccupancyAddresses,$A21,OccupancyUnits, $B21, 'Tenant Occupancy'!RW$5:RW23,{""&gt;0"",""Occupied"",""Late""}))))&gt;1,""Multiple Bookings"", IF(SUMIFS( 'Tenant Occupancy'!RW$5:RW23,OccupancyUnits,$B21,OccupancyAd"&amp;"dresses,$A21)&gt;0,SUMIFS('Tenant Occupancy'!RW$5:RW23,OccupancyUnits,$B21,OccupancyAddresses,$A21),IFERROR(VLOOKUP($A21&amp;"" ""&amp;$B21, FILTER(ARRAYFORMULA({OccupancyAddresses&amp;"" ""&amp; OccupancyUnits,'Tenant Occupancy'!RW$5:RW23}),INDEX(ARRAYFORMULA({OccupancyAdd"&amp;"resses&amp;"" ""&amp; OccupancyUnits,'Tenant Occupancy'!RW$5:RW23}),0,2)&lt;&gt;""""),2,FALSE),IF(RV18=TODAY(),""Today"",)))))"),"")</f>
        <v/>
      </c>
      <c r="RW21" s="3" t="str">
        <f>IFERROR(__xludf.DUMMYFUNCTION("IF(ISBLANK($A21),, IF((ARRAYFORMULA(SUM(COUNTIFS(OccupancyAddresses,$A21,OccupancyUnits, $B21, 'Tenant Occupancy'!RX$5:RX23,{""&gt;0"",""Occupied"",""Late""}))))&gt;1,""Multiple Bookings"", IF(SUMIFS( 'Tenant Occupancy'!RX$5:RX23,OccupancyUnits,$B21,OccupancyAd"&amp;"dresses,$A21)&gt;0,SUMIFS('Tenant Occupancy'!RX$5:RX23,OccupancyUnits,$B21,OccupancyAddresses,$A21),IFERROR(VLOOKUP($A21&amp;"" ""&amp;$B21, FILTER(ARRAYFORMULA({OccupancyAddresses&amp;"" ""&amp; OccupancyUnits,'Tenant Occupancy'!RX$5:RX23}),INDEX(ARRAYFORMULA({OccupancyAdd"&amp;"resses&amp;"" ""&amp; OccupancyUnits,'Tenant Occupancy'!RX$5:RX23}),0,2)&lt;&gt;""""),2,FALSE),IF(RW18=TODAY(),""Today"",)))))"),"")</f>
        <v/>
      </c>
      <c r="RX21" s="3" t="str">
        <f>IFERROR(__xludf.DUMMYFUNCTION("IF(ISBLANK($A21),, IF((ARRAYFORMULA(SUM(COUNTIFS(OccupancyAddresses,$A21,OccupancyUnits, $B21, 'Tenant Occupancy'!RY$5:RY23,{""&gt;0"",""Occupied"",""Late""}))))&gt;1,""Multiple Bookings"", IF(SUMIFS( 'Tenant Occupancy'!RY$5:RY23,OccupancyUnits,$B21,OccupancyAd"&amp;"dresses,$A21)&gt;0,SUMIFS('Tenant Occupancy'!RY$5:RY23,OccupancyUnits,$B21,OccupancyAddresses,$A21),IFERROR(VLOOKUP($A21&amp;"" ""&amp;$B21, FILTER(ARRAYFORMULA({OccupancyAddresses&amp;"" ""&amp; OccupancyUnits,'Tenant Occupancy'!RY$5:RY23}),INDEX(ARRAYFORMULA({OccupancyAdd"&amp;"resses&amp;"" ""&amp; OccupancyUnits,'Tenant Occupancy'!RY$5:RY23}),0,2)&lt;&gt;""""),2,FALSE),IF(RX18=TODAY(),""Today"",)))))"),"")</f>
        <v/>
      </c>
      <c r="RY21" s="3" t="str">
        <f>IFERROR(__xludf.DUMMYFUNCTION("IF(ISBLANK($A21),, IF((ARRAYFORMULA(SUM(COUNTIFS(OccupancyAddresses,$A21,OccupancyUnits, $B21, 'Tenant Occupancy'!RZ$5:RZ23,{""&gt;0"",""Occupied"",""Late""}))))&gt;1,""Multiple Bookings"", IF(SUMIFS( 'Tenant Occupancy'!RZ$5:RZ23,OccupancyUnits,$B21,OccupancyAd"&amp;"dresses,$A21)&gt;0,SUMIFS('Tenant Occupancy'!RZ$5:RZ23,OccupancyUnits,$B21,OccupancyAddresses,$A21),IFERROR(VLOOKUP($A21&amp;"" ""&amp;$B21, FILTER(ARRAYFORMULA({OccupancyAddresses&amp;"" ""&amp; OccupancyUnits,'Tenant Occupancy'!RZ$5:RZ23}),INDEX(ARRAYFORMULA({OccupancyAdd"&amp;"resses&amp;"" ""&amp; OccupancyUnits,'Tenant Occupancy'!RZ$5:RZ23}),0,2)&lt;&gt;""""),2,FALSE),IF(RY18=TODAY(),""Today"",)))))"),"")</f>
        <v/>
      </c>
      <c r="RZ21" s="3" t="str">
        <f>IFERROR(__xludf.DUMMYFUNCTION("IF(ISBLANK($A21),, IF((ARRAYFORMULA(SUM(COUNTIFS(OccupancyAddresses,$A21,OccupancyUnits, $B21, 'Tenant Occupancy'!SA$5:SA23,{""&gt;0"",""Occupied"",""Late""}))))&gt;1,""Multiple Bookings"", IF(SUMIFS( 'Tenant Occupancy'!SA$5:SA23,OccupancyUnits,$B21,OccupancyAd"&amp;"dresses,$A21)&gt;0,SUMIFS('Tenant Occupancy'!SA$5:SA23,OccupancyUnits,$B21,OccupancyAddresses,$A21),IFERROR(VLOOKUP($A21&amp;"" ""&amp;$B21, FILTER(ARRAYFORMULA({OccupancyAddresses&amp;"" ""&amp; OccupancyUnits,'Tenant Occupancy'!SA$5:SA23}),INDEX(ARRAYFORMULA({OccupancyAdd"&amp;"resses&amp;"" ""&amp; OccupancyUnits,'Tenant Occupancy'!SA$5:SA23}),0,2)&lt;&gt;""""),2,FALSE),IF(RZ18=TODAY(),""Today"",)))))"),"")</f>
        <v/>
      </c>
      <c r="SA21" s="3" t="str">
        <f>IFERROR(__xludf.DUMMYFUNCTION("IF(ISBLANK($A21),, IF((ARRAYFORMULA(SUM(COUNTIFS(OccupancyAddresses,$A21,OccupancyUnits, $B21, 'Tenant Occupancy'!SB$5:SB23,{""&gt;0"",""Occupied"",""Late""}))))&gt;1,""Multiple Bookings"", IF(SUMIFS( 'Tenant Occupancy'!SB$5:SB23,OccupancyUnits,$B21,OccupancyAd"&amp;"dresses,$A21)&gt;0,SUMIFS('Tenant Occupancy'!SB$5:SB23,OccupancyUnits,$B21,OccupancyAddresses,$A21),IFERROR(VLOOKUP($A21&amp;"" ""&amp;$B21, FILTER(ARRAYFORMULA({OccupancyAddresses&amp;"" ""&amp; OccupancyUnits,'Tenant Occupancy'!SB$5:SB23}),INDEX(ARRAYFORMULA({OccupancyAdd"&amp;"resses&amp;"" ""&amp; OccupancyUnits,'Tenant Occupancy'!SB$5:SB23}),0,2)&lt;&gt;""""),2,FALSE),IF(SA18=TODAY(),""Today"",)))))"),"")</f>
        <v/>
      </c>
      <c r="SB21" s="3" t="str">
        <f>IFERROR(__xludf.DUMMYFUNCTION("IF(ISBLANK($A21),, IF((ARRAYFORMULA(SUM(COUNTIFS(OccupancyAddresses,$A21,OccupancyUnits, $B21, 'Tenant Occupancy'!SC$5:SC23,{""&gt;0"",""Occupied"",""Late""}))))&gt;1,""Multiple Bookings"", IF(SUMIFS( 'Tenant Occupancy'!SC$5:SC23,OccupancyUnits,$B21,OccupancyAd"&amp;"dresses,$A21)&gt;0,SUMIFS('Tenant Occupancy'!SC$5:SC23,OccupancyUnits,$B21,OccupancyAddresses,$A21),IFERROR(VLOOKUP($A21&amp;"" ""&amp;$B21, FILTER(ARRAYFORMULA({OccupancyAddresses&amp;"" ""&amp; OccupancyUnits,'Tenant Occupancy'!SC$5:SC23}),INDEX(ARRAYFORMULA({OccupancyAdd"&amp;"resses&amp;"" ""&amp; OccupancyUnits,'Tenant Occupancy'!SC$5:SC23}),0,2)&lt;&gt;""""),2,FALSE),IF(SB18=TODAY(),""Today"",)))))"),"")</f>
        <v/>
      </c>
      <c r="SC21" s="3" t="str">
        <f>IFERROR(__xludf.DUMMYFUNCTION("IF(ISBLANK($A21),, IF((ARRAYFORMULA(SUM(COUNTIFS(OccupancyAddresses,$A21,OccupancyUnits, $B21, 'Tenant Occupancy'!SD$5:SD23,{""&gt;0"",""Occupied"",""Late""}))))&gt;1,""Multiple Bookings"", IF(SUMIFS( 'Tenant Occupancy'!SD$5:SD23,OccupancyUnits,$B21,OccupancyAd"&amp;"dresses,$A21)&gt;0,SUMIFS('Tenant Occupancy'!SD$5:SD23,OccupancyUnits,$B21,OccupancyAddresses,$A21),IFERROR(VLOOKUP($A21&amp;"" ""&amp;$B21, FILTER(ARRAYFORMULA({OccupancyAddresses&amp;"" ""&amp; OccupancyUnits,'Tenant Occupancy'!SD$5:SD23}),INDEX(ARRAYFORMULA({OccupancyAdd"&amp;"resses&amp;"" ""&amp; OccupancyUnits,'Tenant Occupancy'!SD$5:SD23}),0,2)&lt;&gt;""""),2,FALSE),IF(SC18=TODAY(),""Today"",)))))"),"")</f>
        <v/>
      </c>
      <c r="SD21" s="3" t="str">
        <f>IFERROR(__xludf.DUMMYFUNCTION("IF(ISBLANK($A21),, IF((ARRAYFORMULA(SUM(COUNTIFS(OccupancyAddresses,$A21,OccupancyUnits, $B21, 'Tenant Occupancy'!SE$5:SE23,{""&gt;0"",""Occupied"",""Late""}))))&gt;1,""Multiple Bookings"", IF(SUMIFS( 'Tenant Occupancy'!SE$5:SE23,OccupancyUnits,$B21,OccupancyAd"&amp;"dresses,$A21)&gt;0,SUMIFS('Tenant Occupancy'!SE$5:SE23,OccupancyUnits,$B21,OccupancyAddresses,$A21),IFERROR(VLOOKUP($A21&amp;"" ""&amp;$B21, FILTER(ARRAYFORMULA({OccupancyAddresses&amp;"" ""&amp; OccupancyUnits,'Tenant Occupancy'!SE$5:SE23}),INDEX(ARRAYFORMULA({OccupancyAdd"&amp;"resses&amp;"" ""&amp; OccupancyUnits,'Tenant Occupancy'!SE$5:SE23}),0,2)&lt;&gt;""""),2,FALSE),IF(SD18=TODAY(),""Today"",)))))"),"")</f>
        <v/>
      </c>
      <c r="SE21" s="3" t="str">
        <f>IFERROR(__xludf.DUMMYFUNCTION("IF(ISBLANK($A21),, IF((ARRAYFORMULA(SUM(COUNTIFS(OccupancyAddresses,$A21,OccupancyUnits, $B21, 'Tenant Occupancy'!SF$5:SF23,{""&gt;0"",""Occupied"",""Late""}))))&gt;1,""Multiple Bookings"", IF(SUMIFS( 'Tenant Occupancy'!SF$5:SF23,OccupancyUnits,$B21,OccupancyAd"&amp;"dresses,$A21)&gt;0,SUMIFS('Tenant Occupancy'!SF$5:SF23,OccupancyUnits,$B21,OccupancyAddresses,$A21),IFERROR(VLOOKUP($A21&amp;"" ""&amp;$B21, FILTER(ARRAYFORMULA({OccupancyAddresses&amp;"" ""&amp; OccupancyUnits,'Tenant Occupancy'!SF$5:SF23}),INDEX(ARRAYFORMULA({OccupancyAdd"&amp;"resses&amp;"" ""&amp; OccupancyUnits,'Tenant Occupancy'!SF$5:SF23}),0,2)&lt;&gt;""""),2,FALSE),IF(SE18=TODAY(),""Today"",)))))"),"")</f>
        <v/>
      </c>
      <c r="SF21" s="3" t="str">
        <f>IFERROR(__xludf.DUMMYFUNCTION("IF(ISBLANK($A21),, IF((ARRAYFORMULA(SUM(COUNTIFS(OccupancyAddresses,$A21,OccupancyUnits, $B21, 'Tenant Occupancy'!SG$5:SG23,{""&gt;0"",""Occupied"",""Late""}))))&gt;1,""Multiple Bookings"", IF(SUMIFS( 'Tenant Occupancy'!SG$5:SG23,OccupancyUnits,$B21,OccupancyAd"&amp;"dresses,$A21)&gt;0,SUMIFS('Tenant Occupancy'!SG$5:SG23,OccupancyUnits,$B21,OccupancyAddresses,$A21),IFERROR(VLOOKUP($A21&amp;"" ""&amp;$B21, FILTER(ARRAYFORMULA({OccupancyAddresses&amp;"" ""&amp; OccupancyUnits,'Tenant Occupancy'!SG$5:SG23}),INDEX(ARRAYFORMULA({OccupancyAdd"&amp;"resses&amp;"" ""&amp; OccupancyUnits,'Tenant Occupancy'!SG$5:SG23}),0,2)&lt;&gt;""""),2,FALSE),IF(SF18=TODAY(),""Today"",)))))"),"")</f>
        <v/>
      </c>
      <c r="SG21" s="3" t="str">
        <f>IFERROR(__xludf.DUMMYFUNCTION("IF(ISBLANK($A21),, IF((ARRAYFORMULA(SUM(COUNTIFS(OccupancyAddresses,$A21,OccupancyUnits, $B21, 'Tenant Occupancy'!SH$5:SH23,{""&gt;0"",""Occupied"",""Late""}))))&gt;1,""Multiple Bookings"", IF(SUMIFS( 'Tenant Occupancy'!SH$5:SH23,OccupancyUnits,$B21,OccupancyAd"&amp;"dresses,$A21)&gt;0,SUMIFS('Tenant Occupancy'!SH$5:SH23,OccupancyUnits,$B21,OccupancyAddresses,$A21),IFERROR(VLOOKUP($A21&amp;"" ""&amp;$B21, FILTER(ARRAYFORMULA({OccupancyAddresses&amp;"" ""&amp; OccupancyUnits,'Tenant Occupancy'!SH$5:SH23}),INDEX(ARRAYFORMULA({OccupancyAdd"&amp;"resses&amp;"" ""&amp; OccupancyUnits,'Tenant Occupancy'!SH$5:SH23}),0,2)&lt;&gt;""""),2,FALSE),IF(SG18=TODAY(),""Today"",)))))"),"")</f>
        <v/>
      </c>
      <c r="SH21" s="3" t="str">
        <f>IFERROR(__xludf.DUMMYFUNCTION("IF(ISBLANK($A21),, IF((ARRAYFORMULA(SUM(COUNTIFS(OccupancyAddresses,$A21,OccupancyUnits, $B21, 'Tenant Occupancy'!SI$5:SI23,{""&gt;0"",""Occupied"",""Late""}))))&gt;1,""Multiple Bookings"", IF(SUMIFS( 'Tenant Occupancy'!SI$5:SI23,OccupancyUnits,$B21,OccupancyAd"&amp;"dresses,$A21)&gt;0,SUMIFS('Tenant Occupancy'!SI$5:SI23,OccupancyUnits,$B21,OccupancyAddresses,$A21),IFERROR(VLOOKUP($A21&amp;"" ""&amp;$B21, FILTER(ARRAYFORMULA({OccupancyAddresses&amp;"" ""&amp; OccupancyUnits,'Tenant Occupancy'!SI$5:SI23}),INDEX(ARRAYFORMULA({OccupancyAdd"&amp;"resses&amp;"" ""&amp; OccupancyUnits,'Tenant Occupancy'!SI$5:SI23}),0,2)&lt;&gt;""""),2,FALSE),IF(SH18=TODAY(),""Today"",)))))"),"")</f>
        <v/>
      </c>
      <c r="SI21" s="3" t="str">
        <f>IFERROR(__xludf.DUMMYFUNCTION("IF(ISBLANK($A21),, IF((ARRAYFORMULA(SUM(COUNTIFS(OccupancyAddresses,$A21,OccupancyUnits, $B21, 'Tenant Occupancy'!SJ$5:SJ23,{""&gt;0"",""Occupied"",""Late""}))))&gt;1,""Multiple Bookings"", IF(SUMIFS( 'Tenant Occupancy'!SJ$5:SJ23,OccupancyUnits,$B21,OccupancyAd"&amp;"dresses,$A21)&gt;0,SUMIFS('Tenant Occupancy'!SJ$5:SJ23,OccupancyUnits,$B21,OccupancyAddresses,$A21),IFERROR(VLOOKUP($A21&amp;"" ""&amp;$B21, FILTER(ARRAYFORMULA({OccupancyAddresses&amp;"" ""&amp; OccupancyUnits,'Tenant Occupancy'!SJ$5:SJ23}),INDEX(ARRAYFORMULA({OccupancyAdd"&amp;"resses&amp;"" ""&amp; OccupancyUnits,'Tenant Occupancy'!SJ$5:SJ23}),0,2)&lt;&gt;""""),2,FALSE),IF(SI18=TODAY(),""Today"",)))))"),"")</f>
        <v/>
      </c>
      <c r="SJ21" s="3" t="str">
        <f>IFERROR(__xludf.DUMMYFUNCTION("IF(ISBLANK($A21),, IF((ARRAYFORMULA(SUM(COUNTIFS(OccupancyAddresses,$A21,OccupancyUnits, $B21, 'Tenant Occupancy'!SK$5:SK23,{""&gt;0"",""Occupied"",""Late""}))))&gt;1,""Multiple Bookings"", IF(SUMIFS( 'Tenant Occupancy'!SK$5:SK23,OccupancyUnits,$B21,OccupancyAd"&amp;"dresses,$A21)&gt;0,SUMIFS('Tenant Occupancy'!SK$5:SK23,OccupancyUnits,$B21,OccupancyAddresses,$A21),IFERROR(VLOOKUP($A21&amp;"" ""&amp;$B21, FILTER(ARRAYFORMULA({OccupancyAddresses&amp;"" ""&amp; OccupancyUnits,'Tenant Occupancy'!SK$5:SK23}),INDEX(ARRAYFORMULA({OccupancyAdd"&amp;"resses&amp;"" ""&amp; OccupancyUnits,'Tenant Occupancy'!SK$5:SK23}),0,2)&lt;&gt;""""),2,FALSE),IF(SJ18=TODAY(),""Today"",)))))"),"")</f>
        <v/>
      </c>
      <c r="SK21" s="3" t="str">
        <f>IFERROR(__xludf.DUMMYFUNCTION("IF(ISBLANK($A21),, IF((ARRAYFORMULA(SUM(COUNTIFS(OccupancyAddresses,$A21,OccupancyUnits, $B21, 'Tenant Occupancy'!SL$5:SL23,{""&gt;0"",""Occupied"",""Late""}))))&gt;1,""Multiple Bookings"", IF(SUMIFS( 'Tenant Occupancy'!SL$5:SL23,OccupancyUnits,$B21,OccupancyAd"&amp;"dresses,$A21)&gt;0,SUMIFS('Tenant Occupancy'!SL$5:SL23,OccupancyUnits,$B21,OccupancyAddresses,$A21),IFERROR(VLOOKUP($A21&amp;"" ""&amp;$B21, FILTER(ARRAYFORMULA({OccupancyAddresses&amp;"" ""&amp; OccupancyUnits,'Tenant Occupancy'!SL$5:SL23}),INDEX(ARRAYFORMULA({OccupancyAdd"&amp;"resses&amp;"" ""&amp; OccupancyUnits,'Tenant Occupancy'!SL$5:SL23}),0,2)&lt;&gt;""""),2,FALSE),IF(SK18=TODAY(),""Today"",)))))"),"")</f>
        <v/>
      </c>
      <c r="SL21" s="3" t="str">
        <f>IFERROR(__xludf.DUMMYFUNCTION("IF(ISBLANK($A21),, IF((ARRAYFORMULA(SUM(COUNTIFS(OccupancyAddresses,$A21,OccupancyUnits, $B21, 'Tenant Occupancy'!SM$5:SM23,{""&gt;0"",""Occupied"",""Late""}))))&gt;1,""Multiple Bookings"", IF(SUMIFS( 'Tenant Occupancy'!SM$5:SM23,OccupancyUnits,$B21,OccupancyAd"&amp;"dresses,$A21)&gt;0,SUMIFS('Tenant Occupancy'!SM$5:SM23,OccupancyUnits,$B21,OccupancyAddresses,$A21),IFERROR(VLOOKUP($A21&amp;"" ""&amp;$B21, FILTER(ARRAYFORMULA({OccupancyAddresses&amp;"" ""&amp; OccupancyUnits,'Tenant Occupancy'!SM$5:SM23}),INDEX(ARRAYFORMULA({OccupancyAdd"&amp;"resses&amp;"" ""&amp; OccupancyUnits,'Tenant Occupancy'!SM$5:SM23}),0,2)&lt;&gt;""""),2,FALSE),IF(SL18=TODAY(),""Today"",)))))"),"")</f>
        <v/>
      </c>
      <c r="SM21" s="3" t="str">
        <f>IFERROR(__xludf.DUMMYFUNCTION("IF(ISBLANK($A21),, IF((ARRAYFORMULA(SUM(COUNTIFS(OccupancyAddresses,$A21,OccupancyUnits, $B21, 'Tenant Occupancy'!SN$5:SN23,{""&gt;0"",""Occupied"",""Late""}))))&gt;1,""Multiple Bookings"", IF(SUMIFS( 'Tenant Occupancy'!SN$5:SN23,OccupancyUnits,$B21,OccupancyAd"&amp;"dresses,$A21)&gt;0,SUMIFS('Tenant Occupancy'!SN$5:SN23,OccupancyUnits,$B21,OccupancyAddresses,$A21),IFERROR(VLOOKUP($A21&amp;"" ""&amp;$B21, FILTER(ARRAYFORMULA({OccupancyAddresses&amp;"" ""&amp; OccupancyUnits,'Tenant Occupancy'!SN$5:SN23}),INDEX(ARRAYFORMULA({OccupancyAdd"&amp;"resses&amp;"" ""&amp; OccupancyUnits,'Tenant Occupancy'!SN$5:SN23}),0,2)&lt;&gt;""""),2,FALSE),IF(SM18=TODAY(),""Today"",)))))"),"")</f>
        <v/>
      </c>
      <c r="SN21" s="3" t="str">
        <f>IFERROR(__xludf.DUMMYFUNCTION("IF(ISBLANK($A21),, IF((ARRAYFORMULA(SUM(COUNTIFS(OccupancyAddresses,$A21,OccupancyUnits, $B21, 'Tenant Occupancy'!SO$5:SO23,{""&gt;0"",""Occupied"",""Late""}))))&gt;1,""Multiple Bookings"", IF(SUMIFS( 'Tenant Occupancy'!SO$5:SO23,OccupancyUnits,$B21,OccupancyAd"&amp;"dresses,$A21)&gt;0,SUMIFS('Tenant Occupancy'!SO$5:SO23,OccupancyUnits,$B21,OccupancyAddresses,$A21),IFERROR(VLOOKUP($A21&amp;"" ""&amp;$B21, FILTER(ARRAYFORMULA({OccupancyAddresses&amp;"" ""&amp; OccupancyUnits,'Tenant Occupancy'!SO$5:SO23}),INDEX(ARRAYFORMULA({OccupancyAdd"&amp;"resses&amp;"" ""&amp; OccupancyUnits,'Tenant Occupancy'!SO$5:SO23}),0,2)&lt;&gt;""""),2,FALSE),IF(SN18=TODAY(),""Today"",)))))"),"")</f>
        <v/>
      </c>
      <c r="SO21" s="3" t="str">
        <f>IFERROR(__xludf.DUMMYFUNCTION("IF(ISBLANK($A21),, IF((ARRAYFORMULA(SUM(COUNTIFS(OccupancyAddresses,$A21,OccupancyUnits, $B21, 'Tenant Occupancy'!SP$5:SP23,{""&gt;0"",""Occupied"",""Late""}))))&gt;1,""Multiple Bookings"", IF(SUMIFS( 'Tenant Occupancy'!SP$5:SP23,OccupancyUnits,$B21,OccupancyAd"&amp;"dresses,$A21)&gt;0,SUMIFS('Tenant Occupancy'!SP$5:SP23,OccupancyUnits,$B21,OccupancyAddresses,$A21),IFERROR(VLOOKUP($A21&amp;"" ""&amp;$B21, FILTER(ARRAYFORMULA({OccupancyAddresses&amp;"" ""&amp; OccupancyUnits,'Tenant Occupancy'!SP$5:SP23}),INDEX(ARRAYFORMULA({OccupancyAdd"&amp;"resses&amp;"" ""&amp; OccupancyUnits,'Tenant Occupancy'!SP$5:SP23}),0,2)&lt;&gt;""""),2,FALSE),IF(SO18=TODAY(),""Today"",)))))"),"")</f>
        <v/>
      </c>
      <c r="SP21" s="3" t="str">
        <f>IFERROR(__xludf.DUMMYFUNCTION("IF(ISBLANK($A21),, IF((ARRAYFORMULA(SUM(COUNTIFS(OccupancyAddresses,$A21,OccupancyUnits, $B21, 'Tenant Occupancy'!SQ$5:SQ23,{""&gt;0"",""Occupied"",""Late""}))))&gt;1,""Multiple Bookings"", IF(SUMIFS( 'Tenant Occupancy'!SQ$5:SQ23,OccupancyUnits,$B21,OccupancyAd"&amp;"dresses,$A21)&gt;0,SUMIFS('Tenant Occupancy'!SQ$5:SQ23,OccupancyUnits,$B21,OccupancyAddresses,$A21),IFERROR(VLOOKUP($A21&amp;"" ""&amp;$B21, FILTER(ARRAYFORMULA({OccupancyAddresses&amp;"" ""&amp; OccupancyUnits,'Tenant Occupancy'!SQ$5:SQ23}),INDEX(ARRAYFORMULA({OccupancyAdd"&amp;"resses&amp;"" ""&amp; OccupancyUnits,'Tenant Occupancy'!SQ$5:SQ23}),0,2)&lt;&gt;""""),2,FALSE),IF(SP18=TODAY(),""Today"",)))))"),"")</f>
        <v/>
      </c>
      <c r="SQ21" s="3" t="str">
        <f>IFERROR(__xludf.DUMMYFUNCTION("IF(ISBLANK($A21),, IF((ARRAYFORMULA(SUM(COUNTIFS(OccupancyAddresses,$A21,OccupancyUnits, $B21, 'Tenant Occupancy'!SR$5:SR23,{""&gt;0"",""Occupied"",""Late""}))))&gt;1,""Multiple Bookings"", IF(SUMIFS( 'Tenant Occupancy'!SR$5:SR23,OccupancyUnits,$B21,OccupancyAd"&amp;"dresses,$A21)&gt;0,SUMIFS('Tenant Occupancy'!SR$5:SR23,OccupancyUnits,$B21,OccupancyAddresses,$A21),IFERROR(VLOOKUP($A21&amp;"" ""&amp;$B21, FILTER(ARRAYFORMULA({OccupancyAddresses&amp;"" ""&amp; OccupancyUnits,'Tenant Occupancy'!SR$5:SR23}),INDEX(ARRAYFORMULA({OccupancyAdd"&amp;"resses&amp;"" ""&amp; OccupancyUnits,'Tenant Occupancy'!SR$5:SR23}),0,2)&lt;&gt;""""),2,FALSE),IF(SQ18=TODAY(),""Today"",)))))"),"")</f>
        <v/>
      </c>
      <c r="SR21" s="3" t="str">
        <f>IFERROR(__xludf.DUMMYFUNCTION("IF(ISBLANK($A21),, IF((ARRAYFORMULA(SUM(COUNTIFS(OccupancyAddresses,$A21,OccupancyUnits, $B21, 'Tenant Occupancy'!SS$5:SS23,{""&gt;0"",""Occupied"",""Late""}))))&gt;1,""Multiple Bookings"", IF(SUMIFS( 'Tenant Occupancy'!SS$5:SS23,OccupancyUnits,$B21,OccupancyAd"&amp;"dresses,$A21)&gt;0,SUMIFS('Tenant Occupancy'!SS$5:SS23,OccupancyUnits,$B21,OccupancyAddresses,$A21),IFERROR(VLOOKUP($A21&amp;"" ""&amp;$B21, FILTER(ARRAYFORMULA({OccupancyAddresses&amp;"" ""&amp; OccupancyUnits,'Tenant Occupancy'!SS$5:SS23}),INDEX(ARRAYFORMULA({OccupancyAdd"&amp;"resses&amp;"" ""&amp; OccupancyUnits,'Tenant Occupancy'!SS$5:SS23}),0,2)&lt;&gt;""""),2,FALSE),IF(SR18=TODAY(),""Today"",)))))"),"")</f>
        <v/>
      </c>
      <c r="SS21" s="3" t="str">
        <f>IFERROR(__xludf.DUMMYFUNCTION("IF(ISBLANK($A21),, IF((ARRAYFORMULA(SUM(COUNTIFS(OccupancyAddresses,$A21,OccupancyUnits, $B21, 'Tenant Occupancy'!ST$5:ST23,{""&gt;0"",""Occupied"",""Late""}))))&gt;1,""Multiple Bookings"", IF(SUMIFS( 'Tenant Occupancy'!ST$5:ST23,OccupancyUnits,$B21,OccupancyAd"&amp;"dresses,$A21)&gt;0,SUMIFS('Tenant Occupancy'!ST$5:ST23,OccupancyUnits,$B21,OccupancyAddresses,$A21),IFERROR(VLOOKUP($A21&amp;"" ""&amp;$B21, FILTER(ARRAYFORMULA({OccupancyAddresses&amp;"" ""&amp; OccupancyUnits,'Tenant Occupancy'!ST$5:ST23}),INDEX(ARRAYFORMULA({OccupancyAdd"&amp;"resses&amp;"" ""&amp; OccupancyUnits,'Tenant Occupancy'!ST$5:ST23}),0,2)&lt;&gt;""""),2,FALSE),IF(SS18=TODAY(),""Today"",)))))"),"")</f>
        <v/>
      </c>
      <c r="ST21" s="3" t="str">
        <f>IFERROR(__xludf.DUMMYFUNCTION("IF(ISBLANK($A21),, IF((ARRAYFORMULA(SUM(COUNTIFS(OccupancyAddresses,$A21,OccupancyUnits, $B21, 'Tenant Occupancy'!SU$5:SU23,{""&gt;0"",""Occupied"",""Late""}))))&gt;1,""Multiple Bookings"", IF(SUMIFS( 'Tenant Occupancy'!SU$5:SU23,OccupancyUnits,$B21,OccupancyAd"&amp;"dresses,$A21)&gt;0,SUMIFS('Tenant Occupancy'!SU$5:SU23,OccupancyUnits,$B21,OccupancyAddresses,$A21),IFERROR(VLOOKUP($A21&amp;"" ""&amp;$B21, FILTER(ARRAYFORMULA({OccupancyAddresses&amp;"" ""&amp; OccupancyUnits,'Tenant Occupancy'!SU$5:SU23}),INDEX(ARRAYFORMULA({OccupancyAdd"&amp;"resses&amp;"" ""&amp; OccupancyUnits,'Tenant Occupancy'!SU$5:SU23}),0,2)&lt;&gt;""""),2,FALSE),IF(ST18=TODAY(),""Today"",)))))"),"")</f>
        <v/>
      </c>
      <c r="SU21" s="3" t="str">
        <f>IFERROR(__xludf.DUMMYFUNCTION("IF(ISBLANK($A21),, IF((ARRAYFORMULA(SUM(COUNTIFS(OccupancyAddresses,$A21,OccupancyUnits, $B21, 'Tenant Occupancy'!SV$5:SV23,{""&gt;0"",""Occupied"",""Late""}))))&gt;1,""Multiple Bookings"", IF(SUMIFS( 'Tenant Occupancy'!SV$5:SV23,OccupancyUnits,$B21,OccupancyAd"&amp;"dresses,$A21)&gt;0,SUMIFS('Tenant Occupancy'!SV$5:SV23,OccupancyUnits,$B21,OccupancyAddresses,$A21),IFERROR(VLOOKUP($A21&amp;"" ""&amp;$B21, FILTER(ARRAYFORMULA({OccupancyAddresses&amp;"" ""&amp; OccupancyUnits,'Tenant Occupancy'!SV$5:SV23}),INDEX(ARRAYFORMULA({OccupancyAdd"&amp;"resses&amp;"" ""&amp; OccupancyUnits,'Tenant Occupancy'!SV$5:SV23}),0,2)&lt;&gt;""""),2,FALSE),IF(SU18=TODAY(),""Today"",)))))"),"")</f>
        <v/>
      </c>
      <c r="SV21" s="3" t="str">
        <f>IFERROR(__xludf.DUMMYFUNCTION("IF(ISBLANK($A21),, IF((ARRAYFORMULA(SUM(COUNTIFS(OccupancyAddresses,$A21,OccupancyUnits, $B21, 'Tenant Occupancy'!SW$5:SW23,{""&gt;0"",""Occupied"",""Late""}))))&gt;1,""Multiple Bookings"", IF(SUMIFS( 'Tenant Occupancy'!SW$5:SW23,OccupancyUnits,$B21,OccupancyAd"&amp;"dresses,$A21)&gt;0,SUMIFS('Tenant Occupancy'!SW$5:SW23,OccupancyUnits,$B21,OccupancyAddresses,$A21),IFERROR(VLOOKUP($A21&amp;"" ""&amp;$B21, FILTER(ARRAYFORMULA({OccupancyAddresses&amp;"" ""&amp; OccupancyUnits,'Tenant Occupancy'!SW$5:SW23}),INDEX(ARRAYFORMULA({OccupancyAdd"&amp;"resses&amp;"" ""&amp; OccupancyUnits,'Tenant Occupancy'!SW$5:SW23}),0,2)&lt;&gt;""""),2,FALSE),IF(SV18=TODAY(),""Today"",)))))"),"")</f>
        <v/>
      </c>
      <c r="SW21" s="3" t="str">
        <f>IFERROR(__xludf.DUMMYFUNCTION("IF(ISBLANK($A21),, IF((ARRAYFORMULA(SUM(COUNTIFS(OccupancyAddresses,$A21,OccupancyUnits, $B21, 'Tenant Occupancy'!SX$5:SX23,{""&gt;0"",""Occupied"",""Late""}))))&gt;1,""Multiple Bookings"", IF(SUMIFS( 'Tenant Occupancy'!SX$5:SX23,OccupancyUnits,$B21,OccupancyAd"&amp;"dresses,$A21)&gt;0,SUMIFS('Tenant Occupancy'!SX$5:SX23,OccupancyUnits,$B21,OccupancyAddresses,$A21),IFERROR(VLOOKUP($A21&amp;"" ""&amp;$B21, FILTER(ARRAYFORMULA({OccupancyAddresses&amp;"" ""&amp; OccupancyUnits,'Tenant Occupancy'!SX$5:SX23}),INDEX(ARRAYFORMULA({OccupancyAdd"&amp;"resses&amp;"" ""&amp; OccupancyUnits,'Tenant Occupancy'!SX$5:SX23}),0,2)&lt;&gt;""""),2,FALSE),IF(SW18=TODAY(),""Today"",)))))"),"")</f>
        <v/>
      </c>
      <c r="SX21" s="3" t="str">
        <f>IFERROR(__xludf.DUMMYFUNCTION("IF(ISBLANK($A21),, IF((ARRAYFORMULA(SUM(COUNTIFS(OccupancyAddresses,$A21,OccupancyUnits, $B21, 'Tenant Occupancy'!SY$5:SY23,{""&gt;0"",""Occupied"",""Late""}))))&gt;1,""Multiple Bookings"", IF(SUMIFS( 'Tenant Occupancy'!SY$5:SY23,OccupancyUnits,$B21,OccupancyAd"&amp;"dresses,$A21)&gt;0,SUMIFS('Tenant Occupancy'!SY$5:SY23,OccupancyUnits,$B21,OccupancyAddresses,$A21),IFERROR(VLOOKUP($A21&amp;"" ""&amp;$B21, FILTER(ARRAYFORMULA({OccupancyAddresses&amp;"" ""&amp; OccupancyUnits,'Tenant Occupancy'!SY$5:SY23}),INDEX(ARRAYFORMULA({OccupancyAdd"&amp;"resses&amp;"" ""&amp; OccupancyUnits,'Tenant Occupancy'!SY$5:SY23}),0,2)&lt;&gt;""""),2,FALSE),IF(SX18=TODAY(),""Today"",)))))"),"")</f>
        <v/>
      </c>
      <c r="SY21" s="3" t="str">
        <f>IFERROR(__xludf.DUMMYFUNCTION("IF(ISBLANK($A21),, IF((ARRAYFORMULA(SUM(COUNTIFS(OccupancyAddresses,$A21,OccupancyUnits, $B21, 'Tenant Occupancy'!SZ$5:SZ23,{""&gt;0"",""Occupied"",""Late""}))))&gt;1,""Multiple Bookings"", IF(SUMIFS( 'Tenant Occupancy'!SZ$5:SZ23,OccupancyUnits,$B21,OccupancyAd"&amp;"dresses,$A21)&gt;0,SUMIFS('Tenant Occupancy'!SZ$5:SZ23,OccupancyUnits,$B21,OccupancyAddresses,$A21),IFERROR(VLOOKUP($A21&amp;"" ""&amp;$B21, FILTER(ARRAYFORMULA({OccupancyAddresses&amp;"" ""&amp; OccupancyUnits,'Tenant Occupancy'!SZ$5:SZ23}),INDEX(ARRAYFORMULA({OccupancyAdd"&amp;"resses&amp;"" ""&amp; OccupancyUnits,'Tenant Occupancy'!SZ$5:SZ23}),0,2)&lt;&gt;""""),2,FALSE),IF(SY18=TODAY(),""Today"",)))))"),"")</f>
        <v/>
      </c>
      <c r="SZ21" s="3" t="str">
        <f>IFERROR(__xludf.DUMMYFUNCTION("IF(ISBLANK($A21),, IF((ARRAYFORMULA(SUM(COUNTIFS(OccupancyAddresses,$A21,OccupancyUnits, $B21, 'Tenant Occupancy'!TA$5:TA23,{""&gt;0"",""Occupied"",""Late""}))))&gt;1,""Multiple Bookings"", IF(SUMIFS( 'Tenant Occupancy'!TA$5:TA23,OccupancyUnits,$B21,OccupancyAd"&amp;"dresses,$A21)&gt;0,SUMIFS('Tenant Occupancy'!TA$5:TA23,OccupancyUnits,$B21,OccupancyAddresses,$A21),IFERROR(VLOOKUP($A21&amp;"" ""&amp;$B21, FILTER(ARRAYFORMULA({OccupancyAddresses&amp;"" ""&amp; OccupancyUnits,'Tenant Occupancy'!TA$5:TA23}),INDEX(ARRAYFORMULA({OccupancyAdd"&amp;"resses&amp;"" ""&amp; OccupancyUnits,'Tenant Occupancy'!TA$5:TA23}),0,2)&lt;&gt;""""),2,FALSE),IF(SZ18=TODAY(),""Today"",)))))"),"")</f>
        <v/>
      </c>
      <c r="TA21" s="3" t="str">
        <f>IFERROR(__xludf.DUMMYFUNCTION("IF(ISBLANK($A21),, IF((ARRAYFORMULA(SUM(COUNTIFS(OccupancyAddresses,$A21,OccupancyUnits, $B21, 'Tenant Occupancy'!TB$5:TB23,{""&gt;0"",""Occupied"",""Late""}))))&gt;1,""Multiple Bookings"", IF(SUMIFS( 'Tenant Occupancy'!TB$5:TB23,OccupancyUnits,$B21,OccupancyAd"&amp;"dresses,$A21)&gt;0,SUMIFS('Tenant Occupancy'!TB$5:TB23,OccupancyUnits,$B21,OccupancyAddresses,$A21),IFERROR(VLOOKUP($A21&amp;"" ""&amp;$B21, FILTER(ARRAYFORMULA({OccupancyAddresses&amp;"" ""&amp; OccupancyUnits,'Tenant Occupancy'!TB$5:TB23}),INDEX(ARRAYFORMULA({OccupancyAdd"&amp;"resses&amp;"" ""&amp; OccupancyUnits,'Tenant Occupancy'!TB$5:TB23}),0,2)&lt;&gt;""""),2,FALSE),IF(TA18=TODAY(),""Today"",)))))"),"")</f>
        <v/>
      </c>
      <c r="TB21" s="3" t="str">
        <f>IFERROR(__xludf.DUMMYFUNCTION("IF(ISBLANK($A21),, IF((ARRAYFORMULA(SUM(COUNTIFS(OccupancyAddresses,$A21,OccupancyUnits, $B21, 'Tenant Occupancy'!TC$5:TC23,{""&gt;0"",""Occupied"",""Late""}))))&gt;1,""Multiple Bookings"", IF(SUMIFS( 'Tenant Occupancy'!TC$5:TC23,OccupancyUnits,$B21,OccupancyAd"&amp;"dresses,$A21)&gt;0,SUMIFS('Tenant Occupancy'!TC$5:TC23,OccupancyUnits,$B21,OccupancyAddresses,$A21),IFERROR(VLOOKUP($A21&amp;"" ""&amp;$B21, FILTER(ARRAYFORMULA({OccupancyAddresses&amp;"" ""&amp; OccupancyUnits,'Tenant Occupancy'!TC$5:TC23}),INDEX(ARRAYFORMULA({OccupancyAdd"&amp;"resses&amp;"" ""&amp; OccupancyUnits,'Tenant Occupancy'!TC$5:TC23}),0,2)&lt;&gt;""""),2,FALSE),IF(TB18=TODAY(),""Today"",)))))"),"")</f>
        <v/>
      </c>
      <c r="TC21" s="3" t="str">
        <f>IFERROR(__xludf.DUMMYFUNCTION("IF(ISBLANK($A21),, IF((ARRAYFORMULA(SUM(COUNTIFS(OccupancyAddresses,$A21,OccupancyUnits, $B21, 'Tenant Occupancy'!TD$5:TD23,{""&gt;0"",""Occupied"",""Late""}))))&gt;1,""Multiple Bookings"", IF(SUMIFS( 'Tenant Occupancy'!TD$5:TD23,OccupancyUnits,$B21,OccupancyAd"&amp;"dresses,$A21)&gt;0,SUMIFS('Tenant Occupancy'!TD$5:TD23,OccupancyUnits,$B21,OccupancyAddresses,$A21),IFERROR(VLOOKUP($A21&amp;"" ""&amp;$B21, FILTER(ARRAYFORMULA({OccupancyAddresses&amp;"" ""&amp; OccupancyUnits,'Tenant Occupancy'!TD$5:TD23}),INDEX(ARRAYFORMULA({OccupancyAdd"&amp;"resses&amp;"" ""&amp; OccupancyUnits,'Tenant Occupancy'!TD$5:TD23}),0,2)&lt;&gt;""""),2,FALSE),IF(TC18=TODAY(),""Today"",)))))"),"")</f>
        <v/>
      </c>
      <c r="TD21" s="3" t="str">
        <f>IFERROR(__xludf.DUMMYFUNCTION("IF(ISBLANK($A21),, IF((ARRAYFORMULA(SUM(COUNTIFS(OccupancyAddresses,$A21,OccupancyUnits, $B21, 'Tenant Occupancy'!TE$5:TE23,{""&gt;0"",""Occupied"",""Late""}))))&gt;1,""Multiple Bookings"", IF(SUMIFS( 'Tenant Occupancy'!TE$5:TE23,OccupancyUnits,$B21,OccupancyAd"&amp;"dresses,$A21)&gt;0,SUMIFS('Tenant Occupancy'!TE$5:TE23,OccupancyUnits,$B21,OccupancyAddresses,$A21),IFERROR(VLOOKUP($A21&amp;"" ""&amp;$B21, FILTER(ARRAYFORMULA({OccupancyAddresses&amp;"" ""&amp; OccupancyUnits,'Tenant Occupancy'!TE$5:TE23}),INDEX(ARRAYFORMULA({OccupancyAdd"&amp;"resses&amp;"" ""&amp; OccupancyUnits,'Tenant Occupancy'!TE$5:TE23}),0,2)&lt;&gt;""""),2,FALSE),IF(TD18=TODAY(),""Today"",)))))"),"")</f>
        <v/>
      </c>
      <c r="TE21" s="3" t="str">
        <f>IFERROR(__xludf.DUMMYFUNCTION("IF(ISBLANK($A21),, IF((ARRAYFORMULA(SUM(COUNTIFS(OccupancyAddresses,$A21,OccupancyUnits, $B21, 'Tenant Occupancy'!TF$5:TF23,{""&gt;0"",""Occupied"",""Late""}))))&gt;1,""Multiple Bookings"", IF(SUMIFS( 'Tenant Occupancy'!TF$5:TF23,OccupancyUnits,$B21,OccupancyAd"&amp;"dresses,$A21)&gt;0,SUMIFS('Tenant Occupancy'!TF$5:TF23,OccupancyUnits,$B21,OccupancyAddresses,$A21),IFERROR(VLOOKUP($A21&amp;"" ""&amp;$B21, FILTER(ARRAYFORMULA({OccupancyAddresses&amp;"" ""&amp; OccupancyUnits,'Tenant Occupancy'!TF$5:TF23}),INDEX(ARRAYFORMULA({OccupancyAdd"&amp;"resses&amp;"" ""&amp; OccupancyUnits,'Tenant Occupancy'!TF$5:TF23}),0,2)&lt;&gt;""""),2,FALSE),IF(TE18=TODAY(),""Today"",)))))"),"")</f>
        <v/>
      </c>
      <c r="TF21" s="3" t="str">
        <f>IFERROR(__xludf.DUMMYFUNCTION("IF(ISBLANK($A21),, IF((ARRAYFORMULA(SUM(COUNTIFS(OccupancyAddresses,$A21,OccupancyUnits, $B21, 'Tenant Occupancy'!TG$5:TG23,{""&gt;0"",""Occupied"",""Late""}))))&gt;1,""Multiple Bookings"", IF(SUMIFS( 'Tenant Occupancy'!TG$5:TG23,OccupancyUnits,$B21,OccupancyAd"&amp;"dresses,$A21)&gt;0,SUMIFS('Tenant Occupancy'!TG$5:TG23,OccupancyUnits,$B21,OccupancyAddresses,$A21),IFERROR(VLOOKUP($A21&amp;"" ""&amp;$B21, FILTER(ARRAYFORMULA({OccupancyAddresses&amp;"" ""&amp; OccupancyUnits,'Tenant Occupancy'!TG$5:TG23}),INDEX(ARRAYFORMULA({OccupancyAdd"&amp;"resses&amp;"" ""&amp; OccupancyUnits,'Tenant Occupancy'!TG$5:TG23}),0,2)&lt;&gt;""""),2,FALSE),IF(TF18=TODAY(),""Today"",)))))"),"")</f>
        <v/>
      </c>
      <c r="TG21" s="3" t="str">
        <f>IFERROR(__xludf.DUMMYFUNCTION("IF(ISBLANK($A21),, IF((ARRAYFORMULA(SUM(COUNTIFS(OccupancyAddresses,$A21,OccupancyUnits, $B21, 'Tenant Occupancy'!TH$5:TH23,{""&gt;0"",""Occupied"",""Late""}))))&gt;1,""Multiple Bookings"", IF(SUMIFS( 'Tenant Occupancy'!TH$5:TH23,OccupancyUnits,$B21,OccupancyAd"&amp;"dresses,$A21)&gt;0,SUMIFS('Tenant Occupancy'!TH$5:TH23,OccupancyUnits,$B21,OccupancyAddresses,$A21),IFERROR(VLOOKUP($A21&amp;"" ""&amp;$B21, FILTER(ARRAYFORMULA({OccupancyAddresses&amp;"" ""&amp; OccupancyUnits,'Tenant Occupancy'!TH$5:TH23}),INDEX(ARRAYFORMULA({OccupancyAdd"&amp;"resses&amp;"" ""&amp; OccupancyUnits,'Tenant Occupancy'!TH$5:TH23}),0,2)&lt;&gt;""""),2,FALSE),IF(TG18=TODAY(),""Today"",)))))"),"")</f>
        <v/>
      </c>
      <c r="TH21" s="3" t="str">
        <f>IFERROR(__xludf.DUMMYFUNCTION("IF(ISBLANK($A21),, IF((ARRAYFORMULA(SUM(COUNTIFS(OccupancyAddresses,$A21,OccupancyUnits, $B21, 'Tenant Occupancy'!TI$5:TI23,{""&gt;0"",""Occupied"",""Late""}))))&gt;1,""Multiple Bookings"", IF(SUMIFS( 'Tenant Occupancy'!TI$5:TI23,OccupancyUnits,$B21,OccupancyAd"&amp;"dresses,$A21)&gt;0,SUMIFS('Tenant Occupancy'!TI$5:TI23,OccupancyUnits,$B21,OccupancyAddresses,$A21),IFERROR(VLOOKUP($A21&amp;"" ""&amp;$B21, FILTER(ARRAYFORMULA({OccupancyAddresses&amp;"" ""&amp; OccupancyUnits,'Tenant Occupancy'!TI$5:TI23}),INDEX(ARRAYFORMULA({OccupancyAdd"&amp;"resses&amp;"" ""&amp; OccupancyUnits,'Tenant Occupancy'!TI$5:TI23}),0,2)&lt;&gt;""""),2,FALSE),IF(TH18=TODAY(),""Today"",)))))"),"")</f>
        <v/>
      </c>
      <c r="TI21" s="3" t="str">
        <f>IFERROR(__xludf.DUMMYFUNCTION("IF(ISBLANK($A21),, IF((ARRAYFORMULA(SUM(COUNTIFS(OccupancyAddresses,$A21,OccupancyUnits, $B21, 'Tenant Occupancy'!TJ$5:TJ23,{""&gt;0"",""Occupied"",""Late""}))))&gt;1,""Multiple Bookings"", IF(SUMIFS( 'Tenant Occupancy'!TJ$5:TJ23,OccupancyUnits,$B21,OccupancyAd"&amp;"dresses,$A21)&gt;0,SUMIFS('Tenant Occupancy'!TJ$5:TJ23,OccupancyUnits,$B21,OccupancyAddresses,$A21),IFERROR(VLOOKUP($A21&amp;"" ""&amp;$B21, FILTER(ARRAYFORMULA({OccupancyAddresses&amp;"" ""&amp; OccupancyUnits,'Tenant Occupancy'!TJ$5:TJ23}),INDEX(ARRAYFORMULA({OccupancyAdd"&amp;"resses&amp;"" ""&amp; OccupancyUnits,'Tenant Occupancy'!TJ$5:TJ23}),0,2)&lt;&gt;""""),2,FALSE),IF(TI18=TODAY(),""Today"",)))))"),"")</f>
        <v/>
      </c>
      <c r="TJ21" s="3" t="str">
        <f>IFERROR(__xludf.DUMMYFUNCTION("IF(ISBLANK($A21),, IF((ARRAYFORMULA(SUM(COUNTIFS(OccupancyAddresses,$A21,OccupancyUnits, $B21, 'Tenant Occupancy'!TK$5:TK23,{""&gt;0"",""Occupied"",""Late""}))))&gt;1,""Multiple Bookings"", IF(SUMIFS( 'Tenant Occupancy'!TK$5:TK23,OccupancyUnits,$B21,OccupancyAd"&amp;"dresses,$A21)&gt;0,SUMIFS('Tenant Occupancy'!TK$5:TK23,OccupancyUnits,$B21,OccupancyAddresses,$A21),IFERROR(VLOOKUP($A21&amp;"" ""&amp;$B21, FILTER(ARRAYFORMULA({OccupancyAddresses&amp;"" ""&amp; OccupancyUnits,'Tenant Occupancy'!TK$5:TK23}),INDEX(ARRAYFORMULA({OccupancyAdd"&amp;"resses&amp;"" ""&amp; OccupancyUnits,'Tenant Occupancy'!TK$5:TK23}),0,2)&lt;&gt;""""),2,FALSE),IF(TJ18=TODAY(),""Today"",)))))"),"")</f>
        <v/>
      </c>
      <c r="TK21" s="3" t="str">
        <f>IFERROR(__xludf.DUMMYFUNCTION("IF(ISBLANK($A21),, IF((ARRAYFORMULA(SUM(COUNTIFS(OccupancyAddresses,$A21,OccupancyUnits, $B21, 'Tenant Occupancy'!TL$5:TL23,{""&gt;0"",""Occupied"",""Late""}))))&gt;1,""Multiple Bookings"", IF(SUMIFS( 'Tenant Occupancy'!TL$5:TL23,OccupancyUnits,$B21,OccupancyAd"&amp;"dresses,$A21)&gt;0,SUMIFS('Tenant Occupancy'!TL$5:TL23,OccupancyUnits,$B21,OccupancyAddresses,$A21),IFERROR(VLOOKUP($A21&amp;"" ""&amp;$B21, FILTER(ARRAYFORMULA({OccupancyAddresses&amp;"" ""&amp; OccupancyUnits,'Tenant Occupancy'!TL$5:TL23}),INDEX(ARRAYFORMULA({OccupancyAdd"&amp;"resses&amp;"" ""&amp; OccupancyUnits,'Tenant Occupancy'!TL$5:TL23}),0,2)&lt;&gt;""""),2,FALSE),IF(TK18=TODAY(),""Today"",)))))"),"")</f>
        <v/>
      </c>
      <c r="TL21" s="3" t="str">
        <f>IFERROR(__xludf.DUMMYFUNCTION("IF(ISBLANK($A21),, IF((ARRAYFORMULA(SUM(COUNTIFS(OccupancyAddresses,$A21,OccupancyUnits, $B21, 'Tenant Occupancy'!TM$5:TM23,{""&gt;0"",""Occupied"",""Late""}))))&gt;1,""Multiple Bookings"", IF(SUMIFS( 'Tenant Occupancy'!TM$5:TM23,OccupancyUnits,$B21,OccupancyAd"&amp;"dresses,$A21)&gt;0,SUMIFS('Tenant Occupancy'!TM$5:TM23,OccupancyUnits,$B21,OccupancyAddresses,$A21),IFERROR(VLOOKUP($A21&amp;"" ""&amp;$B21, FILTER(ARRAYFORMULA({OccupancyAddresses&amp;"" ""&amp; OccupancyUnits,'Tenant Occupancy'!TM$5:TM23}),INDEX(ARRAYFORMULA({OccupancyAdd"&amp;"resses&amp;"" ""&amp; OccupancyUnits,'Tenant Occupancy'!TM$5:TM23}),0,2)&lt;&gt;""""),2,FALSE),IF(TL18=TODAY(),""Today"",)))))"),"")</f>
        <v/>
      </c>
      <c r="TM21" s="3" t="str">
        <f>IFERROR(__xludf.DUMMYFUNCTION("IF(ISBLANK($A21),, IF((ARRAYFORMULA(SUM(COUNTIFS(OccupancyAddresses,$A21,OccupancyUnits, $B21, 'Tenant Occupancy'!TN$5:TN23,{""&gt;0"",""Occupied"",""Late""}))))&gt;1,""Multiple Bookings"", IF(SUMIFS( 'Tenant Occupancy'!TN$5:TN23,OccupancyUnits,$B21,OccupancyAd"&amp;"dresses,$A21)&gt;0,SUMIFS('Tenant Occupancy'!TN$5:TN23,OccupancyUnits,$B21,OccupancyAddresses,$A21),IFERROR(VLOOKUP($A21&amp;"" ""&amp;$B21, FILTER(ARRAYFORMULA({OccupancyAddresses&amp;"" ""&amp; OccupancyUnits,'Tenant Occupancy'!TN$5:TN23}),INDEX(ARRAYFORMULA({OccupancyAdd"&amp;"resses&amp;"" ""&amp; OccupancyUnits,'Tenant Occupancy'!TN$5:TN23}),0,2)&lt;&gt;""""),2,FALSE),IF(TM18=TODAY(),""Today"",)))))"),"")</f>
        <v/>
      </c>
      <c r="TN21" s="3" t="str">
        <f>IFERROR(__xludf.DUMMYFUNCTION("IF(ISBLANK($A21),, IF((ARRAYFORMULA(SUM(COUNTIFS(OccupancyAddresses,$A21,OccupancyUnits, $B21, 'Tenant Occupancy'!TO$5:TO23,{""&gt;0"",""Occupied"",""Late""}))))&gt;1,""Multiple Bookings"", IF(SUMIFS( 'Tenant Occupancy'!TO$5:TO23,OccupancyUnits,$B21,OccupancyAd"&amp;"dresses,$A21)&gt;0,SUMIFS('Tenant Occupancy'!TO$5:TO23,OccupancyUnits,$B21,OccupancyAddresses,$A21),IFERROR(VLOOKUP($A21&amp;"" ""&amp;$B21, FILTER(ARRAYFORMULA({OccupancyAddresses&amp;"" ""&amp; OccupancyUnits,'Tenant Occupancy'!TO$5:TO23}),INDEX(ARRAYFORMULA({OccupancyAdd"&amp;"resses&amp;"" ""&amp; OccupancyUnits,'Tenant Occupancy'!TO$5:TO23}),0,2)&lt;&gt;""""),2,FALSE),IF(TN18=TODAY(),""Today"",)))))"),"")</f>
        <v/>
      </c>
      <c r="TO21" s="3" t="str">
        <f>IFERROR(__xludf.DUMMYFUNCTION("IF(ISBLANK($A21),, IF((ARRAYFORMULA(SUM(COUNTIFS(OccupancyAddresses,$A21,OccupancyUnits, $B21, 'Tenant Occupancy'!TP$5:TP23,{""&gt;0"",""Occupied"",""Late""}))))&gt;1,""Multiple Bookings"", IF(SUMIFS( 'Tenant Occupancy'!TP$5:TP23,OccupancyUnits,$B21,OccupancyAd"&amp;"dresses,$A21)&gt;0,SUMIFS('Tenant Occupancy'!TP$5:TP23,OccupancyUnits,$B21,OccupancyAddresses,$A21),IFERROR(VLOOKUP($A21&amp;"" ""&amp;$B21, FILTER(ARRAYFORMULA({OccupancyAddresses&amp;"" ""&amp; OccupancyUnits,'Tenant Occupancy'!TP$5:TP23}),INDEX(ARRAYFORMULA({OccupancyAdd"&amp;"resses&amp;"" ""&amp; OccupancyUnits,'Tenant Occupancy'!TP$5:TP23}),0,2)&lt;&gt;""""),2,FALSE),IF(TO18=TODAY(),""Today"",)))))"),"")</f>
        <v/>
      </c>
      <c r="TP21" s="3" t="str">
        <f>IFERROR(__xludf.DUMMYFUNCTION("IF(ISBLANK($A21),, IF((ARRAYFORMULA(SUM(COUNTIFS(OccupancyAddresses,$A21,OccupancyUnits, $B21, 'Tenant Occupancy'!TQ$5:TQ23,{""&gt;0"",""Occupied"",""Late""}))))&gt;1,""Multiple Bookings"", IF(SUMIFS( 'Tenant Occupancy'!TQ$5:TQ23,OccupancyUnits,$B21,OccupancyAd"&amp;"dresses,$A21)&gt;0,SUMIFS('Tenant Occupancy'!TQ$5:TQ23,OccupancyUnits,$B21,OccupancyAddresses,$A21),IFERROR(VLOOKUP($A21&amp;"" ""&amp;$B21, FILTER(ARRAYFORMULA({OccupancyAddresses&amp;"" ""&amp; OccupancyUnits,'Tenant Occupancy'!TQ$5:TQ23}),INDEX(ARRAYFORMULA({OccupancyAdd"&amp;"resses&amp;"" ""&amp; OccupancyUnits,'Tenant Occupancy'!TQ$5:TQ23}),0,2)&lt;&gt;""""),2,FALSE),IF(TP18=TODAY(),""Today"",)))))"),"")</f>
        <v/>
      </c>
      <c r="TQ21" s="3" t="str">
        <f>IFERROR(__xludf.DUMMYFUNCTION("IF(ISBLANK($A21),, IF((ARRAYFORMULA(SUM(COUNTIFS(OccupancyAddresses,$A21,OccupancyUnits, $B21, 'Tenant Occupancy'!TR$5:TR23,{""&gt;0"",""Occupied"",""Late""}))))&gt;1,""Multiple Bookings"", IF(SUMIFS( 'Tenant Occupancy'!TR$5:TR23,OccupancyUnits,$B21,OccupancyAd"&amp;"dresses,$A21)&gt;0,SUMIFS('Tenant Occupancy'!TR$5:TR23,OccupancyUnits,$B21,OccupancyAddresses,$A21),IFERROR(VLOOKUP($A21&amp;"" ""&amp;$B21, FILTER(ARRAYFORMULA({OccupancyAddresses&amp;"" ""&amp; OccupancyUnits,'Tenant Occupancy'!TR$5:TR23}),INDEX(ARRAYFORMULA({OccupancyAdd"&amp;"resses&amp;"" ""&amp; OccupancyUnits,'Tenant Occupancy'!TR$5:TR23}),0,2)&lt;&gt;""""),2,FALSE),IF(TQ18=TODAY(),""Today"",)))))"),"")</f>
        <v/>
      </c>
      <c r="TR21" s="3" t="str">
        <f>IFERROR(__xludf.DUMMYFUNCTION("IF(ISBLANK($A21),, IF((ARRAYFORMULA(SUM(COUNTIFS(OccupancyAddresses,$A21,OccupancyUnits, $B21, 'Tenant Occupancy'!TS$5:TS23,{""&gt;0"",""Occupied"",""Late""}))))&gt;1,""Multiple Bookings"", IF(SUMIFS( 'Tenant Occupancy'!TS$5:TS23,OccupancyUnits,$B21,OccupancyAd"&amp;"dresses,$A21)&gt;0,SUMIFS('Tenant Occupancy'!TS$5:TS23,OccupancyUnits,$B21,OccupancyAddresses,$A21),IFERROR(VLOOKUP($A21&amp;"" ""&amp;$B21, FILTER(ARRAYFORMULA({OccupancyAddresses&amp;"" ""&amp; OccupancyUnits,'Tenant Occupancy'!TS$5:TS23}),INDEX(ARRAYFORMULA({OccupancyAdd"&amp;"resses&amp;"" ""&amp; OccupancyUnits,'Tenant Occupancy'!TS$5:TS23}),0,2)&lt;&gt;""""),2,FALSE),IF(TR18=TODAY(),""Today"",)))))"),"")</f>
        <v/>
      </c>
      <c r="TS21" s="3" t="str">
        <f>IFERROR(__xludf.DUMMYFUNCTION("IF(ISBLANK($A21),, IF((ARRAYFORMULA(SUM(COUNTIFS(OccupancyAddresses,$A21,OccupancyUnits, $B21, 'Tenant Occupancy'!TT$5:TT23,{""&gt;0"",""Occupied"",""Late""}))))&gt;1,""Multiple Bookings"", IF(SUMIFS( 'Tenant Occupancy'!TT$5:TT23,OccupancyUnits,$B21,OccupancyAd"&amp;"dresses,$A21)&gt;0,SUMIFS('Tenant Occupancy'!TT$5:TT23,OccupancyUnits,$B21,OccupancyAddresses,$A21),IFERROR(VLOOKUP($A21&amp;"" ""&amp;$B21, FILTER(ARRAYFORMULA({OccupancyAddresses&amp;"" ""&amp; OccupancyUnits,'Tenant Occupancy'!TT$5:TT23}),INDEX(ARRAYFORMULA({OccupancyAdd"&amp;"resses&amp;"" ""&amp; OccupancyUnits,'Tenant Occupancy'!TT$5:TT23}),0,2)&lt;&gt;""""),2,FALSE),IF(TS18=TODAY(),""Today"",)))))"),"")</f>
        <v/>
      </c>
      <c r="TT21" s="3" t="str">
        <f>IFERROR(__xludf.DUMMYFUNCTION("IF(ISBLANK($A21),, IF((ARRAYFORMULA(SUM(COUNTIFS(OccupancyAddresses,$A21,OccupancyUnits, $B21, 'Tenant Occupancy'!TU$5:TU23,{""&gt;0"",""Occupied"",""Late""}))))&gt;1,""Multiple Bookings"", IF(SUMIFS( 'Tenant Occupancy'!TU$5:TU23,OccupancyUnits,$B21,OccupancyAd"&amp;"dresses,$A21)&gt;0,SUMIFS('Tenant Occupancy'!TU$5:TU23,OccupancyUnits,$B21,OccupancyAddresses,$A21),IFERROR(VLOOKUP($A21&amp;"" ""&amp;$B21, FILTER(ARRAYFORMULA({OccupancyAddresses&amp;"" ""&amp; OccupancyUnits,'Tenant Occupancy'!TU$5:TU23}),INDEX(ARRAYFORMULA({OccupancyAdd"&amp;"resses&amp;"" ""&amp; OccupancyUnits,'Tenant Occupancy'!TU$5:TU23}),0,2)&lt;&gt;""""),2,FALSE),IF(TT18=TODAY(),""Today"",)))))"),"")</f>
        <v/>
      </c>
      <c r="TU21" s="3" t="str">
        <f>IFERROR(__xludf.DUMMYFUNCTION("IF(ISBLANK($A21),, IF((ARRAYFORMULA(SUM(COUNTIFS(OccupancyAddresses,$A21,OccupancyUnits, $B21, 'Tenant Occupancy'!TV$5:TV23,{""&gt;0"",""Occupied"",""Late""}))))&gt;1,""Multiple Bookings"", IF(SUMIFS( 'Tenant Occupancy'!TV$5:TV23,OccupancyUnits,$B21,OccupancyAd"&amp;"dresses,$A21)&gt;0,SUMIFS('Tenant Occupancy'!TV$5:TV23,OccupancyUnits,$B21,OccupancyAddresses,$A21),IFERROR(VLOOKUP($A21&amp;"" ""&amp;$B21, FILTER(ARRAYFORMULA({OccupancyAddresses&amp;"" ""&amp; OccupancyUnits,'Tenant Occupancy'!TV$5:TV23}),INDEX(ARRAYFORMULA({OccupancyAdd"&amp;"resses&amp;"" ""&amp; OccupancyUnits,'Tenant Occupancy'!TV$5:TV23}),0,2)&lt;&gt;""""),2,FALSE),IF(TU18=TODAY(),""Today"",)))))"),"")</f>
        <v/>
      </c>
      <c r="TV21" s="3" t="str">
        <f>IFERROR(__xludf.DUMMYFUNCTION("IF(ISBLANK($A21),, IF((ARRAYFORMULA(SUM(COUNTIFS(OccupancyAddresses,$A21,OccupancyUnits, $B21, 'Tenant Occupancy'!TW$5:TW23,{""&gt;0"",""Occupied"",""Late""}))))&gt;1,""Multiple Bookings"", IF(SUMIFS( 'Tenant Occupancy'!TW$5:TW23,OccupancyUnits,$B21,OccupancyAd"&amp;"dresses,$A21)&gt;0,SUMIFS('Tenant Occupancy'!TW$5:TW23,OccupancyUnits,$B21,OccupancyAddresses,$A21),IFERROR(VLOOKUP($A21&amp;"" ""&amp;$B21, FILTER(ARRAYFORMULA({OccupancyAddresses&amp;"" ""&amp; OccupancyUnits,'Tenant Occupancy'!TW$5:TW23}),INDEX(ARRAYFORMULA({OccupancyAdd"&amp;"resses&amp;"" ""&amp; OccupancyUnits,'Tenant Occupancy'!TW$5:TW23}),0,2)&lt;&gt;""""),2,FALSE),IF(TV18=TODAY(),""Today"",)))))"),"")</f>
        <v/>
      </c>
      <c r="TW21" s="3" t="str">
        <f>IFERROR(__xludf.DUMMYFUNCTION("IF(ISBLANK($A21),, IF((ARRAYFORMULA(SUM(COUNTIFS(OccupancyAddresses,$A21,OccupancyUnits, $B21, 'Tenant Occupancy'!TX$5:TX23,{""&gt;0"",""Occupied"",""Late""}))))&gt;1,""Multiple Bookings"", IF(SUMIFS( 'Tenant Occupancy'!TX$5:TX23,OccupancyUnits,$B21,OccupancyAd"&amp;"dresses,$A21)&gt;0,SUMIFS('Tenant Occupancy'!TX$5:TX23,OccupancyUnits,$B21,OccupancyAddresses,$A21),IFERROR(VLOOKUP($A21&amp;"" ""&amp;$B21, FILTER(ARRAYFORMULA({OccupancyAddresses&amp;"" ""&amp; OccupancyUnits,'Tenant Occupancy'!TX$5:TX23}),INDEX(ARRAYFORMULA({OccupancyAdd"&amp;"resses&amp;"" ""&amp; OccupancyUnits,'Tenant Occupancy'!TX$5:TX23}),0,2)&lt;&gt;""""),2,FALSE),IF(TW18=TODAY(),""Today"",)))))"),"")</f>
        <v/>
      </c>
      <c r="TX21" s="3" t="str">
        <f>IFERROR(__xludf.DUMMYFUNCTION("IF(ISBLANK($A21),, IF((ARRAYFORMULA(SUM(COUNTIFS(OccupancyAddresses,$A21,OccupancyUnits, $B21, 'Tenant Occupancy'!TY$5:TY23,{""&gt;0"",""Occupied"",""Late""}))))&gt;1,""Multiple Bookings"", IF(SUMIFS( 'Tenant Occupancy'!TY$5:TY23,OccupancyUnits,$B21,OccupancyAd"&amp;"dresses,$A21)&gt;0,SUMIFS('Tenant Occupancy'!TY$5:TY23,OccupancyUnits,$B21,OccupancyAddresses,$A21),IFERROR(VLOOKUP($A21&amp;"" ""&amp;$B21, FILTER(ARRAYFORMULA({OccupancyAddresses&amp;"" ""&amp; OccupancyUnits,'Tenant Occupancy'!TY$5:TY23}),INDEX(ARRAYFORMULA({OccupancyAdd"&amp;"resses&amp;"" ""&amp; OccupancyUnits,'Tenant Occupancy'!TY$5:TY23}),0,2)&lt;&gt;""""),2,FALSE),IF(TX18=TODAY(),""Today"",)))))"),"")</f>
        <v/>
      </c>
      <c r="TY21" s="3" t="str">
        <f>IFERROR(__xludf.DUMMYFUNCTION("IF(ISBLANK($A21),, IF((ARRAYFORMULA(SUM(COUNTIFS(OccupancyAddresses,$A21,OccupancyUnits, $B21, 'Tenant Occupancy'!TZ$5:TZ23,{""&gt;0"",""Occupied"",""Late""}))))&gt;1,""Multiple Bookings"", IF(SUMIFS( 'Tenant Occupancy'!TZ$5:TZ23,OccupancyUnits,$B21,OccupancyAd"&amp;"dresses,$A21)&gt;0,SUMIFS('Tenant Occupancy'!TZ$5:TZ23,OccupancyUnits,$B21,OccupancyAddresses,$A21),IFERROR(VLOOKUP($A21&amp;"" ""&amp;$B21, FILTER(ARRAYFORMULA({OccupancyAddresses&amp;"" ""&amp; OccupancyUnits,'Tenant Occupancy'!TZ$5:TZ23}),INDEX(ARRAYFORMULA({OccupancyAdd"&amp;"resses&amp;"" ""&amp; OccupancyUnits,'Tenant Occupancy'!TZ$5:TZ23}),0,2)&lt;&gt;""""),2,FALSE),IF(TY18=TODAY(),""Today"",)))))"),"")</f>
        <v/>
      </c>
      <c r="TZ21" s="3" t="str">
        <f>IFERROR(__xludf.DUMMYFUNCTION("IF(ISBLANK($A21),, IF((ARRAYFORMULA(SUM(COUNTIFS(OccupancyAddresses,$A21,OccupancyUnits, $B21, 'Tenant Occupancy'!UA$5:UA23,{""&gt;0"",""Occupied"",""Late""}))))&gt;1,""Multiple Bookings"", IF(SUMIFS( 'Tenant Occupancy'!UA$5:UA23,OccupancyUnits,$B21,OccupancyAd"&amp;"dresses,$A21)&gt;0,SUMIFS('Tenant Occupancy'!UA$5:UA23,OccupancyUnits,$B21,OccupancyAddresses,$A21),IFERROR(VLOOKUP($A21&amp;"" ""&amp;$B21, FILTER(ARRAYFORMULA({OccupancyAddresses&amp;"" ""&amp; OccupancyUnits,'Tenant Occupancy'!UA$5:UA23}),INDEX(ARRAYFORMULA({OccupancyAdd"&amp;"resses&amp;"" ""&amp; OccupancyUnits,'Tenant Occupancy'!UA$5:UA23}),0,2)&lt;&gt;""""),2,FALSE),IF(TZ18=TODAY(),""Today"",)))))"),"")</f>
        <v/>
      </c>
      <c r="UA21" s="3" t="str">
        <f>IFERROR(__xludf.DUMMYFUNCTION("IF(ISBLANK($A21),, IF((ARRAYFORMULA(SUM(COUNTIFS(OccupancyAddresses,$A21,OccupancyUnits, $B21, 'Tenant Occupancy'!UB$5:UB23,{""&gt;0"",""Occupied"",""Late""}))))&gt;1,""Multiple Bookings"", IF(SUMIFS( 'Tenant Occupancy'!UB$5:UB23,OccupancyUnits,$B21,OccupancyAd"&amp;"dresses,$A21)&gt;0,SUMIFS('Tenant Occupancy'!UB$5:UB23,OccupancyUnits,$B21,OccupancyAddresses,$A21),IFERROR(VLOOKUP($A21&amp;"" ""&amp;$B21, FILTER(ARRAYFORMULA({OccupancyAddresses&amp;"" ""&amp; OccupancyUnits,'Tenant Occupancy'!UB$5:UB23}),INDEX(ARRAYFORMULA({OccupancyAdd"&amp;"resses&amp;"" ""&amp; OccupancyUnits,'Tenant Occupancy'!UB$5:UB23}),0,2)&lt;&gt;""""),2,FALSE),IF(UA18=TODAY(),""Today"",)))))"),"")</f>
        <v/>
      </c>
      <c r="UB21" s="3" t="str">
        <f>IFERROR(__xludf.DUMMYFUNCTION("IF(ISBLANK($A21),, IF((ARRAYFORMULA(SUM(COUNTIFS(OccupancyAddresses,$A21,OccupancyUnits, $B21, 'Tenant Occupancy'!UC$5:UC23,{""&gt;0"",""Occupied"",""Late""}))))&gt;1,""Multiple Bookings"", IF(SUMIFS( 'Tenant Occupancy'!UC$5:UC23,OccupancyUnits,$B21,OccupancyAd"&amp;"dresses,$A21)&gt;0,SUMIFS('Tenant Occupancy'!UC$5:UC23,OccupancyUnits,$B21,OccupancyAddresses,$A21),IFERROR(VLOOKUP($A21&amp;"" ""&amp;$B21, FILTER(ARRAYFORMULA({OccupancyAddresses&amp;"" ""&amp; OccupancyUnits,'Tenant Occupancy'!UC$5:UC23}),INDEX(ARRAYFORMULA({OccupancyAdd"&amp;"resses&amp;"" ""&amp; OccupancyUnits,'Tenant Occupancy'!UC$5:UC23}),0,2)&lt;&gt;""""),2,FALSE),IF(UB18=TODAY(),""Today"",)))))"),"")</f>
        <v/>
      </c>
      <c r="UC21" s="3" t="str">
        <f>IFERROR(__xludf.DUMMYFUNCTION("IF(ISBLANK($A21),, IF((ARRAYFORMULA(SUM(COUNTIFS(OccupancyAddresses,$A21,OccupancyUnits, $B21, 'Tenant Occupancy'!UD$5:UD23,{""&gt;0"",""Occupied"",""Late""}))))&gt;1,""Multiple Bookings"", IF(SUMIFS( 'Tenant Occupancy'!UD$5:UD23,OccupancyUnits,$B21,OccupancyAd"&amp;"dresses,$A21)&gt;0,SUMIFS('Tenant Occupancy'!UD$5:UD23,OccupancyUnits,$B21,OccupancyAddresses,$A21),IFERROR(VLOOKUP($A21&amp;"" ""&amp;$B21, FILTER(ARRAYFORMULA({OccupancyAddresses&amp;"" ""&amp; OccupancyUnits,'Tenant Occupancy'!UD$5:UD23}),INDEX(ARRAYFORMULA({OccupancyAdd"&amp;"resses&amp;"" ""&amp; OccupancyUnits,'Tenant Occupancy'!UD$5:UD23}),0,2)&lt;&gt;""""),2,FALSE),IF(UC18=TODAY(),""Today"",)))))"),"")</f>
        <v/>
      </c>
      <c r="UD21" s="3" t="str">
        <f>IFERROR(__xludf.DUMMYFUNCTION("IF(ISBLANK($A21),, IF((ARRAYFORMULA(SUM(COUNTIFS(OccupancyAddresses,$A21,OccupancyUnits, $B21, 'Tenant Occupancy'!UE$5:UE23,{""&gt;0"",""Occupied"",""Late""}))))&gt;1,""Multiple Bookings"", IF(SUMIFS( 'Tenant Occupancy'!UE$5:UE23,OccupancyUnits,$B21,OccupancyAd"&amp;"dresses,$A21)&gt;0,SUMIFS('Tenant Occupancy'!UE$5:UE23,OccupancyUnits,$B21,OccupancyAddresses,$A21),IFERROR(VLOOKUP($A21&amp;"" ""&amp;$B21, FILTER(ARRAYFORMULA({OccupancyAddresses&amp;"" ""&amp; OccupancyUnits,'Tenant Occupancy'!UE$5:UE23}),INDEX(ARRAYFORMULA({OccupancyAdd"&amp;"resses&amp;"" ""&amp; OccupancyUnits,'Tenant Occupancy'!UE$5:UE23}),0,2)&lt;&gt;""""),2,FALSE),IF(UD18=TODAY(),""Today"",)))))"),"")</f>
        <v/>
      </c>
      <c r="UE21" s="3" t="str">
        <f>IFERROR(__xludf.DUMMYFUNCTION("IF(ISBLANK($A21),, IF((ARRAYFORMULA(SUM(COUNTIFS(OccupancyAddresses,$A21,OccupancyUnits, $B21, 'Tenant Occupancy'!UF$5:UF23,{""&gt;0"",""Occupied"",""Late""}))))&gt;1,""Multiple Bookings"", IF(SUMIFS( 'Tenant Occupancy'!UF$5:UF23,OccupancyUnits,$B21,OccupancyAd"&amp;"dresses,$A21)&gt;0,SUMIFS('Tenant Occupancy'!UF$5:UF23,OccupancyUnits,$B21,OccupancyAddresses,$A21),IFERROR(VLOOKUP($A21&amp;"" ""&amp;$B21, FILTER(ARRAYFORMULA({OccupancyAddresses&amp;"" ""&amp; OccupancyUnits,'Tenant Occupancy'!UF$5:UF23}),INDEX(ARRAYFORMULA({OccupancyAdd"&amp;"resses&amp;"" ""&amp; OccupancyUnits,'Tenant Occupancy'!UF$5:UF23}),0,2)&lt;&gt;""""),2,FALSE),IF(UE18=TODAY(),""Today"",)))))"),"")</f>
        <v/>
      </c>
      <c r="UF21" s="3" t="str">
        <f>IFERROR(__xludf.DUMMYFUNCTION("IF(ISBLANK($A21),, IF((ARRAYFORMULA(SUM(COUNTIFS(OccupancyAddresses,$A21,OccupancyUnits, $B21, 'Tenant Occupancy'!UG$5:UG23,{""&gt;0"",""Occupied"",""Late""}))))&gt;1,""Multiple Bookings"", IF(SUMIFS( 'Tenant Occupancy'!UG$5:UG23,OccupancyUnits,$B21,OccupancyAd"&amp;"dresses,$A21)&gt;0,SUMIFS('Tenant Occupancy'!UG$5:UG23,OccupancyUnits,$B21,OccupancyAddresses,$A21),IFERROR(VLOOKUP($A21&amp;"" ""&amp;$B21, FILTER(ARRAYFORMULA({OccupancyAddresses&amp;"" ""&amp; OccupancyUnits,'Tenant Occupancy'!UG$5:UG23}),INDEX(ARRAYFORMULA({OccupancyAdd"&amp;"resses&amp;"" ""&amp; OccupancyUnits,'Tenant Occupancy'!UG$5:UG23}),0,2)&lt;&gt;""""),2,FALSE),IF(UF18=TODAY(),""Today"",)))))"),"")</f>
        <v/>
      </c>
      <c r="UG21" s="3" t="str">
        <f>IFERROR(__xludf.DUMMYFUNCTION("IF(ISBLANK($A21),, IF((ARRAYFORMULA(SUM(COUNTIFS(OccupancyAddresses,$A21,OccupancyUnits, $B21, 'Tenant Occupancy'!UH$5:UH23,{""&gt;0"",""Occupied"",""Late""}))))&gt;1,""Multiple Bookings"", IF(SUMIFS( 'Tenant Occupancy'!UH$5:UH23,OccupancyUnits,$B21,OccupancyAd"&amp;"dresses,$A21)&gt;0,SUMIFS('Tenant Occupancy'!UH$5:UH23,OccupancyUnits,$B21,OccupancyAddresses,$A21),IFERROR(VLOOKUP($A21&amp;"" ""&amp;$B21, FILTER(ARRAYFORMULA({OccupancyAddresses&amp;"" ""&amp; OccupancyUnits,'Tenant Occupancy'!UH$5:UH23}),INDEX(ARRAYFORMULA({OccupancyAdd"&amp;"resses&amp;"" ""&amp; OccupancyUnits,'Tenant Occupancy'!UH$5:UH23}),0,2)&lt;&gt;""""),2,FALSE),IF(UG18=TODAY(),""Today"",)))))"),"")</f>
        <v/>
      </c>
      <c r="UH21" s="3" t="str">
        <f>IFERROR(__xludf.DUMMYFUNCTION("IF(ISBLANK($A21),, IF((ARRAYFORMULA(SUM(COUNTIFS(OccupancyAddresses,$A21,OccupancyUnits, $B21, 'Tenant Occupancy'!UI$5:UI23,{""&gt;0"",""Occupied"",""Late""}))))&gt;1,""Multiple Bookings"", IF(SUMIFS( 'Tenant Occupancy'!UI$5:UI23,OccupancyUnits,$B21,OccupancyAd"&amp;"dresses,$A21)&gt;0,SUMIFS('Tenant Occupancy'!UI$5:UI23,OccupancyUnits,$B21,OccupancyAddresses,$A21),IFERROR(VLOOKUP($A21&amp;"" ""&amp;$B21, FILTER(ARRAYFORMULA({OccupancyAddresses&amp;"" ""&amp; OccupancyUnits,'Tenant Occupancy'!UI$5:UI23}),INDEX(ARRAYFORMULA({OccupancyAdd"&amp;"resses&amp;"" ""&amp; OccupancyUnits,'Tenant Occupancy'!UI$5:UI23}),0,2)&lt;&gt;""""),2,FALSE),IF(UH18=TODAY(),""Today"",)))))"),"")</f>
        <v/>
      </c>
      <c r="UI21" s="3" t="str">
        <f>IFERROR(__xludf.DUMMYFUNCTION("IF(ISBLANK($A21),, IF((ARRAYFORMULA(SUM(COUNTIFS(OccupancyAddresses,$A21,OccupancyUnits, $B21, 'Tenant Occupancy'!UJ$5:UJ23,{""&gt;0"",""Occupied"",""Late""}))))&gt;1,""Multiple Bookings"", IF(SUMIFS( 'Tenant Occupancy'!UJ$5:UJ23,OccupancyUnits,$B21,OccupancyAd"&amp;"dresses,$A21)&gt;0,SUMIFS('Tenant Occupancy'!UJ$5:UJ23,OccupancyUnits,$B21,OccupancyAddresses,$A21),IFERROR(VLOOKUP($A21&amp;"" ""&amp;$B21, FILTER(ARRAYFORMULA({OccupancyAddresses&amp;"" ""&amp; OccupancyUnits,'Tenant Occupancy'!UJ$5:UJ23}),INDEX(ARRAYFORMULA({OccupancyAdd"&amp;"resses&amp;"" ""&amp; OccupancyUnits,'Tenant Occupancy'!UJ$5:UJ23}),0,2)&lt;&gt;""""),2,FALSE),IF(UI18=TODAY(),""Today"",)))))"),"")</f>
        <v/>
      </c>
      <c r="UJ21" s="3" t="str">
        <f>IFERROR(__xludf.DUMMYFUNCTION("IF(ISBLANK($A21),, IF((ARRAYFORMULA(SUM(COUNTIFS(OccupancyAddresses,$A21,OccupancyUnits, $B21, 'Tenant Occupancy'!UK$5:UK23,{""&gt;0"",""Occupied"",""Late""}))))&gt;1,""Multiple Bookings"", IF(SUMIFS( 'Tenant Occupancy'!UK$5:UK23,OccupancyUnits,$B21,OccupancyAd"&amp;"dresses,$A21)&gt;0,SUMIFS('Tenant Occupancy'!UK$5:UK23,OccupancyUnits,$B21,OccupancyAddresses,$A21),IFERROR(VLOOKUP($A21&amp;"" ""&amp;$B21, FILTER(ARRAYFORMULA({OccupancyAddresses&amp;"" ""&amp; OccupancyUnits,'Tenant Occupancy'!UK$5:UK23}),INDEX(ARRAYFORMULA({OccupancyAdd"&amp;"resses&amp;"" ""&amp; OccupancyUnits,'Tenant Occupancy'!UK$5:UK23}),0,2)&lt;&gt;""""),2,FALSE),IF(UJ18=TODAY(),""Today"",)))))"),"")</f>
        <v/>
      </c>
      <c r="UK21" s="3" t="str">
        <f>IFERROR(__xludf.DUMMYFUNCTION("IF(ISBLANK($A21),, IF((ARRAYFORMULA(SUM(COUNTIFS(OccupancyAddresses,$A21,OccupancyUnits, $B21, 'Tenant Occupancy'!UL$5:UL23,{""&gt;0"",""Occupied"",""Late""}))))&gt;1,""Multiple Bookings"", IF(SUMIFS( 'Tenant Occupancy'!UL$5:UL23,OccupancyUnits,$B21,OccupancyAd"&amp;"dresses,$A21)&gt;0,SUMIFS('Tenant Occupancy'!UL$5:UL23,OccupancyUnits,$B21,OccupancyAddresses,$A21),IFERROR(VLOOKUP($A21&amp;"" ""&amp;$B21, FILTER(ARRAYFORMULA({OccupancyAddresses&amp;"" ""&amp; OccupancyUnits,'Tenant Occupancy'!UL$5:UL23}),INDEX(ARRAYFORMULA({OccupancyAdd"&amp;"resses&amp;"" ""&amp; OccupancyUnits,'Tenant Occupancy'!UL$5:UL23}),0,2)&lt;&gt;""""),2,FALSE),IF(UK18=TODAY(),""Today"",)))))"),"")</f>
        <v/>
      </c>
      <c r="UL21" s="3" t="str">
        <f>IFERROR(__xludf.DUMMYFUNCTION("IF(ISBLANK($A21),, IF((ARRAYFORMULA(SUM(COUNTIFS(OccupancyAddresses,$A21,OccupancyUnits, $B21, 'Tenant Occupancy'!UM$5:UM23,{""&gt;0"",""Occupied"",""Late""}))))&gt;1,""Multiple Bookings"", IF(SUMIFS( 'Tenant Occupancy'!UM$5:UM23,OccupancyUnits,$B21,OccupancyAd"&amp;"dresses,$A21)&gt;0,SUMIFS('Tenant Occupancy'!UM$5:UM23,OccupancyUnits,$B21,OccupancyAddresses,$A21),IFERROR(VLOOKUP($A21&amp;"" ""&amp;$B21, FILTER(ARRAYFORMULA({OccupancyAddresses&amp;"" ""&amp; OccupancyUnits,'Tenant Occupancy'!UM$5:UM23}),INDEX(ARRAYFORMULA({OccupancyAdd"&amp;"resses&amp;"" ""&amp; OccupancyUnits,'Tenant Occupancy'!UM$5:UM23}),0,2)&lt;&gt;""""),2,FALSE),IF(UL18=TODAY(),""Today"",)))))"),"")</f>
        <v/>
      </c>
      <c r="UM21" s="3" t="str">
        <f>IFERROR(__xludf.DUMMYFUNCTION("IF(ISBLANK($A21),, IF((ARRAYFORMULA(SUM(COUNTIFS(OccupancyAddresses,$A21,OccupancyUnits, $B21, 'Tenant Occupancy'!UN$5:UN23,{""&gt;0"",""Occupied"",""Late""}))))&gt;1,""Multiple Bookings"", IF(SUMIFS( 'Tenant Occupancy'!UN$5:UN23,OccupancyUnits,$B21,OccupancyAd"&amp;"dresses,$A21)&gt;0,SUMIFS('Tenant Occupancy'!UN$5:UN23,OccupancyUnits,$B21,OccupancyAddresses,$A21),IFERROR(VLOOKUP($A21&amp;"" ""&amp;$B21, FILTER(ARRAYFORMULA({OccupancyAddresses&amp;"" ""&amp; OccupancyUnits,'Tenant Occupancy'!UN$5:UN23}),INDEX(ARRAYFORMULA({OccupancyAdd"&amp;"resses&amp;"" ""&amp; OccupancyUnits,'Tenant Occupancy'!UN$5:UN23}),0,2)&lt;&gt;""""),2,FALSE),IF(UM18=TODAY(),""Today"",)))))"),"")</f>
        <v/>
      </c>
      <c r="UN21" s="3" t="str">
        <f>IFERROR(__xludf.DUMMYFUNCTION("IF(ISBLANK($A21),, IF((ARRAYFORMULA(SUM(COUNTIFS(OccupancyAddresses,$A21,OccupancyUnits, $B21, 'Tenant Occupancy'!UO$5:UO23,{""&gt;0"",""Occupied"",""Late""}))))&gt;1,""Multiple Bookings"", IF(SUMIFS( 'Tenant Occupancy'!UO$5:UO23,OccupancyUnits,$B21,OccupancyAd"&amp;"dresses,$A21)&gt;0,SUMIFS('Tenant Occupancy'!UO$5:UO23,OccupancyUnits,$B21,OccupancyAddresses,$A21),IFERROR(VLOOKUP($A21&amp;"" ""&amp;$B21, FILTER(ARRAYFORMULA({OccupancyAddresses&amp;"" ""&amp; OccupancyUnits,'Tenant Occupancy'!UO$5:UO23}),INDEX(ARRAYFORMULA({OccupancyAdd"&amp;"resses&amp;"" ""&amp; OccupancyUnits,'Tenant Occupancy'!UO$5:UO23}),0,2)&lt;&gt;""""),2,FALSE),IF(UN18=TODAY(),""Today"",)))))"),"")</f>
        <v/>
      </c>
      <c r="UO21" s="3" t="str">
        <f>IFERROR(__xludf.DUMMYFUNCTION("IF(ISBLANK($A21),, IF((ARRAYFORMULA(SUM(COUNTIFS(OccupancyAddresses,$A21,OccupancyUnits, $B21, 'Tenant Occupancy'!UP$5:UP23,{""&gt;0"",""Occupied"",""Late""}))))&gt;1,""Multiple Bookings"", IF(SUMIFS( 'Tenant Occupancy'!UP$5:UP23,OccupancyUnits,$B21,OccupancyAd"&amp;"dresses,$A21)&gt;0,SUMIFS('Tenant Occupancy'!UP$5:UP23,OccupancyUnits,$B21,OccupancyAddresses,$A21),IFERROR(VLOOKUP($A21&amp;"" ""&amp;$B21, FILTER(ARRAYFORMULA({OccupancyAddresses&amp;"" ""&amp; OccupancyUnits,'Tenant Occupancy'!UP$5:UP23}),INDEX(ARRAYFORMULA({OccupancyAdd"&amp;"resses&amp;"" ""&amp; OccupancyUnits,'Tenant Occupancy'!UP$5:UP23}),0,2)&lt;&gt;""""),2,FALSE),IF(UO18=TODAY(),""Today"",)))))"),"")</f>
        <v/>
      </c>
      <c r="UP21" s="3" t="str">
        <f>IFERROR(__xludf.DUMMYFUNCTION("IF(ISBLANK($A21),, IF((ARRAYFORMULA(SUM(COUNTIFS(OccupancyAddresses,$A21,OccupancyUnits, $B21, 'Tenant Occupancy'!UQ$5:UQ23,{""&gt;0"",""Occupied"",""Late""}))))&gt;1,""Multiple Bookings"", IF(SUMIFS( 'Tenant Occupancy'!UQ$5:UQ23,OccupancyUnits,$B21,OccupancyAd"&amp;"dresses,$A21)&gt;0,SUMIFS('Tenant Occupancy'!UQ$5:UQ23,OccupancyUnits,$B21,OccupancyAddresses,$A21),IFERROR(VLOOKUP($A21&amp;"" ""&amp;$B21, FILTER(ARRAYFORMULA({OccupancyAddresses&amp;"" ""&amp; OccupancyUnits,'Tenant Occupancy'!UQ$5:UQ23}),INDEX(ARRAYFORMULA({OccupancyAdd"&amp;"resses&amp;"" ""&amp; OccupancyUnits,'Tenant Occupancy'!UQ$5:UQ23}),0,2)&lt;&gt;""""),2,FALSE),IF(UP18=TODAY(),""Today"",)))))"),"")</f>
        <v/>
      </c>
      <c r="UQ21" s="3" t="str">
        <f>IFERROR(__xludf.DUMMYFUNCTION("IF(ISBLANK($A21),, IF((ARRAYFORMULA(SUM(COUNTIFS(OccupancyAddresses,$A21,OccupancyUnits, $B21, 'Tenant Occupancy'!UR$5:UR23,{""&gt;0"",""Occupied"",""Late""}))))&gt;1,""Multiple Bookings"", IF(SUMIFS( 'Tenant Occupancy'!UR$5:UR23,OccupancyUnits,$B21,OccupancyAd"&amp;"dresses,$A21)&gt;0,SUMIFS('Tenant Occupancy'!UR$5:UR23,OccupancyUnits,$B21,OccupancyAddresses,$A21),IFERROR(VLOOKUP($A21&amp;"" ""&amp;$B21, FILTER(ARRAYFORMULA({OccupancyAddresses&amp;"" ""&amp; OccupancyUnits,'Tenant Occupancy'!UR$5:UR23}),INDEX(ARRAYFORMULA({OccupancyAdd"&amp;"resses&amp;"" ""&amp; OccupancyUnits,'Tenant Occupancy'!UR$5:UR23}),0,2)&lt;&gt;""""),2,FALSE),IF(UQ18=TODAY(),""Today"",)))))"),"")</f>
        <v/>
      </c>
      <c r="UR21" s="3" t="str">
        <f>IFERROR(__xludf.DUMMYFUNCTION("IF(ISBLANK($A21),, IF((ARRAYFORMULA(SUM(COUNTIFS(OccupancyAddresses,$A21,OccupancyUnits, $B21, 'Tenant Occupancy'!US$5:US23,{""&gt;0"",""Occupied"",""Late""}))))&gt;1,""Multiple Bookings"", IF(SUMIFS( 'Tenant Occupancy'!US$5:US23,OccupancyUnits,$B21,OccupancyAd"&amp;"dresses,$A21)&gt;0,SUMIFS('Tenant Occupancy'!US$5:US23,OccupancyUnits,$B21,OccupancyAddresses,$A21),IFERROR(VLOOKUP($A21&amp;"" ""&amp;$B21, FILTER(ARRAYFORMULA({OccupancyAddresses&amp;"" ""&amp; OccupancyUnits,'Tenant Occupancy'!US$5:US23}),INDEX(ARRAYFORMULA({OccupancyAdd"&amp;"resses&amp;"" ""&amp; OccupancyUnits,'Tenant Occupancy'!US$5:US23}),0,2)&lt;&gt;""""),2,FALSE),IF(UR18=TODAY(),""Today"",)))))"),"")</f>
        <v/>
      </c>
      <c r="US21" s="3" t="str">
        <f>IFERROR(__xludf.DUMMYFUNCTION("IF(ISBLANK($A21),, IF((ARRAYFORMULA(SUM(COUNTIFS(OccupancyAddresses,$A21,OccupancyUnits, $B21, 'Tenant Occupancy'!UT$5:UT23,{""&gt;0"",""Occupied"",""Late""}))))&gt;1,""Multiple Bookings"", IF(SUMIFS( 'Tenant Occupancy'!UT$5:UT23,OccupancyUnits,$B21,OccupancyAd"&amp;"dresses,$A21)&gt;0,SUMIFS('Tenant Occupancy'!UT$5:UT23,OccupancyUnits,$B21,OccupancyAddresses,$A21),IFERROR(VLOOKUP($A21&amp;"" ""&amp;$B21, FILTER(ARRAYFORMULA({OccupancyAddresses&amp;"" ""&amp; OccupancyUnits,'Tenant Occupancy'!UT$5:UT23}),INDEX(ARRAYFORMULA({OccupancyAdd"&amp;"resses&amp;"" ""&amp; OccupancyUnits,'Tenant Occupancy'!UT$5:UT23}),0,2)&lt;&gt;""""),2,FALSE),IF(US18=TODAY(),""Today"",)))))"),"")</f>
        <v/>
      </c>
      <c r="UT21" s="3" t="str">
        <f>IFERROR(__xludf.DUMMYFUNCTION("IF(ISBLANK($A21),, IF((ARRAYFORMULA(SUM(COUNTIFS(OccupancyAddresses,$A21,OccupancyUnits, $B21, 'Tenant Occupancy'!UU$5:UU23,{""&gt;0"",""Occupied"",""Late""}))))&gt;1,""Multiple Bookings"", IF(SUMIFS( 'Tenant Occupancy'!UU$5:UU23,OccupancyUnits,$B21,OccupancyAd"&amp;"dresses,$A21)&gt;0,SUMIFS('Tenant Occupancy'!UU$5:UU23,OccupancyUnits,$B21,OccupancyAddresses,$A21),IFERROR(VLOOKUP($A21&amp;"" ""&amp;$B21, FILTER(ARRAYFORMULA({OccupancyAddresses&amp;"" ""&amp; OccupancyUnits,'Tenant Occupancy'!UU$5:UU23}),INDEX(ARRAYFORMULA({OccupancyAdd"&amp;"resses&amp;"" ""&amp; OccupancyUnits,'Tenant Occupancy'!UU$5:UU23}),0,2)&lt;&gt;""""),2,FALSE),IF(UT18=TODAY(),""Today"",)))))"),"")</f>
        <v/>
      </c>
      <c r="UU21" s="3" t="str">
        <f>IFERROR(__xludf.DUMMYFUNCTION("IF(ISBLANK($A21),, IF((ARRAYFORMULA(SUM(COUNTIFS(OccupancyAddresses,$A21,OccupancyUnits, $B21, 'Tenant Occupancy'!UV$5:UV23,{""&gt;0"",""Occupied"",""Late""}))))&gt;1,""Multiple Bookings"", IF(SUMIFS( 'Tenant Occupancy'!UV$5:UV23,OccupancyUnits,$B21,OccupancyAd"&amp;"dresses,$A21)&gt;0,SUMIFS('Tenant Occupancy'!UV$5:UV23,OccupancyUnits,$B21,OccupancyAddresses,$A21),IFERROR(VLOOKUP($A21&amp;"" ""&amp;$B21, FILTER(ARRAYFORMULA({OccupancyAddresses&amp;"" ""&amp; OccupancyUnits,'Tenant Occupancy'!UV$5:UV23}),INDEX(ARRAYFORMULA({OccupancyAdd"&amp;"resses&amp;"" ""&amp; OccupancyUnits,'Tenant Occupancy'!UV$5:UV23}),0,2)&lt;&gt;""""),2,FALSE),IF(UU18=TODAY(),""Today"",)))))"),"")</f>
        <v/>
      </c>
      <c r="UV21" s="3" t="str">
        <f>IFERROR(__xludf.DUMMYFUNCTION("IF(ISBLANK($A21),, IF((ARRAYFORMULA(SUM(COUNTIFS(OccupancyAddresses,$A21,OccupancyUnits, $B21, 'Tenant Occupancy'!UW$5:UW23,{""&gt;0"",""Occupied"",""Late""}))))&gt;1,""Multiple Bookings"", IF(SUMIFS( 'Tenant Occupancy'!UW$5:UW23,OccupancyUnits,$B21,OccupancyAd"&amp;"dresses,$A21)&gt;0,SUMIFS('Tenant Occupancy'!UW$5:UW23,OccupancyUnits,$B21,OccupancyAddresses,$A21),IFERROR(VLOOKUP($A21&amp;"" ""&amp;$B21, FILTER(ARRAYFORMULA({OccupancyAddresses&amp;"" ""&amp; OccupancyUnits,'Tenant Occupancy'!UW$5:UW23}),INDEX(ARRAYFORMULA({OccupancyAdd"&amp;"resses&amp;"" ""&amp; OccupancyUnits,'Tenant Occupancy'!UW$5:UW23}),0,2)&lt;&gt;""""),2,FALSE),IF(UV18=TODAY(),""Today"",)))))"),"")</f>
        <v/>
      </c>
      <c r="UW21" s="3" t="str">
        <f>IFERROR(__xludf.DUMMYFUNCTION("IF(ISBLANK($A21),, IF((ARRAYFORMULA(SUM(COUNTIFS(OccupancyAddresses,$A21,OccupancyUnits, $B21, 'Tenant Occupancy'!UX$5:UX23,{""&gt;0"",""Occupied"",""Late""}))))&gt;1,""Multiple Bookings"", IF(SUMIFS( 'Tenant Occupancy'!UX$5:UX23,OccupancyUnits,$B21,OccupancyAd"&amp;"dresses,$A21)&gt;0,SUMIFS('Tenant Occupancy'!UX$5:UX23,OccupancyUnits,$B21,OccupancyAddresses,$A21),IFERROR(VLOOKUP($A21&amp;"" ""&amp;$B21, FILTER(ARRAYFORMULA({OccupancyAddresses&amp;"" ""&amp; OccupancyUnits,'Tenant Occupancy'!UX$5:UX23}),INDEX(ARRAYFORMULA({OccupancyAdd"&amp;"resses&amp;"" ""&amp; OccupancyUnits,'Tenant Occupancy'!UX$5:UX23}),0,2)&lt;&gt;""""),2,FALSE),IF(UW18=TODAY(),""Today"",)))))"),"")</f>
        <v/>
      </c>
      <c r="UX21" s="3" t="str">
        <f>IFERROR(__xludf.DUMMYFUNCTION("IF(ISBLANK($A21),, IF((ARRAYFORMULA(SUM(COUNTIFS(OccupancyAddresses,$A21,OccupancyUnits, $B21, 'Tenant Occupancy'!UY$5:UY23,{""&gt;0"",""Occupied"",""Late""}))))&gt;1,""Multiple Bookings"", IF(SUMIFS( 'Tenant Occupancy'!UY$5:UY23,OccupancyUnits,$B21,OccupancyAd"&amp;"dresses,$A21)&gt;0,SUMIFS('Tenant Occupancy'!UY$5:UY23,OccupancyUnits,$B21,OccupancyAddresses,$A21),IFERROR(VLOOKUP($A21&amp;"" ""&amp;$B21, FILTER(ARRAYFORMULA({OccupancyAddresses&amp;"" ""&amp; OccupancyUnits,'Tenant Occupancy'!UY$5:UY23}),INDEX(ARRAYFORMULA({OccupancyAdd"&amp;"resses&amp;"" ""&amp; OccupancyUnits,'Tenant Occupancy'!UY$5:UY23}),0,2)&lt;&gt;""""),2,FALSE),IF(UX18=TODAY(),""Today"",)))))"),"")</f>
        <v/>
      </c>
      <c r="UY21" s="3" t="str">
        <f>IFERROR(__xludf.DUMMYFUNCTION("IF(ISBLANK($A21),, IF((ARRAYFORMULA(SUM(COUNTIFS(OccupancyAddresses,$A21,OccupancyUnits, $B21, 'Tenant Occupancy'!UZ$5:UZ23,{""&gt;0"",""Occupied"",""Late""}))))&gt;1,""Multiple Bookings"", IF(SUMIFS( 'Tenant Occupancy'!UZ$5:UZ23,OccupancyUnits,$B21,OccupancyAd"&amp;"dresses,$A21)&gt;0,SUMIFS('Tenant Occupancy'!UZ$5:UZ23,OccupancyUnits,$B21,OccupancyAddresses,$A21),IFERROR(VLOOKUP($A21&amp;"" ""&amp;$B21, FILTER(ARRAYFORMULA({OccupancyAddresses&amp;"" ""&amp; OccupancyUnits,'Tenant Occupancy'!UZ$5:UZ23}),INDEX(ARRAYFORMULA({OccupancyAdd"&amp;"resses&amp;"" ""&amp; OccupancyUnits,'Tenant Occupancy'!UZ$5:UZ23}),0,2)&lt;&gt;""""),2,FALSE),IF(UY18=TODAY(),""Today"",)))))"),"")</f>
        <v/>
      </c>
      <c r="UZ21" s="3" t="str">
        <f>IFERROR(__xludf.DUMMYFUNCTION("IF(ISBLANK($A21),, IF((ARRAYFORMULA(SUM(COUNTIFS(OccupancyAddresses,$A21,OccupancyUnits, $B21, 'Tenant Occupancy'!VA$5:VA23,{""&gt;0"",""Occupied"",""Late""}))))&gt;1,""Multiple Bookings"", IF(SUMIFS( 'Tenant Occupancy'!VA$5:VA23,OccupancyUnits,$B21,OccupancyAd"&amp;"dresses,$A21)&gt;0,SUMIFS('Tenant Occupancy'!VA$5:VA23,OccupancyUnits,$B21,OccupancyAddresses,$A21),IFERROR(VLOOKUP($A21&amp;"" ""&amp;$B21, FILTER(ARRAYFORMULA({OccupancyAddresses&amp;"" ""&amp; OccupancyUnits,'Tenant Occupancy'!VA$5:VA23}),INDEX(ARRAYFORMULA({OccupancyAdd"&amp;"resses&amp;"" ""&amp; OccupancyUnits,'Tenant Occupancy'!VA$5:VA23}),0,2)&lt;&gt;""""),2,FALSE),IF(UZ18=TODAY(),""Today"",)))))"),"")</f>
        <v/>
      </c>
      <c r="VA21" s="3" t="str">
        <f>IFERROR(__xludf.DUMMYFUNCTION("IF(ISBLANK($A21),, IF((ARRAYFORMULA(SUM(COUNTIFS(OccupancyAddresses,$A21,OccupancyUnits, $B21, 'Tenant Occupancy'!VB$5:VB23,{""&gt;0"",""Occupied"",""Late""}))))&gt;1,""Multiple Bookings"", IF(SUMIFS( 'Tenant Occupancy'!VB$5:VB23,OccupancyUnits,$B21,OccupancyAd"&amp;"dresses,$A21)&gt;0,SUMIFS('Tenant Occupancy'!VB$5:VB23,OccupancyUnits,$B21,OccupancyAddresses,$A21),IFERROR(VLOOKUP($A21&amp;"" ""&amp;$B21, FILTER(ARRAYFORMULA({OccupancyAddresses&amp;"" ""&amp; OccupancyUnits,'Tenant Occupancy'!VB$5:VB23}),INDEX(ARRAYFORMULA({OccupancyAdd"&amp;"resses&amp;"" ""&amp; OccupancyUnits,'Tenant Occupancy'!VB$5:VB23}),0,2)&lt;&gt;""""),2,FALSE),IF(VA18=TODAY(),""Today"",)))))"),"")</f>
        <v/>
      </c>
      <c r="VB21" s="3" t="str">
        <f>IFERROR(__xludf.DUMMYFUNCTION("IF(ISBLANK($A21),, IF((ARRAYFORMULA(SUM(COUNTIFS(OccupancyAddresses,$A21,OccupancyUnits, $B21, 'Tenant Occupancy'!VC$5:VC23,{""&gt;0"",""Occupied"",""Late""}))))&gt;1,""Multiple Bookings"", IF(SUMIFS( 'Tenant Occupancy'!VC$5:VC23,OccupancyUnits,$B21,OccupancyAd"&amp;"dresses,$A21)&gt;0,SUMIFS('Tenant Occupancy'!VC$5:VC23,OccupancyUnits,$B21,OccupancyAddresses,$A21),IFERROR(VLOOKUP($A21&amp;"" ""&amp;$B21, FILTER(ARRAYFORMULA({OccupancyAddresses&amp;"" ""&amp; OccupancyUnits,'Tenant Occupancy'!VC$5:VC23}),INDEX(ARRAYFORMULA({OccupancyAdd"&amp;"resses&amp;"" ""&amp; OccupancyUnits,'Tenant Occupancy'!VC$5:VC23}),0,2)&lt;&gt;""""),2,FALSE),IF(VB18=TODAY(),""Today"",)))))"),"")</f>
        <v/>
      </c>
      <c r="VC21" s="3" t="str">
        <f>IFERROR(__xludf.DUMMYFUNCTION("IF(ISBLANK($A21),, IF((ARRAYFORMULA(SUM(COUNTIFS(OccupancyAddresses,$A21,OccupancyUnits, $B21, 'Tenant Occupancy'!VD$5:VD23,{""&gt;0"",""Occupied"",""Late""}))))&gt;1,""Multiple Bookings"", IF(SUMIFS( 'Tenant Occupancy'!VD$5:VD23,OccupancyUnits,$B21,OccupancyAd"&amp;"dresses,$A21)&gt;0,SUMIFS('Tenant Occupancy'!VD$5:VD23,OccupancyUnits,$B21,OccupancyAddresses,$A21),IFERROR(VLOOKUP($A21&amp;"" ""&amp;$B21, FILTER(ARRAYFORMULA({OccupancyAddresses&amp;"" ""&amp; OccupancyUnits,'Tenant Occupancy'!VD$5:VD23}),INDEX(ARRAYFORMULA({OccupancyAdd"&amp;"resses&amp;"" ""&amp; OccupancyUnits,'Tenant Occupancy'!VD$5:VD23}),0,2)&lt;&gt;""""),2,FALSE),IF(VC18=TODAY(),""Today"",)))))"),"")</f>
        <v/>
      </c>
      <c r="VD21" s="3" t="str">
        <f>IFERROR(__xludf.DUMMYFUNCTION("IF(ISBLANK($A21),, IF((ARRAYFORMULA(SUM(COUNTIFS(OccupancyAddresses,$A21,OccupancyUnits, $B21, 'Tenant Occupancy'!VE$5:VE23,{""&gt;0"",""Occupied"",""Late""}))))&gt;1,""Multiple Bookings"", IF(SUMIFS( 'Tenant Occupancy'!VE$5:VE23,OccupancyUnits,$B21,OccupancyAd"&amp;"dresses,$A21)&gt;0,SUMIFS('Tenant Occupancy'!VE$5:VE23,OccupancyUnits,$B21,OccupancyAddresses,$A21),IFERROR(VLOOKUP($A21&amp;"" ""&amp;$B21, FILTER(ARRAYFORMULA({OccupancyAddresses&amp;"" ""&amp; OccupancyUnits,'Tenant Occupancy'!VE$5:VE23}),INDEX(ARRAYFORMULA({OccupancyAdd"&amp;"resses&amp;"" ""&amp; OccupancyUnits,'Tenant Occupancy'!VE$5:VE23}),0,2)&lt;&gt;""""),2,FALSE),IF(VD18=TODAY(),""Today"",)))))"),"")</f>
        <v/>
      </c>
      <c r="VE21" s="3" t="str">
        <f>IFERROR(__xludf.DUMMYFUNCTION("IF(ISBLANK($A21),, IF((ARRAYFORMULA(SUM(COUNTIFS(OccupancyAddresses,$A21,OccupancyUnits, $B21, 'Tenant Occupancy'!VF$5:VF23,{""&gt;0"",""Occupied"",""Late""}))))&gt;1,""Multiple Bookings"", IF(SUMIFS( 'Tenant Occupancy'!VF$5:VF23,OccupancyUnits,$B21,OccupancyAd"&amp;"dresses,$A21)&gt;0,SUMIFS('Tenant Occupancy'!VF$5:VF23,OccupancyUnits,$B21,OccupancyAddresses,$A21),IFERROR(VLOOKUP($A21&amp;"" ""&amp;$B21, FILTER(ARRAYFORMULA({OccupancyAddresses&amp;"" ""&amp; OccupancyUnits,'Tenant Occupancy'!VF$5:VF23}),INDEX(ARRAYFORMULA({OccupancyAdd"&amp;"resses&amp;"" ""&amp; OccupancyUnits,'Tenant Occupancy'!VF$5:VF23}),0,2)&lt;&gt;""""),2,FALSE),IF(VE18=TODAY(),""Today"",)))))"),"")</f>
        <v/>
      </c>
      <c r="VF21" s="3" t="str">
        <f>IFERROR(__xludf.DUMMYFUNCTION("IF(ISBLANK($A21),, IF((ARRAYFORMULA(SUM(COUNTIFS(OccupancyAddresses,$A21,OccupancyUnits, $B21, 'Tenant Occupancy'!VG$5:VG23,{""&gt;0"",""Occupied"",""Late""}))))&gt;1,""Multiple Bookings"", IF(SUMIFS( 'Tenant Occupancy'!VG$5:VG23,OccupancyUnits,$B21,OccupancyAd"&amp;"dresses,$A21)&gt;0,SUMIFS('Tenant Occupancy'!VG$5:VG23,OccupancyUnits,$B21,OccupancyAddresses,$A21),IFERROR(VLOOKUP($A21&amp;"" ""&amp;$B21, FILTER(ARRAYFORMULA({OccupancyAddresses&amp;"" ""&amp; OccupancyUnits,'Tenant Occupancy'!VG$5:VG23}),INDEX(ARRAYFORMULA({OccupancyAdd"&amp;"resses&amp;"" ""&amp; OccupancyUnits,'Tenant Occupancy'!VG$5:VG23}),0,2)&lt;&gt;""""),2,FALSE),IF(VF18=TODAY(),""Today"",)))))"),"")</f>
        <v/>
      </c>
      <c r="VG21" s="3" t="str">
        <f>IFERROR(__xludf.DUMMYFUNCTION("IF(ISBLANK($A21),, IF((ARRAYFORMULA(SUM(COUNTIFS(OccupancyAddresses,$A21,OccupancyUnits, $B21, 'Tenant Occupancy'!VH$5:VH23,{""&gt;0"",""Occupied"",""Late""}))))&gt;1,""Multiple Bookings"", IF(SUMIFS( 'Tenant Occupancy'!VH$5:VH23,OccupancyUnits,$B21,OccupancyAd"&amp;"dresses,$A21)&gt;0,SUMIFS('Tenant Occupancy'!VH$5:VH23,OccupancyUnits,$B21,OccupancyAddresses,$A21),IFERROR(VLOOKUP($A21&amp;"" ""&amp;$B21, FILTER(ARRAYFORMULA({OccupancyAddresses&amp;"" ""&amp; OccupancyUnits,'Tenant Occupancy'!VH$5:VH23}),INDEX(ARRAYFORMULA({OccupancyAdd"&amp;"resses&amp;"" ""&amp; OccupancyUnits,'Tenant Occupancy'!VH$5:VH23}),0,2)&lt;&gt;""""),2,FALSE),IF(VG18=TODAY(),""Today"",)))))"),"")</f>
        <v/>
      </c>
      <c r="VH21" s="3" t="str">
        <f>IFERROR(__xludf.DUMMYFUNCTION("IF(ISBLANK($A21),, IF((ARRAYFORMULA(SUM(COUNTIFS(OccupancyAddresses,$A21,OccupancyUnits, $B21, 'Tenant Occupancy'!VI$5:VI23,{""&gt;0"",""Occupied"",""Late""}))))&gt;1,""Multiple Bookings"", IF(SUMIFS( 'Tenant Occupancy'!VI$5:VI23,OccupancyUnits,$B21,OccupancyAd"&amp;"dresses,$A21)&gt;0,SUMIFS('Tenant Occupancy'!VI$5:VI23,OccupancyUnits,$B21,OccupancyAddresses,$A21),IFERROR(VLOOKUP($A21&amp;"" ""&amp;$B21, FILTER(ARRAYFORMULA({OccupancyAddresses&amp;"" ""&amp; OccupancyUnits,'Tenant Occupancy'!VI$5:VI23}),INDEX(ARRAYFORMULA({OccupancyAdd"&amp;"resses&amp;"" ""&amp; OccupancyUnits,'Tenant Occupancy'!VI$5:VI23}),0,2)&lt;&gt;""""),2,FALSE),IF(VH18=TODAY(),""Today"",)))))"),"")</f>
        <v/>
      </c>
      <c r="VI21" s="3" t="str">
        <f>IFERROR(__xludf.DUMMYFUNCTION("IF(ISBLANK($A21),, IF((ARRAYFORMULA(SUM(COUNTIFS(OccupancyAddresses,$A21,OccupancyUnits, $B21, 'Tenant Occupancy'!VJ$5:VJ23,{""&gt;0"",""Occupied"",""Late""}))))&gt;1,""Multiple Bookings"", IF(SUMIFS( 'Tenant Occupancy'!VJ$5:VJ23,OccupancyUnits,$B21,OccupancyAd"&amp;"dresses,$A21)&gt;0,SUMIFS('Tenant Occupancy'!VJ$5:VJ23,OccupancyUnits,$B21,OccupancyAddresses,$A21),IFERROR(VLOOKUP($A21&amp;"" ""&amp;$B21, FILTER(ARRAYFORMULA({OccupancyAddresses&amp;"" ""&amp; OccupancyUnits,'Tenant Occupancy'!VJ$5:VJ23}),INDEX(ARRAYFORMULA({OccupancyAdd"&amp;"resses&amp;"" ""&amp; OccupancyUnits,'Tenant Occupancy'!VJ$5:VJ23}),0,2)&lt;&gt;""""),2,FALSE),IF(VI18=TODAY(),""Today"",)))))"),"")</f>
        <v/>
      </c>
      <c r="VJ21" s="3" t="str">
        <f>IFERROR(__xludf.DUMMYFUNCTION("IF(ISBLANK($A21),, IF((ARRAYFORMULA(SUM(COUNTIFS(OccupancyAddresses,$A21,OccupancyUnits, $B21, 'Tenant Occupancy'!VK$5:VK23,{""&gt;0"",""Occupied"",""Late""}))))&gt;1,""Multiple Bookings"", IF(SUMIFS( 'Tenant Occupancy'!VK$5:VK23,OccupancyUnits,$B21,OccupancyAd"&amp;"dresses,$A21)&gt;0,SUMIFS('Tenant Occupancy'!VK$5:VK23,OccupancyUnits,$B21,OccupancyAddresses,$A21),IFERROR(VLOOKUP($A21&amp;"" ""&amp;$B21, FILTER(ARRAYFORMULA({OccupancyAddresses&amp;"" ""&amp; OccupancyUnits,'Tenant Occupancy'!VK$5:VK23}),INDEX(ARRAYFORMULA({OccupancyAdd"&amp;"resses&amp;"" ""&amp; OccupancyUnits,'Tenant Occupancy'!VK$5:VK23}),0,2)&lt;&gt;""""),2,FALSE),IF(VJ18=TODAY(),""Today"",)))))"),"")</f>
        <v/>
      </c>
      <c r="VK21" s="3" t="str">
        <f>IFERROR(__xludf.DUMMYFUNCTION("IF(ISBLANK($A21),, IF((ARRAYFORMULA(SUM(COUNTIFS(OccupancyAddresses,$A21,OccupancyUnits, $B21, 'Tenant Occupancy'!VL$5:VL23,{""&gt;0"",""Occupied"",""Late""}))))&gt;1,""Multiple Bookings"", IF(SUMIFS( 'Tenant Occupancy'!VL$5:VL23,OccupancyUnits,$B21,OccupancyAd"&amp;"dresses,$A21)&gt;0,SUMIFS('Tenant Occupancy'!VL$5:VL23,OccupancyUnits,$B21,OccupancyAddresses,$A21),IFERROR(VLOOKUP($A21&amp;"" ""&amp;$B21, FILTER(ARRAYFORMULA({OccupancyAddresses&amp;"" ""&amp; OccupancyUnits,'Tenant Occupancy'!VL$5:VL23}),INDEX(ARRAYFORMULA({OccupancyAdd"&amp;"resses&amp;"" ""&amp; OccupancyUnits,'Tenant Occupancy'!VL$5:VL23}),0,2)&lt;&gt;""""),2,FALSE),IF(VK18=TODAY(),""Today"",)))))"),"")</f>
        <v/>
      </c>
      <c r="VL21" s="3" t="str">
        <f>IFERROR(__xludf.DUMMYFUNCTION("IF(ISBLANK($A21),, IF((ARRAYFORMULA(SUM(COUNTIFS(OccupancyAddresses,$A21,OccupancyUnits, $B21, 'Tenant Occupancy'!VM$5:VM23,{""&gt;0"",""Occupied"",""Late""}))))&gt;1,""Multiple Bookings"", IF(SUMIFS( 'Tenant Occupancy'!VM$5:VM23,OccupancyUnits,$B21,OccupancyAd"&amp;"dresses,$A21)&gt;0,SUMIFS('Tenant Occupancy'!VM$5:VM23,OccupancyUnits,$B21,OccupancyAddresses,$A21),IFERROR(VLOOKUP($A21&amp;"" ""&amp;$B21, FILTER(ARRAYFORMULA({OccupancyAddresses&amp;"" ""&amp; OccupancyUnits,'Tenant Occupancy'!VM$5:VM23}),INDEX(ARRAYFORMULA({OccupancyAdd"&amp;"resses&amp;"" ""&amp; OccupancyUnits,'Tenant Occupancy'!VM$5:VM23}),0,2)&lt;&gt;""""),2,FALSE),IF(VL18=TODAY(),""Today"",)))))"),"")</f>
        <v/>
      </c>
      <c r="VM21" s="3" t="str">
        <f>IFERROR(__xludf.DUMMYFUNCTION("IF(ISBLANK($A21),, IF((ARRAYFORMULA(SUM(COUNTIFS(OccupancyAddresses,$A21,OccupancyUnits, $B21, 'Tenant Occupancy'!VN$5:VN23,{""&gt;0"",""Occupied"",""Late""}))))&gt;1,""Multiple Bookings"", IF(SUMIFS( 'Tenant Occupancy'!VN$5:VN23,OccupancyUnits,$B21,OccupancyAd"&amp;"dresses,$A21)&gt;0,SUMIFS('Tenant Occupancy'!VN$5:VN23,OccupancyUnits,$B21,OccupancyAddresses,$A21),IFERROR(VLOOKUP($A21&amp;"" ""&amp;$B21, FILTER(ARRAYFORMULA({OccupancyAddresses&amp;"" ""&amp; OccupancyUnits,'Tenant Occupancy'!VN$5:VN23}),INDEX(ARRAYFORMULA({OccupancyAdd"&amp;"resses&amp;"" ""&amp; OccupancyUnits,'Tenant Occupancy'!VN$5:VN23}),0,2)&lt;&gt;""""),2,FALSE),IF(VM18=TODAY(),""Today"",)))))"),"")</f>
        <v/>
      </c>
      <c r="VN21" s="3" t="str">
        <f>IFERROR(__xludf.DUMMYFUNCTION("IF(ISBLANK($A21),, IF((ARRAYFORMULA(SUM(COUNTIFS(OccupancyAddresses,$A21,OccupancyUnits, $B21, 'Tenant Occupancy'!VO$5:VO23,{""&gt;0"",""Occupied"",""Late""}))))&gt;1,""Multiple Bookings"", IF(SUMIFS( 'Tenant Occupancy'!VO$5:VO23,OccupancyUnits,$B21,OccupancyAd"&amp;"dresses,$A21)&gt;0,SUMIFS('Tenant Occupancy'!VO$5:VO23,OccupancyUnits,$B21,OccupancyAddresses,$A21),IFERROR(VLOOKUP($A21&amp;"" ""&amp;$B21, FILTER(ARRAYFORMULA({OccupancyAddresses&amp;"" ""&amp; OccupancyUnits,'Tenant Occupancy'!VO$5:VO23}),INDEX(ARRAYFORMULA({OccupancyAdd"&amp;"resses&amp;"" ""&amp; OccupancyUnits,'Tenant Occupancy'!VO$5:VO23}),0,2)&lt;&gt;""""),2,FALSE),IF(VN18=TODAY(),""Today"",)))))"),"")</f>
        <v/>
      </c>
      <c r="VO21" s="3" t="str">
        <f>IFERROR(__xludf.DUMMYFUNCTION("IF(ISBLANK($A21),, IF((ARRAYFORMULA(SUM(COUNTIFS(OccupancyAddresses,$A21,OccupancyUnits, $B21, 'Tenant Occupancy'!VP$5:VP23,{""&gt;0"",""Occupied"",""Late""}))))&gt;1,""Multiple Bookings"", IF(SUMIFS( 'Tenant Occupancy'!VP$5:VP23,OccupancyUnits,$B21,OccupancyAd"&amp;"dresses,$A21)&gt;0,SUMIFS('Tenant Occupancy'!VP$5:VP23,OccupancyUnits,$B21,OccupancyAddresses,$A21),IFERROR(VLOOKUP($A21&amp;"" ""&amp;$B21, FILTER(ARRAYFORMULA({OccupancyAddresses&amp;"" ""&amp; OccupancyUnits,'Tenant Occupancy'!VP$5:VP23}),INDEX(ARRAYFORMULA({OccupancyAdd"&amp;"resses&amp;"" ""&amp; OccupancyUnits,'Tenant Occupancy'!VP$5:VP23}),0,2)&lt;&gt;""""),2,FALSE),IF(VO18=TODAY(),""Today"",)))))"),"")</f>
        <v/>
      </c>
      <c r="VP21" s="3" t="str">
        <f>IFERROR(__xludf.DUMMYFUNCTION("IF(ISBLANK($A21),, IF((ARRAYFORMULA(SUM(COUNTIFS(OccupancyAddresses,$A21,OccupancyUnits, $B21, 'Tenant Occupancy'!VQ$5:VQ23,{""&gt;0"",""Occupied"",""Late""}))))&gt;1,""Multiple Bookings"", IF(SUMIFS( 'Tenant Occupancy'!VQ$5:VQ23,OccupancyUnits,$B21,OccupancyAd"&amp;"dresses,$A21)&gt;0,SUMIFS('Tenant Occupancy'!VQ$5:VQ23,OccupancyUnits,$B21,OccupancyAddresses,$A21),IFERROR(VLOOKUP($A21&amp;"" ""&amp;$B21, FILTER(ARRAYFORMULA({OccupancyAddresses&amp;"" ""&amp; OccupancyUnits,'Tenant Occupancy'!VQ$5:VQ23}),INDEX(ARRAYFORMULA({OccupancyAdd"&amp;"resses&amp;"" ""&amp; OccupancyUnits,'Tenant Occupancy'!VQ$5:VQ23}),0,2)&lt;&gt;""""),2,FALSE),IF(VP18=TODAY(),""Today"",)))))"),"")</f>
        <v/>
      </c>
      <c r="VQ21" s="3" t="str">
        <f>IFERROR(__xludf.DUMMYFUNCTION("IF(ISBLANK($A21),, IF((ARRAYFORMULA(SUM(COUNTIFS(OccupancyAddresses,$A21,OccupancyUnits, $B21, 'Tenant Occupancy'!VR$5:VR23,{""&gt;0"",""Occupied"",""Late""}))))&gt;1,""Multiple Bookings"", IF(SUMIFS( 'Tenant Occupancy'!VR$5:VR23,OccupancyUnits,$B21,OccupancyAd"&amp;"dresses,$A21)&gt;0,SUMIFS('Tenant Occupancy'!VR$5:VR23,OccupancyUnits,$B21,OccupancyAddresses,$A21),IFERROR(VLOOKUP($A21&amp;"" ""&amp;$B21, FILTER(ARRAYFORMULA({OccupancyAddresses&amp;"" ""&amp; OccupancyUnits,'Tenant Occupancy'!VR$5:VR23}),INDEX(ARRAYFORMULA({OccupancyAdd"&amp;"resses&amp;"" ""&amp; OccupancyUnits,'Tenant Occupancy'!VR$5:VR23}),0,2)&lt;&gt;""""),2,FALSE),IF(VQ18=TODAY(),""Today"",)))))"),"")</f>
        <v/>
      </c>
      <c r="VR21" s="3" t="str">
        <f>IFERROR(__xludf.DUMMYFUNCTION("IF(ISBLANK($A21),, IF((ARRAYFORMULA(SUM(COUNTIFS(OccupancyAddresses,$A21,OccupancyUnits, $B21, 'Tenant Occupancy'!VS$5:VS23,{""&gt;0"",""Occupied"",""Late""}))))&gt;1,""Multiple Bookings"", IF(SUMIFS( 'Tenant Occupancy'!VS$5:VS23,OccupancyUnits,$B21,OccupancyAd"&amp;"dresses,$A21)&gt;0,SUMIFS('Tenant Occupancy'!VS$5:VS23,OccupancyUnits,$B21,OccupancyAddresses,$A21),IFERROR(VLOOKUP($A21&amp;"" ""&amp;$B21, FILTER(ARRAYFORMULA({OccupancyAddresses&amp;"" ""&amp; OccupancyUnits,'Tenant Occupancy'!VS$5:VS23}),INDEX(ARRAYFORMULA({OccupancyAdd"&amp;"resses&amp;"" ""&amp; OccupancyUnits,'Tenant Occupancy'!VS$5:VS23}),0,2)&lt;&gt;""""),2,FALSE),IF(VR18=TODAY(),""Today"",)))))"),"")</f>
        <v/>
      </c>
      <c r="VS21" s="3" t="str">
        <f>IFERROR(__xludf.DUMMYFUNCTION("IF(ISBLANK($A21),, IF((ARRAYFORMULA(SUM(COUNTIFS(OccupancyAddresses,$A21,OccupancyUnits, $B21, 'Tenant Occupancy'!VT$5:VT23,{""&gt;0"",""Occupied"",""Late""}))))&gt;1,""Multiple Bookings"", IF(SUMIFS( 'Tenant Occupancy'!VT$5:VT23,OccupancyUnits,$B21,OccupancyAd"&amp;"dresses,$A21)&gt;0,SUMIFS('Tenant Occupancy'!VT$5:VT23,OccupancyUnits,$B21,OccupancyAddresses,$A21),IFERROR(VLOOKUP($A21&amp;"" ""&amp;$B21, FILTER(ARRAYFORMULA({OccupancyAddresses&amp;"" ""&amp; OccupancyUnits,'Tenant Occupancy'!VT$5:VT23}),INDEX(ARRAYFORMULA({OccupancyAdd"&amp;"resses&amp;"" ""&amp; OccupancyUnits,'Tenant Occupancy'!VT$5:VT23}),0,2)&lt;&gt;""""),2,FALSE),IF(VS18=TODAY(),""Today"",)))))"),"")</f>
        <v/>
      </c>
      <c r="VT21" s="3" t="str">
        <f>IFERROR(__xludf.DUMMYFUNCTION("IF(ISBLANK($A21),, IF((ARRAYFORMULA(SUM(COUNTIFS(OccupancyAddresses,$A21,OccupancyUnits, $B21, 'Tenant Occupancy'!VU$5:VU23,{""&gt;0"",""Occupied"",""Late""}))))&gt;1,""Multiple Bookings"", IF(SUMIFS( 'Tenant Occupancy'!VU$5:VU23,OccupancyUnits,$B21,OccupancyAd"&amp;"dresses,$A21)&gt;0,SUMIFS('Tenant Occupancy'!VU$5:VU23,OccupancyUnits,$B21,OccupancyAddresses,$A21),IFERROR(VLOOKUP($A21&amp;"" ""&amp;$B21, FILTER(ARRAYFORMULA({OccupancyAddresses&amp;"" ""&amp; OccupancyUnits,'Tenant Occupancy'!VU$5:VU23}),INDEX(ARRAYFORMULA({OccupancyAdd"&amp;"resses&amp;"" ""&amp; OccupancyUnits,'Tenant Occupancy'!VU$5:VU23}),0,2)&lt;&gt;""""),2,FALSE),IF(VT18=TODAY(),""Today"",)))))"),"")</f>
        <v/>
      </c>
      <c r="VU21" s="3" t="str">
        <f>IFERROR(__xludf.DUMMYFUNCTION("IF(ISBLANK($A21),, IF((ARRAYFORMULA(SUM(COUNTIFS(OccupancyAddresses,$A21,OccupancyUnits, $B21, 'Tenant Occupancy'!VV$5:VV23,{""&gt;0"",""Occupied"",""Late""}))))&gt;1,""Multiple Bookings"", IF(SUMIFS( 'Tenant Occupancy'!VV$5:VV23,OccupancyUnits,$B21,OccupancyAd"&amp;"dresses,$A21)&gt;0,SUMIFS('Tenant Occupancy'!VV$5:VV23,OccupancyUnits,$B21,OccupancyAddresses,$A21),IFERROR(VLOOKUP($A21&amp;"" ""&amp;$B21, FILTER(ARRAYFORMULA({OccupancyAddresses&amp;"" ""&amp; OccupancyUnits,'Tenant Occupancy'!VV$5:VV23}),INDEX(ARRAYFORMULA({OccupancyAdd"&amp;"resses&amp;"" ""&amp; OccupancyUnits,'Tenant Occupancy'!VV$5:VV23}),0,2)&lt;&gt;""""),2,FALSE),IF(VU18=TODAY(),""Today"",)))))"),"")</f>
        <v/>
      </c>
      <c r="VV21" s="3" t="str">
        <f>IFERROR(__xludf.DUMMYFUNCTION("IF(ISBLANK($A21),, IF((ARRAYFORMULA(SUM(COUNTIFS(OccupancyAddresses,$A21,OccupancyUnits, $B21, 'Tenant Occupancy'!VW$5:VW23,{""&gt;0"",""Occupied"",""Late""}))))&gt;1,""Multiple Bookings"", IF(SUMIFS( 'Tenant Occupancy'!VW$5:VW23,OccupancyUnits,$B21,OccupancyAd"&amp;"dresses,$A21)&gt;0,SUMIFS('Tenant Occupancy'!VW$5:VW23,OccupancyUnits,$B21,OccupancyAddresses,$A21),IFERROR(VLOOKUP($A21&amp;"" ""&amp;$B21, FILTER(ARRAYFORMULA({OccupancyAddresses&amp;"" ""&amp; OccupancyUnits,'Tenant Occupancy'!VW$5:VW23}),INDEX(ARRAYFORMULA({OccupancyAdd"&amp;"resses&amp;"" ""&amp; OccupancyUnits,'Tenant Occupancy'!VW$5:VW23}),0,2)&lt;&gt;""""),2,FALSE),IF(VV18=TODAY(),""Today"",)))))"),"")</f>
        <v/>
      </c>
      <c r="VW21" s="3" t="str">
        <f>IFERROR(__xludf.DUMMYFUNCTION("IF(ISBLANK($A21),, IF((ARRAYFORMULA(SUM(COUNTIFS(OccupancyAddresses,$A21,OccupancyUnits, $B21, 'Tenant Occupancy'!VX$5:VX23,{""&gt;0"",""Occupied"",""Late""}))))&gt;1,""Multiple Bookings"", IF(SUMIFS( 'Tenant Occupancy'!VX$5:VX23,OccupancyUnits,$B21,OccupancyAd"&amp;"dresses,$A21)&gt;0,SUMIFS('Tenant Occupancy'!VX$5:VX23,OccupancyUnits,$B21,OccupancyAddresses,$A21),IFERROR(VLOOKUP($A21&amp;"" ""&amp;$B21, FILTER(ARRAYFORMULA({OccupancyAddresses&amp;"" ""&amp; OccupancyUnits,'Tenant Occupancy'!VX$5:VX23}),INDEX(ARRAYFORMULA({OccupancyAdd"&amp;"resses&amp;"" ""&amp; OccupancyUnits,'Tenant Occupancy'!VX$5:VX23}),0,2)&lt;&gt;""""),2,FALSE),IF(VW18=TODAY(),""Today"",)))))"),"")</f>
        <v/>
      </c>
      <c r="VX21" s="3" t="str">
        <f>IFERROR(__xludf.DUMMYFUNCTION("IF(ISBLANK($A21),, IF((ARRAYFORMULA(SUM(COUNTIFS(OccupancyAddresses,$A21,OccupancyUnits, $B21, 'Tenant Occupancy'!VY$5:VY23,{""&gt;0"",""Occupied"",""Late""}))))&gt;1,""Multiple Bookings"", IF(SUMIFS( 'Tenant Occupancy'!VY$5:VY23,OccupancyUnits,$B21,OccupancyAd"&amp;"dresses,$A21)&gt;0,SUMIFS('Tenant Occupancy'!VY$5:VY23,OccupancyUnits,$B21,OccupancyAddresses,$A21),IFERROR(VLOOKUP($A21&amp;"" ""&amp;$B21, FILTER(ARRAYFORMULA({OccupancyAddresses&amp;"" ""&amp; OccupancyUnits,'Tenant Occupancy'!VY$5:VY23}),INDEX(ARRAYFORMULA({OccupancyAdd"&amp;"resses&amp;"" ""&amp; OccupancyUnits,'Tenant Occupancy'!VY$5:VY23}),0,2)&lt;&gt;""""),2,FALSE),IF(VX18=TODAY(),""Today"",)))))"),"")</f>
        <v/>
      </c>
      <c r="VY21" s="3" t="str">
        <f>IFERROR(__xludf.DUMMYFUNCTION("IF(ISBLANK($A21),, IF((ARRAYFORMULA(SUM(COUNTIFS(OccupancyAddresses,$A21,OccupancyUnits, $B21, 'Tenant Occupancy'!VZ$5:VZ23,{""&gt;0"",""Occupied"",""Late""}))))&gt;1,""Multiple Bookings"", IF(SUMIFS( 'Tenant Occupancy'!VZ$5:VZ23,OccupancyUnits,$B21,OccupancyAd"&amp;"dresses,$A21)&gt;0,SUMIFS('Tenant Occupancy'!VZ$5:VZ23,OccupancyUnits,$B21,OccupancyAddresses,$A21),IFERROR(VLOOKUP($A21&amp;"" ""&amp;$B21, FILTER(ARRAYFORMULA({OccupancyAddresses&amp;"" ""&amp; OccupancyUnits,'Tenant Occupancy'!VZ$5:VZ23}),INDEX(ARRAYFORMULA({OccupancyAdd"&amp;"resses&amp;"" ""&amp; OccupancyUnits,'Tenant Occupancy'!VZ$5:VZ23}),0,2)&lt;&gt;""""),2,FALSE),IF(VY18=TODAY(),""Today"",)))))"),"")</f>
        <v/>
      </c>
      <c r="VZ21" s="3" t="str">
        <f>IFERROR(__xludf.DUMMYFUNCTION("IF(ISBLANK($A21),, IF((ARRAYFORMULA(SUM(COUNTIFS(OccupancyAddresses,$A21,OccupancyUnits, $B21, 'Tenant Occupancy'!WA$5:WA23,{""&gt;0"",""Occupied"",""Late""}))))&gt;1,""Multiple Bookings"", IF(SUMIFS( 'Tenant Occupancy'!WA$5:WA23,OccupancyUnits,$B21,OccupancyAd"&amp;"dresses,$A21)&gt;0,SUMIFS('Tenant Occupancy'!WA$5:WA23,OccupancyUnits,$B21,OccupancyAddresses,$A21),IFERROR(VLOOKUP($A21&amp;"" ""&amp;$B21, FILTER(ARRAYFORMULA({OccupancyAddresses&amp;"" ""&amp; OccupancyUnits,'Tenant Occupancy'!WA$5:WA23}),INDEX(ARRAYFORMULA({OccupancyAdd"&amp;"resses&amp;"" ""&amp; OccupancyUnits,'Tenant Occupancy'!WA$5:WA23}),0,2)&lt;&gt;""""),2,FALSE),IF(VZ18=TODAY(),""Today"",)))))"),"")</f>
        <v/>
      </c>
      <c r="WA21" s="3" t="str">
        <f>IFERROR(__xludf.DUMMYFUNCTION("IF(ISBLANK($A21),, IF((ARRAYFORMULA(SUM(COUNTIFS(OccupancyAddresses,$A21,OccupancyUnits, $B21, 'Tenant Occupancy'!WB$5:WB23,{""&gt;0"",""Occupied"",""Late""}))))&gt;1,""Multiple Bookings"", IF(SUMIFS( 'Tenant Occupancy'!WB$5:WB23,OccupancyUnits,$B21,OccupancyAd"&amp;"dresses,$A21)&gt;0,SUMIFS('Tenant Occupancy'!WB$5:WB23,OccupancyUnits,$B21,OccupancyAddresses,$A21),IFERROR(VLOOKUP($A21&amp;"" ""&amp;$B21, FILTER(ARRAYFORMULA({OccupancyAddresses&amp;"" ""&amp; OccupancyUnits,'Tenant Occupancy'!WB$5:WB23}),INDEX(ARRAYFORMULA({OccupancyAdd"&amp;"resses&amp;"" ""&amp; OccupancyUnits,'Tenant Occupancy'!WB$5:WB23}),0,2)&lt;&gt;""""),2,FALSE),IF(WA18=TODAY(),""Today"",)))))"),"")</f>
        <v/>
      </c>
      <c r="WB21" s="3" t="str">
        <f>IFERROR(__xludf.DUMMYFUNCTION("IF(ISBLANK($A21),, IF((ARRAYFORMULA(SUM(COUNTIFS(OccupancyAddresses,$A21,OccupancyUnits, $B21, 'Tenant Occupancy'!WC$5:WC23,{""&gt;0"",""Occupied"",""Late""}))))&gt;1,""Multiple Bookings"", IF(SUMIFS( 'Tenant Occupancy'!WC$5:WC23,OccupancyUnits,$B21,OccupancyAd"&amp;"dresses,$A21)&gt;0,SUMIFS('Tenant Occupancy'!WC$5:WC23,OccupancyUnits,$B21,OccupancyAddresses,$A21),IFERROR(VLOOKUP($A21&amp;"" ""&amp;$B21, FILTER(ARRAYFORMULA({OccupancyAddresses&amp;"" ""&amp; OccupancyUnits,'Tenant Occupancy'!WC$5:WC23}),INDEX(ARRAYFORMULA({OccupancyAdd"&amp;"resses&amp;"" ""&amp; OccupancyUnits,'Tenant Occupancy'!WC$5:WC23}),0,2)&lt;&gt;""""),2,FALSE),IF(WB18=TODAY(),""Today"",)))))"),"")</f>
        <v/>
      </c>
      <c r="WC21" s="3" t="str">
        <f>IFERROR(__xludf.DUMMYFUNCTION("IF(ISBLANK($A21),, IF((ARRAYFORMULA(SUM(COUNTIFS(OccupancyAddresses,$A21,OccupancyUnits, $B21, 'Tenant Occupancy'!WD$5:WD23,{""&gt;0"",""Occupied"",""Late""}))))&gt;1,""Multiple Bookings"", IF(SUMIFS( 'Tenant Occupancy'!WD$5:WD23,OccupancyUnits,$B21,OccupancyAd"&amp;"dresses,$A21)&gt;0,SUMIFS('Tenant Occupancy'!WD$5:WD23,OccupancyUnits,$B21,OccupancyAddresses,$A21),IFERROR(VLOOKUP($A21&amp;"" ""&amp;$B21, FILTER(ARRAYFORMULA({OccupancyAddresses&amp;"" ""&amp; OccupancyUnits,'Tenant Occupancy'!WD$5:WD23}),INDEX(ARRAYFORMULA({OccupancyAdd"&amp;"resses&amp;"" ""&amp; OccupancyUnits,'Tenant Occupancy'!WD$5:WD23}),0,2)&lt;&gt;""""),2,FALSE),IF(WC18=TODAY(),""Today"",)))))"),"")</f>
        <v/>
      </c>
      <c r="WD21" s="3" t="str">
        <f>IFERROR(__xludf.DUMMYFUNCTION("IF(ISBLANK($A21),, IF((ARRAYFORMULA(SUM(COUNTIFS(OccupancyAddresses,$A21,OccupancyUnits, $B21, 'Tenant Occupancy'!WE$5:WE23,{""&gt;0"",""Occupied"",""Late""}))))&gt;1,""Multiple Bookings"", IF(SUMIFS( 'Tenant Occupancy'!WE$5:WE23,OccupancyUnits,$B21,OccupancyAd"&amp;"dresses,$A21)&gt;0,SUMIFS('Tenant Occupancy'!WE$5:WE23,OccupancyUnits,$B21,OccupancyAddresses,$A21),IFERROR(VLOOKUP($A21&amp;"" ""&amp;$B21, FILTER(ARRAYFORMULA({OccupancyAddresses&amp;"" ""&amp; OccupancyUnits,'Tenant Occupancy'!WE$5:WE23}),INDEX(ARRAYFORMULA({OccupancyAdd"&amp;"resses&amp;"" ""&amp; OccupancyUnits,'Tenant Occupancy'!WE$5:WE23}),0,2)&lt;&gt;""""),2,FALSE),IF(WD18=TODAY(),""Today"",)))))"),"")</f>
        <v/>
      </c>
      <c r="WE21" s="3" t="str">
        <f>IFERROR(__xludf.DUMMYFUNCTION("IF(ISBLANK($A21),, IF((ARRAYFORMULA(SUM(COUNTIFS(OccupancyAddresses,$A21,OccupancyUnits, $B21, 'Tenant Occupancy'!WF$5:WF23,{""&gt;0"",""Occupied"",""Late""}))))&gt;1,""Multiple Bookings"", IF(SUMIFS( 'Tenant Occupancy'!WF$5:WF23,OccupancyUnits,$B21,OccupancyAd"&amp;"dresses,$A21)&gt;0,SUMIFS('Tenant Occupancy'!WF$5:WF23,OccupancyUnits,$B21,OccupancyAddresses,$A21),IFERROR(VLOOKUP($A21&amp;"" ""&amp;$B21, FILTER(ARRAYFORMULA({OccupancyAddresses&amp;"" ""&amp; OccupancyUnits,'Tenant Occupancy'!WF$5:WF23}),INDEX(ARRAYFORMULA({OccupancyAdd"&amp;"resses&amp;"" ""&amp; OccupancyUnits,'Tenant Occupancy'!WF$5:WF23}),0,2)&lt;&gt;""""),2,FALSE),IF(WE18=TODAY(),""Today"",)))))"),"")</f>
        <v/>
      </c>
      <c r="WF21" s="3" t="str">
        <f>IFERROR(__xludf.DUMMYFUNCTION("IF(ISBLANK($A21),, IF((ARRAYFORMULA(SUM(COUNTIFS(OccupancyAddresses,$A21,OccupancyUnits, $B21, 'Tenant Occupancy'!WG$5:WG23,{""&gt;0"",""Occupied"",""Late""}))))&gt;1,""Multiple Bookings"", IF(SUMIFS( 'Tenant Occupancy'!WG$5:WG23,OccupancyUnits,$B21,OccupancyAd"&amp;"dresses,$A21)&gt;0,SUMIFS('Tenant Occupancy'!WG$5:WG23,OccupancyUnits,$B21,OccupancyAddresses,$A21),IFERROR(VLOOKUP($A21&amp;"" ""&amp;$B21, FILTER(ARRAYFORMULA({OccupancyAddresses&amp;"" ""&amp; OccupancyUnits,'Tenant Occupancy'!WG$5:WG23}),INDEX(ARRAYFORMULA({OccupancyAdd"&amp;"resses&amp;"" ""&amp; OccupancyUnits,'Tenant Occupancy'!WG$5:WG23}),0,2)&lt;&gt;""""),2,FALSE),IF(WF18=TODAY(),""Today"",)))))"),"")</f>
        <v/>
      </c>
      <c r="WG21" s="3" t="str">
        <f>IFERROR(__xludf.DUMMYFUNCTION("IF(ISBLANK($A21),, IF((ARRAYFORMULA(SUM(COUNTIFS(OccupancyAddresses,$A21,OccupancyUnits, $B21, 'Tenant Occupancy'!WH$5:WH23,{""&gt;0"",""Occupied"",""Late""}))))&gt;1,""Multiple Bookings"", IF(SUMIFS( 'Tenant Occupancy'!WH$5:WH23,OccupancyUnits,$B21,OccupancyAd"&amp;"dresses,$A21)&gt;0,SUMIFS('Tenant Occupancy'!WH$5:WH23,OccupancyUnits,$B21,OccupancyAddresses,$A21),IFERROR(VLOOKUP($A21&amp;"" ""&amp;$B21, FILTER(ARRAYFORMULA({OccupancyAddresses&amp;"" ""&amp; OccupancyUnits,'Tenant Occupancy'!WH$5:WH23}),INDEX(ARRAYFORMULA({OccupancyAdd"&amp;"resses&amp;"" ""&amp; OccupancyUnits,'Tenant Occupancy'!WH$5:WH23}),0,2)&lt;&gt;""""),2,FALSE),IF(WG18=TODAY(),""Today"",)))))"),"")</f>
        <v/>
      </c>
      <c r="WH21" s="3" t="str">
        <f>IFERROR(__xludf.DUMMYFUNCTION("IF(ISBLANK($A21),, IF((ARRAYFORMULA(SUM(COUNTIFS(OccupancyAddresses,$A21,OccupancyUnits, $B21, 'Tenant Occupancy'!WI$5:WI23,{""&gt;0"",""Occupied"",""Late""}))))&gt;1,""Multiple Bookings"", IF(SUMIFS( 'Tenant Occupancy'!WI$5:WI23,OccupancyUnits,$B21,OccupancyAd"&amp;"dresses,$A21)&gt;0,SUMIFS('Tenant Occupancy'!WI$5:WI23,OccupancyUnits,$B21,OccupancyAddresses,$A21),IFERROR(VLOOKUP($A21&amp;"" ""&amp;$B21, FILTER(ARRAYFORMULA({OccupancyAddresses&amp;"" ""&amp; OccupancyUnits,'Tenant Occupancy'!WI$5:WI23}),INDEX(ARRAYFORMULA({OccupancyAdd"&amp;"resses&amp;"" ""&amp; OccupancyUnits,'Tenant Occupancy'!WI$5:WI23}),0,2)&lt;&gt;""""),2,FALSE),IF(WH18=TODAY(),""Today"",)))))"),"")</f>
        <v/>
      </c>
      <c r="WI21" s="3" t="str">
        <f>IFERROR(__xludf.DUMMYFUNCTION("IF(ISBLANK($A21),, IF((ARRAYFORMULA(SUM(COUNTIFS(OccupancyAddresses,$A21,OccupancyUnits, $B21, 'Tenant Occupancy'!WJ$5:WJ23,{""&gt;0"",""Occupied"",""Late""}))))&gt;1,""Multiple Bookings"", IF(SUMIFS( 'Tenant Occupancy'!WJ$5:WJ23,OccupancyUnits,$B21,OccupancyAd"&amp;"dresses,$A21)&gt;0,SUMIFS('Tenant Occupancy'!WJ$5:WJ23,OccupancyUnits,$B21,OccupancyAddresses,$A21),IFERROR(VLOOKUP($A21&amp;"" ""&amp;$B21, FILTER(ARRAYFORMULA({OccupancyAddresses&amp;"" ""&amp; OccupancyUnits,'Tenant Occupancy'!WJ$5:WJ23}),INDEX(ARRAYFORMULA({OccupancyAdd"&amp;"resses&amp;"" ""&amp; OccupancyUnits,'Tenant Occupancy'!WJ$5:WJ23}),0,2)&lt;&gt;""""),2,FALSE),IF(WI18=TODAY(),""Today"",)))))"),"")</f>
        <v/>
      </c>
      <c r="WJ21" s="3" t="str">
        <f>IFERROR(__xludf.DUMMYFUNCTION("IF(ISBLANK($A21),, IF((ARRAYFORMULA(SUM(COUNTIFS(OccupancyAddresses,$A21,OccupancyUnits, $B21, 'Tenant Occupancy'!WK$5:WK23,{""&gt;0"",""Occupied"",""Late""}))))&gt;1,""Multiple Bookings"", IF(SUMIFS( 'Tenant Occupancy'!WK$5:WK23,OccupancyUnits,$B21,OccupancyAd"&amp;"dresses,$A21)&gt;0,SUMIFS('Tenant Occupancy'!WK$5:WK23,OccupancyUnits,$B21,OccupancyAddresses,$A21),IFERROR(VLOOKUP($A21&amp;"" ""&amp;$B21, FILTER(ARRAYFORMULA({OccupancyAddresses&amp;"" ""&amp; OccupancyUnits,'Tenant Occupancy'!WK$5:WK23}),INDEX(ARRAYFORMULA({OccupancyAdd"&amp;"resses&amp;"" ""&amp; OccupancyUnits,'Tenant Occupancy'!WK$5:WK23}),0,2)&lt;&gt;""""),2,FALSE),IF(WJ18=TODAY(),""Today"",)))))"),"")</f>
        <v/>
      </c>
      <c r="WK21" s="3" t="str">
        <f>IFERROR(__xludf.DUMMYFUNCTION("IF(ISBLANK($A21),, IF((ARRAYFORMULA(SUM(COUNTIFS(OccupancyAddresses,$A21,OccupancyUnits, $B21, 'Tenant Occupancy'!WL$5:WL23,{""&gt;0"",""Occupied"",""Late""}))))&gt;1,""Multiple Bookings"", IF(SUMIFS( 'Tenant Occupancy'!WL$5:WL23,OccupancyUnits,$B21,OccupancyAd"&amp;"dresses,$A21)&gt;0,SUMIFS('Tenant Occupancy'!WL$5:WL23,OccupancyUnits,$B21,OccupancyAddresses,$A21),IFERROR(VLOOKUP($A21&amp;"" ""&amp;$B21, FILTER(ARRAYFORMULA({OccupancyAddresses&amp;"" ""&amp; OccupancyUnits,'Tenant Occupancy'!WL$5:WL23}),INDEX(ARRAYFORMULA({OccupancyAdd"&amp;"resses&amp;"" ""&amp; OccupancyUnits,'Tenant Occupancy'!WL$5:WL23}),0,2)&lt;&gt;""""),2,FALSE),IF(WK18=TODAY(),""Today"",)))))"),"")</f>
        <v/>
      </c>
      <c r="WL21" s="3" t="str">
        <f>IFERROR(__xludf.DUMMYFUNCTION("IF(ISBLANK($A21),, IF((ARRAYFORMULA(SUM(COUNTIFS(OccupancyAddresses,$A21,OccupancyUnits, $B21, 'Tenant Occupancy'!WM$5:WM23,{""&gt;0"",""Occupied"",""Late""}))))&gt;1,""Multiple Bookings"", IF(SUMIFS( 'Tenant Occupancy'!WM$5:WM23,OccupancyUnits,$B21,OccupancyAd"&amp;"dresses,$A21)&gt;0,SUMIFS('Tenant Occupancy'!WM$5:WM23,OccupancyUnits,$B21,OccupancyAddresses,$A21),IFERROR(VLOOKUP($A21&amp;"" ""&amp;$B21, FILTER(ARRAYFORMULA({OccupancyAddresses&amp;"" ""&amp; OccupancyUnits,'Tenant Occupancy'!WM$5:WM23}),INDEX(ARRAYFORMULA({OccupancyAdd"&amp;"resses&amp;"" ""&amp; OccupancyUnits,'Tenant Occupancy'!WM$5:WM23}),0,2)&lt;&gt;""""),2,FALSE),IF(WL18=TODAY(),""Today"",)))))"),"")</f>
        <v/>
      </c>
      <c r="WM21" s="3" t="str">
        <f>IFERROR(__xludf.DUMMYFUNCTION("IF(ISBLANK($A21),, IF((ARRAYFORMULA(SUM(COUNTIFS(OccupancyAddresses,$A21,OccupancyUnits, $B21, 'Tenant Occupancy'!WN$5:WN23,{""&gt;0"",""Occupied"",""Late""}))))&gt;1,""Multiple Bookings"", IF(SUMIFS( 'Tenant Occupancy'!WN$5:WN23,OccupancyUnits,$B21,OccupancyAd"&amp;"dresses,$A21)&gt;0,SUMIFS('Tenant Occupancy'!WN$5:WN23,OccupancyUnits,$B21,OccupancyAddresses,$A21),IFERROR(VLOOKUP($A21&amp;"" ""&amp;$B21, FILTER(ARRAYFORMULA({OccupancyAddresses&amp;"" ""&amp; OccupancyUnits,'Tenant Occupancy'!WN$5:WN23}),INDEX(ARRAYFORMULA({OccupancyAdd"&amp;"resses&amp;"" ""&amp; OccupancyUnits,'Tenant Occupancy'!WN$5:WN23}),0,2)&lt;&gt;""""),2,FALSE),IF(WM18=TODAY(),""Today"",)))))"),"")</f>
        <v/>
      </c>
      <c r="WN21" s="3" t="str">
        <f>IFERROR(__xludf.DUMMYFUNCTION("IF(ISBLANK($A21),, IF((ARRAYFORMULA(SUM(COUNTIFS(OccupancyAddresses,$A21,OccupancyUnits, $B21, 'Tenant Occupancy'!WO$5:WO23,{""&gt;0"",""Occupied"",""Late""}))))&gt;1,""Multiple Bookings"", IF(SUMIFS( 'Tenant Occupancy'!WO$5:WO23,OccupancyUnits,$B21,OccupancyAd"&amp;"dresses,$A21)&gt;0,SUMIFS('Tenant Occupancy'!WO$5:WO23,OccupancyUnits,$B21,OccupancyAddresses,$A21),IFERROR(VLOOKUP($A21&amp;"" ""&amp;$B21, FILTER(ARRAYFORMULA({OccupancyAddresses&amp;"" ""&amp; OccupancyUnits,'Tenant Occupancy'!WO$5:WO23}),INDEX(ARRAYFORMULA({OccupancyAdd"&amp;"resses&amp;"" ""&amp; OccupancyUnits,'Tenant Occupancy'!WO$5:WO23}),0,2)&lt;&gt;""""),2,FALSE),IF(WN18=TODAY(),""Today"",)))))"),"")</f>
        <v/>
      </c>
      <c r="WO21" s="3" t="str">
        <f>IFERROR(__xludf.DUMMYFUNCTION("IF(ISBLANK($A21),, IF((ARRAYFORMULA(SUM(COUNTIFS(OccupancyAddresses,$A21,OccupancyUnits, $B21, 'Tenant Occupancy'!WP$5:WP23,{""&gt;0"",""Occupied"",""Late""}))))&gt;1,""Multiple Bookings"", IF(SUMIFS( 'Tenant Occupancy'!WP$5:WP23,OccupancyUnits,$B21,OccupancyAd"&amp;"dresses,$A21)&gt;0,SUMIFS('Tenant Occupancy'!WP$5:WP23,OccupancyUnits,$B21,OccupancyAddresses,$A21),IFERROR(VLOOKUP($A21&amp;"" ""&amp;$B21, FILTER(ARRAYFORMULA({OccupancyAddresses&amp;"" ""&amp; OccupancyUnits,'Tenant Occupancy'!WP$5:WP23}),INDEX(ARRAYFORMULA({OccupancyAdd"&amp;"resses&amp;"" ""&amp; OccupancyUnits,'Tenant Occupancy'!WP$5:WP23}),0,2)&lt;&gt;""""),2,FALSE),IF(WO18=TODAY(),""Today"",)))))"),"")</f>
        <v/>
      </c>
      <c r="WP21" s="3" t="str">
        <f>IFERROR(__xludf.DUMMYFUNCTION("IF(ISBLANK($A21),, IF((ARRAYFORMULA(SUM(COUNTIFS(OccupancyAddresses,$A21,OccupancyUnits, $B21, 'Tenant Occupancy'!WQ$5:WQ23,{""&gt;0"",""Occupied"",""Late""}))))&gt;1,""Multiple Bookings"", IF(SUMIFS( 'Tenant Occupancy'!WQ$5:WQ23,OccupancyUnits,$B21,OccupancyAd"&amp;"dresses,$A21)&gt;0,SUMIFS('Tenant Occupancy'!WQ$5:WQ23,OccupancyUnits,$B21,OccupancyAddresses,$A21),IFERROR(VLOOKUP($A21&amp;"" ""&amp;$B21, FILTER(ARRAYFORMULA({OccupancyAddresses&amp;"" ""&amp; OccupancyUnits,'Tenant Occupancy'!WQ$5:WQ23}),INDEX(ARRAYFORMULA({OccupancyAdd"&amp;"resses&amp;"" ""&amp; OccupancyUnits,'Tenant Occupancy'!WQ$5:WQ23}),0,2)&lt;&gt;""""),2,FALSE),IF(WP18=TODAY(),""Today"",)))))"),"")</f>
        <v/>
      </c>
      <c r="WQ21" s="3" t="str">
        <f>IFERROR(__xludf.DUMMYFUNCTION("IF(ISBLANK($A21),, IF((ARRAYFORMULA(SUM(COUNTIFS(OccupancyAddresses,$A21,OccupancyUnits, $B21, 'Tenant Occupancy'!WR$5:WR23,{""&gt;0"",""Occupied"",""Late""}))))&gt;1,""Multiple Bookings"", IF(SUMIFS( 'Tenant Occupancy'!WR$5:WR23,OccupancyUnits,$B21,OccupancyAd"&amp;"dresses,$A21)&gt;0,SUMIFS('Tenant Occupancy'!WR$5:WR23,OccupancyUnits,$B21,OccupancyAddresses,$A21),IFERROR(VLOOKUP($A21&amp;"" ""&amp;$B21, FILTER(ARRAYFORMULA({OccupancyAddresses&amp;"" ""&amp; OccupancyUnits,'Tenant Occupancy'!WR$5:WR23}),INDEX(ARRAYFORMULA({OccupancyAdd"&amp;"resses&amp;"" ""&amp; OccupancyUnits,'Tenant Occupancy'!WR$5:WR23}),0,2)&lt;&gt;""""),2,FALSE),IF(WQ18=TODAY(),""Today"",)))))"),"")</f>
        <v/>
      </c>
      <c r="WR21" s="3" t="str">
        <f>IFERROR(__xludf.DUMMYFUNCTION("IF(ISBLANK($A21),, IF((ARRAYFORMULA(SUM(COUNTIFS(OccupancyAddresses,$A21,OccupancyUnits, $B21, 'Tenant Occupancy'!WS$5:WS23,{""&gt;0"",""Occupied"",""Late""}))))&gt;1,""Multiple Bookings"", IF(SUMIFS( 'Tenant Occupancy'!WS$5:WS23,OccupancyUnits,$B21,OccupancyAd"&amp;"dresses,$A21)&gt;0,SUMIFS('Tenant Occupancy'!WS$5:WS23,OccupancyUnits,$B21,OccupancyAddresses,$A21),IFERROR(VLOOKUP($A21&amp;"" ""&amp;$B21, FILTER(ARRAYFORMULA({OccupancyAddresses&amp;"" ""&amp; OccupancyUnits,'Tenant Occupancy'!WS$5:WS23}),INDEX(ARRAYFORMULA({OccupancyAdd"&amp;"resses&amp;"" ""&amp; OccupancyUnits,'Tenant Occupancy'!WS$5:WS23}),0,2)&lt;&gt;""""),2,FALSE),IF(WR18=TODAY(),""Today"",)))))"),"")</f>
        <v/>
      </c>
      <c r="WS21" s="3" t="str">
        <f>IFERROR(__xludf.DUMMYFUNCTION("IF(ISBLANK($A21),, IF((ARRAYFORMULA(SUM(COUNTIFS(OccupancyAddresses,$A21,OccupancyUnits, $B21, 'Tenant Occupancy'!WT$5:WT23,{""&gt;0"",""Occupied"",""Late""}))))&gt;1,""Multiple Bookings"", IF(SUMIFS( 'Tenant Occupancy'!WT$5:WT23,OccupancyUnits,$B21,OccupancyAd"&amp;"dresses,$A21)&gt;0,SUMIFS('Tenant Occupancy'!WT$5:WT23,OccupancyUnits,$B21,OccupancyAddresses,$A21),IFERROR(VLOOKUP($A21&amp;"" ""&amp;$B21, FILTER(ARRAYFORMULA({OccupancyAddresses&amp;"" ""&amp; OccupancyUnits,'Tenant Occupancy'!WT$5:WT23}),INDEX(ARRAYFORMULA({OccupancyAdd"&amp;"resses&amp;"" ""&amp; OccupancyUnits,'Tenant Occupancy'!WT$5:WT23}),0,2)&lt;&gt;""""),2,FALSE),IF(WS18=TODAY(),""Today"",)))))"),"")</f>
        <v/>
      </c>
      <c r="WT21" s="3" t="str">
        <f>IFERROR(__xludf.DUMMYFUNCTION("IF(ISBLANK($A21),, IF((ARRAYFORMULA(SUM(COUNTIFS(OccupancyAddresses,$A21,OccupancyUnits, $B21, 'Tenant Occupancy'!WU$5:WU23,{""&gt;0"",""Occupied"",""Late""}))))&gt;1,""Multiple Bookings"", IF(SUMIFS( 'Tenant Occupancy'!WU$5:WU23,OccupancyUnits,$B21,OccupancyAd"&amp;"dresses,$A21)&gt;0,SUMIFS('Tenant Occupancy'!WU$5:WU23,OccupancyUnits,$B21,OccupancyAddresses,$A21),IFERROR(VLOOKUP($A21&amp;"" ""&amp;$B21, FILTER(ARRAYFORMULA({OccupancyAddresses&amp;"" ""&amp; OccupancyUnits,'Tenant Occupancy'!WU$5:WU23}),INDEX(ARRAYFORMULA({OccupancyAdd"&amp;"resses&amp;"" ""&amp; OccupancyUnits,'Tenant Occupancy'!WU$5:WU23}),0,2)&lt;&gt;""""),2,FALSE),IF(WT18=TODAY(),""Today"",)))))"),"")</f>
        <v/>
      </c>
      <c r="WU21" s="3" t="str">
        <f>IFERROR(__xludf.DUMMYFUNCTION("IF(ISBLANK($A21),, IF((ARRAYFORMULA(SUM(COUNTIFS(OccupancyAddresses,$A21,OccupancyUnits, $B21, 'Tenant Occupancy'!WV$5:WV23,{""&gt;0"",""Occupied"",""Late""}))))&gt;1,""Multiple Bookings"", IF(SUMIFS( 'Tenant Occupancy'!WV$5:WV23,OccupancyUnits,$B21,OccupancyAd"&amp;"dresses,$A21)&gt;0,SUMIFS('Tenant Occupancy'!WV$5:WV23,OccupancyUnits,$B21,OccupancyAddresses,$A21),IFERROR(VLOOKUP($A21&amp;"" ""&amp;$B21, FILTER(ARRAYFORMULA({OccupancyAddresses&amp;"" ""&amp; OccupancyUnits,'Tenant Occupancy'!WV$5:WV23}),INDEX(ARRAYFORMULA({OccupancyAdd"&amp;"resses&amp;"" ""&amp; OccupancyUnits,'Tenant Occupancy'!WV$5:WV23}),0,2)&lt;&gt;""""),2,FALSE),IF(WU18=TODAY(),""Today"",)))))"),"")</f>
        <v/>
      </c>
      <c r="WV21" s="3" t="str">
        <f>IFERROR(__xludf.DUMMYFUNCTION("IF(ISBLANK($A21),, IF((ARRAYFORMULA(SUM(COUNTIFS(OccupancyAddresses,$A21,OccupancyUnits, $B21, 'Tenant Occupancy'!WW$5:WW23,{""&gt;0"",""Occupied"",""Late""}))))&gt;1,""Multiple Bookings"", IF(SUMIFS( 'Tenant Occupancy'!WW$5:WW23,OccupancyUnits,$B21,OccupancyAd"&amp;"dresses,$A21)&gt;0,SUMIFS('Tenant Occupancy'!WW$5:WW23,OccupancyUnits,$B21,OccupancyAddresses,$A21),IFERROR(VLOOKUP($A21&amp;"" ""&amp;$B21, FILTER(ARRAYFORMULA({OccupancyAddresses&amp;"" ""&amp; OccupancyUnits,'Tenant Occupancy'!WW$5:WW23}),INDEX(ARRAYFORMULA({OccupancyAdd"&amp;"resses&amp;"" ""&amp; OccupancyUnits,'Tenant Occupancy'!WW$5:WW23}),0,2)&lt;&gt;""""),2,FALSE),IF(WV18=TODAY(),""Today"",)))))"),"")</f>
        <v/>
      </c>
      <c r="WW21" s="3" t="str">
        <f>IFERROR(__xludf.DUMMYFUNCTION("IF(ISBLANK($A21),, IF((ARRAYFORMULA(SUM(COUNTIFS(OccupancyAddresses,$A21,OccupancyUnits, $B21, 'Tenant Occupancy'!WX$5:WX23,{""&gt;0"",""Occupied"",""Late""}))))&gt;1,""Multiple Bookings"", IF(SUMIFS( 'Tenant Occupancy'!WX$5:WX23,OccupancyUnits,$B21,OccupancyAd"&amp;"dresses,$A21)&gt;0,SUMIFS('Tenant Occupancy'!WX$5:WX23,OccupancyUnits,$B21,OccupancyAddresses,$A21),IFERROR(VLOOKUP($A21&amp;"" ""&amp;$B21, FILTER(ARRAYFORMULA({OccupancyAddresses&amp;"" ""&amp; OccupancyUnits,'Tenant Occupancy'!WX$5:WX23}),INDEX(ARRAYFORMULA({OccupancyAdd"&amp;"resses&amp;"" ""&amp; OccupancyUnits,'Tenant Occupancy'!WX$5:WX23}),0,2)&lt;&gt;""""),2,FALSE),IF(WW18=TODAY(),""Today"",)))))"),"")</f>
        <v/>
      </c>
      <c r="WX21" s="3" t="str">
        <f>IFERROR(__xludf.DUMMYFUNCTION("IF(ISBLANK($A21),, IF((ARRAYFORMULA(SUM(COUNTIFS(OccupancyAddresses,$A21,OccupancyUnits, $B21, 'Tenant Occupancy'!WY$5:WY23,{""&gt;0"",""Occupied"",""Late""}))))&gt;1,""Multiple Bookings"", IF(SUMIFS( 'Tenant Occupancy'!WY$5:WY23,OccupancyUnits,$B21,OccupancyAd"&amp;"dresses,$A21)&gt;0,SUMIFS('Tenant Occupancy'!WY$5:WY23,OccupancyUnits,$B21,OccupancyAddresses,$A21),IFERROR(VLOOKUP($A21&amp;"" ""&amp;$B21, FILTER(ARRAYFORMULA({OccupancyAddresses&amp;"" ""&amp; OccupancyUnits,'Tenant Occupancy'!WY$5:WY23}),INDEX(ARRAYFORMULA({OccupancyAdd"&amp;"resses&amp;"" ""&amp; OccupancyUnits,'Tenant Occupancy'!WY$5:WY23}),0,2)&lt;&gt;""""),2,FALSE),IF(WX18=TODAY(),""Today"",)))))"),"")</f>
        <v/>
      </c>
      <c r="WY21" s="3" t="str">
        <f>IFERROR(__xludf.DUMMYFUNCTION("IF(ISBLANK($A21),, IF((ARRAYFORMULA(SUM(COUNTIFS(OccupancyAddresses,$A21,OccupancyUnits, $B21, 'Tenant Occupancy'!WZ$5:WZ23,{""&gt;0"",""Occupied"",""Late""}))))&gt;1,""Multiple Bookings"", IF(SUMIFS( 'Tenant Occupancy'!WZ$5:WZ23,OccupancyUnits,$B21,OccupancyAd"&amp;"dresses,$A21)&gt;0,SUMIFS('Tenant Occupancy'!WZ$5:WZ23,OccupancyUnits,$B21,OccupancyAddresses,$A21),IFERROR(VLOOKUP($A21&amp;"" ""&amp;$B21, FILTER(ARRAYFORMULA({OccupancyAddresses&amp;"" ""&amp; OccupancyUnits,'Tenant Occupancy'!WZ$5:WZ23}),INDEX(ARRAYFORMULA({OccupancyAdd"&amp;"resses&amp;"" ""&amp; OccupancyUnits,'Tenant Occupancy'!WZ$5:WZ23}),0,2)&lt;&gt;""""),2,FALSE),IF(WY18=TODAY(),""Today"",)))))"),"")</f>
        <v/>
      </c>
      <c r="WZ21" s="3" t="str">
        <f>IFERROR(__xludf.DUMMYFUNCTION("IF(ISBLANK($A21),, IF((ARRAYFORMULA(SUM(COUNTIFS(OccupancyAddresses,$A21,OccupancyUnits, $B21, 'Tenant Occupancy'!XA$5:XA23,{""&gt;0"",""Occupied"",""Late""}))))&gt;1,""Multiple Bookings"", IF(SUMIFS( 'Tenant Occupancy'!XA$5:XA23,OccupancyUnits,$B21,OccupancyAd"&amp;"dresses,$A21)&gt;0,SUMIFS('Tenant Occupancy'!XA$5:XA23,OccupancyUnits,$B21,OccupancyAddresses,$A21),IFERROR(VLOOKUP($A21&amp;"" ""&amp;$B21, FILTER(ARRAYFORMULA({OccupancyAddresses&amp;"" ""&amp; OccupancyUnits,'Tenant Occupancy'!XA$5:XA23}),INDEX(ARRAYFORMULA({OccupancyAdd"&amp;"resses&amp;"" ""&amp; OccupancyUnits,'Tenant Occupancy'!XA$5:XA23}),0,2)&lt;&gt;""""),2,FALSE),IF(WZ18=TODAY(),""Today"",)))))"),"")</f>
        <v/>
      </c>
      <c r="XA21" s="3" t="str">
        <f>IFERROR(__xludf.DUMMYFUNCTION("IF(ISBLANK($A21),, IF((ARRAYFORMULA(SUM(COUNTIFS(OccupancyAddresses,$A21,OccupancyUnits, $B21, 'Tenant Occupancy'!XB$5:XB23,{""&gt;0"",""Occupied"",""Late""}))))&gt;1,""Multiple Bookings"", IF(SUMIFS( 'Tenant Occupancy'!XB$5:XB23,OccupancyUnits,$B21,OccupancyAd"&amp;"dresses,$A21)&gt;0,SUMIFS('Tenant Occupancy'!XB$5:XB23,OccupancyUnits,$B21,OccupancyAddresses,$A21),IFERROR(VLOOKUP($A21&amp;"" ""&amp;$B21, FILTER(ARRAYFORMULA({OccupancyAddresses&amp;"" ""&amp; OccupancyUnits,'Tenant Occupancy'!XB$5:XB23}),INDEX(ARRAYFORMULA({OccupancyAdd"&amp;"resses&amp;"" ""&amp; OccupancyUnits,'Tenant Occupancy'!XB$5:XB23}),0,2)&lt;&gt;""""),2,FALSE),IF(XA18=TODAY(),""Today"",)))))"),"")</f>
        <v/>
      </c>
      <c r="XB21" s="3" t="str">
        <f>IFERROR(__xludf.DUMMYFUNCTION("IF(ISBLANK($A21),, IF((ARRAYFORMULA(SUM(COUNTIFS(OccupancyAddresses,$A21,OccupancyUnits, $B21, 'Tenant Occupancy'!XC$5:XC23,{""&gt;0"",""Occupied"",""Late""}))))&gt;1,""Multiple Bookings"", IF(SUMIFS( 'Tenant Occupancy'!XC$5:XC23,OccupancyUnits,$B21,OccupancyAd"&amp;"dresses,$A21)&gt;0,SUMIFS('Tenant Occupancy'!XC$5:XC23,OccupancyUnits,$B21,OccupancyAddresses,$A21),IFERROR(VLOOKUP($A21&amp;"" ""&amp;$B21, FILTER(ARRAYFORMULA({OccupancyAddresses&amp;"" ""&amp; OccupancyUnits,'Tenant Occupancy'!XC$5:XC23}),INDEX(ARRAYFORMULA({OccupancyAdd"&amp;"resses&amp;"" ""&amp; OccupancyUnits,'Tenant Occupancy'!XC$5:XC23}),0,2)&lt;&gt;""""),2,FALSE),IF(XB18=TODAY(),""Today"",)))))"),"")</f>
        <v/>
      </c>
      <c r="XC21" s="3" t="str">
        <f>IFERROR(__xludf.DUMMYFUNCTION("IF(ISBLANK($A21),, IF((ARRAYFORMULA(SUM(COUNTIFS(OccupancyAddresses,$A21,OccupancyUnits, $B21, 'Tenant Occupancy'!XD$5:XD23,{""&gt;0"",""Occupied"",""Late""}))))&gt;1,""Multiple Bookings"", IF(SUMIFS( 'Tenant Occupancy'!XD$5:XD23,OccupancyUnits,$B21,OccupancyAd"&amp;"dresses,$A21)&gt;0,SUMIFS('Tenant Occupancy'!XD$5:XD23,OccupancyUnits,$B21,OccupancyAddresses,$A21),IFERROR(VLOOKUP($A21&amp;"" ""&amp;$B21, FILTER(ARRAYFORMULA({OccupancyAddresses&amp;"" ""&amp; OccupancyUnits,'Tenant Occupancy'!XD$5:XD23}),INDEX(ARRAYFORMULA({OccupancyAdd"&amp;"resses&amp;"" ""&amp; OccupancyUnits,'Tenant Occupancy'!XD$5:XD23}),0,2)&lt;&gt;""""),2,FALSE),IF(XC18=TODAY(),""Today"",)))))"),"")</f>
        <v/>
      </c>
      <c r="XD21" s="3" t="str">
        <f>IFERROR(__xludf.DUMMYFUNCTION("IF(ISBLANK($A21),, IF((ARRAYFORMULA(SUM(COUNTIFS(OccupancyAddresses,$A21,OccupancyUnits, $B21, 'Tenant Occupancy'!XE$5:XE23,{""&gt;0"",""Occupied"",""Late""}))))&gt;1,""Multiple Bookings"", IF(SUMIFS( 'Tenant Occupancy'!XE$5:XE23,OccupancyUnits,$B21,OccupancyAd"&amp;"dresses,$A21)&gt;0,SUMIFS('Tenant Occupancy'!XE$5:XE23,OccupancyUnits,$B21,OccupancyAddresses,$A21),IFERROR(VLOOKUP($A21&amp;"" ""&amp;$B21, FILTER(ARRAYFORMULA({OccupancyAddresses&amp;"" ""&amp; OccupancyUnits,'Tenant Occupancy'!XE$5:XE23}),INDEX(ARRAYFORMULA({OccupancyAdd"&amp;"resses&amp;"" ""&amp; OccupancyUnits,'Tenant Occupancy'!XE$5:XE23}),0,2)&lt;&gt;""""),2,FALSE),IF(XD18=TODAY(),""Today"",)))))"),"")</f>
        <v/>
      </c>
      <c r="XE21" s="3" t="str">
        <f>IFERROR(__xludf.DUMMYFUNCTION("IF(ISBLANK($A21),, IF((ARRAYFORMULA(SUM(COUNTIFS(OccupancyAddresses,$A21,OccupancyUnits, $B21, 'Tenant Occupancy'!XF$5:XF23,{""&gt;0"",""Occupied"",""Late""}))))&gt;1,""Multiple Bookings"", IF(SUMIFS( 'Tenant Occupancy'!XF$5:XF23,OccupancyUnits,$B21,OccupancyAd"&amp;"dresses,$A21)&gt;0,SUMIFS('Tenant Occupancy'!XF$5:XF23,OccupancyUnits,$B21,OccupancyAddresses,$A21),IFERROR(VLOOKUP($A21&amp;"" ""&amp;$B21, FILTER(ARRAYFORMULA({OccupancyAddresses&amp;"" ""&amp; OccupancyUnits,'Tenant Occupancy'!XF$5:XF23}),INDEX(ARRAYFORMULA({OccupancyAdd"&amp;"resses&amp;"" ""&amp; OccupancyUnits,'Tenant Occupancy'!XF$5:XF23}),0,2)&lt;&gt;""""),2,FALSE),IF(XE18=TODAY(),""Today"",)))))"),"")</f>
        <v/>
      </c>
      <c r="XF21" s="3" t="str">
        <f>IFERROR(__xludf.DUMMYFUNCTION("IF(ISBLANK($A21),, IF((ARRAYFORMULA(SUM(COUNTIFS(OccupancyAddresses,$A21,OccupancyUnits, $B21, 'Tenant Occupancy'!XG$5:XG23,{""&gt;0"",""Occupied"",""Late""}))))&gt;1,""Multiple Bookings"", IF(SUMIFS( 'Tenant Occupancy'!XG$5:XG23,OccupancyUnits,$B21,OccupancyAd"&amp;"dresses,$A21)&gt;0,SUMIFS('Tenant Occupancy'!XG$5:XG23,OccupancyUnits,$B21,OccupancyAddresses,$A21),IFERROR(VLOOKUP($A21&amp;"" ""&amp;$B21, FILTER(ARRAYFORMULA({OccupancyAddresses&amp;"" ""&amp; OccupancyUnits,'Tenant Occupancy'!XG$5:XG23}),INDEX(ARRAYFORMULA({OccupancyAdd"&amp;"resses&amp;"" ""&amp; OccupancyUnits,'Tenant Occupancy'!XG$5:XG23}),0,2)&lt;&gt;""""),2,FALSE),IF(XF18=TODAY(),""Today"",)))))"),"")</f>
        <v/>
      </c>
      <c r="XG21" s="3" t="str">
        <f>IFERROR(__xludf.DUMMYFUNCTION("IF(ISBLANK($A21),, IF((ARRAYFORMULA(SUM(COUNTIFS(OccupancyAddresses,$A21,OccupancyUnits, $B21, 'Tenant Occupancy'!XH$5:XH23,{""&gt;0"",""Occupied"",""Late""}))))&gt;1,""Multiple Bookings"", IF(SUMIFS( 'Tenant Occupancy'!XH$5:XH23,OccupancyUnits,$B21,OccupancyAd"&amp;"dresses,$A21)&gt;0,SUMIFS('Tenant Occupancy'!XH$5:XH23,OccupancyUnits,$B21,OccupancyAddresses,$A21),IFERROR(VLOOKUP($A21&amp;"" ""&amp;$B21, FILTER(ARRAYFORMULA({OccupancyAddresses&amp;"" ""&amp; OccupancyUnits,'Tenant Occupancy'!XH$5:XH23}),INDEX(ARRAYFORMULA({OccupancyAdd"&amp;"resses&amp;"" ""&amp; OccupancyUnits,'Tenant Occupancy'!XH$5:XH23}),0,2)&lt;&gt;""""),2,FALSE),IF(XG18=TODAY(),""Today"",)))))"),"")</f>
        <v/>
      </c>
      <c r="XH21" s="3" t="str">
        <f>IFERROR(__xludf.DUMMYFUNCTION("IF(ISBLANK($A21),, IF((ARRAYFORMULA(SUM(COUNTIFS(OccupancyAddresses,$A21,OccupancyUnits, $B21, 'Tenant Occupancy'!XI$5:XI23,{""&gt;0"",""Occupied"",""Late""}))))&gt;1,""Multiple Bookings"", IF(SUMIFS( 'Tenant Occupancy'!XI$5:XI23,OccupancyUnits,$B21,OccupancyAd"&amp;"dresses,$A21)&gt;0,SUMIFS('Tenant Occupancy'!XI$5:XI23,OccupancyUnits,$B21,OccupancyAddresses,$A21),IFERROR(VLOOKUP($A21&amp;"" ""&amp;$B21, FILTER(ARRAYFORMULA({OccupancyAddresses&amp;"" ""&amp; OccupancyUnits,'Tenant Occupancy'!XI$5:XI23}),INDEX(ARRAYFORMULA({OccupancyAdd"&amp;"resses&amp;"" ""&amp; OccupancyUnits,'Tenant Occupancy'!XI$5:XI23}),0,2)&lt;&gt;""""),2,FALSE),IF(XH18=TODAY(),""Today"",)))))"),"")</f>
        <v/>
      </c>
      <c r="XI21" s="3" t="str">
        <f>IFERROR(__xludf.DUMMYFUNCTION("IF(ISBLANK($A21),, IF((ARRAYFORMULA(SUM(COUNTIFS(OccupancyAddresses,$A21,OccupancyUnits, $B21, 'Tenant Occupancy'!XJ$5:XJ23,{""&gt;0"",""Occupied"",""Late""}))))&gt;1,""Multiple Bookings"", IF(SUMIFS( 'Tenant Occupancy'!XJ$5:XJ23,OccupancyUnits,$B21,OccupancyAd"&amp;"dresses,$A21)&gt;0,SUMIFS('Tenant Occupancy'!XJ$5:XJ23,OccupancyUnits,$B21,OccupancyAddresses,$A21),IFERROR(VLOOKUP($A21&amp;"" ""&amp;$B21, FILTER(ARRAYFORMULA({OccupancyAddresses&amp;"" ""&amp; OccupancyUnits,'Tenant Occupancy'!XJ$5:XJ23}),INDEX(ARRAYFORMULA({OccupancyAdd"&amp;"resses&amp;"" ""&amp; OccupancyUnits,'Tenant Occupancy'!XJ$5:XJ23}),0,2)&lt;&gt;""""),2,FALSE),IF(XI18=TODAY(),""Today"",)))))"),"")</f>
        <v/>
      </c>
      <c r="XJ21" s="3" t="str">
        <f>IFERROR(__xludf.DUMMYFUNCTION("IF(ISBLANK($A21),, IF((ARRAYFORMULA(SUM(COUNTIFS(OccupancyAddresses,$A21,OccupancyUnits, $B21, 'Tenant Occupancy'!XK$5:XK23,{""&gt;0"",""Occupied"",""Late""}))))&gt;1,""Multiple Bookings"", IF(SUMIFS( 'Tenant Occupancy'!XK$5:XK23,OccupancyUnits,$B21,OccupancyAd"&amp;"dresses,$A21)&gt;0,SUMIFS('Tenant Occupancy'!XK$5:XK23,OccupancyUnits,$B21,OccupancyAddresses,$A21),IFERROR(VLOOKUP($A21&amp;"" ""&amp;$B21, FILTER(ARRAYFORMULA({OccupancyAddresses&amp;"" ""&amp; OccupancyUnits,'Tenant Occupancy'!XK$5:XK23}),INDEX(ARRAYFORMULA({OccupancyAdd"&amp;"resses&amp;"" ""&amp; OccupancyUnits,'Tenant Occupancy'!XK$5:XK23}),0,2)&lt;&gt;""""),2,FALSE),IF(XJ18=TODAY(),""Today"",)))))"),"")</f>
        <v/>
      </c>
      <c r="XK21" s="3" t="str">
        <f>IFERROR(__xludf.DUMMYFUNCTION("IF(ISBLANK($A21),, IF((ARRAYFORMULA(SUM(COUNTIFS(OccupancyAddresses,$A21,OccupancyUnits, $B21, 'Tenant Occupancy'!XL$5:XL23,{""&gt;0"",""Occupied"",""Late""}))))&gt;1,""Multiple Bookings"", IF(SUMIFS( 'Tenant Occupancy'!XL$5:XL23,OccupancyUnits,$B21,OccupancyAd"&amp;"dresses,$A21)&gt;0,SUMIFS('Tenant Occupancy'!XL$5:XL23,OccupancyUnits,$B21,OccupancyAddresses,$A21),IFERROR(VLOOKUP($A21&amp;"" ""&amp;$B21, FILTER(ARRAYFORMULA({OccupancyAddresses&amp;"" ""&amp; OccupancyUnits,'Tenant Occupancy'!XL$5:XL23}),INDEX(ARRAYFORMULA({OccupancyAdd"&amp;"resses&amp;"" ""&amp; OccupancyUnits,'Tenant Occupancy'!XL$5:XL23}),0,2)&lt;&gt;""""),2,FALSE),IF(XK18=TODAY(),""Today"",)))))"),"")</f>
        <v/>
      </c>
      <c r="XL21" s="3" t="str">
        <f>IFERROR(__xludf.DUMMYFUNCTION("IF(ISBLANK($A21),, IF((ARRAYFORMULA(SUM(COUNTIFS(OccupancyAddresses,$A21,OccupancyUnits, $B21, 'Tenant Occupancy'!XM$5:XM23,{""&gt;0"",""Occupied"",""Late""}))))&gt;1,""Multiple Bookings"", IF(SUMIFS( 'Tenant Occupancy'!XM$5:XM23,OccupancyUnits,$B21,OccupancyAd"&amp;"dresses,$A21)&gt;0,SUMIFS('Tenant Occupancy'!XM$5:XM23,OccupancyUnits,$B21,OccupancyAddresses,$A21),IFERROR(VLOOKUP($A21&amp;"" ""&amp;$B21, FILTER(ARRAYFORMULA({OccupancyAddresses&amp;"" ""&amp; OccupancyUnits,'Tenant Occupancy'!XM$5:XM23}),INDEX(ARRAYFORMULA({OccupancyAdd"&amp;"resses&amp;"" ""&amp; OccupancyUnits,'Tenant Occupancy'!XM$5:XM23}),0,2)&lt;&gt;""""),2,FALSE),IF(XL18=TODAY(),""Today"",)))))"),"")</f>
        <v/>
      </c>
      <c r="XM21" s="3" t="str">
        <f>IFERROR(__xludf.DUMMYFUNCTION("IF(ISBLANK($A21),, IF((ARRAYFORMULA(SUM(COUNTIFS(OccupancyAddresses,$A21,OccupancyUnits, $B21, 'Tenant Occupancy'!XN$5:XN23,{""&gt;0"",""Occupied"",""Late""}))))&gt;1,""Multiple Bookings"", IF(SUMIFS( 'Tenant Occupancy'!XN$5:XN23,OccupancyUnits,$B21,OccupancyAd"&amp;"dresses,$A21)&gt;0,SUMIFS('Tenant Occupancy'!XN$5:XN23,OccupancyUnits,$B21,OccupancyAddresses,$A21),IFERROR(VLOOKUP($A21&amp;"" ""&amp;$B21, FILTER(ARRAYFORMULA({OccupancyAddresses&amp;"" ""&amp; OccupancyUnits,'Tenant Occupancy'!XN$5:XN23}),INDEX(ARRAYFORMULA({OccupancyAdd"&amp;"resses&amp;"" ""&amp; OccupancyUnits,'Tenant Occupancy'!XN$5:XN23}),0,2)&lt;&gt;""""),2,FALSE),IF(XM18=TODAY(),""Today"",)))))"),"")</f>
        <v/>
      </c>
      <c r="XN21" s="3" t="str">
        <f>IFERROR(__xludf.DUMMYFUNCTION("IF(ISBLANK($A21),, IF((ARRAYFORMULA(SUM(COUNTIFS(OccupancyAddresses,$A21,OccupancyUnits, $B21, 'Tenant Occupancy'!XO$5:XO23,{""&gt;0"",""Occupied"",""Late""}))))&gt;1,""Multiple Bookings"", IF(SUMIFS( 'Tenant Occupancy'!XO$5:XO23,OccupancyUnits,$B21,OccupancyAd"&amp;"dresses,$A21)&gt;0,SUMIFS('Tenant Occupancy'!XO$5:XO23,OccupancyUnits,$B21,OccupancyAddresses,$A21),IFERROR(VLOOKUP($A21&amp;"" ""&amp;$B21, FILTER(ARRAYFORMULA({OccupancyAddresses&amp;"" ""&amp; OccupancyUnits,'Tenant Occupancy'!XO$5:XO23}),INDEX(ARRAYFORMULA({OccupancyAdd"&amp;"resses&amp;"" ""&amp; OccupancyUnits,'Tenant Occupancy'!XO$5:XO23}),0,2)&lt;&gt;""""),2,FALSE),IF(XN18=TODAY(),""Today"",)))))"),"")</f>
        <v/>
      </c>
      <c r="XO21" s="3" t="str">
        <f>IFERROR(__xludf.DUMMYFUNCTION("IF(ISBLANK($A21),, IF((ARRAYFORMULA(SUM(COUNTIFS(OccupancyAddresses,$A21,OccupancyUnits, $B21, 'Tenant Occupancy'!XP$5:XP23,{""&gt;0"",""Occupied"",""Late""}))))&gt;1,""Multiple Bookings"", IF(SUMIFS( 'Tenant Occupancy'!XP$5:XP23,OccupancyUnits,$B21,OccupancyAd"&amp;"dresses,$A21)&gt;0,SUMIFS('Tenant Occupancy'!XP$5:XP23,OccupancyUnits,$B21,OccupancyAddresses,$A21),IFERROR(VLOOKUP($A21&amp;"" ""&amp;$B21, FILTER(ARRAYFORMULA({OccupancyAddresses&amp;"" ""&amp; OccupancyUnits,'Tenant Occupancy'!XP$5:XP23}),INDEX(ARRAYFORMULA({OccupancyAdd"&amp;"resses&amp;"" ""&amp; OccupancyUnits,'Tenant Occupancy'!XP$5:XP23}),0,2)&lt;&gt;""""),2,FALSE),IF(XO18=TODAY(),""Today"",)))))"),"")</f>
        <v/>
      </c>
      <c r="XP21" s="3" t="str">
        <f>IFERROR(__xludf.DUMMYFUNCTION("IF(ISBLANK($A21),, IF((ARRAYFORMULA(SUM(COUNTIFS(OccupancyAddresses,$A21,OccupancyUnits, $B21, 'Tenant Occupancy'!XQ$5:XQ23,{""&gt;0"",""Occupied"",""Late""}))))&gt;1,""Multiple Bookings"", IF(SUMIFS( 'Tenant Occupancy'!XQ$5:XQ23,OccupancyUnits,$B21,OccupancyAd"&amp;"dresses,$A21)&gt;0,SUMIFS('Tenant Occupancy'!XQ$5:XQ23,OccupancyUnits,$B21,OccupancyAddresses,$A21),IFERROR(VLOOKUP($A21&amp;"" ""&amp;$B21, FILTER(ARRAYFORMULA({OccupancyAddresses&amp;"" ""&amp; OccupancyUnits,'Tenant Occupancy'!XQ$5:XQ23}),INDEX(ARRAYFORMULA({OccupancyAdd"&amp;"resses&amp;"" ""&amp; OccupancyUnits,'Tenant Occupancy'!XQ$5:XQ23}),0,2)&lt;&gt;""""),2,FALSE),IF(XP18=TODAY(),""Today"",)))))"),"")</f>
        <v/>
      </c>
      <c r="XQ21" s="3" t="str">
        <f>IFERROR(__xludf.DUMMYFUNCTION("IF(ISBLANK($A21),, IF((ARRAYFORMULA(SUM(COUNTIFS(OccupancyAddresses,$A21,OccupancyUnits, $B21, 'Tenant Occupancy'!XR$5:XR23,{""&gt;0"",""Occupied"",""Late""}))))&gt;1,""Multiple Bookings"", IF(SUMIFS( 'Tenant Occupancy'!XR$5:XR23,OccupancyUnits,$B21,OccupancyAd"&amp;"dresses,$A21)&gt;0,SUMIFS('Tenant Occupancy'!XR$5:XR23,OccupancyUnits,$B21,OccupancyAddresses,$A21),IFERROR(VLOOKUP($A21&amp;"" ""&amp;$B21, FILTER(ARRAYFORMULA({OccupancyAddresses&amp;"" ""&amp; OccupancyUnits,'Tenant Occupancy'!XR$5:XR23}),INDEX(ARRAYFORMULA({OccupancyAdd"&amp;"resses&amp;"" ""&amp; OccupancyUnits,'Tenant Occupancy'!XR$5:XR23}),0,2)&lt;&gt;""""),2,FALSE),IF(XQ18=TODAY(),""Today"",)))))"),"")</f>
        <v/>
      </c>
      <c r="XR21" s="3" t="str">
        <f>IFERROR(__xludf.DUMMYFUNCTION("IF(ISBLANK($A21),, IF((ARRAYFORMULA(SUM(COUNTIFS(OccupancyAddresses,$A21,OccupancyUnits, $B21, 'Tenant Occupancy'!XS$5:XS23,{""&gt;0"",""Occupied"",""Late""}))))&gt;1,""Multiple Bookings"", IF(SUMIFS( 'Tenant Occupancy'!XS$5:XS23,OccupancyUnits,$B21,OccupancyAd"&amp;"dresses,$A21)&gt;0,SUMIFS('Tenant Occupancy'!XS$5:XS23,OccupancyUnits,$B21,OccupancyAddresses,$A21),IFERROR(VLOOKUP($A21&amp;"" ""&amp;$B21, FILTER(ARRAYFORMULA({OccupancyAddresses&amp;"" ""&amp; OccupancyUnits,'Tenant Occupancy'!XS$5:XS23}),INDEX(ARRAYFORMULA({OccupancyAdd"&amp;"resses&amp;"" ""&amp; OccupancyUnits,'Tenant Occupancy'!XS$5:XS23}),0,2)&lt;&gt;""""),2,FALSE),IF(XR18=TODAY(),""Today"",)))))"),"")</f>
        <v/>
      </c>
      <c r="XS21" s="3" t="str">
        <f>IFERROR(__xludf.DUMMYFUNCTION("IF(ISBLANK($A21),, IF((ARRAYFORMULA(SUM(COUNTIFS(OccupancyAddresses,$A21,OccupancyUnits, $B21, 'Tenant Occupancy'!XT$5:XT23,{""&gt;0"",""Occupied"",""Late""}))))&gt;1,""Multiple Bookings"", IF(SUMIFS( 'Tenant Occupancy'!XT$5:XT23,OccupancyUnits,$B21,OccupancyAd"&amp;"dresses,$A21)&gt;0,SUMIFS('Tenant Occupancy'!XT$5:XT23,OccupancyUnits,$B21,OccupancyAddresses,$A21),IFERROR(VLOOKUP($A21&amp;"" ""&amp;$B21, FILTER(ARRAYFORMULA({OccupancyAddresses&amp;"" ""&amp; OccupancyUnits,'Tenant Occupancy'!XT$5:XT23}),INDEX(ARRAYFORMULA({OccupancyAdd"&amp;"resses&amp;"" ""&amp; OccupancyUnits,'Tenant Occupancy'!XT$5:XT23}),0,2)&lt;&gt;""""),2,FALSE),IF(XS18=TODAY(),""Today"",)))))"),"")</f>
        <v/>
      </c>
      <c r="XT21" s="3" t="str">
        <f>IFERROR(__xludf.DUMMYFUNCTION("IF(ISBLANK($A21),, IF((ARRAYFORMULA(SUM(COUNTIFS(OccupancyAddresses,$A21,OccupancyUnits, $B21, 'Tenant Occupancy'!XU$5:XU23,{""&gt;0"",""Occupied"",""Late""}))))&gt;1,""Multiple Bookings"", IF(SUMIFS( 'Tenant Occupancy'!XU$5:XU23,OccupancyUnits,$B21,OccupancyAd"&amp;"dresses,$A21)&gt;0,SUMIFS('Tenant Occupancy'!XU$5:XU23,OccupancyUnits,$B21,OccupancyAddresses,$A21),IFERROR(VLOOKUP($A21&amp;"" ""&amp;$B21, FILTER(ARRAYFORMULA({OccupancyAddresses&amp;"" ""&amp; OccupancyUnits,'Tenant Occupancy'!XU$5:XU23}),INDEX(ARRAYFORMULA({OccupancyAdd"&amp;"resses&amp;"" ""&amp; OccupancyUnits,'Tenant Occupancy'!XU$5:XU23}),0,2)&lt;&gt;""""),2,FALSE),IF(XT18=TODAY(),""Today"",)))))"),"")</f>
        <v/>
      </c>
      <c r="XU21" s="3" t="str">
        <f>IFERROR(__xludf.DUMMYFUNCTION("IF(ISBLANK($A21),, IF((ARRAYFORMULA(SUM(COUNTIFS(OccupancyAddresses,$A21,OccupancyUnits, $B21, 'Tenant Occupancy'!XV$5:XV23,{""&gt;0"",""Occupied"",""Late""}))))&gt;1,""Multiple Bookings"", IF(SUMIFS( 'Tenant Occupancy'!XV$5:XV23,OccupancyUnits,$B21,OccupancyAd"&amp;"dresses,$A21)&gt;0,SUMIFS('Tenant Occupancy'!XV$5:XV23,OccupancyUnits,$B21,OccupancyAddresses,$A21),IFERROR(VLOOKUP($A21&amp;"" ""&amp;$B21, FILTER(ARRAYFORMULA({OccupancyAddresses&amp;"" ""&amp; OccupancyUnits,'Tenant Occupancy'!XV$5:XV23}),INDEX(ARRAYFORMULA({OccupancyAdd"&amp;"resses&amp;"" ""&amp; OccupancyUnits,'Tenant Occupancy'!XV$5:XV23}),0,2)&lt;&gt;""""),2,FALSE),IF(XU18=TODAY(),""Today"",)))))"),"")</f>
        <v/>
      </c>
      <c r="XV21" s="3" t="str">
        <f>IFERROR(__xludf.DUMMYFUNCTION("IF(ISBLANK($A21),, IF((ARRAYFORMULA(SUM(COUNTIFS(OccupancyAddresses,$A21,OccupancyUnits, $B21, 'Tenant Occupancy'!XW$5:XW23,{""&gt;0"",""Occupied"",""Late""}))))&gt;1,""Multiple Bookings"", IF(SUMIFS( 'Tenant Occupancy'!XW$5:XW23,OccupancyUnits,$B21,OccupancyAd"&amp;"dresses,$A21)&gt;0,SUMIFS('Tenant Occupancy'!XW$5:XW23,OccupancyUnits,$B21,OccupancyAddresses,$A21),IFERROR(VLOOKUP($A21&amp;"" ""&amp;$B21, FILTER(ARRAYFORMULA({OccupancyAddresses&amp;"" ""&amp; OccupancyUnits,'Tenant Occupancy'!XW$5:XW23}),INDEX(ARRAYFORMULA({OccupancyAdd"&amp;"resses&amp;"" ""&amp; OccupancyUnits,'Tenant Occupancy'!XW$5:XW23}),0,2)&lt;&gt;""""),2,FALSE),IF(XV18=TODAY(),""Today"",)))))"),"")</f>
        <v/>
      </c>
      <c r="XW21" s="3" t="str">
        <f>IFERROR(__xludf.DUMMYFUNCTION("IF(ISBLANK($A21),, IF((ARRAYFORMULA(SUM(COUNTIFS(OccupancyAddresses,$A21,OccupancyUnits, $B21, 'Tenant Occupancy'!XX$5:XX23,{""&gt;0"",""Occupied"",""Late""}))))&gt;1,""Multiple Bookings"", IF(SUMIFS( 'Tenant Occupancy'!XX$5:XX23,OccupancyUnits,$B21,OccupancyAd"&amp;"dresses,$A21)&gt;0,SUMIFS('Tenant Occupancy'!XX$5:XX23,OccupancyUnits,$B21,OccupancyAddresses,$A21),IFERROR(VLOOKUP($A21&amp;"" ""&amp;$B21, FILTER(ARRAYFORMULA({OccupancyAddresses&amp;"" ""&amp; OccupancyUnits,'Tenant Occupancy'!XX$5:XX23}),INDEX(ARRAYFORMULA({OccupancyAdd"&amp;"resses&amp;"" ""&amp; OccupancyUnits,'Tenant Occupancy'!XX$5:XX23}),0,2)&lt;&gt;""""),2,FALSE),IF(XW18=TODAY(),""Today"",)))))"),"")</f>
        <v/>
      </c>
      <c r="XX21" s="3" t="str">
        <f>IFERROR(__xludf.DUMMYFUNCTION("IF(ISBLANK($A21),, IF((ARRAYFORMULA(SUM(COUNTIFS(OccupancyAddresses,$A21,OccupancyUnits, $B21, 'Tenant Occupancy'!XY$5:XY23,{""&gt;0"",""Occupied"",""Late""}))))&gt;1,""Multiple Bookings"", IF(SUMIFS( 'Tenant Occupancy'!XY$5:XY23,OccupancyUnits,$B21,OccupancyAd"&amp;"dresses,$A21)&gt;0,SUMIFS('Tenant Occupancy'!XY$5:XY23,OccupancyUnits,$B21,OccupancyAddresses,$A21),IFERROR(VLOOKUP($A21&amp;"" ""&amp;$B21, FILTER(ARRAYFORMULA({OccupancyAddresses&amp;"" ""&amp; OccupancyUnits,'Tenant Occupancy'!XY$5:XY23}),INDEX(ARRAYFORMULA({OccupancyAdd"&amp;"resses&amp;"" ""&amp; OccupancyUnits,'Tenant Occupancy'!XY$5:XY23}),0,2)&lt;&gt;""""),2,FALSE),IF(XX18=TODAY(),""Today"",)))))"),"")</f>
        <v/>
      </c>
      <c r="XY21" s="3" t="str">
        <f>IFERROR(__xludf.DUMMYFUNCTION("IF(ISBLANK($A21),, IF((ARRAYFORMULA(SUM(COUNTIFS(OccupancyAddresses,$A21,OccupancyUnits, $B21, 'Tenant Occupancy'!XZ$5:XZ23,{""&gt;0"",""Occupied"",""Late""}))))&gt;1,""Multiple Bookings"", IF(SUMIFS( 'Tenant Occupancy'!XZ$5:XZ23,OccupancyUnits,$B21,OccupancyAd"&amp;"dresses,$A21)&gt;0,SUMIFS('Tenant Occupancy'!XZ$5:XZ23,OccupancyUnits,$B21,OccupancyAddresses,$A21),IFERROR(VLOOKUP($A21&amp;"" ""&amp;$B21, FILTER(ARRAYFORMULA({OccupancyAddresses&amp;"" ""&amp; OccupancyUnits,'Tenant Occupancy'!XZ$5:XZ23}),INDEX(ARRAYFORMULA({OccupancyAdd"&amp;"resses&amp;"" ""&amp; OccupancyUnits,'Tenant Occupancy'!XZ$5:XZ23}),0,2)&lt;&gt;""""),2,FALSE),IF(XY18=TODAY(),""Today"",)))))"),"")</f>
        <v/>
      </c>
      <c r="XZ21" s="3" t="str">
        <f>IFERROR(__xludf.DUMMYFUNCTION("IF(ISBLANK($A21),, IF((ARRAYFORMULA(SUM(COUNTIFS(OccupancyAddresses,$A21,OccupancyUnits, $B21, 'Tenant Occupancy'!YA$5:YA23,{""&gt;0"",""Occupied"",""Late""}))))&gt;1,""Multiple Bookings"", IF(SUMIFS( 'Tenant Occupancy'!YA$5:YA23,OccupancyUnits,$B21,OccupancyAd"&amp;"dresses,$A21)&gt;0,SUMIFS('Tenant Occupancy'!YA$5:YA23,OccupancyUnits,$B21,OccupancyAddresses,$A21),IFERROR(VLOOKUP($A21&amp;"" ""&amp;$B21, FILTER(ARRAYFORMULA({OccupancyAddresses&amp;"" ""&amp; OccupancyUnits,'Tenant Occupancy'!YA$5:YA23}),INDEX(ARRAYFORMULA({OccupancyAdd"&amp;"resses&amp;"" ""&amp; OccupancyUnits,'Tenant Occupancy'!YA$5:YA23}),0,2)&lt;&gt;""""),2,FALSE),IF(XZ18=TODAY(),""Today"",)))))"),"")</f>
        <v/>
      </c>
      <c r="YA21" s="3" t="str">
        <f>IFERROR(__xludf.DUMMYFUNCTION("IF(ISBLANK($A21),, IF((ARRAYFORMULA(SUM(COUNTIFS(OccupancyAddresses,$A21,OccupancyUnits, $B21, 'Tenant Occupancy'!YB$5:YB23,{""&gt;0"",""Occupied"",""Late""}))))&gt;1,""Multiple Bookings"", IF(SUMIFS( 'Tenant Occupancy'!YB$5:YB23,OccupancyUnits,$B21,OccupancyAd"&amp;"dresses,$A21)&gt;0,SUMIFS('Tenant Occupancy'!YB$5:YB23,OccupancyUnits,$B21,OccupancyAddresses,$A21),IFERROR(VLOOKUP($A21&amp;"" ""&amp;$B21, FILTER(ARRAYFORMULA({OccupancyAddresses&amp;"" ""&amp; OccupancyUnits,'Tenant Occupancy'!YB$5:YB23}),INDEX(ARRAYFORMULA({OccupancyAdd"&amp;"resses&amp;"" ""&amp; OccupancyUnits,'Tenant Occupancy'!YB$5:YB23}),0,2)&lt;&gt;""""),2,FALSE),IF(YA18=TODAY(),""Today"",)))))"),"")</f>
        <v/>
      </c>
      <c r="YB21" s="3" t="str">
        <f>IFERROR(__xludf.DUMMYFUNCTION("IF(ISBLANK($A21),, IF((ARRAYFORMULA(SUM(COUNTIFS(OccupancyAddresses,$A21,OccupancyUnits, $B21, 'Tenant Occupancy'!YC$5:YC23,{""&gt;0"",""Occupied"",""Late""}))))&gt;1,""Multiple Bookings"", IF(SUMIFS( 'Tenant Occupancy'!YC$5:YC23,OccupancyUnits,$B21,OccupancyAd"&amp;"dresses,$A21)&gt;0,SUMIFS('Tenant Occupancy'!YC$5:YC23,OccupancyUnits,$B21,OccupancyAddresses,$A21),IFERROR(VLOOKUP($A21&amp;"" ""&amp;$B21, FILTER(ARRAYFORMULA({OccupancyAddresses&amp;"" ""&amp; OccupancyUnits,'Tenant Occupancy'!YC$5:YC23}),INDEX(ARRAYFORMULA({OccupancyAdd"&amp;"resses&amp;"" ""&amp; OccupancyUnits,'Tenant Occupancy'!YC$5:YC23}),0,2)&lt;&gt;""""),2,FALSE),IF(YB18=TODAY(),""Today"",)))))"),"")</f>
        <v/>
      </c>
      <c r="YC21" s="3" t="str">
        <f>IFERROR(__xludf.DUMMYFUNCTION("IF(ISBLANK($A21),, IF((ARRAYFORMULA(SUM(COUNTIFS(OccupancyAddresses,$A21,OccupancyUnits, $B21, 'Tenant Occupancy'!YD$5:YD23,{""&gt;0"",""Occupied"",""Late""}))))&gt;1,""Multiple Bookings"", IF(SUMIFS( 'Tenant Occupancy'!YD$5:YD23,OccupancyUnits,$B21,OccupancyAd"&amp;"dresses,$A21)&gt;0,SUMIFS('Tenant Occupancy'!YD$5:YD23,OccupancyUnits,$B21,OccupancyAddresses,$A21),IFERROR(VLOOKUP($A21&amp;"" ""&amp;$B21, FILTER(ARRAYFORMULA({OccupancyAddresses&amp;"" ""&amp; OccupancyUnits,'Tenant Occupancy'!YD$5:YD23}),INDEX(ARRAYFORMULA({OccupancyAdd"&amp;"resses&amp;"" ""&amp; OccupancyUnits,'Tenant Occupancy'!YD$5:YD23}),0,2)&lt;&gt;""""),2,FALSE),IF(YC18=TODAY(),""Today"",)))))"),"")</f>
        <v/>
      </c>
      <c r="YD21" s="3" t="str">
        <f>IFERROR(__xludf.DUMMYFUNCTION("IF(ISBLANK($A21),, IF((ARRAYFORMULA(SUM(COUNTIFS(OccupancyAddresses,$A21,OccupancyUnits, $B21, 'Tenant Occupancy'!YE$5:YE23,{""&gt;0"",""Occupied"",""Late""}))))&gt;1,""Multiple Bookings"", IF(SUMIFS( 'Tenant Occupancy'!YE$5:YE23,OccupancyUnits,$B21,OccupancyAd"&amp;"dresses,$A21)&gt;0,SUMIFS('Tenant Occupancy'!YE$5:YE23,OccupancyUnits,$B21,OccupancyAddresses,$A21),IFERROR(VLOOKUP($A21&amp;"" ""&amp;$B21, FILTER(ARRAYFORMULA({OccupancyAddresses&amp;"" ""&amp; OccupancyUnits,'Tenant Occupancy'!YE$5:YE23}),INDEX(ARRAYFORMULA({OccupancyAdd"&amp;"resses&amp;"" ""&amp; OccupancyUnits,'Tenant Occupancy'!YE$5:YE23}),0,2)&lt;&gt;""""),2,FALSE),IF(YD18=TODAY(),""Today"",)))))"),"")</f>
        <v/>
      </c>
      <c r="YE21" s="3" t="str">
        <f>IFERROR(__xludf.DUMMYFUNCTION("IF(ISBLANK($A21),, IF((ARRAYFORMULA(SUM(COUNTIFS(OccupancyAddresses,$A21,OccupancyUnits, $B21, 'Tenant Occupancy'!YF$5:YF23,{""&gt;0"",""Occupied"",""Late""}))))&gt;1,""Multiple Bookings"", IF(SUMIFS( 'Tenant Occupancy'!YF$5:YF23,OccupancyUnits,$B21,OccupancyAd"&amp;"dresses,$A21)&gt;0,SUMIFS('Tenant Occupancy'!YF$5:YF23,OccupancyUnits,$B21,OccupancyAddresses,$A21),IFERROR(VLOOKUP($A21&amp;"" ""&amp;$B21, FILTER(ARRAYFORMULA({OccupancyAddresses&amp;"" ""&amp; OccupancyUnits,'Tenant Occupancy'!YF$5:YF23}),INDEX(ARRAYFORMULA({OccupancyAdd"&amp;"resses&amp;"" ""&amp; OccupancyUnits,'Tenant Occupancy'!YF$5:YF23}),0,2)&lt;&gt;""""),2,FALSE),IF(YE18=TODAY(),""Today"",)))))"),"")</f>
        <v/>
      </c>
      <c r="YF21" s="3" t="str">
        <f>IFERROR(__xludf.DUMMYFUNCTION("IF(ISBLANK($A21),, IF((ARRAYFORMULA(SUM(COUNTIFS(OccupancyAddresses,$A21,OccupancyUnits, $B21, 'Tenant Occupancy'!YG$5:YG23,{""&gt;0"",""Occupied"",""Late""}))))&gt;1,""Multiple Bookings"", IF(SUMIFS( 'Tenant Occupancy'!YG$5:YG23,OccupancyUnits,$B21,OccupancyAd"&amp;"dresses,$A21)&gt;0,SUMIFS('Tenant Occupancy'!YG$5:YG23,OccupancyUnits,$B21,OccupancyAddresses,$A21),IFERROR(VLOOKUP($A21&amp;"" ""&amp;$B21, FILTER(ARRAYFORMULA({OccupancyAddresses&amp;"" ""&amp; OccupancyUnits,'Tenant Occupancy'!YG$5:YG23}),INDEX(ARRAYFORMULA({OccupancyAdd"&amp;"resses&amp;"" ""&amp; OccupancyUnits,'Tenant Occupancy'!YG$5:YG23}),0,2)&lt;&gt;""""),2,FALSE),IF(YF18=TODAY(),""Today"",)))))"),"")</f>
        <v/>
      </c>
      <c r="YG21" s="3" t="str">
        <f>IFERROR(__xludf.DUMMYFUNCTION("IF(ISBLANK($A21),, IF((ARRAYFORMULA(SUM(COUNTIFS(OccupancyAddresses,$A21,OccupancyUnits, $B21, 'Tenant Occupancy'!YH$5:YH23,{""&gt;0"",""Occupied"",""Late""}))))&gt;1,""Multiple Bookings"", IF(SUMIFS( 'Tenant Occupancy'!YH$5:YH23,OccupancyUnits,$B21,OccupancyAd"&amp;"dresses,$A21)&gt;0,SUMIFS('Tenant Occupancy'!YH$5:YH23,OccupancyUnits,$B21,OccupancyAddresses,$A21),IFERROR(VLOOKUP($A21&amp;"" ""&amp;$B21, FILTER(ARRAYFORMULA({OccupancyAddresses&amp;"" ""&amp; OccupancyUnits,'Tenant Occupancy'!YH$5:YH23}),INDEX(ARRAYFORMULA({OccupancyAdd"&amp;"resses&amp;"" ""&amp; OccupancyUnits,'Tenant Occupancy'!YH$5:YH23}),0,2)&lt;&gt;""""),2,FALSE),IF(YG18=TODAY(),""Today"",)))))"),"")</f>
        <v/>
      </c>
      <c r="YH21" s="3" t="str">
        <f>IFERROR(__xludf.DUMMYFUNCTION("IF(ISBLANK($A21),, IF((ARRAYFORMULA(SUM(COUNTIFS(OccupancyAddresses,$A21,OccupancyUnits, $B21, 'Tenant Occupancy'!YI$5:YI23,{""&gt;0"",""Occupied"",""Late""}))))&gt;1,""Multiple Bookings"", IF(SUMIFS( 'Tenant Occupancy'!YI$5:YI23,OccupancyUnits,$B21,OccupancyAd"&amp;"dresses,$A21)&gt;0,SUMIFS('Tenant Occupancy'!YI$5:YI23,OccupancyUnits,$B21,OccupancyAddresses,$A21),IFERROR(VLOOKUP($A21&amp;"" ""&amp;$B21, FILTER(ARRAYFORMULA({OccupancyAddresses&amp;"" ""&amp; OccupancyUnits,'Tenant Occupancy'!YI$5:YI23}),INDEX(ARRAYFORMULA({OccupancyAdd"&amp;"resses&amp;"" ""&amp; OccupancyUnits,'Tenant Occupancy'!YI$5:YI23}),0,2)&lt;&gt;""""),2,FALSE),IF(YH18=TODAY(),""Today"",)))))"),"")</f>
        <v/>
      </c>
      <c r="YI21" s="3" t="str">
        <f>IFERROR(__xludf.DUMMYFUNCTION("IF(ISBLANK($A21),, IF((ARRAYFORMULA(SUM(COUNTIFS(OccupancyAddresses,$A21,OccupancyUnits, $B21, 'Tenant Occupancy'!YJ$5:YJ23,{""&gt;0"",""Occupied"",""Late""}))))&gt;1,""Multiple Bookings"", IF(SUMIFS( 'Tenant Occupancy'!YJ$5:YJ23,OccupancyUnits,$B21,OccupancyAd"&amp;"dresses,$A21)&gt;0,SUMIFS('Tenant Occupancy'!YJ$5:YJ23,OccupancyUnits,$B21,OccupancyAddresses,$A21),IFERROR(VLOOKUP($A21&amp;"" ""&amp;$B21, FILTER(ARRAYFORMULA({OccupancyAddresses&amp;"" ""&amp; OccupancyUnits,'Tenant Occupancy'!YJ$5:YJ23}),INDEX(ARRAYFORMULA({OccupancyAdd"&amp;"resses&amp;"" ""&amp; OccupancyUnits,'Tenant Occupancy'!YJ$5:YJ23}),0,2)&lt;&gt;""""),2,FALSE),IF(YI18=TODAY(),""Today"",)))))"),"")</f>
        <v/>
      </c>
      <c r="YJ21" s="3" t="str">
        <f>IFERROR(__xludf.DUMMYFUNCTION("IF(ISBLANK($A21),, IF((ARRAYFORMULA(SUM(COUNTIFS(OccupancyAddresses,$A21,OccupancyUnits, $B21, 'Tenant Occupancy'!YK$5:YK23,{""&gt;0"",""Occupied"",""Late""}))))&gt;1,""Multiple Bookings"", IF(SUMIFS( 'Tenant Occupancy'!YK$5:YK23,OccupancyUnits,$B21,OccupancyAd"&amp;"dresses,$A21)&gt;0,SUMIFS('Tenant Occupancy'!YK$5:YK23,OccupancyUnits,$B21,OccupancyAddresses,$A21),IFERROR(VLOOKUP($A21&amp;"" ""&amp;$B21, FILTER(ARRAYFORMULA({OccupancyAddresses&amp;"" ""&amp; OccupancyUnits,'Tenant Occupancy'!YK$5:YK23}),INDEX(ARRAYFORMULA({OccupancyAdd"&amp;"resses&amp;"" ""&amp; OccupancyUnits,'Tenant Occupancy'!YK$5:YK23}),0,2)&lt;&gt;""""),2,FALSE),IF(YJ18=TODAY(),""Today"",)))))"),"")</f>
        <v/>
      </c>
      <c r="YK21" s="3" t="str">
        <f>IFERROR(__xludf.DUMMYFUNCTION("IF(ISBLANK($A21),, IF((ARRAYFORMULA(SUM(COUNTIFS(OccupancyAddresses,$A21,OccupancyUnits, $B21, 'Tenant Occupancy'!YL$5:YL23,{""&gt;0"",""Occupied"",""Late""}))))&gt;1,""Multiple Bookings"", IF(SUMIFS( 'Tenant Occupancy'!YL$5:YL23,OccupancyUnits,$B21,OccupancyAd"&amp;"dresses,$A21)&gt;0,SUMIFS('Tenant Occupancy'!YL$5:YL23,OccupancyUnits,$B21,OccupancyAddresses,$A21),IFERROR(VLOOKUP($A21&amp;"" ""&amp;$B21, FILTER(ARRAYFORMULA({OccupancyAddresses&amp;"" ""&amp; OccupancyUnits,'Tenant Occupancy'!YL$5:YL23}),INDEX(ARRAYFORMULA({OccupancyAdd"&amp;"resses&amp;"" ""&amp; OccupancyUnits,'Tenant Occupancy'!YL$5:YL23}),0,2)&lt;&gt;""""),2,FALSE),IF(YK18=TODAY(),""Today"",)))))"),"")</f>
        <v/>
      </c>
      <c r="YL21" s="3" t="str">
        <f>IFERROR(__xludf.DUMMYFUNCTION("IF(ISBLANK($A21),, IF((ARRAYFORMULA(SUM(COUNTIFS(OccupancyAddresses,$A21,OccupancyUnits, $B21, 'Tenant Occupancy'!YM$5:YM23,{""&gt;0"",""Occupied"",""Late""}))))&gt;1,""Multiple Bookings"", IF(SUMIFS( 'Tenant Occupancy'!YM$5:YM23,OccupancyUnits,$B21,OccupancyAd"&amp;"dresses,$A21)&gt;0,SUMIFS('Tenant Occupancy'!YM$5:YM23,OccupancyUnits,$B21,OccupancyAddresses,$A21),IFERROR(VLOOKUP($A21&amp;"" ""&amp;$B21, FILTER(ARRAYFORMULA({OccupancyAddresses&amp;"" ""&amp; OccupancyUnits,'Tenant Occupancy'!YM$5:YM23}),INDEX(ARRAYFORMULA({OccupancyAdd"&amp;"resses&amp;"" ""&amp; OccupancyUnits,'Tenant Occupancy'!YM$5:YM23}),0,2)&lt;&gt;""""),2,FALSE),IF(YL18=TODAY(),""Today"",)))))"),"")</f>
        <v/>
      </c>
      <c r="YM21" s="3" t="str">
        <f>IFERROR(__xludf.DUMMYFUNCTION("IF(ISBLANK($A21),, IF((ARRAYFORMULA(SUM(COUNTIFS(OccupancyAddresses,$A21,OccupancyUnits, $B21, 'Tenant Occupancy'!YN$5:YN23,{""&gt;0"",""Occupied"",""Late""}))))&gt;1,""Multiple Bookings"", IF(SUMIFS( 'Tenant Occupancy'!YN$5:YN23,OccupancyUnits,$B21,OccupancyAd"&amp;"dresses,$A21)&gt;0,SUMIFS('Tenant Occupancy'!YN$5:YN23,OccupancyUnits,$B21,OccupancyAddresses,$A21),IFERROR(VLOOKUP($A21&amp;"" ""&amp;$B21, FILTER(ARRAYFORMULA({OccupancyAddresses&amp;"" ""&amp; OccupancyUnits,'Tenant Occupancy'!YN$5:YN23}),INDEX(ARRAYFORMULA({OccupancyAdd"&amp;"resses&amp;"" ""&amp; OccupancyUnits,'Tenant Occupancy'!YN$5:YN23}),0,2)&lt;&gt;""""),2,FALSE),IF(YM18=TODAY(),""Today"",)))))"),"")</f>
        <v/>
      </c>
      <c r="YN21" s="3" t="str">
        <f>IFERROR(__xludf.DUMMYFUNCTION("IF(ISBLANK($A21),, IF((ARRAYFORMULA(SUM(COUNTIFS(OccupancyAddresses,$A21,OccupancyUnits, $B21, 'Tenant Occupancy'!YO$5:YO23,{""&gt;0"",""Occupied"",""Late""}))))&gt;1,""Multiple Bookings"", IF(SUMIFS( 'Tenant Occupancy'!YO$5:YO23,OccupancyUnits,$B21,OccupancyAd"&amp;"dresses,$A21)&gt;0,SUMIFS('Tenant Occupancy'!YO$5:YO23,OccupancyUnits,$B21,OccupancyAddresses,$A21),IFERROR(VLOOKUP($A21&amp;"" ""&amp;$B21, FILTER(ARRAYFORMULA({OccupancyAddresses&amp;"" ""&amp; OccupancyUnits,'Tenant Occupancy'!YO$5:YO23}),INDEX(ARRAYFORMULA({OccupancyAdd"&amp;"resses&amp;"" ""&amp; OccupancyUnits,'Tenant Occupancy'!YO$5:YO23}),0,2)&lt;&gt;""""),2,FALSE),IF(YN18=TODAY(),""Today"",)))))"),"")</f>
        <v/>
      </c>
      <c r="YO21" s="3" t="str">
        <f>IFERROR(__xludf.DUMMYFUNCTION("IF(ISBLANK($A21),, IF((ARRAYFORMULA(SUM(COUNTIFS(OccupancyAddresses,$A21,OccupancyUnits, $B21, 'Tenant Occupancy'!YP$5:YP23,{""&gt;0"",""Occupied"",""Late""}))))&gt;1,""Multiple Bookings"", IF(SUMIFS( 'Tenant Occupancy'!YP$5:YP23,OccupancyUnits,$B21,OccupancyAd"&amp;"dresses,$A21)&gt;0,SUMIFS('Tenant Occupancy'!YP$5:YP23,OccupancyUnits,$B21,OccupancyAddresses,$A21),IFERROR(VLOOKUP($A21&amp;"" ""&amp;$B21, FILTER(ARRAYFORMULA({OccupancyAddresses&amp;"" ""&amp; OccupancyUnits,'Tenant Occupancy'!YP$5:YP23}),INDEX(ARRAYFORMULA({OccupancyAdd"&amp;"resses&amp;"" ""&amp; OccupancyUnits,'Tenant Occupancy'!YP$5:YP23}),0,2)&lt;&gt;""""),2,FALSE),IF(YO18=TODAY(),""Today"",)))))"),"")</f>
        <v/>
      </c>
      <c r="YP21" s="3" t="str">
        <f>IFERROR(__xludf.DUMMYFUNCTION("IF(ISBLANK($A21),, IF((ARRAYFORMULA(SUM(COUNTIFS(OccupancyAddresses,$A21,OccupancyUnits, $B21, 'Tenant Occupancy'!YQ$5:YQ23,{""&gt;0"",""Occupied"",""Late""}))))&gt;1,""Multiple Bookings"", IF(SUMIFS( 'Tenant Occupancy'!YQ$5:YQ23,OccupancyUnits,$B21,OccupancyAd"&amp;"dresses,$A21)&gt;0,SUMIFS('Tenant Occupancy'!YQ$5:YQ23,OccupancyUnits,$B21,OccupancyAddresses,$A21),IFERROR(VLOOKUP($A21&amp;"" ""&amp;$B21, FILTER(ARRAYFORMULA({OccupancyAddresses&amp;"" ""&amp; OccupancyUnits,'Tenant Occupancy'!YQ$5:YQ23}),INDEX(ARRAYFORMULA({OccupancyAdd"&amp;"resses&amp;"" ""&amp; OccupancyUnits,'Tenant Occupancy'!YQ$5:YQ23}),0,2)&lt;&gt;""""),2,FALSE),IF(YP18=TODAY(),""Today"",)))))"),"")</f>
        <v/>
      </c>
      <c r="YQ21" s="3" t="str">
        <f>IFERROR(__xludf.DUMMYFUNCTION("IF(ISBLANK($A21),, IF((ARRAYFORMULA(SUM(COUNTIFS(OccupancyAddresses,$A21,OccupancyUnits, $B21, 'Tenant Occupancy'!YR$5:YR23,{""&gt;0"",""Occupied"",""Late""}))))&gt;1,""Multiple Bookings"", IF(SUMIFS( 'Tenant Occupancy'!YR$5:YR23,OccupancyUnits,$B21,OccupancyAd"&amp;"dresses,$A21)&gt;0,SUMIFS('Tenant Occupancy'!YR$5:YR23,OccupancyUnits,$B21,OccupancyAddresses,$A21),IFERROR(VLOOKUP($A21&amp;"" ""&amp;$B21, FILTER(ARRAYFORMULA({OccupancyAddresses&amp;"" ""&amp; OccupancyUnits,'Tenant Occupancy'!YR$5:YR23}),INDEX(ARRAYFORMULA({OccupancyAdd"&amp;"resses&amp;"" ""&amp; OccupancyUnits,'Tenant Occupancy'!YR$5:YR23}),0,2)&lt;&gt;""""),2,FALSE),IF(YQ18=TODAY(),""Today"",)))))"),"")</f>
        <v/>
      </c>
      <c r="YR21" s="3" t="str">
        <f>IFERROR(__xludf.DUMMYFUNCTION("IF(ISBLANK($A21),, IF((ARRAYFORMULA(SUM(COUNTIFS(OccupancyAddresses,$A21,OccupancyUnits, $B21, 'Tenant Occupancy'!YS$5:YS23,{""&gt;0"",""Occupied"",""Late""}))))&gt;1,""Multiple Bookings"", IF(SUMIFS( 'Tenant Occupancy'!YS$5:YS23,OccupancyUnits,$B21,OccupancyAd"&amp;"dresses,$A21)&gt;0,SUMIFS('Tenant Occupancy'!YS$5:YS23,OccupancyUnits,$B21,OccupancyAddresses,$A21),IFERROR(VLOOKUP($A21&amp;"" ""&amp;$B21, FILTER(ARRAYFORMULA({OccupancyAddresses&amp;"" ""&amp; OccupancyUnits,'Tenant Occupancy'!YS$5:YS23}),INDEX(ARRAYFORMULA({OccupancyAdd"&amp;"resses&amp;"" ""&amp; OccupancyUnits,'Tenant Occupancy'!YS$5:YS23}),0,2)&lt;&gt;""""),2,FALSE),IF(YR18=TODAY(),""Today"",)))))"),"")</f>
        <v/>
      </c>
      <c r="YS21" s="3" t="str">
        <f>IFERROR(__xludf.DUMMYFUNCTION("IF(ISBLANK($A21),, IF((ARRAYFORMULA(SUM(COUNTIFS(OccupancyAddresses,$A21,OccupancyUnits, $B21, 'Tenant Occupancy'!YT$5:YT23,{""&gt;0"",""Occupied"",""Late""}))))&gt;1,""Multiple Bookings"", IF(SUMIFS( 'Tenant Occupancy'!YT$5:YT23,OccupancyUnits,$B21,OccupancyAd"&amp;"dresses,$A21)&gt;0,SUMIFS('Tenant Occupancy'!YT$5:YT23,OccupancyUnits,$B21,OccupancyAddresses,$A21),IFERROR(VLOOKUP($A21&amp;"" ""&amp;$B21, FILTER(ARRAYFORMULA({OccupancyAddresses&amp;"" ""&amp; OccupancyUnits,'Tenant Occupancy'!YT$5:YT23}),INDEX(ARRAYFORMULA({OccupancyAdd"&amp;"resses&amp;"" ""&amp; OccupancyUnits,'Tenant Occupancy'!YT$5:YT23}),0,2)&lt;&gt;""""),2,FALSE),IF(YS18=TODAY(),""Today"",)))))"),"")</f>
        <v/>
      </c>
      <c r="YT21" s="3" t="str">
        <f>IFERROR(__xludf.DUMMYFUNCTION("IF(ISBLANK($A21),, IF((ARRAYFORMULA(SUM(COUNTIFS(OccupancyAddresses,$A21,OccupancyUnits, $B21, 'Tenant Occupancy'!YU$5:YU23,{""&gt;0"",""Occupied"",""Late""}))))&gt;1,""Multiple Bookings"", IF(SUMIFS( 'Tenant Occupancy'!YU$5:YU23,OccupancyUnits,$B21,OccupancyAd"&amp;"dresses,$A21)&gt;0,SUMIFS('Tenant Occupancy'!YU$5:YU23,OccupancyUnits,$B21,OccupancyAddresses,$A21),IFERROR(VLOOKUP($A21&amp;"" ""&amp;$B21, FILTER(ARRAYFORMULA({OccupancyAddresses&amp;"" ""&amp; OccupancyUnits,'Tenant Occupancy'!YU$5:YU23}),INDEX(ARRAYFORMULA({OccupancyAdd"&amp;"resses&amp;"" ""&amp; OccupancyUnits,'Tenant Occupancy'!YU$5:YU23}),0,2)&lt;&gt;""""),2,FALSE),IF(YT18=TODAY(),""Today"",)))))"),"")</f>
        <v/>
      </c>
      <c r="YU21" s="3" t="str">
        <f>IFERROR(__xludf.DUMMYFUNCTION("IF(ISBLANK($A21),, IF((ARRAYFORMULA(SUM(COUNTIFS(OccupancyAddresses,$A21,OccupancyUnits, $B21, 'Tenant Occupancy'!YV$5:YV23,{""&gt;0"",""Occupied"",""Late""}))))&gt;1,""Multiple Bookings"", IF(SUMIFS( 'Tenant Occupancy'!YV$5:YV23,OccupancyUnits,$B21,OccupancyAd"&amp;"dresses,$A21)&gt;0,SUMIFS('Tenant Occupancy'!YV$5:YV23,OccupancyUnits,$B21,OccupancyAddresses,$A21),IFERROR(VLOOKUP($A21&amp;"" ""&amp;$B21, FILTER(ARRAYFORMULA({OccupancyAddresses&amp;"" ""&amp; OccupancyUnits,'Tenant Occupancy'!YV$5:YV23}),INDEX(ARRAYFORMULA({OccupancyAdd"&amp;"resses&amp;"" ""&amp; OccupancyUnits,'Tenant Occupancy'!YV$5:YV23}),0,2)&lt;&gt;""""),2,FALSE),IF(YU18=TODAY(),""Today"",)))))"),"")</f>
        <v/>
      </c>
      <c r="YV21" s="3" t="str">
        <f>IFERROR(__xludf.DUMMYFUNCTION("IF(ISBLANK($A21),, IF((ARRAYFORMULA(SUM(COUNTIFS(OccupancyAddresses,$A21,OccupancyUnits, $B21, 'Tenant Occupancy'!YW$5:YW23,{""&gt;0"",""Occupied"",""Late""}))))&gt;1,""Multiple Bookings"", IF(SUMIFS( 'Tenant Occupancy'!YW$5:YW23,OccupancyUnits,$B21,OccupancyAd"&amp;"dresses,$A21)&gt;0,SUMIFS('Tenant Occupancy'!YW$5:YW23,OccupancyUnits,$B21,OccupancyAddresses,$A21),IFERROR(VLOOKUP($A21&amp;"" ""&amp;$B21, FILTER(ARRAYFORMULA({OccupancyAddresses&amp;"" ""&amp; OccupancyUnits,'Tenant Occupancy'!YW$5:YW23}),INDEX(ARRAYFORMULA({OccupancyAdd"&amp;"resses&amp;"" ""&amp; OccupancyUnits,'Tenant Occupancy'!YW$5:YW23}),0,2)&lt;&gt;""""),2,FALSE),IF(YV18=TODAY(),""Today"",)))))"),"")</f>
        <v/>
      </c>
      <c r="YW21" s="3" t="str">
        <f>IFERROR(__xludf.DUMMYFUNCTION("IF(ISBLANK($A21),, IF((ARRAYFORMULA(SUM(COUNTIFS(OccupancyAddresses,$A21,OccupancyUnits, $B21, 'Tenant Occupancy'!YX$5:YX23,{""&gt;0"",""Occupied"",""Late""}))))&gt;1,""Multiple Bookings"", IF(SUMIFS( 'Tenant Occupancy'!YX$5:YX23,OccupancyUnits,$B21,OccupancyAd"&amp;"dresses,$A21)&gt;0,SUMIFS('Tenant Occupancy'!YX$5:YX23,OccupancyUnits,$B21,OccupancyAddresses,$A21),IFERROR(VLOOKUP($A21&amp;"" ""&amp;$B21, FILTER(ARRAYFORMULA({OccupancyAddresses&amp;"" ""&amp; OccupancyUnits,'Tenant Occupancy'!YX$5:YX23}),INDEX(ARRAYFORMULA({OccupancyAdd"&amp;"resses&amp;"" ""&amp; OccupancyUnits,'Tenant Occupancy'!YX$5:YX23}),0,2)&lt;&gt;""""),2,FALSE),IF(YW18=TODAY(),""Today"",)))))"),"")</f>
        <v/>
      </c>
      <c r="YX21" s="3" t="str">
        <f>IFERROR(__xludf.DUMMYFUNCTION("IF(ISBLANK($A21),, IF((ARRAYFORMULA(SUM(COUNTIFS(OccupancyAddresses,$A21,OccupancyUnits, $B21, 'Tenant Occupancy'!YY$5:YY23,{""&gt;0"",""Occupied"",""Late""}))))&gt;1,""Multiple Bookings"", IF(SUMIFS( 'Tenant Occupancy'!YY$5:YY23,OccupancyUnits,$B21,OccupancyAd"&amp;"dresses,$A21)&gt;0,SUMIFS('Tenant Occupancy'!YY$5:YY23,OccupancyUnits,$B21,OccupancyAddresses,$A21),IFERROR(VLOOKUP($A21&amp;"" ""&amp;$B21, FILTER(ARRAYFORMULA({OccupancyAddresses&amp;"" ""&amp; OccupancyUnits,'Tenant Occupancy'!YY$5:YY23}),INDEX(ARRAYFORMULA({OccupancyAdd"&amp;"resses&amp;"" ""&amp; OccupancyUnits,'Tenant Occupancy'!YY$5:YY23}),0,2)&lt;&gt;""""),2,FALSE),IF(YX18=TODAY(),""Today"",)))))"),"")</f>
        <v/>
      </c>
      <c r="YY21" s="3" t="str">
        <f>IFERROR(__xludf.DUMMYFUNCTION("IF(ISBLANK($A21),, IF((ARRAYFORMULA(SUM(COUNTIFS(OccupancyAddresses,$A21,OccupancyUnits, $B21, 'Tenant Occupancy'!YZ$5:YZ23,{""&gt;0"",""Occupied"",""Late""}))))&gt;1,""Multiple Bookings"", IF(SUMIFS( 'Tenant Occupancy'!YZ$5:YZ23,OccupancyUnits,$B21,OccupancyAd"&amp;"dresses,$A21)&gt;0,SUMIFS('Tenant Occupancy'!YZ$5:YZ23,OccupancyUnits,$B21,OccupancyAddresses,$A21),IFERROR(VLOOKUP($A21&amp;"" ""&amp;$B21, FILTER(ARRAYFORMULA({OccupancyAddresses&amp;"" ""&amp; OccupancyUnits,'Tenant Occupancy'!YZ$5:YZ23}),INDEX(ARRAYFORMULA({OccupancyAdd"&amp;"resses&amp;"" ""&amp; OccupancyUnits,'Tenant Occupancy'!YZ$5:YZ23}),0,2)&lt;&gt;""""),2,FALSE),IF(YY18=TODAY(),""Today"",)))))"),"")</f>
        <v/>
      </c>
      <c r="YZ21" s="3" t="str">
        <f>IFERROR(__xludf.DUMMYFUNCTION("IF(ISBLANK($A21),, IF((ARRAYFORMULA(SUM(COUNTIFS(OccupancyAddresses,$A21,OccupancyUnits, $B21, 'Tenant Occupancy'!ZA$5:ZA23,{""&gt;0"",""Occupied"",""Late""}))))&gt;1,""Multiple Bookings"", IF(SUMIFS( 'Tenant Occupancy'!ZA$5:ZA23,OccupancyUnits,$B21,OccupancyAd"&amp;"dresses,$A21)&gt;0,SUMIFS('Tenant Occupancy'!ZA$5:ZA23,OccupancyUnits,$B21,OccupancyAddresses,$A21),IFERROR(VLOOKUP($A21&amp;"" ""&amp;$B21, FILTER(ARRAYFORMULA({OccupancyAddresses&amp;"" ""&amp; OccupancyUnits,'Tenant Occupancy'!ZA$5:ZA23}),INDEX(ARRAYFORMULA({OccupancyAdd"&amp;"resses&amp;"" ""&amp; OccupancyUnits,'Tenant Occupancy'!ZA$5:ZA23}),0,2)&lt;&gt;""""),2,FALSE),IF(YZ18=TODAY(),""Today"",)))))"),"")</f>
        <v/>
      </c>
      <c r="ZA21" s="3" t="str">
        <f>IFERROR(__xludf.DUMMYFUNCTION("IF(ISBLANK($A21),, IF((ARRAYFORMULA(SUM(COUNTIFS(OccupancyAddresses,$A21,OccupancyUnits, $B21, 'Tenant Occupancy'!ZB$5:ZB23,{""&gt;0"",""Occupied"",""Late""}))))&gt;1,""Multiple Bookings"", IF(SUMIFS( 'Tenant Occupancy'!ZB$5:ZB23,OccupancyUnits,$B21,OccupancyAd"&amp;"dresses,$A21)&gt;0,SUMIFS('Tenant Occupancy'!ZB$5:ZB23,OccupancyUnits,$B21,OccupancyAddresses,$A21),IFERROR(VLOOKUP($A21&amp;"" ""&amp;$B21, FILTER(ARRAYFORMULA({OccupancyAddresses&amp;"" ""&amp; OccupancyUnits,'Tenant Occupancy'!ZB$5:ZB23}),INDEX(ARRAYFORMULA({OccupancyAdd"&amp;"resses&amp;"" ""&amp; OccupancyUnits,'Tenant Occupancy'!ZB$5:ZB23}),0,2)&lt;&gt;""""),2,FALSE),IF(ZA18=TODAY(),""Today"",)))))"),"")</f>
        <v/>
      </c>
      <c r="ZB21" s="3" t="str">
        <f>IFERROR(__xludf.DUMMYFUNCTION("IF(ISBLANK($A21),, IF((ARRAYFORMULA(SUM(COUNTIFS(OccupancyAddresses,$A21,OccupancyUnits, $B21, 'Tenant Occupancy'!ZC$5:ZC23,{""&gt;0"",""Occupied"",""Late""}))))&gt;1,""Multiple Bookings"", IF(SUMIFS( 'Tenant Occupancy'!ZC$5:ZC23,OccupancyUnits,$B21,OccupancyAd"&amp;"dresses,$A21)&gt;0,SUMIFS('Tenant Occupancy'!ZC$5:ZC23,OccupancyUnits,$B21,OccupancyAddresses,$A21),IFERROR(VLOOKUP($A21&amp;"" ""&amp;$B21, FILTER(ARRAYFORMULA({OccupancyAddresses&amp;"" ""&amp; OccupancyUnits,'Tenant Occupancy'!ZC$5:ZC23}),INDEX(ARRAYFORMULA({OccupancyAdd"&amp;"resses&amp;"" ""&amp; OccupancyUnits,'Tenant Occupancy'!ZC$5:ZC23}),0,2)&lt;&gt;""""),2,FALSE),IF(ZB18=TODAY(),""Today"",)))))"),"")</f>
        <v/>
      </c>
      <c r="ZC21" s="3" t="str">
        <f>IFERROR(__xludf.DUMMYFUNCTION("IF(ISBLANK($A21),, IF((ARRAYFORMULA(SUM(COUNTIFS(OccupancyAddresses,$A21,OccupancyUnits, $B21, 'Tenant Occupancy'!ZD$5:ZD23,{""&gt;0"",""Occupied"",""Late""}))))&gt;1,""Multiple Bookings"", IF(SUMIFS( 'Tenant Occupancy'!ZD$5:ZD23,OccupancyUnits,$B21,OccupancyAd"&amp;"dresses,$A21)&gt;0,SUMIFS('Tenant Occupancy'!ZD$5:ZD23,OccupancyUnits,$B21,OccupancyAddresses,$A21),IFERROR(VLOOKUP($A21&amp;"" ""&amp;$B21, FILTER(ARRAYFORMULA({OccupancyAddresses&amp;"" ""&amp; OccupancyUnits,'Tenant Occupancy'!ZD$5:ZD23}),INDEX(ARRAYFORMULA({OccupancyAdd"&amp;"resses&amp;"" ""&amp; OccupancyUnits,'Tenant Occupancy'!ZD$5:ZD23}),0,2)&lt;&gt;""""),2,FALSE),IF(ZC18=TODAY(),""Today"",)))))"),"")</f>
        <v/>
      </c>
      <c r="ZD21" s="3" t="str">
        <f>IFERROR(__xludf.DUMMYFUNCTION("IF(ISBLANK($A21),, IF((ARRAYFORMULA(SUM(COUNTIFS(OccupancyAddresses,$A21,OccupancyUnits, $B21, 'Tenant Occupancy'!ZE$5:ZE23,{""&gt;0"",""Occupied"",""Late""}))))&gt;1,""Multiple Bookings"", IF(SUMIFS( 'Tenant Occupancy'!ZE$5:ZE23,OccupancyUnits,$B21,OccupancyAd"&amp;"dresses,$A21)&gt;0,SUMIFS('Tenant Occupancy'!ZE$5:ZE23,OccupancyUnits,$B21,OccupancyAddresses,$A21),IFERROR(VLOOKUP($A21&amp;"" ""&amp;$B21, FILTER(ARRAYFORMULA({OccupancyAddresses&amp;"" ""&amp; OccupancyUnits,'Tenant Occupancy'!ZE$5:ZE23}),INDEX(ARRAYFORMULA({OccupancyAdd"&amp;"resses&amp;"" ""&amp; OccupancyUnits,'Tenant Occupancy'!ZE$5:ZE23}),0,2)&lt;&gt;""""),2,FALSE),IF(ZD18=TODAY(),""Today"",)))))"),"")</f>
        <v/>
      </c>
      <c r="ZE21" s="3" t="str">
        <f>IFERROR(__xludf.DUMMYFUNCTION("IF(ISBLANK($A21),, IF((ARRAYFORMULA(SUM(COUNTIFS(OccupancyAddresses,$A21,OccupancyUnits, $B21, 'Tenant Occupancy'!ZF$5:ZF23,{""&gt;0"",""Occupied"",""Late""}))))&gt;1,""Multiple Bookings"", IF(SUMIFS( 'Tenant Occupancy'!ZF$5:ZF23,OccupancyUnits,$B21,OccupancyAd"&amp;"dresses,$A21)&gt;0,SUMIFS('Tenant Occupancy'!ZF$5:ZF23,OccupancyUnits,$B21,OccupancyAddresses,$A21),IFERROR(VLOOKUP($A21&amp;"" ""&amp;$B21, FILTER(ARRAYFORMULA({OccupancyAddresses&amp;"" ""&amp; OccupancyUnits,'Tenant Occupancy'!ZF$5:ZF23}),INDEX(ARRAYFORMULA({OccupancyAdd"&amp;"resses&amp;"" ""&amp; OccupancyUnits,'Tenant Occupancy'!ZF$5:ZF23}),0,2)&lt;&gt;""""),2,FALSE),IF(ZE18=TODAY(),""Today"",)))))"),"")</f>
        <v/>
      </c>
      <c r="ZF21" s="3" t="str">
        <f>IFERROR(__xludf.DUMMYFUNCTION("IF(ISBLANK($A21),, IF((ARRAYFORMULA(SUM(COUNTIFS(OccupancyAddresses,$A21,OccupancyUnits, $B21, 'Tenant Occupancy'!ZG$5:ZG23,{""&gt;0"",""Occupied"",""Late""}))))&gt;1,""Multiple Bookings"", IF(SUMIFS( 'Tenant Occupancy'!ZG$5:ZG23,OccupancyUnits,$B21,OccupancyAd"&amp;"dresses,$A21)&gt;0,SUMIFS('Tenant Occupancy'!ZG$5:ZG23,OccupancyUnits,$B21,OccupancyAddresses,$A21),IFERROR(VLOOKUP($A21&amp;"" ""&amp;$B21, FILTER(ARRAYFORMULA({OccupancyAddresses&amp;"" ""&amp; OccupancyUnits,'Tenant Occupancy'!ZG$5:ZG23}),INDEX(ARRAYFORMULA({OccupancyAdd"&amp;"resses&amp;"" ""&amp; OccupancyUnits,'Tenant Occupancy'!ZG$5:ZG23}),0,2)&lt;&gt;""""),2,FALSE),IF(ZF18=TODAY(),""Today"",)))))"),"")</f>
        <v/>
      </c>
      <c r="ZG21" s="3" t="str">
        <f>IFERROR(__xludf.DUMMYFUNCTION("IF(ISBLANK($A21),, IF((ARRAYFORMULA(SUM(COUNTIFS(OccupancyAddresses,$A21,OccupancyUnits, $B21, 'Tenant Occupancy'!ZH$5:ZH23,{""&gt;0"",""Occupied"",""Late""}))))&gt;1,""Multiple Bookings"", IF(SUMIFS( 'Tenant Occupancy'!ZH$5:ZH23,OccupancyUnits,$B21,OccupancyAd"&amp;"dresses,$A21)&gt;0,SUMIFS('Tenant Occupancy'!ZH$5:ZH23,OccupancyUnits,$B21,OccupancyAddresses,$A21),IFERROR(VLOOKUP($A21&amp;"" ""&amp;$B21, FILTER(ARRAYFORMULA({OccupancyAddresses&amp;"" ""&amp; OccupancyUnits,'Tenant Occupancy'!ZH$5:ZH23}),INDEX(ARRAYFORMULA({OccupancyAdd"&amp;"resses&amp;"" ""&amp; OccupancyUnits,'Tenant Occupancy'!ZH$5:ZH23}),0,2)&lt;&gt;""""),2,FALSE),IF(ZG18=TODAY(),""Today"",)))))"),"")</f>
        <v/>
      </c>
      <c r="ZH21" s="3" t="str">
        <f>IFERROR(__xludf.DUMMYFUNCTION("IF(ISBLANK($A21),, IF((ARRAYFORMULA(SUM(COUNTIFS(OccupancyAddresses,$A21,OccupancyUnits, $B21, 'Tenant Occupancy'!ZI$5:ZI23,{""&gt;0"",""Occupied"",""Late""}))))&gt;1,""Multiple Bookings"", IF(SUMIFS( 'Tenant Occupancy'!ZI$5:ZI23,OccupancyUnits,$B21,OccupancyAd"&amp;"dresses,$A21)&gt;0,SUMIFS('Tenant Occupancy'!ZI$5:ZI23,OccupancyUnits,$B21,OccupancyAddresses,$A21),IFERROR(VLOOKUP($A21&amp;"" ""&amp;$B21, FILTER(ARRAYFORMULA({OccupancyAddresses&amp;"" ""&amp; OccupancyUnits,'Tenant Occupancy'!ZI$5:ZI23}),INDEX(ARRAYFORMULA({OccupancyAdd"&amp;"resses&amp;"" ""&amp; OccupancyUnits,'Tenant Occupancy'!ZI$5:ZI23}),0,2)&lt;&gt;""""),2,FALSE),IF(ZH18=TODAY(),""Today"",)))))"),"")</f>
        <v/>
      </c>
      <c r="ZI21" s="3" t="str">
        <f>IFERROR(__xludf.DUMMYFUNCTION("IF(ISBLANK($A21),, IF((ARRAYFORMULA(SUM(COUNTIFS(OccupancyAddresses,$A21,OccupancyUnits, $B21, 'Tenant Occupancy'!ZJ$5:ZJ23,{""&gt;0"",""Occupied"",""Late""}))))&gt;1,""Multiple Bookings"", IF(SUMIFS( 'Tenant Occupancy'!ZJ$5:ZJ23,OccupancyUnits,$B21,OccupancyAd"&amp;"dresses,$A21)&gt;0,SUMIFS('Tenant Occupancy'!ZJ$5:ZJ23,OccupancyUnits,$B21,OccupancyAddresses,$A21),IFERROR(VLOOKUP($A21&amp;"" ""&amp;$B21, FILTER(ARRAYFORMULA({OccupancyAddresses&amp;"" ""&amp; OccupancyUnits,'Tenant Occupancy'!ZJ$5:ZJ23}),INDEX(ARRAYFORMULA({OccupancyAdd"&amp;"resses&amp;"" ""&amp; OccupancyUnits,'Tenant Occupancy'!ZJ$5:ZJ23}),0,2)&lt;&gt;""""),2,FALSE),IF(ZI18=TODAY(),""Today"",)))))"),"")</f>
        <v/>
      </c>
      <c r="ZJ21" s="3" t="str">
        <f>IFERROR(__xludf.DUMMYFUNCTION("IF(ISBLANK($A21),, IF((ARRAYFORMULA(SUM(COUNTIFS(OccupancyAddresses,$A21,OccupancyUnits, $B21, 'Tenant Occupancy'!ZK$5:ZK23,{""&gt;0"",""Occupied"",""Late""}))))&gt;1,""Multiple Bookings"", IF(SUMIFS( 'Tenant Occupancy'!ZK$5:ZK23,OccupancyUnits,$B21,OccupancyAd"&amp;"dresses,$A21)&gt;0,SUMIFS('Tenant Occupancy'!ZK$5:ZK23,OccupancyUnits,$B21,OccupancyAddresses,$A21),IFERROR(VLOOKUP($A21&amp;"" ""&amp;$B21, FILTER(ARRAYFORMULA({OccupancyAddresses&amp;"" ""&amp; OccupancyUnits,'Tenant Occupancy'!ZK$5:ZK23}),INDEX(ARRAYFORMULA({OccupancyAdd"&amp;"resses&amp;"" ""&amp; OccupancyUnits,'Tenant Occupancy'!ZK$5:ZK23}),0,2)&lt;&gt;""""),2,FALSE),IF(ZJ18=TODAY(),""Today"",)))))"),"")</f>
        <v/>
      </c>
      <c r="ZK21" s="3" t="str">
        <f>IFERROR(__xludf.DUMMYFUNCTION("IF(ISBLANK($A21),, IF((ARRAYFORMULA(SUM(COUNTIFS(OccupancyAddresses,$A21,OccupancyUnits, $B21, 'Tenant Occupancy'!ZL$5:ZL23,{""&gt;0"",""Occupied"",""Late""}))))&gt;1,""Multiple Bookings"", IF(SUMIFS( 'Tenant Occupancy'!ZL$5:ZL23,OccupancyUnits,$B21,OccupancyAd"&amp;"dresses,$A21)&gt;0,SUMIFS('Tenant Occupancy'!ZL$5:ZL23,OccupancyUnits,$B21,OccupancyAddresses,$A21),IFERROR(VLOOKUP($A21&amp;"" ""&amp;$B21, FILTER(ARRAYFORMULA({OccupancyAddresses&amp;"" ""&amp; OccupancyUnits,'Tenant Occupancy'!ZL$5:ZL23}),INDEX(ARRAYFORMULA({OccupancyAdd"&amp;"resses&amp;"" ""&amp; OccupancyUnits,'Tenant Occupancy'!ZL$5:ZL23}),0,2)&lt;&gt;""""),2,FALSE),IF(ZK18=TODAY(),""Today"",)))))"),"")</f>
        <v/>
      </c>
      <c r="ZL21" s="3" t="str">
        <f>IFERROR(__xludf.DUMMYFUNCTION("IF(ISBLANK($A21),, IF((ARRAYFORMULA(SUM(COUNTIFS(OccupancyAddresses,$A21,OccupancyUnits, $B21, 'Tenant Occupancy'!ZM$5:ZM23,{""&gt;0"",""Occupied"",""Late""}))))&gt;1,""Multiple Bookings"", IF(SUMIFS( 'Tenant Occupancy'!ZM$5:ZM23,OccupancyUnits,$B21,OccupancyAd"&amp;"dresses,$A21)&gt;0,SUMIFS('Tenant Occupancy'!ZM$5:ZM23,OccupancyUnits,$B21,OccupancyAddresses,$A21),IFERROR(VLOOKUP($A21&amp;"" ""&amp;$B21, FILTER(ARRAYFORMULA({OccupancyAddresses&amp;"" ""&amp; OccupancyUnits,'Tenant Occupancy'!ZM$5:ZM23}),INDEX(ARRAYFORMULA({OccupancyAdd"&amp;"resses&amp;"" ""&amp; OccupancyUnits,'Tenant Occupancy'!ZM$5:ZM23}),0,2)&lt;&gt;""""),2,FALSE),IF(ZL18=TODAY(),""Today"",)))))"),"")</f>
        <v/>
      </c>
      <c r="ZM21" s="3" t="str">
        <f>IFERROR(__xludf.DUMMYFUNCTION("IF(ISBLANK($A21),, IF((ARRAYFORMULA(SUM(COUNTIFS(OccupancyAddresses,$A21,OccupancyUnits, $B21, 'Tenant Occupancy'!ZN$5:ZN23,{""&gt;0"",""Occupied"",""Late""}))))&gt;1,""Multiple Bookings"", IF(SUMIFS( 'Tenant Occupancy'!ZN$5:ZN23,OccupancyUnits,$B21,OccupancyAd"&amp;"dresses,$A21)&gt;0,SUMIFS('Tenant Occupancy'!ZN$5:ZN23,OccupancyUnits,$B21,OccupancyAddresses,$A21),IFERROR(VLOOKUP($A21&amp;"" ""&amp;$B21, FILTER(ARRAYFORMULA({OccupancyAddresses&amp;"" ""&amp; OccupancyUnits,'Tenant Occupancy'!ZN$5:ZN23}),INDEX(ARRAYFORMULA({OccupancyAdd"&amp;"resses&amp;"" ""&amp; OccupancyUnits,'Tenant Occupancy'!ZN$5:ZN23}),0,2)&lt;&gt;""""),2,FALSE),IF(ZM18=TODAY(),""Today"",)))))"),"")</f>
        <v/>
      </c>
      <c r="ZN21" s="3" t="str">
        <f>IFERROR(__xludf.DUMMYFUNCTION("IF(ISBLANK($A21),, IF((ARRAYFORMULA(SUM(COUNTIFS(OccupancyAddresses,$A21,OccupancyUnits, $B21, 'Tenant Occupancy'!ZO$5:ZO23,{""&gt;0"",""Occupied"",""Late""}))))&gt;1,""Multiple Bookings"", IF(SUMIFS( 'Tenant Occupancy'!ZO$5:ZO23,OccupancyUnits,$B21,OccupancyAd"&amp;"dresses,$A21)&gt;0,SUMIFS('Tenant Occupancy'!ZO$5:ZO23,OccupancyUnits,$B21,OccupancyAddresses,$A21),IFERROR(VLOOKUP($A21&amp;"" ""&amp;$B21, FILTER(ARRAYFORMULA({OccupancyAddresses&amp;"" ""&amp; OccupancyUnits,'Tenant Occupancy'!ZO$5:ZO23}),INDEX(ARRAYFORMULA({OccupancyAdd"&amp;"resses&amp;"" ""&amp; OccupancyUnits,'Tenant Occupancy'!ZO$5:ZO23}),0,2)&lt;&gt;""""),2,FALSE),IF(ZN18=TODAY(),""Today"",)))))"),"")</f>
        <v/>
      </c>
      <c r="ZO21" s="3" t="str">
        <f>IFERROR(__xludf.DUMMYFUNCTION("IF(ISBLANK($A21),, IF((ARRAYFORMULA(SUM(COUNTIFS(OccupancyAddresses,$A21,OccupancyUnits, $B21, 'Tenant Occupancy'!ZP$5:ZP23,{""&gt;0"",""Occupied"",""Late""}))))&gt;1,""Multiple Bookings"", IF(SUMIFS( 'Tenant Occupancy'!ZP$5:ZP23,OccupancyUnits,$B21,OccupancyAd"&amp;"dresses,$A21)&gt;0,SUMIFS('Tenant Occupancy'!ZP$5:ZP23,OccupancyUnits,$B21,OccupancyAddresses,$A21),IFERROR(VLOOKUP($A21&amp;"" ""&amp;$B21, FILTER(ARRAYFORMULA({OccupancyAddresses&amp;"" ""&amp; OccupancyUnits,'Tenant Occupancy'!ZP$5:ZP23}),INDEX(ARRAYFORMULA({OccupancyAdd"&amp;"resses&amp;"" ""&amp; OccupancyUnits,'Tenant Occupancy'!ZP$5:ZP23}),0,2)&lt;&gt;""""),2,FALSE),IF(ZO18=TODAY(),""Today"",)))))"),"")</f>
        <v/>
      </c>
      <c r="ZP21" s="3" t="str">
        <f>IFERROR(__xludf.DUMMYFUNCTION("IF(ISBLANK($A21),, IF((ARRAYFORMULA(SUM(COUNTIFS(OccupancyAddresses,$A21,OccupancyUnits, $B21, 'Tenant Occupancy'!ZQ$5:ZQ23,{""&gt;0"",""Occupied"",""Late""}))))&gt;1,""Multiple Bookings"", IF(SUMIFS( 'Tenant Occupancy'!ZQ$5:ZQ23,OccupancyUnits,$B21,OccupancyAd"&amp;"dresses,$A21)&gt;0,SUMIFS('Tenant Occupancy'!ZQ$5:ZQ23,OccupancyUnits,$B21,OccupancyAddresses,$A21),IFERROR(VLOOKUP($A21&amp;"" ""&amp;$B21, FILTER(ARRAYFORMULA({OccupancyAddresses&amp;"" ""&amp; OccupancyUnits,'Tenant Occupancy'!ZQ$5:ZQ23}),INDEX(ARRAYFORMULA({OccupancyAdd"&amp;"resses&amp;"" ""&amp; OccupancyUnits,'Tenant Occupancy'!ZQ$5:ZQ23}),0,2)&lt;&gt;""""),2,FALSE),IF(ZP18=TODAY(),""Today"",)))))"),"")</f>
        <v/>
      </c>
      <c r="ZQ21" s="3" t="str">
        <f>IFERROR(__xludf.DUMMYFUNCTION("IF(ISBLANK($A21),, IF((ARRAYFORMULA(SUM(COUNTIFS(OccupancyAddresses,$A21,OccupancyUnits, $B21, 'Tenant Occupancy'!ZR$5:ZR23,{""&gt;0"",""Occupied"",""Late""}))))&gt;1,""Multiple Bookings"", IF(SUMIFS( 'Tenant Occupancy'!ZR$5:ZR23,OccupancyUnits,$B21,OccupancyAd"&amp;"dresses,$A21)&gt;0,SUMIFS('Tenant Occupancy'!ZR$5:ZR23,OccupancyUnits,$B21,OccupancyAddresses,$A21),IFERROR(VLOOKUP($A21&amp;"" ""&amp;$B21, FILTER(ARRAYFORMULA({OccupancyAddresses&amp;"" ""&amp; OccupancyUnits,'Tenant Occupancy'!ZR$5:ZR23}),INDEX(ARRAYFORMULA({OccupancyAdd"&amp;"resses&amp;"" ""&amp; OccupancyUnits,'Tenant Occupancy'!ZR$5:ZR23}),0,2)&lt;&gt;""""),2,FALSE),IF(ZQ18=TODAY(),""Today"",)))))"),"")</f>
        <v/>
      </c>
      <c r="ZR21" s="3" t="str">
        <f>IFERROR(__xludf.DUMMYFUNCTION("IF(ISBLANK($A21),, IF((ARRAYFORMULA(SUM(COUNTIFS(OccupancyAddresses,$A21,OccupancyUnits, $B21, 'Tenant Occupancy'!ZS$5:ZS23,{""&gt;0"",""Occupied"",""Late""}))))&gt;1,""Multiple Bookings"", IF(SUMIFS( 'Tenant Occupancy'!ZS$5:ZS23,OccupancyUnits,$B21,OccupancyAd"&amp;"dresses,$A21)&gt;0,SUMIFS('Tenant Occupancy'!ZS$5:ZS23,OccupancyUnits,$B21,OccupancyAddresses,$A21),IFERROR(VLOOKUP($A21&amp;"" ""&amp;$B21, FILTER(ARRAYFORMULA({OccupancyAddresses&amp;"" ""&amp; OccupancyUnits,'Tenant Occupancy'!ZS$5:ZS23}),INDEX(ARRAYFORMULA({OccupancyAdd"&amp;"resses&amp;"" ""&amp; OccupancyUnits,'Tenant Occupancy'!ZS$5:ZS23}),0,2)&lt;&gt;""""),2,FALSE),IF(ZR18=TODAY(),""Today"",)))))"),"")</f>
        <v/>
      </c>
      <c r="ZS21" s="3" t="str">
        <f>IFERROR(__xludf.DUMMYFUNCTION("IF(ISBLANK($A21),, IF((ARRAYFORMULA(SUM(COUNTIFS(OccupancyAddresses,$A21,OccupancyUnits, $B21, 'Tenant Occupancy'!ZT$5:ZT23,{""&gt;0"",""Occupied"",""Late""}))))&gt;1,""Multiple Bookings"", IF(SUMIFS( 'Tenant Occupancy'!ZT$5:ZT23,OccupancyUnits,$B21,OccupancyAd"&amp;"dresses,$A21)&gt;0,SUMIFS('Tenant Occupancy'!ZT$5:ZT23,OccupancyUnits,$B21,OccupancyAddresses,$A21),IFERROR(VLOOKUP($A21&amp;"" ""&amp;$B21, FILTER(ARRAYFORMULA({OccupancyAddresses&amp;"" ""&amp; OccupancyUnits,'Tenant Occupancy'!ZT$5:ZT23}),INDEX(ARRAYFORMULA({OccupancyAdd"&amp;"resses&amp;"" ""&amp; OccupancyUnits,'Tenant Occupancy'!ZT$5:ZT23}),0,2)&lt;&gt;""""),2,FALSE),IF(ZS18=TODAY(),""Today"",)))))"),"")</f>
        <v/>
      </c>
      <c r="ZT21" s="3" t="str">
        <f>IFERROR(__xludf.DUMMYFUNCTION("IF(ISBLANK($A21),, IF((ARRAYFORMULA(SUM(COUNTIFS(OccupancyAddresses,$A21,OccupancyUnits, $B21, 'Tenant Occupancy'!ZU$5:ZU23,{""&gt;0"",""Occupied"",""Late""}))))&gt;1,""Multiple Bookings"", IF(SUMIFS( 'Tenant Occupancy'!ZU$5:ZU23,OccupancyUnits,$B21,OccupancyAd"&amp;"dresses,$A21)&gt;0,SUMIFS('Tenant Occupancy'!ZU$5:ZU23,OccupancyUnits,$B21,OccupancyAddresses,$A21),IFERROR(VLOOKUP($A21&amp;"" ""&amp;$B21, FILTER(ARRAYFORMULA({OccupancyAddresses&amp;"" ""&amp; OccupancyUnits,'Tenant Occupancy'!ZU$5:ZU23}),INDEX(ARRAYFORMULA({OccupancyAdd"&amp;"resses&amp;"" ""&amp; OccupancyUnits,'Tenant Occupancy'!ZU$5:ZU23}),0,2)&lt;&gt;""""),2,FALSE),IF(ZT18=TODAY(),""Today"",)))))"),"")</f>
        <v/>
      </c>
      <c r="ZU21" s="3" t="str">
        <f>IFERROR(__xludf.DUMMYFUNCTION("IF(ISBLANK($A21),, IF((ARRAYFORMULA(SUM(COUNTIFS(OccupancyAddresses,$A21,OccupancyUnits, $B21, 'Tenant Occupancy'!ZV$5:ZV23,{""&gt;0"",""Occupied"",""Late""}))))&gt;1,""Multiple Bookings"", IF(SUMIFS( 'Tenant Occupancy'!ZV$5:ZV23,OccupancyUnits,$B21,OccupancyAd"&amp;"dresses,$A21)&gt;0,SUMIFS('Tenant Occupancy'!ZV$5:ZV23,OccupancyUnits,$B21,OccupancyAddresses,$A21),IFERROR(VLOOKUP($A21&amp;"" ""&amp;$B21, FILTER(ARRAYFORMULA({OccupancyAddresses&amp;"" ""&amp; OccupancyUnits,'Tenant Occupancy'!ZV$5:ZV23}),INDEX(ARRAYFORMULA({OccupancyAdd"&amp;"resses&amp;"" ""&amp; OccupancyUnits,'Tenant Occupancy'!ZV$5:ZV23}),0,2)&lt;&gt;""""),2,FALSE),IF(ZU18=TODAY(),""Today"",)))))"),"")</f>
        <v/>
      </c>
      <c r="ZV21" s="3" t="str">
        <f>IFERROR(__xludf.DUMMYFUNCTION("IF(ISBLANK($A21),, IF((ARRAYFORMULA(SUM(COUNTIFS(OccupancyAddresses,$A21,OccupancyUnits, $B21, 'Tenant Occupancy'!ZW$5:ZW23,{""&gt;0"",""Occupied"",""Late""}))))&gt;1,""Multiple Bookings"", IF(SUMIFS( 'Tenant Occupancy'!ZW$5:ZW23,OccupancyUnits,$B21,OccupancyAd"&amp;"dresses,$A21)&gt;0,SUMIFS('Tenant Occupancy'!ZW$5:ZW23,OccupancyUnits,$B21,OccupancyAddresses,$A21),IFERROR(VLOOKUP($A21&amp;"" ""&amp;$B21, FILTER(ARRAYFORMULA({OccupancyAddresses&amp;"" ""&amp; OccupancyUnits,'Tenant Occupancy'!ZW$5:ZW23}),INDEX(ARRAYFORMULA({OccupancyAdd"&amp;"resses&amp;"" ""&amp; OccupancyUnits,'Tenant Occupancy'!ZW$5:ZW23}),0,2)&lt;&gt;""""),2,FALSE),IF(ZV18=TODAY(),""Today"",)))))"),"")</f>
        <v/>
      </c>
      <c r="ZW21" s="3" t="str">
        <f>IFERROR(__xludf.DUMMYFUNCTION("IF(ISBLANK($A21),, IF((ARRAYFORMULA(SUM(COUNTIFS(OccupancyAddresses,$A21,OccupancyUnits, $B21, 'Tenant Occupancy'!ZX$5:ZX23,{""&gt;0"",""Occupied"",""Late""}))))&gt;1,""Multiple Bookings"", IF(SUMIFS( 'Tenant Occupancy'!ZX$5:ZX23,OccupancyUnits,$B21,OccupancyAd"&amp;"dresses,$A21)&gt;0,SUMIFS('Tenant Occupancy'!ZX$5:ZX23,OccupancyUnits,$B21,OccupancyAddresses,$A21),IFERROR(VLOOKUP($A21&amp;"" ""&amp;$B21, FILTER(ARRAYFORMULA({OccupancyAddresses&amp;"" ""&amp; OccupancyUnits,'Tenant Occupancy'!ZX$5:ZX23}),INDEX(ARRAYFORMULA({OccupancyAdd"&amp;"resses&amp;"" ""&amp; OccupancyUnits,'Tenant Occupancy'!ZX$5:ZX23}),0,2)&lt;&gt;""""),2,FALSE),IF(ZW18=TODAY(),""Today"",)))))"),"")</f>
        <v/>
      </c>
      <c r="ZX21" s="3" t="str">
        <f>IFERROR(__xludf.DUMMYFUNCTION("IF(ISBLANK($A21),, IF((ARRAYFORMULA(SUM(COUNTIFS(OccupancyAddresses,$A21,OccupancyUnits, $B21, 'Tenant Occupancy'!ZY$5:ZY23,{""&gt;0"",""Occupied"",""Late""}))))&gt;1,""Multiple Bookings"", IF(SUMIFS( 'Tenant Occupancy'!ZY$5:ZY23,OccupancyUnits,$B21,OccupancyAd"&amp;"dresses,$A21)&gt;0,SUMIFS('Tenant Occupancy'!ZY$5:ZY23,OccupancyUnits,$B21,OccupancyAddresses,$A21),IFERROR(VLOOKUP($A21&amp;"" ""&amp;$B21, FILTER(ARRAYFORMULA({OccupancyAddresses&amp;"" ""&amp; OccupancyUnits,'Tenant Occupancy'!ZY$5:ZY23}),INDEX(ARRAYFORMULA({OccupancyAdd"&amp;"resses&amp;"" ""&amp; OccupancyUnits,'Tenant Occupancy'!ZY$5:ZY23}),0,2)&lt;&gt;""""),2,FALSE),IF(ZX18=TODAY(),""Today"",)))))"),"")</f>
        <v/>
      </c>
      <c r="ZY21" s="3" t="str">
        <f>IFERROR(__xludf.DUMMYFUNCTION("IF(ISBLANK($A21),, IF((ARRAYFORMULA(SUM(COUNTIFS(OccupancyAddresses,$A21,OccupancyUnits, $B21, 'Tenant Occupancy'!ZZ$5:ZZ23,{""&gt;0"",""Occupied"",""Late""}))))&gt;1,""Multiple Bookings"", IF(SUMIFS( 'Tenant Occupancy'!ZZ$5:ZZ23,OccupancyUnits,$B21,OccupancyAd"&amp;"dresses,$A21)&gt;0,SUMIFS('Tenant Occupancy'!ZZ$5:ZZ23,OccupancyUnits,$B21,OccupancyAddresses,$A21),IFERROR(VLOOKUP($A21&amp;"" ""&amp;$B21, FILTER(ARRAYFORMULA({OccupancyAddresses&amp;"" ""&amp; OccupancyUnits,'Tenant Occupancy'!ZZ$5:ZZ23}),INDEX(ARRAYFORMULA({OccupancyAdd"&amp;"resses&amp;"" ""&amp; OccupancyUnits,'Tenant Occupancy'!ZZ$5:ZZ23}),0,2)&lt;&gt;""""),2,FALSE),IF(ZY18=TODAY(),""Today"",)))))"),"")</f>
        <v/>
      </c>
      <c r="ZZ21" s="3" t="str">
        <f>IFERROR(__xludf.DUMMYFUNCTION("IF(ISBLANK($A21),, IF((ARRAYFORMULA(SUM(COUNTIFS(OccupancyAddresses,$A21,OccupancyUnits, $B21, 'Tenant Occupancy'!AAA$5:AAA23,{""&gt;0"",""Occupied"",""Late""}))))&gt;1,""Multiple Bookings"", IF(SUMIFS( 'Tenant Occupancy'!AAA$5:AAA23,OccupancyUnits,$B21,Occupan"&amp;"cyAddresses,$A21)&gt;0,SUMIFS('Tenant Occupancy'!AAA$5:AAA23,OccupancyUnits,$B21,OccupancyAddresses,$A21),IFERROR(VLOOKUP($A21&amp;"" ""&amp;$B21, FILTER(ARRAYFORMULA({OccupancyAddresses&amp;"" ""&amp; OccupancyUnits,'Tenant Occupancy'!AAA$5:AAA23}),INDEX(ARRAYFORMULA({Occu"&amp;"pancyAddresses&amp;"" ""&amp; OccupancyUnits,'Tenant Occupancy'!AAA$5:AAA23}),0,2)&lt;&gt;""""),2,FALSE),IF(ZZ18=TODAY(),""Today"",)))))"),"")</f>
        <v/>
      </c>
      <c r="AAA21" s="3" t="str">
        <f>IFERROR(__xludf.DUMMYFUNCTION("IF(ISBLANK($A21),, IF((ARRAYFORMULA(SUM(COUNTIFS(OccupancyAddresses,$A21,OccupancyUnits, $B21, 'Tenant Occupancy'!AAB$5:AAB23,{""&gt;0"",""Occupied"",""Late""}))))&gt;1,""Multiple Bookings"", IF(SUMIFS( 'Tenant Occupancy'!AAB$5:AAB23,OccupancyUnits,$B21,Occupan"&amp;"cyAddresses,$A21)&gt;0,SUMIFS('Tenant Occupancy'!AAB$5:AAB23,OccupancyUnits,$B21,OccupancyAddresses,$A21),IFERROR(VLOOKUP($A21&amp;"" ""&amp;$B21, FILTER(ARRAYFORMULA({OccupancyAddresses&amp;"" ""&amp; OccupancyUnits,'Tenant Occupancy'!AAB$5:AAB23}),INDEX(ARRAYFORMULA({Occu"&amp;"pancyAddresses&amp;"" ""&amp; OccupancyUnits,'Tenant Occupancy'!AAB$5:AAB23}),0,2)&lt;&gt;""""),2,FALSE),IF(AAA18=TODAY(),""Today"",)))))"),"")</f>
        <v/>
      </c>
      <c r="AAB21" s="3" t="str">
        <f>IFERROR(__xludf.DUMMYFUNCTION("IF(ISBLANK($A21),, IF((ARRAYFORMULA(SUM(COUNTIFS(OccupancyAddresses,$A21,OccupancyUnits, $B21, 'Tenant Occupancy'!AAC$5:AAC23,{""&gt;0"",""Occupied"",""Late""}))))&gt;1,""Multiple Bookings"", IF(SUMIFS( 'Tenant Occupancy'!AAC$5:AAC23,OccupancyUnits,$B21,Occupan"&amp;"cyAddresses,$A21)&gt;0,SUMIFS('Tenant Occupancy'!AAC$5:AAC23,OccupancyUnits,$B21,OccupancyAddresses,$A21),IFERROR(VLOOKUP($A21&amp;"" ""&amp;$B21, FILTER(ARRAYFORMULA({OccupancyAddresses&amp;"" ""&amp; OccupancyUnits,'Tenant Occupancy'!AAC$5:AAC23}),INDEX(ARRAYFORMULA({Occu"&amp;"pancyAddresses&amp;"" ""&amp; OccupancyUnits,'Tenant Occupancy'!AAC$5:AAC23}),0,2)&lt;&gt;""""),2,FALSE),IF(AAB18=TODAY(),""Today"",)))))"),"")</f>
        <v/>
      </c>
      <c r="AAC21" s="3" t="str">
        <f>IFERROR(__xludf.DUMMYFUNCTION("IF(ISBLANK($A21),, IF((ARRAYFORMULA(SUM(COUNTIFS(OccupancyAddresses,$A21,OccupancyUnits, $B21, 'Tenant Occupancy'!AAD$5:AAD23,{""&gt;0"",""Occupied"",""Late""}))))&gt;1,""Multiple Bookings"", IF(SUMIFS( 'Tenant Occupancy'!AAD$5:AAD23,OccupancyUnits,$B21,Occupan"&amp;"cyAddresses,$A21)&gt;0,SUMIFS('Tenant Occupancy'!AAD$5:AAD23,OccupancyUnits,$B21,OccupancyAddresses,$A21),IFERROR(VLOOKUP($A21&amp;"" ""&amp;$B21, FILTER(ARRAYFORMULA({OccupancyAddresses&amp;"" ""&amp; OccupancyUnits,'Tenant Occupancy'!AAD$5:AAD23}),INDEX(ARRAYFORMULA({Occu"&amp;"pancyAddresses&amp;"" ""&amp; OccupancyUnits,'Tenant Occupancy'!AAD$5:AAD23}),0,2)&lt;&gt;""""),2,FALSE),IF(AAC18=TODAY(),""Today"",)))))"),"")</f>
        <v/>
      </c>
      <c r="AAD21" s="3" t="str">
        <f>IFERROR(__xludf.DUMMYFUNCTION("IF(ISBLANK($A21),, IF((ARRAYFORMULA(SUM(COUNTIFS(OccupancyAddresses,$A21,OccupancyUnits, $B21, 'Tenant Occupancy'!AAE$5:AAE23,{""&gt;0"",""Occupied"",""Late""}))))&gt;1,""Multiple Bookings"", IF(SUMIFS( 'Tenant Occupancy'!AAE$5:AAE23,OccupancyUnits,$B21,Occupan"&amp;"cyAddresses,$A21)&gt;0,SUMIFS('Tenant Occupancy'!AAE$5:AAE23,OccupancyUnits,$B21,OccupancyAddresses,$A21),IFERROR(VLOOKUP($A21&amp;"" ""&amp;$B21, FILTER(ARRAYFORMULA({OccupancyAddresses&amp;"" ""&amp; OccupancyUnits,'Tenant Occupancy'!AAE$5:AAE23}),INDEX(ARRAYFORMULA({Occu"&amp;"pancyAddresses&amp;"" ""&amp; OccupancyUnits,'Tenant Occupancy'!AAE$5:AAE23}),0,2)&lt;&gt;""""),2,FALSE),IF(AAD18=TODAY(),""Today"",)))))"),"")</f>
        <v/>
      </c>
      <c r="AAE21" s="3" t="str">
        <f>IFERROR(__xludf.DUMMYFUNCTION("IF(ISBLANK($A21),, IF((ARRAYFORMULA(SUM(COUNTIFS(OccupancyAddresses,$A21,OccupancyUnits, $B21, 'Tenant Occupancy'!AAF$5:AAF23,{""&gt;0"",""Occupied"",""Late""}))))&gt;1,""Multiple Bookings"", IF(SUMIFS( 'Tenant Occupancy'!AAF$5:AAF23,OccupancyUnits,$B21,Occupan"&amp;"cyAddresses,$A21)&gt;0,SUMIFS('Tenant Occupancy'!AAF$5:AAF23,OccupancyUnits,$B21,OccupancyAddresses,$A21),IFERROR(VLOOKUP($A21&amp;"" ""&amp;$B21, FILTER(ARRAYFORMULA({OccupancyAddresses&amp;"" ""&amp; OccupancyUnits,'Tenant Occupancy'!AAF$5:AAF23}),INDEX(ARRAYFORMULA({Occu"&amp;"pancyAddresses&amp;"" ""&amp; OccupancyUnits,'Tenant Occupancy'!AAF$5:AAF23}),0,2)&lt;&gt;""""),2,FALSE),IF(AAE18=TODAY(),""Today"",)))))"),"")</f>
        <v/>
      </c>
      <c r="AAF21" s="3" t="str">
        <f>IFERROR(__xludf.DUMMYFUNCTION("IF(ISBLANK($A21),, IF((ARRAYFORMULA(SUM(COUNTIFS(OccupancyAddresses,$A21,OccupancyUnits, $B21, 'Tenant Occupancy'!AAG$5:AAG23,{""&gt;0"",""Occupied"",""Late""}))))&gt;1,""Multiple Bookings"", IF(SUMIFS( 'Tenant Occupancy'!AAG$5:AAG23,OccupancyUnits,$B21,Occupan"&amp;"cyAddresses,$A21)&gt;0,SUMIFS('Tenant Occupancy'!AAG$5:AAG23,OccupancyUnits,$B21,OccupancyAddresses,$A21),IFERROR(VLOOKUP($A21&amp;"" ""&amp;$B21, FILTER(ARRAYFORMULA({OccupancyAddresses&amp;"" ""&amp; OccupancyUnits,'Tenant Occupancy'!AAG$5:AAG23}),INDEX(ARRAYFORMULA({Occu"&amp;"pancyAddresses&amp;"" ""&amp; OccupancyUnits,'Tenant Occupancy'!AAG$5:AAG23}),0,2)&lt;&gt;""""),2,FALSE),IF(AAF18=TODAY(),""Today"",)))))"),"")</f>
        <v/>
      </c>
      <c r="AAG21" s="3" t="str">
        <f>IFERROR(__xludf.DUMMYFUNCTION("IF(ISBLANK($A21),, IF((ARRAYFORMULA(SUM(COUNTIFS(OccupancyAddresses,$A21,OccupancyUnits, $B21, 'Tenant Occupancy'!AAH$5:AAH23,{""&gt;0"",""Occupied"",""Late""}))))&gt;1,""Multiple Bookings"", IF(SUMIFS( 'Tenant Occupancy'!AAH$5:AAH23,OccupancyUnits,$B21,Occupan"&amp;"cyAddresses,$A21)&gt;0,SUMIFS('Tenant Occupancy'!AAH$5:AAH23,OccupancyUnits,$B21,OccupancyAddresses,$A21),IFERROR(VLOOKUP($A21&amp;"" ""&amp;$B21, FILTER(ARRAYFORMULA({OccupancyAddresses&amp;"" ""&amp; OccupancyUnits,'Tenant Occupancy'!AAH$5:AAH23}),INDEX(ARRAYFORMULA({Occu"&amp;"pancyAddresses&amp;"" ""&amp; OccupancyUnits,'Tenant Occupancy'!AAH$5:AAH23}),0,2)&lt;&gt;""""),2,FALSE),IF(AAG18=TODAY(),""Today"",)))))"),"")</f>
        <v/>
      </c>
      <c r="AAH21" s="3" t="str">
        <f>IFERROR(__xludf.DUMMYFUNCTION("IF(ISBLANK($A21),, IF((ARRAYFORMULA(SUM(COUNTIFS(OccupancyAddresses,$A21,OccupancyUnits, $B21, 'Tenant Occupancy'!AAI$5:AAI23,{""&gt;0"",""Occupied"",""Late""}))))&gt;1,""Multiple Bookings"", IF(SUMIFS( 'Tenant Occupancy'!AAI$5:AAI23,OccupancyUnits,$B21,Occupan"&amp;"cyAddresses,$A21)&gt;0,SUMIFS('Tenant Occupancy'!AAI$5:AAI23,OccupancyUnits,$B21,OccupancyAddresses,$A21),IFERROR(VLOOKUP($A21&amp;"" ""&amp;$B21, FILTER(ARRAYFORMULA({OccupancyAddresses&amp;"" ""&amp; OccupancyUnits,'Tenant Occupancy'!AAI$5:AAI23}),INDEX(ARRAYFORMULA({Occu"&amp;"pancyAddresses&amp;"" ""&amp; OccupancyUnits,'Tenant Occupancy'!AAI$5:AAI23}),0,2)&lt;&gt;""""),2,FALSE),IF(AAH18=TODAY(),""Today"",)))))"),"")</f>
        <v/>
      </c>
      <c r="AAI21" s="3" t="str">
        <f>IFERROR(__xludf.DUMMYFUNCTION("IF(ISBLANK($A21),, IF((ARRAYFORMULA(SUM(COUNTIFS(OccupancyAddresses,$A21,OccupancyUnits, $B21, 'Tenant Occupancy'!AAJ$5:AAJ23,{""&gt;0"",""Occupied"",""Late""}))))&gt;1,""Multiple Bookings"", IF(SUMIFS( 'Tenant Occupancy'!AAJ$5:AAJ23,OccupancyUnits,$B21,Occupan"&amp;"cyAddresses,$A21)&gt;0,SUMIFS('Tenant Occupancy'!AAJ$5:AAJ23,OccupancyUnits,$B21,OccupancyAddresses,$A21),IFERROR(VLOOKUP($A21&amp;"" ""&amp;$B21, FILTER(ARRAYFORMULA({OccupancyAddresses&amp;"" ""&amp; OccupancyUnits,'Tenant Occupancy'!AAJ$5:AAJ23}),INDEX(ARRAYFORMULA({Occu"&amp;"pancyAddresses&amp;"" ""&amp; OccupancyUnits,'Tenant Occupancy'!AAJ$5:AAJ23}),0,2)&lt;&gt;""""),2,FALSE),IF(AAI18=TODAY(),""Today"",)))))"),"")</f>
        <v/>
      </c>
      <c r="AAJ21" s="3" t="str">
        <f>IFERROR(__xludf.DUMMYFUNCTION("IF(ISBLANK($A21),, IF((ARRAYFORMULA(SUM(COUNTIFS(OccupancyAddresses,$A21,OccupancyUnits, $B21, 'Tenant Occupancy'!AAK$5:AAK23,{""&gt;0"",""Occupied"",""Late""}))))&gt;1,""Multiple Bookings"", IF(SUMIFS( 'Tenant Occupancy'!AAK$5:AAK23,OccupancyUnits,$B21,Occupan"&amp;"cyAddresses,$A21)&gt;0,SUMIFS('Tenant Occupancy'!AAK$5:AAK23,OccupancyUnits,$B21,OccupancyAddresses,$A21),IFERROR(VLOOKUP($A21&amp;"" ""&amp;$B21, FILTER(ARRAYFORMULA({OccupancyAddresses&amp;"" ""&amp; OccupancyUnits,'Tenant Occupancy'!AAK$5:AAK23}),INDEX(ARRAYFORMULA({Occu"&amp;"pancyAddresses&amp;"" ""&amp; OccupancyUnits,'Tenant Occupancy'!AAK$5:AAK23}),0,2)&lt;&gt;""""),2,FALSE),IF(AAJ18=TODAY(),""Today"",)))))"),"")</f>
        <v/>
      </c>
      <c r="AAK21" s="3" t="str">
        <f>IFERROR(__xludf.DUMMYFUNCTION("IF(ISBLANK($A21),, IF((ARRAYFORMULA(SUM(COUNTIFS(OccupancyAddresses,$A21,OccupancyUnits, $B21, 'Tenant Occupancy'!AAL$5:AAL23,{""&gt;0"",""Occupied"",""Late""}))))&gt;1,""Multiple Bookings"", IF(SUMIFS( 'Tenant Occupancy'!AAL$5:AAL23,OccupancyUnits,$B21,Occupan"&amp;"cyAddresses,$A21)&gt;0,SUMIFS('Tenant Occupancy'!AAL$5:AAL23,OccupancyUnits,$B21,OccupancyAddresses,$A21),IFERROR(VLOOKUP($A21&amp;"" ""&amp;$B21, FILTER(ARRAYFORMULA({OccupancyAddresses&amp;"" ""&amp; OccupancyUnits,'Tenant Occupancy'!AAL$5:AAL23}),INDEX(ARRAYFORMULA({Occu"&amp;"pancyAddresses&amp;"" ""&amp; OccupancyUnits,'Tenant Occupancy'!AAL$5:AAL23}),0,2)&lt;&gt;""""),2,FALSE),IF(AAK18=TODAY(),""Today"",)))))"),"")</f>
        <v/>
      </c>
      <c r="AAL21" s="3" t="str">
        <f>IFERROR(__xludf.DUMMYFUNCTION("IF(ISBLANK($A21),, IF((ARRAYFORMULA(SUM(COUNTIFS(OccupancyAddresses,$A21,OccupancyUnits, $B21, 'Tenant Occupancy'!AAM$5:AAM23,{""&gt;0"",""Occupied"",""Late""}))))&gt;1,""Multiple Bookings"", IF(SUMIFS( 'Tenant Occupancy'!AAM$5:AAM23,OccupancyUnits,$B21,Occupan"&amp;"cyAddresses,$A21)&gt;0,SUMIFS('Tenant Occupancy'!AAM$5:AAM23,OccupancyUnits,$B21,OccupancyAddresses,$A21),IFERROR(VLOOKUP($A21&amp;"" ""&amp;$B21, FILTER(ARRAYFORMULA({OccupancyAddresses&amp;"" ""&amp; OccupancyUnits,'Tenant Occupancy'!AAM$5:AAM23}),INDEX(ARRAYFORMULA({Occu"&amp;"pancyAddresses&amp;"" ""&amp; OccupancyUnits,'Tenant Occupancy'!AAM$5:AAM23}),0,2)&lt;&gt;""""),2,FALSE),IF(AAL18=TODAY(),""Today"",)))))"),"")</f>
        <v/>
      </c>
      <c r="AAM21" s="3" t="str">
        <f>IFERROR(__xludf.DUMMYFUNCTION("IF(ISBLANK($A21),, IF((ARRAYFORMULA(SUM(COUNTIFS(OccupancyAddresses,$A21,OccupancyUnits, $B21, 'Tenant Occupancy'!AAN$5:AAN23,{""&gt;0"",""Occupied"",""Late""}))))&gt;1,""Multiple Bookings"", IF(SUMIFS( 'Tenant Occupancy'!AAN$5:AAN23,OccupancyUnits,$B21,Occupan"&amp;"cyAddresses,$A21)&gt;0,SUMIFS('Tenant Occupancy'!AAN$5:AAN23,OccupancyUnits,$B21,OccupancyAddresses,$A21),IFERROR(VLOOKUP($A21&amp;"" ""&amp;$B21, FILTER(ARRAYFORMULA({OccupancyAddresses&amp;"" ""&amp; OccupancyUnits,'Tenant Occupancy'!AAN$5:AAN23}),INDEX(ARRAYFORMULA({Occu"&amp;"pancyAddresses&amp;"" ""&amp; OccupancyUnits,'Tenant Occupancy'!AAN$5:AAN23}),0,2)&lt;&gt;""""),2,FALSE),IF(AAM18=TODAY(),""Today"",)))))"),"")</f>
        <v/>
      </c>
      <c r="AAN21" s="3" t="str">
        <f>IFERROR(__xludf.DUMMYFUNCTION("IF(ISBLANK($A21),, IF((ARRAYFORMULA(SUM(COUNTIFS(OccupancyAddresses,$A21,OccupancyUnits, $B21, 'Tenant Occupancy'!AAO$5:AAO23,{""&gt;0"",""Occupied"",""Late""}))))&gt;1,""Multiple Bookings"", IF(SUMIFS( 'Tenant Occupancy'!AAO$5:AAO23,OccupancyUnits,$B21,Occupan"&amp;"cyAddresses,$A21)&gt;0,SUMIFS('Tenant Occupancy'!AAO$5:AAO23,OccupancyUnits,$B21,OccupancyAddresses,$A21),IFERROR(VLOOKUP($A21&amp;"" ""&amp;$B21, FILTER(ARRAYFORMULA({OccupancyAddresses&amp;"" ""&amp; OccupancyUnits,'Tenant Occupancy'!AAO$5:AAO23}),INDEX(ARRAYFORMULA({Occu"&amp;"pancyAddresses&amp;"" ""&amp; OccupancyUnits,'Tenant Occupancy'!AAO$5:AAO23}),0,2)&lt;&gt;""""),2,FALSE),IF(AAN18=TODAY(),""Today"",)))))"),"")</f>
        <v/>
      </c>
      <c r="AAO21" s="3" t="str">
        <f>IFERROR(__xludf.DUMMYFUNCTION("IF(ISBLANK($A21),, IF((ARRAYFORMULA(SUM(COUNTIFS(OccupancyAddresses,$A21,OccupancyUnits, $B21, 'Tenant Occupancy'!AAP$5:AAP23,{""&gt;0"",""Occupied"",""Late""}))))&gt;1,""Multiple Bookings"", IF(SUMIFS( 'Tenant Occupancy'!AAP$5:AAP23,OccupancyUnits,$B21,Occupan"&amp;"cyAddresses,$A21)&gt;0,SUMIFS('Tenant Occupancy'!AAP$5:AAP23,OccupancyUnits,$B21,OccupancyAddresses,$A21),IFERROR(VLOOKUP($A21&amp;"" ""&amp;$B21, FILTER(ARRAYFORMULA({OccupancyAddresses&amp;"" ""&amp; OccupancyUnits,'Tenant Occupancy'!AAP$5:AAP23}),INDEX(ARRAYFORMULA({Occu"&amp;"pancyAddresses&amp;"" ""&amp; OccupancyUnits,'Tenant Occupancy'!AAP$5:AAP23}),0,2)&lt;&gt;""""),2,FALSE),IF(AAO18=TODAY(),""Today"",)))))"),"")</f>
        <v/>
      </c>
      <c r="AAP21" s="3" t="str">
        <f>IFERROR(__xludf.DUMMYFUNCTION("IF(ISBLANK($A21),, IF((ARRAYFORMULA(SUM(COUNTIFS(OccupancyAddresses,$A21,OccupancyUnits, $B21, 'Tenant Occupancy'!AAQ$5:AAQ23,{""&gt;0"",""Occupied"",""Late""}))))&gt;1,""Multiple Bookings"", IF(SUMIFS( 'Tenant Occupancy'!AAQ$5:AAQ23,OccupancyUnits,$B21,Occupan"&amp;"cyAddresses,$A21)&gt;0,SUMIFS('Tenant Occupancy'!AAQ$5:AAQ23,OccupancyUnits,$B21,OccupancyAddresses,$A21),IFERROR(VLOOKUP($A21&amp;"" ""&amp;$B21, FILTER(ARRAYFORMULA({OccupancyAddresses&amp;"" ""&amp; OccupancyUnits,'Tenant Occupancy'!AAQ$5:AAQ23}),INDEX(ARRAYFORMULA({Occu"&amp;"pancyAddresses&amp;"" ""&amp; OccupancyUnits,'Tenant Occupancy'!AAQ$5:AAQ23}),0,2)&lt;&gt;""""),2,FALSE),IF(AAP18=TODAY(),""Today"",)))))"),"")</f>
        <v/>
      </c>
      <c r="AAQ21" s="3" t="str">
        <f>IFERROR(__xludf.DUMMYFUNCTION("IF(ISBLANK($A21),, IF((ARRAYFORMULA(SUM(COUNTIFS(OccupancyAddresses,$A21,OccupancyUnits, $B21, 'Tenant Occupancy'!AAR$5:AAR23,{""&gt;0"",""Occupied"",""Late""}))))&gt;1,""Multiple Bookings"", IF(SUMIFS( 'Tenant Occupancy'!AAR$5:AAR23,OccupancyUnits,$B21,Occupan"&amp;"cyAddresses,$A21)&gt;0,SUMIFS('Tenant Occupancy'!AAR$5:AAR23,OccupancyUnits,$B21,OccupancyAddresses,$A21),IFERROR(VLOOKUP($A21&amp;"" ""&amp;$B21, FILTER(ARRAYFORMULA({OccupancyAddresses&amp;"" ""&amp; OccupancyUnits,'Tenant Occupancy'!AAR$5:AAR23}),INDEX(ARRAYFORMULA({Occu"&amp;"pancyAddresses&amp;"" ""&amp; OccupancyUnits,'Tenant Occupancy'!AAR$5:AAR23}),0,2)&lt;&gt;""""),2,FALSE),IF(AAQ18=TODAY(),""Today"",)))))"),"")</f>
        <v/>
      </c>
      <c r="AAR21" s="3" t="str">
        <f>IFERROR(__xludf.DUMMYFUNCTION("IF(ISBLANK($A21),, IF((ARRAYFORMULA(SUM(COUNTIFS(OccupancyAddresses,$A21,OccupancyUnits, $B21, 'Tenant Occupancy'!AAS$5:AAS23,{""&gt;0"",""Occupied"",""Late""}))))&gt;1,""Multiple Bookings"", IF(SUMIFS( 'Tenant Occupancy'!AAS$5:AAS23,OccupancyUnits,$B21,Occupan"&amp;"cyAddresses,$A21)&gt;0,SUMIFS('Tenant Occupancy'!AAS$5:AAS23,OccupancyUnits,$B21,OccupancyAddresses,$A21),IFERROR(VLOOKUP($A21&amp;"" ""&amp;$B21, FILTER(ARRAYFORMULA({OccupancyAddresses&amp;"" ""&amp; OccupancyUnits,'Tenant Occupancy'!AAS$5:AAS23}),INDEX(ARRAYFORMULA({Occu"&amp;"pancyAddresses&amp;"" ""&amp; OccupancyUnits,'Tenant Occupancy'!AAS$5:AAS23}),0,2)&lt;&gt;""""),2,FALSE),IF(AAR18=TODAY(),""Today"",)))))"),"")</f>
        <v/>
      </c>
      <c r="AAS21" s="3" t="str">
        <f>IFERROR(__xludf.DUMMYFUNCTION("IF(ISBLANK($A21),, IF((ARRAYFORMULA(SUM(COUNTIFS(OccupancyAddresses,$A21,OccupancyUnits, $B21, 'Tenant Occupancy'!AAT$5:AAT23,{""&gt;0"",""Occupied"",""Late""}))))&gt;1,""Multiple Bookings"", IF(SUMIFS( 'Tenant Occupancy'!AAT$5:AAT23,OccupancyUnits,$B21,Occupan"&amp;"cyAddresses,$A21)&gt;0,SUMIFS('Tenant Occupancy'!AAT$5:AAT23,OccupancyUnits,$B21,OccupancyAddresses,$A21),IFERROR(VLOOKUP($A21&amp;"" ""&amp;$B21, FILTER(ARRAYFORMULA({OccupancyAddresses&amp;"" ""&amp; OccupancyUnits,'Tenant Occupancy'!AAT$5:AAT23}),INDEX(ARRAYFORMULA({Occu"&amp;"pancyAddresses&amp;"" ""&amp; OccupancyUnits,'Tenant Occupancy'!AAT$5:AAT23}),0,2)&lt;&gt;""""),2,FALSE),IF(AAS18=TODAY(),""Today"",)))))"),"")</f>
        <v/>
      </c>
      <c r="AAT21" s="3" t="str">
        <f>IFERROR(__xludf.DUMMYFUNCTION("IF(ISBLANK($A21),, IF((ARRAYFORMULA(SUM(COUNTIFS(OccupancyAddresses,$A21,OccupancyUnits, $B21, 'Tenant Occupancy'!AAU$5:AAU23,{""&gt;0"",""Occupied"",""Late""}))))&gt;1,""Multiple Bookings"", IF(SUMIFS( 'Tenant Occupancy'!AAU$5:AAU23,OccupancyUnits,$B21,Occupan"&amp;"cyAddresses,$A21)&gt;0,SUMIFS('Tenant Occupancy'!AAU$5:AAU23,OccupancyUnits,$B21,OccupancyAddresses,$A21),IFERROR(VLOOKUP($A21&amp;"" ""&amp;$B21, FILTER(ARRAYFORMULA({OccupancyAddresses&amp;"" ""&amp; OccupancyUnits,'Tenant Occupancy'!AAU$5:AAU23}),INDEX(ARRAYFORMULA({Occu"&amp;"pancyAddresses&amp;"" ""&amp; OccupancyUnits,'Tenant Occupancy'!AAU$5:AAU23}),0,2)&lt;&gt;""""),2,FALSE),IF(AAT18=TODAY(),""Today"",)))))"),"")</f>
        <v/>
      </c>
      <c r="AAU21" s="3" t="str">
        <f>IFERROR(__xludf.DUMMYFUNCTION("IF(ISBLANK($A21),, IF((ARRAYFORMULA(SUM(COUNTIFS(OccupancyAddresses,$A21,OccupancyUnits, $B21, 'Tenant Occupancy'!AAV$5:AAV23,{""&gt;0"",""Occupied"",""Late""}))))&gt;1,""Multiple Bookings"", IF(SUMIFS( 'Tenant Occupancy'!AAV$5:AAV23,OccupancyUnits,$B21,Occupan"&amp;"cyAddresses,$A21)&gt;0,SUMIFS('Tenant Occupancy'!AAV$5:AAV23,OccupancyUnits,$B21,OccupancyAddresses,$A21),IFERROR(VLOOKUP($A21&amp;"" ""&amp;$B21, FILTER(ARRAYFORMULA({OccupancyAddresses&amp;"" ""&amp; OccupancyUnits,'Tenant Occupancy'!AAV$5:AAV23}),INDEX(ARRAYFORMULA({Occu"&amp;"pancyAddresses&amp;"" ""&amp; OccupancyUnits,'Tenant Occupancy'!AAV$5:AAV23}),0,2)&lt;&gt;""""),2,FALSE),IF(AAU18=TODAY(),""Today"",)))))"),"")</f>
        <v/>
      </c>
      <c r="AAV21" s="3" t="str">
        <f>IFERROR(__xludf.DUMMYFUNCTION("IF(ISBLANK($A21),, IF((ARRAYFORMULA(SUM(COUNTIFS(OccupancyAddresses,$A21,OccupancyUnits, $B21, 'Tenant Occupancy'!AAW$5:AAW23,{""&gt;0"",""Occupied"",""Late""}))))&gt;1,""Multiple Bookings"", IF(SUMIFS( 'Tenant Occupancy'!AAW$5:AAW23,OccupancyUnits,$B21,Occupan"&amp;"cyAddresses,$A21)&gt;0,SUMIFS('Tenant Occupancy'!AAW$5:AAW23,OccupancyUnits,$B21,OccupancyAddresses,$A21),IFERROR(VLOOKUP($A21&amp;"" ""&amp;$B21, FILTER(ARRAYFORMULA({OccupancyAddresses&amp;"" ""&amp; OccupancyUnits,'Tenant Occupancy'!AAW$5:AAW23}),INDEX(ARRAYFORMULA({Occu"&amp;"pancyAddresses&amp;"" ""&amp; OccupancyUnits,'Tenant Occupancy'!AAW$5:AAW23}),0,2)&lt;&gt;""""),2,FALSE),IF(AAV18=TODAY(),""Today"",)))))"),"")</f>
        <v/>
      </c>
      <c r="AAW21" s="3" t="str">
        <f>IFERROR(__xludf.DUMMYFUNCTION("IF(ISBLANK($A21),, IF((ARRAYFORMULA(SUM(COUNTIFS(OccupancyAddresses,$A21,OccupancyUnits, $B21, 'Tenant Occupancy'!AAX$5:AAX23,{""&gt;0"",""Occupied"",""Late""}))))&gt;1,""Multiple Bookings"", IF(SUMIFS( 'Tenant Occupancy'!AAX$5:AAX23,OccupancyUnits,$B21,Occupan"&amp;"cyAddresses,$A21)&gt;0,SUMIFS('Tenant Occupancy'!AAX$5:AAX23,OccupancyUnits,$B21,OccupancyAddresses,$A21),IFERROR(VLOOKUP($A21&amp;"" ""&amp;$B21, FILTER(ARRAYFORMULA({OccupancyAddresses&amp;"" ""&amp; OccupancyUnits,'Tenant Occupancy'!AAX$5:AAX23}),INDEX(ARRAYFORMULA({Occu"&amp;"pancyAddresses&amp;"" ""&amp; OccupancyUnits,'Tenant Occupancy'!AAX$5:AAX23}),0,2)&lt;&gt;""""),2,FALSE),IF(AAW18=TODAY(),""Today"",)))))"),"")</f>
        <v/>
      </c>
      <c r="AAX21" s="3" t="str">
        <f>IFERROR(__xludf.DUMMYFUNCTION("IF(ISBLANK($A21),, IF((ARRAYFORMULA(SUM(COUNTIFS(OccupancyAddresses,$A21,OccupancyUnits, $B21, 'Tenant Occupancy'!AAY$5:AAY23,{""&gt;0"",""Occupied"",""Late""}))))&gt;1,""Multiple Bookings"", IF(SUMIFS( 'Tenant Occupancy'!AAY$5:AAY23,OccupancyUnits,$B21,Occupan"&amp;"cyAddresses,$A21)&gt;0,SUMIFS('Tenant Occupancy'!AAY$5:AAY23,OccupancyUnits,$B21,OccupancyAddresses,$A21),IFERROR(VLOOKUP($A21&amp;"" ""&amp;$B21, FILTER(ARRAYFORMULA({OccupancyAddresses&amp;"" ""&amp; OccupancyUnits,'Tenant Occupancy'!AAY$5:AAY23}),INDEX(ARRAYFORMULA({Occu"&amp;"pancyAddresses&amp;"" ""&amp; OccupancyUnits,'Tenant Occupancy'!AAY$5:AAY23}),0,2)&lt;&gt;""""),2,FALSE),IF(AAX18=TODAY(),""Today"",)))))"),"")</f>
        <v/>
      </c>
      <c r="AAY21" s="3" t="str">
        <f>IFERROR(__xludf.DUMMYFUNCTION("IF(ISBLANK($A21),, IF((ARRAYFORMULA(SUM(COUNTIFS(OccupancyAddresses,$A21,OccupancyUnits, $B21, 'Tenant Occupancy'!AAZ$5:AAZ23,{""&gt;0"",""Occupied"",""Late""}))))&gt;1,""Multiple Bookings"", IF(SUMIFS( 'Tenant Occupancy'!AAZ$5:AAZ23,OccupancyUnits,$B21,Occupan"&amp;"cyAddresses,$A21)&gt;0,SUMIFS('Tenant Occupancy'!AAZ$5:AAZ23,OccupancyUnits,$B21,OccupancyAddresses,$A21),IFERROR(VLOOKUP($A21&amp;"" ""&amp;$B21, FILTER(ARRAYFORMULA({OccupancyAddresses&amp;"" ""&amp; OccupancyUnits,'Tenant Occupancy'!AAZ$5:AAZ23}),INDEX(ARRAYFORMULA({Occu"&amp;"pancyAddresses&amp;"" ""&amp; OccupancyUnits,'Tenant Occupancy'!AAZ$5:AAZ23}),0,2)&lt;&gt;""""),2,FALSE),IF(AAY18=TODAY(),""Today"",)))))"),"")</f>
        <v/>
      </c>
      <c r="AAZ21" s="3" t="str">
        <f>IFERROR(__xludf.DUMMYFUNCTION("IF(ISBLANK($A21),, IF((ARRAYFORMULA(SUM(COUNTIFS(OccupancyAddresses,$A21,OccupancyUnits, $B21, 'Tenant Occupancy'!ABA$5:ABA23,{""&gt;0"",""Occupied"",""Late""}))))&gt;1,""Multiple Bookings"", IF(SUMIFS( 'Tenant Occupancy'!ABA$5:ABA23,OccupancyUnits,$B21,Occupan"&amp;"cyAddresses,$A21)&gt;0,SUMIFS('Tenant Occupancy'!ABA$5:ABA23,OccupancyUnits,$B21,OccupancyAddresses,$A21),IFERROR(VLOOKUP($A21&amp;"" ""&amp;$B21, FILTER(ARRAYFORMULA({OccupancyAddresses&amp;"" ""&amp; OccupancyUnits,'Tenant Occupancy'!ABA$5:ABA23}),INDEX(ARRAYFORMULA({Occu"&amp;"pancyAddresses&amp;"" ""&amp; OccupancyUnits,'Tenant Occupancy'!ABA$5:ABA23}),0,2)&lt;&gt;""""),2,FALSE),IF(AAZ18=TODAY(),""Today"",)))))"),"")</f>
        <v/>
      </c>
      <c r="ABA21" s="3" t="str">
        <f>IFERROR(__xludf.DUMMYFUNCTION("IF(ISBLANK($A21),, IF((ARRAYFORMULA(SUM(COUNTIFS(OccupancyAddresses,$A21,OccupancyUnits, $B21, 'Tenant Occupancy'!ABB$5:ABB23,{""&gt;0"",""Occupied"",""Late""}))))&gt;1,""Multiple Bookings"", IF(SUMIFS( 'Tenant Occupancy'!ABB$5:ABB23,OccupancyUnits,$B21,Occupan"&amp;"cyAddresses,$A21)&gt;0,SUMIFS('Tenant Occupancy'!ABB$5:ABB23,OccupancyUnits,$B21,OccupancyAddresses,$A21),IFERROR(VLOOKUP($A21&amp;"" ""&amp;$B21, FILTER(ARRAYFORMULA({OccupancyAddresses&amp;"" ""&amp; OccupancyUnits,'Tenant Occupancy'!ABB$5:ABB23}),INDEX(ARRAYFORMULA({Occu"&amp;"pancyAddresses&amp;"" ""&amp; OccupancyUnits,'Tenant Occupancy'!ABB$5:ABB23}),0,2)&lt;&gt;""""),2,FALSE),IF(ABA18=TODAY(),""Today"",)))))"),"")</f>
        <v/>
      </c>
      <c r="ABB21" s="3" t="str">
        <f>IFERROR(__xludf.DUMMYFUNCTION("IF(ISBLANK($A21),, IF((ARRAYFORMULA(SUM(COUNTIFS(OccupancyAddresses,$A21,OccupancyUnits, $B21, 'Tenant Occupancy'!ABC$5:ABC23,{""&gt;0"",""Occupied"",""Late""}))))&gt;1,""Multiple Bookings"", IF(SUMIFS( 'Tenant Occupancy'!ABC$5:ABC23,OccupancyUnits,$B21,Occupan"&amp;"cyAddresses,$A21)&gt;0,SUMIFS('Tenant Occupancy'!ABC$5:ABC23,OccupancyUnits,$B21,OccupancyAddresses,$A21),IFERROR(VLOOKUP($A21&amp;"" ""&amp;$B21, FILTER(ARRAYFORMULA({OccupancyAddresses&amp;"" ""&amp; OccupancyUnits,'Tenant Occupancy'!ABC$5:ABC23}),INDEX(ARRAYFORMULA({Occu"&amp;"pancyAddresses&amp;"" ""&amp; OccupancyUnits,'Tenant Occupancy'!ABC$5:ABC23}),0,2)&lt;&gt;""""),2,FALSE),IF(ABB18=TODAY(),""Today"",)))))"),"")</f>
        <v/>
      </c>
      <c r="ABC21" s="3" t="str">
        <f>IFERROR(__xludf.DUMMYFUNCTION("IF(ISBLANK($A21),, IF((ARRAYFORMULA(SUM(COUNTIFS(OccupancyAddresses,$A21,OccupancyUnits, $B21, 'Tenant Occupancy'!ABD$5:ABD23,{""&gt;0"",""Occupied"",""Late""}))))&gt;1,""Multiple Bookings"", IF(SUMIFS( 'Tenant Occupancy'!ABD$5:ABD23,OccupancyUnits,$B21,Occupan"&amp;"cyAddresses,$A21)&gt;0,SUMIFS('Tenant Occupancy'!ABD$5:ABD23,OccupancyUnits,$B21,OccupancyAddresses,$A21),IFERROR(VLOOKUP($A21&amp;"" ""&amp;$B21, FILTER(ARRAYFORMULA({OccupancyAddresses&amp;"" ""&amp; OccupancyUnits,'Tenant Occupancy'!ABD$5:ABD23}),INDEX(ARRAYFORMULA({Occu"&amp;"pancyAddresses&amp;"" ""&amp; OccupancyUnits,'Tenant Occupancy'!ABD$5:ABD23}),0,2)&lt;&gt;""""),2,FALSE),IF(ABC18=TODAY(),""Today"",)))))"),"")</f>
        <v/>
      </c>
      <c r="ABD21" s="3" t="str">
        <f>IFERROR(__xludf.DUMMYFUNCTION("IF(ISBLANK($A21),, IF((ARRAYFORMULA(SUM(COUNTIFS(OccupancyAddresses,$A21,OccupancyUnits, $B21, 'Tenant Occupancy'!ABE$5:ABE23,{""&gt;0"",""Occupied"",""Late""}))))&gt;1,""Multiple Bookings"", IF(SUMIFS( 'Tenant Occupancy'!ABE$5:ABE23,OccupancyUnits,$B21,Occupan"&amp;"cyAddresses,$A21)&gt;0,SUMIFS('Tenant Occupancy'!ABE$5:ABE23,OccupancyUnits,$B21,OccupancyAddresses,$A21),IFERROR(VLOOKUP($A21&amp;"" ""&amp;$B21, FILTER(ARRAYFORMULA({OccupancyAddresses&amp;"" ""&amp; OccupancyUnits,'Tenant Occupancy'!ABE$5:ABE23}),INDEX(ARRAYFORMULA({Occu"&amp;"pancyAddresses&amp;"" ""&amp; OccupancyUnits,'Tenant Occupancy'!ABE$5:ABE23}),0,2)&lt;&gt;""""),2,FALSE),IF(ABD18=TODAY(),""Today"",)))))"),"")</f>
        <v/>
      </c>
      <c r="ABE21" s="3" t="str">
        <f>IFERROR(__xludf.DUMMYFUNCTION("IF(ISBLANK($A21),, IF((ARRAYFORMULA(SUM(COUNTIFS(OccupancyAddresses,$A21,OccupancyUnits, $B21, 'Tenant Occupancy'!ABF$5:ABF23,{""&gt;0"",""Occupied"",""Late""}))))&gt;1,""Multiple Bookings"", IF(SUMIFS( 'Tenant Occupancy'!ABF$5:ABF23,OccupancyUnits,$B21,Occupan"&amp;"cyAddresses,$A21)&gt;0,SUMIFS('Tenant Occupancy'!ABF$5:ABF23,OccupancyUnits,$B21,OccupancyAddresses,$A21),IFERROR(VLOOKUP($A21&amp;"" ""&amp;$B21, FILTER(ARRAYFORMULA({OccupancyAddresses&amp;"" ""&amp; OccupancyUnits,'Tenant Occupancy'!ABF$5:ABF23}),INDEX(ARRAYFORMULA({Occu"&amp;"pancyAddresses&amp;"" ""&amp; OccupancyUnits,'Tenant Occupancy'!ABF$5:ABF23}),0,2)&lt;&gt;""""),2,FALSE),IF(ABE18=TODAY(),""Today"",)))))"),"")</f>
        <v/>
      </c>
      <c r="ABF21" s="3" t="str">
        <f>IFERROR(__xludf.DUMMYFUNCTION("IF(ISBLANK($A21),, IF((ARRAYFORMULA(SUM(COUNTIFS(OccupancyAddresses,$A21,OccupancyUnits, $B21, 'Tenant Occupancy'!ABG$5:ABG23,{""&gt;0"",""Occupied"",""Late""}))))&gt;1,""Multiple Bookings"", IF(SUMIFS( 'Tenant Occupancy'!ABG$5:ABG23,OccupancyUnits,$B21,Occupan"&amp;"cyAddresses,$A21)&gt;0,SUMIFS('Tenant Occupancy'!ABG$5:ABG23,OccupancyUnits,$B21,OccupancyAddresses,$A21),IFERROR(VLOOKUP($A21&amp;"" ""&amp;$B21, FILTER(ARRAYFORMULA({OccupancyAddresses&amp;"" ""&amp; OccupancyUnits,'Tenant Occupancy'!ABG$5:ABG23}),INDEX(ARRAYFORMULA({Occu"&amp;"pancyAddresses&amp;"" ""&amp; OccupancyUnits,'Tenant Occupancy'!ABG$5:ABG23}),0,2)&lt;&gt;""""),2,FALSE),IF(ABF18=TODAY(),""Today"",)))))"),"")</f>
        <v/>
      </c>
      <c r="ABG21" s="3"/>
      <c r="ABH21" s="3"/>
      <c r="ABI21" s="3"/>
      <c r="ABJ21" s="3"/>
      <c r="ABK21" s="3"/>
    </row>
    <row r="22" ht="39.0" customHeight="1">
      <c r="A22" s="10"/>
      <c r="B22" s="10"/>
      <c r="C22" s="11"/>
      <c r="D22" s="11"/>
      <c r="E22" s="1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18"/>
      <c r="IZ22" s="3" t="str">
        <f>IFERROR(__xludf.DUMMYFUNCTION("IF(ISBLANK($A22),, IF((ARRAYFORMULA(SUM(COUNTIFS(OccupancyAddresses,$A22,OccupancyUnits, $B22, 'Tenant Occupancy'!JA$5:JA23,{""&gt;0"",""Occupied"",""Late""}))))&gt;1,""Multiple Bookings"", IF(SUMIFS( 'Tenant Occupancy'!JA$5:JA23,OccupancyUnits,$B22,OccupancyAd"&amp;"dresses,$A22)&gt;0,SUMIFS('Tenant Occupancy'!JA$5:JA23,OccupancyUnits,$B22,OccupancyAddresses,$A22),IFERROR(VLOOKUP($A22&amp;"" ""&amp;$B22, FILTER(ARRAYFORMULA({OccupancyAddresses&amp;"" ""&amp; OccupancyUnits,'Tenant Occupancy'!JA$5:JA23}),INDEX(ARRAYFORMULA({OccupancyAdd"&amp;"resses&amp;"" ""&amp; OccupancyUnits,'Tenant Occupancy'!JA$5:JA23}),0,2)&lt;&gt;""""),2,FALSE),IF(IZ19=TODAY(),""Today"",)))))"),"")</f>
        <v/>
      </c>
      <c r="JA22" s="3" t="str">
        <f>IFERROR(__xludf.DUMMYFUNCTION("IF(ISBLANK($A22),, IF((ARRAYFORMULA(SUM(COUNTIFS(OccupancyAddresses,$A22,OccupancyUnits, $B22, 'Tenant Occupancy'!JB$5:JB23,{""&gt;0"",""Occupied"",""Late""}))))&gt;1,""Multiple Bookings"", IF(SUMIFS( 'Tenant Occupancy'!JB$5:JB23,OccupancyUnits,$B22,OccupancyAd"&amp;"dresses,$A22)&gt;0,SUMIFS('Tenant Occupancy'!JB$5:JB23,OccupancyUnits,$B22,OccupancyAddresses,$A22),IFERROR(VLOOKUP($A22&amp;"" ""&amp;$B22, FILTER(ARRAYFORMULA({OccupancyAddresses&amp;"" ""&amp; OccupancyUnits,'Tenant Occupancy'!JB$5:JB23}),INDEX(ARRAYFORMULA({OccupancyAdd"&amp;"resses&amp;"" ""&amp; OccupancyUnits,'Tenant Occupancy'!JB$5:JB23}),0,2)&lt;&gt;""""),2,FALSE),IF(JA19=TODAY(),""Today"",)))))"),"")</f>
        <v/>
      </c>
      <c r="JB22" s="3" t="str">
        <f>IFERROR(__xludf.DUMMYFUNCTION("IF(ISBLANK($A22),, IF((ARRAYFORMULA(SUM(COUNTIFS(OccupancyAddresses,$A22,OccupancyUnits, $B22, 'Tenant Occupancy'!JC$5:JC23,{""&gt;0"",""Occupied"",""Late""}))))&gt;1,""Multiple Bookings"", IF(SUMIFS( 'Tenant Occupancy'!JC$5:JC23,OccupancyUnits,$B22,OccupancyAd"&amp;"dresses,$A22)&gt;0,SUMIFS('Tenant Occupancy'!JC$5:JC23,OccupancyUnits,$B22,OccupancyAddresses,$A22),IFERROR(VLOOKUP($A22&amp;"" ""&amp;$B22, FILTER(ARRAYFORMULA({OccupancyAddresses&amp;"" ""&amp; OccupancyUnits,'Tenant Occupancy'!JC$5:JC23}),INDEX(ARRAYFORMULA({OccupancyAdd"&amp;"resses&amp;"" ""&amp; OccupancyUnits,'Tenant Occupancy'!JC$5:JC23}),0,2)&lt;&gt;""""),2,FALSE),IF(JB19=TODAY(),""Today"",)))))"),"")</f>
        <v/>
      </c>
      <c r="JC22" s="3" t="str">
        <f>IFERROR(__xludf.DUMMYFUNCTION("IF(ISBLANK($A22),, IF((ARRAYFORMULA(SUM(COUNTIFS(OccupancyAddresses,$A22,OccupancyUnits, $B22, 'Tenant Occupancy'!JD$5:JD23,{""&gt;0"",""Occupied"",""Late""}))))&gt;1,""Multiple Bookings"", IF(SUMIFS( 'Tenant Occupancy'!JD$5:JD23,OccupancyUnits,$B22,OccupancyAd"&amp;"dresses,$A22)&gt;0,SUMIFS('Tenant Occupancy'!JD$5:JD23,OccupancyUnits,$B22,OccupancyAddresses,$A22),IFERROR(VLOOKUP($A22&amp;"" ""&amp;$B22, FILTER(ARRAYFORMULA({OccupancyAddresses&amp;"" ""&amp; OccupancyUnits,'Tenant Occupancy'!JD$5:JD23}),INDEX(ARRAYFORMULA({OccupancyAdd"&amp;"resses&amp;"" ""&amp; OccupancyUnits,'Tenant Occupancy'!JD$5:JD23}),0,2)&lt;&gt;""""),2,FALSE),IF(JC19=TODAY(),""Today"",)))))"),"")</f>
        <v/>
      </c>
      <c r="JD22" s="3" t="str">
        <f>IFERROR(__xludf.DUMMYFUNCTION("IF(ISBLANK($A22),, IF((ARRAYFORMULA(SUM(COUNTIFS(OccupancyAddresses,$A22,OccupancyUnits, $B22, 'Tenant Occupancy'!JE$5:JE23,{""&gt;0"",""Occupied"",""Late""}))))&gt;1,""Multiple Bookings"", IF(SUMIFS( 'Tenant Occupancy'!JE$5:JE23,OccupancyUnits,$B22,OccupancyAd"&amp;"dresses,$A22)&gt;0,SUMIFS('Tenant Occupancy'!JE$5:JE23,OccupancyUnits,$B22,OccupancyAddresses,$A22),IFERROR(VLOOKUP($A22&amp;"" ""&amp;$B22, FILTER(ARRAYFORMULA({OccupancyAddresses&amp;"" ""&amp; OccupancyUnits,'Tenant Occupancy'!JE$5:JE23}),INDEX(ARRAYFORMULA({OccupancyAdd"&amp;"resses&amp;"" ""&amp; OccupancyUnits,'Tenant Occupancy'!JE$5:JE23}),0,2)&lt;&gt;""""),2,FALSE),IF(JD19=TODAY(),""Today"",)))))"),"")</f>
        <v/>
      </c>
      <c r="JE22" s="3" t="str">
        <f>IFERROR(__xludf.DUMMYFUNCTION("IF(ISBLANK($A22),, IF((ARRAYFORMULA(SUM(COUNTIFS(OccupancyAddresses,$A22,OccupancyUnits, $B22, 'Tenant Occupancy'!JF$5:JF23,{""&gt;0"",""Occupied"",""Late""}))))&gt;1,""Multiple Bookings"", IF(SUMIFS( 'Tenant Occupancy'!JF$5:JF23,OccupancyUnits,$B22,OccupancyAd"&amp;"dresses,$A22)&gt;0,SUMIFS('Tenant Occupancy'!JF$5:JF23,OccupancyUnits,$B22,OccupancyAddresses,$A22),IFERROR(VLOOKUP($A22&amp;"" ""&amp;$B22, FILTER(ARRAYFORMULA({OccupancyAddresses&amp;"" ""&amp; OccupancyUnits,'Tenant Occupancy'!JF$5:JF23}),INDEX(ARRAYFORMULA({OccupancyAdd"&amp;"resses&amp;"" ""&amp; OccupancyUnits,'Tenant Occupancy'!JF$5:JF23}),0,2)&lt;&gt;""""),2,FALSE),IF(JE19=TODAY(),""Today"",)))))"),"")</f>
        <v/>
      </c>
      <c r="JF22" s="3" t="str">
        <f>IFERROR(__xludf.DUMMYFUNCTION("IF(ISBLANK($A22),, IF((ARRAYFORMULA(SUM(COUNTIFS(OccupancyAddresses,$A22,OccupancyUnits, $B22, 'Tenant Occupancy'!JG$5:JG23,{""&gt;0"",""Occupied"",""Late""}))))&gt;1,""Multiple Bookings"", IF(SUMIFS( 'Tenant Occupancy'!JG$5:JG23,OccupancyUnits,$B22,OccupancyAd"&amp;"dresses,$A22)&gt;0,SUMIFS('Tenant Occupancy'!JG$5:JG23,OccupancyUnits,$B22,OccupancyAddresses,$A22),IFERROR(VLOOKUP($A22&amp;"" ""&amp;$B22, FILTER(ARRAYFORMULA({OccupancyAddresses&amp;"" ""&amp; OccupancyUnits,'Tenant Occupancy'!JG$5:JG23}),INDEX(ARRAYFORMULA({OccupancyAdd"&amp;"resses&amp;"" ""&amp; OccupancyUnits,'Tenant Occupancy'!JG$5:JG23}),0,2)&lt;&gt;""""),2,FALSE),IF(JF19=TODAY(),""Today"",)))))"),"")</f>
        <v/>
      </c>
      <c r="JG22" s="3" t="str">
        <f>IFERROR(__xludf.DUMMYFUNCTION("IF(ISBLANK($A22),, IF((ARRAYFORMULA(SUM(COUNTIFS(OccupancyAddresses,$A22,OccupancyUnits, $B22, 'Tenant Occupancy'!JH$5:JH23,{""&gt;0"",""Occupied"",""Late""}))))&gt;1,""Multiple Bookings"", IF(SUMIFS( 'Tenant Occupancy'!JH$5:JH23,OccupancyUnits,$B22,OccupancyAd"&amp;"dresses,$A22)&gt;0,SUMIFS('Tenant Occupancy'!JH$5:JH23,OccupancyUnits,$B22,OccupancyAddresses,$A22),IFERROR(VLOOKUP($A22&amp;"" ""&amp;$B22, FILTER(ARRAYFORMULA({OccupancyAddresses&amp;"" ""&amp; OccupancyUnits,'Tenant Occupancy'!JH$5:JH23}),INDEX(ARRAYFORMULA({OccupancyAdd"&amp;"resses&amp;"" ""&amp; OccupancyUnits,'Tenant Occupancy'!JH$5:JH23}),0,2)&lt;&gt;""""),2,FALSE),IF(JG19=TODAY(),""Today"",)))))"),"")</f>
        <v/>
      </c>
      <c r="JH22" s="3" t="str">
        <f>IFERROR(__xludf.DUMMYFUNCTION("IF(ISBLANK($A22),, IF((ARRAYFORMULA(SUM(COUNTIFS(OccupancyAddresses,$A22,OccupancyUnits, $B22, 'Tenant Occupancy'!JI$5:JI23,{""&gt;0"",""Occupied"",""Late""}))))&gt;1,""Multiple Bookings"", IF(SUMIFS( 'Tenant Occupancy'!JI$5:JI23,OccupancyUnits,$B22,OccupancyAd"&amp;"dresses,$A22)&gt;0,SUMIFS('Tenant Occupancy'!JI$5:JI23,OccupancyUnits,$B22,OccupancyAddresses,$A22),IFERROR(VLOOKUP($A22&amp;"" ""&amp;$B22, FILTER(ARRAYFORMULA({OccupancyAddresses&amp;"" ""&amp; OccupancyUnits,'Tenant Occupancy'!JI$5:JI23}),INDEX(ARRAYFORMULA({OccupancyAdd"&amp;"resses&amp;"" ""&amp; OccupancyUnits,'Tenant Occupancy'!JI$5:JI23}),0,2)&lt;&gt;""""),2,FALSE),IF(JH19=TODAY(),""Today"",)))))"),"")</f>
        <v/>
      </c>
      <c r="JI22" s="3" t="str">
        <f>IFERROR(__xludf.DUMMYFUNCTION("IF(ISBLANK($A22),, IF((ARRAYFORMULA(SUM(COUNTIFS(OccupancyAddresses,$A22,OccupancyUnits, $B22, 'Tenant Occupancy'!JJ$5:JJ23,{""&gt;0"",""Occupied"",""Late""}))))&gt;1,""Multiple Bookings"", IF(SUMIFS( 'Tenant Occupancy'!JJ$5:JJ23,OccupancyUnits,$B22,OccupancyAd"&amp;"dresses,$A22)&gt;0,SUMIFS('Tenant Occupancy'!JJ$5:JJ23,OccupancyUnits,$B22,OccupancyAddresses,$A22),IFERROR(VLOOKUP($A22&amp;"" ""&amp;$B22, FILTER(ARRAYFORMULA({OccupancyAddresses&amp;"" ""&amp; OccupancyUnits,'Tenant Occupancy'!JJ$5:JJ23}),INDEX(ARRAYFORMULA({OccupancyAdd"&amp;"resses&amp;"" ""&amp; OccupancyUnits,'Tenant Occupancy'!JJ$5:JJ23}),0,2)&lt;&gt;""""),2,FALSE),IF(JI19=TODAY(),""Today"",)))))"),"")</f>
        <v/>
      </c>
      <c r="JJ22" s="3" t="str">
        <f>IFERROR(__xludf.DUMMYFUNCTION("IF(ISBLANK($A22),, IF((ARRAYFORMULA(SUM(COUNTIFS(OccupancyAddresses,$A22,OccupancyUnits, $B22, 'Tenant Occupancy'!JK$5:JK23,{""&gt;0"",""Occupied"",""Late""}))))&gt;1,""Multiple Bookings"", IF(SUMIFS( 'Tenant Occupancy'!JK$5:JK23,OccupancyUnits,$B22,OccupancyAd"&amp;"dresses,$A22)&gt;0,SUMIFS('Tenant Occupancy'!JK$5:JK23,OccupancyUnits,$B22,OccupancyAddresses,$A22),IFERROR(VLOOKUP($A22&amp;"" ""&amp;$B22, FILTER(ARRAYFORMULA({OccupancyAddresses&amp;"" ""&amp; OccupancyUnits,'Tenant Occupancy'!JK$5:JK23}),INDEX(ARRAYFORMULA({OccupancyAdd"&amp;"resses&amp;"" ""&amp; OccupancyUnits,'Tenant Occupancy'!JK$5:JK23}),0,2)&lt;&gt;""""),2,FALSE),IF(JJ19=TODAY(),""Today"",)))))"),"")</f>
        <v/>
      </c>
      <c r="JK22" s="3" t="str">
        <f>IFERROR(__xludf.DUMMYFUNCTION("IF(ISBLANK($A22),, IF((ARRAYFORMULA(SUM(COUNTIFS(OccupancyAddresses,$A22,OccupancyUnits, $B22, 'Tenant Occupancy'!JL$5:JL23,{""&gt;0"",""Occupied"",""Late""}))))&gt;1,""Multiple Bookings"", IF(SUMIFS( 'Tenant Occupancy'!JL$5:JL23,OccupancyUnits,$B22,OccupancyAd"&amp;"dresses,$A22)&gt;0,SUMIFS('Tenant Occupancy'!JL$5:JL23,OccupancyUnits,$B22,OccupancyAddresses,$A22),IFERROR(VLOOKUP($A22&amp;"" ""&amp;$B22, FILTER(ARRAYFORMULA({OccupancyAddresses&amp;"" ""&amp; OccupancyUnits,'Tenant Occupancy'!JL$5:JL23}),INDEX(ARRAYFORMULA({OccupancyAdd"&amp;"resses&amp;"" ""&amp; OccupancyUnits,'Tenant Occupancy'!JL$5:JL23}),0,2)&lt;&gt;""""),2,FALSE),IF(JK19=TODAY(),""Today"",)))))"),"")</f>
        <v/>
      </c>
      <c r="JL22" s="3" t="str">
        <f>IFERROR(__xludf.DUMMYFUNCTION("IF(ISBLANK($A22),, IF((ARRAYFORMULA(SUM(COUNTIFS(OccupancyAddresses,$A22,OccupancyUnits, $B22, 'Tenant Occupancy'!JM$5:JM23,{""&gt;0"",""Occupied"",""Late""}))))&gt;1,""Multiple Bookings"", IF(SUMIFS( 'Tenant Occupancy'!JM$5:JM23,OccupancyUnits,$B22,OccupancyAd"&amp;"dresses,$A22)&gt;0,SUMIFS('Tenant Occupancy'!JM$5:JM23,OccupancyUnits,$B22,OccupancyAddresses,$A22),IFERROR(VLOOKUP($A22&amp;"" ""&amp;$B22, FILTER(ARRAYFORMULA({OccupancyAddresses&amp;"" ""&amp; OccupancyUnits,'Tenant Occupancy'!JM$5:JM23}),INDEX(ARRAYFORMULA({OccupancyAdd"&amp;"resses&amp;"" ""&amp; OccupancyUnits,'Tenant Occupancy'!JM$5:JM23}),0,2)&lt;&gt;""""),2,FALSE),IF(JL19=TODAY(),""Today"",)))))"),"")</f>
        <v/>
      </c>
      <c r="JM22" s="3" t="str">
        <f>IFERROR(__xludf.DUMMYFUNCTION("IF(ISBLANK($A22),, IF((ARRAYFORMULA(SUM(COUNTIFS(OccupancyAddresses,$A22,OccupancyUnits, $B22, 'Tenant Occupancy'!JN$5:JN23,{""&gt;0"",""Occupied"",""Late""}))))&gt;1,""Multiple Bookings"", IF(SUMIFS( 'Tenant Occupancy'!JN$5:JN23,OccupancyUnits,$B22,OccupancyAd"&amp;"dresses,$A22)&gt;0,SUMIFS('Tenant Occupancy'!JN$5:JN23,OccupancyUnits,$B22,OccupancyAddresses,$A22),IFERROR(VLOOKUP($A22&amp;"" ""&amp;$B22, FILTER(ARRAYFORMULA({OccupancyAddresses&amp;"" ""&amp; OccupancyUnits,'Tenant Occupancy'!JN$5:JN23}),INDEX(ARRAYFORMULA({OccupancyAdd"&amp;"resses&amp;"" ""&amp; OccupancyUnits,'Tenant Occupancy'!JN$5:JN23}),0,2)&lt;&gt;""""),2,FALSE),IF(JM19=TODAY(),""Today"",)))))"),"")</f>
        <v/>
      </c>
      <c r="JN22" s="3" t="str">
        <f>IFERROR(__xludf.DUMMYFUNCTION("IF(ISBLANK($A22),, IF((ARRAYFORMULA(SUM(COUNTIFS(OccupancyAddresses,$A22,OccupancyUnits, $B22, 'Tenant Occupancy'!JO$5:JO23,{""&gt;0"",""Occupied"",""Late""}))))&gt;1,""Multiple Bookings"", IF(SUMIFS( 'Tenant Occupancy'!JO$5:JO23,OccupancyUnits,$B22,OccupancyAd"&amp;"dresses,$A22)&gt;0,SUMIFS('Tenant Occupancy'!JO$5:JO23,OccupancyUnits,$B22,OccupancyAddresses,$A22),IFERROR(VLOOKUP($A22&amp;"" ""&amp;$B22, FILTER(ARRAYFORMULA({OccupancyAddresses&amp;"" ""&amp; OccupancyUnits,'Tenant Occupancy'!JO$5:JO23}),INDEX(ARRAYFORMULA({OccupancyAdd"&amp;"resses&amp;"" ""&amp; OccupancyUnits,'Tenant Occupancy'!JO$5:JO23}),0,2)&lt;&gt;""""),2,FALSE),IF(JN19=TODAY(),""Today"",)))))"),"")</f>
        <v/>
      </c>
      <c r="JO22" s="3" t="str">
        <f>IFERROR(__xludf.DUMMYFUNCTION("IF(ISBLANK($A22),, IF((ARRAYFORMULA(SUM(COUNTIFS(OccupancyAddresses,$A22,OccupancyUnits, $B22, 'Tenant Occupancy'!JP$5:JP23,{""&gt;0"",""Occupied"",""Late""}))))&gt;1,""Multiple Bookings"", IF(SUMIFS( 'Tenant Occupancy'!JP$5:JP23,OccupancyUnits,$B22,OccupancyAd"&amp;"dresses,$A22)&gt;0,SUMIFS('Tenant Occupancy'!JP$5:JP23,OccupancyUnits,$B22,OccupancyAddresses,$A22),IFERROR(VLOOKUP($A22&amp;"" ""&amp;$B22, FILTER(ARRAYFORMULA({OccupancyAddresses&amp;"" ""&amp; OccupancyUnits,'Tenant Occupancy'!JP$5:JP23}),INDEX(ARRAYFORMULA({OccupancyAdd"&amp;"resses&amp;"" ""&amp; OccupancyUnits,'Tenant Occupancy'!JP$5:JP23}),0,2)&lt;&gt;""""),2,FALSE),IF(JO19=TODAY(),""Today"",)))))"),"")</f>
        <v/>
      </c>
      <c r="JP22" s="3" t="str">
        <f>IFERROR(__xludf.DUMMYFUNCTION("IF(ISBLANK($A22),, IF((ARRAYFORMULA(SUM(COUNTIFS(OccupancyAddresses,$A22,OccupancyUnits, $B22, 'Tenant Occupancy'!JQ$5:JQ23,{""&gt;0"",""Occupied"",""Late""}))))&gt;1,""Multiple Bookings"", IF(SUMIFS( 'Tenant Occupancy'!JQ$5:JQ23,OccupancyUnits,$B22,OccupancyAd"&amp;"dresses,$A22)&gt;0,SUMIFS('Tenant Occupancy'!JQ$5:JQ23,OccupancyUnits,$B22,OccupancyAddresses,$A22),IFERROR(VLOOKUP($A22&amp;"" ""&amp;$B22, FILTER(ARRAYFORMULA({OccupancyAddresses&amp;"" ""&amp; OccupancyUnits,'Tenant Occupancy'!JQ$5:JQ23}),INDEX(ARRAYFORMULA({OccupancyAdd"&amp;"resses&amp;"" ""&amp; OccupancyUnits,'Tenant Occupancy'!JQ$5:JQ23}),0,2)&lt;&gt;""""),2,FALSE),IF(JP19=TODAY(),""Today"",)))))"),"")</f>
        <v/>
      </c>
      <c r="JQ22" s="3" t="str">
        <f>IFERROR(__xludf.DUMMYFUNCTION("IF(ISBLANK($A22),, IF((ARRAYFORMULA(SUM(COUNTIFS(OccupancyAddresses,$A22,OccupancyUnits, $B22, 'Tenant Occupancy'!JR$5:JR23,{""&gt;0"",""Occupied"",""Late""}))))&gt;1,""Multiple Bookings"", IF(SUMIFS( 'Tenant Occupancy'!JR$5:JR23,OccupancyUnits,$B22,OccupancyAd"&amp;"dresses,$A22)&gt;0,SUMIFS('Tenant Occupancy'!JR$5:JR23,OccupancyUnits,$B22,OccupancyAddresses,$A22),IFERROR(VLOOKUP($A22&amp;"" ""&amp;$B22, FILTER(ARRAYFORMULA({OccupancyAddresses&amp;"" ""&amp; OccupancyUnits,'Tenant Occupancy'!JR$5:JR23}),INDEX(ARRAYFORMULA({OccupancyAdd"&amp;"resses&amp;"" ""&amp; OccupancyUnits,'Tenant Occupancy'!JR$5:JR23}),0,2)&lt;&gt;""""),2,FALSE),IF(JQ19=TODAY(),""Today"",)))))"),"")</f>
        <v/>
      </c>
      <c r="JR22" s="3" t="str">
        <f>IFERROR(__xludf.DUMMYFUNCTION("IF(ISBLANK($A22),, IF((ARRAYFORMULA(SUM(COUNTIFS(OccupancyAddresses,$A22,OccupancyUnits, $B22, 'Tenant Occupancy'!JS$5:JS23,{""&gt;0"",""Occupied"",""Late""}))))&gt;1,""Multiple Bookings"", IF(SUMIFS( 'Tenant Occupancy'!JS$5:JS23,OccupancyUnits,$B22,OccupancyAd"&amp;"dresses,$A22)&gt;0,SUMIFS('Tenant Occupancy'!JS$5:JS23,OccupancyUnits,$B22,OccupancyAddresses,$A22),IFERROR(VLOOKUP($A22&amp;"" ""&amp;$B22, FILTER(ARRAYFORMULA({OccupancyAddresses&amp;"" ""&amp; OccupancyUnits,'Tenant Occupancy'!JS$5:JS23}),INDEX(ARRAYFORMULA({OccupancyAdd"&amp;"resses&amp;"" ""&amp; OccupancyUnits,'Tenant Occupancy'!JS$5:JS23}),0,2)&lt;&gt;""""),2,FALSE),IF(JR19=TODAY(),""Today"",)))))"),"")</f>
        <v/>
      </c>
      <c r="JS22" s="3" t="str">
        <f>IFERROR(__xludf.DUMMYFUNCTION("IF(ISBLANK($A22),, IF((ARRAYFORMULA(SUM(COUNTIFS(OccupancyAddresses,$A22,OccupancyUnits, $B22, 'Tenant Occupancy'!JT$5:JT23,{""&gt;0"",""Occupied"",""Late""}))))&gt;1,""Multiple Bookings"", IF(SUMIFS( 'Tenant Occupancy'!JT$5:JT23,OccupancyUnits,$B22,OccupancyAd"&amp;"dresses,$A22)&gt;0,SUMIFS('Tenant Occupancy'!JT$5:JT23,OccupancyUnits,$B22,OccupancyAddresses,$A22),IFERROR(VLOOKUP($A22&amp;"" ""&amp;$B22, FILTER(ARRAYFORMULA({OccupancyAddresses&amp;"" ""&amp; OccupancyUnits,'Tenant Occupancy'!JT$5:JT23}),INDEX(ARRAYFORMULA({OccupancyAdd"&amp;"resses&amp;"" ""&amp; OccupancyUnits,'Tenant Occupancy'!JT$5:JT23}),0,2)&lt;&gt;""""),2,FALSE),IF(JS19=TODAY(),""Today"",)))))"),"")</f>
        <v/>
      </c>
      <c r="JT22" s="3" t="str">
        <f>IFERROR(__xludf.DUMMYFUNCTION("IF(ISBLANK($A22),, IF((ARRAYFORMULA(SUM(COUNTIFS(OccupancyAddresses,$A22,OccupancyUnits, $B22, 'Tenant Occupancy'!JU$5:JU23,{""&gt;0"",""Occupied"",""Late""}))))&gt;1,""Multiple Bookings"", IF(SUMIFS( 'Tenant Occupancy'!JU$5:JU23,OccupancyUnits,$B22,OccupancyAd"&amp;"dresses,$A22)&gt;0,SUMIFS('Tenant Occupancy'!JU$5:JU23,OccupancyUnits,$B22,OccupancyAddresses,$A22),IFERROR(VLOOKUP($A22&amp;"" ""&amp;$B22, FILTER(ARRAYFORMULA({OccupancyAddresses&amp;"" ""&amp; OccupancyUnits,'Tenant Occupancy'!JU$5:JU23}),INDEX(ARRAYFORMULA({OccupancyAdd"&amp;"resses&amp;"" ""&amp; OccupancyUnits,'Tenant Occupancy'!JU$5:JU23}),0,2)&lt;&gt;""""),2,FALSE),IF(JT19=TODAY(),""Today"",)))))"),"")</f>
        <v/>
      </c>
      <c r="JU22" s="3" t="str">
        <f>IFERROR(__xludf.DUMMYFUNCTION("IF(ISBLANK($A22),, IF((ARRAYFORMULA(SUM(COUNTIFS(OccupancyAddresses,$A22,OccupancyUnits, $B22, 'Tenant Occupancy'!JV$5:JV23,{""&gt;0"",""Occupied"",""Late""}))))&gt;1,""Multiple Bookings"", IF(SUMIFS( 'Tenant Occupancy'!JV$5:JV23,OccupancyUnits,$B22,OccupancyAd"&amp;"dresses,$A22)&gt;0,SUMIFS('Tenant Occupancy'!JV$5:JV23,OccupancyUnits,$B22,OccupancyAddresses,$A22),IFERROR(VLOOKUP($A22&amp;"" ""&amp;$B22, FILTER(ARRAYFORMULA({OccupancyAddresses&amp;"" ""&amp; OccupancyUnits,'Tenant Occupancy'!JV$5:JV23}),INDEX(ARRAYFORMULA({OccupancyAdd"&amp;"resses&amp;"" ""&amp; OccupancyUnits,'Tenant Occupancy'!JV$5:JV23}),0,2)&lt;&gt;""""),2,FALSE),IF(JU19=TODAY(),""Today"",)))))"),"")</f>
        <v/>
      </c>
      <c r="JV22" s="3" t="str">
        <f>IFERROR(__xludf.DUMMYFUNCTION("IF(ISBLANK($A22),, IF((ARRAYFORMULA(SUM(COUNTIFS(OccupancyAddresses,$A22,OccupancyUnits, $B22, 'Tenant Occupancy'!JW$5:JW23,{""&gt;0"",""Occupied"",""Late""}))))&gt;1,""Multiple Bookings"", IF(SUMIFS( 'Tenant Occupancy'!JW$5:JW23,OccupancyUnits,$B22,OccupancyAd"&amp;"dresses,$A22)&gt;0,SUMIFS('Tenant Occupancy'!JW$5:JW23,OccupancyUnits,$B22,OccupancyAddresses,$A22),IFERROR(VLOOKUP($A22&amp;"" ""&amp;$B22, FILTER(ARRAYFORMULA({OccupancyAddresses&amp;"" ""&amp; OccupancyUnits,'Tenant Occupancy'!JW$5:JW23}),INDEX(ARRAYFORMULA({OccupancyAdd"&amp;"resses&amp;"" ""&amp; OccupancyUnits,'Tenant Occupancy'!JW$5:JW23}),0,2)&lt;&gt;""""),2,FALSE),IF(JV19=TODAY(),""Today"",)))))"),"")</f>
        <v/>
      </c>
      <c r="JW22" s="3" t="str">
        <f>IFERROR(__xludf.DUMMYFUNCTION("IF(ISBLANK($A22),, IF((ARRAYFORMULA(SUM(COUNTIFS(OccupancyAddresses,$A22,OccupancyUnits, $B22, 'Tenant Occupancy'!JX$5:JX23,{""&gt;0"",""Occupied"",""Late""}))))&gt;1,""Multiple Bookings"", IF(SUMIFS( 'Tenant Occupancy'!JX$5:JX23,OccupancyUnits,$B22,OccupancyAd"&amp;"dresses,$A22)&gt;0,SUMIFS('Tenant Occupancy'!JX$5:JX23,OccupancyUnits,$B22,OccupancyAddresses,$A22),IFERROR(VLOOKUP($A22&amp;"" ""&amp;$B22, FILTER(ARRAYFORMULA({OccupancyAddresses&amp;"" ""&amp; OccupancyUnits,'Tenant Occupancy'!JX$5:JX23}),INDEX(ARRAYFORMULA({OccupancyAdd"&amp;"resses&amp;"" ""&amp; OccupancyUnits,'Tenant Occupancy'!JX$5:JX23}),0,2)&lt;&gt;""""),2,FALSE),IF(JW19=TODAY(),""Today"",)))))"),"")</f>
        <v/>
      </c>
      <c r="JX22" s="3" t="str">
        <f>IFERROR(__xludf.DUMMYFUNCTION("IF(ISBLANK($A22),, IF((ARRAYFORMULA(SUM(COUNTIFS(OccupancyAddresses,$A22,OccupancyUnits, $B22, 'Tenant Occupancy'!JY$5:JY23,{""&gt;0"",""Occupied"",""Late""}))))&gt;1,""Multiple Bookings"", IF(SUMIFS( 'Tenant Occupancy'!JY$5:JY23,OccupancyUnits,$B22,OccupancyAd"&amp;"dresses,$A22)&gt;0,SUMIFS('Tenant Occupancy'!JY$5:JY23,OccupancyUnits,$B22,OccupancyAddresses,$A22),IFERROR(VLOOKUP($A22&amp;"" ""&amp;$B22, FILTER(ARRAYFORMULA({OccupancyAddresses&amp;"" ""&amp; OccupancyUnits,'Tenant Occupancy'!JY$5:JY23}),INDEX(ARRAYFORMULA({OccupancyAdd"&amp;"resses&amp;"" ""&amp; OccupancyUnits,'Tenant Occupancy'!JY$5:JY23}),0,2)&lt;&gt;""""),2,FALSE),IF(JX19=TODAY(),""Today"",)))))"),"")</f>
        <v/>
      </c>
      <c r="JY22" s="3" t="str">
        <f>IFERROR(__xludf.DUMMYFUNCTION("IF(ISBLANK($A22),, IF((ARRAYFORMULA(SUM(COUNTIFS(OccupancyAddresses,$A22,OccupancyUnits, $B22, 'Tenant Occupancy'!JZ$5:JZ23,{""&gt;0"",""Occupied"",""Late""}))))&gt;1,""Multiple Bookings"", IF(SUMIFS( 'Tenant Occupancy'!JZ$5:JZ23,OccupancyUnits,$B22,OccupancyAd"&amp;"dresses,$A22)&gt;0,SUMIFS('Tenant Occupancy'!JZ$5:JZ23,OccupancyUnits,$B22,OccupancyAddresses,$A22),IFERROR(VLOOKUP($A22&amp;"" ""&amp;$B22, FILTER(ARRAYFORMULA({OccupancyAddresses&amp;"" ""&amp; OccupancyUnits,'Tenant Occupancy'!JZ$5:JZ23}),INDEX(ARRAYFORMULA({OccupancyAdd"&amp;"resses&amp;"" ""&amp; OccupancyUnits,'Tenant Occupancy'!JZ$5:JZ23}),0,2)&lt;&gt;""""),2,FALSE),IF(JY19=TODAY(),""Today"",)))))"),"")</f>
        <v/>
      </c>
      <c r="JZ22" s="3" t="str">
        <f>IFERROR(__xludf.DUMMYFUNCTION("IF(ISBLANK($A22),, IF((ARRAYFORMULA(SUM(COUNTIFS(OccupancyAddresses,$A22,OccupancyUnits, $B22, 'Tenant Occupancy'!KA$5:KA23,{""&gt;0"",""Occupied"",""Late""}))))&gt;1,""Multiple Bookings"", IF(SUMIFS( 'Tenant Occupancy'!KA$5:KA23,OccupancyUnits,$B22,OccupancyAd"&amp;"dresses,$A22)&gt;0,SUMIFS('Tenant Occupancy'!KA$5:KA23,OccupancyUnits,$B22,OccupancyAddresses,$A22),IFERROR(VLOOKUP($A22&amp;"" ""&amp;$B22, FILTER(ARRAYFORMULA({OccupancyAddresses&amp;"" ""&amp; OccupancyUnits,'Tenant Occupancy'!KA$5:KA23}),INDEX(ARRAYFORMULA({OccupancyAdd"&amp;"resses&amp;"" ""&amp; OccupancyUnits,'Tenant Occupancy'!KA$5:KA23}),0,2)&lt;&gt;""""),2,FALSE),IF(JZ19=TODAY(),""Today"",)))))"),"")</f>
        <v/>
      </c>
      <c r="KA22" s="3" t="str">
        <f>IFERROR(__xludf.DUMMYFUNCTION("IF(ISBLANK($A22),, IF((ARRAYFORMULA(SUM(COUNTIFS(OccupancyAddresses,$A22,OccupancyUnits, $B22, 'Tenant Occupancy'!KB$5:KB23,{""&gt;0"",""Occupied"",""Late""}))))&gt;1,""Multiple Bookings"", IF(SUMIFS( 'Tenant Occupancy'!KB$5:KB23,OccupancyUnits,$B22,OccupancyAd"&amp;"dresses,$A22)&gt;0,SUMIFS('Tenant Occupancy'!KB$5:KB23,OccupancyUnits,$B22,OccupancyAddresses,$A22),IFERROR(VLOOKUP($A22&amp;"" ""&amp;$B22, FILTER(ARRAYFORMULA({OccupancyAddresses&amp;"" ""&amp; OccupancyUnits,'Tenant Occupancy'!KB$5:KB23}),INDEX(ARRAYFORMULA({OccupancyAdd"&amp;"resses&amp;"" ""&amp; OccupancyUnits,'Tenant Occupancy'!KB$5:KB23}),0,2)&lt;&gt;""""),2,FALSE),IF(KA19=TODAY(),""Today"",)))))"),"")</f>
        <v/>
      </c>
      <c r="KB22" s="3" t="str">
        <f>IFERROR(__xludf.DUMMYFUNCTION("IF(ISBLANK($A22),, IF((ARRAYFORMULA(SUM(COUNTIFS(OccupancyAddresses,$A22,OccupancyUnits, $B22, 'Tenant Occupancy'!KC$5:KC23,{""&gt;0"",""Occupied"",""Late""}))))&gt;1,""Multiple Bookings"", IF(SUMIFS( 'Tenant Occupancy'!KC$5:KC23,OccupancyUnits,$B22,OccupancyAd"&amp;"dresses,$A22)&gt;0,SUMIFS('Tenant Occupancy'!KC$5:KC23,OccupancyUnits,$B22,OccupancyAddresses,$A22),IFERROR(VLOOKUP($A22&amp;"" ""&amp;$B22, FILTER(ARRAYFORMULA({OccupancyAddresses&amp;"" ""&amp; OccupancyUnits,'Tenant Occupancy'!KC$5:KC23}),INDEX(ARRAYFORMULA({OccupancyAdd"&amp;"resses&amp;"" ""&amp; OccupancyUnits,'Tenant Occupancy'!KC$5:KC23}),0,2)&lt;&gt;""""),2,FALSE),IF(KB19=TODAY(),""Today"",)))))"),"")</f>
        <v/>
      </c>
      <c r="KC22" s="3" t="str">
        <f>IFERROR(__xludf.DUMMYFUNCTION("IF(ISBLANK($A22),, IF((ARRAYFORMULA(SUM(COUNTIFS(OccupancyAddresses,$A22,OccupancyUnits, $B22, 'Tenant Occupancy'!KD$5:KD23,{""&gt;0"",""Occupied"",""Late""}))))&gt;1,""Multiple Bookings"", IF(SUMIFS( 'Tenant Occupancy'!KD$5:KD23,OccupancyUnits,$B22,OccupancyAd"&amp;"dresses,$A22)&gt;0,SUMIFS('Tenant Occupancy'!KD$5:KD23,OccupancyUnits,$B22,OccupancyAddresses,$A22),IFERROR(VLOOKUP($A22&amp;"" ""&amp;$B22, FILTER(ARRAYFORMULA({OccupancyAddresses&amp;"" ""&amp; OccupancyUnits,'Tenant Occupancy'!KD$5:KD23}),INDEX(ARRAYFORMULA({OccupancyAdd"&amp;"resses&amp;"" ""&amp; OccupancyUnits,'Tenant Occupancy'!KD$5:KD23}),0,2)&lt;&gt;""""),2,FALSE),IF(KC19=TODAY(),""Today"",)))))"),"")</f>
        <v/>
      </c>
      <c r="KD22" s="3" t="str">
        <f>IFERROR(__xludf.DUMMYFUNCTION("IF(ISBLANK($A22),, IF((ARRAYFORMULA(SUM(COUNTIFS(OccupancyAddresses,$A22,OccupancyUnits, $B22, 'Tenant Occupancy'!KE$5:KE23,{""&gt;0"",""Occupied"",""Late""}))))&gt;1,""Multiple Bookings"", IF(SUMIFS( 'Tenant Occupancy'!KE$5:KE23,OccupancyUnits,$B22,OccupancyAd"&amp;"dresses,$A22)&gt;0,SUMIFS('Tenant Occupancy'!KE$5:KE23,OccupancyUnits,$B22,OccupancyAddresses,$A22),IFERROR(VLOOKUP($A22&amp;"" ""&amp;$B22, FILTER(ARRAYFORMULA({OccupancyAddresses&amp;"" ""&amp; OccupancyUnits,'Tenant Occupancy'!KE$5:KE23}),INDEX(ARRAYFORMULA({OccupancyAdd"&amp;"resses&amp;"" ""&amp; OccupancyUnits,'Tenant Occupancy'!KE$5:KE23}),0,2)&lt;&gt;""""),2,FALSE),IF(KD19=TODAY(),""Today"",)))))"),"")</f>
        <v/>
      </c>
      <c r="KE22" s="3" t="str">
        <f>IFERROR(__xludf.DUMMYFUNCTION("IF(ISBLANK($A22),, IF((ARRAYFORMULA(SUM(COUNTIFS(OccupancyAddresses,$A22,OccupancyUnits, $B22, 'Tenant Occupancy'!KF$5:KF23,{""&gt;0"",""Occupied"",""Late""}))))&gt;1,""Multiple Bookings"", IF(SUMIFS( 'Tenant Occupancy'!KF$5:KF23,OccupancyUnits,$B22,OccupancyAd"&amp;"dresses,$A22)&gt;0,SUMIFS('Tenant Occupancy'!KF$5:KF23,OccupancyUnits,$B22,OccupancyAddresses,$A22),IFERROR(VLOOKUP($A22&amp;"" ""&amp;$B22, FILTER(ARRAYFORMULA({OccupancyAddresses&amp;"" ""&amp; OccupancyUnits,'Tenant Occupancy'!KF$5:KF23}),INDEX(ARRAYFORMULA({OccupancyAdd"&amp;"resses&amp;"" ""&amp; OccupancyUnits,'Tenant Occupancy'!KF$5:KF23}),0,2)&lt;&gt;""""),2,FALSE),IF(KE19=TODAY(),""Today"",)))))"),"")</f>
        <v/>
      </c>
      <c r="KF22" s="3" t="str">
        <f>IFERROR(__xludf.DUMMYFUNCTION("IF(ISBLANK($A22),, IF((ARRAYFORMULA(SUM(COUNTIFS(OccupancyAddresses,$A22,OccupancyUnits, $B22, 'Tenant Occupancy'!KG$5:KG23,{""&gt;0"",""Occupied"",""Late""}))))&gt;1,""Multiple Bookings"", IF(SUMIFS( 'Tenant Occupancy'!KG$5:KG23,OccupancyUnits,$B22,OccupancyAd"&amp;"dresses,$A22)&gt;0,SUMIFS('Tenant Occupancy'!KG$5:KG23,OccupancyUnits,$B22,OccupancyAddresses,$A22),IFERROR(VLOOKUP($A22&amp;"" ""&amp;$B22, FILTER(ARRAYFORMULA({OccupancyAddresses&amp;"" ""&amp; OccupancyUnits,'Tenant Occupancy'!KG$5:KG23}),INDEX(ARRAYFORMULA({OccupancyAdd"&amp;"resses&amp;"" ""&amp; OccupancyUnits,'Tenant Occupancy'!KG$5:KG23}),0,2)&lt;&gt;""""),2,FALSE),IF(KF19=TODAY(),""Today"",)))))"),"")</f>
        <v/>
      </c>
      <c r="KG22" s="3" t="str">
        <f>IFERROR(__xludf.DUMMYFUNCTION("IF(ISBLANK($A22),, IF((ARRAYFORMULA(SUM(COUNTIFS(OccupancyAddresses,$A22,OccupancyUnits, $B22, 'Tenant Occupancy'!KH$5:KH23,{""&gt;0"",""Occupied"",""Late""}))))&gt;1,""Multiple Bookings"", IF(SUMIFS( 'Tenant Occupancy'!KH$5:KH23,OccupancyUnits,$B22,OccupancyAd"&amp;"dresses,$A22)&gt;0,SUMIFS('Tenant Occupancy'!KH$5:KH23,OccupancyUnits,$B22,OccupancyAddresses,$A22),IFERROR(VLOOKUP($A22&amp;"" ""&amp;$B22, FILTER(ARRAYFORMULA({OccupancyAddresses&amp;"" ""&amp; OccupancyUnits,'Tenant Occupancy'!KH$5:KH23}),INDEX(ARRAYFORMULA({OccupancyAdd"&amp;"resses&amp;"" ""&amp; OccupancyUnits,'Tenant Occupancy'!KH$5:KH23}),0,2)&lt;&gt;""""),2,FALSE),IF(KG19=TODAY(),""Today"",)))))"),"")</f>
        <v/>
      </c>
      <c r="KH22" s="3" t="str">
        <f>IFERROR(__xludf.DUMMYFUNCTION("IF(ISBLANK($A22),, IF((ARRAYFORMULA(SUM(COUNTIFS(OccupancyAddresses,$A22,OccupancyUnits, $B22, 'Tenant Occupancy'!KI$5:KI23,{""&gt;0"",""Occupied"",""Late""}))))&gt;1,""Multiple Bookings"", IF(SUMIFS( 'Tenant Occupancy'!KI$5:KI23,OccupancyUnits,$B22,OccupancyAd"&amp;"dresses,$A22)&gt;0,SUMIFS('Tenant Occupancy'!KI$5:KI23,OccupancyUnits,$B22,OccupancyAddresses,$A22),IFERROR(VLOOKUP($A22&amp;"" ""&amp;$B22, FILTER(ARRAYFORMULA({OccupancyAddresses&amp;"" ""&amp; OccupancyUnits,'Tenant Occupancy'!KI$5:KI23}),INDEX(ARRAYFORMULA({OccupancyAdd"&amp;"resses&amp;"" ""&amp; OccupancyUnits,'Tenant Occupancy'!KI$5:KI23}),0,2)&lt;&gt;""""),2,FALSE),IF(KH19=TODAY(),""Today"",)))))"),"")</f>
        <v/>
      </c>
      <c r="KI22" s="3" t="str">
        <f>IFERROR(__xludf.DUMMYFUNCTION("IF(ISBLANK($A22),, IF((ARRAYFORMULA(SUM(COUNTIFS(OccupancyAddresses,$A22,OccupancyUnits, $B22, 'Tenant Occupancy'!KJ$5:KJ23,{""&gt;0"",""Occupied"",""Late""}))))&gt;1,""Multiple Bookings"", IF(SUMIFS( 'Tenant Occupancy'!KJ$5:KJ23,OccupancyUnits,$B22,OccupancyAd"&amp;"dresses,$A22)&gt;0,SUMIFS('Tenant Occupancy'!KJ$5:KJ23,OccupancyUnits,$B22,OccupancyAddresses,$A22),IFERROR(VLOOKUP($A22&amp;"" ""&amp;$B22, FILTER(ARRAYFORMULA({OccupancyAddresses&amp;"" ""&amp; OccupancyUnits,'Tenant Occupancy'!KJ$5:KJ23}),INDEX(ARRAYFORMULA({OccupancyAdd"&amp;"resses&amp;"" ""&amp; OccupancyUnits,'Tenant Occupancy'!KJ$5:KJ23}),0,2)&lt;&gt;""""),2,FALSE),IF(KI19=TODAY(),""Today"",)))))"),"")</f>
        <v/>
      </c>
      <c r="KJ22" s="3" t="str">
        <f>IFERROR(__xludf.DUMMYFUNCTION("IF(ISBLANK($A22),, IF((ARRAYFORMULA(SUM(COUNTIFS(OccupancyAddresses,$A22,OccupancyUnits, $B22, 'Tenant Occupancy'!KK$5:KK23,{""&gt;0"",""Occupied"",""Late""}))))&gt;1,""Multiple Bookings"", IF(SUMIFS( 'Tenant Occupancy'!KK$5:KK23,OccupancyUnits,$B22,OccupancyAd"&amp;"dresses,$A22)&gt;0,SUMIFS('Tenant Occupancy'!KK$5:KK23,OccupancyUnits,$B22,OccupancyAddresses,$A22),IFERROR(VLOOKUP($A22&amp;"" ""&amp;$B22, FILTER(ARRAYFORMULA({OccupancyAddresses&amp;"" ""&amp; OccupancyUnits,'Tenant Occupancy'!KK$5:KK23}),INDEX(ARRAYFORMULA({OccupancyAdd"&amp;"resses&amp;"" ""&amp; OccupancyUnits,'Tenant Occupancy'!KK$5:KK23}),0,2)&lt;&gt;""""),2,FALSE),IF(KJ19=TODAY(),""Today"",)))))"),"")</f>
        <v/>
      </c>
      <c r="KK22" s="3" t="str">
        <f>IFERROR(__xludf.DUMMYFUNCTION("IF(ISBLANK($A22),, IF((ARRAYFORMULA(SUM(COUNTIFS(OccupancyAddresses,$A22,OccupancyUnits, $B22, 'Tenant Occupancy'!KL$5:KL23,{""&gt;0"",""Occupied"",""Late""}))))&gt;1,""Multiple Bookings"", IF(SUMIFS( 'Tenant Occupancy'!KL$5:KL23,OccupancyUnits,$B22,OccupancyAd"&amp;"dresses,$A22)&gt;0,SUMIFS('Tenant Occupancy'!KL$5:KL23,OccupancyUnits,$B22,OccupancyAddresses,$A22),IFERROR(VLOOKUP($A22&amp;"" ""&amp;$B22, FILTER(ARRAYFORMULA({OccupancyAddresses&amp;"" ""&amp; OccupancyUnits,'Tenant Occupancy'!KL$5:KL23}),INDEX(ARRAYFORMULA({OccupancyAdd"&amp;"resses&amp;"" ""&amp; OccupancyUnits,'Tenant Occupancy'!KL$5:KL23}),0,2)&lt;&gt;""""),2,FALSE),IF(KK19=TODAY(),""Today"",)))))"),"")</f>
        <v/>
      </c>
      <c r="KL22" s="3" t="str">
        <f>IFERROR(__xludf.DUMMYFUNCTION("IF(ISBLANK($A22),, IF((ARRAYFORMULA(SUM(COUNTIFS(OccupancyAddresses,$A22,OccupancyUnits, $B22, 'Tenant Occupancy'!KM$5:KM23,{""&gt;0"",""Occupied"",""Late""}))))&gt;1,""Multiple Bookings"", IF(SUMIFS( 'Tenant Occupancy'!KM$5:KM23,OccupancyUnits,$B22,OccupancyAd"&amp;"dresses,$A22)&gt;0,SUMIFS('Tenant Occupancy'!KM$5:KM23,OccupancyUnits,$B22,OccupancyAddresses,$A22),IFERROR(VLOOKUP($A22&amp;"" ""&amp;$B22, FILTER(ARRAYFORMULA({OccupancyAddresses&amp;"" ""&amp; OccupancyUnits,'Tenant Occupancy'!KM$5:KM23}),INDEX(ARRAYFORMULA({OccupancyAdd"&amp;"resses&amp;"" ""&amp; OccupancyUnits,'Tenant Occupancy'!KM$5:KM23}),0,2)&lt;&gt;""""),2,FALSE),IF(KL19=TODAY(),""Today"",)))))"),"")</f>
        <v/>
      </c>
      <c r="KM22" s="3" t="str">
        <f>IFERROR(__xludf.DUMMYFUNCTION("IF(ISBLANK($A22),, IF((ARRAYFORMULA(SUM(COUNTIFS(OccupancyAddresses,$A22,OccupancyUnits, $B22, 'Tenant Occupancy'!KN$5:KN23,{""&gt;0"",""Occupied"",""Late""}))))&gt;1,""Multiple Bookings"", IF(SUMIFS( 'Tenant Occupancy'!KN$5:KN23,OccupancyUnits,$B22,OccupancyAd"&amp;"dresses,$A22)&gt;0,SUMIFS('Tenant Occupancy'!KN$5:KN23,OccupancyUnits,$B22,OccupancyAddresses,$A22),IFERROR(VLOOKUP($A22&amp;"" ""&amp;$B22, FILTER(ARRAYFORMULA({OccupancyAddresses&amp;"" ""&amp; OccupancyUnits,'Tenant Occupancy'!KN$5:KN23}),INDEX(ARRAYFORMULA({OccupancyAdd"&amp;"resses&amp;"" ""&amp; OccupancyUnits,'Tenant Occupancy'!KN$5:KN23}),0,2)&lt;&gt;""""),2,FALSE),IF(KM19=TODAY(),""Today"",)))))"),"")</f>
        <v/>
      </c>
      <c r="KN22" s="3" t="str">
        <f>IFERROR(__xludf.DUMMYFUNCTION("IF(ISBLANK($A22),, IF((ARRAYFORMULA(SUM(COUNTIFS(OccupancyAddresses,$A22,OccupancyUnits, $B22, 'Tenant Occupancy'!KO$5:KO23,{""&gt;0"",""Occupied"",""Late""}))))&gt;1,""Multiple Bookings"", IF(SUMIFS( 'Tenant Occupancy'!KO$5:KO23,OccupancyUnits,$B22,OccupancyAd"&amp;"dresses,$A22)&gt;0,SUMIFS('Tenant Occupancy'!KO$5:KO23,OccupancyUnits,$B22,OccupancyAddresses,$A22),IFERROR(VLOOKUP($A22&amp;"" ""&amp;$B22, FILTER(ARRAYFORMULA({OccupancyAddresses&amp;"" ""&amp; OccupancyUnits,'Tenant Occupancy'!KO$5:KO23}),INDEX(ARRAYFORMULA({OccupancyAdd"&amp;"resses&amp;"" ""&amp; OccupancyUnits,'Tenant Occupancy'!KO$5:KO23}),0,2)&lt;&gt;""""),2,FALSE),IF(KN19=TODAY(),""Today"",)))))"),"")</f>
        <v/>
      </c>
      <c r="KO22" s="3" t="str">
        <f>IFERROR(__xludf.DUMMYFUNCTION("IF(ISBLANK($A22),, IF((ARRAYFORMULA(SUM(COUNTIFS(OccupancyAddresses,$A22,OccupancyUnits, $B22, 'Tenant Occupancy'!KP$5:KP23,{""&gt;0"",""Occupied"",""Late""}))))&gt;1,""Multiple Bookings"", IF(SUMIFS( 'Tenant Occupancy'!KP$5:KP23,OccupancyUnits,$B22,OccupancyAd"&amp;"dresses,$A22)&gt;0,SUMIFS('Tenant Occupancy'!KP$5:KP23,OccupancyUnits,$B22,OccupancyAddresses,$A22),IFERROR(VLOOKUP($A22&amp;"" ""&amp;$B22, FILTER(ARRAYFORMULA({OccupancyAddresses&amp;"" ""&amp; OccupancyUnits,'Tenant Occupancy'!KP$5:KP23}),INDEX(ARRAYFORMULA({OccupancyAdd"&amp;"resses&amp;"" ""&amp; OccupancyUnits,'Tenant Occupancy'!KP$5:KP23}),0,2)&lt;&gt;""""),2,FALSE),IF(KO19=TODAY(),""Today"",)))))"),"")</f>
        <v/>
      </c>
      <c r="KP22" s="3" t="str">
        <f>IFERROR(__xludf.DUMMYFUNCTION("IF(ISBLANK($A22),, IF((ARRAYFORMULA(SUM(COUNTIFS(OccupancyAddresses,$A22,OccupancyUnits, $B22, 'Tenant Occupancy'!KQ$5:KQ23,{""&gt;0"",""Occupied"",""Late""}))))&gt;1,""Multiple Bookings"", IF(SUMIFS( 'Tenant Occupancy'!KQ$5:KQ23,OccupancyUnits,$B22,OccupancyAd"&amp;"dresses,$A22)&gt;0,SUMIFS('Tenant Occupancy'!KQ$5:KQ23,OccupancyUnits,$B22,OccupancyAddresses,$A22),IFERROR(VLOOKUP($A22&amp;"" ""&amp;$B22, FILTER(ARRAYFORMULA({OccupancyAddresses&amp;"" ""&amp; OccupancyUnits,'Tenant Occupancy'!KQ$5:KQ23}),INDEX(ARRAYFORMULA({OccupancyAdd"&amp;"resses&amp;"" ""&amp; OccupancyUnits,'Tenant Occupancy'!KQ$5:KQ23}),0,2)&lt;&gt;""""),2,FALSE),IF(KP19=TODAY(),""Today"",)))))"),"")</f>
        <v/>
      </c>
      <c r="KQ22" s="3" t="str">
        <f>IFERROR(__xludf.DUMMYFUNCTION("IF(ISBLANK($A22),, IF((ARRAYFORMULA(SUM(COUNTIFS(OccupancyAddresses,$A22,OccupancyUnits, $B22, 'Tenant Occupancy'!KR$5:KR23,{""&gt;0"",""Occupied"",""Late""}))))&gt;1,""Multiple Bookings"", IF(SUMIFS( 'Tenant Occupancy'!KR$5:KR23,OccupancyUnits,$B22,OccupancyAd"&amp;"dresses,$A22)&gt;0,SUMIFS('Tenant Occupancy'!KR$5:KR23,OccupancyUnits,$B22,OccupancyAddresses,$A22),IFERROR(VLOOKUP($A22&amp;"" ""&amp;$B22, FILTER(ARRAYFORMULA({OccupancyAddresses&amp;"" ""&amp; OccupancyUnits,'Tenant Occupancy'!KR$5:KR23}),INDEX(ARRAYFORMULA({OccupancyAdd"&amp;"resses&amp;"" ""&amp; OccupancyUnits,'Tenant Occupancy'!KR$5:KR23}),0,2)&lt;&gt;""""),2,FALSE),IF(KQ19=TODAY(),""Today"",)))))"),"")</f>
        <v/>
      </c>
      <c r="KR22" s="3" t="str">
        <f>IFERROR(__xludf.DUMMYFUNCTION("IF(ISBLANK($A22),, IF((ARRAYFORMULA(SUM(COUNTIFS(OccupancyAddresses,$A22,OccupancyUnits, $B22, 'Tenant Occupancy'!KS$5:KS23,{""&gt;0"",""Occupied"",""Late""}))))&gt;1,""Multiple Bookings"", IF(SUMIFS( 'Tenant Occupancy'!KS$5:KS23,OccupancyUnits,$B22,OccupancyAd"&amp;"dresses,$A22)&gt;0,SUMIFS('Tenant Occupancy'!KS$5:KS23,OccupancyUnits,$B22,OccupancyAddresses,$A22),IFERROR(VLOOKUP($A22&amp;"" ""&amp;$B22, FILTER(ARRAYFORMULA({OccupancyAddresses&amp;"" ""&amp; OccupancyUnits,'Tenant Occupancy'!KS$5:KS23}),INDEX(ARRAYFORMULA({OccupancyAdd"&amp;"resses&amp;"" ""&amp; OccupancyUnits,'Tenant Occupancy'!KS$5:KS23}),0,2)&lt;&gt;""""),2,FALSE),IF(KR19=TODAY(),""Today"",)))))"),"")</f>
        <v/>
      </c>
      <c r="KS22" s="3" t="str">
        <f>IFERROR(__xludf.DUMMYFUNCTION("IF(ISBLANK($A22),, IF((ARRAYFORMULA(SUM(COUNTIFS(OccupancyAddresses,$A22,OccupancyUnits, $B22, 'Tenant Occupancy'!KT$5:KT23,{""&gt;0"",""Occupied"",""Late""}))))&gt;1,""Multiple Bookings"", IF(SUMIFS( 'Tenant Occupancy'!KT$5:KT23,OccupancyUnits,$B22,OccupancyAd"&amp;"dresses,$A22)&gt;0,SUMIFS('Tenant Occupancy'!KT$5:KT23,OccupancyUnits,$B22,OccupancyAddresses,$A22),IFERROR(VLOOKUP($A22&amp;"" ""&amp;$B22, FILTER(ARRAYFORMULA({OccupancyAddresses&amp;"" ""&amp; OccupancyUnits,'Tenant Occupancy'!KT$5:KT23}),INDEX(ARRAYFORMULA({OccupancyAdd"&amp;"resses&amp;"" ""&amp; OccupancyUnits,'Tenant Occupancy'!KT$5:KT23}),0,2)&lt;&gt;""""),2,FALSE),IF(KS19=TODAY(),""Today"",)))))"),"")</f>
        <v/>
      </c>
      <c r="KT22" s="3" t="str">
        <f>IFERROR(__xludf.DUMMYFUNCTION("IF(ISBLANK($A22),, IF((ARRAYFORMULA(SUM(COUNTIFS(OccupancyAddresses,$A22,OccupancyUnits, $B22, 'Tenant Occupancy'!KU$5:KU23,{""&gt;0"",""Occupied"",""Late""}))))&gt;1,""Multiple Bookings"", IF(SUMIFS( 'Tenant Occupancy'!KU$5:KU23,OccupancyUnits,$B22,OccupancyAd"&amp;"dresses,$A22)&gt;0,SUMIFS('Tenant Occupancy'!KU$5:KU23,OccupancyUnits,$B22,OccupancyAddresses,$A22),IFERROR(VLOOKUP($A22&amp;"" ""&amp;$B22, FILTER(ARRAYFORMULA({OccupancyAddresses&amp;"" ""&amp; OccupancyUnits,'Tenant Occupancy'!KU$5:KU23}),INDEX(ARRAYFORMULA({OccupancyAdd"&amp;"resses&amp;"" ""&amp; OccupancyUnits,'Tenant Occupancy'!KU$5:KU23}),0,2)&lt;&gt;""""),2,FALSE),IF(KT19=TODAY(),""Today"",)))))"),"")</f>
        <v/>
      </c>
      <c r="KU22" s="3" t="str">
        <f>IFERROR(__xludf.DUMMYFUNCTION("IF(ISBLANK($A22),, IF((ARRAYFORMULA(SUM(COUNTIFS(OccupancyAddresses,$A22,OccupancyUnits, $B22, 'Tenant Occupancy'!KV$5:KV23,{""&gt;0"",""Occupied"",""Late""}))))&gt;1,""Multiple Bookings"", IF(SUMIFS( 'Tenant Occupancy'!KV$5:KV23,OccupancyUnits,$B22,OccupancyAd"&amp;"dresses,$A22)&gt;0,SUMIFS('Tenant Occupancy'!KV$5:KV23,OccupancyUnits,$B22,OccupancyAddresses,$A22),IFERROR(VLOOKUP($A22&amp;"" ""&amp;$B22, FILTER(ARRAYFORMULA({OccupancyAddresses&amp;"" ""&amp; OccupancyUnits,'Tenant Occupancy'!KV$5:KV23}),INDEX(ARRAYFORMULA({OccupancyAdd"&amp;"resses&amp;"" ""&amp; OccupancyUnits,'Tenant Occupancy'!KV$5:KV23}),0,2)&lt;&gt;""""),2,FALSE),IF(KU19=TODAY(),""Today"",)))))"),"")</f>
        <v/>
      </c>
      <c r="KV22" s="3" t="str">
        <f>IFERROR(__xludf.DUMMYFUNCTION("IF(ISBLANK($A22),, IF((ARRAYFORMULA(SUM(COUNTIFS(OccupancyAddresses,$A22,OccupancyUnits, $B22, 'Tenant Occupancy'!KW$5:KW23,{""&gt;0"",""Occupied"",""Late""}))))&gt;1,""Multiple Bookings"", IF(SUMIFS( 'Tenant Occupancy'!KW$5:KW23,OccupancyUnits,$B22,OccupancyAd"&amp;"dresses,$A22)&gt;0,SUMIFS('Tenant Occupancy'!KW$5:KW23,OccupancyUnits,$B22,OccupancyAddresses,$A22),IFERROR(VLOOKUP($A22&amp;"" ""&amp;$B22, FILTER(ARRAYFORMULA({OccupancyAddresses&amp;"" ""&amp; OccupancyUnits,'Tenant Occupancy'!KW$5:KW23}),INDEX(ARRAYFORMULA({OccupancyAdd"&amp;"resses&amp;"" ""&amp; OccupancyUnits,'Tenant Occupancy'!KW$5:KW23}),0,2)&lt;&gt;""""),2,FALSE),IF(KV19=TODAY(),""Today"",)))))"),"")</f>
        <v/>
      </c>
      <c r="KW22" s="3" t="str">
        <f>IFERROR(__xludf.DUMMYFUNCTION("IF(ISBLANK($A22),, IF((ARRAYFORMULA(SUM(COUNTIFS(OccupancyAddresses,$A22,OccupancyUnits, $B22, 'Tenant Occupancy'!KX$5:KX23,{""&gt;0"",""Occupied"",""Late""}))))&gt;1,""Multiple Bookings"", IF(SUMIFS( 'Tenant Occupancy'!KX$5:KX23,OccupancyUnits,$B22,OccupancyAd"&amp;"dresses,$A22)&gt;0,SUMIFS('Tenant Occupancy'!KX$5:KX23,OccupancyUnits,$B22,OccupancyAddresses,$A22),IFERROR(VLOOKUP($A22&amp;"" ""&amp;$B22, FILTER(ARRAYFORMULA({OccupancyAddresses&amp;"" ""&amp; OccupancyUnits,'Tenant Occupancy'!KX$5:KX23}),INDEX(ARRAYFORMULA({OccupancyAdd"&amp;"resses&amp;"" ""&amp; OccupancyUnits,'Tenant Occupancy'!KX$5:KX23}),0,2)&lt;&gt;""""),2,FALSE),IF(KW19=TODAY(),""Today"",)))))"),"")</f>
        <v/>
      </c>
      <c r="KX22" s="3" t="str">
        <f>IFERROR(__xludf.DUMMYFUNCTION("IF(ISBLANK($A22),, IF((ARRAYFORMULA(SUM(COUNTIFS(OccupancyAddresses,$A22,OccupancyUnits, $B22, 'Tenant Occupancy'!KY$5:KY23,{""&gt;0"",""Occupied"",""Late""}))))&gt;1,""Multiple Bookings"", IF(SUMIFS( 'Tenant Occupancy'!KY$5:KY23,OccupancyUnits,$B22,OccupancyAd"&amp;"dresses,$A22)&gt;0,SUMIFS('Tenant Occupancy'!KY$5:KY23,OccupancyUnits,$B22,OccupancyAddresses,$A22),IFERROR(VLOOKUP($A22&amp;"" ""&amp;$B22, FILTER(ARRAYFORMULA({OccupancyAddresses&amp;"" ""&amp; OccupancyUnits,'Tenant Occupancy'!KY$5:KY23}),INDEX(ARRAYFORMULA({OccupancyAdd"&amp;"resses&amp;"" ""&amp; OccupancyUnits,'Tenant Occupancy'!KY$5:KY23}),0,2)&lt;&gt;""""),2,FALSE),IF(KX19=TODAY(),""Today"",)))))"),"")</f>
        <v/>
      </c>
      <c r="KY22" s="3" t="str">
        <f>IFERROR(__xludf.DUMMYFUNCTION("IF(ISBLANK($A22),, IF((ARRAYFORMULA(SUM(COUNTIFS(OccupancyAddresses,$A22,OccupancyUnits, $B22, 'Tenant Occupancy'!KZ$5:KZ23,{""&gt;0"",""Occupied"",""Late""}))))&gt;1,""Multiple Bookings"", IF(SUMIFS( 'Tenant Occupancy'!KZ$5:KZ23,OccupancyUnits,$B22,OccupancyAd"&amp;"dresses,$A22)&gt;0,SUMIFS('Tenant Occupancy'!KZ$5:KZ23,OccupancyUnits,$B22,OccupancyAddresses,$A22),IFERROR(VLOOKUP($A22&amp;"" ""&amp;$B22, FILTER(ARRAYFORMULA({OccupancyAddresses&amp;"" ""&amp; OccupancyUnits,'Tenant Occupancy'!KZ$5:KZ23}),INDEX(ARRAYFORMULA({OccupancyAdd"&amp;"resses&amp;"" ""&amp; OccupancyUnits,'Tenant Occupancy'!KZ$5:KZ23}),0,2)&lt;&gt;""""),2,FALSE),IF(KY19=TODAY(),""Today"",)))))"),"")</f>
        <v/>
      </c>
      <c r="KZ22" s="3" t="str">
        <f>IFERROR(__xludf.DUMMYFUNCTION("IF(ISBLANK($A22),, IF((ARRAYFORMULA(SUM(COUNTIFS(OccupancyAddresses,$A22,OccupancyUnits, $B22, 'Tenant Occupancy'!LA$5:LA23,{""&gt;0"",""Occupied"",""Late""}))))&gt;1,""Multiple Bookings"", IF(SUMIFS( 'Tenant Occupancy'!LA$5:LA23,OccupancyUnits,$B22,OccupancyAd"&amp;"dresses,$A22)&gt;0,SUMIFS('Tenant Occupancy'!LA$5:LA23,OccupancyUnits,$B22,OccupancyAddresses,$A22),IFERROR(VLOOKUP($A22&amp;"" ""&amp;$B22, FILTER(ARRAYFORMULA({OccupancyAddresses&amp;"" ""&amp; OccupancyUnits,'Tenant Occupancy'!LA$5:LA23}),INDEX(ARRAYFORMULA({OccupancyAdd"&amp;"resses&amp;"" ""&amp; OccupancyUnits,'Tenant Occupancy'!LA$5:LA23}),0,2)&lt;&gt;""""),2,FALSE),IF(KZ19=TODAY(),""Today"",)))))"),"")</f>
        <v/>
      </c>
      <c r="LA22" s="3" t="str">
        <f>IFERROR(__xludf.DUMMYFUNCTION("IF(ISBLANK($A22),, IF((ARRAYFORMULA(SUM(COUNTIFS(OccupancyAddresses,$A22,OccupancyUnits, $B22, 'Tenant Occupancy'!LB$5:LB23,{""&gt;0"",""Occupied"",""Late""}))))&gt;1,""Multiple Bookings"", IF(SUMIFS( 'Tenant Occupancy'!LB$5:LB23,OccupancyUnits,$B22,OccupancyAd"&amp;"dresses,$A22)&gt;0,SUMIFS('Tenant Occupancy'!LB$5:LB23,OccupancyUnits,$B22,OccupancyAddresses,$A22),IFERROR(VLOOKUP($A22&amp;"" ""&amp;$B22, FILTER(ARRAYFORMULA({OccupancyAddresses&amp;"" ""&amp; OccupancyUnits,'Tenant Occupancy'!LB$5:LB23}),INDEX(ARRAYFORMULA({OccupancyAdd"&amp;"resses&amp;"" ""&amp; OccupancyUnits,'Tenant Occupancy'!LB$5:LB23}),0,2)&lt;&gt;""""),2,FALSE),IF(LA19=TODAY(),""Today"",)))))"),"")</f>
        <v/>
      </c>
      <c r="LB22" s="3" t="str">
        <f>IFERROR(__xludf.DUMMYFUNCTION("IF(ISBLANK($A22),, IF((ARRAYFORMULA(SUM(COUNTIFS(OccupancyAddresses,$A22,OccupancyUnits, $B22, 'Tenant Occupancy'!LC$5:LC23,{""&gt;0"",""Occupied"",""Late""}))))&gt;1,""Multiple Bookings"", IF(SUMIFS( 'Tenant Occupancy'!LC$5:LC23,OccupancyUnits,$B22,OccupancyAd"&amp;"dresses,$A22)&gt;0,SUMIFS('Tenant Occupancy'!LC$5:LC23,OccupancyUnits,$B22,OccupancyAddresses,$A22),IFERROR(VLOOKUP($A22&amp;"" ""&amp;$B22, FILTER(ARRAYFORMULA({OccupancyAddresses&amp;"" ""&amp; OccupancyUnits,'Tenant Occupancy'!LC$5:LC23}),INDEX(ARRAYFORMULA({OccupancyAdd"&amp;"resses&amp;"" ""&amp; OccupancyUnits,'Tenant Occupancy'!LC$5:LC23}),0,2)&lt;&gt;""""),2,FALSE),IF(LB19=TODAY(),""Today"",)))))"),"")</f>
        <v/>
      </c>
      <c r="LC22" s="3" t="str">
        <f>IFERROR(__xludf.DUMMYFUNCTION("IF(ISBLANK($A22),, IF((ARRAYFORMULA(SUM(COUNTIFS(OccupancyAddresses,$A22,OccupancyUnits, $B22, 'Tenant Occupancy'!LD$5:LD23,{""&gt;0"",""Occupied"",""Late""}))))&gt;1,""Multiple Bookings"", IF(SUMIFS( 'Tenant Occupancy'!LD$5:LD23,OccupancyUnits,$B22,OccupancyAd"&amp;"dresses,$A22)&gt;0,SUMIFS('Tenant Occupancy'!LD$5:LD23,OccupancyUnits,$B22,OccupancyAddresses,$A22),IFERROR(VLOOKUP($A22&amp;"" ""&amp;$B22, FILTER(ARRAYFORMULA({OccupancyAddresses&amp;"" ""&amp; OccupancyUnits,'Tenant Occupancy'!LD$5:LD23}),INDEX(ARRAYFORMULA({OccupancyAdd"&amp;"resses&amp;"" ""&amp; OccupancyUnits,'Tenant Occupancy'!LD$5:LD23}),0,2)&lt;&gt;""""),2,FALSE),IF(LC19=TODAY(),""Today"",)))))"),"")</f>
        <v/>
      </c>
      <c r="LD22" s="3" t="str">
        <f>IFERROR(__xludf.DUMMYFUNCTION("IF(ISBLANK($A22),, IF((ARRAYFORMULA(SUM(COUNTIFS(OccupancyAddresses,$A22,OccupancyUnits, $B22, 'Tenant Occupancy'!LE$5:LE23,{""&gt;0"",""Occupied"",""Late""}))))&gt;1,""Multiple Bookings"", IF(SUMIFS( 'Tenant Occupancy'!LE$5:LE23,OccupancyUnits,$B22,OccupancyAd"&amp;"dresses,$A22)&gt;0,SUMIFS('Tenant Occupancy'!LE$5:LE23,OccupancyUnits,$B22,OccupancyAddresses,$A22),IFERROR(VLOOKUP($A22&amp;"" ""&amp;$B22, FILTER(ARRAYFORMULA({OccupancyAddresses&amp;"" ""&amp; OccupancyUnits,'Tenant Occupancy'!LE$5:LE23}),INDEX(ARRAYFORMULA({OccupancyAdd"&amp;"resses&amp;"" ""&amp; OccupancyUnits,'Tenant Occupancy'!LE$5:LE23}),0,2)&lt;&gt;""""),2,FALSE),IF(LD19=TODAY(),""Today"",)))))"),"")</f>
        <v/>
      </c>
      <c r="LE22" s="3" t="str">
        <f>IFERROR(__xludf.DUMMYFUNCTION("IF(ISBLANK($A22),, IF((ARRAYFORMULA(SUM(COUNTIFS(OccupancyAddresses,$A22,OccupancyUnits, $B22, 'Tenant Occupancy'!LF$5:LF23,{""&gt;0"",""Occupied"",""Late""}))))&gt;1,""Multiple Bookings"", IF(SUMIFS( 'Tenant Occupancy'!LF$5:LF23,OccupancyUnits,$B22,OccupancyAd"&amp;"dresses,$A22)&gt;0,SUMIFS('Tenant Occupancy'!LF$5:LF23,OccupancyUnits,$B22,OccupancyAddresses,$A22),IFERROR(VLOOKUP($A22&amp;"" ""&amp;$B22, FILTER(ARRAYFORMULA({OccupancyAddresses&amp;"" ""&amp; OccupancyUnits,'Tenant Occupancy'!LF$5:LF23}),INDEX(ARRAYFORMULA({OccupancyAdd"&amp;"resses&amp;"" ""&amp; OccupancyUnits,'Tenant Occupancy'!LF$5:LF23}),0,2)&lt;&gt;""""),2,FALSE),IF(LE19=TODAY(),""Today"",)))))"),"")</f>
        <v/>
      </c>
      <c r="LF22" s="3" t="str">
        <f>IFERROR(__xludf.DUMMYFUNCTION("IF(ISBLANK($A22),, IF((ARRAYFORMULA(SUM(COUNTIFS(OccupancyAddresses,$A22,OccupancyUnits, $B22, 'Tenant Occupancy'!LG$5:LG23,{""&gt;0"",""Occupied"",""Late""}))))&gt;1,""Multiple Bookings"", IF(SUMIFS( 'Tenant Occupancy'!LG$5:LG23,OccupancyUnits,$B22,OccupancyAd"&amp;"dresses,$A22)&gt;0,SUMIFS('Tenant Occupancy'!LG$5:LG23,OccupancyUnits,$B22,OccupancyAddresses,$A22),IFERROR(VLOOKUP($A22&amp;"" ""&amp;$B22, FILTER(ARRAYFORMULA({OccupancyAddresses&amp;"" ""&amp; OccupancyUnits,'Tenant Occupancy'!LG$5:LG23}),INDEX(ARRAYFORMULA({OccupancyAdd"&amp;"resses&amp;"" ""&amp; OccupancyUnits,'Tenant Occupancy'!LG$5:LG23}),0,2)&lt;&gt;""""),2,FALSE),IF(LF19=TODAY(),""Today"",)))))"),"")</f>
        <v/>
      </c>
      <c r="LG22" s="3" t="str">
        <f>IFERROR(__xludf.DUMMYFUNCTION("IF(ISBLANK($A22),, IF((ARRAYFORMULA(SUM(COUNTIFS(OccupancyAddresses,$A22,OccupancyUnits, $B22, 'Tenant Occupancy'!LH$5:LH23,{""&gt;0"",""Occupied"",""Late""}))))&gt;1,""Multiple Bookings"", IF(SUMIFS( 'Tenant Occupancy'!LH$5:LH23,OccupancyUnits,$B22,OccupancyAd"&amp;"dresses,$A22)&gt;0,SUMIFS('Tenant Occupancy'!LH$5:LH23,OccupancyUnits,$B22,OccupancyAddresses,$A22),IFERROR(VLOOKUP($A22&amp;"" ""&amp;$B22, FILTER(ARRAYFORMULA({OccupancyAddresses&amp;"" ""&amp; OccupancyUnits,'Tenant Occupancy'!LH$5:LH23}),INDEX(ARRAYFORMULA({OccupancyAdd"&amp;"resses&amp;"" ""&amp; OccupancyUnits,'Tenant Occupancy'!LH$5:LH23}),0,2)&lt;&gt;""""),2,FALSE),IF(LG19=TODAY(),""Today"",)))))"),"")</f>
        <v/>
      </c>
      <c r="LH22" s="3" t="str">
        <f>IFERROR(__xludf.DUMMYFUNCTION("IF(ISBLANK($A22),, IF((ARRAYFORMULA(SUM(COUNTIFS(OccupancyAddresses,$A22,OccupancyUnits, $B22, 'Tenant Occupancy'!LI$5:LI23,{""&gt;0"",""Occupied"",""Late""}))))&gt;1,""Multiple Bookings"", IF(SUMIFS( 'Tenant Occupancy'!LI$5:LI23,OccupancyUnits,$B22,OccupancyAd"&amp;"dresses,$A22)&gt;0,SUMIFS('Tenant Occupancy'!LI$5:LI23,OccupancyUnits,$B22,OccupancyAddresses,$A22),IFERROR(VLOOKUP($A22&amp;"" ""&amp;$B22, FILTER(ARRAYFORMULA({OccupancyAddresses&amp;"" ""&amp; OccupancyUnits,'Tenant Occupancy'!LI$5:LI23}),INDEX(ARRAYFORMULA({OccupancyAdd"&amp;"resses&amp;"" ""&amp; OccupancyUnits,'Tenant Occupancy'!LI$5:LI23}),0,2)&lt;&gt;""""),2,FALSE),IF(LH19=TODAY(),""Today"",)))))"),"")</f>
        <v/>
      </c>
      <c r="LI22" s="3" t="str">
        <f>IFERROR(__xludf.DUMMYFUNCTION("IF(ISBLANK($A22),, IF((ARRAYFORMULA(SUM(COUNTIFS(OccupancyAddresses,$A22,OccupancyUnits, $B22, 'Tenant Occupancy'!LJ$5:LJ23,{""&gt;0"",""Occupied"",""Late""}))))&gt;1,""Multiple Bookings"", IF(SUMIFS( 'Tenant Occupancy'!LJ$5:LJ23,OccupancyUnits,$B22,OccupancyAd"&amp;"dresses,$A22)&gt;0,SUMIFS('Tenant Occupancy'!LJ$5:LJ23,OccupancyUnits,$B22,OccupancyAddresses,$A22),IFERROR(VLOOKUP($A22&amp;"" ""&amp;$B22, FILTER(ARRAYFORMULA({OccupancyAddresses&amp;"" ""&amp; OccupancyUnits,'Tenant Occupancy'!LJ$5:LJ23}),INDEX(ARRAYFORMULA({OccupancyAdd"&amp;"resses&amp;"" ""&amp; OccupancyUnits,'Tenant Occupancy'!LJ$5:LJ23}),0,2)&lt;&gt;""""),2,FALSE),IF(LI19=TODAY(),""Today"",)))))"),"")</f>
        <v/>
      </c>
      <c r="LJ22" s="3" t="str">
        <f>IFERROR(__xludf.DUMMYFUNCTION("IF(ISBLANK($A22),, IF((ARRAYFORMULA(SUM(COUNTIFS(OccupancyAddresses,$A22,OccupancyUnits, $B22, 'Tenant Occupancy'!LK$5:LK23,{""&gt;0"",""Occupied"",""Late""}))))&gt;1,""Multiple Bookings"", IF(SUMIFS( 'Tenant Occupancy'!LK$5:LK23,OccupancyUnits,$B22,OccupancyAd"&amp;"dresses,$A22)&gt;0,SUMIFS('Tenant Occupancy'!LK$5:LK23,OccupancyUnits,$B22,OccupancyAddresses,$A22),IFERROR(VLOOKUP($A22&amp;"" ""&amp;$B22, FILTER(ARRAYFORMULA({OccupancyAddresses&amp;"" ""&amp; OccupancyUnits,'Tenant Occupancy'!LK$5:LK23}),INDEX(ARRAYFORMULA({OccupancyAdd"&amp;"resses&amp;"" ""&amp; OccupancyUnits,'Tenant Occupancy'!LK$5:LK23}),0,2)&lt;&gt;""""),2,FALSE),IF(LJ19=TODAY(),""Today"",)))))"),"")</f>
        <v/>
      </c>
      <c r="LK22" s="3" t="str">
        <f>IFERROR(__xludf.DUMMYFUNCTION("IF(ISBLANK($A22),, IF((ARRAYFORMULA(SUM(COUNTIFS(OccupancyAddresses,$A22,OccupancyUnits, $B22, 'Tenant Occupancy'!LL$5:LL23,{""&gt;0"",""Occupied"",""Late""}))))&gt;1,""Multiple Bookings"", IF(SUMIFS( 'Tenant Occupancy'!LL$5:LL23,OccupancyUnits,$B22,OccupancyAd"&amp;"dresses,$A22)&gt;0,SUMIFS('Tenant Occupancy'!LL$5:LL23,OccupancyUnits,$B22,OccupancyAddresses,$A22),IFERROR(VLOOKUP($A22&amp;"" ""&amp;$B22, FILTER(ARRAYFORMULA({OccupancyAddresses&amp;"" ""&amp; OccupancyUnits,'Tenant Occupancy'!LL$5:LL23}),INDEX(ARRAYFORMULA({OccupancyAdd"&amp;"resses&amp;"" ""&amp; OccupancyUnits,'Tenant Occupancy'!LL$5:LL23}),0,2)&lt;&gt;""""),2,FALSE),IF(LK19=TODAY(),""Today"",)))))"),"")</f>
        <v/>
      </c>
      <c r="LL22" s="3" t="str">
        <f>IFERROR(__xludf.DUMMYFUNCTION("IF(ISBLANK($A22),, IF((ARRAYFORMULA(SUM(COUNTIFS(OccupancyAddresses,$A22,OccupancyUnits, $B22, 'Tenant Occupancy'!LM$5:LM23,{""&gt;0"",""Occupied"",""Late""}))))&gt;1,""Multiple Bookings"", IF(SUMIFS( 'Tenant Occupancy'!LM$5:LM23,OccupancyUnits,$B22,OccupancyAd"&amp;"dresses,$A22)&gt;0,SUMIFS('Tenant Occupancy'!LM$5:LM23,OccupancyUnits,$B22,OccupancyAddresses,$A22),IFERROR(VLOOKUP($A22&amp;"" ""&amp;$B22, FILTER(ARRAYFORMULA({OccupancyAddresses&amp;"" ""&amp; OccupancyUnits,'Tenant Occupancy'!LM$5:LM23}),INDEX(ARRAYFORMULA({OccupancyAdd"&amp;"resses&amp;"" ""&amp; OccupancyUnits,'Tenant Occupancy'!LM$5:LM23}),0,2)&lt;&gt;""""),2,FALSE),IF(LL19=TODAY(),""Today"",)))))"),"")</f>
        <v/>
      </c>
      <c r="LM22" s="3" t="str">
        <f>IFERROR(__xludf.DUMMYFUNCTION("IF(ISBLANK($A22),, IF((ARRAYFORMULA(SUM(COUNTIFS(OccupancyAddresses,$A22,OccupancyUnits, $B22, 'Tenant Occupancy'!LN$5:LN23,{""&gt;0"",""Occupied"",""Late""}))))&gt;1,""Multiple Bookings"", IF(SUMIFS( 'Tenant Occupancy'!LN$5:LN23,OccupancyUnits,$B22,OccupancyAd"&amp;"dresses,$A22)&gt;0,SUMIFS('Tenant Occupancy'!LN$5:LN23,OccupancyUnits,$B22,OccupancyAddresses,$A22),IFERROR(VLOOKUP($A22&amp;"" ""&amp;$B22, FILTER(ARRAYFORMULA({OccupancyAddresses&amp;"" ""&amp; OccupancyUnits,'Tenant Occupancy'!LN$5:LN23}),INDEX(ARRAYFORMULA({OccupancyAdd"&amp;"resses&amp;"" ""&amp; OccupancyUnits,'Tenant Occupancy'!LN$5:LN23}),0,2)&lt;&gt;""""),2,FALSE),IF(LM19=TODAY(),""Today"",)))))"),"")</f>
        <v/>
      </c>
      <c r="LN22" s="3" t="str">
        <f>IFERROR(__xludf.DUMMYFUNCTION("IF(ISBLANK($A22),, IF((ARRAYFORMULA(SUM(COUNTIFS(OccupancyAddresses,$A22,OccupancyUnits, $B22, 'Tenant Occupancy'!LO$5:LO23,{""&gt;0"",""Occupied"",""Late""}))))&gt;1,""Multiple Bookings"", IF(SUMIFS( 'Tenant Occupancy'!LO$5:LO23,OccupancyUnits,$B22,OccupancyAd"&amp;"dresses,$A22)&gt;0,SUMIFS('Tenant Occupancy'!LO$5:LO23,OccupancyUnits,$B22,OccupancyAddresses,$A22),IFERROR(VLOOKUP($A22&amp;"" ""&amp;$B22, FILTER(ARRAYFORMULA({OccupancyAddresses&amp;"" ""&amp; OccupancyUnits,'Tenant Occupancy'!LO$5:LO23}),INDEX(ARRAYFORMULA({OccupancyAdd"&amp;"resses&amp;"" ""&amp; OccupancyUnits,'Tenant Occupancy'!LO$5:LO23}),0,2)&lt;&gt;""""),2,FALSE),IF(LN19=TODAY(),""Today"",)))))"),"")</f>
        <v/>
      </c>
      <c r="LO22" s="3" t="str">
        <f>IFERROR(__xludf.DUMMYFUNCTION("IF(ISBLANK($A22),, IF((ARRAYFORMULA(SUM(COUNTIFS(OccupancyAddresses,$A22,OccupancyUnits, $B22, 'Tenant Occupancy'!LP$5:LP23,{""&gt;0"",""Occupied"",""Late""}))))&gt;1,""Multiple Bookings"", IF(SUMIFS( 'Tenant Occupancy'!LP$5:LP23,OccupancyUnits,$B22,OccupancyAd"&amp;"dresses,$A22)&gt;0,SUMIFS('Tenant Occupancy'!LP$5:LP23,OccupancyUnits,$B22,OccupancyAddresses,$A22),IFERROR(VLOOKUP($A22&amp;"" ""&amp;$B22, FILTER(ARRAYFORMULA({OccupancyAddresses&amp;"" ""&amp; OccupancyUnits,'Tenant Occupancy'!LP$5:LP23}),INDEX(ARRAYFORMULA({OccupancyAdd"&amp;"resses&amp;"" ""&amp; OccupancyUnits,'Tenant Occupancy'!LP$5:LP23}),0,2)&lt;&gt;""""),2,FALSE),IF(LO19=TODAY(),""Today"",)))))"),"")</f>
        <v/>
      </c>
      <c r="LP22" s="3" t="str">
        <f>IFERROR(__xludf.DUMMYFUNCTION("IF(ISBLANK($A22),, IF((ARRAYFORMULA(SUM(COUNTIFS(OccupancyAddresses,$A22,OccupancyUnits, $B22, 'Tenant Occupancy'!LQ$5:LQ23,{""&gt;0"",""Occupied"",""Late""}))))&gt;1,""Multiple Bookings"", IF(SUMIFS( 'Tenant Occupancy'!LQ$5:LQ23,OccupancyUnits,$B22,OccupancyAd"&amp;"dresses,$A22)&gt;0,SUMIFS('Tenant Occupancy'!LQ$5:LQ23,OccupancyUnits,$B22,OccupancyAddresses,$A22),IFERROR(VLOOKUP($A22&amp;"" ""&amp;$B22, FILTER(ARRAYFORMULA({OccupancyAddresses&amp;"" ""&amp; OccupancyUnits,'Tenant Occupancy'!LQ$5:LQ23}),INDEX(ARRAYFORMULA({OccupancyAdd"&amp;"resses&amp;"" ""&amp; OccupancyUnits,'Tenant Occupancy'!LQ$5:LQ23}),0,2)&lt;&gt;""""),2,FALSE),IF(LP19=TODAY(),""Today"",)))))"),"")</f>
        <v/>
      </c>
      <c r="LQ22" s="3" t="str">
        <f>IFERROR(__xludf.DUMMYFUNCTION("IF(ISBLANK($A22),, IF((ARRAYFORMULA(SUM(COUNTIFS(OccupancyAddresses,$A22,OccupancyUnits, $B22, 'Tenant Occupancy'!LR$5:LR23,{""&gt;0"",""Occupied"",""Late""}))))&gt;1,""Multiple Bookings"", IF(SUMIFS( 'Tenant Occupancy'!LR$5:LR23,OccupancyUnits,$B22,OccupancyAd"&amp;"dresses,$A22)&gt;0,SUMIFS('Tenant Occupancy'!LR$5:LR23,OccupancyUnits,$B22,OccupancyAddresses,$A22),IFERROR(VLOOKUP($A22&amp;"" ""&amp;$B22, FILTER(ARRAYFORMULA({OccupancyAddresses&amp;"" ""&amp; OccupancyUnits,'Tenant Occupancy'!LR$5:LR23}),INDEX(ARRAYFORMULA({OccupancyAdd"&amp;"resses&amp;"" ""&amp; OccupancyUnits,'Tenant Occupancy'!LR$5:LR23}),0,2)&lt;&gt;""""),2,FALSE),IF(LQ19=TODAY(),""Today"",)))))"),"")</f>
        <v/>
      </c>
      <c r="LR22" s="3" t="str">
        <f>IFERROR(__xludf.DUMMYFUNCTION("IF(ISBLANK($A22),, IF((ARRAYFORMULA(SUM(COUNTIFS(OccupancyAddresses,$A22,OccupancyUnits, $B22, 'Tenant Occupancy'!LS$5:LS23,{""&gt;0"",""Occupied"",""Late""}))))&gt;1,""Multiple Bookings"", IF(SUMIFS( 'Tenant Occupancy'!LS$5:LS23,OccupancyUnits,$B22,OccupancyAd"&amp;"dresses,$A22)&gt;0,SUMIFS('Tenant Occupancy'!LS$5:LS23,OccupancyUnits,$B22,OccupancyAddresses,$A22),IFERROR(VLOOKUP($A22&amp;"" ""&amp;$B22, FILTER(ARRAYFORMULA({OccupancyAddresses&amp;"" ""&amp; OccupancyUnits,'Tenant Occupancy'!LS$5:LS23}),INDEX(ARRAYFORMULA({OccupancyAdd"&amp;"resses&amp;"" ""&amp; OccupancyUnits,'Tenant Occupancy'!LS$5:LS23}),0,2)&lt;&gt;""""),2,FALSE),IF(LR19=TODAY(),""Today"",)))))"),"")</f>
        <v/>
      </c>
      <c r="LS22" s="3" t="str">
        <f>IFERROR(__xludf.DUMMYFUNCTION("IF(ISBLANK($A22),, IF((ARRAYFORMULA(SUM(COUNTIFS(OccupancyAddresses,$A22,OccupancyUnits, $B22, 'Tenant Occupancy'!LT$5:LT23,{""&gt;0"",""Occupied"",""Late""}))))&gt;1,""Multiple Bookings"", IF(SUMIFS( 'Tenant Occupancy'!LT$5:LT23,OccupancyUnits,$B22,OccupancyAd"&amp;"dresses,$A22)&gt;0,SUMIFS('Tenant Occupancy'!LT$5:LT23,OccupancyUnits,$B22,OccupancyAddresses,$A22),IFERROR(VLOOKUP($A22&amp;"" ""&amp;$B22, FILTER(ARRAYFORMULA({OccupancyAddresses&amp;"" ""&amp; OccupancyUnits,'Tenant Occupancy'!LT$5:LT23}),INDEX(ARRAYFORMULA({OccupancyAdd"&amp;"resses&amp;"" ""&amp; OccupancyUnits,'Tenant Occupancy'!LT$5:LT23}),0,2)&lt;&gt;""""),2,FALSE),IF(LS19=TODAY(),""Today"",)))))"),"")</f>
        <v/>
      </c>
      <c r="LT22" s="3" t="str">
        <f>IFERROR(__xludf.DUMMYFUNCTION("IF(ISBLANK($A22),, IF((ARRAYFORMULA(SUM(COUNTIFS(OccupancyAddresses,$A22,OccupancyUnits, $B22, 'Tenant Occupancy'!LU$5:LU23,{""&gt;0"",""Occupied"",""Late""}))))&gt;1,""Multiple Bookings"", IF(SUMIFS( 'Tenant Occupancy'!LU$5:LU23,OccupancyUnits,$B22,OccupancyAd"&amp;"dresses,$A22)&gt;0,SUMIFS('Tenant Occupancy'!LU$5:LU23,OccupancyUnits,$B22,OccupancyAddresses,$A22),IFERROR(VLOOKUP($A22&amp;"" ""&amp;$B22, FILTER(ARRAYFORMULA({OccupancyAddresses&amp;"" ""&amp; OccupancyUnits,'Tenant Occupancy'!LU$5:LU23}),INDEX(ARRAYFORMULA({OccupancyAdd"&amp;"resses&amp;"" ""&amp; OccupancyUnits,'Tenant Occupancy'!LU$5:LU23}),0,2)&lt;&gt;""""),2,FALSE),IF(LT19=TODAY(),""Today"",)))))"),"")</f>
        <v/>
      </c>
      <c r="LU22" s="3" t="str">
        <f>IFERROR(__xludf.DUMMYFUNCTION("IF(ISBLANK($A22),, IF((ARRAYFORMULA(SUM(COUNTIFS(OccupancyAddresses,$A22,OccupancyUnits, $B22, 'Tenant Occupancy'!LV$5:LV23,{""&gt;0"",""Occupied"",""Late""}))))&gt;1,""Multiple Bookings"", IF(SUMIFS( 'Tenant Occupancy'!LV$5:LV23,OccupancyUnits,$B22,OccupancyAd"&amp;"dresses,$A22)&gt;0,SUMIFS('Tenant Occupancy'!LV$5:LV23,OccupancyUnits,$B22,OccupancyAddresses,$A22),IFERROR(VLOOKUP($A22&amp;"" ""&amp;$B22, FILTER(ARRAYFORMULA({OccupancyAddresses&amp;"" ""&amp; OccupancyUnits,'Tenant Occupancy'!LV$5:LV23}),INDEX(ARRAYFORMULA({OccupancyAdd"&amp;"resses&amp;"" ""&amp; OccupancyUnits,'Tenant Occupancy'!LV$5:LV23}),0,2)&lt;&gt;""""),2,FALSE),IF(LU19=TODAY(),""Today"",)))))"),"")</f>
        <v/>
      </c>
      <c r="LV22" s="3" t="str">
        <f>IFERROR(__xludf.DUMMYFUNCTION("IF(ISBLANK($A22),, IF((ARRAYFORMULA(SUM(COUNTIFS(OccupancyAddresses,$A22,OccupancyUnits, $B22, 'Tenant Occupancy'!LW$5:LW23,{""&gt;0"",""Occupied"",""Late""}))))&gt;1,""Multiple Bookings"", IF(SUMIFS( 'Tenant Occupancy'!LW$5:LW23,OccupancyUnits,$B22,OccupancyAd"&amp;"dresses,$A22)&gt;0,SUMIFS('Tenant Occupancy'!LW$5:LW23,OccupancyUnits,$B22,OccupancyAddresses,$A22),IFERROR(VLOOKUP($A22&amp;"" ""&amp;$B22, FILTER(ARRAYFORMULA({OccupancyAddresses&amp;"" ""&amp; OccupancyUnits,'Tenant Occupancy'!LW$5:LW23}),INDEX(ARRAYFORMULA({OccupancyAdd"&amp;"resses&amp;"" ""&amp; OccupancyUnits,'Tenant Occupancy'!LW$5:LW23}),0,2)&lt;&gt;""""),2,FALSE),IF(LV19=TODAY(),""Today"",)))))"),"")</f>
        <v/>
      </c>
      <c r="LW22" s="3" t="str">
        <f>IFERROR(__xludf.DUMMYFUNCTION("IF(ISBLANK($A22),, IF((ARRAYFORMULA(SUM(COUNTIFS(OccupancyAddresses,$A22,OccupancyUnits, $B22, 'Tenant Occupancy'!LX$5:LX23,{""&gt;0"",""Occupied"",""Late""}))))&gt;1,""Multiple Bookings"", IF(SUMIFS( 'Tenant Occupancy'!LX$5:LX23,OccupancyUnits,$B22,OccupancyAd"&amp;"dresses,$A22)&gt;0,SUMIFS('Tenant Occupancy'!LX$5:LX23,OccupancyUnits,$B22,OccupancyAddresses,$A22),IFERROR(VLOOKUP($A22&amp;"" ""&amp;$B22, FILTER(ARRAYFORMULA({OccupancyAddresses&amp;"" ""&amp; OccupancyUnits,'Tenant Occupancy'!LX$5:LX23}),INDEX(ARRAYFORMULA({OccupancyAdd"&amp;"resses&amp;"" ""&amp; OccupancyUnits,'Tenant Occupancy'!LX$5:LX23}),0,2)&lt;&gt;""""),2,FALSE),IF(LW19=TODAY(),""Today"",)))))"),"")</f>
        <v/>
      </c>
      <c r="LX22" s="3" t="str">
        <f>IFERROR(__xludf.DUMMYFUNCTION("IF(ISBLANK($A22),, IF((ARRAYFORMULA(SUM(COUNTIFS(OccupancyAddresses,$A22,OccupancyUnits, $B22, 'Tenant Occupancy'!LY$5:LY23,{""&gt;0"",""Occupied"",""Late""}))))&gt;1,""Multiple Bookings"", IF(SUMIFS( 'Tenant Occupancy'!LY$5:LY23,OccupancyUnits,$B22,OccupancyAd"&amp;"dresses,$A22)&gt;0,SUMIFS('Tenant Occupancy'!LY$5:LY23,OccupancyUnits,$B22,OccupancyAddresses,$A22),IFERROR(VLOOKUP($A22&amp;"" ""&amp;$B22, FILTER(ARRAYFORMULA({OccupancyAddresses&amp;"" ""&amp; OccupancyUnits,'Tenant Occupancy'!LY$5:LY23}),INDEX(ARRAYFORMULA({OccupancyAdd"&amp;"resses&amp;"" ""&amp; OccupancyUnits,'Tenant Occupancy'!LY$5:LY23}),0,2)&lt;&gt;""""),2,FALSE),IF(LX19=TODAY(),""Today"",)))))"),"")</f>
        <v/>
      </c>
      <c r="LY22" s="3" t="str">
        <f>IFERROR(__xludf.DUMMYFUNCTION("IF(ISBLANK($A22),, IF((ARRAYFORMULA(SUM(COUNTIFS(OccupancyAddresses,$A22,OccupancyUnits, $B22, 'Tenant Occupancy'!LZ$5:LZ23,{""&gt;0"",""Occupied"",""Late""}))))&gt;1,""Multiple Bookings"", IF(SUMIFS( 'Tenant Occupancy'!LZ$5:LZ23,OccupancyUnits,$B22,OccupancyAd"&amp;"dresses,$A22)&gt;0,SUMIFS('Tenant Occupancy'!LZ$5:LZ23,OccupancyUnits,$B22,OccupancyAddresses,$A22),IFERROR(VLOOKUP($A22&amp;"" ""&amp;$B22, FILTER(ARRAYFORMULA({OccupancyAddresses&amp;"" ""&amp; OccupancyUnits,'Tenant Occupancy'!LZ$5:LZ23}),INDEX(ARRAYFORMULA({OccupancyAdd"&amp;"resses&amp;"" ""&amp; OccupancyUnits,'Tenant Occupancy'!LZ$5:LZ23}),0,2)&lt;&gt;""""),2,FALSE),IF(LY19=TODAY(),""Today"",)))))"),"")</f>
        <v/>
      </c>
      <c r="LZ22" s="3" t="str">
        <f>IFERROR(__xludf.DUMMYFUNCTION("IF(ISBLANK($A22),, IF((ARRAYFORMULA(SUM(COUNTIFS(OccupancyAddresses,$A22,OccupancyUnits, $B22, 'Tenant Occupancy'!MA$5:MA23,{""&gt;0"",""Occupied"",""Late""}))))&gt;1,""Multiple Bookings"", IF(SUMIFS( 'Tenant Occupancy'!MA$5:MA23,OccupancyUnits,$B22,OccupancyAd"&amp;"dresses,$A22)&gt;0,SUMIFS('Tenant Occupancy'!MA$5:MA23,OccupancyUnits,$B22,OccupancyAddresses,$A22),IFERROR(VLOOKUP($A22&amp;"" ""&amp;$B22, FILTER(ARRAYFORMULA({OccupancyAddresses&amp;"" ""&amp; OccupancyUnits,'Tenant Occupancy'!MA$5:MA23}),INDEX(ARRAYFORMULA({OccupancyAdd"&amp;"resses&amp;"" ""&amp; OccupancyUnits,'Tenant Occupancy'!MA$5:MA23}),0,2)&lt;&gt;""""),2,FALSE),IF(LZ19=TODAY(),""Today"",)))))"),"")</f>
        <v/>
      </c>
      <c r="MA22" s="3" t="str">
        <f>IFERROR(__xludf.DUMMYFUNCTION("IF(ISBLANK($A22),, IF((ARRAYFORMULA(SUM(COUNTIFS(OccupancyAddresses,$A22,OccupancyUnits, $B22, 'Tenant Occupancy'!MB$5:MB23,{""&gt;0"",""Occupied"",""Late""}))))&gt;1,""Multiple Bookings"", IF(SUMIFS( 'Tenant Occupancy'!MB$5:MB23,OccupancyUnits,$B22,OccupancyAd"&amp;"dresses,$A22)&gt;0,SUMIFS('Tenant Occupancy'!MB$5:MB23,OccupancyUnits,$B22,OccupancyAddresses,$A22),IFERROR(VLOOKUP($A22&amp;"" ""&amp;$B22, FILTER(ARRAYFORMULA({OccupancyAddresses&amp;"" ""&amp; OccupancyUnits,'Tenant Occupancy'!MB$5:MB23}),INDEX(ARRAYFORMULA({OccupancyAdd"&amp;"resses&amp;"" ""&amp; OccupancyUnits,'Tenant Occupancy'!MB$5:MB23}),0,2)&lt;&gt;""""),2,FALSE),IF(MA19=TODAY(),""Today"",)))))"),"")</f>
        <v/>
      </c>
      <c r="MB22" s="3" t="str">
        <f>IFERROR(__xludf.DUMMYFUNCTION("IF(ISBLANK($A22),, IF((ARRAYFORMULA(SUM(COUNTIFS(OccupancyAddresses,$A22,OccupancyUnits, $B22, 'Tenant Occupancy'!MC$5:MC23,{""&gt;0"",""Occupied"",""Late""}))))&gt;1,""Multiple Bookings"", IF(SUMIFS( 'Tenant Occupancy'!MC$5:MC23,OccupancyUnits,$B22,OccupancyAd"&amp;"dresses,$A22)&gt;0,SUMIFS('Tenant Occupancy'!MC$5:MC23,OccupancyUnits,$B22,OccupancyAddresses,$A22),IFERROR(VLOOKUP($A22&amp;"" ""&amp;$B22, FILTER(ARRAYFORMULA({OccupancyAddresses&amp;"" ""&amp; OccupancyUnits,'Tenant Occupancy'!MC$5:MC23}),INDEX(ARRAYFORMULA({OccupancyAdd"&amp;"resses&amp;"" ""&amp; OccupancyUnits,'Tenant Occupancy'!MC$5:MC23}),0,2)&lt;&gt;""""),2,FALSE),IF(MB19=TODAY(),""Today"",)))))"),"")</f>
        <v/>
      </c>
      <c r="MC22" s="3" t="str">
        <f>IFERROR(__xludf.DUMMYFUNCTION("IF(ISBLANK($A22),, IF((ARRAYFORMULA(SUM(COUNTIFS(OccupancyAddresses,$A22,OccupancyUnits, $B22, 'Tenant Occupancy'!MD$5:MD23,{""&gt;0"",""Occupied"",""Late""}))))&gt;1,""Multiple Bookings"", IF(SUMIFS( 'Tenant Occupancy'!MD$5:MD23,OccupancyUnits,$B22,OccupancyAd"&amp;"dresses,$A22)&gt;0,SUMIFS('Tenant Occupancy'!MD$5:MD23,OccupancyUnits,$B22,OccupancyAddresses,$A22),IFERROR(VLOOKUP($A22&amp;"" ""&amp;$B22, FILTER(ARRAYFORMULA({OccupancyAddresses&amp;"" ""&amp; OccupancyUnits,'Tenant Occupancy'!MD$5:MD23}),INDEX(ARRAYFORMULA({OccupancyAdd"&amp;"resses&amp;"" ""&amp; OccupancyUnits,'Tenant Occupancy'!MD$5:MD23}),0,2)&lt;&gt;""""),2,FALSE),IF(MC19=TODAY(),""Today"",)))))"),"")</f>
        <v/>
      </c>
      <c r="MD22" s="3" t="str">
        <f>IFERROR(__xludf.DUMMYFUNCTION("IF(ISBLANK($A22),, IF((ARRAYFORMULA(SUM(COUNTIFS(OccupancyAddresses,$A22,OccupancyUnits, $B22, 'Tenant Occupancy'!ME$5:ME23,{""&gt;0"",""Occupied"",""Late""}))))&gt;1,""Multiple Bookings"", IF(SUMIFS( 'Tenant Occupancy'!ME$5:ME23,OccupancyUnits,$B22,OccupancyAd"&amp;"dresses,$A22)&gt;0,SUMIFS('Tenant Occupancy'!ME$5:ME23,OccupancyUnits,$B22,OccupancyAddresses,$A22),IFERROR(VLOOKUP($A22&amp;"" ""&amp;$B22, FILTER(ARRAYFORMULA({OccupancyAddresses&amp;"" ""&amp; OccupancyUnits,'Tenant Occupancy'!ME$5:ME23}),INDEX(ARRAYFORMULA({OccupancyAdd"&amp;"resses&amp;"" ""&amp; OccupancyUnits,'Tenant Occupancy'!ME$5:ME23}),0,2)&lt;&gt;""""),2,FALSE),IF(MD19=TODAY(),""Today"",)))))"),"")</f>
        <v/>
      </c>
      <c r="ME22" s="3" t="str">
        <f>IFERROR(__xludf.DUMMYFUNCTION("IF(ISBLANK($A22),, IF((ARRAYFORMULA(SUM(COUNTIFS(OccupancyAddresses,$A22,OccupancyUnits, $B22, 'Tenant Occupancy'!MF$5:MF23,{""&gt;0"",""Occupied"",""Late""}))))&gt;1,""Multiple Bookings"", IF(SUMIFS( 'Tenant Occupancy'!MF$5:MF23,OccupancyUnits,$B22,OccupancyAd"&amp;"dresses,$A22)&gt;0,SUMIFS('Tenant Occupancy'!MF$5:MF23,OccupancyUnits,$B22,OccupancyAddresses,$A22),IFERROR(VLOOKUP($A22&amp;"" ""&amp;$B22, FILTER(ARRAYFORMULA({OccupancyAddresses&amp;"" ""&amp; OccupancyUnits,'Tenant Occupancy'!MF$5:MF23}),INDEX(ARRAYFORMULA({OccupancyAdd"&amp;"resses&amp;"" ""&amp; OccupancyUnits,'Tenant Occupancy'!MF$5:MF23}),0,2)&lt;&gt;""""),2,FALSE),IF(ME19=TODAY(),""Today"",)))))"),"")</f>
        <v/>
      </c>
      <c r="MF22" s="3" t="str">
        <f>IFERROR(__xludf.DUMMYFUNCTION("IF(ISBLANK($A22),, IF((ARRAYFORMULA(SUM(COUNTIFS(OccupancyAddresses,$A22,OccupancyUnits, $B22, 'Tenant Occupancy'!MG$5:MG23,{""&gt;0"",""Occupied"",""Late""}))))&gt;1,""Multiple Bookings"", IF(SUMIFS( 'Tenant Occupancy'!MG$5:MG23,OccupancyUnits,$B22,OccupancyAd"&amp;"dresses,$A22)&gt;0,SUMIFS('Tenant Occupancy'!MG$5:MG23,OccupancyUnits,$B22,OccupancyAddresses,$A22),IFERROR(VLOOKUP($A22&amp;"" ""&amp;$B22, FILTER(ARRAYFORMULA({OccupancyAddresses&amp;"" ""&amp; OccupancyUnits,'Tenant Occupancy'!MG$5:MG23}),INDEX(ARRAYFORMULA({OccupancyAdd"&amp;"resses&amp;"" ""&amp; OccupancyUnits,'Tenant Occupancy'!MG$5:MG23}),0,2)&lt;&gt;""""),2,FALSE),IF(MF19=TODAY(),""Today"",)))))"),"")</f>
        <v/>
      </c>
      <c r="MG22" s="3" t="str">
        <f>IFERROR(__xludf.DUMMYFUNCTION("IF(ISBLANK($A22),, IF((ARRAYFORMULA(SUM(COUNTIFS(OccupancyAddresses,$A22,OccupancyUnits, $B22, 'Tenant Occupancy'!MH$5:MH23,{""&gt;0"",""Occupied"",""Late""}))))&gt;1,""Multiple Bookings"", IF(SUMIFS( 'Tenant Occupancy'!MH$5:MH23,OccupancyUnits,$B22,OccupancyAd"&amp;"dresses,$A22)&gt;0,SUMIFS('Tenant Occupancy'!MH$5:MH23,OccupancyUnits,$B22,OccupancyAddresses,$A22),IFERROR(VLOOKUP($A22&amp;"" ""&amp;$B22, FILTER(ARRAYFORMULA({OccupancyAddresses&amp;"" ""&amp; OccupancyUnits,'Tenant Occupancy'!MH$5:MH23}),INDEX(ARRAYFORMULA({OccupancyAdd"&amp;"resses&amp;"" ""&amp; OccupancyUnits,'Tenant Occupancy'!MH$5:MH23}),0,2)&lt;&gt;""""),2,FALSE),IF(MG19=TODAY(),""Today"",)))))"),"")</f>
        <v/>
      </c>
      <c r="MH22" s="3" t="str">
        <f>IFERROR(__xludf.DUMMYFUNCTION("IF(ISBLANK($A22),, IF((ARRAYFORMULA(SUM(COUNTIFS(OccupancyAddresses,$A22,OccupancyUnits, $B22, 'Tenant Occupancy'!MI$5:MI23,{""&gt;0"",""Occupied"",""Late""}))))&gt;1,""Multiple Bookings"", IF(SUMIFS( 'Tenant Occupancy'!MI$5:MI23,OccupancyUnits,$B22,OccupancyAd"&amp;"dresses,$A22)&gt;0,SUMIFS('Tenant Occupancy'!MI$5:MI23,OccupancyUnits,$B22,OccupancyAddresses,$A22),IFERROR(VLOOKUP($A22&amp;"" ""&amp;$B22, FILTER(ARRAYFORMULA({OccupancyAddresses&amp;"" ""&amp; OccupancyUnits,'Tenant Occupancy'!MI$5:MI23}),INDEX(ARRAYFORMULA({OccupancyAdd"&amp;"resses&amp;"" ""&amp; OccupancyUnits,'Tenant Occupancy'!MI$5:MI23}),0,2)&lt;&gt;""""),2,FALSE),IF(MH19=TODAY(),""Today"",)))))"),"")</f>
        <v/>
      </c>
      <c r="MI22" s="3" t="str">
        <f>IFERROR(__xludf.DUMMYFUNCTION("IF(ISBLANK($A22),, IF((ARRAYFORMULA(SUM(COUNTIFS(OccupancyAddresses,$A22,OccupancyUnits, $B22, 'Tenant Occupancy'!MJ$5:MJ23,{""&gt;0"",""Occupied"",""Late""}))))&gt;1,""Multiple Bookings"", IF(SUMIFS( 'Tenant Occupancy'!MJ$5:MJ23,OccupancyUnits,$B22,OccupancyAd"&amp;"dresses,$A22)&gt;0,SUMIFS('Tenant Occupancy'!MJ$5:MJ23,OccupancyUnits,$B22,OccupancyAddresses,$A22),IFERROR(VLOOKUP($A22&amp;"" ""&amp;$B22, FILTER(ARRAYFORMULA({OccupancyAddresses&amp;"" ""&amp; OccupancyUnits,'Tenant Occupancy'!MJ$5:MJ23}),INDEX(ARRAYFORMULA({OccupancyAdd"&amp;"resses&amp;"" ""&amp; OccupancyUnits,'Tenant Occupancy'!MJ$5:MJ23}),0,2)&lt;&gt;""""),2,FALSE),IF(MI19=TODAY(),""Today"",)))))"),"")</f>
        <v/>
      </c>
      <c r="MJ22" s="3" t="str">
        <f>IFERROR(__xludf.DUMMYFUNCTION("IF(ISBLANK($A22),, IF((ARRAYFORMULA(SUM(COUNTIFS(OccupancyAddresses,$A22,OccupancyUnits, $B22, 'Tenant Occupancy'!MK$5:MK23,{""&gt;0"",""Occupied"",""Late""}))))&gt;1,""Multiple Bookings"", IF(SUMIFS( 'Tenant Occupancy'!MK$5:MK23,OccupancyUnits,$B22,OccupancyAd"&amp;"dresses,$A22)&gt;0,SUMIFS('Tenant Occupancy'!MK$5:MK23,OccupancyUnits,$B22,OccupancyAddresses,$A22),IFERROR(VLOOKUP($A22&amp;"" ""&amp;$B22, FILTER(ARRAYFORMULA({OccupancyAddresses&amp;"" ""&amp; OccupancyUnits,'Tenant Occupancy'!MK$5:MK23}),INDEX(ARRAYFORMULA({OccupancyAdd"&amp;"resses&amp;"" ""&amp; OccupancyUnits,'Tenant Occupancy'!MK$5:MK23}),0,2)&lt;&gt;""""),2,FALSE),IF(MJ19=TODAY(),""Today"",)))))"),"")</f>
        <v/>
      </c>
      <c r="MK22" s="3" t="str">
        <f>IFERROR(__xludf.DUMMYFUNCTION("IF(ISBLANK($A22),, IF((ARRAYFORMULA(SUM(COUNTIFS(OccupancyAddresses,$A22,OccupancyUnits, $B22, 'Tenant Occupancy'!ML$5:ML23,{""&gt;0"",""Occupied"",""Late""}))))&gt;1,""Multiple Bookings"", IF(SUMIFS( 'Tenant Occupancy'!ML$5:ML23,OccupancyUnits,$B22,OccupancyAd"&amp;"dresses,$A22)&gt;0,SUMIFS('Tenant Occupancy'!ML$5:ML23,OccupancyUnits,$B22,OccupancyAddresses,$A22),IFERROR(VLOOKUP($A22&amp;"" ""&amp;$B22, FILTER(ARRAYFORMULA({OccupancyAddresses&amp;"" ""&amp; OccupancyUnits,'Tenant Occupancy'!ML$5:ML23}),INDEX(ARRAYFORMULA({OccupancyAdd"&amp;"resses&amp;"" ""&amp; OccupancyUnits,'Tenant Occupancy'!ML$5:ML23}),0,2)&lt;&gt;""""),2,FALSE),IF(MK19=TODAY(),""Today"",)))))"),"")</f>
        <v/>
      </c>
      <c r="ML22" s="3" t="str">
        <f>IFERROR(__xludf.DUMMYFUNCTION("IF(ISBLANK($A22),, IF((ARRAYFORMULA(SUM(COUNTIFS(OccupancyAddresses,$A22,OccupancyUnits, $B22, 'Tenant Occupancy'!MM$5:MM23,{""&gt;0"",""Occupied"",""Late""}))))&gt;1,""Multiple Bookings"", IF(SUMIFS( 'Tenant Occupancy'!MM$5:MM23,OccupancyUnits,$B22,OccupancyAd"&amp;"dresses,$A22)&gt;0,SUMIFS('Tenant Occupancy'!MM$5:MM23,OccupancyUnits,$B22,OccupancyAddresses,$A22),IFERROR(VLOOKUP($A22&amp;"" ""&amp;$B22, FILTER(ARRAYFORMULA({OccupancyAddresses&amp;"" ""&amp; OccupancyUnits,'Tenant Occupancy'!MM$5:MM23}),INDEX(ARRAYFORMULA({OccupancyAdd"&amp;"resses&amp;"" ""&amp; OccupancyUnits,'Tenant Occupancy'!MM$5:MM23}),0,2)&lt;&gt;""""),2,FALSE),IF(ML19=TODAY(),""Today"",)))))"),"")</f>
        <v/>
      </c>
      <c r="MM22" s="3" t="str">
        <f>IFERROR(__xludf.DUMMYFUNCTION("IF(ISBLANK($A22),, IF((ARRAYFORMULA(SUM(COUNTIFS(OccupancyAddresses,$A22,OccupancyUnits, $B22, 'Tenant Occupancy'!MN$5:MN23,{""&gt;0"",""Occupied"",""Late""}))))&gt;1,""Multiple Bookings"", IF(SUMIFS( 'Tenant Occupancy'!MN$5:MN23,OccupancyUnits,$B22,OccupancyAd"&amp;"dresses,$A22)&gt;0,SUMIFS('Tenant Occupancy'!MN$5:MN23,OccupancyUnits,$B22,OccupancyAddresses,$A22),IFERROR(VLOOKUP($A22&amp;"" ""&amp;$B22, FILTER(ARRAYFORMULA({OccupancyAddresses&amp;"" ""&amp; OccupancyUnits,'Tenant Occupancy'!MN$5:MN23}),INDEX(ARRAYFORMULA({OccupancyAdd"&amp;"resses&amp;"" ""&amp; OccupancyUnits,'Tenant Occupancy'!MN$5:MN23}),0,2)&lt;&gt;""""),2,FALSE),IF(MM19=TODAY(),""Today"",)))))"),"")</f>
        <v/>
      </c>
      <c r="MN22" s="3" t="str">
        <f>IFERROR(__xludf.DUMMYFUNCTION("IF(ISBLANK($A22),, IF((ARRAYFORMULA(SUM(COUNTIFS(OccupancyAddresses,$A22,OccupancyUnits, $B22, 'Tenant Occupancy'!MO$5:MO23,{""&gt;0"",""Occupied"",""Late""}))))&gt;1,""Multiple Bookings"", IF(SUMIFS( 'Tenant Occupancy'!MO$5:MO23,OccupancyUnits,$B22,OccupancyAd"&amp;"dresses,$A22)&gt;0,SUMIFS('Tenant Occupancy'!MO$5:MO23,OccupancyUnits,$B22,OccupancyAddresses,$A22),IFERROR(VLOOKUP($A22&amp;"" ""&amp;$B22, FILTER(ARRAYFORMULA({OccupancyAddresses&amp;"" ""&amp; OccupancyUnits,'Tenant Occupancy'!MO$5:MO23}),INDEX(ARRAYFORMULA({OccupancyAdd"&amp;"resses&amp;"" ""&amp; OccupancyUnits,'Tenant Occupancy'!MO$5:MO23}),0,2)&lt;&gt;""""),2,FALSE),IF(MN19=TODAY(),""Today"",)))))"),"")</f>
        <v/>
      </c>
      <c r="MO22" s="3" t="str">
        <f>IFERROR(__xludf.DUMMYFUNCTION("IF(ISBLANK($A22),, IF((ARRAYFORMULA(SUM(COUNTIFS(OccupancyAddresses,$A22,OccupancyUnits, $B22, 'Tenant Occupancy'!MP$5:MP23,{""&gt;0"",""Occupied"",""Late""}))))&gt;1,""Multiple Bookings"", IF(SUMIFS( 'Tenant Occupancy'!MP$5:MP23,OccupancyUnits,$B22,OccupancyAd"&amp;"dresses,$A22)&gt;0,SUMIFS('Tenant Occupancy'!MP$5:MP23,OccupancyUnits,$B22,OccupancyAddresses,$A22),IFERROR(VLOOKUP($A22&amp;"" ""&amp;$B22, FILTER(ARRAYFORMULA({OccupancyAddresses&amp;"" ""&amp; OccupancyUnits,'Tenant Occupancy'!MP$5:MP23}),INDEX(ARRAYFORMULA({OccupancyAdd"&amp;"resses&amp;"" ""&amp; OccupancyUnits,'Tenant Occupancy'!MP$5:MP23}),0,2)&lt;&gt;""""),2,FALSE),IF(MO19=TODAY(),""Today"",)))))"),"")</f>
        <v/>
      </c>
      <c r="MP22" s="3" t="str">
        <f>IFERROR(__xludf.DUMMYFUNCTION("IF(ISBLANK($A22),, IF((ARRAYFORMULA(SUM(COUNTIFS(OccupancyAddresses,$A22,OccupancyUnits, $B22, 'Tenant Occupancy'!MQ$5:MQ23,{""&gt;0"",""Occupied"",""Late""}))))&gt;1,""Multiple Bookings"", IF(SUMIFS( 'Tenant Occupancy'!MQ$5:MQ23,OccupancyUnits,$B22,OccupancyAd"&amp;"dresses,$A22)&gt;0,SUMIFS('Tenant Occupancy'!MQ$5:MQ23,OccupancyUnits,$B22,OccupancyAddresses,$A22),IFERROR(VLOOKUP($A22&amp;"" ""&amp;$B22, FILTER(ARRAYFORMULA({OccupancyAddresses&amp;"" ""&amp; OccupancyUnits,'Tenant Occupancy'!MQ$5:MQ23}),INDEX(ARRAYFORMULA({OccupancyAdd"&amp;"resses&amp;"" ""&amp; OccupancyUnits,'Tenant Occupancy'!MQ$5:MQ23}),0,2)&lt;&gt;""""),2,FALSE),IF(MP19=TODAY(),""Today"",)))))"),"")</f>
        <v/>
      </c>
      <c r="MQ22" s="3" t="str">
        <f>IFERROR(__xludf.DUMMYFUNCTION("IF(ISBLANK($A22),, IF((ARRAYFORMULA(SUM(COUNTIFS(OccupancyAddresses,$A22,OccupancyUnits, $B22, 'Tenant Occupancy'!MR$5:MR23,{""&gt;0"",""Occupied"",""Late""}))))&gt;1,""Multiple Bookings"", IF(SUMIFS( 'Tenant Occupancy'!MR$5:MR23,OccupancyUnits,$B22,OccupancyAd"&amp;"dresses,$A22)&gt;0,SUMIFS('Tenant Occupancy'!MR$5:MR23,OccupancyUnits,$B22,OccupancyAddresses,$A22),IFERROR(VLOOKUP($A22&amp;"" ""&amp;$B22, FILTER(ARRAYFORMULA({OccupancyAddresses&amp;"" ""&amp; OccupancyUnits,'Tenant Occupancy'!MR$5:MR23}),INDEX(ARRAYFORMULA({OccupancyAdd"&amp;"resses&amp;"" ""&amp; OccupancyUnits,'Tenant Occupancy'!MR$5:MR23}),0,2)&lt;&gt;""""),2,FALSE),IF(MQ19=TODAY(),""Today"",)))))"),"")</f>
        <v/>
      </c>
      <c r="MR22" s="3" t="str">
        <f>IFERROR(__xludf.DUMMYFUNCTION("IF(ISBLANK($A22),, IF((ARRAYFORMULA(SUM(COUNTIFS(OccupancyAddresses,$A22,OccupancyUnits, $B22, 'Tenant Occupancy'!MS$5:MS23,{""&gt;0"",""Occupied"",""Late""}))))&gt;1,""Multiple Bookings"", IF(SUMIFS( 'Tenant Occupancy'!MS$5:MS23,OccupancyUnits,$B22,OccupancyAd"&amp;"dresses,$A22)&gt;0,SUMIFS('Tenant Occupancy'!MS$5:MS23,OccupancyUnits,$B22,OccupancyAddresses,$A22),IFERROR(VLOOKUP($A22&amp;"" ""&amp;$B22, FILTER(ARRAYFORMULA({OccupancyAddresses&amp;"" ""&amp; OccupancyUnits,'Tenant Occupancy'!MS$5:MS23}),INDEX(ARRAYFORMULA({OccupancyAdd"&amp;"resses&amp;"" ""&amp; OccupancyUnits,'Tenant Occupancy'!MS$5:MS23}),0,2)&lt;&gt;""""),2,FALSE),IF(MR19=TODAY(),""Today"",)))))"),"")</f>
        <v/>
      </c>
      <c r="MS22" s="3" t="str">
        <f>IFERROR(__xludf.DUMMYFUNCTION("IF(ISBLANK($A22),, IF((ARRAYFORMULA(SUM(COUNTIFS(OccupancyAddresses,$A22,OccupancyUnits, $B22, 'Tenant Occupancy'!MT$5:MT23,{""&gt;0"",""Occupied"",""Late""}))))&gt;1,""Multiple Bookings"", IF(SUMIFS( 'Tenant Occupancy'!MT$5:MT23,OccupancyUnits,$B22,OccupancyAd"&amp;"dresses,$A22)&gt;0,SUMIFS('Tenant Occupancy'!MT$5:MT23,OccupancyUnits,$B22,OccupancyAddresses,$A22),IFERROR(VLOOKUP($A22&amp;"" ""&amp;$B22, FILTER(ARRAYFORMULA({OccupancyAddresses&amp;"" ""&amp; OccupancyUnits,'Tenant Occupancy'!MT$5:MT23}),INDEX(ARRAYFORMULA({OccupancyAdd"&amp;"resses&amp;"" ""&amp; OccupancyUnits,'Tenant Occupancy'!MT$5:MT23}),0,2)&lt;&gt;""""),2,FALSE),IF(MS19=TODAY(),""Today"",)))))"),"")</f>
        <v/>
      </c>
      <c r="MT22" s="3" t="str">
        <f>IFERROR(__xludf.DUMMYFUNCTION("IF(ISBLANK($A22),, IF((ARRAYFORMULA(SUM(COUNTIFS(OccupancyAddresses,$A22,OccupancyUnits, $B22, 'Tenant Occupancy'!MU$5:MU23,{""&gt;0"",""Occupied"",""Late""}))))&gt;1,""Multiple Bookings"", IF(SUMIFS( 'Tenant Occupancy'!MU$5:MU23,OccupancyUnits,$B22,OccupancyAd"&amp;"dresses,$A22)&gt;0,SUMIFS('Tenant Occupancy'!MU$5:MU23,OccupancyUnits,$B22,OccupancyAddresses,$A22),IFERROR(VLOOKUP($A22&amp;"" ""&amp;$B22, FILTER(ARRAYFORMULA({OccupancyAddresses&amp;"" ""&amp; OccupancyUnits,'Tenant Occupancy'!MU$5:MU23}),INDEX(ARRAYFORMULA({OccupancyAdd"&amp;"resses&amp;"" ""&amp; OccupancyUnits,'Tenant Occupancy'!MU$5:MU23}),0,2)&lt;&gt;""""),2,FALSE),IF(MT19=TODAY(),""Today"",)))))"),"")</f>
        <v/>
      </c>
      <c r="MU22" s="3" t="str">
        <f>IFERROR(__xludf.DUMMYFUNCTION("IF(ISBLANK($A22),, IF((ARRAYFORMULA(SUM(COUNTIFS(OccupancyAddresses,$A22,OccupancyUnits, $B22, 'Tenant Occupancy'!MV$5:MV23,{""&gt;0"",""Occupied"",""Late""}))))&gt;1,""Multiple Bookings"", IF(SUMIFS( 'Tenant Occupancy'!MV$5:MV23,OccupancyUnits,$B22,OccupancyAd"&amp;"dresses,$A22)&gt;0,SUMIFS('Tenant Occupancy'!MV$5:MV23,OccupancyUnits,$B22,OccupancyAddresses,$A22),IFERROR(VLOOKUP($A22&amp;"" ""&amp;$B22, FILTER(ARRAYFORMULA({OccupancyAddresses&amp;"" ""&amp; OccupancyUnits,'Tenant Occupancy'!MV$5:MV23}),INDEX(ARRAYFORMULA({OccupancyAdd"&amp;"resses&amp;"" ""&amp; OccupancyUnits,'Tenant Occupancy'!MV$5:MV23}),0,2)&lt;&gt;""""),2,FALSE),IF(MU19=TODAY(),""Today"",)))))"),"")</f>
        <v/>
      </c>
      <c r="MV22" s="3" t="str">
        <f>IFERROR(__xludf.DUMMYFUNCTION("IF(ISBLANK($A22),, IF((ARRAYFORMULA(SUM(COUNTIFS(OccupancyAddresses,$A22,OccupancyUnits, $B22, 'Tenant Occupancy'!MW$5:MW23,{""&gt;0"",""Occupied"",""Late""}))))&gt;1,""Multiple Bookings"", IF(SUMIFS( 'Tenant Occupancy'!MW$5:MW23,OccupancyUnits,$B22,OccupancyAd"&amp;"dresses,$A22)&gt;0,SUMIFS('Tenant Occupancy'!MW$5:MW23,OccupancyUnits,$B22,OccupancyAddresses,$A22),IFERROR(VLOOKUP($A22&amp;"" ""&amp;$B22, FILTER(ARRAYFORMULA({OccupancyAddresses&amp;"" ""&amp; OccupancyUnits,'Tenant Occupancy'!MW$5:MW23}),INDEX(ARRAYFORMULA({OccupancyAdd"&amp;"resses&amp;"" ""&amp; OccupancyUnits,'Tenant Occupancy'!MW$5:MW23}),0,2)&lt;&gt;""""),2,FALSE),IF(MV19=TODAY(),""Today"",)))))"),"")</f>
        <v/>
      </c>
      <c r="MW22" s="3" t="str">
        <f>IFERROR(__xludf.DUMMYFUNCTION("IF(ISBLANK($A22),, IF((ARRAYFORMULA(SUM(COUNTIFS(OccupancyAddresses,$A22,OccupancyUnits, $B22, 'Tenant Occupancy'!MX$5:MX23,{""&gt;0"",""Occupied"",""Late""}))))&gt;1,""Multiple Bookings"", IF(SUMIFS( 'Tenant Occupancy'!MX$5:MX23,OccupancyUnits,$B22,OccupancyAd"&amp;"dresses,$A22)&gt;0,SUMIFS('Tenant Occupancy'!MX$5:MX23,OccupancyUnits,$B22,OccupancyAddresses,$A22),IFERROR(VLOOKUP($A22&amp;"" ""&amp;$B22, FILTER(ARRAYFORMULA({OccupancyAddresses&amp;"" ""&amp; OccupancyUnits,'Tenant Occupancy'!MX$5:MX23}),INDEX(ARRAYFORMULA({OccupancyAdd"&amp;"resses&amp;"" ""&amp; OccupancyUnits,'Tenant Occupancy'!MX$5:MX23}),0,2)&lt;&gt;""""),2,FALSE),IF(MW19=TODAY(),""Today"",)))))"),"")</f>
        <v/>
      </c>
      <c r="MX22" s="3" t="str">
        <f>IFERROR(__xludf.DUMMYFUNCTION("IF(ISBLANK($A22),, IF((ARRAYFORMULA(SUM(COUNTIFS(OccupancyAddresses,$A22,OccupancyUnits, $B22, 'Tenant Occupancy'!MY$5:MY23,{""&gt;0"",""Occupied"",""Late""}))))&gt;1,""Multiple Bookings"", IF(SUMIFS( 'Tenant Occupancy'!MY$5:MY23,OccupancyUnits,$B22,OccupancyAd"&amp;"dresses,$A22)&gt;0,SUMIFS('Tenant Occupancy'!MY$5:MY23,OccupancyUnits,$B22,OccupancyAddresses,$A22),IFERROR(VLOOKUP($A22&amp;"" ""&amp;$B22, FILTER(ARRAYFORMULA({OccupancyAddresses&amp;"" ""&amp; OccupancyUnits,'Tenant Occupancy'!MY$5:MY23}),INDEX(ARRAYFORMULA({OccupancyAdd"&amp;"resses&amp;"" ""&amp; OccupancyUnits,'Tenant Occupancy'!MY$5:MY23}),0,2)&lt;&gt;""""),2,FALSE),IF(MX19=TODAY(),""Today"",)))))"),"")</f>
        <v/>
      </c>
      <c r="MY22" s="3" t="str">
        <f>IFERROR(__xludf.DUMMYFUNCTION("IF(ISBLANK($A22),, IF((ARRAYFORMULA(SUM(COUNTIFS(OccupancyAddresses,$A22,OccupancyUnits, $B22, 'Tenant Occupancy'!MZ$5:MZ23,{""&gt;0"",""Occupied"",""Late""}))))&gt;1,""Multiple Bookings"", IF(SUMIFS( 'Tenant Occupancy'!MZ$5:MZ23,OccupancyUnits,$B22,OccupancyAd"&amp;"dresses,$A22)&gt;0,SUMIFS('Tenant Occupancy'!MZ$5:MZ23,OccupancyUnits,$B22,OccupancyAddresses,$A22),IFERROR(VLOOKUP($A22&amp;"" ""&amp;$B22, FILTER(ARRAYFORMULA({OccupancyAddresses&amp;"" ""&amp; OccupancyUnits,'Tenant Occupancy'!MZ$5:MZ23}),INDEX(ARRAYFORMULA({OccupancyAdd"&amp;"resses&amp;"" ""&amp; OccupancyUnits,'Tenant Occupancy'!MZ$5:MZ23}),0,2)&lt;&gt;""""),2,FALSE),IF(MY19=TODAY(),""Today"",)))))"),"")</f>
        <v/>
      </c>
      <c r="MZ22" s="3" t="str">
        <f>IFERROR(__xludf.DUMMYFUNCTION("IF(ISBLANK($A22),, IF((ARRAYFORMULA(SUM(COUNTIFS(OccupancyAddresses,$A22,OccupancyUnits, $B22, 'Tenant Occupancy'!NA$5:NA23,{""&gt;0"",""Occupied"",""Late""}))))&gt;1,""Multiple Bookings"", IF(SUMIFS( 'Tenant Occupancy'!NA$5:NA23,OccupancyUnits,$B22,OccupancyAd"&amp;"dresses,$A22)&gt;0,SUMIFS('Tenant Occupancy'!NA$5:NA23,OccupancyUnits,$B22,OccupancyAddresses,$A22),IFERROR(VLOOKUP($A22&amp;"" ""&amp;$B22, FILTER(ARRAYFORMULA({OccupancyAddresses&amp;"" ""&amp; OccupancyUnits,'Tenant Occupancy'!NA$5:NA23}),INDEX(ARRAYFORMULA({OccupancyAdd"&amp;"resses&amp;"" ""&amp; OccupancyUnits,'Tenant Occupancy'!NA$5:NA23}),0,2)&lt;&gt;""""),2,FALSE),IF(MZ19=TODAY(),""Today"",)))))"),"")</f>
        <v/>
      </c>
      <c r="NA22" s="3" t="str">
        <f>IFERROR(__xludf.DUMMYFUNCTION("IF(ISBLANK($A22),, IF((ARRAYFORMULA(SUM(COUNTIFS(OccupancyAddresses,$A22,OccupancyUnits, $B22, 'Tenant Occupancy'!NB$5:NB23,{""&gt;0"",""Occupied"",""Late""}))))&gt;1,""Multiple Bookings"", IF(SUMIFS( 'Tenant Occupancy'!NB$5:NB23,OccupancyUnits,$B22,OccupancyAd"&amp;"dresses,$A22)&gt;0,SUMIFS('Tenant Occupancy'!NB$5:NB23,OccupancyUnits,$B22,OccupancyAddresses,$A22),IFERROR(VLOOKUP($A22&amp;"" ""&amp;$B22, FILTER(ARRAYFORMULA({OccupancyAddresses&amp;"" ""&amp; OccupancyUnits,'Tenant Occupancy'!NB$5:NB23}),INDEX(ARRAYFORMULA({OccupancyAdd"&amp;"resses&amp;"" ""&amp; OccupancyUnits,'Tenant Occupancy'!NB$5:NB23}),0,2)&lt;&gt;""""),2,FALSE),IF(NA19=TODAY(),""Today"",)))))"),"")</f>
        <v/>
      </c>
      <c r="NB22" s="3" t="str">
        <f>IFERROR(__xludf.DUMMYFUNCTION("IF(ISBLANK($A22),, IF((ARRAYFORMULA(SUM(COUNTIFS(OccupancyAddresses,$A22,OccupancyUnits, $B22, 'Tenant Occupancy'!NC$5:NC23,{""&gt;0"",""Occupied"",""Late""}))))&gt;1,""Multiple Bookings"", IF(SUMIFS( 'Tenant Occupancy'!NC$5:NC23,OccupancyUnits,$B22,OccupancyAd"&amp;"dresses,$A22)&gt;0,SUMIFS('Tenant Occupancy'!NC$5:NC23,OccupancyUnits,$B22,OccupancyAddresses,$A22),IFERROR(VLOOKUP($A22&amp;"" ""&amp;$B22, FILTER(ARRAYFORMULA({OccupancyAddresses&amp;"" ""&amp; OccupancyUnits,'Tenant Occupancy'!NC$5:NC23}),INDEX(ARRAYFORMULA({OccupancyAdd"&amp;"resses&amp;"" ""&amp; OccupancyUnits,'Tenant Occupancy'!NC$5:NC23}),0,2)&lt;&gt;""""),2,FALSE),IF(NB19=TODAY(),""Today"",)))))"),"")</f>
        <v/>
      </c>
      <c r="NC22" s="3" t="str">
        <f>IFERROR(__xludf.DUMMYFUNCTION("IF(ISBLANK($A22),, IF((ARRAYFORMULA(SUM(COUNTIFS(OccupancyAddresses,$A22,OccupancyUnits, $B22, 'Tenant Occupancy'!ND$5:ND23,{""&gt;0"",""Occupied"",""Late""}))))&gt;1,""Multiple Bookings"", IF(SUMIFS( 'Tenant Occupancy'!ND$5:ND23,OccupancyUnits,$B22,OccupancyAd"&amp;"dresses,$A22)&gt;0,SUMIFS('Tenant Occupancy'!ND$5:ND23,OccupancyUnits,$B22,OccupancyAddresses,$A22),IFERROR(VLOOKUP($A22&amp;"" ""&amp;$B22, FILTER(ARRAYFORMULA({OccupancyAddresses&amp;"" ""&amp; OccupancyUnits,'Tenant Occupancy'!ND$5:ND23}),INDEX(ARRAYFORMULA({OccupancyAdd"&amp;"resses&amp;"" ""&amp; OccupancyUnits,'Tenant Occupancy'!ND$5:ND23}),0,2)&lt;&gt;""""),2,FALSE),IF(NC19=TODAY(),""Today"",)))))"),"")</f>
        <v/>
      </c>
      <c r="ND22" s="3" t="str">
        <f>IFERROR(__xludf.DUMMYFUNCTION("IF(ISBLANK($A22),, IF((ARRAYFORMULA(SUM(COUNTIFS(OccupancyAddresses,$A22,OccupancyUnits, $B22, 'Tenant Occupancy'!NE$5:NE23,{""&gt;0"",""Occupied"",""Late""}))))&gt;1,""Multiple Bookings"", IF(SUMIFS( 'Tenant Occupancy'!NE$5:NE23,OccupancyUnits,$B22,OccupancyAd"&amp;"dresses,$A22)&gt;0,SUMIFS('Tenant Occupancy'!NE$5:NE23,OccupancyUnits,$B22,OccupancyAddresses,$A22),IFERROR(VLOOKUP($A22&amp;"" ""&amp;$B22, FILTER(ARRAYFORMULA({OccupancyAddresses&amp;"" ""&amp; OccupancyUnits,'Tenant Occupancy'!NE$5:NE23}),INDEX(ARRAYFORMULA({OccupancyAdd"&amp;"resses&amp;"" ""&amp; OccupancyUnits,'Tenant Occupancy'!NE$5:NE23}),0,2)&lt;&gt;""""),2,FALSE),IF(ND19=TODAY(),""Today"",)))))"),"")</f>
        <v/>
      </c>
      <c r="NE22" s="3" t="str">
        <f>IFERROR(__xludf.DUMMYFUNCTION("IF(ISBLANK($A22),, IF((ARRAYFORMULA(SUM(COUNTIFS(OccupancyAddresses,$A22,OccupancyUnits, $B22, 'Tenant Occupancy'!NF$5:NF23,{""&gt;0"",""Occupied"",""Late""}))))&gt;1,""Multiple Bookings"", IF(SUMIFS( 'Tenant Occupancy'!NF$5:NF23,OccupancyUnits,$B22,OccupancyAd"&amp;"dresses,$A22)&gt;0,SUMIFS('Tenant Occupancy'!NF$5:NF23,OccupancyUnits,$B22,OccupancyAddresses,$A22),IFERROR(VLOOKUP($A22&amp;"" ""&amp;$B22, FILTER(ARRAYFORMULA({OccupancyAddresses&amp;"" ""&amp; OccupancyUnits,'Tenant Occupancy'!NF$5:NF23}),INDEX(ARRAYFORMULA({OccupancyAdd"&amp;"resses&amp;"" ""&amp; OccupancyUnits,'Tenant Occupancy'!NF$5:NF23}),0,2)&lt;&gt;""""),2,FALSE),IF(NE19=TODAY(),""Today"",)))))"),"")</f>
        <v/>
      </c>
      <c r="NF22" s="3" t="str">
        <f>IFERROR(__xludf.DUMMYFUNCTION("IF(ISBLANK($A22),, IF((ARRAYFORMULA(SUM(COUNTIFS(OccupancyAddresses,$A22,OccupancyUnits, $B22, 'Tenant Occupancy'!NG$5:NG23,{""&gt;0"",""Occupied"",""Late""}))))&gt;1,""Multiple Bookings"", IF(SUMIFS( 'Tenant Occupancy'!NG$5:NG23,OccupancyUnits,$B22,OccupancyAd"&amp;"dresses,$A22)&gt;0,SUMIFS('Tenant Occupancy'!NG$5:NG23,OccupancyUnits,$B22,OccupancyAddresses,$A22),IFERROR(VLOOKUP($A22&amp;"" ""&amp;$B22, FILTER(ARRAYFORMULA({OccupancyAddresses&amp;"" ""&amp; OccupancyUnits,'Tenant Occupancy'!NG$5:NG23}),INDEX(ARRAYFORMULA({OccupancyAdd"&amp;"resses&amp;"" ""&amp; OccupancyUnits,'Tenant Occupancy'!NG$5:NG23}),0,2)&lt;&gt;""""),2,FALSE),IF(NF19=TODAY(),""Today"",)))))"),"")</f>
        <v/>
      </c>
      <c r="NG22" s="3" t="str">
        <f>IFERROR(__xludf.DUMMYFUNCTION("IF(ISBLANK($A22),, IF((ARRAYFORMULA(SUM(COUNTIFS(OccupancyAddresses,$A22,OccupancyUnits, $B22, 'Tenant Occupancy'!NH$5:NH23,{""&gt;0"",""Occupied"",""Late""}))))&gt;1,""Multiple Bookings"", IF(SUMIFS( 'Tenant Occupancy'!NH$5:NH23,OccupancyUnits,$B22,OccupancyAd"&amp;"dresses,$A22)&gt;0,SUMIFS('Tenant Occupancy'!NH$5:NH23,OccupancyUnits,$B22,OccupancyAddresses,$A22),IFERROR(VLOOKUP($A22&amp;"" ""&amp;$B22, FILTER(ARRAYFORMULA({OccupancyAddresses&amp;"" ""&amp; OccupancyUnits,'Tenant Occupancy'!NH$5:NH23}),INDEX(ARRAYFORMULA({OccupancyAdd"&amp;"resses&amp;"" ""&amp; OccupancyUnits,'Tenant Occupancy'!NH$5:NH23}),0,2)&lt;&gt;""""),2,FALSE),IF(NG19=TODAY(),""Today"",)))))"),"")</f>
        <v/>
      </c>
      <c r="NH22" s="3" t="str">
        <f>IFERROR(__xludf.DUMMYFUNCTION("IF(ISBLANK($A22),, IF((ARRAYFORMULA(SUM(COUNTIFS(OccupancyAddresses,$A22,OccupancyUnits, $B22, 'Tenant Occupancy'!NI$5:NI23,{""&gt;0"",""Occupied"",""Late""}))))&gt;1,""Multiple Bookings"", IF(SUMIFS( 'Tenant Occupancy'!NI$5:NI23,OccupancyUnits,$B22,OccupancyAd"&amp;"dresses,$A22)&gt;0,SUMIFS('Tenant Occupancy'!NI$5:NI23,OccupancyUnits,$B22,OccupancyAddresses,$A22),IFERROR(VLOOKUP($A22&amp;"" ""&amp;$B22, FILTER(ARRAYFORMULA({OccupancyAddresses&amp;"" ""&amp; OccupancyUnits,'Tenant Occupancy'!NI$5:NI23}),INDEX(ARRAYFORMULA({OccupancyAdd"&amp;"resses&amp;"" ""&amp; OccupancyUnits,'Tenant Occupancy'!NI$5:NI23}),0,2)&lt;&gt;""""),2,FALSE),IF(NH19=TODAY(),""Today"",)))))"),"")</f>
        <v/>
      </c>
      <c r="NI22" s="3" t="str">
        <f>IFERROR(__xludf.DUMMYFUNCTION("IF(ISBLANK($A22),, IF((ARRAYFORMULA(SUM(COUNTIFS(OccupancyAddresses,$A22,OccupancyUnits, $B22, 'Tenant Occupancy'!NJ$5:NJ23,{""&gt;0"",""Occupied"",""Late""}))))&gt;1,""Multiple Bookings"", IF(SUMIFS( 'Tenant Occupancy'!NJ$5:NJ23,OccupancyUnits,$B22,OccupancyAd"&amp;"dresses,$A22)&gt;0,SUMIFS('Tenant Occupancy'!NJ$5:NJ23,OccupancyUnits,$B22,OccupancyAddresses,$A22),IFERROR(VLOOKUP($A22&amp;"" ""&amp;$B22, FILTER(ARRAYFORMULA({OccupancyAddresses&amp;"" ""&amp; OccupancyUnits,'Tenant Occupancy'!NJ$5:NJ23}),INDEX(ARRAYFORMULA({OccupancyAdd"&amp;"resses&amp;"" ""&amp; OccupancyUnits,'Tenant Occupancy'!NJ$5:NJ23}),0,2)&lt;&gt;""""),2,FALSE),IF(NI19=TODAY(),""Today"",)))))"),"")</f>
        <v/>
      </c>
      <c r="NJ22" s="3" t="str">
        <f>IFERROR(__xludf.DUMMYFUNCTION("IF(ISBLANK($A22),, IF((ARRAYFORMULA(SUM(COUNTIFS(OccupancyAddresses,$A22,OccupancyUnits, $B22, 'Tenant Occupancy'!NK$5:NK23,{""&gt;0"",""Occupied"",""Late""}))))&gt;1,""Multiple Bookings"", IF(SUMIFS( 'Tenant Occupancy'!NK$5:NK23,OccupancyUnits,$B22,OccupancyAd"&amp;"dresses,$A22)&gt;0,SUMIFS('Tenant Occupancy'!NK$5:NK23,OccupancyUnits,$B22,OccupancyAddresses,$A22),IFERROR(VLOOKUP($A22&amp;"" ""&amp;$B22, FILTER(ARRAYFORMULA({OccupancyAddresses&amp;"" ""&amp; OccupancyUnits,'Tenant Occupancy'!NK$5:NK23}),INDEX(ARRAYFORMULA({OccupancyAdd"&amp;"resses&amp;"" ""&amp; OccupancyUnits,'Tenant Occupancy'!NK$5:NK23}),0,2)&lt;&gt;""""),2,FALSE),IF(NJ19=TODAY(),""Today"",)))))"),"")</f>
        <v/>
      </c>
      <c r="NK22" s="3" t="str">
        <f>IFERROR(__xludf.DUMMYFUNCTION("IF(ISBLANK($A22),, IF((ARRAYFORMULA(SUM(COUNTIFS(OccupancyAddresses,$A22,OccupancyUnits, $B22, 'Tenant Occupancy'!NL$5:NL23,{""&gt;0"",""Occupied"",""Late""}))))&gt;1,""Multiple Bookings"", IF(SUMIFS( 'Tenant Occupancy'!NL$5:NL23,OccupancyUnits,$B22,OccupancyAd"&amp;"dresses,$A22)&gt;0,SUMIFS('Tenant Occupancy'!NL$5:NL23,OccupancyUnits,$B22,OccupancyAddresses,$A22),IFERROR(VLOOKUP($A22&amp;"" ""&amp;$B22, FILTER(ARRAYFORMULA({OccupancyAddresses&amp;"" ""&amp; OccupancyUnits,'Tenant Occupancy'!NL$5:NL23}),INDEX(ARRAYFORMULA({OccupancyAdd"&amp;"resses&amp;"" ""&amp; OccupancyUnits,'Tenant Occupancy'!NL$5:NL23}),0,2)&lt;&gt;""""),2,FALSE),IF(NK19=TODAY(),""Today"",)))))"),"")</f>
        <v/>
      </c>
      <c r="NL22" s="3" t="str">
        <f>IFERROR(__xludf.DUMMYFUNCTION("IF(ISBLANK($A22),, IF((ARRAYFORMULA(SUM(COUNTIFS(OccupancyAddresses,$A22,OccupancyUnits, $B22, 'Tenant Occupancy'!NM$5:NM23,{""&gt;0"",""Occupied"",""Late""}))))&gt;1,""Multiple Bookings"", IF(SUMIFS( 'Tenant Occupancy'!NM$5:NM23,OccupancyUnits,$B22,OccupancyAd"&amp;"dresses,$A22)&gt;0,SUMIFS('Tenant Occupancy'!NM$5:NM23,OccupancyUnits,$B22,OccupancyAddresses,$A22),IFERROR(VLOOKUP($A22&amp;"" ""&amp;$B22, FILTER(ARRAYFORMULA({OccupancyAddresses&amp;"" ""&amp; OccupancyUnits,'Tenant Occupancy'!NM$5:NM23}),INDEX(ARRAYFORMULA({OccupancyAdd"&amp;"resses&amp;"" ""&amp; OccupancyUnits,'Tenant Occupancy'!NM$5:NM23}),0,2)&lt;&gt;""""),2,FALSE),IF(NL19=TODAY(),""Today"",)))))"),"")</f>
        <v/>
      </c>
      <c r="NM22" s="3" t="str">
        <f>IFERROR(__xludf.DUMMYFUNCTION("IF(ISBLANK($A22),, IF((ARRAYFORMULA(SUM(COUNTIFS(OccupancyAddresses,$A22,OccupancyUnits, $B22, 'Tenant Occupancy'!NN$5:NN23,{""&gt;0"",""Occupied"",""Late""}))))&gt;1,""Multiple Bookings"", IF(SUMIFS( 'Tenant Occupancy'!NN$5:NN23,OccupancyUnits,$B22,OccupancyAd"&amp;"dresses,$A22)&gt;0,SUMIFS('Tenant Occupancy'!NN$5:NN23,OccupancyUnits,$B22,OccupancyAddresses,$A22),IFERROR(VLOOKUP($A22&amp;"" ""&amp;$B22, FILTER(ARRAYFORMULA({OccupancyAddresses&amp;"" ""&amp; OccupancyUnits,'Tenant Occupancy'!NN$5:NN23}),INDEX(ARRAYFORMULA({OccupancyAdd"&amp;"resses&amp;"" ""&amp; OccupancyUnits,'Tenant Occupancy'!NN$5:NN23}),0,2)&lt;&gt;""""),2,FALSE),IF(NM19=TODAY(),""Today"",)))))"),"")</f>
        <v/>
      </c>
      <c r="NN22" s="3" t="str">
        <f>IFERROR(__xludf.DUMMYFUNCTION("IF(ISBLANK($A22),, IF((ARRAYFORMULA(SUM(COUNTIFS(OccupancyAddresses,$A22,OccupancyUnits, $B22, 'Tenant Occupancy'!NO$5:NO23,{""&gt;0"",""Occupied"",""Late""}))))&gt;1,""Multiple Bookings"", IF(SUMIFS( 'Tenant Occupancy'!NO$5:NO23,OccupancyUnits,$B22,OccupancyAd"&amp;"dresses,$A22)&gt;0,SUMIFS('Tenant Occupancy'!NO$5:NO23,OccupancyUnits,$B22,OccupancyAddresses,$A22),IFERROR(VLOOKUP($A22&amp;"" ""&amp;$B22, FILTER(ARRAYFORMULA({OccupancyAddresses&amp;"" ""&amp; OccupancyUnits,'Tenant Occupancy'!NO$5:NO23}),INDEX(ARRAYFORMULA({OccupancyAdd"&amp;"resses&amp;"" ""&amp; OccupancyUnits,'Tenant Occupancy'!NO$5:NO23}),0,2)&lt;&gt;""""),2,FALSE),IF(NN19=TODAY(),""Today"",)))))"),"")</f>
        <v/>
      </c>
      <c r="NO22" s="3" t="str">
        <f>IFERROR(__xludf.DUMMYFUNCTION("IF(ISBLANK($A22),, IF((ARRAYFORMULA(SUM(COUNTIFS(OccupancyAddresses,$A22,OccupancyUnits, $B22, 'Tenant Occupancy'!NP$5:NP23,{""&gt;0"",""Occupied"",""Late""}))))&gt;1,""Multiple Bookings"", IF(SUMIFS( 'Tenant Occupancy'!NP$5:NP23,OccupancyUnits,$B22,OccupancyAd"&amp;"dresses,$A22)&gt;0,SUMIFS('Tenant Occupancy'!NP$5:NP23,OccupancyUnits,$B22,OccupancyAddresses,$A22),IFERROR(VLOOKUP($A22&amp;"" ""&amp;$B22, FILTER(ARRAYFORMULA({OccupancyAddresses&amp;"" ""&amp; OccupancyUnits,'Tenant Occupancy'!NP$5:NP23}),INDEX(ARRAYFORMULA({OccupancyAdd"&amp;"resses&amp;"" ""&amp; OccupancyUnits,'Tenant Occupancy'!NP$5:NP23}),0,2)&lt;&gt;""""),2,FALSE),IF(NO19=TODAY(),""Today"",)))))"),"")</f>
        <v/>
      </c>
      <c r="NP22" s="3" t="str">
        <f>IFERROR(__xludf.DUMMYFUNCTION("IF(ISBLANK($A22),, IF((ARRAYFORMULA(SUM(COUNTIFS(OccupancyAddresses,$A22,OccupancyUnits, $B22, 'Tenant Occupancy'!NQ$5:NQ23,{""&gt;0"",""Occupied"",""Late""}))))&gt;1,""Multiple Bookings"", IF(SUMIFS( 'Tenant Occupancy'!NQ$5:NQ23,OccupancyUnits,$B22,OccupancyAd"&amp;"dresses,$A22)&gt;0,SUMIFS('Tenant Occupancy'!NQ$5:NQ23,OccupancyUnits,$B22,OccupancyAddresses,$A22),IFERROR(VLOOKUP($A22&amp;"" ""&amp;$B22, FILTER(ARRAYFORMULA({OccupancyAddresses&amp;"" ""&amp; OccupancyUnits,'Tenant Occupancy'!NQ$5:NQ23}),INDEX(ARRAYFORMULA({OccupancyAdd"&amp;"resses&amp;"" ""&amp; OccupancyUnits,'Tenant Occupancy'!NQ$5:NQ23}),0,2)&lt;&gt;""""),2,FALSE),IF(NP19=TODAY(),""Today"",)))))"),"")</f>
        <v/>
      </c>
      <c r="NQ22" s="3" t="str">
        <f>IFERROR(__xludf.DUMMYFUNCTION("IF(ISBLANK($A22),, IF((ARRAYFORMULA(SUM(COUNTIFS(OccupancyAddresses,$A22,OccupancyUnits, $B22, 'Tenant Occupancy'!NR$5:NR23,{""&gt;0"",""Occupied"",""Late""}))))&gt;1,""Multiple Bookings"", IF(SUMIFS( 'Tenant Occupancy'!NR$5:NR23,OccupancyUnits,$B22,OccupancyAd"&amp;"dresses,$A22)&gt;0,SUMIFS('Tenant Occupancy'!NR$5:NR23,OccupancyUnits,$B22,OccupancyAddresses,$A22),IFERROR(VLOOKUP($A22&amp;"" ""&amp;$B22, FILTER(ARRAYFORMULA({OccupancyAddresses&amp;"" ""&amp; OccupancyUnits,'Tenant Occupancy'!NR$5:NR23}),INDEX(ARRAYFORMULA({OccupancyAdd"&amp;"resses&amp;"" ""&amp; OccupancyUnits,'Tenant Occupancy'!NR$5:NR23}),0,2)&lt;&gt;""""),2,FALSE),IF(NQ19=TODAY(),""Today"",)))))"),"")</f>
        <v/>
      </c>
      <c r="NR22" s="3" t="str">
        <f>IFERROR(__xludf.DUMMYFUNCTION("IF(ISBLANK($A22),, IF((ARRAYFORMULA(SUM(COUNTIFS(OccupancyAddresses,$A22,OccupancyUnits, $B22, 'Tenant Occupancy'!NS$5:NS23,{""&gt;0"",""Occupied"",""Late""}))))&gt;1,""Multiple Bookings"", IF(SUMIFS( 'Tenant Occupancy'!NS$5:NS23,OccupancyUnits,$B22,OccupancyAd"&amp;"dresses,$A22)&gt;0,SUMIFS('Tenant Occupancy'!NS$5:NS23,OccupancyUnits,$B22,OccupancyAddresses,$A22),IFERROR(VLOOKUP($A22&amp;"" ""&amp;$B22, FILTER(ARRAYFORMULA({OccupancyAddresses&amp;"" ""&amp; OccupancyUnits,'Tenant Occupancy'!NS$5:NS23}),INDEX(ARRAYFORMULA({OccupancyAdd"&amp;"resses&amp;"" ""&amp; OccupancyUnits,'Tenant Occupancy'!NS$5:NS23}),0,2)&lt;&gt;""""),2,FALSE),IF(NR19=TODAY(),""Today"",)))))"),"")</f>
        <v/>
      </c>
      <c r="NS22" s="3" t="str">
        <f>IFERROR(__xludf.DUMMYFUNCTION("IF(ISBLANK($A22),, IF((ARRAYFORMULA(SUM(COUNTIFS(OccupancyAddresses,$A22,OccupancyUnits, $B22, 'Tenant Occupancy'!NT$5:NT23,{""&gt;0"",""Occupied"",""Late""}))))&gt;1,""Multiple Bookings"", IF(SUMIFS( 'Tenant Occupancy'!NT$5:NT23,OccupancyUnits,$B22,OccupancyAd"&amp;"dresses,$A22)&gt;0,SUMIFS('Tenant Occupancy'!NT$5:NT23,OccupancyUnits,$B22,OccupancyAddresses,$A22),IFERROR(VLOOKUP($A22&amp;"" ""&amp;$B22, FILTER(ARRAYFORMULA({OccupancyAddresses&amp;"" ""&amp; OccupancyUnits,'Tenant Occupancy'!NT$5:NT23}),INDEX(ARRAYFORMULA({OccupancyAdd"&amp;"resses&amp;"" ""&amp; OccupancyUnits,'Tenant Occupancy'!NT$5:NT23}),0,2)&lt;&gt;""""),2,FALSE),IF(NS19=TODAY(),""Today"",)))))"),"")</f>
        <v/>
      </c>
      <c r="NT22" s="3" t="str">
        <f>IFERROR(__xludf.DUMMYFUNCTION("IF(ISBLANK($A22),, IF((ARRAYFORMULA(SUM(COUNTIFS(OccupancyAddresses,$A22,OccupancyUnits, $B22, 'Tenant Occupancy'!NU$5:NU23,{""&gt;0"",""Occupied"",""Late""}))))&gt;1,""Multiple Bookings"", IF(SUMIFS( 'Tenant Occupancy'!NU$5:NU23,OccupancyUnits,$B22,OccupancyAd"&amp;"dresses,$A22)&gt;0,SUMIFS('Tenant Occupancy'!NU$5:NU23,OccupancyUnits,$B22,OccupancyAddresses,$A22),IFERROR(VLOOKUP($A22&amp;"" ""&amp;$B22, FILTER(ARRAYFORMULA({OccupancyAddresses&amp;"" ""&amp; OccupancyUnits,'Tenant Occupancy'!NU$5:NU23}),INDEX(ARRAYFORMULA({OccupancyAdd"&amp;"resses&amp;"" ""&amp; OccupancyUnits,'Tenant Occupancy'!NU$5:NU23}),0,2)&lt;&gt;""""),2,FALSE),IF(NT19=TODAY(),""Today"",)))))"),"")</f>
        <v/>
      </c>
      <c r="NU22" s="3" t="str">
        <f>IFERROR(__xludf.DUMMYFUNCTION("IF(ISBLANK($A22),, IF((ARRAYFORMULA(SUM(COUNTIFS(OccupancyAddresses,$A22,OccupancyUnits, $B22, 'Tenant Occupancy'!NV$5:NV23,{""&gt;0"",""Occupied"",""Late""}))))&gt;1,""Multiple Bookings"", IF(SUMIFS( 'Tenant Occupancy'!NV$5:NV23,OccupancyUnits,$B22,OccupancyAd"&amp;"dresses,$A22)&gt;0,SUMIFS('Tenant Occupancy'!NV$5:NV23,OccupancyUnits,$B22,OccupancyAddresses,$A22),IFERROR(VLOOKUP($A22&amp;"" ""&amp;$B22, FILTER(ARRAYFORMULA({OccupancyAddresses&amp;"" ""&amp; OccupancyUnits,'Tenant Occupancy'!NV$5:NV23}),INDEX(ARRAYFORMULA({OccupancyAdd"&amp;"resses&amp;"" ""&amp; OccupancyUnits,'Tenant Occupancy'!NV$5:NV23}),0,2)&lt;&gt;""""),2,FALSE),IF(NU19=TODAY(),""Today"",)))))"),"")</f>
        <v/>
      </c>
      <c r="NV22" s="3" t="str">
        <f>IFERROR(__xludf.DUMMYFUNCTION("IF(ISBLANK($A22),, IF((ARRAYFORMULA(SUM(COUNTIFS(OccupancyAddresses,$A22,OccupancyUnits, $B22, 'Tenant Occupancy'!NW$5:NW23,{""&gt;0"",""Occupied"",""Late""}))))&gt;1,""Multiple Bookings"", IF(SUMIFS( 'Tenant Occupancy'!NW$5:NW23,OccupancyUnits,$B22,OccupancyAd"&amp;"dresses,$A22)&gt;0,SUMIFS('Tenant Occupancy'!NW$5:NW23,OccupancyUnits,$B22,OccupancyAddresses,$A22),IFERROR(VLOOKUP($A22&amp;"" ""&amp;$B22, FILTER(ARRAYFORMULA({OccupancyAddresses&amp;"" ""&amp; OccupancyUnits,'Tenant Occupancy'!NW$5:NW23}),INDEX(ARRAYFORMULA({OccupancyAdd"&amp;"resses&amp;"" ""&amp; OccupancyUnits,'Tenant Occupancy'!NW$5:NW23}),0,2)&lt;&gt;""""),2,FALSE),IF(NV19=TODAY(),""Today"",)))))"),"")</f>
        <v/>
      </c>
      <c r="NW22" s="3" t="str">
        <f>IFERROR(__xludf.DUMMYFUNCTION("IF(ISBLANK($A22),, IF((ARRAYFORMULA(SUM(COUNTIFS(OccupancyAddresses,$A22,OccupancyUnits, $B22, 'Tenant Occupancy'!NX$5:NX23,{""&gt;0"",""Occupied"",""Late""}))))&gt;1,""Multiple Bookings"", IF(SUMIFS( 'Tenant Occupancy'!NX$5:NX23,OccupancyUnits,$B22,OccupancyAd"&amp;"dresses,$A22)&gt;0,SUMIFS('Tenant Occupancy'!NX$5:NX23,OccupancyUnits,$B22,OccupancyAddresses,$A22),IFERROR(VLOOKUP($A22&amp;"" ""&amp;$B22, FILTER(ARRAYFORMULA({OccupancyAddresses&amp;"" ""&amp; OccupancyUnits,'Tenant Occupancy'!NX$5:NX23}),INDEX(ARRAYFORMULA({OccupancyAdd"&amp;"resses&amp;"" ""&amp; OccupancyUnits,'Tenant Occupancy'!NX$5:NX23}),0,2)&lt;&gt;""""),2,FALSE),IF(NW19=TODAY(),""Today"",)))))"),"")</f>
        <v/>
      </c>
      <c r="NX22" s="3" t="str">
        <f>IFERROR(__xludf.DUMMYFUNCTION("IF(ISBLANK($A22),, IF((ARRAYFORMULA(SUM(COUNTIFS(OccupancyAddresses,$A22,OccupancyUnits, $B22, 'Tenant Occupancy'!NY$5:NY23,{""&gt;0"",""Occupied"",""Late""}))))&gt;1,""Multiple Bookings"", IF(SUMIFS( 'Tenant Occupancy'!NY$5:NY23,OccupancyUnits,$B22,OccupancyAd"&amp;"dresses,$A22)&gt;0,SUMIFS('Tenant Occupancy'!NY$5:NY23,OccupancyUnits,$B22,OccupancyAddresses,$A22),IFERROR(VLOOKUP($A22&amp;"" ""&amp;$B22, FILTER(ARRAYFORMULA({OccupancyAddresses&amp;"" ""&amp; OccupancyUnits,'Tenant Occupancy'!NY$5:NY23}),INDEX(ARRAYFORMULA({OccupancyAdd"&amp;"resses&amp;"" ""&amp; OccupancyUnits,'Tenant Occupancy'!NY$5:NY23}),0,2)&lt;&gt;""""),2,FALSE),IF(NX19=TODAY(),""Today"",)))))"),"")</f>
        <v/>
      </c>
      <c r="NY22" s="3" t="str">
        <f>IFERROR(__xludf.DUMMYFUNCTION("IF(ISBLANK($A22),, IF((ARRAYFORMULA(SUM(COUNTIFS(OccupancyAddresses,$A22,OccupancyUnits, $B22, 'Tenant Occupancy'!NZ$5:NZ23,{""&gt;0"",""Occupied"",""Late""}))))&gt;1,""Multiple Bookings"", IF(SUMIFS( 'Tenant Occupancy'!NZ$5:NZ23,OccupancyUnits,$B22,OccupancyAd"&amp;"dresses,$A22)&gt;0,SUMIFS('Tenant Occupancy'!NZ$5:NZ23,OccupancyUnits,$B22,OccupancyAddresses,$A22),IFERROR(VLOOKUP($A22&amp;"" ""&amp;$B22, FILTER(ARRAYFORMULA({OccupancyAddresses&amp;"" ""&amp; OccupancyUnits,'Tenant Occupancy'!NZ$5:NZ23}),INDEX(ARRAYFORMULA({OccupancyAdd"&amp;"resses&amp;"" ""&amp; OccupancyUnits,'Tenant Occupancy'!NZ$5:NZ23}),0,2)&lt;&gt;""""),2,FALSE),IF(NY19=TODAY(),""Today"",)))))"),"")</f>
        <v/>
      </c>
      <c r="NZ22" s="3" t="str">
        <f>IFERROR(__xludf.DUMMYFUNCTION("IF(ISBLANK($A22),, IF((ARRAYFORMULA(SUM(COUNTIFS(OccupancyAddresses,$A22,OccupancyUnits, $B22, 'Tenant Occupancy'!OA$5:OA23,{""&gt;0"",""Occupied"",""Late""}))))&gt;1,""Multiple Bookings"", IF(SUMIFS( 'Tenant Occupancy'!OA$5:OA23,OccupancyUnits,$B22,OccupancyAd"&amp;"dresses,$A22)&gt;0,SUMIFS('Tenant Occupancy'!OA$5:OA23,OccupancyUnits,$B22,OccupancyAddresses,$A22),IFERROR(VLOOKUP($A22&amp;"" ""&amp;$B22, FILTER(ARRAYFORMULA({OccupancyAddresses&amp;"" ""&amp; OccupancyUnits,'Tenant Occupancy'!OA$5:OA23}),INDEX(ARRAYFORMULA({OccupancyAdd"&amp;"resses&amp;"" ""&amp; OccupancyUnits,'Tenant Occupancy'!OA$5:OA23}),0,2)&lt;&gt;""""),2,FALSE),IF(NZ19=TODAY(),""Today"",)))))"),"")</f>
        <v/>
      </c>
      <c r="OA22" s="3" t="str">
        <f>IFERROR(__xludf.DUMMYFUNCTION("IF(ISBLANK($A22),, IF((ARRAYFORMULA(SUM(COUNTIFS(OccupancyAddresses,$A22,OccupancyUnits, $B22, 'Tenant Occupancy'!OB$5:OB23,{""&gt;0"",""Occupied"",""Late""}))))&gt;1,""Multiple Bookings"", IF(SUMIFS( 'Tenant Occupancy'!OB$5:OB23,OccupancyUnits,$B22,OccupancyAd"&amp;"dresses,$A22)&gt;0,SUMIFS('Tenant Occupancy'!OB$5:OB23,OccupancyUnits,$B22,OccupancyAddresses,$A22),IFERROR(VLOOKUP($A22&amp;"" ""&amp;$B22, FILTER(ARRAYFORMULA({OccupancyAddresses&amp;"" ""&amp; OccupancyUnits,'Tenant Occupancy'!OB$5:OB23}),INDEX(ARRAYFORMULA({OccupancyAdd"&amp;"resses&amp;"" ""&amp; OccupancyUnits,'Tenant Occupancy'!OB$5:OB23}),0,2)&lt;&gt;""""),2,FALSE),IF(OA19=TODAY(),""Today"",)))))"),"")</f>
        <v/>
      </c>
      <c r="OB22" s="3" t="str">
        <f>IFERROR(__xludf.DUMMYFUNCTION("IF(ISBLANK($A22),, IF((ARRAYFORMULA(SUM(COUNTIFS(OccupancyAddresses,$A22,OccupancyUnits, $B22, 'Tenant Occupancy'!OC$5:OC23,{""&gt;0"",""Occupied"",""Late""}))))&gt;1,""Multiple Bookings"", IF(SUMIFS( 'Tenant Occupancy'!OC$5:OC23,OccupancyUnits,$B22,OccupancyAd"&amp;"dresses,$A22)&gt;0,SUMIFS('Tenant Occupancy'!OC$5:OC23,OccupancyUnits,$B22,OccupancyAddresses,$A22),IFERROR(VLOOKUP($A22&amp;"" ""&amp;$B22, FILTER(ARRAYFORMULA({OccupancyAddresses&amp;"" ""&amp; OccupancyUnits,'Tenant Occupancy'!OC$5:OC23}),INDEX(ARRAYFORMULA({OccupancyAdd"&amp;"resses&amp;"" ""&amp; OccupancyUnits,'Tenant Occupancy'!OC$5:OC23}),0,2)&lt;&gt;""""),2,FALSE),IF(OB19=TODAY(),""Today"",)))))"),"")</f>
        <v/>
      </c>
      <c r="OC22" s="3" t="str">
        <f>IFERROR(__xludf.DUMMYFUNCTION("IF(ISBLANK($A22),, IF((ARRAYFORMULA(SUM(COUNTIFS(OccupancyAddresses,$A22,OccupancyUnits, $B22, 'Tenant Occupancy'!OD$5:OD23,{""&gt;0"",""Occupied"",""Late""}))))&gt;1,""Multiple Bookings"", IF(SUMIFS( 'Tenant Occupancy'!OD$5:OD23,OccupancyUnits,$B22,OccupancyAd"&amp;"dresses,$A22)&gt;0,SUMIFS('Tenant Occupancy'!OD$5:OD23,OccupancyUnits,$B22,OccupancyAddresses,$A22),IFERROR(VLOOKUP($A22&amp;"" ""&amp;$B22, FILTER(ARRAYFORMULA({OccupancyAddresses&amp;"" ""&amp; OccupancyUnits,'Tenant Occupancy'!OD$5:OD23}),INDEX(ARRAYFORMULA({OccupancyAdd"&amp;"resses&amp;"" ""&amp; OccupancyUnits,'Tenant Occupancy'!OD$5:OD23}),0,2)&lt;&gt;""""),2,FALSE),IF(OC19=TODAY(),""Today"",)))))"),"")</f>
        <v/>
      </c>
      <c r="OD22" s="3" t="str">
        <f>IFERROR(__xludf.DUMMYFUNCTION("IF(ISBLANK($A22),, IF((ARRAYFORMULA(SUM(COUNTIFS(OccupancyAddresses,$A22,OccupancyUnits, $B22, 'Tenant Occupancy'!OE$5:OE23,{""&gt;0"",""Occupied"",""Late""}))))&gt;1,""Multiple Bookings"", IF(SUMIFS( 'Tenant Occupancy'!OE$5:OE23,OccupancyUnits,$B22,OccupancyAd"&amp;"dresses,$A22)&gt;0,SUMIFS('Tenant Occupancy'!OE$5:OE23,OccupancyUnits,$B22,OccupancyAddresses,$A22),IFERROR(VLOOKUP($A22&amp;"" ""&amp;$B22, FILTER(ARRAYFORMULA({OccupancyAddresses&amp;"" ""&amp; OccupancyUnits,'Tenant Occupancy'!OE$5:OE23}),INDEX(ARRAYFORMULA({OccupancyAdd"&amp;"resses&amp;"" ""&amp; OccupancyUnits,'Tenant Occupancy'!OE$5:OE23}),0,2)&lt;&gt;""""),2,FALSE),IF(OD19=TODAY(),""Today"",)))))"),"")</f>
        <v/>
      </c>
      <c r="OE22" s="3" t="str">
        <f>IFERROR(__xludf.DUMMYFUNCTION("IF(ISBLANK($A22),, IF((ARRAYFORMULA(SUM(COUNTIFS(OccupancyAddresses,$A22,OccupancyUnits, $B22, 'Tenant Occupancy'!OF$5:OF23,{""&gt;0"",""Occupied"",""Late""}))))&gt;1,""Multiple Bookings"", IF(SUMIFS( 'Tenant Occupancy'!OF$5:OF23,OccupancyUnits,$B22,OccupancyAd"&amp;"dresses,$A22)&gt;0,SUMIFS('Tenant Occupancy'!OF$5:OF23,OccupancyUnits,$B22,OccupancyAddresses,$A22),IFERROR(VLOOKUP($A22&amp;"" ""&amp;$B22, FILTER(ARRAYFORMULA({OccupancyAddresses&amp;"" ""&amp; OccupancyUnits,'Tenant Occupancy'!OF$5:OF23}),INDEX(ARRAYFORMULA({OccupancyAdd"&amp;"resses&amp;"" ""&amp; OccupancyUnits,'Tenant Occupancy'!OF$5:OF23}),0,2)&lt;&gt;""""),2,FALSE),IF(OE19=TODAY(),""Today"",)))))"),"")</f>
        <v/>
      </c>
      <c r="OF22" s="3" t="str">
        <f>IFERROR(__xludf.DUMMYFUNCTION("IF(ISBLANK($A22),, IF((ARRAYFORMULA(SUM(COUNTIFS(OccupancyAddresses,$A22,OccupancyUnits, $B22, 'Tenant Occupancy'!OG$5:OG23,{""&gt;0"",""Occupied"",""Late""}))))&gt;1,""Multiple Bookings"", IF(SUMIFS( 'Tenant Occupancy'!OG$5:OG23,OccupancyUnits,$B22,OccupancyAd"&amp;"dresses,$A22)&gt;0,SUMIFS('Tenant Occupancy'!OG$5:OG23,OccupancyUnits,$B22,OccupancyAddresses,$A22),IFERROR(VLOOKUP($A22&amp;"" ""&amp;$B22, FILTER(ARRAYFORMULA({OccupancyAddresses&amp;"" ""&amp; OccupancyUnits,'Tenant Occupancy'!OG$5:OG23}),INDEX(ARRAYFORMULA({OccupancyAdd"&amp;"resses&amp;"" ""&amp; OccupancyUnits,'Tenant Occupancy'!OG$5:OG23}),0,2)&lt;&gt;""""),2,FALSE),IF(OF19=TODAY(),""Today"",)))))"),"")</f>
        <v/>
      </c>
      <c r="OG22" s="3" t="str">
        <f>IFERROR(__xludf.DUMMYFUNCTION("IF(ISBLANK($A22),, IF((ARRAYFORMULA(SUM(COUNTIFS(OccupancyAddresses,$A22,OccupancyUnits, $B22, 'Tenant Occupancy'!OH$5:OH23,{""&gt;0"",""Occupied"",""Late""}))))&gt;1,""Multiple Bookings"", IF(SUMIFS( 'Tenant Occupancy'!OH$5:OH23,OccupancyUnits,$B22,OccupancyAd"&amp;"dresses,$A22)&gt;0,SUMIFS('Tenant Occupancy'!OH$5:OH23,OccupancyUnits,$B22,OccupancyAddresses,$A22),IFERROR(VLOOKUP($A22&amp;"" ""&amp;$B22, FILTER(ARRAYFORMULA({OccupancyAddresses&amp;"" ""&amp; OccupancyUnits,'Tenant Occupancy'!OH$5:OH23}),INDEX(ARRAYFORMULA({OccupancyAdd"&amp;"resses&amp;"" ""&amp; OccupancyUnits,'Tenant Occupancy'!OH$5:OH23}),0,2)&lt;&gt;""""),2,FALSE),IF(OG19=TODAY(),""Today"",)))))"),"")</f>
        <v/>
      </c>
      <c r="OH22" s="3" t="str">
        <f>IFERROR(__xludf.DUMMYFUNCTION("IF(ISBLANK($A22),, IF((ARRAYFORMULA(SUM(COUNTIFS(OccupancyAddresses,$A22,OccupancyUnits, $B22, 'Tenant Occupancy'!OI$5:OI23,{""&gt;0"",""Occupied"",""Late""}))))&gt;1,""Multiple Bookings"", IF(SUMIFS( 'Tenant Occupancy'!OI$5:OI23,OccupancyUnits,$B22,OccupancyAd"&amp;"dresses,$A22)&gt;0,SUMIFS('Tenant Occupancy'!OI$5:OI23,OccupancyUnits,$B22,OccupancyAddresses,$A22),IFERROR(VLOOKUP($A22&amp;"" ""&amp;$B22, FILTER(ARRAYFORMULA({OccupancyAddresses&amp;"" ""&amp; OccupancyUnits,'Tenant Occupancy'!OI$5:OI23}),INDEX(ARRAYFORMULA({OccupancyAdd"&amp;"resses&amp;"" ""&amp; OccupancyUnits,'Tenant Occupancy'!OI$5:OI23}),0,2)&lt;&gt;""""),2,FALSE),IF(OH19=TODAY(),""Today"",)))))"),"")</f>
        <v/>
      </c>
      <c r="OI22" s="3" t="str">
        <f>IFERROR(__xludf.DUMMYFUNCTION("IF(ISBLANK($A22),, IF((ARRAYFORMULA(SUM(COUNTIFS(OccupancyAddresses,$A22,OccupancyUnits, $B22, 'Tenant Occupancy'!OJ$5:OJ23,{""&gt;0"",""Occupied"",""Late""}))))&gt;1,""Multiple Bookings"", IF(SUMIFS( 'Tenant Occupancy'!OJ$5:OJ23,OccupancyUnits,$B22,OccupancyAd"&amp;"dresses,$A22)&gt;0,SUMIFS('Tenant Occupancy'!OJ$5:OJ23,OccupancyUnits,$B22,OccupancyAddresses,$A22),IFERROR(VLOOKUP($A22&amp;"" ""&amp;$B22, FILTER(ARRAYFORMULA({OccupancyAddresses&amp;"" ""&amp; OccupancyUnits,'Tenant Occupancy'!OJ$5:OJ23}),INDEX(ARRAYFORMULA({OccupancyAdd"&amp;"resses&amp;"" ""&amp; OccupancyUnits,'Tenant Occupancy'!OJ$5:OJ23}),0,2)&lt;&gt;""""),2,FALSE),IF(OI19=TODAY(),""Today"",)))))"),"")</f>
        <v/>
      </c>
      <c r="OJ22" s="3" t="str">
        <f>IFERROR(__xludf.DUMMYFUNCTION("IF(ISBLANK($A22),, IF((ARRAYFORMULA(SUM(COUNTIFS(OccupancyAddresses,$A22,OccupancyUnits, $B22, 'Tenant Occupancy'!OK$5:OK23,{""&gt;0"",""Occupied"",""Late""}))))&gt;1,""Multiple Bookings"", IF(SUMIFS( 'Tenant Occupancy'!OK$5:OK23,OccupancyUnits,$B22,OccupancyAd"&amp;"dresses,$A22)&gt;0,SUMIFS('Tenant Occupancy'!OK$5:OK23,OccupancyUnits,$B22,OccupancyAddresses,$A22),IFERROR(VLOOKUP($A22&amp;"" ""&amp;$B22, FILTER(ARRAYFORMULA({OccupancyAddresses&amp;"" ""&amp; OccupancyUnits,'Tenant Occupancy'!OK$5:OK23}),INDEX(ARRAYFORMULA({OccupancyAdd"&amp;"resses&amp;"" ""&amp; OccupancyUnits,'Tenant Occupancy'!OK$5:OK23}),0,2)&lt;&gt;""""),2,FALSE),IF(OJ19=TODAY(),""Today"",)))))"),"")</f>
        <v/>
      </c>
      <c r="OK22" s="3" t="str">
        <f>IFERROR(__xludf.DUMMYFUNCTION("IF(ISBLANK($A22),, IF((ARRAYFORMULA(SUM(COUNTIFS(OccupancyAddresses,$A22,OccupancyUnits, $B22, 'Tenant Occupancy'!OL$5:OL23,{""&gt;0"",""Occupied"",""Late""}))))&gt;1,""Multiple Bookings"", IF(SUMIFS( 'Tenant Occupancy'!OL$5:OL23,OccupancyUnits,$B22,OccupancyAd"&amp;"dresses,$A22)&gt;0,SUMIFS('Tenant Occupancy'!OL$5:OL23,OccupancyUnits,$B22,OccupancyAddresses,$A22),IFERROR(VLOOKUP($A22&amp;"" ""&amp;$B22, FILTER(ARRAYFORMULA({OccupancyAddresses&amp;"" ""&amp; OccupancyUnits,'Tenant Occupancy'!OL$5:OL23}),INDEX(ARRAYFORMULA({OccupancyAdd"&amp;"resses&amp;"" ""&amp; OccupancyUnits,'Tenant Occupancy'!OL$5:OL23}),0,2)&lt;&gt;""""),2,FALSE),IF(OK19=TODAY(),""Today"",)))))"),"")</f>
        <v/>
      </c>
      <c r="OL22" s="3" t="str">
        <f>IFERROR(__xludf.DUMMYFUNCTION("IF(ISBLANK($A22),, IF((ARRAYFORMULA(SUM(COUNTIFS(OccupancyAddresses,$A22,OccupancyUnits, $B22, 'Tenant Occupancy'!OM$5:OM23,{""&gt;0"",""Occupied"",""Late""}))))&gt;1,""Multiple Bookings"", IF(SUMIFS( 'Tenant Occupancy'!OM$5:OM23,OccupancyUnits,$B22,OccupancyAd"&amp;"dresses,$A22)&gt;0,SUMIFS('Tenant Occupancy'!OM$5:OM23,OccupancyUnits,$B22,OccupancyAddresses,$A22),IFERROR(VLOOKUP($A22&amp;"" ""&amp;$B22, FILTER(ARRAYFORMULA({OccupancyAddresses&amp;"" ""&amp; OccupancyUnits,'Tenant Occupancy'!OM$5:OM23}),INDEX(ARRAYFORMULA({OccupancyAdd"&amp;"resses&amp;"" ""&amp; OccupancyUnits,'Tenant Occupancy'!OM$5:OM23}),0,2)&lt;&gt;""""),2,FALSE),IF(OL19=TODAY(),""Today"",)))))"),"")</f>
        <v/>
      </c>
      <c r="OM22" s="3" t="str">
        <f>IFERROR(__xludf.DUMMYFUNCTION("IF(ISBLANK($A22),, IF((ARRAYFORMULA(SUM(COUNTIFS(OccupancyAddresses,$A22,OccupancyUnits, $B22, 'Tenant Occupancy'!ON$5:ON23,{""&gt;0"",""Occupied"",""Late""}))))&gt;1,""Multiple Bookings"", IF(SUMIFS( 'Tenant Occupancy'!ON$5:ON23,OccupancyUnits,$B22,OccupancyAd"&amp;"dresses,$A22)&gt;0,SUMIFS('Tenant Occupancy'!ON$5:ON23,OccupancyUnits,$B22,OccupancyAddresses,$A22),IFERROR(VLOOKUP($A22&amp;"" ""&amp;$B22, FILTER(ARRAYFORMULA({OccupancyAddresses&amp;"" ""&amp; OccupancyUnits,'Tenant Occupancy'!ON$5:ON23}),INDEX(ARRAYFORMULA({OccupancyAdd"&amp;"resses&amp;"" ""&amp; OccupancyUnits,'Tenant Occupancy'!ON$5:ON23}),0,2)&lt;&gt;""""),2,FALSE),IF(OM19=TODAY(),""Today"",)))))"),"")</f>
        <v/>
      </c>
      <c r="ON22" s="3" t="str">
        <f>IFERROR(__xludf.DUMMYFUNCTION("IF(ISBLANK($A22),, IF((ARRAYFORMULA(SUM(COUNTIFS(OccupancyAddresses,$A22,OccupancyUnits, $B22, 'Tenant Occupancy'!OO$5:OO23,{""&gt;0"",""Occupied"",""Late""}))))&gt;1,""Multiple Bookings"", IF(SUMIFS( 'Tenant Occupancy'!OO$5:OO23,OccupancyUnits,$B22,OccupancyAd"&amp;"dresses,$A22)&gt;0,SUMIFS('Tenant Occupancy'!OO$5:OO23,OccupancyUnits,$B22,OccupancyAddresses,$A22),IFERROR(VLOOKUP($A22&amp;"" ""&amp;$B22, FILTER(ARRAYFORMULA({OccupancyAddresses&amp;"" ""&amp; OccupancyUnits,'Tenant Occupancy'!OO$5:OO23}),INDEX(ARRAYFORMULA({OccupancyAdd"&amp;"resses&amp;"" ""&amp; OccupancyUnits,'Tenant Occupancy'!OO$5:OO23}),0,2)&lt;&gt;""""),2,FALSE),IF(ON19=TODAY(),""Today"",)))))"),"")</f>
        <v/>
      </c>
      <c r="OO22" s="3" t="str">
        <f>IFERROR(__xludf.DUMMYFUNCTION("IF(ISBLANK($A22),, IF((ARRAYFORMULA(SUM(COUNTIFS(OccupancyAddresses,$A22,OccupancyUnits, $B22, 'Tenant Occupancy'!OP$5:OP23,{""&gt;0"",""Occupied"",""Late""}))))&gt;1,""Multiple Bookings"", IF(SUMIFS( 'Tenant Occupancy'!OP$5:OP23,OccupancyUnits,$B22,OccupancyAd"&amp;"dresses,$A22)&gt;0,SUMIFS('Tenant Occupancy'!OP$5:OP23,OccupancyUnits,$B22,OccupancyAddresses,$A22),IFERROR(VLOOKUP($A22&amp;"" ""&amp;$B22, FILTER(ARRAYFORMULA({OccupancyAddresses&amp;"" ""&amp; OccupancyUnits,'Tenant Occupancy'!OP$5:OP23}),INDEX(ARRAYFORMULA({OccupancyAdd"&amp;"resses&amp;"" ""&amp; OccupancyUnits,'Tenant Occupancy'!OP$5:OP23}),0,2)&lt;&gt;""""),2,FALSE),IF(OO19=TODAY(),""Today"",)))))"),"")</f>
        <v/>
      </c>
      <c r="OP22" s="3" t="str">
        <f>IFERROR(__xludf.DUMMYFUNCTION("IF(ISBLANK($A22),, IF((ARRAYFORMULA(SUM(COUNTIFS(OccupancyAddresses,$A22,OccupancyUnits, $B22, 'Tenant Occupancy'!OQ$5:OQ23,{""&gt;0"",""Occupied"",""Late""}))))&gt;1,""Multiple Bookings"", IF(SUMIFS( 'Tenant Occupancy'!OQ$5:OQ23,OccupancyUnits,$B22,OccupancyAd"&amp;"dresses,$A22)&gt;0,SUMIFS('Tenant Occupancy'!OQ$5:OQ23,OccupancyUnits,$B22,OccupancyAddresses,$A22),IFERROR(VLOOKUP($A22&amp;"" ""&amp;$B22, FILTER(ARRAYFORMULA({OccupancyAddresses&amp;"" ""&amp; OccupancyUnits,'Tenant Occupancy'!OQ$5:OQ23}),INDEX(ARRAYFORMULA({OccupancyAdd"&amp;"resses&amp;"" ""&amp; OccupancyUnits,'Tenant Occupancy'!OQ$5:OQ23}),0,2)&lt;&gt;""""),2,FALSE),IF(OP19=TODAY(),""Today"",)))))"),"")</f>
        <v/>
      </c>
      <c r="OQ22" s="3" t="str">
        <f>IFERROR(__xludf.DUMMYFUNCTION("IF(ISBLANK($A22),, IF((ARRAYFORMULA(SUM(COUNTIFS(OccupancyAddresses,$A22,OccupancyUnits, $B22, 'Tenant Occupancy'!OR$5:OR23,{""&gt;0"",""Occupied"",""Late""}))))&gt;1,""Multiple Bookings"", IF(SUMIFS( 'Tenant Occupancy'!OR$5:OR23,OccupancyUnits,$B22,OccupancyAd"&amp;"dresses,$A22)&gt;0,SUMIFS('Tenant Occupancy'!OR$5:OR23,OccupancyUnits,$B22,OccupancyAddresses,$A22),IFERROR(VLOOKUP($A22&amp;"" ""&amp;$B22, FILTER(ARRAYFORMULA({OccupancyAddresses&amp;"" ""&amp; OccupancyUnits,'Tenant Occupancy'!OR$5:OR23}),INDEX(ARRAYFORMULA({OccupancyAdd"&amp;"resses&amp;"" ""&amp; OccupancyUnits,'Tenant Occupancy'!OR$5:OR23}),0,2)&lt;&gt;""""),2,FALSE),IF(OQ19=TODAY(),""Today"",)))))"),"")</f>
        <v/>
      </c>
      <c r="OR22" s="3" t="str">
        <f>IFERROR(__xludf.DUMMYFUNCTION("IF(ISBLANK($A22),, IF((ARRAYFORMULA(SUM(COUNTIFS(OccupancyAddresses,$A22,OccupancyUnits, $B22, 'Tenant Occupancy'!OS$5:OS23,{""&gt;0"",""Occupied"",""Late""}))))&gt;1,""Multiple Bookings"", IF(SUMIFS( 'Tenant Occupancy'!OS$5:OS23,OccupancyUnits,$B22,OccupancyAd"&amp;"dresses,$A22)&gt;0,SUMIFS('Tenant Occupancy'!OS$5:OS23,OccupancyUnits,$B22,OccupancyAddresses,$A22),IFERROR(VLOOKUP($A22&amp;"" ""&amp;$B22, FILTER(ARRAYFORMULA({OccupancyAddresses&amp;"" ""&amp; OccupancyUnits,'Tenant Occupancy'!OS$5:OS23}),INDEX(ARRAYFORMULA({OccupancyAdd"&amp;"resses&amp;"" ""&amp; OccupancyUnits,'Tenant Occupancy'!OS$5:OS23}),0,2)&lt;&gt;""""),2,FALSE),IF(OR19=TODAY(),""Today"",)))))"),"")</f>
        <v/>
      </c>
      <c r="OS22" s="3" t="str">
        <f>IFERROR(__xludf.DUMMYFUNCTION("IF(ISBLANK($A22),, IF((ARRAYFORMULA(SUM(COUNTIFS(OccupancyAddresses,$A22,OccupancyUnits, $B22, 'Tenant Occupancy'!OT$5:OT23,{""&gt;0"",""Occupied"",""Late""}))))&gt;1,""Multiple Bookings"", IF(SUMIFS( 'Tenant Occupancy'!OT$5:OT23,OccupancyUnits,$B22,OccupancyAd"&amp;"dresses,$A22)&gt;0,SUMIFS('Tenant Occupancy'!OT$5:OT23,OccupancyUnits,$B22,OccupancyAddresses,$A22),IFERROR(VLOOKUP($A22&amp;"" ""&amp;$B22, FILTER(ARRAYFORMULA({OccupancyAddresses&amp;"" ""&amp; OccupancyUnits,'Tenant Occupancy'!OT$5:OT23}),INDEX(ARRAYFORMULA({OccupancyAdd"&amp;"resses&amp;"" ""&amp; OccupancyUnits,'Tenant Occupancy'!OT$5:OT23}),0,2)&lt;&gt;""""),2,FALSE),IF(OS19=TODAY(),""Today"",)))))"),"")</f>
        <v/>
      </c>
      <c r="OT22" s="3" t="str">
        <f>IFERROR(__xludf.DUMMYFUNCTION("IF(ISBLANK($A22),, IF((ARRAYFORMULA(SUM(COUNTIFS(OccupancyAddresses,$A22,OccupancyUnits, $B22, 'Tenant Occupancy'!OU$5:OU23,{""&gt;0"",""Occupied"",""Late""}))))&gt;1,""Multiple Bookings"", IF(SUMIFS( 'Tenant Occupancy'!OU$5:OU23,OccupancyUnits,$B22,OccupancyAd"&amp;"dresses,$A22)&gt;0,SUMIFS('Tenant Occupancy'!OU$5:OU23,OccupancyUnits,$B22,OccupancyAddresses,$A22),IFERROR(VLOOKUP($A22&amp;"" ""&amp;$B22, FILTER(ARRAYFORMULA({OccupancyAddresses&amp;"" ""&amp; OccupancyUnits,'Tenant Occupancy'!OU$5:OU23}),INDEX(ARRAYFORMULA({OccupancyAdd"&amp;"resses&amp;"" ""&amp; OccupancyUnits,'Tenant Occupancy'!OU$5:OU23}),0,2)&lt;&gt;""""),2,FALSE),IF(OT19=TODAY(),""Today"",)))))"),"")</f>
        <v/>
      </c>
      <c r="OU22" s="3" t="str">
        <f>IFERROR(__xludf.DUMMYFUNCTION("IF(ISBLANK($A22),, IF((ARRAYFORMULA(SUM(COUNTIFS(OccupancyAddresses,$A22,OccupancyUnits, $B22, 'Tenant Occupancy'!OV$5:OV23,{""&gt;0"",""Occupied"",""Late""}))))&gt;1,""Multiple Bookings"", IF(SUMIFS( 'Tenant Occupancy'!OV$5:OV23,OccupancyUnits,$B22,OccupancyAd"&amp;"dresses,$A22)&gt;0,SUMIFS('Tenant Occupancy'!OV$5:OV23,OccupancyUnits,$B22,OccupancyAddresses,$A22),IFERROR(VLOOKUP($A22&amp;"" ""&amp;$B22, FILTER(ARRAYFORMULA({OccupancyAddresses&amp;"" ""&amp; OccupancyUnits,'Tenant Occupancy'!OV$5:OV23}),INDEX(ARRAYFORMULA({OccupancyAdd"&amp;"resses&amp;"" ""&amp; OccupancyUnits,'Tenant Occupancy'!OV$5:OV23}),0,2)&lt;&gt;""""),2,FALSE),IF(OU19=TODAY(),""Today"",)))))"),"")</f>
        <v/>
      </c>
      <c r="OV22" s="3" t="str">
        <f>IFERROR(__xludf.DUMMYFUNCTION("IF(ISBLANK($A22),, IF((ARRAYFORMULA(SUM(COUNTIFS(OccupancyAddresses,$A22,OccupancyUnits, $B22, 'Tenant Occupancy'!OW$5:OW23,{""&gt;0"",""Occupied"",""Late""}))))&gt;1,""Multiple Bookings"", IF(SUMIFS( 'Tenant Occupancy'!OW$5:OW23,OccupancyUnits,$B22,OccupancyAd"&amp;"dresses,$A22)&gt;0,SUMIFS('Tenant Occupancy'!OW$5:OW23,OccupancyUnits,$B22,OccupancyAddresses,$A22),IFERROR(VLOOKUP($A22&amp;"" ""&amp;$B22, FILTER(ARRAYFORMULA({OccupancyAddresses&amp;"" ""&amp; OccupancyUnits,'Tenant Occupancy'!OW$5:OW23}),INDEX(ARRAYFORMULA({OccupancyAdd"&amp;"resses&amp;"" ""&amp; OccupancyUnits,'Tenant Occupancy'!OW$5:OW23}),0,2)&lt;&gt;""""),2,FALSE),IF(OV19=TODAY(),""Today"",)))))"),"")</f>
        <v/>
      </c>
      <c r="OW22" s="3" t="str">
        <f>IFERROR(__xludf.DUMMYFUNCTION("IF(ISBLANK($A22),, IF((ARRAYFORMULA(SUM(COUNTIFS(OccupancyAddresses,$A22,OccupancyUnits, $B22, 'Tenant Occupancy'!OX$5:OX23,{""&gt;0"",""Occupied"",""Late""}))))&gt;1,""Multiple Bookings"", IF(SUMIFS( 'Tenant Occupancy'!OX$5:OX23,OccupancyUnits,$B22,OccupancyAd"&amp;"dresses,$A22)&gt;0,SUMIFS('Tenant Occupancy'!OX$5:OX23,OccupancyUnits,$B22,OccupancyAddresses,$A22),IFERROR(VLOOKUP($A22&amp;"" ""&amp;$B22, FILTER(ARRAYFORMULA({OccupancyAddresses&amp;"" ""&amp; OccupancyUnits,'Tenant Occupancy'!OX$5:OX23}),INDEX(ARRAYFORMULA({OccupancyAdd"&amp;"resses&amp;"" ""&amp; OccupancyUnits,'Tenant Occupancy'!OX$5:OX23}),0,2)&lt;&gt;""""),2,FALSE),IF(OW19=TODAY(),""Today"",)))))"),"")</f>
        <v/>
      </c>
      <c r="OX22" s="3" t="str">
        <f>IFERROR(__xludf.DUMMYFUNCTION("IF(ISBLANK($A22),, IF((ARRAYFORMULA(SUM(COUNTIFS(OccupancyAddresses,$A22,OccupancyUnits, $B22, 'Tenant Occupancy'!OY$5:OY23,{""&gt;0"",""Occupied"",""Late""}))))&gt;1,""Multiple Bookings"", IF(SUMIFS( 'Tenant Occupancy'!OY$5:OY23,OccupancyUnits,$B22,OccupancyAd"&amp;"dresses,$A22)&gt;0,SUMIFS('Tenant Occupancy'!OY$5:OY23,OccupancyUnits,$B22,OccupancyAddresses,$A22),IFERROR(VLOOKUP($A22&amp;"" ""&amp;$B22, FILTER(ARRAYFORMULA({OccupancyAddresses&amp;"" ""&amp; OccupancyUnits,'Tenant Occupancy'!OY$5:OY23}),INDEX(ARRAYFORMULA({OccupancyAdd"&amp;"resses&amp;"" ""&amp; OccupancyUnits,'Tenant Occupancy'!OY$5:OY23}),0,2)&lt;&gt;""""),2,FALSE),IF(OX19=TODAY(),""Today"",)))))"),"")</f>
        <v/>
      </c>
      <c r="OY22" s="3" t="str">
        <f>IFERROR(__xludf.DUMMYFUNCTION("IF(ISBLANK($A22),, IF((ARRAYFORMULA(SUM(COUNTIFS(OccupancyAddresses,$A22,OccupancyUnits, $B22, 'Tenant Occupancy'!OZ$5:OZ23,{""&gt;0"",""Occupied"",""Late""}))))&gt;1,""Multiple Bookings"", IF(SUMIFS( 'Tenant Occupancy'!OZ$5:OZ23,OccupancyUnits,$B22,OccupancyAd"&amp;"dresses,$A22)&gt;0,SUMIFS('Tenant Occupancy'!OZ$5:OZ23,OccupancyUnits,$B22,OccupancyAddresses,$A22),IFERROR(VLOOKUP($A22&amp;"" ""&amp;$B22, FILTER(ARRAYFORMULA({OccupancyAddresses&amp;"" ""&amp; OccupancyUnits,'Tenant Occupancy'!OZ$5:OZ23}),INDEX(ARRAYFORMULA({OccupancyAdd"&amp;"resses&amp;"" ""&amp; OccupancyUnits,'Tenant Occupancy'!OZ$5:OZ23}),0,2)&lt;&gt;""""),2,FALSE),IF(OY19=TODAY(),""Today"",)))))"),"")</f>
        <v/>
      </c>
      <c r="OZ22" s="3" t="str">
        <f>IFERROR(__xludf.DUMMYFUNCTION("IF(ISBLANK($A22),, IF((ARRAYFORMULA(SUM(COUNTIFS(OccupancyAddresses,$A22,OccupancyUnits, $B22, 'Tenant Occupancy'!PA$5:PA23,{""&gt;0"",""Occupied"",""Late""}))))&gt;1,""Multiple Bookings"", IF(SUMIFS( 'Tenant Occupancy'!PA$5:PA23,OccupancyUnits,$B22,OccupancyAd"&amp;"dresses,$A22)&gt;0,SUMIFS('Tenant Occupancy'!PA$5:PA23,OccupancyUnits,$B22,OccupancyAddresses,$A22),IFERROR(VLOOKUP($A22&amp;"" ""&amp;$B22, FILTER(ARRAYFORMULA({OccupancyAddresses&amp;"" ""&amp; OccupancyUnits,'Tenant Occupancy'!PA$5:PA23}),INDEX(ARRAYFORMULA({OccupancyAdd"&amp;"resses&amp;"" ""&amp; OccupancyUnits,'Tenant Occupancy'!PA$5:PA23}),0,2)&lt;&gt;""""),2,FALSE),IF(OZ19=TODAY(),""Today"",)))))"),"")</f>
        <v/>
      </c>
      <c r="PA22" s="3" t="str">
        <f>IFERROR(__xludf.DUMMYFUNCTION("IF(ISBLANK($A22),, IF((ARRAYFORMULA(SUM(COUNTIFS(OccupancyAddresses,$A22,OccupancyUnits, $B22, 'Tenant Occupancy'!PB$5:PB23,{""&gt;0"",""Occupied"",""Late""}))))&gt;1,""Multiple Bookings"", IF(SUMIFS( 'Tenant Occupancy'!PB$5:PB23,OccupancyUnits,$B22,OccupancyAd"&amp;"dresses,$A22)&gt;0,SUMIFS('Tenant Occupancy'!PB$5:PB23,OccupancyUnits,$B22,OccupancyAddresses,$A22),IFERROR(VLOOKUP($A22&amp;"" ""&amp;$B22, FILTER(ARRAYFORMULA({OccupancyAddresses&amp;"" ""&amp; OccupancyUnits,'Tenant Occupancy'!PB$5:PB23}),INDEX(ARRAYFORMULA({OccupancyAdd"&amp;"resses&amp;"" ""&amp; OccupancyUnits,'Tenant Occupancy'!PB$5:PB23}),0,2)&lt;&gt;""""),2,FALSE),IF(PA19=TODAY(),""Today"",)))))"),"")</f>
        <v/>
      </c>
      <c r="PB22" s="3" t="str">
        <f>IFERROR(__xludf.DUMMYFUNCTION("IF(ISBLANK($A22),, IF((ARRAYFORMULA(SUM(COUNTIFS(OccupancyAddresses,$A22,OccupancyUnits, $B22, 'Tenant Occupancy'!PC$5:PC23,{""&gt;0"",""Occupied"",""Late""}))))&gt;1,""Multiple Bookings"", IF(SUMIFS( 'Tenant Occupancy'!PC$5:PC23,OccupancyUnits,$B22,OccupancyAd"&amp;"dresses,$A22)&gt;0,SUMIFS('Tenant Occupancy'!PC$5:PC23,OccupancyUnits,$B22,OccupancyAddresses,$A22),IFERROR(VLOOKUP($A22&amp;"" ""&amp;$B22, FILTER(ARRAYFORMULA({OccupancyAddresses&amp;"" ""&amp; OccupancyUnits,'Tenant Occupancy'!PC$5:PC23}),INDEX(ARRAYFORMULA({OccupancyAdd"&amp;"resses&amp;"" ""&amp; OccupancyUnits,'Tenant Occupancy'!PC$5:PC23}),0,2)&lt;&gt;""""),2,FALSE),IF(PB19=TODAY(),""Today"",)))))"),"")</f>
        <v/>
      </c>
      <c r="PC22" s="3" t="str">
        <f>IFERROR(__xludf.DUMMYFUNCTION("IF(ISBLANK($A22),, IF((ARRAYFORMULA(SUM(COUNTIFS(OccupancyAddresses,$A22,OccupancyUnits, $B22, 'Tenant Occupancy'!PD$5:PD23,{""&gt;0"",""Occupied"",""Late""}))))&gt;1,""Multiple Bookings"", IF(SUMIFS( 'Tenant Occupancy'!PD$5:PD23,OccupancyUnits,$B22,OccupancyAd"&amp;"dresses,$A22)&gt;0,SUMIFS('Tenant Occupancy'!PD$5:PD23,OccupancyUnits,$B22,OccupancyAddresses,$A22),IFERROR(VLOOKUP($A22&amp;"" ""&amp;$B22, FILTER(ARRAYFORMULA({OccupancyAddresses&amp;"" ""&amp; OccupancyUnits,'Tenant Occupancy'!PD$5:PD23}),INDEX(ARRAYFORMULA({OccupancyAdd"&amp;"resses&amp;"" ""&amp; OccupancyUnits,'Tenant Occupancy'!PD$5:PD23}),0,2)&lt;&gt;""""),2,FALSE),IF(PC19=TODAY(),""Today"",)))))"),"")</f>
        <v/>
      </c>
      <c r="PD22" s="3" t="str">
        <f>IFERROR(__xludf.DUMMYFUNCTION("IF(ISBLANK($A22),, IF((ARRAYFORMULA(SUM(COUNTIFS(OccupancyAddresses,$A22,OccupancyUnits, $B22, 'Tenant Occupancy'!PE$5:PE23,{""&gt;0"",""Occupied"",""Late""}))))&gt;1,""Multiple Bookings"", IF(SUMIFS( 'Tenant Occupancy'!PE$5:PE23,OccupancyUnits,$B22,OccupancyAd"&amp;"dresses,$A22)&gt;0,SUMIFS('Tenant Occupancy'!PE$5:PE23,OccupancyUnits,$B22,OccupancyAddresses,$A22),IFERROR(VLOOKUP($A22&amp;"" ""&amp;$B22, FILTER(ARRAYFORMULA({OccupancyAddresses&amp;"" ""&amp; OccupancyUnits,'Tenant Occupancy'!PE$5:PE23}),INDEX(ARRAYFORMULA({OccupancyAdd"&amp;"resses&amp;"" ""&amp; OccupancyUnits,'Tenant Occupancy'!PE$5:PE23}),0,2)&lt;&gt;""""),2,FALSE),IF(PD19=TODAY(),""Today"",)))))"),"")</f>
        <v/>
      </c>
      <c r="PE22" s="3" t="str">
        <f>IFERROR(__xludf.DUMMYFUNCTION("IF(ISBLANK($A22),, IF((ARRAYFORMULA(SUM(COUNTIFS(OccupancyAddresses,$A22,OccupancyUnits, $B22, 'Tenant Occupancy'!PF$5:PF23,{""&gt;0"",""Occupied"",""Late""}))))&gt;1,""Multiple Bookings"", IF(SUMIFS( 'Tenant Occupancy'!PF$5:PF23,OccupancyUnits,$B22,OccupancyAd"&amp;"dresses,$A22)&gt;0,SUMIFS('Tenant Occupancy'!PF$5:PF23,OccupancyUnits,$B22,OccupancyAddresses,$A22),IFERROR(VLOOKUP($A22&amp;"" ""&amp;$B22, FILTER(ARRAYFORMULA({OccupancyAddresses&amp;"" ""&amp; OccupancyUnits,'Tenant Occupancy'!PF$5:PF23}),INDEX(ARRAYFORMULA({OccupancyAdd"&amp;"resses&amp;"" ""&amp; OccupancyUnits,'Tenant Occupancy'!PF$5:PF23}),0,2)&lt;&gt;""""),2,FALSE),IF(PE19=TODAY(),""Today"",)))))"),"")</f>
        <v/>
      </c>
      <c r="PF22" s="3" t="str">
        <f>IFERROR(__xludf.DUMMYFUNCTION("IF(ISBLANK($A22),, IF((ARRAYFORMULA(SUM(COUNTIFS(OccupancyAddresses,$A22,OccupancyUnits, $B22, 'Tenant Occupancy'!PG$5:PG23,{""&gt;0"",""Occupied"",""Late""}))))&gt;1,""Multiple Bookings"", IF(SUMIFS( 'Tenant Occupancy'!PG$5:PG23,OccupancyUnits,$B22,OccupancyAd"&amp;"dresses,$A22)&gt;0,SUMIFS('Tenant Occupancy'!PG$5:PG23,OccupancyUnits,$B22,OccupancyAddresses,$A22),IFERROR(VLOOKUP($A22&amp;"" ""&amp;$B22, FILTER(ARRAYFORMULA({OccupancyAddresses&amp;"" ""&amp; OccupancyUnits,'Tenant Occupancy'!PG$5:PG23}),INDEX(ARRAYFORMULA({OccupancyAdd"&amp;"resses&amp;"" ""&amp; OccupancyUnits,'Tenant Occupancy'!PG$5:PG23}),0,2)&lt;&gt;""""),2,FALSE),IF(PF19=TODAY(),""Today"",)))))"),"")</f>
        <v/>
      </c>
      <c r="PG22" s="3" t="str">
        <f>IFERROR(__xludf.DUMMYFUNCTION("IF(ISBLANK($A22),, IF((ARRAYFORMULA(SUM(COUNTIFS(OccupancyAddresses,$A22,OccupancyUnits, $B22, 'Tenant Occupancy'!PH$5:PH23,{""&gt;0"",""Occupied"",""Late""}))))&gt;1,""Multiple Bookings"", IF(SUMIFS( 'Tenant Occupancy'!PH$5:PH23,OccupancyUnits,$B22,OccupancyAd"&amp;"dresses,$A22)&gt;0,SUMIFS('Tenant Occupancy'!PH$5:PH23,OccupancyUnits,$B22,OccupancyAddresses,$A22),IFERROR(VLOOKUP($A22&amp;"" ""&amp;$B22, FILTER(ARRAYFORMULA({OccupancyAddresses&amp;"" ""&amp; OccupancyUnits,'Tenant Occupancy'!PH$5:PH23}),INDEX(ARRAYFORMULA({OccupancyAdd"&amp;"resses&amp;"" ""&amp; OccupancyUnits,'Tenant Occupancy'!PH$5:PH23}),0,2)&lt;&gt;""""),2,FALSE),IF(PG19=TODAY(),""Today"",)))))"),"")</f>
        <v/>
      </c>
      <c r="PH22" s="3" t="str">
        <f>IFERROR(__xludf.DUMMYFUNCTION("IF(ISBLANK($A22),, IF((ARRAYFORMULA(SUM(COUNTIFS(OccupancyAddresses,$A22,OccupancyUnits, $B22, 'Tenant Occupancy'!PI$5:PI23,{""&gt;0"",""Occupied"",""Late""}))))&gt;1,""Multiple Bookings"", IF(SUMIFS( 'Tenant Occupancy'!PI$5:PI23,OccupancyUnits,$B22,OccupancyAd"&amp;"dresses,$A22)&gt;0,SUMIFS('Tenant Occupancy'!PI$5:PI23,OccupancyUnits,$B22,OccupancyAddresses,$A22),IFERROR(VLOOKUP($A22&amp;"" ""&amp;$B22, FILTER(ARRAYFORMULA({OccupancyAddresses&amp;"" ""&amp; OccupancyUnits,'Tenant Occupancy'!PI$5:PI23}),INDEX(ARRAYFORMULA({OccupancyAdd"&amp;"resses&amp;"" ""&amp; OccupancyUnits,'Tenant Occupancy'!PI$5:PI23}),0,2)&lt;&gt;""""),2,FALSE),IF(PH19=TODAY(),""Today"",)))))"),"")</f>
        <v/>
      </c>
      <c r="PI22" s="3" t="str">
        <f>IFERROR(__xludf.DUMMYFUNCTION("IF(ISBLANK($A22),, IF((ARRAYFORMULA(SUM(COUNTIFS(OccupancyAddresses,$A22,OccupancyUnits, $B22, 'Tenant Occupancy'!PJ$5:PJ23,{""&gt;0"",""Occupied"",""Late""}))))&gt;1,""Multiple Bookings"", IF(SUMIFS( 'Tenant Occupancy'!PJ$5:PJ23,OccupancyUnits,$B22,OccupancyAd"&amp;"dresses,$A22)&gt;0,SUMIFS('Tenant Occupancy'!PJ$5:PJ23,OccupancyUnits,$B22,OccupancyAddresses,$A22),IFERROR(VLOOKUP($A22&amp;"" ""&amp;$B22, FILTER(ARRAYFORMULA({OccupancyAddresses&amp;"" ""&amp; OccupancyUnits,'Tenant Occupancy'!PJ$5:PJ23}),INDEX(ARRAYFORMULA({OccupancyAdd"&amp;"resses&amp;"" ""&amp; OccupancyUnits,'Tenant Occupancy'!PJ$5:PJ23}),0,2)&lt;&gt;""""),2,FALSE),IF(PI19=TODAY(),""Today"",)))))"),"")</f>
        <v/>
      </c>
      <c r="PJ22" s="3" t="str">
        <f>IFERROR(__xludf.DUMMYFUNCTION("IF(ISBLANK($A22),, IF((ARRAYFORMULA(SUM(COUNTIFS(OccupancyAddresses,$A22,OccupancyUnits, $B22, 'Tenant Occupancy'!PK$5:PK23,{""&gt;0"",""Occupied"",""Late""}))))&gt;1,""Multiple Bookings"", IF(SUMIFS( 'Tenant Occupancy'!PK$5:PK23,OccupancyUnits,$B22,OccupancyAd"&amp;"dresses,$A22)&gt;0,SUMIFS('Tenant Occupancy'!PK$5:PK23,OccupancyUnits,$B22,OccupancyAddresses,$A22),IFERROR(VLOOKUP($A22&amp;"" ""&amp;$B22, FILTER(ARRAYFORMULA({OccupancyAddresses&amp;"" ""&amp; OccupancyUnits,'Tenant Occupancy'!PK$5:PK23}),INDEX(ARRAYFORMULA({OccupancyAdd"&amp;"resses&amp;"" ""&amp; OccupancyUnits,'Tenant Occupancy'!PK$5:PK23}),0,2)&lt;&gt;""""),2,FALSE),IF(PJ19=TODAY(),""Today"",)))))"),"")</f>
        <v/>
      </c>
      <c r="PK22" s="3" t="str">
        <f>IFERROR(__xludf.DUMMYFUNCTION("IF(ISBLANK($A22),, IF((ARRAYFORMULA(SUM(COUNTIFS(OccupancyAddresses,$A22,OccupancyUnits, $B22, 'Tenant Occupancy'!PL$5:PL23,{""&gt;0"",""Occupied"",""Late""}))))&gt;1,""Multiple Bookings"", IF(SUMIFS( 'Tenant Occupancy'!PL$5:PL23,OccupancyUnits,$B22,OccupancyAd"&amp;"dresses,$A22)&gt;0,SUMIFS('Tenant Occupancy'!PL$5:PL23,OccupancyUnits,$B22,OccupancyAddresses,$A22),IFERROR(VLOOKUP($A22&amp;"" ""&amp;$B22, FILTER(ARRAYFORMULA({OccupancyAddresses&amp;"" ""&amp; OccupancyUnits,'Tenant Occupancy'!PL$5:PL23}),INDEX(ARRAYFORMULA({OccupancyAdd"&amp;"resses&amp;"" ""&amp; OccupancyUnits,'Tenant Occupancy'!PL$5:PL23}),0,2)&lt;&gt;""""),2,FALSE),IF(PK19=TODAY(),""Today"",)))))"),"")</f>
        <v/>
      </c>
      <c r="PL22" s="3" t="str">
        <f>IFERROR(__xludf.DUMMYFUNCTION("IF(ISBLANK($A22),, IF((ARRAYFORMULA(SUM(COUNTIFS(OccupancyAddresses,$A22,OccupancyUnits, $B22, 'Tenant Occupancy'!PM$5:PM23,{""&gt;0"",""Occupied"",""Late""}))))&gt;1,""Multiple Bookings"", IF(SUMIFS( 'Tenant Occupancy'!PM$5:PM23,OccupancyUnits,$B22,OccupancyAd"&amp;"dresses,$A22)&gt;0,SUMIFS('Tenant Occupancy'!PM$5:PM23,OccupancyUnits,$B22,OccupancyAddresses,$A22),IFERROR(VLOOKUP($A22&amp;"" ""&amp;$B22, FILTER(ARRAYFORMULA({OccupancyAddresses&amp;"" ""&amp; OccupancyUnits,'Tenant Occupancy'!PM$5:PM23}),INDEX(ARRAYFORMULA({OccupancyAdd"&amp;"resses&amp;"" ""&amp; OccupancyUnits,'Tenant Occupancy'!PM$5:PM23}),0,2)&lt;&gt;""""),2,FALSE),IF(PL19=TODAY(),""Today"",)))))"),"")</f>
        <v/>
      </c>
      <c r="PM22" s="3" t="str">
        <f>IFERROR(__xludf.DUMMYFUNCTION("IF(ISBLANK($A22),, IF((ARRAYFORMULA(SUM(COUNTIFS(OccupancyAddresses,$A22,OccupancyUnits, $B22, 'Tenant Occupancy'!PN$5:PN23,{""&gt;0"",""Occupied"",""Late""}))))&gt;1,""Multiple Bookings"", IF(SUMIFS( 'Tenant Occupancy'!PN$5:PN23,OccupancyUnits,$B22,OccupancyAd"&amp;"dresses,$A22)&gt;0,SUMIFS('Tenant Occupancy'!PN$5:PN23,OccupancyUnits,$B22,OccupancyAddresses,$A22),IFERROR(VLOOKUP($A22&amp;"" ""&amp;$B22, FILTER(ARRAYFORMULA({OccupancyAddresses&amp;"" ""&amp; OccupancyUnits,'Tenant Occupancy'!PN$5:PN23}),INDEX(ARRAYFORMULA({OccupancyAdd"&amp;"resses&amp;"" ""&amp; OccupancyUnits,'Tenant Occupancy'!PN$5:PN23}),0,2)&lt;&gt;""""),2,FALSE),IF(PM19=TODAY(),""Today"",)))))"),"")</f>
        <v/>
      </c>
      <c r="PN22" s="3" t="str">
        <f>IFERROR(__xludf.DUMMYFUNCTION("IF(ISBLANK($A22),, IF((ARRAYFORMULA(SUM(COUNTIFS(OccupancyAddresses,$A22,OccupancyUnits, $B22, 'Tenant Occupancy'!PO$5:PO23,{""&gt;0"",""Occupied"",""Late""}))))&gt;1,""Multiple Bookings"", IF(SUMIFS( 'Tenant Occupancy'!PO$5:PO23,OccupancyUnits,$B22,OccupancyAd"&amp;"dresses,$A22)&gt;0,SUMIFS('Tenant Occupancy'!PO$5:PO23,OccupancyUnits,$B22,OccupancyAddresses,$A22),IFERROR(VLOOKUP($A22&amp;"" ""&amp;$B22, FILTER(ARRAYFORMULA({OccupancyAddresses&amp;"" ""&amp; OccupancyUnits,'Tenant Occupancy'!PO$5:PO23}),INDEX(ARRAYFORMULA({OccupancyAdd"&amp;"resses&amp;"" ""&amp; OccupancyUnits,'Tenant Occupancy'!PO$5:PO23}),0,2)&lt;&gt;""""),2,FALSE),IF(PN19=TODAY(),""Today"",)))))"),"")</f>
        <v/>
      </c>
      <c r="PO22" s="3" t="str">
        <f>IFERROR(__xludf.DUMMYFUNCTION("IF(ISBLANK($A22),, IF((ARRAYFORMULA(SUM(COUNTIFS(OccupancyAddresses,$A22,OccupancyUnits, $B22, 'Tenant Occupancy'!PP$5:PP23,{""&gt;0"",""Occupied"",""Late""}))))&gt;1,""Multiple Bookings"", IF(SUMIFS( 'Tenant Occupancy'!PP$5:PP23,OccupancyUnits,$B22,OccupancyAd"&amp;"dresses,$A22)&gt;0,SUMIFS('Tenant Occupancy'!PP$5:PP23,OccupancyUnits,$B22,OccupancyAddresses,$A22),IFERROR(VLOOKUP($A22&amp;"" ""&amp;$B22, FILTER(ARRAYFORMULA({OccupancyAddresses&amp;"" ""&amp; OccupancyUnits,'Tenant Occupancy'!PP$5:PP23}),INDEX(ARRAYFORMULA({OccupancyAdd"&amp;"resses&amp;"" ""&amp; OccupancyUnits,'Tenant Occupancy'!PP$5:PP23}),0,2)&lt;&gt;""""),2,FALSE),IF(PO19=TODAY(),""Today"",)))))"),"")</f>
        <v/>
      </c>
      <c r="PP22" s="3" t="str">
        <f>IFERROR(__xludf.DUMMYFUNCTION("IF(ISBLANK($A22),, IF((ARRAYFORMULA(SUM(COUNTIFS(OccupancyAddresses,$A22,OccupancyUnits, $B22, 'Tenant Occupancy'!PQ$5:PQ23,{""&gt;0"",""Occupied"",""Late""}))))&gt;1,""Multiple Bookings"", IF(SUMIFS( 'Tenant Occupancy'!PQ$5:PQ23,OccupancyUnits,$B22,OccupancyAd"&amp;"dresses,$A22)&gt;0,SUMIFS('Tenant Occupancy'!PQ$5:PQ23,OccupancyUnits,$B22,OccupancyAddresses,$A22),IFERROR(VLOOKUP($A22&amp;"" ""&amp;$B22, FILTER(ARRAYFORMULA({OccupancyAddresses&amp;"" ""&amp; OccupancyUnits,'Tenant Occupancy'!PQ$5:PQ23}),INDEX(ARRAYFORMULA({OccupancyAdd"&amp;"resses&amp;"" ""&amp; OccupancyUnits,'Tenant Occupancy'!PQ$5:PQ23}),0,2)&lt;&gt;""""),2,FALSE),IF(PP19=TODAY(),""Today"",)))))"),"")</f>
        <v/>
      </c>
      <c r="PQ22" s="3" t="str">
        <f>IFERROR(__xludf.DUMMYFUNCTION("IF(ISBLANK($A22),, IF((ARRAYFORMULA(SUM(COUNTIFS(OccupancyAddresses,$A22,OccupancyUnits, $B22, 'Tenant Occupancy'!PR$5:PR23,{""&gt;0"",""Occupied"",""Late""}))))&gt;1,""Multiple Bookings"", IF(SUMIFS( 'Tenant Occupancy'!PR$5:PR23,OccupancyUnits,$B22,OccupancyAd"&amp;"dresses,$A22)&gt;0,SUMIFS('Tenant Occupancy'!PR$5:PR23,OccupancyUnits,$B22,OccupancyAddresses,$A22),IFERROR(VLOOKUP($A22&amp;"" ""&amp;$B22, FILTER(ARRAYFORMULA({OccupancyAddresses&amp;"" ""&amp; OccupancyUnits,'Tenant Occupancy'!PR$5:PR23}),INDEX(ARRAYFORMULA({OccupancyAdd"&amp;"resses&amp;"" ""&amp; OccupancyUnits,'Tenant Occupancy'!PR$5:PR23}),0,2)&lt;&gt;""""),2,FALSE),IF(PQ19=TODAY(),""Today"",)))))"),"")</f>
        <v/>
      </c>
      <c r="PR22" s="3" t="str">
        <f>IFERROR(__xludf.DUMMYFUNCTION("IF(ISBLANK($A22),, IF((ARRAYFORMULA(SUM(COUNTIFS(OccupancyAddresses,$A22,OccupancyUnits, $B22, 'Tenant Occupancy'!PS$5:PS23,{""&gt;0"",""Occupied"",""Late""}))))&gt;1,""Multiple Bookings"", IF(SUMIFS( 'Tenant Occupancy'!PS$5:PS23,OccupancyUnits,$B22,OccupancyAd"&amp;"dresses,$A22)&gt;0,SUMIFS('Tenant Occupancy'!PS$5:PS23,OccupancyUnits,$B22,OccupancyAddresses,$A22),IFERROR(VLOOKUP($A22&amp;"" ""&amp;$B22, FILTER(ARRAYFORMULA({OccupancyAddresses&amp;"" ""&amp; OccupancyUnits,'Tenant Occupancy'!PS$5:PS23}),INDEX(ARRAYFORMULA({OccupancyAdd"&amp;"resses&amp;"" ""&amp; OccupancyUnits,'Tenant Occupancy'!PS$5:PS23}),0,2)&lt;&gt;""""),2,FALSE),IF(PR19=TODAY(),""Today"",)))))"),"")</f>
        <v/>
      </c>
      <c r="PS22" s="3" t="str">
        <f>IFERROR(__xludf.DUMMYFUNCTION("IF(ISBLANK($A22),, IF((ARRAYFORMULA(SUM(COUNTIFS(OccupancyAddresses,$A22,OccupancyUnits, $B22, 'Tenant Occupancy'!PT$5:PT23,{""&gt;0"",""Occupied"",""Late""}))))&gt;1,""Multiple Bookings"", IF(SUMIFS( 'Tenant Occupancy'!PT$5:PT23,OccupancyUnits,$B22,OccupancyAd"&amp;"dresses,$A22)&gt;0,SUMIFS('Tenant Occupancy'!PT$5:PT23,OccupancyUnits,$B22,OccupancyAddresses,$A22),IFERROR(VLOOKUP($A22&amp;"" ""&amp;$B22, FILTER(ARRAYFORMULA({OccupancyAddresses&amp;"" ""&amp; OccupancyUnits,'Tenant Occupancy'!PT$5:PT23}),INDEX(ARRAYFORMULA({OccupancyAdd"&amp;"resses&amp;"" ""&amp; OccupancyUnits,'Tenant Occupancy'!PT$5:PT23}),0,2)&lt;&gt;""""),2,FALSE),IF(PS19=TODAY(),""Today"",)))))"),"")</f>
        <v/>
      </c>
      <c r="PT22" s="3" t="str">
        <f>IFERROR(__xludf.DUMMYFUNCTION("IF(ISBLANK($A22),, IF((ARRAYFORMULA(SUM(COUNTIFS(OccupancyAddresses,$A22,OccupancyUnits, $B22, 'Tenant Occupancy'!PU$5:PU23,{""&gt;0"",""Occupied"",""Late""}))))&gt;1,""Multiple Bookings"", IF(SUMIFS( 'Tenant Occupancy'!PU$5:PU23,OccupancyUnits,$B22,OccupancyAd"&amp;"dresses,$A22)&gt;0,SUMIFS('Tenant Occupancy'!PU$5:PU23,OccupancyUnits,$B22,OccupancyAddresses,$A22),IFERROR(VLOOKUP($A22&amp;"" ""&amp;$B22, FILTER(ARRAYFORMULA({OccupancyAddresses&amp;"" ""&amp; OccupancyUnits,'Tenant Occupancy'!PU$5:PU23}),INDEX(ARRAYFORMULA({OccupancyAdd"&amp;"resses&amp;"" ""&amp; OccupancyUnits,'Tenant Occupancy'!PU$5:PU23}),0,2)&lt;&gt;""""),2,FALSE),IF(PT19=TODAY(),""Today"",)))))"),"")</f>
        <v/>
      </c>
      <c r="PU22" s="3" t="str">
        <f>IFERROR(__xludf.DUMMYFUNCTION("IF(ISBLANK($A22),, IF((ARRAYFORMULA(SUM(COUNTIFS(OccupancyAddresses,$A22,OccupancyUnits, $B22, 'Tenant Occupancy'!PV$5:PV23,{""&gt;0"",""Occupied"",""Late""}))))&gt;1,""Multiple Bookings"", IF(SUMIFS( 'Tenant Occupancy'!PV$5:PV23,OccupancyUnits,$B22,OccupancyAd"&amp;"dresses,$A22)&gt;0,SUMIFS('Tenant Occupancy'!PV$5:PV23,OccupancyUnits,$B22,OccupancyAddresses,$A22),IFERROR(VLOOKUP($A22&amp;"" ""&amp;$B22, FILTER(ARRAYFORMULA({OccupancyAddresses&amp;"" ""&amp; OccupancyUnits,'Tenant Occupancy'!PV$5:PV23}),INDEX(ARRAYFORMULA({OccupancyAdd"&amp;"resses&amp;"" ""&amp; OccupancyUnits,'Tenant Occupancy'!PV$5:PV23}),0,2)&lt;&gt;""""),2,FALSE),IF(PU19=TODAY(),""Today"",)))))"),"")</f>
        <v/>
      </c>
      <c r="PV22" s="3" t="str">
        <f>IFERROR(__xludf.DUMMYFUNCTION("IF(ISBLANK($A22),, IF((ARRAYFORMULA(SUM(COUNTIFS(OccupancyAddresses,$A22,OccupancyUnits, $B22, 'Tenant Occupancy'!PW$5:PW23,{""&gt;0"",""Occupied"",""Late""}))))&gt;1,""Multiple Bookings"", IF(SUMIFS( 'Tenant Occupancy'!PW$5:PW23,OccupancyUnits,$B22,OccupancyAd"&amp;"dresses,$A22)&gt;0,SUMIFS('Tenant Occupancy'!PW$5:PW23,OccupancyUnits,$B22,OccupancyAddresses,$A22),IFERROR(VLOOKUP($A22&amp;"" ""&amp;$B22, FILTER(ARRAYFORMULA({OccupancyAddresses&amp;"" ""&amp; OccupancyUnits,'Tenant Occupancy'!PW$5:PW23}),INDEX(ARRAYFORMULA({OccupancyAdd"&amp;"resses&amp;"" ""&amp; OccupancyUnits,'Tenant Occupancy'!PW$5:PW23}),0,2)&lt;&gt;""""),2,FALSE),IF(PV19=TODAY(),""Today"",)))))"),"")</f>
        <v/>
      </c>
      <c r="PW22" s="3" t="str">
        <f>IFERROR(__xludf.DUMMYFUNCTION("IF(ISBLANK($A22),, IF((ARRAYFORMULA(SUM(COUNTIFS(OccupancyAddresses,$A22,OccupancyUnits, $B22, 'Tenant Occupancy'!PX$5:PX23,{""&gt;0"",""Occupied"",""Late""}))))&gt;1,""Multiple Bookings"", IF(SUMIFS( 'Tenant Occupancy'!PX$5:PX23,OccupancyUnits,$B22,OccupancyAd"&amp;"dresses,$A22)&gt;0,SUMIFS('Tenant Occupancy'!PX$5:PX23,OccupancyUnits,$B22,OccupancyAddresses,$A22),IFERROR(VLOOKUP($A22&amp;"" ""&amp;$B22, FILTER(ARRAYFORMULA({OccupancyAddresses&amp;"" ""&amp; OccupancyUnits,'Tenant Occupancy'!PX$5:PX23}),INDEX(ARRAYFORMULA({OccupancyAdd"&amp;"resses&amp;"" ""&amp; OccupancyUnits,'Tenant Occupancy'!PX$5:PX23}),0,2)&lt;&gt;""""),2,FALSE),IF(PW19=TODAY(),""Today"",)))))"),"")</f>
        <v/>
      </c>
      <c r="PX22" s="3" t="str">
        <f>IFERROR(__xludf.DUMMYFUNCTION("IF(ISBLANK($A22),, IF((ARRAYFORMULA(SUM(COUNTIFS(OccupancyAddresses,$A22,OccupancyUnits, $B22, 'Tenant Occupancy'!PY$5:PY23,{""&gt;0"",""Occupied"",""Late""}))))&gt;1,""Multiple Bookings"", IF(SUMIFS( 'Tenant Occupancy'!PY$5:PY23,OccupancyUnits,$B22,OccupancyAd"&amp;"dresses,$A22)&gt;0,SUMIFS('Tenant Occupancy'!PY$5:PY23,OccupancyUnits,$B22,OccupancyAddresses,$A22),IFERROR(VLOOKUP($A22&amp;"" ""&amp;$B22, FILTER(ARRAYFORMULA({OccupancyAddresses&amp;"" ""&amp; OccupancyUnits,'Tenant Occupancy'!PY$5:PY23}),INDEX(ARRAYFORMULA({OccupancyAdd"&amp;"resses&amp;"" ""&amp; OccupancyUnits,'Tenant Occupancy'!PY$5:PY23}),0,2)&lt;&gt;""""),2,FALSE),IF(PX19=TODAY(),""Today"",)))))"),"")</f>
        <v/>
      </c>
      <c r="PY22" s="3" t="str">
        <f>IFERROR(__xludf.DUMMYFUNCTION("IF(ISBLANK($A22),, IF((ARRAYFORMULA(SUM(COUNTIFS(OccupancyAddresses,$A22,OccupancyUnits, $B22, 'Tenant Occupancy'!PZ$5:PZ23,{""&gt;0"",""Occupied"",""Late""}))))&gt;1,""Multiple Bookings"", IF(SUMIFS( 'Tenant Occupancy'!PZ$5:PZ23,OccupancyUnits,$B22,OccupancyAd"&amp;"dresses,$A22)&gt;0,SUMIFS('Tenant Occupancy'!PZ$5:PZ23,OccupancyUnits,$B22,OccupancyAddresses,$A22),IFERROR(VLOOKUP($A22&amp;"" ""&amp;$B22, FILTER(ARRAYFORMULA({OccupancyAddresses&amp;"" ""&amp; OccupancyUnits,'Tenant Occupancy'!PZ$5:PZ23}),INDEX(ARRAYFORMULA({OccupancyAdd"&amp;"resses&amp;"" ""&amp; OccupancyUnits,'Tenant Occupancy'!PZ$5:PZ23}),0,2)&lt;&gt;""""),2,FALSE),IF(PY19=TODAY(),""Today"",)))))"),"")</f>
        <v/>
      </c>
      <c r="PZ22" s="3" t="str">
        <f>IFERROR(__xludf.DUMMYFUNCTION("IF(ISBLANK($A22),, IF((ARRAYFORMULA(SUM(COUNTIFS(OccupancyAddresses,$A22,OccupancyUnits, $B22, 'Tenant Occupancy'!QA$5:QA23,{""&gt;0"",""Occupied"",""Late""}))))&gt;1,""Multiple Bookings"", IF(SUMIFS( 'Tenant Occupancy'!QA$5:QA23,OccupancyUnits,$B22,OccupancyAd"&amp;"dresses,$A22)&gt;0,SUMIFS('Tenant Occupancy'!QA$5:QA23,OccupancyUnits,$B22,OccupancyAddresses,$A22),IFERROR(VLOOKUP($A22&amp;"" ""&amp;$B22, FILTER(ARRAYFORMULA({OccupancyAddresses&amp;"" ""&amp; OccupancyUnits,'Tenant Occupancy'!QA$5:QA23}),INDEX(ARRAYFORMULA({OccupancyAdd"&amp;"resses&amp;"" ""&amp; OccupancyUnits,'Tenant Occupancy'!QA$5:QA23}),0,2)&lt;&gt;""""),2,FALSE),IF(PZ19=TODAY(),""Today"",)))))"),"")</f>
        <v/>
      </c>
      <c r="QA22" s="3" t="str">
        <f>IFERROR(__xludf.DUMMYFUNCTION("IF(ISBLANK($A22),, IF((ARRAYFORMULA(SUM(COUNTIFS(OccupancyAddresses,$A22,OccupancyUnits, $B22, 'Tenant Occupancy'!QB$5:QB23,{""&gt;0"",""Occupied"",""Late""}))))&gt;1,""Multiple Bookings"", IF(SUMIFS( 'Tenant Occupancy'!QB$5:QB23,OccupancyUnits,$B22,OccupancyAd"&amp;"dresses,$A22)&gt;0,SUMIFS('Tenant Occupancy'!QB$5:QB23,OccupancyUnits,$B22,OccupancyAddresses,$A22),IFERROR(VLOOKUP($A22&amp;"" ""&amp;$B22, FILTER(ARRAYFORMULA({OccupancyAddresses&amp;"" ""&amp; OccupancyUnits,'Tenant Occupancy'!QB$5:QB23}),INDEX(ARRAYFORMULA({OccupancyAdd"&amp;"resses&amp;"" ""&amp; OccupancyUnits,'Tenant Occupancy'!QB$5:QB23}),0,2)&lt;&gt;""""),2,FALSE),IF(QA19=TODAY(),""Today"",)))))"),"")</f>
        <v/>
      </c>
      <c r="QB22" s="3" t="str">
        <f>IFERROR(__xludf.DUMMYFUNCTION("IF(ISBLANK($A22),, IF((ARRAYFORMULA(SUM(COUNTIFS(OccupancyAddresses,$A22,OccupancyUnits, $B22, 'Tenant Occupancy'!QC$5:QC23,{""&gt;0"",""Occupied"",""Late""}))))&gt;1,""Multiple Bookings"", IF(SUMIFS( 'Tenant Occupancy'!QC$5:QC23,OccupancyUnits,$B22,OccupancyAd"&amp;"dresses,$A22)&gt;0,SUMIFS('Tenant Occupancy'!QC$5:QC23,OccupancyUnits,$B22,OccupancyAddresses,$A22),IFERROR(VLOOKUP($A22&amp;"" ""&amp;$B22, FILTER(ARRAYFORMULA({OccupancyAddresses&amp;"" ""&amp; OccupancyUnits,'Tenant Occupancy'!QC$5:QC23}),INDEX(ARRAYFORMULA({OccupancyAdd"&amp;"resses&amp;"" ""&amp; OccupancyUnits,'Tenant Occupancy'!QC$5:QC23}),0,2)&lt;&gt;""""),2,FALSE),IF(QB19=TODAY(),""Today"",)))))"),"")</f>
        <v/>
      </c>
      <c r="QC22" s="3" t="str">
        <f>IFERROR(__xludf.DUMMYFUNCTION("IF(ISBLANK($A22),, IF((ARRAYFORMULA(SUM(COUNTIFS(OccupancyAddresses,$A22,OccupancyUnits, $B22, 'Tenant Occupancy'!QD$5:QD23,{""&gt;0"",""Occupied"",""Late""}))))&gt;1,""Multiple Bookings"", IF(SUMIFS( 'Tenant Occupancy'!QD$5:QD23,OccupancyUnits,$B22,OccupancyAd"&amp;"dresses,$A22)&gt;0,SUMIFS('Tenant Occupancy'!QD$5:QD23,OccupancyUnits,$B22,OccupancyAddresses,$A22),IFERROR(VLOOKUP($A22&amp;"" ""&amp;$B22, FILTER(ARRAYFORMULA({OccupancyAddresses&amp;"" ""&amp; OccupancyUnits,'Tenant Occupancy'!QD$5:QD23}),INDEX(ARRAYFORMULA({OccupancyAdd"&amp;"resses&amp;"" ""&amp; OccupancyUnits,'Tenant Occupancy'!QD$5:QD23}),0,2)&lt;&gt;""""),2,FALSE),IF(QC19=TODAY(),""Today"",)))))"),"")</f>
        <v/>
      </c>
      <c r="QD22" s="3" t="str">
        <f>IFERROR(__xludf.DUMMYFUNCTION("IF(ISBLANK($A22),, IF((ARRAYFORMULA(SUM(COUNTIFS(OccupancyAddresses,$A22,OccupancyUnits, $B22, 'Tenant Occupancy'!QE$5:QE23,{""&gt;0"",""Occupied"",""Late""}))))&gt;1,""Multiple Bookings"", IF(SUMIFS( 'Tenant Occupancy'!QE$5:QE23,OccupancyUnits,$B22,OccupancyAd"&amp;"dresses,$A22)&gt;0,SUMIFS('Tenant Occupancy'!QE$5:QE23,OccupancyUnits,$B22,OccupancyAddresses,$A22),IFERROR(VLOOKUP($A22&amp;"" ""&amp;$B22, FILTER(ARRAYFORMULA({OccupancyAddresses&amp;"" ""&amp; OccupancyUnits,'Tenant Occupancy'!QE$5:QE23}),INDEX(ARRAYFORMULA({OccupancyAdd"&amp;"resses&amp;"" ""&amp; OccupancyUnits,'Tenant Occupancy'!QE$5:QE23}),0,2)&lt;&gt;""""),2,FALSE),IF(QD19=TODAY(),""Today"",)))))"),"")</f>
        <v/>
      </c>
      <c r="QE22" s="3" t="str">
        <f>IFERROR(__xludf.DUMMYFUNCTION("IF(ISBLANK($A22),, IF((ARRAYFORMULA(SUM(COUNTIFS(OccupancyAddresses,$A22,OccupancyUnits, $B22, 'Tenant Occupancy'!QF$5:QF23,{""&gt;0"",""Occupied"",""Late""}))))&gt;1,""Multiple Bookings"", IF(SUMIFS( 'Tenant Occupancy'!QF$5:QF23,OccupancyUnits,$B22,OccupancyAd"&amp;"dresses,$A22)&gt;0,SUMIFS('Tenant Occupancy'!QF$5:QF23,OccupancyUnits,$B22,OccupancyAddresses,$A22),IFERROR(VLOOKUP($A22&amp;"" ""&amp;$B22, FILTER(ARRAYFORMULA({OccupancyAddresses&amp;"" ""&amp; OccupancyUnits,'Tenant Occupancy'!QF$5:QF23}),INDEX(ARRAYFORMULA({OccupancyAdd"&amp;"resses&amp;"" ""&amp; OccupancyUnits,'Tenant Occupancy'!QF$5:QF23}),0,2)&lt;&gt;""""),2,FALSE),IF(QE19=TODAY(),""Today"",)))))"),"")</f>
        <v/>
      </c>
      <c r="QF22" s="3" t="str">
        <f>IFERROR(__xludf.DUMMYFUNCTION("IF(ISBLANK($A22),, IF((ARRAYFORMULA(SUM(COUNTIFS(OccupancyAddresses,$A22,OccupancyUnits, $B22, 'Tenant Occupancy'!QG$5:QG23,{""&gt;0"",""Occupied"",""Late""}))))&gt;1,""Multiple Bookings"", IF(SUMIFS( 'Tenant Occupancy'!QG$5:QG23,OccupancyUnits,$B22,OccupancyAd"&amp;"dresses,$A22)&gt;0,SUMIFS('Tenant Occupancy'!QG$5:QG23,OccupancyUnits,$B22,OccupancyAddresses,$A22),IFERROR(VLOOKUP($A22&amp;"" ""&amp;$B22, FILTER(ARRAYFORMULA({OccupancyAddresses&amp;"" ""&amp; OccupancyUnits,'Tenant Occupancy'!QG$5:QG23}),INDEX(ARRAYFORMULA({OccupancyAdd"&amp;"resses&amp;"" ""&amp; OccupancyUnits,'Tenant Occupancy'!QG$5:QG23}),0,2)&lt;&gt;""""),2,FALSE),IF(QF19=TODAY(),""Today"",)))))"),"")</f>
        <v/>
      </c>
      <c r="QG22" s="3" t="str">
        <f>IFERROR(__xludf.DUMMYFUNCTION("IF(ISBLANK($A22),, IF((ARRAYFORMULA(SUM(COUNTIFS(OccupancyAddresses,$A22,OccupancyUnits, $B22, 'Tenant Occupancy'!QH$5:QH23,{""&gt;0"",""Occupied"",""Late""}))))&gt;1,""Multiple Bookings"", IF(SUMIFS( 'Tenant Occupancy'!QH$5:QH23,OccupancyUnits,$B22,OccupancyAd"&amp;"dresses,$A22)&gt;0,SUMIFS('Tenant Occupancy'!QH$5:QH23,OccupancyUnits,$B22,OccupancyAddresses,$A22),IFERROR(VLOOKUP($A22&amp;"" ""&amp;$B22, FILTER(ARRAYFORMULA({OccupancyAddresses&amp;"" ""&amp; OccupancyUnits,'Tenant Occupancy'!QH$5:QH23}),INDEX(ARRAYFORMULA({OccupancyAdd"&amp;"resses&amp;"" ""&amp; OccupancyUnits,'Tenant Occupancy'!QH$5:QH23}),0,2)&lt;&gt;""""),2,FALSE),IF(QG19=TODAY(),""Today"",)))))"),"")</f>
        <v/>
      </c>
      <c r="QH22" s="3" t="str">
        <f>IFERROR(__xludf.DUMMYFUNCTION("IF(ISBLANK($A22),, IF((ARRAYFORMULA(SUM(COUNTIFS(OccupancyAddresses,$A22,OccupancyUnits, $B22, 'Tenant Occupancy'!QI$5:QI23,{""&gt;0"",""Occupied"",""Late""}))))&gt;1,""Multiple Bookings"", IF(SUMIFS( 'Tenant Occupancy'!QI$5:QI23,OccupancyUnits,$B22,OccupancyAd"&amp;"dresses,$A22)&gt;0,SUMIFS('Tenant Occupancy'!QI$5:QI23,OccupancyUnits,$B22,OccupancyAddresses,$A22),IFERROR(VLOOKUP($A22&amp;"" ""&amp;$B22, FILTER(ARRAYFORMULA({OccupancyAddresses&amp;"" ""&amp; OccupancyUnits,'Tenant Occupancy'!QI$5:QI23}),INDEX(ARRAYFORMULA({OccupancyAdd"&amp;"resses&amp;"" ""&amp; OccupancyUnits,'Tenant Occupancy'!QI$5:QI23}),0,2)&lt;&gt;""""),2,FALSE),IF(QH19=TODAY(),""Today"",)))))"),"")</f>
        <v/>
      </c>
      <c r="QI22" s="3" t="str">
        <f>IFERROR(__xludf.DUMMYFUNCTION("IF(ISBLANK($A22),, IF((ARRAYFORMULA(SUM(COUNTIFS(OccupancyAddresses,$A22,OccupancyUnits, $B22, 'Tenant Occupancy'!QJ$5:QJ23,{""&gt;0"",""Occupied"",""Late""}))))&gt;1,""Multiple Bookings"", IF(SUMIFS( 'Tenant Occupancy'!QJ$5:QJ23,OccupancyUnits,$B22,OccupancyAd"&amp;"dresses,$A22)&gt;0,SUMIFS('Tenant Occupancy'!QJ$5:QJ23,OccupancyUnits,$B22,OccupancyAddresses,$A22),IFERROR(VLOOKUP($A22&amp;"" ""&amp;$B22, FILTER(ARRAYFORMULA({OccupancyAddresses&amp;"" ""&amp; OccupancyUnits,'Tenant Occupancy'!QJ$5:QJ23}),INDEX(ARRAYFORMULA({OccupancyAdd"&amp;"resses&amp;"" ""&amp; OccupancyUnits,'Tenant Occupancy'!QJ$5:QJ23}),0,2)&lt;&gt;""""),2,FALSE),IF(QI19=TODAY(),""Today"",)))))"),"")</f>
        <v/>
      </c>
      <c r="QJ22" s="3" t="str">
        <f>IFERROR(__xludf.DUMMYFUNCTION("IF(ISBLANK($A22),, IF((ARRAYFORMULA(SUM(COUNTIFS(OccupancyAddresses,$A22,OccupancyUnits, $B22, 'Tenant Occupancy'!QK$5:QK23,{""&gt;0"",""Occupied"",""Late""}))))&gt;1,""Multiple Bookings"", IF(SUMIFS( 'Tenant Occupancy'!QK$5:QK23,OccupancyUnits,$B22,OccupancyAd"&amp;"dresses,$A22)&gt;0,SUMIFS('Tenant Occupancy'!QK$5:QK23,OccupancyUnits,$B22,OccupancyAddresses,$A22),IFERROR(VLOOKUP($A22&amp;"" ""&amp;$B22, FILTER(ARRAYFORMULA({OccupancyAddresses&amp;"" ""&amp; OccupancyUnits,'Tenant Occupancy'!QK$5:QK23}),INDEX(ARRAYFORMULA({OccupancyAdd"&amp;"resses&amp;"" ""&amp; OccupancyUnits,'Tenant Occupancy'!QK$5:QK23}),0,2)&lt;&gt;""""),2,FALSE),IF(QJ19=TODAY(),""Today"",)))))"),"")</f>
        <v/>
      </c>
      <c r="QK22" s="3" t="str">
        <f>IFERROR(__xludf.DUMMYFUNCTION("IF(ISBLANK($A22),, IF((ARRAYFORMULA(SUM(COUNTIFS(OccupancyAddresses,$A22,OccupancyUnits, $B22, 'Tenant Occupancy'!QL$5:QL23,{""&gt;0"",""Occupied"",""Late""}))))&gt;1,""Multiple Bookings"", IF(SUMIFS( 'Tenant Occupancy'!QL$5:QL23,OccupancyUnits,$B22,OccupancyAd"&amp;"dresses,$A22)&gt;0,SUMIFS('Tenant Occupancy'!QL$5:QL23,OccupancyUnits,$B22,OccupancyAddresses,$A22),IFERROR(VLOOKUP($A22&amp;"" ""&amp;$B22, FILTER(ARRAYFORMULA({OccupancyAddresses&amp;"" ""&amp; OccupancyUnits,'Tenant Occupancy'!QL$5:QL23}),INDEX(ARRAYFORMULA({OccupancyAdd"&amp;"resses&amp;"" ""&amp; OccupancyUnits,'Tenant Occupancy'!QL$5:QL23}),0,2)&lt;&gt;""""),2,FALSE),IF(QK19=TODAY(),""Today"",)))))"),"")</f>
        <v/>
      </c>
      <c r="QL22" s="3" t="str">
        <f>IFERROR(__xludf.DUMMYFUNCTION("IF(ISBLANK($A22),, IF((ARRAYFORMULA(SUM(COUNTIFS(OccupancyAddresses,$A22,OccupancyUnits, $B22, 'Tenant Occupancy'!QM$5:QM23,{""&gt;0"",""Occupied"",""Late""}))))&gt;1,""Multiple Bookings"", IF(SUMIFS( 'Tenant Occupancy'!QM$5:QM23,OccupancyUnits,$B22,OccupancyAd"&amp;"dresses,$A22)&gt;0,SUMIFS('Tenant Occupancy'!QM$5:QM23,OccupancyUnits,$B22,OccupancyAddresses,$A22),IFERROR(VLOOKUP($A22&amp;"" ""&amp;$B22, FILTER(ARRAYFORMULA({OccupancyAddresses&amp;"" ""&amp; OccupancyUnits,'Tenant Occupancy'!QM$5:QM23}),INDEX(ARRAYFORMULA({OccupancyAdd"&amp;"resses&amp;"" ""&amp; OccupancyUnits,'Tenant Occupancy'!QM$5:QM23}),0,2)&lt;&gt;""""),2,FALSE),IF(QL19=TODAY(),""Today"",)))))"),"")</f>
        <v/>
      </c>
      <c r="QM22" s="3" t="str">
        <f>IFERROR(__xludf.DUMMYFUNCTION("IF(ISBLANK($A22),, IF((ARRAYFORMULA(SUM(COUNTIFS(OccupancyAddresses,$A22,OccupancyUnits, $B22, 'Tenant Occupancy'!QN$5:QN23,{""&gt;0"",""Occupied"",""Late""}))))&gt;1,""Multiple Bookings"", IF(SUMIFS( 'Tenant Occupancy'!QN$5:QN23,OccupancyUnits,$B22,OccupancyAd"&amp;"dresses,$A22)&gt;0,SUMIFS('Tenant Occupancy'!QN$5:QN23,OccupancyUnits,$B22,OccupancyAddresses,$A22),IFERROR(VLOOKUP($A22&amp;"" ""&amp;$B22, FILTER(ARRAYFORMULA({OccupancyAddresses&amp;"" ""&amp; OccupancyUnits,'Tenant Occupancy'!QN$5:QN23}),INDEX(ARRAYFORMULA({OccupancyAdd"&amp;"resses&amp;"" ""&amp; OccupancyUnits,'Tenant Occupancy'!QN$5:QN23}),0,2)&lt;&gt;""""),2,FALSE),IF(QM19=TODAY(),""Today"",)))))"),"")</f>
        <v/>
      </c>
      <c r="QN22" s="3" t="str">
        <f>IFERROR(__xludf.DUMMYFUNCTION("IF(ISBLANK($A22),, IF((ARRAYFORMULA(SUM(COUNTIFS(OccupancyAddresses,$A22,OccupancyUnits, $B22, 'Tenant Occupancy'!QO$5:QO23,{""&gt;0"",""Occupied"",""Late""}))))&gt;1,""Multiple Bookings"", IF(SUMIFS( 'Tenant Occupancy'!QO$5:QO23,OccupancyUnits,$B22,OccupancyAd"&amp;"dresses,$A22)&gt;0,SUMIFS('Tenant Occupancy'!QO$5:QO23,OccupancyUnits,$B22,OccupancyAddresses,$A22),IFERROR(VLOOKUP($A22&amp;"" ""&amp;$B22, FILTER(ARRAYFORMULA({OccupancyAddresses&amp;"" ""&amp; OccupancyUnits,'Tenant Occupancy'!QO$5:QO23}),INDEX(ARRAYFORMULA({OccupancyAdd"&amp;"resses&amp;"" ""&amp; OccupancyUnits,'Tenant Occupancy'!QO$5:QO23}),0,2)&lt;&gt;""""),2,FALSE),IF(QN19=TODAY(),""Today"",)))))"),"")</f>
        <v/>
      </c>
      <c r="QO22" s="3" t="str">
        <f>IFERROR(__xludf.DUMMYFUNCTION("IF(ISBLANK($A22),, IF((ARRAYFORMULA(SUM(COUNTIFS(OccupancyAddresses,$A22,OccupancyUnits, $B22, 'Tenant Occupancy'!QP$5:QP23,{""&gt;0"",""Occupied"",""Late""}))))&gt;1,""Multiple Bookings"", IF(SUMIFS( 'Tenant Occupancy'!QP$5:QP23,OccupancyUnits,$B22,OccupancyAd"&amp;"dresses,$A22)&gt;0,SUMIFS('Tenant Occupancy'!QP$5:QP23,OccupancyUnits,$B22,OccupancyAddresses,$A22),IFERROR(VLOOKUP($A22&amp;"" ""&amp;$B22, FILTER(ARRAYFORMULA({OccupancyAddresses&amp;"" ""&amp; OccupancyUnits,'Tenant Occupancy'!QP$5:QP23}),INDEX(ARRAYFORMULA({OccupancyAdd"&amp;"resses&amp;"" ""&amp; OccupancyUnits,'Tenant Occupancy'!QP$5:QP23}),0,2)&lt;&gt;""""),2,FALSE),IF(QO19=TODAY(),""Today"",)))))"),"")</f>
        <v/>
      </c>
      <c r="QP22" s="3" t="str">
        <f>IFERROR(__xludf.DUMMYFUNCTION("IF(ISBLANK($A22),, IF((ARRAYFORMULA(SUM(COUNTIFS(OccupancyAddresses,$A22,OccupancyUnits, $B22, 'Tenant Occupancy'!QQ$5:QQ23,{""&gt;0"",""Occupied"",""Late""}))))&gt;1,""Multiple Bookings"", IF(SUMIFS( 'Tenant Occupancy'!QQ$5:QQ23,OccupancyUnits,$B22,OccupancyAd"&amp;"dresses,$A22)&gt;0,SUMIFS('Tenant Occupancy'!QQ$5:QQ23,OccupancyUnits,$B22,OccupancyAddresses,$A22),IFERROR(VLOOKUP($A22&amp;"" ""&amp;$B22, FILTER(ARRAYFORMULA({OccupancyAddresses&amp;"" ""&amp; OccupancyUnits,'Tenant Occupancy'!QQ$5:QQ23}),INDEX(ARRAYFORMULA({OccupancyAdd"&amp;"resses&amp;"" ""&amp; OccupancyUnits,'Tenant Occupancy'!QQ$5:QQ23}),0,2)&lt;&gt;""""),2,FALSE),IF(QP19=TODAY(),""Today"",)))))"),"")</f>
        <v/>
      </c>
      <c r="QQ22" s="3" t="str">
        <f>IFERROR(__xludf.DUMMYFUNCTION("IF(ISBLANK($A22),, IF((ARRAYFORMULA(SUM(COUNTIFS(OccupancyAddresses,$A22,OccupancyUnits, $B22, 'Tenant Occupancy'!QR$5:QR23,{""&gt;0"",""Occupied"",""Late""}))))&gt;1,""Multiple Bookings"", IF(SUMIFS( 'Tenant Occupancy'!QR$5:QR23,OccupancyUnits,$B22,OccupancyAd"&amp;"dresses,$A22)&gt;0,SUMIFS('Tenant Occupancy'!QR$5:QR23,OccupancyUnits,$B22,OccupancyAddresses,$A22),IFERROR(VLOOKUP($A22&amp;"" ""&amp;$B22, FILTER(ARRAYFORMULA({OccupancyAddresses&amp;"" ""&amp; OccupancyUnits,'Tenant Occupancy'!QR$5:QR23}),INDEX(ARRAYFORMULA({OccupancyAdd"&amp;"resses&amp;"" ""&amp; OccupancyUnits,'Tenant Occupancy'!QR$5:QR23}),0,2)&lt;&gt;""""),2,FALSE),IF(QQ19=TODAY(),""Today"",)))))"),"")</f>
        <v/>
      </c>
      <c r="QR22" s="3" t="str">
        <f>IFERROR(__xludf.DUMMYFUNCTION("IF(ISBLANK($A22),, IF((ARRAYFORMULA(SUM(COUNTIFS(OccupancyAddresses,$A22,OccupancyUnits, $B22, 'Tenant Occupancy'!QS$5:QS23,{""&gt;0"",""Occupied"",""Late""}))))&gt;1,""Multiple Bookings"", IF(SUMIFS( 'Tenant Occupancy'!QS$5:QS23,OccupancyUnits,$B22,OccupancyAd"&amp;"dresses,$A22)&gt;0,SUMIFS('Tenant Occupancy'!QS$5:QS23,OccupancyUnits,$B22,OccupancyAddresses,$A22),IFERROR(VLOOKUP($A22&amp;"" ""&amp;$B22, FILTER(ARRAYFORMULA({OccupancyAddresses&amp;"" ""&amp; OccupancyUnits,'Tenant Occupancy'!QS$5:QS23}),INDEX(ARRAYFORMULA({OccupancyAdd"&amp;"resses&amp;"" ""&amp; OccupancyUnits,'Tenant Occupancy'!QS$5:QS23}),0,2)&lt;&gt;""""),2,FALSE),IF(QR19=TODAY(),""Today"",)))))"),"")</f>
        <v/>
      </c>
      <c r="QS22" s="3" t="str">
        <f>IFERROR(__xludf.DUMMYFUNCTION("IF(ISBLANK($A22),, IF((ARRAYFORMULA(SUM(COUNTIFS(OccupancyAddresses,$A22,OccupancyUnits, $B22, 'Tenant Occupancy'!QT$5:QT23,{""&gt;0"",""Occupied"",""Late""}))))&gt;1,""Multiple Bookings"", IF(SUMIFS( 'Tenant Occupancy'!QT$5:QT23,OccupancyUnits,$B22,OccupancyAd"&amp;"dresses,$A22)&gt;0,SUMIFS('Tenant Occupancy'!QT$5:QT23,OccupancyUnits,$B22,OccupancyAddresses,$A22),IFERROR(VLOOKUP($A22&amp;"" ""&amp;$B22, FILTER(ARRAYFORMULA({OccupancyAddresses&amp;"" ""&amp; OccupancyUnits,'Tenant Occupancy'!QT$5:QT23}),INDEX(ARRAYFORMULA({OccupancyAdd"&amp;"resses&amp;"" ""&amp; OccupancyUnits,'Tenant Occupancy'!QT$5:QT23}),0,2)&lt;&gt;""""),2,FALSE),IF(QS19=TODAY(),""Today"",)))))"),"")</f>
        <v/>
      </c>
      <c r="QT22" s="3" t="str">
        <f>IFERROR(__xludf.DUMMYFUNCTION("IF(ISBLANK($A22),, IF((ARRAYFORMULA(SUM(COUNTIFS(OccupancyAddresses,$A22,OccupancyUnits, $B22, 'Tenant Occupancy'!QU$5:QU23,{""&gt;0"",""Occupied"",""Late""}))))&gt;1,""Multiple Bookings"", IF(SUMIFS( 'Tenant Occupancy'!QU$5:QU23,OccupancyUnits,$B22,OccupancyAd"&amp;"dresses,$A22)&gt;0,SUMIFS('Tenant Occupancy'!QU$5:QU23,OccupancyUnits,$B22,OccupancyAddresses,$A22),IFERROR(VLOOKUP($A22&amp;"" ""&amp;$B22, FILTER(ARRAYFORMULA({OccupancyAddresses&amp;"" ""&amp; OccupancyUnits,'Tenant Occupancy'!QU$5:QU23}),INDEX(ARRAYFORMULA({OccupancyAdd"&amp;"resses&amp;"" ""&amp; OccupancyUnits,'Tenant Occupancy'!QU$5:QU23}),0,2)&lt;&gt;""""),2,FALSE),IF(QT19=TODAY(),""Today"",)))))"),"")</f>
        <v/>
      </c>
      <c r="QU22" s="3" t="str">
        <f>IFERROR(__xludf.DUMMYFUNCTION("IF(ISBLANK($A22),, IF((ARRAYFORMULA(SUM(COUNTIFS(OccupancyAddresses,$A22,OccupancyUnits, $B22, 'Tenant Occupancy'!QV$5:QV23,{""&gt;0"",""Occupied"",""Late""}))))&gt;1,""Multiple Bookings"", IF(SUMIFS( 'Tenant Occupancy'!QV$5:QV23,OccupancyUnits,$B22,OccupancyAd"&amp;"dresses,$A22)&gt;0,SUMIFS('Tenant Occupancy'!QV$5:QV23,OccupancyUnits,$B22,OccupancyAddresses,$A22),IFERROR(VLOOKUP($A22&amp;"" ""&amp;$B22, FILTER(ARRAYFORMULA({OccupancyAddresses&amp;"" ""&amp; OccupancyUnits,'Tenant Occupancy'!QV$5:QV23}),INDEX(ARRAYFORMULA({OccupancyAdd"&amp;"resses&amp;"" ""&amp; OccupancyUnits,'Tenant Occupancy'!QV$5:QV23}),0,2)&lt;&gt;""""),2,FALSE),IF(QU19=TODAY(),""Today"",)))))"),"")</f>
        <v/>
      </c>
      <c r="QV22" s="3" t="str">
        <f>IFERROR(__xludf.DUMMYFUNCTION("IF(ISBLANK($A22),, IF((ARRAYFORMULA(SUM(COUNTIFS(OccupancyAddresses,$A22,OccupancyUnits, $B22, 'Tenant Occupancy'!QW$5:QW23,{""&gt;0"",""Occupied"",""Late""}))))&gt;1,""Multiple Bookings"", IF(SUMIFS( 'Tenant Occupancy'!QW$5:QW23,OccupancyUnits,$B22,OccupancyAd"&amp;"dresses,$A22)&gt;0,SUMIFS('Tenant Occupancy'!QW$5:QW23,OccupancyUnits,$B22,OccupancyAddresses,$A22),IFERROR(VLOOKUP($A22&amp;"" ""&amp;$B22, FILTER(ARRAYFORMULA({OccupancyAddresses&amp;"" ""&amp; OccupancyUnits,'Tenant Occupancy'!QW$5:QW23}),INDEX(ARRAYFORMULA({OccupancyAdd"&amp;"resses&amp;"" ""&amp; OccupancyUnits,'Tenant Occupancy'!QW$5:QW23}),0,2)&lt;&gt;""""),2,FALSE),IF(QV19=TODAY(),""Today"",)))))"),"")</f>
        <v/>
      </c>
      <c r="QW22" s="3" t="str">
        <f>IFERROR(__xludf.DUMMYFUNCTION("IF(ISBLANK($A22),, IF((ARRAYFORMULA(SUM(COUNTIFS(OccupancyAddresses,$A22,OccupancyUnits, $B22, 'Tenant Occupancy'!QX$5:QX23,{""&gt;0"",""Occupied"",""Late""}))))&gt;1,""Multiple Bookings"", IF(SUMIFS( 'Tenant Occupancy'!QX$5:QX23,OccupancyUnits,$B22,OccupancyAd"&amp;"dresses,$A22)&gt;0,SUMIFS('Tenant Occupancy'!QX$5:QX23,OccupancyUnits,$B22,OccupancyAddresses,$A22),IFERROR(VLOOKUP($A22&amp;"" ""&amp;$B22, FILTER(ARRAYFORMULA({OccupancyAddresses&amp;"" ""&amp; OccupancyUnits,'Tenant Occupancy'!QX$5:QX23}),INDEX(ARRAYFORMULA({OccupancyAdd"&amp;"resses&amp;"" ""&amp; OccupancyUnits,'Tenant Occupancy'!QX$5:QX23}),0,2)&lt;&gt;""""),2,FALSE),IF(QW19=TODAY(),""Today"",)))))"),"")</f>
        <v/>
      </c>
      <c r="QX22" s="3" t="str">
        <f>IFERROR(__xludf.DUMMYFUNCTION("IF(ISBLANK($A22),, IF((ARRAYFORMULA(SUM(COUNTIFS(OccupancyAddresses,$A22,OccupancyUnits, $B22, 'Tenant Occupancy'!QY$5:QY23,{""&gt;0"",""Occupied"",""Late""}))))&gt;1,""Multiple Bookings"", IF(SUMIFS( 'Tenant Occupancy'!QY$5:QY23,OccupancyUnits,$B22,OccupancyAd"&amp;"dresses,$A22)&gt;0,SUMIFS('Tenant Occupancy'!QY$5:QY23,OccupancyUnits,$B22,OccupancyAddresses,$A22),IFERROR(VLOOKUP($A22&amp;"" ""&amp;$B22, FILTER(ARRAYFORMULA({OccupancyAddresses&amp;"" ""&amp; OccupancyUnits,'Tenant Occupancy'!QY$5:QY23}),INDEX(ARRAYFORMULA({OccupancyAdd"&amp;"resses&amp;"" ""&amp; OccupancyUnits,'Tenant Occupancy'!QY$5:QY23}),0,2)&lt;&gt;""""),2,FALSE),IF(QX19=TODAY(),""Today"",)))))"),"")</f>
        <v/>
      </c>
      <c r="QY22" s="3" t="str">
        <f>IFERROR(__xludf.DUMMYFUNCTION("IF(ISBLANK($A22),, IF((ARRAYFORMULA(SUM(COUNTIFS(OccupancyAddresses,$A22,OccupancyUnits, $B22, 'Tenant Occupancy'!QZ$5:QZ23,{""&gt;0"",""Occupied"",""Late""}))))&gt;1,""Multiple Bookings"", IF(SUMIFS( 'Tenant Occupancy'!QZ$5:QZ23,OccupancyUnits,$B22,OccupancyAd"&amp;"dresses,$A22)&gt;0,SUMIFS('Tenant Occupancy'!QZ$5:QZ23,OccupancyUnits,$B22,OccupancyAddresses,$A22),IFERROR(VLOOKUP($A22&amp;"" ""&amp;$B22, FILTER(ARRAYFORMULA({OccupancyAddresses&amp;"" ""&amp; OccupancyUnits,'Tenant Occupancy'!QZ$5:QZ23}),INDEX(ARRAYFORMULA({OccupancyAdd"&amp;"resses&amp;"" ""&amp; OccupancyUnits,'Tenant Occupancy'!QZ$5:QZ23}),0,2)&lt;&gt;""""),2,FALSE),IF(QY19=TODAY(),""Today"",)))))"),"")</f>
        <v/>
      </c>
      <c r="QZ22" s="3" t="str">
        <f>IFERROR(__xludf.DUMMYFUNCTION("IF(ISBLANK($A22),, IF((ARRAYFORMULA(SUM(COUNTIFS(OccupancyAddresses,$A22,OccupancyUnits, $B22, 'Tenant Occupancy'!RA$5:RA23,{""&gt;0"",""Occupied"",""Late""}))))&gt;1,""Multiple Bookings"", IF(SUMIFS( 'Tenant Occupancy'!RA$5:RA23,OccupancyUnits,$B22,OccupancyAd"&amp;"dresses,$A22)&gt;0,SUMIFS('Tenant Occupancy'!RA$5:RA23,OccupancyUnits,$B22,OccupancyAddresses,$A22),IFERROR(VLOOKUP($A22&amp;"" ""&amp;$B22, FILTER(ARRAYFORMULA({OccupancyAddresses&amp;"" ""&amp; OccupancyUnits,'Tenant Occupancy'!RA$5:RA23}),INDEX(ARRAYFORMULA({OccupancyAdd"&amp;"resses&amp;"" ""&amp; OccupancyUnits,'Tenant Occupancy'!RA$5:RA23}),0,2)&lt;&gt;""""),2,FALSE),IF(QZ19=TODAY(),""Today"",)))))"),"")</f>
        <v/>
      </c>
      <c r="RA22" s="3" t="str">
        <f>IFERROR(__xludf.DUMMYFUNCTION("IF(ISBLANK($A22),, IF((ARRAYFORMULA(SUM(COUNTIFS(OccupancyAddresses,$A22,OccupancyUnits, $B22, 'Tenant Occupancy'!RB$5:RB23,{""&gt;0"",""Occupied"",""Late""}))))&gt;1,""Multiple Bookings"", IF(SUMIFS( 'Tenant Occupancy'!RB$5:RB23,OccupancyUnits,$B22,OccupancyAd"&amp;"dresses,$A22)&gt;0,SUMIFS('Tenant Occupancy'!RB$5:RB23,OccupancyUnits,$B22,OccupancyAddresses,$A22),IFERROR(VLOOKUP($A22&amp;"" ""&amp;$B22, FILTER(ARRAYFORMULA({OccupancyAddresses&amp;"" ""&amp; OccupancyUnits,'Tenant Occupancy'!RB$5:RB23}),INDEX(ARRAYFORMULA({OccupancyAdd"&amp;"resses&amp;"" ""&amp; OccupancyUnits,'Tenant Occupancy'!RB$5:RB23}),0,2)&lt;&gt;""""),2,FALSE),IF(RA19=TODAY(),""Today"",)))))"),"")</f>
        <v/>
      </c>
      <c r="RB22" s="3" t="str">
        <f>IFERROR(__xludf.DUMMYFUNCTION("IF(ISBLANK($A22),, IF((ARRAYFORMULA(SUM(COUNTIFS(OccupancyAddresses,$A22,OccupancyUnits, $B22, 'Tenant Occupancy'!RC$5:RC23,{""&gt;0"",""Occupied"",""Late""}))))&gt;1,""Multiple Bookings"", IF(SUMIFS( 'Tenant Occupancy'!RC$5:RC23,OccupancyUnits,$B22,OccupancyAd"&amp;"dresses,$A22)&gt;0,SUMIFS('Tenant Occupancy'!RC$5:RC23,OccupancyUnits,$B22,OccupancyAddresses,$A22),IFERROR(VLOOKUP($A22&amp;"" ""&amp;$B22, FILTER(ARRAYFORMULA({OccupancyAddresses&amp;"" ""&amp; OccupancyUnits,'Tenant Occupancy'!RC$5:RC23}),INDEX(ARRAYFORMULA({OccupancyAdd"&amp;"resses&amp;"" ""&amp; OccupancyUnits,'Tenant Occupancy'!RC$5:RC23}),0,2)&lt;&gt;""""),2,FALSE),IF(RB19=TODAY(),""Today"",)))))"),"")</f>
        <v/>
      </c>
      <c r="RC22" s="3" t="str">
        <f>IFERROR(__xludf.DUMMYFUNCTION("IF(ISBLANK($A22),, IF((ARRAYFORMULA(SUM(COUNTIFS(OccupancyAddresses,$A22,OccupancyUnits, $B22, 'Tenant Occupancy'!RD$5:RD23,{""&gt;0"",""Occupied"",""Late""}))))&gt;1,""Multiple Bookings"", IF(SUMIFS( 'Tenant Occupancy'!RD$5:RD23,OccupancyUnits,$B22,OccupancyAd"&amp;"dresses,$A22)&gt;0,SUMIFS('Tenant Occupancy'!RD$5:RD23,OccupancyUnits,$B22,OccupancyAddresses,$A22),IFERROR(VLOOKUP($A22&amp;"" ""&amp;$B22, FILTER(ARRAYFORMULA({OccupancyAddresses&amp;"" ""&amp; OccupancyUnits,'Tenant Occupancy'!RD$5:RD23}),INDEX(ARRAYFORMULA({OccupancyAdd"&amp;"resses&amp;"" ""&amp; OccupancyUnits,'Tenant Occupancy'!RD$5:RD23}),0,2)&lt;&gt;""""),2,FALSE),IF(RC19=TODAY(),""Today"",)))))"),"")</f>
        <v/>
      </c>
      <c r="RD22" s="3" t="str">
        <f>IFERROR(__xludf.DUMMYFUNCTION("IF(ISBLANK($A22),, IF((ARRAYFORMULA(SUM(COUNTIFS(OccupancyAddresses,$A22,OccupancyUnits, $B22, 'Tenant Occupancy'!RE$5:RE23,{""&gt;0"",""Occupied"",""Late""}))))&gt;1,""Multiple Bookings"", IF(SUMIFS( 'Tenant Occupancy'!RE$5:RE23,OccupancyUnits,$B22,OccupancyAd"&amp;"dresses,$A22)&gt;0,SUMIFS('Tenant Occupancy'!RE$5:RE23,OccupancyUnits,$B22,OccupancyAddresses,$A22),IFERROR(VLOOKUP($A22&amp;"" ""&amp;$B22, FILTER(ARRAYFORMULA({OccupancyAddresses&amp;"" ""&amp; OccupancyUnits,'Tenant Occupancy'!RE$5:RE23}),INDEX(ARRAYFORMULA({OccupancyAdd"&amp;"resses&amp;"" ""&amp; OccupancyUnits,'Tenant Occupancy'!RE$5:RE23}),0,2)&lt;&gt;""""),2,FALSE),IF(RD19=TODAY(),""Today"",)))))"),"")</f>
        <v/>
      </c>
      <c r="RE22" s="3" t="str">
        <f>IFERROR(__xludf.DUMMYFUNCTION("IF(ISBLANK($A22),, IF((ARRAYFORMULA(SUM(COUNTIFS(OccupancyAddresses,$A22,OccupancyUnits, $B22, 'Tenant Occupancy'!RF$5:RF23,{""&gt;0"",""Occupied"",""Late""}))))&gt;1,""Multiple Bookings"", IF(SUMIFS( 'Tenant Occupancy'!RF$5:RF23,OccupancyUnits,$B22,OccupancyAd"&amp;"dresses,$A22)&gt;0,SUMIFS('Tenant Occupancy'!RF$5:RF23,OccupancyUnits,$B22,OccupancyAddresses,$A22),IFERROR(VLOOKUP($A22&amp;"" ""&amp;$B22, FILTER(ARRAYFORMULA({OccupancyAddresses&amp;"" ""&amp; OccupancyUnits,'Tenant Occupancy'!RF$5:RF23}),INDEX(ARRAYFORMULA({OccupancyAdd"&amp;"resses&amp;"" ""&amp; OccupancyUnits,'Tenant Occupancy'!RF$5:RF23}),0,2)&lt;&gt;""""),2,FALSE),IF(RE19=TODAY(),""Today"",)))))"),"")</f>
        <v/>
      </c>
      <c r="RF22" s="3" t="str">
        <f>IFERROR(__xludf.DUMMYFUNCTION("IF(ISBLANK($A22),, IF((ARRAYFORMULA(SUM(COUNTIFS(OccupancyAddresses,$A22,OccupancyUnits, $B22, 'Tenant Occupancy'!RG$5:RG23,{""&gt;0"",""Occupied"",""Late""}))))&gt;1,""Multiple Bookings"", IF(SUMIFS( 'Tenant Occupancy'!RG$5:RG23,OccupancyUnits,$B22,OccupancyAd"&amp;"dresses,$A22)&gt;0,SUMIFS('Tenant Occupancy'!RG$5:RG23,OccupancyUnits,$B22,OccupancyAddresses,$A22),IFERROR(VLOOKUP($A22&amp;"" ""&amp;$B22, FILTER(ARRAYFORMULA({OccupancyAddresses&amp;"" ""&amp; OccupancyUnits,'Tenant Occupancy'!RG$5:RG23}),INDEX(ARRAYFORMULA({OccupancyAdd"&amp;"resses&amp;"" ""&amp; OccupancyUnits,'Tenant Occupancy'!RG$5:RG23}),0,2)&lt;&gt;""""),2,FALSE),IF(RF19=TODAY(),""Today"",)))))"),"")</f>
        <v/>
      </c>
      <c r="RG22" s="3" t="str">
        <f>IFERROR(__xludf.DUMMYFUNCTION("IF(ISBLANK($A22),, IF((ARRAYFORMULA(SUM(COUNTIFS(OccupancyAddresses,$A22,OccupancyUnits, $B22, 'Tenant Occupancy'!RH$5:RH23,{""&gt;0"",""Occupied"",""Late""}))))&gt;1,""Multiple Bookings"", IF(SUMIFS( 'Tenant Occupancy'!RH$5:RH23,OccupancyUnits,$B22,OccupancyAd"&amp;"dresses,$A22)&gt;0,SUMIFS('Tenant Occupancy'!RH$5:RH23,OccupancyUnits,$B22,OccupancyAddresses,$A22),IFERROR(VLOOKUP($A22&amp;"" ""&amp;$B22, FILTER(ARRAYFORMULA({OccupancyAddresses&amp;"" ""&amp; OccupancyUnits,'Tenant Occupancy'!RH$5:RH23}),INDEX(ARRAYFORMULA({OccupancyAdd"&amp;"resses&amp;"" ""&amp; OccupancyUnits,'Tenant Occupancy'!RH$5:RH23}),0,2)&lt;&gt;""""),2,FALSE),IF(RG19=TODAY(),""Today"",)))))"),"")</f>
        <v/>
      </c>
      <c r="RH22" s="3" t="str">
        <f>IFERROR(__xludf.DUMMYFUNCTION("IF(ISBLANK($A22),, IF((ARRAYFORMULA(SUM(COUNTIFS(OccupancyAddresses,$A22,OccupancyUnits, $B22, 'Tenant Occupancy'!RI$5:RI23,{""&gt;0"",""Occupied"",""Late""}))))&gt;1,""Multiple Bookings"", IF(SUMIFS( 'Tenant Occupancy'!RI$5:RI23,OccupancyUnits,$B22,OccupancyAd"&amp;"dresses,$A22)&gt;0,SUMIFS('Tenant Occupancy'!RI$5:RI23,OccupancyUnits,$B22,OccupancyAddresses,$A22),IFERROR(VLOOKUP($A22&amp;"" ""&amp;$B22, FILTER(ARRAYFORMULA({OccupancyAddresses&amp;"" ""&amp; OccupancyUnits,'Tenant Occupancy'!RI$5:RI23}),INDEX(ARRAYFORMULA({OccupancyAdd"&amp;"resses&amp;"" ""&amp; OccupancyUnits,'Tenant Occupancy'!RI$5:RI23}),0,2)&lt;&gt;""""),2,FALSE),IF(RH19=TODAY(),""Today"",)))))"),"")</f>
        <v/>
      </c>
      <c r="RI22" s="3" t="str">
        <f>IFERROR(__xludf.DUMMYFUNCTION("IF(ISBLANK($A22),, IF((ARRAYFORMULA(SUM(COUNTIFS(OccupancyAddresses,$A22,OccupancyUnits, $B22, 'Tenant Occupancy'!RJ$5:RJ23,{""&gt;0"",""Occupied"",""Late""}))))&gt;1,""Multiple Bookings"", IF(SUMIFS( 'Tenant Occupancy'!RJ$5:RJ23,OccupancyUnits,$B22,OccupancyAd"&amp;"dresses,$A22)&gt;0,SUMIFS('Tenant Occupancy'!RJ$5:RJ23,OccupancyUnits,$B22,OccupancyAddresses,$A22),IFERROR(VLOOKUP($A22&amp;"" ""&amp;$B22, FILTER(ARRAYFORMULA({OccupancyAddresses&amp;"" ""&amp; OccupancyUnits,'Tenant Occupancy'!RJ$5:RJ23}),INDEX(ARRAYFORMULA({OccupancyAdd"&amp;"resses&amp;"" ""&amp; OccupancyUnits,'Tenant Occupancy'!RJ$5:RJ23}),0,2)&lt;&gt;""""),2,FALSE),IF(RI19=TODAY(),""Today"",)))))"),"")</f>
        <v/>
      </c>
      <c r="RJ22" s="3" t="str">
        <f>IFERROR(__xludf.DUMMYFUNCTION("IF(ISBLANK($A22),, IF((ARRAYFORMULA(SUM(COUNTIFS(OccupancyAddresses,$A22,OccupancyUnits, $B22, 'Tenant Occupancy'!RK$5:RK23,{""&gt;0"",""Occupied"",""Late""}))))&gt;1,""Multiple Bookings"", IF(SUMIFS( 'Tenant Occupancy'!RK$5:RK23,OccupancyUnits,$B22,OccupancyAd"&amp;"dresses,$A22)&gt;0,SUMIFS('Tenant Occupancy'!RK$5:RK23,OccupancyUnits,$B22,OccupancyAddresses,$A22),IFERROR(VLOOKUP($A22&amp;"" ""&amp;$B22, FILTER(ARRAYFORMULA({OccupancyAddresses&amp;"" ""&amp; OccupancyUnits,'Tenant Occupancy'!RK$5:RK23}),INDEX(ARRAYFORMULA({OccupancyAdd"&amp;"resses&amp;"" ""&amp; OccupancyUnits,'Tenant Occupancy'!RK$5:RK23}),0,2)&lt;&gt;""""),2,FALSE),IF(RJ19=TODAY(),""Today"",)))))"),"")</f>
        <v/>
      </c>
      <c r="RK22" s="3" t="str">
        <f>IFERROR(__xludf.DUMMYFUNCTION("IF(ISBLANK($A22),, IF((ARRAYFORMULA(SUM(COUNTIFS(OccupancyAddresses,$A22,OccupancyUnits, $B22, 'Tenant Occupancy'!RL$5:RL23,{""&gt;0"",""Occupied"",""Late""}))))&gt;1,""Multiple Bookings"", IF(SUMIFS( 'Tenant Occupancy'!RL$5:RL23,OccupancyUnits,$B22,OccupancyAd"&amp;"dresses,$A22)&gt;0,SUMIFS('Tenant Occupancy'!RL$5:RL23,OccupancyUnits,$B22,OccupancyAddresses,$A22),IFERROR(VLOOKUP($A22&amp;"" ""&amp;$B22, FILTER(ARRAYFORMULA({OccupancyAddresses&amp;"" ""&amp; OccupancyUnits,'Tenant Occupancy'!RL$5:RL23}),INDEX(ARRAYFORMULA({OccupancyAdd"&amp;"resses&amp;"" ""&amp; OccupancyUnits,'Tenant Occupancy'!RL$5:RL23}),0,2)&lt;&gt;""""),2,FALSE),IF(RK19=TODAY(),""Today"",)))))"),"")</f>
        <v/>
      </c>
      <c r="RL22" s="3" t="str">
        <f>IFERROR(__xludf.DUMMYFUNCTION("IF(ISBLANK($A22),, IF((ARRAYFORMULA(SUM(COUNTIFS(OccupancyAddresses,$A22,OccupancyUnits, $B22, 'Tenant Occupancy'!RM$5:RM23,{""&gt;0"",""Occupied"",""Late""}))))&gt;1,""Multiple Bookings"", IF(SUMIFS( 'Tenant Occupancy'!RM$5:RM23,OccupancyUnits,$B22,OccupancyAd"&amp;"dresses,$A22)&gt;0,SUMIFS('Tenant Occupancy'!RM$5:RM23,OccupancyUnits,$B22,OccupancyAddresses,$A22),IFERROR(VLOOKUP($A22&amp;"" ""&amp;$B22, FILTER(ARRAYFORMULA({OccupancyAddresses&amp;"" ""&amp; OccupancyUnits,'Tenant Occupancy'!RM$5:RM23}),INDEX(ARRAYFORMULA({OccupancyAdd"&amp;"resses&amp;"" ""&amp; OccupancyUnits,'Tenant Occupancy'!RM$5:RM23}),0,2)&lt;&gt;""""),2,FALSE),IF(RL19=TODAY(),""Today"",)))))"),"")</f>
        <v/>
      </c>
      <c r="RM22" s="3" t="str">
        <f>IFERROR(__xludf.DUMMYFUNCTION("IF(ISBLANK($A22),, IF((ARRAYFORMULA(SUM(COUNTIFS(OccupancyAddresses,$A22,OccupancyUnits, $B22, 'Tenant Occupancy'!RN$5:RN23,{""&gt;0"",""Occupied"",""Late""}))))&gt;1,""Multiple Bookings"", IF(SUMIFS( 'Tenant Occupancy'!RN$5:RN23,OccupancyUnits,$B22,OccupancyAd"&amp;"dresses,$A22)&gt;0,SUMIFS('Tenant Occupancy'!RN$5:RN23,OccupancyUnits,$B22,OccupancyAddresses,$A22),IFERROR(VLOOKUP($A22&amp;"" ""&amp;$B22, FILTER(ARRAYFORMULA({OccupancyAddresses&amp;"" ""&amp; OccupancyUnits,'Tenant Occupancy'!RN$5:RN23}),INDEX(ARRAYFORMULA({OccupancyAdd"&amp;"resses&amp;"" ""&amp; OccupancyUnits,'Tenant Occupancy'!RN$5:RN23}),0,2)&lt;&gt;""""),2,FALSE),IF(RM19=TODAY(),""Today"",)))))"),"")</f>
        <v/>
      </c>
      <c r="RN22" s="3" t="str">
        <f>IFERROR(__xludf.DUMMYFUNCTION("IF(ISBLANK($A22),, IF((ARRAYFORMULA(SUM(COUNTIFS(OccupancyAddresses,$A22,OccupancyUnits, $B22, 'Tenant Occupancy'!RO$5:RO23,{""&gt;0"",""Occupied"",""Late""}))))&gt;1,""Multiple Bookings"", IF(SUMIFS( 'Tenant Occupancy'!RO$5:RO23,OccupancyUnits,$B22,OccupancyAd"&amp;"dresses,$A22)&gt;0,SUMIFS('Tenant Occupancy'!RO$5:RO23,OccupancyUnits,$B22,OccupancyAddresses,$A22),IFERROR(VLOOKUP($A22&amp;"" ""&amp;$B22, FILTER(ARRAYFORMULA({OccupancyAddresses&amp;"" ""&amp; OccupancyUnits,'Tenant Occupancy'!RO$5:RO23}),INDEX(ARRAYFORMULA({OccupancyAdd"&amp;"resses&amp;"" ""&amp; OccupancyUnits,'Tenant Occupancy'!RO$5:RO23}),0,2)&lt;&gt;""""),2,FALSE),IF(RN19=TODAY(),""Today"",)))))"),"")</f>
        <v/>
      </c>
      <c r="RO22" s="3" t="str">
        <f>IFERROR(__xludf.DUMMYFUNCTION("IF(ISBLANK($A22),, IF((ARRAYFORMULA(SUM(COUNTIFS(OccupancyAddresses,$A22,OccupancyUnits, $B22, 'Tenant Occupancy'!RP$5:RP23,{""&gt;0"",""Occupied"",""Late""}))))&gt;1,""Multiple Bookings"", IF(SUMIFS( 'Tenant Occupancy'!RP$5:RP23,OccupancyUnits,$B22,OccupancyAd"&amp;"dresses,$A22)&gt;0,SUMIFS('Tenant Occupancy'!RP$5:RP23,OccupancyUnits,$B22,OccupancyAddresses,$A22),IFERROR(VLOOKUP($A22&amp;"" ""&amp;$B22, FILTER(ARRAYFORMULA({OccupancyAddresses&amp;"" ""&amp; OccupancyUnits,'Tenant Occupancy'!RP$5:RP23}),INDEX(ARRAYFORMULA({OccupancyAdd"&amp;"resses&amp;"" ""&amp; OccupancyUnits,'Tenant Occupancy'!RP$5:RP23}),0,2)&lt;&gt;""""),2,FALSE),IF(RO19=TODAY(),""Today"",)))))"),"")</f>
        <v/>
      </c>
      <c r="RP22" s="3" t="str">
        <f>IFERROR(__xludf.DUMMYFUNCTION("IF(ISBLANK($A22),, IF((ARRAYFORMULA(SUM(COUNTIFS(OccupancyAddresses,$A22,OccupancyUnits, $B22, 'Tenant Occupancy'!RQ$5:RQ23,{""&gt;0"",""Occupied"",""Late""}))))&gt;1,""Multiple Bookings"", IF(SUMIFS( 'Tenant Occupancy'!RQ$5:RQ23,OccupancyUnits,$B22,OccupancyAd"&amp;"dresses,$A22)&gt;0,SUMIFS('Tenant Occupancy'!RQ$5:RQ23,OccupancyUnits,$B22,OccupancyAddresses,$A22),IFERROR(VLOOKUP($A22&amp;"" ""&amp;$B22, FILTER(ARRAYFORMULA({OccupancyAddresses&amp;"" ""&amp; OccupancyUnits,'Tenant Occupancy'!RQ$5:RQ23}),INDEX(ARRAYFORMULA({OccupancyAdd"&amp;"resses&amp;"" ""&amp; OccupancyUnits,'Tenant Occupancy'!RQ$5:RQ23}),0,2)&lt;&gt;""""),2,FALSE),IF(RP19=TODAY(),""Today"",)))))"),"")</f>
        <v/>
      </c>
      <c r="RQ22" s="3" t="str">
        <f>IFERROR(__xludf.DUMMYFUNCTION("IF(ISBLANK($A22),, IF((ARRAYFORMULA(SUM(COUNTIFS(OccupancyAddresses,$A22,OccupancyUnits, $B22, 'Tenant Occupancy'!RR$5:RR23,{""&gt;0"",""Occupied"",""Late""}))))&gt;1,""Multiple Bookings"", IF(SUMIFS( 'Tenant Occupancy'!RR$5:RR23,OccupancyUnits,$B22,OccupancyAd"&amp;"dresses,$A22)&gt;0,SUMIFS('Tenant Occupancy'!RR$5:RR23,OccupancyUnits,$B22,OccupancyAddresses,$A22),IFERROR(VLOOKUP($A22&amp;"" ""&amp;$B22, FILTER(ARRAYFORMULA({OccupancyAddresses&amp;"" ""&amp; OccupancyUnits,'Tenant Occupancy'!RR$5:RR23}),INDEX(ARRAYFORMULA({OccupancyAdd"&amp;"resses&amp;"" ""&amp; OccupancyUnits,'Tenant Occupancy'!RR$5:RR23}),0,2)&lt;&gt;""""),2,FALSE),IF(RQ19=TODAY(),""Today"",)))))"),"")</f>
        <v/>
      </c>
      <c r="RR22" s="3" t="str">
        <f>IFERROR(__xludf.DUMMYFUNCTION("IF(ISBLANK($A22),, IF((ARRAYFORMULA(SUM(COUNTIFS(OccupancyAddresses,$A22,OccupancyUnits, $B22, 'Tenant Occupancy'!RS$5:RS23,{""&gt;0"",""Occupied"",""Late""}))))&gt;1,""Multiple Bookings"", IF(SUMIFS( 'Tenant Occupancy'!RS$5:RS23,OccupancyUnits,$B22,OccupancyAd"&amp;"dresses,$A22)&gt;0,SUMIFS('Tenant Occupancy'!RS$5:RS23,OccupancyUnits,$B22,OccupancyAddresses,$A22),IFERROR(VLOOKUP($A22&amp;"" ""&amp;$B22, FILTER(ARRAYFORMULA({OccupancyAddresses&amp;"" ""&amp; OccupancyUnits,'Tenant Occupancy'!RS$5:RS23}),INDEX(ARRAYFORMULA({OccupancyAdd"&amp;"resses&amp;"" ""&amp; OccupancyUnits,'Tenant Occupancy'!RS$5:RS23}),0,2)&lt;&gt;""""),2,FALSE),IF(RR19=TODAY(),""Today"",)))))"),"")</f>
        <v/>
      </c>
      <c r="RS22" s="3" t="str">
        <f>IFERROR(__xludf.DUMMYFUNCTION("IF(ISBLANK($A22),, IF((ARRAYFORMULA(SUM(COUNTIFS(OccupancyAddresses,$A22,OccupancyUnits, $B22, 'Tenant Occupancy'!RT$5:RT23,{""&gt;0"",""Occupied"",""Late""}))))&gt;1,""Multiple Bookings"", IF(SUMIFS( 'Tenant Occupancy'!RT$5:RT23,OccupancyUnits,$B22,OccupancyAd"&amp;"dresses,$A22)&gt;0,SUMIFS('Tenant Occupancy'!RT$5:RT23,OccupancyUnits,$B22,OccupancyAddresses,$A22),IFERROR(VLOOKUP($A22&amp;"" ""&amp;$B22, FILTER(ARRAYFORMULA({OccupancyAddresses&amp;"" ""&amp; OccupancyUnits,'Tenant Occupancy'!RT$5:RT23}),INDEX(ARRAYFORMULA({OccupancyAdd"&amp;"resses&amp;"" ""&amp; OccupancyUnits,'Tenant Occupancy'!RT$5:RT23}),0,2)&lt;&gt;""""),2,FALSE),IF(RS19=TODAY(),""Today"",)))))"),"")</f>
        <v/>
      </c>
      <c r="RT22" s="3" t="str">
        <f>IFERROR(__xludf.DUMMYFUNCTION("IF(ISBLANK($A22),, IF((ARRAYFORMULA(SUM(COUNTIFS(OccupancyAddresses,$A22,OccupancyUnits, $B22, 'Tenant Occupancy'!RU$5:RU23,{""&gt;0"",""Occupied"",""Late""}))))&gt;1,""Multiple Bookings"", IF(SUMIFS( 'Tenant Occupancy'!RU$5:RU23,OccupancyUnits,$B22,OccupancyAd"&amp;"dresses,$A22)&gt;0,SUMIFS('Tenant Occupancy'!RU$5:RU23,OccupancyUnits,$B22,OccupancyAddresses,$A22),IFERROR(VLOOKUP($A22&amp;"" ""&amp;$B22, FILTER(ARRAYFORMULA({OccupancyAddresses&amp;"" ""&amp; OccupancyUnits,'Tenant Occupancy'!RU$5:RU23}),INDEX(ARRAYFORMULA({OccupancyAdd"&amp;"resses&amp;"" ""&amp; OccupancyUnits,'Tenant Occupancy'!RU$5:RU23}),0,2)&lt;&gt;""""),2,FALSE),IF(RT19=TODAY(),""Today"",)))))"),"")</f>
        <v/>
      </c>
      <c r="RU22" s="3" t="str">
        <f>IFERROR(__xludf.DUMMYFUNCTION("IF(ISBLANK($A22),, IF((ARRAYFORMULA(SUM(COUNTIFS(OccupancyAddresses,$A22,OccupancyUnits, $B22, 'Tenant Occupancy'!RV$5:RV23,{""&gt;0"",""Occupied"",""Late""}))))&gt;1,""Multiple Bookings"", IF(SUMIFS( 'Tenant Occupancy'!RV$5:RV23,OccupancyUnits,$B22,OccupancyAd"&amp;"dresses,$A22)&gt;0,SUMIFS('Tenant Occupancy'!RV$5:RV23,OccupancyUnits,$B22,OccupancyAddresses,$A22),IFERROR(VLOOKUP($A22&amp;"" ""&amp;$B22, FILTER(ARRAYFORMULA({OccupancyAddresses&amp;"" ""&amp; OccupancyUnits,'Tenant Occupancy'!RV$5:RV23}),INDEX(ARRAYFORMULA({OccupancyAdd"&amp;"resses&amp;"" ""&amp; OccupancyUnits,'Tenant Occupancy'!RV$5:RV23}),0,2)&lt;&gt;""""),2,FALSE),IF(RU19=TODAY(),""Today"",)))))"),"")</f>
        <v/>
      </c>
      <c r="RV22" s="3" t="str">
        <f>IFERROR(__xludf.DUMMYFUNCTION("IF(ISBLANK($A22),, IF((ARRAYFORMULA(SUM(COUNTIFS(OccupancyAddresses,$A22,OccupancyUnits, $B22, 'Tenant Occupancy'!RW$5:RW23,{""&gt;0"",""Occupied"",""Late""}))))&gt;1,""Multiple Bookings"", IF(SUMIFS( 'Tenant Occupancy'!RW$5:RW23,OccupancyUnits,$B22,OccupancyAd"&amp;"dresses,$A22)&gt;0,SUMIFS('Tenant Occupancy'!RW$5:RW23,OccupancyUnits,$B22,OccupancyAddresses,$A22),IFERROR(VLOOKUP($A22&amp;"" ""&amp;$B22, FILTER(ARRAYFORMULA({OccupancyAddresses&amp;"" ""&amp; OccupancyUnits,'Tenant Occupancy'!RW$5:RW23}),INDEX(ARRAYFORMULA({OccupancyAdd"&amp;"resses&amp;"" ""&amp; OccupancyUnits,'Tenant Occupancy'!RW$5:RW23}),0,2)&lt;&gt;""""),2,FALSE),IF(RV19=TODAY(),""Today"",)))))"),"")</f>
        <v/>
      </c>
      <c r="RW22" s="3" t="str">
        <f>IFERROR(__xludf.DUMMYFUNCTION("IF(ISBLANK($A22),, IF((ARRAYFORMULA(SUM(COUNTIFS(OccupancyAddresses,$A22,OccupancyUnits, $B22, 'Tenant Occupancy'!RX$5:RX23,{""&gt;0"",""Occupied"",""Late""}))))&gt;1,""Multiple Bookings"", IF(SUMIFS( 'Tenant Occupancy'!RX$5:RX23,OccupancyUnits,$B22,OccupancyAd"&amp;"dresses,$A22)&gt;0,SUMIFS('Tenant Occupancy'!RX$5:RX23,OccupancyUnits,$B22,OccupancyAddresses,$A22),IFERROR(VLOOKUP($A22&amp;"" ""&amp;$B22, FILTER(ARRAYFORMULA({OccupancyAddresses&amp;"" ""&amp; OccupancyUnits,'Tenant Occupancy'!RX$5:RX23}),INDEX(ARRAYFORMULA({OccupancyAdd"&amp;"resses&amp;"" ""&amp; OccupancyUnits,'Tenant Occupancy'!RX$5:RX23}),0,2)&lt;&gt;""""),2,FALSE),IF(RW19=TODAY(),""Today"",)))))"),"")</f>
        <v/>
      </c>
      <c r="RX22" s="3" t="str">
        <f>IFERROR(__xludf.DUMMYFUNCTION("IF(ISBLANK($A22),, IF((ARRAYFORMULA(SUM(COUNTIFS(OccupancyAddresses,$A22,OccupancyUnits, $B22, 'Tenant Occupancy'!RY$5:RY23,{""&gt;0"",""Occupied"",""Late""}))))&gt;1,""Multiple Bookings"", IF(SUMIFS( 'Tenant Occupancy'!RY$5:RY23,OccupancyUnits,$B22,OccupancyAd"&amp;"dresses,$A22)&gt;0,SUMIFS('Tenant Occupancy'!RY$5:RY23,OccupancyUnits,$B22,OccupancyAddresses,$A22),IFERROR(VLOOKUP($A22&amp;"" ""&amp;$B22, FILTER(ARRAYFORMULA({OccupancyAddresses&amp;"" ""&amp; OccupancyUnits,'Tenant Occupancy'!RY$5:RY23}),INDEX(ARRAYFORMULA({OccupancyAdd"&amp;"resses&amp;"" ""&amp; OccupancyUnits,'Tenant Occupancy'!RY$5:RY23}),0,2)&lt;&gt;""""),2,FALSE),IF(RX19=TODAY(),""Today"",)))))"),"")</f>
        <v/>
      </c>
      <c r="RY22" s="3" t="str">
        <f>IFERROR(__xludf.DUMMYFUNCTION("IF(ISBLANK($A22),, IF((ARRAYFORMULA(SUM(COUNTIFS(OccupancyAddresses,$A22,OccupancyUnits, $B22, 'Tenant Occupancy'!RZ$5:RZ23,{""&gt;0"",""Occupied"",""Late""}))))&gt;1,""Multiple Bookings"", IF(SUMIFS( 'Tenant Occupancy'!RZ$5:RZ23,OccupancyUnits,$B22,OccupancyAd"&amp;"dresses,$A22)&gt;0,SUMIFS('Tenant Occupancy'!RZ$5:RZ23,OccupancyUnits,$B22,OccupancyAddresses,$A22),IFERROR(VLOOKUP($A22&amp;"" ""&amp;$B22, FILTER(ARRAYFORMULA({OccupancyAddresses&amp;"" ""&amp; OccupancyUnits,'Tenant Occupancy'!RZ$5:RZ23}),INDEX(ARRAYFORMULA({OccupancyAdd"&amp;"resses&amp;"" ""&amp; OccupancyUnits,'Tenant Occupancy'!RZ$5:RZ23}),0,2)&lt;&gt;""""),2,FALSE),IF(RY19=TODAY(),""Today"",)))))"),"")</f>
        <v/>
      </c>
      <c r="RZ22" s="3" t="str">
        <f>IFERROR(__xludf.DUMMYFUNCTION("IF(ISBLANK($A22),, IF((ARRAYFORMULA(SUM(COUNTIFS(OccupancyAddresses,$A22,OccupancyUnits, $B22, 'Tenant Occupancy'!SA$5:SA23,{""&gt;0"",""Occupied"",""Late""}))))&gt;1,""Multiple Bookings"", IF(SUMIFS( 'Tenant Occupancy'!SA$5:SA23,OccupancyUnits,$B22,OccupancyAd"&amp;"dresses,$A22)&gt;0,SUMIFS('Tenant Occupancy'!SA$5:SA23,OccupancyUnits,$B22,OccupancyAddresses,$A22),IFERROR(VLOOKUP($A22&amp;"" ""&amp;$B22, FILTER(ARRAYFORMULA({OccupancyAddresses&amp;"" ""&amp; OccupancyUnits,'Tenant Occupancy'!SA$5:SA23}),INDEX(ARRAYFORMULA({OccupancyAdd"&amp;"resses&amp;"" ""&amp; OccupancyUnits,'Tenant Occupancy'!SA$5:SA23}),0,2)&lt;&gt;""""),2,FALSE),IF(RZ19=TODAY(),""Today"",)))))"),"")</f>
        <v/>
      </c>
      <c r="SA22" s="3" t="str">
        <f>IFERROR(__xludf.DUMMYFUNCTION("IF(ISBLANK($A22),, IF((ARRAYFORMULA(SUM(COUNTIFS(OccupancyAddresses,$A22,OccupancyUnits, $B22, 'Tenant Occupancy'!SB$5:SB23,{""&gt;0"",""Occupied"",""Late""}))))&gt;1,""Multiple Bookings"", IF(SUMIFS( 'Tenant Occupancy'!SB$5:SB23,OccupancyUnits,$B22,OccupancyAd"&amp;"dresses,$A22)&gt;0,SUMIFS('Tenant Occupancy'!SB$5:SB23,OccupancyUnits,$B22,OccupancyAddresses,$A22),IFERROR(VLOOKUP($A22&amp;"" ""&amp;$B22, FILTER(ARRAYFORMULA({OccupancyAddresses&amp;"" ""&amp; OccupancyUnits,'Tenant Occupancy'!SB$5:SB23}),INDEX(ARRAYFORMULA({OccupancyAdd"&amp;"resses&amp;"" ""&amp; OccupancyUnits,'Tenant Occupancy'!SB$5:SB23}),0,2)&lt;&gt;""""),2,FALSE),IF(SA19=TODAY(),""Today"",)))))"),"")</f>
        <v/>
      </c>
      <c r="SB22" s="3" t="str">
        <f>IFERROR(__xludf.DUMMYFUNCTION("IF(ISBLANK($A22),, IF((ARRAYFORMULA(SUM(COUNTIFS(OccupancyAddresses,$A22,OccupancyUnits, $B22, 'Tenant Occupancy'!SC$5:SC23,{""&gt;0"",""Occupied"",""Late""}))))&gt;1,""Multiple Bookings"", IF(SUMIFS( 'Tenant Occupancy'!SC$5:SC23,OccupancyUnits,$B22,OccupancyAd"&amp;"dresses,$A22)&gt;0,SUMIFS('Tenant Occupancy'!SC$5:SC23,OccupancyUnits,$B22,OccupancyAddresses,$A22),IFERROR(VLOOKUP($A22&amp;"" ""&amp;$B22, FILTER(ARRAYFORMULA({OccupancyAddresses&amp;"" ""&amp; OccupancyUnits,'Tenant Occupancy'!SC$5:SC23}),INDEX(ARRAYFORMULA({OccupancyAdd"&amp;"resses&amp;"" ""&amp; OccupancyUnits,'Tenant Occupancy'!SC$5:SC23}),0,2)&lt;&gt;""""),2,FALSE),IF(SB19=TODAY(),""Today"",)))))"),"")</f>
        <v/>
      </c>
      <c r="SC22" s="3" t="str">
        <f>IFERROR(__xludf.DUMMYFUNCTION("IF(ISBLANK($A22),, IF((ARRAYFORMULA(SUM(COUNTIFS(OccupancyAddresses,$A22,OccupancyUnits, $B22, 'Tenant Occupancy'!SD$5:SD23,{""&gt;0"",""Occupied"",""Late""}))))&gt;1,""Multiple Bookings"", IF(SUMIFS( 'Tenant Occupancy'!SD$5:SD23,OccupancyUnits,$B22,OccupancyAd"&amp;"dresses,$A22)&gt;0,SUMIFS('Tenant Occupancy'!SD$5:SD23,OccupancyUnits,$B22,OccupancyAddresses,$A22),IFERROR(VLOOKUP($A22&amp;"" ""&amp;$B22, FILTER(ARRAYFORMULA({OccupancyAddresses&amp;"" ""&amp; OccupancyUnits,'Tenant Occupancy'!SD$5:SD23}),INDEX(ARRAYFORMULA({OccupancyAdd"&amp;"resses&amp;"" ""&amp; OccupancyUnits,'Tenant Occupancy'!SD$5:SD23}),0,2)&lt;&gt;""""),2,FALSE),IF(SC19=TODAY(),""Today"",)))))"),"")</f>
        <v/>
      </c>
      <c r="SD22" s="3" t="str">
        <f>IFERROR(__xludf.DUMMYFUNCTION("IF(ISBLANK($A22),, IF((ARRAYFORMULA(SUM(COUNTIFS(OccupancyAddresses,$A22,OccupancyUnits, $B22, 'Tenant Occupancy'!SE$5:SE23,{""&gt;0"",""Occupied"",""Late""}))))&gt;1,""Multiple Bookings"", IF(SUMIFS( 'Tenant Occupancy'!SE$5:SE23,OccupancyUnits,$B22,OccupancyAd"&amp;"dresses,$A22)&gt;0,SUMIFS('Tenant Occupancy'!SE$5:SE23,OccupancyUnits,$B22,OccupancyAddresses,$A22),IFERROR(VLOOKUP($A22&amp;"" ""&amp;$B22, FILTER(ARRAYFORMULA({OccupancyAddresses&amp;"" ""&amp; OccupancyUnits,'Tenant Occupancy'!SE$5:SE23}),INDEX(ARRAYFORMULA({OccupancyAdd"&amp;"resses&amp;"" ""&amp; OccupancyUnits,'Tenant Occupancy'!SE$5:SE23}),0,2)&lt;&gt;""""),2,FALSE),IF(SD19=TODAY(),""Today"",)))))"),"")</f>
        <v/>
      </c>
      <c r="SE22" s="3" t="str">
        <f>IFERROR(__xludf.DUMMYFUNCTION("IF(ISBLANK($A22),, IF((ARRAYFORMULA(SUM(COUNTIFS(OccupancyAddresses,$A22,OccupancyUnits, $B22, 'Tenant Occupancy'!SF$5:SF23,{""&gt;0"",""Occupied"",""Late""}))))&gt;1,""Multiple Bookings"", IF(SUMIFS( 'Tenant Occupancy'!SF$5:SF23,OccupancyUnits,$B22,OccupancyAd"&amp;"dresses,$A22)&gt;0,SUMIFS('Tenant Occupancy'!SF$5:SF23,OccupancyUnits,$B22,OccupancyAddresses,$A22),IFERROR(VLOOKUP($A22&amp;"" ""&amp;$B22, FILTER(ARRAYFORMULA({OccupancyAddresses&amp;"" ""&amp; OccupancyUnits,'Tenant Occupancy'!SF$5:SF23}),INDEX(ARRAYFORMULA({OccupancyAdd"&amp;"resses&amp;"" ""&amp; OccupancyUnits,'Tenant Occupancy'!SF$5:SF23}),0,2)&lt;&gt;""""),2,FALSE),IF(SE19=TODAY(),""Today"",)))))"),"")</f>
        <v/>
      </c>
      <c r="SF22" s="3" t="str">
        <f>IFERROR(__xludf.DUMMYFUNCTION("IF(ISBLANK($A22),, IF((ARRAYFORMULA(SUM(COUNTIFS(OccupancyAddresses,$A22,OccupancyUnits, $B22, 'Tenant Occupancy'!SG$5:SG23,{""&gt;0"",""Occupied"",""Late""}))))&gt;1,""Multiple Bookings"", IF(SUMIFS( 'Tenant Occupancy'!SG$5:SG23,OccupancyUnits,$B22,OccupancyAd"&amp;"dresses,$A22)&gt;0,SUMIFS('Tenant Occupancy'!SG$5:SG23,OccupancyUnits,$B22,OccupancyAddresses,$A22),IFERROR(VLOOKUP($A22&amp;"" ""&amp;$B22, FILTER(ARRAYFORMULA({OccupancyAddresses&amp;"" ""&amp; OccupancyUnits,'Tenant Occupancy'!SG$5:SG23}),INDEX(ARRAYFORMULA({OccupancyAdd"&amp;"resses&amp;"" ""&amp; OccupancyUnits,'Tenant Occupancy'!SG$5:SG23}),0,2)&lt;&gt;""""),2,FALSE),IF(SF19=TODAY(),""Today"",)))))"),"")</f>
        <v/>
      </c>
      <c r="SG22" s="3" t="str">
        <f>IFERROR(__xludf.DUMMYFUNCTION("IF(ISBLANK($A22),, IF((ARRAYFORMULA(SUM(COUNTIFS(OccupancyAddresses,$A22,OccupancyUnits, $B22, 'Tenant Occupancy'!SH$5:SH23,{""&gt;0"",""Occupied"",""Late""}))))&gt;1,""Multiple Bookings"", IF(SUMIFS( 'Tenant Occupancy'!SH$5:SH23,OccupancyUnits,$B22,OccupancyAd"&amp;"dresses,$A22)&gt;0,SUMIFS('Tenant Occupancy'!SH$5:SH23,OccupancyUnits,$B22,OccupancyAddresses,$A22),IFERROR(VLOOKUP($A22&amp;"" ""&amp;$B22, FILTER(ARRAYFORMULA({OccupancyAddresses&amp;"" ""&amp; OccupancyUnits,'Tenant Occupancy'!SH$5:SH23}),INDEX(ARRAYFORMULA({OccupancyAdd"&amp;"resses&amp;"" ""&amp; OccupancyUnits,'Tenant Occupancy'!SH$5:SH23}),0,2)&lt;&gt;""""),2,FALSE),IF(SG19=TODAY(),""Today"",)))))"),"")</f>
        <v/>
      </c>
      <c r="SH22" s="3" t="str">
        <f>IFERROR(__xludf.DUMMYFUNCTION("IF(ISBLANK($A22),, IF((ARRAYFORMULA(SUM(COUNTIFS(OccupancyAddresses,$A22,OccupancyUnits, $B22, 'Tenant Occupancy'!SI$5:SI23,{""&gt;0"",""Occupied"",""Late""}))))&gt;1,""Multiple Bookings"", IF(SUMIFS( 'Tenant Occupancy'!SI$5:SI23,OccupancyUnits,$B22,OccupancyAd"&amp;"dresses,$A22)&gt;0,SUMIFS('Tenant Occupancy'!SI$5:SI23,OccupancyUnits,$B22,OccupancyAddresses,$A22),IFERROR(VLOOKUP($A22&amp;"" ""&amp;$B22, FILTER(ARRAYFORMULA({OccupancyAddresses&amp;"" ""&amp; OccupancyUnits,'Tenant Occupancy'!SI$5:SI23}),INDEX(ARRAYFORMULA({OccupancyAdd"&amp;"resses&amp;"" ""&amp; OccupancyUnits,'Tenant Occupancy'!SI$5:SI23}),0,2)&lt;&gt;""""),2,FALSE),IF(SH19=TODAY(),""Today"",)))))"),"")</f>
        <v/>
      </c>
      <c r="SI22" s="3" t="str">
        <f>IFERROR(__xludf.DUMMYFUNCTION("IF(ISBLANK($A22),, IF((ARRAYFORMULA(SUM(COUNTIFS(OccupancyAddresses,$A22,OccupancyUnits, $B22, 'Tenant Occupancy'!SJ$5:SJ23,{""&gt;0"",""Occupied"",""Late""}))))&gt;1,""Multiple Bookings"", IF(SUMIFS( 'Tenant Occupancy'!SJ$5:SJ23,OccupancyUnits,$B22,OccupancyAd"&amp;"dresses,$A22)&gt;0,SUMIFS('Tenant Occupancy'!SJ$5:SJ23,OccupancyUnits,$B22,OccupancyAddresses,$A22),IFERROR(VLOOKUP($A22&amp;"" ""&amp;$B22, FILTER(ARRAYFORMULA({OccupancyAddresses&amp;"" ""&amp; OccupancyUnits,'Tenant Occupancy'!SJ$5:SJ23}),INDEX(ARRAYFORMULA({OccupancyAdd"&amp;"resses&amp;"" ""&amp; OccupancyUnits,'Tenant Occupancy'!SJ$5:SJ23}),0,2)&lt;&gt;""""),2,FALSE),IF(SI19=TODAY(),""Today"",)))))"),"")</f>
        <v/>
      </c>
      <c r="SJ22" s="3" t="str">
        <f>IFERROR(__xludf.DUMMYFUNCTION("IF(ISBLANK($A22),, IF((ARRAYFORMULA(SUM(COUNTIFS(OccupancyAddresses,$A22,OccupancyUnits, $B22, 'Tenant Occupancy'!SK$5:SK23,{""&gt;0"",""Occupied"",""Late""}))))&gt;1,""Multiple Bookings"", IF(SUMIFS( 'Tenant Occupancy'!SK$5:SK23,OccupancyUnits,$B22,OccupancyAd"&amp;"dresses,$A22)&gt;0,SUMIFS('Tenant Occupancy'!SK$5:SK23,OccupancyUnits,$B22,OccupancyAddresses,$A22),IFERROR(VLOOKUP($A22&amp;"" ""&amp;$B22, FILTER(ARRAYFORMULA({OccupancyAddresses&amp;"" ""&amp; OccupancyUnits,'Tenant Occupancy'!SK$5:SK23}),INDEX(ARRAYFORMULA({OccupancyAdd"&amp;"resses&amp;"" ""&amp; OccupancyUnits,'Tenant Occupancy'!SK$5:SK23}),0,2)&lt;&gt;""""),2,FALSE),IF(SJ19=TODAY(),""Today"",)))))"),"")</f>
        <v/>
      </c>
      <c r="SK22" s="3" t="str">
        <f>IFERROR(__xludf.DUMMYFUNCTION("IF(ISBLANK($A22),, IF((ARRAYFORMULA(SUM(COUNTIFS(OccupancyAddresses,$A22,OccupancyUnits, $B22, 'Tenant Occupancy'!SL$5:SL23,{""&gt;0"",""Occupied"",""Late""}))))&gt;1,""Multiple Bookings"", IF(SUMIFS( 'Tenant Occupancy'!SL$5:SL23,OccupancyUnits,$B22,OccupancyAd"&amp;"dresses,$A22)&gt;0,SUMIFS('Tenant Occupancy'!SL$5:SL23,OccupancyUnits,$B22,OccupancyAddresses,$A22),IFERROR(VLOOKUP($A22&amp;"" ""&amp;$B22, FILTER(ARRAYFORMULA({OccupancyAddresses&amp;"" ""&amp; OccupancyUnits,'Tenant Occupancy'!SL$5:SL23}),INDEX(ARRAYFORMULA({OccupancyAdd"&amp;"resses&amp;"" ""&amp; OccupancyUnits,'Tenant Occupancy'!SL$5:SL23}),0,2)&lt;&gt;""""),2,FALSE),IF(SK19=TODAY(),""Today"",)))))"),"")</f>
        <v/>
      </c>
      <c r="SL22" s="3" t="str">
        <f>IFERROR(__xludf.DUMMYFUNCTION("IF(ISBLANK($A22),, IF((ARRAYFORMULA(SUM(COUNTIFS(OccupancyAddresses,$A22,OccupancyUnits, $B22, 'Tenant Occupancy'!SM$5:SM23,{""&gt;0"",""Occupied"",""Late""}))))&gt;1,""Multiple Bookings"", IF(SUMIFS( 'Tenant Occupancy'!SM$5:SM23,OccupancyUnits,$B22,OccupancyAd"&amp;"dresses,$A22)&gt;0,SUMIFS('Tenant Occupancy'!SM$5:SM23,OccupancyUnits,$B22,OccupancyAddresses,$A22),IFERROR(VLOOKUP($A22&amp;"" ""&amp;$B22, FILTER(ARRAYFORMULA({OccupancyAddresses&amp;"" ""&amp; OccupancyUnits,'Tenant Occupancy'!SM$5:SM23}),INDEX(ARRAYFORMULA({OccupancyAdd"&amp;"resses&amp;"" ""&amp; OccupancyUnits,'Tenant Occupancy'!SM$5:SM23}),0,2)&lt;&gt;""""),2,FALSE),IF(SL19=TODAY(),""Today"",)))))"),"")</f>
        <v/>
      </c>
      <c r="SM22" s="3" t="str">
        <f>IFERROR(__xludf.DUMMYFUNCTION("IF(ISBLANK($A22),, IF((ARRAYFORMULA(SUM(COUNTIFS(OccupancyAddresses,$A22,OccupancyUnits, $B22, 'Tenant Occupancy'!SN$5:SN23,{""&gt;0"",""Occupied"",""Late""}))))&gt;1,""Multiple Bookings"", IF(SUMIFS( 'Tenant Occupancy'!SN$5:SN23,OccupancyUnits,$B22,OccupancyAd"&amp;"dresses,$A22)&gt;0,SUMIFS('Tenant Occupancy'!SN$5:SN23,OccupancyUnits,$B22,OccupancyAddresses,$A22),IFERROR(VLOOKUP($A22&amp;"" ""&amp;$B22, FILTER(ARRAYFORMULA({OccupancyAddresses&amp;"" ""&amp; OccupancyUnits,'Tenant Occupancy'!SN$5:SN23}),INDEX(ARRAYFORMULA({OccupancyAdd"&amp;"resses&amp;"" ""&amp; OccupancyUnits,'Tenant Occupancy'!SN$5:SN23}),0,2)&lt;&gt;""""),2,FALSE),IF(SM19=TODAY(),""Today"",)))))"),"")</f>
        <v/>
      </c>
      <c r="SN22" s="3" t="str">
        <f>IFERROR(__xludf.DUMMYFUNCTION("IF(ISBLANK($A22),, IF((ARRAYFORMULA(SUM(COUNTIFS(OccupancyAddresses,$A22,OccupancyUnits, $B22, 'Tenant Occupancy'!SO$5:SO23,{""&gt;0"",""Occupied"",""Late""}))))&gt;1,""Multiple Bookings"", IF(SUMIFS( 'Tenant Occupancy'!SO$5:SO23,OccupancyUnits,$B22,OccupancyAd"&amp;"dresses,$A22)&gt;0,SUMIFS('Tenant Occupancy'!SO$5:SO23,OccupancyUnits,$B22,OccupancyAddresses,$A22),IFERROR(VLOOKUP($A22&amp;"" ""&amp;$B22, FILTER(ARRAYFORMULA({OccupancyAddresses&amp;"" ""&amp; OccupancyUnits,'Tenant Occupancy'!SO$5:SO23}),INDEX(ARRAYFORMULA({OccupancyAdd"&amp;"resses&amp;"" ""&amp; OccupancyUnits,'Tenant Occupancy'!SO$5:SO23}),0,2)&lt;&gt;""""),2,FALSE),IF(SN19=TODAY(),""Today"",)))))"),"")</f>
        <v/>
      </c>
      <c r="SO22" s="3" t="str">
        <f>IFERROR(__xludf.DUMMYFUNCTION("IF(ISBLANK($A22),, IF((ARRAYFORMULA(SUM(COUNTIFS(OccupancyAddresses,$A22,OccupancyUnits, $B22, 'Tenant Occupancy'!SP$5:SP23,{""&gt;0"",""Occupied"",""Late""}))))&gt;1,""Multiple Bookings"", IF(SUMIFS( 'Tenant Occupancy'!SP$5:SP23,OccupancyUnits,$B22,OccupancyAd"&amp;"dresses,$A22)&gt;0,SUMIFS('Tenant Occupancy'!SP$5:SP23,OccupancyUnits,$B22,OccupancyAddresses,$A22),IFERROR(VLOOKUP($A22&amp;"" ""&amp;$B22, FILTER(ARRAYFORMULA({OccupancyAddresses&amp;"" ""&amp; OccupancyUnits,'Tenant Occupancy'!SP$5:SP23}),INDEX(ARRAYFORMULA({OccupancyAdd"&amp;"resses&amp;"" ""&amp; OccupancyUnits,'Tenant Occupancy'!SP$5:SP23}),0,2)&lt;&gt;""""),2,FALSE),IF(SO19=TODAY(),""Today"",)))))"),"")</f>
        <v/>
      </c>
      <c r="SP22" s="3" t="str">
        <f>IFERROR(__xludf.DUMMYFUNCTION("IF(ISBLANK($A22),, IF((ARRAYFORMULA(SUM(COUNTIFS(OccupancyAddresses,$A22,OccupancyUnits, $B22, 'Tenant Occupancy'!SQ$5:SQ23,{""&gt;0"",""Occupied"",""Late""}))))&gt;1,""Multiple Bookings"", IF(SUMIFS( 'Tenant Occupancy'!SQ$5:SQ23,OccupancyUnits,$B22,OccupancyAd"&amp;"dresses,$A22)&gt;0,SUMIFS('Tenant Occupancy'!SQ$5:SQ23,OccupancyUnits,$B22,OccupancyAddresses,$A22),IFERROR(VLOOKUP($A22&amp;"" ""&amp;$B22, FILTER(ARRAYFORMULA({OccupancyAddresses&amp;"" ""&amp; OccupancyUnits,'Tenant Occupancy'!SQ$5:SQ23}),INDEX(ARRAYFORMULA({OccupancyAdd"&amp;"resses&amp;"" ""&amp; OccupancyUnits,'Tenant Occupancy'!SQ$5:SQ23}),0,2)&lt;&gt;""""),2,FALSE),IF(SP19=TODAY(),""Today"",)))))"),"")</f>
        <v/>
      </c>
      <c r="SQ22" s="3" t="str">
        <f>IFERROR(__xludf.DUMMYFUNCTION("IF(ISBLANK($A22),, IF((ARRAYFORMULA(SUM(COUNTIFS(OccupancyAddresses,$A22,OccupancyUnits, $B22, 'Tenant Occupancy'!SR$5:SR23,{""&gt;0"",""Occupied"",""Late""}))))&gt;1,""Multiple Bookings"", IF(SUMIFS( 'Tenant Occupancy'!SR$5:SR23,OccupancyUnits,$B22,OccupancyAd"&amp;"dresses,$A22)&gt;0,SUMIFS('Tenant Occupancy'!SR$5:SR23,OccupancyUnits,$B22,OccupancyAddresses,$A22),IFERROR(VLOOKUP($A22&amp;"" ""&amp;$B22, FILTER(ARRAYFORMULA({OccupancyAddresses&amp;"" ""&amp; OccupancyUnits,'Tenant Occupancy'!SR$5:SR23}),INDEX(ARRAYFORMULA({OccupancyAdd"&amp;"resses&amp;"" ""&amp; OccupancyUnits,'Tenant Occupancy'!SR$5:SR23}),0,2)&lt;&gt;""""),2,FALSE),IF(SQ19=TODAY(),""Today"",)))))"),"")</f>
        <v/>
      </c>
      <c r="SR22" s="3" t="str">
        <f>IFERROR(__xludf.DUMMYFUNCTION("IF(ISBLANK($A22),, IF((ARRAYFORMULA(SUM(COUNTIFS(OccupancyAddresses,$A22,OccupancyUnits, $B22, 'Tenant Occupancy'!SS$5:SS23,{""&gt;0"",""Occupied"",""Late""}))))&gt;1,""Multiple Bookings"", IF(SUMIFS( 'Tenant Occupancy'!SS$5:SS23,OccupancyUnits,$B22,OccupancyAd"&amp;"dresses,$A22)&gt;0,SUMIFS('Tenant Occupancy'!SS$5:SS23,OccupancyUnits,$B22,OccupancyAddresses,$A22),IFERROR(VLOOKUP($A22&amp;"" ""&amp;$B22, FILTER(ARRAYFORMULA({OccupancyAddresses&amp;"" ""&amp; OccupancyUnits,'Tenant Occupancy'!SS$5:SS23}),INDEX(ARRAYFORMULA({OccupancyAdd"&amp;"resses&amp;"" ""&amp; OccupancyUnits,'Tenant Occupancy'!SS$5:SS23}),0,2)&lt;&gt;""""),2,FALSE),IF(SR19=TODAY(),""Today"",)))))"),"")</f>
        <v/>
      </c>
      <c r="SS22" s="3" t="str">
        <f>IFERROR(__xludf.DUMMYFUNCTION("IF(ISBLANK($A22),, IF((ARRAYFORMULA(SUM(COUNTIFS(OccupancyAddresses,$A22,OccupancyUnits, $B22, 'Tenant Occupancy'!ST$5:ST23,{""&gt;0"",""Occupied"",""Late""}))))&gt;1,""Multiple Bookings"", IF(SUMIFS( 'Tenant Occupancy'!ST$5:ST23,OccupancyUnits,$B22,OccupancyAd"&amp;"dresses,$A22)&gt;0,SUMIFS('Tenant Occupancy'!ST$5:ST23,OccupancyUnits,$B22,OccupancyAddresses,$A22),IFERROR(VLOOKUP($A22&amp;"" ""&amp;$B22, FILTER(ARRAYFORMULA({OccupancyAddresses&amp;"" ""&amp; OccupancyUnits,'Tenant Occupancy'!ST$5:ST23}),INDEX(ARRAYFORMULA({OccupancyAdd"&amp;"resses&amp;"" ""&amp; OccupancyUnits,'Tenant Occupancy'!ST$5:ST23}),0,2)&lt;&gt;""""),2,FALSE),IF(SS19=TODAY(),""Today"",)))))"),"")</f>
        <v/>
      </c>
      <c r="ST22" s="3" t="str">
        <f>IFERROR(__xludf.DUMMYFUNCTION("IF(ISBLANK($A22),, IF((ARRAYFORMULA(SUM(COUNTIFS(OccupancyAddresses,$A22,OccupancyUnits, $B22, 'Tenant Occupancy'!SU$5:SU23,{""&gt;0"",""Occupied"",""Late""}))))&gt;1,""Multiple Bookings"", IF(SUMIFS( 'Tenant Occupancy'!SU$5:SU23,OccupancyUnits,$B22,OccupancyAd"&amp;"dresses,$A22)&gt;0,SUMIFS('Tenant Occupancy'!SU$5:SU23,OccupancyUnits,$B22,OccupancyAddresses,$A22),IFERROR(VLOOKUP($A22&amp;"" ""&amp;$B22, FILTER(ARRAYFORMULA({OccupancyAddresses&amp;"" ""&amp; OccupancyUnits,'Tenant Occupancy'!SU$5:SU23}),INDEX(ARRAYFORMULA({OccupancyAdd"&amp;"resses&amp;"" ""&amp; OccupancyUnits,'Tenant Occupancy'!SU$5:SU23}),0,2)&lt;&gt;""""),2,FALSE),IF(ST19=TODAY(),""Today"",)))))"),"")</f>
        <v/>
      </c>
      <c r="SU22" s="3" t="str">
        <f>IFERROR(__xludf.DUMMYFUNCTION("IF(ISBLANK($A22),, IF((ARRAYFORMULA(SUM(COUNTIFS(OccupancyAddresses,$A22,OccupancyUnits, $B22, 'Tenant Occupancy'!SV$5:SV23,{""&gt;0"",""Occupied"",""Late""}))))&gt;1,""Multiple Bookings"", IF(SUMIFS( 'Tenant Occupancy'!SV$5:SV23,OccupancyUnits,$B22,OccupancyAd"&amp;"dresses,$A22)&gt;0,SUMIFS('Tenant Occupancy'!SV$5:SV23,OccupancyUnits,$B22,OccupancyAddresses,$A22),IFERROR(VLOOKUP($A22&amp;"" ""&amp;$B22, FILTER(ARRAYFORMULA({OccupancyAddresses&amp;"" ""&amp; OccupancyUnits,'Tenant Occupancy'!SV$5:SV23}),INDEX(ARRAYFORMULA({OccupancyAdd"&amp;"resses&amp;"" ""&amp; OccupancyUnits,'Tenant Occupancy'!SV$5:SV23}),0,2)&lt;&gt;""""),2,FALSE),IF(SU19=TODAY(),""Today"",)))))"),"")</f>
        <v/>
      </c>
      <c r="SV22" s="3" t="str">
        <f>IFERROR(__xludf.DUMMYFUNCTION("IF(ISBLANK($A22),, IF((ARRAYFORMULA(SUM(COUNTIFS(OccupancyAddresses,$A22,OccupancyUnits, $B22, 'Tenant Occupancy'!SW$5:SW23,{""&gt;0"",""Occupied"",""Late""}))))&gt;1,""Multiple Bookings"", IF(SUMIFS( 'Tenant Occupancy'!SW$5:SW23,OccupancyUnits,$B22,OccupancyAd"&amp;"dresses,$A22)&gt;0,SUMIFS('Tenant Occupancy'!SW$5:SW23,OccupancyUnits,$B22,OccupancyAddresses,$A22),IFERROR(VLOOKUP($A22&amp;"" ""&amp;$B22, FILTER(ARRAYFORMULA({OccupancyAddresses&amp;"" ""&amp; OccupancyUnits,'Tenant Occupancy'!SW$5:SW23}),INDEX(ARRAYFORMULA({OccupancyAdd"&amp;"resses&amp;"" ""&amp; OccupancyUnits,'Tenant Occupancy'!SW$5:SW23}),0,2)&lt;&gt;""""),2,FALSE),IF(SV19=TODAY(),""Today"",)))))"),"")</f>
        <v/>
      </c>
      <c r="SW22" s="3" t="str">
        <f>IFERROR(__xludf.DUMMYFUNCTION("IF(ISBLANK($A22),, IF((ARRAYFORMULA(SUM(COUNTIFS(OccupancyAddresses,$A22,OccupancyUnits, $B22, 'Tenant Occupancy'!SX$5:SX23,{""&gt;0"",""Occupied"",""Late""}))))&gt;1,""Multiple Bookings"", IF(SUMIFS( 'Tenant Occupancy'!SX$5:SX23,OccupancyUnits,$B22,OccupancyAd"&amp;"dresses,$A22)&gt;0,SUMIFS('Tenant Occupancy'!SX$5:SX23,OccupancyUnits,$B22,OccupancyAddresses,$A22),IFERROR(VLOOKUP($A22&amp;"" ""&amp;$B22, FILTER(ARRAYFORMULA({OccupancyAddresses&amp;"" ""&amp; OccupancyUnits,'Tenant Occupancy'!SX$5:SX23}),INDEX(ARRAYFORMULA({OccupancyAdd"&amp;"resses&amp;"" ""&amp; OccupancyUnits,'Tenant Occupancy'!SX$5:SX23}),0,2)&lt;&gt;""""),2,FALSE),IF(SW19=TODAY(),""Today"",)))))"),"")</f>
        <v/>
      </c>
      <c r="SX22" s="3" t="str">
        <f>IFERROR(__xludf.DUMMYFUNCTION("IF(ISBLANK($A22),, IF((ARRAYFORMULA(SUM(COUNTIFS(OccupancyAddresses,$A22,OccupancyUnits, $B22, 'Tenant Occupancy'!SY$5:SY23,{""&gt;0"",""Occupied"",""Late""}))))&gt;1,""Multiple Bookings"", IF(SUMIFS( 'Tenant Occupancy'!SY$5:SY23,OccupancyUnits,$B22,OccupancyAd"&amp;"dresses,$A22)&gt;0,SUMIFS('Tenant Occupancy'!SY$5:SY23,OccupancyUnits,$B22,OccupancyAddresses,$A22),IFERROR(VLOOKUP($A22&amp;"" ""&amp;$B22, FILTER(ARRAYFORMULA({OccupancyAddresses&amp;"" ""&amp; OccupancyUnits,'Tenant Occupancy'!SY$5:SY23}),INDEX(ARRAYFORMULA({OccupancyAdd"&amp;"resses&amp;"" ""&amp; OccupancyUnits,'Tenant Occupancy'!SY$5:SY23}),0,2)&lt;&gt;""""),2,FALSE),IF(SX19=TODAY(),""Today"",)))))"),"")</f>
        <v/>
      </c>
      <c r="SY22" s="3" t="str">
        <f>IFERROR(__xludf.DUMMYFUNCTION("IF(ISBLANK($A22),, IF((ARRAYFORMULA(SUM(COUNTIFS(OccupancyAddresses,$A22,OccupancyUnits, $B22, 'Tenant Occupancy'!SZ$5:SZ23,{""&gt;0"",""Occupied"",""Late""}))))&gt;1,""Multiple Bookings"", IF(SUMIFS( 'Tenant Occupancy'!SZ$5:SZ23,OccupancyUnits,$B22,OccupancyAd"&amp;"dresses,$A22)&gt;0,SUMIFS('Tenant Occupancy'!SZ$5:SZ23,OccupancyUnits,$B22,OccupancyAddresses,$A22),IFERROR(VLOOKUP($A22&amp;"" ""&amp;$B22, FILTER(ARRAYFORMULA({OccupancyAddresses&amp;"" ""&amp; OccupancyUnits,'Tenant Occupancy'!SZ$5:SZ23}),INDEX(ARRAYFORMULA({OccupancyAdd"&amp;"resses&amp;"" ""&amp; OccupancyUnits,'Tenant Occupancy'!SZ$5:SZ23}),0,2)&lt;&gt;""""),2,FALSE),IF(SY19=TODAY(),""Today"",)))))"),"")</f>
        <v/>
      </c>
      <c r="SZ22" s="3" t="str">
        <f>IFERROR(__xludf.DUMMYFUNCTION("IF(ISBLANK($A22),, IF((ARRAYFORMULA(SUM(COUNTIFS(OccupancyAddresses,$A22,OccupancyUnits, $B22, 'Tenant Occupancy'!TA$5:TA23,{""&gt;0"",""Occupied"",""Late""}))))&gt;1,""Multiple Bookings"", IF(SUMIFS( 'Tenant Occupancy'!TA$5:TA23,OccupancyUnits,$B22,OccupancyAd"&amp;"dresses,$A22)&gt;0,SUMIFS('Tenant Occupancy'!TA$5:TA23,OccupancyUnits,$B22,OccupancyAddresses,$A22),IFERROR(VLOOKUP($A22&amp;"" ""&amp;$B22, FILTER(ARRAYFORMULA({OccupancyAddresses&amp;"" ""&amp; OccupancyUnits,'Tenant Occupancy'!TA$5:TA23}),INDEX(ARRAYFORMULA({OccupancyAdd"&amp;"resses&amp;"" ""&amp; OccupancyUnits,'Tenant Occupancy'!TA$5:TA23}),0,2)&lt;&gt;""""),2,FALSE),IF(SZ19=TODAY(),""Today"",)))))"),"")</f>
        <v/>
      </c>
      <c r="TA22" s="3" t="str">
        <f>IFERROR(__xludf.DUMMYFUNCTION("IF(ISBLANK($A22),, IF((ARRAYFORMULA(SUM(COUNTIFS(OccupancyAddresses,$A22,OccupancyUnits, $B22, 'Tenant Occupancy'!TB$5:TB23,{""&gt;0"",""Occupied"",""Late""}))))&gt;1,""Multiple Bookings"", IF(SUMIFS( 'Tenant Occupancy'!TB$5:TB23,OccupancyUnits,$B22,OccupancyAd"&amp;"dresses,$A22)&gt;0,SUMIFS('Tenant Occupancy'!TB$5:TB23,OccupancyUnits,$B22,OccupancyAddresses,$A22),IFERROR(VLOOKUP($A22&amp;"" ""&amp;$B22, FILTER(ARRAYFORMULA({OccupancyAddresses&amp;"" ""&amp; OccupancyUnits,'Tenant Occupancy'!TB$5:TB23}),INDEX(ARRAYFORMULA({OccupancyAdd"&amp;"resses&amp;"" ""&amp; OccupancyUnits,'Tenant Occupancy'!TB$5:TB23}),0,2)&lt;&gt;""""),2,FALSE),IF(TA19=TODAY(),""Today"",)))))"),"")</f>
        <v/>
      </c>
      <c r="TB22" s="3" t="str">
        <f>IFERROR(__xludf.DUMMYFUNCTION("IF(ISBLANK($A22),, IF((ARRAYFORMULA(SUM(COUNTIFS(OccupancyAddresses,$A22,OccupancyUnits, $B22, 'Tenant Occupancy'!TC$5:TC23,{""&gt;0"",""Occupied"",""Late""}))))&gt;1,""Multiple Bookings"", IF(SUMIFS( 'Tenant Occupancy'!TC$5:TC23,OccupancyUnits,$B22,OccupancyAd"&amp;"dresses,$A22)&gt;0,SUMIFS('Tenant Occupancy'!TC$5:TC23,OccupancyUnits,$B22,OccupancyAddresses,$A22),IFERROR(VLOOKUP($A22&amp;"" ""&amp;$B22, FILTER(ARRAYFORMULA({OccupancyAddresses&amp;"" ""&amp; OccupancyUnits,'Tenant Occupancy'!TC$5:TC23}),INDEX(ARRAYFORMULA({OccupancyAdd"&amp;"resses&amp;"" ""&amp; OccupancyUnits,'Tenant Occupancy'!TC$5:TC23}),0,2)&lt;&gt;""""),2,FALSE),IF(TB19=TODAY(),""Today"",)))))"),"")</f>
        <v/>
      </c>
      <c r="TC22" s="3" t="str">
        <f>IFERROR(__xludf.DUMMYFUNCTION("IF(ISBLANK($A22),, IF((ARRAYFORMULA(SUM(COUNTIFS(OccupancyAddresses,$A22,OccupancyUnits, $B22, 'Tenant Occupancy'!TD$5:TD23,{""&gt;0"",""Occupied"",""Late""}))))&gt;1,""Multiple Bookings"", IF(SUMIFS( 'Tenant Occupancy'!TD$5:TD23,OccupancyUnits,$B22,OccupancyAd"&amp;"dresses,$A22)&gt;0,SUMIFS('Tenant Occupancy'!TD$5:TD23,OccupancyUnits,$B22,OccupancyAddresses,$A22),IFERROR(VLOOKUP($A22&amp;"" ""&amp;$B22, FILTER(ARRAYFORMULA({OccupancyAddresses&amp;"" ""&amp; OccupancyUnits,'Tenant Occupancy'!TD$5:TD23}),INDEX(ARRAYFORMULA({OccupancyAdd"&amp;"resses&amp;"" ""&amp; OccupancyUnits,'Tenant Occupancy'!TD$5:TD23}),0,2)&lt;&gt;""""),2,FALSE),IF(TC19=TODAY(),""Today"",)))))"),"")</f>
        <v/>
      </c>
      <c r="TD22" s="3" t="str">
        <f>IFERROR(__xludf.DUMMYFUNCTION("IF(ISBLANK($A22),, IF((ARRAYFORMULA(SUM(COUNTIFS(OccupancyAddresses,$A22,OccupancyUnits, $B22, 'Tenant Occupancy'!TE$5:TE23,{""&gt;0"",""Occupied"",""Late""}))))&gt;1,""Multiple Bookings"", IF(SUMIFS( 'Tenant Occupancy'!TE$5:TE23,OccupancyUnits,$B22,OccupancyAd"&amp;"dresses,$A22)&gt;0,SUMIFS('Tenant Occupancy'!TE$5:TE23,OccupancyUnits,$B22,OccupancyAddresses,$A22),IFERROR(VLOOKUP($A22&amp;"" ""&amp;$B22, FILTER(ARRAYFORMULA({OccupancyAddresses&amp;"" ""&amp; OccupancyUnits,'Tenant Occupancy'!TE$5:TE23}),INDEX(ARRAYFORMULA({OccupancyAdd"&amp;"resses&amp;"" ""&amp; OccupancyUnits,'Tenant Occupancy'!TE$5:TE23}),0,2)&lt;&gt;""""),2,FALSE),IF(TD19=TODAY(),""Today"",)))))"),"")</f>
        <v/>
      </c>
      <c r="TE22" s="3" t="str">
        <f>IFERROR(__xludf.DUMMYFUNCTION("IF(ISBLANK($A22),, IF((ARRAYFORMULA(SUM(COUNTIFS(OccupancyAddresses,$A22,OccupancyUnits, $B22, 'Tenant Occupancy'!TF$5:TF23,{""&gt;0"",""Occupied"",""Late""}))))&gt;1,""Multiple Bookings"", IF(SUMIFS( 'Tenant Occupancy'!TF$5:TF23,OccupancyUnits,$B22,OccupancyAd"&amp;"dresses,$A22)&gt;0,SUMIFS('Tenant Occupancy'!TF$5:TF23,OccupancyUnits,$B22,OccupancyAddresses,$A22),IFERROR(VLOOKUP($A22&amp;"" ""&amp;$B22, FILTER(ARRAYFORMULA({OccupancyAddresses&amp;"" ""&amp; OccupancyUnits,'Tenant Occupancy'!TF$5:TF23}),INDEX(ARRAYFORMULA({OccupancyAdd"&amp;"resses&amp;"" ""&amp; OccupancyUnits,'Tenant Occupancy'!TF$5:TF23}),0,2)&lt;&gt;""""),2,FALSE),IF(TE19=TODAY(),""Today"",)))))"),"")</f>
        <v/>
      </c>
      <c r="TF22" s="3" t="str">
        <f>IFERROR(__xludf.DUMMYFUNCTION("IF(ISBLANK($A22),, IF((ARRAYFORMULA(SUM(COUNTIFS(OccupancyAddresses,$A22,OccupancyUnits, $B22, 'Tenant Occupancy'!TG$5:TG23,{""&gt;0"",""Occupied"",""Late""}))))&gt;1,""Multiple Bookings"", IF(SUMIFS( 'Tenant Occupancy'!TG$5:TG23,OccupancyUnits,$B22,OccupancyAd"&amp;"dresses,$A22)&gt;0,SUMIFS('Tenant Occupancy'!TG$5:TG23,OccupancyUnits,$B22,OccupancyAddresses,$A22),IFERROR(VLOOKUP($A22&amp;"" ""&amp;$B22, FILTER(ARRAYFORMULA({OccupancyAddresses&amp;"" ""&amp; OccupancyUnits,'Tenant Occupancy'!TG$5:TG23}),INDEX(ARRAYFORMULA({OccupancyAdd"&amp;"resses&amp;"" ""&amp; OccupancyUnits,'Tenant Occupancy'!TG$5:TG23}),0,2)&lt;&gt;""""),2,FALSE),IF(TF19=TODAY(),""Today"",)))))"),"")</f>
        <v/>
      </c>
      <c r="TG22" s="3" t="str">
        <f>IFERROR(__xludf.DUMMYFUNCTION("IF(ISBLANK($A22),, IF((ARRAYFORMULA(SUM(COUNTIFS(OccupancyAddresses,$A22,OccupancyUnits, $B22, 'Tenant Occupancy'!TH$5:TH23,{""&gt;0"",""Occupied"",""Late""}))))&gt;1,""Multiple Bookings"", IF(SUMIFS( 'Tenant Occupancy'!TH$5:TH23,OccupancyUnits,$B22,OccupancyAd"&amp;"dresses,$A22)&gt;0,SUMIFS('Tenant Occupancy'!TH$5:TH23,OccupancyUnits,$B22,OccupancyAddresses,$A22),IFERROR(VLOOKUP($A22&amp;"" ""&amp;$B22, FILTER(ARRAYFORMULA({OccupancyAddresses&amp;"" ""&amp; OccupancyUnits,'Tenant Occupancy'!TH$5:TH23}),INDEX(ARRAYFORMULA({OccupancyAdd"&amp;"resses&amp;"" ""&amp; OccupancyUnits,'Tenant Occupancy'!TH$5:TH23}),0,2)&lt;&gt;""""),2,FALSE),IF(TG19=TODAY(),""Today"",)))))"),"")</f>
        <v/>
      </c>
      <c r="TH22" s="3" t="str">
        <f>IFERROR(__xludf.DUMMYFUNCTION("IF(ISBLANK($A22),, IF((ARRAYFORMULA(SUM(COUNTIFS(OccupancyAddresses,$A22,OccupancyUnits, $B22, 'Tenant Occupancy'!TI$5:TI23,{""&gt;0"",""Occupied"",""Late""}))))&gt;1,""Multiple Bookings"", IF(SUMIFS( 'Tenant Occupancy'!TI$5:TI23,OccupancyUnits,$B22,OccupancyAd"&amp;"dresses,$A22)&gt;0,SUMIFS('Tenant Occupancy'!TI$5:TI23,OccupancyUnits,$B22,OccupancyAddresses,$A22),IFERROR(VLOOKUP($A22&amp;"" ""&amp;$B22, FILTER(ARRAYFORMULA({OccupancyAddresses&amp;"" ""&amp; OccupancyUnits,'Tenant Occupancy'!TI$5:TI23}),INDEX(ARRAYFORMULA({OccupancyAdd"&amp;"resses&amp;"" ""&amp; OccupancyUnits,'Tenant Occupancy'!TI$5:TI23}),0,2)&lt;&gt;""""),2,FALSE),IF(TH19=TODAY(),""Today"",)))))"),"")</f>
        <v/>
      </c>
      <c r="TI22" s="3" t="str">
        <f>IFERROR(__xludf.DUMMYFUNCTION("IF(ISBLANK($A22),, IF((ARRAYFORMULA(SUM(COUNTIFS(OccupancyAddresses,$A22,OccupancyUnits, $B22, 'Tenant Occupancy'!TJ$5:TJ23,{""&gt;0"",""Occupied"",""Late""}))))&gt;1,""Multiple Bookings"", IF(SUMIFS( 'Tenant Occupancy'!TJ$5:TJ23,OccupancyUnits,$B22,OccupancyAd"&amp;"dresses,$A22)&gt;0,SUMIFS('Tenant Occupancy'!TJ$5:TJ23,OccupancyUnits,$B22,OccupancyAddresses,$A22),IFERROR(VLOOKUP($A22&amp;"" ""&amp;$B22, FILTER(ARRAYFORMULA({OccupancyAddresses&amp;"" ""&amp; OccupancyUnits,'Tenant Occupancy'!TJ$5:TJ23}),INDEX(ARRAYFORMULA({OccupancyAdd"&amp;"resses&amp;"" ""&amp; OccupancyUnits,'Tenant Occupancy'!TJ$5:TJ23}),0,2)&lt;&gt;""""),2,FALSE),IF(TI19=TODAY(),""Today"",)))))"),"")</f>
        <v/>
      </c>
      <c r="TJ22" s="3" t="str">
        <f>IFERROR(__xludf.DUMMYFUNCTION("IF(ISBLANK($A22),, IF((ARRAYFORMULA(SUM(COUNTIFS(OccupancyAddresses,$A22,OccupancyUnits, $B22, 'Tenant Occupancy'!TK$5:TK23,{""&gt;0"",""Occupied"",""Late""}))))&gt;1,""Multiple Bookings"", IF(SUMIFS( 'Tenant Occupancy'!TK$5:TK23,OccupancyUnits,$B22,OccupancyAd"&amp;"dresses,$A22)&gt;0,SUMIFS('Tenant Occupancy'!TK$5:TK23,OccupancyUnits,$B22,OccupancyAddresses,$A22),IFERROR(VLOOKUP($A22&amp;"" ""&amp;$B22, FILTER(ARRAYFORMULA({OccupancyAddresses&amp;"" ""&amp; OccupancyUnits,'Tenant Occupancy'!TK$5:TK23}),INDEX(ARRAYFORMULA({OccupancyAdd"&amp;"resses&amp;"" ""&amp; OccupancyUnits,'Tenant Occupancy'!TK$5:TK23}),0,2)&lt;&gt;""""),2,FALSE),IF(TJ19=TODAY(),""Today"",)))))"),"")</f>
        <v/>
      </c>
      <c r="TK22" s="3" t="str">
        <f>IFERROR(__xludf.DUMMYFUNCTION("IF(ISBLANK($A22),, IF((ARRAYFORMULA(SUM(COUNTIFS(OccupancyAddresses,$A22,OccupancyUnits, $B22, 'Tenant Occupancy'!TL$5:TL23,{""&gt;0"",""Occupied"",""Late""}))))&gt;1,""Multiple Bookings"", IF(SUMIFS( 'Tenant Occupancy'!TL$5:TL23,OccupancyUnits,$B22,OccupancyAd"&amp;"dresses,$A22)&gt;0,SUMIFS('Tenant Occupancy'!TL$5:TL23,OccupancyUnits,$B22,OccupancyAddresses,$A22),IFERROR(VLOOKUP($A22&amp;"" ""&amp;$B22, FILTER(ARRAYFORMULA({OccupancyAddresses&amp;"" ""&amp; OccupancyUnits,'Tenant Occupancy'!TL$5:TL23}),INDEX(ARRAYFORMULA({OccupancyAdd"&amp;"resses&amp;"" ""&amp; OccupancyUnits,'Tenant Occupancy'!TL$5:TL23}),0,2)&lt;&gt;""""),2,FALSE),IF(TK19=TODAY(),""Today"",)))))"),"")</f>
        <v/>
      </c>
      <c r="TL22" s="3" t="str">
        <f>IFERROR(__xludf.DUMMYFUNCTION("IF(ISBLANK($A22),, IF((ARRAYFORMULA(SUM(COUNTIFS(OccupancyAddresses,$A22,OccupancyUnits, $B22, 'Tenant Occupancy'!TM$5:TM23,{""&gt;0"",""Occupied"",""Late""}))))&gt;1,""Multiple Bookings"", IF(SUMIFS( 'Tenant Occupancy'!TM$5:TM23,OccupancyUnits,$B22,OccupancyAd"&amp;"dresses,$A22)&gt;0,SUMIFS('Tenant Occupancy'!TM$5:TM23,OccupancyUnits,$B22,OccupancyAddresses,$A22),IFERROR(VLOOKUP($A22&amp;"" ""&amp;$B22, FILTER(ARRAYFORMULA({OccupancyAddresses&amp;"" ""&amp; OccupancyUnits,'Tenant Occupancy'!TM$5:TM23}),INDEX(ARRAYFORMULA({OccupancyAdd"&amp;"resses&amp;"" ""&amp; OccupancyUnits,'Tenant Occupancy'!TM$5:TM23}),0,2)&lt;&gt;""""),2,FALSE),IF(TL19=TODAY(),""Today"",)))))"),"")</f>
        <v/>
      </c>
      <c r="TM22" s="3" t="str">
        <f>IFERROR(__xludf.DUMMYFUNCTION("IF(ISBLANK($A22),, IF((ARRAYFORMULA(SUM(COUNTIFS(OccupancyAddresses,$A22,OccupancyUnits, $B22, 'Tenant Occupancy'!TN$5:TN23,{""&gt;0"",""Occupied"",""Late""}))))&gt;1,""Multiple Bookings"", IF(SUMIFS( 'Tenant Occupancy'!TN$5:TN23,OccupancyUnits,$B22,OccupancyAd"&amp;"dresses,$A22)&gt;0,SUMIFS('Tenant Occupancy'!TN$5:TN23,OccupancyUnits,$B22,OccupancyAddresses,$A22),IFERROR(VLOOKUP($A22&amp;"" ""&amp;$B22, FILTER(ARRAYFORMULA({OccupancyAddresses&amp;"" ""&amp; OccupancyUnits,'Tenant Occupancy'!TN$5:TN23}),INDEX(ARRAYFORMULA({OccupancyAdd"&amp;"resses&amp;"" ""&amp; OccupancyUnits,'Tenant Occupancy'!TN$5:TN23}),0,2)&lt;&gt;""""),2,FALSE),IF(TM19=TODAY(),""Today"",)))))"),"")</f>
        <v/>
      </c>
      <c r="TN22" s="3" t="str">
        <f>IFERROR(__xludf.DUMMYFUNCTION("IF(ISBLANK($A22),, IF((ARRAYFORMULA(SUM(COUNTIFS(OccupancyAddresses,$A22,OccupancyUnits, $B22, 'Tenant Occupancy'!TO$5:TO23,{""&gt;0"",""Occupied"",""Late""}))))&gt;1,""Multiple Bookings"", IF(SUMIFS( 'Tenant Occupancy'!TO$5:TO23,OccupancyUnits,$B22,OccupancyAd"&amp;"dresses,$A22)&gt;0,SUMIFS('Tenant Occupancy'!TO$5:TO23,OccupancyUnits,$B22,OccupancyAddresses,$A22),IFERROR(VLOOKUP($A22&amp;"" ""&amp;$B22, FILTER(ARRAYFORMULA({OccupancyAddresses&amp;"" ""&amp; OccupancyUnits,'Tenant Occupancy'!TO$5:TO23}),INDEX(ARRAYFORMULA({OccupancyAdd"&amp;"resses&amp;"" ""&amp; OccupancyUnits,'Tenant Occupancy'!TO$5:TO23}),0,2)&lt;&gt;""""),2,FALSE),IF(TN19=TODAY(),""Today"",)))))"),"")</f>
        <v/>
      </c>
      <c r="TO22" s="3" t="str">
        <f>IFERROR(__xludf.DUMMYFUNCTION("IF(ISBLANK($A22),, IF((ARRAYFORMULA(SUM(COUNTIFS(OccupancyAddresses,$A22,OccupancyUnits, $B22, 'Tenant Occupancy'!TP$5:TP23,{""&gt;0"",""Occupied"",""Late""}))))&gt;1,""Multiple Bookings"", IF(SUMIFS( 'Tenant Occupancy'!TP$5:TP23,OccupancyUnits,$B22,OccupancyAd"&amp;"dresses,$A22)&gt;0,SUMIFS('Tenant Occupancy'!TP$5:TP23,OccupancyUnits,$B22,OccupancyAddresses,$A22),IFERROR(VLOOKUP($A22&amp;"" ""&amp;$B22, FILTER(ARRAYFORMULA({OccupancyAddresses&amp;"" ""&amp; OccupancyUnits,'Tenant Occupancy'!TP$5:TP23}),INDEX(ARRAYFORMULA({OccupancyAdd"&amp;"resses&amp;"" ""&amp; OccupancyUnits,'Tenant Occupancy'!TP$5:TP23}),0,2)&lt;&gt;""""),2,FALSE),IF(TO19=TODAY(),""Today"",)))))"),"")</f>
        <v/>
      </c>
      <c r="TP22" s="3" t="str">
        <f>IFERROR(__xludf.DUMMYFUNCTION("IF(ISBLANK($A22),, IF((ARRAYFORMULA(SUM(COUNTIFS(OccupancyAddresses,$A22,OccupancyUnits, $B22, 'Tenant Occupancy'!TQ$5:TQ23,{""&gt;0"",""Occupied"",""Late""}))))&gt;1,""Multiple Bookings"", IF(SUMIFS( 'Tenant Occupancy'!TQ$5:TQ23,OccupancyUnits,$B22,OccupancyAd"&amp;"dresses,$A22)&gt;0,SUMIFS('Tenant Occupancy'!TQ$5:TQ23,OccupancyUnits,$B22,OccupancyAddresses,$A22),IFERROR(VLOOKUP($A22&amp;"" ""&amp;$B22, FILTER(ARRAYFORMULA({OccupancyAddresses&amp;"" ""&amp; OccupancyUnits,'Tenant Occupancy'!TQ$5:TQ23}),INDEX(ARRAYFORMULA({OccupancyAdd"&amp;"resses&amp;"" ""&amp; OccupancyUnits,'Tenant Occupancy'!TQ$5:TQ23}),0,2)&lt;&gt;""""),2,FALSE),IF(TP19=TODAY(),""Today"",)))))"),"")</f>
        <v/>
      </c>
      <c r="TQ22" s="3" t="str">
        <f>IFERROR(__xludf.DUMMYFUNCTION("IF(ISBLANK($A22),, IF((ARRAYFORMULA(SUM(COUNTIFS(OccupancyAddresses,$A22,OccupancyUnits, $B22, 'Tenant Occupancy'!TR$5:TR23,{""&gt;0"",""Occupied"",""Late""}))))&gt;1,""Multiple Bookings"", IF(SUMIFS( 'Tenant Occupancy'!TR$5:TR23,OccupancyUnits,$B22,OccupancyAd"&amp;"dresses,$A22)&gt;0,SUMIFS('Tenant Occupancy'!TR$5:TR23,OccupancyUnits,$B22,OccupancyAddresses,$A22),IFERROR(VLOOKUP($A22&amp;"" ""&amp;$B22, FILTER(ARRAYFORMULA({OccupancyAddresses&amp;"" ""&amp; OccupancyUnits,'Tenant Occupancy'!TR$5:TR23}),INDEX(ARRAYFORMULA({OccupancyAdd"&amp;"resses&amp;"" ""&amp; OccupancyUnits,'Tenant Occupancy'!TR$5:TR23}),0,2)&lt;&gt;""""),2,FALSE),IF(TQ19=TODAY(),""Today"",)))))"),"")</f>
        <v/>
      </c>
      <c r="TR22" s="3" t="str">
        <f>IFERROR(__xludf.DUMMYFUNCTION("IF(ISBLANK($A22),, IF((ARRAYFORMULA(SUM(COUNTIFS(OccupancyAddresses,$A22,OccupancyUnits, $B22, 'Tenant Occupancy'!TS$5:TS23,{""&gt;0"",""Occupied"",""Late""}))))&gt;1,""Multiple Bookings"", IF(SUMIFS( 'Tenant Occupancy'!TS$5:TS23,OccupancyUnits,$B22,OccupancyAd"&amp;"dresses,$A22)&gt;0,SUMIFS('Tenant Occupancy'!TS$5:TS23,OccupancyUnits,$B22,OccupancyAddresses,$A22),IFERROR(VLOOKUP($A22&amp;"" ""&amp;$B22, FILTER(ARRAYFORMULA({OccupancyAddresses&amp;"" ""&amp; OccupancyUnits,'Tenant Occupancy'!TS$5:TS23}),INDEX(ARRAYFORMULA({OccupancyAdd"&amp;"resses&amp;"" ""&amp; OccupancyUnits,'Tenant Occupancy'!TS$5:TS23}),0,2)&lt;&gt;""""),2,FALSE),IF(TR19=TODAY(),""Today"",)))))"),"")</f>
        <v/>
      </c>
      <c r="TS22" s="3" t="str">
        <f>IFERROR(__xludf.DUMMYFUNCTION("IF(ISBLANK($A22),, IF((ARRAYFORMULA(SUM(COUNTIFS(OccupancyAddresses,$A22,OccupancyUnits, $B22, 'Tenant Occupancy'!TT$5:TT23,{""&gt;0"",""Occupied"",""Late""}))))&gt;1,""Multiple Bookings"", IF(SUMIFS( 'Tenant Occupancy'!TT$5:TT23,OccupancyUnits,$B22,OccupancyAd"&amp;"dresses,$A22)&gt;0,SUMIFS('Tenant Occupancy'!TT$5:TT23,OccupancyUnits,$B22,OccupancyAddresses,$A22),IFERROR(VLOOKUP($A22&amp;"" ""&amp;$B22, FILTER(ARRAYFORMULA({OccupancyAddresses&amp;"" ""&amp; OccupancyUnits,'Tenant Occupancy'!TT$5:TT23}),INDEX(ARRAYFORMULA({OccupancyAdd"&amp;"resses&amp;"" ""&amp; OccupancyUnits,'Tenant Occupancy'!TT$5:TT23}),0,2)&lt;&gt;""""),2,FALSE),IF(TS19=TODAY(),""Today"",)))))"),"")</f>
        <v/>
      </c>
      <c r="TT22" s="3" t="str">
        <f>IFERROR(__xludf.DUMMYFUNCTION("IF(ISBLANK($A22),, IF((ARRAYFORMULA(SUM(COUNTIFS(OccupancyAddresses,$A22,OccupancyUnits, $B22, 'Tenant Occupancy'!TU$5:TU23,{""&gt;0"",""Occupied"",""Late""}))))&gt;1,""Multiple Bookings"", IF(SUMIFS( 'Tenant Occupancy'!TU$5:TU23,OccupancyUnits,$B22,OccupancyAd"&amp;"dresses,$A22)&gt;0,SUMIFS('Tenant Occupancy'!TU$5:TU23,OccupancyUnits,$B22,OccupancyAddresses,$A22),IFERROR(VLOOKUP($A22&amp;"" ""&amp;$B22, FILTER(ARRAYFORMULA({OccupancyAddresses&amp;"" ""&amp; OccupancyUnits,'Tenant Occupancy'!TU$5:TU23}),INDEX(ARRAYFORMULA({OccupancyAdd"&amp;"resses&amp;"" ""&amp; OccupancyUnits,'Tenant Occupancy'!TU$5:TU23}),0,2)&lt;&gt;""""),2,FALSE),IF(TT19=TODAY(),""Today"",)))))"),"")</f>
        <v/>
      </c>
      <c r="TU22" s="3" t="str">
        <f>IFERROR(__xludf.DUMMYFUNCTION("IF(ISBLANK($A22),, IF((ARRAYFORMULA(SUM(COUNTIFS(OccupancyAddresses,$A22,OccupancyUnits, $B22, 'Tenant Occupancy'!TV$5:TV23,{""&gt;0"",""Occupied"",""Late""}))))&gt;1,""Multiple Bookings"", IF(SUMIFS( 'Tenant Occupancy'!TV$5:TV23,OccupancyUnits,$B22,OccupancyAd"&amp;"dresses,$A22)&gt;0,SUMIFS('Tenant Occupancy'!TV$5:TV23,OccupancyUnits,$B22,OccupancyAddresses,$A22),IFERROR(VLOOKUP($A22&amp;"" ""&amp;$B22, FILTER(ARRAYFORMULA({OccupancyAddresses&amp;"" ""&amp; OccupancyUnits,'Tenant Occupancy'!TV$5:TV23}),INDEX(ARRAYFORMULA({OccupancyAdd"&amp;"resses&amp;"" ""&amp; OccupancyUnits,'Tenant Occupancy'!TV$5:TV23}),0,2)&lt;&gt;""""),2,FALSE),IF(TU19=TODAY(),""Today"",)))))"),"")</f>
        <v/>
      </c>
      <c r="TV22" s="3" t="str">
        <f>IFERROR(__xludf.DUMMYFUNCTION("IF(ISBLANK($A22),, IF((ARRAYFORMULA(SUM(COUNTIFS(OccupancyAddresses,$A22,OccupancyUnits, $B22, 'Tenant Occupancy'!TW$5:TW23,{""&gt;0"",""Occupied"",""Late""}))))&gt;1,""Multiple Bookings"", IF(SUMIFS( 'Tenant Occupancy'!TW$5:TW23,OccupancyUnits,$B22,OccupancyAd"&amp;"dresses,$A22)&gt;0,SUMIFS('Tenant Occupancy'!TW$5:TW23,OccupancyUnits,$B22,OccupancyAddresses,$A22),IFERROR(VLOOKUP($A22&amp;"" ""&amp;$B22, FILTER(ARRAYFORMULA({OccupancyAddresses&amp;"" ""&amp; OccupancyUnits,'Tenant Occupancy'!TW$5:TW23}),INDEX(ARRAYFORMULA({OccupancyAdd"&amp;"resses&amp;"" ""&amp; OccupancyUnits,'Tenant Occupancy'!TW$5:TW23}),0,2)&lt;&gt;""""),2,FALSE),IF(TV19=TODAY(),""Today"",)))))"),"")</f>
        <v/>
      </c>
      <c r="TW22" s="3" t="str">
        <f>IFERROR(__xludf.DUMMYFUNCTION("IF(ISBLANK($A22),, IF((ARRAYFORMULA(SUM(COUNTIFS(OccupancyAddresses,$A22,OccupancyUnits, $B22, 'Tenant Occupancy'!TX$5:TX23,{""&gt;0"",""Occupied"",""Late""}))))&gt;1,""Multiple Bookings"", IF(SUMIFS( 'Tenant Occupancy'!TX$5:TX23,OccupancyUnits,$B22,OccupancyAd"&amp;"dresses,$A22)&gt;0,SUMIFS('Tenant Occupancy'!TX$5:TX23,OccupancyUnits,$B22,OccupancyAddresses,$A22),IFERROR(VLOOKUP($A22&amp;"" ""&amp;$B22, FILTER(ARRAYFORMULA({OccupancyAddresses&amp;"" ""&amp; OccupancyUnits,'Tenant Occupancy'!TX$5:TX23}),INDEX(ARRAYFORMULA({OccupancyAdd"&amp;"resses&amp;"" ""&amp; OccupancyUnits,'Tenant Occupancy'!TX$5:TX23}),0,2)&lt;&gt;""""),2,FALSE),IF(TW19=TODAY(),""Today"",)))))"),"")</f>
        <v/>
      </c>
      <c r="TX22" s="3" t="str">
        <f>IFERROR(__xludf.DUMMYFUNCTION("IF(ISBLANK($A22),, IF((ARRAYFORMULA(SUM(COUNTIFS(OccupancyAddresses,$A22,OccupancyUnits, $B22, 'Tenant Occupancy'!TY$5:TY23,{""&gt;0"",""Occupied"",""Late""}))))&gt;1,""Multiple Bookings"", IF(SUMIFS( 'Tenant Occupancy'!TY$5:TY23,OccupancyUnits,$B22,OccupancyAd"&amp;"dresses,$A22)&gt;0,SUMIFS('Tenant Occupancy'!TY$5:TY23,OccupancyUnits,$B22,OccupancyAddresses,$A22),IFERROR(VLOOKUP($A22&amp;"" ""&amp;$B22, FILTER(ARRAYFORMULA({OccupancyAddresses&amp;"" ""&amp; OccupancyUnits,'Tenant Occupancy'!TY$5:TY23}),INDEX(ARRAYFORMULA({OccupancyAdd"&amp;"resses&amp;"" ""&amp; OccupancyUnits,'Tenant Occupancy'!TY$5:TY23}),0,2)&lt;&gt;""""),2,FALSE),IF(TX19=TODAY(),""Today"",)))))"),"")</f>
        <v/>
      </c>
      <c r="TY22" s="3" t="str">
        <f>IFERROR(__xludf.DUMMYFUNCTION("IF(ISBLANK($A22),, IF((ARRAYFORMULA(SUM(COUNTIFS(OccupancyAddresses,$A22,OccupancyUnits, $B22, 'Tenant Occupancy'!TZ$5:TZ23,{""&gt;0"",""Occupied"",""Late""}))))&gt;1,""Multiple Bookings"", IF(SUMIFS( 'Tenant Occupancy'!TZ$5:TZ23,OccupancyUnits,$B22,OccupancyAd"&amp;"dresses,$A22)&gt;0,SUMIFS('Tenant Occupancy'!TZ$5:TZ23,OccupancyUnits,$B22,OccupancyAddresses,$A22),IFERROR(VLOOKUP($A22&amp;"" ""&amp;$B22, FILTER(ARRAYFORMULA({OccupancyAddresses&amp;"" ""&amp; OccupancyUnits,'Tenant Occupancy'!TZ$5:TZ23}),INDEX(ARRAYFORMULA({OccupancyAdd"&amp;"resses&amp;"" ""&amp; OccupancyUnits,'Tenant Occupancy'!TZ$5:TZ23}),0,2)&lt;&gt;""""),2,FALSE),IF(TY19=TODAY(),""Today"",)))))"),"")</f>
        <v/>
      </c>
      <c r="TZ22" s="3" t="str">
        <f>IFERROR(__xludf.DUMMYFUNCTION("IF(ISBLANK($A22),, IF((ARRAYFORMULA(SUM(COUNTIFS(OccupancyAddresses,$A22,OccupancyUnits, $B22, 'Tenant Occupancy'!UA$5:UA23,{""&gt;0"",""Occupied"",""Late""}))))&gt;1,""Multiple Bookings"", IF(SUMIFS( 'Tenant Occupancy'!UA$5:UA23,OccupancyUnits,$B22,OccupancyAd"&amp;"dresses,$A22)&gt;0,SUMIFS('Tenant Occupancy'!UA$5:UA23,OccupancyUnits,$B22,OccupancyAddresses,$A22),IFERROR(VLOOKUP($A22&amp;"" ""&amp;$B22, FILTER(ARRAYFORMULA({OccupancyAddresses&amp;"" ""&amp; OccupancyUnits,'Tenant Occupancy'!UA$5:UA23}),INDEX(ARRAYFORMULA({OccupancyAdd"&amp;"resses&amp;"" ""&amp; OccupancyUnits,'Tenant Occupancy'!UA$5:UA23}),0,2)&lt;&gt;""""),2,FALSE),IF(TZ19=TODAY(),""Today"",)))))"),"")</f>
        <v/>
      </c>
      <c r="UA22" s="3" t="str">
        <f>IFERROR(__xludf.DUMMYFUNCTION("IF(ISBLANK($A22),, IF((ARRAYFORMULA(SUM(COUNTIFS(OccupancyAddresses,$A22,OccupancyUnits, $B22, 'Tenant Occupancy'!UB$5:UB23,{""&gt;0"",""Occupied"",""Late""}))))&gt;1,""Multiple Bookings"", IF(SUMIFS( 'Tenant Occupancy'!UB$5:UB23,OccupancyUnits,$B22,OccupancyAd"&amp;"dresses,$A22)&gt;0,SUMIFS('Tenant Occupancy'!UB$5:UB23,OccupancyUnits,$B22,OccupancyAddresses,$A22),IFERROR(VLOOKUP($A22&amp;"" ""&amp;$B22, FILTER(ARRAYFORMULA({OccupancyAddresses&amp;"" ""&amp; OccupancyUnits,'Tenant Occupancy'!UB$5:UB23}),INDEX(ARRAYFORMULA({OccupancyAdd"&amp;"resses&amp;"" ""&amp; OccupancyUnits,'Tenant Occupancy'!UB$5:UB23}),0,2)&lt;&gt;""""),2,FALSE),IF(UA19=TODAY(),""Today"",)))))"),"")</f>
        <v/>
      </c>
      <c r="UB22" s="3" t="str">
        <f>IFERROR(__xludf.DUMMYFUNCTION("IF(ISBLANK($A22),, IF((ARRAYFORMULA(SUM(COUNTIFS(OccupancyAddresses,$A22,OccupancyUnits, $B22, 'Tenant Occupancy'!UC$5:UC23,{""&gt;0"",""Occupied"",""Late""}))))&gt;1,""Multiple Bookings"", IF(SUMIFS( 'Tenant Occupancy'!UC$5:UC23,OccupancyUnits,$B22,OccupancyAd"&amp;"dresses,$A22)&gt;0,SUMIFS('Tenant Occupancy'!UC$5:UC23,OccupancyUnits,$B22,OccupancyAddresses,$A22),IFERROR(VLOOKUP($A22&amp;"" ""&amp;$B22, FILTER(ARRAYFORMULA({OccupancyAddresses&amp;"" ""&amp; OccupancyUnits,'Tenant Occupancy'!UC$5:UC23}),INDEX(ARRAYFORMULA({OccupancyAdd"&amp;"resses&amp;"" ""&amp; OccupancyUnits,'Tenant Occupancy'!UC$5:UC23}),0,2)&lt;&gt;""""),2,FALSE),IF(UB19=TODAY(),""Today"",)))))"),"")</f>
        <v/>
      </c>
      <c r="UC22" s="3" t="str">
        <f>IFERROR(__xludf.DUMMYFUNCTION("IF(ISBLANK($A22),, IF((ARRAYFORMULA(SUM(COUNTIFS(OccupancyAddresses,$A22,OccupancyUnits, $B22, 'Tenant Occupancy'!UD$5:UD23,{""&gt;0"",""Occupied"",""Late""}))))&gt;1,""Multiple Bookings"", IF(SUMIFS( 'Tenant Occupancy'!UD$5:UD23,OccupancyUnits,$B22,OccupancyAd"&amp;"dresses,$A22)&gt;0,SUMIFS('Tenant Occupancy'!UD$5:UD23,OccupancyUnits,$B22,OccupancyAddresses,$A22),IFERROR(VLOOKUP($A22&amp;"" ""&amp;$B22, FILTER(ARRAYFORMULA({OccupancyAddresses&amp;"" ""&amp; OccupancyUnits,'Tenant Occupancy'!UD$5:UD23}),INDEX(ARRAYFORMULA({OccupancyAdd"&amp;"resses&amp;"" ""&amp; OccupancyUnits,'Tenant Occupancy'!UD$5:UD23}),0,2)&lt;&gt;""""),2,FALSE),IF(UC19=TODAY(),""Today"",)))))"),"")</f>
        <v/>
      </c>
      <c r="UD22" s="3" t="str">
        <f>IFERROR(__xludf.DUMMYFUNCTION("IF(ISBLANK($A22),, IF((ARRAYFORMULA(SUM(COUNTIFS(OccupancyAddresses,$A22,OccupancyUnits, $B22, 'Tenant Occupancy'!UE$5:UE23,{""&gt;0"",""Occupied"",""Late""}))))&gt;1,""Multiple Bookings"", IF(SUMIFS( 'Tenant Occupancy'!UE$5:UE23,OccupancyUnits,$B22,OccupancyAd"&amp;"dresses,$A22)&gt;0,SUMIFS('Tenant Occupancy'!UE$5:UE23,OccupancyUnits,$B22,OccupancyAddresses,$A22),IFERROR(VLOOKUP($A22&amp;"" ""&amp;$B22, FILTER(ARRAYFORMULA({OccupancyAddresses&amp;"" ""&amp; OccupancyUnits,'Tenant Occupancy'!UE$5:UE23}),INDEX(ARRAYFORMULA({OccupancyAdd"&amp;"resses&amp;"" ""&amp; OccupancyUnits,'Tenant Occupancy'!UE$5:UE23}),0,2)&lt;&gt;""""),2,FALSE),IF(UD19=TODAY(),""Today"",)))))"),"")</f>
        <v/>
      </c>
      <c r="UE22" s="3" t="str">
        <f>IFERROR(__xludf.DUMMYFUNCTION("IF(ISBLANK($A22),, IF((ARRAYFORMULA(SUM(COUNTIFS(OccupancyAddresses,$A22,OccupancyUnits, $B22, 'Tenant Occupancy'!UF$5:UF23,{""&gt;0"",""Occupied"",""Late""}))))&gt;1,""Multiple Bookings"", IF(SUMIFS( 'Tenant Occupancy'!UF$5:UF23,OccupancyUnits,$B22,OccupancyAd"&amp;"dresses,$A22)&gt;0,SUMIFS('Tenant Occupancy'!UF$5:UF23,OccupancyUnits,$B22,OccupancyAddresses,$A22),IFERROR(VLOOKUP($A22&amp;"" ""&amp;$B22, FILTER(ARRAYFORMULA({OccupancyAddresses&amp;"" ""&amp; OccupancyUnits,'Tenant Occupancy'!UF$5:UF23}),INDEX(ARRAYFORMULA({OccupancyAdd"&amp;"resses&amp;"" ""&amp; OccupancyUnits,'Tenant Occupancy'!UF$5:UF23}),0,2)&lt;&gt;""""),2,FALSE),IF(UE19=TODAY(),""Today"",)))))"),"")</f>
        <v/>
      </c>
      <c r="UF22" s="3" t="str">
        <f>IFERROR(__xludf.DUMMYFUNCTION("IF(ISBLANK($A22),, IF((ARRAYFORMULA(SUM(COUNTIFS(OccupancyAddresses,$A22,OccupancyUnits, $B22, 'Tenant Occupancy'!UG$5:UG23,{""&gt;0"",""Occupied"",""Late""}))))&gt;1,""Multiple Bookings"", IF(SUMIFS( 'Tenant Occupancy'!UG$5:UG23,OccupancyUnits,$B22,OccupancyAd"&amp;"dresses,$A22)&gt;0,SUMIFS('Tenant Occupancy'!UG$5:UG23,OccupancyUnits,$B22,OccupancyAddresses,$A22),IFERROR(VLOOKUP($A22&amp;"" ""&amp;$B22, FILTER(ARRAYFORMULA({OccupancyAddresses&amp;"" ""&amp; OccupancyUnits,'Tenant Occupancy'!UG$5:UG23}),INDEX(ARRAYFORMULA({OccupancyAdd"&amp;"resses&amp;"" ""&amp; OccupancyUnits,'Tenant Occupancy'!UG$5:UG23}),0,2)&lt;&gt;""""),2,FALSE),IF(UF19=TODAY(),""Today"",)))))"),"")</f>
        <v/>
      </c>
      <c r="UG22" s="3" t="str">
        <f>IFERROR(__xludf.DUMMYFUNCTION("IF(ISBLANK($A22),, IF((ARRAYFORMULA(SUM(COUNTIFS(OccupancyAddresses,$A22,OccupancyUnits, $B22, 'Tenant Occupancy'!UH$5:UH23,{""&gt;0"",""Occupied"",""Late""}))))&gt;1,""Multiple Bookings"", IF(SUMIFS( 'Tenant Occupancy'!UH$5:UH23,OccupancyUnits,$B22,OccupancyAd"&amp;"dresses,$A22)&gt;0,SUMIFS('Tenant Occupancy'!UH$5:UH23,OccupancyUnits,$B22,OccupancyAddresses,$A22),IFERROR(VLOOKUP($A22&amp;"" ""&amp;$B22, FILTER(ARRAYFORMULA({OccupancyAddresses&amp;"" ""&amp; OccupancyUnits,'Tenant Occupancy'!UH$5:UH23}),INDEX(ARRAYFORMULA({OccupancyAdd"&amp;"resses&amp;"" ""&amp; OccupancyUnits,'Tenant Occupancy'!UH$5:UH23}),0,2)&lt;&gt;""""),2,FALSE),IF(UG19=TODAY(),""Today"",)))))"),"")</f>
        <v/>
      </c>
      <c r="UH22" s="3" t="str">
        <f>IFERROR(__xludf.DUMMYFUNCTION("IF(ISBLANK($A22),, IF((ARRAYFORMULA(SUM(COUNTIFS(OccupancyAddresses,$A22,OccupancyUnits, $B22, 'Tenant Occupancy'!UI$5:UI23,{""&gt;0"",""Occupied"",""Late""}))))&gt;1,""Multiple Bookings"", IF(SUMIFS( 'Tenant Occupancy'!UI$5:UI23,OccupancyUnits,$B22,OccupancyAd"&amp;"dresses,$A22)&gt;0,SUMIFS('Tenant Occupancy'!UI$5:UI23,OccupancyUnits,$B22,OccupancyAddresses,$A22),IFERROR(VLOOKUP($A22&amp;"" ""&amp;$B22, FILTER(ARRAYFORMULA({OccupancyAddresses&amp;"" ""&amp; OccupancyUnits,'Tenant Occupancy'!UI$5:UI23}),INDEX(ARRAYFORMULA({OccupancyAdd"&amp;"resses&amp;"" ""&amp; OccupancyUnits,'Tenant Occupancy'!UI$5:UI23}),0,2)&lt;&gt;""""),2,FALSE),IF(UH19=TODAY(),""Today"",)))))"),"")</f>
        <v/>
      </c>
      <c r="UI22" s="3" t="str">
        <f>IFERROR(__xludf.DUMMYFUNCTION("IF(ISBLANK($A22),, IF((ARRAYFORMULA(SUM(COUNTIFS(OccupancyAddresses,$A22,OccupancyUnits, $B22, 'Tenant Occupancy'!UJ$5:UJ23,{""&gt;0"",""Occupied"",""Late""}))))&gt;1,""Multiple Bookings"", IF(SUMIFS( 'Tenant Occupancy'!UJ$5:UJ23,OccupancyUnits,$B22,OccupancyAd"&amp;"dresses,$A22)&gt;0,SUMIFS('Tenant Occupancy'!UJ$5:UJ23,OccupancyUnits,$B22,OccupancyAddresses,$A22),IFERROR(VLOOKUP($A22&amp;"" ""&amp;$B22, FILTER(ARRAYFORMULA({OccupancyAddresses&amp;"" ""&amp; OccupancyUnits,'Tenant Occupancy'!UJ$5:UJ23}),INDEX(ARRAYFORMULA({OccupancyAdd"&amp;"resses&amp;"" ""&amp; OccupancyUnits,'Tenant Occupancy'!UJ$5:UJ23}),0,2)&lt;&gt;""""),2,FALSE),IF(UI19=TODAY(),""Today"",)))))"),"")</f>
        <v/>
      </c>
      <c r="UJ22" s="3" t="str">
        <f>IFERROR(__xludf.DUMMYFUNCTION("IF(ISBLANK($A22),, IF((ARRAYFORMULA(SUM(COUNTIFS(OccupancyAddresses,$A22,OccupancyUnits, $B22, 'Tenant Occupancy'!UK$5:UK23,{""&gt;0"",""Occupied"",""Late""}))))&gt;1,""Multiple Bookings"", IF(SUMIFS( 'Tenant Occupancy'!UK$5:UK23,OccupancyUnits,$B22,OccupancyAd"&amp;"dresses,$A22)&gt;0,SUMIFS('Tenant Occupancy'!UK$5:UK23,OccupancyUnits,$B22,OccupancyAddresses,$A22),IFERROR(VLOOKUP($A22&amp;"" ""&amp;$B22, FILTER(ARRAYFORMULA({OccupancyAddresses&amp;"" ""&amp; OccupancyUnits,'Tenant Occupancy'!UK$5:UK23}),INDEX(ARRAYFORMULA({OccupancyAdd"&amp;"resses&amp;"" ""&amp; OccupancyUnits,'Tenant Occupancy'!UK$5:UK23}),0,2)&lt;&gt;""""),2,FALSE),IF(UJ19=TODAY(),""Today"",)))))"),"")</f>
        <v/>
      </c>
      <c r="UK22" s="3" t="str">
        <f>IFERROR(__xludf.DUMMYFUNCTION("IF(ISBLANK($A22),, IF((ARRAYFORMULA(SUM(COUNTIFS(OccupancyAddresses,$A22,OccupancyUnits, $B22, 'Tenant Occupancy'!UL$5:UL23,{""&gt;0"",""Occupied"",""Late""}))))&gt;1,""Multiple Bookings"", IF(SUMIFS( 'Tenant Occupancy'!UL$5:UL23,OccupancyUnits,$B22,OccupancyAd"&amp;"dresses,$A22)&gt;0,SUMIFS('Tenant Occupancy'!UL$5:UL23,OccupancyUnits,$B22,OccupancyAddresses,$A22),IFERROR(VLOOKUP($A22&amp;"" ""&amp;$B22, FILTER(ARRAYFORMULA({OccupancyAddresses&amp;"" ""&amp; OccupancyUnits,'Tenant Occupancy'!UL$5:UL23}),INDEX(ARRAYFORMULA({OccupancyAdd"&amp;"resses&amp;"" ""&amp; OccupancyUnits,'Tenant Occupancy'!UL$5:UL23}),0,2)&lt;&gt;""""),2,FALSE),IF(UK19=TODAY(),""Today"",)))))"),"")</f>
        <v/>
      </c>
      <c r="UL22" s="3" t="str">
        <f>IFERROR(__xludf.DUMMYFUNCTION("IF(ISBLANK($A22),, IF((ARRAYFORMULA(SUM(COUNTIFS(OccupancyAddresses,$A22,OccupancyUnits, $B22, 'Tenant Occupancy'!UM$5:UM23,{""&gt;0"",""Occupied"",""Late""}))))&gt;1,""Multiple Bookings"", IF(SUMIFS( 'Tenant Occupancy'!UM$5:UM23,OccupancyUnits,$B22,OccupancyAd"&amp;"dresses,$A22)&gt;0,SUMIFS('Tenant Occupancy'!UM$5:UM23,OccupancyUnits,$B22,OccupancyAddresses,$A22),IFERROR(VLOOKUP($A22&amp;"" ""&amp;$B22, FILTER(ARRAYFORMULA({OccupancyAddresses&amp;"" ""&amp; OccupancyUnits,'Tenant Occupancy'!UM$5:UM23}),INDEX(ARRAYFORMULA({OccupancyAdd"&amp;"resses&amp;"" ""&amp; OccupancyUnits,'Tenant Occupancy'!UM$5:UM23}),0,2)&lt;&gt;""""),2,FALSE),IF(UL19=TODAY(),""Today"",)))))"),"")</f>
        <v/>
      </c>
      <c r="UM22" s="3" t="str">
        <f>IFERROR(__xludf.DUMMYFUNCTION("IF(ISBLANK($A22),, IF((ARRAYFORMULA(SUM(COUNTIFS(OccupancyAddresses,$A22,OccupancyUnits, $B22, 'Tenant Occupancy'!UN$5:UN23,{""&gt;0"",""Occupied"",""Late""}))))&gt;1,""Multiple Bookings"", IF(SUMIFS( 'Tenant Occupancy'!UN$5:UN23,OccupancyUnits,$B22,OccupancyAd"&amp;"dresses,$A22)&gt;0,SUMIFS('Tenant Occupancy'!UN$5:UN23,OccupancyUnits,$B22,OccupancyAddresses,$A22),IFERROR(VLOOKUP($A22&amp;"" ""&amp;$B22, FILTER(ARRAYFORMULA({OccupancyAddresses&amp;"" ""&amp; OccupancyUnits,'Tenant Occupancy'!UN$5:UN23}),INDEX(ARRAYFORMULA({OccupancyAdd"&amp;"resses&amp;"" ""&amp; OccupancyUnits,'Tenant Occupancy'!UN$5:UN23}),0,2)&lt;&gt;""""),2,FALSE),IF(UM19=TODAY(),""Today"",)))))"),"")</f>
        <v/>
      </c>
      <c r="UN22" s="3" t="str">
        <f>IFERROR(__xludf.DUMMYFUNCTION("IF(ISBLANK($A22),, IF((ARRAYFORMULA(SUM(COUNTIFS(OccupancyAddresses,$A22,OccupancyUnits, $B22, 'Tenant Occupancy'!UO$5:UO23,{""&gt;0"",""Occupied"",""Late""}))))&gt;1,""Multiple Bookings"", IF(SUMIFS( 'Tenant Occupancy'!UO$5:UO23,OccupancyUnits,$B22,OccupancyAd"&amp;"dresses,$A22)&gt;0,SUMIFS('Tenant Occupancy'!UO$5:UO23,OccupancyUnits,$B22,OccupancyAddresses,$A22),IFERROR(VLOOKUP($A22&amp;"" ""&amp;$B22, FILTER(ARRAYFORMULA({OccupancyAddresses&amp;"" ""&amp; OccupancyUnits,'Tenant Occupancy'!UO$5:UO23}),INDEX(ARRAYFORMULA({OccupancyAdd"&amp;"resses&amp;"" ""&amp; OccupancyUnits,'Tenant Occupancy'!UO$5:UO23}),0,2)&lt;&gt;""""),2,FALSE),IF(UN19=TODAY(),""Today"",)))))"),"")</f>
        <v/>
      </c>
      <c r="UO22" s="3" t="str">
        <f>IFERROR(__xludf.DUMMYFUNCTION("IF(ISBLANK($A22),, IF((ARRAYFORMULA(SUM(COUNTIFS(OccupancyAddresses,$A22,OccupancyUnits, $B22, 'Tenant Occupancy'!UP$5:UP23,{""&gt;0"",""Occupied"",""Late""}))))&gt;1,""Multiple Bookings"", IF(SUMIFS( 'Tenant Occupancy'!UP$5:UP23,OccupancyUnits,$B22,OccupancyAd"&amp;"dresses,$A22)&gt;0,SUMIFS('Tenant Occupancy'!UP$5:UP23,OccupancyUnits,$B22,OccupancyAddresses,$A22),IFERROR(VLOOKUP($A22&amp;"" ""&amp;$B22, FILTER(ARRAYFORMULA({OccupancyAddresses&amp;"" ""&amp; OccupancyUnits,'Tenant Occupancy'!UP$5:UP23}),INDEX(ARRAYFORMULA({OccupancyAdd"&amp;"resses&amp;"" ""&amp; OccupancyUnits,'Tenant Occupancy'!UP$5:UP23}),0,2)&lt;&gt;""""),2,FALSE),IF(UO19=TODAY(),""Today"",)))))"),"")</f>
        <v/>
      </c>
      <c r="UP22" s="3" t="str">
        <f>IFERROR(__xludf.DUMMYFUNCTION("IF(ISBLANK($A22),, IF((ARRAYFORMULA(SUM(COUNTIFS(OccupancyAddresses,$A22,OccupancyUnits, $B22, 'Tenant Occupancy'!UQ$5:UQ23,{""&gt;0"",""Occupied"",""Late""}))))&gt;1,""Multiple Bookings"", IF(SUMIFS( 'Tenant Occupancy'!UQ$5:UQ23,OccupancyUnits,$B22,OccupancyAd"&amp;"dresses,$A22)&gt;0,SUMIFS('Tenant Occupancy'!UQ$5:UQ23,OccupancyUnits,$B22,OccupancyAddresses,$A22),IFERROR(VLOOKUP($A22&amp;"" ""&amp;$B22, FILTER(ARRAYFORMULA({OccupancyAddresses&amp;"" ""&amp; OccupancyUnits,'Tenant Occupancy'!UQ$5:UQ23}),INDEX(ARRAYFORMULA({OccupancyAdd"&amp;"resses&amp;"" ""&amp; OccupancyUnits,'Tenant Occupancy'!UQ$5:UQ23}),0,2)&lt;&gt;""""),2,FALSE),IF(UP19=TODAY(),""Today"",)))))"),"")</f>
        <v/>
      </c>
      <c r="UQ22" s="3" t="str">
        <f>IFERROR(__xludf.DUMMYFUNCTION("IF(ISBLANK($A22),, IF((ARRAYFORMULA(SUM(COUNTIFS(OccupancyAddresses,$A22,OccupancyUnits, $B22, 'Tenant Occupancy'!UR$5:UR23,{""&gt;0"",""Occupied"",""Late""}))))&gt;1,""Multiple Bookings"", IF(SUMIFS( 'Tenant Occupancy'!UR$5:UR23,OccupancyUnits,$B22,OccupancyAd"&amp;"dresses,$A22)&gt;0,SUMIFS('Tenant Occupancy'!UR$5:UR23,OccupancyUnits,$B22,OccupancyAddresses,$A22),IFERROR(VLOOKUP($A22&amp;"" ""&amp;$B22, FILTER(ARRAYFORMULA({OccupancyAddresses&amp;"" ""&amp; OccupancyUnits,'Tenant Occupancy'!UR$5:UR23}),INDEX(ARRAYFORMULA({OccupancyAdd"&amp;"resses&amp;"" ""&amp; OccupancyUnits,'Tenant Occupancy'!UR$5:UR23}),0,2)&lt;&gt;""""),2,FALSE),IF(UQ19=TODAY(),""Today"",)))))"),"")</f>
        <v/>
      </c>
      <c r="UR22" s="3" t="str">
        <f>IFERROR(__xludf.DUMMYFUNCTION("IF(ISBLANK($A22),, IF((ARRAYFORMULA(SUM(COUNTIFS(OccupancyAddresses,$A22,OccupancyUnits, $B22, 'Tenant Occupancy'!US$5:US23,{""&gt;0"",""Occupied"",""Late""}))))&gt;1,""Multiple Bookings"", IF(SUMIFS( 'Tenant Occupancy'!US$5:US23,OccupancyUnits,$B22,OccupancyAd"&amp;"dresses,$A22)&gt;0,SUMIFS('Tenant Occupancy'!US$5:US23,OccupancyUnits,$B22,OccupancyAddresses,$A22),IFERROR(VLOOKUP($A22&amp;"" ""&amp;$B22, FILTER(ARRAYFORMULA({OccupancyAddresses&amp;"" ""&amp; OccupancyUnits,'Tenant Occupancy'!US$5:US23}),INDEX(ARRAYFORMULA({OccupancyAdd"&amp;"resses&amp;"" ""&amp; OccupancyUnits,'Tenant Occupancy'!US$5:US23}),0,2)&lt;&gt;""""),2,FALSE),IF(UR19=TODAY(),""Today"",)))))"),"")</f>
        <v/>
      </c>
      <c r="US22" s="3" t="str">
        <f>IFERROR(__xludf.DUMMYFUNCTION("IF(ISBLANK($A22),, IF((ARRAYFORMULA(SUM(COUNTIFS(OccupancyAddresses,$A22,OccupancyUnits, $B22, 'Tenant Occupancy'!UT$5:UT23,{""&gt;0"",""Occupied"",""Late""}))))&gt;1,""Multiple Bookings"", IF(SUMIFS( 'Tenant Occupancy'!UT$5:UT23,OccupancyUnits,$B22,OccupancyAd"&amp;"dresses,$A22)&gt;0,SUMIFS('Tenant Occupancy'!UT$5:UT23,OccupancyUnits,$B22,OccupancyAddresses,$A22),IFERROR(VLOOKUP($A22&amp;"" ""&amp;$B22, FILTER(ARRAYFORMULA({OccupancyAddresses&amp;"" ""&amp; OccupancyUnits,'Tenant Occupancy'!UT$5:UT23}),INDEX(ARRAYFORMULA({OccupancyAdd"&amp;"resses&amp;"" ""&amp; OccupancyUnits,'Tenant Occupancy'!UT$5:UT23}),0,2)&lt;&gt;""""),2,FALSE),IF(US19=TODAY(),""Today"",)))))"),"")</f>
        <v/>
      </c>
      <c r="UT22" s="3" t="str">
        <f>IFERROR(__xludf.DUMMYFUNCTION("IF(ISBLANK($A22),, IF((ARRAYFORMULA(SUM(COUNTIFS(OccupancyAddresses,$A22,OccupancyUnits, $B22, 'Tenant Occupancy'!UU$5:UU23,{""&gt;0"",""Occupied"",""Late""}))))&gt;1,""Multiple Bookings"", IF(SUMIFS( 'Tenant Occupancy'!UU$5:UU23,OccupancyUnits,$B22,OccupancyAd"&amp;"dresses,$A22)&gt;0,SUMIFS('Tenant Occupancy'!UU$5:UU23,OccupancyUnits,$B22,OccupancyAddresses,$A22),IFERROR(VLOOKUP($A22&amp;"" ""&amp;$B22, FILTER(ARRAYFORMULA({OccupancyAddresses&amp;"" ""&amp; OccupancyUnits,'Tenant Occupancy'!UU$5:UU23}),INDEX(ARRAYFORMULA({OccupancyAdd"&amp;"resses&amp;"" ""&amp; OccupancyUnits,'Tenant Occupancy'!UU$5:UU23}),0,2)&lt;&gt;""""),2,FALSE),IF(UT19=TODAY(),""Today"",)))))"),"")</f>
        <v/>
      </c>
      <c r="UU22" s="3" t="str">
        <f>IFERROR(__xludf.DUMMYFUNCTION("IF(ISBLANK($A22),, IF((ARRAYFORMULA(SUM(COUNTIFS(OccupancyAddresses,$A22,OccupancyUnits, $B22, 'Tenant Occupancy'!UV$5:UV23,{""&gt;0"",""Occupied"",""Late""}))))&gt;1,""Multiple Bookings"", IF(SUMIFS( 'Tenant Occupancy'!UV$5:UV23,OccupancyUnits,$B22,OccupancyAd"&amp;"dresses,$A22)&gt;0,SUMIFS('Tenant Occupancy'!UV$5:UV23,OccupancyUnits,$B22,OccupancyAddresses,$A22),IFERROR(VLOOKUP($A22&amp;"" ""&amp;$B22, FILTER(ARRAYFORMULA({OccupancyAddresses&amp;"" ""&amp; OccupancyUnits,'Tenant Occupancy'!UV$5:UV23}),INDEX(ARRAYFORMULA({OccupancyAdd"&amp;"resses&amp;"" ""&amp; OccupancyUnits,'Tenant Occupancy'!UV$5:UV23}),0,2)&lt;&gt;""""),2,FALSE),IF(UU19=TODAY(),""Today"",)))))"),"")</f>
        <v/>
      </c>
      <c r="UV22" s="3" t="str">
        <f>IFERROR(__xludf.DUMMYFUNCTION("IF(ISBLANK($A22),, IF((ARRAYFORMULA(SUM(COUNTIFS(OccupancyAddresses,$A22,OccupancyUnits, $B22, 'Tenant Occupancy'!UW$5:UW23,{""&gt;0"",""Occupied"",""Late""}))))&gt;1,""Multiple Bookings"", IF(SUMIFS( 'Tenant Occupancy'!UW$5:UW23,OccupancyUnits,$B22,OccupancyAd"&amp;"dresses,$A22)&gt;0,SUMIFS('Tenant Occupancy'!UW$5:UW23,OccupancyUnits,$B22,OccupancyAddresses,$A22),IFERROR(VLOOKUP($A22&amp;"" ""&amp;$B22, FILTER(ARRAYFORMULA({OccupancyAddresses&amp;"" ""&amp; OccupancyUnits,'Tenant Occupancy'!UW$5:UW23}),INDEX(ARRAYFORMULA({OccupancyAdd"&amp;"resses&amp;"" ""&amp; OccupancyUnits,'Tenant Occupancy'!UW$5:UW23}),0,2)&lt;&gt;""""),2,FALSE),IF(UV19=TODAY(),""Today"",)))))"),"")</f>
        <v/>
      </c>
      <c r="UW22" s="3" t="str">
        <f>IFERROR(__xludf.DUMMYFUNCTION("IF(ISBLANK($A22),, IF((ARRAYFORMULA(SUM(COUNTIFS(OccupancyAddresses,$A22,OccupancyUnits, $B22, 'Tenant Occupancy'!UX$5:UX23,{""&gt;0"",""Occupied"",""Late""}))))&gt;1,""Multiple Bookings"", IF(SUMIFS( 'Tenant Occupancy'!UX$5:UX23,OccupancyUnits,$B22,OccupancyAd"&amp;"dresses,$A22)&gt;0,SUMIFS('Tenant Occupancy'!UX$5:UX23,OccupancyUnits,$B22,OccupancyAddresses,$A22),IFERROR(VLOOKUP($A22&amp;"" ""&amp;$B22, FILTER(ARRAYFORMULA({OccupancyAddresses&amp;"" ""&amp; OccupancyUnits,'Tenant Occupancy'!UX$5:UX23}),INDEX(ARRAYFORMULA({OccupancyAdd"&amp;"resses&amp;"" ""&amp; OccupancyUnits,'Tenant Occupancy'!UX$5:UX23}),0,2)&lt;&gt;""""),2,FALSE),IF(UW19=TODAY(),""Today"",)))))"),"")</f>
        <v/>
      </c>
      <c r="UX22" s="3" t="str">
        <f>IFERROR(__xludf.DUMMYFUNCTION("IF(ISBLANK($A22),, IF((ARRAYFORMULA(SUM(COUNTIFS(OccupancyAddresses,$A22,OccupancyUnits, $B22, 'Tenant Occupancy'!UY$5:UY23,{""&gt;0"",""Occupied"",""Late""}))))&gt;1,""Multiple Bookings"", IF(SUMIFS( 'Tenant Occupancy'!UY$5:UY23,OccupancyUnits,$B22,OccupancyAd"&amp;"dresses,$A22)&gt;0,SUMIFS('Tenant Occupancy'!UY$5:UY23,OccupancyUnits,$B22,OccupancyAddresses,$A22),IFERROR(VLOOKUP($A22&amp;"" ""&amp;$B22, FILTER(ARRAYFORMULA({OccupancyAddresses&amp;"" ""&amp; OccupancyUnits,'Tenant Occupancy'!UY$5:UY23}),INDEX(ARRAYFORMULA({OccupancyAdd"&amp;"resses&amp;"" ""&amp; OccupancyUnits,'Tenant Occupancy'!UY$5:UY23}),0,2)&lt;&gt;""""),2,FALSE),IF(UX19=TODAY(),""Today"",)))))"),"")</f>
        <v/>
      </c>
      <c r="UY22" s="3" t="str">
        <f>IFERROR(__xludf.DUMMYFUNCTION("IF(ISBLANK($A22),, IF((ARRAYFORMULA(SUM(COUNTIFS(OccupancyAddresses,$A22,OccupancyUnits, $B22, 'Tenant Occupancy'!UZ$5:UZ23,{""&gt;0"",""Occupied"",""Late""}))))&gt;1,""Multiple Bookings"", IF(SUMIFS( 'Tenant Occupancy'!UZ$5:UZ23,OccupancyUnits,$B22,OccupancyAd"&amp;"dresses,$A22)&gt;0,SUMIFS('Tenant Occupancy'!UZ$5:UZ23,OccupancyUnits,$B22,OccupancyAddresses,$A22),IFERROR(VLOOKUP($A22&amp;"" ""&amp;$B22, FILTER(ARRAYFORMULA({OccupancyAddresses&amp;"" ""&amp; OccupancyUnits,'Tenant Occupancy'!UZ$5:UZ23}),INDEX(ARRAYFORMULA({OccupancyAdd"&amp;"resses&amp;"" ""&amp; OccupancyUnits,'Tenant Occupancy'!UZ$5:UZ23}),0,2)&lt;&gt;""""),2,FALSE),IF(UY19=TODAY(),""Today"",)))))"),"")</f>
        <v/>
      </c>
      <c r="UZ22" s="3" t="str">
        <f>IFERROR(__xludf.DUMMYFUNCTION("IF(ISBLANK($A22),, IF((ARRAYFORMULA(SUM(COUNTIFS(OccupancyAddresses,$A22,OccupancyUnits, $B22, 'Tenant Occupancy'!VA$5:VA23,{""&gt;0"",""Occupied"",""Late""}))))&gt;1,""Multiple Bookings"", IF(SUMIFS( 'Tenant Occupancy'!VA$5:VA23,OccupancyUnits,$B22,OccupancyAd"&amp;"dresses,$A22)&gt;0,SUMIFS('Tenant Occupancy'!VA$5:VA23,OccupancyUnits,$B22,OccupancyAddresses,$A22),IFERROR(VLOOKUP($A22&amp;"" ""&amp;$B22, FILTER(ARRAYFORMULA({OccupancyAddresses&amp;"" ""&amp; OccupancyUnits,'Tenant Occupancy'!VA$5:VA23}),INDEX(ARRAYFORMULA({OccupancyAdd"&amp;"resses&amp;"" ""&amp; OccupancyUnits,'Tenant Occupancy'!VA$5:VA23}),0,2)&lt;&gt;""""),2,FALSE),IF(UZ19=TODAY(),""Today"",)))))"),"")</f>
        <v/>
      </c>
      <c r="VA22" s="3" t="str">
        <f>IFERROR(__xludf.DUMMYFUNCTION("IF(ISBLANK($A22),, IF((ARRAYFORMULA(SUM(COUNTIFS(OccupancyAddresses,$A22,OccupancyUnits, $B22, 'Tenant Occupancy'!VB$5:VB23,{""&gt;0"",""Occupied"",""Late""}))))&gt;1,""Multiple Bookings"", IF(SUMIFS( 'Tenant Occupancy'!VB$5:VB23,OccupancyUnits,$B22,OccupancyAd"&amp;"dresses,$A22)&gt;0,SUMIFS('Tenant Occupancy'!VB$5:VB23,OccupancyUnits,$B22,OccupancyAddresses,$A22),IFERROR(VLOOKUP($A22&amp;"" ""&amp;$B22, FILTER(ARRAYFORMULA({OccupancyAddresses&amp;"" ""&amp; OccupancyUnits,'Tenant Occupancy'!VB$5:VB23}),INDEX(ARRAYFORMULA({OccupancyAdd"&amp;"resses&amp;"" ""&amp; OccupancyUnits,'Tenant Occupancy'!VB$5:VB23}),0,2)&lt;&gt;""""),2,FALSE),IF(VA19=TODAY(),""Today"",)))))"),"")</f>
        <v/>
      </c>
      <c r="VB22" s="3" t="str">
        <f>IFERROR(__xludf.DUMMYFUNCTION("IF(ISBLANK($A22),, IF((ARRAYFORMULA(SUM(COUNTIFS(OccupancyAddresses,$A22,OccupancyUnits, $B22, 'Tenant Occupancy'!VC$5:VC23,{""&gt;0"",""Occupied"",""Late""}))))&gt;1,""Multiple Bookings"", IF(SUMIFS( 'Tenant Occupancy'!VC$5:VC23,OccupancyUnits,$B22,OccupancyAd"&amp;"dresses,$A22)&gt;0,SUMIFS('Tenant Occupancy'!VC$5:VC23,OccupancyUnits,$B22,OccupancyAddresses,$A22),IFERROR(VLOOKUP($A22&amp;"" ""&amp;$B22, FILTER(ARRAYFORMULA({OccupancyAddresses&amp;"" ""&amp; OccupancyUnits,'Tenant Occupancy'!VC$5:VC23}),INDEX(ARRAYFORMULA({OccupancyAdd"&amp;"resses&amp;"" ""&amp; OccupancyUnits,'Tenant Occupancy'!VC$5:VC23}),0,2)&lt;&gt;""""),2,FALSE),IF(VB19=TODAY(),""Today"",)))))"),"")</f>
        <v/>
      </c>
      <c r="VC22" s="3" t="str">
        <f>IFERROR(__xludf.DUMMYFUNCTION("IF(ISBLANK($A22),, IF((ARRAYFORMULA(SUM(COUNTIFS(OccupancyAddresses,$A22,OccupancyUnits, $B22, 'Tenant Occupancy'!VD$5:VD23,{""&gt;0"",""Occupied"",""Late""}))))&gt;1,""Multiple Bookings"", IF(SUMIFS( 'Tenant Occupancy'!VD$5:VD23,OccupancyUnits,$B22,OccupancyAd"&amp;"dresses,$A22)&gt;0,SUMIFS('Tenant Occupancy'!VD$5:VD23,OccupancyUnits,$B22,OccupancyAddresses,$A22),IFERROR(VLOOKUP($A22&amp;"" ""&amp;$B22, FILTER(ARRAYFORMULA({OccupancyAddresses&amp;"" ""&amp; OccupancyUnits,'Tenant Occupancy'!VD$5:VD23}),INDEX(ARRAYFORMULA({OccupancyAdd"&amp;"resses&amp;"" ""&amp; OccupancyUnits,'Tenant Occupancy'!VD$5:VD23}),0,2)&lt;&gt;""""),2,FALSE),IF(VC19=TODAY(),""Today"",)))))"),"")</f>
        <v/>
      </c>
      <c r="VD22" s="3" t="str">
        <f>IFERROR(__xludf.DUMMYFUNCTION("IF(ISBLANK($A22),, IF((ARRAYFORMULA(SUM(COUNTIFS(OccupancyAddresses,$A22,OccupancyUnits, $B22, 'Tenant Occupancy'!VE$5:VE23,{""&gt;0"",""Occupied"",""Late""}))))&gt;1,""Multiple Bookings"", IF(SUMIFS( 'Tenant Occupancy'!VE$5:VE23,OccupancyUnits,$B22,OccupancyAd"&amp;"dresses,$A22)&gt;0,SUMIFS('Tenant Occupancy'!VE$5:VE23,OccupancyUnits,$B22,OccupancyAddresses,$A22),IFERROR(VLOOKUP($A22&amp;"" ""&amp;$B22, FILTER(ARRAYFORMULA({OccupancyAddresses&amp;"" ""&amp; OccupancyUnits,'Tenant Occupancy'!VE$5:VE23}),INDEX(ARRAYFORMULA({OccupancyAdd"&amp;"resses&amp;"" ""&amp; OccupancyUnits,'Tenant Occupancy'!VE$5:VE23}),0,2)&lt;&gt;""""),2,FALSE),IF(VD19=TODAY(),""Today"",)))))"),"")</f>
        <v/>
      </c>
      <c r="VE22" s="3" t="str">
        <f>IFERROR(__xludf.DUMMYFUNCTION("IF(ISBLANK($A22),, IF((ARRAYFORMULA(SUM(COUNTIFS(OccupancyAddresses,$A22,OccupancyUnits, $B22, 'Tenant Occupancy'!VF$5:VF23,{""&gt;0"",""Occupied"",""Late""}))))&gt;1,""Multiple Bookings"", IF(SUMIFS( 'Tenant Occupancy'!VF$5:VF23,OccupancyUnits,$B22,OccupancyAd"&amp;"dresses,$A22)&gt;0,SUMIFS('Tenant Occupancy'!VF$5:VF23,OccupancyUnits,$B22,OccupancyAddresses,$A22),IFERROR(VLOOKUP($A22&amp;"" ""&amp;$B22, FILTER(ARRAYFORMULA({OccupancyAddresses&amp;"" ""&amp; OccupancyUnits,'Tenant Occupancy'!VF$5:VF23}),INDEX(ARRAYFORMULA({OccupancyAdd"&amp;"resses&amp;"" ""&amp; OccupancyUnits,'Tenant Occupancy'!VF$5:VF23}),0,2)&lt;&gt;""""),2,FALSE),IF(VE19=TODAY(),""Today"",)))))"),"")</f>
        <v/>
      </c>
      <c r="VF22" s="3" t="str">
        <f>IFERROR(__xludf.DUMMYFUNCTION("IF(ISBLANK($A22),, IF((ARRAYFORMULA(SUM(COUNTIFS(OccupancyAddresses,$A22,OccupancyUnits, $B22, 'Tenant Occupancy'!VG$5:VG23,{""&gt;0"",""Occupied"",""Late""}))))&gt;1,""Multiple Bookings"", IF(SUMIFS( 'Tenant Occupancy'!VG$5:VG23,OccupancyUnits,$B22,OccupancyAd"&amp;"dresses,$A22)&gt;0,SUMIFS('Tenant Occupancy'!VG$5:VG23,OccupancyUnits,$B22,OccupancyAddresses,$A22),IFERROR(VLOOKUP($A22&amp;"" ""&amp;$B22, FILTER(ARRAYFORMULA({OccupancyAddresses&amp;"" ""&amp; OccupancyUnits,'Tenant Occupancy'!VG$5:VG23}),INDEX(ARRAYFORMULA({OccupancyAdd"&amp;"resses&amp;"" ""&amp; OccupancyUnits,'Tenant Occupancy'!VG$5:VG23}),0,2)&lt;&gt;""""),2,FALSE),IF(VF19=TODAY(),""Today"",)))))"),"")</f>
        <v/>
      </c>
      <c r="VG22" s="3" t="str">
        <f>IFERROR(__xludf.DUMMYFUNCTION("IF(ISBLANK($A22),, IF((ARRAYFORMULA(SUM(COUNTIFS(OccupancyAddresses,$A22,OccupancyUnits, $B22, 'Tenant Occupancy'!VH$5:VH23,{""&gt;0"",""Occupied"",""Late""}))))&gt;1,""Multiple Bookings"", IF(SUMIFS( 'Tenant Occupancy'!VH$5:VH23,OccupancyUnits,$B22,OccupancyAd"&amp;"dresses,$A22)&gt;0,SUMIFS('Tenant Occupancy'!VH$5:VH23,OccupancyUnits,$B22,OccupancyAddresses,$A22),IFERROR(VLOOKUP($A22&amp;"" ""&amp;$B22, FILTER(ARRAYFORMULA({OccupancyAddresses&amp;"" ""&amp; OccupancyUnits,'Tenant Occupancy'!VH$5:VH23}),INDEX(ARRAYFORMULA({OccupancyAdd"&amp;"resses&amp;"" ""&amp; OccupancyUnits,'Tenant Occupancy'!VH$5:VH23}),0,2)&lt;&gt;""""),2,FALSE),IF(VG19=TODAY(),""Today"",)))))"),"")</f>
        <v/>
      </c>
      <c r="VH22" s="3" t="str">
        <f>IFERROR(__xludf.DUMMYFUNCTION("IF(ISBLANK($A22),, IF((ARRAYFORMULA(SUM(COUNTIFS(OccupancyAddresses,$A22,OccupancyUnits, $B22, 'Tenant Occupancy'!VI$5:VI23,{""&gt;0"",""Occupied"",""Late""}))))&gt;1,""Multiple Bookings"", IF(SUMIFS( 'Tenant Occupancy'!VI$5:VI23,OccupancyUnits,$B22,OccupancyAd"&amp;"dresses,$A22)&gt;0,SUMIFS('Tenant Occupancy'!VI$5:VI23,OccupancyUnits,$B22,OccupancyAddresses,$A22),IFERROR(VLOOKUP($A22&amp;"" ""&amp;$B22, FILTER(ARRAYFORMULA({OccupancyAddresses&amp;"" ""&amp; OccupancyUnits,'Tenant Occupancy'!VI$5:VI23}),INDEX(ARRAYFORMULA({OccupancyAdd"&amp;"resses&amp;"" ""&amp; OccupancyUnits,'Tenant Occupancy'!VI$5:VI23}),0,2)&lt;&gt;""""),2,FALSE),IF(VH19=TODAY(),""Today"",)))))"),"")</f>
        <v/>
      </c>
      <c r="VI22" s="3" t="str">
        <f>IFERROR(__xludf.DUMMYFUNCTION("IF(ISBLANK($A22),, IF((ARRAYFORMULA(SUM(COUNTIFS(OccupancyAddresses,$A22,OccupancyUnits, $B22, 'Tenant Occupancy'!VJ$5:VJ23,{""&gt;0"",""Occupied"",""Late""}))))&gt;1,""Multiple Bookings"", IF(SUMIFS( 'Tenant Occupancy'!VJ$5:VJ23,OccupancyUnits,$B22,OccupancyAd"&amp;"dresses,$A22)&gt;0,SUMIFS('Tenant Occupancy'!VJ$5:VJ23,OccupancyUnits,$B22,OccupancyAddresses,$A22),IFERROR(VLOOKUP($A22&amp;"" ""&amp;$B22, FILTER(ARRAYFORMULA({OccupancyAddresses&amp;"" ""&amp; OccupancyUnits,'Tenant Occupancy'!VJ$5:VJ23}),INDEX(ARRAYFORMULA({OccupancyAdd"&amp;"resses&amp;"" ""&amp; OccupancyUnits,'Tenant Occupancy'!VJ$5:VJ23}),0,2)&lt;&gt;""""),2,FALSE),IF(VI19=TODAY(),""Today"",)))))"),"")</f>
        <v/>
      </c>
      <c r="VJ22" s="3" t="str">
        <f>IFERROR(__xludf.DUMMYFUNCTION("IF(ISBLANK($A22),, IF((ARRAYFORMULA(SUM(COUNTIFS(OccupancyAddresses,$A22,OccupancyUnits, $B22, 'Tenant Occupancy'!VK$5:VK23,{""&gt;0"",""Occupied"",""Late""}))))&gt;1,""Multiple Bookings"", IF(SUMIFS( 'Tenant Occupancy'!VK$5:VK23,OccupancyUnits,$B22,OccupancyAd"&amp;"dresses,$A22)&gt;0,SUMIFS('Tenant Occupancy'!VK$5:VK23,OccupancyUnits,$B22,OccupancyAddresses,$A22),IFERROR(VLOOKUP($A22&amp;"" ""&amp;$B22, FILTER(ARRAYFORMULA({OccupancyAddresses&amp;"" ""&amp; OccupancyUnits,'Tenant Occupancy'!VK$5:VK23}),INDEX(ARRAYFORMULA({OccupancyAdd"&amp;"resses&amp;"" ""&amp; OccupancyUnits,'Tenant Occupancy'!VK$5:VK23}),0,2)&lt;&gt;""""),2,FALSE),IF(VJ19=TODAY(),""Today"",)))))"),"")</f>
        <v/>
      </c>
      <c r="VK22" s="3" t="str">
        <f>IFERROR(__xludf.DUMMYFUNCTION("IF(ISBLANK($A22),, IF((ARRAYFORMULA(SUM(COUNTIFS(OccupancyAddresses,$A22,OccupancyUnits, $B22, 'Tenant Occupancy'!VL$5:VL23,{""&gt;0"",""Occupied"",""Late""}))))&gt;1,""Multiple Bookings"", IF(SUMIFS( 'Tenant Occupancy'!VL$5:VL23,OccupancyUnits,$B22,OccupancyAd"&amp;"dresses,$A22)&gt;0,SUMIFS('Tenant Occupancy'!VL$5:VL23,OccupancyUnits,$B22,OccupancyAddresses,$A22),IFERROR(VLOOKUP($A22&amp;"" ""&amp;$B22, FILTER(ARRAYFORMULA({OccupancyAddresses&amp;"" ""&amp; OccupancyUnits,'Tenant Occupancy'!VL$5:VL23}),INDEX(ARRAYFORMULA({OccupancyAdd"&amp;"resses&amp;"" ""&amp; OccupancyUnits,'Tenant Occupancy'!VL$5:VL23}),0,2)&lt;&gt;""""),2,FALSE),IF(VK19=TODAY(),""Today"",)))))"),"")</f>
        <v/>
      </c>
      <c r="VL22" s="3" t="str">
        <f>IFERROR(__xludf.DUMMYFUNCTION("IF(ISBLANK($A22),, IF((ARRAYFORMULA(SUM(COUNTIFS(OccupancyAddresses,$A22,OccupancyUnits, $B22, 'Tenant Occupancy'!VM$5:VM23,{""&gt;0"",""Occupied"",""Late""}))))&gt;1,""Multiple Bookings"", IF(SUMIFS( 'Tenant Occupancy'!VM$5:VM23,OccupancyUnits,$B22,OccupancyAd"&amp;"dresses,$A22)&gt;0,SUMIFS('Tenant Occupancy'!VM$5:VM23,OccupancyUnits,$B22,OccupancyAddresses,$A22),IFERROR(VLOOKUP($A22&amp;"" ""&amp;$B22, FILTER(ARRAYFORMULA({OccupancyAddresses&amp;"" ""&amp; OccupancyUnits,'Tenant Occupancy'!VM$5:VM23}),INDEX(ARRAYFORMULA({OccupancyAdd"&amp;"resses&amp;"" ""&amp; OccupancyUnits,'Tenant Occupancy'!VM$5:VM23}),0,2)&lt;&gt;""""),2,FALSE),IF(VL19=TODAY(),""Today"",)))))"),"")</f>
        <v/>
      </c>
      <c r="VM22" s="3" t="str">
        <f>IFERROR(__xludf.DUMMYFUNCTION("IF(ISBLANK($A22),, IF((ARRAYFORMULA(SUM(COUNTIFS(OccupancyAddresses,$A22,OccupancyUnits, $B22, 'Tenant Occupancy'!VN$5:VN23,{""&gt;0"",""Occupied"",""Late""}))))&gt;1,""Multiple Bookings"", IF(SUMIFS( 'Tenant Occupancy'!VN$5:VN23,OccupancyUnits,$B22,OccupancyAd"&amp;"dresses,$A22)&gt;0,SUMIFS('Tenant Occupancy'!VN$5:VN23,OccupancyUnits,$B22,OccupancyAddresses,$A22),IFERROR(VLOOKUP($A22&amp;"" ""&amp;$B22, FILTER(ARRAYFORMULA({OccupancyAddresses&amp;"" ""&amp; OccupancyUnits,'Tenant Occupancy'!VN$5:VN23}),INDEX(ARRAYFORMULA({OccupancyAdd"&amp;"resses&amp;"" ""&amp; OccupancyUnits,'Tenant Occupancy'!VN$5:VN23}),0,2)&lt;&gt;""""),2,FALSE),IF(VM19=TODAY(),""Today"",)))))"),"")</f>
        <v/>
      </c>
      <c r="VN22" s="3" t="str">
        <f>IFERROR(__xludf.DUMMYFUNCTION("IF(ISBLANK($A22),, IF((ARRAYFORMULA(SUM(COUNTIFS(OccupancyAddresses,$A22,OccupancyUnits, $B22, 'Tenant Occupancy'!VO$5:VO23,{""&gt;0"",""Occupied"",""Late""}))))&gt;1,""Multiple Bookings"", IF(SUMIFS( 'Tenant Occupancy'!VO$5:VO23,OccupancyUnits,$B22,OccupancyAd"&amp;"dresses,$A22)&gt;0,SUMIFS('Tenant Occupancy'!VO$5:VO23,OccupancyUnits,$B22,OccupancyAddresses,$A22),IFERROR(VLOOKUP($A22&amp;"" ""&amp;$B22, FILTER(ARRAYFORMULA({OccupancyAddresses&amp;"" ""&amp; OccupancyUnits,'Tenant Occupancy'!VO$5:VO23}),INDEX(ARRAYFORMULA({OccupancyAdd"&amp;"resses&amp;"" ""&amp; OccupancyUnits,'Tenant Occupancy'!VO$5:VO23}),0,2)&lt;&gt;""""),2,FALSE),IF(VN19=TODAY(),""Today"",)))))"),"")</f>
        <v/>
      </c>
      <c r="VO22" s="3" t="str">
        <f>IFERROR(__xludf.DUMMYFUNCTION("IF(ISBLANK($A22),, IF((ARRAYFORMULA(SUM(COUNTIFS(OccupancyAddresses,$A22,OccupancyUnits, $B22, 'Tenant Occupancy'!VP$5:VP23,{""&gt;0"",""Occupied"",""Late""}))))&gt;1,""Multiple Bookings"", IF(SUMIFS( 'Tenant Occupancy'!VP$5:VP23,OccupancyUnits,$B22,OccupancyAd"&amp;"dresses,$A22)&gt;0,SUMIFS('Tenant Occupancy'!VP$5:VP23,OccupancyUnits,$B22,OccupancyAddresses,$A22),IFERROR(VLOOKUP($A22&amp;"" ""&amp;$B22, FILTER(ARRAYFORMULA({OccupancyAddresses&amp;"" ""&amp; OccupancyUnits,'Tenant Occupancy'!VP$5:VP23}),INDEX(ARRAYFORMULA({OccupancyAdd"&amp;"resses&amp;"" ""&amp; OccupancyUnits,'Tenant Occupancy'!VP$5:VP23}),0,2)&lt;&gt;""""),2,FALSE),IF(VO19=TODAY(),""Today"",)))))"),"")</f>
        <v/>
      </c>
      <c r="VP22" s="3" t="str">
        <f>IFERROR(__xludf.DUMMYFUNCTION("IF(ISBLANK($A22),, IF((ARRAYFORMULA(SUM(COUNTIFS(OccupancyAddresses,$A22,OccupancyUnits, $B22, 'Tenant Occupancy'!VQ$5:VQ23,{""&gt;0"",""Occupied"",""Late""}))))&gt;1,""Multiple Bookings"", IF(SUMIFS( 'Tenant Occupancy'!VQ$5:VQ23,OccupancyUnits,$B22,OccupancyAd"&amp;"dresses,$A22)&gt;0,SUMIFS('Tenant Occupancy'!VQ$5:VQ23,OccupancyUnits,$B22,OccupancyAddresses,$A22),IFERROR(VLOOKUP($A22&amp;"" ""&amp;$B22, FILTER(ARRAYFORMULA({OccupancyAddresses&amp;"" ""&amp; OccupancyUnits,'Tenant Occupancy'!VQ$5:VQ23}),INDEX(ARRAYFORMULA({OccupancyAdd"&amp;"resses&amp;"" ""&amp; OccupancyUnits,'Tenant Occupancy'!VQ$5:VQ23}),0,2)&lt;&gt;""""),2,FALSE),IF(VP19=TODAY(),""Today"",)))))"),"")</f>
        <v/>
      </c>
      <c r="VQ22" s="3" t="str">
        <f>IFERROR(__xludf.DUMMYFUNCTION("IF(ISBLANK($A22),, IF((ARRAYFORMULA(SUM(COUNTIFS(OccupancyAddresses,$A22,OccupancyUnits, $B22, 'Tenant Occupancy'!VR$5:VR23,{""&gt;0"",""Occupied"",""Late""}))))&gt;1,""Multiple Bookings"", IF(SUMIFS( 'Tenant Occupancy'!VR$5:VR23,OccupancyUnits,$B22,OccupancyAd"&amp;"dresses,$A22)&gt;0,SUMIFS('Tenant Occupancy'!VR$5:VR23,OccupancyUnits,$B22,OccupancyAddresses,$A22),IFERROR(VLOOKUP($A22&amp;"" ""&amp;$B22, FILTER(ARRAYFORMULA({OccupancyAddresses&amp;"" ""&amp; OccupancyUnits,'Tenant Occupancy'!VR$5:VR23}),INDEX(ARRAYFORMULA({OccupancyAdd"&amp;"resses&amp;"" ""&amp; OccupancyUnits,'Tenant Occupancy'!VR$5:VR23}),0,2)&lt;&gt;""""),2,FALSE),IF(VQ19=TODAY(),""Today"",)))))"),"")</f>
        <v/>
      </c>
      <c r="VR22" s="3" t="str">
        <f>IFERROR(__xludf.DUMMYFUNCTION("IF(ISBLANK($A22),, IF((ARRAYFORMULA(SUM(COUNTIFS(OccupancyAddresses,$A22,OccupancyUnits, $B22, 'Tenant Occupancy'!VS$5:VS23,{""&gt;0"",""Occupied"",""Late""}))))&gt;1,""Multiple Bookings"", IF(SUMIFS( 'Tenant Occupancy'!VS$5:VS23,OccupancyUnits,$B22,OccupancyAd"&amp;"dresses,$A22)&gt;0,SUMIFS('Tenant Occupancy'!VS$5:VS23,OccupancyUnits,$B22,OccupancyAddresses,$A22),IFERROR(VLOOKUP($A22&amp;"" ""&amp;$B22, FILTER(ARRAYFORMULA({OccupancyAddresses&amp;"" ""&amp; OccupancyUnits,'Tenant Occupancy'!VS$5:VS23}),INDEX(ARRAYFORMULA({OccupancyAdd"&amp;"resses&amp;"" ""&amp; OccupancyUnits,'Tenant Occupancy'!VS$5:VS23}),0,2)&lt;&gt;""""),2,FALSE),IF(VR19=TODAY(),""Today"",)))))"),"")</f>
        <v/>
      </c>
      <c r="VS22" s="3" t="str">
        <f>IFERROR(__xludf.DUMMYFUNCTION("IF(ISBLANK($A22),, IF((ARRAYFORMULA(SUM(COUNTIFS(OccupancyAddresses,$A22,OccupancyUnits, $B22, 'Tenant Occupancy'!VT$5:VT23,{""&gt;0"",""Occupied"",""Late""}))))&gt;1,""Multiple Bookings"", IF(SUMIFS( 'Tenant Occupancy'!VT$5:VT23,OccupancyUnits,$B22,OccupancyAd"&amp;"dresses,$A22)&gt;0,SUMIFS('Tenant Occupancy'!VT$5:VT23,OccupancyUnits,$B22,OccupancyAddresses,$A22),IFERROR(VLOOKUP($A22&amp;"" ""&amp;$B22, FILTER(ARRAYFORMULA({OccupancyAddresses&amp;"" ""&amp; OccupancyUnits,'Tenant Occupancy'!VT$5:VT23}),INDEX(ARRAYFORMULA({OccupancyAdd"&amp;"resses&amp;"" ""&amp; OccupancyUnits,'Tenant Occupancy'!VT$5:VT23}),0,2)&lt;&gt;""""),2,FALSE),IF(VS19=TODAY(),""Today"",)))))"),"")</f>
        <v/>
      </c>
      <c r="VT22" s="3" t="str">
        <f>IFERROR(__xludf.DUMMYFUNCTION("IF(ISBLANK($A22),, IF((ARRAYFORMULA(SUM(COUNTIFS(OccupancyAddresses,$A22,OccupancyUnits, $B22, 'Tenant Occupancy'!VU$5:VU23,{""&gt;0"",""Occupied"",""Late""}))))&gt;1,""Multiple Bookings"", IF(SUMIFS( 'Tenant Occupancy'!VU$5:VU23,OccupancyUnits,$B22,OccupancyAd"&amp;"dresses,$A22)&gt;0,SUMIFS('Tenant Occupancy'!VU$5:VU23,OccupancyUnits,$B22,OccupancyAddresses,$A22),IFERROR(VLOOKUP($A22&amp;"" ""&amp;$B22, FILTER(ARRAYFORMULA({OccupancyAddresses&amp;"" ""&amp; OccupancyUnits,'Tenant Occupancy'!VU$5:VU23}),INDEX(ARRAYFORMULA({OccupancyAdd"&amp;"resses&amp;"" ""&amp; OccupancyUnits,'Tenant Occupancy'!VU$5:VU23}),0,2)&lt;&gt;""""),2,FALSE),IF(VT19=TODAY(),""Today"",)))))"),"")</f>
        <v/>
      </c>
      <c r="VU22" s="3" t="str">
        <f>IFERROR(__xludf.DUMMYFUNCTION("IF(ISBLANK($A22),, IF((ARRAYFORMULA(SUM(COUNTIFS(OccupancyAddresses,$A22,OccupancyUnits, $B22, 'Tenant Occupancy'!VV$5:VV23,{""&gt;0"",""Occupied"",""Late""}))))&gt;1,""Multiple Bookings"", IF(SUMIFS( 'Tenant Occupancy'!VV$5:VV23,OccupancyUnits,$B22,OccupancyAd"&amp;"dresses,$A22)&gt;0,SUMIFS('Tenant Occupancy'!VV$5:VV23,OccupancyUnits,$B22,OccupancyAddresses,$A22),IFERROR(VLOOKUP($A22&amp;"" ""&amp;$B22, FILTER(ARRAYFORMULA({OccupancyAddresses&amp;"" ""&amp; OccupancyUnits,'Tenant Occupancy'!VV$5:VV23}),INDEX(ARRAYFORMULA({OccupancyAdd"&amp;"resses&amp;"" ""&amp; OccupancyUnits,'Tenant Occupancy'!VV$5:VV23}),0,2)&lt;&gt;""""),2,FALSE),IF(VU19=TODAY(),""Today"",)))))"),"")</f>
        <v/>
      </c>
      <c r="VV22" s="3" t="str">
        <f>IFERROR(__xludf.DUMMYFUNCTION("IF(ISBLANK($A22),, IF((ARRAYFORMULA(SUM(COUNTIFS(OccupancyAddresses,$A22,OccupancyUnits, $B22, 'Tenant Occupancy'!VW$5:VW23,{""&gt;0"",""Occupied"",""Late""}))))&gt;1,""Multiple Bookings"", IF(SUMIFS( 'Tenant Occupancy'!VW$5:VW23,OccupancyUnits,$B22,OccupancyAd"&amp;"dresses,$A22)&gt;0,SUMIFS('Tenant Occupancy'!VW$5:VW23,OccupancyUnits,$B22,OccupancyAddresses,$A22),IFERROR(VLOOKUP($A22&amp;"" ""&amp;$B22, FILTER(ARRAYFORMULA({OccupancyAddresses&amp;"" ""&amp; OccupancyUnits,'Tenant Occupancy'!VW$5:VW23}),INDEX(ARRAYFORMULA({OccupancyAdd"&amp;"resses&amp;"" ""&amp; OccupancyUnits,'Tenant Occupancy'!VW$5:VW23}),0,2)&lt;&gt;""""),2,FALSE),IF(VV19=TODAY(),""Today"",)))))"),"")</f>
        <v/>
      </c>
      <c r="VW22" s="3" t="str">
        <f>IFERROR(__xludf.DUMMYFUNCTION("IF(ISBLANK($A22),, IF((ARRAYFORMULA(SUM(COUNTIFS(OccupancyAddresses,$A22,OccupancyUnits, $B22, 'Tenant Occupancy'!VX$5:VX23,{""&gt;0"",""Occupied"",""Late""}))))&gt;1,""Multiple Bookings"", IF(SUMIFS( 'Tenant Occupancy'!VX$5:VX23,OccupancyUnits,$B22,OccupancyAd"&amp;"dresses,$A22)&gt;0,SUMIFS('Tenant Occupancy'!VX$5:VX23,OccupancyUnits,$B22,OccupancyAddresses,$A22),IFERROR(VLOOKUP($A22&amp;"" ""&amp;$B22, FILTER(ARRAYFORMULA({OccupancyAddresses&amp;"" ""&amp; OccupancyUnits,'Tenant Occupancy'!VX$5:VX23}),INDEX(ARRAYFORMULA({OccupancyAdd"&amp;"resses&amp;"" ""&amp; OccupancyUnits,'Tenant Occupancy'!VX$5:VX23}),0,2)&lt;&gt;""""),2,FALSE),IF(VW19=TODAY(),""Today"",)))))"),"")</f>
        <v/>
      </c>
      <c r="VX22" s="3" t="str">
        <f>IFERROR(__xludf.DUMMYFUNCTION("IF(ISBLANK($A22),, IF((ARRAYFORMULA(SUM(COUNTIFS(OccupancyAddresses,$A22,OccupancyUnits, $B22, 'Tenant Occupancy'!VY$5:VY23,{""&gt;0"",""Occupied"",""Late""}))))&gt;1,""Multiple Bookings"", IF(SUMIFS( 'Tenant Occupancy'!VY$5:VY23,OccupancyUnits,$B22,OccupancyAd"&amp;"dresses,$A22)&gt;0,SUMIFS('Tenant Occupancy'!VY$5:VY23,OccupancyUnits,$B22,OccupancyAddresses,$A22),IFERROR(VLOOKUP($A22&amp;"" ""&amp;$B22, FILTER(ARRAYFORMULA({OccupancyAddresses&amp;"" ""&amp; OccupancyUnits,'Tenant Occupancy'!VY$5:VY23}),INDEX(ARRAYFORMULA({OccupancyAdd"&amp;"resses&amp;"" ""&amp; OccupancyUnits,'Tenant Occupancy'!VY$5:VY23}),0,2)&lt;&gt;""""),2,FALSE),IF(VX19=TODAY(),""Today"",)))))"),"")</f>
        <v/>
      </c>
      <c r="VY22" s="3" t="str">
        <f>IFERROR(__xludf.DUMMYFUNCTION("IF(ISBLANK($A22),, IF((ARRAYFORMULA(SUM(COUNTIFS(OccupancyAddresses,$A22,OccupancyUnits, $B22, 'Tenant Occupancy'!VZ$5:VZ23,{""&gt;0"",""Occupied"",""Late""}))))&gt;1,""Multiple Bookings"", IF(SUMIFS( 'Tenant Occupancy'!VZ$5:VZ23,OccupancyUnits,$B22,OccupancyAd"&amp;"dresses,$A22)&gt;0,SUMIFS('Tenant Occupancy'!VZ$5:VZ23,OccupancyUnits,$B22,OccupancyAddresses,$A22),IFERROR(VLOOKUP($A22&amp;"" ""&amp;$B22, FILTER(ARRAYFORMULA({OccupancyAddresses&amp;"" ""&amp; OccupancyUnits,'Tenant Occupancy'!VZ$5:VZ23}),INDEX(ARRAYFORMULA({OccupancyAdd"&amp;"resses&amp;"" ""&amp; OccupancyUnits,'Tenant Occupancy'!VZ$5:VZ23}),0,2)&lt;&gt;""""),2,FALSE),IF(VY19=TODAY(),""Today"",)))))"),"")</f>
        <v/>
      </c>
      <c r="VZ22" s="3" t="str">
        <f>IFERROR(__xludf.DUMMYFUNCTION("IF(ISBLANK($A22),, IF((ARRAYFORMULA(SUM(COUNTIFS(OccupancyAddresses,$A22,OccupancyUnits, $B22, 'Tenant Occupancy'!WA$5:WA23,{""&gt;0"",""Occupied"",""Late""}))))&gt;1,""Multiple Bookings"", IF(SUMIFS( 'Tenant Occupancy'!WA$5:WA23,OccupancyUnits,$B22,OccupancyAd"&amp;"dresses,$A22)&gt;0,SUMIFS('Tenant Occupancy'!WA$5:WA23,OccupancyUnits,$B22,OccupancyAddresses,$A22),IFERROR(VLOOKUP($A22&amp;"" ""&amp;$B22, FILTER(ARRAYFORMULA({OccupancyAddresses&amp;"" ""&amp; OccupancyUnits,'Tenant Occupancy'!WA$5:WA23}),INDEX(ARRAYFORMULA({OccupancyAdd"&amp;"resses&amp;"" ""&amp; OccupancyUnits,'Tenant Occupancy'!WA$5:WA23}),0,2)&lt;&gt;""""),2,FALSE),IF(VZ19=TODAY(),""Today"",)))))"),"")</f>
        <v/>
      </c>
      <c r="WA22" s="3" t="str">
        <f>IFERROR(__xludf.DUMMYFUNCTION("IF(ISBLANK($A22),, IF((ARRAYFORMULA(SUM(COUNTIFS(OccupancyAddresses,$A22,OccupancyUnits, $B22, 'Tenant Occupancy'!WB$5:WB23,{""&gt;0"",""Occupied"",""Late""}))))&gt;1,""Multiple Bookings"", IF(SUMIFS( 'Tenant Occupancy'!WB$5:WB23,OccupancyUnits,$B22,OccupancyAd"&amp;"dresses,$A22)&gt;0,SUMIFS('Tenant Occupancy'!WB$5:WB23,OccupancyUnits,$B22,OccupancyAddresses,$A22),IFERROR(VLOOKUP($A22&amp;"" ""&amp;$B22, FILTER(ARRAYFORMULA({OccupancyAddresses&amp;"" ""&amp; OccupancyUnits,'Tenant Occupancy'!WB$5:WB23}),INDEX(ARRAYFORMULA({OccupancyAdd"&amp;"resses&amp;"" ""&amp; OccupancyUnits,'Tenant Occupancy'!WB$5:WB23}),0,2)&lt;&gt;""""),2,FALSE),IF(WA19=TODAY(),""Today"",)))))"),"")</f>
        <v/>
      </c>
      <c r="WB22" s="3" t="str">
        <f>IFERROR(__xludf.DUMMYFUNCTION("IF(ISBLANK($A22),, IF((ARRAYFORMULA(SUM(COUNTIFS(OccupancyAddresses,$A22,OccupancyUnits, $B22, 'Tenant Occupancy'!WC$5:WC23,{""&gt;0"",""Occupied"",""Late""}))))&gt;1,""Multiple Bookings"", IF(SUMIFS( 'Tenant Occupancy'!WC$5:WC23,OccupancyUnits,$B22,OccupancyAd"&amp;"dresses,$A22)&gt;0,SUMIFS('Tenant Occupancy'!WC$5:WC23,OccupancyUnits,$B22,OccupancyAddresses,$A22),IFERROR(VLOOKUP($A22&amp;"" ""&amp;$B22, FILTER(ARRAYFORMULA({OccupancyAddresses&amp;"" ""&amp; OccupancyUnits,'Tenant Occupancy'!WC$5:WC23}),INDEX(ARRAYFORMULA({OccupancyAdd"&amp;"resses&amp;"" ""&amp; OccupancyUnits,'Tenant Occupancy'!WC$5:WC23}),0,2)&lt;&gt;""""),2,FALSE),IF(WB19=TODAY(),""Today"",)))))"),"")</f>
        <v/>
      </c>
      <c r="WC22" s="3" t="str">
        <f>IFERROR(__xludf.DUMMYFUNCTION("IF(ISBLANK($A22),, IF((ARRAYFORMULA(SUM(COUNTIFS(OccupancyAddresses,$A22,OccupancyUnits, $B22, 'Tenant Occupancy'!WD$5:WD23,{""&gt;0"",""Occupied"",""Late""}))))&gt;1,""Multiple Bookings"", IF(SUMIFS( 'Tenant Occupancy'!WD$5:WD23,OccupancyUnits,$B22,OccupancyAd"&amp;"dresses,$A22)&gt;0,SUMIFS('Tenant Occupancy'!WD$5:WD23,OccupancyUnits,$B22,OccupancyAddresses,$A22),IFERROR(VLOOKUP($A22&amp;"" ""&amp;$B22, FILTER(ARRAYFORMULA({OccupancyAddresses&amp;"" ""&amp; OccupancyUnits,'Tenant Occupancy'!WD$5:WD23}),INDEX(ARRAYFORMULA({OccupancyAdd"&amp;"resses&amp;"" ""&amp; OccupancyUnits,'Tenant Occupancy'!WD$5:WD23}),0,2)&lt;&gt;""""),2,FALSE),IF(WC19=TODAY(),""Today"",)))))"),"")</f>
        <v/>
      </c>
      <c r="WD22" s="3" t="str">
        <f>IFERROR(__xludf.DUMMYFUNCTION("IF(ISBLANK($A22),, IF((ARRAYFORMULA(SUM(COUNTIFS(OccupancyAddresses,$A22,OccupancyUnits, $B22, 'Tenant Occupancy'!WE$5:WE23,{""&gt;0"",""Occupied"",""Late""}))))&gt;1,""Multiple Bookings"", IF(SUMIFS( 'Tenant Occupancy'!WE$5:WE23,OccupancyUnits,$B22,OccupancyAd"&amp;"dresses,$A22)&gt;0,SUMIFS('Tenant Occupancy'!WE$5:WE23,OccupancyUnits,$B22,OccupancyAddresses,$A22),IFERROR(VLOOKUP($A22&amp;"" ""&amp;$B22, FILTER(ARRAYFORMULA({OccupancyAddresses&amp;"" ""&amp; OccupancyUnits,'Tenant Occupancy'!WE$5:WE23}),INDEX(ARRAYFORMULA({OccupancyAdd"&amp;"resses&amp;"" ""&amp; OccupancyUnits,'Tenant Occupancy'!WE$5:WE23}),0,2)&lt;&gt;""""),2,FALSE),IF(WD19=TODAY(),""Today"",)))))"),"")</f>
        <v/>
      </c>
      <c r="WE22" s="3" t="str">
        <f>IFERROR(__xludf.DUMMYFUNCTION("IF(ISBLANK($A22),, IF((ARRAYFORMULA(SUM(COUNTIFS(OccupancyAddresses,$A22,OccupancyUnits, $B22, 'Tenant Occupancy'!WF$5:WF23,{""&gt;0"",""Occupied"",""Late""}))))&gt;1,""Multiple Bookings"", IF(SUMIFS( 'Tenant Occupancy'!WF$5:WF23,OccupancyUnits,$B22,OccupancyAd"&amp;"dresses,$A22)&gt;0,SUMIFS('Tenant Occupancy'!WF$5:WF23,OccupancyUnits,$B22,OccupancyAddresses,$A22),IFERROR(VLOOKUP($A22&amp;"" ""&amp;$B22, FILTER(ARRAYFORMULA({OccupancyAddresses&amp;"" ""&amp; OccupancyUnits,'Tenant Occupancy'!WF$5:WF23}),INDEX(ARRAYFORMULA({OccupancyAdd"&amp;"resses&amp;"" ""&amp; OccupancyUnits,'Tenant Occupancy'!WF$5:WF23}),0,2)&lt;&gt;""""),2,FALSE),IF(WE19=TODAY(),""Today"",)))))"),"")</f>
        <v/>
      </c>
      <c r="WF22" s="3" t="str">
        <f>IFERROR(__xludf.DUMMYFUNCTION("IF(ISBLANK($A22),, IF((ARRAYFORMULA(SUM(COUNTIFS(OccupancyAddresses,$A22,OccupancyUnits, $B22, 'Tenant Occupancy'!WG$5:WG23,{""&gt;0"",""Occupied"",""Late""}))))&gt;1,""Multiple Bookings"", IF(SUMIFS( 'Tenant Occupancy'!WG$5:WG23,OccupancyUnits,$B22,OccupancyAd"&amp;"dresses,$A22)&gt;0,SUMIFS('Tenant Occupancy'!WG$5:WG23,OccupancyUnits,$B22,OccupancyAddresses,$A22),IFERROR(VLOOKUP($A22&amp;"" ""&amp;$B22, FILTER(ARRAYFORMULA({OccupancyAddresses&amp;"" ""&amp; OccupancyUnits,'Tenant Occupancy'!WG$5:WG23}),INDEX(ARRAYFORMULA({OccupancyAdd"&amp;"resses&amp;"" ""&amp; OccupancyUnits,'Tenant Occupancy'!WG$5:WG23}),0,2)&lt;&gt;""""),2,FALSE),IF(WF19=TODAY(),""Today"",)))))"),"")</f>
        <v/>
      </c>
      <c r="WG22" s="3" t="str">
        <f>IFERROR(__xludf.DUMMYFUNCTION("IF(ISBLANK($A22),, IF((ARRAYFORMULA(SUM(COUNTIFS(OccupancyAddresses,$A22,OccupancyUnits, $B22, 'Tenant Occupancy'!WH$5:WH23,{""&gt;0"",""Occupied"",""Late""}))))&gt;1,""Multiple Bookings"", IF(SUMIFS( 'Tenant Occupancy'!WH$5:WH23,OccupancyUnits,$B22,OccupancyAd"&amp;"dresses,$A22)&gt;0,SUMIFS('Tenant Occupancy'!WH$5:WH23,OccupancyUnits,$B22,OccupancyAddresses,$A22),IFERROR(VLOOKUP($A22&amp;"" ""&amp;$B22, FILTER(ARRAYFORMULA({OccupancyAddresses&amp;"" ""&amp; OccupancyUnits,'Tenant Occupancy'!WH$5:WH23}),INDEX(ARRAYFORMULA({OccupancyAdd"&amp;"resses&amp;"" ""&amp; OccupancyUnits,'Tenant Occupancy'!WH$5:WH23}),0,2)&lt;&gt;""""),2,FALSE),IF(WG19=TODAY(),""Today"",)))))"),"")</f>
        <v/>
      </c>
      <c r="WH22" s="3" t="str">
        <f>IFERROR(__xludf.DUMMYFUNCTION("IF(ISBLANK($A22),, IF((ARRAYFORMULA(SUM(COUNTIFS(OccupancyAddresses,$A22,OccupancyUnits, $B22, 'Tenant Occupancy'!WI$5:WI23,{""&gt;0"",""Occupied"",""Late""}))))&gt;1,""Multiple Bookings"", IF(SUMIFS( 'Tenant Occupancy'!WI$5:WI23,OccupancyUnits,$B22,OccupancyAd"&amp;"dresses,$A22)&gt;0,SUMIFS('Tenant Occupancy'!WI$5:WI23,OccupancyUnits,$B22,OccupancyAddresses,$A22),IFERROR(VLOOKUP($A22&amp;"" ""&amp;$B22, FILTER(ARRAYFORMULA({OccupancyAddresses&amp;"" ""&amp; OccupancyUnits,'Tenant Occupancy'!WI$5:WI23}),INDEX(ARRAYFORMULA({OccupancyAdd"&amp;"resses&amp;"" ""&amp; OccupancyUnits,'Tenant Occupancy'!WI$5:WI23}),0,2)&lt;&gt;""""),2,FALSE),IF(WH19=TODAY(),""Today"",)))))"),"")</f>
        <v/>
      </c>
      <c r="WI22" s="3" t="str">
        <f>IFERROR(__xludf.DUMMYFUNCTION("IF(ISBLANK($A22),, IF((ARRAYFORMULA(SUM(COUNTIFS(OccupancyAddresses,$A22,OccupancyUnits, $B22, 'Tenant Occupancy'!WJ$5:WJ23,{""&gt;0"",""Occupied"",""Late""}))))&gt;1,""Multiple Bookings"", IF(SUMIFS( 'Tenant Occupancy'!WJ$5:WJ23,OccupancyUnits,$B22,OccupancyAd"&amp;"dresses,$A22)&gt;0,SUMIFS('Tenant Occupancy'!WJ$5:WJ23,OccupancyUnits,$B22,OccupancyAddresses,$A22),IFERROR(VLOOKUP($A22&amp;"" ""&amp;$B22, FILTER(ARRAYFORMULA({OccupancyAddresses&amp;"" ""&amp; OccupancyUnits,'Tenant Occupancy'!WJ$5:WJ23}),INDEX(ARRAYFORMULA({OccupancyAdd"&amp;"resses&amp;"" ""&amp; OccupancyUnits,'Tenant Occupancy'!WJ$5:WJ23}),0,2)&lt;&gt;""""),2,FALSE),IF(WI19=TODAY(),""Today"",)))))"),"")</f>
        <v/>
      </c>
      <c r="WJ22" s="3" t="str">
        <f>IFERROR(__xludf.DUMMYFUNCTION("IF(ISBLANK($A22),, IF((ARRAYFORMULA(SUM(COUNTIFS(OccupancyAddresses,$A22,OccupancyUnits, $B22, 'Tenant Occupancy'!WK$5:WK23,{""&gt;0"",""Occupied"",""Late""}))))&gt;1,""Multiple Bookings"", IF(SUMIFS( 'Tenant Occupancy'!WK$5:WK23,OccupancyUnits,$B22,OccupancyAd"&amp;"dresses,$A22)&gt;0,SUMIFS('Tenant Occupancy'!WK$5:WK23,OccupancyUnits,$B22,OccupancyAddresses,$A22),IFERROR(VLOOKUP($A22&amp;"" ""&amp;$B22, FILTER(ARRAYFORMULA({OccupancyAddresses&amp;"" ""&amp; OccupancyUnits,'Tenant Occupancy'!WK$5:WK23}),INDEX(ARRAYFORMULA({OccupancyAdd"&amp;"resses&amp;"" ""&amp; OccupancyUnits,'Tenant Occupancy'!WK$5:WK23}),0,2)&lt;&gt;""""),2,FALSE),IF(WJ19=TODAY(),""Today"",)))))"),"")</f>
        <v/>
      </c>
      <c r="WK22" s="3" t="str">
        <f>IFERROR(__xludf.DUMMYFUNCTION("IF(ISBLANK($A22),, IF((ARRAYFORMULA(SUM(COUNTIFS(OccupancyAddresses,$A22,OccupancyUnits, $B22, 'Tenant Occupancy'!WL$5:WL23,{""&gt;0"",""Occupied"",""Late""}))))&gt;1,""Multiple Bookings"", IF(SUMIFS( 'Tenant Occupancy'!WL$5:WL23,OccupancyUnits,$B22,OccupancyAd"&amp;"dresses,$A22)&gt;0,SUMIFS('Tenant Occupancy'!WL$5:WL23,OccupancyUnits,$B22,OccupancyAddresses,$A22),IFERROR(VLOOKUP($A22&amp;"" ""&amp;$B22, FILTER(ARRAYFORMULA({OccupancyAddresses&amp;"" ""&amp; OccupancyUnits,'Tenant Occupancy'!WL$5:WL23}),INDEX(ARRAYFORMULA({OccupancyAdd"&amp;"resses&amp;"" ""&amp; OccupancyUnits,'Tenant Occupancy'!WL$5:WL23}),0,2)&lt;&gt;""""),2,FALSE),IF(WK19=TODAY(),""Today"",)))))"),"")</f>
        <v/>
      </c>
      <c r="WL22" s="3" t="str">
        <f>IFERROR(__xludf.DUMMYFUNCTION("IF(ISBLANK($A22),, IF((ARRAYFORMULA(SUM(COUNTIFS(OccupancyAddresses,$A22,OccupancyUnits, $B22, 'Tenant Occupancy'!WM$5:WM23,{""&gt;0"",""Occupied"",""Late""}))))&gt;1,""Multiple Bookings"", IF(SUMIFS( 'Tenant Occupancy'!WM$5:WM23,OccupancyUnits,$B22,OccupancyAd"&amp;"dresses,$A22)&gt;0,SUMIFS('Tenant Occupancy'!WM$5:WM23,OccupancyUnits,$B22,OccupancyAddresses,$A22),IFERROR(VLOOKUP($A22&amp;"" ""&amp;$B22, FILTER(ARRAYFORMULA({OccupancyAddresses&amp;"" ""&amp; OccupancyUnits,'Tenant Occupancy'!WM$5:WM23}),INDEX(ARRAYFORMULA({OccupancyAdd"&amp;"resses&amp;"" ""&amp; OccupancyUnits,'Tenant Occupancy'!WM$5:WM23}),0,2)&lt;&gt;""""),2,FALSE),IF(WL19=TODAY(),""Today"",)))))"),"")</f>
        <v/>
      </c>
      <c r="WM22" s="3" t="str">
        <f>IFERROR(__xludf.DUMMYFUNCTION("IF(ISBLANK($A22),, IF((ARRAYFORMULA(SUM(COUNTIFS(OccupancyAddresses,$A22,OccupancyUnits, $B22, 'Tenant Occupancy'!WN$5:WN23,{""&gt;0"",""Occupied"",""Late""}))))&gt;1,""Multiple Bookings"", IF(SUMIFS( 'Tenant Occupancy'!WN$5:WN23,OccupancyUnits,$B22,OccupancyAd"&amp;"dresses,$A22)&gt;0,SUMIFS('Tenant Occupancy'!WN$5:WN23,OccupancyUnits,$B22,OccupancyAddresses,$A22),IFERROR(VLOOKUP($A22&amp;"" ""&amp;$B22, FILTER(ARRAYFORMULA({OccupancyAddresses&amp;"" ""&amp; OccupancyUnits,'Tenant Occupancy'!WN$5:WN23}),INDEX(ARRAYFORMULA({OccupancyAdd"&amp;"resses&amp;"" ""&amp; OccupancyUnits,'Tenant Occupancy'!WN$5:WN23}),0,2)&lt;&gt;""""),2,FALSE),IF(WM19=TODAY(),""Today"",)))))"),"")</f>
        <v/>
      </c>
      <c r="WN22" s="3" t="str">
        <f>IFERROR(__xludf.DUMMYFUNCTION("IF(ISBLANK($A22),, IF((ARRAYFORMULA(SUM(COUNTIFS(OccupancyAddresses,$A22,OccupancyUnits, $B22, 'Tenant Occupancy'!WO$5:WO23,{""&gt;0"",""Occupied"",""Late""}))))&gt;1,""Multiple Bookings"", IF(SUMIFS( 'Tenant Occupancy'!WO$5:WO23,OccupancyUnits,$B22,OccupancyAd"&amp;"dresses,$A22)&gt;0,SUMIFS('Tenant Occupancy'!WO$5:WO23,OccupancyUnits,$B22,OccupancyAddresses,$A22),IFERROR(VLOOKUP($A22&amp;"" ""&amp;$B22, FILTER(ARRAYFORMULA({OccupancyAddresses&amp;"" ""&amp; OccupancyUnits,'Tenant Occupancy'!WO$5:WO23}),INDEX(ARRAYFORMULA({OccupancyAdd"&amp;"resses&amp;"" ""&amp; OccupancyUnits,'Tenant Occupancy'!WO$5:WO23}),0,2)&lt;&gt;""""),2,FALSE),IF(WN19=TODAY(),""Today"",)))))"),"")</f>
        <v/>
      </c>
      <c r="WO22" s="3" t="str">
        <f>IFERROR(__xludf.DUMMYFUNCTION("IF(ISBLANK($A22),, IF((ARRAYFORMULA(SUM(COUNTIFS(OccupancyAddresses,$A22,OccupancyUnits, $B22, 'Tenant Occupancy'!WP$5:WP23,{""&gt;0"",""Occupied"",""Late""}))))&gt;1,""Multiple Bookings"", IF(SUMIFS( 'Tenant Occupancy'!WP$5:WP23,OccupancyUnits,$B22,OccupancyAd"&amp;"dresses,$A22)&gt;0,SUMIFS('Tenant Occupancy'!WP$5:WP23,OccupancyUnits,$B22,OccupancyAddresses,$A22),IFERROR(VLOOKUP($A22&amp;"" ""&amp;$B22, FILTER(ARRAYFORMULA({OccupancyAddresses&amp;"" ""&amp; OccupancyUnits,'Tenant Occupancy'!WP$5:WP23}),INDEX(ARRAYFORMULA({OccupancyAdd"&amp;"resses&amp;"" ""&amp; OccupancyUnits,'Tenant Occupancy'!WP$5:WP23}),0,2)&lt;&gt;""""),2,FALSE),IF(WO19=TODAY(),""Today"",)))))"),"")</f>
        <v/>
      </c>
      <c r="WP22" s="3" t="str">
        <f>IFERROR(__xludf.DUMMYFUNCTION("IF(ISBLANK($A22),, IF((ARRAYFORMULA(SUM(COUNTIFS(OccupancyAddresses,$A22,OccupancyUnits, $B22, 'Tenant Occupancy'!WQ$5:WQ23,{""&gt;0"",""Occupied"",""Late""}))))&gt;1,""Multiple Bookings"", IF(SUMIFS( 'Tenant Occupancy'!WQ$5:WQ23,OccupancyUnits,$B22,OccupancyAd"&amp;"dresses,$A22)&gt;0,SUMIFS('Tenant Occupancy'!WQ$5:WQ23,OccupancyUnits,$B22,OccupancyAddresses,$A22),IFERROR(VLOOKUP($A22&amp;"" ""&amp;$B22, FILTER(ARRAYFORMULA({OccupancyAddresses&amp;"" ""&amp; OccupancyUnits,'Tenant Occupancy'!WQ$5:WQ23}),INDEX(ARRAYFORMULA({OccupancyAdd"&amp;"resses&amp;"" ""&amp; OccupancyUnits,'Tenant Occupancy'!WQ$5:WQ23}),0,2)&lt;&gt;""""),2,FALSE),IF(WP19=TODAY(),""Today"",)))))"),"")</f>
        <v/>
      </c>
      <c r="WQ22" s="3" t="str">
        <f>IFERROR(__xludf.DUMMYFUNCTION("IF(ISBLANK($A22),, IF((ARRAYFORMULA(SUM(COUNTIFS(OccupancyAddresses,$A22,OccupancyUnits, $B22, 'Tenant Occupancy'!WR$5:WR23,{""&gt;0"",""Occupied"",""Late""}))))&gt;1,""Multiple Bookings"", IF(SUMIFS( 'Tenant Occupancy'!WR$5:WR23,OccupancyUnits,$B22,OccupancyAd"&amp;"dresses,$A22)&gt;0,SUMIFS('Tenant Occupancy'!WR$5:WR23,OccupancyUnits,$B22,OccupancyAddresses,$A22),IFERROR(VLOOKUP($A22&amp;"" ""&amp;$B22, FILTER(ARRAYFORMULA({OccupancyAddresses&amp;"" ""&amp; OccupancyUnits,'Tenant Occupancy'!WR$5:WR23}),INDEX(ARRAYFORMULA({OccupancyAdd"&amp;"resses&amp;"" ""&amp; OccupancyUnits,'Tenant Occupancy'!WR$5:WR23}),0,2)&lt;&gt;""""),2,FALSE),IF(WQ19=TODAY(),""Today"",)))))"),"")</f>
        <v/>
      </c>
      <c r="WR22" s="3" t="str">
        <f>IFERROR(__xludf.DUMMYFUNCTION("IF(ISBLANK($A22),, IF((ARRAYFORMULA(SUM(COUNTIFS(OccupancyAddresses,$A22,OccupancyUnits, $B22, 'Tenant Occupancy'!WS$5:WS23,{""&gt;0"",""Occupied"",""Late""}))))&gt;1,""Multiple Bookings"", IF(SUMIFS( 'Tenant Occupancy'!WS$5:WS23,OccupancyUnits,$B22,OccupancyAd"&amp;"dresses,$A22)&gt;0,SUMIFS('Tenant Occupancy'!WS$5:WS23,OccupancyUnits,$B22,OccupancyAddresses,$A22),IFERROR(VLOOKUP($A22&amp;"" ""&amp;$B22, FILTER(ARRAYFORMULA({OccupancyAddresses&amp;"" ""&amp; OccupancyUnits,'Tenant Occupancy'!WS$5:WS23}),INDEX(ARRAYFORMULA({OccupancyAdd"&amp;"resses&amp;"" ""&amp; OccupancyUnits,'Tenant Occupancy'!WS$5:WS23}),0,2)&lt;&gt;""""),2,FALSE),IF(WR19=TODAY(),""Today"",)))))"),"")</f>
        <v/>
      </c>
      <c r="WS22" s="3" t="str">
        <f>IFERROR(__xludf.DUMMYFUNCTION("IF(ISBLANK($A22),, IF((ARRAYFORMULA(SUM(COUNTIFS(OccupancyAddresses,$A22,OccupancyUnits, $B22, 'Tenant Occupancy'!WT$5:WT23,{""&gt;0"",""Occupied"",""Late""}))))&gt;1,""Multiple Bookings"", IF(SUMIFS( 'Tenant Occupancy'!WT$5:WT23,OccupancyUnits,$B22,OccupancyAd"&amp;"dresses,$A22)&gt;0,SUMIFS('Tenant Occupancy'!WT$5:WT23,OccupancyUnits,$B22,OccupancyAddresses,$A22),IFERROR(VLOOKUP($A22&amp;"" ""&amp;$B22, FILTER(ARRAYFORMULA({OccupancyAddresses&amp;"" ""&amp; OccupancyUnits,'Tenant Occupancy'!WT$5:WT23}),INDEX(ARRAYFORMULA({OccupancyAdd"&amp;"resses&amp;"" ""&amp; OccupancyUnits,'Tenant Occupancy'!WT$5:WT23}),0,2)&lt;&gt;""""),2,FALSE),IF(WS19=TODAY(),""Today"",)))))"),"")</f>
        <v/>
      </c>
      <c r="WT22" s="3" t="str">
        <f>IFERROR(__xludf.DUMMYFUNCTION("IF(ISBLANK($A22),, IF((ARRAYFORMULA(SUM(COUNTIFS(OccupancyAddresses,$A22,OccupancyUnits, $B22, 'Tenant Occupancy'!WU$5:WU23,{""&gt;0"",""Occupied"",""Late""}))))&gt;1,""Multiple Bookings"", IF(SUMIFS( 'Tenant Occupancy'!WU$5:WU23,OccupancyUnits,$B22,OccupancyAd"&amp;"dresses,$A22)&gt;0,SUMIFS('Tenant Occupancy'!WU$5:WU23,OccupancyUnits,$B22,OccupancyAddresses,$A22),IFERROR(VLOOKUP($A22&amp;"" ""&amp;$B22, FILTER(ARRAYFORMULA({OccupancyAddresses&amp;"" ""&amp; OccupancyUnits,'Tenant Occupancy'!WU$5:WU23}),INDEX(ARRAYFORMULA({OccupancyAdd"&amp;"resses&amp;"" ""&amp; OccupancyUnits,'Tenant Occupancy'!WU$5:WU23}),0,2)&lt;&gt;""""),2,FALSE),IF(WT19=TODAY(),""Today"",)))))"),"")</f>
        <v/>
      </c>
      <c r="WU22" s="3" t="str">
        <f>IFERROR(__xludf.DUMMYFUNCTION("IF(ISBLANK($A22),, IF((ARRAYFORMULA(SUM(COUNTIFS(OccupancyAddresses,$A22,OccupancyUnits, $B22, 'Tenant Occupancy'!WV$5:WV23,{""&gt;0"",""Occupied"",""Late""}))))&gt;1,""Multiple Bookings"", IF(SUMIFS( 'Tenant Occupancy'!WV$5:WV23,OccupancyUnits,$B22,OccupancyAd"&amp;"dresses,$A22)&gt;0,SUMIFS('Tenant Occupancy'!WV$5:WV23,OccupancyUnits,$B22,OccupancyAddresses,$A22),IFERROR(VLOOKUP($A22&amp;"" ""&amp;$B22, FILTER(ARRAYFORMULA({OccupancyAddresses&amp;"" ""&amp; OccupancyUnits,'Tenant Occupancy'!WV$5:WV23}),INDEX(ARRAYFORMULA({OccupancyAdd"&amp;"resses&amp;"" ""&amp; OccupancyUnits,'Tenant Occupancy'!WV$5:WV23}),0,2)&lt;&gt;""""),2,FALSE),IF(WU19=TODAY(),""Today"",)))))"),"")</f>
        <v/>
      </c>
      <c r="WV22" s="3" t="str">
        <f>IFERROR(__xludf.DUMMYFUNCTION("IF(ISBLANK($A22),, IF((ARRAYFORMULA(SUM(COUNTIFS(OccupancyAddresses,$A22,OccupancyUnits, $B22, 'Tenant Occupancy'!WW$5:WW23,{""&gt;0"",""Occupied"",""Late""}))))&gt;1,""Multiple Bookings"", IF(SUMIFS( 'Tenant Occupancy'!WW$5:WW23,OccupancyUnits,$B22,OccupancyAd"&amp;"dresses,$A22)&gt;0,SUMIFS('Tenant Occupancy'!WW$5:WW23,OccupancyUnits,$B22,OccupancyAddresses,$A22),IFERROR(VLOOKUP($A22&amp;"" ""&amp;$B22, FILTER(ARRAYFORMULA({OccupancyAddresses&amp;"" ""&amp; OccupancyUnits,'Tenant Occupancy'!WW$5:WW23}),INDEX(ARRAYFORMULA({OccupancyAdd"&amp;"resses&amp;"" ""&amp; OccupancyUnits,'Tenant Occupancy'!WW$5:WW23}),0,2)&lt;&gt;""""),2,FALSE),IF(WV19=TODAY(),""Today"",)))))"),"")</f>
        <v/>
      </c>
      <c r="WW22" s="3" t="str">
        <f>IFERROR(__xludf.DUMMYFUNCTION("IF(ISBLANK($A22),, IF((ARRAYFORMULA(SUM(COUNTIFS(OccupancyAddresses,$A22,OccupancyUnits, $B22, 'Tenant Occupancy'!WX$5:WX23,{""&gt;0"",""Occupied"",""Late""}))))&gt;1,""Multiple Bookings"", IF(SUMIFS( 'Tenant Occupancy'!WX$5:WX23,OccupancyUnits,$B22,OccupancyAd"&amp;"dresses,$A22)&gt;0,SUMIFS('Tenant Occupancy'!WX$5:WX23,OccupancyUnits,$B22,OccupancyAddresses,$A22),IFERROR(VLOOKUP($A22&amp;"" ""&amp;$B22, FILTER(ARRAYFORMULA({OccupancyAddresses&amp;"" ""&amp; OccupancyUnits,'Tenant Occupancy'!WX$5:WX23}),INDEX(ARRAYFORMULA({OccupancyAdd"&amp;"resses&amp;"" ""&amp; OccupancyUnits,'Tenant Occupancy'!WX$5:WX23}),0,2)&lt;&gt;""""),2,FALSE),IF(WW19=TODAY(),""Today"",)))))"),"")</f>
        <v/>
      </c>
      <c r="WX22" s="3" t="str">
        <f>IFERROR(__xludf.DUMMYFUNCTION("IF(ISBLANK($A22),, IF((ARRAYFORMULA(SUM(COUNTIFS(OccupancyAddresses,$A22,OccupancyUnits, $B22, 'Tenant Occupancy'!WY$5:WY23,{""&gt;0"",""Occupied"",""Late""}))))&gt;1,""Multiple Bookings"", IF(SUMIFS( 'Tenant Occupancy'!WY$5:WY23,OccupancyUnits,$B22,OccupancyAd"&amp;"dresses,$A22)&gt;0,SUMIFS('Tenant Occupancy'!WY$5:WY23,OccupancyUnits,$B22,OccupancyAddresses,$A22),IFERROR(VLOOKUP($A22&amp;"" ""&amp;$B22, FILTER(ARRAYFORMULA({OccupancyAddresses&amp;"" ""&amp; OccupancyUnits,'Tenant Occupancy'!WY$5:WY23}),INDEX(ARRAYFORMULA({OccupancyAdd"&amp;"resses&amp;"" ""&amp; OccupancyUnits,'Tenant Occupancy'!WY$5:WY23}),0,2)&lt;&gt;""""),2,FALSE),IF(WX19=TODAY(),""Today"",)))))"),"")</f>
        <v/>
      </c>
      <c r="WY22" s="3" t="str">
        <f>IFERROR(__xludf.DUMMYFUNCTION("IF(ISBLANK($A22),, IF((ARRAYFORMULA(SUM(COUNTIFS(OccupancyAddresses,$A22,OccupancyUnits, $B22, 'Tenant Occupancy'!WZ$5:WZ23,{""&gt;0"",""Occupied"",""Late""}))))&gt;1,""Multiple Bookings"", IF(SUMIFS( 'Tenant Occupancy'!WZ$5:WZ23,OccupancyUnits,$B22,OccupancyAd"&amp;"dresses,$A22)&gt;0,SUMIFS('Tenant Occupancy'!WZ$5:WZ23,OccupancyUnits,$B22,OccupancyAddresses,$A22),IFERROR(VLOOKUP($A22&amp;"" ""&amp;$B22, FILTER(ARRAYFORMULA({OccupancyAddresses&amp;"" ""&amp; OccupancyUnits,'Tenant Occupancy'!WZ$5:WZ23}),INDEX(ARRAYFORMULA({OccupancyAdd"&amp;"resses&amp;"" ""&amp; OccupancyUnits,'Tenant Occupancy'!WZ$5:WZ23}),0,2)&lt;&gt;""""),2,FALSE),IF(WY19=TODAY(),""Today"",)))))"),"")</f>
        <v/>
      </c>
      <c r="WZ22" s="3" t="str">
        <f>IFERROR(__xludf.DUMMYFUNCTION("IF(ISBLANK($A22),, IF((ARRAYFORMULA(SUM(COUNTIFS(OccupancyAddresses,$A22,OccupancyUnits, $B22, 'Tenant Occupancy'!XA$5:XA23,{""&gt;0"",""Occupied"",""Late""}))))&gt;1,""Multiple Bookings"", IF(SUMIFS( 'Tenant Occupancy'!XA$5:XA23,OccupancyUnits,$B22,OccupancyAd"&amp;"dresses,$A22)&gt;0,SUMIFS('Tenant Occupancy'!XA$5:XA23,OccupancyUnits,$B22,OccupancyAddresses,$A22),IFERROR(VLOOKUP($A22&amp;"" ""&amp;$B22, FILTER(ARRAYFORMULA({OccupancyAddresses&amp;"" ""&amp; OccupancyUnits,'Tenant Occupancy'!XA$5:XA23}),INDEX(ARRAYFORMULA({OccupancyAdd"&amp;"resses&amp;"" ""&amp; OccupancyUnits,'Tenant Occupancy'!XA$5:XA23}),0,2)&lt;&gt;""""),2,FALSE),IF(WZ19=TODAY(),""Today"",)))))"),"")</f>
        <v/>
      </c>
      <c r="XA22" s="3" t="str">
        <f>IFERROR(__xludf.DUMMYFUNCTION("IF(ISBLANK($A22),, IF((ARRAYFORMULA(SUM(COUNTIFS(OccupancyAddresses,$A22,OccupancyUnits, $B22, 'Tenant Occupancy'!XB$5:XB23,{""&gt;0"",""Occupied"",""Late""}))))&gt;1,""Multiple Bookings"", IF(SUMIFS( 'Tenant Occupancy'!XB$5:XB23,OccupancyUnits,$B22,OccupancyAd"&amp;"dresses,$A22)&gt;0,SUMIFS('Tenant Occupancy'!XB$5:XB23,OccupancyUnits,$B22,OccupancyAddresses,$A22),IFERROR(VLOOKUP($A22&amp;"" ""&amp;$B22, FILTER(ARRAYFORMULA({OccupancyAddresses&amp;"" ""&amp; OccupancyUnits,'Tenant Occupancy'!XB$5:XB23}),INDEX(ARRAYFORMULA({OccupancyAdd"&amp;"resses&amp;"" ""&amp; OccupancyUnits,'Tenant Occupancy'!XB$5:XB23}),0,2)&lt;&gt;""""),2,FALSE),IF(XA19=TODAY(),""Today"",)))))"),"")</f>
        <v/>
      </c>
      <c r="XB22" s="3" t="str">
        <f>IFERROR(__xludf.DUMMYFUNCTION("IF(ISBLANK($A22),, IF((ARRAYFORMULA(SUM(COUNTIFS(OccupancyAddresses,$A22,OccupancyUnits, $B22, 'Tenant Occupancy'!XC$5:XC23,{""&gt;0"",""Occupied"",""Late""}))))&gt;1,""Multiple Bookings"", IF(SUMIFS( 'Tenant Occupancy'!XC$5:XC23,OccupancyUnits,$B22,OccupancyAd"&amp;"dresses,$A22)&gt;0,SUMIFS('Tenant Occupancy'!XC$5:XC23,OccupancyUnits,$B22,OccupancyAddresses,$A22),IFERROR(VLOOKUP($A22&amp;"" ""&amp;$B22, FILTER(ARRAYFORMULA({OccupancyAddresses&amp;"" ""&amp; OccupancyUnits,'Tenant Occupancy'!XC$5:XC23}),INDEX(ARRAYFORMULA({OccupancyAdd"&amp;"resses&amp;"" ""&amp; OccupancyUnits,'Tenant Occupancy'!XC$5:XC23}),0,2)&lt;&gt;""""),2,FALSE),IF(XB19=TODAY(),""Today"",)))))"),"")</f>
        <v/>
      </c>
      <c r="XC22" s="3" t="str">
        <f>IFERROR(__xludf.DUMMYFUNCTION("IF(ISBLANK($A22),, IF((ARRAYFORMULA(SUM(COUNTIFS(OccupancyAddresses,$A22,OccupancyUnits, $B22, 'Tenant Occupancy'!XD$5:XD23,{""&gt;0"",""Occupied"",""Late""}))))&gt;1,""Multiple Bookings"", IF(SUMIFS( 'Tenant Occupancy'!XD$5:XD23,OccupancyUnits,$B22,OccupancyAd"&amp;"dresses,$A22)&gt;0,SUMIFS('Tenant Occupancy'!XD$5:XD23,OccupancyUnits,$B22,OccupancyAddresses,$A22),IFERROR(VLOOKUP($A22&amp;"" ""&amp;$B22, FILTER(ARRAYFORMULA({OccupancyAddresses&amp;"" ""&amp; OccupancyUnits,'Tenant Occupancy'!XD$5:XD23}),INDEX(ARRAYFORMULA({OccupancyAdd"&amp;"resses&amp;"" ""&amp; OccupancyUnits,'Tenant Occupancy'!XD$5:XD23}),0,2)&lt;&gt;""""),2,FALSE),IF(XC19=TODAY(),""Today"",)))))"),"")</f>
        <v/>
      </c>
      <c r="XD22" s="3" t="str">
        <f>IFERROR(__xludf.DUMMYFUNCTION("IF(ISBLANK($A22),, IF((ARRAYFORMULA(SUM(COUNTIFS(OccupancyAddresses,$A22,OccupancyUnits, $B22, 'Tenant Occupancy'!XE$5:XE23,{""&gt;0"",""Occupied"",""Late""}))))&gt;1,""Multiple Bookings"", IF(SUMIFS( 'Tenant Occupancy'!XE$5:XE23,OccupancyUnits,$B22,OccupancyAd"&amp;"dresses,$A22)&gt;0,SUMIFS('Tenant Occupancy'!XE$5:XE23,OccupancyUnits,$B22,OccupancyAddresses,$A22),IFERROR(VLOOKUP($A22&amp;"" ""&amp;$B22, FILTER(ARRAYFORMULA({OccupancyAddresses&amp;"" ""&amp; OccupancyUnits,'Tenant Occupancy'!XE$5:XE23}),INDEX(ARRAYFORMULA({OccupancyAdd"&amp;"resses&amp;"" ""&amp; OccupancyUnits,'Tenant Occupancy'!XE$5:XE23}),0,2)&lt;&gt;""""),2,FALSE),IF(XD19=TODAY(),""Today"",)))))"),"")</f>
        <v/>
      </c>
      <c r="XE22" s="3" t="str">
        <f>IFERROR(__xludf.DUMMYFUNCTION("IF(ISBLANK($A22),, IF((ARRAYFORMULA(SUM(COUNTIFS(OccupancyAddresses,$A22,OccupancyUnits, $B22, 'Tenant Occupancy'!XF$5:XF23,{""&gt;0"",""Occupied"",""Late""}))))&gt;1,""Multiple Bookings"", IF(SUMIFS( 'Tenant Occupancy'!XF$5:XF23,OccupancyUnits,$B22,OccupancyAd"&amp;"dresses,$A22)&gt;0,SUMIFS('Tenant Occupancy'!XF$5:XF23,OccupancyUnits,$B22,OccupancyAddresses,$A22),IFERROR(VLOOKUP($A22&amp;"" ""&amp;$B22, FILTER(ARRAYFORMULA({OccupancyAddresses&amp;"" ""&amp; OccupancyUnits,'Tenant Occupancy'!XF$5:XF23}),INDEX(ARRAYFORMULA({OccupancyAdd"&amp;"resses&amp;"" ""&amp; OccupancyUnits,'Tenant Occupancy'!XF$5:XF23}),0,2)&lt;&gt;""""),2,FALSE),IF(XE19=TODAY(),""Today"",)))))"),"")</f>
        <v/>
      </c>
      <c r="XF22" s="3" t="str">
        <f>IFERROR(__xludf.DUMMYFUNCTION("IF(ISBLANK($A22),, IF((ARRAYFORMULA(SUM(COUNTIFS(OccupancyAddresses,$A22,OccupancyUnits, $B22, 'Tenant Occupancy'!XG$5:XG23,{""&gt;0"",""Occupied"",""Late""}))))&gt;1,""Multiple Bookings"", IF(SUMIFS( 'Tenant Occupancy'!XG$5:XG23,OccupancyUnits,$B22,OccupancyAd"&amp;"dresses,$A22)&gt;0,SUMIFS('Tenant Occupancy'!XG$5:XG23,OccupancyUnits,$B22,OccupancyAddresses,$A22),IFERROR(VLOOKUP($A22&amp;"" ""&amp;$B22, FILTER(ARRAYFORMULA({OccupancyAddresses&amp;"" ""&amp; OccupancyUnits,'Tenant Occupancy'!XG$5:XG23}),INDEX(ARRAYFORMULA({OccupancyAdd"&amp;"resses&amp;"" ""&amp; OccupancyUnits,'Tenant Occupancy'!XG$5:XG23}),0,2)&lt;&gt;""""),2,FALSE),IF(XF19=TODAY(),""Today"",)))))"),"")</f>
        <v/>
      </c>
      <c r="XG22" s="3" t="str">
        <f>IFERROR(__xludf.DUMMYFUNCTION("IF(ISBLANK($A22),, IF((ARRAYFORMULA(SUM(COUNTIFS(OccupancyAddresses,$A22,OccupancyUnits, $B22, 'Tenant Occupancy'!XH$5:XH23,{""&gt;0"",""Occupied"",""Late""}))))&gt;1,""Multiple Bookings"", IF(SUMIFS( 'Tenant Occupancy'!XH$5:XH23,OccupancyUnits,$B22,OccupancyAd"&amp;"dresses,$A22)&gt;0,SUMIFS('Tenant Occupancy'!XH$5:XH23,OccupancyUnits,$B22,OccupancyAddresses,$A22),IFERROR(VLOOKUP($A22&amp;"" ""&amp;$B22, FILTER(ARRAYFORMULA({OccupancyAddresses&amp;"" ""&amp; OccupancyUnits,'Tenant Occupancy'!XH$5:XH23}),INDEX(ARRAYFORMULA({OccupancyAdd"&amp;"resses&amp;"" ""&amp; OccupancyUnits,'Tenant Occupancy'!XH$5:XH23}),0,2)&lt;&gt;""""),2,FALSE),IF(XG19=TODAY(),""Today"",)))))"),"")</f>
        <v/>
      </c>
      <c r="XH22" s="3" t="str">
        <f>IFERROR(__xludf.DUMMYFUNCTION("IF(ISBLANK($A22),, IF((ARRAYFORMULA(SUM(COUNTIFS(OccupancyAddresses,$A22,OccupancyUnits, $B22, 'Tenant Occupancy'!XI$5:XI23,{""&gt;0"",""Occupied"",""Late""}))))&gt;1,""Multiple Bookings"", IF(SUMIFS( 'Tenant Occupancy'!XI$5:XI23,OccupancyUnits,$B22,OccupancyAd"&amp;"dresses,$A22)&gt;0,SUMIFS('Tenant Occupancy'!XI$5:XI23,OccupancyUnits,$B22,OccupancyAddresses,$A22),IFERROR(VLOOKUP($A22&amp;"" ""&amp;$B22, FILTER(ARRAYFORMULA({OccupancyAddresses&amp;"" ""&amp; OccupancyUnits,'Tenant Occupancy'!XI$5:XI23}),INDEX(ARRAYFORMULA({OccupancyAdd"&amp;"resses&amp;"" ""&amp; OccupancyUnits,'Tenant Occupancy'!XI$5:XI23}),0,2)&lt;&gt;""""),2,FALSE),IF(XH19=TODAY(),""Today"",)))))"),"")</f>
        <v/>
      </c>
      <c r="XI22" s="3" t="str">
        <f>IFERROR(__xludf.DUMMYFUNCTION("IF(ISBLANK($A22),, IF((ARRAYFORMULA(SUM(COUNTIFS(OccupancyAddresses,$A22,OccupancyUnits, $B22, 'Tenant Occupancy'!XJ$5:XJ23,{""&gt;0"",""Occupied"",""Late""}))))&gt;1,""Multiple Bookings"", IF(SUMIFS( 'Tenant Occupancy'!XJ$5:XJ23,OccupancyUnits,$B22,OccupancyAd"&amp;"dresses,$A22)&gt;0,SUMIFS('Tenant Occupancy'!XJ$5:XJ23,OccupancyUnits,$B22,OccupancyAddresses,$A22),IFERROR(VLOOKUP($A22&amp;"" ""&amp;$B22, FILTER(ARRAYFORMULA({OccupancyAddresses&amp;"" ""&amp; OccupancyUnits,'Tenant Occupancy'!XJ$5:XJ23}),INDEX(ARRAYFORMULA({OccupancyAdd"&amp;"resses&amp;"" ""&amp; OccupancyUnits,'Tenant Occupancy'!XJ$5:XJ23}),0,2)&lt;&gt;""""),2,FALSE),IF(XI19=TODAY(),""Today"",)))))"),"")</f>
        <v/>
      </c>
      <c r="XJ22" s="3" t="str">
        <f>IFERROR(__xludf.DUMMYFUNCTION("IF(ISBLANK($A22),, IF((ARRAYFORMULA(SUM(COUNTIFS(OccupancyAddresses,$A22,OccupancyUnits, $B22, 'Tenant Occupancy'!XK$5:XK23,{""&gt;0"",""Occupied"",""Late""}))))&gt;1,""Multiple Bookings"", IF(SUMIFS( 'Tenant Occupancy'!XK$5:XK23,OccupancyUnits,$B22,OccupancyAd"&amp;"dresses,$A22)&gt;0,SUMIFS('Tenant Occupancy'!XK$5:XK23,OccupancyUnits,$B22,OccupancyAddresses,$A22),IFERROR(VLOOKUP($A22&amp;"" ""&amp;$B22, FILTER(ARRAYFORMULA({OccupancyAddresses&amp;"" ""&amp; OccupancyUnits,'Tenant Occupancy'!XK$5:XK23}),INDEX(ARRAYFORMULA({OccupancyAdd"&amp;"resses&amp;"" ""&amp; OccupancyUnits,'Tenant Occupancy'!XK$5:XK23}),0,2)&lt;&gt;""""),2,FALSE),IF(XJ19=TODAY(),""Today"",)))))"),"")</f>
        <v/>
      </c>
      <c r="XK22" s="3" t="str">
        <f>IFERROR(__xludf.DUMMYFUNCTION("IF(ISBLANK($A22),, IF((ARRAYFORMULA(SUM(COUNTIFS(OccupancyAddresses,$A22,OccupancyUnits, $B22, 'Tenant Occupancy'!XL$5:XL23,{""&gt;0"",""Occupied"",""Late""}))))&gt;1,""Multiple Bookings"", IF(SUMIFS( 'Tenant Occupancy'!XL$5:XL23,OccupancyUnits,$B22,OccupancyAd"&amp;"dresses,$A22)&gt;0,SUMIFS('Tenant Occupancy'!XL$5:XL23,OccupancyUnits,$B22,OccupancyAddresses,$A22),IFERROR(VLOOKUP($A22&amp;"" ""&amp;$B22, FILTER(ARRAYFORMULA({OccupancyAddresses&amp;"" ""&amp; OccupancyUnits,'Tenant Occupancy'!XL$5:XL23}),INDEX(ARRAYFORMULA({OccupancyAdd"&amp;"resses&amp;"" ""&amp; OccupancyUnits,'Tenant Occupancy'!XL$5:XL23}),0,2)&lt;&gt;""""),2,FALSE),IF(XK19=TODAY(),""Today"",)))))"),"")</f>
        <v/>
      </c>
      <c r="XL22" s="3" t="str">
        <f>IFERROR(__xludf.DUMMYFUNCTION("IF(ISBLANK($A22),, IF((ARRAYFORMULA(SUM(COUNTIFS(OccupancyAddresses,$A22,OccupancyUnits, $B22, 'Tenant Occupancy'!XM$5:XM23,{""&gt;0"",""Occupied"",""Late""}))))&gt;1,""Multiple Bookings"", IF(SUMIFS( 'Tenant Occupancy'!XM$5:XM23,OccupancyUnits,$B22,OccupancyAd"&amp;"dresses,$A22)&gt;0,SUMIFS('Tenant Occupancy'!XM$5:XM23,OccupancyUnits,$B22,OccupancyAddresses,$A22),IFERROR(VLOOKUP($A22&amp;"" ""&amp;$B22, FILTER(ARRAYFORMULA({OccupancyAddresses&amp;"" ""&amp; OccupancyUnits,'Tenant Occupancy'!XM$5:XM23}),INDEX(ARRAYFORMULA({OccupancyAdd"&amp;"resses&amp;"" ""&amp; OccupancyUnits,'Tenant Occupancy'!XM$5:XM23}),0,2)&lt;&gt;""""),2,FALSE),IF(XL19=TODAY(),""Today"",)))))"),"")</f>
        <v/>
      </c>
      <c r="XM22" s="3" t="str">
        <f>IFERROR(__xludf.DUMMYFUNCTION("IF(ISBLANK($A22),, IF((ARRAYFORMULA(SUM(COUNTIFS(OccupancyAddresses,$A22,OccupancyUnits, $B22, 'Tenant Occupancy'!XN$5:XN23,{""&gt;0"",""Occupied"",""Late""}))))&gt;1,""Multiple Bookings"", IF(SUMIFS( 'Tenant Occupancy'!XN$5:XN23,OccupancyUnits,$B22,OccupancyAd"&amp;"dresses,$A22)&gt;0,SUMIFS('Tenant Occupancy'!XN$5:XN23,OccupancyUnits,$B22,OccupancyAddresses,$A22),IFERROR(VLOOKUP($A22&amp;"" ""&amp;$B22, FILTER(ARRAYFORMULA({OccupancyAddresses&amp;"" ""&amp; OccupancyUnits,'Tenant Occupancy'!XN$5:XN23}),INDEX(ARRAYFORMULA({OccupancyAdd"&amp;"resses&amp;"" ""&amp; OccupancyUnits,'Tenant Occupancy'!XN$5:XN23}),0,2)&lt;&gt;""""),2,FALSE),IF(XM19=TODAY(),""Today"",)))))"),"")</f>
        <v/>
      </c>
      <c r="XN22" s="3" t="str">
        <f>IFERROR(__xludf.DUMMYFUNCTION("IF(ISBLANK($A22),, IF((ARRAYFORMULA(SUM(COUNTIFS(OccupancyAddresses,$A22,OccupancyUnits, $B22, 'Tenant Occupancy'!XO$5:XO23,{""&gt;0"",""Occupied"",""Late""}))))&gt;1,""Multiple Bookings"", IF(SUMIFS( 'Tenant Occupancy'!XO$5:XO23,OccupancyUnits,$B22,OccupancyAd"&amp;"dresses,$A22)&gt;0,SUMIFS('Tenant Occupancy'!XO$5:XO23,OccupancyUnits,$B22,OccupancyAddresses,$A22),IFERROR(VLOOKUP($A22&amp;"" ""&amp;$B22, FILTER(ARRAYFORMULA({OccupancyAddresses&amp;"" ""&amp; OccupancyUnits,'Tenant Occupancy'!XO$5:XO23}),INDEX(ARRAYFORMULA({OccupancyAdd"&amp;"resses&amp;"" ""&amp; OccupancyUnits,'Tenant Occupancy'!XO$5:XO23}),0,2)&lt;&gt;""""),2,FALSE),IF(XN19=TODAY(),""Today"",)))))"),"")</f>
        <v/>
      </c>
      <c r="XO22" s="3" t="str">
        <f>IFERROR(__xludf.DUMMYFUNCTION("IF(ISBLANK($A22),, IF((ARRAYFORMULA(SUM(COUNTIFS(OccupancyAddresses,$A22,OccupancyUnits, $B22, 'Tenant Occupancy'!XP$5:XP23,{""&gt;0"",""Occupied"",""Late""}))))&gt;1,""Multiple Bookings"", IF(SUMIFS( 'Tenant Occupancy'!XP$5:XP23,OccupancyUnits,$B22,OccupancyAd"&amp;"dresses,$A22)&gt;0,SUMIFS('Tenant Occupancy'!XP$5:XP23,OccupancyUnits,$B22,OccupancyAddresses,$A22),IFERROR(VLOOKUP($A22&amp;"" ""&amp;$B22, FILTER(ARRAYFORMULA({OccupancyAddresses&amp;"" ""&amp; OccupancyUnits,'Tenant Occupancy'!XP$5:XP23}),INDEX(ARRAYFORMULA({OccupancyAdd"&amp;"resses&amp;"" ""&amp; OccupancyUnits,'Tenant Occupancy'!XP$5:XP23}),0,2)&lt;&gt;""""),2,FALSE),IF(XO19=TODAY(),""Today"",)))))"),"")</f>
        <v/>
      </c>
      <c r="XP22" s="3" t="str">
        <f>IFERROR(__xludf.DUMMYFUNCTION("IF(ISBLANK($A22),, IF((ARRAYFORMULA(SUM(COUNTIFS(OccupancyAddresses,$A22,OccupancyUnits, $B22, 'Tenant Occupancy'!XQ$5:XQ23,{""&gt;0"",""Occupied"",""Late""}))))&gt;1,""Multiple Bookings"", IF(SUMIFS( 'Tenant Occupancy'!XQ$5:XQ23,OccupancyUnits,$B22,OccupancyAd"&amp;"dresses,$A22)&gt;0,SUMIFS('Tenant Occupancy'!XQ$5:XQ23,OccupancyUnits,$B22,OccupancyAddresses,$A22),IFERROR(VLOOKUP($A22&amp;"" ""&amp;$B22, FILTER(ARRAYFORMULA({OccupancyAddresses&amp;"" ""&amp; OccupancyUnits,'Tenant Occupancy'!XQ$5:XQ23}),INDEX(ARRAYFORMULA({OccupancyAdd"&amp;"resses&amp;"" ""&amp; OccupancyUnits,'Tenant Occupancy'!XQ$5:XQ23}),0,2)&lt;&gt;""""),2,FALSE),IF(XP19=TODAY(),""Today"",)))))"),"")</f>
        <v/>
      </c>
      <c r="XQ22" s="3" t="str">
        <f>IFERROR(__xludf.DUMMYFUNCTION("IF(ISBLANK($A22),, IF((ARRAYFORMULA(SUM(COUNTIFS(OccupancyAddresses,$A22,OccupancyUnits, $B22, 'Tenant Occupancy'!XR$5:XR23,{""&gt;0"",""Occupied"",""Late""}))))&gt;1,""Multiple Bookings"", IF(SUMIFS( 'Tenant Occupancy'!XR$5:XR23,OccupancyUnits,$B22,OccupancyAd"&amp;"dresses,$A22)&gt;0,SUMIFS('Tenant Occupancy'!XR$5:XR23,OccupancyUnits,$B22,OccupancyAddresses,$A22),IFERROR(VLOOKUP($A22&amp;"" ""&amp;$B22, FILTER(ARRAYFORMULA({OccupancyAddresses&amp;"" ""&amp; OccupancyUnits,'Tenant Occupancy'!XR$5:XR23}),INDEX(ARRAYFORMULA({OccupancyAdd"&amp;"resses&amp;"" ""&amp; OccupancyUnits,'Tenant Occupancy'!XR$5:XR23}),0,2)&lt;&gt;""""),2,FALSE),IF(XQ19=TODAY(),""Today"",)))))"),"")</f>
        <v/>
      </c>
      <c r="XR22" s="3" t="str">
        <f>IFERROR(__xludf.DUMMYFUNCTION("IF(ISBLANK($A22),, IF((ARRAYFORMULA(SUM(COUNTIFS(OccupancyAddresses,$A22,OccupancyUnits, $B22, 'Tenant Occupancy'!XS$5:XS23,{""&gt;0"",""Occupied"",""Late""}))))&gt;1,""Multiple Bookings"", IF(SUMIFS( 'Tenant Occupancy'!XS$5:XS23,OccupancyUnits,$B22,OccupancyAd"&amp;"dresses,$A22)&gt;0,SUMIFS('Tenant Occupancy'!XS$5:XS23,OccupancyUnits,$B22,OccupancyAddresses,$A22),IFERROR(VLOOKUP($A22&amp;"" ""&amp;$B22, FILTER(ARRAYFORMULA({OccupancyAddresses&amp;"" ""&amp; OccupancyUnits,'Tenant Occupancy'!XS$5:XS23}),INDEX(ARRAYFORMULA({OccupancyAdd"&amp;"resses&amp;"" ""&amp; OccupancyUnits,'Tenant Occupancy'!XS$5:XS23}),0,2)&lt;&gt;""""),2,FALSE),IF(XR19=TODAY(),""Today"",)))))"),"")</f>
        <v/>
      </c>
      <c r="XS22" s="3" t="str">
        <f>IFERROR(__xludf.DUMMYFUNCTION("IF(ISBLANK($A22),, IF((ARRAYFORMULA(SUM(COUNTIFS(OccupancyAddresses,$A22,OccupancyUnits, $B22, 'Tenant Occupancy'!XT$5:XT23,{""&gt;0"",""Occupied"",""Late""}))))&gt;1,""Multiple Bookings"", IF(SUMIFS( 'Tenant Occupancy'!XT$5:XT23,OccupancyUnits,$B22,OccupancyAd"&amp;"dresses,$A22)&gt;0,SUMIFS('Tenant Occupancy'!XT$5:XT23,OccupancyUnits,$B22,OccupancyAddresses,$A22),IFERROR(VLOOKUP($A22&amp;"" ""&amp;$B22, FILTER(ARRAYFORMULA({OccupancyAddresses&amp;"" ""&amp; OccupancyUnits,'Tenant Occupancy'!XT$5:XT23}),INDEX(ARRAYFORMULA({OccupancyAdd"&amp;"resses&amp;"" ""&amp; OccupancyUnits,'Tenant Occupancy'!XT$5:XT23}),0,2)&lt;&gt;""""),2,FALSE),IF(XS19=TODAY(),""Today"",)))))"),"")</f>
        <v/>
      </c>
      <c r="XT22" s="3" t="str">
        <f>IFERROR(__xludf.DUMMYFUNCTION("IF(ISBLANK($A22),, IF((ARRAYFORMULA(SUM(COUNTIFS(OccupancyAddresses,$A22,OccupancyUnits, $B22, 'Tenant Occupancy'!XU$5:XU23,{""&gt;0"",""Occupied"",""Late""}))))&gt;1,""Multiple Bookings"", IF(SUMIFS( 'Tenant Occupancy'!XU$5:XU23,OccupancyUnits,$B22,OccupancyAd"&amp;"dresses,$A22)&gt;0,SUMIFS('Tenant Occupancy'!XU$5:XU23,OccupancyUnits,$B22,OccupancyAddresses,$A22),IFERROR(VLOOKUP($A22&amp;"" ""&amp;$B22, FILTER(ARRAYFORMULA({OccupancyAddresses&amp;"" ""&amp; OccupancyUnits,'Tenant Occupancy'!XU$5:XU23}),INDEX(ARRAYFORMULA({OccupancyAdd"&amp;"resses&amp;"" ""&amp; OccupancyUnits,'Tenant Occupancy'!XU$5:XU23}),0,2)&lt;&gt;""""),2,FALSE),IF(XT19=TODAY(),""Today"",)))))"),"")</f>
        <v/>
      </c>
      <c r="XU22" s="3" t="str">
        <f>IFERROR(__xludf.DUMMYFUNCTION("IF(ISBLANK($A22),, IF((ARRAYFORMULA(SUM(COUNTIFS(OccupancyAddresses,$A22,OccupancyUnits, $B22, 'Tenant Occupancy'!XV$5:XV23,{""&gt;0"",""Occupied"",""Late""}))))&gt;1,""Multiple Bookings"", IF(SUMIFS( 'Tenant Occupancy'!XV$5:XV23,OccupancyUnits,$B22,OccupancyAd"&amp;"dresses,$A22)&gt;0,SUMIFS('Tenant Occupancy'!XV$5:XV23,OccupancyUnits,$B22,OccupancyAddresses,$A22),IFERROR(VLOOKUP($A22&amp;"" ""&amp;$B22, FILTER(ARRAYFORMULA({OccupancyAddresses&amp;"" ""&amp; OccupancyUnits,'Tenant Occupancy'!XV$5:XV23}),INDEX(ARRAYFORMULA({OccupancyAdd"&amp;"resses&amp;"" ""&amp; OccupancyUnits,'Tenant Occupancy'!XV$5:XV23}),0,2)&lt;&gt;""""),2,FALSE),IF(XU19=TODAY(),""Today"",)))))"),"")</f>
        <v/>
      </c>
      <c r="XV22" s="3" t="str">
        <f>IFERROR(__xludf.DUMMYFUNCTION("IF(ISBLANK($A22),, IF((ARRAYFORMULA(SUM(COUNTIFS(OccupancyAddresses,$A22,OccupancyUnits, $B22, 'Tenant Occupancy'!XW$5:XW23,{""&gt;0"",""Occupied"",""Late""}))))&gt;1,""Multiple Bookings"", IF(SUMIFS( 'Tenant Occupancy'!XW$5:XW23,OccupancyUnits,$B22,OccupancyAd"&amp;"dresses,$A22)&gt;0,SUMIFS('Tenant Occupancy'!XW$5:XW23,OccupancyUnits,$B22,OccupancyAddresses,$A22),IFERROR(VLOOKUP($A22&amp;"" ""&amp;$B22, FILTER(ARRAYFORMULA({OccupancyAddresses&amp;"" ""&amp; OccupancyUnits,'Tenant Occupancy'!XW$5:XW23}),INDEX(ARRAYFORMULA({OccupancyAdd"&amp;"resses&amp;"" ""&amp; OccupancyUnits,'Tenant Occupancy'!XW$5:XW23}),0,2)&lt;&gt;""""),2,FALSE),IF(XV19=TODAY(),""Today"",)))))"),"")</f>
        <v/>
      </c>
      <c r="XW22" s="3" t="str">
        <f>IFERROR(__xludf.DUMMYFUNCTION("IF(ISBLANK($A22),, IF((ARRAYFORMULA(SUM(COUNTIFS(OccupancyAddresses,$A22,OccupancyUnits, $B22, 'Tenant Occupancy'!XX$5:XX23,{""&gt;0"",""Occupied"",""Late""}))))&gt;1,""Multiple Bookings"", IF(SUMIFS( 'Tenant Occupancy'!XX$5:XX23,OccupancyUnits,$B22,OccupancyAd"&amp;"dresses,$A22)&gt;0,SUMIFS('Tenant Occupancy'!XX$5:XX23,OccupancyUnits,$B22,OccupancyAddresses,$A22),IFERROR(VLOOKUP($A22&amp;"" ""&amp;$B22, FILTER(ARRAYFORMULA({OccupancyAddresses&amp;"" ""&amp; OccupancyUnits,'Tenant Occupancy'!XX$5:XX23}),INDEX(ARRAYFORMULA({OccupancyAdd"&amp;"resses&amp;"" ""&amp; OccupancyUnits,'Tenant Occupancy'!XX$5:XX23}),0,2)&lt;&gt;""""),2,FALSE),IF(XW19=TODAY(),""Today"",)))))"),"")</f>
        <v/>
      </c>
      <c r="XX22" s="3" t="str">
        <f>IFERROR(__xludf.DUMMYFUNCTION("IF(ISBLANK($A22),, IF((ARRAYFORMULA(SUM(COUNTIFS(OccupancyAddresses,$A22,OccupancyUnits, $B22, 'Tenant Occupancy'!XY$5:XY23,{""&gt;0"",""Occupied"",""Late""}))))&gt;1,""Multiple Bookings"", IF(SUMIFS( 'Tenant Occupancy'!XY$5:XY23,OccupancyUnits,$B22,OccupancyAd"&amp;"dresses,$A22)&gt;0,SUMIFS('Tenant Occupancy'!XY$5:XY23,OccupancyUnits,$B22,OccupancyAddresses,$A22),IFERROR(VLOOKUP($A22&amp;"" ""&amp;$B22, FILTER(ARRAYFORMULA({OccupancyAddresses&amp;"" ""&amp; OccupancyUnits,'Tenant Occupancy'!XY$5:XY23}),INDEX(ARRAYFORMULA({OccupancyAdd"&amp;"resses&amp;"" ""&amp; OccupancyUnits,'Tenant Occupancy'!XY$5:XY23}),0,2)&lt;&gt;""""),2,FALSE),IF(XX19=TODAY(),""Today"",)))))"),"")</f>
        <v/>
      </c>
      <c r="XY22" s="3" t="str">
        <f>IFERROR(__xludf.DUMMYFUNCTION("IF(ISBLANK($A22),, IF((ARRAYFORMULA(SUM(COUNTIFS(OccupancyAddresses,$A22,OccupancyUnits, $B22, 'Tenant Occupancy'!XZ$5:XZ23,{""&gt;0"",""Occupied"",""Late""}))))&gt;1,""Multiple Bookings"", IF(SUMIFS( 'Tenant Occupancy'!XZ$5:XZ23,OccupancyUnits,$B22,OccupancyAd"&amp;"dresses,$A22)&gt;0,SUMIFS('Tenant Occupancy'!XZ$5:XZ23,OccupancyUnits,$B22,OccupancyAddresses,$A22),IFERROR(VLOOKUP($A22&amp;"" ""&amp;$B22, FILTER(ARRAYFORMULA({OccupancyAddresses&amp;"" ""&amp; OccupancyUnits,'Tenant Occupancy'!XZ$5:XZ23}),INDEX(ARRAYFORMULA({OccupancyAdd"&amp;"resses&amp;"" ""&amp; OccupancyUnits,'Tenant Occupancy'!XZ$5:XZ23}),0,2)&lt;&gt;""""),2,FALSE),IF(XY19=TODAY(),""Today"",)))))"),"")</f>
        <v/>
      </c>
      <c r="XZ22" s="3" t="str">
        <f>IFERROR(__xludf.DUMMYFUNCTION("IF(ISBLANK($A22),, IF((ARRAYFORMULA(SUM(COUNTIFS(OccupancyAddresses,$A22,OccupancyUnits, $B22, 'Tenant Occupancy'!YA$5:YA23,{""&gt;0"",""Occupied"",""Late""}))))&gt;1,""Multiple Bookings"", IF(SUMIFS( 'Tenant Occupancy'!YA$5:YA23,OccupancyUnits,$B22,OccupancyAd"&amp;"dresses,$A22)&gt;0,SUMIFS('Tenant Occupancy'!YA$5:YA23,OccupancyUnits,$B22,OccupancyAddresses,$A22),IFERROR(VLOOKUP($A22&amp;"" ""&amp;$B22, FILTER(ARRAYFORMULA({OccupancyAddresses&amp;"" ""&amp; OccupancyUnits,'Tenant Occupancy'!YA$5:YA23}),INDEX(ARRAYFORMULA({OccupancyAdd"&amp;"resses&amp;"" ""&amp; OccupancyUnits,'Tenant Occupancy'!YA$5:YA23}),0,2)&lt;&gt;""""),2,FALSE),IF(XZ19=TODAY(),""Today"",)))))"),"")</f>
        <v/>
      </c>
      <c r="YA22" s="3" t="str">
        <f>IFERROR(__xludf.DUMMYFUNCTION("IF(ISBLANK($A22),, IF((ARRAYFORMULA(SUM(COUNTIFS(OccupancyAddresses,$A22,OccupancyUnits, $B22, 'Tenant Occupancy'!YB$5:YB23,{""&gt;0"",""Occupied"",""Late""}))))&gt;1,""Multiple Bookings"", IF(SUMIFS( 'Tenant Occupancy'!YB$5:YB23,OccupancyUnits,$B22,OccupancyAd"&amp;"dresses,$A22)&gt;0,SUMIFS('Tenant Occupancy'!YB$5:YB23,OccupancyUnits,$B22,OccupancyAddresses,$A22),IFERROR(VLOOKUP($A22&amp;"" ""&amp;$B22, FILTER(ARRAYFORMULA({OccupancyAddresses&amp;"" ""&amp; OccupancyUnits,'Tenant Occupancy'!YB$5:YB23}),INDEX(ARRAYFORMULA({OccupancyAdd"&amp;"resses&amp;"" ""&amp; OccupancyUnits,'Tenant Occupancy'!YB$5:YB23}),0,2)&lt;&gt;""""),2,FALSE),IF(YA19=TODAY(),""Today"",)))))"),"")</f>
        <v/>
      </c>
      <c r="YB22" s="3" t="str">
        <f>IFERROR(__xludf.DUMMYFUNCTION("IF(ISBLANK($A22),, IF((ARRAYFORMULA(SUM(COUNTIFS(OccupancyAddresses,$A22,OccupancyUnits, $B22, 'Tenant Occupancy'!YC$5:YC23,{""&gt;0"",""Occupied"",""Late""}))))&gt;1,""Multiple Bookings"", IF(SUMIFS( 'Tenant Occupancy'!YC$5:YC23,OccupancyUnits,$B22,OccupancyAd"&amp;"dresses,$A22)&gt;0,SUMIFS('Tenant Occupancy'!YC$5:YC23,OccupancyUnits,$B22,OccupancyAddresses,$A22),IFERROR(VLOOKUP($A22&amp;"" ""&amp;$B22, FILTER(ARRAYFORMULA({OccupancyAddresses&amp;"" ""&amp; OccupancyUnits,'Tenant Occupancy'!YC$5:YC23}),INDEX(ARRAYFORMULA({OccupancyAdd"&amp;"resses&amp;"" ""&amp; OccupancyUnits,'Tenant Occupancy'!YC$5:YC23}),0,2)&lt;&gt;""""),2,FALSE),IF(YB19=TODAY(),""Today"",)))))"),"")</f>
        <v/>
      </c>
      <c r="YC22" s="3" t="str">
        <f>IFERROR(__xludf.DUMMYFUNCTION("IF(ISBLANK($A22),, IF((ARRAYFORMULA(SUM(COUNTIFS(OccupancyAddresses,$A22,OccupancyUnits, $B22, 'Tenant Occupancy'!YD$5:YD23,{""&gt;0"",""Occupied"",""Late""}))))&gt;1,""Multiple Bookings"", IF(SUMIFS( 'Tenant Occupancy'!YD$5:YD23,OccupancyUnits,$B22,OccupancyAd"&amp;"dresses,$A22)&gt;0,SUMIFS('Tenant Occupancy'!YD$5:YD23,OccupancyUnits,$B22,OccupancyAddresses,$A22),IFERROR(VLOOKUP($A22&amp;"" ""&amp;$B22, FILTER(ARRAYFORMULA({OccupancyAddresses&amp;"" ""&amp; OccupancyUnits,'Tenant Occupancy'!YD$5:YD23}),INDEX(ARRAYFORMULA({OccupancyAdd"&amp;"resses&amp;"" ""&amp; OccupancyUnits,'Tenant Occupancy'!YD$5:YD23}),0,2)&lt;&gt;""""),2,FALSE),IF(YC19=TODAY(),""Today"",)))))"),"")</f>
        <v/>
      </c>
      <c r="YD22" s="3" t="str">
        <f>IFERROR(__xludf.DUMMYFUNCTION("IF(ISBLANK($A22),, IF((ARRAYFORMULA(SUM(COUNTIFS(OccupancyAddresses,$A22,OccupancyUnits, $B22, 'Tenant Occupancy'!YE$5:YE23,{""&gt;0"",""Occupied"",""Late""}))))&gt;1,""Multiple Bookings"", IF(SUMIFS( 'Tenant Occupancy'!YE$5:YE23,OccupancyUnits,$B22,OccupancyAd"&amp;"dresses,$A22)&gt;0,SUMIFS('Tenant Occupancy'!YE$5:YE23,OccupancyUnits,$B22,OccupancyAddresses,$A22),IFERROR(VLOOKUP($A22&amp;"" ""&amp;$B22, FILTER(ARRAYFORMULA({OccupancyAddresses&amp;"" ""&amp; OccupancyUnits,'Tenant Occupancy'!YE$5:YE23}),INDEX(ARRAYFORMULA({OccupancyAdd"&amp;"resses&amp;"" ""&amp; OccupancyUnits,'Tenant Occupancy'!YE$5:YE23}),0,2)&lt;&gt;""""),2,FALSE),IF(YD19=TODAY(),""Today"",)))))"),"")</f>
        <v/>
      </c>
      <c r="YE22" s="3" t="str">
        <f>IFERROR(__xludf.DUMMYFUNCTION("IF(ISBLANK($A22),, IF((ARRAYFORMULA(SUM(COUNTIFS(OccupancyAddresses,$A22,OccupancyUnits, $B22, 'Tenant Occupancy'!YF$5:YF23,{""&gt;0"",""Occupied"",""Late""}))))&gt;1,""Multiple Bookings"", IF(SUMIFS( 'Tenant Occupancy'!YF$5:YF23,OccupancyUnits,$B22,OccupancyAd"&amp;"dresses,$A22)&gt;0,SUMIFS('Tenant Occupancy'!YF$5:YF23,OccupancyUnits,$B22,OccupancyAddresses,$A22),IFERROR(VLOOKUP($A22&amp;"" ""&amp;$B22, FILTER(ARRAYFORMULA({OccupancyAddresses&amp;"" ""&amp; OccupancyUnits,'Tenant Occupancy'!YF$5:YF23}),INDEX(ARRAYFORMULA({OccupancyAdd"&amp;"resses&amp;"" ""&amp; OccupancyUnits,'Tenant Occupancy'!YF$5:YF23}),0,2)&lt;&gt;""""),2,FALSE),IF(YE19=TODAY(),""Today"",)))))"),"")</f>
        <v/>
      </c>
      <c r="YF22" s="3" t="str">
        <f>IFERROR(__xludf.DUMMYFUNCTION("IF(ISBLANK($A22),, IF((ARRAYFORMULA(SUM(COUNTIFS(OccupancyAddresses,$A22,OccupancyUnits, $B22, 'Tenant Occupancy'!YG$5:YG23,{""&gt;0"",""Occupied"",""Late""}))))&gt;1,""Multiple Bookings"", IF(SUMIFS( 'Tenant Occupancy'!YG$5:YG23,OccupancyUnits,$B22,OccupancyAd"&amp;"dresses,$A22)&gt;0,SUMIFS('Tenant Occupancy'!YG$5:YG23,OccupancyUnits,$B22,OccupancyAddresses,$A22),IFERROR(VLOOKUP($A22&amp;"" ""&amp;$B22, FILTER(ARRAYFORMULA({OccupancyAddresses&amp;"" ""&amp; OccupancyUnits,'Tenant Occupancy'!YG$5:YG23}),INDEX(ARRAYFORMULA({OccupancyAdd"&amp;"resses&amp;"" ""&amp; OccupancyUnits,'Tenant Occupancy'!YG$5:YG23}),0,2)&lt;&gt;""""),2,FALSE),IF(YF19=TODAY(),""Today"",)))))"),"")</f>
        <v/>
      </c>
      <c r="YG22" s="3" t="str">
        <f>IFERROR(__xludf.DUMMYFUNCTION("IF(ISBLANK($A22),, IF((ARRAYFORMULA(SUM(COUNTIFS(OccupancyAddresses,$A22,OccupancyUnits, $B22, 'Tenant Occupancy'!YH$5:YH23,{""&gt;0"",""Occupied"",""Late""}))))&gt;1,""Multiple Bookings"", IF(SUMIFS( 'Tenant Occupancy'!YH$5:YH23,OccupancyUnits,$B22,OccupancyAd"&amp;"dresses,$A22)&gt;0,SUMIFS('Tenant Occupancy'!YH$5:YH23,OccupancyUnits,$B22,OccupancyAddresses,$A22),IFERROR(VLOOKUP($A22&amp;"" ""&amp;$B22, FILTER(ARRAYFORMULA({OccupancyAddresses&amp;"" ""&amp; OccupancyUnits,'Tenant Occupancy'!YH$5:YH23}),INDEX(ARRAYFORMULA({OccupancyAdd"&amp;"resses&amp;"" ""&amp; OccupancyUnits,'Tenant Occupancy'!YH$5:YH23}),0,2)&lt;&gt;""""),2,FALSE),IF(YG19=TODAY(),""Today"",)))))"),"")</f>
        <v/>
      </c>
      <c r="YH22" s="3" t="str">
        <f>IFERROR(__xludf.DUMMYFUNCTION("IF(ISBLANK($A22),, IF((ARRAYFORMULA(SUM(COUNTIFS(OccupancyAddresses,$A22,OccupancyUnits, $B22, 'Tenant Occupancy'!YI$5:YI23,{""&gt;0"",""Occupied"",""Late""}))))&gt;1,""Multiple Bookings"", IF(SUMIFS( 'Tenant Occupancy'!YI$5:YI23,OccupancyUnits,$B22,OccupancyAd"&amp;"dresses,$A22)&gt;0,SUMIFS('Tenant Occupancy'!YI$5:YI23,OccupancyUnits,$B22,OccupancyAddresses,$A22),IFERROR(VLOOKUP($A22&amp;"" ""&amp;$B22, FILTER(ARRAYFORMULA({OccupancyAddresses&amp;"" ""&amp; OccupancyUnits,'Tenant Occupancy'!YI$5:YI23}),INDEX(ARRAYFORMULA({OccupancyAdd"&amp;"resses&amp;"" ""&amp; OccupancyUnits,'Tenant Occupancy'!YI$5:YI23}),0,2)&lt;&gt;""""),2,FALSE),IF(YH19=TODAY(),""Today"",)))))"),"")</f>
        <v/>
      </c>
      <c r="YI22" s="3" t="str">
        <f>IFERROR(__xludf.DUMMYFUNCTION("IF(ISBLANK($A22),, IF((ARRAYFORMULA(SUM(COUNTIFS(OccupancyAddresses,$A22,OccupancyUnits, $B22, 'Tenant Occupancy'!YJ$5:YJ23,{""&gt;0"",""Occupied"",""Late""}))))&gt;1,""Multiple Bookings"", IF(SUMIFS( 'Tenant Occupancy'!YJ$5:YJ23,OccupancyUnits,$B22,OccupancyAd"&amp;"dresses,$A22)&gt;0,SUMIFS('Tenant Occupancy'!YJ$5:YJ23,OccupancyUnits,$B22,OccupancyAddresses,$A22),IFERROR(VLOOKUP($A22&amp;"" ""&amp;$B22, FILTER(ARRAYFORMULA({OccupancyAddresses&amp;"" ""&amp; OccupancyUnits,'Tenant Occupancy'!YJ$5:YJ23}),INDEX(ARRAYFORMULA({OccupancyAdd"&amp;"resses&amp;"" ""&amp; OccupancyUnits,'Tenant Occupancy'!YJ$5:YJ23}),0,2)&lt;&gt;""""),2,FALSE),IF(YI19=TODAY(),""Today"",)))))"),"")</f>
        <v/>
      </c>
      <c r="YJ22" s="3" t="str">
        <f>IFERROR(__xludf.DUMMYFUNCTION("IF(ISBLANK($A22),, IF((ARRAYFORMULA(SUM(COUNTIFS(OccupancyAddresses,$A22,OccupancyUnits, $B22, 'Tenant Occupancy'!YK$5:YK23,{""&gt;0"",""Occupied"",""Late""}))))&gt;1,""Multiple Bookings"", IF(SUMIFS( 'Tenant Occupancy'!YK$5:YK23,OccupancyUnits,$B22,OccupancyAd"&amp;"dresses,$A22)&gt;0,SUMIFS('Tenant Occupancy'!YK$5:YK23,OccupancyUnits,$B22,OccupancyAddresses,$A22),IFERROR(VLOOKUP($A22&amp;"" ""&amp;$B22, FILTER(ARRAYFORMULA({OccupancyAddresses&amp;"" ""&amp; OccupancyUnits,'Tenant Occupancy'!YK$5:YK23}),INDEX(ARRAYFORMULA({OccupancyAdd"&amp;"resses&amp;"" ""&amp; OccupancyUnits,'Tenant Occupancy'!YK$5:YK23}),0,2)&lt;&gt;""""),2,FALSE),IF(YJ19=TODAY(),""Today"",)))))"),"")</f>
        <v/>
      </c>
      <c r="YK22" s="3" t="str">
        <f>IFERROR(__xludf.DUMMYFUNCTION("IF(ISBLANK($A22),, IF((ARRAYFORMULA(SUM(COUNTIFS(OccupancyAddresses,$A22,OccupancyUnits, $B22, 'Tenant Occupancy'!YL$5:YL23,{""&gt;0"",""Occupied"",""Late""}))))&gt;1,""Multiple Bookings"", IF(SUMIFS( 'Tenant Occupancy'!YL$5:YL23,OccupancyUnits,$B22,OccupancyAd"&amp;"dresses,$A22)&gt;0,SUMIFS('Tenant Occupancy'!YL$5:YL23,OccupancyUnits,$B22,OccupancyAddresses,$A22),IFERROR(VLOOKUP($A22&amp;"" ""&amp;$B22, FILTER(ARRAYFORMULA({OccupancyAddresses&amp;"" ""&amp; OccupancyUnits,'Tenant Occupancy'!YL$5:YL23}),INDEX(ARRAYFORMULA({OccupancyAdd"&amp;"resses&amp;"" ""&amp; OccupancyUnits,'Tenant Occupancy'!YL$5:YL23}),0,2)&lt;&gt;""""),2,FALSE),IF(YK19=TODAY(),""Today"",)))))"),"")</f>
        <v/>
      </c>
      <c r="YL22" s="3" t="str">
        <f>IFERROR(__xludf.DUMMYFUNCTION("IF(ISBLANK($A22),, IF((ARRAYFORMULA(SUM(COUNTIFS(OccupancyAddresses,$A22,OccupancyUnits, $B22, 'Tenant Occupancy'!YM$5:YM23,{""&gt;0"",""Occupied"",""Late""}))))&gt;1,""Multiple Bookings"", IF(SUMIFS( 'Tenant Occupancy'!YM$5:YM23,OccupancyUnits,$B22,OccupancyAd"&amp;"dresses,$A22)&gt;0,SUMIFS('Tenant Occupancy'!YM$5:YM23,OccupancyUnits,$B22,OccupancyAddresses,$A22),IFERROR(VLOOKUP($A22&amp;"" ""&amp;$B22, FILTER(ARRAYFORMULA({OccupancyAddresses&amp;"" ""&amp; OccupancyUnits,'Tenant Occupancy'!YM$5:YM23}),INDEX(ARRAYFORMULA({OccupancyAdd"&amp;"resses&amp;"" ""&amp; OccupancyUnits,'Tenant Occupancy'!YM$5:YM23}),0,2)&lt;&gt;""""),2,FALSE),IF(YL19=TODAY(),""Today"",)))))"),"")</f>
        <v/>
      </c>
      <c r="YM22" s="3" t="str">
        <f>IFERROR(__xludf.DUMMYFUNCTION("IF(ISBLANK($A22),, IF((ARRAYFORMULA(SUM(COUNTIFS(OccupancyAddresses,$A22,OccupancyUnits, $B22, 'Tenant Occupancy'!YN$5:YN23,{""&gt;0"",""Occupied"",""Late""}))))&gt;1,""Multiple Bookings"", IF(SUMIFS( 'Tenant Occupancy'!YN$5:YN23,OccupancyUnits,$B22,OccupancyAd"&amp;"dresses,$A22)&gt;0,SUMIFS('Tenant Occupancy'!YN$5:YN23,OccupancyUnits,$B22,OccupancyAddresses,$A22),IFERROR(VLOOKUP($A22&amp;"" ""&amp;$B22, FILTER(ARRAYFORMULA({OccupancyAddresses&amp;"" ""&amp; OccupancyUnits,'Tenant Occupancy'!YN$5:YN23}),INDEX(ARRAYFORMULA({OccupancyAdd"&amp;"resses&amp;"" ""&amp; OccupancyUnits,'Tenant Occupancy'!YN$5:YN23}),0,2)&lt;&gt;""""),2,FALSE),IF(YM19=TODAY(),""Today"",)))))"),"")</f>
        <v/>
      </c>
      <c r="YN22" s="3" t="str">
        <f>IFERROR(__xludf.DUMMYFUNCTION("IF(ISBLANK($A22),, IF((ARRAYFORMULA(SUM(COUNTIFS(OccupancyAddresses,$A22,OccupancyUnits, $B22, 'Tenant Occupancy'!YO$5:YO23,{""&gt;0"",""Occupied"",""Late""}))))&gt;1,""Multiple Bookings"", IF(SUMIFS( 'Tenant Occupancy'!YO$5:YO23,OccupancyUnits,$B22,OccupancyAd"&amp;"dresses,$A22)&gt;0,SUMIFS('Tenant Occupancy'!YO$5:YO23,OccupancyUnits,$B22,OccupancyAddresses,$A22),IFERROR(VLOOKUP($A22&amp;"" ""&amp;$B22, FILTER(ARRAYFORMULA({OccupancyAddresses&amp;"" ""&amp; OccupancyUnits,'Tenant Occupancy'!YO$5:YO23}),INDEX(ARRAYFORMULA({OccupancyAdd"&amp;"resses&amp;"" ""&amp; OccupancyUnits,'Tenant Occupancy'!YO$5:YO23}),0,2)&lt;&gt;""""),2,FALSE),IF(YN19=TODAY(),""Today"",)))))"),"")</f>
        <v/>
      </c>
      <c r="YO22" s="3" t="str">
        <f>IFERROR(__xludf.DUMMYFUNCTION("IF(ISBLANK($A22),, IF((ARRAYFORMULA(SUM(COUNTIFS(OccupancyAddresses,$A22,OccupancyUnits, $B22, 'Tenant Occupancy'!YP$5:YP23,{""&gt;0"",""Occupied"",""Late""}))))&gt;1,""Multiple Bookings"", IF(SUMIFS( 'Tenant Occupancy'!YP$5:YP23,OccupancyUnits,$B22,OccupancyAd"&amp;"dresses,$A22)&gt;0,SUMIFS('Tenant Occupancy'!YP$5:YP23,OccupancyUnits,$B22,OccupancyAddresses,$A22),IFERROR(VLOOKUP($A22&amp;"" ""&amp;$B22, FILTER(ARRAYFORMULA({OccupancyAddresses&amp;"" ""&amp; OccupancyUnits,'Tenant Occupancy'!YP$5:YP23}),INDEX(ARRAYFORMULA({OccupancyAdd"&amp;"resses&amp;"" ""&amp; OccupancyUnits,'Tenant Occupancy'!YP$5:YP23}),0,2)&lt;&gt;""""),2,FALSE),IF(YO19=TODAY(),""Today"",)))))"),"")</f>
        <v/>
      </c>
      <c r="YP22" s="3" t="str">
        <f>IFERROR(__xludf.DUMMYFUNCTION("IF(ISBLANK($A22),, IF((ARRAYFORMULA(SUM(COUNTIFS(OccupancyAddresses,$A22,OccupancyUnits, $B22, 'Tenant Occupancy'!YQ$5:YQ23,{""&gt;0"",""Occupied"",""Late""}))))&gt;1,""Multiple Bookings"", IF(SUMIFS( 'Tenant Occupancy'!YQ$5:YQ23,OccupancyUnits,$B22,OccupancyAd"&amp;"dresses,$A22)&gt;0,SUMIFS('Tenant Occupancy'!YQ$5:YQ23,OccupancyUnits,$B22,OccupancyAddresses,$A22),IFERROR(VLOOKUP($A22&amp;"" ""&amp;$B22, FILTER(ARRAYFORMULA({OccupancyAddresses&amp;"" ""&amp; OccupancyUnits,'Tenant Occupancy'!YQ$5:YQ23}),INDEX(ARRAYFORMULA({OccupancyAdd"&amp;"resses&amp;"" ""&amp; OccupancyUnits,'Tenant Occupancy'!YQ$5:YQ23}),0,2)&lt;&gt;""""),2,FALSE),IF(YP19=TODAY(),""Today"",)))))"),"")</f>
        <v/>
      </c>
      <c r="YQ22" s="3" t="str">
        <f>IFERROR(__xludf.DUMMYFUNCTION("IF(ISBLANK($A22),, IF((ARRAYFORMULA(SUM(COUNTIFS(OccupancyAddresses,$A22,OccupancyUnits, $B22, 'Tenant Occupancy'!YR$5:YR23,{""&gt;0"",""Occupied"",""Late""}))))&gt;1,""Multiple Bookings"", IF(SUMIFS( 'Tenant Occupancy'!YR$5:YR23,OccupancyUnits,$B22,OccupancyAd"&amp;"dresses,$A22)&gt;0,SUMIFS('Tenant Occupancy'!YR$5:YR23,OccupancyUnits,$B22,OccupancyAddresses,$A22),IFERROR(VLOOKUP($A22&amp;"" ""&amp;$B22, FILTER(ARRAYFORMULA({OccupancyAddresses&amp;"" ""&amp; OccupancyUnits,'Tenant Occupancy'!YR$5:YR23}),INDEX(ARRAYFORMULA({OccupancyAdd"&amp;"resses&amp;"" ""&amp; OccupancyUnits,'Tenant Occupancy'!YR$5:YR23}),0,2)&lt;&gt;""""),2,FALSE),IF(YQ19=TODAY(),""Today"",)))))"),"")</f>
        <v/>
      </c>
      <c r="YR22" s="3" t="str">
        <f>IFERROR(__xludf.DUMMYFUNCTION("IF(ISBLANK($A22),, IF((ARRAYFORMULA(SUM(COUNTIFS(OccupancyAddresses,$A22,OccupancyUnits, $B22, 'Tenant Occupancy'!YS$5:YS23,{""&gt;0"",""Occupied"",""Late""}))))&gt;1,""Multiple Bookings"", IF(SUMIFS( 'Tenant Occupancy'!YS$5:YS23,OccupancyUnits,$B22,OccupancyAd"&amp;"dresses,$A22)&gt;0,SUMIFS('Tenant Occupancy'!YS$5:YS23,OccupancyUnits,$B22,OccupancyAddresses,$A22),IFERROR(VLOOKUP($A22&amp;"" ""&amp;$B22, FILTER(ARRAYFORMULA({OccupancyAddresses&amp;"" ""&amp; OccupancyUnits,'Tenant Occupancy'!YS$5:YS23}),INDEX(ARRAYFORMULA({OccupancyAdd"&amp;"resses&amp;"" ""&amp; OccupancyUnits,'Tenant Occupancy'!YS$5:YS23}),0,2)&lt;&gt;""""),2,FALSE),IF(YR19=TODAY(),""Today"",)))))"),"")</f>
        <v/>
      </c>
      <c r="YS22" s="3" t="str">
        <f>IFERROR(__xludf.DUMMYFUNCTION("IF(ISBLANK($A22),, IF((ARRAYFORMULA(SUM(COUNTIFS(OccupancyAddresses,$A22,OccupancyUnits, $B22, 'Tenant Occupancy'!YT$5:YT23,{""&gt;0"",""Occupied"",""Late""}))))&gt;1,""Multiple Bookings"", IF(SUMIFS( 'Tenant Occupancy'!YT$5:YT23,OccupancyUnits,$B22,OccupancyAd"&amp;"dresses,$A22)&gt;0,SUMIFS('Tenant Occupancy'!YT$5:YT23,OccupancyUnits,$B22,OccupancyAddresses,$A22),IFERROR(VLOOKUP($A22&amp;"" ""&amp;$B22, FILTER(ARRAYFORMULA({OccupancyAddresses&amp;"" ""&amp; OccupancyUnits,'Tenant Occupancy'!YT$5:YT23}),INDEX(ARRAYFORMULA({OccupancyAdd"&amp;"resses&amp;"" ""&amp; OccupancyUnits,'Tenant Occupancy'!YT$5:YT23}),0,2)&lt;&gt;""""),2,FALSE),IF(YS19=TODAY(),""Today"",)))))"),"")</f>
        <v/>
      </c>
      <c r="YT22" s="3" t="str">
        <f>IFERROR(__xludf.DUMMYFUNCTION("IF(ISBLANK($A22),, IF((ARRAYFORMULA(SUM(COUNTIFS(OccupancyAddresses,$A22,OccupancyUnits, $B22, 'Tenant Occupancy'!YU$5:YU23,{""&gt;0"",""Occupied"",""Late""}))))&gt;1,""Multiple Bookings"", IF(SUMIFS( 'Tenant Occupancy'!YU$5:YU23,OccupancyUnits,$B22,OccupancyAd"&amp;"dresses,$A22)&gt;0,SUMIFS('Tenant Occupancy'!YU$5:YU23,OccupancyUnits,$B22,OccupancyAddresses,$A22),IFERROR(VLOOKUP($A22&amp;"" ""&amp;$B22, FILTER(ARRAYFORMULA({OccupancyAddresses&amp;"" ""&amp; OccupancyUnits,'Tenant Occupancy'!YU$5:YU23}),INDEX(ARRAYFORMULA({OccupancyAdd"&amp;"resses&amp;"" ""&amp; OccupancyUnits,'Tenant Occupancy'!YU$5:YU23}),0,2)&lt;&gt;""""),2,FALSE),IF(YT19=TODAY(),""Today"",)))))"),"")</f>
        <v/>
      </c>
      <c r="YU22" s="3" t="str">
        <f>IFERROR(__xludf.DUMMYFUNCTION("IF(ISBLANK($A22),, IF((ARRAYFORMULA(SUM(COUNTIFS(OccupancyAddresses,$A22,OccupancyUnits, $B22, 'Tenant Occupancy'!YV$5:YV23,{""&gt;0"",""Occupied"",""Late""}))))&gt;1,""Multiple Bookings"", IF(SUMIFS( 'Tenant Occupancy'!YV$5:YV23,OccupancyUnits,$B22,OccupancyAd"&amp;"dresses,$A22)&gt;0,SUMIFS('Tenant Occupancy'!YV$5:YV23,OccupancyUnits,$B22,OccupancyAddresses,$A22),IFERROR(VLOOKUP($A22&amp;"" ""&amp;$B22, FILTER(ARRAYFORMULA({OccupancyAddresses&amp;"" ""&amp; OccupancyUnits,'Tenant Occupancy'!YV$5:YV23}),INDEX(ARRAYFORMULA({OccupancyAdd"&amp;"resses&amp;"" ""&amp; OccupancyUnits,'Tenant Occupancy'!YV$5:YV23}),0,2)&lt;&gt;""""),2,FALSE),IF(YU19=TODAY(),""Today"",)))))"),"")</f>
        <v/>
      </c>
      <c r="YV22" s="3" t="str">
        <f>IFERROR(__xludf.DUMMYFUNCTION("IF(ISBLANK($A22),, IF((ARRAYFORMULA(SUM(COUNTIFS(OccupancyAddresses,$A22,OccupancyUnits, $B22, 'Tenant Occupancy'!YW$5:YW23,{""&gt;0"",""Occupied"",""Late""}))))&gt;1,""Multiple Bookings"", IF(SUMIFS( 'Tenant Occupancy'!YW$5:YW23,OccupancyUnits,$B22,OccupancyAd"&amp;"dresses,$A22)&gt;0,SUMIFS('Tenant Occupancy'!YW$5:YW23,OccupancyUnits,$B22,OccupancyAddresses,$A22),IFERROR(VLOOKUP($A22&amp;"" ""&amp;$B22, FILTER(ARRAYFORMULA({OccupancyAddresses&amp;"" ""&amp; OccupancyUnits,'Tenant Occupancy'!YW$5:YW23}),INDEX(ARRAYFORMULA({OccupancyAdd"&amp;"resses&amp;"" ""&amp; OccupancyUnits,'Tenant Occupancy'!YW$5:YW23}),0,2)&lt;&gt;""""),2,FALSE),IF(YV19=TODAY(),""Today"",)))))"),"")</f>
        <v/>
      </c>
      <c r="YW22" s="3" t="str">
        <f>IFERROR(__xludf.DUMMYFUNCTION("IF(ISBLANK($A22),, IF((ARRAYFORMULA(SUM(COUNTIFS(OccupancyAddresses,$A22,OccupancyUnits, $B22, 'Tenant Occupancy'!YX$5:YX23,{""&gt;0"",""Occupied"",""Late""}))))&gt;1,""Multiple Bookings"", IF(SUMIFS( 'Tenant Occupancy'!YX$5:YX23,OccupancyUnits,$B22,OccupancyAd"&amp;"dresses,$A22)&gt;0,SUMIFS('Tenant Occupancy'!YX$5:YX23,OccupancyUnits,$B22,OccupancyAddresses,$A22),IFERROR(VLOOKUP($A22&amp;"" ""&amp;$B22, FILTER(ARRAYFORMULA({OccupancyAddresses&amp;"" ""&amp; OccupancyUnits,'Tenant Occupancy'!YX$5:YX23}),INDEX(ARRAYFORMULA({OccupancyAdd"&amp;"resses&amp;"" ""&amp; OccupancyUnits,'Tenant Occupancy'!YX$5:YX23}),0,2)&lt;&gt;""""),2,FALSE),IF(YW19=TODAY(),""Today"",)))))"),"")</f>
        <v/>
      </c>
      <c r="YX22" s="3" t="str">
        <f>IFERROR(__xludf.DUMMYFUNCTION("IF(ISBLANK($A22),, IF((ARRAYFORMULA(SUM(COUNTIFS(OccupancyAddresses,$A22,OccupancyUnits, $B22, 'Tenant Occupancy'!YY$5:YY23,{""&gt;0"",""Occupied"",""Late""}))))&gt;1,""Multiple Bookings"", IF(SUMIFS( 'Tenant Occupancy'!YY$5:YY23,OccupancyUnits,$B22,OccupancyAd"&amp;"dresses,$A22)&gt;0,SUMIFS('Tenant Occupancy'!YY$5:YY23,OccupancyUnits,$B22,OccupancyAddresses,$A22),IFERROR(VLOOKUP($A22&amp;"" ""&amp;$B22, FILTER(ARRAYFORMULA({OccupancyAddresses&amp;"" ""&amp; OccupancyUnits,'Tenant Occupancy'!YY$5:YY23}),INDEX(ARRAYFORMULA({OccupancyAdd"&amp;"resses&amp;"" ""&amp; OccupancyUnits,'Tenant Occupancy'!YY$5:YY23}),0,2)&lt;&gt;""""),2,FALSE),IF(YX19=TODAY(),""Today"",)))))"),"")</f>
        <v/>
      </c>
      <c r="YY22" s="3" t="str">
        <f>IFERROR(__xludf.DUMMYFUNCTION("IF(ISBLANK($A22),, IF((ARRAYFORMULA(SUM(COUNTIFS(OccupancyAddresses,$A22,OccupancyUnits, $B22, 'Tenant Occupancy'!YZ$5:YZ23,{""&gt;0"",""Occupied"",""Late""}))))&gt;1,""Multiple Bookings"", IF(SUMIFS( 'Tenant Occupancy'!YZ$5:YZ23,OccupancyUnits,$B22,OccupancyAd"&amp;"dresses,$A22)&gt;0,SUMIFS('Tenant Occupancy'!YZ$5:YZ23,OccupancyUnits,$B22,OccupancyAddresses,$A22),IFERROR(VLOOKUP($A22&amp;"" ""&amp;$B22, FILTER(ARRAYFORMULA({OccupancyAddresses&amp;"" ""&amp; OccupancyUnits,'Tenant Occupancy'!YZ$5:YZ23}),INDEX(ARRAYFORMULA({OccupancyAdd"&amp;"resses&amp;"" ""&amp; OccupancyUnits,'Tenant Occupancy'!YZ$5:YZ23}),0,2)&lt;&gt;""""),2,FALSE),IF(YY19=TODAY(),""Today"",)))))"),"")</f>
        <v/>
      </c>
      <c r="YZ22" s="3" t="str">
        <f>IFERROR(__xludf.DUMMYFUNCTION("IF(ISBLANK($A22),, IF((ARRAYFORMULA(SUM(COUNTIFS(OccupancyAddresses,$A22,OccupancyUnits, $B22, 'Tenant Occupancy'!ZA$5:ZA23,{""&gt;0"",""Occupied"",""Late""}))))&gt;1,""Multiple Bookings"", IF(SUMIFS( 'Tenant Occupancy'!ZA$5:ZA23,OccupancyUnits,$B22,OccupancyAd"&amp;"dresses,$A22)&gt;0,SUMIFS('Tenant Occupancy'!ZA$5:ZA23,OccupancyUnits,$B22,OccupancyAddresses,$A22),IFERROR(VLOOKUP($A22&amp;"" ""&amp;$B22, FILTER(ARRAYFORMULA({OccupancyAddresses&amp;"" ""&amp; OccupancyUnits,'Tenant Occupancy'!ZA$5:ZA23}),INDEX(ARRAYFORMULA({OccupancyAdd"&amp;"resses&amp;"" ""&amp; OccupancyUnits,'Tenant Occupancy'!ZA$5:ZA23}),0,2)&lt;&gt;""""),2,FALSE),IF(YZ19=TODAY(),""Today"",)))))"),"")</f>
        <v/>
      </c>
      <c r="ZA22" s="3" t="str">
        <f>IFERROR(__xludf.DUMMYFUNCTION("IF(ISBLANK($A22),, IF((ARRAYFORMULA(SUM(COUNTIFS(OccupancyAddresses,$A22,OccupancyUnits, $B22, 'Tenant Occupancy'!ZB$5:ZB23,{""&gt;0"",""Occupied"",""Late""}))))&gt;1,""Multiple Bookings"", IF(SUMIFS( 'Tenant Occupancy'!ZB$5:ZB23,OccupancyUnits,$B22,OccupancyAd"&amp;"dresses,$A22)&gt;0,SUMIFS('Tenant Occupancy'!ZB$5:ZB23,OccupancyUnits,$B22,OccupancyAddresses,$A22),IFERROR(VLOOKUP($A22&amp;"" ""&amp;$B22, FILTER(ARRAYFORMULA({OccupancyAddresses&amp;"" ""&amp; OccupancyUnits,'Tenant Occupancy'!ZB$5:ZB23}),INDEX(ARRAYFORMULA({OccupancyAdd"&amp;"resses&amp;"" ""&amp; OccupancyUnits,'Tenant Occupancy'!ZB$5:ZB23}),0,2)&lt;&gt;""""),2,FALSE),IF(ZA19=TODAY(),""Today"",)))))"),"")</f>
        <v/>
      </c>
      <c r="ZB22" s="3" t="str">
        <f>IFERROR(__xludf.DUMMYFUNCTION("IF(ISBLANK($A22),, IF((ARRAYFORMULA(SUM(COUNTIFS(OccupancyAddresses,$A22,OccupancyUnits, $B22, 'Tenant Occupancy'!ZC$5:ZC23,{""&gt;0"",""Occupied"",""Late""}))))&gt;1,""Multiple Bookings"", IF(SUMIFS( 'Tenant Occupancy'!ZC$5:ZC23,OccupancyUnits,$B22,OccupancyAd"&amp;"dresses,$A22)&gt;0,SUMIFS('Tenant Occupancy'!ZC$5:ZC23,OccupancyUnits,$B22,OccupancyAddresses,$A22),IFERROR(VLOOKUP($A22&amp;"" ""&amp;$B22, FILTER(ARRAYFORMULA({OccupancyAddresses&amp;"" ""&amp; OccupancyUnits,'Tenant Occupancy'!ZC$5:ZC23}),INDEX(ARRAYFORMULA({OccupancyAdd"&amp;"resses&amp;"" ""&amp; OccupancyUnits,'Tenant Occupancy'!ZC$5:ZC23}),0,2)&lt;&gt;""""),2,FALSE),IF(ZB19=TODAY(),""Today"",)))))"),"")</f>
        <v/>
      </c>
      <c r="ZC22" s="3" t="str">
        <f>IFERROR(__xludf.DUMMYFUNCTION("IF(ISBLANK($A22),, IF((ARRAYFORMULA(SUM(COUNTIFS(OccupancyAddresses,$A22,OccupancyUnits, $B22, 'Tenant Occupancy'!ZD$5:ZD23,{""&gt;0"",""Occupied"",""Late""}))))&gt;1,""Multiple Bookings"", IF(SUMIFS( 'Tenant Occupancy'!ZD$5:ZD23,OccupancyUnits,$B22,OccupancyAd"&amp;"dresses,$A22)&gt;0,SUMIFS('Tenant Occupancy'!ZD$5:ZD23,OccupancyUnits,$B22,OccupancyAddresses,$A22),IFERROR(VLOOKUP($A22&amp;"" ""&amp;$B22, FILTER(ARRAYFORMULA({OccupancyAddresses&amp;"" ""&amp; OccupancyUnits,'Tenant Occupancy'!ZD$5:ZD23}),INDEX(ARRAYFORMULA({OccupancyAdd"&amp;"resses&amp;"" ""&amp; OccupancyUnits,'Tenant Occupancy'!ZD$5:ZD23}),0,2)&lt;&gt;""""),2,FALSE),IF(ZC19=TODAY(),""Today"",)))))"),"")</f>
        <v/>
      </c>
      <c r="ZD22" s="3" t="str">
        <f>IFERROR(__xludf.DUMMYFUNCTION("IF(ISBLANK($A22),, IF((ARRAYFORMULA(SUM(COUNTIFS(OccupancyAddresses,$A22,OccupancyUnits, $B22, 'Tenant Occupancy'!ZE$5:ZE23,{""&gt;0"",""Occupied"",""Late""}))))&gt;1,""Multiple Bookings"", IF(SUMIFS( 'Tenant Occupancy'!ZE$5:ZE23,OccupancyUnits,$B22,OccupancyAd"&amp;"dresses,$A22)&gt;0,SUMIFS('Tenant Occupancy'!ZE$5:ZE23,OccupancyUnits,$B22,OccupancyAddresses,$A22),IFERROR(VLOOKUP($A22&amp;"" ""&amp;$B22, FILTER(ARRAYFORMULA({OccupancyAddresses&amp;"" ""&amp; OccupancyUnits,'Tenant Occupancy'!ZE$5:ZE23}),INDEX(ARRAYFORMULA({OccupancyAdd"&amp;"resses&amp;"" ""&amp; OccupancyUnits,'Tenant Occupancy'!ZE$5:ZE23}),0,2)&lt;&gt;""""),2,FALSE),IF(ZD19=TODAY(),""Today"",)))))"),"")</f>
        <v/>
      </c>
      <c r="ZE22" s="3" t="str">
        <f>IFERROR(__xludf.DUMMYFUNCTION("IF(ISBLANK($A22),, IF((ARRAYFORMULA(SUM(COUNTIFS(OccupancyAddresses,$A22,OccupancyUnits, $B22, 'Tenant Occupancy'!ZF$5:ZF23,{""&gt;0"",""Occupied"",""Late""}))))&gt;1,""Multiple Bookings"", IF(SUMIFS( 'Tenant Occupancy'!ZF$5:ZF23,OccupancyUnits,$B22,OccupancyAd"&amp;"dresses,$A22)&gt;0,SUMIFS('Tenant Occupancy'!ZF$5:ZF23,OccupancyUnits,$B22,OccupancyAddresses,$A22),IFERROR(VLOOKUP($A22&amp;"" ""&amp;$B22, FILTER(ARRAYFORMULA({OccupancyAddresses&amp;"" ""&amp; OccupancyUnits,'Tenant Occupancy'!ZF$5:ZF23}),INDEX(ARRAYFORMULA({OccupancyAdd"&amp;"resses&amp;"" ""&amp; OccupancyUnits,'Tenant Occupancy'!ZF$5:ZF23}),0,2)&lt;&gt;""""),2,FALSE),IF(ZE19=TODAY(),""Today"",)))))"),"")</f>
        <v/>
      </c>
      <c r="ZF22" s="3" t="str">
        <f>IFERROR(__xludf.DUMMYFUNCTION("IF(ISBLANK($A22),, IF((ARRAYFORMULA(SUM(COUNTIFS(OccupancyAddresses,$A22,OccupancyUnits, $B22, 'Tenant Occupancy'!ZG$5:ZG23,{""&gt;0"",""Occupied"",""Late""}))))&gt;1,""Multiple Bookings"", IF(SUMIFS( 'Tenant Occupancy'!ZG$5:ZG23,OccupancyUnits,$B22,OccupancyAd"&amp;"dresses,$A22)&gt;0,SUMIFS('Tenant Occupancy'!ZG$5:ZG23,OccupancyUnits,$B22,OccupancyAddresses,$A22),IFERROR(VLOOKUP($A22&amp;"" ""&amp;$B22, FILTER(ARRAYFORMULA({OccupancyAddresses&amp;"" ""&amp; OccupancyUnits,'Tenant Occupancy'!ZG$5:ZG23}),INDEX(ARRAYFORMULA({OccupancyAdd"&amp;"resses&amp;"" ""&amp; OccupancyUnits,'Tenant Occupancy'!ZG$5:ZG23}),0,2)&lt;&gt;""""),2,FALSE),IF(ZF19=TODAY(),""Today"",)))))"),"")</f>
        <v/>
      </c>
      <c r="ZG22" s="3" t="str">
        <f>IFERROR(__xludf.DUMMYFUNCTION("IF(ISBLANK($A22),, IF((ARRAYFORMULA(SUM(COUNTIFS(OccupancyAddresses,$A22,OccupancyUnits, $B22, 'Tenant Occupancy'!ZH$5:ZH23,{""&gt;0"",""Occupied"",""Late""}))))&gt;1,""Multiple Bookings"", IF(SUMIFS( 'Tenant Occupancy'!ZH$5:ZH23,OccupancyUnits,$B22,OccupancyAd"&amp;"dresses,$A22)&gt;0,SUMIFS('Tenant Occupancy'!ZH$5:ZH23,OccupancyUnits,$B22,OccupancyAddresses,$A22),IFERROR(VLOOKUP($A22&amp;"" ""&amp;$B22, FILTER(ARRAYFORMULA({OccupancyAddresses&amp;"" ""&amp; OccupancyUnits,'Tenant Occupancy'!ZH$5:ZH23}),INDEX(ARRAYFORMULA({OccupancyAdd"&amp;"resses&amp;"" ""&amp; OccupancyUnits,'Tenant Occupancy'!ZH$5:ZH23}),0,2)&lt;&gt;""""),2,FALSE),IF(ZG19=TODAY(),""Today"",)))))"),"")</f>
        <v/>
      </c>
      <c r="ZH22" s="3" t="str">
        <f>IFERROR(__xludf.DUMMYFUNCTION("IF(ISBLANK($A22),, IF((ARRAYFORMULA(SUM(COUNTIFS(OccupancyAddresses,$A22,OccupancyUnits, $B22, 'Tenant Occupancy'!ZI$5:ZI23,{""&gt;0"",""Occupied"",""Late""}))))&gt;1,""Multiple Bookings"", IF(SUMIFS( 'Tenant Occupancy'!ZI$5:ZI23,OccupancyUnits,$B22,OccupancyAd"&amp;"dresses,$A22)&gt;0,SUMIFS('Tenant Occupancy'!ZI$5:ZI23,OccupancyUnits,$B22,OccupancyAddresses,$A22),IFERROR(VLOOKUP($A22&amp;"" ""&amp;$B22, FILTER(ARRAYFORMULA({OccupancyAddresses&amp;"" ""&amp; OccupancyUnits,'Tenant Occupancy'!ZI$5:ZI23}),INDEX(ARRAYFORMULA({OccupancyAdd"&amp;"resses&amp;"" ""&amp; OccupancyUnits,'Tenant Occupancy'!ZI$5:ZI23}),0,2)&lt;&gt;""""),2,FALSE),IF(ZH19=TODAY(),""Today"",)))))"),"")</f>
        <v/>
      </c>
      <c r="ZI22" s="3" t="str">
        <f>IFERROR(__xludf.DUMMYFUNCTION("IF(ISBLANK($A22),, IF((ARRAYFORMULA(SUM(COUNTIFS(OccupancyAddresses,$A22,OccupancyUnits, $B22, 'Tenant Occupancy'!ZJ$5:ZJ23,{""&gt;0"",""Occupied"",""Late""}))))&gt;1,""Multiple Bookings"", IF(SUMIFS( 'Tenant Occupancy'!ZJ$5:ZJ23,OccupancyUnits,$B22,OccupancyAd"&amp;"dresses,$A22)&gt;0,SUMIFS('Tenant Occupancy'!ZJ$5:ZJ23,OccupancyUnits,$B22,OccupancyAddresses,$A22),IFERROR(VLOOKUP($A22&amp;"" ""&amp;$B22, FILTER(ARRAYFORMULA({OccupancyAddresses&amp;"" ""&amp; OccupancyUnits,'Tenant Occupancy'!ZJ$5:ZJ23}),INDEX(ARRAYFORMULA({OccupancyAdd"&amp;"resses&amp;"" ""&amp; OccupancyUnits,'Tenant Occupancy'!ZJ$5:ZJ23}),0,2)&lt;&gt;""""),2,FALSE),IF(ZI19=TODAY(),""Today"",)))))"),"")</f>
        <v/>
      </c>
      <c r="ZJ22" s="3" t="str">
        <f>IFERROR(__xludf.DUMMYFUNCTION("IF(ISBLANK($A22),, IF((ARRAYFORMULA(SUM(COUNTIFS(OccupancyAddresses,$A22,OccupancyUnits, $B22, 'Tenant Occupancy'!ZK$5:ZK23,{""&gt;0"",""Occupied"",""Late""}))))&gt;1,""Multiple Bookings"", IF(SUMIFS( 'Tenant Occupancy'!ZK$5:ZK23,OccupancyUnits,$B22,OccupancyAd"&amp;"dresses,$A22)&gt;0,SUMIFS('Tenant Occupancy'!ZK$5:ZK23,OccupancyUnits,$B22,OccupancyAddresses,$A22),IFERROR(VLOOKUP($A22&amp;"" ""&amp;$B22, FILTER(ARRAYFORMULA({OccupancyAddresses&amp;"" ""&amp; OccupancyUnits,'Tenant Occupancy'!ZK$5:ZK23}),INDEX(ARRAYFORMULA({OccupancyAdd"&amp;"resses&amp;"" ""&amp; OccupancyUnits,'Tenant Occupancy'!ZK$5:ZK23}),0,2)&lt;&gt;""""),2,FALSE),IF(ZJ19=TODAY(),""Today"",)))))"),"")</f>
        <v/>
      </c>
      <c r="ZK22" s="3" t="str">
        <f>IFERROR(__xludf.DUMMYFUNCTION("IF(ISBLANK($A22),, IF((ARRAYFORMULA(SUM(COUNTIFS(OccupancyAddresses,$A22,OccupancyUnits, $B22, 'Tenant Occupancy'!ZL$5:ZL23,{""&gt;0"",""Occupied"",""Late""}))))&gt;1,""Multiple Bookings"", IF(SUMIFS( 'Tenant Occupancy'!ZL$5:ZL23,OccupancyUnits,$B22,OccupancyAd"&amp;"dresses,$A22)&gt;0,SUMIFS('Tenant Occupancy'!ZL$5:ZL23,OccupancyUnits,$B22,OccupancyAddresses,$A22),IFERROR(VLOOKUP($A22&amp;"" ""&amp;$B22, FILTER(ARRAYFORMULA({OccupancyAddresses&amp;"" ""&amp; OccupancyUnits,'Tenant Occupancy'!ZL$5:ZL23}),INDEX(ARRAYFORMULA({OccupancyAdd"&amp;"resses&amp;"" ""&amp; OccupancyUnits,'Tenant Occupancy'!ZL$5:ZL23}),0,2)&lt;&gt;""""),2,FALSE),IF(ZK19=TODAY(),""Today"",)))))"),"")</f>
        <v/>
      </c>
      <c r="ZL22" s="3" t="str">
        <f>IFERROR(__xludf.DUMMYFUNCTION("IF(ISBLANK($A22),, IF((ARRAYFORMULA(SUM(COUNTIFS(OccupancyAddresses,$A22,OccupancyUnits, $B22, 'Tenant Occupancy'!ZM$5:ZM23,{""&gt;0"",""Occupied"",""Late""}))))&gt;1,""Multiple Bookings"", IF(SUMIFS( 'Tenant Occupancy'!ZM$5:ZM23,OccupancyUnits,$B22,OccupancyAd"&amp;"dresses,$A22)&gt;0,SUMIFS('Tenant Occupancy'!ZM$5:ZM23,OccupancyUnits,$B22,OccupancyAddresses,$A22),IFERROR(VLOOKUP($A22&amp;"" ""&amp;$B22, FILTER(ARRAYFORMULA({OccupancyAddresses&amp;"" ""&amp; OccupancyUnits,'Tenant Occupancy'!ZM$5:ZM23}),INDEX(ARRAYFORMULA({OccupancyAdd"&amp;"resses&amp;"" ""&amp; OccupancyUnits,'Tenant Occupancy'!ZM$5:ZM23}),0,2)&lt;&gt;""""),2,FALSE),IF(ZL19=TODAY(),""Today"",)))))"),"")</f>
        <v/>
      </c>
      <c r="ZM22" s="3" t="str">
        <f>IFERROR(__xludf.DUMMYFUNCTION("IF(ISBLANK($A22),, IF((ARRAYFORMULA(SUM(COUNTIFS(OccupancyAddresses,$A22,OccupancyUnits, $B22, 'Tenant Occupancy'!ZN$5:ZN23,{""&gt;0"",""Occupied"",""Late""}))))&gt;1,""Multiple Bookings"", IF(SUMIFS( 'Tenant Occupancy'!ZN$5:ZN23,OccupancyUnits,$B22,OccupancyAd"&amp;"dresses,$A22)&gt;0,SUMIFS('Tenant Occupancy'!ZN$5:ZN23,OccupancyUnits,$B22,OccupancyAddresses,$A22),IFERROR(VLOOKUP($A22&amp;"" ""&amp;$B22, FILTER(ARRAYFORMULA({OccupancyAddresses&amp;"" ""&amp; OccupancyUnits,'Tenant Occupancy'!ZN$5:ZN23}),INDEX(ARRAYFORMULA({OccupancyAdd"&amp;"resses&amp;"" ""&amp; OccupancyUnits,'Tenant Occupancy'!ZN$5:ZN23}),0,2)&lt;&gt;""""),2,FALSE),IF(ZM19=TODAY(),""Today"",)))))"),"")</f>
        <v/>
      </c>
      <c r="ZN22" s="3" t="str">
        <f>IFERROR(__xludf.DUMMYFUNCTION("IF(ISBLANK($A22),, IF((ARRAYFORMULA(SUM(COUNTIFS(OccupancyAddresses,$A22,OccupancyUnits, $B22, 'Tenant Occupancy'!ZO$5:ZO23,{""&gt;0"",""Occupied"",""Late""}))))&gt;1,""Multiple Bookings"", IF(SUMIFS( 'Tenant Occupancy'!ZO$5:ZO23,OccupancyUnits,$B22,OccupancyAd"&amp;"dresses,$A22)&gt;0,SUMIFS('Tenant Occupancy'!ZO$5:ZO23,OccupancyUnits,$B22,OccupancyAddresses,$A22),IFERROR(VLOOKUP($A22&amp;"" ""&amp;$B22, FILTER(ARRAYFORMULA({OccupancyAddresses&amp;"" ""&amp; OccupancyUnits,'Tenant Occupancy'!ZO$5:ZO23}),INDEX(ARRAYFORMULA({OccupancyAdd"&amp;"resses&amp;"" ""&amp; OccupancyUnits,'Tenant Occupancy'!ZO$5:ZO23}),0,2)&lt;&gt;""""),2,FALSE),IF(ZN19=TODAY(),""Today"",)))))"),"")</f>
        <v/>
      </c>
      <c r="ZO22" s="3" t="str">
        <f>IFERROR(__xludf.DUMMYFUNCTION("IF(ISBLANK($A22),, IF((ARRAYFORMULA(SUM(COUNTIFS(OccupancyAddresses,$A22,OccupancyUnits, $B22, 'Tenant Occupancy'!ZP$5:ZP23,{""&gt;0"",""Occupied"",""Late""}))))&gt;1,""Multiple Bookings"", IF(SUMIFS( 'Tenant Occupancy'!ZP$5:ZP23,OccupancyUnits,$B22,OccupancyAd"&amp;"dresses,$A22)&gt;0,SUMIFS('Tenant Occupancy'!ZP$5:ZP23,OccupancyUnits,$B22,OccupancyAddresses,$A22),IFERROR(VLOOKUP($A22&amp;"" ""&amp;$B22, FILTER(ARRAYFORMULA({OccupancyAddresses&amp;"" ""&amp; OccupancyUnits,'Tenant Occupancy'!ZP$5:ZP23}),INDEX(ARRAYFORMULA({OccupancyAdd"&amp;"resses&amp;"" ""&amp; OccupancyUnits,'Tenant Occupancy'!ZP$5:ZP23}),0,2)&lt;&gt;""""),2,FALSE),IF(ZO19=TODAY(),""Today"",)))))"),"")</f>
        <v/>
      </c>
      <c r="ZP22" s="3" t="str">
        <f>IFERROR(__xludf.DUMMYFUNCTION("IF(ISBLANK($A22),, IF((ARRAYFORMULA(SUM(COUNTIFS(OccupancyAddresses,$A22,OccupancyUnits, $B22, 'Tenant Occupancy'!ZQ$5:ZQ23,{""&gt;0"",""Occupied"",""Late""}))))&gt;1,""Multiple Bookings"", IF(SUMIFS( 'Tenant Occupancy'!ZQ$5:ZQ23,OccupancyUnits,$B22,OccupancyAd"&amp;"dresses,$A22)&gt;0,SUMIFS('Tenant Occupancy'!ZQ$5:ZQ23,OccupancyUnits,$B22,OccupancyAddresses,$A22),IFERROR(VLOOKUP($A22&amp;"" ""&amp;$B22, FILTER(ARRAYFORMULA({OccupancyAddresses&amp;"" ""&amp; OccupancyUnits,'Tenant Occupancy'!ZQ$5:ZQ23}),INDEX(ARRAYFORMULA({OccupancyAdd"&amp;"resses&amp;"" ""&amp; OccupancyUnits,'Tenant Occupancy'!ZQ$5:ZQ23}),0,2)&lt;&gt;""""),2,FALSE),IF(ZP19=TODAY(),""Today"",)))))"),"")</f>
        <v/>
      </c>
      <c r="ZQ22" s="3" t="str">
        <f>IFERROR(__xludf.DUMMYFUNCTION("IF(ISBLANK($A22),, IF((ARRAYFORMULA(SUM(COUNTIFS(OccupancyAddresses,$A22,OccupancyUnits, $B22, 'Tenant Occupancy'!ZR$5:ZR23,{""&gt;0"",""Occupied"",""Late""}))))&gt;1,""Multiple Bookings"", IF(SUMIFS( 'Tenant Occupancy'!ZR$5:ZR23,OccupancyUnits,$B22,OccupancyAd"&amp;"dresses,$A22)&gt;0,SUMIFS('Tenant Occupancy'!ZR$5:ZR23,OccupancyUnits,$B22,OccupancyAddresses,$A22),IFERROR(VLOOKUP($A22&amp;"" ""&amp;$B22, FILTER(ARRAYFORMULA({OccupancyAddresses&amp;"" ""&amp; OccupancyUnits,'Tenant Occupancy'!ZR$5:ZR23}),INDEX(ARRAYFORMULA({OccupancyAdd"&amp;"resses&amp;"" ""&amp; OccupancyUnits,'Tenant Occupancy'!ZR$5:ZR23}),0,2)&lt;&gt;""""),2,FALSE),IF(ZQ19=TODAY(),""Today"",)))))"),"")</f>
        <v/>
      </c>
      <c r="ZR22" s="3" t="str">
        <f>IFERROR(__xludf.DUMMYFUNCTION("IF(ISBLANK($A22),, IF((ARRAYFORMULA(SUM(COUNTIFS(OccupancyAddresses,$A22,OccupancyUnits, $B22, 'Tenant Occupancy'!ZS$5:ZS23,{""&gt;0"",""Occupied"",""Late""}))))&gt;1,""Multiple Bookings"", IF(SUMIFS( 'Tenant Occupancy'!ZS$5:ZS23,OccupancyUnits,$B22,OccupancyAd"&amp;"dresses,$A22)&gt;0,SUMIFS('Tenant Occupancy'!ZS$5:ZS23,OccupancyUnits,$B22,OccupancyAddresses,$A22),IFERROR(VLOOKUP($A22&amp;"" ""&amp;$B22, FILTER(ARRAYFORMULA({OccupancyAddresses&amp;"" ""&amp; OccupancyUnits,'Tenant Occupancy'!ZS$5:ZS23}),INDEX(ARRAYFORMULA({OccupancyAdd"&amp;"resses&amp;"" ""&amp; OccupancyUnits,'Tenant Occupancy'!ZS$5:ZS23}),0,2)&lt;&gt;""""),2,FALSE),IF(ZR19=TODAY(),""Today"",)))))"),"")</f>
        <v/>
      </c>
      <c r="ZS22" s="3" t="str">
        <f>IFERROR(__xludf.DUMMYFUNCTION("IF(ISBLANK($A22),, IF((ARRAYFORMULA(SUM(COUNTIFS(OccupancyAddresses,$A22,OccupancyUnits, $B22, 'Tenant Occupancy'!ZT$5:ZT23,{""&gt;0"",""Occupied"",""Late""}))))&gt;1,""Multiple Bookings"", IF(SUMIFS( 'Tenant Occupancy'!ZT$5:ZT23,OccupancyUnits,$B22,OccupancyAd"&amp;"dresses,$A22)&gt;0,SUMIFS('Tenant Occupancy'!ZT$5:ZT23,OccupancyUnits,$B22,OccupancyAddresses,$A22),IFERROR(VLOOKUP($A22&amp;"" ""&amp;$B22, FILTER(ARRAYFORMULA({OccupancyAddresses&amp;"" ""&amp; OccupancyUnits,'Tenant Occupancy'!ZT$5:ZT23}),INDEX(ARRAYFORMULA({OccupancyAdd"&amp;"resses&amp;"" ""&amp; OccupancyUnits,'Tenant Occupancy'!ZT$5:ZT23}),0,2)&lt;&gt;""""),2,FALSE),IF(ZS19=TODAY(),""Today"",)))))"),"")</f>
        <v/>
      </c>
      <c r="ZT22" s="3" t="str">
        <f>IFERROR(__xludf.DUMMYFUNCTION("IF(ISBLANK($A22),, IF((ARRAYFORMULA(SUM(COUNTIFS(OccupancyAddresses,$A22,OccupancyUnits, $B22, 'Tenant Occupancy'!ZU$5:ZU23,{""&gt;0"",""Occupied"",""Late""}))))&gt;1,""Multiple Bookings"", IF(SUMIFS( 'Tenant Occupancy'!ZU$5:ZU23,OccupancyUnits,$B22,OccupancyAd"&amp;"dresses,$A22)&gt;0,SUMIFS('Tenant Occupancy'!ZU$5:ZU23,OccupancyUnits,$B22,OccupancyAddresses,$A22),IFERROR(VLOOKUP($A22&amp;"" ""&amp;$B22, FILTER(ARRAYFORMULA({OccupancyAddresses&amp;"" ""&amp; OccupancyUnits,'Tenant Occupancy'!ZU$5:ZU23}),INDEX(ARRAYFORMULA({OccupancyAdd"&amp;"resses&amp;"" ""&amp; OccupancyUnits,'Tenant Occupancy'!ZU$5:ZU23}),0,2)&lt;&gt;""""),2,FALSE),IF(ZT19=TODAY(),""Today"",)))))"),"")</f>
        <v/>
      </c>
      <c r="ZU22" s="3" t="str">
        <f>IFERROR(__xludf.DUMMYFUNCTION("IF(ISBLANK($A22),, IF((ARRAYFORMULA(SUM(COUNTIFS(OccupancyAddresses,$A22,OccupancyUnits, $B22, 'Tenant Occupancy'!ZV$5:ZV23,{""&gt;0"",""Occupied"",""Late""}))))&gt;1,""Multiple Bookings"", IF(SUMIFS( 'Tenant Occupancy'!ZV$5:ZV23,OccupancyUnits,$B22,OccupancyAd"&amp;"dresses,$A22)&gt;0,SUMIFS('Tenant Occupancy'!ZV$5:ZV23,OccupancyUnits,$B22,OccupancyAddresses,$A22),IFERROR(VLOOKUP($A22&amp;"" ""&amp;$B22, FILTER(ARRAYFORMULA({OccupancyAddresses&amp;"" ""&amp; OccupancyUnits,'Tenant Occupancy'!ZV$5:ZV23}),INDEX(ARRAYFORMULA({OccupancyAdd"&amp;"resses&amp;"" ""&amp; OccupancyUnits,'Tenant Occupancy'!ZV$5:ZV23}),0,2)&lt;&gt;""""),2,FALSE),IF(ZU19=TODAY(),""Today"",)))))"),"")</f>
        <v/>
      </c>
      <c r="ZV22" s="3" t="str">
        <f>IFERROR(__xludf.DUMMYFUNCTION("IF(ISBLANK($A22),, IF((ARRAYFORMULA(SUM(COUNTIFS(OccupancyAddresses,$A22,OccupancyUnits, $B22, 'Tenant Occupancy'!ZW$5:ZW23,{""&gt;0"",""Occupied"",""Late""}))))&gt;1,""Multiple Bookings"", IF(SUMIFS( 'Tenant Occupancy'!ZW$5:ZW23,OccupancyUnits,$B22,OccupancyAd"&amp;"dresses,$A22)&gt;0,SUMIFS('Tenant Occupancy'!ZW$5:ZW23,OccupancyUnits,$B22,OccupancyAddresses,$A22),IFERROR(VLOOKUP($A22&amp;"" ""&amp;$B22, FILTER(ARRAYFORMULA({OccupancyAddresses&amp;"" ""&amp; OccupancyUnits,'Tenant Occupancy'!ZW$5:ZW23}),INDEX(ARRAYFORMULA({OccupancyAdd"&amp;"resses&amp;"" ""&amp; OccupancyUnits,'Tenant Occupancy'!ZW$5:ZW23}),0,2)&lt;&gt;""""),2,FALSE),IF(ZV19=TODAY(),""Today"",)))))"),"")</f>
        <v/>
      </c>
      <c r="ZW22" s="3" t="str">
        <f>IFERROR(__xludf.DUMMYFUNCTION("IF(ISBLANK($A22),, IF((ARRAYFORMULA(SUM(COUNTIFS(OccupancyAddresses,$A22,OccupancyUnits, $B22, 'Tenant Occupancy'!ZX$5:ZX23,{""&gt;0"",""Occupied"",""Late""}))))&gt;1,""Multiple Bookings"", IF(SUMIFS( 'Tenant Occupancy'!ZX$5:ZX23,OccupancyUnits,$B22,OccupancyAd"&amp;"dresses,$A22)&gt;0,SUMIFS('Tenant Occupancy'!ZX$5:ZX23,OccupancyUnits,$B22,OccupancyAddresses,$A22),IFERROR(VLOOKUP($A22&amp;"" ""&amp;$B22, FILTER(ARRAYFORMULA({OccupancyAddresses&amp;"" ""&amp; OccupancyUnits,'Tenant Occupancy'!ZX$5:ZX23}),INDEX(ARRAYFORMULA({OccupancyAdd"&amp;"resses&amp;"" ""&amp; OccupancyUnits,'Tenant Occupancy'!ZX$5:ZX23}),0,2)&lt;&gt;""""),2,FALSE),IF(ZW19=TODAY(),""Today"",)))))"),"")</f>
        <v/>
      </c>
      <c r="ZX22" s="3" t="str">
        <f>IFERROR(__xludf.DUMMYFUNCTION("IF(ISBLANK($A22),, IF((ARRAYFORMULA(SUM(COUNTIFS(OccupancyAddresses,$A22,OccupancyUnits, $B22, 'Tenant Occupancy'!ZY$5:ZY23,{""&gt;0"",""Occupied"",""Late""}))))&gt;1,""Multiple Bookings"", IF(SUMIFS( 'Tenant Occupancy'!ZY$5:ZY23,OccupancyUnits,$B22,OccupancyAd"&amp;"dresses,$A22)&gt;0,SUMIFS('Tenant Occupancy'!ZY$5:ZY23,OccupancyUnits,$B22,OccupancyAddresses,$A22),IFERROR(VLOOKUP($A22&amp;"" ""&amp;$B22, FILTER(ARRAYFORMULA({OccupancyAddresses&amp;"" ""&amp; OccupancyUnits,'Tenant Occupancy'!ZY$5:ZY23}),INDEX(ARRAYFORMULA({OccupancyAdd"&amp;"resses&amp;"" ""&amp; OccupancyUnits,'Tenant Occupancy'!ZY$5:ZY23}),0,2)&lt;&gt;""""),2,FALSE),IF(ZX19=TODAY(),""Today"",)))))"),"")</f>
        <v/>
      </c>
      <c r="ZY22" s="3" t="str">
        <f>IFERROR(__xludf.DUMMYFUNCTION("IF(ISBLANK($A22),, IF((ARRAYFORMULA(SUM(COUNTIFS(OccupancyAddresses,$A22,OccupancyUnits, $B22, 'Tenant Occupancy'!ZZ$5:ZZ23,{""&gt;0"",""Occupied"",""Late""}))))&gt;1,""Multiple Bookings"", IF(SUMIFS( 'Tenant Occupancy'!ZZ$5:ZZ23,OccupancyUnits,$B22,OccupancyAd"&amp;"dresses,$A22)&gt;0,SUMIFS('Tenant Occupancy'!ZZ$5:ZZ23,OccupancyUnits,$B22,OccupancyAddresses,$A22),IFERROR(VLOOKUP($A22&amp;"" ""&amp;$B22, FILTER(ARRAYFORMULA({OccupancyAddresses&amp;"" ""&amp; OccupancyUnits,'Tenant Occupancy'!ZZ$5:ZZ23}),INDEX(ARRAYFORMULA({OccupancyAdd"&amp;"resses&amp;"" ""&amp; OccupancyUnits,'Tenant Occupancy'!ZZ$5:ZZ23}),0,2)&lt;&gt;""""),2,FALSE),IF(ZY19=TODAY(),""Today"",)))))"),"")</f>
        <v/>
      </c>
      <c r="ZZ22" s="3" t="str">
        <f>IFERROR(__xludf.DUMMYFUNCTION("IF(ISBLANK($A22),, IF((ARRAYFORMULA(SUM(COUNTIFS(OccupancyAddresses,$A22,OccupancyUnits, $B22, 'Tenant Occupancy'!AAA$5:AAA23,{""&gt;0"",""Occupied"",""Late""}))))&gt;1,""Multiple Bookings"", IF(SUMIFS( 'Tenant Occupancy'!AAA$5:AAA23,OccupancyUnits,$B22,Occupan"&amp;"cyAddresses,$A22)&gt;0,SUMIFS('Tenant Occupancy'!AAA$5:AAA23,OccupancyUnits,$B22,OccupancyAddresses,$A22),IFERROR(VLOOKUP($A22&amp;"" ""&amp;$B22, FILTER(ARRAYFORMULA({OccupancyAddresses&amp;"" ""&amp; OccupancyUnits,'Tenant Occupancy'!AAA$5:AAA23}),INDEX(ARRAYFORMULA({Occu"&amp;"pancyAddresses&amp;"" ""&amp; OccupancyUnits,'Tenant Occupancy'!AAA$5:AAA23}),0,2)&lt;&gt;""""),2,FALSE),IF(ZZ19=TODAY(),""Today"",)))))"),"")</f>
        <v/>
      </c>
      <c r="AAA22" s="3" t="str">
        <f>IFERROR(__xludf.DUMMYFUNCTION("IF(ISBLANK($A22),, IF((ARRAYFORMULA(SUM(COUNTIFS(OccupancyAddresses,$A22,OccupancyUnits, $B22, 'Tenant Occupancy'!AAB$5:AAB23,{""&gt;0"",""Occupied"",""Late""}))))&gt;1,""Multiple Bookings"", IF(SUMIFS( 'Tenant Occupancy'!AAB$5:AAB23,OccupancyUnits,$B22,Occupan"&amp;"cyAddresses,$A22)&gt;0,SUMIFS('Tenant Occupancy'!AAB$5:AAB23,OccupancyUnits,$B22,OccupancyAddresses,$A22),IFERROR(VLOOKUP($A22&amp;"" ""&amp;$B22, FILTER(ARRAYFORMULA({OccupancyAddresses&amp;"" ""&amp; OccupancyUnits,'Tenant Occupancy'!AAB$5:AAB23}),INDEX(ARRAYFORMULA({Occu"&amp;"pancyAddresses&amp;"" ""&amp; OccupancyUnits,'Tenant Occupancy'!AAB$5:AAB23}),0,2)&lt;&gt;""""),2,FALSE),IF(AAA19=TODAY(),""Today"",)))))"),"")</f>
        <v/>
      </c>
      <c r="AAB22" s="3" t="str">
        <f>IFERROR(__xludf.DUMMYFUNCTION("IF(ISBLANK($A22),, IF((ARRAYFORMULA(SUM(COUNTIFS(OccupancyAddresses,$A22,OccupancyUnits, $B22, 'Tenant Occupancy'!AAC$5:AAC23,{""&gt;0"",""Occupied"",""Late""}))))&gt;1,""Multiple Bookings"", IF(SUMIFS( 'Tenant Occupancy'!AAC$5:AAC23,OccupancyUnits,$B22,Occupan"&amp;"cyAddresses,$A22)&gt;0,SUMIFS('Tenant Occupancy'!AAC$5:AAC23,OccupancyUnits,$B22,OccupancyAddresses,$A22),IFERROR(VLOOKUP($A22&amp;"" ""&amp;$B22, FILTER(ARRAYFORMULA({OccupancyAddresses&amp;"" ""&amp; OccupancyUnits,'Tenant Occupancy'!AAC$5:AAC23}),INDEX(ARRAYFORMULA({Occu"&amp;"pancyAddresses&amp;"" ""&amp; OccupancyUnits,'Tenant Occupancy'!AAC$5:AAC23}),0,2)&lt;&gt;""""),2,FALSE),IF(AAB19=TODAY(),""Today"",)))))"),"")</f>
        <v/>
      </c>
      <c r="AAC22" s="3" t="str">
        <f>IFERROR(__xludf.DUMMYFUNCTION("IF(ISBLANK($A22),, IF((ARRAYFORMULA(SUM(COUNTIFS(OccupancyAddresses,$A22,OccupancyUnits, $B22, 'Tenant Occupancy'!AAD$5:AAD23,{""&gt;0"",""Occupied"",""Late""}))))&gt;1,""Multiple Bookings"", IF(SUMIFS( 'Tenant Occupancy'!AAD$5:AAD23,OccupancyUnits,$B22,Occupan"&amp;"cyAddresses,$A22)&gt;0,SUMIFS('Tenant Occupancy'!AAD$5:AAD23,OccupancyUnits,$B22,OccupancyAddresses,$A22),IFERROR(VLOOKUP($A22&amp;"" ""&amp;$B22, FILTER(ARRAYFORMULA({OccupancyAddresses&amp;"" ""&amp; OccupancyUnits,'Tenant Occupancy'!AAD$5:AAD23}),INDEX(ARRAYFORMULA({Occu"&amp;"pancyAddresses&amp;"" ""&amp; OccupancyUnits,'Tenant Occupancy'!AAD$5:AAD23}),0,2)&lt;&gt;""""),2,FALSE),IF(AAC19=TODAY(),""Today"",)))))"),"")</f>
        <v/>
      </c>
      <c r="AAD22" s="3" t="str">
        <f>IFERROR(__xludf.DUMMYFUNCTION("IF(ISBLANK($A22),, IF((ARRAYFORMULA(SUM(COUNTIFS(OccupancyAddresses,$A22,OccupancyUnits, $B22, 'Tenant Occupancy'!AAE$5:AAE23,{""&gt;0"",""Occupied"",""Late""}))))&gt;1,""Multiple Bookings"", IF(SUMIFS( 'Tenant Occupancy'!AAE$5:AAE23,OccupancyUnits,$B22,Occupan"&amp;"cyAddresses,$A22)&gt;0,SUMIFS('Tenant Occupancy'!AAE$5:AAE23,OccupancyUnits,$B22,OccupancyAddresses,$A22),IFERROR(VLOOKUP($A22&amp;"" ""&amp;$B22, FILTER(ARRAYFORMULA({OccupancyAddresses&amp;"" ""&amp; OccupancyUnits,'Tenant Occupancy'!AAE$5:AAE23}),INDEX(ARRAYFORMULA({Occu"&amp;"pancyAddresses&amp;"" ""&amp; OccupancyUnits,'Tenant Occupancy'!AAE$5:AAE23}),0,2)&lt;&gt;""""),2,FALSE),IF(AAD19=TODAY(),""Today"",)))))"),"")</f>
        <v/>
      </c>
      <c r="AAE22" s="3" t="str">
        <f>IFERROR(__xludf.DUMMYFUNCTION("IF(ISBLANK($A22),, IF((ARRAYFORMULA(SUM(COUNTIFS(OccupancyAddresses,$A22,OccupancyUnits, $B22, 'Tenant Occupancy'!AAF$5:AAF23,{""&gt;0"",""Occupied"",""Late""}))))&gt;1,""Multiple Bookings"", IF(SUMIFS( 'Tenant Occupancy'!AAF$5:AAF23,OccupancyUnits,$B22,Occupan"&amp;"cyAddresses,$A22)&gt;0,SUMIFS('Tenant Occupancy'!AAF$5:AAF23,OccupancyUnits,$B22,OccupancyAddresses,$A22),IFERROR(VLOOKUP($A22&amp;"" ""&amp;$B22, FILTER(ARRAYFORMULA({OccupancyAddresses&amp;"" ""&amp; OccupancyUnits,'Tenant Occupancy'!AAF$5:AAF23}),INDEX(ARRAYFORMULA({Occu"&amp;"pancyAddresses&amp;"" ""&amp; OccupancyUnits,'Tenant Occupancy'!AAF$5:AAF23}),0,2)&lt;&gt;""""),2,FALSE),IF(AAE19=TODAY(),""Today"",)))))"),"")</f>
        <v/>
      </c>
      <c r="AAF22" s="3" t="str">
        <f>IFERROR(__xludf.DUMMYFUNCTION("IF(ISBLANK($A22),, IF((ARRAYFORMULA(SUM(COUNTIFS(OccupancyAddresses,$A22,OccupancyUnits, $B22, 'Tenant Occupancy'!AAG$5:AAG23,{""&gt;0"",""Occupied"",""Late""}))))&gt;1,""Multiple Bookings"", IF(SUMIFS( 'Tenant Occupancy'!AAG$5:AAG23,OccupancyUnits,$B22,Occupan"&amp;"cyAddresses,$A22)&gt;0,SUMIFS('Tenant Occupancy'!AAG$5:AAG23,OccupancyUnits,$B22,OccupancyAddresses,$A22),IFERROR(VLOOKUP($A22&amp;"" ""&amp;$B22, FILTER(ARRAYFORMULA({OccupancyAddresses&amp;"" ""&amp; OccupancyUnits,'Tenant Occupancy'!AAG$5:AAG23}),INDEX(ARRAYFORMULA({Occu"&amp;"pancyAddresses&amp;"" ""&amp; OccupancyUnits,'Tenant Occupancy'!AAG$5:AAG23}),0,2)&lt;&gt;""""),2,FALSE),IF(AAF19=TODAY(),""Today"",)))))"),"")</f>
        <v/>
      </c>
      <c r="AAG22" s="3" t="str">
        <f>IFERROR(__xludf.DUMMYFUNCTION("IF(ISBLANK($A22),, IF((ARRAYFORMULA(SUM(COUNTIFS(OccupancyAddresses,$A22,OccupancyUnits, $B22, 'Tenant Occupancy'!AAH$5:AAH23,{""&gt;0"",""Occupied"",""Late""}))))&gt;1,""Multiple Bookings"", IF(SUMIFS( 'Tenant Occupancy'!AAH$5:AAH23,OccupancyUnits,$B22,Occupan"&amp;"cyAddresses,$A22)&gt;0,SUMIFS('Tenant Occupancy'!AAH$5:AAH23,OccupancyUnits,$B22,OccupancyAddresses,$A22),IFERROR(VLOOKUP($A22&amp;"" ""&amp;$B22, FILTER(ARRAYFORMULA({OccupancyAddresses&amp;"" ""&amp; OccupancyUnits,'Tenant Occupancy'!AAH$5:AAH23}),INDEX(ARRAYFORMULA({Occu"&amp;"pancyAddresses&amp;"" ""&amp; OccupancyUnits,'Tenant Occupancy'!AAH$5:AAH23}),0,2)&lt;&gt;""""),2,FALSE),IF(AAG19=TODAY(),""Today"",)))))"),"")</f>
        <v/>
      </c>
      <c r="AAH22" s="3" t="str">
        <f>IFERROR(__xludf.DUMMYFUNCTION("IF(ISBLANK($A22),, IF((ARRAYFORMULA(SUM(COUNTIFS(OccupancyAddresses,$A22,OccupancyUnits, $B22, 'Tenant Occupancy'!AAI$5:AAI23,{""&gt;0"",""Occupied"",""Late""}))))&gt;1,""Multiple Bookings"", IF(SUMIFS( 'Tenant Occupancy'!AAI$5:AAI23,OccupancyUnits,$B22,Occupan"&amp;"cyAddresses,$A22)&gt;0,SUMIFS('Tenant Occupancy'!AAI$5:AAI23,OccupancyUnits,$B22,OccupancyAddresses,$A22),IFERROR(VLOOKUP($A22&amp;"" ""&amp;$B22, FILTER(ARRAYFORMULA({OccupancyAddresses&amp;"" ""&amp; OccupancyUnits,'Tenant Occupancy'!AAI$5:AAI23}),INDEX(ARRAYFORMULA({Occu"&amp;"pancyAddresses&amp;"" ""&amp; OccupancyUnits,'Tenant Occupancy'!AAI$5:AAI23}),0,2)&lt;&gt;""""),2,FALSE),IF(AAH19=TODAY(),""Today"",)))))"),"")</f>
        <v/>
      </c>
      <c r="AAI22" s="3" t="str">
        <f>IFERROR(__xludf.DUMMYFUNCTION("IF(ISBLANK($A22),, IF((ARRAYFORMULA(SUM(COUNTIFS(OccupancyAddresses,$A22,OccupancyUnits, $B22, 'Tenant Occupancy'!AAJ$5:AAJ23,{""&gt;0"",""Occupied"",""Late""}))))&gt;1,""Multiple Bookings"", IF(SUMIFS( 'Tenant Occupancy'!AAJ$5:AAJ23,OccupancyUnits,$B22,Occupan"&amp;"cyAddresses,$A22)&gt;0,SUMIFS('Tenant Occupancy'!AAJ$5:AAJ23,OccupancyUnits,$B22,OccupancyAddresses,$A22),IFERROR(VLOOKUP($A22&amp;"" ""&amp;$B22, FILTER(ARRAYFORMULA({OccupancyAddresses&amp;"" ""&amp; OccupancyUnits,'Tenant Occupancy'!AAJ$5:AAJ23}),INDEX(ARRAYFORMULA({Occu"&amp;"pancyAddresses&amp;"" ""&amp; OccupancyUnits,'Tenant Occupancy'!AAJ$5:AAJ23}),0,2)&lt;&gt;""""),2,FALSE),IF(AAI19=TODAY(),""Today"",)))))"),"")</f>
        <v/>
      </c>
      <c r="AAJ22" s="3" t="str">
        <f>IFERROR(__xludf.DUMMYFUNCTION("IF(ISBLANK($A22),, IF((ARRAYFORMULA(SUM(COUNTIFS(OccupancyAddresses,$A22,OccupancyUnits, $B22, 'Tenant Occupancy'!AAK$5:AAK23,{""&gt;0"",""Occupied"",""Late""}))))&gt;1,""Multiple Bookings"", IF(SUMIFS( 'Tenant Occupancy'!AAK$5:AAK23,OccupancyUnits,$B22,Occupan"&amp;"cyAddresses,$A22)&gt;0,SUMIFS('Tenant Occupancy'!AAK$5:AAK23,OccupancyUnits,$B22,OccupancyAddresses,$A22),IFERROR(VLOOKUP($A22&amp;"" ""&amp;$B22, FILTER(ARRAYFORMULA({OccupancyAddresses&amp;"" ""&amp; OccupancyUnits,'Tenant Occupancy'!AAK$5:AAK23}),INDEX(ARRAYFORMULA({Occu"&amp;"pancyAddresses&amp;"" ""&amp; OccupancyUnits,'Tenant Occupancy'!AAK$5:AAK23}),0,2)&lt;&gt;""""),2,FALSE),IF(AAJ19=TODAY(),""Today"",)))))"),"")</f>
        <v/>
      </c>
      <c r="AAK22" s="3" t="str">
        <f>IFERROR(__xludf.DUMMYFUNCTION("IF(ISBLANK($A22),, IF((ARRAYFORMULA(SUM(COUNTIFS(OccupancyAddresses,$A22,OccupancyUnits, $B22, 'Tenant Occupancy'!AAL$5:AAL23,{""&gt;0"",""Occupied"",""Late""}))))&gt;1,""Multiple Bookings"", IF(SUMIFS( 'Tenant Occupancy'!AAL$5:AAL23,OccupancyUnits,$B22,Occupan"&amp;"cyAddresses,$A22)&gt;0,SUMIFS('Tenant Occupancy'!AAL$5:AAL23,OccupancyUnits,$B22,OccupancyAddresses,$A22),IFERROR(VLOOKUP($A22&amp;"" ""&amp;$B22, FILTER(ARRAYFORMULA({OccupancyAddresses&amp;"" ""&amp; OccupancyUnits,'Tenant Occupancy'!AAL$5:AAL23}),INDEX(ARRAYFORMULA({Occu"&amp;"pancyAddresses&amp;"" ""&amp; OccupancyUnits,'Tenant Occupancy'!AAL$5:AAL23}),0,2)&lt;&gt;""""),2,FALSE),IF(AAK19=TODAY(),""Today"",)))))"),"")</f>
        <v/>
      </c>
      <c r="AAL22" s="3" t="str">
        <f>IFERROR(__xludf.DUMMYFUNCTION("IF(ISBLANK($A22),, IF((ARRAYFORMULA(SUM(COUNTIFS(OccupancyAddresses,$A22,OccupancyUnits, $B22, 'Tenant Occupancy'!AAM$5:AAM23,{""&gt;0"",""Occupied"",""Late""}))))&gt;1,""Multiple Bookings"", IF(SUMIFS( 'Tenant Occupancy'!AAM$5:AAM23,OccupancyUnits,$B22,Occupan"&amp;"cyAddresses,$A22)&gt;0,SUMIFS('Tenant Occupancy'!AAM$5:AAM23,OccupancyUnits,$B22,OccupancyAddresses,$A22),IFERROR(VLOOKUP($A22&amp;"" ""&amp;$B22, FILTER(ARRAYFORMULA({OccupancyAddresses&amp;"" ""&amp; OccupancyUnits,'Tenant Occupancy'!AAM$5:AAM23}),INDEX(ARRAYFORMULA({Occu"&amp;"pancyAddresses&amp;"" ""&amp; OccupancyUnits,'Tenant Occupancy'!AAM$5:AAM23}),0,2)&lt;&gt;""""),2,FALSE),IF(AAL19=TODAY(),""Today"",)))))"),"")</f>
        <v/>
      </c>
      <c r="AAM22" s="3" t="str">
        <f>IFERROR(__xludf.DUMMYFUNCTION("IF(ISBLANK($A22),, IF((ARRAYFORMULA(SUM(COUNTIFS(OccupancyAddresses,$A22,OccupancyUnits, $B22, 'Tenant Occupancy'!AAN$5:AAN23,{""&gt;0"",""Occupied"",""Late""}))))&gt;1,""Multiple Bookings"", IF(SUMIFS( 'Tenant Occupancy'!AAN$5:AAN23,OccupancyUnits,$B22,Occupan"&amp;"cyAddresses,$A22)&gt;0,SUMIFS('Tenant Occupancy'!AAN$5:AAN23,OccupancyUnits,$B22,OccupancyAddresses,$A22),IFERROR(VLOOKUP($A22&amp;"" ""&amp;$B22, FILTER(ARRAYFORMULA({OccupancyAddresses&amp;"" ""&amp; OccupancyUnits,'Tenant Occupancy'!AAN$5:AAN23}),INDEX(ARRAYFORMULA({Occu"&amp;"pancyAddresses&amp;"" ""&amp; OccupancyUnits,'Tenant Occupancy'!AAN$5:AAN23}),0,2)&lt;&gt;""""),2,FALSE),IF(AAM19=TODAY(),""Today"",)))))"),"")</f>
        <v/>
      </c>
      <c r="AAN22" s="3" t="str">
        <f>IFERROR(__xludf.DUMMYFUNCTION("IF(ISBLANK($A22),, IF((ARRAYFORMULA(SUM(COUNTIFS(OccupancyAddresses,$A22,OccupancyUnits, $B22, 'Tenant Occupancy'!AAO$5:AAO23,{""&gt;0"",""Occupied"",""Late""}))))&gt;1,""Multiple Bookings"", IF(SUMIFS( 'Tenant Occupancy'!AAO$5:AAO23,OccupancyUnits,$B22,Occupan"&amp;"cyAddresses,$A22)&gt;0,SUMIFS('Tenant Occupancy'!AAO$5:AAO23,OccupancyUnits,$B22,OccupancyAddresses,$A22),IFERROR(VLOOKUP($A22&amp;"" ""&amp;$B22, FILTER(ARRAYFORMULA({OccupancyAddresses&amp;"" ""&amp; OccupancyUnits,'Tenant Occupancy'!AAO$5:AAO23}),INDEX(ARRAYFORMULA({Occu"&amp;"pancyAddresses&amp;"" ""&amp; OccupancyUnits,'Tenant Occupancy'!AAO$5:AAO23}),0,2)&lt;&gt;""""),2,FALSE),IF(AAN19=TODAY(),""Today"",)))))"),"")</f>
        <v/>
      </c>
      <c r="AAO22" s="3" t="str">
        <f>IFERROR(__xludf.DUMMYFUNCTION("IF(ISBLANK($A22),, IF((ARRAYFORMULA(SUM(COUNTIFS(OccupancyAddresses,$A22,OccupancyUnits, $B22, 'Tenant Occupancy'!AAP$5:AAP23,{""&gt;0"",""Occupied"",""Late""}))))&gt;1,""Multiple Bookings"", IF(SUMIFS( 'Tenant Occupancy'!AAP$5:AAP23,OccupancyUnits,$B22,Occupan"&amp;"cyAddresses,$A22)&gt;0,SUMIFS('Tenant Occupancy'!AAP$5:AAP23,OccupancyUnits,$B22,OccupancyAddresses,$A22),IFERROR(VLOOKUP($A22&amp;"" ""&amp;$B22, FILTER(ARRAYFORMULA({OccupancyAddresses&amp;"" ""&amp; OccupancyUnits,'Tenant Occupancy'!AAP$5:AAP23}),INDEX(ARRAYFORMULA({Occu"&amp;"pancyAddresses&amp;"" ""&amp; OccupancyUnits,'Tenant Occupancy'!AAP$5:AAP23}),0,2)&lt;&gt;""""),2,FALSE),IF(AAO19=TODAY(),""Today"",)))))"),"")</f>
        <v/>
      </c>
      <c r="AAP22" s="3" t="str">
        <f>IFERROR(__xludf.DUMMYFUNCTION("IF(ISBLANK($A22),, IF((ARRAYFORMULA(SUM(COUNTIFS(OccupancyAddresses,$A22,OccupancyUnits, $B22, 'Tenant Occupancy'!AAQ$5:AAQ23,{""&gt;0"",""Occupied"",""Late""}))))&gt;1,""Multiple Bookings"", IF(SUMIFS( 'Tenant Occupancy'!AAQ$5:AAQ23,OccupancyUnits,$B22,Occupan"&amp;"cyAddresses,$A22)&gt;0,SUMIFS('Tenant Occupancy'!AAQ$5:AAQ23,OccupancyUnits,$B22,OccupancyAddresses,$A22),IFERROR(VLOOKUP($A22&amp;"" ""&amp;$B22, FILTER(ARRAYFORMULA({OccupancyAddresses&amp;"" ""&amp; OccupancyUnits,'Tenant Occupancy'!AAQ$5:AAQ23}),INDEX(ARRAYFORMULA({Occu"&amp;"pancyAddresses&amp;"" ""&amp; OccupancyUnits,'Tenant Occupancy'!AAQ$5:AAQ23}),0,2)&lt;&gt;""""),2,FALSE),IF(AAP19=TODAY(),""Today"",)))))"),"")</f>
        <v/>
      </c>
      <c r="AAQ22" s="3" t="str">
        <f>IFERROR(__xludf.DUMMYFUNCTION("IF(ISBLANK($A22),, IF((ARRAYFORMULA(SUM(COUNTIFS(OccupancyAddresses,$A22,OccupancyUnits, $B22, 'Tenant Occupancy'!AAR$5:AAR23,{""&gt;0"",""Occupied"",""Late""}))))&gt;1,""Multiple Bookings"", IF(SUMIFS( 'Tenant Occupancy'!AAR$5:AAR23,OccupancyUnits,$B22,Occupan"&amp;"cyAddresses,$A22)&gt;0,SUMIFS('Tenant Occupancy'!AAR$5:AAR23,OccupancyUnits,$B22,OccupancyAddresses,$A22),IFERROR(VLOOKUP($A22&amp;"" ""&amp;$B22, FILTER(ARRAYFORMULA({OccupancyAddresses&amp;"" ""&amp; OccupancyUnits,'Tenant Occupancy'!AAR$5:AAR23}),INDEX(ARRAYFORMULA({Occu"&amp;"pancyAddresses&amp;"" ""&amp; OccupancyUnits,'Tenant Occupancy'!AAR$5:AAR23}),0,2)&lt;&gt;""""),2,FALSE),IF(AAQ19=TODAY(),""Today"",)))))"),"")</f>
        <v/>
      </c>
      <c r="AAR22" s="3" t="str">
        <f>IFERROR(__xludf.DUMMYFUNCTION("IF(ISBLANK($A22),, IF((ARRAYFORMULA(SUM(COUNTIFS(OccupancyAddresses,$A22,OccupancyUnits, $B22, 'Tenant Occupancy'!AAS$5:AAS23,{""&gt;0"",""Occupied"",""Late""}))))&gt;1,""Multiple Bookings"", IF(SUMIFS( 'Tenant Occupancy'!AAS$5:AAS23,OccupancyUnits,$B22,Occupan"&amp;"cyAddresses,$A22)&gt;0,SUMIFS('Tenant Occupancy'!AAS$5:AAS23,OccupancyUnits,$B22,OccupancyAddresses,$A22),IFERROR(VLOOKUP($A22&amp;"" ""&amp;$B22, FILTER(ARRAYFORMULA({OccupancyAddresses&amp;"" ""&amp; OccupancyUnits,'Tenant Occupancy'!AAS$5:AAS23}),INDEX(ARRAYFORMULA({Occu"&amp;"pancyAddresses&amp;"" ""&amp; OccupancyUnits,'Tenant Occupancy'!AAS$5:AAS23}),0,2)&lt;&gt;""""),2,FALSE),IF(AAR19=TODAY(),""Today"",)))))"),"")</f>
        <v/>
      </c>
      <c r="AAS22" s="3" t="str">
        <f>IFERROR(__xludf.DUMMYFUNCTION("IF(ISBLANK($A22),, IF((ARRAYFORMULA(SUM(COUNTIFS(OccupancyAddresses,$A22,OccupancyUnits, $B22, 'Tenant Occupancy'!AAT$5:AAT23,{""&gt;0"",""Occupied"",""Late""}))))&gt;1,""Multiple Bookings"", IF(SUMIFS( 'Tenant Occupancy'!AAT$5:AAT23,OccupancyUnits,$B22,Occupan"&amp;"cyAddresses,$A22)&gt;0,SUMIFS('Tenant Occupancy'!AAT$5:AAT23,OccupancyUnits,$B22,OccupancyAddresses,$A22),IFERROR(VLOOKUP($A22&amp;"" ""&amp;$B22, FILTER(ARRAYFORMULA({OccupancyAddresses&amp;"" ""&amp; OccupancyUnits,'Tenant Occupancy'!AAT$5:AAT23}),INDEX(ARRAYFORMULA({Occu"&amp;"pancyAddresses&amp;"" ""&amp; OccupancyUnits,'Tenant Occupancy'!AAT$5:AAT23}),0,2)&lt;&gt;""""),2,FALSE),IF(AAS19=TODAY(),""Today"",)))))"),"")</f>
        <v/>
      </c>
      <c r="AAT22" s="3" t="str">
        <f>IFERROR(__xludf.DUMMYFUNCTION("IF(ISBLANK($A22),, IF((ARRAYFORMULA(SUM(COUNTIFS(OccupancyAddresses,$A22,OccupancyUnits, $B22, 'Tenant Occupancy'!AAU$5:AAU23,{""&gt;0"",""Occupied"",""Late""}))))&gt;1,""Multiple Bookings"", IF(SUMIFS( 'Tenant Occupancy'!AAU$5:AAU23,OccupancyUnits,$B22,Occupan"&amp;"cyAddresses,$A22)&gt;0,SUMIFS('Tenant Occupancy'!AAU$5:AAU23,OccupancyUnits,$B22,OccupancyAddresses,$A22),IFERROR(VLOOKUP($A22&amp;"" ""&amp;$B22, FILTER(ARRAYFORMULA({OccupancyAddresses&amp;"" ""&amp; OccupancyUnits,'Tenant Occupancy'!AAU$5:AAU23}),INDEX(ARRAYFORMULA({Occu"&amp;"pancyAddresses&amp;"" ""&amp; OccupancyUnits,'Tenant Occupancy'!AAU$5:AAU23}),0,2)&lt;&gt;""""),2,FALSE),IF(AAT19=TODAY(),""Today"",)))))"),"")</f>
        <v/>
      </c>
      <c r="AAU22" s="3" t="str">
        <f>IFERROR(__xludf.DUMMYFUNCTION("IF(ISBLANK($A22),, IF((ARRAYFORMULA(SUM(COUNTIFS(OccupancyAddresses,$A22,OccupancyUnits, $B22, 'Tenant Occupancy'!AAV$5:AAV23,{""&gt;0"",""Occupied"",""Late""}))))&gt;1,""Multiple Bookings"", IF(SUMIFS( 'Tenant Occupancy'!AAV$5:AAV23,OccupancyUnits,$B22,Occupan"&amp;"cyAddresses,$A22)&gt;0,SUMIFS('Tenant Occupancy'!AAV$5:AAV23,OccupancyUnits,$B22,OccupancyAddresses,$A22),IFERROR(VLOOKUP($A22&amp;"" ""&amp;$B22, FILTER(ARRAYFORMULA({OccupancyAddresses&amp;"" ""&amp; OccupancyUnits,'Tenant Occupancy'!AAV$5:AAV23}),INDEX(ARRAYFORMULA({Occu"&amp;"pancyAddresses&amp;"" ""&amp; OccupancyUnits,'Tenant Occupancy'!AAV$5:AAV23}),0,2)&lt;&gt;""""),2,FALSE),IF(AAU19=TODAY(),""Today"",)))))"),"")</f>
        <v/>
      </c>
      <c r="AAV22" s="3" t="str">
        <f>IFERROR(__xludf.DUMMYFUNCTION("IF(ISBLANK($A22),, IF((ARRAYFORMULA(SUM(COUNTIFS(OccupancyAddresses,$A22,OccupancyUnits, $B22, 'Tenant Occupancy'!AAW$5:AAW23,{""&gt;0"",""Occupied"",""Late""}))))&gt;1,""Multiple Bookings"", IF(SUMIFS( 'Tenant Occupancy'!AAW$5:AAW23,OccupancyUnits,$B22,Occupan"&amp;"cyAddresses,$A22)&gt;0,SUMIFS('Tenant Occupancy'!AAW$5:AAW23,OccupancyUnits,$B22,OccupancyAddresses,$A22),IFERROR(VLOOKUP($A22&amp;"" ""&amp;$B22, FILTER(ARRAYFORMULA({OccupancyAddresses&amp;"" ""&amp; OccupancyUnits,'Tenant Occupancy'!AAW$5:AAW23}),INDEX(ARRAYFORMULA({Occu"&amp;"pancyAddresses&amp;"" ""&amp; OccupancyUnits,'Tenant Occupancy'!AAW$5:AAW23}),0,2)&lt;&gt;""""),2,FALSE),IF(AAV19=TODAY(),""Today"",)))))"),"")</f>
        <v/>
      </c>
      <c r="AAW22" s="3" t="str">
        <f>IFERROR(__xludf.DUMMYFUNCTION("IF(ISBLANK($A22),, IF((ARRAYFORMULA(SUM(COUNTIFS(OccupancyAddresses,$A22,OccupancyUnits, $B22, 'Tenant Occupancy'!AAX$5:AAX23,{""&gt;0"",""Occupied"",""Late""}))))&gt;1,""Multiple Bookings"", IF(SUMIFS( 'Tenant Occupancy'!AAX$5:AAX23,OccupancyUnits,$B22,Occupan"&amp;"cyAddresses,$A22)&gt;0,SUMIFS('Tenant Occupancy'!AAX$5:AAX23,OccupancyUnits,$B22,OccupancyAddresses,$A22),IFERROR(VLOOKUP($A22&amp;"" ""&amp;$B22, FILTER(ARRAYFORMULA({OccupancyAddresses&amp;"" ""&amp; OccupancyUnits,'Tenant Occupancy'!AAX$5:AAX23}),INDEX(ARRAYFORMULA({Occu"&amp;"pancyAddresses&amp;"" ""&amp; OccupancyUnits,'Tenant Occupancy'!AAX$5:AAX23}),0,2)&lt;&gt;""""),2,FALSE),IF(AAW19=TODAY(),""Today"",)))))"),"")</f>
        <v/>
      </c>
      <c r="AAX22" s="3" t="str">
        <f>IFERROR(__xludf.DUMMYFUNCTION("IF(ISBLANK($A22),, IF((ARRAYFORMULA(SUM(COUNTIFS(OccupancyAddresses,$A22,OccupancyUnits, $B22, 'Tenant Occupancy'!AAY$5:AAY23,{""&gt;0"",""Occupied"",""Late""}))))&gt;1,""Multiple Bookings"", IF(SUMIFS( 'Tenant Occupancy'!AAY$5:AAY23,OccupancyUnits,$B22,Occupan"&amp;"cyAddresses,$A22)&gt;0,SUMIFS('Tenant Occupancy'!AAY$5:AAY23,OccupancyUnits,$B22,OccupancyAddresses,$A22),IFERROR(VLOOKUP($A22&amp;"" ""&amp;$B22, FILTER(ARRAYFORMULA({OccupancyAddresses&amp;"" ""&amp; OccupancyUnits,'Tenant Occupancy'!AAY$5:AAY23}),INDEX(ARRAYFORMULA({Occu"&amp;"pancyAddresses&amp;"" ""&amp; OccupancyUnits,'Tenant Occupancy'!AAY$5:AAY23}),0,2)&lt;&gt;""""),2,FALSE),IF(AAX19=TODAY(),""Today"",)))))"),"")</f>
        <v/>
      </c>
      <c r="AAY22" s="3" t="str">
        <f>IFERROR(__xludf.DUMMYFUNCTION("IF(ISBLANK($A22),, IF((ARRAYFORMULA(SUM(COUNTIFS(OccupancyAddresses,$A22,OccupancyUnits, $B22, 'Tenant Occupancy'!AAZ$5:AAZ23,{""&gt;0"",""Occupied"",""Late""}))))&gt;1,""Multiple Bookings"", IF(SUMIFS( 'Tenant Occupancy'!AAZ$5:AAZ23,OccupancyUnits,$B22,Occupan"&amp;"cyAddresses,$A22)&gt;0,SUMIFS('Tenant Occupancy'!AAZ$5:AAZ23,OccupancyUnits,$B22,OccupancyAddresses,$A22),IFERROR(VLOOKUP($A22&amp;"" ""&amp;$B22, FILTER(ARRAYFORMULA({OccupancyAddresses&amp;"" ""&amp; OccupancyUnits,'Tenant Occupancy'!AAZ$5:AAZ23}),INDEX(ARRAYFORMULA({Occu"&amp;"pancyAddresses&amp;"" ""&amp; OccupancyUnits,'Tenant Occupancy'!AAZ$5:AAZ23}),0,2)&lt;&gt;""""),2,FALSE),IF(AAY19=TODAY(),""Today"",)))))"),"")</f>
        <v/>
      </c>
      <c r="AAZ22" s="3" t="str">
        <f>IFERROR(__xludf.DUMMYFUNCTION("IF(ISBLANK($A22),, IF((ARRAYFORMULA(SUM(COUNTIFS(OccupancyAddresses,$A22,OccupancyUnits, $B22, 'Tenant Occupancy'!ABA$5:ABA23,{""&gt;0"",""Occupied"",""Late""}))))&gt;1,""Multiple Bookings"", IF(SUMIFS( 'Tenant Occupancy'!ABA$5:ABA23,OccupancyUnits,$B22,Occupan"&amp;"cyAddresses,$A22)&gt;0,SUMIFS('Tenant Occupancy'!ABA$5:ABA23,OccupancyUnits,$B22,OccupancyAddresses,$A22),IFERROR(VLOOKUP($A22&amp;"" ""&amp;$B22, FILTER(ARRAYFORMULA({OccupancyAddresses&amp;"" ""&amp; OccupancyUnits,'Tenant Occupancy'!ABA$5:ABA23}),INDEX(ARRAYFORMULA({Occu"&amp;"pancyAddresses&amp;"" ""&amp; OccupancyUnits,'Tenant Occupancy'!ABA$5:ABA23}),0,2)&lt;&gt;""""),2,FALSE),IF(AAZ19=TODAY(),""Today"",)))))"),"")</f>
        <v/>
      </c>
      <c r="ABA22" s="3" t="str">
        <f>IFERROR(__xludf.DUMMYFUNCTION("IF(ISBLANK($A22),, IF((ARRAYFORMULA(SUM(COUNTIFS(OccupancyAddresses,$A22,OccupancyUnits, $B22, 'Tenant Occupancy'!ABB$5:ABB23,{""&gt;0"",""Occupied"",""Late""}))))&gt;1,""Multiple Bookings"", IF(SUMIFS( 'Tenant Occupancy'!ABB$5:ABB23,OccupancyUnits,$B22,Occupan"&amp;"cyAddresses,$A22)&gt;0,SUMIFS('Tenant Occupancy'!ABB$5:ABB23,OccupancyUnits,$B22,OccupancyAddresses,$A22),IFERROR(VLOOKUP($A22&amp;"" ""&amp;$B22, FILTER(ARRAYFORMULA({OccupancyAddresses&amp;"" ""&amp; OccupancyUnits,'Tenant Occupancy'!ABB$5:ABB23}),INDEX(ARRAYFORMULA({Occu"&amp;"pancyAddresses&amp;"" ""&amp; OccupancyUnits,'Tenant Occupancy'!ABB$5:ABB23}),0,2)&lt;&gt;""""),2,FALSE),IF(ABA19=TODAY(),""Today"",)))))"),"")</f>
        <v/>
      </c>
      <c r="ABB22" s="3" t="str">
        <f>IFERROR(__xludf.DUMMYFUNCTION("IF(ISBLANK($A22),, IF((ARRAYFORMULA(SUM(COUNTIFS(OccupancyAddresses,$A22,OccupancyUnits, $B22, 'Tenant Occupancy'!ABC$5:ABC23,{""&gt;0"",""Occupied"",""Late""}))))&gt;1,""Multiple Bookings"", IF(SUMIFS( 'Tenant Occupancy'!ABC$5:ABC23,OccupancyUnits,$B22,Occupan"&amp;"cyAddresses,$A22)&gt;0,SUMIFS('Tenant Occupancy'!ABC$5:ABC23,OccupancyUnits,$B22,OccupancyAddresses,$A22),IFERROR(VLOOKUP($A22&amp;"" ""&amp;$B22, FILTER(ARRAYFORMULA({OccupancyAddresses&amp;"" ""&amp; OccupancyUnits,'Tenant Occupancy'!ABC$5:ABC23}),INDEX(ARRAYFORMULA({Occu"&amp;"pancyAddresses&amp;"" ""&amp; OccupancyUnits,'Tenant Occupancy'!ABC$5:ABC23}),0,2)&lt;&gt;""""),2,FALSE),IF(ABB19=TODAY(),""Today"",)))))"),"")</f>
        <v/>
      </c>
      <c r="ABC22" s="3" t="str">
        <f>IFERROR(__xludf.DUMMYFUNCTION("IF(ISBLANK($A22),, IF((ARRAYFORMULA(SUM(COUNTIFS(OccupancyAddresses,$A22,OccupancyUnits, $B22, 'Tenant Occupancy'!ABD$5:ABD23,{""&gt;0"",""Occupied"",""Late""}))))&gt;1,""Multiple Bookings"", IF(SUMIFS( 'Tenant Occupancy'!ABD$5:ABD23,OccupancyUnits,$B22,Occupan"&amp;"cyAddresses,$A22)&gt;0,SUMIFS('Tenant Occupancy'!ABD$5:ABD23,OccupancyUnits,$B22,OccupancyAddresses,$A22),IFERROR(VLOOKUP($A22&amp;"" ""&amp;$B22, FILTER(ARRAYFORMULA({OccupancyAddresses&amp;"" ""&amp; OccupancyUnits,'Tenant Occupancy'!ABD$5:ABD23}),INDEX(ARRAYFORMULA({Occu"&amp;"pancyAddresses&amp;"" ""&amp; OccupancyUnits,'Tenant Occupancy'!ABD$5:ABD23}),0,2)&lt;&gt;""""),2,FALSE),IF(ABC19=TODAY(),""Today"",)))))"),"")</f>
        <v/>
      </c>
      <c r="ABD22" s="3" t="str">
        <f>IFERROR(__xludf.DUMMYFUNCTION("IF(ISBLANK($A22),, IF((ARRAYFORMULA(SUM(COUNTIFS(OccupancyAddresses,$A22,OccupancyUnits, $B22, 'Tenant Occupancy'!ABE$5:ABE23,{""&gt;0"",""Occupied"",""Late""}))))&gt;1,""Multiple Bookings"", IF(SUMIFS( 'Tenant Occupancy'!ABE$5:ABE23,OccupancyUnits,$B22,Occupan"&amp;"cyAddresses,$A22)&gt;0,SUMIFS('Tenant Occupancy'!ABE$5:ABE23,OccupancyUnits,$B22,OccupancyAddresses,$A22),IFERROR(VLOOKUP($A22&amp;"" ""&amp;$B22, FILTER(ARRAYFORMULA({OccupancyAddresses&amp;"" ""&amp; OccupancyUnits,'Tenant Occupancy'!ABE$5:ABE23}),INDEX(ARRAYFORMULA({Occu"&amp;"pancyAddresses&amp;"" ""&amp; OccupancyUnits,'Tenant Occupancy'!ABE$5:ABE23}),0,2)&lt;&gt;""""),2,FALSE),IF(ABD19=TODAY(),""Today"",)))))"),"")</f>
        <v/>
      </c>
      <c r="ABE22" s="3" t="str">
        <f>IFERROR(__xludf.DUMMYFUNCTION("IF(ISBLANK($A22),, IF((ARRAYFORMULA(SUM(COUNTIFS(OccupancyAddresses,$A22,OccupancyUnits, $B22, 'Tenant Occupancy'!ABF$5:ABF23,{""&gt;0"",""Occupied"",""Late""}))))&gt;1,""Multiple Bookings"", IF(SUMIFS( 'Tenant Occupancy'!ABF$5:ABF23,OccupancyUnits,$B22,Occupan"&amp;"cyAddresses,$A22)&gt;0,SUMIFS('Tenant Occupancy'!ABF$5:ABF23,OccupancyUnits,$B22,OccupancyAddresses,$A22),IFERROR(VLOOKUP($A22&amp;"" ""&amp;$B22, FILTER(ARRAYFORMULA({OccupancyAddresses&amp;"" ""&amp; OccupancyUnits,'Tenant Occupancy'!ABF$5:ABF23}),INDEX(ARRAYFORMULA({Occu"&amp;"pancyAddresses&amp;"" ""&amp; OccupancyUnits,'Tenant Occupancy'!ABF$5:ABF23}),0,2)&lt;&gt;""""),2,FALSE),IF(ABE19=TODAY(),""Today"",)))))"),"")</f>
        <v/>
      </c>
      <c r="ABF22" s="3" t="str">
        <f>IFERROR(__xludf.DUMMYFUNCTION("IF(ISBLANK($A22),, IF((ARRAYFORMULA(SUM(COUNTIFS(OccupancyAddresses,$A22,OccupancyUnits, $B22, 'Tenant Occupancy'!ABG$5:ABG23,{""&gt;0"",""Occupied"",""Late""}))))&gt;1,""Multiple Bookings"", IF(SUMIFS( 'Tenant Occupancy'!ABG$5:ABG23,OccupancyUnits,$B22,Occupan"&amp;"cyAddresses,$A22)&gt;0,SUMIFS('Tenant Occupancy'!ABG$5:ABG23,OccupancyUnits,$B22,OccupancyAddresses,$A22),IFERROR(VLOOKUP($A22&amp;"" ""&amp;$B22, FILTER(ARRAYFORMULA({OccupancyAddresses&amp;"" ""&amp; OccupancyUnits,'Tenant Occupancy'!ABG$5:ABG23}),INDEX(ARRAYFORMULA({Occu"&amp;"pancyAddresses&amp;"" ""&amp; OccupancyUnits,'Tenant Occupancy'!ABG$5:ABG23}),0,2)&lt;&gt;""""),2,FALSE),IF(ABF19=TODAY(),""Today"",)))))"),"")</f>
        <v/>
      </c>
      <c r="ABG22" s="3"/>
      <c r="ABH22" s="3"/>
      <c r="ABI22" s="3"/>
      <c r="ABJ22" s="3"/>
      <c r="ABK22" s="3"/>
    </row>
    <row r="23" ht="39.0" customHeight="1">
      <c r="A23" s="10"/>
      <c r="B23" s="10"/>
      <c r="C23" s="11"/>
      <c r="D23" s="20"/>
      <c r="E23" s="1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18"/>
      <c r="IZ23" s="3" t="str">
        <f>IFERROR(__xludf.DUMMYFUNCTION("IF(ISBLANK($A23),, IF((ARRAYFORMULA(SUM(COUNTIFS(OccupancyAddresses,$A23,OccupancyUnits, $B23, 'Tenant Occupancy'!JA$5:JA23,{""&gt;0"",""Occupied"",""Late""}))))&gt;1,""Multiple Bookings"", IF(SUMIFS( 'Tenant Occupancy'!JA$5:JA23,OccupancyUnits,$B23,OccupancyAd"&amp;"dresses,$A23)&gt;0,SUMIFS('Tenant Occupancy'!JA$5:JA23,OccupancyUnits,$B23,OccupancyAddresses,$A23),IFERROR(VLOOKUP($A23&amp;"" ""&amp;$B23, FILTER(ARRAYFORMULA({OccupancyAddresses&amp;"" ""&amp; OccupancyUnits,'Tenant Occupancy'!JA$5:JA23}),INDEX(ARRAYFORMULA({OccupancyAdd"&amp;"resses&amp;"" ""&amp; OccupancyUnits,'Tenant Occupancy'!JA$5:JA23}),0,2)&lt;&gt;""""),2,FALSE),IF(IZ20=TODAY(),""Today"",)))))"),"")</f>
        <v/>
      </c>
      <c r="JA23" s="3" t="str">
        <f>IFERROR(__xludf.DUMMYFUNCTION("IF(ISBLANK($A23),, IF((ARRAYFORMULA(SUM(COUNTIFS(OccupancyAddresses,$A23,OccupancyUnits, $B23, 'Tenant Occupancy'!JB$5:JB23,{""&gt;0"",""Occupied"",""Late""}))))&gt;1,""Multiple Bookings"", IF(SUMIFS( 'Tenant Occupancy'!JB$5:JB23,OccupancyUnits,$B23,OccupancyAd"&amp;"dresses,$A23)&gt;0,SUMIFS('Tenant Occupancy'!JB$5:JB23,OccupancyUnits,$B23,OccupancyAddresses,$A23),IFERROR(VLOOKUP($A23&amp;"" ""&amp;$B23, FILTER(ARRAYFORMULA({OccupancyAddresses&amp;"" ""&amp; OccupancyUnits,'Tenant Occupancy'!JB$5:JB23}),INDEX(ARRAYFORMULA({OccupancyAdd"&amp;"resses&amp;"" ""&amp; OccupancyUnits,'Tenant Occupancy'!JB$5:JB23}),0,2)&lt;&gt;""""),2,FALSE),IF(JA20=TODAY(),""Today"",)))))"),"")</f>
        <v/>
      </c>
      <c r="JB23" s="3" t="str">
        <f>IFERROR(__xludf.DUMMYFUNCTION("IF(ISBLANK($A23),, IF((ARRAYFORMULA(SUM(COUNTIFS(OccupancyAddresses,$A23,OccupancyUnits, $B23, 'Tenant Occupancy'!JC$5:JC23,{""&gt;0"",""Occupied"",""Late""}))))&gt;1,""Multiple Bookings"", IF(SUMIFS( 'Tenant Occupancy'!JC$5:JC23,OccupancyUnits,$B23,OccupancyAd"&amp;"dresses,$A23)&gt;0,SUMIFS('Tenant Occupancy'!JC$5:JC23,OccupancyUnits,$B23,OccupancyAddresses,$A23),IFERROR(VLOOKUP($A23&amp;"" ""&amp;$B23, FILTER(ARRAYFORMULA({OccupancyAddresses&amp;"" ""&amp; OccupancyUnits,'Tenant Occupancy'!JC$5:JC23}),INDEX(ARRAYFORMULA({OccupancyAdd"&amp;"resses&amp;"" ""&amp; OccupancyUnits,'Tenant Occupancy'!JC$5:JC23}),0,2)&lt;&gt;""""),2,FALSE),IF(JB20=TODAY(),""Today"",)))))"),"")</f>
        <v/>
      </c>
      <c r="JC23" s="3" t="str">
        <f>IFERROR(__xludf.DUMMYFUNCTION("IF(ISBLANK($A23),, IF((ARRAYFORMULA(SUM(COUNTIFS(OccupancyAddresses,$A23,OccupancyUnits, $B23, 'Tenant Occupancy'!JD$5:JD23,{""&gt;0"",""Occupied"",""Late""}))))&gt;1,""Multiple Bookings"", IF(SUMIFS( 'Tenant Occupancy'!JD$5:JD23,OccupancyUnits,$B23,OccupancyAd"&amp;"dresses,$A23)&gt;0,SUMIFS('Tenant Occupancy'!JD$5:JD23,OccupancyUnits,$B23,OccupancyAddresses,$A23),IFERROR(VLOOKUP($A23&amp;"" ""&amp;$B23, FILTER(ARRAYFORMULA({OccupancyAddresses&amp;"" ""&amp; OccupancyUnits,'Tenant Occupancy'!JD$5:JD23}),INDEX(ARRAYFORMULA({OccupancyAdd"&amp;"resses&amp;"" ""&amp; OccupancyUnits,'Tenant Occupancy'!JD$5:JD23}),0,2)&lt;&gt;""""),2,FALSE),IF(JC20=TODAY(),""Today"",)))))"),"")</f>
        <v/>
      </c>
      <c r="JD23" s="3" t="str">
        <f>IFERROR(__xludf.DUMMYFUNCTION("IF(ISBLANK($A23),, IF((ARRAYFORMULA(SUM(COUNTIFS(OccupancyAddresses,$A23,OccupancyUnits, $B23, 'Tenant Occupancy'!JE$5:JE23,{""&gt;0"",""Occupied"",""Late""}))))&gt;1,""Multiple Bookings"", IF(SUMIFS( 'Tenant Occupancy'!JE$5:JE23,OccupancyUnits,$B23,OccupancyAd"&amp;"dresses,$A23)&gt;0,SUMIFS('Tenant Occupancy'!JE$5:JE23,OccupancyUnits,$B23,OccupancyAddresses,$A23),IFERROR(VLOOKUP($A23&amp;"" ""&amp;$B23, FILTER(ARRAYFORMULA({OccupancyAddresses&amp;"" ""&amp; OccupancyUnits,'Tenant Occupancy'!JE$5:JE23}),INDEX(ARRAYFORMULA({OccupancyAdd"&amp;"resses&amp;"" ""&amp; OccupancyUnits,'Tenant Occupancy'!JE$5:JE23}),0,2)&lt;&gt;""""),2,FALSE),IF(JD20=TODAY(),""Today"",)))))"),"")</f>
        <v/>
      </c>
      <c r="JE23" s="3" t="str">
        <f>IFERROR(__xludf.DUMMYFUNCTION("IF(ISBLANK($A23),, IF((ARRAYFORMULA(SUM(COUNTIFS(OccupancyAddresses,$A23,OccupancyUnits, $B23, 'Tenant Occupancy'!JF$5:JF23,{""&gt;0"",""Occupied"",""Late""}))))&gt;1,""Multiple Bookings"", IF(SUMIFS( 'Tenant Occupancy'!JF$5:JF23,OccupancyUnits,$B23,OccupancyAd"&amp;"dresses,$A23)&gt;0,SUMIFS('Tenant Occupancy'!JF$5:JF23,OccupancyUnits,$B23,OccupancyAddresses,$A23),IFERROR(VLOOKUP($A23&amp;"" ""&amp;$B23, FILTER(ARRAYFORMULA({OccupancyAddresses&amp;"" ""&amp; OccupancyUnits,'Tenant Occupancy'!JF$5:JF23}),INDEX(ARRAYFORMULA({OccupancyAdd"&amp;"resses&amp;"" ""&amp; OccupancyUnits,'Tenant Occupancy'!JF$5:JF23}),0,2)&lt;&gt;""""),2,FALSE),IF(JE20=TODAY(),""Today"",)))))"),"")</f>
        <v/>
      </c>
      <c r="JF23" s="3" t="str">
        <f>IFERROR(__xludf.DUMMYFUNCTION("IF(ISBLANK($A23),, IF((ARRAYFORMULA(SUM(COUNTIFS(OccupancyAddresses,$A23,OccupancyUnits, $B23, 'Tenant Occupancy'!JG$5:JG23,{""&gt;0"",""Occupied"",""Late""}))))&gt;1,""Multiple Bookings"", IF(SUMIFS( 'Tenant Occupancy'!JG$5:JG23,OccupancyUnits,$B23,OccupancyAd"&amp;"dresses,$A23)&gt;0,SUMIFS('Tenant Occupancy'!JG$5:JG23,OccupancyUnits,$B23,OccupancyAddresses,$A23),IFERROR(VLOOKUP($A23&amp;"" ""&amp;$B23, FILTER(ARRAYFORMULA({OccupancyAddresses&amp;"" ""&amp; OccupancyUnits,'Tenant Occupancy'!JG$5:JG23}),INDEX(ARRAYFORMULA({OccupancyAdd"&amp;"resses&amp;"" ""&amp; OccupancyUnits,'Tenant Occupancy'!JG$5:JG23}),0,2)&lt;&gt;""""),2,FALSE),IF(JF20=TODAY(),""Today"",)))))"),"")</f>
        <v/>
      </c>
      <c r="JG23" s="3" t="str">
        <f>IFERROR(__xludf.DUMMYFUNCTION("IF(ISBLANK($A23),, IF((ARRAYFORMULA(SUM(COUNTIFS(OccupancyAddresses,$A23,OccupancyUnits, $B23, 'Tenant Occupancy'!JH$5:JH23,{""&gt;0"",""Occupied"",""Late""}))))&gt;1,""Multiple Bookings"", IF(SUMIFS( 'Tenant Occupancy'!JH$5:JH23,OccupancyUnits,$B23,OccupancyAd"&amp;"dresses,$A23)&gt;0,SUMIFS('Tenant Occupancy'!JH$5:JH23,OccupancyUnits,$B23,OccupancyAddresses,$A23),IFERROR(VLOOKUP($A23&amp;"" ""&amp;$B23, FILTER(ARRAYFORMULA({OccupancyAddresses&amp;"" ""&amp; OccupancyUnits,'Tenant Occupancy'!JH$5:JH23}),INDEX(ARRAYFORMULA({OccupancyAdd"&amp;"resses&amp;"" ""&amp; OccupancyUnits,'Tenant Occupancy'!JH$5:JH23}),0,2)&lt;&gt;""""),2,FALSE),IF(JG20=TODAY(),""Today"",)))))"),"")</f>
        <v/>
      </c>
      <c r="JH23" s="3" t="str">
        <f>IFERROR(__xludf.DUMMYFUNCTION("IF(ISBLANK($A23),, IF((ARRAYFORMULA(SUM(COUNTIFS(OccupancyAddresses,$A23,OccupancyUnits, $B23, 'Tenant Occupancy'!JI$5:JI23,{""&gt;0"",""Occupied"",""Late""}))))&gt;1,""Multiple Bookings"", IF(SUMIFS( 'Tenant Occupancy'!JI$5:JI23,OccupancyUnits,$B23,OccupancyAd"&amp;"dresses,$A23)&gt;0,SUMIFS('Tenant Occupancy'!JI$5:JI23,OccupancyUnits,$B23,OccupancyAddresses,$A23),IFERROR(VLOOKUP($A23&amp;"" ""&amp;$B23, FILTER(ARRAYFORMULA({OccupancyAddresses&amp;"" ""&amp; OccupancyUnits,'Tenant Occupancy'!JI$5:JI23}),INDEX(ARRAYFORMULA({OccupancyAdd"&amp;"resses&amp;"" ""&amp; OccupancyUnits,'Tenant Occupancy'!JI$5:JI23}),0,2)&lt;&gt;""""),2,FALSE),IF(JH20=TODAY(),""Today"",)))))"),"")</f>
        <v/>
      </c>
      <c r="JI23" s="3" t="str">
        <f>IFERROR(__xludf.DUMMYFUNCTION("IF(ISBLANK($A23),, IF((ARRAYFORMULA(SUM(COUNTIFS(OccupancyAddresses,$A23,OccupancyUnits, $B23, 'Tenant Occupancy'!JJ$5:JJ23,{""&gt;0"",""Occupied"",""Late""}))))&gt;1,""Multiple Bookings"", IF(SUMIFS( 'Tenant Occupancy'!JJ$5:JJ23,OccupancyUnits,$B23,OccupancyAd"&amp;"dresses,$A23)&gt;0,SUMIFS('Tenant Occupancy'!JJ$5:JJ23,OccupancyUnits,$B23,OccupancyAddresses,$A23),IFERROR(VLOOKUP($A23&amp;"" ""&amp;$B23, FILTER(ARRAYFORMULA({OccupancyAddresses&amp;"" ""&amp; OccupancyUnits,'Tenant Occupancy'!JJ$5:JJ23}),INDEX(ARRAYFORMULA({OccupancyAdd"&amp;"resses&amp;"" ""&amp; OccupancyUnits,'Tenant Occupancy'!JJ$5:JJ23}),0,2)&lt;&gt;""""),2,FALSE),IF(JI20=TODAY(),""Today"",)))))"),"")</f>
        <v/>
      </c>
      <c r="JJ23" s="3" t="str">
        <f>IFERROR(__xludf.DUMMYFUNCTION("IF(ISBLANK($A23),, IF((ARRAYFORMULA(SUM(COUNTIFS(OccupancyAddresses,$A23,OccupancyUnits, $B23, 'Tenant Occupancy'!JK$5:JK23,{""&gt;0"",""Occupied"",""Late""}))))&gt;1,""Multiple Bookings"", IF(SUMIFS( 'Tenant Occupancy'!JK$5:JK23,OccupancyUnits,$B23,OccupancyAd"&amp;"dresses,$A23)&gt;0,SUMIFS('Tenant Occupancy'!JK$5:JK23,OccupancyUnits,$B23,OccupancyAddresses,$A23),IFERROR(VLOOKUP($A23&amp;"" ""&amp;$B23, FILTER(ARRAYFORMULA({OccupancyAddresses&amp;"" ""&amp; OccupancyUnits,'Tenant Occupancy'!JK$5:JK23}),INDEX(ARRAYFORMULA({OccupancyAdd"&amp;"resses&amp;"" ""&amp; OccupancyUnits,'Tenant Occupancy'!JK$5:JK23}),0,2)&lt;&gt;""""),2,FALSE),IF(JJ20=TODAY(),""Today"",)))))"),"")</f>
        <v/>
      </c>
      <c r="JK23" s="3" t="str">
        <f>IFERROR(__xludf.DUMMYFUNCTION("IF(ISBLANK($A23),, IF((ARRAYFORMULA(SUM(COUNTIFS(OccupancyAddresses,$A23,OccupancyUnits, $B23, 'Tenant Occupancy'!JL$5:JL23,{""&gt;0"",""Occupied"",""Late""}))))&gt;1,""Multiple Bookings"", IF(SUMIFS( 'Tenant Occupancy'!JL$5:JL23,OccupancyUnits,$B23,OccupancyAd"&amp;"dresses,$A23)&gt;0,SUMIFS('Tenant Occupancy'!JL$5:JL23,OccupancyUnits,$B23,OccupancyAddresses,$A23),IFERROR(VLOOKUP($A23&amp;"" ""&amp;$B23, FILTER(ARRAYFORMULA({OccupancyAddresses&amp;"" ""&amp; OccupancyUnits,'Tenant Occupancy'!JL$5:JL23}),INDEX(ARRAYFORMULA({OccupancyAdd"&amp;"resses&amp;"" ""&amp; OccupancyUnits,'Tenant Occupancy'!JL$5:JL23}),0,2)&lt;&gt;""""),2,FALSE),IF(JK20=TODAY(),""Today"",)))))"),"")</f>
        <v/>
      </c>
      <c r="JL23" s="3" t="str">
        <f>IFERROR(__xludf.DUMMYFUNCTION("IF(ISBLANK($A23),, IF((ARRAYFORMULA(SUM(COUNTIFS(OccupancyAddresses,$A23,OccupancyUnits, $B23, 'Tenant Occupancy'!JM$5:JM23,{""&gt;0"",""Occupied"",""Late""}))))&gt;1,""Multiple Bookings"", IF(SUMIFS( 'Tenant Occupancy'!JM$5:JM23,OccupancyUnits,$B23,OccupancyAd"&amp;"dresses,$A23)&gt;0,SUMIFS('Tenant Occupancy'!JM$5:JM23,OccupancyUnits,$B23,OccupancyAddresses,$A23),IFERROR(VLOOKUP($A23&amp;"" ""&amp;$B23, FILTER(ARRAYFORMULA({OccupancyAddresses&amp;"" ""&amp; OccupancyUnits,'Tenant Occupancy'!JM$5:JM23}),INDEX(ARRAYFORMULA({OccupancyAdd"&amp;"resses&amp;"" ""&amp; OccupancyUnits,'Tenant Occupancy'!JM$5:JM23}),0,2)&lt;&gt;""""),2,FALSE),IF(JL20=TODAY(),""Today"",)))))"),"")</f>
        <v/>
      </c>
      <c r="JM23" s="3" t="str">
        <f>IFERROR(__xludf.DUMMYFUNCTION("IF(ISBLANK($A23),, IF((ARRAYFORMULA(SUM(COUNTIFS(OccupancyAddresses,$A23,OccupancyUnits, $B23, 'Tenant Occupancy'!JN$5:JN23,{""&gt;0"",""Occupied"",""Late""}))))&gt;1,""Multiple Bookings"", IF(SUMIFS( 'Tenant Occupancy'!JN$5:JN23,OccupancyUnits,$B23,OccupancyAd"&amp;"dresses,$A23)&gt;0,SUMIFS('Tenant Occupancy'!JN$5:JN23,OccupancyUnits,$B23,OccupancyAddresses,$A23),IFERROR(VLOOKUP($A23&amp;"" ""&amp;$B23, FILTER(ARRAYFORMULA({OccupancyAddresses&amp;"" ""&amp; OccupancyUnits,'Tenant Occupancy'!JN$5:JN23}),INDEX(ARRAYFORMULA({OccupancyAdd"&amp;"resses&amp;"" ""&amp; OccupancyUnits,'Tenant Occupancy'!JN$5:JN23}),0,2)&lt;&gt;""""),2,FALSE),IF(JM20=TODAY(),""Today"",)))))"),"")</f>
        <v/>
      </c>
      <c r="JN23" s="3" t="str">
        <f>IFERROR(__xludf.DUMMYFUNCTION("IF(ISBLANK($A23),, IF((ARRAYFORMULA(SUM(COUNTIFS(OccupancyAddresses,$A23,OccupancyUnits, $B23, 'Tenant Occupancy'!JO$5:JO23,{""&gt;0"",""Occupied"",""Late""}))))&gt;1,""Multiple Bookings"", IF(SUMIFS( 'Tenant Occupancy'!JO$5:JO23,OccupancyUnits,$B23,OccupancyAd"&amp;"dresses,$A23)&gt;0,SUMIFS('Tenant Occupancy'!JO$5:JO23,OccupancyUnits,$B23,OccupancyAddresses,$A23),IFERROR(VLOOKUP($A23&amp;"" ""&amp;$B23, FILTER(ARRAYFORMULA({OccupancyAddresses&amp;"" ""&amp; OccupancyUnits,'Tenant Occupancy'!JO$5:JO23}),INDEX(ARRAYFORMULA({OccupancyAdd"&amp;"resses&amp;"" ""&amp; OccupancyUnits,'Tenant Occupancy'!JO$5:JO23}),0,2)&lt;&gt;""""),2,FALSE),IF(JN20=TODAY(),""Today"",)))))"),"")</f>
        <v/>
      </c>
      <c r="JO23" s="3" t="str">
        <f>IFERROR(__xludf.DUMMYFUNCTION("IF(ISBLANK($A23),, IF((ARRAYFORMULA(SUM(COUNTIFS(OccupancyAddresses,$A23,OccupancyUnits, $B23, 'Tenant Occupancy'!JP$5:JP23,{""&gt;0"",""Occupied"",""Late""}))))&gt;1,""Multiple Bookings"", IF(SUMIFS( 'Tenant Occupancy'!JP$5:JP23,OccupancyUnits,$B23,OccupancyAd"&amp;"dresses,$A23)&gt;0,SUMIFS('Tenant Occupancy'!JP$5:JP23,OccupancyUnits,$B23,OccupancyAddresses,$A23),IFERROR(VLOOKUP($A23&amp;"" ""&amp;$B23, FILTER(ARRAYFORMULA({OccupancyAddresses&amp;"" ""&amp; OccupancyUnits,'Tenant Occupancy'!JP$5:JP23}),INDEX(ARRAYFORMULA({OccupancyAdd"&amp;"resses&amp;"" ""&amp; OccupancyUnits,'Tenant Occupancy'!JP$5:JP23}),0,2)&lt;&gt;""""),2,FALSE),IF(JO20=TODAY(),""Today"",)))))"),"")</f>
        <v/>
      </c>
      <c r="JP23" s="3" t="str">
        <f>IFERROR(__xludf.DUMMYFUNCTION("IF(ISBLANK($A23),, IF((ARRAYFORMULA(SUM(COUNTIFS(OccupancyAddresses,$A23,OccupancyUnits, $B23, 'Tenant Occupancy'!JQ$5:JQ23,{""&gt;0"",""Occupied"",""Late""}))))&gt;1,""Multiple Bookings"", IF(SUMIFS( 'Tenant Occupancy'!JQ$5:JQ23,OccupancyUnits,$B23,OccupancyAd"&amp;"dresses,$A23)&gt;0,SUMIFS('Tenant Occupancy'!JQ$5:JQ23,OccupancyUnits,$B23,OccupancyAddresses,$A23),IFERROR(VLOOKUP($A23&amp;"" ""&amp;$B23, FILTER(ARRAYFORMULA({OccupancyAddresses&amp;"" ""&amp; OccupancyUnits,'Tenant Occupancy'!JQ$5:JQ23}),INDEX(ARRAYFORMULA({OccupancyAdd"&amp;"resses&amp;"" ""&amp; OccupancyUnits,'Tenant Occupancy'!JQ$5:JQ23}),0,2)&lt;&gt;""""),2,FALSE),IF(JP20=TODAY(),""Today"",)))))"),"")</f>
        <v/>
      </c>
      <c r="JQ23" s="3" t="str">
        <f>IFERROR(__xludf.DUMMYFUNCTION("IF(ISBLANK($A23),, IF((ARRAYFORMULA(SUM(COUNTIFS(OccupancyAddresses,$A23,OccupancyUnits, $B23, 'Tenant Occupancy'!JR$5:JR23,{""&gt;0"",""Occupied"",""Late""}))))&gt;1,""Multiple Bookings"", IF(SUMIFS( 'Tenant Occupancy'!JR$5:JR23,OccupancyUnits,$B23,OccupancyAd"&amp;"dresses,$A23)&gt;0,SUMIFS('Tenant Occupancy'!JR$5:JR23,OccupancyUnits,$B23,OccupancyAddresses,$A23),IFERROR(VLOOKUP($A23&amp;"" ""&amp;$B23, FILTER(ARRAYFORMULA({OccupancyAddresses&amp;"" ""&amp; OccupancyUnits,'Tenant Occupancy'!JR$5:JR23}),INDEX(ARRAYFORMULA({OccupancyAdd"&amp;"resses&amp;"" ""&amp; OccupancyUnits,'Tenant Occupancy'!JR$5:JR23}),0,2)&lt;&gt;""""),2,FALSE),IF(JQ20=TODAY(),""Today"",)))))"),"")</f>
        <v/>
      </c>
      <c r="JR23" s="3" t="str">
        <f>IFERROR(__xludf.DUMMYFUNCTION("IF(ISBLANK($A23),, IF((ARRAYFORMULA(SUM(COUNTIFS(OccupancyAddresses,$A23,OccupancyUnits, $B23, 'Tenant Occupancy'!JS$5:JS23,{""&gt;0"",""Occupied"",""Late""}))))&gt;1,""Multiple Bookings"", IF(SUMIFS( 'Tenant Occupancy'!JS$5:JS23,OccupancyUnits,$B23,OccupancyAd"&amp;"dresses,$A23)&gt;0,SUMIFS('Tenant Occupancy'!JS$5:JS23,OccupancyUnits,$B23,OccupancyAddresses,$A23),IFERROR(VLOOKUP($A23&amp;"" ""&amp;$B23, FILTER(ARRAYFORMULA({OccupancyAddresses&amp;"" ""&amp; OccupancyUnits,'Tenant Occupancy'!JS$5:JS23}),INDEX(ARRAYFORMULA({OccupancyAdd"&amp;"resses&amp;"" ""&amp; OccupancyUnits,'Tenant Occupancy'!JS$5:JS23}),0,2)&lt;&gt;""""),2,FALSE),IF(JR20=TODAY(),""Today"",)))))"),"")</f>
        <v/>
      </c>
      <c r="JS23" s="3" t="str">
        <f>IFERROR(__xludf.DUMMYFUNCTION("IF(ISBLANK($A23),, IF((ARRAYFORMULA(SUM(COUNTIFS(OccupancyAddresses,$A23,OccupancyUnits, $B23, 'Tenant Occupancy'!JT$5:JT23,{""&gt;0"",""Occupied"",""Late""}))))&gt;1,""Multiple Bookings"", IF(SUMIFS( 'Tenant Occupancy'!JT$5:JT23,OccupancyUnits,$B23,OccupancyAd"&amp;"dresses,$A23)&gt;0,SUMIFS('Tenant Occupancy'!JT$5:JT23,OccupancyUnits,$B23,OccupancyAddresses,$A23),IFERROR(VLOOKUP($A23&amp;"" ""&amp;$B23, FILTER(ARRAYFORMULA({OccupancyAddresses&amp;"" ""&amp; OccupancyUnits,'Tenant Occupancy'!JT$5:JT23}),INDEX(ARRAYFORMULA({OccupancyAdd"&amp;"resses&amp;"" ""&amp; OccupancyUnits,'Tenant Occupancy'!JT$5:JT23}),0,2)&lt;&gt;""""),2,FALSE),IF(JS20=TODAY(),""Today"",)))))"),"")</f>
        <v/>
      </c>
      <c r="JT23" s="3" t="str">
        <f>IFERROR(__xludf.DUMMYFUNCTION("IF(ISBLANK($A23),, IF((ARRAYFORMULA(SUM(COUNTIFS(OccupancyAddresses,$A23,OccupancyUnits, $B23, 'Tenant Occupancy'!JU$5:JU23,{""&gt;0"",""Occupied"",""Late""}))))&gt;1,""Multiple Bookings"", IF(SUMIFS( 'Tenant Occupancy'!JU$5:JU23,OccupancyUnits,$B23,OccupancyAd"&amp;"dresses,$A23)&gt;0,SUMIFS('Tenant Occupancy'!JU$5:JU23,OccupancyUnits,$B23,OccupancyAddresses,$A23),IFERROR(VLOOKUP($A23&amp;"" ""&amp;$B23, FILTER(ARRAYFORMULA({OccupancyAddresses&amp;"" ""&amp; OccupancyUnits,'Tenant Occupancy'!JU$5:JU23}),INDEX(ARRAYFORMULA({OccupancyAdd"&amp;"resses&amp;"" ""&amp; OccupancyUnits,'Tenant Occupancy'!JU$5:JU23}),0,2)&lt;&gt;""""),2,FALSE),IF(JT20=TODAY(),""Today"",)))))"),"")</f>
        <v/>
      </c>
      <c r="JU23" s="3" t="str">
        <f>IFERROR(__xludf.DUMMYFUNCTION("IF(ISBLANK($A23),, IF((ARRAYFORMULA(SUM(COUNTIFS(OccupancyAddresses,$A23,OccupancyUnits, $B23, 'Tenant Occupancy'!JV$5:JV23,{""&gt;0"",""Occupied"",""Late""}))))&gt;1,""Multiple Bookings"", IF(SUMIFS( 'Tenant Occupancy'!JV$5:JV23,OccupancyUnits,$B23,OccupancyAd"&amp;"dresses,$A23)&gt;0,SUMIFS('Tenant Occupancy'!JV$5:JV23,OccupancyUnits,$B23,OccupancyAddresses,$A23),IFERROR(VLOOKUP($A23&amp;"" ""&amp;$B23, FILTER(ARRAYFORMULA({OccupancyAddresses&amp;"" ""&amp; OccupancyUnits,'Tenant Occupancy'!JV$5:JV23}),INDEX(ARRAYFORMULA({OccupancyAdd"&amp;"resses&amp;"" ""&amp; OccupancyUnits,'Tenant Occupancy'!JV$5:JV23}),0,2)&lt;&gt;""""),2,FALSE),IF(JU20=TODAY(),""Today"",)))))"),"")</f>
        <v/>
      </c>
      <c r="JV23" s="3" t="str">
        <f>IFERROR(__xludf.DUMMYFUNCTION("IF(ISBLANK($A23),, IF((ARRAYFORMULA(SUM(COUNTIFS(OccupancyAddresses,$A23,OccupancyUnits, $B23, 'Tenant Occupancy'!JW$5:JW23,{""&gt;0"",""Occupied"",""Late""}))))&gt;1,""Multiple Bookings"", IF(SUMIFS( 'Tenant Occupancy'!JW$5:JW23,OccupancyUnits,$B23,OccupancyAd"&amp;"dresses,$A23)&gt;0,SUMIFS('Tenant Occupancy'!JW$5:JW23,OccupancyUnits,$B23,OccupancyAddresses,$A23),IFERROR(VLOOKUP($A23&amp;"" ""&amp;$B23, FILTER(ARRAYFORMULA({OccupancyAddresses&amp;"" ""&amp; OccupancyUnits,'Tenant Occupancy'!JW$5:JW23}),INDEX(ARRAYFORMULA({OccupancyAdd"&amp;"resses&amp;"" ""&amp; OccupancyUnits,'Tenant Occupancy'!JW$5:JW23}),0,2)&lt;&gt;""""),2,FALSE),IF(JV20=TODAY(),""Today"",)))))"),"")</f>
        <v/>
      </c>
      <c r="JW23" s="3" t="str">
        <f>IFERROR(__xludf.DUMMYFUNCTION("IF(ISBLANK($A23),, IF((ARRAYFORMULA(SUM(COUNTIFS(OccupancyAddresses,$A23,OccupancyUnits, $B23, 'Tenant Occupancy'!JX$5:JX23,{""&gt;0"",""Occupied"",""Late""}))))&gt;1,""Multiple Bookings"", IF(SUMIFS( 'Tenant Occupancy'!JX$5:JX23,OccupancyUnits,$B23,OccupancyAd"&amp;"dresses,$A23)&gt;0,SUMIFS('Tenant Occupancy'!JX$5:JX23,OccupancyUnits,$B23,OccupancyAddresses,$A23),IFERROR(VLOOKUP($A23&amp;"" ""&amp;$B23, FILTER(ARRAYFORMULA({OccupancyAddresses&amp;"" ""&amp; OccupancyUnits,'Tenant Occupancy'!JX$5:JX23}),INDEX(ARRAYFORMULA({OccupancyAdd"&amp;"resses&amp;"" ""&amp; OccupancyUnits,'Tenant Occupancy'!JX$5:JX23}),0,2)&lt;&gt;""""),2,FALSE),IF(JW20=TODAY(),""Today"",)))))"),"")</f>
        <v/>
      </c>
      <c r="JX23" s="3" t="str">
        <f>IFERROR(__xludf.DUMMYFUNCTION("IF(ISBLANK($A23),, IF((ARRAYFORMULA(SUM(COUNTIFS(OccupancyAddresses,$A23,OccupancyUnits, $B23, 'Tenant Occupancy'!JY$5:JY23,{""&gt;0"",""Occupied"",""Late""}))))&gt;1,""Multiple Bookings"", IF(SUMIFS( 'Tenant Occupancy'!JY$5:JY23,OccupancyUnits,$B23,OccupancyAd"&amp;"dresses,$A23)&gt;0,SUMIFS('Tenant Occupancy'!JY$5:JY23,OccupancyUnits,$B23,OccupancyAddresses,$A23),IFERROR(VLOOKUP($A23&amp;"" ""&amp;$B23, FILTER(ARRAYFORMULA({OccupancyAddresses&amp;"" ""&amp; OccupancyUnits,'Tenant Occupancy'!JY$5:JY23}),INDEX(ARRAYFORMULA({OccupancyAdd"&amp;"resses&amp;"" ""&amp; OccupancyUnits,'Tenant Occupancy'!JY$5:JY23}),0,2)&lt;&gt;""""),2,FALSE),IF(JX20=TODAY(),""Today"",)))))"),"")</f>
        <v/>
      </c>
      <c r="JY23" s="3" t="str">
        <f>IFERROR(__xludf.DUMMYFUNCTION("IF(ISBLANK($A23),, IF((ARRAYFORMULA(SUM(COUNTIFS(OccupancyAddresses,$A23,OccupancyUnits, $B23, 'Tenant Occupancy'!JZ$5:JZ23,{""&gt;0"",""Occupied"",""Late""}))))&gt;1,""Multiple Bookings"", IF(SUMIFS( 'Tenant Occupancy'!JZ$5:JZ23,OccupancyUnits,$B23,OccupancyAd"&amp;"dresses,$A23)&gt;0,SUMIFS('Tenant Occupancy'!JZ$5:JZ23,OccupancyUnits,$B23,OccupancyAddresses,$A23),IFERROR(VLOOKUP($A23&amp;"" ""&amp;$B23, FILTER(ARRAYFORMULA({OccupancyAddresses&amp;"" ""&amp; OccupancyUnits,'Tenant Occupancy'!JZ$5:JZ23}),INDEX(ARRAYFORMULA({OccupancyAdd"&amp;"resses&amp;"" ""&amp; OccupancyUnits,'Tenant Occupancy'!JZ$5:JZ23}),0,2)&lt;&gt;""""),2,FALSE),IF(JY20=TODAY(),""Today"",)))))"),"")</f>
        <v/>
      </c>
      <c r="JZ23" s="3" t="str">
        <f>IFERROR(__xludf.DUMMYFUNCTION("IF(ISBLANK($A23),, IF((ARRAYFORMULA(SUM(COUNTIFS(OccupancyAddresses,$A23,OccupancyUnits, $B23, 'Tenant Occupancy'!KA$5:KA23,{""&gt;0"",""Occupied"",""Late""}))))&gt;1,""Multiple Bookings"", IF(SUMIFS( 'Tenant Occupancy'!KA$5:KA23,OccupancyUnits,$B23,OccupancyAd"&amp;"dresses,$A23)&gt;0,SUMIFS('Tenant Occupancy'!KA$5:KA23,OccupancyUnits,$B23,OccupancyAddresses,$A23),IFERROR(VLOOKUP($A23&amp;"" ""&amp;$B23, FILTER(ARRAYFORMULA({OccupancyAddresses&amp;"" ""&amp; OccupancyUnits,'Tenant Occupancy'!KA$5:KA23}),INDEX(ARRAYFORMULA({OccupancyAdd"&amp;"resses&amp;"" ""&amp; OccupancyUnits,'Tenant Occupancy'!KA$5:KA23}),0,2)&lt;&gt;""""),2,FALSE),IF(JZ20=TODAY(),""Today"",)))))"),"")</f>
        <v/>
      </c>
      <c r="KA23" s="3" t="str">
        <f>IFERROR(__xludf.DUMMYFUNCTION("IF(ISBLANK($A23),, IF((ARRAYFORMULA(SUM(COUNTIFS(OccupancyAddresses,$A23,OccupancyUnits, $B23, 'Tenant Occupancy'!KB$5:KB23,{""&gt;0"",""Occupied"",""Late""}))))&gt;1,""Multiple Bookings"", IF(SUMIFS( 'Tenant Occupancy'!KB$5:KB23,OccupancyUnits,$B23,OccupancyAd"&amp;"dresses,$A23)&gt;0,SUMIFS('Tenant Occupancy'!KB$5:KB23,OccupancyUnits,$B23,OccupancyAddresses,$A23),IFERROR(VLOOKUP($A23&amp;"" ""&amp;$B23, FILTER(ARRAYFORMULA({OccupancyAddresses&amp;"" ""&amp; OccupancyUnits,'Tenant Occupancy'!KB$5:KB23}),INDEX(ARRAYFORMULA({OccupancyAdd"&amp;"resses&amp;"" ""&amp; OccupancyUnits,'Tenant Occupancy'!KB$5:KB23}),0,2)&lt;&gt;""""),2,FALSE),IF(KA20=TODAY(),""Today"",)))))"),"")</f>
        <v/>
      </c>
      <c r="KB23" s="3" t="str">
        <f>IFERROR(__xludf.DUMMYFUNCTION("IF(ISBLANK($A23),, IF((ARRAYFORMULA(SUM(COUNTIFS(OccupancyAddresses,$A23,OccupancyUnits, $B23, 'Tenant Occupancy'!KC$5:KC23,{""&gt;0"",""Occupied"",""Late""}))))&gt;1,""Multiple Bookings"", IF(SUMIFS( 'Tenant Occupancy'!KC$5:KC23,OccupancyUnits,$B23,OccupancyAd"&amp;"dresses,$A23)&gt;0,SUMIFS('Tenant Occupancy'!KC$5:KC23,OccupancyUnits,$B23,OccupancyAddresses,$A23),IFERROR(VLOOKUP($A23&amp;"" ""&amp;$B23, FILTER(ARRAYFORMULA({OccupancyAddresses&amp;"" ""&amp; OccupancyUnits,'Tenant Occupancy'!KC$5:KC23}),INDEX(ARRAYFORMULA({OccupancyAdd"&amp;"resses&amp;"" ""&amp; OccupancyUnits,'Tenant Occupancy'!KC$5:KC23}),0,2)&lt;&gt;""""),2,FALSE),IF(KB20=TODAY(),""Today"",)))))"),"")</f>
        <v/>
      </c>
      <c r="KC23" s="3" t="str">
        <f>IFERROR(__xludf.DUMMYFUNCTION("IF(ISBLANK($A23),, IF((ARRAYFORMULA(SUM(COUNTIFS(OccupancyAddresses,$A23,OccupancyUnits, $B23, 'Tenant Occupancy'!KD$5:KD23,{""&gt;0"",""Occupied"",""Late""}))))&gt;1,""Multiple Bookings"", IF(SUMIFS( 'Tenant Occupancy'!KD$5:KD23,OccupancyUnits,$B23,OccupancyAd"&amp;"dresses,$A23)&gt;0,SUMIFS('Tenant Occupancy'!KD$5:KD23,OccupancyUnits,$B23,OccupancyAddresses,$A23),IFERROR(VLOOKUP($A23&amp;"" ""&amp;$B23, FILTER(ARRAYFORMULA({OccupancyAddresses&amp;"" ""&amp; OccupancyUnits,'Tenant Occupancy'!KD$5:KD23}),INDEX(ARRAYFORMULA({OccupancyAdd"&amp;"resses&amp;"" ""&amp; OccupancyUnits,'Tenant Occupancy'!KD$5:KD23}),0,2)&lt;&gt;""""),2,FALSE),IF(KC20=TODAY(),""Today"",)))))"),"")</f>
        <v/>
      </c>
      <c r="KD23" s="3" t="str">
        <f>IFERROR(__xludf.DUMMYFUNCTION("IF(ISBLANK($A23),, IF((ARRAYFORMULA(SUM(COUNTIFS(OccupancyAddresses,$A23,OccupancyUnits, $B23, 'Tenant Occupancy'!KE$5:KE23,{""&gt;0"",""Occupied"",""Late""}))))&gt;1,""Multiple Bookings"", IF(SUMIFS( 'Tenant Occupancy'!KE$5:KE23,OccupancyUnits,$B23,OccupancyAd"&amp;"dresses,$A23)&gt;0,SUMIFS('Tenant Occupancy'!KE$5:KE23,OccupancyUnits,$B23,OccupancyAddresses,$A23),IFERROR(VLOOKUP($A23&amp;"" ""&amp;$B23, FILTER(ARRAYFORMULA({OccupancyAddresses&amp;"" ""&amp; OccupancyUnits,'Tenant Occupancy'!KE$5:KE23}),INDEX(ARRAYFORMULA({OccupancyAdd"&amp;"resses&amp;"" ""&amp; OccupancyUnits,'Tenant Occupancy'!KE$5:KE23}),0,2)&lt;&gt;""""),2,FALSE),IF(KD20=TODAY(),""Today"",)))))"),"")</f>
        <v/>
      </c>
      <c r="KE23" s="3" t="str">
        <f>IFERROR(__xludf.DUMMYFUNCTION("IF(ISBLANK($A23),, IF((ARRAYFORMULA(SUM(COUNTIFS(OccupancyAddresses,$A23,OccupancyUnits, $B23, 'Tenant Occupancy'!KF$5:KF23,{""&gt;0"",""Occupied"",""Late""}))))&gt;1,""Multiple Bookings"", IF(SUMIFS( 'Tenant Occupancy'!KF$5:KF23,OccupancyUnits,$B23,OccupancyAd"&amp;"dresses,$A23)&gt;0,SUMIFS('Tenant Occupancy'!KF$5:KF23,OccupancyUnits,$B23,OccupancyAddresses,$A23),IFERROR(VLOOKUP($A23&amp;"" ""&amp;$B23, FILTER(ARRAYFORMULA({OccupancyAddresses&amp;"" ""&amp; OccupancyUnits,'Tenant Occupancy'!KF$5:KF23}),INDEX(ARRAYFORMULA({OccupancyAdd"&amp;"resses&amp;"" ""&amp; OccupancyUnits,'Tenant Occupancy'!KF$5:KF23}),0,2)&lt;&gt;""""),2,FALSE),IF(KE20=TODAY(),""Today"",)))))"),"")</f>
        <v/>
      </c>
      <c r="KF23" s="3" t="str">
        <f>IFERROR(__xludf.DUMMYFUNCTION("IF(ISBLANK($A23),, IF((ARRAYFORMULA(SUM(COUNTIFS(OccupancyAddresses,$A23,OccupancyUnits, $B23, 'Tenant Occupancy'!KG$5:KG23,{""&gt;0"",""Occupied"",""Late""}))))&gt;1,""Multiple Bookings"", IF(SUMIFS( 'Tenant Occupancy'!KG$5:KG23,OccupancyUnits,$B23,OccupancyAd"&amp;"dresses,$A23)&gt;0,SUMIFS('Tenant Occupancy'!KG$5:KG23,OccupancyUnits,$B23,OccupancyAddresses,$A23),IFERROR(VLOOKUP($A23&amp;"" ""&amp;$B23, FILTER(ARRAYFORMULA({OccupancyAddresses&amp;"" ""&amp; OccupancyUnits,'Tenant Occupancy'!KG$5:KG23}),INDEX(ARRAYFORMULA({OccupancyAdd"&amp;"resses&amp;"" ""&amp; OccupancyUnits,'Tenant Occupancy'!KG$5:KG23}),0,2)&lt;&gt;""""),2,FALSE),IF(KF20=TODAY(),""Today"",)))))"),"")</f>
        <v/>
      </c>
      <c r="KG23" s="3" t="str">
        <f>IFERROR(__xludf.DUMMYFUNCTION("IF(ISBLANK($A23),, IF((ARRAYFORMULA(SUM(COUNTIFS(OccupancyAddresses,$A23,OccupancyUnits, $B23, 'Tenant Occupancy'!KH$5:KH23,{""&gt;0"",""Occupied"",""Late""}))))&gt;1,""Multiple Bookings"", IF(SUMIFS( 'Tenant Occupancy'!KH$5:KH23,OccupancyUnits,$B23,OccupancyAd"&amp;"dresses,$A23)&gt;0,SUMIFS('Tenant Occupancy'!KH$5:KH23,OccupancyUnits,$B23,OccupancyAddresses,$A23),IFERROR(VLOOKUP($A23&amp;"" ""&amp;$B23, FILTER(ARRAYFORMULA({OccupancyAddresses&amp;"" ""&amp; OccupancyUnits,'Tenant Occupancy'!KH$5:KH23}),INDEX(ARRAYFORMULA({OccupancyAdd"&amp;"resses&amp;"" ""&amp; OccupancyUnits,'Tenant Occupancy'!KH$5:KH23}),0,2)&lt;&gt;""""),2,FALSE),IF(KG20=TODAY(),""Today"",)))))"),"")</f>
        <v/>
      </c>
      <c r="KH23" s="3" t="str">
        <f>IFERROR(__xludf.DUMMYFUNCTION("IF(ISBLANK($A23),, IF((ARRAYFORMULA(SUM(COUNTIFS(OccupancyAddresses,$A23,OccupancyUnits, $B23, 'Tenant Occupancy'!KI$5:KI23,{""&gt;0"",""Occupied"",""Late""}))))&gt;1,""Multiple Bookings"", IF(SUMIFS( 'Tenant Occupancy'!KI$5:KI23,OccupancyUnits,$B23,OccupancyAd"&amp;"dresses,$A23)&gt;0,SUMIFS('Tenant Occupancy'!KI$5:KI23,OccupancyUnits,$B23,OccupancyAddresses,$A23),IFERROR(VLOOKUP($A23&amp;"" ""&amp;$B23, FILTER(ARRAYFORMULA({OccupancyAddresses&amp;"" ""&amp; OccupancyUnits,'Tenant Occupancy'!KI$5:KI23}),INDEX(ARRAYFORMULA({OccupancyAdd"&amp;"resses&amp;"" ""&amp; OccupancyUnits,'Tenant Occupancy'!KI$5:KI23}),0,2)&lt;&gt;""""),2,FALSE),IF(KH20=TODAY(),""Today"",)))))"),"")</f>
        <v/>
      </c>
      <c r="KI23" s="3" t="str">
        <f>IFERROR(__xludf.DUMMYFUNCTION("IF(ISBLANK($A23),, IF((ARRAYFORMULA(SUM(COUNTIFS(OccupancyAddresses,$A23,OccupancyUnits, $B23, 'Tenant Occupancy'!KJ$5:KJ23,{""&gt;0"",""Occupied"",""Late""}))))&gt;1,""Multiple Bookings"", IF(SUMIFS( 'Tenant Occupancy'!KJ$5:KJ23,OccupancyUnits,$B23,OccupancyAd"&amp;"dresses,$A23)&gt;0,SUMIFS('Tenant Occupancy'!KJ$5:KJ23,OccupancyUnits,$B23,OccupancyAddresses,$A23),IFERROR(VLOOKUP($A23&amp;"" ""&amp;$B23, FILTER(ARRAYFORMULA({OccupancyAddresses&amp;"" ""&amp; OccupancyUnits,'Tenant Occupancy'!KJ$5:KJ23}),INDEX(ARRAYFORMULA({OccupancyAdd"&amp;"resses&amp;"" ""&amp; OccupancyUnits,'Tenant Occupancy'!KJ$5:KJ23}),0,2)&lt;&gt;""""),2,FALSE),IF(KI20=TODAY(),""Today"",)))))"),"")</f>
        <v/>
      </c>
      <c r="KJ23" s="3" t="str">
        <f>IFERROR(__xludf.DUMMYFUNCTION("IF(ISBLANK($A23),, IF((ARRAYFORMULA(SUM(COUNTIFS(OccupancyAddresses,$A23,OccupancyUnits, $B23, 'Tenant Occupancy'!KK$5:KK23,{""&gt;0"",""Occupied"",""Late""}))))&gt;1,""Multiple Bookings"", IF(SUMIFS( 'Tenant Occupancy'!KK$5:KK23,OccupancyUnits,$B23,OccupancyAd"&amp;"dresses,$A23)&gt;0,SUMIFS('Tenant Occupancy'!KK$5:KK23,OccupancyUnits,$B23,OccupancyAddresses,$A23),IFERROR(VLOOKUP($A23&amp;"" ""&amp;$B23, FILTER(ARRAYFORMULA({OccupancyAddresses&amp;"" ""&amp; OccupancyUnits,'Tenant Occupancy'!KK$5:KK23}),INDEX(ARRAYFORMULA({OccupancyAdd"&amp;"resses&amp;"" ""&amp; OccupancyUnits,'Tenant Occupancy'!KK$5:KK23}),0,2)&lt;&gt;""""),2,FALSE),IF(KJ20=TODAY(),""Today"",)))))"),"")</f>
        <v/>
      </c>
      <c r="KK23" s="3" t="str">
        <f>IFERROR(__xludf.DUMMYFUNCTION("IF(ISBLANK($A23),, IF((ARRAYFORMULA(SUM(COUNTIFS(OccupancyAddresses,$A23,OccupancyUnits, $B23, 'Tenant Occupancy'!KL$5:KL23,{""&gt;0"",""Occupied"",""Late""}))))&gt;1,""Multiple Bookings"", IF(SUMIFS( 'Tenant Occupancy'!KL$5:KL23,OccupancyUnits,$B23,OccupancyAd"&amp;"dresses,$A23)&gt;0,SUMIFS('Tenant Occupancy'!KL$5:KL23,OccupancyUnits,$B23,OccupancyAddresses,$A23),IFERROR(VLOOKUP($A23&amp;"" ""&amp;$B23, FILTER(ARRAYFORMULA({OccupancyAddresses&amp;"" ""&amp; OccupancyUnits,'Tenant Occupancy'!KL$5:KL23}),INDEX(ARRAYFORMULA({OccupancyAdd"&amp;"resses&amp;"" ""&amp; OccupancyUnits,'Tenant Occupancy'!KL$5:KL23}),0,2)&lt;&gt;""""),2,FALSE),IF(KK20=TODAY(),""Today"",)))))"),"")</f>
        <v/>
      </c>
      <c r="KL23" s="3" t="str">
        <f>IFERROR(__xludf.DUMMYFUNCTION("IF(ISBLANK($A23),, IF((ARRAYFORMULA(SUM(COUNTIFS(OccupancyAddresses,$A23,OccupancyUnits, $B23, 'Tenant Occupancy'!KM$5:KM23,{""&gt;0"",""Occupied"",""Late""}))))&gt;1,""Multiple Bookings"", IF(SUMIFS( 'Tenant Occupancy'!KM$5:KM23,OccupancyUnits,$B23,OccupancyAd"&amp;"dresses,$A23)&gt;0,SUMIFS('Tenant Occupancy'!KM$5:KM23,OccupancyUnits,$B23,OccupancyAddresses,$A23),IFERROR(VLOOKUP($A23&amp;"" ""&amp;$B23, FILTER(ARRAYFORMULA({OccupancyAddresses&amp;"" ""&amp; OccupancyUnits,'Tenant Occupancy'!KM$5:KM23}),INDEX(ARRAYFORMULA({OccupancyAdd"&amp;"resses&amp;"" ""&amp; OccupancyUnits,'Tenant Occupancy'!KM$5:KM23}),0,2)&lt;&gt;""""),2,FALSE),IF(KL20=TODAY(),""Today"",)))))"),"")</f>
        <v/>
      </c>
      <c r="KM23" s="3" t="str">
        <f>IFERROR(__xludf.DUMMYFUNCTION("IF(ISBLANK($A23),, IF((ARRAYFORMULA(SUM(COUNTIFS(OccupancyAddresses,$A23,OccupancyUnits, $B23, 'Tenant Occupancy'!KN$5:KN23,{""&gt;0"",""Occupied"",""Late""}))))&gt;1,""Multiple Bookings"", IF(SUMIFS( 'Tenant Occupancy'!KN$5:KN23,OccupancyUnits,$B23,OccupancyAd"&amp;"dresses,$A23)&gt;0,SUMIFS('Tenant Occupancy'!KN$5:KN23,OccupancyUnits,$B23,OccupancyAddresses,$A23),IFERROR(VLOOKUP($A23&amp;"" ""&amp;$B23, FILTER(ARRAYFORMULA({OccupancyAddresses&amp;"" ""&amp; OccupancyUnits,'Tenant Occupancy'!KN$5:KN23}),INDEX(ARRAYFORMULA({OccupancyAdd"&amp;"resses&amp;"" ""&amp; OccupancyUnits,'Tenant Occupancy'!KN$5:KN23}),0,2)&lt;&gt;""""),2,FALSE),IF(KM20=TODAY(),""Today"",)))))"),"")</f>
        <v/>
      </c>
      <c r="KN23" s="3" t="str">
        <f>IFERROR(__xludf.DUMMYFUNCTION("IF(ISBLANK($A23),, IF((ARRAYFORMULA(SUM(COUNTIFS(OccupancyAddresses,$A23,OccupancyUnits, $B23, 'Tenant Occupancy'!KO$5:KO23,{""&gt;0"",""Occupied"",""Late""}))))&gt;1,""Multiple Bookings"", IF(SUMIFS( 'Tenant Occupancy'!KO$5:KO23,OccupancyUnits,$B23,OccupancyAd"&amp;"dresses,$A23)&gt;0,SUMIFS('Tenant Occupancy'!KO$5:KO23,OccupancyUnits,$B23,OccupancyAddresses,$A23),IFERROR(VLOOKUP($A23&amp;"" ""&amp;$B23, FILTER(ARRAYFORMULA({OccupancyAddresses&amp;"" ""&amp; OccupancyUnits,'Tenant Occupancy'!KO$5:KO23}),INDEX(ARRAYFORMULA({OccupancyAdd"&amp;"resses&amp;"" ""&amp; OccupancyUnits,'Tenant Occupancy'!KO$5:KO23}),0,2)&lt;&gt;""""),2,FALSE),IF(KN20=TODAY(),""Today"",)))))"),"")</f>
        <v/>
      </c>
      <c r="KO23" s="3" t="str">
        <f>IFERROR(__xludf.DUMMYFUNCTION("IF(ISBLANK($A23),, IF((ARRAYFORMULA(SUM(COUNTIFS(OccupancyAddresses,$A23,OccupancyUnits, $B23, 'Tenant Occupancy'!KP$5:KP23,{""&gt;0"",""Occupied"",""Late""}))))&gt;1,""Multiple Bookings"", IF(SUMIFS( 'Tenant Occupancy'!KP$5:KP23,OccupancyUnits,$B23,OccupancyAd"&amp;"dresses,$A23)&gt;0,SUMIFS('Tenant Occupancy'!KP$5:KP23,OccupancyUnits,$B23,OccupancyAddresses,$A23),IFERROR(VLOOKUP($A23&amp;"" ""&amp;$B23, FILTER(ARRAYFORMULA({OccupancyAddresses&amp;"" ""&amp; OccupancyUnits,'Tenant Occupancy'!KP$5:KP23}),INDEX(ARRAYFORMULA({OccupancyAdd"&amp;"resses&amp;"" ""&amp; OccupancyUnits,'Tenant Occupancy'!KP$5:KP23}),0,2)&lt;&gt;""""),2,FALSE),IF(KO20=TODAY(),""Today"",)))))"),"")</f>
        <v/>
      </c>
      <c r="KP23" s="3" t="str">
        <f>IFERROR(__xludf.DUMMYFUNCTION("IF(ISBLANK($A23),, IF((ARRAYFORMULA(SUM(COUNTIFS(OccupancyAddresses,$A23,OccupancyUnits, $B23, 'Tenant Occupancy'!KQ$5:KQ23,{""&gt;0"",""Occupied"",""Late""}))))&gt;1,""Multiple Bookings"", IF(SUMIFS( 'Tenant Occupancy'!KQ$5:KQ23,OccupancyUnits,$B23,OccupancyAd"&amp;"dresses,$A23)&gt;0,SUMIFS('Tenant Occupancy'!KQ$5:KQ23,OccupancyUnits,$B23,OccupancyAddresses,$A23),IFERROR(VLOOKUP($A23&amp;"" ""&amp;$B23, FILTER(ARRAYFORMULA({OccupancyAddresses&amp;"" ""&amp; OccupancyUnits,'Tenant Occupancy'!KQ$5:KQ23}),INDEX(ARRAYFORMULA({OccupancyAdd"&amp;"resses&amp;"" ""&amp; OccupancyUnits,'Tenant Occupancy'!KQ$5:KQ23}),0,2)&lt;&gt;""""),2,FALSE),IF(KP20=TODAY(),""Today"",)))))"),"")</f>
        <v/>
      </c>
      <c r="KQ23" s="3" t="str">
        <f>IFERROR(__xludf.DUMMYFUNCTION("IF(ISBLANK($A23),, IF((ARRAYFORMULA(SUM(COUNTIFS(OccupancyAddresses,$A23,OccupancyUnits, $B23, 'Tenant Occupancy'!KR$5:KR23,{""&gt;0"",""Occupied"",""Late""}))))&gt;1,""Multiple Bookings"", IF(SUMIFS( 'Tenant Occupancy'!KR$5:KR23,OccupancyUnits,$B23,OccupancyAd"&amp;"dresses,$A23)&gt;0,SUMIFS('Tenant Occupancy'!KR$5:KR23,OccupancyUnits,$B23,OccupancyAddresses,$A23),IFERROR(VLOOKUP($A23&amp;"" ""&amp;$B23, FILTER(ARRAYFORMULA({OccupancyAddresses&amp;"" ""&amp; OccupancyUnits,'Tenant Occupancy'!KR$5:KR23}),INDEX(ARRAYFORMULA({OccupancyAdd"&amp;"resses&amp;"" ""&amp; OccupancyUnits,'Tenant Occupancy'!KR$5:KR23}),0,2)&lt;&gt;""""),2,FALSE),IF(KQ20=TODAY(),""Today"",)))))"),"")</f>
        <v/>
      </c>
      <c r="KR23" s="3" t="str">
        <f>IFERROR(__xludf.DUMMYFUNCTION("IF(ISBLANK($A23),, IF((ARRAYFORMULA(SUM(COUNTIFS(OccupancyAddresses,$A23,OccupancyUnits, $B23, 'Tenant Occupancy'!KS$5:KS23,{""&gt;0"",""Occupied"",""Late""}))))&gt;1,""Multiple Bookings"", IF(SUMIFS( 'Tenant Occupancy'!KS$5:KS23,OccupancyUnits,$B23,OccupancyAd"&amp;"dresses,$A23)&gt;0,SUMIFS('Tenant Occupancy'!KS$5:KS23,OccupancyUnits,$B23,OccupancyAddresses,$A23),IFERROR(VLOOKUP($A23&amp;"" ""&amp;$B23, FILTER(ARRAYFORMULA({OccupancyAddresses&amp;"" ""&amp; OccupancyUnits,'Tenant Occupancy'!KS$5:KS23}),INDEX(ARRAYFORMULA({OccupancyAdd"&amp;"resses&amp;"" ""&amp; OccupancyUnits,'Tenant Occupancy'!KS$5:KS23}),0,2)&lt;&gt;""""),2,FALSE),IF(KR20=TODAY(),""Today"",)))))"),"")</f>
        <v/>
      </c>
      <c r="KS23" s="3" t="str">
        <f>IFERROR(__xludf.DUMMYFUNCTION("IF(ISBLANK($A23),, IF((ARRAYFORMULA(SUM(COUNTIFS(OccupancyAddresses,$A23,OccupancyUnits, $B23, 'Tenant Occupancy'!KT$5:KT23,{""&gt;0"",""Occupied"",""Late""}))))&gt;1,""Multiple Bookings"", IF(SUMIFS( 'Tenant Occupancy'!KT$5:KT23,OccupancyUnits,$B23,OccupancyAd"&amp;"dresses,$A23)&gt;0,SUMIFS('Tenant Occupancy'!KT$5:KT23,OccupancyUnits,$B23,OccupancyAddresses,$A23),IFERROR(VLOOKUP($A23&amp;"" ""&amp;$B23, FILTER(ARRAYFORMULA({OccupancyAddresses&amp;"" ""&amp; OccupancyUnits,'Tenant Occupancy'!KT$5:KT23}),INDEX(ARRAYFORMULA({OccupancyAdd"&amp;"resses&amp;"" ""&amp; OccupancyUnits,'Tenant Occupancy'!KT$5:KT23}),0,2)&lt;&gt;""""),2,FALSE),IF(KS20=TODAY(),""Today"",)))))"),"")</f>
        <v/>
      </c>
      <c r="KT23" s="3" t="str">
        <f>IFERROR(__xludf.DUMMYFUNCTION("IF(ISBLANK($A23),, IF((ARRAYFORMULA(SUM(COUNTIFS(OccupancyAddresses,$A23,OccupancyUnits, $B23, 'Tenant Occupancy'!KU$5:KU23,{""&gt;0"",""Occupied"",""Late""}))))&gt;1,""Multiple Bookings"", IF(SUMIFS( 'Tenant Occupancy'!KU$5:KU23,OccupancyUnits,$B23,OccupancyAd"&amp;"dresses,$A23)&gt;0,SUMIFS('Tenant Occupancy'!KU$5:KU23,OccupancyUnits,$B23,OccupancyAddresses,$A23),IFERROR(VLOOKUP($A23&amp;"" ""&amp;$B23, FILTER(ARRAYFORMULA({OccupancyAddresses&amp;"" ""&amp; OccupancyUnits,'Tenant Occupancy'!KU$5:KU23}),INDEX(ARRAYFORMULA({OccupancyAdd"&amp;"resses&amp;"" ""&amp; OccupancyUnits,'Tenant Occupancy'!KU$5:KU23}),0,2)&lt;&gt;""""),2,FALSE),IF(KT20=TODAY(),""Today"",)))))"),"")</f>
        <v/>
      </c>
      <c r="KU23" s="3" t="str">
        <f>IFERROR(__xludf.DUMMYFUNCTION("IF(ISBLANK($A23),, IF((ARRAYFORMULA(SUM(COUNTIFS(OccupancyAddresses,$A23,OccupancyUnits, $B23, 'Tenant Occupancy'!KV$5:KV23,{""&gt;0"",""Occupied"",""Late""}))))&gt;1,""Multiple Bookings"", IF(SUMIFS( 'Tenant Occupancy'!KV$5:KV23,OccupancyUnits,$B23,OccupancyAd"&amp;"dresses,$A23)&gt;0,SUMIFS('Tenant Occupancy'!KV$5:KV23,OccupancyUnits,$B23,OccupancyAddresses,$A23),IFERROR(VLOOKUP($A23&amp;"" ""&amp;$B23, FILTER(ARRAYFORMULA({OccupancyAddresses&amp;"" ""&amp; OccupancyUnits,'Tenant Occupancy'!KV$5:KV23}),INDEX(ARRAYFORMULA({OccupancyAdd"&amp;"resses&amp;"" ""&amp; OccupancyUnits,'Tenant Occupancy'!KV$5:KV23}),0,2)&lt;&gt;""""),2,FALSE),IF(KU20=TODAY(),""Today"",)))))"),"")</f>
        <v/>
      </c>
      <c r="KV23" s="3" t="str">
        <f>IFERROR(__xludf.DUMMYFUNCTION("IF(ISBLANK($A23),, IF((ARRAYFORMULA(SUM(COUNTIFS(OccupancyAddresses,$A23,OccupancyUnits, $B23, 'Tenant Occupancy'!KW$5:KW23,{""&gt;0"",""Occupied"",""Late""}))))&gt;1,""Multiple Bookings"", IF(SUMIFS( 'Tenant Occupancy'!KW$5:KW23,OccupancyUnits,$B23,OccupancyAd"&amp;"dresses,$A23)&gt;0,SUMIFS('Tenant Occupancy'!KW$5:KW23,OccupancyUnits,$B23,OccupancyAddresses,$A23),IFERROR(VLOOKUP($A23&amp;"" ""&amp;$B23, FILTER(ARRAYFORMULA({OccupancyAddresses&amp;"" ""&amp; OccupancyUnits,'Tenant Occupancy'!KW$5:KW23}),INDEX(ARRAYFORMULA({OccupancyAdd"&amp;"resses&amp;"" ""&amp; OccupancyUnits,'Tenant Occupancy'!KW$5:KW23}),0,2)&lt;&gt;""""),2,FALSE),IF(KV20=TODAY(),""Today"",)))))"),"")</f>
        <v/>
      </c>
      <c r="KW23" s="3" t="str">
        <f>IFERROR(__xludf.DUMMYFUNCTION("IF(ISBLANK($A23),, IF((ARRAYFORMULA(SUM(COUNTIFS(OccupancyAddresses,$A23,OccupancyUnits, $B23, 'Tenant Occupancy'!KX$5:KX23,{""&gt;0"",""Occupied"",""Late""}))))&gt;1,""Multiple Bookings"", IF(SUMIFS( 'Tenant Occupancy'!KX$5:KX23,OccupancyUnits,$B23,OccupancyAd"&amp;"dresses,$A23)&gt;0,SUMIFS('Tenant Occupancy'!KX$5:KX23,OccupancyUnits,$B23,OccupancyAddresses,$A23),IFERROR(VLOOKUP($A23&amp;"" ""&amp;$B23, FILTER(ARRAYFORMULA({OccupancyAddresses&amp;"" ""&amp; OccupancyUnits,'Tenant Occupancy'!KX$5:KX23}),INDEX(ARRAYFORMULA({OccupancyAdd"&amp;"resses&amp;"" ""&amp; OccupancyUnits,'Tenant Occupancy'!KX$5:KX23}),0,2)&lt;&gt;""""),2,FALSE),IF(KW20=TODAY(),""Today"",)))))"),"")</f>
        <v/>
      </c>
      <c r="KX23" s="3" t="str">
        <f>IFERROR(__xludf.DUMMYFUNCTION("IF(ISBLANK($A23),, IF((ARRAYFORMULA(SUM(COUNTIFS(OccupancyAddresses,$A23,OccupancyUnits, $B23, 'Tenant Occupancy'!KY$5:KY23,{""&gt;0"",""Occupied"",""Late""}))))&gt;1,""Multiple Bookings"", IF(SUMIFS( 'Tenant Occupancy'!KY$5:KY23,OccupancyUnits,$B23,OccupancyAd"&amp;"dresses,$A23)&gt;0,SUMIFS('Tenant Occupancy'!KY$5:KY23,OccupancyUnits,$B23,OccupancyAddresses,$A23),IFERROR(VLOOKUP($A23&amp;"" ""&amp;$B23, FILTER(ARRAYFORMULA({OccupancyAddresses&amp;"" ""&amp; OccupancyUnits,'Tenant Occupancy'!KY$5:KY23}),INDEX(ARRAYFORMULA({OccupancyAdd"&amp;"resses&amp;"" ""&amp; OccupancyUnits,'Tenant Occupancy'!KY$5:KY23}),0,2)&lt;&gt;""""),2,FALSE),IF(KX20=TODAY(),""Today"",)))))"),"")</f>
        <v/>
      </c>
      <c r="KY23" s="3" t="str">
        <f>IFERROR(__xludf.DUMMYFUNCTION("IF(ISBLANK($A23),, IF((ARRAYFORMULA(SUM(COUNTIFS(OccupancyAddresses,$A23,OccupancyUnits, $B23, 'Tenant Occupancy'!KZ$5:KZ23,{""&gt;0"",""Occupied"",""Late""}))))&gt;1,""Multiple Bookings"", IF(SUMIFS( 'Tenant Occupancy'!KZ$5:KZ23,OccupancyUnits,$B23,OccupancyAd"&amp;"dresses,$A23)&gt;0,SUMIFS('Tenant Occupancy'!KZ$5:KZ23,OccupancyUnits,$B23,OccupancyAddresses,$A23),IFERROR(VLOOKUP($A23&amp;"" ""&amp;$B23, FILTER(ARRAYFORMULA({OccupancyAddresses&amp;"" ""&amp; OccupancyUnits,'Tenant Occupancy'!KZ$5:KZ23}),INDEX(ARRAYFORMULA({OccupancyAdd"&amp;"resses&amp;"" ""&amp; OccupancyUnits,'Tenant Occupancy'!KZ$5:KZ23}),0,2)&lt;&gt;""""),2,FALSE),IF(KY20=TODAY(),""Today"",)))))"),"")</f>
        <v/>
      </c>
      <c r="KZ23" s="3" t="str">
        <f>IFERROR(__xludf.DUMMYFUNCTION("IF(ISBLANK($A23),, IF((ARRAYFORMULA(SUM(COUNTIFS(OccupancyAddresses,$A23,OccupancyUnits, $B23, 'Tenant Occupancy'!LA$5:LA23,{""&gt;0"",""Occupied"",""Late""}))))&gt;1,""Multiple Bookings"", IF(SUMIFS( 'Tenant Occupancy'!LA$5:LA23,OccupancyUnits,$B23,OccupancyAd"&amp;"dresses,$A23)&gt;0,SUMIFS('Tenant Occupancy'!LA$5:LA23,OccupancyUnits,$B23,OccupancyAddresses,$A23),IFERROR(VLOOKUP($A23&amp;"" ""&amp;$B23, FILTER(ARRAYFORMULA({OccupancyAddresses&amp;"" ""&amp; OccupancyUnits,'Tenant Occupancy'!LA$5:LA23}),INDEX(ARRAYFORMULA({OccupancyAdd"&amp;"resses&amp;"" ""&amp; OccupancyUnits,'Tenant Occupancy'!LA$5:LA23}),0,2)&lt;&gt;""""),2,FALSE),IF(KZ20=TODAY(),""Today"",)))))"),"")</f>
        <v/>
      </c>
      <c r="LA23" s="3" t="str">
        <f>IFERROR(__xludf.DUMMYFUNCTION("IF(ISBLANK($A23),, IF((ARRAYFORMULA(SUM(COUNTIFS(OccupancyAddresses,$A23,OccupancyUnits, $B23, 'Tenant Occupancy'!LB$5:LB23,{""&gt;0"",""Occupied"",""Late""}))))&gt;1,""Multiple Bookings"", IF(SUMIFS( 'Tenant Occupancy'!LB$5:LB23,OccupancyUnits,$B23,OccupancyAd"&amp;"dresses,$A23)&gt;0,SUMIFS('Tenant Occupancy'!LB$5:LB23,OccupancyUnits,$B23,OccupancyAddresses,$A23),IFERROR(VLOOKUP($A23&amp;"" ""&amp;$B23, FILTER(ARRAYFORMULA({OccupancyAddresses&amp;"" ""&amp; OccupancyUnits,'Tenant Occupancy'!LB$5:LB23}),INDEX(ARRAYFORMULA({OccupancyAdd"&amp;"resses&amp;"" ""&amp; OccupancyUnits,'Tenant Occupancy'!LB$5:LB23}),0,2)&lt;&gt;""""),2,FALSE),IF(LA20=TODAY(),""Today"",)))))"),"")</f>
        <v/>
      </c>
      <c r="LB23" s="3" t="str">
        <f>IFERROR(__xludf.DUMMYFUNCTION("IF(ISBLANK($A23),, IF((ARRAYFORMULA(SUM(COUNTIFS(OccupancyAddresses,$A23,OccupancyUnits, $B23, 'Tenant Occupancy'!LC$5:LC23,{""&gt;0"",""Occupied"",""Late""}))))&gt;1,""Multiple Bookings"", IF(SUMIFS( 'Tenant Occupancy'!LC$5:LC23,OccupancyUnits,$B23,OccupancyAd"&amp;"dresses,$A23)&gt;0,SUMIFS('Tenant Occupancy'!LC$5:LC23,OccupancyUnits,$B23,OccupancyAddresses,$A23),IFERROR(VLOOKUP($A23&amp;"" ""&amp;$B23, FILTER(ARRAYFORMULA({OccupancyAddresses&amp;"" ""&amp; OccupancyUnits,'Tenant Occupancy'!LC$5:LC23}),INDEX(ARRAYFORMULA({OccupancyAdd"&amp;"resses&amp;"" ""&amp; OccupancyUnits,'Tenant Occupancy'!LC$5:LC23}),0,2)&lt;&gt;""""),2,FALSE),IF(LB20=TODAY(),""Today"",)))))"),"")</f>
        <v/>
      </c>
      <c r="LC23" s="3" t="str">
        <f>IFERROR(__xludf.DUMMYFUNCTION("IF(ISBLANK($A23),, IF((ARRAYFORMULA(SUM(COUNTIFS(OccupancyAddresses,$A23,OccupancyUnits, $B23, 'Tenant Occupancy'!LD$5:LD23,{""&gt;0"",""Occupied"",""Late""}))))&gt;1,""Multiple Bookings"", IF(SUMIFS( 'Tenant Occupancy'!LD$5:LD23,OccupancyUnits,$B23,OccupancyAd"&amp;"dresses,$A23)&gt;0,SUMIFS('Tenant Occupancy'!LD$5:LD23,OccupancyUnits,$B23,OccupancyAddresses,$A23),IFERROR(VLOOKUP($A23&amp;"" ""&amp;$B23, FILTER(ARRAYFORMULA({OccupancyAddresses&amp;"" ""&amp; OccupancyUnits,'Tenant Occupancy'!LD$5:LD23}),INDEX(ARRAYFORMULA({OccupancyAdd"&amp;"resses&amp;"" ""&amp; OccupancyUnits,'Tenant Occupancy'!LD$5:LD23}),0,2)&lt;&gt;""""),2,FALSE),IF(LC20=TODAY(),""Today"",)))))"),"")</f>
        <v/>
      </c>
      <c r="LD23" s="3" t="str">
        <f>IFERROR(__xludf.DUMMYFUNCTION("IF(ISBLANK($A23),, IF((ARRAYFORMULA(SUM(COUNTIFS(OccupancyAddresses,$A23,OccupancyUnits, $B23, 'Tenant Occupancy'!LE$5:LE23,{""&gt;0"",""Occupied"",""Late""}))))&gt;1,""Multiple Bookings"", IF(SUMIFS( 'Tenant Occupancy'!LE$5:LE23,OccupancyUnits,$B23,OccupancyAd"&amp;"dresses,$A23)&gt;0,SUMIFS('Tenant Occupancy'!LE$5:LE23,OccupancyUnits,$B23,OccupancyAddresses,$A23),IFERROR(VLOOKUP($A23&amp;"" ""&amp;$B23, FILTER(ARRAYFORMULA({OccupancyAddresses&amp;"" ""&amp; OccupancyUnits,'Tenant Occupancy'!LE$5:LE23}),INDEX(ARRAYFORMULA({OccupancyAdd"&amp;"resses&amp;"" ""&amp; OccupancyUnits,'Tenant Occupancy'!LE$5:LE23}),0,2)&lt;&gt;""""),2,FALSE),IF(LD20=TODAY(),""Today"",)))))"),"")</f>
        <v/>
      </c>
      <c r="LE23" s="3" t="str">
        <f>IFERROR(__xludf.DUMMYFUNCTION("IF(ISBLANK($A23),, IF((ARRAYFORMULA(SUM(COUNTIFS(OccupancyAddresses,$A23,OccupancyUnits, $B23, 'Tenant Occupancy'!LF$5:LF23,{""&gt;0"",""Occupied"",""Late""}))))&gt;1,""Multiple Bookings"", IF(SUMIFS( 'Tenant Occupancy'!LF$5:LF23,OccupancyUnits,$B23,OccupancyAd"&amp;"dresses,$A23)&gt;0,SUMIFS('Tenant Occupancy'!LF$5:LF23,OccupancyUnits,$B23,OccupancyAddresses,$A23),IFERROR(VLOOKUP($A23&amp;"" ""&amp;$B23, FILTER(ARRAYFORMULA({OccupancyAddresses&amp;"" ""&amp; OccupancyUnits,'Tenant Occupancy'!LF$5:LF23}),INDEX(ARRAYFORMULA({OccupancyAdd"&amp;"resses&amp;"" ""&amp; OccupancyUnits,'Tenant Occupancy'!LF$5:LF23}),0,2)&lt;&gt;""""),2,FALSE),IF(LE20=TODAY(),""Today"",)))))"),"")</f>
        <v/>
      </c>
      <c r="LF23" s="3" t="str">
        <f>IFERROR(__xludf.DUMMYFUNCTION("IF(ISBLANK($A23),, IF((ARRAYFORMULA(SUM(COUNTIFS(OccupancyAddresses,$A23,OccupancyUnits, $B23, 'Tenant Occupancy'!LG$5:LG23,{""&gt;0"",""Occupied"",""Late""}))))&gt;1,""Multiple Bookings"", IF(SUMIFS( 'Tenant Occupancy'!LG$5:LG23,OccupancyUnits,$B23,OccupancyAd"&amp;"dresses,$A23)&gt;0,SUMIFS('Tenant Occupancy'!LG$5:LG23,OccupancyUnits,$B23,OccupancyAddresses,$A23),IFERROR(VLOOKUP($A23&amp;"" ""&amp;$B23, FILTER(ARRAYFORMULA({OccupancyAddresses&amp;"" ""&amp; OccupancyUnits,'Tenant Occupancy'!LG$5:LG23}),INDEX(ARRAYFORMULA({OccupancyAdd"&amp;"resses&amp;"" ""&amp; OccupancyUnits,'Tenant Occupancy'!LG$5:LG23}),0,2)&lt;&gt;""""),2,FALSE),IF(LF20=TODAY(),""Today"",)))))"),"")</f>
        <v/>
      </c>
      <c r="LG23" s="3" t="str">
        <f>IFERROR(__xludf.DUMMYFUNCTION("IF(ISBLANK($A23),, IF((ARRAYFORMULA(SUM(COUNTIFS(OccupancyAddresses,$A23,OccupancyUnits, $B23, 'Tenant Occupancy'!LH$5:LH23,{""&gt;0"",""Occupied"",""Late""}))))&gt;1,""Multiple Bookings"", IF(SUMIFS( 'Tenant Occupancy'!LH$5:LH23,OccupancyUnits,$B23,OccupancyAd"&amp;"dresses,$A23)&gt;0,SUMIFS('Tenant Occupancy'!LH$5:LH23,OccupancyUnits,$B23,OccupancyAddresses,$A23),IFERROR(VLOOKUP($A23&amp;"" ""&amp;$B23, FILTER(ARRAYFORMULA({OccupancyAddresses&amp;"" ""&amp; OccupancyUnits,'Tenant Occupancy'!LH$5:LH23}),INDEX(ARRAYFORMULA({OccupancyAdd"&amp;"resses&amp;"" ""&amp; OccupancyUnits,'Tenant Occupancy'!LH$5:LH23}),0,2)&lt;&gt;""""),2,FALSE),IF(LG20=TODAY(),""Today"",)))))"),"")</f>
        <v/>
      </c>
      <c r="LH23" s="3" t="str">
        <f>IFERROR(__xludf.DUMMYFUNCTION("IF(ISBLANK($A23),, IF((ARRAYFORMULA(SUM(COUNTIFS(OccupancyAddresses,$A23,OccupancyUnits, $B23, 'Tenant Occupancy'!LI$5:LI23,{""&gt;0"",""Occupied"",""Late""}))))&gt;1,""Multiple Bookings"", IF(SUMIFS( 'Tenant Occupancy'!LI$5:LI23,OccupancyUnits,$B23,OccupancyAd"&amp;"dresses,$A23)&gt;0,SUMIFS('Tenant Occupancy'!LI$5:LI23,OccupancyUnits,$B23,OccupancyAddresses,$A23),IFERROR(VLOOKUP($A23&amp;"" ""&amp;$B23, FILTER(ARRAYFORMULA({OccupancyAddresses&amp;"" ""&amp; OccupancyUnits,'Tenant Occupancy'!LI$5:LI23}),INDEX(ARRAYFORMULA({OccupancyAdd"&amp;"resses&amp;"" ""&amp; OccupancyUnits,'Tenant Occupancy'!LI$5:LI23}),0,2)&lt;&gt;""""),2,FALSE),IF(LH20=TODAY(),""Today"",)))))"),"")</f>
        <v/>
      </c>
      <c r="LI23" s="3" t="str">
        <f>IFERROR(__xludf.DUMMYFUNCTION("IF(ISBLANK($A23),, IF((ARRAYFORMULA(SUM(COUNTIFS(OccupancyAddresses,$A23,OccupancyUnits, $B23, 'Tenant Occupancy'!LJ$5:LJ23,{""&gt;0"",""Occupied"",""Late""}))))&gt;1,""Multiple Bookings"", IF(SUMIFS( 'Tenant Occupancy'!LJ$5:LJ23,OccupancyUnits,$B23,OccupancyAd"&amp;"dresses,$A23)&gt;0,SUMIFS('Tenant Occupancy'!LJ$5:LJ23,OccupancyUnits,$B23,OccupancyAddresses,$A23),IFERROR(VLOOKUP($A23&amp;"" ""&amp;$B23, FILTER(ARRAYFORMULA({OccupancyAddresses&amp;"" ""&amp; OccupancyUnits,'Tenant Occupancy'!LJ$5:LJ23}),INDEX(ARRAYFORMULA({OccupancyAdd"&amp;"resses&amp;"" ""&amp; OccupancyUnits,'Tenant Occupancy'!LJ$5:LJ23}),0,2)&lt;&gt;""""),2,FALSE),IF(LI20=TODAY(),""Today"",)))))"),"")</f>
        <v/>
      </c>
      <c r="LJ23" s="3" t="str">
        <f>IFERROR(__xludf.DUMMYFUNCTION("IF(ISBLANK($A23),, IF((ARRAYFORMULA(SUM(COUNTIFS(OccupancyAddresses,$A23,OccupancyUnits, $B23, 'Tenant Occupancy'!LK$5:LK23,{""&gt;0"",""Occupied"",""Late""}))))&gt;1,""Multiple Bookings"", IF(SUMIFS( 'Tenant Occupancy'!LK$5:LK23,OccupancyUnits,$B23,OccupancyAd"&amp;"dresses,$A23)&gt;0,SUMIFS('Tenant Occupancy'!LK$5:LK23,OccupancyUnits,$B23,OccupancyAddresses,$A23),IFERROR(VLOOKUP($A23&amp;"" ""&amp;$B23, FILTER(ARRAYFORMULA({OccupancyAddresses&amp;"" ""&amp; OccupancyUnits,'Tenant Occupancy'!LK$5:LK23}),INDEX(ARRAYFORMULA({OccupancyAdd"&amp;"resses&amp;"" ""&amp; OccupancyUnits,'Tenant Occupancy'!LK$5:LK23}),0,2)&lt;&gt;""""),2,FALSE),IF(LJ20=TODAY(),""Today"",)))))"),"")</f>
        <v/>
      </c>
      <c r="LK23" s="3" t="str">
        <f>IFERROR(__xludf.DUMMYFUNCTION("IF(ISBLANK($A23),, IF((ARRAYFORMULA(SUM(COUNTIFS(OccupancyAddresses,$A23,OccupancyUnits, $B23, 'Tenant Occupancy'!LL$5:LL23,{""&gt;0"",""Occupied"",""Late""}))))&gt;1,""Multiple Bookings"", IF(SUMIFS( 'Tenant Occupancy'!LL$5:LL23,OccupancyUnits,$B23,OccupancyAd"&amp;"dresses,$A23)&gt;0,SUMIFS('Tenant Occupancy'!LL$5:LL23,OccupancyUnits,$B23,OccupancyAddresses,$A23),IFERROR(VLOOKUP($A23&amp;"" ""&amp;$B23, FILTER(ARRAYFORMULA({OccupancyAddresses&amp;"" ""&amp; OccupancyUnits,'Tenant Occupancy'!LL$5:LL23}),INDEX(ARRAYFORMULA({OccupancyAdd"&amp;"resses&amp;"" ""&amp; OccupancyUnits,'Tenant Occupancy'!LL$5:LL23}),0,2)&lt;&gt;""""),2,FALSE),IF(LK20=TODAY(),""Today"",)))))"),"")</f>
        <v/>
      </c>
      <c r="LL23" s="3" t="str">
        <f>IFERROR(__xludf.DUMMYFUNCTION("IF(ISBLANK($A23),, IF((ARRAYFORMULA(SUM(COUNTIFS(OccupancyAddresses,$A23,OccupancyUnits, $B23, 'Tenant Occupancy'!LM$5:LM23,{""&gt;0"",""Occupied"",""Late""}))))&gt;1,""Multiple Bookings"", IF(SUMIFS( 'Tenant Occupancy'!LM$5:LM23,OccupancyUnits,$B23,OccupancyAd"&amp;"dresses,$A23)&gt;0,SUMIFS('Tenant Occupancy'!LM$5:LM23,OccupancyUnits,$B23,OccupancyAddresses,$A23),IFERROR(VLOOKUP($A23&amp;"" ""&amp;$B23, FILTER(ARRAYFORMULA({OccupancyAddresses&amp;"" ""&amp; OccupancyUnits,'Tenant Occupancy'!LM$5:LM23}),INDEX(ARRAYFORMULA({OccupancyAdd"&amp;"resses&amp;"" ""&amp; OccupancyUnits,'Tenant Occupancy'!LM$5:LM23}),0,2)&lt;&gt;""""),2,FALSE),IF(LL20=TODAY(),""Today"",)))))"),"")</f>
        <v/>
      </c>
      <c r="LM23" s="3" t="str">
        <f>IFERROR(__xludf.DUMMYFUNCTION("IF(ISBLANK($A23),, IF((ARRAYFORMULA(SUM(COUNTIFS(OccupancyAddresses,$A23,OccupancyUnits, $B23, 'Tenant Occupancy'!LN$5:LN23,{""&gt;0"",""Occupied"",""Late""}))))&gt;1,""Multiple Bookings"", IF(SUMIFS( 'Tenant Occupancy'!LN$5:LN23,OccupancyUnits,$B23,OccupancyAd"&amp;"dresses,$A23)&gt;0,SUMIFS('Tenant Occupancy'!LN$5:LN23,OccupancyUnits,$B23,OccupancyAddresses,$A23),IFERROR(VLOOKUP($A23&amp;"" ""&amp;$B23, FILTER(ARRAYFORMULA({OccupancyAddresses&amp;"" ""&amp; OccupancyUnits,'Tenant Occupancy'!LN$5:LN23}),INDEX(ARRAYFORMULA({OccupancyAdd"&amp;"resses&amp;"" ""&amp; OccupancyUnits,'Tenant Occupancy'!LN$5:LN23}),0,2)&lt;&gt;""""),2,FALSE),IF(LM20=TODAY(),""Today"",)))))"),"")</f>
        <v/>
      </c>
      <c r="LN23" s="3" t="str">
        <f>IFERROR(__xludf.DUMMYFUNCTION("IF(ISBLANK($A23),, IF((ARRAYFORMULA(SUM(COUNTIFS(OccupancyAddresses,$A23,OccupancyUnits, $B23, 'Tenant Occupancy'!LO$5:LO23,{""&gt;0"",""Occupied"",""Late""}))))&gt;1,""Multiple Bookings"", IF(SUMIFS( 'Tenant Occupancy'!LO$5:LO23,OccupancyUnits,$B23,OccupancyAd"&amp;"dresses,$A23)&gt;0,SUMIFS('Tenant Occupancy'!LO$5:LO23,OccupancyUnits,$B23,OccupancyAddresses,$A23),IFERROR(VLOOKUP($A23&amp;"" ""&amp;$B23, FILTER(ARRAYFORMULA({OccupancyAddresses&amp;"" ""&amp; OccupancyUnits,'Tenant Occupancy'!LO$5:LO23}),INDEX(ARRAYFORMULA({OccupancyAdd"&amp;"resses&amp;"" ""&amp; OccupancyUnits,'Tenant Occupancy'!LO$5:LO23}),0,2)&lt;&gt;""""),2,FALSE),IF(LN20=TODAY(),""Today"",)))))"),"")</f>
        <v/>
      </c>
      <c r="LO23" s="3" t="str">
        <f>IFERROR(__xludf.DUMMYFUNCTION("IF(ISBLANK($A23),, IF((ARRAYFORMULA(SUM(COUNTIFS(OccupancyAddresses,$A23,OccupancyUnits, $B23, 'Tenant Occupancy'!LP$5:LP23,{""&gt;0"",""Occupied"",""Late""}))))&gt;1,""Multiple Bookings"", IF(SUMIFS( 'Tenant Occupancy'!LP$5:LP23,OccupancyUnits,$B23,OccupancyAd"&amp;"dresses,$A23)&gt;0,SUMIFS('Tenant Occupancy'!LP$5:LP23,OccupancyUnits,$B23,OccupancyAddresses,$A23),IFERROR(VLOOKUP($A23&amp;"" ""&amp;$B23, FILTER(ARRAYFORMULA({OccupancyAddresses&amp;"" ""&amp; OccupancyUnits,'Tenant Occupancy'!LP$5:LP23}),INDEX(ARRAYFORMULA({OccupancyAdd"&amp;"resses&amp;"" ""&amp; OccupancyUnits,'Tenant Occupancy'!LP$5:LP23}),0,2)&lt;&gt;""""),2,FALSE),IF(LO20=TODAY(),""Today"",)))))"),"")</f>
        <v/>
      </c>
      <c r="LP23" s="3" t="str">
        <f>IFERROR(__xludf.DUMMYFUNCTION("IF(ISBLANK($A23),, IF((ARRAYFORMULA(SUM(COUNTIFS(OccupancyAddresses,$A23,OccupancyUnits, $B23, 'Tenant Occupancy'!LQ$5:LQ23,{""&gt;0"",""Occupied"",""Late""}))))&gt;1,""Multiple Bookings"", IF(SUMIFS( 'Tenant Occupancy'!LQ$5:LQ23,OccupancyUnits,$B23,OccupancyAd"&amp;"dresses,$A23)&gt;0,SUMIFS('Tenant Occupancy'!LQ$5:LQ23,OccupancyUnits,$B23,OccupancyAddresses,$A23),IFERROR(VLOOKUP($A23&amp;"" ""&amp;$B23, FILTER(ARRAYFORMULA({OccupancyAddresses&amp;"" ""&amp; OccupancyUnits,'Tenant Occupancy'!LQ$5:LQ23}),INDEX(ARRAYFORMULA({OccupancyAdd"&amp;"resses&amp;"" ""&amp; OccupancyUnits,'Tenant Occupancy'!LQ$5:LQ23}),0,2)&lt;&gt;""""),2,FALSE),IF(LP20=TODAY(),""Today"",)))))"),"")</f>
        <v/>
      </c>
      <c r="LQ23" s="3" t="str">
        <f>IFERROR(__xludf.DUMMYFUNCTION("IF(ISBLANK($A23),, IF((ARRAYFORMULA(SUM(COUNTIFS(OccupancyAddresses,$A23,OccupancyUnits, $B23, 'Tenant Occupancy'!LR$5:LR23,{""&gt;0"",""Occupied"",""Late""}))))&gt;1,""Multiple Bookings"", IF(SUMIFS( 'Tenant Occupancy'!LR$5:LR23,OccupancyUnits,$B23,OccupancyAd"&amp;"dresses,$A23)&gt;0,SUMIFS('Tenant Occupancy'!LR$5:LR23,OccupancyUnits,$B23,OccupancyAddresses,$A23),IFERROR(VLOOKUP($A23&amp;"" ""&amp;$B23, FILTER(ARRAYFORMULA({OccupancyAddresses&amp;"" ""&amp; OccupancyUnits,'Tenant Occupancy'!LR$5:LR23}),INDEX(ARRAYFORMULA({OccupancyAdd"&amp;"resses&amp;"" ""&amp; OccupancyUnits,'Tenant Occupancy'!LR$5:LR23}),0,2)&lt;&gt;""""),2,FALSE),IF(LQ20=TODAY(),""Today"",)))))"),"")</f>
        <v/>
      </c>
      <c r="LR23" s="3" t="str">
        <f>IFERROR(__xludf.DUMMYFUNCTION("IF(ISBLANK($A23),, IF((ARRAYFORMULA(SUM(COUNTIFS(OccupancyAddresses,$A23,OccupancyUnits, $B23, 'Tenant Occupancy'!LS$5:LS23,{""&gt;0"",""Occupied"",""Late""}))))&gt;1,""Multiple Bookings"", IF(SUMIFS( 'Tenant Occupancy'!LS$5:LS23,OccupancyUnits,$B23,OccupancyAd"&amp;"dresses,$A23)&gt;0,SUMIFS('Tenant Occupancy'!LS$5:LS23,OccupancyUnits,$B23,OccupancyAddresses,$A23),IFERROR(VLOOKUP($A23&amp;"" ""&amp;$B23, FILTER(ARRAYFORMULA({OccupancyAddresses&amp;"" ""&amp; OccupancyUnits,'Tenant Occupancy'!LS$5:LS23}),INDEX(ARRAYFORMULA({OccupancyAdd"&amp;"resses&amp;"" ""&amp; OccupancyUnits,'Tenant Occupancy'!LS$5:LS23}),0,2)&lt;&gt;""""),2,FALSE),IF(LR20=TODAY(),""Today"",)))))"),"")</f>
        <v/>
      </c>
      <c r="LS23" s="3" t="str">
        <f>IFERROR(__xludf.DUMMYFUNCTION("IF(ISBLANK($A23),, IF((ARRAYFORMULA(SUM(COUNTIFS(OccupancyAddresses,$A23,OccupancyUnits, $B23, 'Tenant Occupancy'!LT$5:LT23,{""&gt;0"",""Occupied"",""Late""}))))&gt;1,""Multiple Bookings"", IF(SUMIFS( 'Tenant Occupancy'!LT$5:LT23,OccupancyUnits,$B23,OccupancyAd"&amp;"dresses,$A23)&gt;0,SUMIFS('Tenant Occupancy'!LT$5:LT23,OccupancyUnits,$B23,OccupancyAddresses,$A23),IFERROR(VLOOKUP($A23&amp;"" ""&amp;$B23, FILTER(ARRAYFORMULA({OccupancyAddresses&amp;"" ""&amp; OccupancyUnits,'Tenant Occupancy'!LT$5:LT23}),INDEX(ARRAYFORMULA({OccupancyAdd"&amp;"resses&amp;"" ""&amp; OccupancyUnits,'Tenant Occupancy'!LT$5:LT23}),0,2)&lt;&gt;""""),2,FALSE),IF(LS20=TODAY(),""Today"",)))))"),"")</f>
        <v/>
      </c>
      <c r="LT23" s="3" t="str">
        <f>IFERROR(__xludf.DUMMYFUNCTION("IF(ISBLANK($A23),, IF((ARRAYFORMULA(SUM(COUNTIFS(OccupancyAddresses,$A23,OccupancyUnits, $B23, 'Tenant Occupancy'!LU$5:LU23,{""&gt;0"",""Occupied"",""Late""}))))&gt;1,""Multiple Bookings"", IF(SUMIFS( 'Tenant Occupancy'!LU$5:LU23,OccupancyUnits,$B23,OccupancyAd"&amp;"dresses,$A23)&gt;0,SUMIFS('Tenant Occupancy'!LU$5:LU23,OccupancyUnits,$B23,OccupancyAddresses,$A23),IFERROR(VLOOKUP($A23&amp;"" ""&amp;$B23, FILTER(ARRAYFORMULA({OccupancyAddresses&amp;"" ""&amp; OccupancyUnits,'Tenant Occupancy'!LU$5:LU23}),INDEX(ARRAYFORMULA({OccupancyAdd"&amp;"resses&amp;"" ""&amp; OccupancyUnits,'Tenant Occupancy'!LU$5:LU23}),0,2)&lt;&gt;""""),2,FALSE),IF(LT20=TODAY(),""Today"",)))))"),"")</f>
        <v/>
      </c>
      <c r="LU23" s="3" t="str">
        <f>IFERROR(__xludf.DUMMYFUNCTION("IF(ISBLANK($A23),, IF((ARRAYFORMULA(SUM(COUNTIFS(OccupancyAddresses,$A23,OccupancyUnits, $B23, 'Tenant Occupancy'!LV$5:LV23,{""&gt;0"",""Occupied"",""Late""}))))&gt;1,""Multiple Bookings"", IF(SUMIFS( 'Tenant Occupancy'!LV$5:LV23,OccupancyUnits,$B23,OccupancyAd"&amp;"dresses,$A23)&gt;0,SUMIFS('Tenant Occupancy'!LV$5:LV23,OccupancyUnits,$B23,OccupancyAddresses,$A23),IFERROR(VLOOKUP($A23&amp;"" ""&amp;$B23, FILTER(ARRAYFORMULA({OccupancyAddresses&amp;"" ""&amp; OccupancyUnits,'Tenant Occupancy'!LV$5:LV23}),INDEX(ARRAYFORMULA({OccupancyAdd"&amp;"resses&amp;"" ""&amp; OccupancyUnits,'Tenant Occupancy'!LV$5:LV23}),0,2)&lt;&gt;""""),2,FALSE),IF(LU20=TODAY(),""Today"",)))))"),"")</f>
        <v/>
      </c>
      <c r="LV23" s="3" t="str">
        <f>IFERROR(__xludf.DUMMYFUNCTION("IF(ISBLANK($A23),, IF((ARRAYFORMULA(SUM(COUNTIFS(OccupancyAddresses,$A23,OccupancyUnits, $B23, 'Tenant Occupancy'!LW$5:LW23,{""&gt;0"",""Occupied"",""Late""}))))&gt;1,""Multiple Bookings"", IF(SUMIFS( 'Tenant Occupancy'!LW$5:LW23,OccupancyUnits,$B23,OccupancyAd"&amp;"dresses,$A23)&gt;0,SUMIFS('Tenant Occupancy'!LW$5:LW23,OccupancyUnits,$B23,OccupancyAddresses,$A23),IFERROR(VLOOKUP($A23&amp;"" ""&amp;$B23, FILTER(ARRAYFORMULA({OccupancyAddresses&amp;"" ""&amp; OccupancyUnits,'Tenant Occupancy'!LW$5:LW23}),INDEX(ARRAYFORMULA({OccupancyAdd"&amp;"resses&amp;"" ""&amp; OccupancyUnits,'Tenant Occupancy'!LW$5:LW23}),0,2)&lt;&gt;""""),2,FALSE),IF(LV20=TODAY(),""Today"",)))))"),"")</f>
        <v/>
      </c>
      <c r="LW23" s="3" t="str">
        <f>IFERROR(__xludf.DUMMYFUNCTION("IF(ISBLANK($A23),, IF((ARRAYFORMULA(SUM(COUNTIFS(OccupancyAddresses,$A23,OccupancyUnits, $B23, 'Tenant Occupancy'!LX$5:LX23,{""&gt;0"",""Occupied"",""Late""}))))&gt;1,""Multiple Bookings"", IF(SUMIFS( 'Tenant Occupancy'!LX$5:LX23,OccupancyUnits,$B23,OccupancyAd"&amp;"dresses,$A23)&gt;0,SUMIFS('Tenant Occupancy'!LX$5:LX23,OccupancyUnits,$B23,OccupancyAddresses,$A23),IFERROR(VLOOKUP($A23&amp;"" ""&amp;$B23, FILTER(ARRAYFORMULA({OccupancyAddresses&amp;"" ""&amp; OccupancyUnits,'Tenant Occupancy'!LX$5:LX23}),INDEX(ARRAYFORMULA({OccupancyAdd"&amp;"resses&amp;"" ""&amp; OccupancyUnits,'Tenant Occupancy'!LX$5:LX23}),0,2)&lt;&gt;""""),2,FALSE),IF(LW20=TODAY(),""Today"",)))))"),"")</f>
        <v/>
      </c>
      <c r="LX23" s="3" t="str">
        <f>IFERROR(__xludf.DUMMYFUNCTION("IF(ISBLANK($A23),, IF((ARRAYFORMULA(SUM(COUNTIFS(OccupancyAddresses,$A23,OccupancyUnits, $B23, 'Tenant Occupancy'!LY$5:LY23,{""&gt;0"",""Occupied"",""Late""}))))&gt;1,""Multiple Bookings"", IF(SUMIFS( 'Tenant Occupancy'!LY$5:LY23,OccupancyUnits,$B23,OccupancyAd"&amp;"dresses,$A23)&gt;0,SUMIFS('Tenant Occupancy'!LY$5:LY23,OccupancyUnits,$B23,OccupancyAddresses,$A23),IFERROR(VLOOKUP($A23&amp;"" ""&amp;$B23, FILTER(ARRAYFORMULA({OccupancyAddresses&amp;"" ""&amp; OccupancyUnits,'Tenant Occupancy'!LY$5:LY23}),INDEX(ARRAYFORMULA({OccupancyAdd"&amp;"resses&amp;"" ""&amp; OccupancyUnits,'Tenant Occupancy'!LY$5:LY23}),0,2)&lt;&gt;""""),2,FALSE),IF(LX20=TODAY(),""Today"",)))))"),"")</f>
        <v/>
      </c>
      <c r="LY23" s="3" t="str">
        <f>IFERROR(__xludf.DUMMYFUNCTION("IF(ISBLANK($A23),, IF((ARRAYFORMULA(SUM(COUNTIFS(OccupancyAddresses,$A23,OccupancyUnits, $B23, 'Tenant Occupancy'!LZ$5:LZ23,{""&gt;0"",""Occupied"",""Late""}))))&gt;1,""Multiple Bookings"", IF(SUMIFS( 'Tenant Occupancy'!LZ$5:LZ23,OccupancyUnits,$B23,OccupancyAd"&amp;"dresses,$A23)&gt;0,SUMIFS('Tenant Occupancy'!LZ$5:LZ23,OccupancyUnits,$B23,OccupancyAddresses,$A23),IFERROR(VLOOKUP($A23&amp;"" ""&amp;$B23, FILTER(ARRAYFORMULA({OccupancyAddresses&amp;"" ""&amp; OccupancyUnits,'Tenant Occupancy'!LZ$5:LZ23}),INDEX(ARRAYFORMULA({OccupancyAdd"&amp;"resses&amp;"" ""&amp; OccupancyUnits,'Tenant Occupancy'!LZ$5:LZ23}),0,2)&lt;&gt;""""),2,FALSE),IF(LY20=TODAY(),""Today"",)))))"),"")</f>
        <v/>
      </c>
      <c r="LZ23" s="3" t="str">
        <f>IFERROR(__xludf.DUMMYFUNCTION("IF(ISBLANK($A23),, IF((ARRAYFORMULA(SUM(COUNTIFS(OccupancyAddresses,$A23,OccupancyUnits, $B23, 'Tenant Occupancy'!MA$5:MA23,{""&gt;0"",""Occupied"",""Late""}))))&gt;1,""Multiple Bookings"", IF(SUMIFS( 'Tenant Occupancy'!MA$5:MA23,OccupancyUnits,$B23,OccupancyAd"&amp;"dresses,$A23)&gt;0,SUMIFS('Tenant Occupancy'!MA$5:MA23,OccupancyUnits,$B23,OccupancyAddresses,$A23),IFERROR(VLOOKUP($A23&amp;"" ""&amp;$B23, FILTER(ARRAYFORMULA({OccupancyAddresses&amp;"" ""&amp; OccupancyUnits,'Tenant Occupancy'!MA$5:MA23}),INDEX(ARRAYFORMULA({OccupancyAdd"&amp;"resses&amp;"" ""&amp; OccupancyUnits,'Tenant Occupancy'!MA$5:MA23}),0,2)&lt;&gt;""""),2,FALSE),IF(LZ20=TODAY(),""Today"",)))))"),"")</f>
        <v/>
      </c>
      <c r="MA23" s="3" t="str">
        <f>IFERROR(__xludf.DUMMYFUNCTION("IF(ISBLANK($A23),, IF((ARRAYFORMULA(SUM(COUNTIFS(OccupancyAddresses,$A23,OccupancyUnits, $B23, 'Tenant Occupancy'!MB$5:MB23,{""&gt;0"",""Occupied"",""Late""}))))&gt;1,""Multiple Bookings"", IF(SUMIFS( 'Tenant Occupancy'!MB$5:MB23,OccupancyUnits,$B23,OccupancyAd"&amp;"dresses,$A23)&gt;0,SUMIFS('Tenant Occupancy'!MB$5:MB23,OccupancyUnits,$B23,OccupancyAddresses,$A23),IFERROR(VLOOKUP($A23&amp;"" ""&amp;$B23, FILTER(ARRAYFORMULA({OccupancyAddresses&amp;"" ""&amp; OccupancyUnits,'Tenant Occupancy'!MB$5:MB23}),INDEX(ARRAYFORMULA({OccupancyAdd"&amp;"resses&amp;"" ""&amp; OccupancyUnits,'Tenant Occupancy'!MB$5:MB23}),0,2)&lt;&gt;""""),2,FALSE),IF(MA20=TODAY(),""Today"",)))))"),"")</f>
        <v/>
      </c>
      <c r="MB23" s="3" t="str">
        <f>IFERROR(__xludf.DUMMYFUNCTION("IF(ISBLANK($A23),, IF((ARRAYFORMULA(SUM(COUNTIFS(OccupancyAddresses,$A23,OccupancyUnits, $B23, 'Tenant Occupancy'!MC$5:MC23,{""&gt;0"",""Occupied"",""Late""}))))&gt;1,""Multiple Bookings"", IF(SUMIFS( 'Tenant Occupancy'!MC$5:MC23,OccupancyUnits,$B23,OccupancyAd"&amp;"dresses,$A23)&gt;0,SUMIFS('Tenant Occupancy'!MC$5:MC23,OccupancyUnits,$B23,OccupancyAddresses,$A23),IFERROR(VLOOKUP($A23&amp;"" ""&amp;$B23, FILTER(ARRAYFORMULA({OccupancyAddresses&amp;"" ""&amp; OccupancyUnits,'Tenant Occupancy'!MC$5:MC23}),INDEX(ARRAYFORMULA({OccupancyAdd"&amp;"resses&amp;"" ""&amp; OccupancyUnits,'Tenant Occupancy'!MC$5:MC23}),0,2)&lt;&gt;""""),2,FALSE),IF(MB20=TODAY(),""Today"",)))))"),"")</f>
        <v/>
      </c>
      <c r="MC23" s="3" t="str">
        <f>IFERROR(__xludf.DUMMYFUNCTION("IF(ISBLANK($A23),, IF((ARRAYFORMULA(SUM(COUNTIFS(OccupancyAddresses,$A23,OccupancyUnits, $B23, 'Tenant Occupancy'!MD$5:MD23,{""&gt;0"",""Occupied"",""Late""}))))&gt;1,""Multiple Bookings"", IF(SUMIFS( 'Tenant Occupancy'!MD$5:MD23,OccupancyUnits,$B23,OccupancyAd"&amp;"dresses,$A23)&gt;0,SUMIFS('Tenant Occupancy'!MD$5:MD23,OccupancyUnits,$B23,OccupancyAddresses,$A23),IFERROR(VLOOKUP($A23&amp;"" ""&amp;$B23, FILTER(ARRAYFORMULA({OccupancyAddresses&amp;"" ""&amp; OccupancyUnits,'Tenant Occupancy'!MD$5:MD23}),INDEX(ARRAYFORMULA({OccupancyAdd"&amp;"resses&amp;"" ""&amp; OccupancyUnits,'Tenant Occupancy'!MD$5:MD23}),0,2)&lt;&gt;""""),2,FALSE),IF(MC20=TODAY(),""Today"",)))))"),"")</f>
        <v/>
      </c>
      <c r="MD23" s="3" t="str">
        <f>IFERROR(__xludf.DUMMYFUNCTION("IF(ISBLANK($A23),, IF((ARRAYFORMULA(SUM(COUNTIFS(OccupancyAddresses,$A23,OccupancyUnits, $B23, 'Tenant Occupancy'!ME$5:ME23,{""&gt;0"",""Occupied"",""Late""}))))&gt;1,""Multiple Bookings"", IF(SUMIFS( 'Tenant Occupancy'!ME$5:ME23,OccupancyUnits,$B23,OccupancyAd"&amp;"dresses,$A23)&gt;0,SUMIFS('Tenant Occupancy'!ME$5:ME23,OccupancyUnits,$B23,OccupancyAddresses,$A23),IFERROR(VLOOKUP($A23&amp;"" ""&amp;$B23, FILTER(ARRAYFORMULA({OccupancyAddresses&amp;"" ""&amp; OccupancyUnits,'Tenant Occupancy'!ME$5:ME23}),INDEX(ARRAYFORMULA({OccupancyAdd"&amp;"resses&amp;"" ""&amp; OccupancyUnits,'Tenant Occupancy'!ME$5:ME23}),0,2)&lt;&gt;""""),2,FALSE),IF(MD20=TODAY(),""Today"",)))))"),"")</f>
        <v/>
      </c>
      <c r="ME23" s="3" t="str">
        <f>IFERROR(__xludf.DUMMYFUNCTION("IF(ISBLANK($A23),, IF((ARRAYFORMULA(SUM(COUNTIFS(OccupancyAddresses,$A23,OccupancyUnits, $B23, 'Tenant Occupancy'!MF$5:MF23,{""&gt;0"",""Occupied"",""Late""}))))&gt;1,""Multiple Bookings"", IF(SUMIFS( 'Tenant Occupancy'!MF$5:MF23,OccupancyUnits,$B23,OccupancyAd"&amp;"dresses,$A23)&gt;0,SUMIFS('Tenant Occupancy'!MF$5:MF23,OccupancyUnits,$B23,OccupancyAddresses,$A23),IFERROR(VLOOKUP($A23&amp;"" ""&amp;$B23, FILTER(ARRAYFORMULA({OccupancyAddresses&amp;"" ""&amp; OccupancyUnits,'Tenant Occupancy'!MF$5:MF23}),INDEX(ARRAYFORMULA({OccupancyAdd"&amp;"resses&amp;"" ""&amp; OccupancyUnits,'Tenant Occupancy'!MF$5:MF23}),0,2)&lt;&gt;""""),2,FALSE),IF(ME20=TODAY(),""Today"",)))))"),"")</f>
        <v/>
      </c>
      <c r="MF23" s="3" t="str">
        <f>IFERROR(__xludf.DUMMYFUNCTION("IF(ISBLANK($A23),, IF((ARRAYFORMULA(SUM(COUNTIFS(OccupancyAddresses,$A23,OccupancyUnits, $B23, 'Tenant Occupancy'!MG$5:MG23,{""&gt;0"",""Occupied"",""Late""}))))&gt;1,""Multiple Bookings"", IF(SUMIFS( 'Tenant Occupancy'!MG$5:MG23,OccupancyUnits,$B23,OccupancyAd"&amp;"dresses,$A23)&gt;0,SUMIFS('Tenant Occupancy'!MG$5:MG23,OccupancyUnits,$B23,OccupancyAddresses,$A23),IFERROR(VLOOKUP($A23&amp;"" ""&amp;$B23, FILTER(ARRAYFORMULA({OccupancyAddresses&amp;"" ""&amp; OccupancyUnits,'Tenant Occupancy'!MG$5:MG23}),INDEX(ARRAYFORMULA({OccupancyAdd"&amp;"resses&amp;"" ""&amp; OccupancyUnits,'Tenant Occupancy'!MG$5:MG23}),0,2)&lt;&gt;""""),2,FALSE),IF(MF20=TODAY(),""Today"",)))))"),"")</f>
        <v/>
      </c>
      <c r="MG23" s="3" t="str">
        <f>IFERROR(__xludf.DUMMYFUNCTION("IF(ISBLANK($A23),, IF((ARRAYFORMULA(SUM(COUNTIFS(OccupancyAddresses,$A23,OccupancyUnits, $B23, 'Tenant Occupancy'!MH$5:MH23,{""&gt;0"",""Occupied"",""Late""}))))&gt;1,""Multiple Bookings"", IF(SUMIFS( 'Tenant Occupancy'!MH$5:MH23,OccupancyUnits,$B23,OccupancyAd"&amp;"dresses,$A23)&gt;0,SUMIFS('Tenant Occupancy'!MH$5:MH23,OccupancyUnits,$B23,OccupancyAddresses,$A23),IFERROR(VLOOKUP($A23&amp;"" ""&amp;$B23, FILTER(ARRAYFORMULA({OccupancyAddresses&amp;"" ""&amp; OccupancyUnits,'Tenant Occupancy'!MH$5:MH23}),INDEX(ARRAYFORMULA({OccupancyAdd"&amp;"resses&amp;"" ""&amp; OccupancyUnits,'Tenant Occupancy'!MH$5:MH23}),0,2)&lt;&gt;""""),2,FALSE),IF(MG20=TODAY(),""Today"",)))))"),"")</f>
        <v/>
      </c>
      <c r="MH23" s="3" t="str">
        <f>IFERROR(__xludf.DUMMYFUNCTION("IF(ISBLANK($A23),, IF((ARRAYFORMULA(SUM(COUNTIFS(OccupancyAddresses,$A23,OccupancyUnits, $B23, 'Tenant Occupancy'!MI$5:MI23,{""&gt;0"",""Occupied"",""Late""}))))&gt;1,""Multiple Bookings"", IF(SUMIFS( 'Tenant Occupancy'!MI$5:MI23,OccupancyUnits,$B23,OccupancyAd"&amp;"dresses,$A23)&gt;0,SUMIFS('Tenant Occupancy'!MI$5:MI23,OccupancyUnits,$B23,OccupancyAddresses,$A23),IFERROR(VLOOKUP($A23&amp;"" ""&amp;$B23, FILTER(ARRAYFORMULA({OccupancyAddresses&amp;"" ""&amp; OccupancyUnits,'Tenant Occupancy'!MI$5:MI23}),INDEX(ARRAYFORMULA({OccupancyAdd"&amp;"resses&amp;"" ""&amp; OccupancyUnits,'Tenant Occupancy'!MI$5:MI23}),0,2)&lt;&gt;""""),2,FALSE),IF(MH20=TODAY(),""Today"",)))))"),"")</f>
        <v/>
      </c>
      <c r="MI23" s="3" t="str">
        <f>IFERROR(__xludf.DUMMYFUNCTION("IF(ISBLANK($A23),, IF((ARRAYFORMULA(SUM(COUNTIFS(OccupancyAddresses,$A23,OccupancyUnits, $B23, 'Tenant Occupancy'!MJ$5:MJ23,{""&gt;0"",""Occupied"",""Late""}))))&gt;1,""Multiple Bookings"", IF(SUMIFS( 'Tenant Occupancy'!MJ$5:MJ23,OccupancyUnits,$B23,OccupancyAd"&amp;"dresses,$A23)&gt;0,SUMIFS('Tenant Occupancy'!MJ$5:MJ23,OccupancyUnits,$B23,OccupancyAddresses,$A23),IFERROR(VLOOKUP($A23&amp;"" ""&amp;$B23, FILTER(ARRAYFORMULA({OccupancyAddresses&amp;"" ""&amp; OccupancyUnits,'Tenant Occupancy'!MJ$5:MJ23}),INDEX(ARRAYFORMULA({OccupancyAdd"&amp;"resses&amp;"" ""&amp; OccupancyUnits,'Tenant Occupancy'!MJ$5:MJ23}),0,2)&lt;&gt;""""),2,FALSE),IF(MI20=TODAY(),""Today"",)))))"),"")</f>
        <v/>
      </c>
      <c r="MJ23" s="3" t="str">
        <f>IFERROR(__xludf.DUMMYFUNCTION("IF(ISBLANK($A23),, IF((ARRAYFORMULA(SUM(COUNTIFS(OccupancyAddresses,$A23,OccupancyUnits, $B23, 'Tenant Occupancy'!MK$5:MK23,{""&gt;0"",""Occupied"",""Late""}))))&gt;1,""Multiple Bookings"", IF(SUMIFS( 'Tenant Occupancy'!MK$5:MK23,OccupancyUnits,$B23,OccupancyAd"&amp;"dresses,$A23)&gt;0,SUMIFS('Tenant Occupancy'!MK$5:MK23,OccupancyUnits,$B23,OccupancyAddresses,$A23),IFERROR(VLOOKUP($A23&amp;"" ""&amp;$B23, FILTER(ARRAYFORMULA({OccupancyAddresses&amp;"" ""&amp; OccupancyUnits,'Tenant Occupancy'!MK$5:MK23}),INDEX(ARRAYFORMULA({OccupancyAdd"&amp;"resses&amp;"" ""&amp; OccupancyUnits,'Tenant Occupancy'!MK$5:MK23}),0,2)&lt;&gt;""""),2,FALSE),IF(MJ20=TODAY(),""Today"",)))))"),"")</f>
        <v/>
      </c>
      <c r="MK23" s="3" t="str">
        <f>IFERROR(__xludf.DUMMYFUNCTION("IF(ISBLANK($A23),, IF((ARRAYFORMULA(SUM(COUNTIFS(OccupancyAddresses,$A23,OccupancyUnits, $B23, 'Tenant Occupancy'!ML$5:ML23,{""&gt;0"",""Occupied"",""Late""}))))&gt;1,""Multiple Bookings"", IF(SUMIFS( 'Tenant Occupancy'!ML$5:ML23,OccupancyUnits,$B23,OccupancyAd"&amp;"dresses,$A23)&gt;0,SUMIFS('Tenant Occupancy'!ML$5:ML23,OccupancyUnits,$B23,OccupancyAddresses,$A23),IFERROR(VLOOKUP($A23&amp;"" ""&amp;$B23, FILTER(ARRAYFORMULA({OccupancyAddresses&amp;"" ""&amp; OccupancyUnits,'Tenant Occupancy'!ML$5:ML23}),INDEX(ARRAYFORMULA({OccupancyAdd"&amp;"resses&amp;"" ""&amp; OccupancyUnits,'Tenant Occupancy'!ML$5:ML23}),0,2)&lt;&gt;""""),2,FALSE),IF(MK20=TODAY(),""Today"",)))))"),"")</f>
        <v/>
      </c>
      <c r="ML23" s="3" t="str">
        <f>IFERROR(__xludf.DUMMYFUNCTION("IF(ISBLANK($A23),, IF((ARRAYFORMULA(SUM(COUNTIFS(OccupancyAddresses,$A23,OccupancyUnits, $B23, 'Tenant Occupancy'!MM$5:MM23,{""&gt;0"",""Occupied"",""Late""}))))&gt;1,""Multiple Bookings"", IF(SUMIFS( 'Tenant Occupancy'!MM$5:MM23,OccupancyUnits,$B23,OccupancyAd"&amp;"dresses,$A23)&gt;0,SUMIFS('Tenant Occupancy'!MM$5:MM23,OccupancyUnits,$B23,OccupancyAddresses,$A23),IFERROR(VLOOKUP($A23&amp;"" ""&amp;$B23, FILTER(ARRAYFORMULA({OccupancyAddresses&amp;"" ""&amp; OccupancyUnits,'Tenant Occupancy'!MM$5:MM23}),INDEX(ARRAYFORMULA({OccupancyAdd"&amp;"resses&amp;"" ""&amp; OccupancyUnits,'Tenant Occupancy'!MM$5:MM23}),0,2)&lt;&gt;""""),2,FALSE),IF(ML20=TODAY(),""Today"",)))))"),"")</f>
        <v/>
      </c>
      <c r="MM23" s="3" t="str">
        <f>IFERROR(__xludf.DUMMYFUNCTION("IF(ISBLANK($A23),, IF((ARRAYFORMULA(SUM(COUNTIFS(OccupancyAddresses,$A23,OccupancyUnits, $B23, 'Tenant Occupancy'!MN$5:MN23,{""&gt;0"",""Occupied"",""Late""}))))&gt;1,""Multiple Bookings"", IF(SUMIFS( 'Tenant Occupancy'!MN$5:MN23,OccupancyUnits,$B23,OccupancyAd"&amp;"dresses,$A23)&gt;0,SUMIFS('Tenant Occupancy'!MN$5:MN23,OccupancyUnits,$B23,OccupancyAddresses,$A23),IFERROR(VLOOKUP($A23&amp;"" ""&amp;$B23, FILTER(ARRAYFORMULA({OccupancyAddresses&amp;"" ""&amp; OccupancyUnits,'Tenant Occupancy'!MN$5:MN23}),INDEX(ARRAYFORMULA({OccupancyAdd"&amp;"resses&amp;"" ""&amp; OccupancyUnits,'Tenant Occupancy'!MN$5:MN23}),0,2)&lt;&gt;""""),2,FALSE),IF(MM20=TODAY(),""Today"",)))))"),"")</f>
        <v/>
      </c>
      <c r="MN23" s="3" t="str">
        <f>IFERROR(__xludf.DUMMYFUNCTION("IF(ISBLANK($A23),, IF((ARRAYFORMULA(SUM(COUNTIFS(OccupancyAddresses,$A23,OccupancyUnits, $B23, 'Tenant Occupancy'!MO$5:MO23,{""&gt;0"",""Occupied"",""Late""}))))&gt;1,""Multiple Bookings"", IF(SUMIFS( 'Tenant Occupancy'!MO$5:MO23,OccupancyUnits,$B23,OccupancyAd"&amp;"dresses,$A23)&gt;0,SUMIFS('Tenant Occupancy'!MO$5:MO23,OccupancyUnits,$B23,OccupancyAddresses,$A23),IFERROR(VLOOKUP($A23&amp;"" ""&amp;$B23, FILTER(ARRAYFORMULA({OccupancyAddresses&amp;"" ""&amp; OccupancyUnits,'Tenant Occupancy'!MO$5:MO23}),INDEX(ARRAYFORMULA({OccupancyAdd"&amp;"resses&amp;"" ""&amp; OccupancyUnits,'Tenant Occupancy'!MO$5:MO23}),0,2)&lt;&gt;""""),2,FALSE),IF(MN20=TODAY(),""Today"",)))))"),"")</f>
        <v/>
      </c>
      <c r="MO23" s="3" t="str">
        <f>IFERROR(__xludf.DUMMYFUNCTION("IF(ISBLANK($A23),, IF((ARRAYFORMULA(SUM(COUNTIFS(OccupancyAddresses,$A23,OccupancyUnits, $B23, 'Tenant Occupancy'!MP$5:MP23,{""&gt;0"",""Occupied"",""Late""}))))&gt;1,""Multiple Bookings"", IF(SUMIFS( 'Tenant Occupancy'!MP$5:MP23,OccupancyUnits,$B23,OccupancyAd"&amp;"dresses,$A23)&gt;0,SUMIFS('Tenant Occupancy'!MP$5:MP23,OccupancyUnits,$B23,OccupancyAddresses,$A23),IFERROR(VLOOKUP($A23&amp;"" ""&amp;$B23, FILTER(ARRAYFORMULA({OccupancyAddresses&amp;"" ""&amp; OccupancyUnits,'Tenant Occupancy'!MP$5:MP23}),INDEX(ARRAYFORMULA({OccupancyAdd"&amp;"resses&amp;"" ""&amp; OccupancyUnits,'Tenant Occupancy'!MP$5:MP23}),0,2)&lt;&gt;""""),2,FALSE),IF(MO20=TODAY(),""Today"",)))))"),"")</f>
        <v/>
      </c>
      <c r="MP23" s="3" t="str">
        <f>IFERROR(__xludf.DUMMYFUNCTION("IF(ISBLANK($A23),, IF((ARRAYFORMULA(SUM(COUNTIFS(OccupancyAddresses,$A23,OccupancyUnits, $B23, 'Tenant Occupancy'!MQ$5:MQ23,{""&gt;0"",""Occupied"",""Late""}))))&gt;1,""Multiple Bookings"", IF(SUMIFS( 'Tenant Occupancy'!MQ$5:MQ23,OccupancyUnits,$B23,OccupancyAd"&amp;"dresses,$A23)&gt;0,SUMIFS('Tenant Occupancy'!MQ$5:MQ23,OccupancyUnits,$B23,OccupancyAddresses,$A23),IFERROR(VLOOKUP($A23&amp;"" ""&amp;$B23, FILTER(ARRAYFORMULA({OccupancyAddresses&amp;"" ""&amp; OccupancyUnits,'Tenant Occupancy'!MQ$5:MQ23}),INDEX(ARRAYFORMULA({OccupancyAdd"&amp;"resses&amp;"" ""&amp; OccupancyUnits,'Tenant Occupancy'!MQ$5:MQ23}),0,2)&lt;&gt;""""),2,FALSE),IF(MP20=TODAY(),""Today"",)))))"),"")</f>
        <v/>
      </c>
      <c r="MQ23" s="3" t="str">
        <f>IFERROR(__xludf.DUMMYFUNCTION("IF(ISBLANK($A23),, IF((ARRAYFORMULA(SUM(COUNTIFS(OccupancyAddresses,$A23,OccupancyUnits, $B23, 'Tenant Occupancy'!MR$5:MR23,{""&gt;0"",""Occupied"",""Late""}))))&gt;1,""Multiple Bookings"", IF(SUMIFS( 'Tenant Occupancy'!MR$5:MR23,OccupancyUnits,$B23,OccupancyAd"&amp;"dresses,$A23)&gt;0,SUMIFS('Tenant Occupancy'!MR$5:MR23,OccupancyUnits,$B23,OccupancyAddresses,$A23),IFERROR(VLOOKUP($A23&amp;"" ""&amp;$B23, FILTER(ARRAYFORMULA({OccupancyAddresses&amp;"" ""&amp; OccupancyUnits,'Tenant Occupancy'!MR$5:MR23}),INDEX(ARRAYFORMULA({OccupancyAdd"&amp;"resses&amp;"" ""&amp; OccupancyUnits,'Tenant Occupancy'!MR$5:MR23}),0,2)&lt;&gt;""""),2,FALSE),IF(MQ20=TODAY(),""Today"",)))))"),"")</f>
        <v/>
      </c>
      <c r="MR23" s="3" t="str">
        <f>IFERROR(__xludf.DUMMYFUNCTION("IF(ISBLANK($A23),, IF((ARRAYFORMULA(SUM(COUNTIFS(OccupancyAddresses,$A23,OccupancyUnits, $B23, 'Tenant Occupancy'!MS$5:MS23,{""&gt;0"",""Occupied"",""Late""}))))&gt;1,""Multiple Bookings"", IF(SUMIFS( 'Tenant Occupancy'!MS$5:MS23,OccupancyUnits,$B23,OccupancyAd"&amp;"dresses,$A23)&gt;0,SUMIFS('Tenant Occupancy'!MS$5:MS23,OccupancyUnits,$B23,OccupancyAddresses,$A23),IFERROR(VLOOKUP($A23&amp;"" ""&amp;$B23, FILTER(ARRAYFORMULA({OccupancyAddresses&amp;"" ""&amp; OccupancyUnits,'Tenant Occupancy'!MS$5:MS23}),INDEX(ARRAYFORMULA({OccupancyAdd"&amp;"resses&amp;"" ""&amp; OccupancyUnits,'Tenant Occupancy'!MS$5:MS23}),0,2)&lt;&gt;""""),2,FALSE),IF(MR20=TODAY(),""Today"",)))))"),"")</f>
        <v/>
      </c>
      <c r="MS23" s="3" t="str">
        <f>IFERROR(__xludf.DUMMYFUNCTION("IF(ISBLANK($A23),, IF((ARRAYFORMULA(SUM(COUNTIFS(OccupancyAddresses,$A23,OccupancyUnits, $B23, 'Tenant Occupancy'!MT$5:MT23,{""&gt;0"",""Occupied"",""Late""}))))&gt;1,""Multiple Bookings"", IF(SUMIFS( 'Tenant Occupancy'!MT$5:MT23,OccupancyUnits,$B23,OccupancyAd"&amp;"dresses,$A23)&gt;0,SUMIFS('Tenant Occupancy'!MT$5:MT23,OccupancyUnits,$B23,OccupancyAddresses,$A23),IFERROR(VLOOKUP($A23&amp;"" ""&amp;$B23, FILTER(ARRAYFORMULA({OccupancyAddresses&amp;"" ""&amp; OccupancyUnits,'Tenant Occupancy'!MT$5:MT23}),INDEX(ARRAYFORMULA({OccupancyAdd"&amp;"resses&amp;"" ""&amp; OccupancyUnits,'Tenant Occupancy'!MT$5:MT23}),0,2)&lt;&gt;""""),2,FALSE),IF(MS20=TODAY(),""Today"",)))))"),"")</f>
        <v/>
      </c>
      <c r="MT23" s="3" t="str">
        <f>IFERROR(__xludf.DUMMYFUNCTION("IF(ISBLANK($A23),, IF((ARRAYFORMULA(SUM(COUNTIFS(OccupancyAddresses,$A23,OccupancyUnits, $B23, 'Tenant Occupancy'!MU$5:MU23,{""&gt;0"",""Occupied"",""Late""}))))&gt;1,""Multiple Bookings"", IF(SUMIFS( 'Tenant Occupancy'!MU$5:MU23,OccupancyUnits,$B23,OccupancyAd"&amp;"dresses,$A23)&gt;0,SUMIFS('Tenant Occupancy'!MU$5:MU23,OccupancyUnits,$B23,OccupancyAddresses,$A23),IFERROR(VLOOKUP($A23&amp;"" ""&amp;$B23, FILTER(ARRAYFORMULA({OccupancyAddresses&amp;"" ""&amp; OccupancyUnits,'Tenant Occupancy'!MU$5:MU23}),INDEX(ARRAYFORMULA({OccupancyAdd"&amp;"resses&amp;"" ""&amp; OccupancyUnits,'Tenant Occupancy'!MU$5:MU23}),0,2)&lt;&gt;""""),2,FALSE),IF(MT20=TODAY(),""Today"",)))))"),"")</f>
        <v/>
      </c>
      <c r="MU23" s="3" t="str">
        <f>IFERROR(__xludf.DUMMYFUNCTION("IF(ISBLANK($A23),, IF((ARRAYFORMULA(SUM(COUNTIFS(OccupancyAddresses,$A23,OccupancyUnits, $B23, 'Tenant Occupancy'!MV$5:MV23,{""&gt;0"",""Occupied"",""Late""}))))&gt;1,""Multiple Bookings"", IF(SUMIFS( 'Tenant Occupancy'!MV$5:MV23,OccupancyUnits,$B23,OccupancyAd"&amp;"dresses,$A23)&gt;0,SUMIFS('Tenant Occupancy'!MV$5:MV23,OccupancyUnits,$B23,OccupancyAddresses,$A23),IFERROR(VLOOKUP($A23&amp;"" ""&amp;$B23, FILTER(ARRAYFORMULA({OccupancyAddresses&amp;"" ""&amp; OccupancyUnits,'Tenant Occupancy'!MV$5:MV23}),INDEX(ARRAYFORMULA({OccupancyAdd"&amp;"resses&amp;"" ""&amp; OccupancyUnits,'Tenant Occupancy'!MV$5:MV23}),0,2)&lt;&gt;""""),2,FALSE),IF(MU20=TODAY(),""Today"",)))))"),"")</f>
        <v/>
      </c>
      <c r="MV23" s="3" t="str">
        <f>IFERROR(__xludf.DUMMYFUNCTION("IF(ISBLANK($A23),, IF((ARRAYFORMULA(SUM(COUNTIFS(OccupancyAddresses,$A23,OccupancyUnits, $B23, 'Tenant Occupancy'!MW$5:MW23,{""&gt;0"",""Occupied"",""Late""}))))&gt;1,""Multiple Bookings"", IF(SUMIFS( 'Tenant Occupancy'!MW$5:MW23,OccupancyUnits,$B23,OccupancyAd"&amp;"dresses,$A23)&gt;0,SUMIFS('Tenant Occupancy'!MW$5:MW23,OccupancyUnits,$B23,OccupancyAddresses,$A23),IFERROR(VLOOKUP($A23&amp;"" ""&amp;$B23, FILTER(ARRAYFORMULA({OccupancyAddresses&amp;"" ""&amp; OccupancyUnits,'Tenant Occupancy'!MW$5:MW23}),INDEX(ARRAYFORMULA({OccupancyAdd"&amp;"resses&amp;"" ""&amp; OccupancyUnits,'Tenant Occupancy'!MW$5:MW23}),0,2)&lt;&gt;""""),2,FALSE),IF(MV20=TODAY(),""Today"",)))))"),"")</f>
        <v/>
      </c>
      <c r="MW23" s="3" t="str">
        <f>IFERROR(__xludf.DUMMYFUNCTION("IF(ISBLANK($A23),, IF((ARRAYFORMULA(SUM(COUNTIFS(OccupancyAddresses,$A23,OccupancyUnits, $B23, 'Tenant Occupancy'!MX$5:MX23,{""&gt;0"",""Occupied"",""Late""}))))&gt;1,""Multiple Bookings"", IF(SUMIFS( 'Tenant Occupancy'!MX$5:MX23,OccupancyUnits,$B23,OccupancyAd"&amp;"dresses,$A23)&gt;0,SUMIFS('Tenant Occupancy'!MX$5:MX23,OccupancyUnits,$B23,OccupancyAddresses,$A23),IFERROR(VLOOKUP($A23&amp;"" ""&amp;$B23, FILTER(ARRAYFORMULA({OccupancyAddresses&amp;"" ""&amp; OccupancyUnits,'Tenant Occupancy'!MX$5:MX23}),INDEX(ARRAYFORMULA({OccupancyAdd"&amp;"resses&amp;"" ""&amp; OccupancyUnits,'Tenant Occupancy'!MX$5:MX23}),0,2)&lt;&gt;""""),2,FALSE),IF(MW20=TODAY(),""Today"",)))))"),"")</f>
        <v/>
      </c>
      <c r="MX23" s="3" t="str">
        <f>IFERROR(__xludf.DUMMYFUNCTION("IF(ISBLANK($A23),, IF((ARRAYFORMULA(SUM(COUNTIFS(OccupancyAddresses,$A23,OccupancyUnits, $B23, 'Tenant Occupancy'!MY$5:MY23,{""&gt;0"",""Occupied"",""Late""}))))&gt;1,""Multiple Bookings"", IF(SUMIFS( 'Tenant Occupancy'!MY$5:MY23,OccupancyUnits,$B23,OccupancyAd"&amp;"dresses,$A23)&gt;0,SUMIFS('Tenant Occupancy'!MY$5:MY23,OccupancyUnits,$B23,OccupancyAddresses,$A23),IFERROR(VLOOKUP($A23&amp;"" ""&amp;$B23, FILTER(ARRAYFORMULA({OccupancyAddresses&amp;"" ""&amp; OccupancyUnits,'Tenant Occupancy'!MY$5:MY23}),INDEX(ARRAYFORMULA({OccupancyAdd"&amp;"resses&amp;"" ""&amp; OccupancyUnits,'Tenant Occupancy'!MY$5:MY23}),0,2)&lt;&gt;""""),2,FALSE),IF(MX20=TODAY(),""Today"",)))))"),"")</f>
        <v/>
      </c>
      <c r="MY23" s="3" t="str">
        <f>IFERROR(__xludf.DUMMYFUNCTION("IF(ISBLANK($A23),, IF((ARRAYFORMULA(SUM(COUNTIFS(OccupancyAddresses,$A23,OccupancyUnits, $B23, 'Tenant Occupancy'!MZ$5:MZ23,{""&gt;0"",""Occupied"",""Late""}))))&gt;1,""Multiple Bookings"", IF(SUMIFS( 'Tenant Occupancy'!MZ$5:MZ23,OccupancyUnits,$B23,OccupancyAd"&amp;"dresses,$A23)&gt;0,SUMIFS('Tenant Occupancy'!MZ$5:MZ23,OccupancyUnits,$B23,OccupancyAddresses,$A23),IFERROR(VLOOKUP($A23&amp;"" ""&amp;$B23, FILTER(ARRAYFORMULA({OccupancyAddresses&amp;"" ""&amp; OccupancyUnits,'Tenant Occupancy'!MZ$5:MZ23}),INDEX(ARRAYFORMULA({OccupancyAdd"&amp;"resses&amp;"" ""&amp; OccupancyUnits,'Tenant Occupancy'!MZ$5:MZ23}),0,2)&lt;&gt;""""),2,FALSE),IF(MY20=TODAY(),""Today"",)))))"),"")</f>
        <v/>
      </c>
      <c r="MZ23" s="3" t="str">
        <f>IFERROR(__xludf.DUMMYFUNCTION("IF(ISBLANK($A23),, IF((ARRAYFORMULA(SUM(COUNTIFS(OccupancyAddresses,$A23,OccupancyUnits, $B23, 'Tenant Occupancy'!NA$5:NA23,{""&gt;0"",""Occupied"",""Late""}))))&gt;1,""Multiple Bookings"", IF(SUMIFS( 'Tenant Occupancy'!NA$5:NA23,OccupancyUnits,$B23,OccupancyAd"&amp;"dresses,$A23)&gt;0,SUMIFS('Tenant Occupancy'!NA$5:NA23,OccupancyUnits,$B23,OccupancyAddresses,$A23),IFERROR(VLOOKUP($A23&amp;"" ""&amp;$B23, FILTER(ARRAYFORMULA({OccupancyAddresses&amp;"" ""&amp; OccupancyUnits,'Tenant Occupancy'!NA$5:NA23}),INDEX(ARRAYFORMULA({OccupancyAdd"&amp;"resses&amp;"" ""&amp; OccupancyUnits,'Tenant Occupancy'!NA$5:NA23}),0,2)&lt;&gt;""""),2,FALSE),IF(MZ20=TODAY(),""Today"",)))))"),"")</f>
        <v/>
      </c>
      <c r="NA23" s="3" t="str">
        <f>IFERROR(__xludf.DUMMYFUNCTION("IF(ISBLANK($A23),, IF((ARRAYFORMULA(SUM(COUNTIFS(OccupancyAddresses,$A23,OccupancyUnits, $B23, 'Tenant Occupancy'!NB$5:NB23,{""&gt;0"",""Occupied"",""Late""}))))&gt;1,""Multiple Bookings"", IF(SUMIFS( 'Tenant Occupancy'!NB$5:NB23,OccupancyUnits,$B23,OccupancyAd"&amp;"dresses,$A23)&gt;0,SUMIFS('Tenant Occupancy'!NB$5:NB23,OccupancyUnits,$B23,OccupancyAddresses,$A23),IFERROR(VLOOKUP($A23&amp;"" ""&amp;$B23, FILTER(ARRAYFORMULA({OccupancyAddresses&amp;"" ""&amp; OccupancyUnits,'Tenant Occupancy'!NB$5:NB23}),INDEX(ARRAYFORMULA({OccupancyAdd"&amp;"resses&amp;"" ""&amp; OccupancyUnits,'Tenant Occupancy'!NB$5:NB23}),0,2)&lt;&gt;""""),2,FALSE),IF(NA20=TODAY(),""Today"",)))))"),"")</f>
        <v/>
      </c>
      <c r="NB23" s="3" t="str">
        <f>IFERROR(__xludf.DUMMYFUNCTION("IF(ISBLANK($A23),, IF((ARRAYFORMULA(SUM(COUNTIFS(OccupancyAddresses,$A23,OccupancyUnits, $B23, 'Tenant Occupancy'!NC$5:NC23,{""&gt;0"",""Occupied"",""Late""}))))&gt;1,""Multiple Bookings"", IF(SUMIFS( 'Tenant Occupancy'!NC$5:NC23,OccupancyUnits,$B23,OccupancyAd"&amp;"dresses,$A23)&gt;0,SUMIFS('Tenant Occupancy'!NC$5:NC23,OccupancyUnits,$B23,OccupancyAddresses,$A23),IFERROR(VLOOKUP($A23&amp;"" ""&amp;$B23, FILTER(ARRAYFORMULA({OccupancyAddresses&amp;"" ""&amp; OccupancyUnits,'Tenant Occupancy'!NC$5:NC23}),INDEX(ARRAYFORMULA({OccupancyAdd"&amp;"resses&amp;"" ""&amp; OccupancyUnits,'Tenant Occupancy'!NC$5:NC23}),0,2)&lt;&gt;""""),2,FALSE),IF(NB20=TODAY(),""Today"",)))))"),"")</f>
        <v/>
      </c>
      <c r="NC23" s="3" t="str">
        <f>IFERROR(__xludf.DUMMYFUNCTION("IF(ISBLANK($A23),, IF((ARRAYFORMULA(SUM(COUNTIFS(OccupancyAddresses,$A23,OccupancyUnits, $B23, 'Tenant Occupancy'!ND$5:ND23,{""&gt;0"",""Occupied"",""Late""}))))&gt;1,""Multiple Bookings"", IF(SUMIFS( 'Tenant Occupancy'!ND$5:ND23,OccupancyUnits,$B23,OccupancyAd"&amp;"dresses,$A23)&gt;0,SUMIFS('Tenant Occupancy'!ND$5:ND23,OccupancyUnits,$B23,OccupancyAddresses,$A23),IFERROR(VLOOKUP($A23&amp;"" ""&amp;$B23, FILTER(ARRAYFORMULA({OccupancyAddresses&amp;"" ""&amp; OccupancyUnits,'Tenant Occupancy'!ND$5:ND23}),INDEX(ARRAYFORMULA({OccupancyAdd"&amp;"resses&amp;"" ""&amp; OccupancyUnits,'Tenant Occupancy'!ND$5:ND23}),0,2)&lt;&gt;""""),2,FALSE),IF(NC20=TODAY(),""Today"",)))))"),"")</f>
        <v/>
      </c>
      <c r="ND23" s="3" t="str">
        <f>IFERROR(__xludf.DUMMYFUNCTION("IF(ISBLANK($A23),, IF((ARRAYFORMULA(SUM(COUNTIFS(OccupancyAddresses,$A23,OccupancyUnits, $B23, 'Tenant Occupancy'!NE$5:NE23,{""&gt;0"",""Occupied"",""Late""}))))&gt;1,""Multiple Bookings"", IF(SUMIFS( 'Tenant Occupancy'!NE$5:NE23,OccupancyUnits,$B23,OccupancyAd"&amp;"dresses,$A23)&gt;0,SUMIFS('Tenant Occupancy'!NE$5:NE23,OccupancyUnits,$B23,OccupancyAddresses,$A23),IFERROR(VLOOKUP($A23&amp;"" ""&amp;$B23, FILTER(ARRAYFORMULA({OccupancyAddresses&amp;"" ""&amp; OccupancyUnits,'Tenant Occupancy'!NE$5:NE23}),INDEX(ARRAYFORMULA({OccupancyAdd"&amp;"resses&amp;"" ""&amp; OccupancyUnits,'Tenant Occupancy'!NE$5:NE23}),0,2)&lt;&gt;""""),2,FALSE),IF(ND20=TODAY(),""Today"",)))))"),"")</f>
        <v/>
      </c>
      <c r="NE23" s="3" t="str">
        <f>IFERROR(__xludf.DUMMYFUNCTION("IF(ISBLANK($A23),, IF((ARRAYFORMULA(SUM(COUNTIFS(OccupancyAddresses,$A23,OccupancyUnits, $B23, 'Tenant Occupancy'!NF$5:NF23,{""&gt;0"",""Occupied"",""Late""}))))&gt;1,""Multiple Bookings"", IF(SUMIFS( 'Tenant Occupancy'!NF$5:NF23,OccupancyUnits,$B23,OccupancyAd"&amp;"dresses,$A23)&gt;0,SUMIFS('Tenant Occupancy'!NF$5:NF23,OccupancyUnits,$B23,OccupancyAddresses,$A23),IFERROR(VLOOKUP($A23&amp;"" ""&amp;$B23, FILTER(ARRAYFORMULA({OccupancyAddresses&amp;"" ""&amp; OccupancyUnits,'Tenant Occupancy'!NF$5:NF23}),INDEX(ARRAYFORMULA({OccupancyAdd"&amp;"resses&amp;"" ""&amp; OccupancyUnits,'Tenant Occupancy'!NF$5:NF23}),0,2)&lt;&gt;""""),2,FALSE),IF(NE20=TODAY(),""Today"",)))))"),"")</f>
        <v/>
      </c>
      <c r="NF23" s="3" t="str">
        <f>IFERROR(__xludf.DUMMYFUNCTION("IF(ISBLANK($A23),, IF((ARRAYFORMULA(SUM(COUNTIFS(OccupancyAddresses,$A23,OccupancyUnits, $B23, 'Tenant Occupancy'!NG$5:NG23,{""&gt;0"",""Occupied"",""Late""}))))&gt;1,""Multiple Bookings"", IF(SUMIFS( 'Tenant Occupancy'!NG$5:NG23,OccupancyUnits,$B23,OccupancyAd"&amp;"dresses,$A23)&gt;0,SUMIFS('Tenant Occupancy'!NG$5:NG23,OccupancyUnits,$B23,OccupancyAddresses,$A23),IFERROR(VLOOKUP($A23&amp;"" ""&amp;$B23, FILTER(ARRAYFORMULA({OccupancyAddresses&amp;"" ""&amp; OccupancyUnits,'Tenant Occupancy'!NG$5:NG23}),INDEX(ARRAYFORMULA({OccupancyAdd"&amp;"resses&amp;"" ""&amp; OccupancyUnits,'Tenant Occupancy'!NG$5:NG23}),0,2)&lt;&gt;""""),2,FALSE),IF(NF20=TODAY(),""Today"",)))))"),"")</f>
        <v/>
      </c>
      <c r="NG23" s="3" t="str">
        <f>IFERROR(__xludf.DUMMYFUNCTION("IF(ISBLANK($A23),, IF((ARRAYFORMULA(SUM(COUNTIFS(OccupancyAddresses,$A23,OccupancyUnits, $B23, 'Tenant Occupancy'!NH$5:NH23,{""&gt;0"",""Occupied"",""Late""}))))&gt;1,""Multiple Bookings"", IF(SUMIFS( 'Tenant Occupancy'!NH$5:NH23,OccupancyUnits,$B23,OccupancyAd"&amp;"dresses,$A23)&gt;0,SUMIFS('Tenant Occupancy'!NH$5:NH23,OccupancyUnits,$B23,OccupancyAddresses,$A23),IFERROR(VLOOKUP($A23&amp;"" ""&amp;$B23, FILTER(ARRAYFORMULA({OccupancyAddresses&amp;"" ""&amp; OccupancyUnits,'Tenant Occupancy'!NH$5:NH23}),INDEX(ARRAYFORMULA({OccupancyAdd"&amp;"resses&amp;"" ""&amp; OccupancyUnits,'Tenant Occupancy'!NH$5:NH23}),0,2)&lt;&gt;""""),2,FALSE),IF(NG20=TODAY(),""Today"",)))))"),"")</f>
        <v/>
      </c>
      <c r="NH23" s="3" t="str">
        <f>IFERROR(__xludf.DUMMYFUNCTION("IF(ISBLANK($A23),, IF((ARRAYFORMULA(SUM(COUNTIFS(OccupancyAddresses,$A23,OccupancyUnits, $B23, 'Tenant Occupancy'!NI$5:NI23,{""&gt;0"",""Occupied"",""Late""}))))&gt;1,""Multiple Bookings"", IF(SUMIFS( 'Tenant Occupancy'!NI$5:NI23,OccupancyUnits,$B23,OccupancyAd"&amp;"dresses,$A23)&gt;0,SUMIFS('Tenant Occupancy'!NI$5:NI23,OccupancyUnits,$B23,OccupancyAddresses,$A23),IFERROR(VLOOKUP($A23&amp;"" ""&amp;$B23, FILTER(ARRAYFORMULA({OccupancyAddresses&amp;"" ""&amp; OccupancyUnits,'Tenant Occupancy'!NI$5:NI23}),INDEX(ARRAYFORMULA({OccupancyAdd"&amp;"resses&amp;"" ""&amp; OccupancyUnits,'Tenant Occupancy'!NI$5:NI23}),0,2)&lt;&gt;""""),2,FALSE),IF(NH20=TODAY(),""Today"",)))))"),"")</f>
        <v/>
      </c>
      <c r="NI23" s="3" t="str">
        <f>IFERROR(__xludf.DUMMYFUNCTION("IF(ISBLANK($A23),, IF((ARRAYFORMULA(SUM(COUNTIFS(OccupancyAddresses,$A23,OccupancyUnits, $B23, 'Tenant Occupancy'!NJ$5:NJ23,{""&gt;0"",""Occupied"",""Late""}))))&gt;1,""Multiple Bookings"", IF(SUMIFS( 'Tenant Occupancy'!NJ$5:NJ23,OccupancyUnits,$B23,OccupancyAd"&amp;"dresses,$A23)&gt;0,SUMIFS('Tenant Occupancy'!NJ$5:NJ23,OccupancyUnits,$B23,OccupancyAddresses,$A23),IFERROR(VLOOKUP($A23&amp;"" ""&amp;$B23, FILTER(ARRAYFORMULA({OccupancyAddresses&amp;"" ""&amp; OccupancyUnits,'Tenant Occupancy'!NJ$5:NJ23}),INDEX(ARRAYFORMULA({OccupancyAdd"&amp;"resses&amp;"" ""&amp; OccupancyUnits,'Tenant Occupancy'!NJ$5:NJ23}),0,2)&lt;&gt;""""),2,FALSE),IF(NI20=TODAY(),""Today"",)))))"),"")</f>
        <v/>
      </c>
      <c r="NJ23" s="3" t="str">
        <f>IFERROR(__xludf.DUMMYFUNCTION("IF(ISBLANK($A23),, IF((ARRAYFORMULA(SUM(COUNTIFS(OccupancyAddresses,$A23,OccupancyUnits, $B23, 'Tenant Occupancy'!NK$5:NK23,{""&gt;0"",""Occupied"",""Late""}))))&gt;1,""Multiple Bookings"", IF(SUMIFS( 'Tenant Occupancy'!NK$5:NK23,OccupancyUnits,$B23,OccupancyAd"&amp;"dresses,$A23)&gt;0,SUMIFS('Tenant Occupancy'!NK$5:NK23,OccupancyUnits,$B23,OccupancyAddresses,$A23),IFERROR(VLOOKUP($A23&amp;"" ""&amp;$B23, FILTER(ARRAYFORMULA({OccupancyAddresses&amp;"" ""&amp; OccupancyUnits,'Tenant Occupancy'!NK$5:NK23}),INDEX(ARRAYFORMULA({OccupancyAdd"&amp;"resses&amp;"" ""&amp; OccupancyUnits,'Tenant Occupancy'!NK$5:NK23}),0,2)&lt;&gt;""""),2,FALSE),IF(NJ20=TODAY(),""Today"",)))))"),"")</f>
        <v/>
      </c>
      <c r="NK23" s="3" t="str">
        <f>IFERROR(__xludf.DUMMYFUNCTION("IF(ISBLANK($A23),, IF((ARRAYFORMULA(SUM(COUNTIFS(OccupancyAddresses,$A23,OccupancyUnits, $B23, 'Tenant Occupancy'!NL$5:NL23,{""&gt;0"",""Occupied"",""Late""}))))&gt;1,""Multiple Bookings"", IF(SUMIFS( 'Tenant Occupancy'!NL$5:NL23,OccupancyUnits,$B23,OccupancyAd"&amp;"dresses,$A23)&gt;0,SUMIFS('Tenant Occupancy'!NL$5:NL23,OccupancyUnits,$B23,OccupancyAddresses,$A23),IFERROR(VLOOKUP($A23&amp;"" ""&amp;$B23, FILTER(ARRAYFORMULA({OccupancyAddresses&amp;"" ""&amp; OccupancyUnits,'Tenant Occupancy'!NL$5:NL23}),INDEX(ARRAYFORMULA({OccupancyAdd"&amp;"resses&amp;"" ""&amp; OccupancyUnits,'Tenant Occupancy'!NL$5:NL23}),0,2)&lt;&gt;""""),2,FALSE),IF(NK20=TODAY(),""Today"",)))))"),"")</f>
        <v/>
      </c>
      <c r="NL23" s="3" t="str">
        <f>IFERROR(__xludf.DUMMYFUNCTION("IF(ISBLANK($A23),, IF((ARRAYFORMULA(SUM(COUNTIFS(OccupancyAddresses,$A23,OccupancyUnits, $B23, 'Tenant Occupancy'!NM$5:NM23,{""&gt;0"",""Occupied"",""Late""}))))&gt;1,""Multiple Bookings"", IF(SUMIFS( 'Tenant Occupancy'!NM$5:NM23,OccupancyUnits,$B23,OccupancyAd"&amp;"dresses,$A23)&gt;0,SUMIFS('Tenant Occupancy'!NM$5:NM23,OccupancyUnits,$B23,OccupancyAddresses,$A23),IFERROR(VLOOKUP($A23&amp;"" ""&amp;$B23, FILTER(ARRAYFORMULA({OccupancyAddresses&amp;"" ""&amp; OccupancyUnits,'Tenant Occupancy'!NM$5:NM23}),INDEX(ARRAYFORMULA({OccupancyAdd"&amp;"resses&amp;"" ""&amp; OccupancyUnits,'Tenant Occupancy'!NM$5:NM23}),0,2)&lt;&gt;""""),2,FALSE),IF(NL20=TODAY(),""Today"",)))))"),"")</f>
        <v/>
      </c>
      <c r="NM23" s="3" t="str">
        <f>IFERROR(__xludf.DUMMYFUNCTION("IF(ISBLANK($A23),, IF((ARRAYFORMULA(SUM(COUNTIFS(OccupancyAddresses,$A23,OccupancyUnits, $B23, 'Tenant Occupancy'!NN$5:NN23,{""&gt;0"",""Occupied"",""Late""}))))&gt;1,""Multiple Bookings"", IF(SUMIFS( 'Tenant Occupancy'!NN$5:NN23,OccupancyUnits,$B23,OccupancyAd"&amp;"dresses,$A23)&gt;0,SUMIFS('Tenant Occupancy'!NN$5:NN23,OccupancyUnits,$B23,OccupancyAddresses,$A23),IFERROR(VLOOKUP($A23&amp;"" ""&amp;$B23, FILTER(ARRAYFORMULA({OccupancyAddresses&amp;"" ""&amp; OccupancyUnits,'Tenant Occupancy'!NN$5:NN23}),INDEX(ARRAYFORMULA({OccupancyAdd"&amp;"resses&amp;"" ""&amp; OccupancyUnits,'Tenant Occupancy'!NN$5:NN23}),0,2)&lt;&gt;""""),2,FALSE),IF(NM20=TODAY(),""Today"",)))))"),"")</f>
        <v/>
      </c>
      <c r="NN23" s="3" t="str">
        <f>IFERROR(__xludf.DUMMYFUNCTION("IF(ISBLANK($A23),, IF((ARRAYFORMULA(SUM(COUNTIFS(OccupancyAddresses,$A23,OccupancyUnits, $B23, 'Tenant Occupancy'!NO$5:NO23,{""&gt;0"",""Occupied"",""Late""}))))&gt;1,""Multiple Bookings"", IF(SUMIFS( 'Tenant Occupancy'!NO$5:NO23,OccupancyUnits,$B23,OccupancyAd"&amp;"dresses,$A23)&gt;0,SUMIFS('Tenant Occupancy'!NO$5:NO23,OccupancyUnits,$B23,OccupancyAddresses,$A23),IFERROR(VLOOKUP($A23&amp;"" ""&amp;$B23, FILTER(ARRAYFORMULA({OccupancyAddresses&amp;"" ""&amp; OccupancyUnits,'Tenant Occupancy'!NO$5:NO23}),INDEX(ARRAYFORMULA({OccupancyAdd"&amp;"resses&amp;"" ""&amp; OccupancyUnits,'Tenant Occupancy'!NO$5:NO23}),0,2)&lt;&gt;""""),2,FALSE),IF(NN20=TODAY(),""Today"",)))))"),"")</f>
        <v/>
      </c>
      <c r="NO23" s="3" t="str">
        <f>IFERROR(__xludf.DUMMYFUNCTION("IF(ISBLANK($A23),, IF((ARRAYFORMULA(SUM(COUNTIFS(OccupancyAddresses,$A23,OccupancyUnits, $B23, 'Tenant Occupancy'!NP$5:NP23,{""&gt;0"",""Occupied"",""Late""}))))&gt;1,""Multiple Bookings"", IF(SUMIFS( 'Tenant Occupancy'!NP$5:NP23,OccupancyUnits,$B23,OccupancyAd"&amp;"dresses,$A23)&gt;0,SUMIFS('Tenant Occupancy'!NP$5:NP23,OccupancyUnits,$B23,OccupancyAddresses,$A23),IFERROR(VLOOKUP($A23&amp;"" ""&amp;$B23, FILTER(ARRAYFORMULA({OccupancyAddresses&amp;"" ""&amp; OccupancyUnits,'Tenant Occupancy'!NP$5:NP23}),INDEX(ARRAYFORMULA({OccupancyAdd"&amp;"resses&amp;"" ""&amp; OccupancyUnits,'Tenant Occupancy'!NP$5:NP23}),0,2)&lt;&gt;""""),2,FALSE),IF(NO20=TODAY(),""Today"",)))))"),"")</f>
        <v/>
      </c>
      <c r="NP23" s="3" t="str">
        <f>IFERROR(__xludf.DUMMYFUNCTION("IF(ISBLANK($A23),, IF((ARRAYFORMULA(SUM(COUNTIFS(OccupancyAddresses,$A23,OccupancyUnits, $B23, 'Tenant Occupancy'!NQ$5:NQ23,{""&gt;0"",""Occupied"",""Late""}))))&gt;1,""Multiple Bookings"", IF(SUMIFS( 'Tenant Occupancy'!NQ$5:NQ23,OccupancyUnits,$B23,OccupancyAd"&amp;"dresses,$A23)&gt;0,SUMIFS('Tenant Occupancy'!NQ$5:NQ23,OccupancyUnits,$B23,OccupancyAddresses,$A23),IFERROR(VLOOKUP($A23&amp;"" ""&amp;$B23, FILTER(ARRAYFORMULA({OccupancyAddresses&amp;"" ""&amp; OccupancyUnits,'Tenant Occupancy'!NQ$5:NQ23}),INDEX(ARRAYFORMULA({OccupancyAdd"&amp;"resses&amp;"" ""&amp; OccupancyUnits,'Tenant Occupancy'!NQ$5:NQ23}),0,2)&lt;&gt;""""),2,FALSE),IF(NP20=TODAY(),""Today"",)))))"),"")</f>
        <v/>
      </c>
      <c r="NQ23" s="3" t="str">
        <f>IFERROR(__xludf.DUMMYFUNCTION("IF(ISBLANK($A23),, IF((ARRAYFORMULA(SUM(COUNTIFS(OccupancyAddresses,$A23,OccupancyUnits, $B23, 'Tenant Occupancy'!NR$5:NR23,{""&gt;0"",""Occupied"",""Late""}))))&gt;1,""Multiple Bookings"", IF(SUMIFS( 'Tenant Occupancy'!NR$5:NR23,OccupancyUnits,$B23,OccupancyAd"&amp;"dresses,$A23)&gt;0,SUMIFS('Tenant Occupancy'!NR$5:NR23,OccupancyUnits,$B23,OccupancyAddresses,$A23),IFERROR(VLOOKUP($A23&amp;"" ""&amp;$B23, FILTER(ARRAYFORMULA({OccupancyAddresses&amp;"" ""&amp; OccupancyUnits,'Tenant Occupancy'!NR$5:NR23}),INDEX(ARRAYFORMULA({OccupancyAdd"&amp;"resses&amp;"" ""&amp; OccupancyUnits,'Tenant Occupancy'!NR$5:NR23}),0,2)&lt;&gt;""""),2,FALSE),IF(NQ20=TODAY(),""Today"",)))))"),"")</f>
        <v/>
      </c>
      <c r="NR23" s="3" t="str">
        <f>IFERROR(__xludf.DUMMYFUNCTION("IF(ISBLANK($A23),, IF((ARRAYFORMULA(SUM(COUNTIFS(OccupancyAddresses,$A23,OccupancyUnits, $B23, 'Tenant Occupancy'!NS$5:NS23,{""&gt;0"",""Occupied"",""Late""}))))&gt;1,""Multiple Bookings"", IF(SUMIFS( 'Tenant Occupancy'!NS$5:NS23,OccupancyUnits,$B23,OccupancyAd"&amp;"dresses,$A23)&gt;0,SUMIFS('Tenant Occupancy'!NS$5:NS23,OccupancyUnits,$B23,OccupancyAddresses,$A23),IFERROR(VLOOKUP($A23&amp;"" ""&amp;$B23, FILTER(ARRAYFORMULA({OccupancyAddresses&amp;"" ""&amp; OccupancyUnits,'Tenant Occupancy'!NS$5:NS23}),INDEX(ARRAYFORMULA({OccupancyAdd"&amp;"resses&amp;"" ""&amp; OccupancyUnits,'Tenant Occupancy'!NS$5:NS23}),0,2)&lt;&gt;""""),2,FALSE),IF(NR20=TODAY(),""Today"",)))))"),"")</f>
        <v/>
      </c>
      <c r="NS23" s="3" t="str">
        <f>IFERROR(__xludf.DUMMYFUNCTION("IF(ISBLANK($A23),, IF((ARRAYFORMULA(SUM(COUNTIFS(OccupancyAddresses,$A23,OccupancyUnits, $B23, 'Tenant Occupancy'!NT$5:NT23,{""&gt;0"",""Occupied"",""Late""}))))&gt;1,""Multiple Bookings"", IF(SUMIFS( 'Tenant Occupancy'!NT$5:NT23,OccupancyUnits,$B23,OccupancyAd"&amp;"dresses,$A23)&gt;0,SUMIFS('Tenant Occupancy'!NT$5:NT23,OccupancyUnits,$B23,OccupancyAddresses,$A23),IFERROR(VLOOKUP($A23&amp;"" ""&amp;$B23, FILTER(ARRAYFORMULA({OccupancyAddresses&amp;"" ""&amp; OccupancyUnits,'Tenant Occupancy'!NT$5:NT23}),INDEX(ARRAYFORMULA({OccupancyAdd"&amp;"resses&amp;"" ""&amp; OccupancyUnits,'Tenant Occupancy'!NT$5:NT23}),0,2)&lt;&gt;""""),2,FALSE),IF(NS20=TODAY(),""Today"",)))))"),"")</f>
        <v/>
      </c>
      <c r="NT23" s="3" t="str">
        <f>IFERROR(__xludf.DUMMYFUNCTION("IF(ISBLANK($A23),, IF((ARRAYFORMULA(SUM(COUNTIFS(OccupancyAddresses,$A23,OccupancyUnits, $B23, 'Tenant Occupancy'!NU$5:NU23,{""&gt;0"",""Occupied"",""Late""}))))&gt;1,""Multiple Bookings"", IF(SUMIFS( 'Tenant Occupancy'!NU$5:NU23,OccupancyUnits,$B23,OccupancyAd"&amp;"dresses,$A23)&gt;0,SUMIFS('Tenant Occupancy'!NU$5:NU23,OccupancyUnits,$B23,OccupancyAddresses,$A23),IFERROR(VLOOKUP($A23&amp;"" ""&amp;$B23, FILTER(ARRAYFORMULA({OccupancyAddresses&amp;"" ""&amp; OccupancyUnits,'Tenant Occupancy'!NU$5:NU23}),INDEX(ARRAYFORMULA({OccupancyAdd"&amp;"resses&amp;"" ""&amp; OccupancyUnits,'Tenant Occupancy'!NU$5:NU23}),0,2)&lt;&gt;""""),2,FALSE),IF(NT20=TODAY(),""Today"",)))))"),"")</f>
        <v/>
      </c>
      <c r="NU23" s="3" t="str">
        <f>IFERROR(__xludf.DUMMYFUNCTION("IF(ISBLANK($A23),, IF((ARRAYFORMULA(SUM(COUNTIFS(OccupancyAddresses,$A23,OccupancyUnits, $B23, 'Tenant Occupancy'!NV$5:NV23,{""&gt;0"",""Occupied"",""Late""}))))&gt;1,""Multiple Bookings"", IF(SUMIFS( 'Tenant Occupancy'!NV$5:NV23,OccupancyUnits,$B23,OccupancyAd"&amp;"dresses,$A23)&gt;0,SUMIFS('Tenant Occupancy'!NV$5:NV23,OccupancyUnits,$B23,OccupancyAddresses,$A23),IFERROR(VLOOKUP($A23&amp;"" ""&amp;$B23, FILTER(ARRAYFORMULA({OccupancyAddresses&amp;"" ""&amp; OccupancyUnits,'Tenant Occupancy'!NV$5:NV23}),INDEX(ARRAYFORMULA({OccupancyAdd"&amp;"resses&amp;"" ""&amp; OccupancyUnits,'Tenant Occupancy'!NV$5:NV23}),0,2)&lt;&gt;""""),2,FALSE),IF(NU20=TODAY(),""Today"",)))))"),"")</f>
        <v/>
      </c>
      <c r="NV23" s="3" t="str">
        <f>IFERROR(__xludf.DUMMYFUNCTION("IF(ISBLANK($A23),, IF((ARRAYFORMULA(SUM(COUNTIFS(OccupancyAddresses,$A23,OccupancyUnits, $B23, 'Tenant Occupancy'!NW$5:NW23,{""&gt;0"",""Occupied"",""Late""}))))&gt;1,""Multiple Bookings"", IF(SUMIFS( 'Tenant Occupancy'!NW$5:NW23,OccupancyUnits,$B23,OccupancyAd"&amp;"dresses,$A23)&gt;0,SUMIFS('Tenant Occupancy'!NW$5:NW23,OccupancyUnits,$B23,OccupancyAddresses,$A23),IFERROR(VLOOKUP($A23&amp;"" ""&amp;$B23, FILTER(ARRAYFORMULA({OccupancyAddresses&amp;"" ""&amp; OccupancyUnits,'Tenant Occupancy'!NW$5:NW23}),INDEX(ARRAYFORMULA({OccupancyAdd"&amp;"resses&amp;"" ""&amp; OccupancyUnits,'Tenant Occupancy'!NW$5:NW23}),0,2)&lt;&gt;""""),2,FALSE),IF(NV20=TODAY(),""Today"",)))))"),"")</f>
        <v/>
      </c>
      <c r="NW23" s="3" t="str">
        <f>IFERROR(__xludf.DUMMYFUNCTION("IF(ISBLANK($A23),, IF((ARRAYFORMULA(SUM(COUNTIFS(OccupancyAddresses,$A23,OccupancyUnits, $B23, 'Tenant Occupancy'!NX$5:NX23,{""&gt;0"",""Occupied"",""Late""}))))&gt;1,""Multiple Bookings"", IF(SUMIFS( 'Tenant Occupancy'!NX$5:NX23,OccupancyUnits,$B23,OccupancyAd"&amp;"dresses,$A23)&gt;0,SUMIFS('Tenant Occupancy'!NX$5:NX23,OccupancyUnits,$B23,OccupancyAddresses,$A23),IFERROR(VLOOKUP($A23&amp;"" ""&amp;$B23, FILTER(ARRAYFORMULA({OccupancyAddresses&amp;"" ""&amp; OccupancyUnits,'Tenant Occupancy'!NX$5:NX23}),INDEX(ARRAYFORMULA({OccupancyAdd"&amp;"resses&amp;"" ""&amp; OccupancyUnits,'Tenant Occupancy'!NX$5:NX23}),0,2)&lt;&gt;""""),2,FALSE),IF(NW20=TODAY(),""Today"",)))))"),"")</f>
        <v/>
      </c>
      <c r="NX23" s="3" t="str">
        <f>IFERROR(__xludf.DUMMYFUNCTION("IF(ISBLANK($A23),, IF((ARRAYFORMULA(SUM(COUNTIFS(OccupancyAddresses,$A23,OccupancyUnits, $B23, 'Tenant Occupancy'!NY$5:NY23,{""&gt;0"",""Occupied"",""Late""}))))&gt;1,""Multiple Bookings"", IF(SUMIFS( 'Tenant Occupancy'!NY$5:NY23,OccupancyUnits,$B23,OccupancyAd"&amp;"dresses,$A23)&gt;0,SUMIFS('Tenant Occupancy'!NY$5:NY23,OccupancyUnits,$B23,OccupancyAddresses,$A23),IFERROR(VLOOKUP($A23&amp;"" ""&amp;$B23, FILTER(ARRAYFORMULA({OccupancyAddresses&amp;"" ""&amp; OccupancyUnits,'Tenant Occupancy'!NY$5:NY23}),INDEX(ARRAYFORMULA({OccupancyAdd"&amp;"resses&amp;"" ""&amp; OccupancyUnits,'Tenant Occupancy'!NY$5:NY23}),0,2)&lt;&gt;""""),2,FALSE),IF(NX20=TODAY(),""Today"",)))))"),"")</f>
        <v/>
      </c>
      <c r="NY23" s="3" t="str">
        <f>IFERROR(__xludf.DUMMYFUNCTION("IF(ISBLANK($A23),, IF((ARRAYFORMULA(SUM(COUNTIFS(OccupancyAddresses,$A23,OccupancyUnits, $B23, 'Tenant Occupancy'!NZ$5:NZ23,{""&gt;0"",""Occupied"",""Late""}))))&gt;1,""Multiple Bookings"", IF(SUMIFS( 'Tenant Occupancy'!NZ$5:NZ23,OccupancyUnits,$B23,OccupancyAd"&amp;"dresses,$A23)&gt;0,SUMIFS('Tenant Occupancy'!NZ$5:NZ23,OccupancyUnits,$B23,OccupancyAddresses,$A23),IFERROR(VLOOKUP($A23&amp;"" ""&amp;$B23, FILTER(ARRAYFORMULA({OccupancyAddresses&amp;"" ""&amp; OccupancyUnits,'Tenant Occupancy'!NZ$5:NZ23}),INDEX(ARRAYFORMULA({OccupancyAdd"&amp;"resses&amp;"" ""&amp; OccupancyUnits,'Tenant Occupancy'!NZ$5:NZ23}),0,2)&lt;&gt;""""),2,FALSE),IF(NY20=TODAY(),""Today"",)))))"),"")</f>
        <v/>
      </c>
      <c r="NZ23" s="3" t="str">
        <f>IFERROR(__xludf.DUMMYFUNCTION("IF(ISBLANK($A23),, IF((ARRAYFORMULA(SUM(COUNTIFS(OccupancyAddresses,$A23,OccupancyUnits, $B23, 'Tenant Occupancy'!OA$5:OA23,{""&gt;0"",""Occupied"",""Late""}))))&gt;1,""Multiple Bookings"", IF(SUMIFS( 'Tenant Occupancy'!OA$5:OA23,OccupancyUnits,$B23,OccupancyAd"&amp;"dresses,$A23)&gt;0,SUMIFS('Tenant Occupancy'!OA$5:OA23,OccupancyUnits,$B23,OccupancyAddresses,$A23),IFERROR(VLOOKUP($A23&amp;"" ""&amp;$B23, FILTER(ARRAYFORMULA({OccupancyAddresses&amp;"" ""&amp; OccupancyUnits,'Tenant Occupancy'!OA$5:OA23}),INDEX(ARRAYFORMULA({OccupancyAdd"&amp;"resses&amp;"" ""&amp; OccupancyUnits,'Tenant Occupancy'!OA$5:OA23}),0,2)&lt;&gt;""""),2,FALSE),IF(NZ20=TODAY(),""Today"",)))))"),"")</f>
        <v/>
      </c>
      <c r="OA23" s="3" t="str">
        <f>IFERROR(__xludf.DUMMYFUNCTION("IF(ISBLANK($A23),, IF((ARRAYFORMULA(SUM(COUNTIFS(OccupancyAddresses,$A23,OccupancyUnits, $B23, 'Tenant Occupancy'!OB$5:OB23,{""&gt;0"",""Occupied"",""Late""}))))&gt;1,""Multiple Bookings"", IF(SUMIFS( 'Tenant Occupancy'!OB$5:OB23,OccupancyUnits,$B23,OccupancyAd"&amp;"dresses,$A23)&gt;0,SUMIFS('Tenant Occupancy'!OB$5:OB23,OccupancyUnits,$B23,OccupancyAddresses,$A23),IFERROR(VLOOKUP($A23&amp;"" ""&amp;$B23, FILTER(ARRAYFORMULA({OccupancyAddresses&amp;"" ""&amp; OccupancyUnits,'Tenant Occupancy'!OB$5:OB23}),INDEX(ARRAYFORMULA({OccupancyAdd"&amp;"resses&amp;"" ""&amp; OccupancyUnits,'Tenant Occupancy'!OB$5:OB23}),0,2)&lt;&gt;""""),2,FALSE),IF(OA20=TODAY(),""Today"",)))))"),"")</f>
        <v/>
      </c>
      <c r="OB23" s="3" t="str">
        <f>IFERROR(__xludf.DUMMYFUNCTION("IF(ISBLANK($A23),, IF((ARRAYFORMULA(SUM(COUNTIFS(OccupancyAddresses,$A23,OccupancyUnits, $B23, 'Tenant Occupancy'!OC$5:OC23,{""&gt;0"",""Occupied"",""Late""}))))&gt;1,""Multiple Bookings"", IF(SUMIFS( 'Tenant Occupancy'!OC$5:OC23,OccupancyUnits,$B23,OccupancyAd"&amp;"dresses,$A23)&gt;0,SUMIFS('Tenant Occupancy'!OC$5:OC23,OccupancyUnits,$B23,OccupancyAddresses,$A23),IFERROR(VLOOKUP($A23&amp;"" ""&amp;$B23, FILTER(ARRAYFORMULA({OccupancyAddresses&amp;"" ""&amp; OccupancyUnits,'Tenant Occupancy'!OC$5:OC23}),INDEX(ARRAYFORMULA({OccupancyAdd"&amp;"resses&amp;"" ""&amp; OccupancyUnits,'Tenant Occupancy'!OC$5:OC23}),0,2)&lt;&gt;""""),2,FALSE),IF(OB20=TODAY(),""Today"",)))))"),"")</f>
        <v/>
      </c>
      <c r="OC23" s="3" t="str">
        <f>IFERROR(__xludf.DUMMYFUNCTION("IF(ISBLANK($A23),, IF((ARRAYFORMULA(SUM(COUNTIFS(OccupancyAddresses,$A23,OccupancyUnits, $B23, 'Tenant Occupancy'!OD$5:OD23,{""&gt;0"",""Occupied"",""Late""}))))&gt;1,""Multiple Bookings"", IF(SUMIFS( 'Tenant Occupancy'!OD$5:OD23,OccupancyUnits,$B23,OccupancyAd"&amp;"dresses,$A23)&gt;0,SUMIFS('Tenant Occupancy'!OD$5:OD23,OccupancyUnits,$B23,OccupancyAddresses,$A23),IFERROR(VLOOKUP($A23&amp;"" ""&amp;$B23, FILTER(ARRAYFORMULA({OccupancyAddresses&amp;"" ""&amp; OccupancyUnits,'Tenant Occupancy'!OD$5:OD23}),INDEX(ARRAYFORMULA({OccupancyAdd"&amp;"resses&amp;"" ""&amp; OccupancyUnits,'Tenant Occupancy'!OD$5:OD23}),0,2)&lt;&gt;""""),2,FALSE),IF(OC20=TODAY(),""Today"",)))))"),"")</f>
        <v/>
      </c>
      <c r="OD23" s="3" t="str">
        <f>IFERROR(__xludf.DUMMYFUNCTION("IF(ISBLANK($A23),, IF((ARRAYFORMULA(SUM(COUNTIFS(OccupancyAddresses,$A23,OccupancyUnits, $B23, 'Tenant Occupancy'!OE$5:OE23,{""&gt;0"",""Occupied"",""Late""}))))&gt;1,""Multiple Bookings"", IF(SUMIFS( 'Tenant Occupancy'!OE$5:OE23,OccupancyUnits,$B23,OccupancyAd"&amp;"dresses,$A23)&gt;0,SUMIFS('Tenant Occupancy'!OE$5:OE23,OccupancyUnits,$B23,OccupancyAddresses,$A23),IFERROR(VLOOKUP($A23&amp;"" ""&amp;$B23, FILTER(ARRAYFORMULA({OccupancyAddresses&amp;"" ""&amp; OccupancyUnits,'Tenant Occupancy'!OE$5:OE23}),INDEX(ARRAYFORMULA({OccupancyAdd"&amp;"resses&amp;"" ""&amp; OccupancyUnits,'Tenant Occupancy'!OE$5:OE23}),0,2)&lt;&gt;""""),2,FALSE),IF(OD20=TODAY(),""Today"",)))))"),"")</f>
        <v/>
      </c>
      <c r="OE23" s="3" t="str">
        <f>IFERROR(__xludf.DUMMYFUNCTION("IF(ISBLANK($A23),, IF((ARRAYFORMULA(SUM(COUNTIFS(OccupancyAddresses,$A23,OccupancyUnits, $B23, 'Tenant Occupancy'!OF$5:OF23,{""&gt;0"",""Occupied"",""Late""}))))&gt;1,""Multiple Bookings"", IF(SUMIFS( 'Tenant Occupancy'!OF$5:OF23,OccupancyUnits,$B23,OccupancyAd"&amp;"dresses,$A23)&gt;0,SUMIFS('Tenant Occupancy'!OF$5:OF23,OccupancyUnits,$B23,OccupancyAddresses,$A23),IFERROR(VLOOKUP($A23&amp;"" ""&amp;$B23, FILTER(ARRAYFORMULA({OccupancyAddresses&amp;"" ""&amp; OccupancyUnits,'Tenant Occupancy'!OF$5:OF23}),INDEX(ARRAYFORMULA({OccupancyAdd"&amp;"resses&amp;"" ""&amp; OccupancyUnits,'Tenant Occupancy'!OF$5:OF23}),0,2)&lt;&gt;""""),2,FALSE),IF(OE20=TODAY(),""Today"",)))))"),"")</f>
        <v/>
      </c>
      <c r="OF23" s="3" t="str">
        <f>IFERROR(__xludf.DUMMYFUNCTION("IF(ISBLANK($A23),, IF((ARRAYFORMULA(SUM(COUNTIFS(OccupancyAddresses,$A23,OccupancyUnits, $B23, 'Tenant Occupancy'!OG$5:OG23,{""&gt;0"",""Occupied"",""Late""}))))&gt;1,""Multiple Bookings"", IF(SUMIFS( 'Tenant Occupancy'!OG$5:OG23,OccupancyUnits,$B23,OccupancyAd"&amp;"dresses,$A23)&gt;0,SUMIFS('Tenant Occupancy'!OG$5:OG23,OccupancyUnits,$B23,OccupancyAddresses,$A23),IFERROR(VLOOKUP($A23&amp;"" ""&amp;$B23, FILTER(ARRAYFORMULA({OccupancyAddresses&amp;"" ""&amp; OccupancyUnits,'Tenant Occupancy'!OG$5:OG23}),INDEX(ARRAYFORMULA({OccupancyAdd"&amp;"resses&amp;"" ""&amp; OccupancyUnits,'Tenant Occupancy'!OG$5:OG23}),0,2)&lt;&gt;""""),2,FALSE),IF(OF20=TODAY(),""Today"",)))))"),"")</f>
        <v/>
      </c>
      <c r="OG23" s="3" t="str">
        <f>IFERROR(__xludf.DUMMYFUNCTION("IF(ISBLANK($A23),, IF((ARRAYFORMULA(SUM(COUNTIFS(OccupancyAddresses,$A23,OccupancyUnits, $B23, 'Tenant Occupancy'!OH$5:OH23,{""&gt;0"",""Occupied"",""Late""}))))&gt;1,""Multiple Bookings"", IF(SUMIFS( 'Tenant Occupancy'!OH$5:OH23,OccupancyUnits,$B23,OccupancyAd"&amp;"dresses,$A23)&gt;0,SUMIFS('Tenant Occupancy'!OH$5:OH23,OccupancyUnits,$B23,OccupancyAddresses,$A23),IFERROR(VLOOKUP($A23&amp;"" ""&amp;$B23, FILTER(ARRAYFORMULA({OccupancyAddresses&amp;"" ""&amp; OccupancyUnits,'Tenant Occupancy'!OH$5:OH23}),INDEX(ARRAYFORMULA({OccupancyAdd"&amp;"resses&amp;"" ""&amp; OccupancyUnits,'Tenant Occupancy'!OH$5:OH23}),0,2)&lt;&gt;""""),2,FALSE),IF(OG20=TODAY(),""Today"",)))))"),"")</f>
        <v/>
      </c>
      <c r="OH23" s="3" t="str">
        <f>IFERROR(__xludf.DUMMYFUNCTION("IF(ISBLANK($A23),, IF((ARRAYFORMULA(SUM(COUNTIFS(OccupancyAddresses,$A23,OccupancyUnits, $B23, 'Tenant Occupancy'!OI$5:OI23,{""&gt;0"",""Occupied"",""Late""}))))&gt;1,""Multiple Bookings"", IF(SUMIFS( 'Tenant Occupancy'!OI$5:OI23,OccupancyUnits,$B23,OccupancyAd"&amp;"dresses,$A23)&gt;0,SUMIFS('Tenant Occupancy'!OI$5:OI23,OccupancyUnits,$B23,OccupancyAddresses,$A23),IFERROR(VLOOKUP($A23&amp;"" ""&amp;$B23, FILTER(ARRAYFORMULA({OccupancyAddresses&amp;"" ""&amp; OccupancyUnits,'Tenant Occupancy'!OI$5:OI23}),INDEX(ARRAYFORMULA({OccupancyAdd"&amp;"resses&amp;"" ""&amp; OccupancyUnits,'Tenant Occupancy'!OI$5:OI23}),0,2)&lt;&gt;""""),2,FALSE),IF(OH20=TODAY(),""Today"",)))))"),"")</f>
        <v/>
      </c>
      <c r="OI23" s="3" t="str">
        <f>IFERROR(__xludf.DUMMYFUNCTION("IF(ISBLANK($A23),, IF((ARRAYFORMULA(SUM(COUNTIFS(OccupancyAddresses,$A23,OccupancyUnits, $B23, 'Tenant Occupancy'!OJ$5:OJ23,{""&gt;0"",""Occupied"",""Late""}))))&gt;1,""Multiple Bookings"", IF(SUMIFS( 'Tenant Occupancy'!OJ$5:OJ23,OccupancyUnits,$B23,OccupancyAd"&amp;"dresses,$A23)&gt;0,SUMIFS('Tenant Occupancy'!OJ$5:OJ23,OccupancyUnits,$B23,OccupancyAddresses,$A23),IFERROR(VLOOKUP($A23&amp;"" ""&amp;$B23, FILTER(ARRAYFORMULA({OccupancyAddresses&amp;"" ""&amp; OccupancyUnits,'Tenant Occupancy'!OJ$5:OJ23}),INDEX(ARRAYFORMULA({OccupancyAdd"&amp;"resses&amp;"" ""&amp; OccupancyUnits,'Tenant Occupancy'!OJ$5:OJ23}),0,2)&lt;&gt;""""),2,FALSE),IF(OI20=TODAY(),""Today"",)))))"),"")</f>
        <v/>
      </c>
      <c r="OJ23" s="3" t="str">
        <f>IFERROR(__xludf.DUMMYFUNCTION("IF(ISBLANK($A23),, IF((ARRAYFORMULA(SUM(COUNTIFS(OccupancyAddresses,$A23,OccupancyUnits, $B23, 'Tenant Occupancy'!OK$5:OK23,{""&gt;0"",""Occupied"",""Late""}))))&gt;1,""Multiple Bookings"", IF(SUMIFS( 'Tenant Occupancy'!OK$5:OK23,OccupancyUnits,$B23,OccupancyAd"&amp;"dresses,$A23)&gt;0,SUMIFS('Tenant Occupancy'!OK$5:OK23,OccupancyUnits,$B23,OccupancyAddresses,$A23),IFERROR(VLOOKUP($A23&amp;"" ""&amp;$B23, FILTER(ARRAYFORMULA({OccupancyAddresses&amp;"" ""&amp; OccupancyUnits,'Tenant Occupancy'!OK$5:OK23}),INDEX(ARRAYFORMULA({OccupancyAdd"&amp;"resses&amp;"" ""&amp; OccupancyUnits,'Tenant Occupancy'!OK$5:OK23}),0,2)&lt;&gt;""""),2,FALSE),IF(OJ20=TODAY(),""Today"",)))))"),"")</f>
        <v/>
      </c>
      <c r="OK23" s="3" t="str">
        <f>IFERROR(__xludf.DUMMYFUNCTION("IF(ISBLANK($A23),, IF((ARRAYFORMULA(SUM(COUNTIFS(OccupancyAddresses,$A23,OccupancyUnits, $B23, 'Tenant Occupancy'!OL$5:OL23,{""&gt;0"",""Occupied"",""Late""}))))&gt;1,""Multiple Bookings"", IF(SUMIFS( 'Tenant Occupancy'!OL$5:OL23,OccupancyUnits,$B23,OccupancyAd"&amp;"dresses,$A23)&gt;0,SUMIFS('Tenant Occupancy'!OL$5:OL23,OccupancyUnits,$B23,OccupancyAddresses,$A23),IFERROR(VLOOKUP($A23&amp;"" ""&amp;$B23, FILTER(ARRAYFORMULA({OccupancyAddresses&amp;"" ""&amp; OccupancyUnits,'Tenant Occupancy'!OL$5:OL23}),INDEX(ARRAYFORMULA({OccupancyAdd"&amp;"resses&amp;"" ""&amp; OccupancyUnits,'Tenant Occupancy'!OL$5:OL23}),0,2)&lt;&gt;""""),2,FALSE),IF(OK20=TODAY(),""Today"",)))))"),"")</f>
        <v/>
      </c>
      <c r="OL23" s="3" t="str">
        <f>IFERROR(__xludf.DUMMYFUNCTION("IF(ISBLANK($A23),, IF((ARRAYFORMULA(SUM(COUNTIFS(OccupancyAddresses,$A23,OccupancyUnits, $B23, 'Tenant Occupancy'!OM$5:OM23,{""&gt;0"",""Occupied"",""Late""}))))&gt;1,""Multiple Bookings"", IF(SUMIFS( 'Tenant Occupancy'!OM$5:OM23,OccupancyUnits,$B23,OccupancyAd"&amp;"dresses,$A23)&gt;0,SUMIFS('Tenant Occupancy'!OM$5:OM23,OccupancyUnits,$B23,OccupancyAddresses,$A23),IFERROR(VLOOKUP($A23&amp;"" ""&amp;$B23, FILTER(ARRAYFORMULA({OccupancyAddresses&amp;"" ""&amp; OccupancyUnits,'Tenant Occupancy'!OM$5:OM23}),INDEX(ARRAYFORMULA({OccupancyAdd"&amp;"resses&amp;"" ""&amp; OccupancyUnits,'Tenant Occupancy'!OM$5:OM23}),0,2)&lt;&gt;""""),2,FALSE),IF(OL20=TODAY(),""Today"",)))))"),"")</f>
        <v/>
      </c>
      <c r="OM23" s="3" t="str">
        <f>IFERROR(__xludf.DUMMYFUNCTION("IF(ISBLANK($A23),, IF((ARRAYFORMULA(SUM(COUNTIFS(OccupancyAddresses,$A23,OccupancyUnits, $B23, 'Tenant Occupancy'!ON$5:ON23,{""&gt;0"",""Occupied"",""Late""}))))&gt;1,""Multiple Bookings"", IF(SUMIFS( 'Tenant Occupancy'!ON$5:ON23,OccupancyUnits,$B23,OccupancyAd"&amp;"dresses,$A23)&gt;0,SUMIFS('Tenant Occupancy'!ON$5:ON23,OccupancyUnits,$B23,OccupancyAddresses,$A23),IFERROR(VLOOKUP($A23&amp;"" ""&amp;$B23, FILTER(ARRAYFORMULA({OccupancyAddresses&amp;"" ""&amp; OccupancyUnits,'Tenant Occupancy'!ON$5:ON23}),INDEX(ARRAYFORMULA({OccupancyAdd"&amp;"resses&amp;"" ""&amp; OccupancyUnits,'Tenant Occupancy'!ON$5:ON23}),0,2)&lt;&gt;""""),2,FALSE),IF(OM20=TODAY(),""Today"",)))))"),"")</f>
        <v/>
      </c>
      <c r="ON23" s="3" t="str">
        <f>IFERROR(__xludf.DUMMYFUNCTION("IF(ISBLANK($A23),, IF((ARRAYFORMULA(SUM(COUNTIFS(OccupancyAddresses,$A23,OccupancyUnits, $B23, 'Tenant Occupancy'!OO$5:OO23,{""&gt;0"",""Occupied"",""Late""}))))&gt;1,""Multiple Bookings"", IF(SUMIFS( 'Tenant Occupancy'!OO$5:OO23,OccupancyUnits,$B23,OccupancyAd"&amp;"dresses,$A23)&gt;0,SUMIFS('Tenant Occupancy'!OO$5:OO23,OccupancyUnits,$B23,OccupancyAddresses,$A23),IFERROR(VLOOKUP($A23&amp;"" ""&amp;$B23, FILTER(ARRAYFORMULA({OccupancyAddresses&amp;"" ""&amp; OccupancyUnits,'Tenant Occupancy'!OO$5:OO23}),INDEX(ARRAYFORMULA({OccupancyAdd"&amp;"resses&amp;"" ""&amp; OccupancyUnits,'Tenant Occupancy'!OO$5:OO23}),0,2)&lt;&gt;""""),2,FALSE),IF(ON20=TODAY(),""Today"",)))))"),"")</f>
        <v/>
      </c>
      <c r="OO23" s="3" t="str">
        <f>IFERROR(__xludf.DUMMYFUNCTION("IF(ISBLANK($A23),, IF((ARRAYFORMULA(SUM(COUNTIFS(OccupancyAddresses,$A23,OccupancyUnits, $B23, 'Tenant Occupancy'!OP$5:OP23,{""&gt;0"",""Occupied"",""Late""}))))&gt;1,""Multiple Bookings"", IF(SUMIFS( 'Tenant Occupancy'!OP$5:OP23,OccupancyUnits,$B23,OccupancyAd"&amp;"dresses,$A23)&gt;0,SUMIFS('Tenant Occupancy'!OP$5:OP23,OccupancyUnits,$B23,OccupancyAddresses,$A23),IFERROR(VLOOKUP($A23&amp;"" ""&amp;$B23, FILTER(ARRAYFORMULA({OccupancyAddresses&amp;"" ""&amp; OccupancyUnits,'Tenant Occupancy'!OP$5:OP23}),INDEX(ARRAYFORMULA({OccupancyAdd"&amp;"resses&amp;"" ""&amp; OccupancyUnits,'Tenant Occupancy'!OP$5:OP23}),0,2)&lt;&gt;""""),2,FALSE),IF(OO20=TODAY(),""Today"",)))))"),"")</f>
        <v/>
      </c>
      <c r="OP23" s="3" t="str">
        <f>IFERROR(__xludf.DUMMYFUNCTION("IF(ISBLANK($A23),, IF((ARRAYFORMULA(SUM(COUNTIFS(OccupancyAddresses,$A23,OccupancyUnits, $B23, 'Tenant Occupancy'!OQ$5:OQ23,{""&gt;0"",""Occupied"",""Late""}))))&gt;1,""Multiple Bookings"", IF(SUMIFS( 'Tenant Occupancy'!OQ$5:OQ23,OccupancyUnits,$B23,OccupancyAd"&amp;"dresses,$A23)&gt;0,SUMIFS('Tenant Occupancy'!OQ$5:OQ23,OccupancyUnits,$B23,OccupancyAddresses,$A23),IFERROR(VLOOKUP($A23&amp;"" ""&amp;$B23, FILTER(ARRAYFORMULA({OccupancyAddresses&amp;"" ""&amp; OccupancyUnits,'Tenant Occupancy'!OQ$5:OQ23}),INDEX(ARRAYFORMULA({OccupancyAdd"&amp;"resses&amp;"" ""&amp; OccupancyUnits,'Tenant Occupancy'!OQ$5:OQ23}),0,2)&lt;&gt;""""),2,FALSE),IF(OP20=TODAY(),""Today"",)))))"),"")</f>
        <v/>
      </c>
      <c r="OQ23" s="3" t="str">
        <f>IFERROR(__xludf.DUMMYFUNCTION("IF(ISBLANK($A23),, IF((ARRAYFORMULA(SUM(COUNTIFS(OccupancyAddresses,$A23,OccupancyUnits, $B23, 'Tenant Occupancy'!OR$5:OR23,{""&gt;0"",""Occupied"",""Late""}))))&gt;1,""Multiple Bookings"", IF(SUMIFS( 'Tenant Occupancy'!OR$5:OR23,OccupancyUnits,$B23,OccupancyAd"&amp;"dresses,$A23)&gt;0,SUMIFS('Tenant Occupancy'!OR$5:OR23,OccupancyUnits,$B23,OccupancyAddresses,$A23),IFERROR(VLOOKUP($A23&amp;"" ""&amp;$B23, FILTER(ARRAYFORMULA({OccupancyAddresses&amp;"" ""&amp; OccupancyUnits,'Tenant Occupancy'!OR$5:OR23}),INDEX(ARRAYFORMULA({OccupancyAdd"&amp;"resses&amp;"" ""&amp; OccupancyUnits,'Tenant Occupancy'!OR$5:OR23}),0,2)&lt;&gt;""""),2,FALSE),IF(OQ20=TODAY(),""Today"",)))))"),"")</f>
        <v/>
      </c>
      <c r="OR23" s="3" t="str">
        <f>IFERROR(__xludf.DUMMYFUNCTION("IF(ISBLANK($A23),, IF((ARRAYFORMULA(SUM(COUNTIFS(OccupancyAddresses,$A23,OccupancyUnits, $B23, 'Tenant Occupancy'!OS$5:OS23,{""&gt;0"",""Occupied"",""Late""}))))&gt;1,""Multiple Bookings"", IF(SUMIFS( 'Tenant Occupancy'!OS$5:OS23,OccupancyUnits,$B23,OccupancyAd"&amp;"dresses,$A23)&gt;0,SUMIFS('Tenant Occupancy'!OS$5:OS23,OccupancyUnits,$B23,OccupancyAddresses,$A23),IFERROR(VLOOKUP($A23&amp;"" ""&amp;$B23, FILTER(ARRAYFORMULA({OccupancyAddresses&amp;"" ""&amp; OccupancyUnits,'Tenant Occupancy'!OS$5:OS23}),INDEX(ARRAYFORMULA({OccupancyAdd"&amp;"resses&amp;"" ""&amp; OccupancyUnits,'Tenant Occupancy'!OS$5:OS23}),0,2)&lt;&gt;""""),2,FALSE),IF(OR20=TODAY(),""Today"",)))))"),"")</f>
        <v/>
      </c>
      <c r="OS23" s="3" t="str">
        <f>IFERROR(__xludf.DUMMYFUNCTION("IF(ISBLANK($A23),, IF((ARRAYFORMULA(SUM(COUNTIFS(OccupancyAddresses,$A23,OccupancyUnits, $B23, 'Tenant Occupancy'!OT$5:OT23,{""&gt;0"",""Occupied"",""Late""}))))&gt;1,""Multiple Bookings"", IF(SUMIFS( 'Tenant Occupancy'!OT$5:OT23,OccupancyUnits,$B23,OccupancyAd"&amp;"dresses,$A23)&gt;0,SUMIFS('Tenant Occupancy'!OT$5:OT23,OccupancyUnits,$B23,OccupancyAddresses,$A23),IFERROR(VLOOKUP($A23&amp;"" ""&amp;$B23, FILTER(ARRAYFORMULA({OccupancyAddresses&amp;"" ""&amp; OccupancyUnits,'Tenant Occupancy'!OT$5:OT23}),INDEX(ARRAYFORMULA({OccupancyAdd"&amp;"resses&amp;"" ""&amp; OccupancyUnits,'Tenant Occupancy'!OT$5:OT23}),0,2)&lt;&gt;""""),2,FALSE),IF(OS20=TODAY(),""Today"",)))))"),"")</f>
        <v/>
      </c>
      <c r="OT23" s="3" t="str">
        <f>IFERROR(__xludf.DUMMYFUNCTION("IF(ISBLANK($A23),, IF((ARRAYFORMULA(SUM(COUNTIFS(OccupancyAddresses,$A23,OccupancyUnits, $B23, 'Tenant Occupancy'!OU$5:OU23,{""&gt;0"",""Occupied"",""Late""}))))&gt;1,""Multiple Bookings"", IF(SUMIFS( 'Tenant Occupancy'!OU$5:OU23,OccupancyUnits,$B23,OccupancyAd"&amp;"dresses,$A23)&gt;0,SUMIFS('Tenant Occupancy'!OU$5:OU23,OccupancyUnits,$B23,OccupancyAddresses,$A23),IFERROR(VLOOKUP($A23&amp;"" ""&amp;$B23, FILTER(ARRAYFORMULA({OccupancyAddresses&amp;"" ""&amp; OccupancyUnits,'Tenant Occupancy'!OU$5:OU23}),INDEX(ARRAYFORMULA({OccupancyAdd"&amp;"resses&amp;"" ""&amp; OccupancyUnits,'Tenant Occupancy'!OU$5:OU23}),0,2)&lt;&gt;""""),2,FALSE),IF(OT20=TODAY(),""Today"",)))))"),"")</f>
        <v/>
      </c>
      <c r="OU23" s="3" t="str">
        <f>IFERROR(__xludf.DUMMYFUNCTION("IF(ISBLANK($A23),, IF((ARRAYFORMULA(SUM(COUNTIFS(OccupancyAddresses,$A23,OccupancyUnits, $B23, 'Tenant Occupancy'!OV$5:OV23,{""&gt;0"",""Occupied"",""Late""}))))&gt;1,""Multiple Bookings"", IF(SUMIFS( 'Tenant Occupancy'!OV$5:OV23,OccupancyUnits,$B23,OccupancyAd"&amp;"dresses,$A23)&gt;0,SUMIFS('Tenant Occupancy'!OV$5:OV23,OccupancyUnits,$B23,OccupancyAddresses,$A23),IFERROR(VLOOKUP($A23&amp;"" ""&amp;$B23, FILTER(ARRAYFORMULA({OccupancyAddresses&amp;"" ""&amp; OccupancyUnits,'Tenant Occupancy'!OV$5:OV23}),INDEX(ARRAYFORMULA({OccupancyAdd"&amp;"resses&amp;"" ""&amp; OccupancyUnits,'Tenant Occupancy'!OV$5:OV23}),0,2)&lt;&gt;""""),2,FALSE),IF(OU20=TODAY(),""Today"",)))))"),"")</f>
        <v/>
      </c>
      <c r="OV23" s="3" t="str">
        <f>IFERROR(__xludf.DUMMYFUNCTION("IF(ISBLANK($A23),, IF((ARRAYFORMULA(SUM(COUNTIFS(OccupancyAddresses,$A23,OccupancyUnits, $B23, 'Tenant Occupancy'!OW$5:OW23,{""&gt;0"",""Occupied"",""Late""}))))&gt;1,""Multiple Bookings"", IF(SUMIFS( 'Tenant Occupancy'!OW$5:OW23,OccupancyUnits,$B23,OccupancyAd"&amp;"dresses,$A23)&gt;0,SUMIFS('Tenant Occupancy'!OW$5:OW23,OccupancyUnits,$B23,OccupancyAddresses,$A23),IFERROR(VLOOKUP($A23&amp;"" ""&amp;$B23, FILTER(ARRAYFORMULA({OccupancyAddresses&amp;"" ""&amp; OccupancyUnits,'Tenant Occupancy'!OW$5:OW23}),INDEX(ARRAYFORMULA({OccupancyAdd"&amp;"resses&amp;"" ""&amp; OccupancyUnits,'Tenant Occupancy'!OW$5:OW23}),0,2)&lt;&gt;""""),2,FALSE),IF(OV20=TODAY(),""Today"",)))))"),"")</f>
        <v/>
      </c>
      <c r="OW23" s="3" t="str">
        <f>IFERROR(__xludf.DUMMYFUNCTION("IF(ISBLANK($A23),, IF((ARRAYFORMULA(SUM(COUNTIFS(OccupancyAddresses,$A23,OccupancyUnits, $B23, 'Tenant Occupancy'!OX$5:OX23,{""&gt;0"",""Occupied"",""Late""}))))&gt;1,""Multiple Bookings"", IF(SUMIFS( 'Tenant Occupancy'!OX$5:OX23,OccupancyUnits,$B23,OccupancyAd"&amp;"dresses,$A23)&gt;0,SUMIFS('Tenant Occupancy'!OX$5:OX23,OccupancyUnits,$B23,OccupancyAddresses,$A23),IFERROR(VLOOKUP($A23&amp;"" ""&amp;$B23, FILTER(ARRAYFORMULA({OccupancyAddresses&amp;"" ""&amp; OccupancyUnits,'Tenant Occupancy'!OX$5:OX23}),INDEX(ARRAYFORMULA({OccupancyAdd"&amp;"resses&amp;"" ""&amp; OccupancyUnits,'Tenant Occupancy'!OX$5:OX23}),0,2)&lt;&gt;""""),2,FALSE),IF(OW20=TODAY(),""Today"",)))))"),"")</f>
        <v/>
      </c>
      <c r="OX23" s="3" t="str">
        <f>IFERROR(__xludf.DUMMYFUNCTION("IF(ISBLANK($A23),, IF((ARRAYFORMULA(SUM(COUNTIFS(OccupancyAddresses,$A23,OccupancyUnits, $B23, 'Tenant Occupancy'!OY$5:OY23,{""&gt;0"",""Occupied"",""Late""}))))&gt;1,""Multiple Bookings"", IF(SUMIFS( 'Tenant Occupancy'!OY$5:OY23,OccupancyUnits,$B23,OccupancyAd"&amp;"dresses,$A23)&gt;0,SUMIFS('Tenant Occupancy'!OY$5:OY23,OccupancyUnits,$B23,OccupancyAddresses,$A23),IFERROR(VLOOKUP($A23&amp;"" ""&amp;$B23, FILTER(ARRAYFORMULA({OccupancyAddresses&amp;"" ""&amp; OccupancyUnits,'Tenant Occupancy'!OY$5:OY23}),INDEX(ARRAYFORMULA({OccupancyAdd"&amp;"resses&amp;"" ""&amp; OccupancyUnits,'Tenant Occupancy'!OY$5:OY23}),0,2)&lt;&gt;""""),2,FALSE),IF(OX20=TODAY(),""Today"",)))))"),"")</f>
        <v/>
      </c>
      <c r="OY23" s="3" t="str">
        <f>IFERROR(__xludf.DUMMYFUNCTION("IF(ISBLANK($A23),, IF((ARRAYFORMULA(SUM(COUNTIFS(OccupancyAddresses,$A23,OccupancyUnits, $B23, 'Tenant Occupancy'!OZ$5:OZ23,{""&gt;0"",""Occupied"",""Late""}))))&gt;1,""Multiple Bookings"", IF(SUMIFS( 'Tenant Occupancy'!OZ$5:OZ23,OccupancyUnits,$B23,OccupancyAd"&amp;"dresses,$A23)&gt;0,SUMIFS('Tenant Occupancy'!OZ$5:OZ23,OccupancyUnits,$B23,OccupancyAddresses,$A23),IFERROR(VLOOKUP($A23&amp;"" ""&amp;$B23, FILTER(ARRAYFORMULA({OccupancyAddresses&amp;"" ""&amp; OccupancyUnits,'Tenant Occupancy'!OZ$5:OZ23}),INDEX(ARRAYFORMULA({OccupancyAdd"&amp;"resses&amp;"" ""&amp; OccupancyUnits,'Tenant Occupancy'!OZ$5:OZ23}),0,2)&lt;&gt;""""),2,FALSE),IF(OY20=TODAY(),""Today"",)))))"),"")</f>
        <v/>
      </c>
      <c r="OZ23" s="3" t="str">
        <f>IFERROR(__xludf.DUMMYFUNCTION("IF(ISBLANK($A23),, IF((ARRAYFORMULA(SUM(COUNTIFS(OccupancyAddresses,$A23,OccupancyUnits, $B23, 'Tenant Occupancy'!PA$5:PA23,{""&gt;0"",""Occupied"",""Late""}))))&gt;1,""Multiple Bookings"", IF(SUMIFS( 'Tenant Occupancy'!PA$5:PA23,OccupancyUnits,$B23,OccupancyAd"&amp;"dresses,$A23)&gt;0,SUMIFS('Tenant Occupancy'!PA$5:PA23,OccupancyUnits,$B23,OccupancyAddresses,$A23),IFERROR(VLOOKUP($A23&amp;"" ""&amp;$B23, FILTER(ARRAYFORMULA({OccupancyAddresses&amp;"" ""&amp; OccupancyUnits,'Tenant Occupancy'!PA$5:PA23}),INDEX(ARRAYFORMULA({OccupancyAdd"&amp;"resses&amp;"" ""&amp; OccupancyUnits,'Tenant Occupancy'!PA$5:PA23}),0,2)&lt;&gt;""""),2,FALSE),IF(OZ20=TODAY(),""Today"",)))))"),"")</f>
        <v/>
      </c>
      <c r="PA23" s="3" t="str">
        <f>IFERROR(__xludf.DUMMYFUNCTION("IF(ISBLANK($A23),, IF((ARRAYFORMULA(SUM(COUNTIFS(OccupancyAddresses,$A23,OccupancyUnits, $B23, 'Tenant Occupancy'!PB$5:PB23,{""&gt;0"",""Occupied"",""Late""}))))&gt;1,""Multiple Bookings"", IF(SUMIFS( 'Tenant Occupancy'!PB$5:PB23,OccupancyUnits,$B23,OccupancyAd"&amp;"dresses,$A23)&gt;0,SUMIFS('Tenant Occupancy'!PB$5:PB23,OccupancyUnits,$B23,OccupancyAddresses,$A23),IFERROR(VLOOKUP($A23&amp;"" ""&amp;$B23, FILTER(ARRAYFORMULA({OccupancyAddresses&amp;"" ""&amp; OccupancyUnits,'Tenant Occupancy'!PB$5:PB23}),INDEX(ARRAYFORMULA({OccupancyAdd"&amp;"resses&amp;"" ""&amp; OccupancyUnits,'Tenant Occupancy'!PB$5:PB23}),0,2)&lt;&gt;""""),2,FALSE),IF(PA20=TODAY(),""Today"",)))))"),"")</f>
        <v/>
      </c>
      <c r="PB23" s="3" t="str">
        <f>IFERROR(__xludf.DUMMYFUNCTION("IF(ISBLANK($A23),, IF((ARRAYFORMULA(SUM(COUNTIFS(OccupancyAddresses,$A23,OccupancyUnits, $B23, 'Tenant Occupancy'!PC$5:PC23,{""&gt;0"",""Occupied"",""Late""}))))&gt;1,""Multiple Bookings"", IF(SUMIFS( 'Tenant Occupancy'!PC$5:PC23,OccupancyUnits,$B23,OccupancyAd"&amp;"dresses,$A23)&gt;0,SUMIFS('Tenant Occupancy'!PC$5:PC23,OccupancyUnits,$B23,OccupancyAddresses,$A23),IFERROR(VLOOKUP($A23&amp;"" ""&amp;$B23, FILTER(ARRAYFORMULA({OccupancyAddresses&amp;"" ""&amp; OccupancyUnits,'Tenant Occupancy'!PC$5:PC23}),INDEX(ARRAYFORMULA({OccupancyAdd"&amp;"resses&amp;"" ""&amp; OccupancyUnits,'Tenant Occupancy'!PC$5:PC23}),0,2)&lt;&gt;""""),2,FALSE),IF(PB20=TODAY(),""Today"",)))))"),"")</f>
        <v/>
      </c>
      <c r="PC23" s="3" t="str">
        <f>IFERROR(__xludf.DUMMYFUNCTION("IF(ISBLANK($A23),, IF((ARRAYFORMULA(SUM(COUNTIFS(OccupancyAddresses,$A23,OccupancyUnits, $B23, 'Tenant Occupancy'!PD$5:PD23,{""&gt;0"",""Occupied"",""Late""}))))&gt;1,""Multiple Bookings"", IF(SUMIFS( 'Tenant Occupancy'!PD$5:PD23,OccupancyUnits,$B23,OccupancyAd"&amp;"dresses,$A23)&gt;0,SUMIFS('Tenant Occupancy'!PD$5:PD23,OccupancyUnits,$B23,OccupancyAddresses,$A23),IFERROR(VLOOKUP($A23&amp;"" ""&amp;$B23, FILTER(ARRAYFORMULA({OccupancyAddresses&amp;"" ""&amp; OccupancyUnits,'Tenant Occupancy'!PD$5:PD23}),INDEX(ARRAYFORMULA({OccupancyAdd"&amp;"resses&amp;"" ""&amp; OccupancyUnits,'Tenant Occupancy'!PD$5:PD23}),0,2)&lt;&gt;""""),2,FALSE),IF(PC20=TODAY(),""Today"",)))))"),"")</f>
        <v/>
      </c>
      <c r="PD23" s="3" t="str">
        <f>IFERROR(__xludf.DUMMYFUNCTION("IF(ISBLANK($A23),, IF((ARRAYFORMULA(SUM(COUNTIFS(OccupancyAddresses,$A23,OccupancyUnits, $B23, 'Tenant Occupancy'!PE$5:PE23,{""&gt;0"",""Occupied"",""Late""}))))&gt;1,""Multiple Bookings"", IF(SUMIFS( 'Tenant Occupancy'!PE$5:PE23,OccupancyUnits,$B23,OccupancyAd"&amp;"dresses,$A23)&gt;0,SUMIFS('Tenant Occupancy'!PE$5:PE23,OccupancyUnits,$B23,OccupancyAddresses,$A23),IFERROR(VLOOKUP($A23&amp;"" ""&amp;$B23, FILTER(ARRAYFORMULA({OccupancyAddresses&amp;"" ""&amp; OccupancyUnits,'Tenant Occupancy'!PE$5:PE23}),INDEX(ARRAYFORMULA({OccupancyAdd"&amp;"resses&amp;"" ""&amp; OccupancyUnits,'Tenant Occupancy'!PE$5:PE23}),0,2)&lt;&gt;""""),2,FALSE),IF(PD20=TODAY(),""Today"",)))))"),"")</f>
        <v/>
      </c>
      <c r="PE23" s="3" t="str">
        <f>IFERROR(__xludf.DUMMYFUNCTION("IF(ISBLANK($A23),, IF((ARRAYFORMULA(SUM(COUNTIFS(OccupancyAddresses,$A23,OccupancyUnits, $B23, 'Tenant Occupancy'!PF$5:PF23,{""&gt;0"",""Occupied"",""Late""}))))&gt;1,""Multiple Bookings"", IF(SUMIFS( 'Tenant Occupancy'!PF$5:PF23,OccupancyUnits,$B23,OccupancyAd"&amp;"dresses,$A23)&gt;0,SUMIFS('Tenant Occupancy'!PF$5:PF23,OccupancyUnits,$B23,OccupancyAddresses,$A23),IFERROR(VLOOKUP($A23&amp;"" ""&amp;$B23, FILTER(ARRAYFORMULA({OccupancyAddresses&amp;"" ""&amp; OccupancyUnits,'Tenant Occupancy'!PF$5:PF23}),INDEX(ARRAYFORMULA({OccupancyAdd"&amp;"resses&amp;"" ""&amp; OccupancyUnits,'Tenant Occupancy'!PF$5:PF23}),0,2)&lt;&gt;""""),2,FALSE),IF(PE20=TODAY(),""Today"",)))))"),"")</f>
        <v/>
      </c>
      <c r="PF23" s="3" t="str">
        <f>IFERROR(__xludf.DUMMYFUNCTION("IF(ISBLANK($A23),, IF((ARRAYFORMULA(SUM(COUNTIFS(OccupancyAddresses,$A23,OccupancyUnits, $B23, 'Tenant Occupancy'!PG$5:PG23,{""&gt;0"",""Occupied"",""Late""}))))&gt;1,""Multiple Bookings"", IF(SUMIFS( 'Tenant Occupancy'!PG$5:PG23,OccupancyUnits,$B23,OccupancyAd"&amp;"dresses,$A23)&gt;0,SUMIFS('Tenant Occupancy'!PG$5:PG23,OccupancyUnits,$B23,OccupancyAddresses,$A23),IFERROR(VLOOKUP($A23&amp;"" ""&amp;$B23, FILTER(ARRAYFORMULA({OccupancyAddresses&amp;"" ""&amp; OccupancyUnits,'Tenant Occupancy'!PG$5:PG23}),INDEX(ARRAYFORMULA({OccupancyAdd"&amp;"resses&amp;"" ""&amp; OccupancyUnits,'Tenant Occupancy'!PG$5:PG23}),0,2)&lt;&gt;""""),2,FALSE),IF(PF20=TODAY(),""Today"",)))))"),"")</f>
        <v/>
      </c>
      <c r="PG23" s="3" t="str">
        <f>IFERROR(__xludf.DUMMYFUNCTION("IF(ISBLANK($A23),, IF((ARRAYFORMULA(SUM(COUNTIFS(OccupancyAddresses,$A23,OccupancyUnits, $B23, 'Tenant Occupancy'!PH$5:PH23,{""&gt;0"",""Occupied"",""Late""}))))&gt;1,""Multiple Bookings"", IF(SUMIFS( 'Tenant Occupancy'!PH$5:PH23,OccupancyUnits,$B23,OccupancyAd"&amp;"dresses,$A23)&gt;0,SUMIFS('Tenant Occupancy'!PH$5:PH23,OccupancyUnits,$B23,OccupancyAddresses,$A23),IFERROR(VLOOKUP($A23&amp;"" ""&amp;$B23, FILTER(ARRAYFORMULA({OccupancyAddresses&amp;"" ""&amp; OccupancyUnits,'Tenant Occupancy'!PH$5:PH23}),INDEX(ARRAYFORMULA({OccupancyAdd"&amp;"resses&amp;"" ""&amp; OccupancyUnits,'Tenant Occupancy'!PH$5:PH23}),0,2)&lt;&gt;""""),2,FALSE),IF(PG20=TODAY(),""Today"",)))))"),"")</f>
        <v/>
      </c>
      <c r="PH23" s="3" t="str">
        <f>IFERROR(__xludf.DUMMYFUNCTION("IF(ISBLANK($A23),, IF((ARRAYFORMULA(SUM(COUNTIFS(OccupancyAddresses,$A23,OccupancyUnits, $B23, 'Tenant Occupancy'!PI$5:PI23,{""&gt;0"",""Occupied"",""Late""}))))&gt;1,""Multiple Bookings"", IF(SUMIFS( 'Tenant Occupancy'!PI$5:PI23,OccupancyUnits,$B23,OccupancyAd"&amp;"dresses,$A23)&gt;0,SUMIFS('Tenant Occupancy'!PI$5:PI23,OccupancyUnits,$B23,OccupancyAddresses,$A23),IFERROR(VLOOKUP($A23&amp;"" ""&amp;$B23, FILTER(ARRAYFORMULA({OccupancyAddresses&amp;"" ""&amp; OccupancyUnits,'Tenant Occupancy'!PI$5:PI23}),INDEX(ARRAYFORMULA({OccupancyAdd"&amp;"resses&amp;"" ""&amp; OccupancyUnits,'Tenant Occupancy'!PI$5:PI23}),0,2)&lt;&gt;""""),2,FALSE),IF(PH20=TODAY(),""Today"",)))))"),"")</f>
        <v/>
      </c>
      <c r="PI23" s="3" t="str">
        <f>IFERROR(__xludf.DUMMYFUNCTION("IF(ISBLANK($A23),, IF((ARRAYFORMULA(SUM(COUNTIFS(OccupancyAddresses,$A23,OccupancyUnits, $B23, 'Tenant Occupancy'!PJ$5:PJ23,{""&gt;0"",""Occupied"",""Late""}))))&gt;1,""Multiple Bookings"", IF(SUMIFS( 'Tenant Occupancy'!PJ$5:PJ23,OccupancyUnits,$B23,OccupancyAd"&amp;"dresses,$A23)&gt;0,SUMIFS('Tenant Occupancy'!PJ$5:PJ23,OccupancyUnits,$B23,OccupancyAddresses,$A23),IFERROR(VLOOKUP($A23&amp;"" ""&amp;$B23, FILTER(ARRAYFORMULA({OccupancyAddresses&amp;"" ""&amp; OccupancyUnits,'Tenant Occupancy'!PJ$5:PJ23}),INDEX(ARRAYFORMULA({OccupancyAdd"&amp;"resses&amp;"" ""&amp; OccupancyUnits,'Tenant Occupancy'!PJ$5:PJ23}),0,2)&lt;&gt;""""),2,FALSE),IF(PI20=TODAY(),""Today"",)))))"),"")</f>
        <v/>
      </c>
      <c r="PJ23" s="3" t="str">
        <f>IFERROR(__xludf.DUMMYFUNCTION("IF(ISBLANK($A23),, IF((ARRAYFORMULA(SUM(COUNTIFS(OccupancyAddresses,$A23,OccupancyUnits, $B23, 'Tenant Occupancy'!PK$5:PK23,{""&gt;0"",""Occupied"",""Late""}))))&gt;1,""Multiple Bookings"", IF(SUMIFS( 'Tenant Occupancy'!PK$5:PK23,OccupancyUnits,$B23,OccupancyAd"&amp;"dresses,$A23)&gt;0,SUMIFS('Tenant Occupancy'!PK$5:PK23,OccupancyUnits,$B23,OccupancyAddresses,$A23),IFERROR(VLOOKUP($A23&amp;"" ""&amp;$B23, FILTER(ARRAYFORMULA({OccupancyAddresses&amp;"" ""&amp; OccupancyUnits,'Tenant Occupancy'!PK$5:PK23}),INDEX(ARRAYFORMULA({OccupancyAdd"&amp;"resses&amp;"" ""&amp; OccupancyUnits,'Tenant Occupancy'!PK$5:PK23}),0,2)&lt;&gt;""""),2,FALSE),IF(PJ20=TODAY(),""Today"",)))))"),"")</f>
        <v/>
      </c>
      <c r="PK23" s="3" t="str">
        <f>IFERROR(__xludf.DUMMYFUNCTION("IF(ISBLANK($A23),, IF((ARRAYFORMULA(SUM(COUNTIFS(OccupancyAddresses,$A23,OccupancyUnits, $B23, 'Tenant Occupancy'!PL$5:PL23,{""&gt;0"",""Occupied"",""Late""}))))&gt;1,""Multiple Bookings"", IF(SUMIFS( 'Tenant Occupancy'!PL$5:PL23,OccupancyUnits,$B23,OccupancyAd"&amp;"dresses,$A23)&gt;0,SUMIFS('Tenant Occupancy'!PL$5:PL23,OccupancyUnits,$B23,OccupancyAddresses,$A23),IFERROR(VLOOKUP($A23&amp;"" ""&amp;$B23, FILTER(ARRAYFORMULA({OccupancyAddresses&amp;"" ""&amp; OccupancyUnits,'Tenant Occupancy'!PL$5:PL23}),INDEX(ARRAYFORMULA({OccupancyAdd"&amp;"resses&amp;"" ""&amp; OccupancyUnits,'Tenant Occupancy'!PL$5:PL23}),0,2)&lt;&gt;""""),2,FALSE),IF(PK20=TODAY(),""Today"",)))))"),"")</f>
        <v/>
      </c>
      <c r="PL23" s="3" t="str">
        <f>IFERROR(__xludf.DUMMYFUNCTION("IF(ISBLANK($A23),, IF((ARRAYFORMULA(SUM(COUNTIFS(OccupancyAddresses,$A23,OccupancyUnits, $B23, 'Tenant Occupancy'!PM$5:PM23,{""&gt;0"",""Occupied"",""Late""}))))&gt;1,""Multiple Bookings"", IF(SUMIFS( 'Tenant Occupancy'!PM$5:PM23,OccupancyUnits,$B23,OccupancyAd"&amp;"dresses,$A23)&gt;0,SUMIFS('Tenant Occupancy'!PM$5:PM23,OccupancyUnits,$B23,OccupancyAddresses,$A23),IFERROR(VLOOKUP($A23&amp;"" ""&amp;$B23, FILTER(ARRAYFORMULA({OccupancyAddresses&amp;"" ""&amp; OccupancyUnits,'Tenant Occupancy'!PM$5:PM23}),INDEX(ARRAYFORMULA({OccupancyAdd"&amp;"resses&amp;"" ""&amp; OccupancyUnits,'Tenant Occupancy'!PM$5:PM23}),0,2)&lt;&gt;""""),2,FALSE),IF(PL20=TODAY(),""Today"",)))))"),"")</f>
        <v/>
      </c>
      <c r="PM23" s="3" t="str">
        <f>IFERROR(__xludf.DUMMYFUNCTION("IF(ISBLANK($A23),, IF((ARRAYFORMULA(SUM(COUNTIFS(OccupancyAddresses,$A23,OccupancyUnits, $B23, 'Tenant Occupancy'!PN$5:PN23,{""&gt;0"",""Occupied"",""Late""}))))&gt;1,""Multiple Bookings"", IF(SUMIFS( 'Tenant Occupancy'!PN$5:PN23,OccupancyUnits,$B23,OccupancyAd"&amp;"dresses,$A23)&gt;0,SUMIFS('Tenant Occupancy'!PN$5:PN23,OccupancyUnits,$B23,OccupancyAddresses,$A23),IFERROR(VLOOKUP($A23&amp;"" ""&amp;$B23, FILTER(ARRAYFORMULA({OccupancyAddresses&amp;"" ""&amp; OccupancyUnits,'Tenant Occupancy'!PN$5:PN23}),INDEX(ARRAYFORMULA({OccupancyAdd"&amp;"resses&amp;"" ""&amp; OccupancyUnits,'Tenant Occupancy'!PN$5:PN23}),0,2)&lt;&gt;""""),2,FALSE),IF(PM20=TODAY(),""Today"",)))))"),"")</f>
        <v/>
      </c>
      <c r="PN23" s="3" t="str">
        <f>IFERROR(__xludf.DUMMYFUNCTION("IF(ISBLANK($A23),, IF((ARRAYFORMULA(SUM(COUNTIFS(OccupancyAddresses,$A23,OccupancyUnits, $B23, 'Tenant Occupancy'!PO$5:PO23,{""&gt;0"",""Occupied"",""Late""}))))&gt;1,""Multiple Bookings"", IF(SUMIFS( 'Tenant Occupancy'!PO$5:PO23,OccupancyUnits,$B23,OccupancyAd"&amp;"dresses,$A23)&gt;0,SUMIFS('Tenant Occupancy'!PO$5:PO23,OccupancyUnits,$B23,OccupancyAddresses,$A23),IFERROR(VLOOKUP($A23&amp;"" ""&amp;$B23, FILTER(ARRAYFORMULA({OccupancyAddresses&amp;"" ""&amp; OccupancyUnits,'Tenant Occupancy'!PO$5:PO23}),INDEX(ARRAYFORMULA({OccupancyAdd"&amp;"resses&amp;"" ""&amp; OccupancyUnits,'Tenant Occupancy'!PO$5:PO23}),0,2)&lt;&gt;""""),2,FALSE),IF(PN20=TODAY(),""Today"",)))))"),"")</f>
        <v/>
      </c>
      <c r="PO23" s="3" t="str">
        <f>IFERROR(__xludf.DUMMYFUNCTION("IF(ISBLANK($A23),, IF((ARRAYFORMULA(SUM(COUNTIFS(OccupancyAddresses,$A23,OccupancyUnits, $B23, 'Tenant Occupancy'!PP$5:PP23,{""&gt;0"",""Occupied"",""Late""}))))&gt;1,""Multiple Bookings"", IF(SUMIFS( 'Tenant Occupancy'!PP$5:PP23,OccupancyUnits,$B23,OccupancyAd"&amp;"dresses,$A23)&gt;0,SUMIFS('Tenant Occupancy'!PP$5:PP23,OccupancyUnits,$B23,OccupancyAddresses,$A23),IFERROR(VLOOKUP($A23&amp;"" ""&amp;$B23, FILTER(ARRAYFORMULA({OccupancyAddresses&amp;"" ""&amp; OccupancyUnits,'Tenant Occupancy'!PP$5:PP23}),INDEX(ARRAYFORMULA({OccupancyAdd"&amp;"resses&amp;"" ""&amp; OccupancyUnits,'Tenant Occupancy'!PP$5:PP23}),0,2)&lt;&gt;""""),2,FALSE),IF(PO20=TODAY(),""Today"",)))))"),"")</f>
        <v/>
      </c>
      <c r="PP23" s="3" t="str">
        <f>IFERROR(__xludf.DUMMYFUNCTION("IF(ISBLANK($A23),, IF((ARRAYFORMULA(SUM(COUNTIFS(OccupancyAddresses,$A23,OccupancyUnits, $B23, 'Tenant Occupancy'!PQ$5:PQ23,{""&gt;0"",""Occupied"",""Late""}))))&gt;1,""Multiple Bookings"", IF(SUMIFS( 'Tenant Occupancy'!PQ$5:PQ23,OccupancyUnits,$B23,OccupancyAd"&amp;"dresses,$A23)&gt;0,SUMIFS('Tenant Occupancy'!PQ$5:PQ23,OccupancyUnits,$B23,OccupancyAddresses,$A23),IFERROR(VLOOKUP($A23&amp;"" ""&amp;$B23, FILTER(ARRAYFORMULA({OccupancyAddresses&amp;"" ""&amp; OccupancyUnits,'Tenant Occupancy'!PQ$5:PQ23}),INDEX(ARRAYFORMULA({OccupancyAdd"&amp;"resses&amp;"" ""&amp; OccupancyUnits,'Tenant Occupancy'!PQ$5:PQ23}),0,2)&lt;&gt;""""),2,FALSE),IF(PP20=TODAY(),""Today"",)))))"),"")</f>
        <v/>
      </c>
      <c r="PQ23" s="3" t="str">
        <f>IFERROR(__xludf.DUMMYFUNCTION("IF(ISBLANK($A23),, IF((ARRAYFORMULA(SUM(COUNTIFS(OccupancyAddresses,$A23,OccupancyUnits, $B23, 'Tenant Occupancy'!PR$5:PR23,{""&gt;0"",""Occupied"",""Late""}))))&gt;1,""Multiple Bookings"", IF(SUMIFS( 'Tenant Occupancy'!PR$5:PR23,OccupancyUnits,$B23,OccupancyAd"&amp;"dresses,$A23)&gt;0,SUMIFS('Tenant Occupancy'!PR$5:PR23,OccupancyUnits,$B23,OccupancyAddresses,$A23),IFERROR(VLOOKUP($A23&amp;"" ""&amp;$B23, FILTER(ARRAYFORMULA({OccupancyAddresses&amp;"" ""&amp; OccupancyUnits,'Tenant Occupancy'!PR$5:PR23}),INDEX(ARRAYFORMULA({OccupancyAdd"&amp;"resses&amp;"" ""&amp; OccupancyUnits,'Tenant Occupancy'!PR$5:PR23}),0,2)&lt;&gt;""""),2,FALSE),IF(PQ20=TODAY(),""Today"",)))))"),"")</f>
        <v/>
      </c>
      <c r="PR23" s="3" t="str">
        <f>IFERROR(__xludf.DUMMYFUNCTION("IF(ISBLANK($A23),, IF((ARRAYFORMULA(SUM(COUNTIFS(OccupancyAddresses,$A23,OccupancyUnits, $B23, 'Tenant Occupancy'!PS$5:PS23,{""&gt;0"",""Occupied"",""Late""}))))&gt;1,""Multiple Bookings"", IF(SUMIFS( 'Tenant Occupancy'!PS$5:PS23,OccupancyUnits,$B23,OccupancyAd"&amp;"dresses,$A23)&gt;0,SUMIFS('Tenant Occupancy'!PS$5:PS23,OccupancyUnits,$B23,OccupancyAddresses,$A23),IFERROR(VLOOKUP($A23&amp;"" ""&amp;$B23, FILTER(ARRAYFORMULA({OccupancyAddresses&amp;"" ""&amp; OccupancyUnits,'Tenant Occupancy'!PS$5:PS23}),INDEX(ARRAYFORMULA({OccupancyAdd"&amp;"resses&amp;"" ""&amp; OccupancyUnits,'Tenant Occupancy'!PS$5:PS23}),0,2)&lt;&gt;""""),2,FALSE),IF(PR20=TODAY(),""Today"",)))))"),"")</f>
        <v/>
      </c>
      <c r="PS23" s="3" t="str">
        <f>IFERROR(__xludf.DUMMYFUNCTION("IF(ISBLANK($A23),, IF((ARRAYFORMULA(SUM(COUNTIFS(OccupancyAddresses,$A23,OccupancyUnits, $B23, 'Tenant Occupancy'!PT$5:PT23,{""&gt;0"",""Occupied"",""Late""}))))&gt;1,""Multiple Bookings"", IF(SUMIFS( 'Tenant Occupancy'!PT$5:PT23,OccupancyUnits,$B23,OccupancyAd"&amp;"dresses,$A23)&gt;0,SUMIFS('Tenant Occupancy'!PT$5:PT23,OccupancyUnits,$B23,OccupancyAddresses,$A23),IFERROR(VLOOKUP($A23&amp;"" ""&amp;$B23, FILTER(ARRAYFORMULA({OccupancyAddresses&amp;"" ""&amp; OccupancyUnits,'Tenant Occupancy'!PT$5:PT23}),INDEX(ARRAYFORMULA({OccupancyAdd"&amp;"resses&amp;"" ""&amp; OccupancyUnits,'Tenant Occupancy'!PT$5:PT23}),0,2)&lt;&gt;""""),2,FALSE),IF(PS20=TODAY(),""Today"",)))))"),"")</f>
        <v/>
      </c>
      <c r="PT23" s="3" t="str">
        <f>IFERROR(__xludf.DUMMYFUNCTION("IF(ISBLANK($A23),, IF((ARRAYFORMULA(SUM(COUNTIFS(OccupancyAddresses,$A23,OccupancyUnits, $B23, 'Tenant Occupancy'!PU$5:PU23,{""&gt;0"",""Occupied"",""Late""}))))&gt;1,""Multiple Bookings"", IF(SUMIFS( 'Tenant Occupancy'!PU$5:PU23,OccupancyUnits,$B23,OccupancyAd"&amp;"dresses,$A23)&gt;0,SUMIFS('Tenant Occupancy'!PU$5:PU23,OccupancyUnits,$B23,OccupancyAddresses,$A23),IFERROR(VLOOKUP($A23&amp;"" ""&amp;$B23, FILTER(ARRAYFORMULA({OccupancyAddresses&amp;"" ""&amp; OccupancyUnits,'Tenant Occupancy'!PU$5:PU23}),INDEX(ARRAYFORMULA({OccupancyAdd"&amp;"resses&amp;"" ""&amp; OccupancyUnits,'Tenant Occupancy'!PU$5:PU23}),0,2)&lt;&gt;""""),2,FALSE),IF(PT20=TODAY(),""Today"",)))))"),"")</f>
        <v/>
      </c>
      <c r="PU23" s="3" t="str">
        <f>IFERROR(__xludf.DUMMYFUNCTION("IF(ISBLANK($A23),, IF((ARRAYFORMULA(SUM(COUNTIFS(OccupancyAddresses,$A23,OccupancyUnits, $B23, 'Tenant Occupancy'!PV$5:PV23,{""&gt;0"",""Occupied"",""Late""}))))&gt;1,""Multiple Bookings"", IF(SUMIFS( 'Tenant Occupancy'!PV$5:PV23,OccupancyUnits,$B23,OccupancyAd"&amp;"dresses,$A23)&gt;0,SUMIFS('Tenant Occupancy'!PV$5:PV23,OccupancyUnits,$B23,OccupancyAddresses,$A23),IFERROR(VLOOKUP($A23&amp;"" ""&amp;$B23, FILTER(ARRAYFORMULA({OccupancyAddresses&amp;"" ""&amp; OccupancyUnits,'Tenant Occupancy'!PV$5:PV23}),INDEX(ARRAYFORMULA({OccupancyAdd"&amp;"resses&amp;"" ""&amp; OccupancyUnits,'Tenant Occupancy'!PV$5:PV23}),0,2)&lt;&gt;""""),2,FALSE),IF(PU20=TODAY(),""Today"",)))))"),"")</f>
        <v/>
      </c>
      <c r="PV23" s="3" t="str">
        <f>IFERROR(__xludf.DUMMYFUNCTION("IF(ISBLANK($A23),, IF((ARRAYFORMULA(SUM(COUNTIFS(OccupancyAddresses,$A23,OccupancyUnits, $B23, 'Tenant Occupancy'!PW$5:PW23,{""&gt;0"",""Occupied"",""Late""}))))&gt;1,""Multiple Bookings"", IF(SUMIFS( 'Tenant Occupancy'!PW$5:PW23,OccupancyUnits,$B23,OccupancyAd"&amp;"dresses,$A23)&gt;0,SUMIFS('Tenant Occupancy'!PW$5:PW23,OccupancyUnits,$B23,OccupancyAddresses,$A23),IFERROR(VLOOKUP($A23&amp;"" ""&amp;$B23, FILTER(ARRAYFORMULA({OccupancyAddresses&amp;"" ""&amp; OccupancyUnits,'Tenant Occupancy'!PW$5:PW23}),INDEX(ARRAYFORMULA({OccupancyAdd"&amp;"resses&amp;"" ""&amp; OccupancyUnits,'Tenant Occupancy'!PW$5:PW23}),0,2)&lt;&gt;""""),2,FALSE),IF(PV20=TODAY(),""Today"",)))))"),"")</f>
        <v/>
      </c>
      <c r="PW23" s="3" t="str">
        <f>IFERROR(__xludf.DUMMYFUNCTION("IF(ISBLANK($A23),, IF((ARRAYFORMULA(SUM(COUNTIFS(OccupancyAddresses,$A23,OccupancyUnits, $B23, 'Tenant Occupancy'!PX$5:PX23,{""&gt;0"",""Occupied"",""Late""}))))&gt;1,""Multiple Bookings"", IF(SUMIFS( 'Tenant Occupancy'!PX$5:PX23,OccupancyUnits,$B23,OccupancyAd"&amp;"dresses,$A23)&gt;0,SUMIFS('Tenant Occupancy'!PX$5:PX23,OccupancyUnits,$B23,OccupancyAddresses,$A23),IFERROR(VLOOKUP($A23&amp;"" ""&amp;$B23, FILTER(ARRAYFORMULA({OccupancyAddresses&amp;"" ""&amp; OccupancyUnits,'Tenant Occupancy'!PX$5:PX23}),INDEX(ARRAYFORMULA({OccupancyAdd"&amp;"resses&amp;"" ""&amp; OccupancyUnits,'Tenant Occupancy'!PX$5:PX23}),0,2)&lt;&gt;""""),2,FALSE),IF(PW20=TODAY(),""Today"",)))))"),"")</f>
        <v/>
      </c>
      <c r="PX23" s="3" t="str">
        <f>IFERROR(__xludf.DUMMYFUNCTION("IF(ISBLANK($A23),, IF((ARRAYFORMULA(SUM(COUNTIFS(OccupancyAddresses,$A23,OccupancyUnits, $B23, 'Tenant Occupancy'!PY$5:PY23,{""&gt;0"",""Occupied"",""Late""}))))&gt;1,""Multiple Bookings"", IF(SUMIFS( 'Tenant Occupancy'!PY$5:PY23,OccupancyUnits,$B23,OccupancyAd"&amp;"dresses,$A23)&gt;0,SUMIFS('Tenant Occupancy'!PY$5:PY23,OccupancyUnits,$B23,OccupancyAddresses,$A23),IFERROR(VLOOKUP($A23&amp;"" ""&amp;$B23, FILTER(ARRAYFORMULA({OccupancyAddresses&amp;"" ""&amp; OccupancyUnits,'Tenant Occupancy'!PY$5:PY23}),INDEX(ARRAYFORMULA({OccupancyAdd"&amp;"resses&amp;"" ""&amp; OccupancyUnits,'Tenant Occupancy'!PY$5:PY23}),0,2)&lt;&gt;""""),2,FALSE),IF(PX20=TODAY(),""Today"",)))))"),"")</f>
        <v/>
      </c>
      <c r="PY23" s="3" t="str">
        <f>IFERROR(__xludf.DUMMYFUNCTION("IF(ISBLANK($A23),, IF((ARRAYFORMULA(SUM(COUNTIFS(OccupancyAddresses,$A23,OccupancyUnits, $B23, 'Tenant Occupancy'!PZ$5:PZ23,{""&gt;0"",""Occupied"",""Late""}))))&gt;1,""Multiple Bookings"", IF(SUMIFS( 'Tenant Occupancy'!PZ$5:PZ23,OccupancyUnits,$B23,OccupancyAd"&amp;"dresses,$A23)&gt;0,SUMIFS('Tenant Occupancy'!PZ$5:PZ23,OccupancyUnits,$B23,OccupancyAddresses,$A23),IFERROR(VLOOKUP($A23&amp;"" ""&amp;$B23, FILTER(ARRAYFORMULA({OccupancyAddresses&amp;"" ""&amp; OccupancyUnits,'Tenant Occupancy'!PZ$5:PZ23}),INDEX(ARRAYFORMULA({OccupancyAdd"&amp;"resses&amp;"" ""&amp; OccupancyUnits,'Tenant Occupancy'!PZ$5:PZ23}),0,2)&lt;&gt;""""),2,FALSE),IF(PY20=TODAY(),""Today"",)))))"),"")</f>
        <v/>
      </c>
      <c r="PZ23" s="3" t="str">
        <f>IFERROR(__xludf.DUMMYFUNCTION("IF(ISBLANK($A23),, IF((ARRAYFORMULA(SUM(COUNTIFS(OccupancyAddresses,$A23,OccupancyUnits, $B23, 'Tenant Occupancy'!QA$5:QA23,{""&gt;0"",""Occupied"",""Late""}))))&gt;1,""Multiple Bookings"", IF(SUMIFS( 'Tenant Occupancy'!QA$5:QA23,OccupancyUnits,$B23,OccupancyAd"&amp;"dresses,$A23)&gt;0,SUMIFS('Tenant Occupancy'!QA$5:QA23,OccupancyUnits,$B23,OccupancyAddresses,$A23),IFERROR(VLOOKUP($A23&amp;"" ""&amp;$B23, FILTER(ARRAYFORMULA({OccupancyAddresses&amp;"" ""&amp; OccupancyUnits,'Tenant Occupancy'!QA$5:QA23}),INDEX(ARRAYFORMULA({OccupancyAdd"&amp;"resses&amp;"" ""&amp; OccupancyUnits,'Tenant Occupancy'!QA$5:QA23}),0,2)&lt;&gt;""""),2,FALSE),IF(PZ20=TODAY(),""Today"",)))))"),"")</f>
        <v/>
      </c>
      <c r="QA23" s="3" t="str">
        <f>IFERROR(__xludf.DUMMYFUNCTION("IF(ISBLANK($A23),, IF((ARRAYFORMULA(SUM(COUNTIFS(OccupancyAddresses,$A23,OccupancyUnits, $B23, 'Tenant Occupancy'!QB$5:QB23,{""&gt;0"",""Occupied"",""Late""}))))&gt;1,""Multiple Bookings"", IF(SUMIFS( 'Tenant Occupancy'!QB$5:QB23,OccupancyUnits,$B23,OccupancyAd"&amp;"dresses,$A23)&gt;0,SUMIFS('Tenant Occupancy'!QB$5:QB23,OccupancyUnits,$B23,OccupancyAddresses,$A23),IFERROR(VLOOKUP($A23&amp;"" ""&amp;$B23, FILTER(ARRAYFORMULA({OccupancyAddresses&amp;"" ""&amp; OccupancyUnits,'Tenant Occupancy'!QB$5:QB23}),INDEX(ARRAYFORMULA({OccupancyAdd"&amp;"resses&amp;"" ""&amp; OccupancyUnits,'Tenant Occupancy'!QB$5:QB23}),0,2)&lt;&gt;""""),2,FALSE),IF(QA20=TODAY(),""Today"",)))))"),"")</f>
        <v/>
      </c>
      <c r="QB23" s="3" t="str">
        <f>IFERROR(__xludf.DUMMYFUNCTION("IF(ISBLANK($A23),, IF((ARRAYFORMULA(SUM(COUNTIFS(OccupancyAddresses,$A23,OccupancyUnits, $B23, 'Tenant Occupancy'!QC$5:QC23,{""&gt;0"",""Occupied"",""Late""}))))&gt;1,""Multiple Bookings"", IF(SUMIFS( 'Tenant Occupancy'!QC$5:QC23,OccupancyUnits,$B23,OccupancyAd"&amp;"dresses,$A23)&gt;0,SUMIFS('Tenant Occupancy'!QC$5:QC23,OccupancyUnits,$B23,OccupancyAddresses,$A23),IFERROR(VLOOKUP($A23&amp;"" ""&amp;$B23, FILTER(ARRAYFORMULA({OccupancyAddresses&amp;"" ""&amp; OccupancyUnits,'Tenant Occupancy'!QC$5:QC23}),INDEX(ARRAYFORMULA({OccupancyAdd"&amp;"resses&amp;"" ""&amp; OccupancyUnits,'Tenant Occupancy'!QC$5:QC23}),0,2)&lt;&gt;""""),2,FALSE),IF(QB20=TODAY(),""Today"",)))))"),"")</f>
        <v/>
      </c>
      <c r="QC23" s="3" t="str">
        <f>IFERROR(__xludf.DUMMYFUNCTION("IF(ISBLANK($A23),, IF((ARRAYFORMULA(SUM(COUNTIFS(OccupancyAddresses,$A23,OccupancyUnits, $B23, 'Tenant Occupancy'!QD$5:QD23,{""&gt;0"",""Occupied"",""Late""}))))&gt;1,""Multiple Bookings"", IF(SUMIFS( 'Tenant Occupancy'!QD$5:QD23,OccupancyUnits,$B23,OccupancyAd"&amp;"dresses,$A23)&gt;0,SUMIFS('Tenant Occupancy'!QD$5:QD23,OccupancyUnits,$B23,OccupancyAddresses,$A23),IFERROR(VLOOKUP($A23&amp;"" ""&amp;$B23, FILTER(ARRAYFORMULA({OccupancyAddresses&amp;"" ""&amp; OccupancyUnits,'Tenant Occupancy'!QD$5:QD23}),INDEX(ARRAYFORMULA({OccupancyAdd"&amp;"resses&amp;"" ""&amp; OccupancyUnits,'Tenant Occupancy'!QD$5:QD23}),0,2)&lt;&gt;""""),2,FALSE),IF(QC20=TODAY(),""Today"",)))))"),"")</f>
        <v/>
      </c>
      <c r="QD23" s="3" t="str">
        <f>IFERROR(__xludf.DUMMYFUNCTION("IF(ISBLANK($A23),, IF((ARRAYFORMULA(SUM(COUNTIFS(OccupancyAddresses,$A23,OccupancyUnits, $B23, 'Tenant Occupancy'!QE$5:QE23,{""&gt;0"",""Occupied"",""Late""}))))&gt;1,""Multiple Bookings"", IF(SUMIFS( 'Tenant Occupancy'!QE$5:QE23,OccupancyUnits,$B23,OccupancyAd"&amp;"dresses,$A23)&gt;0,SUMIFS('Tenant Occupancy'!QE$5:QE23,OccupancyUnits,$B23,OccupancyAddresses,$A23),IFERROR(VLOOKUP($A23&amp;"" ""&amp;$B23, FILTER(ARRAYFORMULA({OccupancyAddresses&amp;"" ""&amp; OccupancyUnits,'Tenant Occupancy'!QE$5:QE23}),INDEX(ARRAYFORMULA({OccupancyAdd"&amp;"resses&amp;"" ""&amp; OccupancyUnits,'Tenant Occupancy'!QE$5:QE23}),0,2)&lt;&gt;""""),2,FALSE),IF(QD20=TODAY(),""Today"",)))))"),"")</f>
        <v/>
      </c>
      <c r="QE23" s="3" t="str">
        <f>IFERROR(__xludf.DUMMYFUNCTION("IF(ISBLANK($A23),, IF((ARRAYFORMULA(SUM(COUNTIFS(OccupancyAddresses,$A23,OccupancyUnits, $B23, 'Tenant Occupancy'!QF$5:QF23,{""&gt;0"",""Occupied"",""Late""}))))&gt;1,""Multiple Bookings"", IF(SUMIFS( 'Tenant Occupancy'!QF$5:QF23,OccupancyUnits,$B23,OccupancyAd"&amp;"dresses,$A23)&gt;0,SUMIFS('Tenant Occupancy'!QF$5:QF23,OccupancyUnits,$B23,OccupancyAddresses,$A23),IFERROR(VLOOKUP($A23&amp;"" ""&amp;$B23, FILTER(ARRAYFORMULA({OccupancyAddresses&amp;"" ""&amp; OccupancyUnits,'Tenant Occupancy'!QF$5:QF23}),INDEX(ARRAYFORMULA({OccupancyAdd"&amp;"resses&amp;"" ""&amp; OccupancyUnits,'Tenant Occupancy'!QF$5:QF23}),0,2)&lt;&gt;""""),2,FALSE),IF(QE20=TODAY(),""Today"",)))))"),"")</f>
        <v/>
      </c>
      <c r="QF23" s="3" t="str">
        <f>IFERROR(__xludf.DUMMYFUNCTION("IF(ISBLANK($A23),, IF((ARRAYFORMULA(SUM(COUNTIFS(OccupancyAddresses,$A23,OccupancyUnits, $B23, 'Tenant Occupancy'!QG$5:QG23,{""&gt;0"",""Occupied"",""Late""}))))&gt;1,""Multiple Bookings"", IF(SUMIFS( 'Tenant Occupancy'!QG$5:QG23,OccupancyUnits,$B23,OccupancyAd"&amp;"dresses,$A23)&gt;0,SUMIFS('Tenant Occupancy'!QG$5:QG23,OccupancyUnits,$B23,OccupancyAddresses,$A23),IFERROR(VLOOKUP($A23&amp;"" ""&amp;$B23, FILTER(ARRAYFORMULA({OccupancyAddresses&amp;"" ""&amp; OccupancyUnits,'Tenant Occupancy'!QG$5:QG23}),INDEX(ARRAYFORMULA({OccupancyAdd"&amp;"resses&amp;"" ""&amp; OccupancyUnits,'Tenant Occupancy'!QG$5:QG23}),0,2)&lt;&gt;""""),2,FALSE),IF(QF20=TODAY(),""Today"",)))))"),"")</f>
        <v/>
      </c>
      <c r="QG23" s="3" t="str">
        <f>IFERROR(__xludf.DUMMYFUNCTION("IF(ISBLANK($A23),, IF((ARRAYFORMULA(SUM(COUNTIFS(OccupancyAddresses,$A23,OccupancyUnits, $B23, 'Tenant Occupancy'!QH$5:QH23,{""&gt;0"",""Occupied"",""Late""}))))&gt;1,""Multiple Bookings"", IF(SUMIFS( 'Tenant Occupancy'!QH$5:QH23,OccupancyUnits,$B23,OccupancyAd"&amp;"dresses,$A23)&gt;0,SUMIFS('Tenant Occupancy'!QH$5:QH23,OccupancyUnits,$B23,OccupancyAddresses,$A23),IFERROR(VLOOKUP($A23&amp;"" ""&amp;$B23, FILTER(ARRAYFORMULA({OccupancyAddresses&amp;"" ""&amp; OccupancyUnits,'Tenant Occupancy'!QH$5:QH23}),INDEX(ARRAYFORMULA({OccupancyAdd"&amp;"resses&amp;"" ""&amp; OccupancyUnits,'Tenant Occupancy'!QH$5:QH23}),0,2)&lt;&gt;""""),2,FALSE),IF(QG20=TODAY(),""Today"",)))))"),"")</f>
        <v/>
      </c>
      <c r="QH23" s="3" t="str">
        <f>IFERROR(__xludf.DUMMYFUNCTION("IF(ISBLANK($A23),, IF((ARRAYFORMULA(SUM(COUNTIFS(OccupancyAddresses,$A23,OccupancyUnits, $B23, 'Tenant Occupancy'!QI$5:QI23,{""&gt;0"",""Occupied"",""Late""}))))&gt;1,""Multiple Bookings"", IF(SUMIFS( 'Tenant Occupancy'!QI$5:QI23,OccupancyUnits,$B23,OccupancyAd"&amp;"dresses,$A23)&gt;0,SUMIFS('Tenant Occupancy'!QI$5:QI23,OccupancyUnits,$B23,OccupancyAddresses,$A23),IFERROR(VLOOKUP($A23&amp;"" ""&amp;$B23, FILTER(ARRAYFORMULA({OccupancyAddresses&amp;"" ""&amp; OccupancyUnits,'Tenant Occupancy'!QI$5:QI23}),INDEX(ARRAYFORMULA({OccupancyAdd"&amp;"resses&amp;"" ""&amp; OccupancyUnits,'Tenant Occupancy'!QI$5:QI23}),0,2)&lt;&gt;""""),2,FALSE),IF(QH20=TODAY(),""Today"",)))))"),"")</f>
        <v/>
      </c>
      <c r="QI23" s="3" t="str">
        <f>IFERROR(__xludf.DUMMYFUNCTION("IF(ISBLANK($A23),, IF((ARRAYFORMULA(SUM(COUNTIFS(OccupancyAddresses,$A23,OccupancyUnits, $B23, 'Tenant Occupancy'!QJ$5:QJ23,{""&gt;0"",""Occupied"",""Late""}))))&gt;1,""Multiple Bookings"", IF(SUMIFS( 'Tenant Occupancy'!QJ$5:QJ23,OccupancyUnits,$B23,OccupancyAd"&amp;"dresses,$A23)&gt;0,SUMIFS('Tenant Occupancy'!QJ$5:QJ23,OccupancyUnits,$B23,OccupancyAddresses,$A23),IFERROR(VLOOKUP($A23&amp;"" ""&amp;$B23, FILTER(ARRAYFORMULA({OccupancyAddresses&amp;"" ""&amp; OccupancyUnits,'Tenant Occupancy'!QJ$5:QJ23}),INDEX(ARRAYFORMULA({OccupancyAdd"&amp;"resses&amp;"" ""&amp; OccupancyUnits,'Tenant Occupancy'!QJ$5:QJ23}),0,2)&lt;&gt;""""),2,FALSE),IF(QI20=TODAY(),""Today"",)))))"),"")</f>
        <v/>
      </c>
      <c r="QJ23" s="3" t="str">
        <f>IFERROR(__xludf.DUMMYFUNCTION("IF(ISBLANK($A23),, IF((ARRAYFORMULA(SUM(COUNTIFS(OccupancyAddresses,$A23,OccupancyUnits, $B23, 'Tenant Occupancy'!QK$5:QK23,{""&gt;0"",""Occupied"",""Late""}))))&gt;1,""Multiple Bookings"", IF(SUMIFS( 'Tenant Occupancy'!QK$5:QK23,OccupancyUnits,$B23,OccupancyAd"&amp;"dresses,$A23)&gt;0,SUMIFS('Tenant Occupancy'!QK$5:QK23,OccupancyUnits,$B23,OccupancyAddresses,$A23),IFERROR(VLOOKUP($A23&amp;"" ""&amp;$B23, FILTER(ARRAYFORMULA({OccupancyAddresses&amp;"" ""&amp; OccupancyUnits,'Tenant Occupancy'!QK$5:QK23}),INDEX(ARRAYFORMULA({OccupancyAdd"&amp;"resses&amp;"" ""&amp; OccupancyUnits,'Tenant Occupancy'!QK$5:QK23}),0,2)&lt;&gt;""""),2,FALSE),IF(QJ20=TODAY(),""Today"",)))))"),"")</f>
        <v/>
      </c>
      <c r="QK23" s="3" t="str">
        <f>IFERROR(__xludf.DUMMYFUNCTION("IF(ISBLANK($A23),, IF((ARRAYFORMULA(SUM(COUNTIFS(OccupancyAddresses,$A23,OccupancyUnits, $B23, 'Tenant Occupancy'!QL$5:QL23,{""&gt;0"",""Occupied"",""Late""}))))&gt;1,""Multiple Bookings"", IF(SUMIFS( 'Tenant Occupancy'!QL$5:QL23,OccupancyUnits,$B23,OccupancyAd"&amp;"dresses,$A23)&gt;0,SUMIFS('Tenant Occupancy'!QL$5:QL23,OccupancyUnits,$B23,OccupancyAddresses,$A23),IFERROR(VLOOKUP($A23&amp;"" ""&amp;$B23, FILTER(ARRAYFORMULA({OccupancyAddresses&amp;"" ""&amp; OccupancyUnits,'Tenant Occupancy'!QL$5:QL23}),INDEX(ARRAYFORMULA({OccupancyAdd"&amp;"resses&amp;"" ""&amp; OccupancyUnits,'Tenant Occupancy'!QL$5:QL23}),0,2)&lt;&gt;""""),2,FALSE),IF(QK20=TODAY(),""Today"",)))))"),"")</f>
        <v/>
      </c>
      <c r="QL23" s="3" t="str">
        <f>IFERROR(__xludf.DUMMYFUNCTION("IF(ISBLANK($A23),, IF((ARRAYFORMULA(SUM(COUNTIFS(OccupancyAddresses,$A23,OccupancyUnits, $B23, 'Tenant Occupancy'!QM$5:QM23,{""&gt;0"",""Occupied"",""Late""}))))&gt;1,""Multiple Bookings"", IF(SUMIFS( 'Tenant Occupancy'!QM$5:QM23,OccupancyUnits,$B23,OccupancyAd"&amp;"dresses,$A23)&gt;0,SUMIFS('Tenant Occupancy'!QM$5:QM23,OccupancyUnits,$B23,OccupancyAddresses,$A23),IFERROR(VLOOKUP($A23&amp;"" ""&amp;$B23, FILTER(ARRAYFORMULA({OccupancyAddresses&amp;"" ""&amp; OccupancyUnits,'Tenant Occupancy'!QM$5:QM23}),INDEX(ARRAYFORMULA({OccupancyAdd"&amp;"resses&amp;"" ""&amp; OccupancyUnits,'Tenant Occupancy'!QM$5:QM23}),0,2)&lt;&gt;""""),2,FALSE),IF(QL20=TODAY(),""Today"",)))))"),"")</f>
        <v/>
      </c>
      <c r="QM23" s="3" t="str">
        <f>IFERROR(__xludf.DUMMYFUNCTION("IF(ISBLANK($A23),, IF((ARRAYFORMULA(SUM(COUNTIFS(OccupancyAddresses,$A23,OccupancyUnits, $B23, 'Tenant Occupancy'!QN$5:QN23,{""&gt;0"",""Occupied"",""Late""}))))&gt;1,""Multiple Bookings"", IF(SUMIFS( 'Tenant Occupancy'!QN$5:QN23,OccupancyUnits,$B23,OccupancyAd"&amp;"dresses,$A23)&gt;0,SUMIFS('Tenant Occupancy'!QN$5:QN23,OccupancyUnits,$B23,OccupancyAddresses,$A23),IFERROR(VLOOKUP($A23&amp;"" ""&amp;$B23, FILTER(ARRAYFORMULA({OccupancyAddresses&amp;"" ""&amp; OccupancyUnits,'Tenant Occupancy'!QN$5:QN23}),INDEX(ARRAYFORMULA({OccupancyAdd"&amp;"resses&amp;"" ""&amp; OccupancyUnits,'Tenant Occupancy'!QN$5:QN23}),0,2)&lt;&gt;""""),2,FALSE),IF(QM20=TODAY(),""Today"",)))))"),"")</f>
        <v/>
      </c>
      <c r="QN23" s="3" t="str">
        <f>IFERROR(__xludf.DUMMYFUNCTION("IF(ISBLANK($A23),, IF((ARRAYFORMULA(SUM(COUNTIFS(OccupancyAddresses,$A23,OccupancyUnits, $B23, 'Tenant Occupancy'!QO$5:QO23,{""&gt;0"",""Occupied"",""Late""}))))&gt;1,""Multiple Bookings"", IF(SUMIFS( 'Tenant Occupancy'!QO$5:QO23,OccupancyUnits,$B23,OccupancyAd"&amp;"dresses,$A23)&gt;0,SUMIFS('Tenant Occupancy'!QO$5:QO23,OccupancyUnits,$B23,OccupancyAddresses,$A23),IFERROR(VLOOKUP($A23&amp;"" ""&amp;$B23, FILTER(ARRAYFORMULA({OccupancyAddresses&amp;"" ""&amp; OccupancyUnits,'Tenant Occupancy'!QO$5:QO23}),INDEX(ARRAYFORMULA({OccupancyAdd"&amp;"resses&amp;"" ""&amp; OccupancyUnits,'Tenant Occupancy'!QO$5:QO23}),0,2)&lt;&gt;""""),2,FALSE),IF(QN20=TODAY(),""Today"",)))))"),"")</f>
        <v/>
      </c>
      <c r="QO23" s="3" t="str">
        <f>IFERROR(__xludf.DUMMYFUNCTION("IF(ISBLANK($A23),, IF((ARRAYFORMULA(SUM(COUNTIFS(OccupancyAddresses,$A23,OccupancyUnits, $B23, 'Tenant Occupancy'!QP$5:QP23,{""&gt;0"",""Occupied"",""Late""}))))&gt;1,""Multiple Bookings"", IF(SUMIFS( 'Tenant Occupancy'!QP$5:QP23,OccupancyUnits,$B23,OccupancyAd"&amp;"dresses,$A23)&gt;0,SUMIFS('Tenant Occupancy'!QP$5:QP23,OccupancyUnits,$B23,OccupancyAddresses,$A23),IFERROR(VLOOKUP($A23&amp;"" ""&amp;$B23, FILTER(ARRAYFORMULA({OccupancyAddresses&amp;"" ""&amp; OccupancyUnits,'Tenant Occupancy'!QP$5:QP23}),INDEX(ARRAYFORMULA({OccupancyAdd"&amp;"resses&amp;"" ""&amp; OccupancyUnits,'Tenant Occupancy'!QP$5:QP23}),0,2)&lt;&gt;""""),2,FALSE),IF(QO20=TODAY(),""Today"",)))))"),"")</f>
        <v/>
      </c>
      <c r="QP23" s="3" t="str">
        <f>IFERROR(__xludf.DUMMYFUNCTION("IF(ISBLANK($A23),, IF((ARRAYFORMULA(SUM(COUNTIFS(OccupancyAddresses,$A23,OccupancyUnits, $B23, 'Tenant Occupancy'!QQ$5:QQ23,{""&gt;0"",""Occupied"",""Late""}))))&gt;1,""Multiple Bookings"", IF(SUMIFS( 'Tenant Occupancy'!QQ$5:QQ23,OccupancyUnits,$B23,OccupancyAd"&amp;"dresses,$A23)&gt;0,SUMIFS('Tenant Occupancy'!QQ$5:QQ23,OccupancyUnits,$B23,OccupancyAddresses,$A23),IFERROR(VLOOKUP($A23&amp;"" ""&amp;$B23, FILTER(ARRAYFORMULA({OccupancyAddresses&amp;"" ""&amp; OccupancyUnits,'Tenant Occupancy'!QQ$5:QQ23}),INDEX(ARRAYFORMULA({OccupancyAdd"&amp;"resses&amp;"" ""&amp; OccupancyUnits,'Tenant Occupancy'!QQ$5:QQ23}),0,2)&lt;&gt;""""),2,FALSE),IF(QP20=TODAY(),""Today"",)))))"),"")</f>
        <v/>
      </c>
      <c r="QQ23" s="3" t="str">
        <f>IFERROR(__xludf.DUMMYFUNCTION("IF(ISBLANK($A23),, IF((ARRAYFORMULA(SUM(COUNTIFS(OccupancyAddresses,$A23,OccupancyUnits, $B23, 'Tenant Occupancy'!QR$5:QR23,{""&gt;0"",""Occupied"",""Late""}))))&gt;1,""Multiple Bookings"", IF(SUMIFS( 'Tenant Occupancy'!QR$5:QR23,OccupancyUnits,$B23,OccupancyAd"&amp;"dresses,$A23)&gt;0,SUMIFS('Tenant Occupancy'!QR$5:QR23,OccupancyUnits,$B23,OccupancyAddresses,$A23),IFERROR(VLOOKUP($A23&amp;"" ""&amp;$B23, FILTER(ARRAYFORMULA({OccupancyAddresses&amp;"" ""&amp; OccupancyUnits,'Tenant Occupancy'!QR$5:QR23}),INDEX(ARRAYFORMULA({OccupancyAdd"&amp;"resses&amp;"" ""&amp; OccupancyUnits,'Tenant Occupancy'!QR$5:QR23}),0,2)&lt;&gt;""""),2,FALSE),IF(QQ20=TODAY(),""Today"",)))))"),"")</f>
        <v/>
      </c>
      <c r="QR23" s="3" t="str">
        <f>IFERROR(__xludf.DUMMYFUNCTION("IF(ISBLANK($A23),, IF((ARRAYFORMULA(SUM(COUNTIFS(OccupancyAddresses,$A23,OccupancyUnits, $B23, 'Tenant Occupancy'!QS$5:QS23,{""&gt;0"",""Occupied"",""Late""}))))&gt;1,""Multiple Bookings"", IF(SUMIFS( 'Tenant Occupancy'!QS$5:QS23,OccupancyUnits,$B23,OccupancyAd"&amp;"dresses,$A23)&gt;0,SUMIFS('Tenant Occupancy'!QS$5:QS23,OccupancyUnits,$B23,OccupancyAddresses,$A23),IFERROR(VLOOKUP($A23&amp;"" ""&amp;$B23, FILTER(ARRAYFORMULA({OccupancyAddresses&amp;"" ""&amp; OccupancyUnits,'Tenant Occupancy'!QS$5:QS23}),INDEX(ARRAYFORMULA({OccupancyAdd"&amp;"resses&amp;"" ""&amp; OccupancyUnits,'Tenant Occupancy'!QS$5:QS23}),0,2)&lt;&gt;""""),2,FALSE),IF(QR20=TODAY(),""Today"",)))))"),"")</f>
        <v/>
      </c>
      <c r="QS23" s="3" t="str">
        <f>IFERROR(__xludf.DUMMYFUNCTION("IF(ISBLANK($A23),, IF((ARRAYFORMULA(SUM(COUNTIFS(OccupancyAddresses,$A23,OccupancyUnits, $B23, 'Tenant Occupancy'!QT$5:QT23,{""&gt;0"",""Occupied"",""Late""}))))&gt;1,""Multiple Bookings"", IF(SUMIFS( 'Tenant Occupancy'!QT$5:QT23,OccupancyUnits,$B23,OccupancyAd"&amp;"dresses,$A23)&gt;0,SUMIFS('Tenant Occupancy'!QT$5:QT23,OccupancyUnits,$B23,OccupancyAddresses,$A23),IFERROR(VLOOKUP($A23&amp;"" ""&amp;$B23, FILTER(ARRAYFORMULA({OccupancyAddresses&amp;"" ""&amp; OccupancyUnits,'Tenant Occupancy'!QT$5:QT23}),INDEX(ARRAYFORMULA({OccupancyAdd"&amp;"resses&amp;"" ""&amp; OccupancyUnits,'Tenant Occupancy'!QT$5:QT23}),0,2)&lt;&gt;""""),2,FALSE),IF(QS20=TODAY(),""Today"",)))))"),"")</f>
        <v/>
      </c>
      <c r="QT23" s="3" t="str">
        <f>IFERROR(__xludf.DUMMYFUNCTION("IF(ISBLANK($A23),, IF((ARRAYFORMULA(SUM(COUNTIFS(OccupancyAddresses,$A23,OccupancyUnits, $B23, 'Tenant Occupancy'!QU$5:QU23,{""&gt;0"",""Occupied"",""Late""}))))&gt;1,""Multiple Bookings"", IF(SUMIFS( 'Tenant Occupancy'!QU$5:QU23,OccupancyUnits,$B23,OccupancyAd"&amp;"dresses,$A23)&gt;0,SUMIFS('Tenant Occupancy'!QU$5:QU23,OccupancyUnits,$B23,OccupancyAddresses,$A23),IFERROR(VLOOKUP($A23&amp;"" ""&amp;$B23, FILTER(ARRAYFORMULA({OccupancyAddresses&amp;"" ""&amp; OccupancyUnits,'Tenant Occupancy'!QU$5:QU23}),INDEX(ARRAYFORMULA({OccupancyAdd"&amp;"resses&amp;"" ""&amp; OccupancyUnits,'Tenant Occupancy'!QU$5:QU23}),0,2)&lt;&gt;""""),2,FALSE),IF(QT20=TODAY(),""Today"",)))))"),"")</f>
        <v/>
      </c>
      <c r="QU23" s="3" t="str">
        <f>IFERROR(__xludf.DUMMYFUNCTION("IF(ISBLANK($A23),, IF((ARRAYFORMULA(SUM(COUNTIFS(OccupancyAddresses,$A23,OccupancyUnits, $B23, 'Tenant Occupancy'!QV$5:QV23,{""&gt;0"",""Occupied"",""Late""}))))&gt;1,""Multiple Bookings"", IF(SUMIFS( 'Tenant Occupancy'!QV$5:QV23,OccupancyUnits,$B23,OccupancyAd"&amp;"dresses,$A23)&gt;0,SUMIFS('Tenant Occupancy'!QV$5:QV23,OccupancyUnits,$B23,OccupancyAddresses,$A23),IFERROR(VLOOKUP($A23&amp;"" ""&amp;$B23, FILTER(ARRAYFORMULA({OccupancyAddresses&amp;"" ""&amp; OccupancyUnits,'Tenant Occupancy'!QV$5:QV23}),INDEX(ARRAYFORMULA({OccupancyAdd"&amp;"resses&amp;"" ""&amp; OccupancyUnits,'Tenant Occupancy'!QV$5:QV23}),0,2)&lt;&gt;""""),2,FALSE),IF(QU20=TODAY(),""Today"",)))))"),"")</f>
        <v/>
      </c>
      <c r="QV23" s="3" t="str">
        <f>IFERROR(__xludf.DUMMYFUNCTION("IF(ISBLANK($A23),, IF((ARRAYFORMULA(SUM(COUNTIFS(OccupancyAddresses,$A23,OccupancyUnits, $B23, 'Tenant Occupancy'!QW$5:QW23,{""&gt;0"",""Occupied"",""Late""}))))&gt;1,""Multiple Bookings"", IF(SUMIFS( 'Tenant Occupancy'!QW$5:QW23,OccupancyUnits,$B23,OccupancyAd"&amp;"dresses,$A23)&gt;0,SUMIFS('Tenant Occupancy'!QW$5:QW23,OccupancyUnits,$B23,OccupancyAddresses,$A23),IFERROR(VLOOKUP($A23&amp;"" ""&amp;$B23, FILTER(ARRAYFORMULA({OccupancyAddresses&amp;"" ""&amp; OccupancyUnits,'Tenant Occupancy'!QW$5:QW23}),INDEX(ARRAYFORMULA({OccupancyAdd"&amp;"resses&amp;"" ""&amp; OccupancyUnits,'Tenant Occupancy'!QW$5:QW23}),0,2)&lt;&gt;""""),2,FALSE),IF(QV20=TODAY(),""Today"",)))))"),"")</f>
        <v/>
      </c>
      <c r="QW23" s="3" t="str">
        <f>IFERROR(__xludf.DUMMYFUNCTION("IF(ISBLANK($A23),, IF((ARRAYFORMULA(SUM(COUNTIFS(OccupancyAddresses,$A23,OccupancyUnits, $B23, 'Tenant Occupancy'!QX$5:QX23,{""&gt;0"",""Occupied"",""Late""}))))&gt;1,""Multiple Bookings"", IF(SUMIFS( 'Tenant Occupancy'!QX$5:QX23,OccupancyUnits,$B23,OccupancyAd"&amp;"dresses,$A23)&gt;0,SUMIFS('Tenant Occupancy'!QX$5:QX23,OccupancyUnits,$B23,OccupancyAddresses,$A23),IFERROR(VLOOKUP($A23&amp;"" ""&amp;$B23, FILTER(ARRAYFORMULA({OccupancyAddresses&amp;"" ""&amp; OccupancyUnits,'Tenant Occupancy'!QX$5:QX23}),INDEX(ARRAYFORMULA({OccupancyAdd"&amp;"resses&amp;"" ""&amp; OccupancyUnits,'Tenant Occupancy'!QX$5:QX23}),0,2)&lt;&gt;""""),2,FALSE),IF(QW20=TODAY(),""Today"",)))))"),"")</f>
        <v/>
      </c>
      <c r="QX23" s="3" t="str">
        <f>IFERROR(__xludf.DUMMYFUNCTION("IF(ISBLANK($A23),, IF((ARRAYFORMULA(SUM(COUNTIFS(OccupancyAddresses,$A23,OccupancyUnits, $B23, 'Tenant Occupancy'!QY$5:QY23,{""&gt;0"",""Occupied"",""Late""}))))&gt;1,""Multiple Bookings"", IF(SUMIFS( 'Tenant Occupancy'!QY$5:QY23,OccupancyUnits,$B23,OccupancyAd"&amp;"dresses,$A23)&gt;0,SUMIFS('Tenant Occupancy'!QY$5:QY23,OccupancyUnits,$B23,OccupancyAddresses,$A23),IFERROR(VLOOKUP($A23&amp;"" ""&amp;$B23, FILTER(ARRAYFORMULA({OccupancyAddresses&amp;"" ""&amp; OccupancyUnits,'Tenant Occupancy'!QY$5:QY23}),INDEX(ARRAYFORMULA({OccupancyAdd"&amp;"resses&amp;"" ""&amp; OccupancyUnits,'Tenant Occupancy'!QY$5:QY23}),0,2)&lt;&gt;""""),2,FALSE),IF(QX20=TODAY(),""Today"",)))))"),"")</f>
        <v/>
      </c>
      <c r="QY23" s="3" t="str">
        <f>IFERROR(__xludf.DUMMYFUNCTION("IF(ISBLANK($A23),, IF((ARRAYFORMULA(SUM(COUNTIFS(OccupancyAddresses,$A23,OccupancyUnits, $B23, 'Tenant Occupancy'!QZ$5:QZ23,{""&gt;0"",""Occupied"",""Late""}))))&gt;1,""Multiple Bookings"", IF(SUMIFS( 'Tenant Occupancy'!QZ$5:QZ23,OccupancyUnits,$B23,OccupancyAd"&amp;"dresses,$A23)&gt;0,SUMIFS('Tenant Occupancy'!QZ$5:QZ23,OccupancyUnits,$B23,OccupancyAddresses,$A23),IFERROR(VLOOKUP($A23&amp;"" ""&amp;$B23, FILTER(ARRAYFORMULA({OccupancyAddresses&amp;"" ""&amp; OccupancyUnits,'Tenant Occupancy'!QZ$5:QZ23}),INDEX(ARRAYFORMULA({OccupancyAdd"&amp;"resses&amp;"" ""&amp; OccupancyUnits,'Tenant Occupancy'!QZ$5:QZ23}),0,2)&lt;&gt;""""),2,FALSE),IF(QY20=TODAY(),""Today"",)))))"),"")</f>
        <v/>
      </c>
      <c r="QZ23" s="3" t="str">
        <f>IFERROR(__xludf.DUMMYFUNCTION("IF(ISBLANK($A23),, IF((ARRAYFORMULA(SUM(COUNTIFS(OccupancyAddresses,$A23,OccupancyUnits, $B23, 'Tenant Occupancy'!RA$5:RA23,{""&gt;0"",""Occupied"",""Late""}))))&gt;1,""Multiple Bookings"", IF(SUMIFS( 'Tenant Occupancy'!RA$5:RA23,OccupancyUnits,$B23,OccupancyAd"&amp;"dresses,$A23)&gt;0,SUMIFS('Tenant Occupancy'!RA$5:RA23,OccupancyUnits,$B23,OccupancyAddresses,$A23),IFERROR(VLOOKUP($A23&amp;"" ""&amp;$B23, FILTER(ARRAYFORMULA({OccupancyAddresses&amp;"" ""&amp; OccupancyUnits,'Tenant Occupancy'!RA$5:RA23}),INDEX(ARRAYFORMULA({OccupancyAdd"&amp;"resses&amp;"" ""&amp; OccupancyUnits,'Tenant Occupancy'!RA$5:RA23}),0,2)&lt;&gt;""""),2,FALSE),IF(QZ20=TODAY(),""Today"",)))))"),"")</f>
        <v/>
      </c>
      <c r="RA23" s="3" t="str">
        <f>IFERROR(__xludf.DUMMYFUNCTION("IF(ISBLANK($A23),, IF((ARRAYFORMULA(SUM(COUNTIFS(OccupancyAddresses,$A23,OccupancyUnits, $B23, 'Tenant Occupancy'!RB$5:RB23,{""&gt;0"",""Occupied"",""Late""}))))&gt;1,""Multiple Bookings"", IF(SUMIFS( 'Tenant Occupancy'!RB$5:RB23,OccupancyUnits,$B23,OccupancyAd"&amp;"dresses,$A23)&gt;0,SUMIFS('Tenant Occupancy'!RB$5:RB23,OccupancyUnits,$B23,OccupancyAddresses,$A23),IFERROR(VLOOKUP($A23&amp;"" ""&amp;$B23, FILTER(ARRAYFORMULA({OccupancyAddresses&amp;"" ""&amp; OccupancyUnits,'Tenant Occupancy'!RB$5:RB23}),INDEX(ARRAYFORMULA({OccupancyAdd"&amp;"resses&amp;"" ""&amp; OccupancyUnits,'Tenant Occupancy'!RB$5:RB23}),0,2)&lt;&gt;""""),2,FALSE),IF(RA20=TODAY(),""Today"",)))))"),"")</f>
        <v/>
      </c>
      <c r="RB23" s="3" t="str">
        <f>IFERROR(__xludf.DUMMYFUNCTION("IF(ISBLANK($A23),, IF((ARRAYFORMULA(SUM(COUNTIFS(OccupancyAddresses,$A23,OccupancyUnits, $B23, 'Tenant Occupancy'!RC$5:RC23,{""&gt;0"",""Occupied"",""Late""}))))&gt;1,""Multiple Bookings"", IF(SUMIFS( 'Tenant Occupancy'!RC$5:RC23,OccupancyUnits,$B23,OccupancyAd"&amp;"dresses,$A23)&gt;0,SUMIFS('Tenant Occupancy'!RC$5:RC23,OccupancyUnits,$B23,OccupancyAddresses,$A23),IFERROR(VLOOKUP($A23&amp;"" ""&amp;$B23, FILTER(ARRAYFORMULA({OccupancyAddresses&amp;"" ""&amp; OccupancyUnits,'Tenant Occupancy'!RC$5:RC23}),INDEX(ARRAYFORMULA({OccupancyAdd"&amp;"resses&amp;"" ""&amp; OccupancyUnits,'Tenant Occupancy'!RC$5:RC23}),0,2)&lt;&gt;""""),2,FALSE),IF(RB20=TODAY(),""Today"",)))))"),"")</f>
        <v/>
      </c>
      <c r="RC23" s="3" t="str">
        <f>IFERROR(__xludf.DUMMYFUNCTION("IF(ISBLANK($A23),, IF((ARRAYFORMULA(SUM(COUNTIFS(OccupancyAddresses,$A23,OccupancyUnits, $B23, 'Tenant Occupancy'!RD$5:RD23,{""&gt;0"",""Occupied"",""Late""}))))&gt;1,""Multiple Bookings"", IF(SUMIFS( 'Tenant Occupancy'!RD$5:RD23,OccupancyUnits,$B23,OccupancyAd"&amp;"dresses,$A23)&gt;0,SUMIFS('Tenant Occupancy'!RD$5:RD23,OccupancyUnits,$B23,OccupancyAddresses,$A23),IFERROR(VLOOKUP($A23&amp;"" ""&amp;$B23, FILTER(ARRAYFORMULA({OccupancyAddresses&amp;"" ""&amp; OccupancyUnits,'Tenant Occupancy'!RD$5:RD23}),INDEX(ARRAYFORMULA({OccupancyAdd"&amp;"resses&amp;"" ""&amp; OccupancyUnits,'Tenant Occupancy'!RD$5:RD23}),0,2)&lt;&gt;""""),2,FALSE),IF(RC20=TODAY(),""Today"",)))))"),"")</f>
        <v/>
      </c>
      <c r="RD23" s="3" t="str">
        <f>IFERROR(__xludf.DUMMYFUNCTION("IF(ISBLANK($A23),, IF((ARRAYFORMULA(SUM(COUNTIFS(OccupancyAddresses,$A23,OccupancyUnits, $B23, 'Tenant Occupancy'!RE$5:RE23,{""&gt;0"",""Occupied"",""Late""}))))&gt;1,""Multiple Bookings"", IF(SUMIFS( 'Tenant Occupancy'!RE$5:RE23,OccupancyUnits,$B23,OccupancyAd"&amp;"dresses,$A23)&gt;0,SUMIFS('Tenant Occupancy'!RE$5:RE23,OccupancyUnits,$B23,OccupancyAddresses,$A23),IFERROR(VLOOKUP($A23&amp;"" ""&amp;$B23, FILTER(ARRAYFORMULA({OccupancyAddresses&amp;"" ""&amp; OccupancyUnits,'Tenant Occupancy'!RE$5:RE23}),INDEX(ARRAYFORMULA({OccupancyAdd"&amp;"resses&amp;"" ""&amp; OccupancyUnits,'Tenant Occupancy'!RE$5:RE23}),0,2)&lt;&gt;""""),2,FALSE),IF(RD20=TODAY(),""Today"",)))))"),"")</f>
        <v/>
      </c>
      <c r="RE23" s="3" t="str">
        <f>IFERROR(__xludf.DUMMYFUNCTION("IF(ISBLANK($A23),, IF((ARRAYFORMULA(SUM(COUNTIFS(OccupancyAddresses,$A23,OccupancyUnits, $B23, 'Tenant Occupancy'!RF$5:RF23,{""&gt;0"",""Occupied"",""Late""}))))&gt;1,""Multiple Bookings"", IF(SUMIFS( 'Tenant Occupancy'!RF$5:RF23,OccupancyUnits,$B23,OccupancyAd"&amp;"dresses,$A23)&gt;0,SUMIFS('Tenant Occupancy'!RF$5:RF23,OccupancyUnits,$B23,OccupancyAddresses,$A23),IFERROR(VLOOKUP($A23&amp;"" ""&amp;$B23, FILTER(ARRAYFORMULA({OccupancyAddresses&amp;"" ""&amp; OccupancyUnits,'Tenant Occupancy'!RF$5:RF23}),INDEX(ARRAYFORMULA({OccupancyAdd"&amp;"resses&amp;"" ""&amp; OccupancyUnits,'Tenant Occupancy'!RF$5:RF23}),0,2)&lt;&gt;""""),2,FALSE),IF(RE20=TODAY(),""Today"",)))))"),"")</f>
        <v/>
      </c>
      <c r="RF23" s="3" t="str">
        <f>IFERROR(__xludf.DUMMYFUNCTION("IF(ISBLANK($A23),, IF((ARRAYFORMULA(SUM(COUNTIFS(OccupancyAddresses,$A23,OccupancyUnits, $B23, 'Tenant Occupancy'!RG$5:RG23,{""&gt;0"",""Occupied"",""Late""}))))&gt;1,""Multiple Bookings"", IF(SUMIFS( 'Tenant Occupancy'!RG$5:RG23,OccupancyUnits,$B23,OccupancyAd"&amp;"dresses,$A23)&gt;0,SUMIFS('Tenant Occupancy'!RG$5:RG23,OccupancyUnits,$B23,OccupancyAddresses,$A23),IFERROR(VLOOKUP($A23&amp;"" ""&amp;$B23, FILTER(ARRAYFORMULA({OccupancyAddresses&amp;"" ""&amp; OccupancyUnits,'Tenant Occupancy'!RG$5:RG23}),INDEX(ARRAYFORMULA({OccupancyAdd"&amp;"resses&amp;"" ""&amp; OccupancyUnits,'Tenant Occupancy'!RG$5:RG23}),0,2)&lt;&gt;""""),2,FALSE),IF(RF20=TODAY(),""Today"",)))))"),"")</f>
        <v/>
      </c>
      <c r="RG23" s="3" t="str">
        <f>IFERROR(__xludf.DUMMYFUNCTION("IF(ISBLANK($A23),, IF((ARRAYFORMULA(SUM(COUNTIFS(OccupancyAddresses,$A23,OccupancyUnits, $B23, 'Tenant Occupancy'!RH$5:RH23,{""&gt;0"",""Occupied"",""Late""}))))&gt;1,""Multiple Bookings"", IF(SUMIFS( 'Tenant Occupancy'!RH$5:RH23,OccupancyUnits,$B23,OccupancyAd"&amp;"dresses,$A23)&gt;0,SUMIFS('Tenant Occupancy'!RH$5:RH23,OccupancyUnits,$B23,OccupancyAddresses,$A23),IFERROR(VLOOKUP($A23&amp;"" ""&amp;$B23, FILTER(ARRAYFORMULA({OccupancyAddresses&amp;"" ""&amp; OccupancyUnits,'Tenant Occupancy'!RH$5:RH23}),INDEX(ARRAYFORMULA({OccupancyAdd"&amp;"resses&amp;"" ""&amp; OccupancyUnits,'Tenant Occupancy'!RH$5:RH23}),0,2)&lt;&gt;""""),2,FALSE),IF(RG20=TODAY(),""Today"",)))))"),"")</f>
        <v/>
      </c>
      <c r="RH23" s="3" t="str">
        <f>IFERROR(__xludf.DUMMYFUNCTION("IF(ISBLANK($A23),, IF((ARRAYFORMULA(SUM(COUNTIFS(OccupancyAddresses,$A23,OccupancyUnits, $B23, 'Tenant Occupancy'!RI$5:RI23,{""&gt;0"",""Occupied"",""Late""}))))&gt;1,""Multiple Bookings"", IF(SUMIFS( 'Tenant Occupancy'!RI$5:RI23,OccupancyUnits,$B23,OccupancyAd"&amp;"dresses,$A23)&gt;0,SUMIFS('Tenant Occupancy'!RI$5:RI23,OccupancyUnits,$B23,OccupancyAddresses,$A23),IFERROR(VLOOKUP($A23&amp;"" ""&amp;$B23, FILTER(ARRAYFORMULA({OccupancyAddresses&amp;"" ""&amp; OccupancyUnits,'Tenant Occupancy'!RI$5:RI23}),INDEX(ARRAYFORMULA({OccupancyAdd"&amp;"resses&amp;"" ""&amp; OccupancyUnits,'Tenant Occupancy'!RI$5:RI23}),0,2)&lt;&gt;""""),2,FALSE),IF(RH20=TODAY(),""Today"",)))))"),"")</f>
        <v/>
      </c>
      <c r="RI23" s="3" t="str">
        <f>IFERROR(__xludf.DUMMYFUNCTION("IF(ISBLANK($A23),, IF((ARRAYFORMULA(SUM(COUNTIFS(OccupancyAddresses,$A23,OccupancyUnits, $B23, 'Tenant Occupancy'!RJ$5:RJ23,{""&gt;0"",""Occupied"",""Late""}))))&gt;1,""Multiple Bookings"", IF(SUMIFS( 'Tenant Occupancy'!RJ$5:RJ23,OccupancyUnits,$B23,OccupancyAd"&amp;"dresses,$A23)&gt;0,SUMIFS('Tenant Occupancy'!RJ$5:RJ23,OccupancyUnits,$B23,OccupancyAddresses,$A23),IFERROR(VLOOKUP($A23&amp;"" ""&amp;$B23, FILTER(ARRAYFORMULA({OccupancyAddresses&amp;"" ""&amp; OccupancyUnits,'Tenant Occupancy'!RJ$5:RJ23}),INDEX(ARRAYFORMULA({OccupancyAdd"&amp;"resses&amp;"" ""&amp; OccupancyUnits,'Tenant Occupancy'!RJ$5:RJ23}),0,2)&lt;&gt;""""),2,FALSE),IF(RI20=TODAY(),""Today"",)))))"),"")</f>
        <v/>
      </c>
      <c r="RJ23" s="3" t="str">
        <f>IFERROR(__xludf.DUMMYFUNCTION("IF(ISBLANK($A23),, IF((ARRAYFORMULA(SUM(COUNTIFS(OccupancyAddresses,$A23,OccupancyUnits, $B23, 'Tenant Occupancy'!RK$5:RK23,{""&gt;0"",""Occupied"",""Late""}))))&gt;1,""Multiple Bookings"", IF(SUMIFS( 'Tenant Occupancy'!RK$5:RK23,OccupancyUnits,$B23,OccupancyAd"&amp;"dresses,$A23)&gt;0,SUMIFS('Tenant Occupancy'!RK$5:RK23,OccupancyUnits,$B23,OccupancyAddresses,$A23),IFERROR(VLOOKUP($A23&amp;"" ""&amp;$B23, FILTER(ARRAYFORMULA({OccupancyAddresses&amp;"" ""&amp; OccupancyUnits,'Tenant Occupancy'!RK$5:RK23}),INDEX(ARRAYFORMULA({OccupancyAdd"&amp;"resses&amp;"" ""&amp; OccupancyUnits,'Tenant Occupancy'!RK$5:RK23}),0,2)&lt;&gt;""""),2,FALSE),IF(RJ20=TODAY(),""Today"",)))))"),"")</f>
        <v/>
      </c>
      <c r="RK23" s="3" t="str">
        <f>IFERROR(__xludf.DUMMYFUNCTION("IF(ISBLANK($A23),, IF((ARRAYFORMULA(SUM(COUNTIFS(OccupancyAddresses,$A23,OccupancyUnits, $B23, 'Tenant Occupancy'!RL$5:RL23,{""&gt;0"",""Occupied"",""Late""}))))&gt;1,""Multiple Bookings"", IF(SUMIFS( 'Tenant Occupancy'!RL$5:RL23,OccupancyUnits,$B23,OccupancyAd"&amp;"dresses,$A23)&gt;0,SUMIFS('Tenant Occupancy'!RL$5:RL23,OccupancyUnits,$B23,OccupancyAddresses,$A23),IFERROR(VLOOKUP($A23&amp;"" ""&amp;$B23, FILTER(ARRAYFORMULA({OccupancyAddresses&amp;"" ""&amp; OccupancyUnits,'Tenant Occupancy'!RL$5:RL23}),INDEX(ARRAYFORMULA({OccupancyAdd"&amp;"resses&amp;"" ""&amp; OccupancyUnits,'Tenant Occupancy'!RL$5:RL23}),0,2)&lt;&gt;""""),2,FALSE),IF(RK20=TODAY(),""Today"",)))))"),"")</f>
        <v/>
      </c>
      <c r="RL23" s="3" t="str">
        <f>IFERROR(__xludf.DUMMYFUNCTION("IF(ISBLANK($A23),, IF((ARRAYFORMULA(SUM(COUNTIFS(OccupancyAddresses,$A23,OccupancyUnits, $B23, 'Tenant Occupancy'!RM$5:RM23,{""&gt;0"",""Occupied"",""Late""}))))&gt;1,""Multiple Bookings"", IF(SUMIFS( 'Tenant Occupancy'!RM$5:RM23,OccupancyUnits,$B23,OccupancyAd"&amp;"dresses,$A23)&gt;0,SUMIFS('Tenant Occupancy'!RM$5:RM23,OccupancyUnits,$B23,OccupancyAddresses,$A23),IFERROR(VLOOKUP($A23&amp;"" ""&amp;$B23, FILTER(ARRAYFORMULA({OccupancyAddresses&amp;"" ""&amp; OccupancyUnits,'Tenant Occupancy'!RM$5:RM23}),INDEX(ARRAYFORMULA({OccupancyAdd"&amp;"resses&amp;"" ""&amp; OccupancyUnits,'Tenant Occupancy'!RM$5:RM23}),0,2)&lt;&gt;""""),2,FALSE),IF(RL20=TODAY(),""Today"",)))))"),"")</f>
        <v/>
      </c>
      <c r="RM23" s="3" t="str">
        <f>IFERROR(__xludf.DUMMYFUNCTION("IF(ISBLANK($A23),, IF((ARRAYFORMULA(SUM(COUNTIFS(OccupancyAddresses,$A23,OccupancyUnits, $B23, 'Tenant Occupancy'!RN$5:RN23,{""&gt;0"",""Occupied"",""Late""}))))&gt;1,""Multiple Bookings"", IF(SUMIFS( 'Tenant Occupancy'!RN$5:RN23,OccupancyUnits,$B23,OccupancyAd"&amp;"dresses,$A23)&gt;0,SUMIFS('Tenant Occupancy'!RN$5:RN23,OccupancyUnits,$B23,OccupancyAddresses,$A23),IFERROR(VLOOKUP($A23&amp;"" ""&amp;$B23, FILTER(ARRAYFORMULA({OccupancyAddresses&amp;"" ""&amp; OccupancyUnits,'Tenant Occupancy'!RN$5:RN23}),INDEX(ARRAYFORMULA({OccupancyAdd"&amp;"resses&amp;"" ""&amp; OccupancyUnits,'Tenant Occupancy'!RN$5:RN23}),0,2)&lt;&gt;""""),2,FALSE),IF(RM20=TODAY(),""Today"",)))))"),"")</f>
        <v/>
      </c>
      <c r="RN23" s="3" t="str">
        <f>IFERROR(__xludf.DUMMYFUNCTION("IF(ISBLANK($A23),, IF((ARRAYFORMULA(SUM(COUNTIFS(OccupancyAddresses,$A23,OccupancyUnits, $B23, 'Tenant Occupancy'!RO$5:RO23,{""&gt;0"",""Occupied"",""Late""}))))&gt;1,""Multiple Bookings"", IF(SUMIFS( 'Tenant Occupancy'!RO$5:RO23,OccupancyUnits,$B23,OccupancyAd"&amp;"dresses,$A23)&gt;0,SUMIFS('Tenant Occupancy'!RO$5:RO23,OccupancyUnits,$B23,OccupancyAddresses,$A23),IFERROR(VLOOKUP($A23&amp;"" ""&amp;$B23, FILTER(ARRAYFORMULA({OccupancyAddresses&amp;"" ""&amp; OccupancyUnits,'Tenant Occupancy'!RO$5:RO23}),INDEX(ARRAYFORMULA({OccupancyAdd"&amp;"resses&amp;"" ""&amp; OccupancyUnits,'Tenant Occupancy'!RO$5:RO23}),0,2)&lt;&gt;""""),2,FALSE),IF(RN20=TODAY(),""Today"",)))))"),"")</f>
        <v/>
      </c>
      <c r="RO23" s="3" t="str">
        <f>IFERROR(__xludf.DUMMYFUNCTION("IF(ISBLANK($A23),, IF((ARRAYFORMULA(SUM(COUNTIFS(OccupancyAddresses,$A23,OccupancyUnits, $B23, 'Tenant Occupancy'!RP$5:RP23,{""&gt;0"",""Occupied"",""Late""}))))&gt;1,""Multiple Bookings"", IF(SUMIFS( 'Tenant Occupancy'!RP$5:RP23,OccupancyUnits,$B23,OccupancyAd"&amp;"dresses,$A23)&gt;0,SUMIFS('Tenant Occupancy'!RP$5:RP23,OccupancyUnits,$B23,OccupancyAddresses,$A23),IFERROR(VLOOKUP($A23&amp;"" ""&amp;$B23, FILTER(ARRAYFORMULA({OccupancyAddresses&amp;"" ""&amp; OccupancyUnits,'Tenant Occupancy'!RP$5:RP23}),INDEX(ARRAYFORMULA({OccupancyAdd"&amp;"resses&amp;"" ""&amp; OccupancyUnits,'Tenant Occupancy'!RP$5:RP23}),0,2)&lt;&gt;""""),2,FALSE),IF(RO20=TODAY(),""Today"",)))))"),"")</f>
        <v/>
      </c>
      <c r="RP23" s="3" t="str">
        <f>IFERROR(__xludf.DUMMYFUNCTION("IF(ISBLANK($A23),, IF((ARRAYFORMULA(SUM(COUNTIFS(OccupancyAddresses,$A23,OccupancyUnits, $B23, 'Tenant Occupancy'!RQ$5:RQ23,{""&gt;0"",""Occupied"",""Late""}))))&gt;1,""Multiple Bookings"", IF(SUMIFS( 'Tenant Occupancy'!RQ$5:RQ23,OccupancyUnits,$B23,OccupancyAd"&amp;"dresses,$A23)&gt;0,SUMIFS('Tenant Occupancy'!RQ$5:RQ23,OccupancyUnits,$B23,OccupancyAddresses,$A23),IFERROR(VLOOKUP($A23&amp;"" ""&amp;$B23, FILTER(ARRAYFORMULA({OccupancyAddresses&amp;"" ""&amp; OccupancyUnits,'Tenant Occupancy'!RQ$5:RQ23}),INDEX(ARRAYFORMULA({OccupancyAdd"&amp;"resses&amp;"" ""&amp; OccupancyUnits,'Tenant Occupancy'!RQ$5:RQ23}),0,2)&lt;&gt;""""),2,FALSE),IF(RP20=TODAY(),""Today"",)))))"),"")</f>
        <v/>
      </c>
      <c r="RQ23" s="3" t="str">
        <f>IFERROR(__xludf.DUMMYFUNCTION("IF(ISBLANK($A23),, IF((ARRAYFORMULA(SUM(COUNTIFS(OccupancyAddresses,$A23,OccupancyUnits, $B23, 'Tenant Occupancy'!RR$5:RR23,{""&gt;0"",""Occupied"",""Late""}))))&gt;1,""Multiple Bookings"", IF(SUMIFS( 'Tenant Occupancy'!RR$5:RR23,OccupancyUnits,$B23,OccupancyAd"&amp;"dresses,$A23)&gt;0,SUMIFS('Tenant Occupancy'!RR$5:RR23,OccupancyUnits,$B23,OccupancyAddresses,$A23),IFERROR(VLOOKUP($A23&amp;"" ""&amp;$B23, FILTER(ARRAYFORMULA({OccupancyAddresses&amp;"" ""&amp; OccupancyUnits,'Tenant Occupancy'!RR$5:RR23}),INDEX(ARRAYFORMULA({OccupancyAdd"&amp;"resses&amp;"" ""&amp; OccupancyUnits,'Tenant Occupancy'!RR$5:RR23}),0,2)&lt;&gt;""""),2,FALSE),IF(RQ20=TODAY(),""Today"",)))))"),"")</f>
        <v/>
      </c>
      <c r="RR23" s="3" t="str">
        <f>IFERROR(__xludf.DUMMYFUNCTION("IF(ISBLANK($A23),, IF((ARRAYFORMULA(SUM(COUNTIFS(OccupancyAddresses,$A23,OccupancyUnits, $B23, 'Tenant Occupancy'!RS$5:RS23,{""&gt;0"",""Occupied"",""Late""}))))&gt;1,""Multiple Bookings"", IF(SUMIFS( 'Tenant Occupancy'!RS$5:RS23,OccupancyUnits,$B23,OccupancyAd"&amp;"dresses,$A23)&gt;0,SUMIFS('Tenant Occupancy'!RS$5:RS23,OccupancyUnits,$B23,OccupancyAddresses,$A23),IFERROR(VLOOKUP($A23&amp;"" ""&amp;$B23, FILTER(ARRAYFORMULA({OccupancyAddresses&amp;"" ""&amp; OccupancyUnits,'Tenant Occupancy'!RS$5:RS23}),INDEX(ARRAYFORMULA({OccupancyAdd"&amp;"resses&amp;"" ""&amp; OccupancyUnits,'Tenant Occupancy'!RS$5:RS23}),0,2)&lt;&gt;""""),2,FALSE),IF(RR20=TODAY(),""Today"",)))))"),"")</f>
        <v/>
      </c>
      <c r="RS23" s="3" t="str">
        <f>IFERROR(__xludf.DUMMYFUNCTION("IF(ISBLANK($A23),, IF((ARRAYFORMULA(SUM(COUNTIFS(OccupancyAddresses,$A23,OccupancyUnits, $B23, 'Tenant Occupancy'!RT$5:RT23,{""&gt;0"",""Occupied"",""Late""}))))&gt;1,""Multiple Bookings"", IF(SUMIFS( 'Tenant Occupancy'!RT$5:RT23,OccupancyUnits,$B23,OccupancyAd"&amp;"dresses,$A23)&gt;0,SUMIFS('Tenant Occupancy'!RT$5:RT23,OccupancyUnits,$B23,OccupancyAddresses,$A23),IFERROR(VLOOKUP($A23&amp;"" ""&amp;$B23, FILTER(ARRAYFORMULA({OccupancyAddresses&amp;"" ""&amp; OccupancyUnits,'Tenant Occupancy'!RT$5:RT23}),INDEX(ARRAYFORMULA({OccupancyAdd"&amp;"resses&amp;"" ""&amp; OccupancyUnits,'Tenant Occupancy'!RT$5:RT23}),0,2)&lt;&gt;""""),2,FALSE),IF(RS20=TODAY(),""Today"",)))))"),"")</f>
        <v/>
      </c>
      <c r="RT23" s="3" t="str">
        <f>IFERROR(__xludf.DUMMYFUNCTION("IF(ISBLANK($A23),, IF((ARRAYFORMULA(SUM(COUNTIFS(OccupancyAddresses,$A23,OccupancyUnits, $B23, 'Tenant Occupancy'!RU$5:RU23,{""&gt;0"",""Occupied"",""Late""}))))&gt;1,""Multiple Bookings"", IF(SUMIFS( 'Tenant Occupancy'!RU$5:RU23,OccupancyUnits,$B23,OccupancyAd"&amp;"dresses,$A23)&gt;0,SUMIFS('Tenant Occupancy'!RU$5:RU23,OccupancyUnits,$B23,OccupancyAddresses,$A23),IFERROR(VLOOKUP($A23&amp;"" ""&amp;$B23, FILTER(ARRAYFORMULA({OccupancyAddresses&amp;"" ""&amp; OccupancyUnits,'Tenant Occupancy'!RU$5:RU23}),INDEX(ARRAYFORMULA({OccupancyAdd"&amp;"resses&amp;"" ""&amp; OccupancyUnits,'Tenant Occupancy'!RU$5:RU23}),0,2)&lt;&gt;""""),2,FALSE),IF(RT20=TODAY(),""Today"",)))))"),"")</f>
        <v/>
      </c>
      <c r="RU23" s="3" t="str">
        <f>IFERROR(__xludf.DUMMYFUNCTION("IF(ISBLANK($A23),, IF((ARRAYFORMULA(SUM(COUNTIFS(OccupancyAddresses,$A23,OccupancyUnits, $B23, 'Tenant Occupancy'!RV$5:RV23,{""&gt;0"",""Occupied"",""Late""}))))&gt;1,""Multiple Bookings"", IF(SUMIFS( 'Tenant Occupancy'!RV$5:RV23,OccupancyUnits,$B23,OccupancyAd"&amp;"dresses,$A23)&gt;0,SUMIFS('Tenant Occupancy'!RV$5:RV23,OccupancyUnits,$B23,OccupancyAddresses,$A23),IFERROR(VLOOKUP($A23&amp;"" ""&amp;$B23, FILTER(ARRAYFORMULA({OccupancyAddresses&amp;"" ""&amp; OccupancyUnits,'Tenant Occupancy'!RV$5:RV23}),INDEX(ARRAYFORMULA({OccupancyAdd"&amp;"resses&amp;"" ""&amp; OccupancyUnits,'Tenant Occupancy'!RV$5:RV23}),0,2)&lt;&gt;""""),2,FALSE),IF(RU20=TODAY(),""Today"",)))))"),"")</f>
        <v/>
      </c>
      <c r="RV23" s="3" t="str">
        <f>IFERROR(__xludf.DUMMYFUNCTION("IF(ISBLANK($A23),, IF((ARRAYFORMULA(SUM(COUNTIFS(OccupancyAddresses,$A23,OccupancyUnits, $B23, 'Tenant Occupancy'!RW$5:RW23,{""&gt;0"",""Occupied"",""Late""}))))&gt;1,""Multiple Bookings"", IF(SUMIFS( 'Tenant Occupancy'!RW$5:RW23,OccupancyUnits,$B23,OccupancyAd"&amp;"dresses,$A23)&gt;0,SUMIFS('Tenant Occupancy'!RW$5:RW23,OccupancyUnits,$B23,OccupancyAddresses,$A23),IFERROR(VLOOKUP($A23&amp;"" ""&amp;$B23, FILTER(ARRAYFORMULA({OccupancyAddresses&amp;"" ""&amp; OccupancyUnits,'Tenant Occupancy'!RW$5:RW23}),INDEX(ARRAYFORMULA({OccupancyAdd"&amp;"resses&amp;"" ""&amp; OccupancyUnits,'Tenant Occupancy'!RW$5:RW23}),0,2)&lt;&gt;""""),2,FALSE),IF(RV20=TODAY(),""Today"",)))))"),"")</f>
        <v/>
      </c>
      <c r="RW23" s="3" t="str">
        <f>IFERROR(__xludf.DUMMYFUNCTION("IF(ISBLANK($A23),, IF((ARRAYFORMULA(SUM(COUNTIFS(OccupancyAddresses,$A23,OccupancyUnits, $B23, 'Tenant Occupancy'!RX$5:RX23,{""&gt;0"",""Occupied"",""Late""}))))&gt;1,""Multiple Bookings"", IF(SUMIFS( 'Tenant Occupancy'!RX$5:RX23,OccupancyUnits,$B23,OccupancyAd"&amp;"dresses,$A23)&gt;0,SUMIFS('Tenant Occupancy'!RX$5:RX23,OccupancyUnits,$B23,OccupancyAddresses,$A23),IFERROR(VLOOKUP($A23&amp;"" ""&amp;$B23, FILTER(ARRAYFORMULA({OccupancyAddresses&amp;"" ""&amp; OccupancyUnits,'Tenant Occupancy'!RX$5:RX23}),INDEX(ARRAYFORMULA({OccupancyAdd"&amp;"resses&amp;"" ""&amp; OccupancyUnits,'Tenant Occupancy'!RX$5:RX23}),0,2)&lt;&gt;""""),2,FALSE),IF(RW20=TODAY(),""Today"",)))))"),"")</f>
        <v/>
      </c>
      <c r="RX23" s="3" t="str">
        <f>IFERROR(__xludf.DUMMYFUNCTION("IF(ISBLANK($A23),, IF((ARRAYFORMULA(SUM(COUNTIFS(OccupancyAddresses,$A23,OccupancyUnits, $B23, 'Tenant Occupancy'!RY$5:RY23,{""&gt;0"",""Occupied"",""Late""}))))&gt;1,""Multiple Bookings"", IF(SUMIFS( 'Tenant Occupancy'!RY$5:RY23,OccupancyUnits,$B23,OccupancyAd"&amp;"dresses,$A23)&gt;0,SUMIFS('Tenant Occupancy'!RY$5:RY23,OccupancyUnits,$B23,OccupancyAddresses,$A23),IFERROR(VLOOKUP($A23&amp;"" ""&amp;$B23, FILTER(ARRAYFORMULA({OccupancyAddresses&amp;"" ""&amp; OccupancyUnits,'Tenant Occupancy'!RY$5:RY23}),INDEX(ARRAYFORMULA({OccupancyAdd"&amp;"resses&amp;"" ""&amp; OccupancyUnits,'Tenant Occupancy'!RY$5:RY23}),0,2)&lt;&gt;""""),2,FALSE),IF(RX20=TODAY(),""Today"",)))))"),"")</f>
        <v/>
      </c>
      <c r="RY23" s="3" t="str">
        <f>IFERROR(__xludf.DUMMYFUNCTION("IF(ISBLANK($A23),, IF((ARRAYFORMULA(SUM(COUNTIFS(OccupancyAddresses,$A23,OccupancyUnits, $B23, 'Tenant Occupancy'!RZ$5:RZ23,{""&gt;0"",""Occupied"",""Late""}))))&gt;1,""Multiple Bookings"", IF(SUMIFS( 'Tenant Occupancy'!RZ$5:RZ23,OccupancyUnits,$B23,OccupancyAd"&amp;"dresses,$A23)&gt;0,SUMIFS('Tenant Occupancy'!RZ$5:RZ23,OccupancyUnits,$B23,OccupancyAddresses,$A23),IFERROR(VLOOKUP($A23&amp;"" ""&amp;$B23, FILTER(ARRAYFORMULA({OccupancyAddresses&amp;"" ""&amp; OccupancyUnits,'Tenant Occupancy'!RZ$5:RZ23}),INDEX(ARRAYFORMULA({OccupancyAdd"&amp;"resses&amp;"" ""&amp; OccupancyUnits,'Tenant Occupancy'!RZ$5:RZ23}),0,2)&lt;&gt;""""),2,FALSE),IF(RY20=TODAY(),""Today"",)))))"),"")</f>
        <v/>
      </c>
      <c r="RZ23" s="3" t="str">
        <f>IFERROR(__xludf.DUMMYFUNCTION("IF(ISBLANK($A23),, IF((ARRAYFORMULA(SUM(COUNTIFS(OccupancyAddresses,$A23,OccupancyUnits, $B23, 'Tenant Occupancy'!SA$5:SA23,{""&gt;0"",""Occupied"",""Late""}))))&gt;1,""Multiple Bookings"", IF(SUMIFS( 'Tenant Occupancy'!SA$5:SA23,OccupancyUnits,$B23,OccupancyAd"&amp;"dresses,$A23)&gt;0,SUMIFS('Tenant Occupancy'!SA$5:SA23,OccupancyUnits,$B23,OccupancyAddresses,$A23),IFERROR(VLOOKUP($A23&amp;"" ""&amp;$B23, FILTER(ARRAYFORMULA({OccupancyAddresses&amp;"" ""&amp; OccupancyUnits,'Tenant Occupancy'!SA$5:SA23}),INDEX(ARRAYFORMULA({OccupancyAdd"&amp;"resses&amp;"" ""&amp; OccupancyUnits,'Tenant Occupancy'!SA$5:SA23}),0,2)&lt;&gt;""""),2,FALSE),IF(RZ20=TODAY(),""Today"",)))))"),"")</f>
        <v/>
      </c>
      <c r="SA23" s="3" t="str">
        <f>IFERROR(__xludf.DUMMYFUNCTION("IF(ISBLANK($A23),, IF((ARRAYFORMULA(SUM(COUNTIFS(OccupancyAddresses,$A23,OccupancyUnits, $B23, 'Tenant Occupancy'!SB$5:SB23,{""&gt;0"",""Occupied"",""Late""}))))&gt;1,""Multiple Bookings"", IF(SUMIFS( 'Tenant Occupancy'!SB$5:SB23,OccupancyUnits,$B23,OccupancyAd"&amp;"dresses,$A23)&gt;0,SUMIFS('Tenant Occupancy'!SB$5:SB23,OccupancyUnits,$B23,OccupancyAddresses,$A23),IFERROR(VLOOKUP($A23&amp;"" ""&amp;$B23, FILTER(ARRAYFORMULA({OccupancyAddresses&amp;"" ""&amp; OccupancyUnits,'Tenant Occupancy'!SB$5:SB23}),INDEX(ARRAYFORMULA({OccupancyAdd"&amp;"resses&amp;"" ""&amp; OccupancyUnits,'Tenant Occupancy'!SB$5:SB23}),0,2)&lt;&gt;""""),2,FALSE),IF(SA20=TODAY(),""Today"",)))))"),"")</f>
        <v/>
      </c>
      <c r="SB23" s="3" t="str">
        <f>IFERROR(__xludf.DUMMYFUNCTION("IF(ISBLANK($A23),, IF((ARRAYFORMULA(SUM(COUNTIFS(OccupancyAddresses,$A23,OccupancyUnits, $B23, 'Tenant Occupancy'!SC$5:SC23,{""&gt;0"",""Occupied"",""Late""}))))&gt;1,""Multiple Bookings"", IF(SUMIFS( 'Tenant Occupancy'!SC$5:SC23,OccupancyUnits,$B23,OccupancyAd"&amp;"dresses,$A23)&gt;0,SUMIFS('Tenant Occupancy'!SC$5:SC23,OccupancyUnits,$B23,OccupancyAddresses,$A23),IFERROR(VLOOKUP($A23&amp;"" ""&amp;$B23, FILTER(ARRAYFORMULA({OccupancyAddresses&amp;"" ""&amp; OccupancyUnits,'Tenant Occupancy'!SC$5:SC23}),INDEX(ARRAYFORMULA({OccupancyAdd"&amp;"resses&amp;"" ""&amp; OccupancyUnits,'Tenant Occupancy'!SC$5:SC23}),0,2)&lt;&gt;""""),2,FALSE),IF(SB20=TODAY(),""Today"",)))))"),"")</f>
        <v/>
      </c>
      <c r="SC23" s="3" t="str">
        <f>IFERROR(__xludf.DUMMYFUNCTION("IF(ISBLANK($A23),, IF((ARRAYFORMULA(SUM(COUNTIFS(OccupancyAddresses,$A23,OccupancyUnits, $B23, 'Tenant Occupancy'!SD$5:SD23,{""&gt;0"",""Occupied"",""Late""}))))&gt;1,""Multiple Bookings"", IF(SUMIFS( 'Tenant Occupancy'!SD$5:SD23,OccupancyUnits,$B23,OccupancyAd"&amp;"dresses,$A23)&gt;0,SUMIFS('Tenant Occupancy'!SD$5:SD23,OccupancyUnits,$B23,OccupancyAddresses,$A23),IFERROR(VLOOKUP($A23&amp;"" ""&amp;$B23, FILTER(ARRAYFORMULA({OccupancyAddresses&amp;"" ""&amp; OccupancyUnits,'Tenant Occupancy'!SD$5:SD23}),INDEX(ARRAYFORMULA({OccupancyAdd"&amp;"resses&amp;"" ""&amp; OccupancyUnits,'Tenant Occupancy'!SD$5:SD23}),0,2)&lt;&gt;""""),2,FALSE),IF(SC20=TODAY(),""Today"",)))))"),"")</f>
        <v/>
      </c>
      <c r="SD23" s="3" t="str">
        <f>IFERROR(__xludf.DUMMYFUNCTION("IF(ISBLANK($A23),, IF((ARRAYFORMULA(SUM(COUNTIFS(OccupancyAddresses,$A23,OccupancyUnits, $B23, 'Tenant Occupancy'!SE$5:SE23,{""&gt;0"",""Occupied"",""Late""}))))&gt;1,""Multiple Bookings"", IF(SUMIFS( 'Tenant Occupancy'!SE$5:SE23,OccupancyUnits,$B23,OccupancyAd"&amp;"dresses,$A23)&gt;0,SUMIFS('Tenant Occupancy'!SE$5:SE23,OccupancyUnits,$B23,OccupancyAddresses,$A23),IFERROR(VLOOKUP($A23&amp;"" ""&amp;$B23, FILTER(ARRAYFORMULA({OccupancyAddresses&amp;"" ""&amp; OccupancyUnits,'Tenant Occupancy'!SE$5:SE23}),INDEX(ARRAYFORMULA({OccupancyAdd"&amp;"resses&amp;"" ""&amp; OccupancyUnits,'Tenant Occupancy'!SE$5:SE23}),0,2)&lt;&gt;""""),2,FALSE),IF(SD20=TODAY(),""Today"",)))))"),"")</f>
        <v/>
      </c>
      <c r="SE23" s="3" t="str">
        <f>IFERROR(__xludf.DUMMYFUNCTION("IF(ISBLANK($A23),, IF((ARRAYFORMULA(SUM(COUNTIFS(OccupancyAddresses,$A23,OccupancyUnits, $B23, 'Tenant Occupancy'!SF$5:SF23,{""&gt;0"",""Occupied"",""Late""}))))&gt;1,""Multiple Bookings"", IF(SUMIFS( 'Tenant Occupancy'!SF$5:SF23,OccupancyUnits,$B23,OccupancyAd"&amp;"dresses,$A23)&gt;0,SUMIFS('Tenant Occupancy'!SF$5:SF23,OccupancyUnits,$B23,OccupancyAddresses,$A23),IFERROR(VLOOKUP($A23&amp;"" ""&amp;$B23, FILTER(ARRAYFORMULA({OccupancyAddresses&amp;"" ""&amp; OccupancyUnits,'Tenant Occupancy'!SF$5:SF23}),INDEX(ARRAYFORMULA({OccupancyAdd"&amp;"resses&amp;"" ""&amp; OccupancyUnits,'Tenant Occupancy'!SF$5:SF23}),0,2)&lt;&gt;""""),2,FALSE),IF(SE20=TODAY(),""Today"",)))))"),"")</f>
        <v/>
      </c>
      <c r="SF23" s="3" t="str">
        <f>IFERROR(__xludf.DUMMYFUNCTION("IF(ISBLANK($A23),, IF((ARRAYFORMULA(SUM(COUNTIFS(OccupancyAddresses,$A23,OccupancyUnits, $B23, 'Tenant Occupancy'!SG$5:SG23,{""&gt;0"",""Occupied"",""Late""}))))&gt;1,""Multiple Bookings"", IF(SUMIFS( 'Tenant Occupancy'!SG$5:SG23,OccupancyUnits,$B23,OccupancyAd"&amp;"dresses,$A23)&gt;0,SUMIFS('Tenant Occupancy'!SG$5:SG23,OccupancyUnits,$B23,OccupancyAddresses,$A23),IFERROR(VLOOKUP($A23&amp;"" ""&amp;$B23, FILTER(ARRAYFORMULA({OccupancyAddresses&amp;"" ""&amp; OccupancyUnits,'Tenant Occupancy'!SG$5:SG23}),INDEX(ARRAYFORMULA({OccupancyAdd"&amp;"resses&amp;"" ""&amp; OccupancyUnits,'Tenant Occupancy'!SG$5:SG23}),0,2)&lt;&gt;""""),2,FALSE),IF(SF20=TODAY(),""Today"",)))))"),"")</f>
        <v/>
      </c>
      <c r="SG23" s="3" t="str">
        <f>IFERROR(__xludf.DUMMYFUNCTION("IF(ISBLANK($A23),, IF((ARRAYFORMULA(SUM(COUNTIFS(OccupancyAddresses,$A23,OccupancyUnits, $B23, 'Tenant Occupancy'!SH$5:SH23,{""&gt;0"",""Occupied"",""Late""}))))&gt;1,""Multiple Bookings"", IF(SUMIFS( 'Tenant Occupancy'!SH$5:SH23,OccupancyUnits,$B23,OccupancyAd"&amp;"dresses,$A23)&gt;0,SUMIFS('Tenant Occupancy'!SH$5:SH23,OccupancyUnits,$B23,OccupancyAddresses,$A23),IFERROR(VLOOKUP($A23&amp;"" ""&amp;$B23, FILTER(ARRAYFORMULA({OccupancyAddresses&amp;"" ""&amp; OccupancyUnits,'Tenant Occupancy'!SH$5:SH23}),INDEX(ARRAYFORMULA({OccupancyAdd"&amp;"resses&amp;"" ""&amp; OccupancyUnits,'Tenant Occupancy'!SH$5:SH23}),0,2)&lt;&gt;""""),2,FALSE),IF(SG20=TODAY(),""Today"",)))))"),"")</f>
        <v/>
      </c>
      <c r="SH23" s="3" t="str">
        <f>IFERROR(__xludf.DUMMYFUNCTION("IF(ISBLANK($A23),, IF((ARRAYFORMULA(SUM(COUNTIFS(OccupancyAddresses,$A23,OccupancyUnits, $B23, 'Tenant Occupancy'!SI$5:SI23,{""&gt;0"",""Occupied"",""Late""}))))&gt;1,""Multiple Bookings"", IF(SUMIFS( 'Tenant Occupancy'!SI$5:SI23,OccupancyUnits,$B23,OccupancyAd"&amp;"dresses,$A23)&gt;0,SUMIFS('Tenant Occupancy'!SI$5:SI23,OccupancyUnits,$B23,OccupancyAddresses,$A23),IFERROR(VLOOKUP($A23&amp;"" ""&amp;$B23, FILTER(ARRAYFORMULA({OccupancyAddresses&amp;"" ""&amp; OccupancyUnits,'Tenant Occupancy'!SI$5:SI23}),INDEX(ARRAYFORMULA({OccupancyAdd"&amp;"resses&amp;"" ""&amp; OccupancyUnits,'Tenant Occupancy'!SI$5:SI23}),0,2)&lt;&gt;""""),2,FALSE),IF(SH20=TODAY(),""Today"",)))))"),"")</f>
        <v/>
      </c>
      <c r="SI23" s="3" t="str">
        <f>IFERROR(__xludf.DUMMYFUNCTION("IF(ISBLANK($A23),, IF((ARRAYFORMULA(SUM(COUNTIFS(OccupancyAddresses,$A23,OccupancyUnits, $B23, 'Tenant Occupancy'!SJ$5:SJ23,{""&gt;0"",""Occupied"",""Late""}))))&gt;1,""Multiple Bookings"", IF(SUMIFS( 'Tenant Occupancy'!SJ$5:SJ23,OccupancyUnits,$B23,OccupancyAd"&amp;"dresses,$A23)&gt;0,SUMIFS('Tenant Occupancy'!SJ$5:SJ23,OccupancyUnits,$B23,OccupancyAddresses,$A23),IFERROR(VLOOKUP($A23&amp;"" ""&amp;$B23, FILTER(ARRAYFORMULA({OccupancyAddresses&amp;"" ""&amp; OccupancyUnits,'Tenant Occupancy'!SJ$5:SJ23}),INDEX(ARRAYFORMULA({OccupancyAdd"&amp;"resses&amp;"" ""&amp; OccupancyUnits,'Tenant Occupancy'!SJ$5:SJ23}),0,2)&lt;&gt;""""),2,FALSE),IF(SI20=TODAY(),""Today"",)))))"),"")</f>
        <v/>
      </c>
      <c r="SJ23" s="3" t="str">
        <f>IFERROR(__xludf.DUMMYFUNCTION("IF(ISBLANK($A23),, IF((ARRAYFORMULA(SUM(COUNTIFS(OccupancyAddresses,$A23,OccupancyUnits, $B23, 'Tenant Occupancy'!SK$5:SK23,{""&gt;0"",""Occupied"",""Late""}))))&gt;1,""Multiple Bookings"", IF(SUMIFS( 'Tenant Occupancy'!SK$5:SK23,OccupancyUnits,$B23,OccupancyAd"&amp;"dresses,$A23)&gt;0,SUMIFS('Tenant Occupancy'!SK$5:SK23,OccupancyUnits,$B23,OccupancyAddresses,$A23),IFERROR(VLOOKUP($A23&amp;"" ""&amp;$B23, FILTER(ARRAYFORMULA({OccupancyAddresses&amp;"" ""&amp; OccupancyUnits,'Tenant Occupancy'!SK$5:SK23}),INDEX(ARRAYFORMULA({OccupancyAdd"&amp;"resses&amp;"" ""&amp; OccupancyUnits,'Tenant Occupancy'!SK$5:SK23}),0,2)&lt;&gt;""""),2,FALSE),IF(SJ20=TODAY(),""Today"",)))))"),"")</f>
        <v/>
      </c>
      <c r="SK23" s="3" t="str">
        <f>IFERROR(__xludf.DUMMYFUNCTION("IF(ISBLANK($A23),, IF((ARRAYFORMULA(SUM(COUNTIFS(OccupancyAddresses,$A23,OccupancyUnits, $B23, 'Tenant Occupancy'!SL$5:SL23,{""&gt;0"",""Occupied"",""Late""}))))&gt;1,""Multiple Bookings"", IF(SUMIFS( 'Tenant Occupancy'!SL$5:SL23,OccupancyUnits,$B23,OccupancyAd"&amp;"dresses,$A23)&gt;0,SUMIFS('Tenant Occupancy'!SL$5:SL23,OccupancyUnits,$B23,OccupancyAddresses,$A23),IFERROR(VLOOKUP($A23&amp;"" ""&amp;$B23, FILTER(ARRAYFORMULA({OccupancyAddresses&amp;"" ""&amp; OccupancyUnits,'Tenant Occupancy'!SL$5:SL23}),INDEX(ARRAYFORMULA({OccupancyAdd"&amp;"resses&amp;"" ""&amp; OccupancyUnits,'Tenant Occupancy'!SL$5:SL23}),0,2)&lt;&gt;""""),2,FALSE),IF(SK20=TODAY(),""Today"",)))))"),"")</f>
        <v/>
      </c>
      <c r="SL23" s="3" t="str">
        <f>IFERROR(__xludf.DUMMYFUNCTION("IF(ISBLANK($A23),, IF((ARRAYFORMULA(SUM(COUNTIFS(OccupancyAddresses,$A23,OccupancyUnits, $B23, 'Tenant Occupancy'!SM$5:SM23,{""&gt;0"",""Occupied"",""Late""}))))&gt;1,""Multiple Bookings"", IF(SUMIFS( 'Tenant Occupancy'!SM$5:SM23,OccupancyUnits,$B23,OccupancyAd"&amp;"dresses,$A23)&gt;0,SUMIFS('Tenant Occupancy'!SM$5:SM23,OccupancyUnits,$B23,OccupancyAddresses,$A23),IFERROR(VLOOKUP($A23&amp;"" ""&amp;$B23, FILTER(ARRAYFORMULA({OccupancyAddresses&amp;"" ""&amp; OccupancyUnits,'Tenant Occupancy'!SM$5:SM23}),INDEX(ARRAYFORMULA({OccupancyAdd"&amp;"resses&amp;"" ""&amp; OccupancyUnits,'Tenant Occupancy'!SM$5:SM23}),0,2)&lt;&gt;""""),2,FALSE),IF(SL20=TODAY(),""Today"",)))))"),"")</f>
        <v/>
      </c>
      <c r="SM23" s="3" t="str">
        <f>IFERROR(__xludf.DUMMYFUNCTION("IF(ISBLANK($A23),, IF((ARRAYFORMULA(SUM(COUNTIFS(OccupancyAddresses,$A23,OccupancyUnits, $B23, 'Tenant Occupancy'!SN$5:SN23,{""&gt;0"",""Occupied"",""Late""}))))&gt;1,""Multiple Bookings"", IF(SUMIFS( 'Tenant Occupancy'!SN$5:SN23,OccupancyUnits,$B23,OccupancyAd"&amp;"dresses,$A23)&gt;0,SUMIFS('Tenant Occupancy'!SN$5:SN23,OccupancyUnits,$B23,OccupancyAddresses,$A23),IFERROR(VLOOKUP($A23&amp;"" ""&amp;$B23, FILTER(ARRAYFORMULA({OccupancyAddresses&amp;"" ""&amp; OccupancyUnits,'Tenant Occupancy'!SN$5:SN23}),INDEX(ARRAYFORMULA({OccupancyAdd"&amp;"resses&amp;"" ""&amp; OccupancyUnits,'Tenant Occupancy'!SN$5:SN23}),0,2)&lt;&gt;""""),2,FALSE),IF(SM20=TODAY(),""Today"",)))))"),"")</f>
        <v/>
      </c>
      <c r="SN23" s="3" t="str">
        <f>IFERROR(__xludf.DUMMYFUNCTION("IF(ISBLANK($A23),, IF((ARRAYFORMULA(SUM(COUNTIFS(OccupancyAddresses,$A23,OccupancyUnits, $B23, 'Tenant Occupancy'!SO$5:SO23,{""&gt;0"",""Occupied"",""Late""}))))&gt;1,""Multiple Bookings"", IF(SUMIFS( 'Tenant Occupancy'!SO$5:SO23,OccupancyUnits,$B23,OccupancyAd"&amp;"dresses,$A23)&gt;0,SUMIFS('Tenant Occupancy'!SO$5:SO23,OccupancyUnits,$B23,OccupancyAddresses,$A23),IFERROR(VLOOKUP($A23&amp;"" ""&amp;$B23, FILTER(ARRAYFORMULA({OccupancyAddresses&amp;"" ""&amp; OccupancyUnits,'Tenant Occupancy'!SO$5:SO23}),INDEX(ARRAYFORMULA({OccupancyAdd"&amp;"resses&amp;"" ""&amp; OccupancyUnits,'Tenant Occupancy'!SO$5:SO23}),0,2)&lt;&gt;""""),2,FALSE),IF(SN20=TODAY(),""Today"",)))))"),"")</f>
        <v/>
      </c>
      <c r="SO23" s="3" t="str">
        <f>IFERROR(__xludf.DUMMYFUNCTION("IF(ISBLANK($A23),, IF((ARRAYFORMULA(SUM(COUNTIFS(OccupancyAddresses,$A23,OccupancyUnits, $B23, 'Tenant Occupancy'!SP$5:SP23,{""&gt;0"",""Occupied"",""Late""}))))&gt;1,""Multiple Bookings"", IF(SUMIFS( 'Tenant Occupancy'!SP$5:SP23,OccupancyUnits,$B23,OccupancyAd"&amp;"dresses,$A23)&gt;0,SUMIFS('Tenant Occupancy'!SP$5:SP23,OccupancyUnits,$B23,OccupancyAddresses,$A23),IFERROR(VLOOKUP($A23&amp;"" ""&amp;$B23, FILTER(ARRAYFORMULA({OccupancyAddresses&amp;"" ""&amp; OccupancyUnits,'Tenant Occupancy'!SP$5:SP23}),INDEX(ARRAYFORMULA({OccupancyAdd"&amp;"resses&amp;"" ""&amp; OccupancyUnits,'Tenant Occupancy'!SP$5:SP23}),0,2)&lt;&gt;""""),2,FALSE),IF(SO20=TODAY(),""Today"",)))))"),"")</f>
        <v/>
      </c>
      <c r="SP23" s="3" t="str">
        <f>IFERROR(__xludf.DUMMYFUNCTION("IF(ISBLANK($A23),, IF((ARRAYFORMULA(SUM(COUNTIFS(OccupancyAddresses,$A23,OccupancyUnits, $B23, 'Tenant Occupancy'!SQ$5:SQ23,{""&gt;0"",""Occupied"",""Late""}))))&gt;1,""Multiple Bookings"", IF(SUMIFS( 'Tenant Occupancy'!SQ$5:SQ23,OccupancyUnits,$B23,OccupancyAd"&amp;"dresses,$A23)&gt;0,SUMIFS('Tenant Occupancy'!SQ$5:SQ23,OccupancyUnits,$B23,OccupancyAddresses,$A23),IFERROR(VLOOKUP($A23&amp;"" ""&amp;$B23, FILTER(ARRAYFORMULA({OccupancyAddresses&amp;"" ""&amp; OccupancyUnits,'Tenant Occupancy'!SQ$5:SQ23}),INDEX(ARRAYFORMULA({OccupancyAdd"&amp;"resses&amp;"" ""&amp; OccupancyUnits,'Tenant Occupancy'!SQ$5:SQ23}),0,2)&lt;&gt;""""),2,FALSE),IF(SP20=TODAY(),""Today"",)))))"),"")</f>
        <v/>
      </c>
      <c r="SQ23" s="3" t="str">
        <f>IFERROR(__xludf.DUMMYFUNCTION("IF(ISBLANK($A23),, IF((ARRAYFORMULA(SUM(COUNTIFS(OccupancyAddresses,$A23,OccupancyUnits, $B23, 'Tenant Occupancy'!SR$5:SR23,{""&gt;0"",""Occupied"",""Late""}))))&gt;1,""Multiple Bookings"", IF(SUMIFS( 'Tenant Occupancy'!SR$5:SR23,OccupancyUnits,$B23,OccupancyAd"&amp;"dresses,$A23)&gt;0,SUMIFS('Tenant Occupancy'!SR$5:SR23,OccupancyUnits,$B23,OccupancyAddresses,$A23),IFERROR(VLOOKUP($A23&amp;"" ""&amp;$B23, FILTER(ARRAYFORMULA({OccupancyAddresses&amp;"" ""&amp; OccupancyUnits,'Tenant Occupancy'!SR$5:SR23}),INDEX(ARRAYFORMULA({OccupancyAdd"&amp;"resses&amp;"" ""&amp; OccupancyUnits,'Tenant Occupancy'!SR$5:SR23}),0,2)&lt;&gt;""""),2,FALSE),IF(SQ20=TODAY(),""Today"",)))))"),"")</f>
        <v/>
      </c>
      <c r="SR23" s="3" t="str">
        <f>IFERROR(__xludf.DUMMYFUNCTION("IF(ISBLANK($A23),, IF((ARRAYFORMULA(SUM(COUNTIFS(OccupancyAddresses,$A23,OccupancyUnits, $B23, 'Tenant Occupancy'!SS$5:SS23,{""&gt;0"",""Occupied"",""Late""}))))&gt;1,""Multiple Bookings"", IF(SUMIFS( 'Tenant Occupancy'!SS$5:SS23,OccupancyUnits,$B23,OccupancyAd"&amp;"dresses,$A23)&gt;0,SUMIFS('Tenant Occupancy'!SS$5:SS23,OccupancyUnits,$B23,OccupancyAddresses,$A23),IFERROR(VLOOKUP($A23&amp;"" ""&amp;$B23, FILTER(ARRAYFORMULA({OccupancyAddresses&amp;"" ""&amp; OccupancyUnits,'Tenant Occupancy'!SS$5:SS23}),INDEX(ARRAYFORMULA({OccupancyAdd"&amp;"resses&amp;"" ""&amp; OccupancyUnits,'Tenant Occupancy'!SS$5:SS23}),0,2)&lt;&gt;""""),2,FALSE),IF(SR20=TODAY(),""Today"",)))))"),"")</f>
        <v/>
      </c>
      <c r="SS23" s="3" t="str">
        <f>IFERROR(__xludf.DUMMYFUNCTION("IF(ISBLANK($A23),, IF((ARRAYFORMULA(SUM(COUNTIFS(OccupancyAddresses,$A23,OccupancyUnits, $B23, 'Tenant Occupancy'!ST$5:ST23,{""&gt;0"",""Occupied"",""Late""}))))&gt;1,""Multiple Bookings"", IF(SUMIFS( 'Tenant Occupancy'!ST$5:ST23,OccupancyUnits,$B23,OccupancyAd"&amp;"dresses,$A23)&gt;0,SUMIFS('Tenant Occupancy'!ST$5:ST23,OccupancyUnits,$B23,OccupancyAddresses,$A23),IFERROR(VLOOKUP($A23&amp;"" ""&amp;$B23, FILTER(ARRAYFORMULA({OccupancyAddresses&amp;"" ""&amp; OccupancyUnits,'Tenant Occupancy'!ST$5:ST23}),INDEX(ARRAYFORMULA({OccupancyAdd"&amp;"resses&amp;"" ""&amp; OccupancyUnits,'Tenant Occupancy'!ST$5:ST23}),0,2)&lt;&gt;""""),2,FALSE),IF(SS20=TODAY(),""Today"",)))))"),"")</f>
        <v/>
      </c>
      <c r="ST23" s="3" t="str">
        <f>IFERROR(__xludf.DUMMYFUNCTION("IF(ISBLANK($A23),, IF((ARRAYFORMULA(SUM(COUNTIFS(OccupancyAddresses,$A23,OccupancyUnits, $B23, 'Tenant Occupancy'!SU$5:SU23,{""&gt;0"",""Occupied"",""Late""}))))&gt;1,""Multiple Bookings"", IF(SUMIFS( 'Tenant Occupancy'!SU$5:SU23,OccupancyUnits,$B23,OccupancyAd"&amp;"dresses,$A23)&gt;0,SUMIFS('Tenant Occupancy'!SU$5:SU23,OccupancyUnits,$B23,OccupancyAddresses,$A23),IFERROR(VLOOKUP($A23&amp;"" ""&amp;$B23, FILTER(ARRAYFORMULA({OccupancyAddresses&amp;"" ""&amp; OccupancyUnits,'Tenant Occupancy'!SU$5:SU23}),INDEX(ARRAYFORMULA({OccupancyAdd"&amp;"resses&amp;"" ""&amp; OccupancyUnits,'Tenant Occupancy'!SU$5:SU23}),0,2)&lt;&gt;""""),2,FALSE),IF(ST20=TODAY(),""Today"",)))))"),"")</f>
        <v/>
      </c>
      <c r="SU23" s="3" t="str">
        <f>IFERROR(__xludf.DUMMYFUNCTION("IF(ISBLANK($A23),, IF((ARRAYFORMULA(SUM(COUNTIFS(OccupancyAddresses,$A23,OccupancyUnits, $B23, 'Tenant Occupancy'!SV$5:SV23,{""&gt;0"",""Occupied"",""Late""}))))&gt;1,""Multiple Bookings"", IF(SUMIFS( 'Tenant Occupancy'!SV$5:SV23,OccupancyUnits,$B23,OccupancyAd"&amp;"dresses,$A23)&gt;0,SUMIFS('Tenant Occupancy'!SV$5:SV23,OccupancyUnits,$B23,OccupancyAddresses,$A23),IFERROR(VLOOKUP($A23&amp;"" ""&amp;$B23, FILTER(ARRAYFORMULA({OccupancyAddresses&amp;"" ""&amp; OccupancyUnits,'Tenant Occupancy'!SV$5:SV23}),INDEX(ARRAYFORMULA({OccupancyAdd"&amp;"resses&amp;"" ""&amp; OccupancyUnits,'Tenant Occupancy'!SV$5:SV23}),0,2)&lt;&gt;""""),2,FALSE),IF(SU20=TODAY(),""Today"",)))))"),"")</f>
        <v/>
      </c>
      <c r="SV23" s="3" t="str">
        <f>IFERROR(__xludf.DUMMYFUNCTION("IF(ISBLANK($A23),, IF((ARRAYFORMULA(SUM(COUNTIFS(OccupancyAddresses,$A23,OccupancyUnits, $B23, 'Tenant Occupancy'!SW$5:SW23,{""&gt;0"",""Occupied"",""Late""}))))&gt;1,""Multiple Bookings"", IF(SUMIFS( 'Tenant Occupancy'!SW$5:SW23,OccupancyUnits,$B23,OccupancyAd"&amp;"dresses,$A23)&gt;0,SUMIFS('Tenant Occupancy'!SW$5:SW23,OccupancyUnits,$B23,OccupancyAddresses,$A23),IFERROR(VLOOKUP($A23&amp;"" ""&amp;$B23, FILTER(ARRAYFORMULA({OccupancyAddresses&amp;"" ""&amp; OccupancyUnits,'Tenant Occupancy'!SW$5:SW23}),INDEX(ARRAYFORMULA({OccupancyAdd"&amp;"resses&amp;"" ""&amp; OccupancyUnits,'Tenant Occupancy'!SW$5:SW23}),0,2)&lt;&gt;""""),2,FALSE),IF(SV20=TODAY(),""Today"",)))))"),"")</f>
        <v/>
      </c>
      <c r="SW23" s="3" t="str">
        <f>IFERROR(__xludf.DUMMYFUNCTION("IF(ISBLANK($A23),, IF((ARRAYFORMULA(SUM(COUNTIFS(OccupancyAddresses,$A23,OccupancyUnits, $B23, 'Tenant Occupancy'!SX$5:SX23,{""&gt;0"",""Occupied"",""Late""}))))&gt;1,""Multiple Bookings"", IF(SUMIFS( 'Tenant Occupancy'!SX$5:SX23,OccupancyUnits,$B23,OccupancyAd"&amp;"dresses,$A23)&gt;0,SUMIFS('Tenant Occupancy'!SX$5:SX23,OccupancyUnits,$B23,OccupancyAddresses,$A23),IFERROR(VLOOKUP($A23&amp;"" ""&amp;$B23, FILTER(ARRAYFORMULA({OccupancyAddresses&amp;"" ""&amp; OccupancyUnits,'Tenant Occupancy'!SX$5:SX23}),INDEX(ARRAYFORMULA({OccupancyAdd"&amp;"resses&amp;"" ""&amp; OccupancyUnits,'Tenant Occupancy'!SX$5:SX23}),0,2)&lt;&gt;""""),2,FALSE),IF(SW20=TODAY(),""Today"",)))))"),"")</f>
        <v/>
      </c>
      <c r="SX23" s="3" t="str">
        <f>IFERROR(__xludf.DUMMYFUNCTION("IF(ISBLANK($A23),, IF((ARRAYFORMULA(SUM(COUNTIFS(OccupancyAddresses,$A23,OccupancyUnits, $B23, 'Tenant Occupancy'!SY$5:SY23,{""&gt;0"",""Occupied"",""Late""}))))&gt;1,""Multiple Bookings"", IF(SUMIFS( 'Tenant Occupancy'!SY$5:SY23,OccupancyUnits,$B23,OccupancyAd"&amp;"dresses,$A23)&gt;0,SUMIFS('Tenant Occupancy'!SY$5:SY23,OccupancyUnits,$B23,OccupancyAddresses,$A23),IFERROR(VLOOKUP($A23&amp;"" ""&amp;$B23, FILTER(ARRAYFORMULA({OccupancyAddresses&amp;"" ""&amp; OccupancyUnits,'Tenant Occupancy'!SY$5:SY23}),INDEX(ARRAYFORMULA({OccupancyAdd"&amp;"resses&amp;"" ""&amp; OccupancyUnits,'Tenant Occupancy'!SY$5:SY23}),0,2)&lt;&gt;""""),2,FALSE),IF(SX20=TODAY(),""Today"",)))))"),"")</f>
        <v/>
      </c>
      <c r="SY23" s="3" t="str">
        <f>IFERROR(__xludf.DUMMYFUNCTION("IF(ISBLANK($A23),, IF((ARRAYFORMULA(SUM(COUNTIFS(OccupancyAddresses,$A23,OccupancyUnits, $B23, 'Tenant Occupancy'!SZ$5:SZ23,{""&gt;0"",""Occupied"",""Late""}))))&gt;1,""Multiple Bookings"", IF(SUMIFS( 'Tenant Occupancy'!SZ$5:SZ23,OccupancyUnits,$B23,OccupancyAd"&amp;"dresses,$A23)&gt;0,SUMIFS('Tenant Occupancy'!SZ$5:SZ23,OccupancyUnits,$B23,OccupancyAddresses,$A23),IFERROR(VLOOKUP($A23&amp;"" ""&amp;$B23, FILTER(ARRAYFORMULA({OccupancyAddresses&amp;"" ""&amp; OccupancyUnits,'Tenant Occupancy'!SZ$5:SZ23}),INDEX(ARRAYFORMULA({OccupancyAdd"&amp;"resses&amp;"" ""&amp; OccupancyUnits,'Tenant Occupancy'!SZ$5:SZ23}),0,2)&lt;&gt;""""),2,FALSE),IF(SY20=TODAY(),""Today"",)))))"),"")</f>
        <v/>
      </c>
      <c r="SZ23" s="3" t="str">
        <f>IFERROR(__xludf.DUMMYFUNCTION("IF(ISBLANK($A23),, IF((ARRAYFORMULA(SUM(COUNTIFS(OccupancyAddresses,$A23,OccupancyUnits, $B23, 'Tenant Occupancy'!TA$5:TA23,{""&gt;0"",""Occupied"",""Late""}))))&gt;1,""Multiple Bookings"", IF(SUMIFS( 'Tenant Occupancy'!TA$5:TA23,OccupancyUnits,$B23,OccupancyAd"&amp;"dresses,$A23)&gt;0,SUMIFS('Tenant Occupancy'!TA$5:TA23,OccupancyUnits,$B23,OccupancyAddresses,$A23),IFERROR(VLOOKUP($A23&amp;"" ""&amp;$B23, FILTER(ARRAYFORMULA({OccupancyAddresses&amp;"" ""&amp; OccupancyUnits,'Tenant Occupancy'!TA$5:TA23}),INDEX(ARRAYFORMULA({OccupancyAdd"&amp;"resses&amp;"" ""&amp; OccupancyUnits,'Tenant Occupancy'!TA$5:TA23}),0,2)&lt;&gt;""""),2,FALSE),IF(SZ20=TODAY(),""Today"",)))))"),"")</f>
        <v/>
      </c>
      <c r="TA23" s="3" t="str">
        <f>IFERROR(__xludf.DUMMYFUNCTION("IF(ISBLANK($A23),, IF((ARRAYFORMULA(SUM(COUNTIFS(OccupancyAddresses,$A23,OccupancyUnits, $B23, 'Tenant Occupancy'!TB$5:TB23,{""&gt;0"",""Occupied"",""Late""}))))&gt;1,""Multiple Bookings"", IF(SUMIFS( 'Tenant Occupancy'!TB$5:TB23,OccupancyUnits,$B23,OccupancyAd"&amp;"dresses,$A23)&gt;0,SUMIFS('Tenant Occupancy'!TB$5:TB23,OccupancyUnits,$B23,OccupancyAddresses,$A23),IFERROR(VLOOKUP($A23&amp;"" ""&amp;$B23, FILTER(ARRAYFORMULA({OccupancyAddresses&amp;"" ""&amp; OccupancyUnits,'Tenant Occupancy'!TB$5:TB23}),INDEX(ARRAYFORMULA({OccupancyAdd"&amp;"resses&amp;"" ""&amp; OccupancyUnits,'Tenant Occupancy'!TB$5:TB23}),0,2)&lt;&gt;""""),2,FALSE),IF(TA20=TODAY(),""Today"",)))))"),"")</f>
        <v/>
      </c>
      <c r="TB23" s="3" t="str">
        <f>IFERROR(__xludf.DUMMYFUNCTION("IF(ISBLANK($A23),, IF((ARRAYFORMULA(SUM(COUNTIFS(OccupancyAddresses,$A23,OccupancyUnits, $B23, 'Tenant Occupancy'!TC$5:TC23,{""&gt;0"",""Occupied"",""Late""}))))&gt;1,""Multiple Bookings"", IF(SUMIFS( 'Tenant Occupancy'!TC$5:TC23,OccupancyUnits,$B23,OccupancyAd"&amp;"dresses,$A23)&gt;0,SUMIFS('Tenant Occupancy'!TC$5:TC23,OccupancyUnits,$B23,OccupancyAddresses,$A23),IFERROR(VLOOKUP($A23&amp;"" ""&amp;$B23, FILTER(ARRAYFORMULA({OccupancyAddresses&amp;"" ""&amp; OccupancyUnits,'Tenant Occupancy'!TC$5:TC23}),INDEX(ARRAYFORMULA({OccupancyAdd"&amp;"resses&amp;"" ""&amp; OccupancyUnits,'Tenant Occupancy'!TC$5:TC23}),0,2)&lt;&gt;""""),2,FALSE),IF(TB20=TODAY(),""Today"",)))))"),"")</f>
        <v/>
      </c>
      <c r="TC23" s="3" t="str">
        <f>IFERROR(__xludf.DUMMYFUNCTION("IF(ISBLANK($A23),, IF((ARRAYFORMULA(SUM(COUNTIFS(OccupancyAddresses,$A23,OccupancyUnits, $B23, 'Tenant Occupancy'!TD$5:TD23,{""&gt;0"",""Occupied"",""Late""}))))&gt;1,""Multiple Bookings"", IF(SUMIFS( 'Tenant Occupancy'!TD$5:TD23,OccupancyUnits,$B23,OccupancyAd"&amp;"dresses,$A23)&gt;0,SUMIFS('Tenant Occupancy'!TD$5:TD23,OccupancyUnits,$B23,OccupancyAddresses,$A23),IFERROR(VLOOKUP($A23&amp;"" ""&amp;$B23, FILTER(ARRAYFORMULA({OccupancyAddresses&amp;"" ""&amp; OccupancyUnits,'Tenant Occupancy'!TD$5:TD23}),INDEX(ARRAYFORMULA({OccupancyAdd"&amp;"resses&amp;"" ""&amp; OccupancyUnits,'Tenant Occupancy'!TD$5:TD23}),0,2)&lt;&gt;""""),2,FALSE),IF(TC20=TODAY(),""Today"",)))))"),"")</f>
        <v/>
      </c>
      <c r="TD23" s="3" t="str">
        <f>IFERROR(__xludf.DUMMYFUNCTION("IF(ISBLANK($A23),, IF((ARRAYFORMULA(SUM(COUNTIFS(OccupancyAddresses,$A23,OccupancyUnits, $B23, 'Tenant Occupancy'!TE$5:TE23,{""&gt;0"",""Occupied"",""Late""}))))&gt;1,""Multiple Bookings"", IF(SUMIFS( 'Tenant Occupancy'!TE$5:TE23,OccupancyUnits,$B23,OccupancyAd"&amp;"dresses,$A23)&gt;0,SUMIFS('Tenant Occupancy'!TE$5:TE23,OccupancyUnits,$B23,OccupancyAddresses,$A23),IFERROR(VLOOKUP($A23&amp;"" ""&amp;$B23, FILTER(ARRAYFORMULA({OccupancyAddresses&amp;"" ""&amp; OccupancyUnits,'Tenant Occupancy'!TE$5:TE23}),INDEX(ARRAYFORMULA({OccupancyAdd"&amp;"resses&amp;"" ""&amp; OccupancyUnits,'Tenant Occupancy'!TE$5:TE23}),0,2)&lt;&gt;""""),2,FALSE),IF(TD20=TODAY(),""Today"",)))))"),"")</f>
        <v/>
      </c>
      <c r="TE23" s="3" t="str">
        <f>IFERROR(__xludf.DUMMYFUNCTION("IF(ISBLANK($A23),, IF((ARRAYFORMULA(SUM(COUNTIFS(OccupancyAddresses,$A23,OccupancyUnits, $B23, 'Tenant Occupancy'!TF$5:TF23,{""&gt;0"",""Occupied"",""Late""}))))&gt;1,""Multiple Bookings"", IF(SUMIFS( 'Tenant Occupancy'!TF$5:TF23,OccupancyUnits,$B23,OccupancyAd"&amp;"dresses,$A23)&gt;0,SUMIFS('Tenant Occupancy'!TF$5:TF23,OccupancyUnits,$B23,OccupancyAddresses,$A23),IFERROR(VLOOKUP($A23&amp;"" ""&amp;$B23, FILTER(ARRAYFORMULA({OccupancyAddresses&amp;"" ""&amp; OccupancyUnits,'Tenant Occupancy'!TF$5:TF23}),INDEX(ARRAYFORMULA({OccupancyAdd"&amp;"resses&amp;"" ""&amp; OccupancyUnits,'Tenant Occupancy'!TF$5:TF23}),0,2)&lt;&gt;""""),2,FALSE),IF(TE20=TODAY(),""Today"",)))))"),"")</f>
        <v/>
      </c>
      <c r="TF23" s="3" t="str">
        <f>IFERROR(__xludf.DUMMYFUNCTION("IF(ISBLANK($A23),, IF((ARRAYFORMULA(SUM(COUNTIFS(OccupancyAddresses,$A23,OccupancyUnits, $B23, 'Tenant Occupancy'!TG$5:TG23,{""&gt;0"",""Occupied"",""Late""}))))&gt;1,""Multiple Bookings"", IF(SUMIFS( 'Tenant Occupancy'!TG$5:TG23,OccupancyUnits,$B23,OccupancyAd"&amp;"dresses,$A23)&gt;0,SUMIFS('Tenant Occupancy'!TG$5:TG23,OccupancyUnits,$B23,OccupancyAddresses,$A23),IFERROR(VLOOKUP($A23&amp;"" ""&amp;$B23, FILTER(ARRAYFORMULA({OccupancyAddresses&amp;"" ""&amp; OccupancyUnits,'Tenant Occupancy'!TG$5:TG23}),INDEX(ARRAYFORMULA({OccupancyAdd"&amp;"resses&amp;"" ""&amp; OccupancyUnits,'Tenant Occupancy'!TG$5:TG23}),0,2)&lt;&gt;""""),2,FALSE),IF(TF20=TODAY(),""Today"",)))))"),"")</f>
        <v/>
      </c>
      <c r="TG23" s="3" t="str">
        <f>IFERROR(__xludf.DUMMYFUNCTION("IF(ISBLANK($A23),, IF((ARRAYFORMULA(SUM(COUNTIFS(OccupancyAddresses,$A23,OccupancyUnits, $B23, 'Tenant Occupancy'!TH$5:TH23,{""&gt;0"",""Occupied"",""Late""}))))&gt;1,""Multiple Bookings"", IF(SUMIFS( 'Tenant Occupancy'!TH$5:TH23,OccupancyUnits,$B23,OccupancyAd"&amp;"dresses,$A23)&gt;0,SUMIFS('Tenant Occupancy'!TH$5:TH23,OccupancyUnits,$B23,OccupancyAddresses,$A23),IFERROR(VLOOKUP($A23&amp;"" ""&amp;$B23, FILTER(ARRAYFORMULA({OccupancyAddresses&amp;"" ""&amp; OccupancyUnits,'Tenant Occupancy'!TH$5:TH23}),INDEX(ARRAYFORMULA({OccupancyAdd"&amp;"resses&amp;"" ""&amp; OccupancyUnits,'Tenant Occupancy'!TH$5:TH23}),0,2)&lt;&gt;""""),2,FALSE),IF(TG20=TODAY(),""Today"",)))))"),"")</f>
        <v/>
      </c>
      <c r="TH23" s="3" t="str">
        <f>IFERROR(__xludf.DUMMYFUNCTION("IF(ISBLANK($A23),, IF((ARRAYFORMULA(SUM(COUNTIFS(OccupancyAddresses,$A23,OccupancyUnits, $B23, 'Tenant Occupancy'!TI$5:TI23,{""&gt;0"",""Occupied"",""Late""}))))&gt;1,""Multiple Bookings"", IF(SUMIFS( 'Tenant Occupancy'!TI$5:TI23,OccupancyUnits,$B23,OccupancyAd"&amp;"dresses,$A23)&gt;0,SUMIFS('Tenant Occupancy'!TI$5:TI23,OccupancyUnits,$B23,OccupancyAddresses,$A23),IFERROR(VLOOKUP($A23&amp;"" ""&amp;$B23, FILTER(ARRAYFORMULA({OccupancyAddresses&amp;"" ""&amp; OccupancyUnits,'Tenant Occupancy'!TI$5:TI23}),INDEX(ARRAYFORMULA({OccupancyAdd"&amp;"resses&amp;"" ""&amp; OccupancyUnits,'Tenant Occupancy'!TI$5:TI23}),0,2)&lt;&gt;""""),2,FALSE),IF(TH20=TODAY(),""Today"",)))))"),"")</f>
        <v/>
      </c>
      <c r="TI23" s="3" t="str">
        <f>IFERROR(__xludf.DUMMYFUNCTION("IF(ISBLANK($A23),, IF((ARRAYFORMULA(SUM(COUNTIFS(OccupancyAddresses,$A23,OccupancyUnits, $B23, 'Tenant Occupancy'!TJ$5:TJ23,{""&gt;0"",""Occupied"",""Late""}))))&gt;1,""Multiple Bookings"", IF(SUMIFS( 'Tenant Occupancy'!TJ$5:TJ23,OccupancyUnits,$B23,OccupancyAd"&amp;"dresses,$A23)&gt;0,SUMIFS('Tenant Occupancy'!TJ$5:TJ23,OccupancyUnits,$B23,OccupancyAddresses,$A23),IFERROR(VLOOKUP($A23&amp;"" ""&amp;$B23, FILTER(ARRAYFORMULA({OccupancyAddresses&amp;"" ""&amp; OccupancyUnits,'Tenant Occupancy'!TJ$5:TJ23}),INDEX(ARRAYFORMULA({OccupancyAdd"&amp;"resses&amp;"" ""&amp; OccupancyUnits,'Tenant Occupancy'!TJ$5:TJ23}),0,2)&lt;&gt;""""),2,FALSE),IF(TI20=TODAY(),""Today"",)))))"),"")</f>
        <v/>
      </c>
      <c r="TJ23" s="3" t="str">
        <f>IFERROR(__xludf.DUMMYFUNCTION("IF(ISBLANK($A23),, IF((ARRAYFORMULA(SUM(COUNTIFS(OccupancyAddresses,$A23,OccupancyUnits, $B23, 'Tenant Occupancy'!TK$5:TK23,{""&gt;0"",""Occupied"",""Late""}))))&gt;1,""Multiple Bookings"", IF(SUMIFS( 'Tenant Occupancy'!TK$5:TK23,OccupancyUnits,$B23,OccupancyAd"&amp;"dresses,$A23)&gt;0,SUMIFS('Tenant Occupancy'!TK$5:TK23,OccupancyUnits,$B23,OccupancyAddresses,$A23),IFERROR(VLOOKUP($A23&amp;"" ""&amp;$B23, FILTER(ARRAYFORMULA({OccupancyAddresses&amp;"" ""&amp; OccupancyUnits,'Tenant Occupancy'!TK$5:TK23}),INDEX(ARRAYFORMULA({OccupancyAdd"&amp;"resses&amp;"" ""&amp; OccupancyUnits,'Tenant Occupancy'!TK$5:TK23}),0,2)&lt;&gt;""""),2,FALSE),IF(TJ20=TODAY(),""Today"",)))))"),"")</f>
        <v/>
      </c>
      <c r="TK23" s="3" t="str">
        <f>IFERROR(__xludf.DUMMYFUNCTION("IF(ISBLANK($A23),, IF((ARRAYFORMULA(SUM(COUNTIFS(OccupancyAddresses,$A23,OccupancyUnits, $B23, 'Tenant Occupancy'!TL$5:TL23,{""&gt;0"",""Occupied"",""Late""}))))&gt;1,""Multiple Bookings"", IF(SUMIFS( 'Tenant Occupancy'!TL$5:TL23,OccupancyUnits,$B23,OccupancyAd"&amp;"dresses,$A23)&gt;0,SUMIFS('Tenant Occupancy'!TL$5:TL23,OccupancyUnits,$B23,OccupancyAddresses,$A23),IFERROR(VLOOKUP($A23&amp;"" ""&amp;$B23, FILTER(ARRAYFORMULA({OccupancyAddresses&amp;"" ""&amp; OccupancyUnits,'Tenant Occupancy'!TL$5:TL23}),INDEX(ARRAYFORMULA({OccupancyAdd"&amp;"resses&amp;"" ""&amp; OccupancyUnits,'Tenant Occupancy'!TL$5:TL23}),0,2)&lt;&gt;""""),2,FALSE),IF(TK20=TODAY(),""Today"",)))))"),"")</f>
        <v/>
      </c>
      <c r="TL23" s="3" t="str">
        <f>IFERROR(__xludf.DUMMYFUNCTION("IF(ISBLANK($A23),, IF((ARRAYFORMULA(SUM(COUNTIFS(OccupancyAddresses,$A23,OccupancyUnits, $B23, 'Tenant Occupancy'!TM$5:TM23,{""&gt;0"",""Occupied"",""Late""}))))&gt;1,""Multiple Bookings"", IF(SUMIFS( 'Tenant Occupancy'!TM$5:TM23,OccupancyUnits,$B23,OccupancyAd"&amp;"dresses,$A23)&gt;0,SUMIFS('Tenant Occupancy'!TM$5:TM23,OccupancyUnits,$B23,OccupancyAddresses,$A23),IFERROR(VLOOKUP($A23&amp;"" ""&amp;$B23, FILTER(ARRAYFORMULA({OccupancyAddresses&amp;"" ""&amp; OccupancyUnits,'Tenant Occupancy'!TM$5:TM23}),INDEX(ARRAYFORMULA({OccupancyAdd"&amp;"resses&amp;"" ""&amp; OccupancyUnits,'Tenant Occupancy'!TM$5:TM23}),0,2)&lt;&gt;""""),2,FALSE),IF(TL20=TODAY(),""Today"",)))))"),"")</f>
        <v/>
      </c>
      <c r="TM23" s="3" t="str">
        <f>IFERROR(__xludf.DUMMYFUNCTION("IF(ISBLANK($A23),, IF((ARRAYFORMULA(SUM(COUNTIFS(OccupancyAddresses,$A23,OccupancyUnits, $B23, 'Tenant Occupancy'!TN$5:TN23,{""&gt;0"",""Occupied"",""Late""}))))&gt;1,""Multiple Bookings"", IF(SUMIFS( 'Tenant Occupancy'!TN$5:TN23,OccupancyUnits,$B23,OccupancyAd"&amp;"dresses,$A23)&gt;0,SUMIFS('Tenant Occupancy'!TN$5:TN23,OccupancyUnits,$B23,OccupancyAddresses,$A23),IFERROR(VLOOKUP($A23&amp;"" ""&amp;$B23, FILTER(ARRAYFORMULA({OccupancyAddresses&amp;"" ""&amp; OccupancyUnits,'Tenant Occupancy'!TN$5:TN23}),INDEX(ARRAYFORMULA({OccupancyAdd"&amp;"resses&amp;"" ""&amp; OccupancyUnits,'Tenant Occupancy'!TN$5:TN23}),0,2)&lt;&gt;""""),2,FALSE),IF(TM20=TODAY(),""Today"",)))))"),"")</f>
        <v/>
      </c>
      <c r="TN23" s="3" t="str">
        <f>IFERROR(__xludf.DUMMYFUNCTION("IF(ISBLANK($A23),, IF((ARRAYFORMULA(SUM(COUNTIFS(OccupancyAddresses,$A23,OccupancyUnits, $B23, 'Tenant Occupancy'!TO$5:TO23,{""&gt;0"",""Occupied"",""Late""}))))&gt;1,""Multiple Bookings"", IF(SUMIFS( 'Tenant Occupancy'!TO$5:TO23,OccupancyUnits,$B23,OccupancyAd"&amp;"dresses,$A23)&gt;0,SUMIFS('Tenant Occupancy'!TO$5:TO23,OccupancyUnits,$B23,OccupancyAddresses,$A23),IFERROR(VLOOKUP($A23&amp;"" ""&amp;$B23, FILTER(ARRAYFORMULA({OccupancyAddresses&amp;"" ""&amp; OccupancyUnits,'Tenant Occupancy'!TO$5:TO23}),INDEX(ARRAYFORMULA({OccupancyAdd"&amp;"resses&amp;"" ""&amp; OccupancyUnits,'Tenant Occupancy'!TO$5:TO23}),0,2)&lt;&gt;""""),2,FALSE),IF(TN20=TODAY(),""Today"",)))))"),"")</f>
        <v/>
      </c>
      <c r="TO23" s="3" t="str">
        <f>IFERROR(__xludf.DUMMYFUNCTION("IF(ISBLANK($A23),, IF((ARRAYFORMULA(SUM(COUNTIFS(OccupancyAddresses,$A23,OccupancyUnits, $B23, 'Tenant Occupancy'!TP$5:TP23,{""&gt;0"",""Occupied"",""Late""}))))&gt;1,""Multiple Bookings"", IF(SUMIFS( 'Tenant Occupancy'!TP$5:TP23,OccupancyUnits,$B23,OccupancyAd"&amp;"dresses,$A23)&gt;0,SUMIFS('Tenant Occupancy'!TP$5:TP23,OccupancyUnits,$B23,OccupancyAddresses,$A23),IFERROR(VLOOKUP($A23&amp;"" ""&amp;$B23, FILTER(ARRAYFORMULA({OccupancyAddresses&amp;"" ""&amp; OccupancyUnits,'Tenant Occupancy'!TP$5:TP23}),INDEX(ARRAYFORMULA({OccupancyAdd"&amp;"resses&amp;"" ""&amp; OccupancyUnits,'Tenant Occupancy'!TP$5:TP23}),0,2)&lt;&gt;""""),2,FALSE),IF(TO20=TODAY(),""Today"",)))))"),"")</f>
        <v/>
      </c>
      <c r="TP23" s="3" t="str">
        <f>IFERROR(__xludf.DUMMYFUNCTION("IF(ISBLANK($A23),, IF((ARRAYFORMULA(SUM(COUNTIFS(OccupancyAddresses,$A23,OccupancyUnits, $B23, 'Tenant Occupancy'!TQ$5:TQ23,{""&gt;0"",""Occupied"",""Late""}))))&gt;1,""Multiple Bookings"", IF(SUMIFS( 'Tenant Occupancy'!TQ$5:TQ23,OccupancyUnits,$B23,OccupancyAd"&amp;"dresses,$A23)&gt;0,SUMIFS('Tenant Occupancy'!TQ$5:TQ23,OccupancyUnits,$B23,OccupancyAddresses,$A23),IFERROR(VLOOKUP($A23&amp;"" ""&amp;$B23, FILTER(ARRAYFORMULA({OccupancyAddresses&amp;"" ""&amp; OccupancyUnits,'Tenant Occupancy'!TQ$5:TQ23}),INDEX(ARRAYFORMULA({OccupancyAdd"&amp;"resses&amp;"" ""&amp; OccupancyUnits,'Tenant Occupancy'!TQ$5:TQ23}),0,2)&lt;&gt;""""),2,FALSE),IF(TP20=TODAY(),""Today"",)))))"),"")</f>
        <v/>
      </c>
      <c r="TQ23" s="3" t="str">
        <f>IFERROR(__xludf.DUMMYFUNCTION("IF(ISBLANK($A23),, IF((ARRAYFORMULA(SUM(COUNTIFS(OccupancyAddresses,$A23,OccupancyUnits, $B23, 'Tenant Occupancy'!TR$5:TR23,{""&gt;0"",""Occupied"",""Late""}))))&gt;1,""Multiple Bookings"", IF(SUMIFS( 'Tenant Occupancy'!TR$5:TR23,OccupancyUnits,$B23,OccupancyAd"&amp;"dresses,$A23)&gt;0,SUMIFS('Tenant Occupancy'!TR$5:TR23,OccupancyUnits,$B23,OccupancyAddresses,$A23),IFERROR(VLOOKUP($A23&amp;"" ""&amp;$B23, FILTER(ARRAYFORMULA({OccupancyAddresses&amp;"" ""&amp; OccupancyUnits,'Tenant Occupancy'!TR$5:TR23}),INDEX(ARRAYFORMULA({OccupancyAdd"&amp;"resses&amp;"" ""&amp; OccupancyUnits,'Tenant Occupancy'!TR$5:TR23}),0,2)&lt;&gt;""""),2,FALSE),IF(TQ20=TODAY(),""Today"",)))))"),"")</f>
        <v/>
      </c>
      <c r="TR23" s="3" t="str">
        <f>IFERROR(__xludf.DUMMYFUNCTION("IF(ISBLANK($A23),, IF((ARRAYFORMULA(SUM(COUNTIFS(OccupancyAddresses,$A23,OccupancyUnits, $B23, 'Tenant Occupancy'!TS$5:TS23,{""&gt;0"",""Occupied"",""Late""}))))&gt;1,""Multiple Bookings"", IF(SUMIFS( 'Tenant Occupancy'!TS$5:TS23,OccupancyUnits,$B23,OccupancyAd"&amp;"dresses,$A23)&gt;0,SUMIFS('Tenant Occupancy'!TS$5:TS23,OccupancyUnits,$B23,OccupancyAddresses,$A23),IFERROR(VLOOKUP($A23&amp;"" ""&amp;$B23, FILTER(ARRAYFORMULA({OccupancyAddresses&amp;"" ""&amp; OccupancyUnits,'Tenant Occupancy'!TS$5:TS23}),INDEX(ARRAYFORMULA({OccupancyAdd"&amp;"resses&amp;"" ""&amp; OccupancyUnits,'Tenant Occupancy'!TS$5:TS23}),0,2)&lt;&gt;""""),2,FALSE),IF(TR20=TODAY(),""Today"",)))))"),"")</f>
        <v/>
      </c>
      <c r="TS23" s="3" t="str">
        <f>IFERROR(__xludf.DUMMYFUNCTION("IF(ISBLANK($A23),, IF((ARRAYFORMULA(SUM(COUNTIFS(OccupancyAddresses,$A23,OccupancyUnits, $B23, 'Tenant Occupancy'!TT$5:TT23,{""&gt;0"",""Occupied"",""Late""}))))&gt;1,""Multiple Bookings"", IF(SUMIFS( 'Tenant Occupancy'!TT$5:TT23,OccupancyUnits,$B23,OccupancyAd"&amp;"dresses,$A23)&gt;0,SUMIFS('Tenant Occupancy'!TT$5:TT23,OccupancyUnits,$B23,OccupancyAddresses,$A23),IFERROR(VLOOKUP($A23&amp;"" ""&amp;$B23, FILTER(ARRAYFORMULA({OccupancyAddresses&amp;"" ""&amp; OccupancyUnits,'Tenant Occupancy'!TT$5:TT23}),INDEX(ARRAYFORMULA({OccupancyAdd"&amp;"resses&amp;"" ""&amp; OccupancyUnits,'Tenant Occupancy'!TT$5:TT23}),0,2)&lt;&gt;""""),2,FALSE),IF(TS20=TODAY(),""Today"",)))))"),"")</f>
        <v/>
      </c>
      <c r="TT23" s="3" t="str">
        <f>IFERROR(__xludf.DUMMYFUNCTION("IF(ISBLANK($A23),, IF((ARRAYFORMULA(SUM(COUNTIFS(OccupancyAddresses,$A23,OccupancyUnits, $B23, 'Tenant Occupancy'!TU$5:TU23,{""&gt;0"",""Occupied"",""Late""}))))&gt;1,""Multiple Bookings"", IF(SUMIFS( 'Tenant Occupancy'!TU$5:TU23,OccupancyUnits,$B23,OccupancyAd"&amp;"dresses,$A23)&gt;0,SUMIFS('Tenant Occupancy'!TU$5:TU23,OccupancyUnits,$B23,OccupancyAddresses,$A23),IFERROR(VLOOKUP($A23&amp;"" ""&amp;$B23, FILTER(ARRAYFORMULA({OccupancyAddresses&amp;"" ""&amp; OccupancyUnits,'Tenant Occupancy'!TU$5:TU23}),INDEX(ARRAYFORMULA({OccupancyAdd"&amp;"resses&amp;"" ""&amp; OccupancyUnits,'Tenant Occupancy'!TU$5:TU23}),0,2)&lt;&gt;""""),2,FALSE),IF(TT20=TODAY(),""Today"",)))))"),"")</f>
        <v/>
      </c>
      <c r="TU23" s="3" t="str">
        <f>IFERROR(__xludf.DUMMYFUNCTION("IF(ISBLANK($A23),, IF((ARRAYFORMULA(SUM(COUNTIFS(OccupancyAddresses,$A23,OccupancyUnits, $B23, 'Tenant Occupancy'!TV$5:TV23,{""&gt;0"",""Occupied"",""Late""}))))&gt;1,""Multiple Bookings"", IF(SUMIFS( 'Tenant Occupancy'!TV$5:TV23,OccupancyUnits,$B23,OccupancyAd"&amp;"dresses,$A23)&gt;0,SUMIFS('Tenant Occupancy'!TV$5:TV23,OccupancyUnits,$B23,OccupancyAddresses,$A23),IFERROR(VLOOKUP($A23&amp;"" ""&amp;$B23, FILTER(ARRAYFORMULA({OccupancyAddresses&amp;"" ""&amp; OccupancyUnits,'Tenant Occupancy'!TV$5:TV23}),INDEX(ARRAYFORMULA({OccupancyAdd"&amp;"resses&amp;"" ""&amp; OccupancyUnits,'Tenant Occupancy'!TV$5:TV23}),0,2)&lt;&gt;""""),2,FALSE),IF(TU20=TODAY(),""Today"",)))))"),"")</f>
        <v/>
      </c>
      <c r="TV23" s="3" t="str">
        <f>IFERROR(__xludf.DUMMYFUNCTION("IF(ISBLANK($A23),, IF((ARRAYFORMULA(SUM(COUNTIFS(OccupancyAddresses,$A23,OccupancyUnits, $B23, 'Tenant Occupancy'!TW$5:TW23,{""&gt;0"",""Occupied"",""Late""}))))&gt;1,""Multiple Bookings"", IF(SUMIFS( 'Tenant Occupancy'!TW$5:TW23,OccupancyUnits,$B23,OccupancyAd"&amp;"dresses,$A23)&gt;0,SUMIFS('Tenant Occupancy'!TW$5:TW23,OccupancyUnits,$B23,OccupancyAddresses,$A23),IFERROR(VLOOKUP($A23&amp;"" ""&amp;$B23, FILTER(ARRAYFORMULA({OccupancyAddresses&amp;"" ""&amp; OccupancyUnits,'Tenant Occupancy'!TW$5:TW23}),INDEX(ARRAYFORMULA({OccupancyAdd"&amp;"resses&amp;"" ""&amp; OccupancyUnits,'Tenant Occupancy'!TW$5:TW23}),0,2)&lt;&gt;""""),2,FALSE),IF(TV20=TODAY(),""Today"",)))))"),"")</f>
        <v/>
      </c>
      <c r="TW23" s="3" t="str">
        <f>IFERROR(__xludf.DUMMYFUNCTION("IF(ISBLANK($A23),, IF((ARRAYFORMULA(SUM(COUNTIFS(OccupancyAddresses,$A23,OccupancyUnits, $B23, 'Tenant Occupancy'!TX$5:TX23,{""&gt;0"",""Occupied"",""Late""}))))&gt;1,""Multiple Bookings"", IF(SUMIFS( 'Tenant Occupancy'!TX$5:TX23,OccupancyUnits,$B23,OccupancyAd"&amp;"dresses,$A23)&gt;0,SUMIFS('Tenant Occupancy'!TX$5:TX23,OccupancyUnits,$B23,OccupancyAddresses,$A23),IFERROR(VLOOKUP($A23&amp;"" ""&amp;$B23, FILTER(ARRAYFORMULA({OccupancyAddresses&amp;"" ""&amp; OccupancyUnits,'Tenant Occupancy'!TX$5:TX23}),INDEX(ARRAYFORMULA({OccupancyAdd"&amp;"resses&amp;"" ""&amp; OccupancyUnits,'Tenant Occupancy'!TX$5:TX23}),0,2)&lt;&gt;""""),2,FALSE),IF(TW20=TODAY(),""Today"",)))))"),"")</f>
        <v/>
      </c>
      <c r="TX23" s="3" t="str">
        <f>IFERROR(__xludf.DUMMYFUNCTION("IF(ISBLANK($A23),, IF((ARRAYFORMULA(SUM(COUNTIFS(OccupancyAddresses,$A23,OccupancyUnits, $B23, 'Tenant Occupancy'!TY$5:TY23,{""&gt;0"",""Occupied"",""Late""}))))&gt;1,""Multiple Bookings"", IF(SUMIFS( 'Tenant Occupancy'!TY$5:TY23,OccupancyUnits,$B23,OccupancyAd"&amp;"dresses,$A23)&gt;0,SUMIFS('Tenant Occupancy'!TY$5:TY23,OccupancyUnits,$B23,OccupancyAddresses,$A23),IFERROR(VLOOKUP($A23&amp;"" ""&amp;$B23, FILTER(ARRAYFORMULA({OccupancyAddresses&amp;"" ""&amp; OccupancyUnits,'Tenant Occupancy'!TY$5:TY23}),INDEX(ARRAYFORMULA({OccupancyAdd"&amp;"resses&amp;"" ""&amp; OccupancyUnits,'Tenant Occupancy'!TY$5:TY23}),0,2)&lt;&gt;""""),2,FALSE),IF(TX20=TODAY(),""Today"",)))))"),"")</f>
        <v/>
      </c>
      <c r="TY23" s="3" t="str">
        <f>IFERROR(__xludf.DUMMYFUNCTION("IF(ISBLANK($A23),, IF((ARRAYFORMULA(SUM(COUNTIFS(OccupancyAddresses,$A23,OccupancyUnits, $B23, 'Tenant Occupancy'!TZ$5:TZ23,{""&gt;0"",""Occupied"",""Late""}))))&gt;1,""Multiple Bookings"", IF(SUMIFS( 'Tenant Occupancy'!TZ$5:TZ23,OccupancyUnits,$B23,OccupancyAd"&amp;"dresses,$A23)&gt;0,SUMIFS('Tenant Occupancy'!TZ$5:TZ23,OccupancyUnits,$B23,OccupancyAddresses,$A23),IFERROR(VLOOKUP($A23&amp;"" ""&amp;$B23, FILTER(ARRAYFORMULA({OccupancyAddresses&amp;"" ""&amp; OccupancyUnits,'Tenant Occupancy'!TZ$5:TZ23}),INDEX(ARRAYFORMULA({OccupancyAdd"&amp;"resses&amp;"" ""&amp; OccupancyUnits,'Tenant Occupancy'!TZ$5:TZ23}),0,2)&lt;&gt;""""),2,FALSE),IF(TY20=TODAY(),""Today"",)))))"),"")</f>
        <v/>
      </c>
      <c r="TZ23" s="3" t="str">
        <f>IFERROR(__xludf.DUMMYFUNCTION("IF(ISBLANK($A23),, IF((ARRAYFORMULA(SUM(COUNTIFS(OccupancyAddresses,$A23,OccupancyUnits, $B23, 'Tenant Occupancy'!UA$5:UA23,{""&gt;0"",""Occupied"",""Late""}))))&gt;1,""Multiple Bookings"", IF(SUMIFS( 'Tenant Occupancy'!UA$5:UA23,OccupancyUnits,$B23,OccupancyAd"&amp;"dresses,$A23)&gt;0,SUMIFS('Tenant Occupancy'!UA$5:UA23,OccupancyUnits,$B23,OccupancyAddresses,$A23),IFERROR(VLOOKUP($A23&amp;"" ""&amp;$B23, FILTER(ARRAYFORMULA({OccupancyAddresses&amp;"" ""&amp; OccupancyUnits,'Tenant Occupancy'!UA$5:UA23}),INDEX(ARRAYFORMULA({OccupancyAdd"&amp;"resses&amp;"" ""&amp; OccupancyUnits,'Tenant Occupancy'!UA$5:UA23}),0,2)&lt;&gt;""""),2,FALSE),IF(TZ20=TODAY(),""Today"",)))))"),"")</f>
        <v/>
      </c>
      <c r="UA23" s="3" t="str">
        <f>IFERROR(__xludf.DUMMYFUNCTION("IF(ISBLANK($A23),, IF((ARRAYFORMULA(SUM(COUNTIFS(OccupancyAddresses,$A23,OccupancyUnits, $B23, 'Tenant Occupancy'!UB$5:UB23,{""&gt;0"",""Occupied"",""Late""}))))&gt;1,""Multiple Bookings"", IF(SUMIFS( 'Tenant Occupancy'!UB$5:UB23,OccupancyUnits,$B23,OccupancyAd"&amp;"dresses,$A23)&gt;0,SUMIFS('Tenant Occupancy'!UB$5:UB23,OccupancyUnits,$B23,OccupancyAddresses,$A23),IFERROR(VLOOKUP($A23&amp;"" ""&amp;$B23, FILTER(ARRAYFORMULA({OccupancyAddresses&amp;"" ""&amp; OccupancyUnits,'Tenant Occupancy'!UB$5:UB23}),INDEX(ARRAYFORMULA({OccupancyAdd"&amp;"resses&amp;"" ""&amp; OccupancyUnits,'Tenant Occupancy'!UB$5:UB23}),0,2)&lt;&gt;""""),2,FALSE),IF(UA20=TODAY(),""Today"",)))))"),"")</f>
        <v/>
      </c>
      <c r="UB23" s="3" t="str">
        <f>IFERROR(__xludf.DUMMYFUNCTION("IF(ISBLANK($A23),, IF((ARRAYFORMULA(SUM(COUNTIFS(OccupancyAddresses,$A23,OccupancyUnits, $B23, 'Tenant Occupancy'!UC$5:UC23,{""&gt;0"",""Occupied"",""Late""}))))&gt;1,""Multiple Bookings"", IF(SUMIFS( 'Tenant Occupancy'!UC$5:UC23,OccupancyUnits,$B23,OccupancyAd"&amp;"dresses,$A23)&gt;0,SUMIFS('Tenant Occupancy'!UC$5:UC23,OccupancyUnits,$B23,OccupancyAddresses,$A23),IFERROR(VLOOKUP($A23&amp;"" ""&amp;$B23, FILTER(ARRAYFORMULA({OccupancyAddresses&amp;"" ""&amp; OccupancyUnits,'Tenant Occupancy'!UC$5:UC23}),INDEX(ARRAYFORMULA({OccupancyAdd"&amp;"resses&amp;"" ""&amp; OccupancyUnits,'Tenant Occupancy'!UC$5:UC23}),0,2)&lt;&gt;""""),2,FALSE),IF(UB20=TODAY(),""Today"",)))))"),"")</f>
        <v/>
      </c>
      <c r="UC23" s="3" t="str">
        <f>IFERROR(__xludf.DUMMYFUNCTION("IF(ISBLANK($A23),, IF((ARRAYFORMULA(SUM(COUNTIFS(OccupancyAddresses,$A23,OccupancyUnits, $B23, 'Tenant Occupancy'!UD$5:UD23,{""&gt;0"",""Occupied"",""Late""}))))&gt;1,""Multiple Bookings"", IF(SUMIFS( 'Tenant Occupancy'!UD$5:UD23,OccupancyUnits,$B23,OccupancyAd"&amp;"dresses,$A23)&gt;0,SUMIFS('Tenant Occupancy'!UD$5:UD23,OccupancyUnits,$B23,OccupancyAddresses,$A23),IFERROR(VLOOKUP($A23&amp;"" ""&amp;$B23, FILTER(ARRAYFORMULA({OccupancyAddresses&amp;"" ""&amp; OccupancyUnits,'Tenant Occupancy'!UD$5:UD23}),INDEX(ARRAYFORMULA({OccupancyAdd"&amp;"resses&amp;"" ""&amp; OccupancyUnits,'Tenant Occupancy'!UD$5:UD23}),0,2)&lt;&gt;""""),2,FALSE),IF(UC20=TODAY(),""Today"",)))))"),"")</f>
        <v/>
      </c>
      <c r="UD23" s="3" t="str">
        <f>IFERROR(__xludf.DUMMYFUNCTION("IF(ISBLANK($A23),, IF((ARRAYFORMULA(SUM(COUNTIFS(OccupancyAddresses,$A23,OccupancyUnits, $B23, 'Tenant Occupancy'!UE$5:UE23,{""&gt;0"",""Occupied"",""Late""}))))&gt;1,""Multiple Bookings"", IF(SUMIFS( 'Tenant Occupancy'!UE$5:UE23,OccupancyUnits,$B23,OccupancyAd"&amp;"dresses,$A23)&gt;0,SUMIFS('Tenant Occupancy'!UE$5:UE23,OccupancyUnits,$B23,OccupancyAddresses,$A23),IFERROR(VLOOKUP($A23&amp;"" ""&amp;$B23, FILTER(ARRAYFORMULA({OccupancyAddresses&amp;"" ""&amp; OccupancyUnits,'Tenant Occupancy'!UE$5:UE23}),INDEX(ARRAYFORMULA({OccupancyAdd"&amp;"resses&amp;"" ""&amp; OccupancyUnits,'Tenant Occupancy'!UE$5:UE23}),0,2)&lt;&gt;""""),2,FALSE),IF(UD20=TODAY(),""Today"",)))))"),"")</f>
        <v/>
      </c>
      <c r="UE23" s="3" t="str">
        <f>IFERROR(__xludf.DUMMYFUNCTION("IF(ISBLANK($A23),, IF((ARRAYFORMULA(SUM(COUNTIFS(OccupancyAddresses,$A23,OccupancyUnits, $B23, 'Tenant Occupancy'!UF$5:UF23,{""&gt;0"",""Occupied"",""Late""}))))&gt;1,""Multiple Bookings"", IF(SUMIFS( 'Tenant Occupancy'!UF$5:UF23,OccupancyUnits,$B23,OccupancyAd"&amp;"dresses,$A23)&gt;0,SUMIFS('Tenant Occupancy'!UF$5:UF23,OccupancyUnits,$B23,OccupancyAddresses,$A23),IFERROR(VLOOKUP($A23&amp;"" ""&amp;$B23, FILTER(ARRAYFORMULA({OccupancyAddresses&amp;"" ""&amp; OccupancyUnits,'Tenant Occupancy'!UF$5:UF23}),INDEX(ARRAYFORMULA({OccupancyAdd"&amp;"resses&amp;"" ""&amp; OccupancyUnits,'Tenant Occupancy'!UF$5:UF23}),0,2)&lt;&gt;""""),2,FALSE),IF(UE20=TODAY(),""Today"",)))))"),"")</f>
        <v/>
      </c>
      <c r="UF23" s="3" t="str">
        <f>IFERROR(__xludf.DUMMYFUNCTION("IF(ISBLANK($A23),, IF((ARRAYFORMULA(SUM(COUNTIFS(OccupancyAddresses,$A23,OccupancyUnits, $B23, 'Tenant Occupancy'!UG$5:UG23,{""&gt;0"",""Occupied"",""Late""}))))&gt;1,""Multiple Bookings"", IF(SUMIFS( 'Tenant Occupancy'!UG$5:UG23,OccupancyUnits,$B23,OccupancyAd"&amp;"dresses,$A23)&gt;0,SUMIFS('Tenant Occupancy'!UG$5:UG23,OccupancyUnits,$B23,OccupancyAddresses,$A23),IFERROR(VLOOKUP($A23&amp;"" ""&amp;$B23, FILTER(ARRAYFORMULA({OccupancyAddresses&amp;"" ""&amp; OccupancyUnits,'Tenant Occupancy'!UG$5:UG23}),INDEX(ARRAYFORMULA({OccupancyAdd"&amp;"resses&amp;"" ""&amp; OccupancyUnits,'Tenant Occupancy'!UG$5:UG23}),0,2)&lt;&gt;""""),2,FALSE),IF(UF20=TODAY(),""Today"",)))))"),"")</f>
        <v/>
      </c>
      <c r="UG23" s="3" t="str">
        <f>IFERROR(__xludf.DUMMYFUNCTION("IF(ISBLANK($A23),, IF((ARRAYFORMULA(SUM(COUNTIFS(OccupancyAddresses,$A23,OccupancyUnits, $B23, 'Tenant Occupancy'!UH$5:UH23,{""&gt;0"",""Occupied"",""Late""}))))&gt;1,""Multiple Bookings"", IF(SUMIFS( 'Tenant Occupancy'!UH$5:UH23,OccupancyUnits,$B23,OccupancyAd"&amp;"dresses,$A23)&gt;0,SUMIFS('Tenant Occupancy'!UH$5:UH23,OccupancyUnits,$B23,OccupancyAddresses,$A23),IFERROR(VLOOKUP($A23&amp;"" ""&amp;$B23, FILTER(ARRAYFORMULA({OccupancyAddresses&amp;"" ""&amp; OccupancyUnits,'Tenant Occupancy'!UH$5:UH23}),INDEX(ARRAYFORMULA({OccupancyAdd"&amp;"resses&amp;"" ""&amp; OccupancyUnits,'Tenant Occupancy'!UH$5:UH23}),0,2)&lt;&gt;""""),2,FALSE),IF(UG20=TODAY(),""Today"",)))))"),"")</f>
        <v/>
      </c>
      <c r="UH23" s="3" t="str">
        <f>IFERROR(__xludf.DUMMYFUNCTION("IF(ISBLANK($A23),, IF((ARRAYFORMULA(SUM(COUNTIFS(OccupancyAddresses,$A23,OccupancyUnits, $B23, 'Tenant Occupancy'!UI$5:UI23,{""&gt;0"",""Occupied"",""Late""}))))&gt;1,""Multiple Bookings"", IF(SUMIFS( 'Tenant Occupancy'!UI$5:UI23,OccupancyUnits,$B23,OccupancyAd"&amp;"dresses,$A23)&gt;0,SUMIFS('Tenant Occupancy'!UI$5:UI23,OccupancyUnits,$B23,OccupancyAddresses,$A23),IFERROR(VLOOKUP($A23&amp;"" ""&amp;$B23, FILTER(ARRAYFORMULA({OccupancyAddresses&amp;"" ""&amp; OccupancyUnits,'Tenant Occupancy'!UI$5:UI23}),INDEX(ARRAYFORMULA({OccupancyAdd"&amp;"resses&amp;"" ""&amp; OccupancyUnits,'Tenant Occupancy'!UI$5:UI23}),0,2)&lt;&gt;""""),2,FALSE),IF(UH20=TODAY(),""Today"",)))))"),"")</f>
        <v/>
      </c>
      <c r="UI23" s="3" t="str">
        <f>IFERROR(__xludf.DUMMYFUNCTION("IF(ISBLANK($A23),, IF((ARRAYFORMULA(SUM(COUNTIFS(OccupancyAddresses,$A23,OccupancyUnits, $B23, 'Tenant Occupancy'!UJ$5:UJ23,{""&gt;0"",""Occupied"",""Late""}))))&gt;1,""Multiple Bookings"", IF(SUMIFS( 'Tenant Occupancy'!UJ$5:UJ23,OccupancyUnits,$B23,OccupancyAd"&amp;"dresses,$A23)&gt;0,SUMIFS('Tenant Occupancy'!UJ$5:UJ23,OccupancyUnits,$B23,OccupancyAddresses,$A23),IFERROR(VLOOKUP($A23&amp;"" ""&amp;$B23, FILTER(ARRAYFORMULA({OccupancyAddresses&amp;"" ""&amp; OccupancyUnits,'Tenant Occupancy'!UJ$5:UJ23}),INDEX(ARRAYFORMULA({OccupancyAdd"&amp;"resses&amp;"" ""&amp; OccupancyUnits,'Tenant Occupancy'!UJ$5:UJ23}),0,2)&lt;&gt;""""),2,FALSE),IF(UI20=TODAY(),""Today"",)))))"),"")</f>
        <v/>
      </c>
      <c r="UJ23" s="3" t="str">
        <f>IFERROR(__xludf.DUMMYFUNCTION("IF(ISBLANK($A23),, IF((ARRAYFORMULA(SUM(COUNTIFS(OccupancyAddresses,$A23,OccupancyUnits, $B23, 'Tenant Occupancy'!UK$5:UK23,{""&gt;0"",""Occupied"",""Late""}))))&gt;1,""Multiple Bookings"", IF(SUMIFS( 'Tenant Occupancy'!UK$5:UK23,OccupancyUnits,$B23,OccupancyAd"&amp;"dresses,$A23)&gt;0,SUMIFS('Tenant Occupancy'!UK$5:UK23,OccupancyUnits,$B23,OccupancyAddresses,$A23),IFERROR(VLOOKUP($A23&amp;"" ""&amp;$B23, FILTER(ARRAYFORMULA({OccupancyAddresses&amp;"" ""&amp; OccupancyUnits,'Tenant Occupancy'!UK$5:UK23}),INDEX(ARRAYFORMULA({OccupancyAdd"&amp;"resses&amp;"" ""&amp; OccupancyUnits,'Tenant Occupancy'!UK$5:UK23}),0,2)&lt;&gt;""""),2,FALSE),IF(UJ20=TODAY(),""Today"",)))))"),"")</f>
        <v/>
      </c>
      <c r="UK23" s="3" t="str">
        <f>IFERROR(__xludf.DUMMYFUNCTION("IF(ISBLANK($A23),, IF((ARRAYFORMULA(SUM(COUNTIFS(OccupancyAddresses,$A23,OccupancyUnits, $B23, 'Tenant Occupancy'!UL$5:UL23,{""&gt;0"",""Occupied"",""Late""}))))&gt;1,""Multiple Bookings"", IF(SUMIFS( 'Tenant Occupancy'!UL$5:UL23,OccupancyUnits,$B23,OccupancyAd"&amp;"dresses,$A23)&gt;0,SUMIFS('Tenant Occupancy'!UL$5:UL23,OccupancyUnits,$B23,OccupancyAddresses,$A23),IFERROR(VLOOKUP($A23&amp;"" ""&amp;$B23, FILTER(ARRAYFORMULA({OccupancyAddresses&amp;"" ""&amp; OccupancyUnits,'Tenant Occupancy'!UL$5:UL23}),INDEX(ARRAYFORMULA({OccupancyAdd"&amp;"resses&amp;"" ""&amp; OccupancyUnits,'Tenant Occupancy'!UL$5:UL23}),0,2)&lt;&gt;""""),2,FALSE),IF(UK20=TODAY(),""Today"",)))))"),"")</f>
        <v/>
      </c>
      <c r="UL23" s="3" t="str">
        <f>IFERROR(__xludf.DUMMYFUNCTION("IF(ISBLANK($A23),, IF((ARRAYFORMULA(SUM(COUNTIFS(OccupancyAddresses,$A23,OccupancyUnits, $B23, 'Tenant Occupancy'!UM$5:UM23,{""&gt;0"",""Occupied"",""Late""}))))&gt;1,""Multiple Bookings"", IF(SUMIFS( 'Tenant Occupancy'!UM$5:UM23,OccupancyUnits,$B23,OccupancyAd"&amp;"dresses,$A23)&gt;0,SUMIFS('Tenant Occupancy'!UM$5:UM23,OccupancyUnits,$B23,OccupancyAddresses,$A23),IFERROR(VLOOKUP($A23&amp;"" ""&amp;$B23, FILTER(ARRAYFORMULA({OccupancyAddresses&amp;"" ""&amp; OccupancyUnits,'Tenant Occupancy'!UM$5:UM23}),INDEX(ARRAYFORMULA({OccupancyAdd"&amp;"resses&amp;"" ""&amp; OccupancyUnits,'Tenant Occupancy'!UM$5:UM23}),0,2)&lt;&gt;""""),2,FALSE),IF(UL20=TODAY(),""Today"",)))))"),"")</f>
        <v/>
      </c>
      <c r="UM23" s="3" t="str">
        <f>IFERROR(__xludf.DUMMYFUNCTION("IF(ISBLANK($A23),, IF((ARRAYFORMULA(SUM(COUNTIFS(OccupancyAddresses,$A23,OccupancyUnits, $B23, 'Tenant Occupancy'!UN$5:UN23,{""&gt;0"",""Occupied"",""Late""}))))&gt;1,""Multiple Bookings"", IF(SUMIFS( 'Tenant Occupancy'!UN$5:UN23,OccupancyUnits,$B23,OccupancyAd"&amp;"dresses,$A23)&gt;0,SUMIFS('Tenant Occupancy'!UN$5:UN23,OccupancyUnits,$B23,OccupancyAddresses,$A23),IFERROR(VLOOKUP($A23&amp;"" ""&amp;$B23, FILTER(ARRAYFORMULA({OccupancyAddresses&amp;"" ""&amp; OccupancyUnits,'Tenant Occupancy'!UN$5:UN23}),INDEX(ARRAYFORMULA({OccupancyAdd"&amp;"resses&amp;"" ""&amp; OccupancyUnits,'Tenant Occupancy'!UN$5:UN23}),0,2)&lt;&gt;""""),2,FALSE),IF(UM20=TODAY(),""Today"",)))))"),"")</f>
        <v/>
      </c>
      <c r="UN23" s="3" t="str">
        <f>IFERROR(__xludf.DUMMYFUNCTION("IF(ISBLANK($A23),, IF((ARRAYFORMULA(SUM(COUNTIFS(OccupancyAddresses,$A23,OccupancyUnits, $B23, 'Tenant Occupancy'!UO$5:UO23,{""&gt;0"",""Occupied"",""Late""}))))&gt;1,""Multiple Bookings"", IF(SUMIFS( 'Tenant Occupancy'!UO$5:UO23,OccupancyUnits,$B23,OccupancyAd"&amp;"dresses,$A23)&gt;0,SUMIFS('Tenant Occupancy'!UO$5:UO23,OccupancyUnits,$B23,OccupancyAddresses,$A23),IFERROR(VLOOKUP($A23&amp;"" ""&amp;$B23, FILTER(ARRAYFORMULA({OccupancyAddresses&amp;"" ""&amp; OccupancyUnits,'Tenant Occupancy'!UO$5:UO23}),INDEX(ARRAYFORMULA({OccupancyAdd"&amp;"resses&amp;"" ""&amp; OccupancyUnits,'Tenant Occupancy'!UO$5:UO23}),0,2)&lt;&gt;""""),2,FALSE),IF(UN20=TODAY(),""Today"",)))))"),"")</f>
        <v/>
      </c>
      <c r="UO23" s="3" t="str">
        <f>IFERROR(__xludf.DUMMYFUNCTION("IF(ISBLANK($A23),, IF((ARRAYFORMULA(SUM(COUNTIFS(OccupancyAddresses,$A23,OccupancyUnits, $B23, 'Tenant Occupancy'!UP$5:UP23,{""&gt;0"",""Occupied"",""Late""}))))&gt;1,""Multiple Bookings"", IF(SUMIFS( 'Tenant Occupancy'!UP$5:UP23,OccupancyUnits,$B23,OccupancyAd"&amp;"dresses,$A23)&gt;0,SUMIFS('Tenant Occupancy'!UP$5:UP23,OccupancyUnits,$B23,OccupancyAddresses,$A23),IFERROR(VLOOKUP($A23&amp;"" ""&amp;$B23, FILTER(ARRAYFORMULA({OccupancyAddresses&amp;"" ""&amp; OccupancyUnits,'Tenant Occupancy'!UP$5:UP23}),INDEX(ARRAYFORMULA({OccupancyAdd"&amp;"resses&amp;"" ""&amp; OccupancyUnits,'Tenant Occupancy'!UP$5:UP23}),0,2)&lt;&gt;""""),2,FALSE),IF(UO20=TODAY(),""Today"",)))))"),"")</f>
        <v/>
      </c>
      <c r="UP23" s="3" t="str">
        <f>IFERROR(__xludf.DUMMYFUNCTION("IF(ISBLANK($A23),, IF((ARRAYFORMULA(SUM(COUNTIFS(OccupancyAddresses,$A23,OccupancyUnits, $B23, 'Tenant Occupancy'!UQ$5:UQ23,{""&gt;0"",""Occupied"",""Late""}))))&gt;1,""Multiple Bookings"", IF(SUMIFS( 'Tenant Occupancy'!UQ$5:UQ23,OccupancyUnits,$B23,OccupancyAd"&amp;"dresses,$A23)&gt;0,SUMIFS('Tenant Occupancy'!UQ$5:UQ23,OccupancyUnits,$B23,OccupancyAddresses,$A23),IFERROR(VLOOKUP($A23&amp;"" ""&amp;$B23, FILTER(ARRAYFORMULA({OccupancyAddresses&amp;"" ""&amp; OccupancyUnits,'Tenant Occupancy'!UQ$5:UQ23}),INDEX(ARRAYFORMULA({OccupancyAdd"&amp;"resses&amp;"" ""&amp; OccupancyUnits,'Tenant Occupancy'!UQ$5:UQ23}),0,2)&lt;&gt;""""),2,FALSE),IF(UP20=TODAY(),""Today"",)))))"),"")</f>
        <v/>
      </c>
      <c r="UQ23" s="3" t="str">
        <f>IFERROR(__xludf.DUMMYFUNCTION("IF(ISBLANK($A23),, IF((ARRAYFORMULA(SUM(COUNTIFS(OccupancyAddresses,$A23,OccupancyUnits, $B23, 'Tenant Occupancy'!UR$5:UR23,{""&gt;0"",""Occupied"",""Late""}))))&gt;1,""Multiple Bookings"", IF(SUMIFS( 'Tenant Occupancy'!UR$5:UR23,OccupancyUnits,$B23,OccupancyAd"&amp;"dresses,$A23)&gt;0,SUMIFS('Tenant Occupancy'!UR$5:UR23,OccupancyUnits,$B23,OccupancyAddresses,$A23),IFERROR(VLOOKUP($A23&amp;"" ""&amp;$B23, FILTER(ARRAYFORMULA({OccupancyAddresses&amp;"" ""&amp; OccupancyUnits,'Tenant Occupancy'!UR$5:UR23}),INDEX(ARRAYFORMULA({OccupancyAdd"&amp;"resses&amp;"" ""&amp; OccupancyUnits,'Tenant Occupancy'!UR$5:UR23}),0,2)&lt;&gt;""""),2,FALSE),IF(UQ20=TODAY(),""Today"",)))))"),"")</f>
        <v/>
      </c>
      <c r="UR23" s="3" t="str">
        <f>IFERROR(__xludf.DUMMYFUNCTION("IF(ISBLANK($A23),, IF((ARRAYFORMULA(SUM(COUNTIFS(OccupancyAddresses,$A23,OccupancyUnits, $B23, 'Tenant Occupancy'!US$5:US23,{""&gt;0"",""Occupied"",""Late""}))))&gt;1,""Multiple Bookings"", IF(SUMIFS( 'Tenant Occupancy'!US$5:US23,OccupancyUnits,$B23,OccupancyAd"&amp;"dresses,$A23)&gt;0,SUMIFS('Tenant Occupancy'!US$5:US23,OccupancyUnits,$B23,OccupancyAddresses,$A23),IFERROR(VLOOKUP($A23&amp;"" ""&amp;$B23, FILTER(ARRAYFORMULA({OccupancyAddresses&amp;"" ""&amp; OccupancyUnits,'Tenant Occupancy'!US$5:US23}),INDEX(ARRAYFORMULA({OccupancyAdd"&amp;"resses&amp;"" ""&amp; OccupancyUnits,'Tenant Occupancy'!US$5:US23}),0,2)&lt;&gt;""""),2,FALSE),IF(UR20=TODAY(),""Today"",)))))"),"")</f>
        <v/>
      </c>
      <c r="US23" s="3" t="str">
        <f>IFERROR(__xludf.DUMMYFUNCTION("IF(ISBLANK($A23),, IF((ARRAYFORMULA(SUM(COUNTIFS(OccupancyAddresses,$A23,OccupancyUnits, $B23, 'Tenant Occupancy'!UT$5:UT23,{""&gt;0"",""Occupied"",""Late""}))))&gt;1,""Multiple Bookings"", IF(SUMIFS( 'Tenant Occupancy'!UT$5:UT23,OccupancyUnits,$B23,OccupancyAd"&amp;"dresses,$A23)&gt;0,SUMIFS('Tenant Occupancy'!UT$5:UT23,OccupancyUnits,$B23,OccupancyAddresses,$A23),IFERROR(VLOOKUP($A23&amp;"" ""&amp;$B23, FILTER(ARRAYFORMULA({OccupancyAddresses&amp;"" ""&amp; OccupancyUnits,'Tenant Occupancy'!UT$5:UT23}),INDEX(ARRAYFORMULA({OccupancyAdd"&amp;"resses&amp;"" ""&amp; OccupancyUnits,'Tenant Occupancy'!UT$5:UT23}),0,2)&lt;&gt;""""),2,FALSE),IF(US20=TODAY(),""Today"",)))))"),"")</f>
        <v/>
      </c>
      <c r="UT23" s="3" t="str">
        <f>IFERROR(__xludf.DUMMYFUNCTION("IF(ISBLANK($A23),, IF((ARRAYFORMULA(SUM(COUNTIFS(OccupancyAddresses,$A23,OccupancyUnits, $B23, 'Tenant Occupancy'!UU$5:UU23,{""&gt;0"",""Occupied"",""Late""}))))&gt;1,""Multiple Bookings"", IF(SUMIFS( 'Tenant Occupancy'!UU$5:UU23,OccupancyUnits,$B23,OccupancyAd"&amp;"dresses,$A23)&gt;0,SUMIFS('Tenant Occupancy'!UU$5:UU23,OccupancyUnits,$B23,OccupancyAddresses,$A23),IFERROR(VLOOKUP($A23&amp;"" ""&amp;$B23, FILTER(ARRAYFORMULA({OccupancyAddresses&amp;"" ""&amp; OccupancyUnits,'Tenant Occupancy'!UU$5:UU23}),INDEX(ARRAYFORMULA({OccupancyAdd"&amp;"resses&amp;"" ""&amp; OccupancyUnits,'Tenant Occupancy'!UU$5:UU23}),0,2)&lt;&gt;""""),2,FALSE),IF(UT20=TODAY(),""Today"",)))))"),"")</f>
        <v/>
      </c>
      <c r="UU23" s="3" t="str">
        <f>IFERROR(__xludf.DUMMYFUNCTION("IF(ISBLANK($A23),, IF((ARRAYFORMULA(SUM(COUNTIFS(OccupancyAddresses,$A23,OccupancyUnits, $B23, 'Tenant Occupancy'!UV$5:UV23,{""&gt;0"",""Occupied"",""Late""}))))&gt;1,""Multiple Bookings"", IF(SUMIFS( 'Tenant Occupancy'!UV$5:UV23,OccupancyUnits,$B23,OccupancyAd"&amp;"dresses,$A23)&gt;0,SUMIFS('Tenant Occupancy'!UV$5:UV23,OccupancyUnits,$B23,OccupancyAddresses,$A23),IFERROR(VLOOKUP($A23&amp;"" ""&amp;$B23, FILTER(ARRAYFORMULA({OccupancyAddresses&amp;"" ""&amp; OccupancyUnits,'Tenant Occupancy'!UV$5:UV23}),INDEX(ARRAYFORMULA({OccupancyAdd"&amp;"resses&amp;"" ""&amp; OccupancyUnits,'Tenant Occupancy'!UV$5:UV23}),0,2)&lt;&gt;""""),2,FALSE),IF(UU20=TODAY(),""Today"",)))))"),"")</f>
        <v/>
      </c>
      <c r="UV23" s="3" t="str">
        <f>IFERROR(__xludf.DUMMYFUNCTION("IF(ISBLANK($A23),, IF((ARRAYFORMULA(SUM(COUNTIFS(OccupancyAddresses,$A23,OccupancyUnits, $B23, 'Tenant Occupancy'!UW$5:UW23,{""&gt;0"",""Occupied"",""Late""}))))&gt;1,""Multiple Bookings"", IF(SUMIFS( 'Tenant Occupancy'!UW$5:UW23,OccupancyUnits,$B23,OccupancyAd"&amp;"dresses,$A23)&gt;0,SUMIFS('Tenant Occupancy'!UW$5:UW23,OccupancyUnits,$B23,OccupancyAddresses,$A23),IFERROR(VLOOKUP($A23&amp;"" ""&amp;$B23, FILTER(ARRAYFORMULA({OccupancyAddresses&amp;"" ""&amp; OccupancyUnits,'Tenant Occupancy'!UW$5:UW23}),INDEX(ARRAYFORMULA({OccupancyAdd"&amp;"resses&amp;"" ""&amp; OccupancyUnits,'Tenant Occupancy'!UW$5:UW23}),0,2)&lt;&gt;""""),2,FALSE),IF(UV20=TODAY(),""Today"",)))))"),"")</f>
        <v/>
      </c>
      <c r="UW23" s="3" t="str">
        <f>IFERROR(__xludf.DUMMYFUNCTION("IF(ISBLANK($A23),, IF((ARRAYFORMULA(SUM(COUNTIFS(OccupancyAddresses,$A23,OccupancyUnits, $B23, 'Tenant Occupancy'!UX$5:UX23,{""&gt;0"",""Occupied"",""Late""}))))&gt;1,""Multiple Bookings"", IF(SUMIFS( 'Tenant Occupancy'!UX$5:UX23,OccupancyUnits,$B23,OccupancyAd"&amp;"dresses,$A23)&gt;0,SUMIFS('Tenant Occupancy'!UX$5:UX23,OccupancyUnits,$B23,OccupancyAddresses,$A23),IFERROR(VLOOKUP($A23&amp;"" ""&amp;$B23, FILTER(ARRAYFORMULA({OccupancyAddresses&amp;"" ""&amp; OccupancyUnits,'Tenant Occupancy'!UX$5:UX23}),INDEX(ARRAYFORMULA({OccupancyAdd"&amp;"resses&amp;"" ""&amp; OccupancyUnits,'Tenant Occupancy'!UX$5:UX23}),0,2)&lt;&gt;""""),2,FALSE),IF(UW20=TODAY(),""Today"",)))))"),"")</f>
        <v/>
      </c>
      <c r="UX23" s="3" t="str">
        <f>IFERROR(__xludf.DUMMYFUNCTION("IF(ISBLANK($A23),, IF((ARRAYFORMULA(SUM(COUNTIFS(OccupancyAddresses,$A23,OccupancyUnits, $B23, 'Tenant Occupancy'!UY$5:UY23,{""&gt;0"",""Occupied"",""Late""}))))&gt;1,""Multiple Bookings"", IF(SUMIFS( 'Tenant Occupancy'!UY$5:UY23,OccupancyUnits,$B23,OccupancyAd"&amp;"dresses,$A23)&gt;0,SUMIFS('Tenant Occupancy'!UY$5:UY23,OccupancyUnits,$B23,OccupancyAddresses,$A23),IFERROR(VLOOKUP($A23&amp;"" ""&amp;$B23, FILTER(ARRAYFORMULA({OccupancyAddresses&amp;"" ""&amp; OccupancyUnits,'Tenant Occupancy'!UY$5:UY23}),INDEX(ARRAYFORMULA({OccupancyAdd"&amp;"resses&amp;"" ""&amp; OccupancyUnits,'Tenant Occupancy'!UY$5:UY23}),0,2)&lt;&gt;""""),2,FALSE),IF(UX20=TODAY(),""Today"",)))))"),"")</f>
        <v/>
      </c>
      <c r="UY23" s="3" t="str">
        <f>IFERROR(__xludf.DUMMYFUNCTION("IF(ISBLANK($A23),, IF((ARRAYFORMULA(SUM(COUNTIFS(OccupancyAddresses,$A23,OccupancyUnits, $B23, 'Tenant Occupancy'!UZ$5:UZ23,{""&gt;0"",""Occupied"",""Late""}))))&gt;1,""Multiple Bookings"", IF(SUMIFS( 'Tenant Occupancy'!UZ$5:UZ23,OccupancyUnits,$B23,OccupancyAd"&amp;"dresses,$A23)&gt;0,SUMIFS('Tenant Occupancy'!UZ$5:UZ23,OccupancyUnits,$B23,OccupancyAddresses,$A23),IFERROR(VLOOKUP($A23&amp;"" ""&amp;$B23, FILTER(ARRAYFORMULA({OccupancyAddresses&amp;"" ""&amp; OccupancyUnits,'Tenant Occupancy'!UZ$5:UZ23}),INDEX(ARRAYFORMULA({OccupancyAdd"&amp;"resses&amp;"" ""&amp; OccupancyUnits,'Tenant Occupancy'!UZ$5:UZ23}),0,2)&lt;&gt;""""),2,FALSE),IF(UY20=TODAY(),""Today"",)))))"),"")</f>
        <v/>
      </c>
      <c r="UZ23" s="3" t="str">
        <f>IFERROR(__xludf.DUMMYFUNCTION("IF(ISBLANK($A23),, IF((ARRAYFORMULA(SUM(COUNTIFS(OccupancyAddresses,$A23,OccupancyUnits, $B23, 'Tenant Occupancy'!VA$5:VA23,{""&gt;0"",""Occupied"",""Late""}))))&gt;1,""Multiple Bookings"", IF(SUMIFS( 'Tenant Occupancy'!VA$5:VA23,OccupancyUnits,$B23,OccupancyAd"&amp;"dresses,$A23)&gt;0,SUMIFS('Tenant Occupancy'!VA$5:VA23,OccupancyUnits,$B23,OccupancyAddresses,$A23),IFERROR(VLOOKUP($A23&amp;"" ""&amp;$B23, FILTER(ARRAYFORMULA({OccupancyAddresses&amp;"" ""&amp; OccupancyUnits,'Tenant Occupancy'!VA$5:VA23}),INDEX(ARRAYFORMULA({OccupancyAdd"&amp;"resses&amp;"" ""&amp; OccupancyUnits,'Tenant Occupancy'!VA$5:VA23}),0,2)&lt;&gt;""""),2,FALSE),IF(UZ20=TODAY(),""Today"",)))))"),"")</f>
        <v/>
      </c>
      <c r="VA23" s="3" t="str">
        <f>IFERROR(__xludf.DUMMYFUNCTION("IF(ISBLANK($A23),, IF((ARRAYFORMULA(SUM(COUNTIFS(OccupancyAddresses,$A23,OccupancyUnits, $B23, 'Tenant Occupancy'!VB$5:VB23,{""&gt;0"",""Occupied"",""Late""}))))&gt;1,""Multiple Bookings"", IF(SUMIFS( 'Tenant Occupancy'!VB$5:VB23,OccupancyUnits,$B23,OccupancyAd"&amp;"dresses,$A23)&gt;0,SUMIFS('Tenant Occupancy'!VB$5:VB23,OccupancyUnits,$B23,OccupancyAddresses,$A23),IFERROR(VLOOKUP($A23&amp;"" ""&amp;$B23, FILTER(ARRAYFORMULA({OccupancyAddresses&amp;"" ""&amp; OccupancyUnits,'Tenant Occupancy'!VB$5:VB23}),INDEX(ARRAYFORMULA({OccupancyAdd"&amp;"resses&amp;"" ""&amp; OccupancyUnits,'Tenant Occupancy'!VB$5:VB23}),0,2)&lt;&gt;""""),2,FALSE),IF(VA20=TODAY(),""Today"",)))))"),"")</f>
        <v/>
      </c>
      <c r="VB23" s="3" t="str">
        <f>IFERROR(__xludf.DUMMYFUNCTION("IF(ISBLANK($A23),, IF((ARRAYFORMULA(SUM(COUNTIFS(OccupancyAddresses,$A23,OccupancyUnits, $B23, 'Tenant Occupancy'!VC$5:VC23,{""&gt;0"",""Occupied"",""Late""}))))&gt;1,""Multiple Bookings"", IF(SUMIFS( 'Tenant Occupancy'!VC$5:VC23,OccupancyUnits,$B23,OccupancyAd"&amp;"dresses,$A23)&gt;0,SUMIFS('Tenant Occupancy'!VC$5:VC23,OccupancyUnits,$B23,OccupancyAddresses,$A23),IFERROR(VLOOKUP($A23&amp;"" ""&amp;$B23, FILTER(ARRAYFORMULA({OccupancyAddresses&amp;"" ""&amp; OccupancyUnits,'Tenant Occupancy'!VC$5:VC23}),INDEX(ARRAYFORMULA({OccupancyAdd"&amp;"resses&amp;"" ""&amp; OccupancyUnits,'Tenant Occupancy'!VC$5:VC23}),0,2)&lt;&gt;""""),2,FALSE),IF(VB20=TODAY(),""Today"",)))))"),"")</f>
        <v/>
      </c>
      <c r="VC23" s="3" t="str">
        <f>IFERROR(__xludf.DUMMYFUNCTION("IF(ISBLANK($A23),, IF((ARRAYFORMULA(SUM(COUNTIFS(OccupancyAddresses,$A23,OccupancyUnits, $B23, 'Tenant Occupancy'!VD$5:VD23,{""&gt;0"",""Occupied"",""Late""}))))&gt;1,""Multiple Bookings"", IF(SUMIFS( 'Tenant Occupancy'!VD$5:VD23,OccupancyUnits,$B23,OccupancyAd"&amp;"dresses,$A23)&gt;0,SUMIFS('Tenant Occupancy'!VD$5:VD23,OccupancyUnits,$B23,OccupancyAddresses,$A23),IFERROR(VLOOKUP($A23&amp;"" ""&amp;$B23, FILTER(ARRAYFORMULA({OccupancyAddresses&amp;"" ""&amp; OccupancyUnits,'Tenant Occupancy'!VD$5:VD23}),INDEX(ARRAYFORMULA({OccupancyAdd"&amp;"resses&amp;"" ""&amp; OccupancyUnits,'Tenant Occupancy'!VD$5:VD23}),0,2)&lt;&gt;""""),2,FALSE),IF(VC20=TODAY(),""Today"",)))))"),"")</f>
        <v/>
      </c>
      <c r="VD23" s="3" t="str">
        <f>IFERROR(__xludf.DUMMYFUNCTION("IF(ISBLANK($A23),, IF((ARRAYFORMULA(SUM(COUNTIFS(OccupancyAddresses,$A23,OccupancyUnits, $B23, 'Tenant Occupancy'!VE$5:VE23,{""&gt;0"",""Occupied"",""Late""}))))&gt;1,""Multiple Bookings"", IF(SUMIFS( 'Tenant Occupancy'!VE$5:VE23,OccupancyUnits,$B23,OccupancyAd"&amp;"dresses,$A23)&gt;0,SUMIFS('Tenant Occupancy'!VE$5:VE23,OccupancyUnits,$B23,OccupancyAddresses,$A23),IFERROR(VLOOKUP($A23&amp;"" ""&amp;$B23, FILTER(ARRAYFORMULA({OccupancyAddresses&amp;"" ""&amp; OccupancyUnits,'Tenant Occupancy'!VE$5:VE23}),INDEX(ARRAYFORMULA({OccupancyAdd"&amp;"resses&amp;"" ""&amp; OccupancyUnits,'Tenant Occupancy'!VE$5:VE23}),0,2)&lt;&gt;""""),2,FALSE),IF(VD20=TODAY(),""Today"",)))))"),"")</f>
        <v/>
      </c>
      <c r="VE23" s="3" t="str">
        <f>IFERROR(__xludf.DUMMYFUNCTION("IF(ISBLANK($A23),, IF((ARRAYFORMULA(SUM(COUNTIFS(OccupancyAddresses,$A23,OccupancyUnits, $B23, 'Tenant Occupancy'!VF$5:VF23,{""&gt;0"",""Occupied"",""Late""}))))&gt;1,""Multiple Bookings"", IF(SUMIFS( 'Tenant Occupancy'!VF$5:VF23,OccupancyUnits,$B23,OccupancyAd"&amp;"dresses,$A23)&gt;0,SUMIFS('Tenant Occupancy'!VF$5:VF23,OccupancyUnits,$B23,OccupancyAddresses,$A23),IFERROR(VLOOKUP($A23&amp;"" ""&amp;$B23, FILTER(ARRAYFORMULA({OccupancyAddresses&amp;"" ""&amp; OccupancyUnits,'Tenant Occupancy'!VF$5:VF23}),INDEX(ARRAYFORMULA({OccupancyAdd"&amp;"resses&amp;"" ""&amp; OccupancyUnits,'Tenant Occupancy'!VF$5:VF23}),0,2)&lt;&gt;""""),2,FALSE),IF(VE20=TODAY(),""Today"",)))))"),"")</f>
        <v/>
      </c>
      <c r="VF23" s="3" t="str">
        <f>IFERROR(__xludf.DUMMYFUNCTION("IF(ISBLANK($A23),, IF((ARRAYFORMULA(SUM(COUNTIFS(OccupancyAddresses,$A23,OccupancyUnits, $B23, 'Tenant Occupancy'!VG$5:VG23,{""&gt;0"",""Occupied"",""Late""}))))&gt;1,""Multiple Bookings"", IF(SUMIFS( 'Tenant Occupancy'!VG$5:VG23,OccupancyUnits,$B23,OccupancyAd"&amp;"dresses,$A23)&gt;0,SUMIFS('Tenant Occupancy'!VG$5:VG23,OccupancyUnits,$B23,OccupancyAddresses,$A23),IFERROR(VLOOKUP($A23&amp;"" ""&amp;$B23, FILTER(ARRAYFORMULA({OccupancyAddresses&amp;"" ""&amp; OccupancyUnits,'Tenant Occupancy'!VG$5:VG23}),INDEX(ARRAYFORMULA({OccupancyAdd"&amp;"resses&amp;"" ""&amp; OccupancyUnits,'Tenant Occupancy'!VG$5:VG23}),0,2)&lt;&gt;""""),2,FALSE),IF(VF20=TODAY(),""Today"",)))))"),"")</f>
        <v/>
      </c>
      <c r="VG23" s="3" t="str">
        <f>IFERROR(__xludf.DUMMYFUNCTION("IF(ISBLANK($A23),, IF((ARRAYFORMULA(SUM(COUNTIFS(OccupancyAddresses,$A23,OccupancyUnits, $B23, 'Tenant Occupancy'!VH$5:VH23,{""&gt;0"",""Occupied"",""Late""}))))&gt;1,""Multiple Bookings"", IF(SUMIFS( 'Tenant Occupancy'!VH$5:VH23,OccupancyUnits,$B23,OccupancyAd"&amp;"dresses,$A23)&gt;0,SUMIFS('Tenant Occupancy'!VH$5:VH23,OccupancyUnits,$B23,OccupancyAddresses,$A23),IFERROR(VLOOKUP($A23&amp;"" ""&amp;$B23, FILTER(ARRAYFORMULA({OccupancyAddresses&amp;"" ""&amp; OccupancyUnits,'Tenant Occupancy'!VH$5:VH23}),INDEX(ARRAYFORMULA({OccupancyAdd"&amp;"resses&amp;"" ""&amp; OccupancyUnits,'Tenant Occupancy'!VH$5:VH23}),0,2)&lt;&gt;""""),2,FALSE),IF(VG20=TODAY(),""Today"",)))))"),"")</f>
        <v/>
      </c>
      <c r="VH23" s="3" t="str">
        <f>IFERROR(__xludf.DUMMYFUNCTION("IF(ISBLANK($A23),, IF((ARRAYFORMULA(SUM(COUNTIFS(OccupancyAddresses,$A23,OccupancyUnits, $B23, 'Tenant Occupancy'!VI$5:VI23,{""&gt;0"",""Occupied"",""Late""}))))&gt;1,""Multiple Bookings"", IF(SUMIFS( 'Tenant Occupancy'!VI$5:VI23,OccupancyUnits,$B23,OccupancyAd"&amp;"dresses,$A23)&gt;0,SUMIFS('Tenant Occupancy'!VI$5:VI23,OccupancyUnits,$B23,OccupancyAddresses,$A23),IFERROR(VLOOKUP($A23&amp;"" ""&amp;$B23, FILTER(ARRAYFORMULA({OccupancyAddresses&amp;"" ""&amp; OccupancyUnits,'Tenant Occupancy'!VI$5:VI23}),INDEX(ARRAYFORMULA({OccupancyAdd"&amp;"resses&amp;"" ""&amp; OccupancyUnits,'Tenant Occupancy'!VI$5:VI23}),0,2)&lt;&gt;""""),2,FALSE),IF(VH20=TODAY(),""Today"",)))))"),"")</f>
        <v/>
      </c>
      <c r="VI23" s="3" t="str">
        <f>IFERROR(__xludf.DUMMYFUNCTION("IF(ISBLANK($A23),, IF((ARRAYFORMULA(SUM(COUNTIFS(OccupancyAddresses,$A23,OccupancyUnits, $B23, 'Tenant Occupancy'!VJ$5:VJ23,{""&gt;0"",""Occupied"",""Late""}))))&gt;1,""Multiple Bookings"", IF(SUMIFS( 'Tenant Occupancy'!VJ$5:VJ23,OccupancyUnits,$B23,OccupancyAd"&amp;"dresses,$A23)&gt;0,SUMIFS('Tenant Occupancy'!VJ$5:VJ23,OccupancyUnits,$B23,OccupancyAddresses,$A23),IFERROR(VLOOKUP($A23&amp;"" ""&amp;$B23, FILTER(ARRAYFORMULA({OccupancyAddresses&amp;"" ""&amp; OccupancyUnits,'Tenant Occupancy'!VJ$5:VJ23}),INDEX(ARRAYFORMULA({OccupancyAdd"&amp;"resses&amp;"" ""&amp; OccupancyUnits,'Tenant Occupancy'!VJ$5:VJ23}),0,2)&lt;&gt;""""),2,FALSE),IF(VI20=TODAY(),""Today"",)))))"),"")</f>
        <v/>
      </c>
      <c r="VJ23" s="3" t="str">
        <f>IFERROR(__xludf.DUMMYFUNCTION("IF(ISBLANK($A23),, IF((ARRAYFORMULA(SUM(COUNTIFS(OccupancyAddresses,$A23,OccupancyUnits, $B23, 'Tenant Occupancy'!VK$5:VK23,{""&gt;0"",""Occupied"",""Late""}))))&gt;1,""Multiple Bookings"", IF(SUMIFS( 'Tenant Occupancy'!VK$5:VK23,OccupancyUnits,$B23,OccupancyAd"&amp;"dresses,$A23)&gt;0,SUMIFS('Tenant Occupancy'!VK$5:VK23,OccupancyUnits,$B23,OccupancyAddresses,$A23),IFERROR(VLOOKUP($A23&amp;"" ""&amp;$B23, FILTER(ARRAYFORMULA({OccupancyAddresses&amp;"" ""&amp; OccupancyUnits,'Tenant Occupancy'!VK$5:VK23}),INDEX(ARRAYFORMULA({OccupancyAdd"&amp;"resses&amp;"" ""&amp; OccupancyUnits,'Tenant Occupancy'!VK$5:VK23}),0,2)&lt;&gt;""""),2,FALSE),IF(VJ20=TODAY(),""Today"",)))))"),"")</f>
        <v/>
      </c>
      <c r="VK23" s="3" t="str">
        <f>IFERROR(__xludf.DUMMYFUNCTION("IF(ISBLANK($A23),, IF((ARRAYFORMULA(SUM(COUNTIFS(OccupancyAddresses,$A23,OccupancyUnits, $B23, 'Tenant Occupancy'!VL$5:VL23,{""&gt;0"",""Occupied"",""Late""}))))&gt;1,""Multiple Bookings"", IF(SUMIFS( 'Tenant Occupancy'!VL$5:VL23,OccupancyUnits,$B23,OccupancyAd"&amp;"dresses,$A23)&gt;0,SUMIFS('Tenant Occupancy'!VL$5:VL23,OccupancyUnits,$B23,OccupancyAddresses,$A23),IFERROR(VLOOKUP($A23&amp;"" ""&amp;$B23, FILTER(ARRAYFORMULA({OccupancyAddresses&amp;"" ""&amp; OccupancyUnits,'Tenant Occupancy'!VL$5:VL23}),INDEX(ARRAYFORMULA({OccupancyAdd"&amp;"resses&amp;"" ""&amp; OccupancyUnits,'Tenant Occupancy'!VL$5:VL23}),0,2)&lt;&gt;""""),2,FALSE),IF(VK20=TODAY(),""Today"",)))))"),"")</f>
        <v/>
      </c>
      <c r="VL23" s="3" t="str">
        <f>IFERROR(__xludf.DUMMYFUNCTION("IF(ISBLANK($A23),, IF((ARRAYFORMULA(SUM(COUNTIFS(OccupancyAddresses,$A23,OccupancyUnits, $B23, 'Tenant Occupancy'!VM$5:VM23,{""&gt;0"",""Occupied"",""Late""}))))&gt;1,""Multiple Bookings"", IF(SUMIFS( 'Tenant Occupancy'!VM$5:VM23,OccupancyUnits,$B23,OccupancyAd"&amp;"dresses,$A23)&gt;0,SUMIFS('Tenant Occupancy'!VM$5:VM23,OccupancyUnits,$B23,OccupancyAddresses,$A23),IFERROR(VLOOKUP($A23&amp;"" ""&amp;$B23, FILTER(ARRAYFORMULA({OccupancyAddresses&amp;"" ""&amp; OccupancyUnits,'Tenant Occupancy'!VM$5:VM23}),INDEX(ARRAYFORMULA({OccupancyAdd"&amp;"resses&amp;"" ""&amp; OccupancyUnits,'Tenant Occupancy'!VM$5:VM23}),0,2)&lt;&gt;""""),2,FALSE),IF(VL20=TODAY(),""Today"",)))))"),"")</f>
        <v/>
      </c>
      <c r="VM23" s="3" t="str">
        <f>IFERROR(__xludf.DUMMYFUNCTION("IF(ISBLANK($A23),, IF((ARRAYFORMULA(SUM(COUNTIFS(OccupancyAddresses,$A23,OccupancyUnits, $B23, 'Tenant Occupancy'!VN$5:VN23,{""&gt;0"",""Occupied"",""Late""}))))&gt;1,""Multiple Bookings"", IF(SUMIFS( 'Tenant Occupancy'!VN$5:VN23,OccupancyUnits,$B23,OccupancyAd"&amp;"dresses,$A23)&gt;0,SUMIFS('Tenant Occupancy'!VN$5:VN23,OccupancyUnits,$B23,OccupancyAddresses,$A23),IFERROR(VLOOKUP($A23&amp;"" ""&amp;$B23, FILTER(ARRAYFORMULA({OccupancyAddresses&amp;"" ""&amp; OccupancyUnits,'Tenant Occupancy'!VN$5:VN23}),INDEX(ARRAYFORMULA({OccupancyAdd"&amp;"resses&amp;"" ""&amp; OccupancyUnits,'Tenant Occupancy'!VN$5:VN23}),0,2)&lt;&gt;""""),2,FALSE),IF(VM20=TODAY(),""Today"",)))))"),"")</f>
        <v/>
      </c>
      <c r="VN23" s="3" t="str">
        <f>IFERROR(__xludf.DUMMYFUNCTION("IF(ISBLANK($A23),, IF((ARRAYFORMULA(SUM(COUNTIFS(OccupancyAddresses,$A23,OccupancyUnits, $B23, 'Tenant Occupancy'!VO$5:VO23,{""&gt;0"",""Occupied"",""Late""}))))&gt;1,""Multiple Bookings"", IF(SUMIFS( 'Tenant Occupancy'!VO$5:VO23,OccupancyUnits,$B23,OccupancyAd"&amp;"dresses,$A23)&gt;0,SUMIFS('Tenant Occupancy'!VO$5:VO23,OccupancyUnits,$B23,OccupancyAddresses,$A23),IFERROR(VLOOKUP($A23&amp;"" ""&amp;$B23, FILTER(ARRAYFORMULA({OccupancyAddresses&amp;"" ""&amp; OccupancyUnits,'Tenant Occupancy'!VO$5:VO23}),INDEX(ARRAYFORMULA({OccupancyAdd"&amp;"resses&amp;"" ""&amp; OccupancyUnits,'Tenant Occupancy'!VO$5:VO23}),0,2)&lt;&gt;""""),2,FALSE),IF(VN20=TODAY(),""Today"",)))))"),"")</f>
        <v/>
      </c>
      <c r="VO23" s="3" t="str">
        <f>IFERROR(__xludf.DUMMYFUNCTION("IF(ISBLANK($A23),, IF((ARRAYFORMULA(SUM(COUNTIFS(OccupancyAddresses,$A23,OccupancyUnits, $B23, 'Tenant Occupancy'!VP$5:VP23,{""&gt;0"",""Occupied"",""Late""}))))&gt;1,""Multiple Bookings"", IF(SUMIFS( 'Tenant Occupancy'!VP$5:VP23,OccupancyUnits,$B23,OccupancyAd"&amp;"dresses,$A23)&gt;0,SUMIFS('Tenant Occupancy'!VP$5:VP23,OccupancyUnits,$B23,OccupancyAddresses,$A23),IFERROR(VLOOKUP($A23&amp;"" ""&amp;$B23, FILTER(ARRAYFORMULA({OccupancyAddresses&amp;"" ""&amp; OccupancyUnits,'Tenant Occupancy'!VP$5:VP23}),INDEX(ARRAYFORMULA({OccupancyAdd"&amp;"resses&amp;"" ""&amp; OccupancyUnits,'Tenant Occupancy'!VP$5:VP23}),0,2)&lt;&gt;""""),2,FALSE),IF(VO20=TODAY(),""Today"",)))))"),"")</f>
        <v/>
      </c>
      <c r="VP23" s="3" t="str">
        <f>IFERROR(__xludf.DUMMYFUNCTION("IF(ISBLANK($A23),, IF((ARRAYFORMULA(SUM(COUNTIFS(OccupancyAddresses,$A23,OccupancyUnits, $B23, 'Tenant Occupancy'!VQ$5:VQ23,{""&gt;0"",""Occupied"",""Late""}))))&gt;1,""Multiple Bookings"", IF(SUMIFS( 'Tenant Occupancy'!VQ$5:VQ23,OccupancyUnits,$B23,OccupancyAd"&amp;"dresses,$A23)&gt;0,SUMIFS('Tenant Occupancy'!VQ$5:VQ23,OccupancyUnits,$B23,OccupancyAddresses,$A23),IFERROR(VLOOKUP($A23&amp;"" ""&amp;$B23, FILTER(ARRAYFORMULA({OccupancyAddresses&amp;"" ""&amp; OccupancyUnits,'Tenant Occupancy'!VQ$5:VQ23}),INDEX(ARRAYFORMULA({OccupancyAdd"&amp;"resses&amp;"" ""&amp; OccupancyUnits,'Tenant Occupancy'!VQ$5:VQ23}),0,2)&lt;&gt;""""),2,FALSE),IF(VP20=TODAY(),""Today"",)))))"),"")</f>
        <v/>
      </c>
      <c r="VQ23" s="3" t="str">
        <f>IFERROR(__xludf.DUMMYFUNCTION("IF(ISBLANK($A23),, IF((ARRAYFORMULA(SUM(COUNTIFS(OccupancyAddresses,$A23,OccupancyUnits, $B23, 'Tenant Occupancy'!VR$5:VR23,{""&gt;0"",""Occupied"",""Late""}))))&gt;1,""Multiple Bookings"", IF(SUMIFS( 'Tenant Occupancy'!VR$5:VR23,OccupancyUnits,$B23,OccupancyAd"&amp;"dresses,$A23)&gt;0,SUMIFS('Tenant Occupancy'!VR$5:VR23,OccupancyUnits,$B23,OccupancyAddresses,$A23),IFERROR(VLOOKUP($A23&amp;"" ""&amp;$B23, FILTER(ARRAYFORMULA({OccupancyAddresses&amp;"" ""&amp; OccupancyUnits,'Tenant Occupancy'!VR$5:VR23}),INDEX(ARRAYFORMULA({OccupancyAdd"&amp;"resses&amp;"" ""&amp; OccupancyUnits,'Tenant Occupancy'!VR$5:VR23}),0,2)&lt;&gt;""""),2,FALSE),IF(VQ20=TODAY(),""Today"",)))))"),"")</f>
        <v/>
      </c>
      <c r="VR23" s="3" t="str">
        <f>IFERROR(__xludf.DUMMYFUNCTION("IF(ISBLANK($A23),, IF((ARRAYFORMULA(SUM(COUNTIFS(OccupancyAddresses,$A23,OccupancyUnits, $B23, 'Tenant Occupancy'!VS$5:VS23,{""&gt;0"",""Occupied"",""Late""}))))&gt;1,""Multiple Bookings"", IF(SUMIFS( 'Tenant Occupancy'!VS$5:VS23,OccupancyUnits,$B23,OccupancyAd"&amp;"dresses,$A23)&gt;0,SUMIFS('Tenant Occupancy'!VS$5:VS23,OccupancyUnits,$B23,OccupancyAddresses,$A23),IFERROR(VLOOKUP($A23&amp;"" ""&amp;$B23, FILTER(ARRAYFORMULA({OccupancyAddresses&amp;"" ""&amp; OccupancyUnits,'Tenant Occupancy'!VS$5:VS23}),INDEX(ARRAYFORMULA({OccupancyAdd"&amp;"resses&amp;"" ""&amp; OccupancyUnits,'Tenant Occupancy'!VS$5:VS23}),0,2)&lt;&gt;""""),2,FALSE),IF(VR20=TODAY(),""Today"",)))))"),"")</f>
        <v/>
      </c>
      <c r="VS23" s="3" t="str">
        <f>IFERROR(__xludf.DUMMYFUNCTION("IF(ISBLANK($A23),, IF((ARRAYFORMULA(SUM(COUNTIFS(OccupancyAddresses,$A23,OccupancyUnits, $B23, 'Tenant Occupancy'!VT$5:VT23,{""&gt;0"",""Occupied"",""Late""}))))&gt;1,""Multiple Bookings"", IF(SUMIFS( 'Tenant Occupancy'!VT$5:VT23,OccupancyUnits,$B23,OccupancyAd"&amp;"dresses,$A23)&gt;0,SUMIFS('Tenant Occupancy'!VT$5:VT23,OccupancyUnits,$B23,OccupancyAddresses,$A23),IFERROR(VLOOKUP($A23&amp;"" ""&amp;$B23, FILTER(ARRAYFORMULA({OccupancyAddresses&amp;"" ""&amp; OccupancyUnits,'Tenant Occupancy'!VT$5:VT23}),INDEX(ARRAYFORMULA({OccupancyAdd"&amp;"resses&amp;"" ""&amp; OccupancyUnits,'Tenant Occupancy'!VT$5:VT23}),0,2)&lt;&gt;""""),2,FALSE),IF(VS20=TODAY(),""Today"",)))))"),"")</f>
        <v/>
      </c>
      <c r="VT23" s="3" t="str">
        <f>IFERROR(__xludf.DUMMYFUNCTION("IF(ISBLANK($A23),, IF((ARRAYFORMULA(SUM(COUNTIFS(OccupancyAddresses,$A23,OccupancyUnits, $B23, 'Tenant Occupancy'!VU$5:VU23,{""&gt;0"",""Occupied"",""Late""}))))&gt;1,""Multiple Bookings"", IF(SUMIFS( 'Tenant Occupancy'!VU$5:VU23,OccupancyUnits,$B23,OccupancyAd"&amp;"dresses,$A23)&gt;0,SUMIFS('Tenant Occupancy'!VU$5:VU23,OccupancyUnits,$B23,OccupancyAddresses,$A23),IFERROR(VLOOKUP($A23&amp;"" ""&amp;$B23, FILTER(ARRAYFORMULA({OccupancyAddresses&amp;"" ""&amp; OccupancyUnits,'Tenant Occupancy'!VU$5:VU23}),INDEX(ARRAYFORMULA({OccupancyAdd"&amp;"resses&amp;"" ""&amp; OccupancyUnits,'Tenant Occupancy'!VU$5:VU23}),0,2)&lt;&gt;""""),2,FALSE),IF(VT20=TODAY(),""Today"",)))))"),"")</f>
        <v/>
      </c>
      <c r="VU23" s="3" t="str">
        <f>IFERROR(__xludf.DUMMYFUNCTION("IF(ISBLANK($A23),, IF((ARRAYFORMULA(SUM(COUNTIFS(OccupancyAddresses,$A23,OccupancyUnits, $B23, 'Tenant Occupancy'!VV$5:VV23,{""&gt;0"",""Occupied"",""Late""}))))&gt;1,""Multiple Bookings"", IF(SUMIFS( 'Tenant Occupancy'!VV$5:VV23,OccupancyUnits,$B23,OccupancyAd"&amp;"dresses,$A23)&gt;0,SUMIFS('Tenant Occupancy'!VV$5:VV23,OccupancyUnits,$B23,OccupancyAddresses,$A23),IFERROR(VLOOKUP($A23&amp;"" ""&amp;$B23, FILTER(ARRAYFORMULA({OccupancyAddresses&amp;"" ""&amp; OccupancyUnits,'Tenant Occupancy'!VV$5:VV23}),INDEX(ARRAYFORMULA({OccupancyAdd"&amp;"resses&amp;"" ""&amp; OccupancyUnits,'Tenant Occupancy'!VV$5:VV23}),0,2)&lt;&gt;""""),2,FALSE),IF(VU20=TODAY(),""Today"",)))))"),"")</f>
        <v/>
      </c>
      <c r="VV23" s="3" t="str">
        <f>IFERROR(__xludf.DUMMYFUNCTION("IF(ISBLANK($A23),, IF((ARRAYFORMULA(SUM(COUNTIFS(OccupancyAddresses,$A23,OccupancyUnits, $B23, 'Tenant Occupancy'!VW$5:VW23,{""&gt;0"",""Occupied"",""Late""}))))&gt;1,""Multiple Bookings"", IF(SUMIFS( 'Tenant Occupancy'!VW$5:VW23,OccupancyUnits,$B23,OccupancyAd"&amp;"dresses,$A23)&gt;0,SUMIFS('Tenant Occupancy'!VW$5:VW23,OccupancyUnits,$B23,OccupancyAddresses,$A23),IFERROR(VLOOKUP($A23&amp;"" ""&amp;$B23, FILTER(ARRAYFORMULA({OccupancyAddresses&amp;"" ""&amp; OccupancyUnits,'Tenant Occupancy'!VW$5:VW23}),INDEX(ARRAYFORMULA({OccupancyAdd"&amp;"resses&amp;"" ""&amp; OccupancyUnits,'Tenant Occupancy'!VW$5:VW23}),0,2)&lt;&gt;""""),2,FALSE),IF(VV20=TODAY(),""Today"",)))))"),"")</f>
        <v/>
      </c>
      <c r="VW23" s="3" t="str">
        <f>IFERROR(__xludf.DUMMYFUNCTION("IF(ISBLANK($A23),, IF((ARRAYFORMULA(SUM(COUNTIFS(OccupancyAddresses,$A23,OccupancyUnits, $B23, 'Tenant Occupancy'!VX$5:VX23,{""&gt;0"",""Occupied"",""Late""}))))&gt;1,""Multiple Bookings"", IF(SUMIFS( 'Tenant Occupancy'!VX$5:VX23,OccupancyUnits,$B23,OccupancyAd"&amp;"dresses,$A23)&gt;0,SUMIFS('Tenant Occupancy'!VX$5:VX23,OccupancyUnits,$B23,OccupancyAddresses,$A23),IFERROR(VLOOKUP($A23&amp;"" ""&amp;$B23, FILTER(ARRAYFORMULA({OccupancyAddresses&amp;"" ""&amp; OccupancyUnits,'Tenant Occupancy'!VX$5:VX23}),INDEX(ARRAYFORMULA({OccupancyAdd"&amp;"resses&amp;"" ""&amp; OccupancyUnits,'Tenant Occupancy'!VX$5:VX23}),0,2)&lt;&gt;""""),2,FALSE),IF(VW20=TODAY(),""Today"",)))))"),"")</f>
        <v/>
      </c>
      <c r="VX23" s="3" t="str">
        <f>IFERROR(__xludf.DUMMYFUNCTION("IF(ISBLANK($A23),, IF((ARRAYFORMULA(SUM(COUNTIFS(OccupancyAddresses,$A23,OccupancyUnits, $B23, 'Tenant Occupancy'!VY$5:VY23,{""&gt;0"",""Occupied"",""Late""}))))&gt;1,""Multiple Bookings"", IF(SUMIFS( 'Tenant Occupancy'!VY$5:VY23,OccupancyUnits,$B23,OccupancyAd"&amp;"dresses,$A23)&gt;0,SUMIFS('Tenant Occupancy'!VY$5:VY23,OccupancyUnits,$B23,OccupancyAddresses,$A23),IFERROR(VLOOKUP($A23&amp;"" ""&amp;$B23, FILTER(ARRAYFORMULA({OccupancyAddresses&amp;"" ""&amp; OccupancyUnits,'Tenant Occupancy'!VY$5:VY23}),INDEX(ARRAYFORMULA({OccupancyAdd"&amp;"resses&amp;"" ""&amp; OccupancyUnits,'Tenant Occupancy'!VY$5:VY23}),0,2)&lt;&gt;""""),2,FALSE),IF(VX20=TODAY(),""Today"",)))))"),"")</f>
        <v/>
      </c>
      <c r="VY23" s="3" t="str">
        <f>IFERROR(__xludf.DUMMYFUNCTION("IF(ISBLANK($A23),, IF((ARRAYFORMULA(SUM(COUNTIFS(OccupancyAddresses,$A23,OccupancyUnits, $B23, 'Tenant Occupancy'!VZ$5:VZ23,{""&gt;0"",""Occupied"",""Late""}))))&gt;1,""Multiple Bookings"", IF(SUMIFS( 'Tenant Occupancy'!VZ$5:VZ23,OccupancyUnits,$B23,OccupancyAd"&amp;"dresses,$A23)&gt;0,SUMIFS('Tenant Occupancy'!VZ$5:VZ23,OccupancyUnits,$B23,OccupancyAddresses,$A23),IFERROR(VLOOKUP($A23&amp;"" ""&amp;$B23, FILTER(ARRAYFORMULA({OccupancyAddresses&amp;"" ""&amp; OccupancyUnits,'Tenant Occupancy'!VZ$5:VZ23}),INDEX(ARRAYFORMULA({OccupancyAdd"&amp;"resses&amp;"" ""&amp; OccupancyUnits,'Tenant Occupancy'!VZ$5:VZ23}),0,2)&lt;&gt;""""),2,FALSE),IF(VY20=TODAY(),""Today"",)))))"),"")</f>
        <v/>
      </c>
      <c r="VZ23" s="3" t="str">
        <f>IFERROR(__xludf.DUMMYFUNCTION("IF(ISBLANK($A23),, IF((ARRAYFORMULA(SUM(COUNTIFS(OccupancyAddresses,$A23,OccupancyUnits, $B23, 'Tenant Occupancy'!WA$5:WA23,{""&gt;0"",""Occupied"",""Late""}))))&gt;1,""Multiple Bookings"", IF(SUMIFS( 'Tenant Occupancy'!WA$5:WA23,OccupancyUnits,$B23,OccupancyAd"&amp;"dresses,$A23)&gt;0,SUMIFS('Tenant Occupancy'!WA$5:WA23,OccupancyUnits,$B23,OccupancyAddresses,$A23),IFERROR(VLOOKUP($A23&amp;"" ""&amp;$B23, FILTER(ARRAYFORMULA({OccupancyAddresses&amp;"" ""&amp; OccupancyUnits,'Tenant Occupancy'!WA$5:WA23}),INDEX(ARRAYFORMULA({OccupancyAdd"&amp;"resses&amp;"" ""&amp; OccupancyUnits,'Tenant Occupancy'!WA$5:WA23}),0,2)&lt;&gt;""""),2,FALSE),IF(VZ20=TODAY(),""Today"",)))))"),"")</f>
        <v/>
      </c>
      <c r="WA23" s="3" t="str">
        <f>IFERROR(__xludf.DUMMYFUNCTION("IF(ISBLANK($A23),, IF((ARRAYFORMULA(SUM(COUNTIFS(OccupancyAddresses,$A23,OccupancyUnits, $B23, 'Tenant Occupancy'!WB$5:WB23,{""&gt;0"",""Occupied"",""Late""}))))&gt;1,""Multiple Bookings"", IF(SUMIFS( 'Tenant Occupancy'!WB$5:WB23,OccupancyUnits,$B23,OccupancyAd"&amp;"dresses,$A23)&gt;0,SUMIFS('Tenant Occupancy'!WB$5:WB23,OccupancyUnits,$B23,OccupancyAddresses,$A23),IFERROR(VLOOKUP($A23&amp;"" ""&amp;$B23, FILTER(ARRAYFORMULA({OccupancyAddresses&amp;"" ""&amp; OccupancyUnits,'Tenant Occupancy'!WB$5:WB23}),INDEX(ARRAYFORMULA({OccupancyAdd"&amp;"resses&amp;"" ""&amp; OccupancyUnits,'Tenant Occupancy'!WB$5:WB23}),0,2)&lt;&gt;""""),2,FALSE),IF(WA20=TODAY(),""Today"",)))))"),"")</f>
        <v/>
      </c>
      <c r="WB23" s="3" t="str">
        <f>IFERROR(__xludf.DUMMYFUNCTION("IF(ISBLANK($A23),, IF((ARRAYFORMULA(SUM(COUNTIFS(OccupancyAddresses,$A23,OccupancyUnits, $B23, 'Tenant Occupancy'!WC$5:WC23,{""&gt;0"",""Occupied"",""Late""}))))&gt;1,""Multiple Bookings"", IF(SUMIFS( 'Tenant Occupancy'!WC$5:WC23,OccupancyUnits,$B23,OccupancyAd"&amp;"dresses,$A23)&gt;0,SUMIFS('Tenant Occupancy'!WC$5:WC23,OccupancyUnits,$B23,OccupancyAddresses,$A23),IFERROR(VLOOKUP($A23&amp;"" ""&amp;$B23, FILTER(ARRAYFORMULA({OccupancyAddresses&amp;"" ""&amp; OccupancyUnits,'Tenant Occupancy'!WC$5:WC23}),INDEX(ARRAYFORMULA({OccupancyAdd"&amp;"resses&amp;"" ""&amp; OccupancyUnits,'Tenant Occupancy'!WC$5:WC23}),0,2)&lt;&gt;""""),2,FALSE),IF(WB20=TODAY(),""Today"",)))))"),"")</f>
        <v/>
      </c>
      <c r="WC23" s="3" t="str">
        <f>IFERROR(__xludf.DUMMYFUNCTION("IF(ISBLANK($A23),, IF((ARRAYFORMULA(SUM(COUNTIFS(OccupancyAddresses,$A23,OccupancyUnits, $B23, 'Tenant Occupancy'!WD$5:WD23,{""&gt;0"",""Occupied"",""Late""}))))&gt;1,""Multiple Bookings"", IF(SUMIFS( 'Tenant Occupancy'!WD$5:WD23,OccupancyUnits,$B23,OccupancyAd"&amp;"dresses,$A23)&gt;0,SUMIFS('Tenant Occupancy'!WD$5:WD23,OccupancyUnits,$B23,OccupancyAddresses,$A23),IFERROR(VLOOKUP($A23&amp;"" ""&amp;$B23, FILTER(ARRAYFORMULA({OccupancyAddresses&amp;"" ""&amp; OccupancyUnits,'Tenant Occupancy'!WD$5:WD23}),INDEX(ARRAYFORMULA({OccupancyAdd"&amp;"resses&amp;"" ""&amp; OccupancyUnits,'Tenant Occupancy'!WD$5:WD23}),0,2)&lt;&gt;""""),2,FALSE),IF(WC20=TODAY(),""Today"",)))))"),"")</f>
        <v/>
      </c>
      <c r="WD23" s="3" t="str">
        <f>IFERROR(__xludf.DUMMYFUNCTION("IF(ISBLANK($A23),, IF((ARRAYFORMULA(SUM(COUNTIFS(OccupancyAddresses,$A23,OccupancyUnits, $B23, 'Tenant Occupancy'!WE$5:WE23,{""&gt;0"",""Occupied"",""Late""}))))&gt;1,""Multiple Bookings"", IF(SUMIFS( 'Tenant Occupancy'!WE$5:WE23,OccupancyUnits,$B23,OccupancyAd"&amp;"dresses,$A23)&gt;0,SUMIFS('Tenant Occupancy'!WE$5:WE23,OccupancyUnits,$B23,OccupancyAddresses,$A23),IFERROR(VLOOKUP($A23&amp;"" ""&amp;$B23, FILTER(ARRAYFORMULA({OccupancyAddresses&amp;"" ""&amp; OccupancyUnits,'Tenant Occupancy'!WE$5:WE23}),INDEX(ARRAYFORMULA({OccupancyAdd"&amp;"resses&amp;"" ""&amp; OccupancyUnits,'Tenant Occupancy'!WE$5:WE23}),0,2)&lt;&gt;""""),2,FALSE),IF(WD20=TODAY(),""Today"",)))))"),"")</f>
        <v/>
      </c>
      <c r="WE23" s="3" t="str">
        <f>IFERROR(__xludf.DUMMYFUNCTION("IF(ISBLANK($A23),, IF((ARRAYFORMULA(SUM(COUNTIFS(OccupancyAddresses,$A23,OccupancyUnits, $B23, 'Tenant Occupancy'!WF$5:WF23,{""&gt;0"",""Occupied"",""Late""}))))&gt;1,""Multiple Bookings"", IF(SUMIFS( 'Tenant Occupancy'!WF$5:WF23,OccupancyUnits,$B23,OccupancyAd"&amp;"dresses,$A23)&gt;0,SUMIFS('Tenant Occupancy'!WF$5:WF23,OccupancyUnits,$B23,OccupancyAddresses,$A23),IFERROR(VLOOKUP($A23&amp;"" ""&amp;$B23, FILTER(ARRAYFORMULA({OccupancyAddresses&amp;"" ""&amp; OccupancyUnits,'Tenant Occupancy'!WF$5:WF23}),INDEX(ARRAYFORMULA({OccupancyAdd"&amp;"resses&amp;"" ""&amp; OccupancyUnits,'Tenant Occupancy'!WF$5:WF23}),0,2)&lt;&gt;""""),2,FALSE),IF(WE20=TODAY(),""Today"",)))))"),"")</f>
        <v/>
      </c>
      <c r="WF23" s="3" t="str">
        <f>IFERROR(__xludf.DUMMYFUNCTION("IF(ISBLANK($A23),, IF((ARRAYFORMULA(SUM(COUNTIFS(OccupancyAddresses,$A23,OccupancyUnits, $B23, 'Tenant Occupancy'!WG$5:WG23,{""&gt;0"",""Occupied"",""Late""}))))&gt;1,""Multiple Bookings"", IF(SUMIFS( 'Tenant Occupancy'!WG$5:WG23,OccupancyUnits,$B23,OccupancyAd"&amp;"dresses,$A23)&gt;0,SUMIFS('Tenant Occupancy'!WG$5:WG23,OccupancyUnits,$B23,OccupancyAddresses,$A23),IFERROR(VLOOKUP($A23&amp;"" ""&amp;$B23, FILTER(ARRAYFORMULA({OccupancyAddresses&amp;"" ""&amp; OccupancyUnits,'Tenant Occupancy'!WG$5:WG23}),INDEX(ARRAYFORMULA({OccupancyAdd"&amp;"resses&amp;"" ""&amp; OccupancyUnits,'Tenant Occupancy'!WG$5:WG23}),0,2)&lt;&gt;""""),2,FALSE),IF(WF20=TODAY(),""Today"",)))))"),"")</f>
        <v/>
      </c>
      <c r="WG23" s="3" t="str">
        <f>IFERROR(__xludf.DUMMYFUNCTION("IF(ISBLANK($A23),, IF((ARRAYFORMULA(SUM(COUNTIFS(OccupancyAddresses,$A23,OccupancyUnits, $B23, 'Tenant Occupancy'!WH$5:WH23,{""&gt;0"",""Occupied"",""Late""}))))&gt;1,""Multiple Bookings"", IF(SUMIFS( 'Tenant Occupancy'!WH$5:WH23,OccupancyUnits,$B23,OccupancyAd"&amp;"dresses,$A23)&gt;0,SUMIFS('Tenant Occupancy'!WH$5:WH23,OccupancyUnits,$B23,OccupancyAddresses,$A23),IFERROR(VLOOKUP($A23&amp;"" ""&amp;$B23, FILTER(ARRAYFORMULA({OccupancyAddresses&amp;"" ""&amp; OccupancyUnits,'Tenant Occupancy'!WH$5:WH23}),INDEX(ARRAYFORMULA({OccupancyAdd"&amp;"resses&amp;"" ""&amp; OccupancyUnits,'Tenant Occupancy'!WH$5:WH23}),0,2)&lt;&gt;""""),2,FALSE),IF(WG20=TODAY(),""Today"",)))))"),"")</f>
        <v/>
      </c>
      <c r="WH23" s="3" t="str">
        <f>IFERROR(__xludf.DUMMYFUNCTION("IF(ISBLANK($A23),, IF((ARRAYFORMULA(SUM(COUNTIFS(OccupancyAddresses,$A23,OccupancyUnits, $B23, 'Tenant Occupancy'!WI$5:WI23,{""&gt;0"",""Occupied"",""Late""}))))&gt;1,""Multiple Bookings"", IF(SUMIFS( 'Tenant Occupancy'!WI$5:WI23,OccupancyUnits,$B23,OccupancyAd"&amp;"dresses,$A23)&gt;0,SUMIFS('Tenant Occupancy'!WI$5:WI23,OccupancyUnits,$B23,OccupancyAddresses,$A23),IFERROR(VLOOKUP($A23&amp;"" ""&amp;$B23, FILTER(ARRAYFORMULA({OccupancyAddresses&amp;"" ""&amp; OccupancyUnits,'Tenant Occupancy'!WI$5:WI23}),INDEX(ARRAYFORMULA({OccupancyAdd"&amp;"resses&amp;"" ""&amp; OccupancyUnits,'Tenant Occupancy'!WI$5:WI23}),0,2)&lt;&gt;""""),2,FALSE),IF(WH20=TODAY(),""Today"",)))))"),"")</f>
        <v/>
      </c>
      <c r="WI23" s="3" t="str">
        <f>IFERROR(__xludf.DUMMYFUNCTION("IF(ISBLANK($A23),, IF((ARRAYFORMULA(SUM(COUNTIFS(OccupancyAddresses,$A23,OccupancyUnits, $B23, 'Tenant Occupancy'!WJ$5:WJ23,{""&gt;0"",""Occupied"",""Late""}))))&gt;1,""Multiple Bookings"", IF(SUMIFS( 'Tenant Occupancy'!WJ$5:WJ23,OccupancyUnits,$B23,OccupancyAd"&amp;"dresses,$A23)&gt;0,SUMIFS('Tenant Occupancy'!WJ$5:WJ23,OccupancyUnits,$B23,OccupancyAddresses,$A23),IFERROR(VLOOKUP($A23&amp;"" ""&amp;$B23, FILTER(ARRAYFORMULA({OccupancyAddresses&amp;"" ""&amp; OccupancyUnits,'Tenant Occupancy'!WJ$5:WJ23}),INDEX(ARRAYFORMULA({OccupancyAdd"&amp;"resses&amp;"" ""&amp; OccupancyUnits,'Tenant Occupancy'!WJ$5:WJ23}),0,2)&lt;&gt;""""),2,FALSE),IF(WI20=TODAY(),""Today"",)))))"),"")</f>
        <v/>
      </c>
      <c r="WJ23" s="3" t="str">
        <f>IFERROR(__xludf.DUMMYFUNCTION("IF(ISBLANK($A23),, IF((ARRAYFORMULA(SUM(COUNTIFS(OccupancyAddresses,$A23,OccupancyUnits, $B23, 'Tenant Occupancy'!WK$5:WK23,{""&gt;0"",""Occupied"",""Late""}))))&gt;1,""Multiple Bookings"", IF(SUMIFS( 'Tenant Occupancy'!WK$5:WK23,OccupancyUnits,$B23,OccupancyAd"&amp;"dresses,$A23)&gt;0,SUMIFS('Tenant Occupancy'!WK$5:WK23,OccupancyUnits,$B23,OccupancyAddresses,$A23),IFERROR(VLOOKUP($A23&amp;"" ""&amp;$B23, FILTER(ARRAYFORMULA({OccupancyAddresses&amp;"" ""&amp; OccupancyUnits,'Tenant Occupancy'!WK$5:WK23}),INDEX(ARRAYFORMULA({OccupancyAdd"&amp;"resses&amp;"" ""&amp; OccupancyUnits,'Tenant Occupancy'!WK$5:WK23}),0,2)&lt;&gt;""""),2,FALSE),IF(WJ20=TODAY(),""Today"",)))))"),"")</f>
        <v/>
      </c>
      <c r="WK23" s="3" t="str">
        <f>IFERROR(__xludf.DUMMYFUNCTION("IF(ISBLANK($A23),, IF((ARRAYFORMULA(SUM(COUNTIFS(OccupancyAddresses,$A23,OccupancyUnits, $B23, 'Tenant Occupancy'!WL$5:WL23,{""&gt;0"",""Occupied"",""Late""}))))&gt;1,""Multiple Bookings"", IF(SUMIFS( 'Tenant Occupancy'!WL$5:WL23,OccupancyUnits,$B23,OccupancyAd"&amp;"dresses,$A23)&gt;0,SUMIFS('Tenant Occupancy'!WL$5:WL23,OccupancyUnits,$B23,OccupancyAddresses,$A23),IFERROR(VLOOKUP($A23&amp;"" ""&amp;$B23, FILTER(ARRAYFORMULA({OccupancyAddresses&amp;"" ""&amp; OccupancyUnits,'Tenant Occupancy'!WL$5:WL23}),INDEX(ARRAYFORMULA({OccupancyAdd"&amp;"resses&amp;"" ""&amp; OccupancyUnits,'Tenant Occupancy'!WL$5:WL23}),0,2)&lt;&gt;""""),2,FALSE),IF(WK20=TODAY(),""Today"",)))))"),"")</f>
        <v/>
      </c>
      <c r="WL23" s="3" t="str">
        <f>IFERROR(__xludf.DUMMYFUNCTION("IF(ISBLANK($A23),, IF((ARRAYFORMULA(SUM(COUNTIFS(OccupancyAddresses,$A23,OccupancyUnits, $B23, 'Tenant Occupancy'!WM$5:WM23,{""&gt;0"",""Occupied"",""Late""}))))&gt;1,""Multiple Bookings"", IF(SUMIFS( 'Tenant Occupancy'!WM$5:WM23,OccupancyUnits,$B23,OccupancyAd"&amp;"dresses,$A23)&gt;0,SUMIFS('Tenant Occupancy'!WM$5:WM23,OccupancyUnits,$B23,OccupancyAddresses,$A23),IFERROR(VLOOKUP($A23&amp;"" ""&amp;$B23, FILTER(ARRAYFORMULA({OccupancyAddresses&amp;"" ""&amp; OccupancyUnits,'Tenant Occupancy'!WM$5:WM23}),INDEX(ARRAYFORMULA({OccupancyAdd"&amp;"resses&amp;"" ""&amp; OccupancyUnits,'Tenant Occupancy'!WM$5:WM23}),0,2)&lt;&gt;""""),2,FALSE),IF(WL20=TODAY(),""Today"",)))))"),"")</f>
        <v/>
      </c>
      <c r="WM23" s="3" t="str">
        <f>IFERROR(__xludf.DUMMYFUNCTION("IF(ISBLANK($A23),, IF((ARRAYFORMULA(SUM(COUNTIFS(OccupancyAddresses,$A23,OccupancyUnits, $B23, 'Tenant Occupancy'!WN$5:WN23,{""&gt;0"",""Occupied"",""Late""}))))&gt;1,""Multiple Bookings"", IF(SUMIFS( 'Tenant Occupancy'!WN$5:WN23,OccupancyUnits,$B23,OccupancyAd"&amp;"dresses,$A23)&gt;0,SUMIFS('Tenant Occupancy'!WN$5:WN23,OccupancyUnits,$B23,OccupancyAddresses,$A23),IFERROR(VLOOKUP($A23&amp;"" ""&amp;$B23, FILTER(ARRAYFORMULA({OccupancyAddresses&amp;"" ""&amp; OccupancyUnits,'Tenant Occupancy'!WN$5:WN23}),INDEX(ARRAYFORMULA({OccupancyAdd"&amp;"resses&amp;"" ""&amp; OccupancyUnits,'Tenant Occupancy'!WN$5:WN23}),0,2)&lt;&gt;""""),2,FALSE),IF(WM20=TODAY(),""Today"",)))))"),"")</f>
        <v/>
      </c>
      <c r="WN23" s="3" t="str">
        <f>IFERROR(__xludf.DUMMYFUNCTION("IF(ISBLANK($A23),, IF((ARRAYFORMULA(SUM(COUNTIFS(OccupancyAddresses,$A23,OccupancyUnits, $B23, 'Tenant Occupancy'!WO$5:WO23,{""&gt;0"",""Occupied"",""Late""}))))&gt;1,""Multiple Bookings"", IF(SUMIFS( 'Tenant Occupancy'!WO$5:WO23,OccupancyUnits,$B23,OccupancyAd"&amp;"dresses,$A23)&gt;0,SUMIFS('Tenant Occupancy'!WO$5:WO23,OccupancyUnits,$B23,OccupancyAddresses,$A23),IFERROR(VLOOKUP($A23&amp;"" ""&amp;$B23, FILTER(ARRAYFORMULA({OccupancyAddresses&amp;"" ""&amp; OccupancyUnits,'Tenant Occupancy'!WO$5:WO23}),INDEX(ARRAYFORMULA({OccupancyAdd"&amp;"resses&amp;"" ""&amp; OccupancyUnits,'Tenant Occupancy'!WO$5:WO23}),0,2)&lt;&gt;""""),2,FALSE),IF(WN20=TODAY(),""Today"",)))))"),"")</f>
        <v/>
      </c>
      <c r="WO23" s="3" t="str">
        <f>IFERROR(__xludf.DUMMYFUNCTION("IF(ISBLANK($A23),, IF((ARRAYFORMULA(SUM(COUNTIFS(OccupancyAddresses,$A23,OccupancyUnits, $B23, 'Tenant Occupancy'!WP$5:WP23,{""&gt;0"",""Occupied"",""Late""}))))&gt;1,""Multiple Bookings"", IF(SUMIFS( 'Tenant Occupancy'!WP$5:WP23,OccupancyUnits,$B23,OccupancyAd"&amp;"dresses,$A23)&gt;0,SUMIFS('Tenant Occupancy'!WP$5:WP23,OccupancyUnits,$B23,OccupancyAddresses,$A23),IFERROR(VLOOKUP($A23&amp;"" ""&amp;$B23, FILTER(ARRAYFORMULA({OccupancyAddresses&amp;"" ""&amp; OccupancyUnits,'Tenant Occupancy'!WP$5:WP23}),INDEX(ARRAYFORMULA({OccupancyAdd"&amp;"resses&amp;"" ""&amp; OccupancyUnits,'Tenant Occupancy'!WP$5:WP23}),0,2)&lt;&gt;""""),2,FALSE),IF(WO20=TODAY(),""Today"",)))))"),"")</f>
        <v/>
      </c>
      <c r="WP23" s="3" t="str">
        <f>IFERROR(__xludf.DUMMYFUNCTION("IF(ISBLANK($A23),, IF((ARRAYFORMULA(SUM(COUNTIFS(OccupancyAddresses,$A23,OccupancyUnits, $B23, 'Tenant Occupancy'!WQ$5:WQ23,{""&gt;0"",""Occupied"",""Late""}))))&gt;1,""Multiple Bookings"", IF(SUMIFS( 'Tenant Occupancy'!WQ$5:WQ23,OccupancyUnits,$B23,OccupancyAd"&amp;"dresses,$A23)&gt;0,SUMIFS('Tenant Occupancy'!WQ$5:WQ23,OccupancyUnits,$B23,OccupancyAddresses,$A23),IFERROR(VLOOKUP($A23&amp;"" ""&amp;$B23, FILTER(ARRAYFORMULA({OccupancyAddresses&amp;"" ""&amp; OccupancyUnits,'Tenant Occupancy'!WQ$5:WQ23}),INDEX(ARRAYFORMULA({OccupancyAdd"&amp;"resses&amp;"" ""&amp; OccupancyUnits,'Tenant Occupancy'!WQ$5:WQ23}),0,2)&lt;&gt;""""),2,FALSE),IF(WP20=TODAY(),""Today"",)))))"),"")</f>
        <v/>
      </c>
      <c r="WQ23" s="3" t="str">
        <f>IFERROR(__xludf.DUMMYFUNCTION("IF(ISBLANK($A23),, IF((ARRAYFORMULA(SUM(COUNTIFS(OccupancyAddresses,$A23,OccupancyUnits, $B23, 'Tenant Occupancy'!WR$5:WR23,{""&gt;0"",""Occupied"",""Late""}))))&gt;1,""Multiple Bookings"", IF(SUMIFS( 'Tenant Occupancy'!WR$5:WR23,OccupancyUnits,$B23,OccupancyAd"&amp;"dresses,$A23)&gt;0,SUMIFS('Tenant Occupancy'!WR$5:WR23,OccupancyUnits,$B23,OccupancyAddresses,$A23),IFERROR(VLOOKUP($A23&amp;"" ""&amp;$B23, FILTER(ARRAYFORMULA({OccupancyAddresses&amp;"" ""&amp; OccupancyUnits,'Tenant Occupancy'!WR$5:WR23}),INDEX(ARRAYFORMULA({OccupancyAdd"&amp;"resses&amp;"" ""&amp; OccupancyUnits,'Tenant Occupancy'!WR$5:WR23}),0,2)&lt;&gt;""""),2,FALSE),IF(WQ20=TODAY(),""Today"",)))))"),"")</f>
        <v/>
      </c>
      <c r="WR23" s="3" t="str">
        <f>IFERROR(__xludf.DUMMYFUNCTION("IF(ISBLANK($A23),, IF((ARRAYFORMULA(SUM(COUNTIFS(OccupancyAddresses,$A23,OccupancyUnits, $B23, 'Tenant Occupancy'!WS$5:WS23,{""&gt;0"",""Occupied"",""Late""}))))&gt;1,""Multiple Bookings"", IF(SUMIFS( 'Tenant Occupancy'!WS$5:WS23,OccupancyUnits,$B23,OccupancyAd"&amp;"dresses,$A23)&gt;0,SUMIFS('Tenant Occupancy'!WS$5:WS23,OccupancyUnits,$B23,OccupancyAddresses,$A23),IFERROR(VLOOKUP($A23&amp;"" ""&amp;$B23, FILTER(ARRAYFORMULA({OccupancyAddresses&amp;"" ""&amp; OccupancyUnits,'Tenant Occupancy'!WS$5:WS23}),INDEX(ARRAYFORMULA({OccupancyAdd"&amp;"resses&amp;"" ""&amp; OccupancyUnits,'Tenant Occupancy'!WS$5:WS23}),0,2)&lt;&gt;""""),2,FALSE),IF(WR20=TODAY(),""Today"",)))))"),"")</f>
        <v/>
      </c>
      <c r="WS23" s="3" t="str">
        <f>IFERROR(__xludf.DUMMYFUNCTION("IF(ISBLANK($A23),, IF((ARRAYFORMULA(SUM(COUNTIFS(OccupancyAddresses,$A23,OccupancyUnits, $B23, 'Tenant Occupancy'!WT$5:WT23,{""&gt;0"",""Occupied"",""Late""}))))&gt;1,""Multiple Bookings"", IF(SUMIFS( 'Tenant Occupancy'!WT$5:WT23,OccupancyUnits,$B23,OccupancyAd"&amp;"dresses,$A23)&gt;0,SUMIFS('Tenant Occupancy'!WT$5:WT23,OccupancyUnits,$B23,OccupancyAddresses,$A23),IFERROR(VLOOKUP($A23&amp;"" ""&amp;$B23, FILTER(ARRAYFORMULA({OccupancyAddresses&amp;"" ""&amp; OccupancyUnits,'Tenant Occupancy'!WT$5:WT23}),INDEX(ARRAYFORMULA({OccupancyAdd"&amp;"resses&amp;"" ""&amp; OccupancyUnits,'Tenant Occupancy'!WT$5:WT23}),0,2)&lt;&gt;""""),2,FALSE),IF(WS20=TODAY(),""Today"",)))))"),"")</f>
        <v/>
      </c>
      <c r="WT23" s="3" t="str">
        <f>IFERROR(__xludf.DUMMYFUNCTION("IF(ISBLANK($A23),, IF((ARRAYFORMULA(SUM(COUNTIFS(OccupancyAddresses,$A23,OccupancyUnits, $B23, 'Tenant Occupancy'!WU$5:WU23,{""&gt;0"",""Occupied"",""Late""}))))&gt;1,""Multiple Bookings"", IF(SUMIFS( 'Tenant Occupancy'!WU$5:WU23,OccupancyUnits,$B23,OccupancyAd"&amp;"dresses,$A23)&gt;0,SUMIFS('Tenant Occupancy'!WU$5:WU23,OccupancyUnits,$B23,OccupancyAddresses,$A23),IFERROR(VLOOKUP($A23&amp;"" ""&amp;$B23, FILTER(ARRAYFORMULA({OccupancyAddresses&amp;"" ""&amp; OccupancyUnits,'Tenant Occupancy'!WU$5:WU23}),INDEX(ARRAYFORMULA({OccupancyAdd"&amp;"resses&amp;"" ""&amp; OccupancyUnits,'Tenant Occupancy'!WU$5:WU23}),0,2)&lt;&gt;""""),2,FALSE),IF(WT20=TODAY(),""Today"",)))))"),"")</f>
        <v/>
      </c>
      <c r="WU23" s="3" t="str">
        <f>IFERROR(__xludf.DUMMYFUNCTION("IF(ISBLANK($A23),, IF((ARRAYFORMULA(SUM(COUNTIFS(OccupancyAddresses,$A23,OccupancyUnits, $B23, 'Tenant Occupancy'!WV$5:WV23,{""&gt;0"",""Occupied"",""Late""}))))&gt;1,""Multiple Bookings"", IF(SUMIFS( 'Tenant Occupancy'!WV$5:WV23,OccupancyUnits,$B23,OccupancyAd"&amp;"dresses,$A23)&gt;0,SUMIFS('Tenant Occupancy'!WV$5:WV23,OccupancyUnits,$B23,OccupancyAddresses,$A23),IFERROR(VLOOKUP($A23&amp;"" ""&amp;$B23, FILTER(ARRAYFORMULA({OccupancyAddresses&amp;"" ""&amp; OccupancyUnits,'Tenant Occupancy'!WV$5:WV23}),INDEX(ARRAYFORMULA({OccupancyAdd"&amp;"resses&amp;"" ""&amp; OccupancyUnits,'Tenant Occupancy'!WV$5:WV23}),0,2)&lt;&gt;""""),2,FALSE),IF(WU20=TODAY(),""Today"",)))))"),"")</f>
        <v/>
      </c>
      <c r="WV23" s="3" t="str">
        <f>IFERROR(__xludf.DUMMYFUNCTION("IF(ISBLANK($A23),, IF((ARRAYFORMULA(SUM(COUNTIFS(OccupancyAddresses,$A23,OccupancyUnits, $B23, 'Tenant Occupancy'!WW$5:WW23,{""&gt;0"",""Occupied"",""Late""}))))&gt;1,""Multiple Bookings"", IF(SUMIFS( 'Tenant Occupancy'!WW$5:WW23,OccupancyUnits,$B23,OccupancyAd"&amp;"dresses,$A23)&gt;0,SUMIFS('Tenant Occupancy'!WW$5:WW23,OccupancyUnits,$B23,OccupancyAddresses,$A23),IFERROR(VLOOKUP($A23&amp;"" ""&amp;$B23, FILTER(ARRAYFORMULA({OccupancyAddresses&amp;"" ""&amp; OccupancyUnits,'Tenant Occupancy'!WW$5:WW23}),INDEX(ARRAYFORMULA({OccupancyAdd"&amp;"resses&amp;"" ""&amp; OccupancyUnits,'Tenant Occupancy'!WW$5:WW23}),0,2)&lt;&gt;""""),2,FALSE),IF(WV20=TODAY(),""Today"",)))))"),"")</f>
        <v/>
      </c>
      <c r="WW23" s="3" t="str">
        <f>IFERROR(__xludf.DUMMYFUNCTION("IF(ISBLANK($A23),, IF((ARRAYFORMULA(SUM(COUNTIFS(OccupancyAddresses,$A23,OccupancyUnits, $B23, 'Tenant Occupancy'!WX$5:WX23,{""&gt;0"",""Occupied"",""Late""}))))&gt;1,""Multiple Bookings"", IF(SUMIFS( 'Tenant Occupancy'!WX$5:WX23,OccupancyUnits,$B23,OccupancyAd"&amp;"dresses,$A23)&gt;0,SUMIFS('Tenant Occupancy'!WX$5:WX23,OccupancyUnits,$B23,OccupancyAddresses,$A23),IFERROR(VLOOKUP($A23&amp;"" ""&amp;$B23, FILTER(ARRAYFORMULA({OccupancyAddresses&amp;"" ""&amp; OccupancyUnits,'Tenant Occupancy'!WX$5:WX23}),INDEX(ARRAYFORMULA({OccupancyAdd"&amp;"resses&amp;"" ""&amp; OccupancyUnits,'Tenant Occupancy'!WX$5:WX23}),0,2)&lt;&gt;""""),2,FALSE),IF(WW20=TODAY(),""Today"",)))))"),"")</f>
        <v/>
      </c>
      <c r="WX23" s="3" t="str">
        <f>IFERROR(__xludf.DUMMYFUNCTION("IF(ISBLANK($A23),, IF((ARRAYFORMULA(SUM(COUNTIFS(OccupancyAddresses,$A23,OccupancyUnits, $B23, 'Tenant Occupancy'!WY$5:WY23,{""&gt;0"",""Occupied"",""Late""}))))&gt;1,""Multiple Bookings"", IF(SUMIFS( 'Tenant Occupancy'!WY$5:WY23,OccupancyUnits,$B23,OccupancyAd"&amp;"dresses,$A23)&gt;0,SUMIFS('Tenant Occupancy'!WY$5:WY23,OccupancyUnits,$B23,OccupancyAddresses,$A23),IFERROR(VLOOKUP($A23&amp;"" ""&amp;$B23, FILTER(ARRAYFORMULA({OccupancyAddresses&amp;"" ""&amp; OccupancyUnits,'Tenant Occupancy'!WY$5:WY23}),INDEX(ARRAYFORMULA({OccupancyAdd"&amp;"resses&amp;"" ""&amp; OccupancyUnits,'Tenant Occupancy'!WY$5:WY23}),0,2)&lt;&gt;""""),2,FALSE),IF(WX20=TODAY(),""Today"",)))))"),"")</f>
        <v/>
      </c>
      <c r="WY23" s="3" t="str">
        <f>IFERROR(__xludf.DUMMYFUNCTION("IF(ISBLANK($A23),, IF((ARRAYFORMULA(SUM(COUNTIFS(OccupancyAddresses,$A23,OccupancyUnits, $B23, 'Tenant Occupancy'!WZ$5:WZ23,{""&gt;0"",""Occupied"",""Late""}))))&gt;1,""Multiple Bookings"", IF(SUMIFS( 'Tenant Occupancy'!WZ$5:WZ23,OccupancyUnits,$B23,OccupancyAd"&amp;"dresses,$A23)&gt;0,SUMIFS('Tenant Occupancy'!WZ$5:WZ23,OccupancyUnits,$B23,OccupancyAddresses,$A23),IFERROR(VLOOKUP($A23&amp;"" ""&amp;$B23, FILTER(ARRAYFORMULA({OccupancyAddresses&amp;"" ""&amp; OccupancyUnits,'Tenant Occupancy'!WZ$5:WZ23}),INDEX(ARRAYFORMULA({OccupancyAdd"&amp;"resses&amp;"" ""&amp; OccupancyUnits,'Tenant Occupancy'!WZ$5:WZ23}),0,2)&lt;&gt;""""),2,FALSE),IF(WY20=TODAY(),""Today"",)))))"),"")</f>
        <v/>
      </c>
      <c r="WZ23" s="3" t="str">
        <f>IFERROR(__xludf.DUMMYFUNCTION("IF(ISBLANK($A23),, IF((ARRAYFORMULA(SUM(COUNTIFS(OccupancyAddresses,$A23,OccupancyUnits, $B23, 'Tenant Occupancy'!XA$5:XA23,{""&gt;0"",""Occupied"",""Late""}))))&gt;1,""Multiple Bookings"", IF(SUMIFS( 'Tenant Occupancy'!XA$5:XA23,OccupancyUnits,$B23,OccupancyAd"&amp;"dresses,$A23)&gt;0,SUMIFS('Tenant Occupancy'!XA$5:XA23,OccupancyUnits,$B23,OccupancyAddresses,$A23),IFERROR(VLOOKUP($A23&amp;"" ""&amp;$B23, FILTER(ARRAYFORMULA({OccupancyAddresses&amp;"" ""&amp; OccupancyUnits,'Tenant Occupancy'!XA$5:XA23}),INDEX(ARRAYFORMULA({OccupancyAdd"&amp;"resses&amp;"" ""&amp; OccupancyUnits,'Tenant Occupancy'!XA$5:XA23}),0,2)&lt;&gt;""""),2,FALSE),IF(WZ20=TODAY(),""Today"",)))))"),"")</f>
        <v/>
      </c>
      <c r="XA23" s="3" t="str">
        <f>IFERROR(__xludf.DUMMYFUNCTION("IF(ISBLANK($A23),, IF((ARRAYFORMULA(SUM(COUNTIFS(OccupancyAddresses,$A23,OccupancyUnits, $B23, 'Tenant Occupancy'!XB$5:XB23,{""&gt;0"",""Occupied"",""Late""}))))&gt;1,""Multiple Bookings"", IF(SUMIFS( 'Tenant Occupancy'!XB$5:XB23,OccupancyUnits,$B23,OccupancyAd"&amp;"dresses,$A23)&gt;0,SUMIFS('Tenant Occupancy'!XB$5:XB23,OccupancyUnits,$B23,OccupancyAddresses,$A23),IFERROR(VLOOKUP($A23&amp;"" ""&amp;$B23, FILTER(ARRAYFORMULA({OccupancyAddresses&amp;"" ""&amp; OccupancyUnits,'Tenant Occupancy'!XB$5:XB23}),INDEX(ARRAYFORMULA({OccupancyAdd"&amp;"resses&amp;"" ""&amp; OccupancyUnits,'Tenant Occupancy'!XB$5:XB23}),0,2)&lt;&gt;""""),2,FALSE),IF(XA20=TODAY(),""Today"",)))))"),"")</f>
        <v/>
      </c>
      <c r="XB23" s="3" t="str">
        <f>IFERROR(__xludf.DUMMYFUNCTION("IF(ISBLANK($A23),, IF((ARRAYFORMULA(SUM(COUNTIFS(OccupancyAddresses,$A23,OccupancyUnits, $B23, 'Tenant Occupancy'!XC$5:XC23,{""&gt;0"",""Occupied"",""Late""}))))&gt;1,""Multiple Bookings"", IF(SUMIFS( 'Tenant Occupancy'!XC$5:XC23,OccupancyUnits,$B23,OccupancyAd"&amp;"dresses,$A23)&gt;0,SUMIFS('Tenant Occupancy'!XC$5:XC23,OccupancyUnits,$B23,OccupancyAddresses,$A23),IFERROR(VLOOKUP($A23&amp;"" ""&amp;$B23, FILTER(ARRAYFORMULA({OccupancyAddresses&amp;"" ""&amp; OccupancyUnits,'Tenant Occupancy'!XC$5:XC23}),INDEX(ARRAYFORMULA({OccupancyAdd"&amp;"resses&amp;"" ""&amp; OccupancyUnits,'Tenant Occupancy'!XC$5:XC23}),0,2)&lt;&gt;""""),2,FALSE),IF(XB20=TODAY(),""Today"",)))))"),"")</f>
        <v/>
      </c>
      <c r="XC23" s="3" t="str">
        <f>IFERROR(__xludf.DUMMYFUNCTION("IF(ISBLANK($A23),, IF((ARRAYFORMULA(SUM(COUNTIFS(OccupancyAddresses,$A23,OccupancyUnits, $B23, 'Tenant Occupancy'!XD$5:XD23,{""&gt;0"",""Occupied"",""Late""}))))&gt;1,""Multiple Bookings"", IF(SUMIFS( 'Tenant Occupancy'!XD$5:XD23,OccupancyUnits,$B23,OccupancyAd"&amp;"dresses,$A23)&gt;0,SUMIFS('Tenant Occupancy'!XD$5:XD23,OccupancyUnits,$B23,OccupancyAddresses,$A23),IFERROR(VLOOKUP($A23&amp;"" ""&amp;$B23, FILTER(ARRAYFORMULA({OccupancyAddresses&amp;"" ""&amp; OccupancyUnits,'Tenant Occupancy'!XD$5:XD23}),INDEX(ARRAYFORMULA({OccupancyAdd"&amp;"resses&amp;"" ""&amp; OccupancyUnits,'Tenant Occupancy'!XD$5:XD23}),0,2)&lt;&gt;""""),2,FALSE),IF(XC20=TODAY(),""Today"",)))))"),"")</f>
        <v/>
      </c>
      <c r="XD23" s="3" t="str">
        <f>IFERROR(__xludf.DUMMYFUNCTION("IF(ISBLANK($A23),, IF((ARRAYFORMULA(SUM(COUNTIFS(OccupancyAddresses,$A23,OccupancyUnits, $B23, 'Tenant Occupancy'!XE$5:XE23,{""&gt;0"",""Occupied"",""Late""}))))&gt;1,""Multiple Bookings"", IF(SUMIFS( 'Tenant Occupancy'!XE$5:XE23,OccupancyUnits,$B23,OccupancyAd"&amp;"dresses,$A23)&gt;0,SUMIFS('Tenant Occupancy'!XE$5:XE23,OccupancyUnits,$B23,OccupancyAddresses,$A23),IFERROR(VLOOKUP($A23&amp;"" ""&amp;$B23, FILTER(ARRAYFORMULA({OccupancyAddresses&amp;"" ""&amp; OccupancyUnits,'Tenant Occupancy'!XE$5:XE23}),INDEX(ARRAYFORMULA({OccupancyAdd"&amp;"resses&amp;"" ""&amp; OccupancyUnits,'Tenant Occupancy'!XE$5:XE23}),0,2)&lt;&gt;""""),2,FALSE),IF(XD20=TODAY(),""Today"",)))))"),"")</f>
        <v/>
      </c>
      <c r="XE23" s="3" t="str">
        <f>IFERROR(__xludf.DUMMYFUNCTION("IF(ISBLANK($A23),, IF((ARRAYFORMULA(SUM(COUNTIFS(OccupancyAddresses,$A23,OccupancyUnits, $B23, 'Tenant Occupancy'!XF$5:XF23,{""&gt;0"",""Occupied"",""Late""}))))&gt;1,""Multiple Bookings"", IF(SUMIFS( 'Tenant Occupancy'!XF$5:XF23,OccupancyUnits,$B23,OccupancyAd"&amp;"dresses,$A23)&gt;0,SUMIFS('Tenant Occupancy'!XF$5:XF23,OccupancyUnits,$B23,OccupancyAddresses,$A23),IFERROR(VLOOKUP($A23&amp;"" ""&amp;$B23, FILTER(ARRAYFORMULA({OccupancyAddresses&amp;"" ""&amp; OccupancyUnits,'Tenant Occupancy'!XF$5:XF23}),INDEX(ARRAYFORMULA({OccupancyAdd"&amp;"resses&amp;"" ""&amp; OccupancyUnits,'Tenant Occupancy'!XF$5:XF23}),0,2)&lt;&gt;""""),2,FALSE),IF(XE20=TODAY(),""Today"",)))))"),"")</f>
        <v/>
      </c>
      <c r="XF23" s="3" t="str">
        <f>IFERROR(__xludf.DUMMYFUNCTION("IF(ISBLANK($A23),, IF((ARRAYFORMULA(SUM(COUNTIFS(OccupancyAddresses,$A23,OccupancyUnits, $B23, 'Tenant Occupancy'!XG$5:XG23,{""&gt;0"",""Occupied"",""Late""}))))&gt;1,""Multiple Bookings"", IF(SUMIFS( 'Tenant Occupancy'!XG$5:XG23,OccupancyUnits,$B23,OccupancyAd"&amp;"dresses,$A23)&gt;0,SUMIFS('Tenant Occupancy'!XG$5:XG23,OccupancyUnits,$B23,OccupancyAddresses,$A23),IFERROR(VLOOKUP($A23&amp;"" ""&amp;$B23, FILTER(ARRAYFORMULA({OccupancyAddresses&amp;"" ""&amp; OccupancyUnits,'Tenant Occupancy'!XG$5:XG23}),INDEX(ARRAYFORMULA({OccupancyAdd"&amp;"resses&amp;"" ""&amp; OccupancyUnits,'Tenant Occupancy'!XG$5:XG23}),0,2)&lt;&gt;""""),2,FALSE),IF(XF20=TODAY(),""Today"",)))))"),"")</f>
        <v/>
      </c>
      <c r="XG23" s="3" t="str">
        <f>IFERROR(__xludf.DUMMYFUNCTION("IF(ISBLANK($A23),, IF((ARRAYFORMULA(SUM(COUNTIFS(OccupancyAddresses,$A23,OccupancyUnits, $B23, 'Tenant Occupancy'!XH$5:XH23,{""&gt;0"",""Occupied"",""Late""}))))&gt;1,""Multiple Bookings"", IF(SUMIFS( 'Tenant Occupancy'!XH$5:XH23,OccupancyUnits,$B23,OccupancyAd"&amp;"dresses,$A23)&gt;0,SUMIFS('Tenant Occupancy'!XH$5:XH23,OccupancyUnits,$B23,OccupancyAddresses,$A23),IFERROR(VLOOKUP($A23&amp;"" ""&amp;$B23, FILTER(ARRAYFORMULA({OccupancyAddresses&amp;"" ""&amp; OccupancyUnits,'Tenant Occupancy'!XH$5:XH23}),INDEX(ARRAYFORMULA({OccupancyAdd"&amp;"resses&amp;"" ""&amp; OccupancyUnits,'Tenant Occupancy'!XH$5:XH23}),0,2)&lt;&gt;""""),2,FALSE),IF(XG20=TODAY(),""Today"",)))))"),"")</f>
        <v/>
      </c>
      <c r="XH23" s="3" t="str">
        <f>IFERROR(__xludf.DUMMYFUNCTION("IF(ISBLANK($A23),, IF((ARRAYFORMULA(SUM(COUNTIFS(OccupancyAddresses,$A23,OccupancyUnits, $B23, 'Tenant Occupancy'!XI$5:XI23,{""&gt;0"",""Occupied"",""Late""}))))&gt;1,""Multiple Bookings"", IF(SUMIFS( 'Tenant Occupancy'!XI$5:XI23,OccupancyUnits,$B23,OccupancyAd"&amp;"dresses,$A23)&gt;0,SUMIFS('Tenant Occupancy'!XI$5:XI23,OccupancyUnits,$B23,OccupancyAddresses,$A23),IFERROR(VLOOKUP($A23&amp;"" ""&amp;$B23, FILTER(ARRAYFORMULA({OccupancyAddresses&amp;"" ""&amp; OccupancyUnits,'Tenant Occupancy'!XI$5:XI23}),INDEX(ARRAYFORMULA({OccupancyAdd"&amp;"resses&amp;"" ""&amp; OccupancyUnits,'Tenant Occupancy'!XI$5:XI23}),0,2)&lt;&gt;""""),2,FALSE),IF(XH20=TODAY(),""Today"",)))))"),"")</f>
        <v/>
      </c>
      <c r="XI23" s="3" t="str">
        <f>IFERROR(__xludf.DUMMYFUNCTION("IF(ISBLANK($A23),, IF((ARRAYFORMULA(SUM(COUNTIFS(OccupancyAddresses,$A23,OccupancyUnits, $B23, 'Tenant Occupancy'!XJ$5:XJ23,{""&gt;0"",""Occupied"",""Late""}))))&gt;1,""Multiple Bookings"", IF(SUMIFS( 'Tenant Occupancy'!XJ$5:XJ23,OccupancyUnits,$B23,OccupancyAd"&amp;"dresses,$A23)&gt;0,SUMIFS('Tenant Occupancy'!XJ$5:XJ23,OccupancyUnits,$B23,OccupancyAddresses,$A23),IFERROR(VLOOKUP($A23&amp;"" ""&amp;$B23, FILTER(ARRAYFORMULA({OccupancyAddresses&amp;"" ""&amp; OccupancyUnits,'Tenant Occupancy'!XJ$5:XJ23}),INDEX(ARRAYFORMULA({OccupancyAdd"&amp;"resses&amp;"" ""&amp; OccupancyUnits,'Tenant Occupancy'!XJ$5:XJ23}),0,2)&lt;&gt;""""),2,FALSE),IF(XI20=TODAY(),""Today"",)))))"),"")</f>
        <v/>
      </c>
      <c r="XJ23" s="3" t="str">
        <f>IFERROR(__xludf.DUMMYFUNCTION("IF(ISBLANK($A23),, IF((ARRAYFORMULA(SUM(COUNTIFS(OccupancyAddresses,$A23,OccupancyUnits, $B23, 'Tenant Occupancy'!XK$5:XK23,{""&gt;0"",""Occupied"",""Late""}))))&gt;1,""Multiple Bookings"", IF(SUMIFS( 'Tenant Occupancy'!XK$5:XK23,OccupancyUnits,$B23,OccupancyAd"&amp;"dresses,$A23)&gt;0,SUMIFS('Tenant Occupancy'!XK$5:XK23,OccupancyUnits,$B23,OccupancyAddresses,$A23),IFERROR(VLOOKUP($A23&amp;"" ""&amp;$B23, FILTER(ARRAYFORMULA({OccupancyAddresses&amp;"" ""&amp; OccupancyUnits,'Tenant Occupancy'!XK$5:XK23}),INDEX(ARRAYFORMULA({OccupancyAdd"&amp;"resses&amp;"" ""&amp; OccupancyUnits,'Tenant Occupancy'!XK$5:XK23}),0,2)&lt;&gt;""""),2,FALSE),IF(XJ20=TODAY(),""Today"",)))))"),"")</f>
        <v/>
      </c>
      <c r="XK23" s="3" t="str">
        <f>IFERROR(__xludf.DUMMYFUNCTION("IF(ISBLANK($A23),, IF((ARRAYFORMULA(SUM(COUNTIFS(OccupancyAddresses,$A23,OccupancyUnits, $B23, 'Tenant Occupancy'!XL$5:XL23,{""&gt;0"",""Occupied"",""Late""}))))&gt;1,""Multiple Bookings"", IF(SUMIFS( 'Tenant Occupancy'!XL$5:XL23,OccupancyUnits,$B23,OccupancyAd"&amp;"dresses,$A23)&gt;0,SUMIFS('Tenant Occupancy'!XL$5:XL23,OccupancyUnits,$B23,OccupancyAddresses,$A23),IFERROR(VLOOKUP($A23&amp;"" ""&amp;$B23, FILTER(ARRAYFORMULA({OccupancyAddresses&amp;"" ""&amp; OccupancyUnits,'Tenant Occupancy'!XL$5:XL23}),INDEX(ARRAYFORMULA({OccupancyAdd"&amp;"resses&amp;"" ""&amp; OccupancyUnits,'Tenant Occupancy'!XL$5:XL23}),0,2)&lt;&gt;""""),2,FALSE),IF(XK20=TODAY(),""Today"",)))))"),"")</f>
        <v/>
      </c>
      <c r="XL23" s="3" t="str">
        <f>IFERROR(__xludf.DUMMYFUNCTION("IF(ISBLANK($A23),, IF((ARRAYFORMULA(SUM(COUNTIFS(OccupancyAddresses,$A23,OccupancyUnits, $B23, 'Tenant Occupancy'!XM$5:XM23,{""&gt;0"",""Occupied"",""Late""}))))&gt;1,""Multiple Bookings"", IF(SUMIFS( 'Tenant Occupancy'!XM$5:XM23,OccupancyUnits,$B23,OccupancyAd"&amp;"dresses,$A23)&gt;0,SUMIFS('Tenant Occupancy'!XM$5:XM23,OccupancyUnits,$B23,OccupancyAddresses,$A23),IFERROR(VLOOKUP($A23&amp;"" ""&amp;$B23, FILTER(ARRAYFORMULA({OccupancyAddresses&amp;"" ""&amp; OccupancyUnits,'Tenant Occupancy'!XM$5:XM23}),INDEX(ARRAYFORMULA({OccupancyAdd"&amp;"resses&amp;"" ""&amp; OccupancyUnits,'Tenant Occupancy'!XM$5:XM23}),0,2)&lt;&gt;""""),2,FALSE),IF(XL20=TODAY(),""Today"",)))))"),"")</f>
        <v/>
      </c>
      <c r="XM23" s="3" t="str">
        <f>IFERROR(__xludf.DUMMYFUNCTION("IF(ISBLANK($A23),, IF((ARRAYFORMULA(SUM(COUNTIFS(OccupancyAddresses,$A23,OccupancyUnits, $B23, 'Tenant Occupancy'!XN$5:XN23,{""&gt;0"",""Occupied"",""Late""}))))&gt;1,""Multiple Bookings"", IF(SUMIFS( 'Tenant Occupancy'!XN$5:XN23,OccupancyUnits,$B23,OccupancyAd"&amp;"dresses,$A23)&gt;0,SUMIFS('Tenant Occupancy'!XN$5:XN23,OccupancyUnits,$B23,OccupancyAddresses,$A23),IFERROR(VLOOKUP($A23&amp;"" ""&amp;$B23, FILTER(ARRAYFORMULA({OccupancyAddresses&amp;"" ""&amp; OccupancyUnits,'Tenant Occupancy'!XN$5:XN23}),INDEX(ARRAYFORMULA({OccupancyAdd"&amp;"resses&amp;"" ""&amp; OccupancyUnits,'Tenant Occupancy'!XN$5:XN23}),0,2)&lt;&gt;""""),2,FALSE),IF(XM20=TODAY(),""Today"",)))))"),"")</f>
        <v/>
      </c>
      <c r="XN23" s="3" t="str">
        <f>IFERROR(__xludf.DUMMYFUNCTION("IF(ISBLANK($A23),, IF((ARRAYFORMULA(SUM(COUNTIFS(OccupancyAddresses,$A23,OccupancyUnits, $B23, 'Tenant Occupancy'!XO$5:XO23,{""&gt;0"",""Occupied"",""Late""}))))&gt;1,""Multiple Bookings"", IF(SUMIFS( 'Tenant Occupancy'!XO$5:XO23,OccupancyUnits,$B23,OccupancyAd"&amp;"dresses,$A23)&gt;0,SUMIFS('Tenant Occupancy'!XO$5:XO23,OccupancyUnits,$B23,OccupancyAddresses,$A23),IFERROR(VLOOKUP($A23&amp;"" ""&amp;$B23, FILTER(ARRAYFORMULA({OccupancyAddresses&amp;"" ""&amp; OccupancyUnits,'Tenant Occupancy'!XO$5:XO23}),INDEX(ARRAYFORMULA({OccupancyAdd"&amp;"resses&amp;"" ""&amp; OccupancyUnits,'Tenant Occupancy'!XO$5:XO23}),0,2)&lt;&gt;""""),2,FALSE),IF(XN20=TODAY(),""Today"",)))))"),"")</f>
        <v/>
      </c>
      <c r="XO23" s="3" t="str">
        <f>IFERROR(__xludf.DUMMYFUNCTION("IF(ISBLANK($A23),, IF((ARRAYFORMULA(SUM(COUNTIFS(OccupancyAddresses,$A23,OccupancyUnits, $B23, 'Tenant Occupancy'!XP$5:XP23,{""&gt;0"",""Occupied"",""Late""}))))&gt;1,""Multiple Bookings"", IF(SUMIFS( 'Tenant Occupancy'!XP$5:XP23,OccupancyUnits,$B23,OccupancyAd"&amp;"dresses,$A23)&gt;0,SUMIFS('Tenant Occupancy'!XP$5:XP23,OccupancyUnits,$B23,OccupancyAddresses,$A23),IFERROR(VLOOKUP($A23&amp;"" ""&amp;$B23, FILTER(ARRAYFORMULA({OccupancyAddresses&amp;"" ""&amp; OccupancyUnits,'Tenant Occupancy'!XP$5:XP23}),INDEX(ARRAYFORMULA({OccupancyAdd"&amp;"resses&amp;"" ""&amp; OccupancyUnits,'Tenant Occupancy'!XP$5:XP23}),0,2)&lt;&gt;""""),2,FALSE),IF(XO20=TODAY(),""Today"",)))))"),"")</f>
        <v/>
      </c>
      <c r="XP23" s="3" t="str">
        <f>IFERROR(__xludf.DUMMYFUNCTION("IF(ISBLANK($A23),, IF((ARRAYFORMULA(SUM(COUNTIFS(OccupancyAddresses,$A23,OccupancyUnits, $B23, 'Tenant Occupancy'!XQ$5:XQ23,{""&gt;0"",""Occupied"",""Late""}))))&gt;1,""Multiple Bookings"", IF(SUMIFS( 'Tenant Occupancy'!XQ$5:XQ23,OccupancyUnits,$B23,OccupancyAd"&amp;"dresses,$A23)&gt;0,SUMIFS('Tenant Occupancy'!XQ$5:XQ23,OccupancyUnits,$B23,OccupancyAddresses,$A23),IFERROR(VLOOKUP($A23&amp;"" ""&amp;$B23, FILTER(ARRAYFORMULA({OccupancyAddresses&amp;"" ""&amp; OccupancyUnits,'Tenant Occupancy'!XQ$5:XQ23}),INDEX(ARRAYFORMULA({OccupancyAdd"&amp;"resses&amp;"" ""&amp; OccupancyUnits,'Tenant Occupancy'!XQ$5:XQ23}),0,2)&lt;&gt;""""),2,FALSE),IF(XP20=TODAY(),""Today"",)))))"),"")</f>
        <v/>
      </c>
      <c r="XQ23" s="3" t="str">
        <f>IFERROR(__xludf.DUMMYFUNCTION("IF(ISBLANK($A23),, IF((ARRAYFORMULA(SUM(COUNTIFS(OccupancyAddresses,$A23,OccupancyUnits, $B23, 'Tenant Occupancy'!XR$5:XR23,{""&gt;0"",""Occupied"",""Late""}))))&gt;1,""Multiple Bookings"", IF(SUMIFS( 'Tenant Occupancy'!XR$5:XR23,OccupancyUnits,$B23,OccupancyAd"&amp;"dresses,$A23)&gt;0,SUMIFS('Tenant Occupancy'!XR$5:XR23,OccupancyUnits,$B23,OccupancyAddresses,$A23),IFERROR(VLOOKUP($A23&amp;"" ""&amp;$B23, FILTER(ARRAYFORMULA({OccupancyAddresses&amp;"" ""&amp; OccupancyUnits,'Tenant Occupancy'!XR$5:XR23}),INDEX(ARRAYFORMULA({OccupancyAdd"&amp;"resses&amp;"" ""&amp; OccupancyUnits,'Tenant Occupancy'!XR$5:XR23}),0,2)&lt;&gt;""""),2,FALSE),IF(XQ20=TODAY(),""Today"",)))))"),"")</f>
        <v/>
      </c>
      <c r="XR23" s="3" t="str">
        <f>IFERROR(__xludf.DUMMYFUNCTION("IF(ISBLANK($A23),, IF((ARRAYFORMULA(SUM(COUNTIFS(OccupancyAddresses,$A23,OccupancyUnits, $B23, 'Tenant Occupancy'!XS$5:XS23,{""&gt;0"",""Occupied"",""Late""}))))&gt;1,""Multiple Bookings"", IF(SUMIFS( 'Tenant Occupancy'!XS$5:XS23,OccupancyUnits,$B23,OccupancyAd"&amp;"dresses,$A23)&gt;0,SUMIFS('Tenant Occupancy'!XS$5:XS23,OccupancyUnits,$B23,OccupancyAddresses,$A23),IFERROR(VLOOKUP($A23&amp;"" ""&amp;$B23, FILTER(ARRAYFORMULA({OccupancyAddresses&amp;"" ""&amp; OccupancyUnits,'Tenant Occupancy'!XS$5:XS23}),INDEX(ARRAYFORMULA({OccupancyAdd"&amp;"resses&amp;"" ""&amp; OccupancyUnits,'Tenant Occupancy'!XS$5:XS23}),0,2)&lt;&gt;""""),2,FALSE),IF(XR20=TODAY(),""Today"",)))))"),"")</f>
        <v/>
      </c>
      <c r="XS23" s="3" t="str">
        <f>IFERROR(__xludf.DUMMYFUNCTION("IF(ISBLANK($A23),, IF((ARRAYFORMULA(SUM(COUNTIFS(OccupancyAddresses,$A23,OccupancyUnits, $B23, 'Tenant Occupancy'!XT$5:XT23,{""&gt;0"",""Occupied"",""Late""}))))&gt;1,""Multiple Bookings"", IF(SUMIFS( 'Tenant Occupancy'!XT$5:XT23,OccupancyUnits,$B23,OccupancyAd"&amp;"dresses,$A23)&gt;0,SUMIFS('Tenant Occupancy'!XT$5:XT23,OccupancyUnits,$B23,OccupancyAddresses,$A23),IFERROR(VLOOKUP($A23&amp;"" ""&amp;$B23, FILTER(ARRAYFORMULA({OccupancyAddresses&amp;"" ""&amp; OccupancyUnits,'Tenant Occupancy'!XT$5:XT23}),INDEX(ARRAYFORMULA({OccupancyAdd"&amp;"resses&amp;"" ""&amp; OccupancyUnits,'Tenant Occupancy'!XT$5:XT23}),0,2)&lt;&gt;""""),2,FALSE),IF(XS20=TODAY(),""Today"",)))))"),"")</f>
        <v/>
      </c>
      <c r="XT23" s="3" t="str">
        <f>IFERROR(__xludf.DUMMYFUNCTION("IF(ISBLANK($A23),, IF((ARRAYFORMULA(SUM(COUNTIFS(OccupancyAddresses,$A23,OccupancyUnits, $B23, 'Tenant Occupancy'!XU$5:XU23,{""&gt;0"",""Occupied"",""Late""}))))&gt;1,""Multiple Bookings"", IF(SUMIFS( 'Tenant Occupancy'!XU$5:XU23,OccupancyUnits,$B23,OccupancyAd"&amp;"dresses,$A23)&gt;0,SUMIFS('Tenant Occupancy'!XU$5:XU23,OccupancyUnits,$B23,OccupancyAddresses,$A23),IFERROR(VLOOKUP($A23&amp;"" ""&amp;$B23, FILTER(ARRAYFORMULA({OccupancyAddresses&amp;"" ""&amp; OccupancyUnits,'Tenant Occupancy'!XU$5:XU23}),INDEX(ARRAYFORMULA({OccupancyAdd"&amp;"resses&amp;"" ""&amp; OccupancyUnits,'Tenant Occupancy'!XU$5:XU23}),0,2)&lt;&gt;""""),2,FALSE),IF(XT20=TODAY(),""Today"",)))))"),"")</f>
        <v/>
      </c>
      <c r="XU23" s="3" t="str">
        <f>IFERROR(__xludf.DUMMYFUNCTION("IF(ISBLANK($A23),, IF((ARRAYFORMULA(SUM(COUNTIFS(OccupancyAddresses,$A23,OccupancyUnits, $B23, 'Tenant Occupancy'!XV$5:XV23,{""&gt;0"",""Occupied"",""Late""}))))&gt;1,""Multiple Bookings"", IF(SUMIFS( 'Tenant Occupancy'!XV$5:XV23,OccupancyUnits,$B23,OccupancyAd"&amp;"dresses,$A23)&gt;0,SUMIFS('Tenant Occupancy'!XV$5:XV23,OccupancyUnits,$B23,OccupancyAddresses,$A23),IFERROR(VLOOKUP($A23&amp;"" ""&amp;$B23, FILTER(ARRAYFORMULA({OccupancyAddresses&amp;"" ""&amp; OccupancyUnits,'Tenant Occupancy'!XV$5:XV23}),INDEX(ARRAYFORMULA({OccupancyAdd"&amp;"resses&amp;"" ""&amp; OccupancyUnits,'Tenant Occupancy'!XV$5:XV23}),0,2)&lt;&gt;""""),2,FALSE),IF(XU20=TODAY(),""Today"",)))))"),"")</f>
        <v/>
      </c>
      <c r="XV23" s="3" t="str">
        <f>IFERROR(__xludf.DUMMYFUNCTION("IF(ISBLANK($A23),, IF((ARRAYFORMULA(SUM(COUNTIFS(OccupancyAddresses,$A23,OccupancyUnits, $B23, 'Tenant Occupancy'!XW$5:XW23,{""&gt;0"",""Occupied"",""Late""}))))&gt;1,""Multiple Bookings"", IF(SUMIFS( 'Tenant Occupancy'!XW$5:XW23,OccupancyUnits,$B23,OccupancyAd"&amp;"dresses,$A23)&gt;0,SUMIFS('Tenant Occupancy'!XW$5:XW23,OccupancyUnits,$B23,OccupancyAddresses,$A23),IFERROR(VLOOKUP($A23&amp;"" ""&amp;$B23, FILTER(ARRAYFORMULA({OccupancyAddresses&amp;"" ""&amp; OccupancyUnits,'Tenant Occupancy'!XW$5:XW23}),INDEX(ARRAYFORMULA({OccupancyAdd"&amp;"resses&amp;"" ""&amp; OccupancyUnits,'Tenant Occupancy'!XW$5:XW23}),0,2)&lt;&gt;""""),2,FALSE),IF(XV20=TODAY(),""Today"",)))))"),"")</f>
        <v/>
      </c>
      <c r="XW23" s="3" t="str">
        <f>IFERROR(__xludf.DUMMYFUNCTION("IF(ISBLANK($A23),, IF((ARRAYFORMULA(SUM(COUNTIFS(OccupancyAddresses,$A23,OccupancyUnits, $B23, 'Tenant Occupancy'!XX$5:XX23,{""&gt;0"",""Occupied"",""Late""}))))&gt;1,""Multiple Bookings"", IF(SUMIFS( 'Tenant Occupancy'!XX$5:XX23,OccupancyUnits,$B23,OccupancyAd"&amp;"dresses,$A23)&gt;0,SUMIFS('Tenant Occupancy'!XX$5:XX23,OccupancyUnits,$B23,OccupancyAddresses,$A23),IFERROR(VLOOKUP($A23&amp;"" ""&amp;$B23, FILTER(ARRAYFORMULA({OccupancyAddresses&amp;"" ""&amp; OccupancyUnits,'Tenant Occupancy'!XX$5:XX23}),INDEX(ARRAYFORMULA({OccupancyAdd"&amp;"resses&amp;"" ""&amp; OccupancyUnits,'Tenant Occupancy'!XX$5:XX23}),0,2)&lt;&gt;""""),2,FALSE),IF(XW20=TODAY(),""Today"",)))))"),"")</f>
        <v/>
      </c>
      <c r="XX23" s="3" t="str">
        <f>IFERROR(__xludf.DUMMYFUNCTION("IF(ISBLANK($A23),, IF((ARRAYFORMULA(SUM(COUNTIFS(OccupancyAddresses,$A23,OccupancyUnits, $B23, 'Tenant Occupancy'!XY$5:XY23,{""&gt;0"",""Occupied"",""Late""}))))&gt;1,""Multiple Bookings"", IF(SUMIFS( 'Tenant Occupancy'!XY$5:XY23,OccupancyUnits,$B23,OccupancyAd"&amp;"dresses,$A23)&gt;0,SUMIFS('Tenant Occupancy'!XY$5:XY23,OccupancyUnits,$B23,OccupancyAddresses,$A23),IFERROR(VLOOKUP($A23&amp;"" ""&amp;$B23, FILTER(ARRAYFORMULA({OccupancyAddresses&amp;"" ""&amp; OccupancyUnits,'Tenant Occupancy'!XY$5:XY23}),INDEX(ARRAYFORMULA({OccupancyAdd"&amp;"resses&amp;"" ""&amp; OccupancyUnits,'Tenant Occupancy'!XY$5:XY23}),0,2)&lt;&gt;""""),2,FALSE),IF(XX20=TODAY(),""Today"",)))))"),"")</f>
        <v/>
      </c>
      <c r="XY23" s="3" t="str">
        <f>IFERROR(__xludf.DUMMYFUNCTION("IF(ISBLANK($A23),, IF((ARRAYFORMULA(SUM(COUNTIFS(OccupancyAddresses,$A23,OccupancyUnits, $B23, 'Tenant Occupancy'!XZ$5:XZ23,{""&gt;0"",""Occupied"",""Late""}))))&gt;1,""Multiple Bookings"", IF(SUMIFS( 'Tenant Occupancy'!XZ$5:XZ23,OccupancyUnits,$B23,OccupancyAd"&amp;"dresses,$A23)&gt;0,SUMIFS('Tenant Occupancy'!XZ$5:XZ23,OccupancyUnits,$B23,OccupancyAddresses,$A23),IFERROR(VLOOKUP($A23&amp;"" ""&amp;$B23, FILTER(ARRAYFORMULA({OccupancyAddresses&amp;"" ""&amp; OccupancyUnits,'Tenant Occupancy'!XZ$5:XZ23}),INDEX(ARRAYFORMULA({OccupancyAdd"&amp;"resses&amp;"" ""&amp; OccupancyUnits,'Tenant Occupancy'!XZ$5:XZ23}),0,2)&lt;&gt;""""),2,FALSE),IF(XY20=TODAY(),""Today"",)))))"),"")</f>
        <v/>
      </c>
      <c r="XZ23" s="3" t="str">
        <f>IFERROR(__xludf.DUMMYFUNCTION("IF(ISBLANK($A23),, IF((ARRAYFORMULA(SUM(COUNTIFS(OccupancyAddresses,$A23,OccupancyUnits, $B23, 'Tenant Occupancy'!YA$5:YA23,{""&gt;0"",""Occupied"",""Late""}))))&gt;1,""Multiple Bookings"", IF(SUMIFS( 'Tenant Occupancy'!YA$5:YA23,OccupancyUnits,$B23,OccupancyAd"&amp;"dresses,$A23)&gt;0,SUMIFS('Tenant Occupancy'!YA$5:YA23,OccupancyUnits,$B23,OccupancyAddresses,$A23),IFERROR(VLOOKUP($A23&amp;"" ""&amp;$B23, FILTER(ARRAYFORMULA({OccupancyAddresses&amp;"" ""&amp; OccupancyUnits,'Tenant Occupancy'!YA$5:YA23}),INDEX(ARRAYFORMULA({OccupancyAdd"&amp;"resses&amp;"" ""&amp; OccupancyUnits,'Tenant Occupancy'!YA$5:YA23}),0,2)&lt;&gt;""""),2,FALSE),IF(XZ20=TODAY(),""Today"",)))))"),"")</f>
        <v/>
      </c>
      <c r="YA23" s="3" t="str">
        <f>IFERROR(__xludf.DUMMYFUNCTION("IF(ISBLANK($A23),, IF((ARRAYFORMULA(SUM(COUNTIFS(OccupancyAddresses,$A23,OccupancyUnits, $B23, 'Tenant Occupancy'!YB$5:YB23,{""&gt;0"",""Occupied"",""Late""}))))&gt;1,""Multiple Bookings"", IF(SUMIFS( 'Tenant Occupancy'!YB$5:YB23,OccupancyUnits,$B23,OccupancyAd"&amp;"dresses,$A23)&gt;0,SUMIFS('Tenant Occupancy'!YB$5:YB23,OccupancyUnits,$B23,OccupancyAddresses,$A23),IFERROR(VLOOKUP($A23&amp;"" ""&amp;$B23, FILTER(ARRAYFORMULA({OccupancyAddresses&amp;"" ""&amp; OccupancyUnits,'Tenant Occupancy'!YB$5:YB23}),INDEX(ARRAYFORMULA({OccupancyAdd"&amp;"resses&amp;"" ""&amp; OccupancyUnits,'Tenant Occupancy'!YB$5:YB23}),0,2)&lt;&gt;""""),2,FALSE),IF(YA20=TODAY(),""Today"",)))))"),"")</f>
        <v/>
      </c>
      <c r="YB23" s="3" t="str">
        <f>IFERROR(__xludf.DUMMYFUNCTION("IF(ISBLANK($A23),, IF((ARRAYFORMULA(SUM(COUNTIFS(OccupancyAddresses,$A23,OccupancyUnits, $B23, 'Tenant Occupancy'!YC$5:YC23,{""&gt;0"",""Occupied"",""Late""}))))&gt;1,""Multiple Bookings"", IF(SUMIFS( 'Tenant Occupancy'!YC$5:YC23,OccupancyUnits,$B23,OccupancyAd"&amp;"dresses,$A23)&gt;0,SUMIFS('Tenant Occupancy'!YC$5:YC23,OccupancyUnits,$B23,OccupancyAddresses,$A23),IFERROR(VLOOKUP($A23&amp;"" ""&amp;$B23, FILTER(ARRAYFORMULA({OccupancyAddresses&amp;"" ""&amp; OccupancyUnits,'Tenant Occupancy'!YC$5:YC23}),INDEX(ARRAYFORMULA({OccupancyAdd"&amp;"resses&amp;"" ""&amp; OccupancyUnits,'Tenant Occupancy'!YC$5:YC23}),0,2)&lt;&gt;""""),2,FALSE),IF(YB20=TODAY(),""Today"",)))))"),"")</f>
        <v/>
      </c>
      <c r="YC23" s="3" t="str">
        <f>IFERROR(__xludf.DUMMYFUNCTION("IF(ISBLANK($A23),, IF((ARRAYFORMULA(SUM(COUNTIFS(OccupancyAddresses,$A23,OccupancyUnits, $B23, 'Tenant Occupancy'!YD$5:YD23,{""&gt;0"",""Occupied"",""Late""}))))&gt;1,""Multiple Bookings"", IF(SUMIFS( 'Tenant Occupancy'!YD$5:YD23,OccupancyUnits,$B23,OccupancyAd"&amp;"dresses,$A23)&gt;0,SUMIFS('Tenant Occupancy'!YD$5:YD23,OccupancyUnits,$B23,OccupancyAddresses,$A23),IFERROR(VLOOKUP($A23&amp;"" ""&amp;$B23, FILTER(ARRAYFORMULA({OccupancyAddresses&amp;"" ""&amp; OccupancyUnits,'Tenant Occupancy'!YD$5:YD23}),INDEX(ARRAYFORMULA({OccupancyAdd"&amp;"resses&amp;"" ""&amp; OccupancyUnits,'Tenant Occupancy'!YD$5:YD23}),0,2)&lt;&gt;""""),2,FALSE),IF(YC20=TODAY(),""Today"",)))))"),"")</f>
        <v/>
      </c>
      <c r="YD23" s="3" t="str">
        <f>IFERROR(__xludf.DUMMYFUNCTION("IF(ISBLANK($A23),, IF((ARRAYFORMULA(SUM(COUNTIFS(OccupancyAddresses,$A23,OccupancyUnits, $B23, 'Tenant Occupancy'!YE$5:YE23,{""&gt;0"",""Occupied"",""Late""}))))&gt;1,""Multiple Bookings"", IF(SUMIFS( 'Tenant Occupancy'!YE$5:YE23,OccupancyUnits,$B23,OccupancyAd"&amp;"dresses,$A23)&gt;0,SUMIFS('Tenant Occupancy'!YE$5:YE23,OccupancyUnits,$B23,OccupancyAddresses,$A23),IFERROR(VLOOKUP($A23&amp;"" ""&amp;$B23, FILTER(ARRAYFORMULA({OccupancyAddresses&amp;"" ""&amp; OccupancyUnits,'Tenant Occupancy'!YE$5:YE23}),INDEX(ARRAYFORMULA({OccupancyAdd"&amp;"resses&amp;"" ""&amp; OccupancyUnits,'Tenant Occupancy'!YE$5:YE23}),0,2)&lt;&gt;""""),2,FALSE),IF(YD20=TODAY(),""Today"",)))))"),"")</f>
        <v/>
      </c>
      <c r="YE23" s="3" t="str">
        <f>IFERROR(__xludf.DUMMYFUNCTION("IF(ISBLANK($A23),, IF((ARRAYFORMULA(SUM(COUNTIFS(OccupancyAddresses,$A23,OccupancyUnits, $B23, 'Tenant Occupancy'!YF$5:YF23,{""&gt;0"",""Occupied"",""Late""}))))&gt;1,""Multiple Bookings"", IF(SUMIFS( 'Tenant Occupancy'!YF$5:YF23,OccupancyUnits,$B23,OccupancyAd"&amp;"dresses,$A23)&gt;0,SUMIFS('Tenant Occupancy'!YF$5:YF23,OccupancyUnits,$B23,OccupancyAddresses,$A23),IFERROR(VLOOKUP($A23&amp;"" ""&amp;$B23, FILTER(ARRAYFORMULA({OccupancyAddresses&amp;"" ""&amp; OccupancyUnits,'Tenant Occupancy'!YF$5:YF23}),INDEX(ARRAYFORMULA({OccupancyAdd"&amp;"resses&amp;"" ""&amp; OccupancyUnits,'Tenant Occupancy'!YF$5:YF23}),0,2)&lt;&gt;""""),2,FALSE),IF(YE20=TODAY(),""Today"",)))))"),"")</f>
        <v/>
      </c>
      <c r="YF23" s="3" t="str">
        <f>IFERROR(__xludf.DUMMYFUNCTION("IF(ISBLANK($A23),, IF((ARRAYFORMULA(SUM(COUNTIFS(OccupancyAddresses,$A23,OccupancyUnits, $B23, 'Tenant Occupancy'!YG$5:YG23,{""&gt;0"",""Occupied"",""Late""}))))&gt;1,""Multiple Bookings"", IF(SUMIFS( 'Tenant Occupancy'!YG$5:YG23,OccupancyUnits,$B23,OccupancyAd"&amp;"dresses,$A23)&gt;0,SUMIFS('Tenant Occupancy'!YG$5:YG23,OccupancyUnits,$B23,OccupancyAddresses,$A23),IFERROR(VLOOKUP($A23&amp;"" ""&amp;$B23, FILTER(ARRAYFORMULA({OccupancyAddresses&amp;"" ""&amp; OccupancyUnits,'Tenant Occupancy'!YG$5:YG23}),INDEX(ARRAYFORMULA({OccupancyAdd"&amp;"resses&amp;"" ""&amp; OccupancyUnits,'Tenant Occupancy'!YG$5:YG23}),0,2)&lt;&gt;""""),2,FALSE),IF(YF20=TODAY(),""Today"",)))))"),"")</f>
        <v/>
      </c>
      <c r="YG23" s="3" t="str">
        <f>IFERROR(__xludf.DUMMYFUNCTION("IF(ISBLANK($A23),, IF((ARRAYFORMULA(SUM(COUNTIFS(OccupancyAddresses,$A23,OccupancyUnits, $B23, 'Tenant Occupancy'!YH$5:YH23,{""&gt;0"",""Occupied"",""Late""}))))&gt;1,""Multiple Bookings"", IF(SUMIFS( 'Tenant Occupancy'!YH$5:YH23,OccupancyUnits,$B23,OccupancyAd"&amp;"dresses,$A23)&gt;0,SUMIFS('Tenant Occupancy'!YH$5:YH23,OccupancyUnits,$B23,OccupancyAddresses,$A23),IFERROR(VLOOKUP($A23&amp;"" ""&amp;$B23, FILTER(ARRAYFORMULA({OccupancyAddresses&amp;"" ""&amp; OccupancyUnits,'Tenant Occupancy'!YH$5:YH23}),INDEX(ARRAYFORMULA({OccupancyAdd"&amp;"resses&amp;"" ""&amp; OccupancyUnits,'Tenant Occupancy'!YH$5:YH23}),0,2)&lt;&gt;""""),2,FALSE),IF(YG20=TODAY(),""Today"",)))))"),"")</f>
        <v/>
      </c>
      <c r="YH23" s="3" t="str">
        <f>IFERROR(__xludf.DUMMYFUNCTION("IF(ISBLANK($A23),, IF((ARRAYFORMULA(SUM(COUNTIFS(OccupancyAddresses,$A23,OccupancyUnits, $B23, 'Tenant Occupancy'!YI$5:YI23,{""&gt;0"",""Occupied"",""Late""}))))&gt;1,""Multiple Bookings"", IF(SUMIFS( 'Tenant Occupancy'!YI$5:YI23,OccupancyUnits,$B23,OccupancyAd"&amp;"dresses,$A23)&gt;0,SUMIFS('Tenant Occupancy'!YI$5:YI23,OccupancyUnits,$B23,OccupancyAddresses,$A23),IFERROR(VLOOKUP($A23&amp;"" ""&amp;$B23, FILTER(ARRAYFORMULA({OccupancyAddresses&amp;"" ""&amp; OccupancyUnits,'Tenant Occupancy'!YI$5:YI23}),INDEX(ARRAYFORMULA({OccupancyAdd"&amp;"resses&amp;"" ""&amp; OccupancyUnits,'Tenant Occupancy'!YI$5:YI23}),0,2)&lt;&gt;""""),2,FALSE),IF(YH20=TODAY(),""Today"",)))))"),"")</f>
        <v/>
      </c>
      <c r="YI23" s="3" t="str">
        <f>IFERROR(__xludf.DUMMYFUNCTION("IF(ISBLANK($A23),, IF((ARRAYFORMULA(SUM(COUNTIFS(OccupancyAddresses,$A23,OccupancyUnits, $B23, 'Tenant Occupancy'!YJ$5:YJ23,{""&gt;0"",""Occupied"",""Late""}))))&gt;1,""Multiple Bookings"", IF(SUMIFS( 'Tenant Occupancy'!YJ$5:YJ23,OccupancyUnits,$B23,OccupancyAd"&amp;"dresses,$A23)&gt;0,SUMIFS('Tenant Occupancy'!YJ$5:YJ23,OccupancyUnits,$B23,OccupancyAddresses,$A23),IFERROR(VLOOKUP($A23&amp;"" ""&amp;$B23, FILTER(ARRAYFORMULA({OccupancyAddresses&amp;"" ""&amp; OccupancyUnits,'Tenant Occupancy'!YJ$5:YJ23}),INDEX(ARRAYFORMULA({OccupancyAdd"&amp;"resses&amp;"" ""&amp; OccupancyUnits,'Tenant Occupancy'!YJ$5:YJ23}),0,2)&lt;&gt;""""),2,FALSE),IF(YI20=TODAY(),""Today"",)))))"),"")</f>
        <v/>
      </c>
      <c r="YJ23" s="3" t="str">
        <f>IFERROR(__xludf.DUMMYFUNCTION("IF(ISBLANK($A23),, IF((ARRAYFORMULA(SUM(COUNTIFS(OccupancyAddresses,$A23,OccupancyUnits, $B23, 'Tenant Occupancy'!YK$5:YK23,{""&gt;0"",""Occupied"",""Late""}))))&gt;1,""Multiple Bookings"", IF(SUMIFS( 'Tenant Occupancy'!YK$5:YK23,OccupancyUnits,$B23,OccupancyAd"&amp;"dresses,$A23)&gt;0,SUMIFS('Tenant Occupancy'!YK$5:YK23,OccupancyUnits,$B23,OccupancyAddresses,$A23),IFERROR(VLOOKUP($A23&amp;"" ""&amp;$B23, FILTER(ARRAYFORMULA({OccupancyAddresses&amp;"" ""&amp; OccupancyUnits,'Tenant Occupancy'!YK$5:YK23}),INDEX(ARRAYFORMULA({OccupancyAdd"&amp;"resses&amp;"" ""&amp; OccupancyUnits,'Tenant Occupancy'!YK$5:YK23}),0,2)&lt;&gt;""""),2,FALSE),IF(YJ20=TODAY(),""Today"",)))))"),"")</f>
        <v/>
      </c>
      <c r="YK23" s="3" t="str">
        <f>IFERROR(__xludf.DUMMYFUNCTION("IF(ISBLANK($A23),, IF((ARRAYFORMULA(SUM(COUNTIFS(OccupancyAddresses,$A23,OccupancyUnits, $B23, 'Tenant Occupancy'!YL$5:YL23,{""&gt;0"",""Occupied"",""Late""}))))&gt;1,""Multiple Bookings"", IF(SUMIFS( 'Tenant Occupancy'!YL$5:YL23,OccupancyUnits,$B23,OccupancyAd"&amp;"dresses,$A23)&gt;0,SUMIFS('Tenant Occupancy'!YL$5:YL23,OccupancyUnits,$B23,OccupancyAddresses,$A23),IFERROR(VLOOKUP($A23&amp;"" ""&amp;$B23, FILTER(ARRAYFORMULA({OccupancyAddresses&amp;"" ""&amp; OccupancyUnits,'Tenant Occupancy'!YL$5:YL23}),INDEX(ARRAYFORMULA({OccupancyAdd"&amp;"resses&amp;"" ""&amp; OccupancyUnits,'Tenant Occupancy'!YL$5:YL23}),0,2)&lt;&gt;""""),2,FALSE),IF(YK20=TODAY(),""Today"",)))))"),"")</f>
        <v/>
      </c>
      <c r="YL23" s="3" t="str">
        <f>IFERROR(__xludf.DUMMYFUNCTION("IF(ISBLANK($A23),, IF((ARRAYFORMULA(SUM(COUNTIFS(OccupancyAddresses,$A23,OccupancyUnits, $B23, 'Tenant Occupancy'!YM$5:YM23,{""&gt;0"",""Occupied"",""Late""}))))&gt;1,""Multiple Bookings"", IF(SUMIFS( 'Tenant Occupancy'!YM$5:YM23,OccupancyUnits,$B23,OccupancyAd"&amp;"dresses,$A23)&gt;0,SUMIFS('Tenant Occupancy'!YM$5:YM23,OccupancyUnits,$B23,OccupancyAddresses,$A23),IFERROR(VLOOKUP($A23&amp;"" ""&amp;$B23, FILTER(ARRAYFORMULA({OccupancyAddresses&amp;"" ""&amp; OccupancyUnits,'Tenant Occupancy'!YM$5:YM23}),INDEX(ARRAYFORMULA({OccupancyAdd"&amp;"resses&amp;"" ""&amp; OccupancyUnits,'Tenant Occupancy'!YM$5:YM23}),0,2)&lt;&gt;""""),2,FALSE),IF(YL20=TODAY(),""Today"",)))))"),"")</f>
        <v/>
      </c>
      <c r="YM23" s="3" t="str">
        <f>IFERROR(__xludf.DUMMYFUNCTION("IF(ISBLANK($A23),, IF((ARRAYFORMULA(SUM(COUNTIFS(OccupancyAddresses,$A23,OccupancyUnits, $B23, 'Tenant Occupancy'!YN$5:YN23,{""&gt;0"",""Occupied"",""Late""}))))&gt;1,""Multiple Bookings"", IF(SUMIFS( 'Tenant Occupancy'!YN$5:YN23,OccupancyUnits,$B23,OccupancyAd"&amp;"dresses,$A23)&gt;0,SUMIFS('Tenant Occupancy'!YN$5:YN23,OccupancyUnits,$B23,OccupancyAddresses,$A23),IFERROR(VLOOKUP($A23&amp;"" ""&amp;$B23, FILTER(ARRAYFORMULA({OccupancyAddresses&amp;"" ""&amp; OccupancyUnits,'Tenant Occupancy'!YN$5:YN23}),INDEX(ARRAYFORMULA({OccupancyAdd"&amp;"resses&amp;"" ""&amp; OccupancyUnits,'Tenant Occupancy'!YN$5:YN23}),0,2)&lt;&gt;""""),2,FALSE),IF(YM20=TODAY(),""Today"",)))))"),"")</f>
        <v/>
      </c>
      <c r="YN23" s="3" t="str">
        <f>IFERROR(__xludf.DUMMYFUNCTION("IF(ISBLANK($A23),, IF((ARRAYFORMULA(SUM(COUNTIFS(OccupancyAddresses,$A23,OccupancyUnits, $B23, 'Tenant Occupancy'!YO$5:YO23,{""&gt;0"",""Occupied"",""Late""}))))&gt;1,""Multiple Bookings"", IF(SUMIFS( 'Tenant Occupancy'!YO$5:YO23,OccupancyUnits,$B23,OccupancyAd"&amp;"dresses,$A23)&gt;0,SUMIFS('Tenant Occupancy'!YO$5:YO23,OccupancyUnits,$B23,OccupancyAddresses,$A23),IFERROR(VLOOKUP($A23&amp;"" ""&amp;$B23, FILTER(ARRAYFORMULA({OccupancyAddresses&amp;"" ""&amp; OccupancyUnits,'Tenant Occupancy'!YO$5:YO23}),INDEX(ARRAYFORMULA({OccupancyAdd"&amp;"resses&amp;"" ""&amp; OccupancyUnits,'Tenant Occupancy'!YO$5:YO23}),0,2)&lt;&gt;""""),2,FALSE),IF(YN20=TODAY(),""Today"",)))))"),"")</f>
        <v/>
      </c>
      <c r="YO23" s="3" t="str">
        <f>IFERROR(__xludf.DUMMYFUNCTION("IF(ISBLANK($A23),, IF((ARRAYFORMULA(SUM(COUNTIFS(OccupancyAddresses,$A23,OccupancyUnits, $B23, 'Tenant Occupancy'!YP$5:YP23,{""&gt;0"",""Occupied"",""Late""}))))&gt;1,""Multiple Bookings"", IF(SUMIFS( 'Tenant Occupancy'!YP$5:YP23,OccupancyUnits,$B23,OccupancyAd"&amp;"dresses,$A23)&gt;0,SUMIFS('Tenant Occupancy'!YP$5:YP23,OccupancyUnits,$B23,OccupancyAddresses,$A23),IFERROR(VLOOKUP($A23&amp;"" ""&amp;$B23, FILTER(ARRAYFORMULA({OccupancyAddresses&amp;"" ""&amp; OccupancyUnits,'Tenant Occupancy'!YP$5:YP23}),INDEX(ARRAYFORMULA({OccupancyAdd"&amp;"resses&amp;"" ""&amp; OccupancyUnits,'Tenant Occupancy'!YP$5:YP23}),0,2)&lt;&gt;""""),2,FALSE),IF(YO20=TODAY(),""Today"",)))))"),"")</f>
        <v/>
      </c>
      <c r="YP23" s="3" t="str">
        <f>IFERROR(__xludf.DUMMYFUNCTION("IF(ISBLANK($A23),, IF((ARRAYFORMULA(SUM(COUNTIFS(OccupancyAddresses,$A23,OccupancyUnits, $B23, 'Tenant Occupancy'!YQ$5:YQ23,{""&gt;0"",""Occupied"",""Late""}))))&gt;1,""Multiple Bookings"", IF(SUMIFS( 'Tenant Occupancy'!YQ$5:YQ23,OccupancyUnits,$B23,OccupancyAd"&amp;"dresses,$A23)&gt;0,SUMIFS('Tenant Occupancy'!YQ$5:YQ23,OccupancyUnits,$B23,OccupancyAddresses,$A23),IFERROR(VLOOKUP($A23&amp;"" ""&amp;$B23, FILTER(ARRAYFORMULA({OccupancyAddresses&amp;"" ""&amp; OccupancyUnits,'Tenant Occupancy'!YQ$5:YQ23}),INDEX(ARRAYFORMULA({OccupancyAdd"&amp;"resses&amp;"" ""&amp; OccupancyUnits,'Tenant Occupancy'!YQ$5:YQ23}),0,2)&lt;&gt;""""),2,FALSE),IF(YP20=TODAY(),""Today"",)))))"),"")</f>
        <v/>
      </c>
      <c r="YQ23" s="3" t="str">
        <f>IFERROR(__xludf.DUMMYFUNCTION("IF(ISBLANK($A23),, IF((ARRAYFORMULA(SUM(COUNTIFS(OccupancyAddresses,$A23,OccupancyUnits, $B23, 'Tenant Occupancy'!YR$5:YR23,{""&gt;0"",""Occupied"",""Late""}))))&gt;1,""Multiple Bookings"", IF(SUMIFS( 'Tenant Occupancy'!YR$5:YR23,OccupancyUnits,$B23,OccupancyAd"&amp;"dresses,$A23)&gt;0,SUMIFS('Tenant Occupancy'!YR$5:YR23,OccupancyUnits,$B23,OccupancyAddresses,$A23),IFERROR(VLOOKUP($A23&amp;"" ""&amp;$B23, FILTER(ARRAYFORMULA({OccupancyAddresses&amp;"" ""&amp; OccupancyUnits,'Tenant Occupancy'!YR$5:YR23}),INDEX(ARRAYFORMULA({OccupancyAdd"&amp;"resses&amp;"" ""&amp; OccupancyUnits,'Tenant Occupancy'!YR$5:YR23}),0,2)&lt;&gt;""""),2,FALSE),IF(YQ20=TODAY(),""Today"",)))))"),"")</f>
        <v/>
      </c>
      <c r="YR23" s="3" t="str">
        <f>IFERROR(__xludf.DUMMYFUNCTION("IF(ISBLANK($A23),, IF((ARRAYFORMULA(SUM(COUNTIFS(OccupancyAddresses,$A23,OccupancyUnits, $B23, 'Tenant Occupancy'!YS$5:YS23,{""&gt;0"",""Occupied"",""Late""}))))&gt;1,""Multiple Bookings"", IF(SUMIFS( 'Tenant Occupancy'!YS$5:YS23,OccupancyUnits,$B23,OccupancyAd"&amp;"dresses,$A23)&gt;0,SUMIFS('Tenant Occupancy'!YS$5:YS23,OccupancyUnits,$B23,OccupancyAddresses,$A23),IFERROR(VLOOKUP($A23&amp;"" ""&amp;$B23, FILTER(ARRAYFORMULA({OccupancyAddresses&amp;"" ""&amp; OccupancyUnits,'Tenant Occupancy'!YS$5:YS23}),INDEX(ARRAYFORMULA({OccupancyAdd"&amp;"resses&amp;"" ""&amp; OccupancyUnits,'Tenant Occupancy'!YS$5:YS23}),0,2)&lt;&gt;""""),2,FALSE),IF(YR20=TODAY(),""Today"",)))))"),"")</f>
        <v/>
      </c>
      <c r="YS23" s="3" t="str">
        <f>IFERROR(__xludf.DUMMYFUNCTION("IF(ISBLANK($A23),, IF((ARRAYFORMULA(SUM(COUNTIFS(OccupancyAddresses,$A23,OccupancyUnits, $B23, 'Tenant Occupancy'!YT$5:YT23,{""&gt;0"",""Occupied"",""Late""}))))&gt;1,""Multiple Bookings"", IF(SUMIFS( 'Tenant Occupancy'!YT$5:YT23,OccupancyUnits,$B23,OccupancyAd"&amp;"dresses,$A23)&gt;0,SUMIFS('Tenant Occupancy'!YT$5:YT23,OccupancyUnits,$B23,OccupancyAddresses,$A23),IFERROR(VLOOKUP($A23&amp;"" ""&amp;$B23, FILTER(ARRAYFORMULA({OccupancyAddresses&amp;"" ""&amp; OccupancyUnits,'Tenant Occupancy'!YT$5:YT23}),INDEX(ARRAYFORMULA({OccupancyAdd"&amp;"resses&amp;"" ""&amp; OccupancyUnits,'Tenant Occupancy'!YT$5:YT23}),0,2)&lt;&gt;""""),2,FALSE),IF(YS20=TODAY(),""Today"",)))))"),"")</f>
        <v/>
      </c>
      <c r="YT23" s="3" t="str">
        <f>IFERROR(__xludf.DUMMYFUNCTION("IF(ISBLANK($A23),, IF((ARRAYFORMULA(SUM(COUNTIFS(OccupancyAddresses,$A23,OccupancyUnits, $B23, 'Tenant Occupancy'!YU$5:YU23,{""&gt;0"",""Occupied"",""Late""}))))&gt;1,""Multiple Bookings"", IF(SUMIFS( 'Tenant Occupancy'!YU$5:YU23,OccupancyUnits,$B23,OccupancyAd"&amp;"dresses,$A23)&gt;0,SUMIFS('Tenant Occupancy'!YU$5:YU23,OccupancyUnits,$B23,OccupancyAddresses,$A23),IFERROR(VLOOKUP($A23&amp;"" ""&amp;$B23, FILTER(ARRAYFORMULA({OccupancyAddresses&amp;"" ""&amp; OccupancyUnits,'Tenant Occupancy'!YU$5:YU23}),INDEX(ARRAYFORMULA({OccupancyAdd"&amp;"resses&amp;"" ""&amp; OccupancyUnits,'Tenant Occupancy'!YU$5:YU23}),0,2)&lt;&gt;""""),2,FALSE),IF(YT20=TODAY(),""Today"",)))))"),"")</f>
        <v/>
      </c>
      <c r="YU23" s="3" t="str">
        <f>IFERROR(__xludf.DUMMYFUNCTION("IF(ISBLANK($A23),, IF((ARRAYFORMULA(SUM(COUNTIFS(OccupancyAddresses,$A23,OccupancyUnits, $B23, 'Tenant Occupancy'!YV$5:YV23,{""&gt;0"",""Occupied"",""Late""}))))&gt;1,""Multiple Bookings"", IF(SUMIFS( 'Tenant Occupancy'!YV$5:YV23,OccupancyUnits,$B23,OccupancyAd"&amp;"dresses,$A23)&gt;0,SUMIFS('Tenant Occupancy'!YV$5:YV23,OccupancyUnits,$B23,OccupancyAddresses,$A23),IFERROR(VLOOKUP($A23&amp;"" ""&amp;$B23, FILTER(ARRAYFORMULA({OccupancyAddresses&amp;"" ""&amp; OccupancyUnits,'Tenant Occupancy'!YV$5:YV23}),INDEX(ARRAYFORMULA({OccupancyAdd"&amp;"resses&amp;"" ""&amp; OccupancyUnits,'Tenant Occupancy'!YV$5:YV23}),0,2)&lt;&gt;""""),2,FALSE),IF(YU20=TODAY(),""Today"",)))))"),"")</f>
        <v/>
      </c>
      <c r="YV23" s="3" t="str">
        <f>IFERROR(__xludf.DUMMYFUNCTION("IF(ISBLANK($A23),, IF((ARRAYFORMULA(SUM(COUNTIFS(OccupancyAddresses,$A23,OccupancyUnits, $B23, 'Tenant Occupancy'!YW$5:YW23,{""&gt;0"",""Occupied"",""Late""}))))&gt;1,""Multiple Bookings"", IF(SUMIFS( 'Tenant Occupancy'!YW$5:YW23,OccupancyUnits,$B23,OccupancyAd"&amp;"dresses,$A23)&gt;0,SUMIFS('Tenant Occupancy'!YW$5:YW23,OccupancyUnits,$B23,OccupancyAddresses,$A23),IFERROR(VLOOKUP($A23&amp;"" ""&amp;$B23, FILTER(ARRAYFORMULA({OccupancyAddresses&amp;"" ""&amp; OccupancyUnits,'Tenant Occupancy'!YW$5:YW23}),INDEX(ARRAYFORMULA({OccupancyAdd"&amp;"resses&amp;"" ""&amp; OccupancyUnits,'Tenant Occupancy'!YW$5:YW23}),0,2)&lt;&gt;""""),2,FALSE),IF(YV20=TODAY(),""Today"",)))))"),"")</f>
        <v/>
      </c>
      <c r="YW23" s="3" t="str">
        <f>IFERROR(__xludf.DUMMYFUNCTION("IF(ISBLANK($A23),, IF((ARRAYFORMULA(SUM(COUNTIFS(OccupancyAddresses,$A23,OccupancyUnits, $B23, 'Tenant Occupancy'!YX$5:YX23,{""&gt;0"",""Occupied"",""Late""}))))&gt;1,""Multiple Bookings"", IF(SUMIFS( 'Tenant Occupancy'!YX$5:YX23,OccupancyUnits,$B23,OccupancyAd"&amp;"dresses,$A23)&gt;0,SUMIFS('Tenant Occupancy'!YX$5:YX23,OccupancyUnits,$B23,OccupancyAddresses,$A23),IFERROR(VLOOKUP($A23&amp;"" ""&amp;$B23, FILTER(ARRAYFORMULA({OccupancyAddresses&amp;"" ""&amp; OccupancyUnits,'Tenant Occupancy'!YX$5:YX23}),INDEX(ARRAYFORMULA({OccupancyAdd"&amp;"resses&amp;"" ""&amp; OccupancyUnits,'Tenant Occupancy'!YX$5:YX23}),0,2)&lt;&gt;""""),2,FALSE),IF(YW20=TODAY(),""Today"",)))))"),"")</f>
        <v/>
      </c>
      <c r="YX23" s="3" t="str">
        <f>IFERROR(__xludf.DUMMYFUNCTION("IF(ISBLANK($A23),, IF((ARRAYFORMULA(SUM(COUNTIFS(OccupancyAddresses,$A23,OccupancyUnits, $B23, 'Tenant Occupancy'!YY$5:YY23,{""&gt;0"",""Occupied"",""Late""}))))&gt;1,""Multiple Bookings"", IF(SUMIFS( 'Tenant Occupancy'!YY$5:YY23,OccupancyUnits,$B23,OccupancyAd"&amp;"dresses,$A23)&gt;0,SUMIFS('Tenant Occupancy'!YY$5:YY23,OccupancyUnits,$B23,OccupancyAddresses,$A23),IFERROR(VLOOKUP($A23&amp;"" ""&amp;$B23, FILTER(ARRAYFORMULA({OccupancyAddresses&amp;"" ""&amp; OccupancyUnits,'Tenant Occupancy'!YY$5:YY23}),INDEX(ARRAYFORMULA({OccupancyAdd"&amp;"resses&amp;"" ""&amp; OccupancyUnits,'Tenant Occupancy'!YY$5:YY23}),0,2)&lt;&gt;""""),2,FALSE),IF(YX20=TODAY(),""Today"",)))))"),"")</f>
        <v/>
      </c>
      <c r="YY23" s="3" t="str">
        <f>IFERROR(__xludf.DUMMYFUNCTION("IF(ISBLANK($A23),, IF((ARRAYFORMULA(SUM(COUNTIFS(OccupancyAddresses,$A23,OccupancyUnits, $B23, 'Tenant Occupancy'!YZ$5:YZ23,{""&gt;0"",""Occupied"",""Late""}))))&gt;1,""Multiple Bookings"", IF(SUMIFS( 'Tenant Occupancy'!YZ$5:YZ23,OccupancyUnits,$B23,OccupancyAd"&amp;"dresses,$A23)&gt;0,SUMIFS('Tenant Occupancy'!YZ$5:YZ23,OccupancyUnits,$B23,OccupancyAddresses,$A23),IFERROR(VLOOKUP($A23&amp;"" ""&amp;$B23, FILTER(ARRAYFORMULA({OccupancyAddresses&amp;"" ""&amp; OccupancyUnits,'Tenant Occupancy'!YZ$5:YZ23}),INDEX(ARRAYFORMULA({OccupancyAdd"&amp;"resses&amp;"" ""&amp; OccupancyUnits,'Tenant Occupancy'!YZ$5:YZ23}),0,2)&lt;&gt;""""),2,FALSE),IF(YY20=TODAY(),""Today"",)))))"),"")</f>
        <v/>
      </c>
      <c r="YZ23" s="3" t="str">
        <f>IFERROR(__xludf.DUMMYFUNCTION("IF(ISBLANK($A23),, IF((ARRAYFORMULA(SUM(COUNTIFS(OccupancyAddresses,$A23,OccupancyUnits, $B23, 'Tenant Occupancy'!ZA$5:ZA23,{""&gt;0"",""Occupied"",""Late""}))))&gt;1,""Multiple Bookings"", IF(SUMIFS( 'Tenant Occupancy'!ZA$5:ZA23,OccupancyUnits,$B23,OccupancyAd"&amp;"dresses,$A23)&gt;0,SUMIFS('Tenant Occupancy'!ZA$5:ZA23,OccupancyUnits,$B23,OccupancyAddresses,$A23),IFERROR(VLOOKUP($A23&amp;"" ""&amp;$B23, FILTER(ARRAYFORMULA({OccupancyAddresses&amp;"" ""&amp; OccupancyUnits,'Tenant Occupancy'!ZA$5:ZA23}),INDEX(ARRAYFORMULA({OccupancyAdd"&amp;"resses&amp;"" ""&amp; OccupancyUnits,'Tenant Occupancy'!ZA$5:ZA23}),0,2)&lt;&gt;""""),2,FALSE),IF(YZ20=TODAY(),""Today"",)))))"),"")</f>
        <v/>
      </c>
      <c r="ZA23" s="3" t="str">
        <f>IFERROR(__xludf.DUMMYFUNCTION("IF(ISBLANK($A23),, IF((ARRAYFORMULA(SUM(COUNTIFS(OccupancyAddresses,$A23,OccupancyUnits, $B23, 'Tenant Occupancy'!ZB$5:ZB23,{""&gt;0"",""Occupied"",""Late""}))))&gt;1,""Multiple Bookings"", IF(SUMIFS( 'Tenant Occupancy'!ZB$5:ZB23,OccupancyUnits,$B23,OccupancyAd"&amp;"dresses,$A23)&gt;0,SUMIFS('Tenant Occupancy'!ZB$5:ZB23,OccupancyUnits,$B23,OccupancyAddresses,$A23),IFERROR(VLOOKUP($A23&amp;"" ""&amp;$B23, FILTER(ARRAYFORMULA({OccupancyAddresses&amp;"" ""&amp; OccupancyUnits,'Tenant Occupancy'!ZB$5:ZB23}),INDEX(ARRAYFORMULA({OccupancyAdd"&amp;"resses&amp;"" ""&amp; OccupancyUnits,'Tenant Occupancy'!ZB$5:ZB23}),0,2)&lt;&gt;""""),2,FALSE),IF(ZA20=TODAY(),""Today"",)))))"),"")</f>
        <v/>
      </c>
      <c r="ZB23" s="3" t="str">
        <f>IFERROR(__xludf.DUMMYFUNCTION("IF(ISBLANK($A23),, IF((ARRAYFORMULA(SUM(COUNTIFS(OccupancyAddresses,$A23,OccupancyUnits, $B23, 'Tenant Occupancy'!ZC$5:ZC23,{""&gt;0"",""Occupied"",""Late""}))))&gt;1,""Multiple Bookings"", IF(SUMIFS( 'Tenant Occupancy'!ZC$5:ZC23,OccupancyUnits,$B23,OccupancyAd"&amp;"dresses,$A23)&gt;0,SUMIFS('Tenant Occupancy'!ZC$5:ZC23,OccupancyUnits,$B23,OccupancyAddresses,$A23),IFERROR(VLOOKUP($A23&amp;"" ""&amp;$B23, FILTER(ARRAYFORMULA({OccupancyAddresses&amp;"" ""&amp; OccupancyUnits,'Tenant Occupancy'!ZC$5:ZC23}),INDEX(ARRAYFORMULA({OccupancyAdd"&amp;"resses&amp;"" ""&amp; OccupancyUnits,'Tenant Occupancy'!ZC$5:ZC23}),0,2)&lt;&gt;""""),2,FALSE),IF(ZB20=TODAY(),""Today"",)))))"),"")</f>
        <v/>
      </c>
      <c r="ZC23" s="3" t="str">
        <f>IFERROR(__xludf.DUMMYFUNCTION("IF(ISBLANK($A23),, IF((ARRAYFORMULA(SUM(COUNTIFS(OccupancyAddresses,$A23,OccupancyUnits, $B23, 'Tenant Occupancy'!ZD$5:ZD23,{""&gt;0"",""Occupied"",""Late""}))))&gt;1,""Multiple Bookings"", IF(SUMIFS( 'Tenant Occupancy'!ZD$5:ZD23,OccupancyUnits,$B23,OccupancyAd"&amp;"dresses,$A23)&gt;0,SUMIFS('Tenant Occupancy'!ZD$5:ZD23,OccupancyUnits,$B23,OccupancyAddresses,$A23),IFERROR(VLOOKUP($A23&amp;"" ""&amp;$B23, FILTER(ARRAYFORMULA({OccupancyAddresses&amp;"" ""&amp; OccupancyUnits,'Tenant Occupancy'!ZD$5:ZD23}),INDEX(ARRAYFORMULA({OccupancyAdd"&amp;"resses&amp;"" ""&amp; OccupancyUnits,'Tenant Occupancy'!ZD$5:ZD23}),0,2)&lt;&gt;""""),2,FALSE),IF(ZC20=TODAY(),""Today"",)))))"),"")</f>
        <v/>
      </c>
      <c r="ZD23" s="3" t="str">
        <f>IFERROR(__xludf.DUMMYFUNCTION("IF(ISBLANK($A23),, IF((ARRAYFORMULA(SUM(COUNTIFS(OccupancyAddresses,$A23,OccupancyUnits, $B23, 'Tenant Occupancy'!ZE$5:ZE23,{""&gt;0"",""Occupied"",""Late""}))))&gt;1,""Multiple Bookings"", IF(SUMIFS( 'Tenant Occupancy'!ZE$5:ZE23,OccupancyUnits,$B23,OccupancyAd"&amp;"dresses,$A23)&gt;0,SUMIFS('Tenant Occupancy'!ZE$5:ZE23,OccupancyUnits,$B23,OccupancyAddresses,$A23),IFERROR(VLOOKUP($A23&amp;"" ""&amp;$B23, FILTER(ARRAYFORMULA({OccupancyAddresses&amp;"" ""&amp; OccupancyUnits,'Tenant Occupancy'!ZE$5:ZE23}),INDEX(ARRAYFORMULA({OccupancyAdd"&amp;"resses&amp;"" ""&amp; OccupancyUnits,'Tenant Occupancy'!ZE$5:ZE23}),0,2)&lt;&gt;""""),2,FALSE),IF(ZD20=TODAY(),""Today"",)))))"),"")</f>
        <v/>
      </c>
      <c r="ZE23" s="3" t="str">
        <f>IFERROR(__xludf.DUMMYFUNCTION("IF(ISBLANK($A23),, IF((ARRAYFORMULA(SUM(COUNTIFS(OccupancyAddresses,$A23,OccupancyUnits, $B23, 'Tenant Occupancy'!ZF$5:ZF23,{""&gt;0"",""Occupied"",""Late""}))))&gt;1,""Multiple Bookings"", IF(SUMIFS( 'Tenant Occupancy'!ZF$5:ZF23,OccupancyUnits,$B23,OccupancyAd"&amp;"dresses,$A23)&gt;0,SUMIFS('Tenant Occupancy'!ZF$5:ZF23,OccupancyUnits,$B23,OccupancyAddresses,$A23),IFERROR(VLOOKUP($A23&amp;"" ""&amp;$B23, FILTER(ARRAYFORMULA({OccupancyAddresses&amp;"" ""&amp; OccupancyUnits,'Tenant Occupancy'!ZF$5:ZF23}),INDEX(ARRAYFORMULA({OccupancyAdd"&amp;"resses&amp;"" ""&amp; OccupancyUnits,'Tenant Occupancy'!ZF$5:ZF23}),0,2)&lt;&gt;""""),2,FALSE),IF(ZE20=TODAY(),""Today"",)))))"),"")</f>
        <v/>
      </c>
      <c r="ZF23" s="3" t="str">
        <f>IFERROR(__xludf.DUMMYFUNCTION("IF(ISBLANK($A23),, IF((ARRAYFORMULA(SUM(COUNTIFS(OccupancyAddresses,$A23,OccupancyUnits, $B23, 'Tenant Occupancy'!ZG$5:ZG23,{""&gt;0"",""Occupied"",""Late""}))))&gt;1,""Multiple Bookings"", IF(SUMIFS( 'Tenant Occupancy'!ZG$5:ZG23,OccupancyUnits,$B23,OccupancyAd"&amp;"dresses,$A23)&gt;0,SUMIFS('Tenant Occupancy'!ZG$5:ZG23,OccupancyUnits,$B23,OccupancyAddresses,$A23),IFERROR(VLOOKUP($A23&amp;"" ""&amp;$B23, FILTER(ARRAYFORMULA({OccupancyAddresses&amp;"" ""&amp; OccupancyUnits,'Tenant Occupancy'!ZG$5:ZG23}),INDEX(ARRAYFORMULA({OccupancyAdd"&amp;"resses&amp;"" ""&amp; OccupancyUnits,'Tenant Occupancy'!ZG$5:ZG23}),0,2)&lt;&gt;""""),2,FALSE),IF(ZF20=TODAY(),""Today"",)))))"),"")</f>
        <v/>
      </c>
      <c r="ZG23" s="3" t="str">
        <f>IFERROR(__xludf.DUMMYFUNCTION("IF(ISBLANK($A23),, IF((ARRAYFORMULA(SUM(COUNTIFS(OccupancyAddresses,$A23,OccupancyUnits, $B23, 'Tenant Occupancy'!ZH$5:ZH23,{""&gt;0"",""Occupied"",""Late""}))))&gt;1,""Multiple Bookings"", IF(SUMIFS( 'Tenant Occupancy'!ZH$5:ZH23,OccupancyUnits,$B23,OccupancyAd"&amp;"dresses,$A23)&gt;0,SUMIFS('Tenant Occupancy'!ZH$5:ZH23,OccupancyUnits,$B23,OccupancyAddresses,$A23),IFERROR(VLOOKUP($A23&amp;"" ""&amp;$B23, FILTER(ARRAYFORMULA({OccupancyAddresses&amp;"" ""&amp; OccupancyUnits,'Tenant Occupancy'!ZH$5:ZH23}),INDEX(ARRAYFORMULA({OccupancyAdd"&amp;"resses&amp;"" ""&amp; OccupancyUnits,'Tenant Occupancy'!ZH$5:ZH23}),0,2)&lt;&gt;""""),2,FALSE),IF(ZG20=TODAY(),""Today"",)))))"),"")</f>
        <v/>
      </c>
      <c r="ZH23" s="3" t="str">
        <f>IFERROR(__xludf.DUMMYFUNCTION("IF(ISBLANK($A23),, IF((ARRAYFORMULA(SUM(COUNTIFS(OccupancyAddresses,$A23,OccupancyUnits, $B23, 'Tenant Occupancy'!ZI$5:ZI23,{""&gt;0"",""Occupied"",""Late""}))))&gt;1,""Multiple Bookings"", IF(SUMIFS( 'Tenant Occupancy'!ZI$5:ZI23,OccupancyUnits,$B23,OccupancyAd"&amp;"dresses,$A23)&gt;0,SUMIFS('Tenant Occupancy'!ZI$5:ZI23,OccupancyUnits,$B23,OccupancyAddresses,$A23),IFERROR(VLOOKUP($A23&amp;"" ""&amp;$B23, FILTER(ARRAYFORMULA({OccupancyAddresses&amp;"" ""&amp; OccupancyUnits,'Tenant Occupancy'!ZI$5:ZI23}),INDEX(ARRAYFORMULA({OccupancyAdd"&amp;"resses&amp;"" ""&amp; OccupancyUnits,'Tenant Occupancy'!ZI$5:ZI23}),0,2)&lt;&gt;""""),2,FALSE),IF(ZH20=TODAY(),""Today"",)))))"),"")</f>
        <v/>
      </c>
      <c r="ZI23" s="3" t="str">
        <f>IFERROR(__xludf.DUMMYFUNCTION("IF(ISBLANK($A23),, IF((ARRAYFORMULA(SUM(COUNTIFS(OccupancyAddresses,$A23,OccupancyUnits, $B23, 'Tenant Occupancy'!ZJ$5:ZJ23,{""&gt;0"",""Occupied"",""Late""}))))&gt;1,""Multiple Bookings"", IF(SUMIFS( 'Tenant Occupancy'!ZJ$5:ZJ23,OccupancyUnits,$B23,OccupancyAd"&amp;"dresses,$A23)&gt;0,SUMIFS('Tenant Occupancy'!ZJ$5:ZJ23,OccupancyUnits,$B23,OccupancyAddresses,$A23),IFERROR(VLOOKUP($A23&amp;"" ""&amp;$B23, FILTER(ARRAYFORMULA({OccupancyAddresses&amp;"" ""&amp; OccupancyUnits,'Tenant Occupancy'!ZJ$5:ZJ23}),INDEX(ARRAYFORMULA({OccupancyAdd"&amp;"resses&amp;"" ""&amp; OccupancyUnits,'Tenant Occupancy'!ZJ$5:ZJ23}),0,2)&lt;&gt;""""),2,FALSE),IF(ZI20=TODAY(),""Today"",)))))"),"")</f>
        <v/>
      </c>
      <c r="ZJ23" s="3" t="str">
        <f>IFERROR(__xludf.DUMMYFUNCTION("IF(ISBLANK($A23),, IF((ARRAYFORMULA(SUM(COUNTIFS(OccupancyAddresses,$A23,OccupancyUnits, $B23, 'Tenant Occupancy'!ZK$5:ZK23,{""&gt;0"",""Occupied"",""Late""}))))&gt;1,""Multiple Bookings"", IF(SUMIFS( 'Tenant Occupancy'!ZK$5:ZK23,OccupancyUnits,$B23,OccupancyAd"&amp;"dresses,$A23)&gt;0,SUMIFS('Tenant Occupancy'!ZK$5:ZK23,OccupancyUnits,$B23,OccupancyAddresses,$A23),IFERROR(VLOOKUP($A23&amp;"" ""&amp;$B23, FILTER(ARRAYFORMULA({OccupancyAddresses&amp;"" ""&amp; OccupancyUnits,'Tenant Occupancy'!ZK$5:ZK23}),INDEX(ARRAYFORMULA({OccupancyAdd"&amp;"resses&amp;"" ""&amp; OccupancyUnits,'Tenant Occupancy'!ZK$5:ZK23}),0,2)&lt;&gt;""""),2,FALSE),IF(ZJ20=TODAY(),""Today"",)))))"),"")</f>
        <v/>
      </c>
      <c r="ZK23" s="3" t="str">
        <f>IFERROR(__xludf.DUMMYFUNCTION("IF(ISBLANK($A23),, IF((ARRAYFORMULA(SUM(COUNTIFS(OccupancyAddresses,$A23,OccupancyUnits, $B23, 'Tenant Occupancy'!ZL$5:ZL23,{""&gt;0"",""Occupied"",""Late""}))))&gt;1,""Multiple Bookings"", IF(SUMIFS( 'Tenant Occupancy'!ZL$5:ZL23,OccupancyUnits,$B23,OccupancyAd"&amp;"dresses,$A23)&gt;0,SUMIFS('Tenant Occupancy'!ZL$5:ZL23,OccupancyUnits,$B23,OccupancyAddresses,$A23),IFERROR(VLOOKUP($A23&amp;"" ""&amp;$B23, FILTER(ARRAYFORMULA({OccupancyAddresses&amp;"" ""&amp; OccupancyUnits,'Tenant Occupancy'!ZL$5:ZL23}),INDEX(ARRAYFORMULA({OccupancyAdd"&amp;"resses&amp;"" ""&amp; OccupancyUnits,'Tenant Occupancy'!ZL$5:ZL23}),0,2)&lt;&gt;""""),2,FALSE),IF(ZK20=TODAY(),""Today"",)))))"),"")</f>
        <v/>
      </c>
      <c r="ZL23" s="3" t="str">
        <f>IFERROR(__xludf.DUMMYFUNCTION("IF(ISBLANK($A23),, IF((ARRAYFORMULA(SUM(COUNTIFS(OccupancyAddresses,$A23,OccupancyUnits, $B23, 'Tenant Occupancy'!ZM$5:ZM23,{""&gt;0"",""Occupied"",""Late""}))))&gt;1,""Multiple Bookings"", IF(SUMIFS( 'Tenant Occupancy'!ZM$5:ZM23,OccupancyUnits,$B23,OccupancyAd"&amp;"dresses,$A23)&gt;0,SUMIFS('Tenant Occupancy'!ZM$5:ZM23,OccupancyUnits,$B23,OccupancyAddresses,$A23),IFERROR(VLOOKUP($A23&amp;"" ""&amp;$B23, FILTER(ARRAYFORMULA({OccupancyAddresses&amp;"" ""&amp; OccupancyUnits,'Tenant Occupancy'!ZM$5:ZM23}),INDEX(ARRAYFORMULA({OccupancyAdd"&amp;"resses&amp;"" ""&amp; OccupancyUnits,'Tenant Occupancy'!ZM$5:ZM23}),0,2)&lt;&gt;""""),2,FALSE),IF(ZL20=TODAY(),""Today"",)))))"),"")</f>
        <v/>
      </c>
      <c r="ZM23" s="3" t="str">
        <f>IFERROR(__xludf.DUMMYFUNCTION("IF(ISBLANK($A23),, IF((ARRAYFORMULA(SUM(COUNTIFS(OccupancyAddresses,$A23,OccupancyUnits, $B23, 'Tenant Occupancy'!ZN$5:ZN23,{""&gt;0"",""Occupied"",""Late""}))))&gt;1,""Multiple Bookings"", IF(SUMIFS( 'Tenant Occupancy'!ZN$5:ZN23,OccupancyUnits,$B23,OccupancyAd"&amp;"dresses,$A23)&gt;0,SUMIFS('Tenant Occupancy'!ZN$5:ZN23,OccupancyUnits,$B23,OccupancyAddresses,$A23),IFERROR(VLOOKUP($A23&amp;"" ""&amp;$B23, FILTER(ARRAYFORMULA({OccupancyAddresses&amp;"" ""&amp; OccupancyUnits,'Tenant Occupancy'!ZN$5:ZN23}),INDEX(ARRAYFORMULA({OccupancyAdd"&amp;"resses&amp;"" ""&amp; OccupancyUnits,'Tenant Occupancy'!ZN$5:ZN23}),0,2)&lt;&gt;""""),2,FALSE),IF(ZM20=TODAY(),""Today"",)))))"),"")</f>
        <v/>
      </c>
      <c r="ZN23" s="3" t="str">
        <f>IFERROR(__xludf.DUMMYFUNCTION("IF(ISBLANK($A23),, IF((ARRAYFORMULA(SUM(COUNTIFS(OccupancyAddresses,$A23,OccupancyUnits, $B23, 'Tenant Occupancy'!ZO$5:ZO23,{""&gt;0"",""Occupied"",""Late""}))))&gt;1,""Multiple Bookings"", IF(SUMIFS( 'Tenant Occupancy'!ZO$5:ZO23,OccupancyUnits,$B23,OccupancyAd"&amp;"dresses,$A23)&gt;0,SUMIFS('Tenant Occupancy'!ZO$5:ZO23,OccupancyUnits,$B23,OccupancyAddresses,$A23),IFERROR(VLOOKUP($A23&amp;"" ""&amp;$B23, FILTER(ARRAYFORMULA({OccupancyAddresses&amp;"" ""&amp; OccupancyUnits,'Tenant Occupancy'!ZO$5:ZO23}),INDEX(ARRAYFORMULA({OccupancyAdd"&amp;"resses&amp;"" ""&amp; OccupancyUnits,'Tenant Occupancy'!ZO$5:ZO23}),0,2)&lt;&gt;""""),2,FALSE),IF(ZN20=TODAY(),""Today"",)))))"),"")</f>
        <v/>
      </c>
      <c r="ZO23" s="3" t="str">
        <f>IFERROR(__xludf.DUMMYFUNCTION("IF(ISBLANK($A23),, IF((ARRAYFORMULA(SUM(COUNTIFS(OccupancyAddresses,$A23,OccupancyUnits, $B23, 'Tenant Occupancy'!ZP$5:ZP23,{""&gt;0"",""Occupied"",""Late""}))))&gt;1,""Multiple Bookings"", IF(SUMIFS( 'Tenant Occupancy'!ZP$5:ZP23,OccupancyUnits,$B23,OccupancyAd"&amp;"dresses,$A23)&gt;0,SUMIFS('Tenant Occupancy'!ZP$5:ZP23,OccupancyUnits,$B23,OccupancyAddresses,$A23),IFERROR(VLOOKUP($A23&amp;"" ""&amp;$B23, FILTER(ARRAYFORMULA({OccupancyAddresses&amp;"" ""&amp; OccupancyUnits,'Tenant Occupancy'!ZP$5:ZP23}),INDEX(ARRAYFORMULA({OccupancyAdd"&amp;"resses&amp;"" ""&amp; OccupancyUnits,'Tenant Occupancy'!ZP$5:ZP23}),0,2)&lt;&gt;""""),2,FALSE),IF(ZO20=TODAY(),""Today"",)))))"),"")</f>
        <v/>
      </c>
      <c r="ZP23" s="3" t="str">
        <f>IFERROR(__xludf.DUMMYFUNCTION("IF(ISBLANK($A23),, IF((ARRAYFORMULA(SUM(COUNTIFS(OccupancyAddresses,$A23,OccupancyUnits, $B23, 'Tenant Occupancy'!ZQ$5:ZQ23,{""&gt;0"",""Occupied"",""Late""}))))&gt;1,""Multiple Bookings"", IF(SUMIFS( 'Tenant Occupancy'!ZQ$5:ZQ23,OccupancyUnits,$B23,OccupancyAd"&amp;"dresses,$A23)&gt;0,SUMIFS('Tenant Occupancy'!ZQ$5:ZQ23,OccupancyUnits,$B23,OccupancyAddresses,$A23),IFERROR(VLOOKUP($A23&amp;"" ""&amp;$B23, FILTER(ARRAYFORMULA({OccupancyAddresses&amp;"" ""&amp; OccupancyUnits,'Tenant Occupancy'!ZQ$5:ZQ23}),INDEX(ARRAYFORMULA({OccupancyAdd"&amp;"resses&amp;"" ""&amp; OccupancyUnits,'Tenant Occupancy'!ZQ$5:ZQ23}),0,2)&lt;&gt;""""),2,FALSE),IF(ZP20=TODAY(),""Today"",)))))"),"")</f>
        <v/>
      </c>
      <c r="ZQ23" s="3" t="str">
        <f>IFERROR(__xludf.DUMMYFUNCTION("IF(ISBLANK($A23),, IF((ARRAYFORMULA(SUM(COUNTIFS(OccupancyAddresses,$A23,OccupancyUnits, $B23, 'Tenant Occupancy'!ZR$5:ZR23,{""&gt;0"",""Occupied"",""Late""}))))&gt;1,""Multiple Bookings"", IF(SUMIFS( 'Tenant Occupancy'!ZR$5:ZR23,OccupancyUnits,$B23,OccupancyAd"&amp;"dresses,$A23)&gt;0,SUMIFS('Tenant Occupancy'!ZR$5:ZR23,OccupancyUnits,$B23,OccupancyAddresses,$A23),IFERROR(VLOOKUP($A23&amp;"" ""&amp;$B23, FILTER(ARRAYFORMULA({OccupancyAddresses&amp;"" ""&amp; OccupancyUnits,'Tenant Occupancy'!ZR$5:ZR23}),INDEX(ARRAYFORMULA({OccupancyAdd"&amp;"resses&amp;"" ""&amp; OccupancyUnits,'Tenant Occupancy'!ZR$5:ZR23}),0,2)&lt;&gt;""""),2,FALSE),IF(ZQ20=TODAY(),""Today"",)))))"),"")</f>
        <v/>
      </c>
      <c r="ZR23" s="3" t="str">
        <f>IFERROR(__xludf.DUMMYFUNCTION("IF(ISBLANK($A23),, IF((ARRAYFORMULA(SUM(COUNTIFS(OccupancyAddresses,$A23,OccupancyUnits, $B23, 'Tenant Occupancy'!ZS$5:ZS23,{""&gt;0"",""Occupied"",""Late""}))))&gt;1,""Multiple Bookings"", IF(SUMIFS( 'Tenant Occupancy'!ZS$5:ZS23,OccupancyUnits,$B23,OccupancyAd"&amp;"dresses,$A23)&gt;0,SUMIFS('Tenant Occupancy'!ZS$5:ZS23,OccupancyUnits,$B23,OccupancyAddresses,$A23),IFERROR(VLOOKUP($A23&amp;"" ""&amp;$B23, FILTER(ARRAYFORMULA({OccupancyAddresses&amp;"" ""&amp; OccupancyUnits,'Tenant Occupancy'!ZS$5:ZS23}),INDEX(ARRAYFORMULA({OccupancyAdd"&amp;"resses&amp;"" ""&amp; OccupancyUnits,'Tenant Occupancy'!ZS$5:ZS23}),0,2)&lt;&gt;""""),2,FALSE),IF(ZR20=TODAY(),""Today"",)))))"),"")</f>
        <v/>
      </c>
      <c r="ZS23" s="3" t="str">
        <f>IFERROR(__xludf.DUMMYFUNCTION("IF(ISBLANK($A23),, IF((ARRAYFORMULA(SUM(COUNTIFS(OccupancyAddresses,$A23,OccupancyUnits, $B23, 'Tenant Occupancy'!ZT$5:ZT23,{""&gt;0"",""Occupied"",""Late""}))))&gt;1,""Multiple Bookings"", IF(SUMIFS( 'Tenant Occupancy'!ZT$5:ZT23,OccupancyUnits,$B23,OccupancyAd"&amp;"dresses,$A23)&gt;0,SUMIFS('Tenant Occupancy'!ZT$5:ZT23,OccupancyUnits,$B23,OccupancyAddresses,$A23),IFERROR(VLOOKUP($A23&amp;"" ""&amp;$B23, FILTER(ARRAYFORMULA({OccupancyAddresses&amp;"" ""&amp; OccupancyUnits,'Tenant Occupancy'!ZT$5:ZT23}),INDEX(ARRAYFORMULA({OccupancyAdd"&amp;"resses&amp;"" ""&amp; OccupancyUnits,'Tenant Occupancy'!ZT$5:ZT23}),0,2)&lt;&gt;""""),2,FALSE),IF(ZS20=TODAY(),""Today"",)))))"),"")</f>
        <v/>
      </c>
      <c r="ZT23" s="3" t="str">
        <f>IFERROR(__xludf.DUMMYFUNCTION("IF(ISBLANK($A23),, IF((ARRAYFORMULA(SUM(COUNTIFS(OccupancyAddresses,$A23,OccupancyUnits, $B23, 'Tenant Occupancy'!ZU$5:ZU23,{""&gt;0"",""Occupied"",""Late""}))))&gt;1,""Multiple Bookings"", IF(SUMIFS( 'Tenant Occupancy'!ZU$5:ZU23,OccupancyUnits,$B23,OccupancyAd"&amp;"dresses,$A23)&gt;0,SUMIFS('Tenant Occupancy'!ZU$5:ZU23,OccupancyUnits,$B23,OccupancyAddresses,$A23),IFERROR(VLOOKUP($A23&amp;"" ""&amp;$B23, FILTER(ARRAYFORMULA({OccupancyAddresses&amp;"" ""&amp; OccupancyUnits,'Tenant Occupancy'!ZU$5:ZU23}),INDEX(ARRAYFORMULA({OccupancyAdd"&amp;"resses&amp;"" ""&amp; OccupancyUnits,'Tenant Occupancy'!ZU$5:ZU23}),0,2)&lt;&gt;""""),2,FALSE),IF(ZT20=TODAY(),""Today"",)))))"),"")</f>
        <v/>
      </c>
      <c r="ZU23" s="3" t="str">
        <f>IFERROR(__xludf.DUMMYFUNCTION("IF(ISBLANK($A23),, IF((ARRAYFORMULA(SUM(COUNTIFS(OccupancyAddresses,$A23,OccupancyUnits, $B23, 'Tenant Occupancy'!ZV$5:ZV23,{""&gt;0"",""Occupied"",""Late""}))))&gt;1,""Multiple Bookings"", IF(SUMIFS( 'Tenant Occupancy'!ZV$5:ZV23,OccupancyUnits,$B23,OccupancyAd"&amp;"dresses,$A23)&gt;0,SUMIFS('Tenant Occupancy'!ZV$5:ZV23,OccupancyUnits,$B23,OccupancyAddresses,$A23),IFERROR(VLOOKUP($A23&amp;"" ""&amp;$B23, FILTER(ARRAYFORMULA({OccupancyAddresses&amp;"" ""&amp; OccupancyUnits,'Tenant Occupancy'!ZV$5:ZV23}),INDEX(ARRAYFORMULA({OccupancyAdd"&amp;"resses&amp;"" ""&amp; OccupancyUnits,'Tenant Occupancy'!ZV$5:ZV23}),0,2)&lt;&gt;""""),2,FALSE),IF(ZU20=TODAY(),""Today"",)))))"),"")</f>
        <v/>
      </c>
      <c r="ZV23" s="3" t="str">
        <f>IFERROR(__xludf.DUMMYFUNCTION("IF(ISBLANK($A23),, IF((ARRAYFORMULA(SUM(COUNTIFS(OccupancyAddresses,$A23,OccupancyUnits, $B23, 'Tenant Occupancy'!ZW$5:ZW23,{""&gt;0"",""Occupied"",""Late""}))))&gt;1,""Multiple Bookings"", IF(SUMIFS( 'Tenant Occupancy'!ZW$5:ZW23,OccupancyUnits,$B23,OccupancyAd"&amp;"dresses,$A23)&gt;0,SUMIFS('Tenant Occupancy'!ZW$5:ZW23,OccupancyUnits,$B23,OccupancyAddresses,$A23),IFERROR(VLOOKUP($A23&amp;"" ""&amp;$B23, FILTER(ARRAYFORMULA({OccupancyAddresses&amp;"" ""&amp; OccupancyUnits,'Tenant Occupancy'!ZW$5:ZW23}),INDEX(ARRAYFORMULA({OccupancyAdd"&amp;"resses&amp;"" ""&amp; OccupancyUnits,'Tenant Occupancy'!ZW$5:ZW23}),0,2)&lt;&gt;""""),2,FALSE),IF(ZV20=TODAY(),""Today"",)))))"),"")</f>
        <v/>
      </c>
      <c r="ZW23" s="3" t="str">
        <f>IFERROR(__xludf.DUMMYFUNCTION("IF(ISBLANK($A23),, IF((ARRAYFORMULA(SUM(COUNTIFS(OccupancyAddresses,$A23,OccupancyUnits, $B23, 'Tenant Occupancy'!ZX$5:ZX23,{""&gt;0"",""Occupied"",""Late""}))))&gt;1,""Multiple Bookings"", IF(SUMIFS( 'Tenant Occupancy'!ZX$5:ZX23,OccupancyUnits,$B23,OccupancyAd"&amp;"dresses,$A23)&gt;0,SUMIFS('Tenant Occupancy'!ZX$5:ZX23,OccupancyUnits,$B23,OccupancyAddresses,$A23),IFERROR(VLOOKUP($A23&amp;"" ""&amp;$B23, FILTER(ARRAYFORMULA({OccupancyAddresses&amp;"" ""&amp; OccupancyUnits,'Tenant Occupancy'!ZX$5:ZX23}),INDEX(ARRAYFORMULA({OccupancyAdd"&amp;"resses&amp;"" ""&amp; OccupancyUnits,'Tenant Occupancy'!ZX$5:ZX23}),0,2)&lt;&gt;""""),2,FALSE),IF(ZW20=TODAY(),""Today"",)))))"),"")</f>
        <v/>
      </c>
      <c r="ZX23" s="3" t="str">
        <f>IFERROR(__xludf.DUMMYFUNCTION("IF(ISBLANK($A23),, IF((ARRAYFORMULA(SUM(COUNTIFS(OccupancyAddresses,$A23,OccupancyUnits, $B23, 'Tenant Occupancy'!ZY$5:ZY23,{""&gt;0"",""Occupied"",""Late""}))))&gt;1,""Multiple Bookings"", IF(SUMIFS( 'Tenant Occupancy'!ZY$5:ZY23,OccupancyUnits,$B23,OccupancyAd"&amp;"dresses,$A23)&gt;0,SUMIFS('Tenant Occupancy'!ZY$5:ZY23,OccupancyUnits,$B23,OccupancyAddresses,$A23),IFERROR(VLOOKUP($A23&amp;"" ""&amp;$B23, FILTER(ARRAYFORMULA({OccupancyAddresses&amp;"" ""&amp; OccupancyUnits,'Tenant Occupancy'!ZY$5:ZY23}),INDEX(ARRAYFORMULA({OccupancyAdd"&amp;"resses&amp;"" ""&amp; OccupancyUnits,'Tenant Occupancy'!ZY$5:ZY23}),0,2)&lt;&gt;""""),2,FALSE),IF(ZX20=TODAY(),""Today"",)))))"),"")</f>
        <v/>
      </c>
      <c r="ZY23" s="3" t="str">
        <f>IFERROR(__xludf.DUMMYFUNCTION("IF(ISBLANK($A23),, IF((ARRAYFORMULA(SUM(COUNTIFS(OccupancyAddresses,$A23,OccupancyUnits, $B23, 'Tenant Occupancy'!ZZ$5:ZZ23,{""&gt;0"",""Occupied"",""Late""}))))&gt;1,""Multiple Bookings"", IF(SUMIFS( 'Tenant Occupancy'!ZZ$5:ZZ23,OccupancyUnits,$B23,OccupancyAd"&amp;"dresses,$A23)&gt;0,SUMIFS('Tenant Occupancy'!ZZ$5:ZZ23,OccupancyUnits,$B23,OccupancyAddresses,$A23),IFERROR(VLOOKUP($A23&amp;"" ""&amp;$B23, FILTER(ARRAYFORMULA({OccupancyAddresses&amp;"" ""&amp; OccupancyUnits,'Tenant Occupancy'!ZZ$5:ZZ23}),INDEX(ARRAYFORMULA({OccupancyAdd"&amp;"resses&amp;"" ""&amp; OccupancyUnits,'Tenant Occupancy'!ZZ$5:ZZ23}),0,2)&lt;&gt;""""),2,FALSE),IF(ZY20=TODAY(),""Today"",)))))"),"")</f>
        <v/>
      </c>
      <c r="ZZ23" s="3" t="str">
        <f>IFERROR(__xludf.DUMMYFUNCTION("IF(ISBLANK($A23),, IF((ARRAYFORMULA(SUM(COUNTIFS(OccupancyAddresses,$A23,OccupancyUnits, $B23, 'Tenant Occupancy'!AAA$5:AAA23,{""&gt;0"",""Occupied"",""Late""}))))&gt;1,""Multiple Bookings"", IF(SUMIFS( 'Tenant Occupancy'!AAA$5:AAA23,OccupancyUnits,$B23,Occupan"&amp;"cyAddresses,$A23)&gt;0,SUMIFS('Tenant Occupancy'!AAA$5:AAA23,OccupancyUnits,$B23,OccupancyAddresses,$A23),IFERROR(VLOOKUP($A23&amp;"" ""&amp;$B23, FILTER(ARRAYFORMULA({OccupancyAddresses&amp;"" ""&amp; OccupancyUnits,'Tenant Occupancy'!AAA$5:AAA23}),INDEX(ARRAYFORMULA({Occu"&amp;"pancyAddresses&amp;"" ""&amp; OccupancyUnits,'Tenant Occupancy'!AAA$5:AAA23}),0,2)&lt;&gt;""""),2,FALSE),IF(ZZ20=TODAY(),""Today"",)))))"),"")</f>
        <v/>
      </c>
      <c r="AAA23" s="3" t="str">
        <f>IFERROR(__xludf.DUMMYFUNCTION("IF(ISBLANK($A23),, IF((ARRAYFORMULA(SUM(COUNTIFS(OccupancyAddresses,$A23,OccupancyUnits, $B23, 'Tenant Occupancy'!AAB$5:AAB23,{""&gt;0"",""Occupied"",""Late""}))))&gt;1,""Multiple Bookings"", IF(SUMIFS( 'Tenant Occupancy'!AAB$5:AAB23,OccupancyUnits,$B23,Occupan"&amp;"cyAddresses,$A23)&gt;0,SUMIFS('Tenant Occupancy'!AAB$5:AAB23,OccupancyUnits,$B23,OccupancyAddresses,$A23),IFERROR(VLOOKUP($A23&amp;"" ""&amp;$B23, FILTER(ARRAYFORMULA({OccupancyAddresses&amp;"" ""&amp; OccupancyUnits,'Tenant Occupancy'!AAB$5:AAB23}),INDEX(ARRAYFORMULA({Occu"&amp;"pancyAddresses&amp;"" ""&amp; OccupancyUnits,'Tenant Occupancy'!AAB$5:AAB23}),0,2)&lt;&gt;""""),2,FALSE),IF(AAA20=TODAY(),""Today"",)))))"),"")</f>
        <v/>
      </c>
      <c r="AAB23" s="3" t="str">
        <f>IFERROR(__xludf.DUMMYFUNCTION("IF(ISBLANK($A23),, IF((ARRAYFORMULA(SUM(COUNTIFS(OccupancyAddresses,$A23,OccupancyUnits, $B23, 'Tenant Occupancy'!AAC$5:AAC23,{""&gt;0"",""Occupied"",""Late""}))))&gt;1,""Multiple Bookings"", IF(SUMIFS( 'Tenant Occupancy'!AAC$5:AAC23,OccupancyUnits,$B23,Occupan"&amp;"cyAddresses,$A23)&gt;0,SUMIFS('Tenant Occupancy'!AAC$5:AAC23,OccupancyUnits,$B23,OccupancyAddresses,$A23),IFERROR(VLOOKUP($A23&amp;"" ""&amp;$B23, FILTER(ARRAYFORMULA({OccupancyAddresses&amp;"" ""&amp; OccupancyUnits,'Tenant Occupancy'!AAC$5:AAC23}),INDEX(ARRAYFORMULA({Occu"&amp;"pancyAddresses&amp;"" ""&amp; OccupancyUnits,'Tenant Occupancy'!AAC$5:AAC23}),0,2)&lt;&gt;""""),2,FALSE),IF(AAB20=TODAY(),""Today"",)))))"),"")</f>
        <v/>
      </c>
      <c r="AAC23" s="3" t="str">
        <f>IFERROR(__xludf.DUMMYFUNCTION("IF(ISBLANK($A23),, IF((ARRAYFORMULA(SUM(COUNTIFS(OccupancyAddresses,$A23,OccupancyUnits, $B23, 'Tenant Occupancy'!AAD$5:AAD23,{""&gt;0"",""Occupied"",""Late""}))))&gt;1,""Multiple Bookings"", IF(SUMIFS( 'Tenant Occupancy'!AAD$5:AAD23,OccupancyUnits,$B23,Occupan"&amp;"cyAddresses,$A23)&gt;0,SUMIFS('Tenant Occupancy'!AAD$5:AAD23,OccupancyUnits,$B23,OccupancyAddresses,$A23),IFERROR(VLOOKUP($A23&amp;"" ""&amp;$B23, FILTER(ARRAYFORMULA({OccupancyAddresses&amp;"" ""&amp; OccupancyUnits,'Tenant Occupancy'!AAD$5:AAD23}),INDEX(ARRAYFORMULA({Occu"&amp;"pancyAddresses&amp;"" ""&amp; OccupancyUnits,'Tenant Occupancy'!AAD$5:AAD23}),0,2)&lt;&gt;""""),2,FALSE),IF(AAC20=TODAY(),""Today"",)))))"),"")</f>
        <v/>
      </c>
      <c r="AAD23" s="3" t="str">
        <f>IFERROR(__xludf.DUMMYFUNCTION("IF(ISBLANK($A23),, IF((ARRAYFORMULA(SUM(COUNTIFS(OccupancyAddresses,$A23,OccupancyUnits, $B23, 'Tenant Occupancy'!AAE$5:AAE23,{""&gt;0"",""Occupied"",""Late""}))))&gt;1,""Multiple Bookings"", IF(SUMIFS( 'Tenant Occupancy'!AAE$5:AAE23,OccupancyUnits,$B23,Occupan"&amp;"cyAddresses,$A23)&gt;0,SUMIFS('Tenant Occupancy'!AAE$5:AAE23,OccupancyUnits,$B23,OccupancyAddresses,$A23),IFERROR(VLOOKUP($A23&amp;"" ""&amp;$B23, FILTER(ARRAYFORMULA({OccupancyAddresses&amp;"" ""&amp; OccupancyUnits,'Tenant Occupancy'!AAE$5:AAE23}),INDEX(ARRAYFORMULA({Occu"&amp;"pancyAddresses&amp;"" ""&amp; OccupancyUnits,'Tenant Occupancy'!AAE$5:AAE23}),0,2)&lt;&gt;""""),2,FALSE),IF(AAD20=TODAY(),""Today"",)))))"),"")</f>
        <v/>
      </c>
      <c r="AAE23" s="3" t="str">
        <f>IFERROR(__xludf.DUMMYFUNCTION("IF(ISBLANK($A23),, IF((ARRAYFORMULA(SUM(COUNTIFS(OccupancyAddresses,$A23,OccupancyUnits, $B23, 'Tenant Occupancy'!AAF$5:AAF23,{""&gt;0"",""Occupied"",""Late""}))))&gt;1,""Multiple Bookings"", IF(SUMIFS( 'Tenant Occupancy'!AAF$5:AAF23,OccupancyUnits,$B23,Occupan"&amp;"cyAddresses,$A23)&gt;0,SUMIFS('Tenant Occupancy'!AAF$5:AAF23,OccupancyUnits,$B23,OccupancyAddresses,$A23),IFERROR(VLOOKUP($A23&amp;"" ""&amp;$B23, FILTER(ARRAYFORMULA({OccupancyAddresses&amp;"" ""&amp; OccupancyUnits,'Tenant Occupancy'!AAF$5:AAF23}),INDEX(ARRAYFORMULA({Occu"&amp;"pancyAddresses&amp;"" ""&amp; OccupancyUnits,'Tenant Occupancy'!AAF$5:AAF23}),0,2)&lt;&gt;""""),2,FALSE),IF(AAE20=TODAY(),""Today"",)))))"),"")</f>
        <v/>
      </c>
      <c r="AAF23" s="3" t="str">
        <f>IFERROR(__xludf.DUMMYFUNCTION("IF(ISBLANK($A23),, IF((ARRAYFORMULA(SUM(COUNTIFS(OccupancyAddresses,$A23,OccupancyUnits, $B23, 'Tenant Occupancy'!AAG$5:AAG23,{""&gt;0"",""Occupied"",""Late""}))))&gt;1,""Multiple Bookings"", IF(SUMIFS( 'Tenant Occupancy'!AAG$5:AAG23,OccupancyUnits,$B23,Occupan"&amp;"cyAddresses,$A23)&gt;0,SUMIFS('Tenant Occupancy'!AAG$5:AAG23,OccupancyUnits,$B23,OccupancyAddresses,$A23),IFERROR(VLOOKUP($A23&amp;"" ""&amp;$B23, FILTER(ARRAYFORMULA({OccupancyAddresses&amp;"" ""&amp; OccupancyUnits,'Tenant Occupancy'!AAG$5:AAG23}),INDEX(ARRAYFORMULA({Occu"&amp;"pancyAddresses&amp;"" ""&amp; OccupancyUnits,'Tenant Occupancy'!AAG$5:AAG23}),0,2)&lt;&gt;""""),2,FALSE),IF(AAF20=TODAY(),""Today"",)))))"),"")</f>
        <v/>
      </c>
      <c r="AAG23" s="3" t="str">
        <f>IFERROR(__xludf.DUMMYFUNCTION("IF(ISBLANK($A23),, IF((ARRAYFORMULA(SUM(COUNTIFS(OccupancyAddresses,$A23,OccupancyUnits, $B23, 'Tenant Occupancy'!AAH$5:AAH23,{""&gt;0"",""Occupied"",""Late""}))))&gt;1,""Multiple Bookings"", IF(SUMIFS( 'Tenant Occupancy'!AAH$5:AAH23,OccupancyUnits,$B23,Occupan"&amp;"cyAddresses,$A23)&gt;0,SUMIFS('Tenant Occupancy'!AAH$5:AAH23,OccupancyUnits,$B23,OccupancyAddresses,$A23),IFERROR(VLOOKUP($A23&amp;"" ""&amp;$B23, FILTER(ARRAYFORMULA({OccupancyAddresses&amp;"" ""&amp; OccupancyUnits,'Tenant Occupancy'!AAH$5:AAH23}),INDEX(ARRAYFORMULA({Occu"&amp;"pancyAddresses&amp;"" ""&amp; OccupancyUnits,'Tenant Occupancy'!AAH$5:AAH23}),0,2)&lt;&gt;""""),2,FALSE),IF(AAG20=TODAY(),""Today"",)))))"),"")</f>
        <v/>
      </c>
      <c r="AAH23" s="3" t="str">
        <f>IFERROR(__xludf.DUMMYFUNCTION("IF(ISBLANK($A23),, IF((ARRAYFORMULA(SUM(COUNTIFS(OccupancyAddresses,$A23,OccupancyUnits, $B23, 'Tenant Occupancy'!AAI$5:AAI23,{""&gt;0"",""Occupied"",""Late""}))))&gt;1,""Multiple Bookings"", IF(SUMIFS( 'Tenant Occupancy'!AAI$5:AAI23,OccupancyUnits,$B23,Occupan"&amp;"cyAddresses,$A23)&gt;0,SUMIFS('Tenant Occupancy'!AAI$5:AAI23,OccupancyUnits,$B23,OccupancyAddresses,$A23),IFERROR(VLOOKUP($A23&amp;"" ""&amp;$B23, FILTER(ARRAYFORMULA({OccupancyAddresses&amp;"" ""&amp; OccupancyUnits,'Tenant Occupancy'!AAI$5:AAI23}),INDEX(ARRAYFORMULA({Occu"&amp;"pancyAddresses&amp;"" ""&amp; OccupancyUnits,'Tenant Occupancy'!AAI$5:AAI23}),0,2)&lt;&gt;""""),2,FALSE),IF(AAH20=TODAY(),""Today"",)))))"),"")</f>
        <v/>
      </c>
      <c r="AAI23" s="3" t="str">
        <f>IFERROR(__xludf.DUMMYFUNCTION("IF(ISBLANK($A23),, IF((ARRAYFORMULA(SUM(COUNTIFS(OccupancyAddresses,$A23,OccupancyUnits, $B23, 'Tenant Occupancy'!AAJ$5:AAJ23,{""&gt;0"",""Occupied"",""Late""}))))&gt;1,""Multiple Bookings"", IF(SUMIFS( 'Tenant Occupancy'!AAJ$5:AAJ23,OccupancyUnits,$B23,Occupan"&amp;"cyAddresses,$A23)&gt;0,SUMIFS('Tenant Occupancy'!AAJ$5:AAJ23,OccupancyUnits,$B23,OccupancyAddresses,$A23),IFERROR(VLOOKUP($A23&amp;"" ""&amp;$B23, FILTER(ARRAYFORMULA({OccupancyAddresses&amp;"" ""&amp; OccupancyUnits,'Tenant Occupancy'!AAJ$5:AAJ23}),INDEX(ARRAYFORMULA({Occu"&amp;"pancyAddresses&amp;"" ""&amp; OccupancyUnits,'Tenant Occupancy'!AAJ$5:AAJ23}),0,2)&lt;&gt;""""),2,FALSE),IF(AAI20=TODAY(),""Today"",)))))"),"")</f>
        <v/>
      </c>
      <c r="AAJ23" s="3" t="str">
        <f>IFERROR(__xludf.DUMMYFUNCTION("IF(ISBLANK($A23),, IF((ARRAYFORMULA(SUM(COUNTIFS(OccupancyAddresses,$A23,OccupancyUnits, $B23, 'Tenant Occupancy'!AAK$5:AAK23,{""&gt;0"",""Occupied"",""Late""}))))&gt;1,""Multiple Bookings"", IF(SUMIFS( 'Tenant Occupancy'!AAK$5:AAK23,OccupancyUnits,$B23,Occupan"&amp;"cyAddresses,$A23)&gt;0,SUMIFS('Tenant Occupancy'!AAK$5:AAK23,OccupancyUnits,$B23,OccupancyAddresses,$A23),IFERROR(VLOOKUP($A23&amp;"" ""&amp;$B23, FILTER(ARRAYFORMULA({OccupancyAddresses&amp;"" ""&amp; OccupancyUnits,'Tenant Occupancy'!AAK$5:AAK23}),INDEX(ARRAYFORMULA({Occu"&amp;"pancyAddresses&amp;"" ""&amp; OccupancyUnits,'Tenant Occupancy'!AAK$5:AAK23}),0,2)&lt;&gt;""""),2,FALSE),IF(AAJ20=TODAY(),""Today"",)))))"),"")</f>
        <v/>
      </c>
      <c r="AAK23" s="3" t="str">
        <f>IFERROR(__xludf.DUMMYFUNCTION("IF(ISBLANK($A23),, IF((ARRAYFORMULA(SUM(COUNTIFS(OccupancyAddresses,$A23,OccupancyUnits, $B23, 'Tenant Occupancy'!AAL$5:AAL23,{""&gt;0"",""Occupied"",""Late""}))))&gt;1,""Multiple Bookings"", IF(SUMIFS( 'Tenant Occupancy'!AAL$5:AAL23,OccupancyUnits,$B23,Occupan"&amp;"cyAddresses,$A23)&gt;0,SUMIFS('Tenant Occupancy'!AAL$5:AAL23,OccupancyUnits,$B23,OccupancyAddresses,$A23),IFERROR(VLOOKUP($A23&amp;"" ""&amp;$B23, FILTER(ARRAYFORMULA({OccupancyAddresses&amp;"" ""&amp; OccupancyUnits,'Tenant Occupancy'!AAL$5:AAL23}),INDEX(ARRAYFORMULA({Occu"&amp;"pancyAddresses&amp;"" ""&amp; OccupancyUnits,'Tenant Occupancy'!AAL$5:AAL23}),0,2)&lt;&gt;""""),2,FALSE),IF(AAK20=TODAY(),""Today"",)))))"),"")</f>
        <v/>
      </c>
      <c r="AAL23" s="3" t="str">
        <f>IFERROR(__xludf.DUMMYFUNCTION("IF(ISBLANK($A23),, IF((ARRAYFORMULA(SUM(COUNTIFS(OccupancyAddresses,$A23,OccupancyUnits, $B23, 'Tenant Occupancy'!AAM$5:AAM23,{""&gt;0"",""Occupied"",""Late""}))))&gt;1,""Multiple Bookings"", IF(SUMIFS( 'Tenant Occupancy'!AAM$5:AAM23,OccupancyUnits,$B23,Occupan"&amp;"cyAddresses,$A23)&gt;0,SUMIFS('Tenant Occupancy'!AAM$5:AAM23,OccupancyUnits,$B23,OccupancyAddresses,$A23),IFERROR(VLOOKUP($A23&amp;"" ""&amp;$B23, FILTER(ARRAYFORMULA({OccupancyAddresses&amp;"" ""&amp; OccupancyUnits,'Tenant Occupancy'!AAM$5:AAM23}),INDEX(ARRAYFORMULA({Occu"&amp;"pancyAddresses&amp;"" ""&amp; OccupancyUnits,'Tenant Occupancy'!AAM$5:AAM23}),0,2)&lt;&gt;""""),2,FALSE),IF(AAL20=TODAY(),""Today"",)))))"),"")</f>
        <v/>
      </c>
      <c r="AAM23" s="3" t="str">
        <f>IFERROR(__xludf.DUMMYFUNCTION("IF(ISBLANK($A23),, IF((ARRAYFORMULA(SUM(COUNTIFS(OccupancyAddresses,$A23,OccupancyUnits, $B23, 'Tenant Occupancy'!AAN$5:AAN23,{""&gt;0"",""Occupied"",""Late""}))))&gt;1,""Multiple Bookings"", IF(SUMIFS( 'Tenant Occupancy'!AAN$5:AAN23,OccupancyUnits,$B23,Occupan"&amp;"cyAddresses,$A23)&gt;0,SUMIFS('Tenant Occupancy'!AAN$5:AAN23,OccupancyUnits,$B23,OccupancyAddresses,$A23),IFERROR(VLOOKUP($A23&amp;"" ""&amp;$B23, FILTER(ARRAYFORMULA({OccupancyAddresses&amp;"" ""&amp; OccupancyUnits,'Tenant Occupancy'!AAN$5:AAN23}),INDEX(ARRAYFORMULA({Occu"&amp;"pancyAddresses&amp;"" ""&amp; OccupancyUnits,'Tenant Occupancy'!AAN$5:AAN23}),0,2)&lt;&gt;""""),2,FALSE),IF(AAM20=TODAY(),""Today"",)))))"),"")</f>
        <v/>
      </c>
      <c r="AAN23" s="3" t="str">
        <f>IFERROR(__xludf.DUMMYFUNCTION("IF(ISBLANK($A23),, IF((ARRAYFORMULA(SUM(COUNTIFS(OccupancyAddresses,$A23,OccupancyUnits, $B23, 'Tenant Occupancy'!AAO$5:AAO23,{""&gt;0"",""Occupied"",""Late""}))))&gt;1,""Multiple Bookings"", IF(SUMIFS( 'Tenant Occupancy'!AAO$5:AAO23,OccupancyUnits,$B23,Occupan"&amp;"cyAddresses,$A23)&gt;0,SUMIFS('Tenant Occupancy'!AAO$5:AAO23,OccupancyUnits,$B23,OccupancyAddresses,$A23),IFERROR(VLOOKUP($A23&amp;"" ""&amp;$B23, FILTER(ARRAYFORMULA({OccupancyAddresses&amp;"" ""&amp; OccupancyUnits,'Tenant Occupancy'!AAO$5:AAO23}),INDEX(ARRAYFORMULA({Occu"&amp;"pancyAddresses&amp;"" ""&amp; OccupancyUnits,'Tenant Occupancy'!AAO$5:AAO23}),0,2)&lt;&gt;""""),2,FALSE),IF(AAN20=TODAY(),""Today"",)))))"),"")</f>
        <v/>
      </c>
      <c r="AAO23" s="3" t="str">
        <f>IFERROR(__xludf.DUMMYFUNCTION("IF(ISBLANK($A23),, IF((ARRAYFORMULA(SUM(COUNTIFS(OccupancyAddresses,$A23,OccupancyUnits, $B23, 'Tenant Occupancy'!AAP$5:AAP23,{""&gt;0"",""Occupied"",""Late""}))))&gt;1,""Multiple Bookings"", IF(SUMIFS( 'Tenant Occupancy'!AAP$5:AAP23,OccupancyUnits,$B23,Occupan"&amp;"cyAddresses,$A23)&gt;0,SUMIFS('Tenant Occupancy'!AAP$5:AAP23,OccupancyUnits,$B23,OccupancyAddresses,$A23),IFERROR(VLOOKUP($A23&amp;"" ""&amp;$B23, FILTER(ARRAYFORMULA({OccupancyAddresses&amp;"" ""&amp; OccupancyUnits,'Tenant Occupancy'!AAP$5:AAP23}),INDEX(ARRAYFORMULA({Occu"&amp;"pancyAddresses&amp;"" ""&amp; OccupancyUnits,'Tenant Occupancy'!AAP$5:AAP23}),0,2)&lt;&gt;""""),2,FALSE),IF(AAO20=TODAY(),""Today"",)))))"),"")</f>
        <v/>
      </c>
      <c r="AAP23" s="3" t="str">
        <f>IFERROR(__xludf.DUMMYFUNCTION("IF(ISBLANK($A23),, IF((ARRAYFORMULA(SUM(COUNTIFS(OccupancyAddresses,$A23,OccupancyUnits, $B23, 'Tenant Occupancy'!AAQ$5:AAQ23,{""&gt;0"",""Occupied"",""Late""}))))&gt;1,""Multiple Bookings"", IF(SUMIFS( 'Tenant Occupancy'!AAQ$5:AAQ23,OccupancyUnits,$B23,Occupan"&amp;"cyAddresses,$A23)&gt;0,SUMIFS('Tenant Occupancy'!AAQ$5:AAQ23,OccupancyUnits,$B23,OccupancyAddresses,$A23),IFERROR(VLOOKUP($A23&amp;"" ""&amp;$B23, FILTER(ARRAYFORMULA({OccupancyAddresses&amp;"" ""&amp; OccupancyUnits,'Tenant Occupancy'!AAQ$5:AAQ23}),INDEX(ARRAYFORMULA({Occu"&amp;"pancyAddresses&amp;"" ""&amp; OccupancyUnits,'Tenant Occupancy'!AAQ$5:AAQ23}),0,2)&lt;&gt;""""),2,FALSE),IF(AAP20=TODAY(),""Today"",)))))"),"")</f>
        <v/>
      </c>
      <c r="AAQ23" s="3" t="str">
        <f>IFERROR(__xludf.DUMMYFUNCTION("IF(ISBLANK($A23),, IF((ARRAYFORMULA(SUM(COUNTIFS(OccupancyAddresses,$A23,OccupancyUnits, $B23, 'Tenant Occupancy'!AAR$5:AAR23,{""&gt;0"",""Occupied"",""Late""}))))&gt;1,""Multiple Bookings"", IF(SUMIFS( 'Tenant Occupancy'!AAR$5:AAR23,OccupancyUnits,$B23,Occupan"&amp;"cyAddresses,$A23)&gt;0,SUMIFS('Tenant Occupancy'!AAR$5:AAR23,OccupancyUnits,$B23,OccupancyAddresses,$A23),IFERROR(VLOOKUP($A23&amp;"" ""&amp;$B23, FILTER(ARRAYFORMULA({OccupancyAddresses&amp;"" ""&amp; OccupancyUnits,'Tenant Occupancy'!AAR$5:AAR23}),INDEX(ARRAYFORMULA({Occu"&amp;"pancyAddresses&amp;"" ""&amp; OccupancyUnits,'Tenant Occupancy'!AAR$5:AAR23}),0,2)&lt;&gt;""""),2,FALSE),IF(AAQ20=TODAY(),""Today"",)))))"),"")</f>
        <v/>
      </c>
      <c r="AAR23" s="3" t="str">
        <f>IFERROR(__xludf.DUMMYFUNCTION("IF(ISBLANK($A23),, IF((ARRAYFORMULA(SUM(COUNTIFS(OccupancyAddresses,$A23,OccupancyUnits, $B23, 'Tenant Occupancy'!AAS$5:AAS23,{""&gt;0"",""Occupied"",""Late""}))))&gt;1,""Multiple Bookings"", IF(SUMIFS( 'Tenant Occupancy'!AAS$5:AAS23,OccupancyUnits,$B23,Occupan"&amp;"cyAddresses,$A23)&gt;0,SUMIFS('Tenant Occupancy'!AAS$5:AAS23,OccupancyUnits,$B23,OccupancyAddresses,$A23),IFERROR(VLOOKUP($A23&amp;"" ""&amp;$B23, FILTER(ARRAYFORMULA({OccupancyAddresses&amp;"" ""&amp; OccupancyUnits,'Tenant Occupancy'!AAS$5:AAS23}),INDEX(ARRAYFORMULA({Occu"&amp;"pancyAddresses&amp;"" ""&amp; OccupancyUnits,'Tenant Occupancy'!AAS$5:AAS23}),0,2)&lt;&gt;""""),2,FALSE),IF(AAR20=TODAY(),""Today"",)))))"),"")</f>
        <v/>
      </c>
      <c r="AAS23" s="3" t="str">
        <f>IFERROR(__xludf.DUMMYFUNCTION("IF(ISBLANK($A23),, IF((ARRAYFORMULA(SUM(COUNTIFS(OccupancyAddresses,$A23,OccupancyUnits, $B23, 'Tenant Occupancy'!AAT$5:AAT23,{""&gt;0"",""Occupied"",""Late""}))))&gt;1,""Multiple Bookings"", IF(SUMIFS( 'Tenant Occupancy'!AAT$5:AAT23,OccupancyUnits,$B23,Occupan"&amp;"cyAddresses,$A23)&gt;0,SUMIFS('Tenant Occupancy'!AAT$5:AAT23,OccupancyUnits,$B23,OccupancyAddresses,$A23),IFERROR(VLOOKUP($A23&amp;"" ""&amp;$B23, FILTER(ARRAYFORMULA({OccupancyAddresses&amp;"" ""&amp; OccupancyUnits,'Tenant Occupancy'!AAT$5:AAT23}),INDEX(ARRAYFORMULA({Occu"&amp;"pancyAddresses&amp;"" ""&amp; OccupancyUnits,'Tenant Occupancy'!AAT$5:AAT23}),0,2)&lt;&gt;""""),2,FALSE),IF(AAS20=TODAY(),""Today"",)))))"),"")</f>
        <v/>
      </c>
      <c r="AAT23" s="3" t="str">
        <f>IFERROR(__xludf.DUMMYFUNCTION("IF(ISBLANK($A23),, IF((ARRAYFORMULA(SUM(COUNTIFS(OccupancyAddresses,$A23,OccupancyUnits, $B23, 'Tenant Occupancy'!AAU$5:AAU23,{""&gt;0"",""Occupied"",""Late""}))))&gt;1,""Multiple Bookings"", IF(SUMIFS( 'Tenant Occupancy'!AAU$5:AAU23,OccupancyUnits,$B23,Occupan"&amp;"cyAddresses,$A23)&gt;0,SUMIFS('Tenant Occupancy'!AAU$5:AAU23,OccupancyUnits,$B23,OccupancyAddresses,$A23),IFERROR(VLOOKUP($A23&amp;"" ""&amp;$B23, FILTER(ARRAYFORMULA({OccupancyAddresses&amp;"" ""&amp; OccupancyUnits,'Tenant Occupancy'!AAU$5:AAU23}),INDEX(ARRAYFORMULA({Occu"&amp;"pancyAddresses&amp;"" ""&amp; OccupancyUnits,'Tenant Occupancy'!AAU$5:AAU23}),0,2)&lt;&gt;""""),2,FALSE),IF(AAT20=TODAY(),""Today"",)))))"),"")</f>
        <v/>
      </c>
      <c r="AAU23" s="3" t="str">
        <f>IFERROR(__xludf.DUMMYFUNCTION("IF(ISBLANK($A23),, IF((ARRAYFORMULA(SUM(COUNTIFS(OccupancyAddresses,$A23,OccupancyUnits, $B23, 'Tenant Occupancy'!AAV$5:AAV23,{""&gt;0"",""Occupied"",""Late""}))))&gt;1,""Multiple Bookings"", IF(SUMIFS( 'Tenant Occupancy'!AAV$5:AAV23,OccupancyUnits,$B23,Occupan"&amp;"cyAddresses,$A23)&gt;0,SUMIFS('Tenant Occupancy'!AAV$5:AAV23,OccupancyUnits,$B23,OccupancyAddresses,$A23),IFERROR(VLOOKUP($A23&amp;"" ""&amp;$B23, FILTER(ARRAYFORMULA({OccupancyAddresses&amp;"" ""&amp; OccupancyUnits,'Tenant Occupancy'!AAV$5:AAV23}),INDEX(ARRAYFORMULA({Occu"&amp;"pancyAddresses&amp;"" ""&amp; OccupancyUnits,'Tenant Occupancy'!AAV$5:AAV23}),0,2)&lt;&gt;""""),2,FALSE),IF(AAU20=TODAY(),""Today"",)))))"),"")</f>
        <v/>
      </c>
      <c r="AAV23" s="3" t="str">
        <f>IFERROR(__xludf.DUMMYFUNCTION("IF(ISBLANK($A23),, IF((ARRAYFORMULA(SUM(COUNTIFS(OccupancyAddresses,$A23,OccupancyUnits, $B23, 'Tenant Occupancy'!AAW$5:AAW23,{""&gt;0"",""Occupied"",""Late""}))))&gt;1,""Multiple Bookings"", IF(SUMIFS( 'Tenant Occupancy'!AAW$5:AAW23,OccupancyUnits,$B23,Occupan"&amp;"cyAddresses,$A23)&gt;0,SUMIFS('Tenant Occupancy'!AAW$5:AAW23,OccupancyUnits,$B23,OccupancyAddresses,$A23),IFERROR(VLOOKUP($A23&amp;"" ""&amp;$B23, FILTER(ARRAYFORMULA({OccupancyAddresses&amp;"" ""&amp; OccupancyUnits,'Tenant Occupancy'!AAW$5:AAW23}),INDEX(ARRAYFORMULA({Occu"&amp;"pancyAddresses&amp;"" ""&amp; OccupancyUnits,'Tenant Occupancy'!AAW$5:AAW23}),0,2)&lt;&gt;""""),2,FALSE),IF(AAV20=TODAY(),""Today"",)))))"),"")</f>
        <v/>
      </c>
      <c r="AAW23" s="3" t="str">
        <f>IFERROR(__xludf.DUMMYFUNCTION("IF(ISBLANK($A23),, IF((ARRAYFORMULA(SUM(COUNTIFS(OccupancyAddresses,$A23,OccupancyUnits, $B23, 'Tenant Occupancy'!AAX$5:AAX23,{""&gt;0"",""Occupied"",""Late""}))))&gt;1,""Multiple Bookings"", IF(SUMIFS( 'Tenant Occupancy'!AAX$5:AAX23,OccupancyUnits,$B23,Occupan"&amp;"cyAddresses,$A23)&gt;0,SUMIFS('Tenant Occupancy'!AAX$5:AAX23,OccupancyUnits,$B23,OccupancyAddresses,$A23),IFERROR(VLOOKUP($A23&amp;"" ""&amp;$B23, FILTER(ARRAYFORMULA({OccupancyAddresses&amp;"" ""&amp; OccupancyUnits,'Tenant Occupancy'!AAX$5:AAX23}),INDEX(ARRAYFORMULA({Occu"&amp;"pancyAddresses&amp;"" ""&amp; OccupancyUnits,'Tenant Occupancy'!AAX$5:AAX23}),0,2)&lt;&gt;""""),2,FALSE),IF(AAW20=TODAY(),""Today"",)))))"),"")</f>
        <v/>
      </c>
      <c r="AAX23" s="3" t="str">
        <f>IFERROR(__xludf.DUMMYFUNCTION("IF(ISBLANK($A23),, IF((ARRAYFORMULA(SUM(COUNTIFS(OccupancyAddresses,$A23,OccupancyUnits, $B23, 'Tenant Occupancy'!AAY$5:AAY23,{""&gt;0"",""Occupied"",""Late""}))))&gt;1,""Multiple Bookings"", IF(SUMIFS( 'Tenant Occupancy'!AAY$5:AAY23,OccupancyUnits,$B23,Occupan"&amp;"cyAddresses,$A23)&gt;0,SUMIFS('Tenant Occupancy'!AAY$5:AAY23,OccupancyUnits,$B23,OccupancyAddresses,$A23),IFERROR(VLOOKUP($A23&amp;"" ""&amp;$B23, FILTER(ARRAYFORMULA({OccupancyAddresses&amp;"" ""&amp; OccupancyUnits,'Tenant Occupancy'!AAY$5:AAY23}),INDEX(ARRAYFORMULA({Occu"&amp;"pancyAddresses&amp;"" ""&amp; OccupancyUnits,'Tenant Occupancy'!AAY$5:AAY23}),0,2)&lt;&gt;""""),2,FALSE),IF(AAX20=TODAY(),""Today"",)))))"),"")</f>
        <v/>
      </c>
      <c r="AAY23" s="3" t="str">
        <f>IFERROR(__xludf.DUMMYFUNCTION("IF(ISBLANK($A23),, IF((ARRAYFORMULA(SUM(COUNTIFS(OccupancyAddresses,$A23,OccupancyUnits, $B23, 'Tenant Occupancy'!AAZ$5:AAZ23,{""&gt;0"",""Occupied"",""Late""}))))&gt;1,""Multiple Bookings"", IF(SUMIFS( 'Tenant Occupancy'!AAZ$5:AAZ23,OccupancyUnits,$B23,Occupan"&amp;"cyAddresses,$A23)&gt;0,SUMIFS('Tenant Occupancy'!AAZ$5:AAZ23,OccupancyUnits,$B23,OccupancyAddresses,$A23),IFERROR(VLOOKUP($A23&amp;"" ""&amp;$B23, FILTER(ARRAYFORMULA({OccupancyAddresses&amp;"" ""&amp; OccupancyUnits,'Tenant Occupancy'!AAZ$5:AAZ23}),INDEX(ARRAYFORMULA({Occu"&amp;"pancyAddresses&amp;"" ""&amp; OccupancyUnits,'Tenant Occupancy'!AAZ$5:AAZ23}),0,2)&lt;&gt;""""),2,FALSE),IF(AAY20=TODAY(),""Today"",)))))"),"")</f>
        <v/>
      </c>
      <c r="AAZ23" s="3" t="str">
        <f>IFERROR(__xludf.DUMMYFUNCTION("IF(ISBLANK($A23),, IF((ARRAYFORMULA(SUM(COUNTIFS(OccupancyAddresses,$A23,OccupancyUnits, $B23, 'Tenant Occupancy'!ABA$5:ABA23,{""&gt;0"",""Occupied"",""Late""}))))&gt;1,""Multiple Bookings"", IF(SUMIFS( 'Tenant Occupancy'!ABA$5:ABA23,OccupancyUnits,$B23,Occupan"&amp;"cyAddresses,$A23)&gt;0,SUMIFS('Tenant Occupancy'!ABA$5:ABA23,OccupancyUnits,$B23,OccupancyAddresses,$A23),IFERROR(VLOOKUP($A23&amp;"" ""&amp;$B23, FILTER(ARRAYFORMULA({OccupancyAddresses&amp;"" ""&amp; OccupancyUnits,'Tenant Occupancy'!ABA$5:ABA23}),INDEX(ARRAYFORMULA({Occu"&amp;"pancyAddresses&amp;"" ""&amp; OccupancyUnits,'Tenant Occupancy'!ABA$5:ABA23}),0,2)&lt;&gt;""""),2,FALSE),IF(AAZ20=TODAY(),""Today"",)))))"),"")</f>
        <v/>
      </c>
      <c r="ABA23" s="3" t="str">
        <f>IFERROR(__xludf.DUMMYFUNCTION("IF(ISBLANK($A23),, IF((ARRAYFORMULA(SUM(COUNTIFS(OccupancyAddresses,$A23,OccupancyUnits, $B23, 'Tenant Occupancy'!ABB$5:ABB23,{""&gt;0"",""Occupied"",""Late""}))))&gt;1,""Multiple Bookings"", IF(SUMIFS( 'Tenant Occupancy'!ABB$5:ABB23,OccupancyUnits,$B23,Occupan"&amp;"cyAddresses,$A23)&gt;0,SUMIFS('Tenant Occupancy'!ABB$5:ABB23,OccupancyUnits,$B23,OccupancyAddresses,$A23),IFERROR(VLOOKUP($A23&amp;"" ""&amp;$B23, FILTER(ARRAYFORMULA({OccupancyAddresses&amp;"" ""&amp; OccupancyUnits,'Tenant Occupancy'!ABB$5:ABB23}),INDEX(ARRAYFORMULA({Occu"&amp;"pancyAddresses&amp;"" ""&amp; OccupancyUnits,'Tenant Occupancy'!ABB$5:ABB23}),0,2)&lt;&gt;""""),2,FALSE),IF(ABA20=TODAY(),""Today"",)))))"),"")</f>
        <v/>
      </c>
      <c r="ABB23" s="3" t="str">
        <f>IFERROR(__xludf.DUMMYFUNCTION("IF(ISBLANK($A23),, IF((ARRAYFORMULA(SUM(COUNTIFS(OccupancyAddresses,$A23,OccupancyUnits, $B23, 'Tenant Occupancy'!ABC$5:ABC23,{""&gt;0"",""Occupied"",""Late""}))))&gt;1,""Multiple Bookings"", IF(SUMIFS( 'Tenant Occupancy'!ABC$5:ABC23,OccupancyUnits,$B23,Occupan"&amp;"cyAddresses,$A23)&gt;0,SUMIFS('Tenant Occupancy'!ABC$5:ABC23,OccupancyUnits,$B23,OccupancyAddresses,$A23),IFERROR(VLOOKUP($A23&amp;"" ""&amp;$B23, FILTER(ARRAYFORMULA({OccupancyAddresses&amp;"" ""&amp; OccupancyUnits,'Tenant Occupancy'!ABC$5:ABC23}),INDEX(ARRAYFORMULA({Occu"&amp;"pancyAddresses&amp;"" ""&amp; OccupancyUnits,'Tenant Occupancy'!ABC$5:ABC23}),0,2)&lt;&gt;""""),2,FALSE),IF(ABB20=TODAY(),""Today"",)))))"),"")</f>
        <v/>
      </c>
      <c r="ABC23" s="3" t="str">
        <f>IFERROR(__xludf.DUMMYFUNCTION("IF(ISBLANK($A23),, IF((ARRAYFORMULA(SUM(COUNTIFS(OccupancyAddresses,$A23,OccupancyUnits, $B23, 'Tenant Occupancy'!ABD$5:ABD23,{""&gt;0"",""Occupied"",""Late""}))))&gt;1,""Multiple Bookings"", IF(SUMIFS( 'Tenant Occupancy'!ABD$5:ABD23,OccupancyUnits,$B23,Occupan"&amp;"cyAddresses,$A23)&gt;0,SUMIFS('Tenant Occupancy'!ABD$5:ABD23,OccupancyUnits,$B23,OccupancyAddresses,$A23),IFERROR(VLOOKUP($A23&amp;"" ""&amp;$B23, FILTER(ARRAYFORMULA({OccupancyAddresses&amp;"" ""&amp; OccupancyUnits,'Tenant Occupancy'!ABD$5:ABD23}),INDEX(ARRAYFORMULA({Occu"&amp;"pancyAddresses&amp;"" ""&amp; OccupancyUnits,'Tenant Occupancy'!ABD$5:ABD23}),0,2)&lt;&gt;""""),2,FALSE),IF(ABC20=TODAY(),""Today"",)))))"),"")</f>
        <v/>
      </c>
      <c r="ABD23" s="3" t="str">
        <f>IFERROR(__xludf.DUMMYFUNCTION("IF(ISBLANK($A23),, IF((ARRAYFORMULA(SUM(COUNTIFS(OccupancyAddresses,$A23,OccupancyUnits, $B23, 'Tenant Occupancy'!ABE$5:ABE23,{""&gt;0"",""Occupied"",""Late""}))))&gt;1,""Multiple Bookings"", IF(SUMIFS( 'Tenant Occupancy'!ABE$5:ABE23,OccupancyUnits,$B23,Occupan"&amp;"cyAddresses,$A23)&gt;0,SUMIFS('Tenant Occupancy'!ABE$5:ABE23,OccupancyUnits,$B23,OccupancyAddresses,$A23),IFERROR(VLOOKUP($A23&amp;"" ""&amp;$B23, FILTER(ARRAYFORMULA({OccupancyAddresses&amp;"" ""&amp; OccupancyUnits,'Tenant Occupancy'!ABE$5:ABE23}),INDEX(ARRAYFORMULA({Occu"&amp;"pancyAddresses&amp;"" ""&amp; OccupancyUnits,'Tenant Occupancy'!ABE$5:ABE23}),0,2)&lt;&gt;""""),2,FALSE),IF(ABD20=TODAY(),""Today"",)))))"),"")</f>
        <v/>
      </c>
      <c r="ABE23" s="3" t="str">
        <f>IFERROR(__xludf.DUMMYFUNCTION("IF(ISBLANK($A23),, IF((ARRAYFORMULA(SUM(COUNTIFS(OccupancyAddresses,$A23,OccupancyUnits, $B23, 'Tenant Occupancy'!ABF$5:ABF23,{""&gt;0"",""Occupied"",""Late""}))))&gt;1,""Multiple Bookings"", IF(SUMIFS( 'Tenant Occupancy'!ABF$5:ABF23,OccupancyUnits,$B23,Occupan"&amp;"cyAddresses,$A23)&gt;0,SUMIFS('Tenant Occupancy'!ABF$5:ABF23,OccupancyUnits,$B23,OccupancyAddresses,$A23),IFERROR(VLOOKUP($A23&amp;"" ""&amp;$B23, FILTER(ARRAYFORMULA({OccupancyAddresses&amp;"" ""&amp; OccupancyUnits,'Tenant Occupancy'!ABF$5:ABF23}),INDEX(ARRAYFORMULA({Occu"&amp;"pancyAddresses&amp;"" ""&amp; OccupancyUnits,'Tenant Occupancy'!ABF$5:ABF23}),0,2)&lt;&gt;""""),2,FALSE),IF(ABE20=TODAY(),""Today"",)))))"),"")</f>
        <v/>
      </c>
      <c r="ABF23" s="3" t="str">
        <f>IFERROR(__xludf.DUMMYFUNCTION("IF(ISBLANK($A23),, IF((ARRAYFORMULA(SUM(COUNTIFS(OccupancyAddresses,$A23,OccupancyUnits, $B23, 'Tenant Occupancy'!ABG$5:ABG23,{""&gt;0"",""Occupied"",""Late""}))))&gt;1,""Multiple Bookings"", IF(SUMIFS( 'Tenant Occupancy'!ABG$5:ABG23,OccupancyUnits,$B23,Occupan"&amp;"cyAddresses,$A23)&gt;0,SUMIFS('Tenant Occupancy'!ABG$5:ABG23,OccupancyUnits,$B23,OccupancyAddresses,$A23),IFERROR(VLOOKUP($A23&amp;"" ""&amp;$B23, FILTER(ARRAYFORMULA({OccupancyAddresses&amp;"" ""&amp; OccupancyUnits,'Tenant Occupancy'!ABG$5:ABG23}),INDEX(ARRAYFORMULA({Occu"&amp;"pancyAddresses&amp;"" ""&amp; OccupancyUnits,'Tenant Occupancy'!ABG$5:ABG23}),0,2)&lt;&gt;""""),2,FALSE),IF(ABF20=TODAY(),""Today"",)))))"),"")</f>
        <v/>
      </c>
      <c r="ABG23" s="3"/>
      <c r="ABH23" s="3"/>
      <c r="ABI23" s="3"/>
      <c r="ABJ23" s="3"/>
      <c r="ABK23" s="3"/>
    </row>
  </sheetData>
  <mergeCells count="107">
    <mergeCell ref="AO3:AU3"/>
    <mergeCell ref="AV3:BB3"/>
    <mergeCell ref="BC3:BI3"/>
    <mergeCell ref="BJ3:BP3"/>
    <mergeCell ref="BQ3:BW3"/>
    <mergeCell ref="BX3:CD3"/>
    <mergeCell ref="CE3:CK3"/>
    <mergeCell ref="CL3:CR3"/>
    <mergeCell ref="CS3:CY3"/>
    <mergeCell ref="CZ3:DF3"/>
    <mergeCell ref="DG3:DM3"/>
    <mergeCell ref="DN3:DT3"/>
    <mergeCell ref="DU3:EA3"/>
    <mergeCell ref="EB3:EH3"/>
    <mergeCell ref="EI3:EO3"/>
    <mergeCell ref="EP3:EV3"/>
    <mergeCell ref="EW3:FC3"/>
    <mergeCell ref="FD3:FJ3"/>
    <mergeCell ref="FK3:FQ3"/>
    <mergeCell ref="FR3:FX3"/>
    <mergeCell ref="FY3:GE3"/>
    <mergeCell ref="GF3:GL3"/>
    <mergeCell ref="GM3:GS3"/>
    <mergeCell ref="GT3:GZ3"/>
    <mergeCell ref="HA3:HG3"/>
    <mergeCell ref="HH3:HN3"/>
    <mergeCell ref="HO3:HU3"/>
    <mergeCell ref="HV3:IB3"/>
    <mergeCell ref="IC3:II3"/>
    <mergeCell ref="IJ3:IP3"/>
    <mergeCell ref="IQ3:IW3"/>
    <mergeCell ref="IX3:JD3"/>
    <mergeCell ref="JE3:JK3"/>
    <mergeCell ref="JL3:JR3"/>
    <mergeCell ref="JS3:JY3"/>
    <mergeCell ref="JZ3:KF3"/>
    <mergeCell ref="KG3:KM3"/>
    <mergeCell ref="KN3:KT3"/>
    <mergeCell ref="KU3:LA3"/>
    <mergeCell ref="LB3:LH3"/>
    <mergeCell ref="LI3:LO3"/>
    <mergeCell ref="LP3:LV3"/>
    <mergeCell ref="LW3:MC3"/>
    <mergeCell ref="MD3:MJ3"/>
    <mergeCell ref="MK3:MQ3"/>
    <mergeCell ref="MR3:MX3"/>
    <mergeCell ref="NN3:NT3"/>
    <mergeCell ref="NU3:OA3"/>
    <mergeCell ref="OB3:OH3"/>
    <mergeCell ref="OI3:OO3"/>
    <mergeCell ref="OP3:OV3"/>
    <mergeCell ref="OW3:PC3"/>
    <mergeCell ref="PD3:PJ3"/>
    <mergeCell ref="PK3:PQ3"/>
    <mergeCell ref="PR3:PX3"/>
    <mergeCell ref="PY3:QE3"/>
    <mergeCell ref="QF3:QL3"/>
    <mergeCell ref="QM3:QS3"/>
    <mergeCell ref="QT3:QZ3"/>
    <mergeCell ref="RA3:RG3"/>
    <mergeCell ref="RH3:RN3"/>
    <mergeCell ref="RO3:RU3"/>
    <mergeCell ref="RV3:SB3"/>
    <mergeCell ref="SC3:SI3"/>
    <mergeCell ref="SJ3:SP3"/>
    <mergeCell ref="SQ3:SW3"/>
    <mergeCell ref="SX3:TD3"/>
    <mergeCell ref="TE3:TK3"/>
    <mergeCell ref="TL3:TR3"/>
    <mergeCell ref="TS3:TY3"/>
    <mergeCell ref="TZ3:UF3"/>
    <mergeCell ref="UG3:UM3"/>
    <mergeCell ref="UN3:UT3"/>
    <mergeCell ref="UU3:VA3"/>
    <mergeCell ref="VB3:VH3"/>
    <mergeCell ref="VI3:VO3"/>
    <mergeCell ref="VP3:VV3"/>
    <mergeCell ref="VW3:WC3"/>
    <mergeCell ref="WD3:WJ3"/>
    <mergeCell ref="WK3:WQ3"/>
    <mergeCell ref="WR3:WX3"/>
    <mergeCell ref="WY3:XE3"/>
    <mergeCell ref="XF3:XL3"/>
    <mergeCell ref="XM3:XS3"/>
    <mergeCell ref="MY3:NF3"/>
    <mergeCell ref="NG3:NM3"/>
    <mergeCell ref="F2:NF2"/>
    <mergeCell ref="NG2:ABG2"/>
    <mergeCell ref="F3:L3"/>
    <mergeCell ref="M3:S3"/>
    <mergeCell ref="T3:Z3"/>
    <mergeCell ref="AA3:AG3"/>
    <mergeCell ref="AH3:AN3"/>
    <mergeCell ref="XT3:XZ3"/>
    <mergeCell ref="YA3:YG3"/>
    <mergeCell ref="YH3:YN3"/>
    <mergeCell ref="YO3:YU3"/>
    <mergeCell ref="YV3:ZB3"/>
    <mergeCell ref="ZC3:ZI3"/>
    <mergeCell ref="ZJ3:ZP3"/>
    <mergeCell ref="ZQ3:ZW3"/>
    <mergeCell ref="ZX3:AAD3"/>
    <mergeCell ref="AAE3:AAK3"/>
    <mergeCell ref="AAL3:AAR3"/>
    <mergeCell ref="AAS3:AAY3"/>
    <mergeCell ref="AAZ3:ABF3"/>
    <mergeCell ref="ABG3:ABK3"/>
  </mergeCells>
  <conditionalFormatting sqref="IZ5:ABF23 ABG5:ABG7">
    <cfRule type="cellIs" dxfId="0" priority="1" operator="equal">
      <formula>"Occupied"</formula>
    </cfRule>
  </conditionalFormatting>
  <conditionalFormatting sqref="IZ5:ABF23 ABG5:ABG7">
    <cfRule type="cellIs" dxfId="1" priority="2" operator="greaterThan">
      <formula>0</formula>
    </cfRule>
  </conditionalFormatting>
  <conditionalFormatting sqref="IZ5:ABF23 ABG5:ABK7">
    <cfRule type="cellIs" dxfId="2" priority="3" operator="equal">
      <formula>"Late"</formula>
    </cfRule>
  </conditionalFormatting>
  <conditionalFormatting sqref="IZ5:ABF23 ABG5:ABK7">
    <cfRule type="cellIs" dxfId="3" priority="4" operator="equal">
      <formula>"Today"</formula>
    </cfRule>
  </conditionalFormatting>
  <conditionalFormatting sqref="IZ5:ABF23 ABG5:ABK7">
    <cfRule type="cellIs" dxfId="4" priority="5" operator="equal">
      <formula>"Multiple Bookings"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75"/>
  <cols>
    <col customWidth="1" min="1" max="1" width="12.29"/>
    <col customWidth="1" min="2" max="2" width="8.29"/>
    <col customWidth="1" min="3" max="3" width="14.71"/>
    <col customWidth="1" min="4" max="4" width="16.71"/>
    <col customWidth="1" min="5" max="5" width="18.86"/>
    <col customWidth="1" min="6" max="6" width="14.43"/>
    <col customWidth="1" min="7" max="258" width="1.43"/>
    <col customWidth="1" min="259" max="259" width="1.71"/>
    <col customWidth="1" min="260" max="886" width="1.43"/>
  </cols>
  <sheetData>
    <row r="1" ht="10.5" customHeight="1">
      <c r="A1" s="21"/>
      <c r="B1" s="21"/>
      <c r="C1" s="22"/>
      <c r="D1" s="21"/>
      <c r="E1" s="21"/>
      <c r="F1" s="21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</row>
    <row r="2" ht="28.5" customHeight="1">
      <c r="A2" s="21"/>
      <c r="B2" s="21"/>
      <c r="C2" s="22"/>
      <c r="D2" s="21"/>
      <c r="E2" s="21"/>
      <c r="F2" s="21"/>
      <c r="G2" s="4" t="s">
        <v>0</v>
      </c>
      <c r="NH2" s="4" t="s">
        <v>1</v>
      </c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</row>
    <row r="3" ht="39.0" customHeight="1">
      <c r="A3" s="24" t="s">
        <v>2</v>
      </c>
      <c r="B3" s="24" t="s">
        <v>3</v>
      </c>
      <c r="C3" s="25" t="s">
        <v>4</v>
      </c>
      <c r="D3" s="24" t="s">
        <v>5</v>
      </c>
      <c r="E3" s="24" t="s">
        <v>6</v>
      </c>
      <c r="F3" s="24" t="s">
        <v>59</v>
      </c>
      <c r="G3" s="7" t="s">
        <v>7</v>
      </c>
      <c r="N3" s="7" t="s">
        <v>8</v>
      </c>
      <c r="U3" s="7" t="s">
        <v>9</v>
      </c>
      <c r="AB3" s="7" t="s">
        <v>10</v>
      </c>
      <c r="AI3" s="7" t="s">
        <v>11</v>
      </c>
      <c r="AP3" s="7" t="s">
        <v>12</v>
      </c>
      <c r="AW3" s="7" t="s">
        <v>13</v>
      </c>
      <c r="BD3" s="7" t="s">
        <v>14</v>
      </c>
      <c r="BK3" s="7" t="s">
        <v>15</v>
      </c>
      <c r="BR3" s="7" t="s">
        <v>16</v>
      </c>
      <c r="BY3" s="7" t="s">
        <v>17</v>
      </c>
      <c r="CF3" s="7" t="s">
        <v>18</v>
      </c>
      <c r="CM3" s="7" t="s">
        <v>19</v>
      </c>
      <c r="CT3" s="7" t="s">
        <v>20</v>
      </c>
      <c r="DA3" s="7" t="s">
        <v>21</v>
      </c>
      <c r="DH3" s="7" t="s">
        <v>22</v>
      </c>
      <c r="DO3" s="7" t="s">
        <v>23</v>
      </c>
      <c r="DV3" s="7" t="s">
        <v>24</v>
      </c>
      <c r="EC3" s="7" t="s">
        <v>25</v>
      </c>
      <c r="EJ3" s="7" t="s">
        <v>26</v>
      </c>
      <c r="EQ3" s="7" t="s">
        <v>27</v>
      </c>
      <c r="EX3" s="7" t="s">
        <v>28</v>
      </c>
      <c r="FE3" s="7" t="s">
        <v>29</v>
      </c>
      <c r="FL3" s="7" t="s">
        <v>30</v>
      </c>
      <c r="FS3" s="7" t="s">
        <v>31</v>
      </c>
      <c r="FZ3" s="7" t="s">
        <v>32</v>
      </c>
      <c r="GG3" s="7" t="s">
        <v>33</v>
      </c>
      <c r="GN3" s="7" t="s">
        <v>34</v>
      </c>
      <c r="GU3" s="7" t="s">
        <v>35</v>
      </c>
      <c r="HB3" s="7" t="s">
        <v>36</v>
      </c>
      <c r="HI3" s="7" t="s">
        <v>37</v>
      </c>
      <c r="HP3" s="7" t="s">
        <v>38</v>
      </c>
      <c r="HW3" s="7" t="s">
        <v>39</v>
      </c>
      <c r="ID3" s="7" t="s">
        <v>40</v>
      </c>
      <c r="IK3" s="7" t="s">
        <v>41</v>
      </c>
      <c r="IR3" s="7" t="s">
        <v>42</v>
      </c>
      <c r="IY3" s="7" t="s">
        <v>43</v>
      </c>
      <c r="JF3" s="7" t="s">
        <v>44</v>
      </c>
      <c r="JM3" s="7" t="s">
        <v>45</v>
      </c>
      <c r="JT3" s="7" t="s">
        <v>46</v>
      </c>
      <c r="KA3" s="7" t="s">
        <v>47</v>
      </c>
      <c r="KH3" s="7" t="s">
        <v>48</v>
      </c>
      <c r="KO3" s="7" t="s">
        <v>49</v>
      </c>
      <c r="KV3" s="7" t="s">
        <v>50</v>
      </c>
      <c r="LC3" s="7" t="s">
        <v>51</v>
      </c>
      <c r="LJ3" s="7" t="s">
        <v>52</v>
      </c>
      <c r="LQ3" s="7" t="s">
        <v>53</v>
      </c>
      <c r="LX3" s="7" t="s">
        <v>54</v>
      </c>
      <c r="ME3" s="7" t="s">
        <v>55</v>
      </c>
      <c r="ML3" s="7" t="s">
        <v>56</v>
      </c>
      <c r="MS3" s="7" t="s">
        <v>57</v>
      </c>
      <c r="MZ3" s="7" t="s">
        <v>58</v>
      </c>
      <c r="NH3" s="7" t="s">
        <v>7</v>
      </c>
      <c r="NO3" s="7" t="s">
        <v>8</v>
      </c>
      <c r="NV3" s="7" t="s">
        <v>9</v>
      </c>
      <c r="OC3" s="7" t="s">
        <v>10</v>
      </c>
      <c r="OJ3" s="7" t="s">
        <v>11</v>
      </c>
      <c r="OQ3" s="7" t="s">
        <v>12</v>
      </c>
      <c r="OX3" s="7" t="s">
        <v>13</v>
      </c>
      <c r="PE3" s="7" t="s">
        <v>14</v>
      </c>
      <c r="PL3" s="7" t="s">
        <v>15</v>
      </c>
      <c r="PS3" s="7" t="s">
        <v>16</v>
      </c>
      <c r="PZ3" s="7" t="s">
        <v>17</v>
      </c>
      <c r="QG3" s="7" t="s">
        <v>18</v>
      </c>
      <c r="QN3" s="7" t="s">
        <v>19</v>
      </c>
      <c r="QU3" s="7" t="s">
        <v>20</v>
      </c>
      <c r="RB3" s="7" t="s">
        <v>21</v>
      </c>
      <c r="RI3" s="7" t="s">
        <v>22</v>
      </c>
      <c r="RP3" s="7" t="s">
        <v>23</v>
      </c>
      <c r="RW3" s="7" t="s">
        <v>24</v>
      </c>
      <c r="SD3" s="7" t="s">
        <v>25</v>
      </c>
      <c r="SK3" s="7" t="s">
        <v>26</v>
      </c>
      <c r="SR3" s="7" t="s">
        <v>27</v>
      </c>
      <c r="SY3" s="7" t="s">
        <v>28</v>
      </c>
      <c r="TF3" s="7" t="s">
        <v>29</v>
      </c>
      <c r="TM3" s="7" t="s">
        <v>30</v>
      </c>
      <c r="TT3" s="7" t="s">
        <v>31</v>
      </c>
      <c r="UA3" s="7" t="s">
        <v>32</v>
      </c>
      <c r="UH3" s="7" t="s">
        <v>33</v>
      </c>
      <c r="UO3" s="7" t="s">
        <v>34</v>
      </c>
      <c r="UV3" s="7" t="s">
        <v>35</v>
      </c>
      <c r="VC3" s="7" t="s">
        <v>36</v>
      </c>
      <c r="VJ3" s="7" t="s">
        <v>37</v>
      </c>
      <c r="VQ3" s="7" t="s">
        <v>38</v>
      </c>
      <c r="VX3" s="7" t="s">
        <v>39</v>
      </c>
      <c r="WE3" s="7" t="s">
        <v>40</v>
      </c>
      <c r="WL3" s="7" t="s">
        <v>41</v>
      </c>
      <c r="WS3" s="7" t="s">
        <v>42</v>
      </c>
      <c r="WZ3" s="7" t="s">
        <v>43</v>
      </c>
      <c r="XG3" s="7" t="s">
        <v>44</v>
      </c>
      <c r="XN3" s="7" t="s">
        <v>45</v>
      </c>
      <c r="XU3" s="7" t="s">
        <v>46</v>
      </c>
      <c r="YB3" s="7" t="s">
        <v>47</v>
      </c>
      <c r="YI3" s="7" t="s">
        <v>48</v>
      </c>
      <c r="YP3" s="7" t="s">
        <v>49</v>
      </c>
      <c r="YW3" s="7" t="s">
        <v>50</v>
      </c>
      <c r="ZD3" s="7" t="s">
        <v>51</v>
      </c>
      <c r="ZK3" s="7" t="s">
        <v>52</v>
      </c>
      <c r="ZR3" s="7" t="s">
        <v>53</v>
      </c>
      <c r="ZY3" s="7" t="s">
        <v>54</v>
      </c>
      <c r="AAF3" s="7" t="s">
        <v>55</v>
      </c>
      <c r="AAM3" s="7" t="s">
        <v>56</v>
      </c>
      <c r="AAT3" s="7" t="s">
        <v>57</v>
      </c>
      <c r="ABA3" s="7" t="s">
        <v>58</v>
      </c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</row>
    <row r="4" ht="53.25" hidden="1" customHeight="1">
      <c r="A4" s="26"/>
      <c r="B4" s="26"/>
      <c r="C4" s="27"/>
      <c r="D4" s="26"/>
      <c r="E4" s="28"/>
      <c r="F4" s="26"/>
      <c r="G4" s="29">
        <v>44197.0</v>
      </c>
      <c r="H4" s="29">
        <v>44198.0</v>
      </c>
      <c r="I4" s="29">
        <v>44199.0</v>
      </c>
      <c r="J4" s="29">
        <v>44200.0</v>
      </c>
      <c r="K4" s="29">
        <v>44201.0</v>
      </c>
      <c r="L4" s="29">
        <v>44202.0</v>
      </c>
      <c r="M4" s="29">
        <v>44203.0</v>
      </c>
      <c r="N4" s="29">
        <v>44204.0</v>
      </c>
      <c r="O4" s="29">
        <v>44205.0</v>
      </c>
      <c r="P4" s="29">
        <v>44206.0</v>
      </c>
      <c r="Q4" s="29">
        <v>44207.0</v>
      </c>
      <c r="R4" s="29">
        <v>44208.0</v>
      </c>
      <c r="S4" s="29">
        <v>44209.0</v>
      </c>
      <c r="T4" s="29">
        <v>44210.0</v>
      </c>
      <c r="U4" s="29">
        <v>44211.0</v>
      </c>
      <c r="V4" s="29">
        <v>44212.0</v>
      </c>
      <c r="W4" s="29">
        <v>44213.0</v>
      </c>
      <c r="X4" s="29">
        <v>44214.0</v>
      </c>
      <c r="Y4" s="29">
        <v>44215.0</v>
      </c>
      <c r="Z4" s="29">
        <v>44216.0</v>
      </c>
      <c r="AA4" s="29">
        <v>44217.0</v>
      </c>
      <c r="AB4" s="29">
        <v>44218.0</v>
      </c>
      <c r="AC4" s="29">
        <v>44219.0</v>
      </c>
      <c r="AD4" s="29">
        <v>44220.0</v>
      </c>
      <c r="AE4" s="29">
        <v>44221.0</v>
      </c>
      <c r="AF4" s="29">
        <v>44222.0</v>
      </c>
      <c r="AG4" s="29">
        <v>44223.0</v>
      </c>
      <c r="AH4" s="29">
        <v>44224.0</v>
      </c>
      <c r="AI4" s="29">
        <v>44225.0</v>
      </c>
      <c r="AJ4" s="29">
        <v>44226.0</v>
      </c>
      <c r="AK4" s="29">
        <v>44227.0</v>
      </c>
      <c r="AL4" s="29">
        <v>44228.0</v>
      </c>
      <c r="AM4" s="29">
        <v>44229.0</v>
      </c>
      <c r="AN4" s="29">
        <v>44230.0</v>
      </c>
      <c r="AO4" s="29">
        <v>44231.0</v>
      </c>
      <c r="AP4" s="29">
        <v>44232.0</v>
      </c>
      <c r="AQ4" s="29">
        <v>44233.0</v>
      </c>
      <c r="AR4" s="29">
        <v>44234.0</v>
      </c>
      <c r="AS4" s="29">
        <v>44235.0</v>
      </c>
      <c r="AT4" s="29">
        <v>44236.0</v>
      </c>
      <c r="AU4" s="29">
        <v>44237.0</v>
      </c>
      <c r="AV4" s="29">
        <v>44238.0</v>
      </c>
      <c r="AW4" s="29">
        <v>44239.0</v>
      </c>
      <c r="AX4" s="29">
        <v>44240.0</v>
      </c>
      <c r="AY4" s="29">
        <v>44241.0</v>
      </c>
      <c r="AZ4" s="29">
        <v>44242.0</v>
      </c>
      <c r="BA4" s="29">
        <v>44243.0</v>
      </c>
      <c r="BB4" s="29">
        <v>44244.0</v>
      </c>
      <c r="BC4" s="29">
        <v>44245.0</v>
      </c>
      <c r="BD4" s="29">
        <v>44246.0</v>
      </c>
      <c r="BE4" s="29">
        <v>44247.0</v>
      </c>
      <c r="BF4" s="29">
        <v>44248.0</v>
      </c>
      <c r="BG4" s="29">
        <v>44249.0</v>
      </c>
      <c r="BH4" s="29">
        <v>44250.0</v>
      </c>
      <c r="BI4" s="29">
        <v>44251.0</v>
      </c>
      <c r="BJ4" s="29">
        <v>44252.0</v>
      </c>
      <c r="BK4" s="29">
        <v>44253.0</v>
      </c>
      <c r="BL4" s="29">
        <v>44254.0</v>
      </c>
      <c r="BM4" s="29">
        <v>44255.0</v>
      </c>
      <c r="BN4" s="29">
        <v>44256.0</v>
      </c>
      <c r="BO4" s="29">
        <v>44257.0</v>
      </c>
      <c r="BP4" s="29">
        <v>44258.0</v>
      </c>
      <c r="BQ4" s="29">
        <v>44259.0</v>
      </c>
      <c r="BR4" s="29">
        <v>44260.0</v>
      </c>
      <c r="BS4" s="29">
        <v>44261.0</v>
      </c>
      <c r="BT4" s="29">
        <v>44262.0</v>
      </c>
      <c r="BU4" s="29">
        <v>44263.0</v>
      </c>
      <c r="BV4" s="29">
        <v>44264.0</v>
      </c>
      <c r="BW4" s="29">
        <v>44265.0</v>
      </c>
      <c r="BX4" s="29">
        <v>44266.0</v>
      </c>
      <c r="BY4" s="29">
        <v>44267.0</v>
      </c>
      <c r="BZ4" s="29">
        <v>44268.0</v>
      </c>
      <c r="CA4" s="29">
        <v>44269.0</v>
      </c>
      <c r="CB4" s="29">
        <v>44270.0</v>
      </c>
      <c r="CC4" s="29">
        <v>44271.0</v>
      </c>
      <c r="CD4" s="29">
        <v>44272.0</v>
      </c>
      <c r="CE4" s="29">
        <v>44273.0</v>
      </c>
      <c r="CF4" s="29">
        <v>44274.0</v>
      </c>
      <c r="CG4" s="29">
        <v>44275.0</v>
      </c>
      <c r="CH4" s="29">
        <v>44276.0</v>
      </c>
      <c r="CI4" s="29">
        <v>44277.0</v>
      </c>
      <c r="CJ4" s="29">
        <v>44278.0</v>
      </c>
      <c r="CK4" s="29">
        <v>44279.0</v>
      </c>
      <c r="CL4" s="29">
        <v>44280.0</v>
      </c>
      <c r="CM4" s="29">
        <v>44281.0</v>
      </c>
      <c r="CN4" s="29">
        <v>44282.0</v>
      </c>
      <c r="CO4" s="29">
        <v>44283.0</v>
      </c>
      <c r="CP4" s="29">
        <v>44284.0</v>
      </c>
      <c r="CQ4" s="29">
        <v>44285.0</v>
      </c>
      <c r="CR4" s="29">
        <v>44286.0</v>
      </c>
      <c r="CS4" s="29">
        <v>44287.0</v>
      </c>
      <c r="CT4" s="29">
        <v>44288.0</v>
      </c>
      <c r="CU4" s="29">
        <v>44289.0</v>
      </c>
      <c r="CV4" s="29">
        <v>44290.0</v>
      </c>
      <c r="CW4" s="29">
        <v>44291.0</v>
      </c>
      <c r="CX4" s="29">
        <v>44292.0</v>
      </c>
      <c r="CY4" s="29">
        <v>44293.0</v>
      </c>
      <c r="CZ4" s="29">
        <v>44294.0</v>
      </c>
      <c r="DA4" s="29">
        <v>44295.0</v>
      </c>
      <c r="DB4" s="29">
        <v>44296.0</v>
      </c>
      <c r="DC4" s="29">
        <v>44297.0</v>
      </c>
      <c r="DD4" s="29">
        <v>44298.0</v>
      </c>
      <c r="DE4" s="29">
        <v>44299.0</v>
      </c>
      <c r="DF4" s="29">
        <v>44300.0</v>
      </c>
      <c r="DG4" s="29">
        <v>44301.0</v>
      </c>
      <c r="DH4" s="29">
        <v>44302.0</v>
      </c>
      <c r="DI4" s="29">
        <v>44303.0</v>
      </c>
      <c r="DJ4" s="29">
        <v>44304.0</v>
      </c>
      <c r="DK4" s="29">
        <v>44305.0</v>
      </c>
      <c r="DL4" s="29">
        <v>44306.0</v>
      </c>
      <c r="DM4" s="29">
        <v>44307.0</v>
      </c>
      <c r="DN4" s="29">
        <v>44308.0</v>
      </c>
      <c r="DO4" s="29">
        <v>44309.0</v>
      </c>
      <c r="DP4" s="29">
        <v>44310.0</v>
      </c>
      <c r="DQ4" s="29">
        <v>44311.0</v>
      </c>
      <c r="DR4" s="29">
        <v>44312.0</v>
      </c>
      <c r="DS4" s="29">
        <v>44313.0</v>
      </c>
      <c r="DT4" s="29">
        <v>44314.0</v>
      </c>
      <c r="DU4" s="29">
        <v>44315.0</v>
      </c>
      <c r="DV4" s="29">
        <v>44316.0</v>
      </c>
      <c r="DW4" s="29">
        <v>44317.0</v>
      </c>
      <c r="DX4" s="29">
        <v>44318.0</v>
      </c>
      <c r="DY4" s="29">
        <v>44319.0</v>
      </c>
      <c r="DZ4" s="29">
        <v>44320.0</v>
      </c>
      <c r="EA4" s="29">
        <v>44321.0</v>
      </c>
      <c r="EB4" s="29">
        <v>44322.0</v>
      </c>
      <c r="EC4" s="29">
        <v>44323.0</v>
      </c>
      <c r="ED4" s="29">
        <v>44324.0</v>
      </c>
      <c r="EE4" s="29">
        <v>44325.0</v>
      </c>
      <c r="EF4" s="29">
        <v>44326.0</v>
      </c>
      <c r="EG4" s="29">
        <v>44327.0</v>
      </c>
      <c r="EH4" s="29">
        <v>44328.0</v>
      </c>
      <c r="EI4" s="29">
        <v>44329.0</v>
      </c>
      <c r="EJ4" s="29">
        <v>44330.0</v>
      </c>
      <c r="EK4" s="29">
        <v>44331.0</v>
      </c>
      <c r="EL4" s="29">
        <v>44332.0</v>
      </c>
      <c r="EM4" s="29">
        <v>44333.0</v>
      </c>
      <c r="EN4" s="29">
        <v>44334.0</v>
      </c>
      <c r="EO4" s="29">
        <v>44335.0</v>
      </c>
      <c r="EP4" s="29">
        <v>44336.0</v>
      </c>
      <c r="EQ4" s="29">
        <v>44337.0</v>
      </c>
      <c r="ER4" s="29">
        <v>44338.0</v>
      </c>
      <c r="ES4" s="29">
        <v>44339.0</v>
      </c>
      <c r="ET4" s="29">
        <v>44340.0</v>
      </c>
      <c r="EU4" s="29">
        <v>44341.0</v>
      </c>
      <c r="EV4" s="29">
        <v>44342.0</v>
      </c>
      <c r="EW4" s="29">
        <v>44343.0</v>
      </c>
      <c r="EX4" s="29">
        <v>44344.0</v>
      </c>
      <c r="EY4" s="29">
        <v>44345.0</v>
      </c>
      <c r="EZ4" s="29">
        <v>44346.0</v>
      </c>
      <c r="FA4" s="29">
        <v>44347.0</v>
      </c>
      <c r="FB4" s="29">
        <v>44348.0</v>
      </c>
      <c r="FC4" s="29">
        <v>44349.0</v>
      </c>
      <c r="FD4" s="29">
        <v>44350.0</v>
      </c>
      <c r="FE4" s="29">
        <v>44351.0</v>
      </c>
      <c r="FF4" s="29">
        <v>44352.0</v>
      </c>
      <c r="FG4" s="29">
        <v>44353.0</v>
      </c>
      <c r="FH4" s="29">
        <v>44354.0</v>
      </c>
      <c r="FI4" s="29">
        <v>44355.0</v>
      </c>
      <c r="FJ4" s="29">
        <v>44356.0</v>
      </c>
      <c r="FK4" s="29">
        <v>44357.0</v>
      </c>
      <c r="FL4" s="29">
        <v>44358.0</v>
      </c>
      <c r="FM4" s="29">
        <v>44359.0</v>
      </c>
      <c r="FN4" s="29">
        <v>44360.0</v>
      </c>
      <c r="FO4" s="29">
        <v>44361.0</v>
      </c>
      <c r="FP4" s="29">
        <v>44362.0</v>
      </c>
      <c r="FQ4" s="29">
        <v>44363.0</v>
      </c>
      <c r="FR4" s="29">
        <v>44364.0</v>
      </c>
      <c r="FS4" s="29">
        <v>44365.0</v>
      </c>
      <c r="FT4" s="29">
        <v>44366.0</v>
      </c>
      <c r="FU4" s="29">
        <v>44367.0</v>
      </c>
      <c r="FV4" s="29">
        <v>44368.0</v>
      </c>
      <c r="FW4" s="29">
        <v>44369.0</v>
      </c>
      <c r="FX4" s="29">
        <v>44370.0</v>
      </c>
      <c r="FY4" s="29">
        <v>44371.0</v>
      </c>
      <c r="FZ4" s="29">
        <v>44372.0</v>
      </c>
      <c r="GA4" s="29">
        <v>44373.0</v>
      </c>
      <c r="GB4" s="29">
        <v>44374.0</v>
      </c>
      <c r="GC4" s="29">
        <v>44375.0</v>
      </c>
      <c r="GD4" s="29">
        <v>44376.0</v>
      </c>
      <c r="GE4" s="29">
        <v>44377.0</v>
      </c>
      <c r="GF4" s="29">
        <v>44378.0</v>
      </c>
      <c r="GG4" s="29">
        <v>44379.0</v>
      </c>
      <c r="GH4" s="29">
        <v>44380.0</v>
      </c>
      <c r="GI4" s="29">
        <v>44381.0</v>
      </c>
      <c r="GJ4" s="29">
        <v>44382.0</v>
      </c>
      <c r="GK4" s="29">
        <v>44383.0</v>
      </c>
      <c r="GL4" s="29">
        <v>44384.0</v>
      </c>
      <c r="GM4" s="29">
        <v>44385.0</v>
      </c>
      <c r="GN4" s="29">
        <v>44386.0</v>
      </c>
      <c r="GO4" s="29">
        <v>44387.0</v>
      </c>
      <c r="GP4" s="29">
        <v>44388.0</v>
      </c>
      <c r="GQ4" s="29">
        <v>44389.0</v>
      </c>
      <c r="GR4" s="29">
        <v>44390.0</v>
      </c>
      <c r="GS4" s="29">
        <v>44391.0</v>
      </c>
      <c r="GT4" s="29">
        <v>44392.0</v>
      </c>
      <c r="GU4" s="29">
        <v>44393.0</v>
      </c>
      <c r="GV4" s="29">
        <v>44394.0</v>
      </c>
      <c r="GW4" s="29">
        <v>44395.0</v>
      </c>
      <c r="GX4" s="29">
        <v>44396.0</v>
      </c>
      <c r="GY4" s="29">
        <v>44397.0</v>
      </c>
      <c r="GZ4" s="29">
        <v>44398.0</v>
      </c>
      <c r="HA4" s="29">
        <v>44399.0</v>
      </c>
      <c r="HB4" s="29">
        <v>44400.0</v>
      </c>
      <c r="HC4" s="29">
        <v>44401.0</v>
      </c>
      <c r="HD4" s="29">
        <v>44402.0</v>
      </c>
      <c r="HE4" s="29">
        <v>44403.0</v>
      </c>
      <c r="HF4" s="29">
        <v>44404.0</v>
      </c>
      <c r="HG4" s="29">
        <v>44405.0</v>
      </c>
      <c r="HH4" s="29">
        <v>44406.0</v>
      </c>
      <c r="HI4" s="29">
        <v>44407.0</v>
      </c>
      <c r="HJ4" s="29">
        <v>44408.0</v>
      </c>
      <c r="HK4" s="29">
        <v>44409.0</v>
      </c>
      <c r="HL4" s="29">
        <v>44410.0</v>
      </c>
      <c r="HM4" s="29">
        <v>44411.0</v>
      </c>
      <c r="HN4" s="29">
        <v>44412.0</v>
      </c>
      <c r="HO4" s="29">
        <v>44413.0</v>
      </c>
      <c r="HP4" s="29">
        <v>44414.0</v>
      </c>
      <c r="HQ4" s="29">
        <v>44415.0</v>
      </c>
      <c r="HR4" s="29">
        <v>44416.0</v>
      </c>
      <c r="HS4" s="29">
        <v>44417.0</v>
      </c>
      <c r="HT4" s="29">
        <v>44418.0</v>
      </c>
      <c r="HU4" s="29">
        <v>44419.0</v>
      </c>
      <c r="HV4" s="29">
        <v>44420.0</v>
      </c>
      <c r="HW4" s="29">
        <v>44421.0</v>
      </c>
      <c r="HX4" s="29">
        <v>44422.0</v>
      </c>
      <c r="HY4" s="29">
        <v>44423.0</v>
      </c>
      <c r="HZ4" s="29">
        <v>44424.0</v>
      </c>
      <c r="IA4" s="29">
        <v>44425.0</v>
      </c>
      <c r="IB4" s="29">
        <v>44426.0</v>
      </c>
      <c r="IC4" s="29">
        <v>44427.0</v>
      </c>
      <c r="ID4" s="29">
        <v>44428.0</v>
      </c>
      <c r="IE4" s="29">
        <v>44429.0</v>
      </c>
      <c r="IF4" s="29">
        <v>44430.0</v>
      </c>
      <c r="IG4" s="29">
        <v>44431.0</v>
      </c>
      <c r="IH4" s="29">
        <v>44432.0</v>
      </c>
      <c r="II4" s="29">
        <v>44433.0</v>
      </c>
      <c r="IJ4" s="29">
        <v>44434.0</v>
      </c>
      <c r="IK4" s="29">
        <v>44435.0</v>
      </c>
      <c r="IL4" s="29">
        <v>44436.0</v>
      </c>
      <c r="IM4" s="29">
        <v>44437.0</v>
      </c>
      <c r="IN4" s="29">
        <v>44438.0</v>
      </c>
      <c r="IO4" s="29">
        <v>44439.0</v>
      </c>
      <c r="IP4" s="29">
        <v>44440.0</v>
      </c>
      <c r="IQ4" s="29">
        <v>44441.0</v>
      </c>
      <c r="IR4" s="29">
        <v>44442.0</v>
      </c>
      <c r="IS4" s="29">
        <v>44443.0</v>
      </c>
      <c r="IT4" s="29">
        <v>44444.0</v>
      </c>
      <c r="IU4" s="29">
        <v>44445.0</v>
      </c>
      <c r="IV4" s="29">
        <v>44446.0</v>
      </c>
      <c r="IW4" s="29">
        <v>44447.0</v>
      </c>
      <c r="IX4" s="29">
        <v>44448.0</v>
      </c>
      <c r="IY4" s="29">
        <v>44449.0</v>
      </c>
      <c r="IZ4" s="30">
        <v>44450.0</v>
      </c>
      <c r="JA4" s="29">
        <v>44451.0</v>
      </c>
      <c r="JB4" s="29">
        <v>44452.0</v>
      </c>
      <c r="JC4" s="29">
        <v>44453.0</v>
      </c>
      <c r="JD4" s="29">
        <v>44454.0</v>
      </c>
      <c r="JE4" s="29">
        <v>44455.0</v>
      </c>
      <c r="JF4" s="29">
        <v>44456.0</v>
      </c>
      <c r="JG4" s="29">
        <v>44457.0</v>
      </c>
      <c r="JH4" s="29">
        <v>44458.0</v>
      </c>
      <c r="JI4" s="29">
        <v>44459.0</v>
      </c>
      <c r="JJ4" s="29">
        <v>44460.0</v>
      </c>
      <c r="JK4" s="29">
        <v>44461.0</v>
      </c>
      <c r="JL4" s="29">
        <v>44462.0</v>
      </c>
      <c r="JM4" s="29">
        <v>44463.0</v>
      </c>
      <c r="JN4" s="29">
        <v>44464.0</v>
      </c>
      <c r="JO4" s="29">
        <v>44465.0</v>
      </c>
      <c r="JP4" s="29">
        <v>44466.0</v>
      </c>
      <c r="JQ4" s="29">
        <v>44467.0</v>
      </c>
      <c r="JR4" s="29">
        <v>44468.0</v>
      </c>
      <c r="JS4" s="29">
        <v>44469.0</v>
      </c>
      <c r="JT4" s="29">
        <v>44470.0</v>
      </c>
      <c r="JU4" s="29">
        <v>44471.0</v>
      </c>
      <c r="JV4" s="29">
        <v>44472.0</v>
      </c>
      <c r="JW4" s="29">
        <v>44473.0</v>
      </c>
      <c r="JX4" s="29">
        <v>44474.0</v>
      </c>
      <c r="JY4" s="29">
        <v>44475.0</v>
      </c>
      <c r="JZ4" s="29">
        <v>44476.0</v>
      </c>
      <c r="KA4" s="29">
        <v>44477.0</v>
      </c>
      <c r="KB4" s="29">
        <v>44478.0</v>
      </c>
      <c r="KC4" s="29">
        <v>44479.0</v>
      </c>
      <c r="KD4" s="29">
        <v>44480.0</v>
      </c>
      <c r="KE4" s="29">
        <v>44481.0</v>
      </c>
      <c r="KF4" s="29">
        <v>44482.0</v>
      </c>
      <c r="KG4" s="29">
        <v>44483.0</v>
      </c>
      <c r="KH4" s="29">
        <v>44484.0</v>
      </c>
      <c r="KI4" s="29">
        <v>44485.0</v>
      </c>
      <c r="KJ4" s="29">
        <v>44486.0</v>
      </c>
      <c r="KK4" s="29">
        <v>44487.0</v>
      </c>
      <c r="KL4" s="29">
        <v>44488.0</v>
      </c>
      <c r="KM4" s="29">
        <v>44489.0</v>
      </c>
      <c r="KN4" s="29">
        <v>44490.0</v>
      </c>
      <c r="KO4" s="29">
        <v>44491.0</v>
      </c>
      <c r="KP4" s="29">
        <v>44492.0</v>
      </c>
      <c r="KQ4" s="29">
        <v>44493.0</v>
      </c>
      <c r="KR4" s="29">
        <v>44494.0</v>
      </c>
      <c r="KS4" s="29">
        <v>44495.0</v>
      </c>
      <c r="KT4" s="29">
        <v>44496.0</v>
      </c>
      <c r="KU4" s="29">
        <v>44497.0</v>
      </c>
      <c r="KV4" s="29">
        <v>44498.0</v>
      </c>
      <c r="KW4" s="29">
        <v>44499.0</v>
      </c>
      <c r="KX4" s="29">
        <v>44500.0</v>
      </c>
      <c r="KY4" s="29">
        <v>44501.0</v>
      </c>
      <c r="KZ4" s="29">
        <v>44502.0</v>
      </c>
      <c r="LA4" s="29">
        <v>44503.0</v>
      </c>
      <c r="LB4" s="29">
        <v>44504.0</v>
      </c>
      <c r="LC4" s="29">
        <v>44505.0</v>
      </c>
      <c r="LD4" s="29">
        <v>44506.0</v>
      </c>
      <c r="LE4" s="29">
        <v>44507.0</v>
      </c>
      <c r="LF4" s="29">
        <v>44508.0</v>
      </c>
      <c r="LG4" s="29">
        <v>44509.0</v>
      </c>
      <c r="LH4" s="29">
        <v>44510.0</v>
      </c>
      <c r="LI4" s="29">
        <v>44511.0</v>
      </c>
      <c r="LJ4" s="29">
        <v>44512.0</v>
      </c>
      <c r="LK4" s="29">
        <v>44513.0</v>
      </c>
      <c r="LL4" s="29">
        <v>44514.0</v>
      </c>
      <c r="LM4" s="29">
        <v>44515.0</v>
      </c>
      <c r="LN4" s="29">
        <v>44516.0</v>
      </c>
      <c r="LO4" s="29">
        <v>44517.0</v>
      </c>
      <c r="LP4" s="29">
        <v>44518.0</v>
      </c>
      <c r="LQ4" s="29">
        <v>44519.0</v>
      </c>
      <c r="LR4" s="29">
        <v>44520.0</v>
      </c>
      <c r="LS4" s="29">
        <v>44521.0</v>
      </c>
      <c r="LT4" s="29">
        <v>44522.0</v>
      </c>
      <c r="LU4" s="29">
        <v>44523.0</v>
      </c>
      <c r="LV4" s="29">
        <v>44524.0</v>
      </c>
      <c r="LW4" s="29">
        <v>44525.0</v>
      </c>
      <c r="LX4" s="29">
        <v>44526.0</v>
      </c>
      <c r="LY4" s="29">
        <v>44527.0</v>
      </c>
      <c r="LZ4" s="29">
        <v>44528.0</v>
      </c>
      <c r="MA4" s="29">
        <v>44529.0</v>
      </c>
      <c r="MB4" s="29">
        <v>44530.0</v>
      </c>
      <c r="MC4" s="29">
        <v>44531.0</v>
      </c>
      <c r="MD4" s="29">
        <v>44532.0</v>
      </c>
      <c r="ME4" s="29">
        <v>44533.0</v>
      </c>
      <c r="MF4" s="29">
        <v>44534.0</v>
      </c>
      <c r="MG4" s="29">
        <v>44535.0</v>
      </c>
      <c r="MH4" s="29">
        <v>44536.0</v>
      </c>
      <c r="MI4" s="29">
        <v>44537.0</v>
      </c>
      <c r="MJ4" s="29">
        <v>44538.0</v>
      </c>
      <c r="MK4" s="29">
        <v>44539.0</v>
      </c>
      <c r="ML4" s="29">
        <v>44540.0</v>
      </c>
      <c r="MM4" s="29">
        <v>44541.0</v>
      </c>
      <c r="MN4" s="29">
        <v>44542.0</v>
      </c>
      <c r="MO4" s="29">
        <v>44543.0</v>
      </c>
      <c r="MP4" s="29">
        <v>44544.0</v>
      </c>
      <c r="MQ4" s="29">
        <v>44545.0</v>
      </c>
      <c r="MR4" s="29">
        <v>44546.0</v>
      </c>
      <c r="MS4" s="29">
        <v>44547.0</v>
      </c>
      <c r="MT4" s="29">
        <v>44548.0</v>
      </c>
      <c r="MU4" s="29">
        <v>44549.0</v>
      </c>
      <c r="MV4" s="29">
        <v>44550.0</v>
      </c>
      <c r="MW4" s="29">
        <v>44551.0</v>
      </c>
      <c r="MX4" s="29">
        <v>44552.0</v>
      </c>
      <c r="MY4" s="29">
        <v>44553.0</v>
      </c>
      <c r="MZ4" s="29">
        <v>44554.0</v>
      </c>
      <c r="NA4" s="29">
        <v>44555.0</v>
      </c>
      <c r="NB4" s="29">
        <v>44556.0</v>
      </c>
      <c r="NC4" s="29">
        <v>44557.0</v>
      </c>
      <c r="ND4" s="29">
        <v>44558.0</v>
      </c>
      <c r="NE4" s="29">
        <v>44559.0</v>
      </c>
      <c r="NF4" s="29">
        <v>44560.0</v>
      </c>
      <c r="NG4" s="29">
        <v>44561.0</v>
      </c>
      <c r="NH4" s="29">
        <v>44562.0</v>
      </c>
      <c r="NI4" s="29">
        <v>44563.0</v>
      </c>
      <c r="NJ4" s="29">
        <v>44564.0</v>
      </c>
      <c r="NK4" s="29">
        <v>44565.0</v>
      </c>
      <c r="NL4" s="29">
        <v>44566.0</v>
      </c>
      <c r="NM4" s="29">
        <v>44567.0</v>
      </c>
      <c r="NN4" s="29">
        <v>44568.0</v>
      </c>
      <c r="NO4" s="29">
        <v>44569.0</v>
      </c>
      <c r="NP4" s="29">
        <v>44570.0</v>
      </c>
      <c r="NQ4" s="29">
        <v>44571.0</v>
      </c>
      <c r="NR4" s="29">
        <v>44572.0</v>
      </c>
      <c r="NS4" s="29">
        <v>44573.0</v>
      </c>
      <c r="NT4" s="29">
        <v>44574.0</v>
      </c>
      <c r="NU4" s="29">
        <v>44575.0</v>
      </c>
      <c r="NV4" s="29">
        <v>44576.0</v>
      </c>
      <c r="NW4" s="29">
        <v>44577.0</v>
      </c>
      <c r="NX4" s="29">
        <v>44578.0</v>
      </c>
      <c r="NY4" s="29">
        <v>44579.0</v>
      </c>
      <c r="NZ4" s="29">
        <v>44580.0</v>
      </c>
      <c r="OA4" s="29">
        <v>44581.0</v>
      </c>
      <c r="OB4" s="29">
        <v>44582.0</v>
      </c>
      <c r="OC4" s="29">
        <v>44583.0</v>
      </c>
      <c r="OD4" s="29">
        <v>44584.0</v>
      </c>
      <c r="OE4" s="29">
        <v>44585.0</v>
      </c>
      <c r="OF4" s="29">
        <v>44586.0</v>
      </c>
      <c r="OG4" s="29">
        <v>44587.0</v>
      </c>
      <c r="OH4" s="29">
        <v>44588.0</v>
      </c>
      <c r="OI4" s="29">
        <v>44589.0</v>
      </c>
      <c r="OJ4" s="29">
        <v>44590.0</v>
      </c>
      <c r="OK4" s="29">
        <v>44591.0</v>
      </c>
      <c r="OL4" s="29">
        <v>44592.0</v>
      </c>
      <c r="OM4" s="29">
        <v>44593.0</v>
      </c>
      <c r="ON4" s="29">
        <v>44594.0</v>
      </c>
      <c r="OO4" s="29">
        <v>44595.0</v>
      </c>
      <c r="OP4" s="29">
        <v>44596.0</v>
      </c>
      <c r="OQ4" s="29">
        <v>44597.0</v>
      </c>
      <c r="OR4" s="29">
        <v>44598.0</v>
      </c>
      <c r="OS4" s="29">
        <v>44599.0</v>
      </c>
      <c r="OT4" s="29">
        <v>44600.0</v>
      </c>
      <c r="OU4" s="29">
        <v>44601.0</v>
      </c>
      <c r="OV4" s="29">
        <v>44602.0</v>
      </c>
      <c r="OW4" s="29">
        <v>44603.0</v>
      </c>
      <c r="OX4" s="29">
        <v>44604.0</v>
      </c>
      <c r="OY4" s="29">
        <v>44605.0</v>
      </c>
      <c r="OZ4" s="29">
        <v>44606.0</v>
      </c>
      <c r="PA4" s="29">
        <v>44607.0</v>
      </c>
      <c r="PB4" s="29">
        <v>44608.0</v>
      </c>
      <c r="PC4" s="29">
        <v>44609.0</v>
      </c>
      <c r="PD4" s="29">
        <v>44610.0</v>
      </c>
      <c r="PE4" s="29">
        <v>44611.0</v>
      </c>
      <c r="PF4" s="29">
        <v>44612.0</v>
      </c>
      <c r="PG4" s="29">
        <v>44613.0</v>
      </c>
      <c r="PH4" s="29">
        <v>44614.0</v>
      </c>
      <c r="PI4" s="29">
        <v>44615.0</v>
      </c>
      <c r="PJ4" s="29">
        <v>44616.0</v>
      </c>
      <c r="PK4" s="29">
        <v>44617.0</v>
      </c>
      <c r="PL4" s="29">
        <v>44618.0</v>
      </c>
      <c r="PM4" s="29">
        <v>44619.0</v>
      </c>
      <c r="PN4" s="29">
        <v>44620.0</v>
      </c>
      <c r="PO4" s="29">
        <v>44621.0</v>
      </c>
      <c r="PP4" s="29">
        <v>44622.0</v>
      </c>
      <c r="PQ4" s="29">
        <v>44623.0</v>
      </c>
      <c r="PR4" s="29">
        <v>44624.0</v>
      </c>
      <c r="PS4" s="29">
        <v>44625.0</v>
      </c>
      <c r="PT4" s="29">
        <v>44626.0</v>
      </c>
      <c r="PU4" s="29">
        <v>44627.0</v>
      </c>
      <c r="PV4" s="29">
        <v>44628.0</v>
      </c>
      <c r="PW4" s="29">
        <v>44629.0</v>
      </c>
      <c r="PX4" s="29">
        <v>44630.0</v>
      </c>
      <c r="PY4" s="29">
        <v>44631.0</v>
      </c>
      <c r="PZ4" s="29">
        <v>44632.0</v>
      </c>
      <c r="QA4" s="29">
        <v>44633.0</v>
      </c>
      <c r="QB4" s="29">
        <v>44634.0</v>
      </c>
      <c r="QC4" s="29">
        <v>44635.0</v>
      </c>
      <c r="QD4" s="29">
        <v>44636.0</v>
      </c>
      <c r="QE4" s="29">
        <v>44637.0</v>
      </c>
      <c r="QF4" s="29">
        <v>44638.0</v>
      </c>
      <c r="QG4" s="29">
        <v>44639.0</v>
      </c>
      <c r="QH4" s="29">
        <v>44640.0</v>
      </c>
      <c r="QI4" s="29">
        <v>44641.0</v>
      </c>
      <c r="QJ4" s="29">
        <v>44642.0</v>
      </c>
      <c r="QK4" s="29">
        <v>44643.0</v>
      </c>
      <c r="QL4" s="29">
        <v>44644.0</v>
      </c>
      <c r="QM4" s="29">
        <v>44645.0</v>
      </c>
      <c r="QN4" s="29">
        <v>44646.0</v>
      </c>
      <c r="QO4" s="29">
        <v>44647.0</v>
      </c>
      <c r="QP4" s="29">
        <v>44648.0</v>
      </c>
      <c r="QQ4" s="29">
        <v>44649.0</v>
      </c>
      <c r="QR4" s="29">
        <v>44650.0</v>
      </c>
      <c r="QS4" s="29">
        <v>44651.0</v>
      </c>
      <c r="QT4" s="29">
        <v>44652.0</v>
      </c>
      <c r="QU4" s="29">
        <v>44653.0</v>
      </c>
      <c r="QV4" s="29">
        <v>44654.0</v>
      </c>
      <c r="QW4" s="29">
        <v>44655.0</v>
      </c>
      <c r="QX4" s="29">
        <v>44656.0</v>
      </c>
      <c r="QY4" s="29">
        <v>44657.0</v>
      </c>
      <c r="QZ4" s="29">
        <v>44658.0</v>
      </c>
      <c r="RA4" s="29">
        <v>44659.0</v>
      </c>
      <c r="RB4" s="29">
        <v>44660.0</v>
      </c>
      <c r="RC4" s="29">
        <v>44661.0</v>
      </c>
      <c r="RD4" s="29">
        <v>44662.0</v>
      </c>
      <c r="RE4" s="29">
        <v>44663.0</v>
      </c>
      <c r="RF4" s="29">
        <v>44664.0</v>
      </c>
      <c r="RG4" s="29">
        <v>44665.0</v>
      </c>
      <c r="RH4" s="29">
        <v>44666.0</v>
      </c>
      <c r="RI4" s="29">
        <v>44667.0</v>
      </c>
      <c r="RJ4" s="29">
        <v>44668.0</v>
      </c>
      <c r="RK4" s="29">
        <v>44669.0</v>
      </c>
      <c r="RL4" s="29">
        <v>44670.0</v>
      </c>
      <c r="RM4" s="29">
        <v>44671.0</v>
      </c>
      <c r="RN4" s="29">
        <v>44672.0</v>
      </c>
      <c r="RO4" s="29">
        <v>44673.0</v>
      </c>
      <c r="RP4" s="29">
        <v>44674.0</v>
      </c>
      <c r="RQ4" s="29">
        <v>44675.0</v>
      </c>
      <c r="RR4" s="29">
        <v>44676.0</v>
      </c>
      <c r="RS4" s="29">
        <v>44677.0</v>
      </c>
      <c r="RT4" s="29">
        <v>44678.0</v>
      </c>
      <c r="RU4" s="29">
        <v>44679.0</v>
      </c>
      <c r="RV4" s="29">
        <v>44680.0</v>
      </c>
      <c r="RW4" s="29">
        <v>44681.0</v>
      </c>
      <c r="RX4" s="29">
        <v>44682.0</v>
      </c>
      <c r="RY4" s="29">
        <v>44683.0</v>
      </c>
      <c r="RZ4" s="29">
        <v>44684.0</v>
      </c>
      <c r="SA4" s="29">
        <v>44685.0</v>
      </c>
      <c r="SB4" s="29">
        <v>44686.0</v>
      </c>
      <c r="SC4" s="29">
        <v>44687.0</v>
      </c>
      <c r="SD4" s="29">
        <v>44688.0</v>
      </c>
      <c r="SE4" s="29">
        <v>44689.0</v>
      </c>
      <c r="SF4" s="29">
        <v>44690.0</v>
      </c>
      <c r="SG4" s="29">
        <v>44691.0</v>
      </c>
      <c r="SH4" s="29">
        <v>44692.0</v>
      </c>
      <c r="SI4" s="29">
        <v>44693.0</v>
      </c>
      <c r="SJ4" s="29">
        <v>44694.0</v>
      </c>
      <c r="SK4" s="29">
        <v>44695.0</v>
      </c>
      <c r="SL4" s="29">
        <v>44696.0</v>
      </c>
      <c r="SM4" s="29">
        <v>44697.0</v>
      </c>
      <c r="SN4" s="29">
        <v>44698.0</v>
      </c>
      <c r="SO4" s="29">
        <v>44699.0</v>
      </c>
      <c r="SP4" s="29">
        <v>44700.0</v>
      </c>
      <c r="SQ4" s="29">
        <v>44701.0</v>
      </c>
      <c r="SR4" s="29">
        <v>44702.0</v>
      </c>
      <c r="SS4" s="29">
        <v>44703.0</v>
      </c>
      <c r="ST4" s="29">
        <v>44704.0</v>
      </c>
      <c r="SU4" s="29">
        <v>44705.0</v>
      </c>
      <c r="SV4" s="29">
        <v>44706.0</v>
      </c>
      <c r="SW4" s="29">
        <v>44707.0</v>
      </c>
      <c r="SX4" s="29">
        <v>44708.0</v>
      </c>
      <c r="SY4" s="29">
        <v>44709.0</v>
      </c>
      <c r="SZ4" s="29">
        <v>44710.0</v>
      </c>
      <c r="TA4" s="29">
        <v>44711.0</v>
      </c>
      <c r="TB4" s="29">
        <v>44712.0</v>
      </c>
      <c r="TC4" s="29">
        <v>44713.0</v>
      </c>
      <c r="TD4" s="29">
        <v>44714.0</v>
      </c>
      <c r="TE4" s="29">
        <v>44715.0</v>
      </c>
      <c r="TF4" s="29">
        <v>44716.0</v>
      </c>
      <c r="TG4" s="29">
        <v>44717.0</v>
      </c>
      <c r="TH4" s="29">
        <v>44718.0</v>
      </c>
      <c r="TI4" s="29">
        <v>44719.0</v>
      </c>
      <c r="TJ4" s="29">
        <v>44720.0</v>
      </c>
      <c r="TK4" s="29">
        <v>44721.0</v>
      </c>
      <c r="TL4" s="29">
        <v>44722.0</v>
      </c>
      <c r="TM4" s="29">
        <v>44723.0</v>
      </c>
      <c r="TN4" s="29">
        <v>44724.0</v>
      </c>
      <c r="TO4" s="29">
        <v>44725.0</v>
      </c>
      <c r="TP4" s="29">
        <v>44726.0</v>
      </c>
      <c r="TQ4" s="29">
        <v>44727.0</v>
      </c>
      <c r="TR4" s="29">
        <v>44728.0</v>
      </c>
      <c r="TS4" s="29">
        <v>44729.0</v>
      </c>
      <c r="TT4" s="29">
        <v>44730.0</v>
      </c>
      <c r="TU4" s="29">
        <v>44731.0</v>
      </c>
      <c r="TV4" s="29">
        <v>44732.0</v>
      </c>
      <c r="TW4" s="29">
        <v>44733.0</v>
      </c>
      <c r="TX4" s="29">
        <v>44734.0</v>
      </c>
      <c r="TY4" s="29">
        <v>44735.0</v>
      </c>
      <c r="TZ4" s="29">
        <v>44736.0</v>
      </c>
      <c r="UA4" s="29">
        <v>44737.0</v>
      </c>
      <c r="UB4" s="29">
        <v>44738.0</v>
      </c>
      <c r="UC4" s="29">
        <v>44739.0</v>
      </c>
      <c r="UD4" s="29">
        <v>44740.0</v>
      </c>
      <c r="UE4" s="29">
        <v>44741.0</v>
      </c>
      <c r="UF4" s="29">
        <v>44742.0</v>
      </c>
      <c r="UG4" s="29">
        <v>44743.0</v>
      </c>
      <c r="UH4" s="29">
        <v>44744.0</v>
      </c>
      <c r="UI4" s="29">
        <v>44745.0</v>
      </c>
      <c r="UJ4" s="29">
        <v>44746.0</v>
      </c>
      <c r="UK4" s="29">
        <v>44747.0</v>
      </c>
      <c r="UL4" s="29">
        <v>44748.0</v>
      </c>
      <c r="UM4" s="29">
        <v>44749.0</v>
      </c>
      <c r="UN4" s="29">
        <v>44750.0</v>
      </c>
      <c r="UO4" s="29">
        <v>44751.0</v>
      </c>
      <c r="UP4" s="29">
        <v>44752.0</v>
      </c>
      <c r="UQ4" s="29">
        <v>44753.0</v>
      </c>
      <c r="UR4" s="29">
        <v>44754.0</v>
      </c>
      <c r="US4" s="29">
        <v>44755.0</v>
      </c>
      <c r="UT4" s="29">
        <v>44756.0</v>
      </c>
      <c r="UU4" s="29">
        <v>44757.0</v>
      </c>
      <c r="UV4" s="29">
        <v>44758.0</v>
      </c>
      <c r="UW4" s="29">
        <v>44759.0</v>
      </c>
      <c r="UX4" s="29">
        <v>44760.0</v>
      </c>
      <c r="UY4" s="29">
        <v>44761.0</v>
      </c>
      <c r="UZ4" s="29">
        <v>44762.0</v>
      </c>
      <c r="VA4" s="29">
        <v>44763.0</v>
      </c>
      <c r="VB4" s="29">
        <v>44764.0</v>
      </c>
      <c r="VC4" s="29">
        <v>44765.0</v>
      </c>
      <c r="VD4" s="29">
        <v>44766.0</v>
      </c>
      <c r="VE4" s="29">
        <v>44767.0</v>
      </c>
      <c r="VF4" s="29">
        <v>44768.0</v>
      </c>
      <c r="VG4" s="29">
        <v>44769.0</v>
      </c>
      <c r="VH4" s="29">
        <v>44770.0</v>
      </c>
      <c r="VI4" s="29">
        <v>44771.0</v>
      </c>
      <c r="VJ4" s="29">
        <v>44772.0</v>
      </c>
      <c r="VK4" s="29">
        <v>44773.0</v>
      </c>
      <c r="VL4" s="29">
        <v>44774.0</v>
      </c>
      <c r="VM4" s="29">
        <v>44775.0</v>
      </c>
      <c r="VN4" s="29">
        <v>44776.0</v>
      </c>
      <c r="VO4" s="29">
        <v>44777.0</v>
      </c>
      <c r="VP4" s="29">
        <v>44778.0</v>
      </c>
      <c r="VQ4" s="29">
        <v>44779.0</v>
      </c>
      <c r="VR4" s="29">
        <v>44780.0</v>
      </c>
      <c r="VS4" s="29">
        <v>44781.0</v>
      </c>
      <c r="VT4" s="29">
        <v>44782.0</v>
      </c>
      <c r="VU4" s="29">
        <v>44783.0</v>
      </c>
      <c r="VV4" s="29">
        <v>44784.0</v>
      </c>
      <c r="VW4" s="29">
        <v>44785.0</v>
      </c>
      <c r="VX4" s="29">
        <v>44786.0</v>
      </c>
      <c r="VY4" s="29">
        <v>44787.0</v>
      </c>
      <c r="VZ4" s="29">
        <v>44788.0</v>
      </c>
      <c r="WA4" s="29">
        <v>44789.0</v>
      </c>
      <c r="WB4" s="29">
        <v>44790.0</v>
      </c>
      <c r="WC4" s="29">
        <v>44791.0</v>
      </c>
      <c r="WD4" s="29">
        <v>44792.0</v>
      </c>
      <c r="WE4" s="29">
        <v>44793.0</v>
      </c>
      <c r="WF4" s="29">
        <v>44794.0</v>
      </c>
      <c r="WG4" s="29">
        <v>44795.0</v>
      </c>
      <c r="WH4" s="29">
        <v>44796.0</v>
      </c>
      <c r="WI4" s="29">
        <v>44797.0</v>
      </c>
      <c r="WJ4" s="29">
        <v>44798.0</v>
      </c>
      <c r="WK4" s="29">
        <v>44799.0</v>
      </c>
      <c r="WL4" s="29">
        <v>44800.0</v>
      </c>
      <c r="WM4" s="29">
        <v>44801.0</v>
      </c>
      <c r="WN4" s="29">
        <v>44802.0</v>
      </c>
      <c r="WO4" s="29">
        <v>44803.0</v>
      </c>
      <c r="WP4" s="29">
        <v>44804.0</v>
      </c>
      <c r="WQ4" s="29">
        <v>44805.0</v>
      </c>
      <c r="WR4" s="29">
        <v>44806.0</v>
      </c>
      <c r="WS4" s="29">
        <v>44807.0</v>
      </c>
      <c r="WT4" s="29">
        <v>44808.0</v>
      </c>
      <c r="WU4" s="29">
        <v>44809.0</v>
      </c>
      <c r="WV4" s="29">
        <v>44810.0</v>
      </c>
      <c r="WW4" s="29">
        <v>44811.0</v>
      </c>
      <c r="WX4" s="29">
        <v>44812.0</v>
      </c>
      <c r="WY4" s="29">
        <v>44813.0</v>
      </c>
      <c r="WZ4" s="29">
        <v>44814.0</v>
      </c>
      <c r="XA4" s="29">
        <v>44815.0</v>
      </c>
      <c r="XB4" s="29">
        <v>44816.0</v>
      </c>
      <c r="XC4" s="29">
        <v>44817.0</v>
      </c>
      <c r="XD4" s="29">
        <v>44818.0</v>
      </c>
      <c r="XE4" s="29">
        <v>44819.0</v>
      </c>
      <c r="XF4" s="29">
        <v>44820.0</v>
      </c>
      <c r="XG4" s="29">
        <v>44821.0</v>
      </c>
      <c r="XH4" s="29">
        <v>44822.0</v>
      </c>
      <c r="XI4" s="29">
        <v>44823.0</v>
      </c>
      <c r="XJ4" s="29">
        <v>44824.0</v>
      </c>
      <c r="XK4" s="29">
        <v>44825.0</v>
      </c>
      <c r="XL4" s="29">
        <v>44826.0</v>
      </c>
      <c r="XM4" s="29">
        <v>44827.0</v>
      </c>
      <c r="XN4" s="29">
        <v>44828.0</v>
      </c>
      <c r="XO4" s="29">
        <v>44829.0</v>
      </c>
      <c r="XP4" s="29">
        <v>44830.0</v>
      </c>
      <c r="XQ4" s="29">
        <v>44831.0</v>
      </c>
      <c r="XR4" s="29">
        <v>44832.0</v>
      </c>
      <c r="XS4" s="29">
        <v>44833.0</v>
      </c>
      <c r="XT4" s="29">
        <v>44834.0</v>
      </c>
      <c r="XU4" s="29">
        <v>44835.0</v>
      </c>
      <c r="XV4" s="29">
        <v>44836.0</v>
      </c>
      <c r="XW4" s="29">
        <v>44837.0</v>
      </c>
      <c r="XX4" s="29">
        <v>44838.0</v>
      </c>
      <c r="XY4" s="29">
        <v>44839.0</v>
      </c>
      <c r="XZ4" s="29">
        <v>44840.0</v>
      </c>
      <c r="YA4" s="29">
        <v>44841.0</v>
      </c>
      <c r="YB4" s="29">
        <v>44842.0</v>
      </c>
      <c r="YC4" s="29">
        <v>44843.0</v>
      </c>
      <c r="YD4" s="29">
        <v>44844.0</v>
      </c>
      <c r="YE4" s="29">
        <v>44845.0</v>
      </c>
      <c r="YF4" s="29">
        <v>44846.0</v>
      </c>
      <c r="YG4" s="29">
        <v>44847.0</v>
      </c>
      <c r="YH4" s="29">
        <v>44848.0</v>
      </c>
      <c r="YI4" s="29">
        <v>44849.0</v>
      </c>
      <c r="YJ4" s="29">
        <v>44850.0</v>
      </c>
      <c r="YK4" s="29">
        <v>44851.0</v>
      </c>
      <c r="YL4" s="29">
        <v>44852.0</v>
      </c>
      <c r="YM4" s="29">
        <v>44853.0</v>
      </c>
      <c r="YN4" s="29">
        <v>44854.0</v>
      </c>
      <c r="YO4" s="29">
        <v>44855.0</v>
      </c>
      <c r="YP4" s="29">
        <v>44856.0</v>
      </c>
      <c r="YQ4" s="29">
        <v>44857.0</v>
      </c>
      <c r="YR4" s="29">
        <v>44858.0</v>
      </c>
      <c r="YS4" s="29">
        <v>44859.0</v>
      </c>
      <c r="YT4" s="29">
        <v>44860.0</v>
      </c>
      <c r="YU4" s="29">
        <v>44861.0</v>
      </c>
      <c r="YV4" s="29">
        <v>44862.0</v>
      </c>
      <c r="YW4" s="29">
        <v>44863.0</v>
      </c>
      <c r="YX4" s="29">
        <v>44864.0</v>
      </c>
      <c r="YY4" s="29">
        <v>44865.0</v>
      </c>
      <c r="YZ4" s="29">
        <v>44866.0</v>
      </c>
      <c r="ZA4" s="29">
        <v>44867.0</v>
      </c>
      <c r="ZB4" s="29">
        <v>44868.0</v>
      </c>
      <c r="ZC4" s="29">
        <v>44869.0</v>
      </c>
      <c r="ZD4" s="29">
        <v>44870.0</v>
      </c>
      <c r="ZE4" s="29">
        <v>44871.0</v>
      </c>
      <c r="ZF4" s="29">
        <v>44872.0</v>
      </c>
      <c r="ZG4" s="29">
        <v>44873.0</v>
      </c>
      <c r="ZH4" s="29">
        <v>44874.0</v>
      </c>
      <c r="ZI4" s="29">
        <v>44875.0</v>
      </c>
      <c r="ZJ4" s="29">
        <v>44876.0</v>
      </c>
      <c r="ZK4" s="29">
        <v>44877.0</v>
      </c>
      <c r="ZL4" s="29">
        <v>44878.0</v>
      </c>
      <c r="ZM4" s="29">
        <v>44879.0</v>
      </c>
      <c r="ZN4" s="29">
        <v>44880.0</v>
      </c>
      <c r="ZO4" s="29">
        <v>44881.0</v>
      </c>
      <c r="ZP4" s="29">
        <v>44882.0</v>
      </c>
      <c r="ZQ4" s="29">
        <v>44883.0</v>
      </c>
      <c r="ZR4" s="29">
        <v>44884.0</v>
      </c>
      <c r="ZS4" s="29">
        <v>44885.0</v>
      </c>
      <c r="ZT4" s="29">
        <v>44886.0</v>
      </c>
      <c r="ZU4" s="29">
        <v>44887.0</v>
      </c>
      <c r="ZV4" s="29">
        <v>44888.0</v>
      </c>
      <c r="ZW4" s="29">
        <v>44889.0</v>
      </c>
      <c r="ZX4" s="29">
        <v>44890.0</v>
      </c>
      <c r="ZY4" s="29">
        <v>44891.0</v>
      </c>
      <c r="ZZ4" s="29">
        <v>44892.0</v>
      </c>
      <c r="AAA4" s="29">
        <v>44893.0</v>
      </c>
      <c r="AAB4" s="29">
        <v>44894.0</v>
      </c>
      <c r="AAC4" s="29">
        <v>44895.0</v>
      </c>
      <c r="AAD4" s="29">
        <v>44896.0</v>
      </c>
      <c r="AAE4" s="29">
        <v>44897.0</v>
      </c>
      <c r="AAF4" s="29">
        <v>44898.0</v>
      </c>
      <c r="AAG4" s="29">
        <v>44899.0</v>
      </c>
      <c r="AAH4" s="29">
        <v>44900.0</v>
      </c>
      <c r="AAI4" s="29">
        <v>44901.0</v>
      </c>
      <c r="AAJ4" s="29">
        <v>44902.0</v>
      </c>
      <c r="AAK4" s="29">
        <v>44903.0</v>
      </c>
      <c r="AAL4" s="29">
        <v>44904.0</v>
      </c>
      <c r="AAM4" s="29">
        <v>44905.0</v>
      </c>
      <c r="AAN4" s="29">
        <v>44906.0</v>
      </c>
      <c r="AAO4" s="29">
        <v>44907.0</v>
      </c>
      <c r="AAP4" s="29">
        <v>44908.0</v>
      </c>
      <c r="AAQ4" s="29">
        <v>44909.0</v>
      </c>
      <c r="AAR4" s="29">
        <v>44910.0</v>
      </c>
      <c r="AAS4" s="29">
        <v>44911.0</v>
      </c>
      <c r="AAT4" s="29">
        <v>44912.0</v>
      </c>
      <c r="AAU4" s="29">
        <v>44913.0</v>
      </c>
      <c r="AAV4" s="29">
        <v>44914.0</v>
      </c>
      <c r="AAW4" s="29">
        <v>44915.0</v>
      </c>
      <c r="AAX4" s="29">
        <v>44916.0</v>
      </c>
      <c r="AAY4" s="29">
        <v>44917.0</v>
      </c>
      <c r="AAZ4" s="29">
        <v>44918.0</v>
      </c>
      <c r="ABA4" s="29">
        <v>44919.0</v>
      </c>
      <c r="ABB4" s="29">
        <v>44920.0</v>
      </c>
      <c r="ABC4" s="29">
        <v>44921.0</v>
      </c>
      <c r="ABD4" s="29">
        <v>44922.0</v>
      </c>
      <c r="ABE4" s="29">
        <v>44923.0</v>
      </c>
      <c r="ABF4" s="29">
        <v>44924.0</v>
      </c>
      <c r="ABG4" s="29">
        <v>44925.0</v>
      </c>
      <c r="ABH4" s="29"/>
      <c r="ABI4" s="29"/>
      <c r="ABJ4" s="29"/>
      <c r="ABK4" s="29"/>
      <c r="ABL4" s="29"/>
      <c r="ABM4" s="29"/>
      <c r="ABN4" s="29"/>
      <c r="ABO4" s="29"/>
      <c r="ABP4" s="29"/>
      <c r="ABQ4" s="29"/>
      <c r="ABR4" s="29"/>
      <c r="ABS4" s="29"/>
      <c r="ABT4" s="29"/>
      <c r="ABU4" s="29"/>
      <c r="ABV4" s="29"/>
      <c r="ABW4" s="29"/>
      <c r="ABX4" s="29"/>
      <c r="ABY4" s="29"/>
      <c r="ABZ4" s="29"/>
      <c r="ACA4" s="29"/>
      <c r="ACB4" s="29"/>
      <c r="ACC4" s="29"/>
      <c r="ACD4" s="29"/>
      <c r="ACE4" s="29"/>
      <c r="ACF4" s="29"/>
      <c r="ACG4" s="29"/>
      <c r="ACH4" s="29"/>
      <c r="ACI4" s="29"/>
      <c r="ACJ4" s="29"/>
      <c r="ACK4" s="29"/>
      <c r="ACL4" s="29"/>
      <c r="ACM4" s="29"/>
      <c r="ACN4" s="29"/>
      <c r="ACO4" s="29"/>
      <c r="ACP4" s="29"/>
      <c r="ACQ4" s="29"/>
      <c r="ACR4" s="29"/>
      <c r="ACS4" s="29"/>
      <c r="ACT4" s="29"/>
      <c r="ACU4" s="29"/>
      <c r="ACV4" s="29"/>
      <c r="ACW4" s="29"/>
      <c r="ACX4" s="29"/>
      <c r="ACY4" s="29"/>
      <c r="ACZ4" s="29"/>
      <c r="ADA4" s="29"/>
      <c r="ADB4" s="29"/>
      <c r="ADC4" s="29"/>
      <c r="ADD4" s="29"/>
      <c r="ADE4" s="29"/>
      <c r="ADF4" s="29"/>
      <c r="ADG4" s="29"/>
      <c r="ADH4" s="29"/>
      <c r="ADI4" s="29"/>
      <c r="ADJ4" s="29"/>
      <c r="ADK4" s="29"/>
      <c r="ADL4" s="29"/>
      <c r="ADM4" s="29"/>
      <c r="ADN4" s="29"/>
      <c r="ADO4" s="29"/>
      <c r="ADP4" s="29"/>
      <c r="ADQ4" s="29"/>
      <c r="ADR4" s="29"/>
      <c r="ADS4" s="29"/>
      <c r="ADT4" s="29"/>
      <c r="ADU4" s="29"/>
      <c r="ADV4" s="29"/>
      <c r="ADW4" s="29"/>
      <c r="ADX4" s="29"/>
      <c r="ADY4" s="29"/>
      <c r="ADZ4" s="29"/>
      <c r="AEA4" s="29"/>
      <c r="AEB4" s="29"/>
      <c r="AEC4" s="29"/>
      <c r="AED4" s="29"/>
      <c r="AEE4" s="29"/>
      <c r="AEF4" s="29"/>
      <c r="AEG4" s="29"/>
      <c r="AEH4" s="29"/>
      <c r="AEI4" s="29"/>
      <c r="AEJ4" s="29"/>
      <c r="AEK4" s="29"/>
      <c r="AEL4" s="29"/>
      <c r="AEM4" s="29"/>
      <c r="AEN4" s="29"/>
      <c r="AEO4" s="29"/>
      <c r="AEP4" s="29"/>
      <c r="AEQ4" s="29"/>
      <c r="AER4" s="29"/>
      <c r="AES4" s="29"/>
      <c r="AET4" s="29"/>
      <c r="AEU4" s="29"/>
      <c r="AEV4" s="29"/>
      <c r="AEW4" s="29"/>
      <c r="AEX4" s="29"/>
      <c r="AEY4" s="29"/>
      <c r="AEZ4" s="29"/>
      <c r="AFA4" s="29"/>
      <c r="AFB4" s="29"/>
      <c r="AFC4" s="29"/>
      <c r="AFD4" s="29"/>
      <c r="AFE4" s="29"/>
      <c r="AFF4" s="29"/>
      <c r="AFG4" s="29"/>
      <c r="AFH4" s="29"/>
      <c r="AFI4" s="29"/>
      <c r="AFJ4" s="29"/>
      <c r="AFK4" s="29"/>
      <c r="AFL4" s="29"/>
      <c r="AFM4" s="29"/>
      <c r="AFN4" s="29"/>
      <c r="AFO4" s="29"/>
      <c r="AFP4" s="29"/>
      <c r="AFQ4" s="29"/>
      <c r="AFR4" s="29"/>
      <c r="AFS4" s="29"/>
      <c r="AFT4" s="29"/>
      <c r="AFU4" s="29"/>
      <c r="AFV4" s="29"/>
      <c r="AFW4" s="29"/>
      <c r="AFX4" s="29"/>
      <c r="AFY4" s="29"/>
      <c r="AFZ4" s="29"/>
      <c r="AGA4" s="29"/>
      <c r="AGB4" s="29"/>
      <c r="AGC4" s="29"/>
      <c r="AGD4" s="29"/>
      <c r="AGE4" s="29"/>
      <c r="AGF4" s="29"/>
      <c r="AGG4" s="29"/>
      <c r="AGH4" s="29"/>
      <c r="AGI4" s="29"/>
      <c r="AGJ4" s="29"/>
      <c r="AGK4" s="29"/>
      <c r="AGL4" s="29"/>
      <c r="AGM4" s="29"/>
      <c r="AGN4" s="29"/>
      <c r="AGO4" s="29"/>
      <c r="AGP4" s="29"/>
      <c r="AGQ4" s="29"/>
      <c r="AGR4" s="29"/>
      <c r="AGS4" s="29"/>
      <c r="AGT4" s="29"/>
      <c r="AGU4" s="29"/>
      <c r="AGV4" s="29"/>
      <c r="AGW4" s="29"/>
      <c r="AGX4" s="29"/>
      <c r="AGY4" s="29"/>
      <c r="AGZ4" s="29"/>
      <c r="AHA4" s="29"/>
      <c r="AHB4" s="29"/>
    </row>
    <row r="5" ht="28.5" customHeight="1">
      <c r="A5" s="31" t="str">
        <f t="array" ref="A5:A61">IF(ISBLANK(TenantNames),,IFERROR(LOOKUP($F5:F23, TenantNames, 'Tenant Data'!C$3:C23),))</f>
        <v>123 Street</v>
      </c>
      <c r="B5" s="31" t="str">
        <f t="array" ref="B5:B61">IF(ISBLANK(TenantNames),,IFERROR(LOOKUP($F5:F23, TenantNames, 'Tenant Data'!D$3:D23),))</f>
        <v>Unit 1</v>
      </c>
      <c r="C5" s="32">
        <f t="array" ref="C5:C61">IF(ISBLANK(TenantNames),,SUMIF(TenantNames,$F5:F23,TenantTotalRevenues))</f>
        <v>4913.29978</v>
      </c>
      <c r="D5" s="22">
        <f t="shared" ref="D5:D21" si="1">IF(ISBLANK(F5),,SUMIF($G$4:AHB$4,"&lt;"&amp;TODAY(),$G5:AHB5))</f>
        <v>4913.29978</v>
      </c>
      <c r="E5" s="32">
        <f t="array" ref="E5:E61">IF(ISBLANK(TenantNames),,SUMIF(TenantSources,$F5:F23,TransactionAmounts))</f>
        <v>10</v>
      </c>
      <c r="F5" s="31" t="str">
        <f t="array" ref="F5:F61">IF(ISBLANK(TenantNames),,TenantNames)</f>
        <v>Tenant Name</v>
      </c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3"/>
      <c r="IE5" s="33"/>
      <c r="IF5" s="33"/>
      <c r="IG5" s="33"/>
      <c r="IH5" s="33"/>
      <c r="II5" s="33"/>
      <c r="IJ5" s="33"/>
      <c r="IK5" s="33"/>
      <c r="IL5" s="33"/>
      <c r="IM5" s="33"/>
      <c r="IN5" s="33"/>
      <c r="IO5" s="33"/>
      <c r="IP5" s="33"/>
      <c r="IQ5" s="33"/>
      <c r="IR5" s="33"/>
      <c r="IS5" s="33"/>
      <c r="IT5" s="33"/>
      <c r="IU5" s="33"/>
      <c r="IV5" s="33"/>
      <c r="IW5" s="33"/>
      <c r="IX5" s="33"/>
      <c r="IY5" s="33"/>
      <c r="IZ5" s="34"/>
      <c r="JA5" s="33">
        <f>IF(ISBLANK($F5),,IF(TODAY()=JA$4,"Today",IF(AND(LOOKUP($F5,TenantNames,TenantStartDates)&lt;=JA$4,LOOKUP($F5,TenantNames,TenantEndDates)&gt;=JA$4),IF(OR(AND(DAY(LOOKUP($F5,TenantNames,TenantStartDates))&gt;28,DAY(EOMONTH(JA$4,0))=28,DAY(JA$4)=28),AND(DAY(LOOKUP($F5,TenantNames,TenantStartDates))&gt;30,DAY(EOMONTH(JA$4,0))=30,DAY(JA$4)=30),DAY(LOOKUP($F5,TenantNames,TenantStartDates))=DAY(JA$4)),IF((LOOKUP($F5,TenantNames,TenantEndDates)-JA$4)&lt;=31,LOOKUP($F5,TenantNames,TenantTotalRevenues)-SUM(IZ5:$JA5),LOOKUP($F5,TenantNames,TenantMonthlyRents)),IF(AND((SUMIF($G$4:AHB$4,"&lt;"&amp;JA$4,$G5:AHB5))&gt;SUMIFS(TransactionAmounts,TenantSources,$F5,'Filtered Data'!$C$2:$C23,"&lt;"&amp;JA$4),JA$4&lt;TODAY()),"Late","Occupied")),)))</f>
        <v>1379.97</v>
      </c>
      <c r="JB5" s="33" t="str">
        <f>IF(ISBLANK($F5),,IF(TODAY()=JB$4,"Today",IF(AND(LOOKUP($F5,TenantNames,TenantStartDates)&lt;=JB$4,LOOKUP($F5,TenantNames,TenantEndDates)&gt;=JB$4),IF(OR(AND(DAY(LOOKUP($F5,TenantNames,TenantStartDates))&gt;28,DAY(EOMONTH(JB$4,0))=28,DAY(JB$4)=28),AND(DAY(LOOKUP($F5,TenantNames,TenantStartDates))&gt;30,DAY(EOMONTH(JB$4,0))=30,DAY(JB$4)=30),DAY(LOOKUP($F5,TenantNames,TenantStartDates))=DAY(JB$4)),IF((LOOKUP($F5,TenantNames,TenantEndDates)-JB$4)&lt;=31,LOOKUP($F5,TenantNames,TenantTotalRevenues)-SUM(JA5:$JA5),LOOKUP($F5,TenantNames,TenantMonthlyRents)),IF(AND((SUMIF($G$4:AHB$4,"&lt;"&amp;JB$4,$G5:AHB5))&gt;SUMIFS(TransactionAmounts,TenantSources,$F5,'Filtered Data'!$C$2:$C23,"&lt;"&amp;JB$4),JB$4&lt;TODAY()),"Late","Occupied")),)))</f>
        <v>Late</v>
      </c>
      <c r="JC5" s="33" t="str">
        <f>IF(ISBLANK($F5),,IF(TODAY()=JC$4,"Today",IF(AND(LOOKUP($F5,TenantNames,TenantStartDates)&lt;=JC$4,LOOKUP($F5,TenantNames,TenantEndDates)&gt;=JC$4),IF(OR(AND(DAY(LOOKUP($F5,TenantNames,TenantStartDates))&gt;28,DAY(EOMONTH(JC$4,0))=28,DAY(JC$4)=28),AND(DAY(LOOKUP($F5,TenantNames,TenantStartDates))&gt;30,DAY(EOMONTH(JC$4,0))=30,DAY(JC$4)=30),DAY(LOOKUP($F5,TenantNames,TenantStartDates))=DAY(JC$4)),IF((LOOKUP($F5,TenantNames,TenantEndDates)-JC$4)&lt;=31,LOOKUP($F5,TenantNames,TenantTotalRevenues)-SUM($JA5:JB5),LOOKUP($F5,TenantNames,TenantMonthlyRents)),IF(AND((SUMIF($G$4:AHB$4,"&lt;"&amp;JC$4,$G5:AHB5))&gt;SUMIFS(TransactionAmounts,TenantSources,$F5,'Filtered Data'!$C$2:$C23,"&lt;"&amp;JC$4),JC$4&lt;TODAY()),"Late","Occupied")),)))</f>
        <v>Late</v>
      </c>
      <c r="JD5" s="33" t="str">
        <f>IF(ISBLANK($F5),,IF(TODAY()=JD$4,"Today",IF(AND(LOOKUP($F5,TenantNames,TenantStartDates)&lt;=JD$4,LOOKUP($F5,TenantNames,TenantEndDates)&gt;=JD$4),IF(OR(AND(DAY(LOOKUP($F5,TenantNames,TenantStartDates))&gt;28,DAY(EOMONTH(JD$4,0))=28,DAY(JD$4)=28),AND(DAY(LOOKUP($F5,TenantNames,TenantStartDates))&gt;30,DAY(EOMONTH(JD$4,0))=30,DAY(JD$4)=30),DAY(LOOKUP($F5,TenantNames,TenantStartDates))=DAY(JD$4)),IF((LOOKUP($F5,TenantNames,TenantEndDates)-JD$4)&lt;=31,LOOKUP($F5,TenantNames,TenantTotalRevenues)-SUM($JA5:JC5),LOOKUP($F5,TenantNames,TenantMonthlyRents)),IF(AND((SUMIF($G$4:AHB$4,"&lt;"&amp;JD$4,$G5:AHB5))&gt;SUMIFS(TransactionAmounts,TenantSources,$F5,'Filtered Data'!$C$2:$C23,"&lt;"&amp;JD$4),JD$4&lt;TODAY()),"Late","Occupied")),)))</f>
        <v>Late</v>
      </c>
      <c r="JE5" s="33" t="str">
        <f>IF(ISBLANK($F5),,IF(TODAY()=JE$4,"Today",IF(AND(LOOKUP($F5,TenantNames,TenantStartDates)&lt;=JE$4,LOOKUP($F5,TenantNames,TenantEndDates)&gt;=JE$4),IF(OR(AND(DAY(LOOKUP($F5,TenantNames,TenantStartDates))&gt;28,DAY(EOMONTH(JE$4,0))=28,DAY(JE$4)=28),AND(DAY(LOOKUP($F5,TenantNames,TenantStartDates))&gt;30,DAY(EOMONTH(JE$4,0))=30,DAY(JE$4)=30),DAY(LOOKUP($F5,TenantNames,TenantStartDates))=DAY(JE$4)),IF((LOOKUP($F5,TenantNames,TenantEndDates)-JE$4)&lt;=31,LOOKUP($F5,TenantNames,TenantTotalRevenues)-SUM($JA5:JD5),LOOKUP($F5,TenantNames,TenantMonthlyRents)),IF(AND((SUMIF($G$4:AHB$4,"&lt;"&amp;JE$4,$G5:AHB5))&gt;SUMIFS(TransactionAmounts,TenantSources,$F5,'Filtered Data'!$C$2:$C23,"&lt;"&amp;JE$4),JE$4&lt;TODAY()),"Late","Occupied")),)))</f>
        <v>Late</v>
      </c>
      <c r="JF5" s="33" t="str">
        <f>IF(ISBLANK($F5),,IF(TODAY()=JF$4,"Today",IF(AND(LOOKUP($F5,TenantNames,TenantStartDates)&lt;=JF$4,LOOKUP($F5,TenantNames,TenantEndDates)&gt;=JF$4),IF(OR(AND(DAY(LOOKUP($F5,TenantNames,TenantStartDates))&gt;28,DAY(EOMONTH(JF$4,0))=28,DAY(JF$4)=28),AND(DAY(LOOKUP($F5,TenantNames,TenantStartDates))&gt;30,DAY(EOMONTH(JF$4,0))=30,DAY(JF$4)=30),DAY(LOOKUP($F5,TenantNames,TenantStartDates))=DAY(JF$4)),IF((LOOKUP($F5,TenantNames,TenantEndDates)-JF$4)&lt;=31,LOOKUP($F5,TenantNames,TenantTotalRevenues)-SUM($JA5:JE5),LOOKUP($F5,TenantNames,TenantMonthlyRents)),IF(AND((SUMIF($G$4:AHB$4,"&lt;"&amp;JF$4,$G5:AHB5))&gt;SUMIFS(TransactionAmounts,TenantSources,$F5,'Filtered Data'!$C$2:$C23,"&lt;"&amp;JF$4),JF$4&lt;TODAY()),"Late","Occupied")),)))</f>
        <v>Late</v>
      </c>
      <c r="JG5" s="33" t="str">
        <f>IF(ISBLANK($F5),,IF(TODAY()=JG$4,"Today",IF(AND(LOOKUP($F5,TenantNames,TenantStartDates)&lt;=JG$4,LOOKUP($F5,TenantNames,TenantEndDates)&gt;=JG$4),IF(OR(AND(DAY(LOOKUP($F5,TenantNames,TenantStartDates))&gt;28,DAY(EOMONTH(JG$4,0))=28,DAY(JG$4)=28),AND(DAY(LOOKUP($F5,TenantNames,TenantStartDates))&gt;30,DAY(EOMONTH(JG$4,0))=30,DAY(JG$4)=30),DAY(LOOKUP($F5,TenantNames,TenantStartDates))=DAY(JG$4)),IF((LOOKUP($F5,TenantNames,TenantEndDates)-JG$4)&lt;=31,LOOKUP($F5,TenantNames,TenantTotalRevenues)-SUM($JA5:JF5),LOOKUP($F5,TenantNames,TenantMonthlyRents)),IF(AND((SUMIF($G$4:AHB$4,"&lt;"&amp;JG$4,$G5:AHB5))&gt;SUMIFS(TransactionAmounts,TenantSources,$F5,'Filtered Data'!$C$2:$C23,"&lt;"&amp;JG$4),JG$4&lt;TODAY()),"Late","Occupied")),)))</f>
        <v>Late</v>
      </c>
      <c r="JH5" s="33" t="str">
        <f>IF(ISBLANK($F5),,IF(TODAY()=JH$4,"Today",IF(AND(LOOKUP($F5,TenantNames,TenantStartDates)&lt;=JH$4,LOOKUP($F5,TenantNames,TenantEndDates)&gt;=JH$4),IF(OR(AND(DAY(LOOKUP($F5,TenantNames,TenantStartDates))&gt;28,DAY(EOMONTH(JH$4,0))=28,DAY(JH$4)=28),AND(DAY(LOOKUP($F5,TenantNames,TenantStartDates))&gt;30,DAY(EOMONTH(JH$4,0))=30,DAY(JH$4)=30),DAY(LOOKUP($F5,TenantNames,TenantStartDates))=DAY(JH$4)),IF((LOOKUP($F5,TenantNames,TenantEndDates)-JH$4)&lt;=31,LOOKUP($F5,TenantNames,TenantTotalRevenues)-SUM($JA5:JG5),LOOKUP($F5,TenantNames,TenantMonthlyRents)),IF(AND((SUMIF($G$4:AHB$4,"&lt;"&amp;JH$4,$G5:AHB5))&gt;SUMIFS(TransactionAmounts,TenantSources,$F5,'Filtered Data'!$C$2:$C23,"&lt;"&amp;JH$4),JH$4&lt;TODAY()),"Late","Occupied")),)))</f>
        <v>Late</v>
      </c>
      <c r="JI5" s="33" t="str">
        <f>IF(ISBLANK($F5),,IF(TODAY()=JI$4,"Today",IF(AND(LOOKUP($F5,TenantNames,TenantStartDates)&lt;=JI$4,LOOKUP($F5,TenantNames,TenantEndDates)&gt;=JI$4),IF(OR(AND(DAY(LOOKUP($F5,TenantNames,TenantStartDates))&gt;28,DAY(EOMONTH(JI$4,0))=28,DAY(JI$4)=28),AND(DAY(LOOKUP($F5,TenantNames,TenantStartDates))&gt;30,DAY(EOMONTH(JI$4,0))=30,DAY(JI$4)=30),DAY(LOOKUP($F5,TenantNames,TenantStartDates))=DAY(JI$4)),IF((LOOKUP($F5,TenantNames,TenantEndDates)-JI$4)&lt;=31,LOOKUP($F5,TenantNames,TenantTotalRevenues)-SUM($JA5:JH5),LOOKUP($F5,TenantNames,TenantMonthlyRents)),IF(AND((SUMIF($G$4:AHB$4,"&lt;"&amp;JI$4,$G5:AHB5))&gt;SUMIFS(TransactionAmounts,TenantSources,$F5,'Filtered Data'!$C$2:$C23,"&lt;"&amp;JI$4),JI$4&lt;TODAY()),"Late","Occupied")),)))</f>
        <v>Late</v>
      </c>
      <c r="JJ5" s="33" t="str">
        <f>IF(ISBLANK($F5),,IF(TODAY()=JJ$4,"Today",IF(AND(LOOKUP($F5,TenantNames,TenantStartDates)&lt;=JJ$4,LOOKUP($F5,TenantNames,TenantEndDates)&gt;=JJ$4),IF(OR(AND(DAY(LOOKUP($F5,TenantNames,TenantStartDates))&gt;28,DAY(EOMONTH(JJ$4,0))=28,DAY(JJ$4)=28),AND(DAY(LOOKUP($F5,TenantNames,TenantStartDates))&gt;30,DAY(EOMONTH(JJ$4,0))=30,DAY(JJ$4)=30),DAY(LOOKUP($F5,TenantNames,TenantStartDates))=DAY(JJ$4)),IF((LOOKUP($F5,TenantNames,TenantEndDates)-JJ$4)&lt;=31,LOOKUP($F5,TenantNames,TenantTotalRevenues)-SUM($JA5:JI5),LOOKUP($F5,TenantNames,TenantMonthlyRents)),IF(AND((SUMIF($G$4:AHB$4,"&lt;"&amp;JJ$4,$G5:AHB5))&gt;SUMIFS(TransactionAmounts,TenantSources,$F5,'Filtered Data'!$C$2:$C23,"&lt;"&amp;JJ$4),JJ$4&lt;TODAY()),"Late","Occupied")),)))</f>
        <v>Late</v>
      </c>
      <c r="JK5" s="33" t="str">
        <f>IF(ISBLANK($F5),,IF(TODAY()=JK$4,"Today",IF(AND(LOOKUP($F5,TenantNames,TenantStartDates)&lt;=JK$4,LOOKUP($F5,TenantNames,TenantEndDates)&gt;=JK$4),IF(OR(AND(DAY(LOOKUP($F5,TenantNames,TenantStartDates))&gt;28,DAY(EOMONTH(JK$4,0))=28,DAY(JK$4)=28),AND(DAY(LOOKUP($F5,TenantNames,TenantStartDates))&gt;30,DAY(EOMONTH(JK$4,0))=30,DAY(JK$4)=30),DAY(LOOKUP($F5,TenantNames,TenantStartDates))=DAY(JK$4)),IF((LOOKUP($F5,TenantNames,TenantEndDates)-JK$4)&lt;=31,LOOKUP($F5,TenantNames,TenantTotalRevenues)-SUM($JA5:JJ5),LOOKUP($F5,TenantNames,TenantMonthlyRents)),IF(AND((SUMIF($G$4:AHB$4,"&lt;"&amp;JK$4,$G5:AHB5))&gt;SUMIFS(TransactionAmounts,TenantSources,$F5,'Filtered Data'!$C$2:$C23,"&lt;"&amp;JK$4),JK$4&lt;TODAY()),"Late","Occupied")),)))</f>
        <v>Late</v>
      </c>
      <c r="JL5" s="33" t="str">
        <f>IF(ISBLANK($F5),,IF(TODAY()=JL$4,"Today",IF(AND(LOOKUP($F5,TenantNames,TenantStartDates)&lt;=JL$4,LOOKUP($F5,TenantNames,TenantEndDates)&gt;=JL$4),IF(OR(AND(DAY(LOOKUP($F5,TenantNames,TenantStartDates))&gt;28,DAY(EOMONTH(JL$4,0))=28,DAY(JL$4)=28),AND(DAY(LOOKUP($F5,TenantNames,TenantStartDates))&gt;30,DAY(EOMONTH(JL$4,0))=30,DAY(JL$4)=30),DAY(LOOKUP($F5,TenantNames,TenantStartDates))=DAY(JL$4)),IF((LOOKUP($F5,TenantNames,TenantEndDates)-JL$4)&lt;=31,LOOKUP($F5,TenantNames,TenantTotalRevenues)-SUM($JA5:JK5),LOOKUP($F5,TenantNames,TenantMonthlyRents)),IF(AND((SUMIF($G$4:AHB$4,"&lt;"&amp;JL$4,$G5:AHB5))&gt;SUMIFS(TransactionAmounts,TenantSources,$F5,'Filtered Data'!$C$2:$C23,"&lt;"&amp;JL$4),JL$4&lt;TODAY()),"Late","Occupied")),)))</f>
        <v>Late</v>
      </c>
      <c r="JM5" s="33" t="str">
        <f>IF(ISBLANK($F5),,IF(TODAY()=JM$4,"Today",IF(AND(LOOKUP($F5,TenantNames,TenantStartDates)&lt;=JM$4,LOOKUP($F5,TenantNames,TenantEndDates)&gt;=JM$4),IF(OR(AND(DAY(LOOKUP($F5,TenantNames,TenantStartDates))&gt;28,DAY(EOMONTH(JM$4,0))=28,DAY(JM$4)=28),AND(DAY(LOOKUP($F5,TenantNames,TenantStartDates))&gt;30,DAY(EOMONTH(JM$4,0))=30,DAY(JM$4)=30),DAY(LOOKUP($F5,TenantNames,TenantStartDates))=DAY(JM$4)),IF((LOOKUP($F5,TenantNames,TenantEndDates)-JM$4)&lt;=31,LOOKUP($F5,TenantNames,TenantTotalRevenues)-SUM($JA5:JL5),LOOKUP($F5,TenantNames,TenantMonthlyRents)),IF(AND((SUMIF($G$4:AHB$4,"&lt;"&amp;JM$4,$G5:AHB5))&gt;SUMIFS(TransactionAmounts,TenantSources,$F5,'Filtered Data'!$C$2:$C23,"&lt;"&amp;JM$4),JM$4&lt;TODAY()),"Late","Occupied")),)))</f>
        <v>Late</v>
      </c>
      <c r="JN5" s="33" t="str">
        <f>IF(ISBLANK($F5),,IF(TODAY()=JN$4,"Today",IF(AND(LOOKUP($F5,TenantNames,TenantStartDates)&lt;=JN$4,LOOKUP($F5,TenantNames,TenantEndDates)&gt;=JN$4),IF(OR(AND(DAY(LOOKUP($F5,TenantNames,TenantStartDates))&gt;28,DAY(EOMONTH(JN$4,0))=28,DAY(JN$4)=28),AND(DAY(LOOKUP($F5,TenantNames,TenantStartDates))&gt;30,DAY(EOMONTH(JN$4,0))=30,DAY(JN$4)=30),DAY(LOOKUP($F5,TenantNames,TenantStartDates))=DAY(JN$4)),IF((LOOKUP($F5,TenantNames,TenantEndDates)-JN$4)&lt;=31,LOOKUP($F5,TenantNames,TenantTotalRevenues)-SUM($JA5:JM5),LOOKUP($F5,TenantNames,TenantMonthlyRents)),IF(AND((SUMIF($G$4:AHB$4,"&lt;"&amp;JN$4,$G5:AHB5))&gt;SUMIFS(TransactionAmounts,TenantSources,$F5,'Filtered Data'!$C$2:$C23,"&lt;"&amp;JN$4),JN$4&lt;TODAY()),"Late","Occupied")),)))</f>
        <v>Late</v>
      </c>
      <c r="JO5" s="33" t="str">
        <f>IF(ISBLANK($F5),,IF(TODAY()=JO$4,"Today",IF(AND(LOOKUP($F5,TenantNames,TenantStartDates)&lt;=JO$4,LOOKUP($F5,TenantNames,TenantEndDates)&gt;=JO$4),IF(OR(AND(DAY(LOOKUP($F5,TenantNames,TenantStartDates))&gt;28,DAY(EOMONTH(JO$4,0))=28,DAY(JO$4)=28),AND(DAY(LOOKUP($F5,TenantNames,TenantStartDates))&gt;30,DAY(EOMONTH(JO$4,0))=30,DAY(JO$4)=30),DAY(LOOKUP($F5,TenantNames,TenantStartDates))=DAY(JO$4)),IF((LOOKUP($F5,TenantNames,TenantEndDates)-JO$4)&lt;=31,LOOKUP($F5,TenantNames,TenantTotalRevenues)-SUM($JA5:JN5),LOOKUP($F5,TenantNames,TenantMonthlyRents)),IF(AND((SUMIF($G$4:AHB$4,"&lt;"&amp;JO$4,$G5:AHB5))&gt;SUMIFS(TransactionAmounts,TenantSources,$F5,'Filtered Data'!$C$2:$C23,"&lt;"&amp;JO$4),JO$4&lt;TODAY()),"Late","Occupied")),)))</f>
        <v>Late</v>
      </c>
      <c r="JP5" s="33" t="str">
        <f>IF(ISBLANK($F5),,IF(TODAY()=JP$4,"Today",IF(AND(LOOKUP($F5,TenantNames,TenantStartDates)&lt;=JP$4,LOOKUP($F5,TenantNames,TenantEndDates)&gt;=JP$4),IF(OR(AND(DAY(LOOKUP($F5,TenantNames,TenantStartDates))&gt;28,DAY(EOMONTH(JP$4,0))=28,DAY(JP$4)=28),AND(DAY(LOOKUP($F5,TenantNames,TenantStartDates))&gt;30,DAY(EOMONTH(JP$4,0))=30,DAY(JP$4)=30),DAY(LOOKUP($F5,TenantNames,TenantStartDates))=DAY(JP$4)),IF((LOOKUP($F5,TenantNames,TenantEndDates)-JP$4)&lt;=31,LOOKUP($F5,TenantNames,TenantTotalRevenues)-SUM($JA5:JO5),LOOKUP($F5,TenantNames,TenantMonthlyRents)),IF(AND((SUMIF($G$4:AHB$4,"&lt;"&amp;JP$4,$G5:AHB5))&gt;SUMIFS(TransactionAmounts,TenantSources,$F5,'Filtered Data'!$C$2:$C23,"&lt;"&amp;JP$4),JP$4&lt;TODAY()),"Late","Occupied")),)))</f>
        <v>Late</v>
      </c>
      <c r="JQ5" s="33" t="str">
        <f>IF(ISBLANK($F5),,IF(TODAY()=JQ$4,"Today",IF(AND(LOOKUP($F5,TenantNames,TenantStartDates)&lt;=JQ$4,LOOKUP($F5,TenantNames,TenantEndDates)&gt;=JQ$4),IF(OR(AND(DAY(LOOKUP($F5,TenantNames,TenantStartDates))&gt;28,DAY(EOMONTH(JQ$4,0))=28,DAY(JQ$4)=28),AND(DAY(LOOKUP($F5,TenantNames,TenantStartDates))&gt;30,DAY(EOMONTH(JQ$4,0))=30,DAY(JQ$4)=30),DAY(LOOKUP($F5,TenantNames,TenantStartDates))=DAY(JQ$4)),IF((LOOKUP($F5,TenantNames,TenantEndDates)-JQ$4)&lt;=31,LOOKUP($F5,TenantNames,TenantTotalRevenues)-SUM($JA5:JP5),LOOKUP($F5,TenantNames,TenantMonthlyRents)),IF(AND((SUMIF($G$4:AHB$4,"&lt;"&amp;JQ$4,$G5:AHB5))&gt;SUMIFS(TransactionAmounts,TenantSources,$F5,'Filtered Data'!$C$2:$C23,"&lt;"&amp;JQ$4),JQ$4&lt;TODAY()),"Late","Occupied")),)))</f>
        <v>Late</v>
      </c>
      <c r="JR5" s="33" t="str">
        <f>IF(ISBLANK($F5),,IF(TODAY()=JR$4,"Today",IF(AND(LOOKUP($F5,TenantNames,TenantStartDates)&lt;=JR$4,LOOKUP($F5,TenantNames,TenantEndDates)&gt;=JR$4),IF(OR(AND(DAY(LOOKUP($F5,TenantNames,TenantStartDates))&gt;28,DAY(EOMONTH(JR$4,0))=28,DAY(JR$4)=28),AND(DAY(LOOKUP($F5,TenantNames,TenantStartDates))&gt;30,DAY(EOMONTH(JR$4,0))=30,DAY(JR$4)=30),DAY(LOOKUP($F5,TenantNames,TenantStartDates))=DAY(JR$4)),IF((LOOKUP($F5,TenantNames,TenantEndDates)-JR$4)&lt;=31,LOOKUP($F5,TenantNames,TenantTotalRevenues)-SUM($JA5:JQ5),LOOKUP($F5,TenantNames,TenantMonthlyRents)),IF(AND((SUMIF($G$4:AHB$4,"&lt;"&amp;JR$4,$G5:AHB5))&gt;SUMIFS(TransactionAmounts,TenantSources,$F5,'Filtered Data'!$C$2:$C23,"&lt;"&amp;JR$4),JR$4&lt;TODAY()),"Late","Occupied")),)))</f>
        <v>Late</v>
      </c>
      <c r="JS5" s="33" t="str">
        <f>IF(ISBLANK($F5),,IF(TODAY()=JS$4,"Today",IF(AND(LOOKUP($F5,TenantNames,TenantStartDates)&lt;=JS$4,LOOKUP($F5,TenantNames,TenantEndDates)&gt;=JS$4),IF(OR(AND(DAY(LOOKUP($F5,TenantNames,TenantStartDates))&gt;28,DAY(EOMONTH(JS$4,0))=28,DAY(JS$4)=28),AND(DAY(LOOKUP($F5,TenantNames,TenantStartDates))&gt;30,DAY(EOMONTH(JS$4,0))=30,DAY(JS$4)=30),DAY(LOOKUP($F5,TenantNames,TenantStartDates))=DAY(JS$4)),IF((LOOKUP($F5,TenantNames,TenantEndDates)-JS$4)&lt;=31,LOOKUP($F5,TenantNames,TenantTotalRevenues)-SUM($JA5:JR5),LOOKUP($F5,TenantNames,TenantMonthlyRents)),IF(AND((SUMIF($G$4:AHB$4,"&lt;"&amp;JS$4,$G5:AHB5))&gt;SUMIFS(TransactionAmounts,TenantSources,$F5,'Filtered Data'!$C$2:$C23,"&lt;"&amp;JS$4),JS$4&lt;TODAY()),"Late","Occupied")),)))</f>
        <v>Late</v>
      </c>
      <c r="JT5" s="33" t="str">
        <f>IF(ISBLANK($F5),,IF(TODAY()=JT$4,"Today",IF(AND(LOOKUP($F5,TenantNames,TenantStartDates)&lt;=JT$4,LOOKUP($F5,TenantNames,TenantEndDates)&gt;=JT$4),IF(OR(AND(DAY(LOOKUP($F5,TenantNames,TenantStartDates))&gt;28,DAY(EOMONTH(JT$4,0))=28,DAY(JT$4)=28),AND(DAY(LOOKUP($F5,TenantNames,TenantStartDates))&gt;30,DAY(EOMONTH(JT$4,0))=30,DAY(JT$4)=30),DAY(LOOKUP($F5,TenantNames,TenantStartDates))=DAY(JT$4)),IF((LOOKUP($F5,TenantNames,TenantEndDates)-JT$4)&lt;=31,LOOKUP($F5,TenantNames,TenantTotalRevenues)-SUM($JA5:JS5),LOOKUP($F5,TenantNames,TenantMonthlyRents)),IF(AND((SUMIF($G$4:AHB$4,"&lt;"&amp;JT$4,$G5:AHB5))&gt;SUMIFS(TransactionAmounts,TenantSources,$F5,'Filtered Data'!$C$2:$C23,"&lt;"&amp;JT$4),JT$4&lt;TODAY()),"Late","Occupied")),)))</f>
        <v>Late</v>
      </c>
      <c r="JU5" s="33" t="str">
        <f>IF(ISBLANK($F5),,IF(TODAY()=JU$4,"Today",IF(AND(LOOKUP($F5,TenantNames,TenantStartDates)&lt;=JU$4,LOOKUP($F5,TenantNames,TenantEndDates)&gt;=JU$4),IF(OR(AND(DAY(LOOKUP($F5,TenantNames,TenantStartDates))&gt;28,DAY(EOMONTH(JU$4,0))=28,DAY(JU$4)=28),AND(DAY(LOOKUP($F5,TenantNames,TenantStartDates))&gt;30,DAY(EOMONTH(JU$4,0))=30,DAY(JU$4)=30),DAY(LOOKUP($F5,TenantNames,TenantStartDates))=DAY(JU$4)),IF((LOOKUP($F5,TenantNames,TenantEndDates)-JU$4)&lt;=31,LOOKUP($F5,TenantNames,TenantTotalRevenues)-SUM($JA5:JT5),LOOKUP($F5,TenantNames,TenantMonthlyRents)),IF(AND((SUMIF($G$4:AHB$4,"&lt;"&amp;JU$4,$G5:AHB5))&gt;SUMIFS(TransactionAmounts,TenantSources,$F5,'Filtered Data'!$C$2:$C23,"&lt;"&amp;JU$4),JU$4&lt;TODAY()),"Late","Occupied")),)))</f>
        <v>Late</v>
      </c>
      <c r="JV5" s="33" t="str">
        <f>IF(ISBLANK($F5),,IF(TODAY()=JV$4,"Today",IF(AND(LOOKUP($F5,TenantNames,TenantStartDates)&lt;=JV$4,LOOKUP($F5,TenantNames,TenantEndDates)&gt;=JV$4),IF(OR(AND(DAY(LOOKUP($F5,TenantNames,TenantStartDates))&gt;28,DAY(EOMONTH(JV$4,0))=28,DAY(JV$4)=28),AND(DAY(LOOKUP($F5,TenantNames,TenantStartDates))&gt;30,DAY(EOMONTH(JV$4,0))=30,DAY(JV$4)=30),DAY(LOOKUP($F5,TenantNames,TenantStartDates))=DAY(JV$4)),IF((LOOKUP($F5,TenantNames,TenantEndDates)-JV$4)&lt;=31,LOOKUP($F5,TenantNames,TenantTotalRevenues)-SUM($JA5:JU5),LOOKUP($F5,TenantNames,TenantMonthlyRents)),IF(AND((SUMIF($G$4:AHB$4,"&lt;"&amp;JV$4,$G5:AHB5))&gt;SUMIFS(TransactionAmounts,TenantSources,$F5,'Filtered Data'!$C$2:$C23,"&lt;"&amp;JV$4),JV$4&lt;TODAY()),"Late","Occupied")),)))</f>
        <v>Late</v>
      </c>
      <c r="JW5" s="33" t="str">
        <f>IF(ISBLANK($F5),,IF(TODAY()=JW$4,"Today",IF(AND(LOOKUP($F5,TenantNames,TenantStartDates)&lt;=JW$4,LOOKUP($F5,TenantNames,TenantEndDates)&gt;=JW$4),IF(OR(AND(DAY(LOOKUP($F5,TenantNames,TenantStartDates))&gt;28,DAY(EOMONTH(JW$4,0))=28,DAY(JW$4)=28),AND(DAY(LOOKUP($F5,TenantNames,TenantStartDates))&gt;30,DAY(EOMONTH(JW$4,0))=30,DAY(JW$4)=30),DAY(LOOKUP($F5,TenantNames,TenantStartDates))=DAY(JW$4)),IF((LOOKUP($F5,TenantNames,TenantEndDates)-JW$4)&lt;=31,LOOKUP($F5,TenantNames,TenantTotalRevenues)-SUM($JA5:JV5),LOOKUP($F5,TenantNames,TenantMonthlyRents)),IF(AND((SUMIF($G$4:AHB$4,"&lt;"&amp;JW$4,$G5:AHB5))&gt;SUMIFS(TransactionAmounts,TenantSources,$F5,'Filtered Data'!$C$2:$C23,"&lt;"&amp;JW$4),JW$4&lt;TODAY()),"Late","Occupied")),)))</f>
        <v>Late</v>
      </c>
      <c r="JX5" s="33" t="str">
        <f>IF(ISBLANK($F5),,IF(TODAY()=JX$4,"Today",IF(AND(LOOKUP($F5,TenantNames,TenantStartDates)&lt;=JX$4,LOOKUP($F5,TenantNames,TenantEndDates)&gt;=JX$4),IF(OR(AND(DAY(LOOKUP($F5,TenantNames,TenantStartDates))&gt;28,DAY(EOMONTH(JX$4,0))=28,DAY(JX$4)=28),AND(DAY(LOOKUP($F5,TenantNames,TenantStartDates))&gt;30,DAY(EOMONTH(JX$4,0))=30,DAY(JX$4)=30),DAY(LOOKUP($F5,TenantNames,TenantStartDates))=DAY(JX$4)),IF((LOOKUP($F5,TenantNames,TenantEndDates)-JX$4)&lt;=31,LOOKUP($F5,TenantNames,TenantTotalRevenues)-SUM($JA5:JW5),LOOKUP($F5,TenantNames,TenantMonthlyRents)),IF(AND((SUMIF($G$4:AHB$4,"&lt;"&amp;JX$4,$G5:AHB5))&gt;SUMIFS(TransactionAmounts,TenantSources,$F5,'Filtered Data'!$C$2:$C23,"&lt;"&amp;JX$4),JX$4&lt;TODAY()),"Late","Occupied")),)))</f>
        <v>Late</v>
      </c>
      <c r="JY5" s="33" t="str">
        <f>IF(ISBLANK($F5),,IF(TODAY()=JY$4,"Today",IF(AND(LOOKUP($F5,TenantNames,TenantStartDates)&lt;=JY$4,LOOKUP($F5,TenantNames,TenantEndDates)&gt;=JY$4),IF(OR(AND(DAY(LOOKUP($F5,TenantNames,TenantStartDates))&gt;28,DAY(EOMONTH(JY$4,0))=28,DAY(JY$4)=28),AND(DAY(LOOKUP($F5,TenantNames,TenantStartDates))&gt;30,DAY(EOMONTH(JY$4,0))=30,DAY(JY$4)=30),DAY(LOOKUP($F5,TenantNames,TenantStartDates))=DAY(JY$4)),IF((LOOKUP($F5,TenantNames,TenantEndDates)-JY$4)&lt;=31,LOOKUP($F5,TenantNames,TenantTotalRevenues)-SUM($JA5:JX5),LOOKUP($F5,TenantNames,TenantMonthlyRents)),IF(AND((SUMIF($G$4:AHB$4,"&lt;"&amp;JY$4,$G5:AHB5))&gt;SUMIFS(TransactionAmounts,TenantSources,$F5,'Filtered Data'!$C$2:$C23,"&lt;"&amp;JY$4),JY$4&lt;TODAY()),"Late","Occupied")),)))</f>
        <v>Late</v>
      </c>
      <c r="JZ5" s="33" t="str">
        <f>IF(ISBLANK($F5),,IF(TODAY()=JZ$4,"Today",IF(AND(LOOKUP($F5,TenantNames,TenantStartDates)&lt;=JZ$4,LOOKUP($F5,TenantNames,TenantEndDates)&gt;=JZ$4),IF(OR(AND(DAY(LOOKUP($F5,TenantNames,TenantStartDates))&gt;28,DAY(EOMONTH(JZ$4,0))=28,DAY(JZ$4)=28),AND(DAY(LOOKUP($F5,TenantNames,TenantStartDates))&gt;30,DAY(EOMONTH(JZ$4,0))=30,DAY(JZ$4)=30),DAY(LOOKUP($F5,TenantNames,TenantStartDates))=DAY(JZ$4)),IF((LOOKUP($F5,TenantNames,TenantEndDates)-JZ$4)&lt;=31,LOOKUP($F5,TenantNames,TenantTotalRevenues)-SUM($JA5:JY5),LOOKUP($F5,TenantNames,TenantMonthlyRents)),IF(AND((SUMIF($G$4:AHB$4,"&lt;"&amp;JZ$4,$G5:AHB5))&gt;SUMIFS(TransactionAmounts,TenantSources,$F5,'Filtered Data'!$C$2:$C23,"&lt;"&amp;JZ$4),JZ$4&lt;TODAY()),"Late","Occupied")),)))</f>
        <v>Late</v>
      </c>
      <c r="KA5" s="33" t="str">
        <f>IF(ISBLANK($F5),,IF(TODAY()=KA$4,"Today",IF(AND(LOOKUP($F5,TenantNames,TenantStartDates)&lt;=KA$4,LOOKUP($F5,TenantNames,TenantEndDates)&gt;=KA$4),IF(OR(AND(DAY(LOOKUP($F5,TenantNames,TenantStartDates))&gt;28,DAY(EOMONTH(KA$4,0))=28,DAY(KA$4)=28),AND(DAY(LOOKUP($F5,TenantNames,TenantStartDates))&gt;30,DAY(EOMONTH(KA$4,0))=30,DAY(KA$4)=30),DAY(LOOKUP($F5,TenantNames,TenantStartDates))=DAY(KA$4)),IF((LOOKUP($F5,TenantNames,TenantEndDates)-KA$4)&lt;=31,LOOKUP($F5,TenantNames,TenantTotalRevenues)-SUM($JA5:JZ5),LOOKUP($F5,TenantNames,TenantMonthlyRents)),IF(AND((SUMIF($G$4:AHB$4,"&lt;"&amp;KA$4,$G5:AHB5))&gt;SUMIFS(TransactionAmounts,TenantSources,$F5,'Filtered Data'!$C$2:$C23,"&lt;"&amp;KA$4),KA$4&lt;TODAY()),"Late","Occupied")),)))</f>
        <v>Late</v>
      </c>
      <c r="KB5" s="33" t="str">
        <f>IF(ISBLANK($F5),,IF(TODAY()=KB$4,"Today",IF(AND(LOOKUP($F5,TenantNames,TenantStartDates)&lt;=KB$4,LOOKUP($F5,TenantNames,TenantEndDates)&gt;=KB$4),IF(OR(AND(DAY(LOOKUP($F5,TenantNames,TenantStartDates))&gt;28,DAY(EOMONTH(KB$4,0))=28,DAY(KB$4)=28),AND(DAY(LOOKUP($F5,TenantNames,TenantStartDates))&gt;30,DAY(EOMONTH(KB$4,0))=30,DAY(KB$4)=30),DAY(LOOKUP($F5,TenantNames,TenantStartDates))=DAY(KB$4)),IF((LOOKUP($F5,TenantNames,TenantEndDates)-KB$4)&lt;=31,LOOKUP($F5,TenantNames,TenantTotalRevenues)-SUM($JA5:KA5),LOOKUP($F5,TenantNames,TenantMonthlyRents)),IF(AND((SUMIF($G$4:AHB$4,"&lt;"&amp;KB$4,$G5:AHB5))&gt;SUMIFS(TransactionAmounts,TenantSources,$F5,'Filtered Data'!$C$2:$C23,"&lt;"&amp;KB$4),KB$4&lt;TODAY()),"Late","Occupied")),)))</f>
        <v>Late</v>
      </c>
      <c r="KC5" s="33" t="str">
        <f>IF(ISBLANK($F5),,IF(TODAY()=KC$4,"Today",IF(AND(LOOKUP($F5,TenantNames,TenantStartDates)&lt;=KC$4,LOOKUP($F5,TenantNames,TenantEndDates)&gt;=KC$4),IF(OR(AND(DAY(LOOKUP($F5,TenantNames,TenantStartDates))&gt;28,DAY(EOMONTH(KC$4,0))=28,DAY(KC$4)=28),AND(DAY(LOOKUP($F5,TenantNames,TenantStartDates))&gt;30,DAY(EOMONTH(KC$4,0))=30,DAY(KC$4)=30),DAY(LOOKUP($F5,TenantNames,TenantStartDates))=DAY(KC$4)),IF((LOOKUP($F5,TenantNames,TenantEndDates)-KC$4)&lt;=31,LOOKUP($F5,TenantNames,TenantTotalRevenues)-SUM($JA5:KB5),LOOKUP($F5,TenantNames,TenantMonthlyRents)),IF(AND((SUMIF($G$4:AHB$4,"&lt;"&amp;KC$4,$G5:AHB5))&gt;SUMIFS(TransactionAmounts,TenantSources,$F5,'Filtered Data'!$C$2:$C23,"&lt;"&amp;KC$4),KC$4&lt;TODAY()),"Late","Occupied")),)))</f>
        <v>Late</v>
      </c>
      <c r="KD5" s="33" t="str">
        <f>IF(ISBLANK($F5),,IF(TODAY()=KD$4,"Today",IF(AND(LOOKUP($F5,TenantNames,TenantStartDates)&lt;=KD$4,LOOKUP($F5,TenantNames,TenantEndDates)&gt;=KD$4),IF(OR(AND(DAY(LOOKUP($F5,TenantNames,TenantStartDates))&gt;28,DAY(EOMONTH(KD$4,0))=28,DAY(KD$4)=28),AND(DAY(LOOKUP($F5,TenantNames,TenantStartDates))&gt;30,DAY(EOMONTH(KD$4,0))=30,DAY(KD$4)=30),DAY(LOOKUP($F5,TenantNames,TenantStartDates))=DAY(KD$4)),IF((LOOKUP($F5,TenantNames,TenantEndDates)-KD$4)&lt;=31,LOOKUP($F5,TenantNames,TenantTotalRevenues)-SUM($JA5:KC5),LOOKUP($F5,TenantNames,TenantMonthlyRents)),IF(AND((SUMIF($G$4:AHB$4,"&lt;"&amp;KD$4,$G5:AHB5))&gt;SUMIFS(TransactionAmounts,TenantSources,$F5,'Filtered Data'!$C$2:$C23,"&lt;"&amp;KD$4),KD$4&lt;TODAY()),"Late","Occupied")),)))</f>
        <v>Late</v>
      </c>
      <c r="KE5" s="33">
        <f>IF(ISBLANK($F5),,IF(TODAY()=KE$4,"Today",IF(AND(LOOKUP($F5,TenantNames,TenantStartDates)&lt;=KE$4,LOOKUP($F5,TenantNames,TenantEndDates)&gt;=KE$4),IF(OR(AND(DAY(LOOKUP($F5,TenantNames,TenantStartDates))&gt;28,DAY(EOMONTH(KE$4,0))=28,DAY(KE$4)=28),AND(DAY(LOOKUP($F5,TenantNames,TenantStartDates))&gt;30,DAY(EOMONTH(KE$4,0))=30,DAY(KE$4)=30),DAY(LOOKUP($F5,TenantNames,TenantStartDates))=DAY(KE$4)),IF((LOOKUP($F5,TenantNames,TenantEndDates)-KE$4)&lt;=31,LOOKUP($F5,TenantNames,TenantTotalRevenues)-SUM($JA5:KD5),LOOKUP($F5,TenantNames,TenantMonthlyRents)),IF(AND((SUMIF($G$4:AHB$4,"&lt;"&amp;KE$4,$G5:AHB5))&gt;SUMIFS(TransactionAmounts,TenantSources,$F5,'Filtered Data'!$C$2:$C23,"&lt;"&amp;KE$4),KE$4&lt;TODAY()),"Late","Occupied")),)))</f>
        <v>1379.97</v>
      </c>
      <c r="KF5" s="33" t="str">
        <f>IF(ISBLANK($F5),,IF(TODAY()=KF$4,"Today",IF(AND(LOOKUP($F5,TenantNames,TenantStartDates)&lt;=KF$4,LOOKUP($F5,TenantNames,TenantEndDates)&gt;=KF$4),IF(OR(AND(DAY(LOOKUP($F5,TenantNames,TenantStartDates))&gt;28,DAY(EOMONTH(KF$4,0))=28,DAY(KF$4)=28),AND(DAY(LOOKUP($F5,TenantNames,TenantStartDates))&gt;30,DAY(EOMONTH(KF$4,0))=30,DAY(KF$4)=30),DAY(LOOKUP($F5,TenantNames,TenantStartDates))=DAY(KF$4)),IF((LOOKUP($F5,TenantNames,TenantEndDates)-KF$4)&lt;=31,LOOKUP($F5,TenantNames,TenantTotalRevenues)-SUM($JA5:KE5),LOOKUP($F5,TenantNames,TenantMonthlyRents)),IF(AND((SUMIF($G$4:AHB$4,"&lt;"&amp;KF$4,$G5:AHB5))&gt;SUMIFS(TransactionAmounts,TenantSources,$F5,'Filtered Data'!$C$2:$C23,"&lt;"&amp;KF$4),KF$4&lt;TODAY()),"Late","Occupied")),)))</f>
        <v>Late</v>
      </c>
      <c r="KG5" s="33" t="str">
        <f>IF(ISBLANK($F5),,IF(TODAY()=KG$4,"Today",IF(AND(LOOKUP($F5,TenantNames,TenantStartDates)&lt;=KG$4,LOOKUP($F5,TenantNames,TenantEndDates)&gt;=KG$4),IF(OR(AND(DAY(LOOKUP($F5,TenantNames,TenantStartDates))&gt;28,DAY(EOMONTH(KG$4,0))=28,DAY(KG$4)=28),AND(DAY(LOOKUP($F5,TenantNames,TenantStartDates))&gt;30,DAY(EOMONTH(KG$4,0))=30,DAY(KG$4)=30),DAY(LOOKUP($F5,TenantNames,TenantStartDates))=DAY(KG$4)),IF((LOOKUP($F5,TenantNames,TenantEndDates)-KG$4)&lt;=31,LOOKUP($F5,TenantNames,TenantTotalRevenues)-SUM($JA5:KF5),LOOKUP($F5,TenantNames,TenantMonthlyRents)),IF(AND((SUMIF($G$4:AHB$4,"&lt;"&amp;KG$4,$G5:AHB5))&gt;SUMIFS(TransactionAmounts,TenantSources,$F5,'Filtered Data'!$C$2:$C23,"&lt;"&amp;KG$4),KG$4&lt;TODAY()),"Late","Occupied")),)))</f>
        <v>Late</v>
      </c>
      <c r="KH5" s="33" t="str">
        <f>IF(ISBLANK($F5),,IF(TODAY()=KH$4,"Today",IF(AND(LOOKUP($F5,TenantNames,TenantStartDates)&lt;=KH$4,LOOKUP($F5,TenantNames,TenantEndDates)&gt;=KH$4),IF(OR(AND(DAY(LOOKUP($F5,TenantNames,TenantStartDates))&gt;28,DAY(EOMONTH(KH$4,0))=28,DAY(KH$4)=28),AND(DAY(LOOKUP($F5,TenantNames,TenantStartDates))&gt;30,DAY(EOMONTH(KH$4,0))=30,DAY(KH$4)=30),DAY(LOOKUP($F5,TenantNames,TenantStartDates))=DAY(KH$4)),IF((LOOKUP($F5,TenantNames,TenantEndDates)-KH$4)&lt;=31,LOOKUP($F5,TenantNames,TenantTotalRevenues)-SUM($JA5:KG5),LOOKUP($F5,TenantNames,TenantMonthlyRents)),IF(AND((SUMIF($G$4:AHB$4,"&lt;"&amp;KH$4,$G5:AHB5))&gt;SUMIFS(TransactionAmounts,TenantSources,$F5,'Filtered Data'!$C$2:$C23,"&lt;"&amp;KH$4),KH$4&lt;TODAY()),"Late","Occupied")),)))</f>
        <v>Late</v>
      </c>
      <c r="KI5" s="33" t="str">
        <f>IF(ISBLANK($F5),,IF(TODAY()=KI$4,"Today",IF(AND(LOOKUP($F5,TenantNames,TenantStartDates)&lt;=KI$4,LOOKUP($F5,TenantNames,TenantEndDates)&gt;=KI$4),IF(OR(AND(DAY(LOOKUP($F5,TenantNames,TenantStartDates))&gt;28,DAY(EOMONTH(KI$4,0))=28,DAY(KI$4)=28),AND(DAY(LOOKUP($F5,TenantNames,TenantStartDates))&gt;30,DAY(EOMONTH(KI$4,0))=30,DAY(KI$4)=30),DAY(LOOKUP($F5,TenantNames,TenantStartDates))=DAY(KI$4)),IF((LOOKUP($F5,TenantNames,TenantEndDates)-KI$4)&lt;=31,LOOKUP($F5,TenantNames,TenantTotalRevenues)-SUM($JA5:KH5),LOOKUP($F5,TenantNames,TenantMonthlyRents)),IF(AND((SUMIF($G$4:AHB$4,"&lt;"&amp;KI$4,$G5:AHB5))&gt;SUMIFS(TransactionAmounts,TenantSources,$F5,'Filtered Data'!$C$2:$C23,"&lt;"&amp;KI$4),KI$4&lt;TODAY()),"Late","Occupied")),)))</f>
        <v>Late</v>
      </c>
      <c r="KJ5" s="33" t="str">
        <f>IF(ISBLANK($F5),,IF(TODAY()=KJ$4,"Today",IF(AND(LOOKUP($F5,TenantNames,TenantStartDates)&lt;=KJ$4,LOOKUP($F5,TenantNames,TenantEndDates)&gt;=KJ$4),IF(OR(AND(DAY(LOOKUP($F5,TenantNames,TenantStartDates))&gt;28,DAY(EOMONTH(KJ$4,0))=28,DAY(KJ$4)=28),AND(DAY(LOOKUP($F5,TenantNames,TenantStartDates))&gt;30,DAY(EOMONTH(KJ$4,0))=30,DAY(KJ$4)=30),DAY(LOOKUP($F5,TenantNames,TenantStartDates))=DAY(KJ$4)),IF((LOOKUP($F5,TenantNames,TenantEndDates)-KJ$4)&lt;=31,LOOKUP($F5,TenantNames,TenantTotalRevenues)-SUM($JA5:KI5),LOOKUP($F5,TenantNames,TenantMonthlyRents)),IF(AND((SUMIF($G$4:AHB$4,"&lt;"&amp;KJ$4,$G5:AHB5))&gt;SUMIFS(TransactionAmounts,TenantSources,$F5,'Filtered Data'!$C$2:$C23,"&lt;"&amp;KJ$4),KJ$4&lt;TODAY()),"Late","Occupied")),)))</f>
        <v>Late</v>
      </c>
      <c r="KK5" s="33" t="str">
        <f>IF(ISBLANK($F5),,IF(TODAY()=KK$4,"Today",IF(AND(LOOKUP($F5,TenantNames,TenantStartDates)&lt;=KK$4,LOOKUP($F5,TenantNames,TenantEndDates)&gt;=KK$4),IF(OR(AND(DAY(LOOKUP($F5,TenantNames,TenantStartDates))&gt;28,DAY(EOMONTH(KK$4,0))=28,DAY(KK$4)=28),AND(DAY(LOOKUP($F5,TenantNames,TenantStartDates))&gt;30,DAY(EOMONTH(KK$4,0))=30,DAY(KK$4)=30),DAY(LOOKUP($F5,TenantNames,TenantStartDates))=DAY(KK$4)),IF((LOOKUP($F5,TenantNames,TenantEndDates)-KK$4)&lt;=31,LOOKUP($F5,TenantNames,TenantTotalRevenues)-SUM($JA5:KJ5),LOOKUP($F5,TenantNames,TenantMonthlyRents)),IF(AND((SUMIF($G$4:AHB$4,"&lt;"&amp;KK$4,$G5:AHB5))&gt;SUMIFS(TransactionAmounts,TenantSources,$F5,'Filtered Data'!$C$2:$C23,"&lt;"&amp;KK$4),KK$4&lt;TODAY()),"Late","Occupied")),)))</f>
        <v>Late</v>
      </c>
      <c r="KL5" s="33" t="str">
        <f>IF(ISBLANK($F5),,IF(TODAY()=KL$4,"Today",IF(AND(LOOKUP($F5,TenantNames,TenantStartDates)&lt;=KL$4,LOOKUP($F5,TenantNames,TenantEndDates)&gt;=KL$4),IF(OR(AND(DAY(LOOKUP($F5,TenantNames,TenantStartDates))&gt;28,DAY(EOMONTH(KL$4,0))=28,DAY(KL$4)=28),AND(DAY(LOOKUP($F5,TenantNames,TenantStartDates))&gt;30,DAY(EOMONTH(KL$4,0))=30,DAY(KL$4)=30),DAY(LOOKUP($F5,TenantNames,TenantStartDates))=DAY(KL$4)),IF((LOOKUP($F5,TenantNames,TenantEndDates)-KL$4)&lt;=31,LOOKUP($F5,TenantNames,TenantTotalRevenues)-SUM($JA5:KK5),LOOKUP($F5,TenantNames,TenantMonthlyRents)),IF(AND((SUMIF($G$4:AHB$4,"&lt;"&amp;KL$4,$G5:AHB5))&gt;SUMIFS(TransactionAmounts,TenantSources,$F5,'Filtered Data'!$C$2:$C23,"&lt;"&amp;KL$4),KL$4&lt;TODAY()),"Late","Occupied")),)))</f>
        <v>Late</v>
      </c>
      <c r="KM5" s="33" t="str">
        <f>IF(ISBLANK($F5),,IF(TODAY()=KM$4,"Today",IF(AND(LOOKUP($F5,TenantNames,TenantStartDates)&lt;=KM$4,LOOKUP($F5,TenantNames,TenantEndDates)&gt;=KM$4),IF(OR(AND(DAY(LOOKUP($F5,TenantNames,TenantStartDates))&gt;28,DAY(EOMONTH(KM$4,0))=28,DAY(KM$4)=28),AND(DAY(LOOKUP($F5,TenantNames,TenantStartDates))&gt;30,DAY(EOMONTH(KM$4,0))=30,DAY(KM$4)=30),DAY(LOOKUP($F5,TenantNames,TenantStartDates))=DAY(KM$4)),IF((LOOKUP($F5,TenantNames,TenantEndDates)-KM$4)&lt;=31,LOOKUP($F5,TenantNames,TenantTotalRevenues)-SUM($JA5:KL5),LOOKUP($F5,TenantNames,TenantMonthlyRents)),IF(AND((SUMIF($G$4:AHB$4,"&lt;"&amp;KM$4,$G5:AHB5))&gt;SUMIFS(TransactionAmounts,TenantSources,$F5,'Filtered Data'!$C$2:$C23,"&lt;"&amp;KM$4),KM$4&lt;TODAY()),"Late","Occupied")),)))</f>
        <v>Late</v>
      </c>
      <c r="KN5" s="33" t="str">
        <f>IF(ISBLANK($F5),,IF(TODAY()=KN$4,"Today",IF(AND(LOOKUP($F5,TenantNames,TenantStartDates)&lt;=KN$4,LOOKUP($F5,TenantNames,TenantEndDates)&gt;=KN$4),IF(OR(AND(DAY(LOOKUP($F5,TenantNames,TenantStartDates))&gt;28,DAY(EOMONTH(KN$4,0))=28,DAY(KN$4)=28),AND(DAY(LOOKUP($F5,TenantNames,TenantStartDates))&gt;30,DAY(EOMONTH(KN$4,0))=30,DAY(KN$4)=30),DAY(LOOKUP($F5,TenantNames,TenantStartDates))=DAY(KN$4)),IF((LOOKUP($F5,TenantNames,TenantEndDates)-KN$4)&lt;=31,LOOKUP($F5,TenantNames,TenantTotalRevenues)-SUM($JA5:KM5),LOOKUP($F5,TenantNames,TenantMonthlyRents)),IF(AND((SUMIF($G$4:AHB$4,"&lt;"&amp;KN$4,$G5:AHB5))&gt;SUMIFS(TransactionAmounts,TenantSources,$F5,'Filtered Data'!$C$2:$C23,"&lt;"&amp;KN$4),KN$4&lt;TODAY()),"Late","Occupied")),)))</f>
        <v>Late</v>
      </c>
      <c r="KO5" s="33" t="str">
        <f>IF(ISBLANK($F5),,IF(TODAY()=KO$4,"Today",IF(AND(LOOKUP($F5,TenantNames,TenantStartDates)&lt;=KO$4,LOOKUP($F5,TenantNames,TenantEndDates)&gt;=KO$4),IF(OR(AND(DAY(LOOKUP($F5,TenantNames,TenantStartDates))&gt;28,DAY(EOMONTH(KO$4,0))=28,DAY(KO$4)=28),AND(DAY(LOOKUP($F5,TenantNames,TenantStartDates))&gt;30,DAY(EOMONTH(KO$4,0))=30,DAY(KO$4)=30),DAY(LOOKUP($F5,TenantNames,TenantStartDates))=DAY(KO$4)),IF((LOOKUP($F5,TenantNames,TenantEndDates)-KO$4)&lt;=31,LOOKUP($F5,TenantNames,TenantTotalRevenues)-SUM($JA5:KN5),LOOKUP($F5,TenantNames,TenantMonthlyRents)),IF(AND((SUMIF($G$4:AHB$4,"&lt;"&amp;KO$4,$G5:AHB5))&gt;SUMIFS(TransactionAmounts,TenantSources,$F5,'Filtered Data'!$C$2:$C23,"&lt;"&amp;KO$4),KO$4&lt;TODAY()),"Late","Occupied")),)))</f>
        <v>Late</v>
      </c>
      <c r="KP5" s="33" t="str">
        <f>IF(ISBLANK($F5),,IF(TODAY()=KP$4,"Today",IF(AND(LOOKUP($F5,TenantNames,TenantStartDates)&lt;=KP$4,LOOKUP($F5,TenantNames,TenantEndDates)&gt;=KP$4),IF(OR(AND(DAY(LOOKUP($F5,TenantNames,TenantStartDates))&gt;28,DAY(EOMONTH(KP$4,0))=28,DAY(KP$4)=28),AND(DAY(LOOKUP($F5,TenantNames,TenantStartDates))&gt;30,DAY(EOMONTH(KP$4,0))=30,DAY(KP$4)=30),DAY(LOOKUP($F5,TenantNames,TenantStartDates))=DAY(KP$4)),IF((LOOKUP($F5,TenantNames,TenantEndDates)-KP$4)&lt;=31,LOOKUP($F5,TenantNames,TenantTotalRevenues)-SUM($JA5:KO5),LOOKUP($F5,TenantNames,TenantMonthlyRents)),IF(AND((SUMIF($G$4:AHB$4,"&lt;"&amp;KP$4,$G5:AHB5))&gt;SUMIFS(TransactionAmounts,TenantSources,$F5,'Filtered Data'!$C$2:$C23,"&lt;"&amp;KP$4),KP$4&lt;TODAY()),"Late","Occupied")),)))</f>
        <v>Late</v>
      </c>
      <c r="KQ5" s="33" t="str">
        <f>IF(ISBLANK($F5),,IF(TODAY()=KQ$4,"Today",IF(AND(LOOKUP($F5,TenantNames,TenantStartDates)&lt;=KQ$4,LOOKUP($F5,TenantNames,TenantEndDates)&gt;=KQ$4),IF(OR(AND(DAY(LOOKUP($F5,TenantNames,TenantStartDates))&gt;28,DAY(EOMONTH(KQ$4,0))=28,DAY(KQ$4)=28),AND(DAY(LOOKUP($F5,TenantNames,TenantStartDates))&gt;30,DAY(EOMONTH(KQ$4,0))=30,DAY(KQ$4)=30),DAY(LOOKUP($F5,TenantNames,TenantStartDates))=DAY(KQ$4)),IF((LOOKUP($F5,TenantNames,TenantEndDates)-KQ$4)&lt;=31,LOOKUP($F5,TenantNames,TenantTotalRevenues)-SUM($JA5:KP5),LOOKUP($F5,TenantNames,TenantMonthlyRents)),IF(AND((SUMIF($G$4:AHB$4,"&lt;"&amp;KQ$4,$G5:AHB5))&gt;SUMIFS(TransactionAmounts,TenantSources,$F5,'Filtered Data'!$C$2:$C23,"&lt;"&amp;KQ$4),KQ$4&lt;TODAY()),"Late","Occupied")),)))</f>
        <v>Late</v>
      </c>
      <c r="KR5" s="33" t="str">
        <f>IF(ISBLANK($F5),,IF(TODAY()=KR$4,"Today",IF(AND(LOOKUP($F5,TenantNames,TenantStartDates)&lt;=KR$4,LOOKUP($F5,TenantNames,TenantEndDates)&gt;=KR$4),IF(OR(AND(DAY(LOOKUP($F5,TenantNames,TenantStartDates))&gt;28,DAY(EOMONTH(KR$4,0))=28,DAY(KR$4)=28),AND(DAY(LOOKUP($F5,TenantNames,TenantStartDates))&gt;30,DAY(EOMONTH(KR$4,0))=30,DAY(KR$4)=30),DAY(LOOKUP($F5,TenantNames,TenantStartDates))=DAY(KR$4)),IF((LOOKUP($F5,TenantNames,TenantEndDates)-KR$4)&lt;=31,LOOKUP($F5,TenantNames,TenantTotalRevenues)-SUM($JA5:KQ5),LOOKUP($F5,TenantNames,TenantMonthlyRents)),IF(AND((SUMIF($G$4:AHB$4,"&lt;"&amp;KR$4,$G5:AHB5))&gt;SUMIFS(TransactionAmounts,TenantSources,$F5,'Filtered Data'!$C$2:$C23,"&lt;"&amp;KR$4),KR$4&lt;TODAY()),"Late","Occupied")),)))</f>
        <v>Late</v>
      </c>
      <c r="KS5" s="33" t="str">
        <f>IF(ISBLANK($F5),,IF(TODAY()=KS$4,"Today",IF(AND(LOOKUP($F5,TenantNames,TenantStartDates)&lt;=KS$4,LOOKUP($F5,TenantNames,TenantEndDates)&gt;=KS$4),IF(OR(AND(DAY(LOOKUP($F5,TenantNames,TenantStartDates))&gt;28,DAY(EOMONTH(KS$4,0))=28,DAY(KS$4)=28),AND(DAY(LOOKUP($F5,TenantNames,TenantStartDates))&gt;30,DAY(EOMONTH(KS$4,0))=30,DAY(KS$4)=30),DAY(LOOKUP($F5,TenantNames,TenantStartDates))=DAY(KS$4)),IF((LOOKUP($F5,TenantNames,TenantEndDates)-KS$4)&lt;=31,LOOKUP($F5,TenantNames,TenantTotalRevenues)-SUM($JA5:KR5),LOOKUP($F5,TenantNames,TenantMonthlyRents)),IF(AND((SUMIF($G$4:AHB$4,"&lt;"&amp;KS$4,$G5:AHB5))&gt;SUMIFS(TransactionAmounts,TenantSources,$F5,'Filtered Data'!$C$2:$C23,"&lt;"&amp;KS$4),KS$4&lt;TODAY()),"Late","Occupied")),)))</f>
        <v>Late</v>
      </c>
      <c r="KT5" s="33" t="str">
        <f>IF(ISBLANK($F5),,IF(TODAY()=KT$4,"Today",IF(AND(LOOKUP($F5,TenantNames,TenantStartDates)&lt;=KT$4,LOOKUP($F5,TenantNames,TenantEndDates)&gt;=KT$4),IF(OR(AND(DAY(LOOKUP($F5,TenantNames,TenantStartDates))&gt;28,DAY(EOMONTH(KT$4,0))=28,DAY(KT$4)=28),AND(DAY(LOOKUP($F5,TenantNames,TenantStartDates))&gt;30,DAY(EOMONTH(KT$4,0))=30,DAY(KT$4)=30),DAY(LOOKUP($F5,TenantNames,TenantStartDates))=DAY(KT$4)),IF((LOOKUP($F5,TenantNames,TenantEndDates)-KT$4)&lt;=31,LOOKUP($F5,TenantNames,TenantTotalRevenues)-SUM($JA5:KS5),LOOKUP($F5,TenantNames,TenantMonthlyRents)),IF(AND((SUMIF($G$4:AHB$4,"&lt;"&amp;KT$4,$G5:AHB5))&gt;SUMIFS(TransactionAmounts,TenantSources,$F5,'Filtered Data'!$C$2:$C23,"&lt;"&amp;KT$4),KT$4&lt;TODAY()),"Late","Occupied")),)))</f>
        <v>Late</v>
      </c>
      <c r="KU5" s="33" t="str">
        <f>IF(ISBLANK($F5),,IF(TODAY()=KU$4,"Today",IF(AND(LOOKUP($F5,TenantNames,TenantStartDates)&lt;=KU$4,LOOKUP($F5,TenantNames,TenantEndDates)&gt;=KU$4),IF(OR(AND(DAY(LOOKUP($F5,TenantNames,TenantStartDates))&gt;28,DAY(EOMONTH(KU$4,0))=28,DAY(KU$4)=28),AND(DAY(LOOKUP($F5,TenantNames,TenantStartDates))&gt;30,DAY(EOMONTH(KU$4,0))=30,DAY(KU$4)=30),DAY(LOOKUP($F5,TenantNames,TenantStartDates))=DAY(KU$4)),IF((LOOKUP($F5,TenantNames,TenantEndDates)-KU$4)&lt;=31,LOOKUP($F5,TenantNames,TenantTotalRevenues)-SUM($JA5:KT5),LOOKUP($F5,TenantNames,TenantMonthlyRents)),IF(AND((SUMIF($G$4:AHB$4,"&lt;"&amp;KU$4,$G5:AHB5))&gt;SUMIFS(TransactionAmounts,TenantSources,$F5,'Filtered Data'!$C$2:$C23,"&lt;"&amp;KU$4),KU$4&lt;TODAY()),"Late","Occupied")),)))</f>
        <v>Late</v>
      </c>
      <c r="KV5" s="33" t="str">
        <f>IF(ISBLANK($F5),,IF(TODAY()=KV$4,"Today",IF(AND(LOOKUP($F5,TenantNames,TenantStartDates)&lt;=KV$4,LOOKUP($F5,TenantNames,TenantEndDates)&gt;=KV$4),IF(OR(AND(DAY(LOOKUP($F5,TenantNames,TenantStartDates))&gt;28,DAY(EOMONTH(KV$4,0))=28,DAY(KV$4)=28),AND(DAY(LOOKUP($F5,TenantNames,TenantStartDates))&gt;30,DAY(EOMONTH(KV$4,0))=30,DAY(KV$4)=30),DAY(LOOKUP($F5,TenantNames,TenantStartDates))=DAY(KV$4)),IF((LOOKUP($F5,TenantNames,TenantEndDates)-KV$4)&lt;=31,LOOKUP($F5,TenantNames,TenantTotalRevenues)-SUM($JA5:KU5),LOOKUP($F5,TenantNames,TenantMonthlyRents)),IF(AND((SUMIF($G$4:AHB$4,"&lt;"&amp;KV$4,$G5:AHB5))&gt;SUMIFS(TransactionAmounts,TenantSources,$F5,'Filtered Data'!$C$2:$C23,"&lt;"&amp;KV$4),KV$4&lt;TODAY()),"Late","Occupied")),)))</f>
        <v>Late</v>
      </c>
      <c r="KW5" s="33" t="str">
        <f>IF(ISBLANK($F5),,IF(TODAY()=KW$4,"Today",IF(AND(LOOKUP($F5,TenantNames,TenantStartDates)&lt;=KW$4,LOOKUP($F5,TenantNames,TenantEndDates)&gt;=KW$4),IF(OR(AND(DAY(LOOKUP($F5,TenantNames,TenantStartDates))&gt;28,DAY(EOMONTH(KW$4,0))=28,DAY(KW$4)=28),AND(DAY(LOOKUP($F5,TenantNames,TenantStartDates))&gt;30,DAY(EOMONTH(KW$4,0))=30,DAY(KW$4)=30),DAY(LOOKUP($F5,TenantNames,TenantStartDates))=DAY(KW$4)),IF((LOOKUP($F5,TenantNames,TenantEndDates)-KW$4)&lt;=31,LOOKUP($F5,TenantNames,TenantTotalRevenues)-SUM($JA5:KV5),LOOKUP($F5,TenantNames,TenantMonthlyRents)),IF(AND((SUMIF($G$4:AHB$4,"&lt;"&amp;KW$4,$G5:AHB5))&gt;SUMIFS(TransactionAmounts,TenantSources,$F5,'Filtered Data'!$C$2:$C23,"&lt;"&amp;KW$4),KW$4&lt;TODAY()),"Late","Occupied")),)))</f>
        <v>Late</v>
      </c>
      <c r="KX5" s="33" t="str">
        <f>IF(ISBLANK($F5),,IF(TODAY()=KX$4,"Today",IF(AND(LOOKUP($F5,TenantNames,TenantStartDates)&lt;=KX$4,LOOKUP($F5,TenantNames,TenantEndDates)&gt;=KX$4),IF(OR(AND(DAY(LOOKUP($F5,TenantNames,TenantStartDates))&gt;28,DAY(EOMONTH(KX$4,0))=28,DAY(KX$4)=28),AND(DAY(LOOKUP($F5,TenantNames,TenantStartDates))&gt;30,DAY(EOMONTH(KX$4,0))=30,DAY(KX$4)=30),DAY(LOOKUP($F5,TenantNames,TenantStartDates))=DAY(KX$4)),IF((LOOKUP($F5,TenantNames,TenantEndDates)-KX$4)&lt;=31,LOOKUP($F5,TenantNames,TenantTotalRevenues)-SUM($JA5:KW5),LOOKUP($F5,TenantNames,TenantMonthlyRents)),IF(AND((SUMIF($G$4:AHB$4,"&lt;"&amp;KX$4,$G5:AHB5))&gt;SUMIFS(TransactionAmounts,TenantSources,$F5,'Filtered Data'!$C$2:$C23,"&lt;"&amp;KX$4),KX$4&lt;TODAY()),"Late","Occupied")),)))</f>
        <v>Late</v>
      </c>
      <c r="KY5" s="33" t="str">
        <f>IF(ISBLANK($F5),,IF(TODAY()=KY$4,"Today",IF(AND(LOOKUP($F5,TenantNames,TenantStartDates)&lt;=KY$4,LOOKUP($F5,TenantNames,TenantEndDates)&gt;=KY$4),IF(OR(AND(DAY(LOOKUP($F5,TenantNames,TenantStartDates))&gt;28,DAY(EOMONTH(KY$4,0))=28,DAY(KY$4)=28),AND(DAY(LOOKUP($F5,TenantNames,TenantStartDates))&gt;30,DAY(EOMONTH(KY$4,0))=30,DAY(KY$4)=30),DAY(LOOKUP($F5,TenantNames,TenantStartDates))=DAY(KY$4)),IF((LOOKUP($F5,TenantNames,TenantEndDates)-KY$4)&lt;=31,LOOKUP($F5,TenantNames,TenantTotalRevenues)-SUM($JA5:KX5),LOOKUP($F5,TenantNames,TenantMonthlyRents)),IF(AND((SUMIF($G$4:AHB$4,"&lt;"&amp;KY$4,$G5:AHB5))&gt;SUMIFS(TransactionAmounts,TenantSources,$F5,'Filtered Data'!$C$2:$C23,"&lt;"&amp;KY$4),KY$4&lt;TODAY()),"Late","Occupied")),)))</f>
        <v>Late</v>
      </c>
      <c r="KZ5" s="33" t="str">
        <f>IF(ISBLANK($F5),,IF(TODAY()=KZ$4,"Today",IF(AND(LOOKUP($F5,TenantNames,TenantStartDates)&lt;=KZ$4,LOOKUP($F5,TenantNames,TenantEndDates)&gt;=KZ$4),IF(OR(AND(DAY(LOOKUP($F5,TenantNames,TenantStartDates))&gt;28,DAY(EOMONTH(KZ$4,0))=28,DAY(KZ$4)=28),AND(DAY(LOOKUP($F5,TenantNames,TenantStartDates))&gt;30,DAY(EOMONTH(KZ$4,0))=30,DAY(KZ$4)=30),DAY(LOOKUP($F5,TenantNames,TenantStartDates))=DAY(KZ$4)),IF((LOOKUP($F5,TenantNames,TenantEndDates)-KZ$4)&lt;=31,LOOKUP($F5,TenantNames,TenantTotalRevenues)-SUM($JA5:KY5),LOOKUP($F5,TenantNames,TenantMonthlyRents)),IF(AND((SUMIF($G$4:AHB$4,"&lt;"&amp;KZ$4,$G5:AHB5))&gt;SUMIFS(TransactionAmounts,TenantSources,$F5,'Filtered Data'!$C$2:$C23,"&lt;"&amp;KZ$4),KZ$4&lt;TODAY()),"Late","Occupied")),)))</f>
        <v>Late</v>
      </c>
      <c r="LA5" s="33" t="str">
        <f>IF(ISBLANK($F5),,IF(TODAY()=LA$4,"Today",IF(AND(LOOKUP($F5,TenantNames,TenantStartDates)&lt;=LA$4,LOOKUP($F5,TenantNames,TenantEndDates)&gt;=LA$4),IF(OR(AND(DAY(LOOKUP($F5,TenantNames,TenantStartDates))&gt;28,DAY(EOMONTH(LA$4,0))=28,DAY(LA$4)=28),AND(DAY(LOOKUP($F5,TenantNames,TenantStartDates))&gt;30,DAY(EOMONTH(LA$4,0))=30,DAY(LA$4)=30),DAY(LOOKUP($F5,TenantNames,TenantStartDates))=DAY(LA$4)),IF((LOOKUP($F5,TenantNames,TenantEndDates)-LA$4)&lt;=31,LOOKUP($F5,TenantNames,TenantTotalRevenues)-SUM($JA5:KZ5),LOOKUP($F5,TenantNames,TenantMonthlyRents)),IF(AND((SUMIF($G$4:AHB$4,"&lt;"&amp;LA$4,$G5:AHB5))&gt;SUMIFS(TransactionAmounts,TenantSources,$F5,'Filtered Data'!$C$2:$C23,"&lt;"&amp;LA$4),LA$4&lt;TODAY()),"Late","Occupied")),)))</f>
        <v>Late</v>
      </c>
      <c r="LB5" s="33" t="str">
        <f>IF(ISBLANK($F5),,IF(TODAY()=LB$4,"Today",IF(AND(LOOKUP($F5,TenantNames,TenantStartDates)&lt;=LB$4,LOOKUP($F5,TenantNames,TenantEndDates)&gt;=LB$4),IF(OR(AND(DAY(LOOKUP($F5,TenantNames,TenantStartDates))&gt;28,DAY(EOMONTH(LB$4,0))=28,DAY(LB$4)=28),AND(DAY(LOOKUP($F5,TenantNames,TenantStartDates))&gt;30,DAY(EOMONTH(LB$4,0))=30,DAY(LB$4)=30),DAY(LOOKUP($F5,TenantNames,TenantStartDates))=DAY(LB$4)),IF((LOOKUP($F5,TenantNames,TenantEndDates)-LB$4)&lt;=31,LOOKUP($F5,TenantNames,TenantTotalRevenues)-SUM($JA5:LA5),LOOKUP($F5,TenantNames,TenantMonthlyRents)),IF(AND((SUMIF($G$4:AHB$4,"&lt;"&amp;LB$4,$G5:AHB5))&gt;SUMIFS(TransactionAmounts,TenantSources,$F5,'Filtered Data'!$C$2:$C23,"&lt;"&amp;LB$4),LB$4&lt;TODAY()),"Late","Occupied")),)))</f>
        <v>Late</v>
      </c>
      <c r="LC5" s="33" t="str">
        <f>IF(ISBLANK($F5),,IF(TODAY()=LC$4,"Today",IF(AND(LOOKUP($F5,TenantNames,TenantStartDates)&lt;=LC$4,LOOKUP($F5,TenantNames,TenantEndDates)&gt;=LC$4),IF(OR(AND(DAY(LOOKUP($F5,TenantNames,TenantStartDates))&gt;28,DAY(EOMONTH(LC$4,0))=28,DAY(LC$4)=28),AND(DAY(LOOKUP($F5,TenantNames,TenantStartDates))&gt;30,DAY(EOMONTH(LC$4,0))=30,DAY(LC$4)=30),DAY(LOOKUP($F5,TenantNames,TenantStartDates))=DAY(LC$4)),IF((LOOKUP($F5,TenantNames,TenantEndDates)-LC$4)&lt;=31,LOOKUP($F5,TenantNames,TenantTotalRevenues)-SUM($JA5:LB5),LOOKUP($F5,TenantNames,TenantMonthlyRents)),IF(AND((SUMIF($G$4:AHB$4,"&lt;"&amp;LC$4,$G5:AHB5))&gt;SUMIFS(TransactionAmounts,TenantSources,$F5,'Filtered Data'!$C$2:$C23,"&lt;"&amp;LC$4),LC$4&lt;TODAY()),"Late","Occupied")),)))</f>
        <v>Late</v>
      </c>
      <c r="LD5" s="33" t="str">
        <f>IF(ISBLANK($F5),,IF(TODAY()=LD$4,"Today",IF(AND(LOOKUP($F5,TenantNames,TenantStartDates)&lt;=LD$4,LOOKUP($F5,TenantNames,TenantEndDates)&gt;=LD$4),IF(OR(AND(DAY(LOOKUP($F5,TenantNames,TenantStartDates))&gt;28,DAY(EOMONTH(LD$4,0))=28,DAY(LD$4)=28),AND(DAY(LOOKUP($F5,TenantNames,TenantStartDates))&gt;30,DAY(EOMONTH(LD$4,0))=30,DAY(LD$4)=30),DAY(LOOKUP($F5,TenantNames,TenantStartDates))=DAY(LD$4)),IF((LOOKUP($F5,TenantNames,TenantEndDates)-LD$4)&lt;=31,LOOKUP($F5,TenantNames,TenantTotalRevenues)-SUM($JA5:LC5),LOOKUP($F5,TenantNames,TenantMonthlyRents)),IF(AND((SUMIF($G$4:AHB$4,"&lt;"&amp;LD$4,$G5:AHB5))&gt;SUMIFS(TransactionAmounts,TenantSources,$F5,'Filtered Data'!$C$2:$C23,"&lt;"&amp;LD$4),LD$4&lt;TODAY()),"Late","Occupied")),)))</f>
        <v>Late</v>
      </c>
      <c r="LE5" s="33" t="str">
        <f>IF(ISBLANK($F5),,IF(TODAY()=LE$4,"Today",IF(AND(LOOKUP($F5,TenantNames,TenantStartDates)&lt;=LE$4,LOOKUP($F5,TenantNames,TenantEndDates)&gt;=LE$4),IF(OR(AND(DAY(LOOKUP($F5,TenantNames,TenantStartDates))&gt;28,DAY(EOMONTH(LE$4,0))=28,DAY(LE$4)=28),AND(DAY(LOOKUP($F5,TenantNames,TenantStartDates))&gt;30,DAY(EOMONTH(LE$4,0))=30,DAY(LE$4)=30),DAY(LOOKUP($F5,TenantNames,TenantStartDates))=DAY(LE$4)),IF((LOOKUP($F5,TenantNames,TenantEndDates)-LE$4)&lt;=31,LOOKUP($F5,TenantNames,TenantTotalRevenues)-SUM($JA5:LD5),LOOKUP($F5,TenantNames,TenantMonthlyRents)),IF(AND((SUMIF($G$4:AHB$4,"&lt;"&amp;LE$4,$G5:AHB5))&gt;SUMIFS(TransactionAmounts,TenantSources,$F5,'Filtered Data'!$C$2:$C23,"&lt;"&amp;LE$4),LE$4&lt;TODAY()),"Late","Occupied")),)))</f>
        <v>Late</v>
      </c>
      <c r="LF5" s="33" t="str">
        <f>IF(ISBLANK($F5),,IF(TODAY()=LF$4,"Today",IF(AND(LOOKUP($F5,TenantNames,TenantStartDates)&lt;=LF$4,LOOKUP($F5,TenantNames,TenantEndDates)&gt;=LF$4),IF(OR(AND(DAY(LOOKUP($F5,TenantNames,TenantStartDates))&gt;28,DAY(EOMONTH(LF$4,0))=28,DAY(LF$4)=28),AND(DAY(LOOKUP($F5,TenantNames,TenantStartDates))&gt;30,DAY(EOMONTH(LF$4,0))=30,DAY(LF$4)=30),DAY(LOOKUP($F5,TenantNames,TenantStartDates))=DAY(LF$4)),IF((LOOKUP($F5,TenantNames,TenantEndDates)-LF$4)&lt;=31,LOOKUP($F5,TenantNames,TenantTotalRevenues)-SUM($JA5:LE5),LOOKUP($F5,TenantNames,TenantMonthlyRents)),IF(AND((SUMIF($G$4:AHB$4,"&lt;"&amp;LF$4,$G5:AHB5))&gt;SUMIFS(TransactionAmounts,TenantSources,$F5,'Filtered Data'!$C$2:$C23,"&lt;"&amp;LF$4),LF$4&lt;TODAY()),"Late","Occupied")),)))</f>
        <v>Late</v>
      </c>
      <c r="LG5" s="33" t="str">
        <f>IF(ISBLANK($F5),,IF(TODAY()=LG$4,"Today",IF(AND(LOOKUP($F5,TenantNames,TenantStartDates)&lt;=LG$4,LOOKUP($F5,TenantNames,TenantEndDates)&gt;=LG$4),IF(OR(AND(DAY(LOOKUP($F5,TenantNames,TenantStartDates))&gt;28,DAY(EOMONTH(LG$4,0))=28,DAY(LG$4)=28),AND(DAY(LOOKUP($F5,TenantNames,TenantStartDates))&gt;30,DAY(EOMONTH(LG$4,0))=30,DAY(LG$4)=30),DAY(LOOKUP($F5,TenantNames,TenantStartDates))=DAY(LG$4)),IF((LOOKUP($F5,TenantNames,TenantEndDates)-LG$4)&lt;=31,LOOKUP($F5,TenantNames,TenantTotalRevenues)-SUM($JA5:LF5),LOOKUP($F5,TenantNames,TenantMonthlyRents)),IF(AND((SUMIF($G$4:AHB$4,"&lt;"&amp;LG$4,$G5:AHB5))&gt;SUMIFS(TransactionAmounts,TenantSources,$F5,'Filtered Data'!$C$2:$C23,"&lt;"&amp;LG$4),LG$4&lt;TODAY()),"Late","Occupied")),)))</f>
        <v>Late</v>
      </c>
      <c r="LH5" s="33" t="str">
        <f>IF(ISBLANK($F5),,IF(TODAY()=LH$4,"Today",IF(AND(LOOKUP($F5,TenantNames,TenantStartDates)&lt;=LH$4,LOOKUP($F5,TenantNames,TenantEndDates)&gt;=LH$4),IF(OR(AND(DAY(LOOKUP($F5,TenantNames,TenantStartDates))&gt;28,DAY(EOMONTH(LH$4,0))=28,DAY(LH$4)=28),AND(DAY(LOOKUP($F5,TenantNames,TenantStartDates))&gt;30,DAY(EOMONTH(LH$4,0))=30,DAY(LH$4)=30),DAY(LOOKUP($F5,TenantNames,TenantStartDates))=DAY(LH$4)),IF((LOOKUP($F5,TenantNames,TenantEndDates)-LH$4)&lt;=31,LOOKUP($F5,TenantNames,TenantTotalRevenues)-SUM($JA5:LG5),LOOKUP($F5,TenantNames,TenantMonthlyRents)),IF(AND((SUMIF($G$4:AHB$4,"&lt;"&amp;LH$4,$G5:AHB5))&gt;SUMIFS(TransactionAmounts,TenantSources,$F5,'Filtered Data'!$C$2:$C23,"&lt;"&amp;LH$4),LH$4&lt;TODAY()),"Late","Occupied")),)))</f>
        <v>Late</v>
      </c>
      <c r="LI5" s="33" t="str">
        <f>IF(ISBLANK($F5),,IF(TODAY()=LI$4,"Today",IF(AND(LOOKUP($F5,TenantNames,TenantStartDates)&lt;=LI$4,LOOKUP($F5,TenantNames,TenantEndDates)&gt;=LI$4),IF(OR(AND(DAY(LOOKUP($F5,TenantNames,TenantStartDates))&gt;28,DAY(EOMONTH(LI$4,0))=28,DAY(LI$4)=28),AND(DAY(LOOKUP($F5,TenantNames,TenantStartDates))&gt;30,DAY(EOMONTH(LI$4,0))=30,DAY(LI$4)=30),DAY(LOOKUP($F5,TenantNames,TenantStartDates))=DAY(LI$4)),IF((LOOKUP($F5,TenantNames,TenantEndDates)-LI$4)&lt;=31,LOOKUP($F5,TenantNames,TenantTotalRevenues)-SUM($JA5:LH5),LOOKUP($F5,TenantNames,TenantMonthlyRents)),IF(AND((SUMIF($G$4:AHB$4,"&lt;"&amp;LI$4,$G5:AHB5))&gt;SUMIFS(TransactionAmounts,TenantSources,$F5,'Filtered Data'!$C$2:$C23,"&lt;"&amp;LI$4),LI$4&lt;TODAY()),"Late","Occupied")),)))</f>
        <v>Late</v>
      </c>
      <c r="LJ5" s="33">
        <f>IF(ISBLANK($F5),,IF(TODAY()=LJ$4,"Today",IF(AND(LOOKUP($F5,TenantNames,TenantStartDates)&lt;=LJ$4,LOOKUP($F5,TenantNames,TenantEndDates)&gt;=LJ$4),IF(OR(AND(DAY(LOOKUP($F5,TenantNames,TenantStartDates))&gt;28,DAY(EOMONTH(LJ$4,0))=28,DAY(LJ$4)=28),AND(DAY(LOOKUP($F5,TenantNames,TenantStartDates))&gt;30,DAY(EOMONTH(LJ$4,0))=30,DAY(LJ$4)=30),DAY(LOOKUP($F5,TenantNames,TenantStartDates))=DAY(LJ$4)),IF((LOOKUP($F5,TenantNames,TenantEndDates)-LJ$4)&lt;=31,LOOKUP($F5,TenantNames,TenantTotalRevenues)-SUM($JA5:LI5),LOOKUP($F5,TenantNames,TenantMonthlyRents)),IF(AND((SUMIF($G$4:AHB$4,"&lt;"&amp;LJ$4,$G5:AHB5))&gt;SUMIFS(TransactionAmounts,TenantSources,$F5,'Filtered Data'!$C$2:$C23,"&lt;"&amp;LJ$4),LJ$4&lt;TODAY()),"Late","Occupied")),)))</f>
        <v>1379.97</v>
      </c>
      <c r="LK5" s="33" t="str">
        <f>IF(ISBLANK($F5),,IF(TODAY()=LK$4,"Today",IF(AND(LOOKUP($F5,TenantNames,TenantStartDates)&lt;=LK$4,LOOKUP($F5,TenantNames,TenantEndDates)&gt;=LK$4),IF(OR(AND(DAY(LOOKUP($F5,TenantNames,TenantStartDates))&gt;28,DAY(EOMONTH(LK$4,0))=28,DAY(LK$4)=28),AND(DAY(LOOKUP($F5,TenantNames,TenantStartDates))&gt;30,DAY(EOMONTH(LK$4,0))=30,DAY(LK$4)=30),DAY(LOOKUP($F5,TenantNames,TenantStartDates))=DAY(LK$4)),IF((LOOKUP($F5,TenantNames,TenantEndDates)-LK$4)&lt;=31,LOOKUP($F5,TenantNames,TenantTotalRevenues)-SUM($JA5:LJ5),LOOKUP($F5,TenantNames,TenantMonthlyRents)),IF(AND((SUMIF($G$4:AHB$4,"&lt;"&amp;LK$4,$G5:AHB5))&gt;SUMIFS(TransactionAmounts,TenantSources,$F5,'Filtered Data'!$C$2:$C23,"&lt;"&amp;LK$4),LK$4&lt;TODAY()),"Late","Occupied")),)))</f>
        <v>Late</v>
      </c>
      <c r="LL5" s="33" t="str">
        <f>IF(ISBLANK($F5),,IF(TODAY()=LL$4,"Today",IF(AND(LOOKUP($F5,TenantNames,TenantStartDates)&lt;=LL$4,LOOKUP($F5,TenantNames,TenantEndDates)&gt;=LL$4),IF(OR(AND(DAY(LOOKUP($F5,TenantNames,TenantStartDates))&gt;28,DAY(EOMONTH(LL$4,0))=28,DAY(LL$4)=28),AND(DAY(LOOKUP($F5,TenantNames,TenantStartDates))&gt;30,DAY(EOMONTH(LL$4,0))=30,DAY(LL$4)=30),DAY(LOOKUP($F5,TenantNames,TenantStartDates))=DAY(LL$4)),IF((LOOKUP($F5,TenantNames,TenantEndDates)-LL$4)&lt;=31,LOOKUP($F5,TenantNames,TenantTotalRevenues)-SUM($JA5:LK5),LOOKUP($F5,TenantNames,TenantMonthlyRents)),IF(AND((SUMIF($G$4:AHB$4,"&lt;"&amp;LL$4,$G5:AHB5))&gt;SUMIFS(TransactionAmounts,TenantSources,$F5,'Filtered Data'!$C$2:$C23,"&lt;"&amp;LL$4),LL$4&lt;TODAY()),"Late","Occupied")),)))</f>
        <v>Late</v>
      </c>
      <c r="LM5" s="33" t="str">
        <f>IF(ISBLANK($F5),,IF(TODAY()=LM$4,"Today",IF(AND(LOOKUP($F5,TenantNames,TenantStartDates)&lt;=LM$4,LOOKUP($F5,TenantNames,TenantEndDates)&gt;=LM$4),IF(OR(AND(DAY(LOOKUP($F5,TenantNames,TenantStartDates))&gt;28,DAY(EOMONTH(LM$4,0))=28,DAY(LM$4)=28),AND(DAY(LOOKUP($F5,TenantNames,TenantStartDates))&gt;30,DAY(EOMONTH(LM$4,0))=30,DAY(LM$4)=30),DAY(LOOKUP($F5,TenantNames,TenantStartDates))=DAY(LM$4)),IF((LOOKUP($F5,TenantNames,TenantEndDates)-LM$4)&lt;=31,LOOKUP($F5,TenantNames,TenantTotalRevenues)-SUM($JA5:LL5),LOOKUP($F5,TenantNames,TenantMonthlyRents)),IF(AND((SUMIF($G$4:AHB$4,"&lt;"&amp;LM$4,$G5:AHB5))&gt;SUMIFS(TransactionAmounts,TenantSources,$F5,'Filtered Data'!$C$2:$C23,"&lt;"&amp;LM$4),LM$4&lt;TODAY()),"Late","Occupied")),)))</f>
        <v>Late</v>
      </c>
      <c r="LN5" s="33" t="str">
        <f>IF(ISBLANK($F5),,IF(TODAY()=LN$4,"Today",IF(AND(LOOKUP($F5,TenantNames,TenantStartDates)&lt;=LN$4,LOOKUP($F5,TenantNames,TenantEndDates)&gt;=LN$4),IF(OR(AND(DAY(LOOKUP($F5,TenantNames,TenantStartDates))&gt;28,DAY(EOMONTH(LN$4,0))=28,DAY(LN$4)=28),AND(DAY(LOOKUP($F5,TenantNames,TenantStartDates))&gt;30,DAY(EOMONTH(LN$4,0))=30,DAY(LN$4)=30),DAY(LOOKUP($F5,TenantNames,TenantStartDates))=DAY(LN$4)),IF((LOOKUP($F5,TenantNames,TenantEndDates)-LN$4)&lt;=31,LOOKUP($F5,TenantNames,TenantTotalRevenues)-SUM($JA5:LM5),LOOKUP($F5,TenantNames,TenantMonthlyRents)),IF(AND((SUMIF($G$4:AHB$4,"&lt;"&amp;LN$4,$G5:AHB5))&gt;SUMIFS(TransactionAmounts,TenantSources,$F5,'Filtered Data'!$C$2:$C23,"&lt;"&amp;LN$4),LN$4&lt;TODAY()),"Late","Occupied")),)))</f>
        <v>Late</v>
      </c>
      <c r="LO5" s="33" t="str">
        <f>IF(ISBLANK($F5),,IF(TODAY()=LO$4,"Today",IF(AND(LOOKUP($F5,TenantNames,TenantStartDates)&lt;=LO$4,LOOKUP($F5,TenantNames,TenantEndDates)&gt;=LO$4),IF(OR(AND(DAY(LOOKUP($F5,TenantNames,TenantStartDates))&gt;28,DAY(EOMONTH(LO$4,0))=28,DAY(LO$4)=28),AND(DAY(LOOKUP($F5,TenantNames,TenantStartDates))&gt;30,DAY(EOMONTH(LO$4,0))=30,DAY(LO$4)=30),DAY(LOOKUP($F5,TenantNames,TenantStartDates))=DAY(LO$4)),IF((LOOKUP($F5,TenantNames,TenantEndDates)-LO$4)&lt;=31,LOOKUP($F5,TenantNames,TenantTotalRevenues)-SUM($JA5:LN5),LOOKUP($F5,TenantNames,TenantMonthlyRents)),IF(AND((SUMIF($G$4:AHB$4,"&lt;"&amp;LO$4,$G5:AHB5))&gt;SUMIFS(TransactionAmounts,TenantSources,$F5,'Filtered Data'!$C$2:$C23,"&lt;"&amp;LO$4),LO$4&lt;TODAY()),"Late","Occupied")),)))</f>
        <v>Late</v>
      </c>
      <c r="LP5" s="33" t="str">
        <f>IF(ISBLANK($F5),,IF(TODAY()=LP$4,"Today",IF(AND(LOOKUP($F5,TenantNames,TenantStartDates)&lt;=LP$4,LOOKUP($F5,TenantNames,TenantEndDates)&gt;=LP$4),IF(OR(AND(DAY(LOOKUP($F5,TenantNames,TenantStartDates))&gt;28,DAY(EOMONTH(LP$4,0))=28,DAY(LP$4)=28),AND(DAY(LOOKUP($F5,TenantNames,TenantStartDates))&gt;30,DAY(EOMONTH(LP$4,0))=30,DAY(LP$4)=30),DAY(LOOKUP($F5,TenantNames,TenantStartDates))=DAY(LP$4)),IF((LOOKUP($F5,TenantNames,TenantEndDates)-LP$4)&lt;=31,LOOKUP($F5,TenantNames,TenantTotalRevenues)-SUM($JA5:LO5),LOOKUP($F5,TenantNames,TenantMonthlyRents)),IF(AND((SUMIF($G$4:AHB$4,"&lt;"&amp;LP$4,$G5:AHB5))&gt;SUMIFS(TransactionAmounts,TenantSources,$F5,'Filtered Data'!$C$2:$C23,"&lt;"&amp;LP$4),LP$4&lt;TODAY()),"Late","Occupied")),)))</f>
        <v>Late</v>
      </c>
      <c r="LQ5" s="33" t="str">
        <f>IF(ISBLANK($F5),,IF(TODAY()=LQ$4,"Today",IF(AND(LOOKUP($F5,TenantNames,TenantStartDates)&lt;=LQ$4,LOOKUP($F5,TenantNames,TenantEndDates)&gt;=LQ$4),IF(OR(AND(DAY(LOOKUP($F5,TenantNames,TenantStartDates))&gt;28,DAY(EOMONTH(LQ$4,0))=28,DAY(LQ$4)=28),AND(DAY(LOOKUP($F5,TenantNames,TenantStartDates))&gt;30,DAY(EOMONTH(LQ$4,0))=30,DAY(LQ$4)=30),DAY(LOOKUP($F5,TenantNames,TenantStartDates))=DAY(LQ$4)),IF((LOOKUP($F5,TenantNames,TenantEndDates)-LQ$4)&lt;=31,LOOKUP($F5,TenantNames,TenantTotalRevenues)-SUM($JA5:LP5),LOOKUP($F5,TenantNames,TenantMonthlyRents)),IF(AND((SUMIF($G$4:AHB$4,"&lt;"&amp;LQ$4,$G5:AHB5))&gt;SUMIFS(TransactionAmounts,TenantSources,$F5,'Filtered Data'!$C$2:$C23,"&lt;"&amp;LQ$4),LQ$4&lt;TODAY()),"Late","Occupied")),)))</f>
        <v>Late</v>
      </c>
      <c r="LR5" s="33" t="str">
        <f>IF(ISBLANK($F5),,IF(TODAY()=LR$4,"Today",IF(AND(LOOKUP($F5,TenantNames,TenantStartDates)&lt;=LR$4,LOOKUP($F5,TenantNames,TenantEndDates)&gt;=LR$4),IF(OR(AND(DAY(LOOKUP($F5,TenantNames,TenantStartDates))&gt;28,DAY(EOMONTH(LR$4,0))=28,DAY(LR$4)=28),AND(DAY(LOOKUP($F5,TenantNames,TenantStartDates))&gt;30,DAY(EOMONTH(LR$4,0))=30,DAY(LR$4)=30),DAY(LOOKUP($F5,TenantNames,TenantStartDates))=DAY(LR$4)),IF((LOOKUP($F5,TenantNames,TenantEndDates)-LR$4)&lt;=31,LOOKUP($F5,TenantNames,TenantTotalRevenues)-SUM($JA5:LQ5),LOOKUP($F5,TenantNames,TenantMonthlyRents)),IF(AND((SUMIF($G$4:AHB$4,"&lt;"&amp;LR$4,$G5:AHB5))&gt;SUMIFS(TransactionAmounts,TenantSources,$F5,'Filtered Data'!$C$2:$C23,"&lt;"&amp;LR$4),LR$4&lt;TODAY()),"Late","Occupied")),)))</f>
        <v>Late</v>
      </c>
      <c r="LS5" s="33" t="str">
        <f>IF(ISBLANK($F5),,IF(TODAY()=LS$4,"Today",IF(AND(LOOKUP($F5,TenantNames,TenantStartDates)&lt;=LS$4,LOOKUP($F5,TenantNames,TenantEndDates)&gt;=LS$4),IF(OR(AND(DAY(LOOKUP($F5,TenantNames,TenantStartDates))&gt;28,DAY(EOMONTH(LS$4,0))=28,DAY(LS$4)=28),AND(DAY(LOOKUP($F5,TenantNames,TenantStartDates))&gt;30,DAY(EOMONTH(LS$4,0))=30,DAY(LS$4)=30),DAY(LOOKUP($F5,TenantNames,TenantStartDates))=DAY(LS$4)),IF((LOOKUP($F5,TenantNames,TenantEndDates)-LS$4)&lt;=31,LOOKUP($F5,TenantNames,TenantTotalRevenues)-SUM($JA5:LR5),LOOKUP($F5,TenantNames,TenantMonthlyRents)),IF(AND((SUMIF($G$4:AHB$4,"&lt;"&amp;LS$4,$G5:AHB5))&gt;SUMIFS(TransactionAmounts,TenantSources,$F5,'Filtered Data'!$C$2:$C23,"&lt;"&amp;LS$4),LS$4&lt;TODAY()),"Late","Occupied")),)))</f>
        <v>Late</v>
      </c>
      <c r="LT5" s="33" t="str">
        <f>IF(ISBLANK($F5),,IF(TODAY()=LT$4,"Today",IF(AND(LOOKUP($F5,TenantNames,TenantStartDates)&lt;=LT$4,LOOKUP($F5,TenantNames,TenantEndDates)&gt;=LT$4),IF(OR(AND(DAY(LOOKUP($F5,TenantNames,TenantStartDates))&gt;28,DAY(EOMONTH(LT$4,0))=28,DAY(LT$4)=28),AND(DAY(LOOKUP($F5,TenantNames,TenantStartDates))&gt;30,DAY(EOMONTH(LT$4,0))=30,DAY(LT$4)=30),DAY(LOOKUP($F5,TenantNames,TenantStartDates))=DAY(LT$4)),IF((LOOKUP($F5,TenantNames,TenantEndDates)-LT$4)&lt;=31,LOOKUP($F5,TenantNames,TenantTotalRevenues)-SUM($JA5:LS5),LOOKUP($F5,TenantNames,TenantMonthlyRents)),IF(AND((SUMIF($G$4:AHB$4,"&lt;"&amp;LT$4,$G5:AHB5))&gt;SUMIFS(TransactionAmounts,TenantSources,$F5,'Filtered Data'!$C$2:$C23,"&lt;"&amp;LT$4),LT$4&lt;TODAY()),"Late","Occupied")),)))</f>
        <v>Late</v>
      </c>
      <c r="LU5" s="33" t="str">
        <f>IF(ISBLANK($F5),,IF(TODAY()=LU$4,"Today",IF(AND(LOOKUP($F5,TenantNames,TenantStartDates)&lt;=LU$4,LOOKUP($F5,TenantNames,TenantEndDates)&gt;=LU$4),IF(OR(AND(DAY(LOOKUP($F5,TenantNames,TenantStartDates))&gt;28,DAY(EOMONTH(LU$4,0))=28,DAY(LU$4)=28),AND(DAY(LOOKUP($F5,TenantNames,TenantStartDates))&gt;30,DAY(EOMONTH(LU$4,0))=30,DAY(LU$4)=30),DAY(LOOKUP($F5,TenantNames,TenantStartDates))=DAY(LU$4)),IF((LOOKUP($F5,TenantNames,TenantEndDates)-LU$4)&lt;=31,LOOKUP($F5,TenantNames,TenantTotalRevenues)-SUM($JA5:LT5),LOOKUP($F5,TenantNames,TenantMonthlyRents)),IF(AND((SUMIF($G$4:AHB$4,"&lt;"&amp;LU$4,$G5:AHB5))&gt;SUMIFS(TransactionAmounts,TenantSources,$F5,'Filtered Data'!$C$2:$C23,"&lt;"&amp;LU$4),LU$4&lt;TODAY()),"Late","Occupied")),)))</f>
        <v>Late</v>
      </c>
      <c r="LV5" s="33" t="str">
        <f>IF(ISBLANK($F5),,IF(TODAY()=LV$4,"Today",IF(AND(LOOKUP($F5,TenantNames,TenantStartDates)&lt;=LV$4,LOOKUP($F5,TenantNames,TenantEndDates)&gt;=LV$4),IF(OR(AND(DAY(LOOKUP($F5,TenantNames,TenantStartDates))&gt;28,DAY(EOMONTH(LV$4,0))=28,DAY(LV$4)=28),AND(DAY(LOOKUP($F5,TenantNames,TenantStartDates))&gt;30,DAY(EOMONTH(LV$4,0))=30,DAY(LV$4)=30),DAY(LOOKUP($F5,TenantNames,TenantStartDates))=DAY(LV$4)),IF((LOOKUP($F5,TenantNames,TenantEndDates)-LV$4)&lt;=31,LOOKUP($F5,TenantNames,TenantTotalRevenues)-SUM($JA5:LU5),LOOKUP($F5,TenantNames,TenantMonthlyRents)),IF(AND((SUMIF($G$4:AHB$4,"&lt;"&amp;LV$4,$G5:AHB5))&gt;SUMIFS(TransactionAmounts,TenantSources,$F5,'Filtered Data'!$C$2:$C23,"&lt;"&amp;LV$4),LV$4&lt;TODAY()),"Late","Occupied")),)))</f>
        <v>Late</v>
      </c>
      <c r="LW5" s="33" t="str">
        <f>IF(ISBLANK($F5),,IF(TODAY()=LW$4,"Today",IF(AND(LOOKUP($F5,TenantNames,TenantStartDates)&lt;=LW$4,LOOKUP($F5,TenantNames,TenantEndDates)&gt;=LW$4),IF(OR(AND(DAY(LOOKUP($F5,TenantNames,TenantStartDates))&gt;28,DAY(EOMONTH(LW$4,0))=28,DAY(LW$4)=28),AND(DAY(LOOKUP($F5,TenantNames,TenantStartDates))&gt;30,DAY(EOMONTH(LW$4,0))=30,DAY(LW$4)=30),DAY(LOOKUP($F5,TenantNames,TenantStartDates))=DAY(LW$4)),IF((LOOKUP($F5,TenantNames,TenantEndDates)-LW$4)&lt;=31,LOOKUP($F5,TenantNames,TenantTotalRevenues)-SUM($JA5:LV5),LOOKUP($F5,TenantNames,TenantMonthlyRents)),IF(AND((SUMIF($G$4:AHB$4,"&lt;"&amp;LW$4,$G5:AHB5))&gt;SUMIFS(TransactionAmounts,TenantSources,$F5,'Filtered Data'!$C$2:$C23,"&lt;"&amp;LW$4),LW$4&lt;TODAY()),"Late","Occupied")),)))</f>
        <v>Late</v>
      </c>
      <c r="LX5" s="33" t="str">
        <f>IF(ISBLANK($F5),,IF(TODAY()=LX$4,"Today",IF(AND(LOOKUP($F5,TenantNames,TenantStartDates)&lt;=LX$4,LOOKUP($F5,TenantNames,TenantEndDates)&gt;=LX$4),IF(OR(AND(DAY(LOOKUP($F5,TenantNames,TenantStartDates))&gt;28,DAY(EOMONTH(LX$4,0))=28,DAY(LX$4)=28),AND(DAY(LOOKUP($F5,TenantNames,TenantStartDates))&gt;30,DAY(EOMONTH(LX$4,0))=30,DAY(LX$4)=30),DAY(LOOKUP($F5,TenantNames,TenantStartDates))=DAY(LX$4)),IF((LOOKUP($F5,TenantNames,TenantEndDates)-LX$4)&lt;=31,LOOKUP($F5,TenantNames,TenantTotalRevenues)-SUM($JA5:LW5),LOOKUP($F5,TenantNames,TenantMonthlyRents)),IF(AND((SUMIF($G$4:AHB$4,"&lt;"&amp;LX$4,$G5:AHB5))&gt;SUMIFS(TransactionAmounts,TenantSources,$F5,'Filtered Data'!$C$2:$C23,"&lt;"&amp;LX$4),LX$4&lt;TODAY()),"Late","Occupied")),)))</f>
        <v>Late</v>
      </c>
      <c r="LY5" s="33" t="str">
        <f>IF(ISBLANK($F5),,IF(TODAY()=LY$4,"Today",IF(AND(LOOKUP($F5,TenantNames,TenantStartDates)&lt;=LY$4,LOOKUP($F5,TenantNames,TenantEndDates)&gt;=LY$4),IF(OR(AND(DAY(LOOKUP($F5,TenantNames,TenantStartDates))&gt;28,DAY(EOMONTH(LY$4,0))=28,DAY(LY$4)=28),AND(DAY(LOOKUP($F5,TenantNames,TenantStartDates))&gt;30,DAY(EOMONTH(LY$4,0))=30,DAY(LY$4)=30),DAY(LOOKUP($F5,TenantNames,TenantStartDates))=DAY(LY$4)),IF((LOOKUP($F5,TenantNames,TenantEndDates)-LY$4)&lt;=31,LOOKUP($F5,TenantNames,TenantTotalRevenues)-SUM($JA5:LX5),LOOKUP($F5,TenantNames,TenantMonthlyRents)),IF(AND((SUMIF($G$4:AHB$4,"&lt;"&amp;LY$4,$G5:AHB5))&gt;SUMIFS(TransactionAmounts,TenantSources,$F5,'Filtered Data'!$C$2:$C23,"&lt;"&amp;LY$4),LY$4&lt;TODAY()),"Late","Occupied")),)))</f>
        <v>Late</v>
      </c>
      <c r="LZ5" s="33" t="str">
        <f>IF(ISBLANK($F5),,IF(TODAY()=LZ$4,"Today",IF(AND(LOOKUP($F5,TenantNames,TenantStartDates)&lt;=LZ$4,LOOKUP($F5,TenantNames,TenantEndDates)&gt;=LZ$4),IF(OR(AND(DAY(LOOKUP($F5,TenantNames,TenantStartDates))&gt;28,DAY(EOMONTH(LZ$4,0))=28,DAY(LZ$4)=28),AND(DAY(LOOKUP($F5,TenantNames,TenantStartDates))&gt;30,DAY(EOMONTH(LZ$4,0))=30,DAY(LZ$4)=30),DAY(LOOKUP($F5,TenantNames,TenantStartDates))=DAY(LZ$4)),IF((LOOKUP($F5,TenantNames,TenantEndDates)-LZ$4)&lt;=31,LOOKUP($F5,TenantNames,TenantTotalRevenues)-SUM($JA5:LY5),LOOKUP($F5,TenantNames,TenantMonthlyRents)),IF(AND((SUMIF($G$4:AHB$4,"&lt;"&amp;LZ$4,$G5:AHB5))&gt;SUMIFS(TransactionAmounts,TenantSources,$F5,'Filtered Data'!$C$2:$C23,"&lt;"&amp;LZ$4),LZ$4&lt;TODAY()),"Late","Occupied")),)))</f>
        <v>Late</v>
      </c>
      <c r="MA5" s="33" t="str">
        <f>IF(ISBLANK($F5),,IF(TODAY()=MA$4,"Today",IF(AND(LOOKUP($F5,TenantNames,TenantStartDates)&lt;=MA$4,LOOKUP($F5,TenantNames,TenantEndDates)&gt;=MA$4),IF(OR(AND(DAY(LOOKUP($F5,TenantNames,TenantStartDates))&gt;28,DAY(EOMONTH(MA$4,0))=28,DAY(MA$4)=28),AND(DAY(LOOKUP($F5,TenantNames,TenantStartDates))&gt;30,DAY(EOMONTH(MA$4,0))=30,DAY(MA$4)=30),DAY(LOOKUP($F5,TenantNames,TenantStartDates))=DAY(MA$4)),IF((LOOKUP($F5,TenantNames,TenantEndDates)-MA$4)&lt;=31,LOOKUP($F5,TenantNames,TenantTotalRevenues)-SUM($JA5:LZ5),LOOKUP($F5,TenantNames,TenantMonthlyRents)),IF(AND((SUMIF($G$4:AHB$4,"&lt;"&amp;MA$4,$G5:AHB5))&gt;SUMIFS(TransactionAmounts,TenantSources,$F5,'Filtered Data'!$C$2:$C23,"&lt;"&amp;MA$4),MA$4&lt;TODAY()),"Late","Occupied")),)))</f>
        <v>Late</v>
      </c>
      <c r="MB5" s="33" t="str">
        <f>IF(ISBLANK($F5),,IF(TODAY()=MB$4,"Today",IF(AND(LOOKUP($F5,TenantNames,TenantStartDates)&lt;=MB$4,LOOKUP($F5,TenantNames,TenantEndDates)&gt;=MB$4),IF(OR(AND(DAY(LOOKUP($F5,TenantNames,TenantStartDates))&gt;28,DAY(EOMONTH(MB$4,0))=28,DAY(MB$4)=28),AND(DAY(LOOKUP($F5,TenantNames,TenantStartDates))&gt;30,DAY(EOMONTH(MB$4,0))=30,DAY(MB$4)=30),DAY(LOOKUP($F5,TenantNames,TenantStartDates))=DAY(MB$4)),IF((LOOKUP($F5,TenantNames,TenantEndDates)-MB$4)&lt;=31,LOOKUP($F5,TenantNames,TenantTotalRevenues)-SUM($JA5:MA5),LOOKUP($F5,TenantNames,TenantMonthlyRents)),IF(AND((SUMIF($G$4:AHB$4,"&lt;"&amp;MB$4,$G5:AHB5))&gt;SUMIFS(TransactionAmounts,TenantSources,$F5,'Filtered Data'!$C$2:$C23,"&lt;"&amp;MB$4),MB$4&lt;TODAY()),"Late","Occupied")),)))</f>
        <v>Late</v>
      </c>
      <c r="MC5" s="33" t="str">
        <f>IF(ISBLANK($F5),,IF(TODAY()=MC$4,"Today",IF(AND(LOOKUP($F5,TenantNames,TenantStartDates)&lt;=MC$4,LOOKUP($F5,TenantNames,TenantEndDates)&gt;=MC$4),IF(OR(AND(DAY(LOOKUP($F5,TenantNames,TenantStartDates))&gt;28,DAY(EOMONTH(MC$4,0))=28,DAY(MC$4)=28),AND(DAY(LOOKUP($F5,TenantNames,TenantStartDates))&gt;30,DAY(EOMONTH(MC$4,0))=30,DAY(MC$4)=30),DAY(LOOKUP($F5,TenantNames,TenantStartDates))=DAY(MC$4)),IF((LOOKUP($F5,TenantNames,TenantEndDates)-MC$4)&lt;=31,LOOKUP($F5,TenantNames,TenantTotalRevenues)-SUM($JA5:MB5),LOOKUP($F5,TenantNames,TenantMonthlyRents)),IF(AND((SUMIF($G$4:AHB$4,"&lt;"&amp;MC$4,$G5:AHB5))&gt;SUMIFS(TransactionAmounts,TenantSources,$F5,'Filtered Data'!$C$2:$C23,"&lt;"&amp;MC$4),MC$4&lt;TODAY()),"Late","Occupied")),)))</f>
        <v>Late</v>
      </c>
      <c r="MD5" s="33" t="str">
        <f>IF(ISBLANK($F5),,IF(TODAY()=MD$4,"Today",IF(AND(LOOKUP($F5,TenantNames,TenantStartDates)&lt;=MD$4,LOOKUP($F5,TenantNames,TenantEndDates)&gt;=MD$4),IF(OR(AND(DAY(LOOKUP($F5,TenantNames,TenantStartDates))&gt;28,DAY(EOMONTH(MD$4,0))=28,DAY(MD$4)=28),AND(DAY(LOOKUP($F5,TenantNames,TenantStartDates))&gt;30,DAY(EOMONTH(MD$4,0))=30,DAY(MD$4)=30),DAY(LOOKUP($F5,TenantNames,TenantStartDates))=DAY(MD$4)),IF((LOOKUP($F5,TenantNames,TenantEndDates)-MD$4)&lt;=31,LOOKUP($F5,TenantNames,TenantTotalRevenues)-SUM($JA5:MC5),LOOKUP($F5,TenantNames,TenantMonthlyRents)),IF(AND((SUMIF($G$4:AHB$4,"&lt;"&amp;MD$4,$G5:AHB5))&gt;SUMIFS(TransactionAmounts,TenantSources,$F5,'Filtered Data'!$C$2:$C23,"&lt;"&amp;MD$4),MD$4&lt;TODAY()),"Late","Occupied")),)))</f>
        <v>Late</v>
      </c>
      <c r="ME5" s="33" t="str">
        <f>IF(ISBLANK($F5),,IF(TODAY()=ME$4,"Today",IF(AND(LOOKUP($F5,TenantNames,TenantStartDates)&lt;=ME$4,LOOKUP($F5,TenantNames,TenantEndDates)&gt;=ME$4),IF(OR(AND(DAY(LOOKUP($F5,TenantNames,TenantStartDates))&gt;28,DAY(EOMONTH(ME$4,0))=28,DAY(ME$4)=28),AND(DAY(LOOKUP($F5,TenantNames,TenantStartDates))&gt;30,DAY(EOMONTH(ME$4,0))=30,DAY(ME$4)=30),DAY(LOOKUP($F5,TenantNames,TenantStartDates))=DAY(ME$4)),IF((LOOKUP($F5,TenantNames,TenantEndDates)-ME$4)&lt;=31,LOOKUP($F5,TenantNames,TenantTotalRevenues)-SUM($JA5:MD5),LOOKUP($F5,TenantNames,TenantMonthlyRents)),IF(AND((SUMIF($G$4:AHB$4,"&lt;"&amp;ME$4,$G5:AHB5))&gt;SUMIFS(TransactionAmounts,TenantSources,$F5,'Filtered Data'!$C$2:$C23,"&lt;"&amp;ME$4),ME$4&lt;TODAY()),"Late","Occupied")),)))</f>
        <v>Late</v>
      </c>
      <c r="MF5" s="33" t="str">
        <f>IF(ISBLANK($F5),,IF(TODAY()=MF$4,"Today",IF(AND(LOOKUP($F5,TenantNames,TenantStartDates)&lt;=MF$4,LOOKUP($F5,TenantNames,TenantEndDates)&gt;=MF$4),IF(OR(AND(DAY(LOOKUP($F5,TenantNames,TenantStartDates))&gt;28,DAY(EOMONTH(MF$4,0))=28,DAY(MF$4)=28),AND(DAY(LOOKUP($F5,TenantNames,TenantStartDates))&gt;30,DAY(EOMONTH(MF$4,0))=30,DAY(MF$4)=30),DAY(LOOKUP($F5,TenantNames,TenantStartDates))=DAY(MF$4)),IF((LOOKUP($F5,TenantNames,TenantEndDates)-MF$4)&lt;=31,LOOKUP($F5,TenantNames,TenantTotalRevenues)-SUM($JA5:ME5),LOOKUP($F5,TenantNames,TenantMonthlyRents)),IF(AND((SUMIF($G$4:AHB$4,"&lt;"&amp;MF$4,$G5:AHB5))&gt;SUMIFS(TransactionAmounts,TenantSources,$F5,'Filtered Data'!$C$2:$C23,"&lt;"&amp;MF$4),MF$4&lt;TODAY()),"Late","Occupied")),)))</f>
        <v>Late</v>
      </c>
      <c r="MG5" s="33" t="str">
        <f>IF(ISBLANK($F5),,IF(TODAY()=MG$4,"Today",IF(AND(LOOKUP($F5,TenantNames,TenantStartDates)&lt;=MG$4,LOOKUP($F5,TenantNames,TenantEndDates)&gt;=MG$4),IF(OR(AND(DAY(LOOKUP($F5,TenantNames,TenantStartDates))&gt;28,DAY(EOMONTH(MG$4,0))=28,DAY(MG$4)=28),AND(DAY(LOOKUP($F5,TenantNames,TenantStartDates))&gt;30,DAY(EOMONTH(MG$4,0))=30,DAY(MG$4)=30),DAY(LOOKUP($F5,TenantNames,TenantStartDates))=DAY(MG$4)),IF((LOOKUP($F5,TenantNames,TenantEndDates)-MG$4)&lt;=31,LOOKUP($F5,TenantNames,TenantTotalRevenues)-SUM($JA5:MF5),LOOKUP($F5,TenantNames,TenantMonthlyRents)),IF(AND((SUMIF($G$4:AHB$4,"&lt;"&amp;MG$4,$G5:AHB5))&gt;SUMIFS(TransactionAmounts,TenantSources,$F5,'Filtered Data'!$C$2:$C23,"&lt;"&amp;MG$4),MG$4&lt;TODAY()),"Late","Occupied")),)))</f>
        <v>Late</v>
      </c>
      <c r="MH5" s="33" t="str">
        <f>IF(ISBLANK($F5),,IF(TODAY()=MH$4,"Today",IF(AND(LOOKUP($F5,TenantNames,TenantStartDates)&lt;=MH$4,LOOKUP($F5,TenantNames,TenantEndDates)&gt;=MH$4),IF(OR(AND(DAY(LOOKUP($F5,TenantNames,TenantStartDates))&gt;28,DAY(EOMONTH(MH$4,0))=28,DAY(MH$4)=28),AND(DAY(LOOKUP($F5,TenantNames,TenantStartDates))&gt;30,DAY(EOMONTH(MH$4,0))=30,DAY(MH$4)=30),DAY(LOOKUP($F5,TenantNames,TenantStartDates))=DAY(MH$4)),IF((LOOKUP($F5,TenantNames,TenantEndDates)-MH$4)&lt;=31,LOOKUP($F5,TenantNames,TenantTotalRevenues)-SUM($JA5:MG5),LOOKUP($F5,TenantNames,TenantMonthlyRents)),IF(AND((SUMIF($G$4:AHB$4,"&lt;"&amp;MH$4,$G5:AHB5))&gt;SUMIFS(TransactionAmounts,TenantSources,$F5,'Filtered Data'!$C$2:$C23,"&lt;"&amp;MH$4),MH$4&lt;TODAY()),"Late","Occupied")),)))</f>
        <v>Late</v>
      </c>
      <c r="MI5" s="33" t="str">
        <f>IF(ISBLANK($F5),,IF(TODAY()=MI$4,"Today",IF(AND(LOOKUP($F5,TenantNames,TenantStartDates)&lt;=MI$4,LOOKUP($F5,TenantNames,TenantEndDates)&gt;=MI$4),IF(OR(AND(DAY(LOOKUP($F5,TenantNames,TenantStartDates))&gt;28,DAY(EOMONTH(MI$4,0))=28,DAY(MI$4)=28),AND(DAY(LOOKUP($F5,TenantNames,TenantStartDates))&gt;30,DAY(EOMONTH(MI$4,0))=30,DAY(MI$4)=30),DAY(LOOKUP($F5,TenantNames,TenantStartDates))=DAY(MI$4)),IF((LOOKUP($F5,TenantNames,TenantEndDates)-MI$4)&lt;=31,LOOKUP($F5,TenantNames,TenantTotalRevenues)-SUM($JA5:MH5),LOOKUP($F5,TenantNames,TenantMonthlyRents)),IF(AND((SUMIF($G$4:AHB$4,"&lt;"&amp;MI$4,$G5:AHB5))&gt;SUMIFS(TransactionAmounts,TenantSources,$F5,'Filtered Data'!$C$2:$C23,"&lt;"&amp;MI$4),MI$4&lt;TODAY()),"Late","Occupied")),)))</f>
        <v>Late</v>
      </c>
      <c r="MJ5" s="33" t="str">
        <f>IF(ISBLANK($F5),,IF(TODAY()=MJ$4,"Today",IF(AND(LOOKUP($F5,TenantNames,TenantStartDates)&lt;=MJ$4,LOOKUP($F5,TenantNames,TenantEndDates)&gt;=MJ$4),IF(OR(AND(DAY(LOOKUP($F5,TenantNames,TenantStartDates))&gt;28,DAY(EOMONTH(MJ$4,0))=28,DAY(MJ$4)=28),AND(DAY(LOOKUP($F5,TenantNames,TenantStartDates))&gt;30,DAY(EOMONTH(MJ$4,0))=30,DAY(MJ$4)=30),DAY(LOOKUP($F5,TenantNames,TenantStartDates))=DAY(MJ$4)),IF((LOOKUP($F5,TenantNames,TenantEndDates)-MJ$4)&lt;=31,LOOKUP($F5,TenantNames,TenantTotalRevenues)-SUM($JA5:MI5),LOOKUP($F5,TenantNames,TenantMonthlyRents)),IF(AND((SUMIF($G$4:AHB$4,"&lt;"&amp;MJ$4,$G5:AHB5))&gt;SUMIFS(TransactionAmounts,TenantSources,$F5,'Filtered Data'!$C$2:$C23,"&lt;"&amp;MJ$4),MJ$4&lt;TODAY()),"Late","Occupied")),)))</f>
        <v>Late</v>
      </c>
      <c r="MK5" s="33" t="str">
        <f>IF(ISBLANK($F5),,IF(TODAY()=MK$4,"Today",IF(AND(LOOKUP($F5,TenantNames,TenantStartDates)&lt;=MK$4,LOOKUP($F5,TenantNames,TenantEndDates)&gt;=MK$4),IF(OR(AND(DAY(LOOKUP($F5,TenantNames,TenantStartDates))&gt;28,DAY(EOMONTH(MK$4,0))=28,DAY(MK$4)=28),AND(DAY(LOOKUP($F5,TenantNames,TenantStartDates))&gt;30,DAY(EOMONTH(MK$4,0))=30,DAY(MK$4)=30),DAY(LOOKUP($F5,TenantNames,TenantStartDates))=DAY(MK$4)),IF((LOOKUP($F5,TenantNames,TenantEndDates)-MK$4)&lt;=31,LOOKUP($F5,TenantNames,TenantTotalRevenues)-SUM($JA5:MJ5),LOOKUP($F5,TenantNames,TenantMonthlyRents)),IF(AND((SUMIF($G$4:AHB$4,"&lt;"&amp;MK$4,$G5:AHB5))&gt;SUMIFS(TransactionAmounts,TenantSources,$F5,'Filtered Data'!$C$2:$C23,"&lt;"&amp;MK$4),MK$4&lt;TODAY()),"Late","Occupied")),)))</f>
        <v>Late</v>
      </c>
      <c r="ML5" s="33" t="str">
        <f>IF(ISBLANK($F5),,IF(TODAY()=ML$4,"Today",IF(AND(LOOKUP($F5,TenantNames,TenantStartDates)&lt;=ML$4,LOOKUP($F5,TenantNames,TenantEndDates)&gt;=ML$4),IF(OR(AND(DAY(LOOKUP($F5,TenantNames,TenantStartDates))&gt;28,DAY(EOMONTH(ML$4,0))=28,DAY(ML$4)=28),AND(DAY(LOOKUP($F5,TenantNames,TenantStartDates))&gt;30,DAY(EOMONTH(ML$4,0))=30,DAY(ML$4)=30),DAY(LOOKUP($F5,TenantNames,TenantStartDates))=DAY(ML$4)),IF((LOOKUP($F5,TenantNames,TenantEndDates)-ML$4)&lt;=31,LOOKUP($F5,TenantNames,TenantTotalRevenues)-SUM($JA5:MK5),LOOKUP($F5,TenantNames,TenantMonthlyRents)),IF(AND((SUMIF($G$4:AHB$4,"&lt;"&amp;ML$4,$G5:AHB5))&gt;SUMIFS(TransactionAmounts,TenantSources,$F5,'Filtered Data'!$C$2:$C23,"&lt;"&amp;ML$4),ML$4&lt;TODAY()),"Late","Occupied")),)))</f>
        <v>Late</v>
      </c>
      <c r="MM5" s="33" t="str">
        <f>IF(ISBLANK($F5),,IF(TODAY()=MM$4,"Today",IF(AND(LOOKUP($F5,TenantNames,TenantStartDates)&lt;=MM$4,LOOKUP($F5,TenantNames,TenantEndDates)&gt;=MM$4),IF(OR(AND(DAY(LOOKUP($F5,TenantNames,TenantStartDates))&gt;28,DAY(EOMONTH(MM$4,0))=28,DAY(MM$4)=28),AND(DAY(LOOKUP($F5,TenantNames,TenantStartDates))&gt;30,DAY(EOMONTH(MM$4,0))=30,DAY(MM$4)=30),DAY(LOOKUP($F5,TenantNames,TenantStartDates))=DAY(MM$4)),IF((LOOKUP($F5,TenantNames,TenantEndDates)-MM$4)&lt;=31,LOOKUP($F5,TenantNames,TenantTotalRevenues)-SUM($JA5:ML5),LOOKUP($F5,TenantNames,TenantMonthlyRents)),IF(AND((SUMIF($G$4:AHB$4,"&lt;"&amp;MM$4,$G5:AHB5))&gt;SUMIFS(TransactionAmounts,TenantSources,$F5,'Filtered Data'!$C$2:$C23,"&lt;"&amp;MM$4),MM$4&lt;TODAY()),"Late","Occupied")),)))</f>
        <v>Late</v>
      </c>
      <c r="MN5" s="35">
        <f>IF(ISBLANK($F5),,IF(TODAY()=MN$4,"Today",IF(AND(LOOKUP($F5,TenantNames,TenantStartDates)&lt;=MN$4,LOOKUP($F5,TenantNames,TenantEndDates)&gt;=MN$4),IF(OR(AND(DAY(LOOKUP($F5,TenantNames,TenantStartDates))&gt;28,DAY(EOMONTH(MN$4,0))=28,DAY(MN$4)=28),AND(DAY(LOOKUP($F5,TenantNames,TenantStartDates))&gt;30,DAY(EOMONTH(MN$4,0))=30,DAY(MN$4)=30),DAY(LOOKUP($F5,TenantNames,TenantStartDates))=DAY(MN$4)),IF((LOOKUP($F5,TenantNames,TenantEndDates)-MN$4)&lt;=31,LOOKUP($F5,TenantNames,TenantTotalRevenues)-SUM($JA5:MM5),LOOKUP($F5,TenantNames,TenantMonthlyRents)),IF(AND((SUMIF($G$4:AHB$4,"&lt;"&amp;MN$4,$G5:AHB5))&gt;SUMIFS(TransactionAmounts,TenantSources,$F5,'Filtered Data'!$C$2:$C23,"&lt;"&amp;MN$4),MN$4&lt;TODAY()),"Late","Occupied")),)))</f>
        <v>773.3897802</v>
      </c>
      <c r="MO5" s="33" t="str">
        <f>IF(ISBLANK($F5),,IF(TODAY()=MO$4,"Today",IF(AND(LOOKUP($F5,TenantNames,TenantStartDates)&lt;=MO$4,LOOKUP($F5,TenantNames,TenantEndDates)&gt;=MO$4),IF(OR(AND(DAY(LOOKUP($F5,TenantNames,TenantStartDates))&gt;28,DAY(EOMONTH(MO$4,0))=28,DAY(MO$4)=28),AND(DAY(LOOKUP($F5,TenantNames,TenantStartDates))&gt;30,DAY(EOMONTH(MO$4,0))=30,DAY(MO$4)=30),DAY(LOOKUP($F5,TenantNames,TenantStartDates))=DAY(MO$4)),IF((LOOKUP($F5,TenantNames,TenantEndDates)-MO$4)&lt;=31,LOOKUP($F5,TenantNames,TenantTotalRevenues)-SUM($JA5:MN5),LOOKUP($F5,TenantNames,TenantMonthlyRents)),IF(AND((SUMIF($G$4:AHB$4,"&lt;"&amp;MO$4,$G5:AHB5))&gt;SUMIFS(TransactionAmounts,TenantSources,$F5,'Filtered Data'!$C$2:$C23,"&lt;"&amp;MO$4),MO$4&lt;TODAY()),"Late","Occupied")),)))</f>
        <v>Late</v>
      </c>
      <c r="MP5" s="33" t="str">
        <f>IF(ISBLANK($F5),,IF(TODAY()=MP$4,"Today",IF(AND(LOOKUP($F5,TenantNames,TenantStartDates)&lt;=MP$4,LOOKUP($F5,TenantNames,TenantEndDates)&gt;=MP$4),IF(OR(AND(DAY(LOOKUP($F5,TenantNames,TenantStartDates))&gt;28,DAY(EOMONTH(MP$4,0))=28,DAY(MP$4)=28),AND(DAY(LOOKUP($F5,TenantNames,TenantStartDates))&gt;30,DAY(EOMONTH(MP$4,0))=30,DAY(MP$4)=30),DAY(LOOKUP($F5,TenantNames,TenantStartDates))=DAY(MP$4)),IF((LOOKUP($F5,TenantNames,TenantEndDates)-MP$4)&lt;=31,LOOKUP($F5,TenantNames,TenantTotalRevenues)-SUM($JA5:MO5),LOOKUP($F5,TenantNames,TenantMonthlyRents)),IF(AND((SUMIF($G$4:AHB$4,"&lt;"&amp;MP$4,$G5:AHB5))&gt;SUMIFS(TransactionAmounts,TenantSources,$F5,'Filtered Data'!$C$2:$C23,"&lt;"&amp;MP$4),MP$4&lt;TODAY()),"Late","Occupied")),)))</f>
        <v>Late</v>
      </c>
      <c r="MQ5" s="33" t="str">
        <f>IF(ISBLANK($F5),,IF(TODAY()=MQ$4,"Today",IF(AND(LOOKUP($F5,TenantNames,TenantStartDates)&lt;=MQ$4,LOOKUP($F5,TenantNames,TenantEndDates)&gt;=MQ$4),IF(OR(AND(DAY(LOOKUP($F5,TenantNames,TenantStartDates))&gt;28,DAY(EOMONTH(MQ$4,0))=28,DAY(MQ$4)=28),AND(DAY(LOOKUP($F5,TenantNames,TenantStartDates))&gt;30,DAY(EOMONTH(MQ$4,0))=30,DAY(MQ$4)=30),DAY(LOOKUP($F5,TenantNames,TenantStartDates))=DAY(MQ$4)),IF((LOOKUP($F5,TenantNames,TenantEndDates)-MQ$4)&lt;=31,LOOKUP($F5,TenantNames,TenantTotalRevenues)-SUM($JA5:MP5),LOOKUP($F5,TenantNames,TenantMonthlyRents)),IF(AND((SUMIF($G$4:AHB$4,"&lt;"&amp;MQ$4,$G5:AHB5))&gt;SUMIFS(TransactionAmounts,TenantSources,$F5,'Filtered Data'!$C$2:$C23,"&lt;"&amp;MQ$4),MQ$4&lt;TODAY()),"Late","Occupied")),)))</f>
        <v>Late</v>
      </c>
      <c r="MR5" s="33" t="str">
        <f>IF(ISBLANK($F5),,IF(TODAY()=MR$4,"Today",IF(AND(LOOKUP($F5,TenantNames,TenantStartDates)&lt;=MR$4,LOOKUP($F5,TenantNames,TenantEndDates)&gt;=MR$4),IF(OR(AND(DAY(LOOKUP($F5,TenantNames,TenantStartDates))&gt;28,DAY(EOMONTH(MR$4,0))=28,DAY(MR$4)=28),AND(DAY(LOOKUP($F5,TenantNames,TenantStartDates))&gt;30,DAY(EOMONTH(MR$4,0))=30,DAY(MR$4)=30),DAY(LOOKUP($F5,TenantNames,TenantStartDates))=DAY(MR$4)),IF((LOOKUP($F5,TenantNames,TenantEndDates)-MR$4)&lt;=31,LOOKUP($F5,TenantNames,TenantTotalRevenues)-SUM($JA5:MQ5),LOOKUP($F5,TenantNames,TenantMonthlyRents)),IF(AND((SUMIF($G$4:AHB$4,"&lt;"&amp;MR$4,$G5:AHB5))&gt;SUMIFS(TransactionAmounts,TenantSources,$F5,'Filtered Data'!$C$2:$C23,"&lt;"&amp;MR$4),MR$4&lt;TODAY()),"Late","Occupied")),)))</f>
        <v>Late</v>
      </c>
      <c r="MS5" s="33" t="str">
        <f>IF(ISBLANK($F5),,IF(TODAY()=MS$4,"Today",IF(AND(LOOKUP($F5,TenantNames,TenantStartDates)&lt;=MS$4,LOOKUP($F5,TenantNames,TenantEndDates)&gt;=MS$4),IF(OR(AND(DAY(LOOKUP($F5,TenantNames,TenantStartDates))&gt;28,DAY(EOMONTH(MS$4,0))=28,DAY(MS$4)=28),AND(DAY(LOOKUP($F5,TenantNames,TenantStartDates))&gt;30,DAY(EOMONTH(MS$4,0))=30,DAY(MS$4)=30),DAY(LOOKUP($F5,TenantNames,TenantStartDates))=DAY(MS$4)),IF((LOOKUP($F5,TenantNames,TenantEndDates)-MS$4)&lt;=31,LOOKUP($F5,TenantNames,TenantTotalRevenues)-SUM($JA5:MR5),LOOKUP($F5,TenantNames,TenantMonthlyRents)),IF(AND((SUMIF($G$4:AHB$4,"&lt;"&amp;MS$4,$G5:AHB5))&gt;SUMIFS(TransactionAmounts,TenantSources,$F5,'Filtered Data'!$C$2:$C23,"&lt;"&amp;MS$4),MS$4&lt;TODAY()),"Late","Occupied")),)))</f>
        <v>Late</v>
      </c>
      <c r="MT5" s="33" t="str">
        <f>IF(ISBLANK($F5),,IF(TODAY()=MT$4,"Today",IF(AND(LOOKUP($F5,TenantNames,TenantStartDates)&lt;=MT$4,LOOKUP($F5,TenantNames,TenantEndDates)&gt;=MT$4),IF(OR(AND(DAY(LOOKUP($F5,TenantNames,TenantStartDates))&gt;28,DAY(EOMONTH(MT$4,0))=28,DAY(MT$4)=28),AND(DAY(LOOKUP($F5,TenantNames,TenantStartDates))&gt;30,DAY(EOMONTH(MT$4,0))=30,DAY(MT$4)=30),DAY(LOOKUP($F5,TenantNames,TenantStartDates))=DAY(MT$4)),IF((LOOKUP($F5,TenantNames,TenantEndDates)-MT$4)&lt;=31,LOOKUP($F5,TenantNames,TenantTotalRevenues)-SUM($JA5:MS5),LOOKUP($F5,TenantNames,TenantMonthlyRents)),IF(AND((SUMIF($G$4:AHB$4,"&lt;"&amp;MT$4,$G5:AHB5))&gt;SUMIFS(TransactionAmounts,TenantSources,$F5,'Filtered Data'!$C$2:$C23,"&lt;"&amp;MT$4),MT$4&lt;TODAY()),"Late","Occupied")),)))</f>
        <v>Late</v>
      </c>
      <c r="MU5" s="33" t="str">
        <f>IF(ISBLANK($F5),,IF(TODAY()=MU$4,"Today",IF(AND(LOOKUP($F5,TenantNames,TenantStartDates)&lt;=MU$4,LOOKUP($F5,TenantNames,TenantEndDates)&gt;=MU$4),IF(OR(AND(DAY(LOOKUP($F5,TenantNames,TenantStartDates))&gt;28,DAY(EOMONTH(MU$4,0))=28,DAY(MU$4)=28),AND(DAY(LOOKUP($F5,TenantNames,TenantStartDates))&gt;30,DAY(EOMONTH(MU$4,0))=30,DAY(MU$4)=30),DAY(LOOKUP($F5,TenantNames,TenantStartDates))=DAY(MU$4)),IF((LOOKUP($F5,TenantNames,TenantEndDates)-MU$4)&lt;=31,LOOKUP($F5,TenantNames,TenantTotalRevenues)-SUM($JA5:MT5),LOOKUP($F5,TenantNames,TenantMonthlyRents)),IF(AND((SUMIF($G$4:AHB$4,"&lt;"&amp;MU$4,$G5:AHB5))&gt;SUMIFS(TransactionAmounts,TenantSources,$F5,'Filtered Data'!$C$2:$C23,"&lt;"&amp;MU$4),MU$4&lt;TODAY()),"Late","Occupied")),)))</f>
        <v>Late</v>
      </c>
      <c r="MV5" s="33" t="str">
        <f>IF(ISBLANK($F5),,IF(TODAY()=MV$4,"Today",IF(AND(LOOKUP($F5,TenantNames,TenantStartDates)&lt;=MV$4,LOOKUP($F5,TenantNames,TenantEndDates)&gt;=MV$4),IF(OR(AND(DAY(LOOKUP($F5,TenantNames,TenantStartDates))&gt;28,DAY(EOMONTH(MV$4,0))=28,DAY(MV$4)=28),AND(DAY(LOOKUP($F5,TenantNames,TenantStartDates))&gt;30,DAY(EOMONTH(MV$4,0))=30,DAY(MV$4)=30),DAY(LOOKUP($F5,TenantNames,TenantStartDates))=DAY(MV$4)),IF((LOOKUP($F5,TenantNames,TenantEndDates)-MV$4)&lt;=31,LOOKUP($F5,TenantNames,TenantTotalRevenues)-SUM($JA5:MU5),LOOKUP($F5,TenantNames,TenantMonthlyRents)),IF(AND((SUMIF($G$4:AHB$4,"&lt;"&amp;MV$4,$G5:AHB5))&gt;SUMIFS(TransactionAmounts,TenantSources,$F5,'Filtered Data'!$C$2:$C23,"&lt;"&amp;MV$4),MV$4&lt;TODAY()),"Late","Occupied")),)))</f>
        <v>Late</v>
      </c>
      <c r="MW5" s="33" t="str">
        <f>IF(ISBLANK($F5),,IF(TODAY()=MW$4,"Today",IF(AND(LOOKUP($F5,TenantNames,TenantStartDates)&lt;=MW$4,LOOKUP($F5,TenantNames,TenantEndDates)&gt;=MW$4),IF(OR(AND(DAY(LOOKUP($F5,TenantNames,TenantStartDates))&gt;28,DAY(EOMONTH(MW$4,0))=28,DAY(MW$4)=28),AND(DAY(LOOKUP($F5,TenantNames,TenantStartDates))&gt;30,DAY(EOMONTH(MW$4,0))=30,DAY(MW$4)=30),DAY(LOOKUP($F5,TenantNames,TenantStartDates))=DAY(MW$4)),IF((LOOKUP($F5,TenantNames,TenantEndDates)-MW$4)&lt;=31,LOOKUP($F5,TenantNames,TenantTotalRevenues)-SUM($JA5:MV5),LOOKUP($F5,TenantNames,TenantMonthlyRents)),IF(AND((SUMIF($G$4:AHB$4,"&lt;"&amp;MW$4,$G5:AHB5))&gt;SUMIFS(TransactionAmounts,TenantSources,$F5,'Filtered Data'!$C$2:$C23,"&lt;"&amp;MW$4),MW$4&lt;TODAY()),"Late","Occupied")),)))</f>
        <v>Late</v>
      </c>
      <c r="MX5" s="33" t="str">
        <f>IF(ISBLANK($F5),,IF(TODAY()=MX$4,"Today",IF(AND(LOOKUP($F5,TenantNames,TenantStartDates)&lt;=MX$4,LOOKUP($F5,TenantNames,TenantEndDates)&gt;=MX$4),IF(OR(AND(DAY(LOOKUP($F5,TenantNames,TenantStartDates))&gt;28,DAY(EOMONTH(MX$4,0))=28,DAY(MX$4)=28),AND(DAY(LOOKUP($F5,TenantNames,TenantStartDates))&gt;30,DAY(EOMONTH(MX$4,0))=30,DAY(MX$4)=30),DAY(LOOKUP($F5,TenantNames,TenantStartDates))=DAY(MX$4)),IF((LOOKUP($F5,TenantNames,TenantEndDates)-MX$4)&lt;=31,LOOKUP($F5,TenantNames,TenantTotalRevenues)-SUM($JA5:MW5),LOOKUP($F5,TenantNames,TenantMonthlyRents)),IF(AND((SUMIF($G$4:AHB$4,"&lt;"&amp;MX$4,$G5:AHB5))&gt;SUMIFS(TransactionAmounts,TenantSources,$F5,'Filtered Data'!$C$2:$C23,"&lt;"&amp;MX$4),MX$4&lt;TODAY()),"Late","Occupied")),)))</f>
        <v>Late</v>
      </c>
      <c r="MY5" s="33" t="str">
        <f>IF(ISBLANK($F5),,IF(TODAY()=MY$4,"Today",IF(AND(LOOKUP($F5,TenantNames,TenantStartDates)&lt;=MY$4,LOOKUP($F5,TenantNames,TenantEndDates)&gt;=MY$4),IF(OR(AND(DAY(LOOKUP($F5,TenantNames,TenantStartDates))&gt;28,DAY(EOMONTH(MY$4,0))=28,DAY(MY$4)=28),AND(DAY(LOOKUP($F5,TenantNames,TenantStartDates))&gt;30,DAY(EOMONTH(MY$4,0))=30,DAY(MY$4)=30),DAY(LOOKUP($F5,TenantNames,TenantStartDates))=DAY(MY$4)),IF((LOOKUP($F5,TenantNames,TenantEndDates)-MY$4)&lt;=31,LOOKUP($F5,TenantNames,TenantTotalRevenues)-SUM($JA5:MX5),LOOKUP($F5,TenantNames,TenantMonthlyRents)),IF(AND((SUMIF($G$4:AHB$4,"&lt;"&amp;MY$4,$G5:AHB5))&gt;SUMIFS(TransactionAmounts,TenantSources,$F5,'Filtered Data'!$C$2:$C23,"&lt;"&amp;MY$4),MY$4&lt;TODAY()),"Late","Occupied")),)))</f>
        <v>Late</v>
      </c>
      <c r="MZ5" s="33" t="str">
        <f>IF(ISBLANK($F5),,IF(TODAY()=MZ$4,"Today",IF(AND(LOOKUP($F5,TenantNames,TenantStartDates)&lt;=MZ$4,LOOKUP($F5,TenantNames,TenantEndDates)&gt;=MZ$4),IF(OR(AND(DAY(LOOKUP($F5,TenantNames,TenantStartDates))&gt;28,DAY(EOMONTH(MZ$4,0))=28,DAY(MZ$4)=28),AND(DAY(LOOKUP($F5,TenantNames,TenantStartDates))&gt;30,DAY(EOMONTH(MZ$4,0))=30,DAY(MZ$4)=30),DAY(LOOKUP($F5,TenantNames,TenantStartDates))=DAY(MZ$4)),IF((LOOKUP($F5,TenantNames,TenantEndDates)-MZ$4)&lt;=31,LOOKUP($F5,TenantNames,TenantTotalRevenues)-SUM($JA5:MY5),LOOKUP($F5,TenantNames,TenantMonthlyRents)),IF(AND((SUMIF($G$4:AHB$4,"&lt;"&amp;MZ$4,$G5:AHB5))&gt;SUMIFS(TransactionAmounts,TenantSources,$F5,'Filtered Data'!$C$2:$C23,"&lt;"&amp;MZ$4),MZ$4&lt;TODAY()),"Late","Occupied")),)))</f>
        <v>Late</v>
      </c>
      <c r="NA5" s="33" t="str">
        <f>IF(ISBLANK($F5),,IF(TODAY()=NA$4,"Today",IF(AND(LOOKUP($F5,TenantNames,TenantStartDates)&lt;=NA$4,LOOKUP($F5,TenantNames,TenantEndDates)&gt;=NA$4),IF(OR(AND(DAY(LOOKUP($F5,TenantNames,TenantStartDates))&gt;28,DAY(EOMONTH(NA$4,0))=28,DAY(NA$4)=28),AND(DAY(LOOKUP($F5,TenantNames,TenantStartDates))&gt;30,DAY(EOMONTH(NA$4,0))=30,DAY(NA$4)=30),DAY(LOOKUP($F5,TenantNames,TenantStartDates))=DAY(NA$4)),IF((LOOKUP($F5,TenantNames,TenantEndDates)-NA$4)&lt;=31,LOOKUP($F5,TenantNames,TenantTotalRevenues)-SUM($JA5:MZ5),LOOKUP($F5,TenantNames,TenantMonthlyRents)),IF(AND((SUMIF($G$4:AHB$4,"&lt;"&amp;NA$4,$G5:AHB5))&gt;SUMIFS(TransactionAmounts,TenantSources,$F5,'Filtered Data'!$C$2:$C23,"&lt;"&amp;NA$4),NA$4&lt;TODAY()),"Late","Occupied")),)))</f>
        <v>Late</v>
      </c>
      <c r="NB5" s="33" t="str">
        <f>IF(ISBLANK($F5),,IF(TODAY()=NB$4,"Today",IF(AND(LOOKUP($F5,TenantNames,TenantStartDates)&lt;=NB$4,LOOKUP($F5,TenantNames,TenantEndDates)&gt;=NB$4),IF(OR(AND(DAY(LOOKUP($F5,TenantNames,TenantStartDates))&gt;28,DAY(EOMONTH(NB$4,0))=28,DAY(NB$4)=28),AND(DAY(LOOKUP($F5,TenantNames,TenantStartDates))&gt;30,DAY(EOMONTH(NB$4,0))=30,DAY(NB$4)=30),DAY(LOOKUP($F5,TenantNames,TenantStartDates))=DAY(NB$4)),IF((LOOKUP($F5,TenantNames,TenantEndDates)-NB$4)&lt;=31,LOOKUP($F5,TenantNames,TenantTotalRevenues)-SUM($JA5:NA5),LOOKUP($F5,TenantNames,TenantMonthlyRents)),IF(AND((SUMIF($G$4:AHB$4,"&lt;"&amp;NB$4,$G5:AHB5))&gt;SUMIFS(TransactionAmounts,TenantSources,$F5,'Filtered Data'!$C$2:$C23,"&lt;"&amp;NB$4),NB$4&lt;TODAY()),"Late","Occupied")),)))</f>
        <v>Late</v>
      </c>
      <c r="NC5" s="33" t="str">
        <f>IF(ISBLANK($F5),,IF(TODAY()=NC$4,"Today",IF(AND(LOOKUP($F5,TenantNames,TenantStartDates)&lt;=NC$4,LOOKUP($F5,TenantNames,TenantEndDates)&gt;=NC$4),IF(OR(AND(DAY(LOOKUP($F5,TenantNames,TenantStartDates))&gt;28,DAY(EOMONTH(NC$4,0))=28,DAY(NC$4)=28),AND(DAY(LOOKUP($F5,TenantNames,TenantStartDates))&gt;30,DAY(EOMONTH(NC$4,0))=30,DAY(NC$4)=30),DAY(LOOKUP($F5,TenantNames,TenantStartDates))=DAY(NC$4)),IF((LOOKUP($F5,TenantNames,TenantEndDates)-NC$4)&lt;=31,LOOKUP($F5,TenantNames,TenantTotalRevenues)-SUM($JA5:NB5),LOOKUP($F5,TenantNames,TenantMonthlyRents)),IF(AND((SUMIF($G$4:AHB$4,"&lt;"&amp;NC$4,$G5:AHB5))&gt;SUMIFS(TransactionAmounts,TenantSources,$F5,'Filtered Data'!$C$2:$C23,"&lt;"&amp;NC$4),NC$4&lt;TODAY()),"Late","Occupied")),)))</f>
        <v>Late</v>
      </c>
      <c r="ND5" s="33" t="str">
        <f>IF(ISBLANK($F5),,IF(TODAY()=ND$4,"Today",IF(AND(LOOKUP($F5,TenantNames,TenantStartDates)&lt;=ND$4,LOOKUP($F5,TenantNames,TenantEndDates)&gt;=ND$4),IF(OR(AND(DAY(LOOKUP($F5,TenantNames,TenantStartDates))&gt;28,DAY(EOMONTH(ND$4,0))=28,DAY(ND$4)=28),AND(DAY(LOOKUP($F5,TenantNames,TenantStartDates))&gt;30,DAY(EOMONTH(ND$4,0))=30,DAY(ND$4)=30),DAY(LOOKUP($F5,TenantNames,TenantStartDates))=DAY(ND$4)),IF((LOOKUP($F5,TenantNames,TenantEndDates)-ND$4)&lt;=31,LOOKUP($F5,TenantNames,TenantTotalRevenues)-SUM($JA5:NC5),LOOKUP($F5,TenantNames,TenantMonthlyRents)),IF(AND((SUMIF($G$4:AHB$4,"&lt;"&amp;ND$4,$G5:AHB5))&gt;SUMIFS(TransactionAmounts,TenantSources,$F5,'Filtered Data'!$C$2:$C23,"&lt;"&amp;ND$4),ND$4&lt;TODAY()),"Late","Occupied")),)))</f>
        <v>Late</v>
      </c>
      <c r="NE5" s="33" t="str">
        <f>IF(ISBLANK($F5),,IF(TODAY()=NE$4,"Today",IF(AND(LOOKUP($F5,TenantNames,TenantStartDates)&lt;=NE$4,LOOKUP($F5,TenantNames,TenantEndDates)&gt;=NE$4),IF(OR(AND(DAY(LOOKUP($F5,TenantNames,TenantStartDates))&gt;28,DAY(EOMONTH(NE$4,0))=28,DAY(NE$4)=28),AND(DAY(LOOKUP($F5,TenantNames,TenantStartDates))&gt;30,DAY(EOMONTH(NE$4,0))=30,DAY(NE$4)=30),DAY(LOOKUP($F5,TenantNames,TenantStartDates))=DAY(NE$4)),IF((LOOKUP($F5,TenantNames,TenantEndDates)-NE$4)&lt;=31,LOOKUP($F5,TenantNames,TenantTotalRevenues)-SUM($JA5:ND5),LOOKUP($F5,TenantNames,TenantMonthlyRents)),IF(AND((SUMIF($G$4:AHB$4,"&lt;"&amp;NE$4,$G5:AHB5))&gt;SUMIFS(TransactionAmounts,TenantSources,$F5,'Filtered Data'!$C$2:$C23,"&lt;"&amp;NE$4),NE$4&lt;TODAY()),"Late","Occupied")),)))</f>
        <v>Today</v>
      </c>
      <c r="NF5" s="33" t="str">
        <f>IF(ISBLANK($F5),,IF(TODAY()=NF$4,"Today",IF(AND(LOOKUP($F5,TenantNames,TenantStartDates)&lt;=NF$4,LOOKUP($F5,TenantNames,TenantEndDates)&gt;=NF$4),IF(OR(AND(DAY(LOOKUP($F5,TenantNames,TenantStartDates))&gt;28,DAY(EOMONTH(NF$4,0))=28,DAY(NF$4)=28),AND(DAY(LOOKUP($F5,TenantNames,TenantStartDates))&gt;30,DAY(EOMONTH(NF$4,0))=30,DAY(NF$4)=30),DAY(LOOKUP($F5,TenantNames,TenantStartDates))=DAY(NF$4)),IF((LOOKUP($F5,TenantNames,TenantEndDates)-NF$4)&lt;=31,LOOKUP($F5,TenantNames,TenantTotalRevenues)-SUM($JA5:NE5),LOOKUP($F5,TenantNames,TenantMonthlyRents)),IF(AND((SUMIF($G$4:AHB$4,"&lt;"&amp;NF$4,$G5:AHB5))&gt;SUMIFS(TransactionAmounts,TenantSources,$F5,'Filtered Data'!$C$2:$C23,"&lt;"&amp;NF$4),NF$4&lt;TODAY()),"Late","Occupied")),)))</f>
        <v/>
      </c>
      <c r="NG5" s="33" t="str">
        <f>IF(ISBLANK($F5),,IF(TODAY()=NG$4,"Today",IF(AND(LOOKUP($F5,TenantNames,TenantStartDates)&lt;=NG$4,LOOKUP($F5,TenantNames,TenantEndDates)&gt;=NG$4),IF(OR(AND(DAY(LOOKUP($F5,TenantNames,TenantStartDates))&gt;28,DAY(EOMONTH(NG$4,0))=28,DAY(NG$4)=28),AND(DAY(LOOKUP($F5,TenantNames,TenantStartDates))&gt;30,DAY(EOMONTH(NG$4,0))=30,DAY(NG$4)=30),DAY(LOOKUP($F5,TenantNames,TenantStartDates))=DAY(NG$4)),IF((LOOKUP($F5,TenantNames,TenantEndDates)-NG$4)&lt;=31,LOOKUP($F5,TenantNames,TenantTotalRevenues)-SUM($JA5:NF5),LOOKUP($F5,TenantNames,TenantMonthlyRents)),IF(AND((SUMIF($G$4:AHB$4,"&lt;"&amp;NG$4,$G5:AHB5))&gt;SUMIFS(TransactionAmounts,TenantSources,$F5,'Filtered Data'!$C$2:$C23,"&lt;"&amp;NG$4),NG$4&lt;TODAY()),"Late","Occupied")),)))</f>
        <v/>
      </c>
      <c r="NH5" s="33" t="str">
        <f>IF(ISBLANK($F5),,IF(TODAY()=NH$4,"Today",IF(AND(LOOKUP($F5,TenantNames,TenantStartDates)&lt;=NH$4,LOOKUP($F5,TenantNames,TenantEndDates)&gt;=NH$4),IF(OR(AND(DAY(LOOKUP($F5,TenantNames,TenantStartDates))&gt;28,DAY(EOMONTH(NH$4,0))=28,DAY(NH$4)=28),AND(DAY(LOOKUP($F5,TenantNames,TenantStartDates))&gt;30,DAY(EOMONTH(NH$4,0))=30,DAY(NH$4)=30),DAY(LOOKUP($F5,TenantNames,TenantStartDates))=DAY(NH$4)),IF((LOOKUP($F5,TenantNames,TenantEndDates)-NH$4)&lt;=31,LOOKUP($F5,TenantNames,TenantTotalRevenues)-SUM($JA5:NG5),LOOKUP($F5,TenantNames,TenantMonthlyRents)),IF(AND((SUMIF($G$4:AHB$4,"&lt;"&amp;NH$4,$G5:AHB5))&gt;SUMIFS(TransactionAmounts,TenantSources,$F5,'Filtered Data'!$C$2:$C23,"&lt;"&amp;NH$4),NH$4&lt;TODAY()),"Late","Occupied")),)))</f>
        <v/>
      </c>
      <c r="NI5" s="33" t="str">
        <f>IF(ISBLANK($F5),,IF(TODAY()=NI$4,"Today",IF(AND(LOOKUP($F5,TenantNames,TenantStartDates)&lt;=NI$4,LOOKUP($F5,TenantNames,TenantEndDates)&gt;=NI$4),IF(OR(AND(DAY(LOOKUP($F5,TenantNames,TenantStartDates))&gt;28,DAY(EOMONTH(NI$4,0))=28,DAY(NI$4)=28),AND(DAY(LOOKUP($F5,TenantNames,TenantStartDates))&gt;30,DAY(EOMONTH(NI$4,0))=30,DAY(NI$4)=30),DAY(LOOKUP($F5,TenantNames,TenantStartDates))=DAY(NI$4)),IF((LOOKUP($F5,TenantNames,TenantEndDates)-NI$4)&lt;=31,LOOKUP($F5,TenantNames,TenantTotalRevenues)-SUM($JA5:NH5),LOOKUP($F5,TenantNames,TenantMonthlyRents)),IF(AND((SUMIF($G$4:AHB$4,"&lt;"&amp;NI$4,$G5:AHB5))&gt;SUMIFS(TransactionAmounts,TenantSources,$F5,'Filtered Data'!$C$2:$C23,"&lt;"&amp;NI$4),NI$4&lt;TODAY()),"Late","Occupied")),)))</f>
        <v/>
      </c>
      <c r="NJ5" s="33" t="str">
        <f>IF(ISBLANK($F5),,IF(TODAY()=NJ$4,"Today",IF(AND(LOOKUP($F5,TenantNames,TenantStartDates)&lt;=NJ$4,LOOKUP($F5,TenantNames,TenantEndDates)&gt;=NJ$4),IF(OR(AND(DAY(LOOKUP($F5,TenantNames,TenantStartDates))&gt;28,DAY(EOMONTH(NJ$4,0))=28,DAY(NJ$4)=28),AND(DAY(LOOKUP($F5,TenantNames,TenantStartDates))&gt;30,DAY(EOMONTH(NJ$4,0))=30,DAY(NJ$4)=30),DAY(LOOKUP($F5,TenantNames,TenantStartDates))=DAY(NJ$4)),IF((LOOKUP($F5,TenantNames,TenantEndDates)-NJ$4)&lt;=31,LOOKUP($F5,TenantNames,TenantTotalRevenues)-SUM($JA5:NI5),LOOKUP($F5,TenantNames,TenantMonthlyRents)),IF(AND((SUMIF($G$4:AHB$4,"&lt;"&amp;NJ$4,$G5:AHB5))&gt;SUMIFS(TransactionAmounts,TenantSources,$F5,'Filtered Data'!$C$2:$C23,"&lt;"&amp;NJ$4),NJ$4&lt;TODAY()),"Late","Occupied")),)))</f>
        <v/>
      </c>
      <c r="NK5" s="33" t="str">
        <f>IF(ISBLANK($F5),,IF(TODAY()=NK$4,"Today",IF(AND(LOOKUP($F5,TenantNames,TenantStartDates)&lt;=NK$4,LOOKUP($F5,TenantNames,TenantEndDates)&gt;=NK$4),IF(OR(AND(DAY(LOOKUP($F5,TenantNames,TenantStartDates))&gt;28,DAY(EOMONTH(NK$4,0))=28,DAY(NK$4)=28),AND(DAY(LOOKUP($F5,TenantNames,TenantStartDates))&gt;30,DAY(EOMONTH(NK$4,0))=30,DAY(NK$4)=30),DAY(LOOKUP($F5,TenantNames,TenantStartDates))=DAY(NK$4)),IF((LOOKUP($F5,TenantNames,TenantEndDates)-NK$4)&lt;=31,LOOKUP($F5,TenantNames,TenantTotalRevenues)-SUM($JA5:NJ5),LOOKUP($F5,TenantNames,TenantMonthlyRents)),IF(AND((SUMIF($G$4:AHB$4,"&lt;"&amp;NK$4,$G5:AHB5))&gt;SUMIFS(TransactionAmounts,TenantSources,$F5,'Filtered Data'!$C$2:$C23,"&lt;"&amp;NK$4),NK$4&lt;TODAY()),"Late","Occupied")),)))</f>
        <v/>
      </c>
      <c r="NL5" s="33" t="str">
        <f>IF(ISBLANK($F5),,IF(TODAY()=NL$4,"Today",IF(AND(LOOKUP($F5,TenantNames,TenantStartDates)&lt;=NL$4,LOOKUP($F5,TenantNames,TenantEndDates)&gt;=NL$4),IF(OR(AND(DAY(LOOKUP($F5,TenantNames,TenantStartDates))&gt;28,DAY(EOMONTH(NL$4,0))=28,DAY(NL$4)=28),AND(DAY(LOOKUP($F5,TenantNames,TenantStartDates))&gt;30,DAY(EOMONTH(NL$4,0))=30,DAY(NL$4)=30),DAY(LOOKUP($F5,TenantNames,TenantStartDates))=DAY(NL$4)),IF((LOOKUP($F5,TenantNames,TenantEndDates)-NL$4)&lt;=31,LOOKUP($F5,TenantNames,TenantTotalRevenues)-SUM($JA5:NK5),LOOKUP($F5,TenantNames,TenantMonthlyRents)),IF(AND((SUMIF($G$4:AHB$4,"&lt;"&amp;NL$4,$G5:AHB5))&gt;SUMIFS(TransactionAmounts,TenantSources,$F5,'Filtered Data'!$C$2:$C23,"&lt;"&amp;NL$4),NL$4&lt;TODAY()),"Late","Occupied")),)))</f>
        <v/>
      </c>
      <c r="NM5" s="33" t="str">
        <f>IF(ISBLANK($F5),,IF(TODAY()=NM$4,"Today",IF(AND(LOOKUP($F5,TenantNames,TenantStartDates)&lt;=NM$4,LOOKUP($F5,TenantNames,TenantEndDates)&gt;=NM$4),IF(OR(AND(DAY(LOOKUP($F5,TenantNames,TenantStartDates))&gt;28,DAY(EOMONTH(NM$4,0))=28,DAY(NM$4)=28),AND(DAY(LOOKUP($F5,TenantNames,TenantStartDates))&gt;30,DAY(EOMONTH(NM$4,0))=30,DAY(NM$4)=30),DAY(LOOKUP($F5,TenantNames,TenantStartDates))=DAY(NM$4)),IF((LOOKUP($F5,TenantNames,TenantEndDates)-NM$4)&lt;=31,LOOKUP($F5,TenantNames,TenantTotalRevenues)-SUM($JA5:NL5),LOOKUP($F5,TenantNames,TenantMonthlyRents)),IF(AND((SUMIF($G$4:AHB$4,"&lt;"&amp;NM$4,$G5:AHB5))&gt;SUMIFS(TransactionAmounts,TenantSources,$F5,'Filtered Data'!$C$2:$C23,"&lt;"&amp;NM$4),NM$4&lt;TODAY()),"Late","Occupied")),)))</f>
        <v/>
      </c>
      <c r="NN5" s="33" t="str">
        <f>IF(ISBLANK($F5),,IF(TODAY()=NN$4,"Today",IF(AND(LOOKUP($F5,TenantNames,TenantStartDates)&lt;=NN$4,LOOKUP($F5,TenantNames,TenantEndDates)&gt;=NN$4),IF(OR(AND(DAY(LOOKUP($F5,TenantNames,TenantStartDates))&gt;28,DAY(EOMONTH(NN$4,0))=28,DAY(NN$4)=28),AND(DAY(LOOKUP($F5,TenantNames,TenantStartDates))&gt;30,DAY(EOMONTH(NN$4,0))=30,DAY(NN$4)=30),DAY(LOOKUP($F5,TenantNames,TenantStartDates))=DAY(NN$4)),IF((LOOKUP($F5,TenantNames,TenantEndDates)-NN$4)&lt;=31,LOOKUP($F5,TenantNames,TenantTotalRevenues)-SUM($JA5:NM5),LOOKUP($F5,TenantNames,TenantMonthlyRents)),IF(AND((SUMIF($G$4:AHB$4,"&lt;"&amp;NN$4,$G5:AHB5))&gt;SUMIFS(TransactionAmounts,TenantSources,$F5,'Filtered Data'!$C$2:$C23,"&lt;"&amp;NN$4),NN$4&lt;TODAY()),"Late","Occupied")),)))</f>
        <v/>
      </c>
      <c r="NO5" s="33" t="str">
        <f>IF(ISBLANK($F5),,IF(TODAY()=NO$4,"Today",IF(AND(LOOKUP($F5,TenantNames,TenantStartDates)&lt;=NO$4,LOOKUP($F5,TenantNames,TenantEndDates)&gt;=NO$4),IF(OR(AND(DAY(LOOKUP($F5,TenantNames,TenantStartDates))&gt;28,DAY(EOMONTH(NO$4,0))=28,DAY(NO$4)=28),AND(DAY(LOOKUP($F5,TenantNames,TenantStartDates))&gt;30,DAY(EOMONTH(NO$4,0))=30,DAY(NO$4)=30),DAY(LOOKUP($F5,TenantNames,TenantStartDates))=DAY(NO$4)),IF((LOOKUP($F5,TenantNames,TenantEndDates)-NO$4)&lt;=31,LOOKUP($F5,TenantNames,TenantTotalRevenues)-SUM($JA5:NN5),LOOKUP($F5,TenantNames,TenantMonthlyRents)),IF(AND((SUMIF($G$4:AHB$4,"&lt;"&amp;NO$4,$G5:AHB5))&gt;SUMIFS(TransactionAmounts,TenantSources,$F5,'Filtered Data'!$C$2:$C23,"&lt;"&amp;NO$4),NO$4&lt;TODAY()),"Late","Occupied")),)))</f>
        <v/>
      </c>
      <c r="NP5" s="33" t="str">
        <f>IF(ISBLANK($F5),,IF(TODAY()=NP$4,"Today",IF(AND(LOOKUP($F5,TenantNames,TenantStartDates)&lt;=NP$4,LOOKUP($F5,TenantNames,TenantEndDates)&gt;=NP$4),IF(OR(AND(DAY(LOOKUP($F5,TenantNames,TenantStartDates))&gt;28,DAY(EOMONTH(NP$4,0))=28,DAY(NP$4)=28),AND(DAY(LOOKUP($F5,TenantNames,TenantStartDates))&gt;30,DAY(EOMONTH(NP$4,0))=30,DAY(NP$4)=30),DAY(LOOKUP($F5,TenantNames,TenantStartDates))=DAY(NP$4)),IF((LOOKUP($F5,TenantNames,TenantEndDates)-NP$4)&lt;=31,LOOKUP($F5,TenantNames,TenantTotalRevenues)-SUM($JA5:NO5),LOOKUP($F5,TenantNames,TenantMonthlyRents)),IF(AND((SUMIF($G$4:AHB$4,"&lt;"&amp;NP$4,$G5:AHB5))&gt;SUMIFS(TransactionAmounts,TenantSources,$F5,'Filtered Data'!$C$2:$C23,"&lt;"&amp;NP$4),NP$4&lt;TODAY()),"Late","Occupied")),)))</f>
        <v/>
      </c>
      <c r="NQ5" s="33" t="str">
        <f>IF(ISBLANK($F5),,IF(TODAY()=NQ$4,"Today",IF(AND(LOOKUP($F5,TenantNames,TenantStartDates)&lt;=NQ$4,LOOKUP($F5,TenantNames,TenantEndDates)&gt;=NQ$4),IF(OR(AND(DAY(LOOKUP($F5,TenantNames,TenantStartDates))&gt;28,DAY(EOMONTH(NQ$4,0))=28,DAY(NQ$4)=28),AND(DAY(LOOKUP($F5,TenantNames,TenantStartDates))&gt;30,DAY(EOMONTH(NQ$4,0))=30,DAY(NQ$4)=30),DAY(LOOKUP($F5,TenantNames,TenantStartDates))=DAY(NQ$4)),IF((LOOKUP($F5,TenantNames,TenantEndDates)-NQ$4)&lt;=31,LOOKUP($F5,TenantNames,TenantTotalRevenues)-SUM($JA5:NP5),LOOKUP($F5,TenantNames,TenantMonthlyRents)),IF(AND((SUMIF($G$4:AHB$4,"&lt;"&amp;NQ$4,$G5:AHB5))&gt;SUMIFS(TransactionAmounts,TenantSources,$F5,'Filtered Data'!$C$2:$C23,"&lt;"&amp;NQ$4),NQ$4&lt;TODAY()),"Late","Occupied")),)))</f>
        <v/>
      </c>
      <c r="NR5" s="33" t="str">
        <f>IF(ISBLANK($F5),,IF(TODAY()=NR$4,"Today",IF(AND(LOOKUP($F5,TenantNames,TenantStartDates)&lt;=NR$4,LOOKUP($F5,TenantNames,TenantEndDates)&gt;=NR$4),IF(OR(AND(DAY(LOOKUP($F5,TenantNames,TenantStartDates))&gt;28,DAY(EOMONTH(NR$4,0))=28,DAY(NR$4)=28),AND(DAY(LOOKUP($F5,TenantNames,TenantStartDates))&gt;30,DAY(EOMONTH(NR$4,0))=30,DAY(NR$4)=30),DAY(LOOKUP($F5,TenantNames,TenantStartDates))=DAY(NR$4)),IF((LOOKUP($F5,TenantNames,TenantEndDates)-NR$4)&lt;=31,LOOKUP($F5,TenantNames,TenantTotalRevenues)-SUM($JA5:NQ5),LOOKUP($F5,TenantNames,TenantMonthlyRents)),IF(AND((SUMIF($G$4:AHB$4,"&lt;"&amp;NR$4,$G5:AHB5))&gt;SUMIFS(TransactionAmounts,TenantSources,$F5,'Filtered Data'!$C$2:$C23,"&lt;"&amp;NR$4),NR$4&lt;TODAY()),"Late","Occupied")),)))</f>
        <v/>
      </c>
      <c r="NS5" s="33" t="str">
        <f>IF(ISBLANK($F5),,IF(TODAY()=NS$4,"Today",IF(AND(LOOKUP($F5,TenantNames,TenantStartDates)&lt;=NS$4,LOOKUP($F5,TenantNames,TenantEndDates)&gt;=NS$4),IF(OR(AND(DAY(LOOKUP($F5,TenantNames,TenantStartDates))&gt;28,DAY(EOMONTH(NS$4,0))=28,DAY(NS$4)=28),AND(DAY(LOOKUP($F5,TenantNames,TenantStartDates))&gt;30,DAY(EOMONTH(NS$4,0))=30,DAY(NS$4)=30),DAY(LOOKUP($F5,TenantNames,TenantStartDates))=DAY(NS$4)),IF((LOOKUP($F5,TenantNames,TenantEndDates)-NS$4)&lt;=31,LOOKUP($F5,TenantNames,TenantTotalRevenues)-SUM($JA5:NR5),LOOKUP($F5,TenantNames,TenantMonthlyRents)),IF(AND((SUMIF($G$4:AHB$4,"&lt;"&amp;NS$4,$G5:AHB5))&gt;SUMIFS(TransactionAmounts,TenantSources,$F5,'Filtered Data'!$C$2:$C23,"&lt;"&amp;NS$4),NS$4&lt;TODAY()),"Late","Occupied")),)))</f>
        <v/>
      </c>
      <c r="NT5" s="33" t="str">
        <f>IF(ISBLANK($F5),,IF(TODAY()=NT$4,"Today",IF(AND(LOOKUP($F5,TenantNames,TenantStartDates)&lt;=NT$4,LOOKUP($F5,TenantNames,TenantEndDates)&gt;=NT$4),IF(OR(AND(DAY(LOOKUP($F5,TenantNames,TenantStartDates))&gt;28,DAY(EOMONTH(NT$4,0))=28,DAY(NT$4)=28),AND(DAY(LOOKUP($F5,TenantNames,TenantStartDates))&gt;30,DAY(EOMONTH(NT$4,0))=30,DAY(NT$4)=30),DAY(LOOKUP($F5,TenantNames,TenantStartDates))=DAY(NT$4)),IF((LOOKUP($F5,TenantNames,TenantEndDates)-NT$4)&lt;=31,LOOKUP($F5,TenantNames,TenantTotalRevenues)-SUM($JA5:NS5),LOOKUP($F5,TenantNames,TenantMonthlyRents)),IF(AND((SUMIF($G$4:AHB$4,"&lt;"&amp;NT$4,$G5:AHB5))&gt;SUMIFS(TransactionAmounts,TenantSources,$F5,'Filtered Data'!$C$2:$C23,"&lt;"&amp;NT$4),NT$4&lt;TODAY()),"Late","Occupied")),)))</f>
        <v/>
      </c>
      <c r="NU5" s="33" t="str">
        <f>IF(ISBLANK($F5),,IF(TODAY()=NU$4,"Today",IF(AND(LOOKUP($F5,TenantNames,TenantStartDates)&lt;=NU$4,LOOKUP($F5,TenantNames,TenantEndDates)&gt;=NU$4),IF(OR(AND(DAY(LOOKUP($F5,TenantNames,TenantStartDates))&gt;28,DAY(EOMONTH(NU$4,0))=28,DAY(NU$4)=28),AND(DAY(LOOKUP($F5,TenantNames,TenantStartDates))&gt;30,DAY(EOMONTH(NU$4,0))=30,DAY(NU$4)=30),DAY(LOOKUP($F5,TenantNames,TenantStartDates))=DAY(NU$4)),IF((LOOKUP($F5,TenantNames,TenantEndDates)-NU$4)&lt;=31,LOOKUP($F5,TenantNames,TenantTotalRevenues)-SUM($JA5:NT5),LOOKUP($F5,TenantNames,TenantMonthlyRents)),IF(AND((SUMIF($G$4:AHB$4,"&lt;"&amp;NU$4,$G5:AHB5))&gt;SUMIFS(TransactionAmounts,TenantSources,$F5,'Filtered Data'!$C$2:$C23,"&lt;"&amp;NU$4),NU$4&lt;TODAY()),"Late","Occupied")),)))</f>
        <v/>
      </c>
      <c r="NV5" s="33" t="str">
        <f>IF(ISBLANK($F5),,IF(TODAY()=NV$4,"Today",IF(AND(LOOKUP($F5,TenantNames,TenantStartDates)&lt;=NV$4,LOOKUP($F5,TenantNames,TenantEndDates)&gt;=NV$4),IF(OR(AND(DAY(LOOKUP($F5,TenantNames,TenantStartDates))&gt;28,DAY(EOMONTH(NV$4,0))=28,DAY(NV$4)=28),AND(DAY(LOOKUP($F5,TenantNames,TenantStartDates))&gt;30,DAY(EOMONTH(NV$4,0))=30,DAY(NV$4)=30),DAY(LOOKUP($F5,TenantNames,TenantStartDates))=DAY(NV$4)),IF((LOOKUP($F5,TenantNames,TenantEndDates)-NV$4)&lt;=31,LOOKUP($F5,TenantNames,TenantTotalRevenues)-SUM($JA5:NU5),LOOKUP($F5,TenantNames,TenantMonthlyRents)),IF(AND((SUMIF($G$4:AHB$4,"&lt;"&amp;NV$4,$G5:AHB5))&gt;SUMIFS(TransactionAmounts,TenantSources,$F5,'Filtered Data'!$C$2:$C23,"&lt;"&amp;NV$4),NV$4&lt;TODAY()),"Late","Occupied")),)))</f>
        <v/>
      </c>
      <c r="NW5" s="33" t="str">
        <f>IF(ISBLANK($F5),,IF(TODAY()=NW$4,"Today",IF(AND(LOOKUP($F5,TenantNames,TenantStartDates)&lt;=NW$4,LOOKUP($F5,TenantNames,TenantEndDates)&gt;=NW$4),IF(OR(AND(DAY(LOOKUP($F5,TenantNames,TenantStartDates))&gt;28,DAY(EOMONTH(NW$4,0))=28,DAY(NW$4)=28),AND(DAY(LOOKUP($F5,TenantNames,TenantStartDates))&gt;30,DAY(EOMONTH(NW$4,0))=30,DAY(NW$4)=30),DAY(LOOKUP($F5,TenantNames,TenantStartDates))=DAY(NW$4)),IF((LOOKUP($F5,TenantNames,TenantEndDates)-NW$4)&lt;=31,LOOKUP($F5,TenantNames,TenantTotalRevenues)-SUM($JA5:NV5),LOOKUP($F5,TenantNames,TenantMonthlyRents)),IF(AND((SUMIF($G$4:AHB$4,"&lt;"&amp;NW$4,$G5:AHB5))&gt;SUMIFS(TransactionAmounts,TenantSources,$F5,'Filtered Data'!$C$2:$C23,"&lt;"&amp;NW$4),NW$4&lt;TODAY()),"Late","Occupied")),)))</f>
        <v/>
      </c>
      <c r="NX5" s="33" t="str">
        <f>IF(ISBLANK($F5),,IF(TODAY()=NX$4,"Today",IF(AND(LOOKUP($F5,TenantNames,TenantStartDates)&lt;=NX$4,LOOKUP($F5,TenantNames,TenantEndDates)&gt;=NX$4),IF(OR(AND(DAY(LOOKUP($F5,TenantNames,TenantStartDates))&gt;28,DAY(EOMONTH(NX$4,0))=28,DAY(NX$4)=28),AND(DAY(LOOKUP($F5,TenantNames,TenantStartDates))&gt;30,DAY(EOMONTH(NX$4,0))=30,DAY(NX$4)=30),DAY(LOOKUP($F5,TenantNames,TenantStartDates))=DAY(NX$4)),IF((LOOKUP($F5,TenantNames,TenantEndDates)-NX$4)&lt;=31,LOOKUP($F5,TenantNames,TenantTotalRevenues)-SUM($JA5:NW5),LOOKUP($F5,TenantNames,TenantMonthlyRents)),IF(AND((SUMIF($G$4:AHB$4,"&lt;"&amp;NX$4,$G5:AHB5))&gt;SUMIFS(TransactionAmounts,TenantSources,$F5,'Filtered Data'!$C$2:$C23,"&lt;"&amp;NX$4),NX$4&lt;TODAY()),"Late","Occupied")),)))</f>
        <v/>
      </c>
      <c r="NY5" s="33" t="str">
        <f>IF(ISBLANK($F5),,IF(TODAY()=NY$4,"Today",IF(AND(LOOKUP($F5,TenantNames,TenantStartDates)&lt;=NY$4,LOOKUP($F5,TenantNames,TenantEndDates)&gt;=NY$4),IF(OR(AND(DAY(LOOKUP($F5,TenantNames,TenantStartDates))&gt;28,DAY(EOMONTH(NY$4,0))=28,DAY(NY$4)=28),AND(DAY(LOOKUP($F5,TenantNames,TenantStartDates))&gt;30,DAY(EOMONTH(NY$4,0))=30,DAY(NY$4)=30),DAY(LOOKUP($F5,TenantNames,TenantStartDates))=DAY(NY$4)),IF((LOOKUP($F5,TenantNames,TenantEndDates)-NY$4)&lt;=31,LOOKUP($F5,TenantNames,TenantTotalRevenues)-SUM($JA5:NX5),LOOKUP($F5,TenantNames,TenantMonthlyRents)),IF(AND((SUMIF($G$4:AHB$4,"&lt;"&amp;NY$4,$G5:AHB5))&gt;SUMIFS(TransactionAmounts,TenantSources,$F5,'Filtered Data'!$C$2:$C23,"&lt;"&amp;NY$4),NY$4&lt;TODAY()),"Late","Occupied")),)))</f>
        <v/>
      </c>
      <c r="NZ5" s="33" t="str">
        <f>IF(ISBLANK($F5),,IF(TODAY()=NZ$4,"Today",IF(AND(LOOKUP($F5,TenantNames,TenantStartDates)&lt;=NZ$4,LOOKUP($F5,TenantNames,TenantEndDates)&gt;=NZ$4),IF(OR(AND(DAY(LOOKUP($F5,TenantNames,TenantStartDates))&gt;28,DAY(EOMONTH(NZ$4,0))=28,DAY(NZ$4)=28),AND(DAY(LOOKUP($F5,TenantNames,TenantStartDates))&gt;30,DAY(EOMONTH(NZ$4,0))=30,DAY(NZ$4)=30),DAY(LOOKUP($F5,TenantNames,TenantStartDates))=DAY(NZ$4)),IF((LOOKUP($F5,TenantNames,TenantEndDates)-NZ$4)&lt;=31,LOOKUP($F5,TenantNames,TenantTotalRevenues)-SUM($JA5:NY5),LOOKUP($F5,TenantNames,TenantMonthlyRents)),IF(AND((SUMIF($G$4:AHB$4,"&lt;"&amp;NZ$4,$G5:AHB5))&gt;SUMIFS(TransactionAmounts,TenantSources,$F5,'Filtered Data'!$C$2:$C23,"&lt;"&amp;NZ$4),NZ$4&lt;TODAY()),"Late","Occupied")),)))</f>
        <v/>
      </c>
      <c r="OA5" s="33" t="str">
        <f>IF(ISBLANK($F5),,IF(TODAY()=OA$4,"Today",IF(AND(LOOKUP($F5,TenantNames,TenantStartDates)&lt;=OA$4,LOOKUP($F5,TenantNames,TenantEndDates)&gt;=OA$4),IF(OR(AND(DAY(LOOKUP($F5,TenantNames,TenantStartDates))&gt;28,DAY(EOMONTH(OA$4,0))=28,DAY(OA$4)=28),AND(DAY(LOOKUP($F5,TenantNames,TenantStartDates))&gt;30,DAY(EOMONTH(OA$4,0))=30,DAY(OA$4)=30),DAY(LOOKUP($F5,TenantNames,TenantStartDates))=DAY(OA$4)),IF((LOOKUP($F5,TenantNames,TenantEndDates)-OA$4)&lt;=31,LOOKUP($F5,TenantNames,TenantTotalRevenues)-SUM($JA5:NZ5),LOOKUP($F5,TenantNames,TenantMonthlyRents)),IF(AND((SUMIF($G$4:AHB$4,"&lt;"&amp;OA$4,$G5:AHB5))&gt;SUMIFS(TransactionAmounts,TenantSources,$F5,'Filtered Data'!$C$2:$C23,"&lt;"&amp;OA$4),OA$4&lt;TODAY()),"Late","Occupied")),)))</f>
        <v/>
      </c>
      <c r="OB5" s="33" t="str">
        <f>IF(ISBLANK($F5),,IF(TODAY()=OB$4,"Today",IF(AND(LOOKUP($F5,TenantNames,TenantStartDates)&lt;=OB$4,LOOKUP($F5,TenantNames,TenantEndDates)&gt;=OB$4),IF(OR(AND(DAY(LOOKUP($F5,TenantNames,TenantStartDates))&gt;28,DAY(EOMONTH(OB$4,0))=28,DAY(OB$4)=28),AND(DAY(LOOKUP($F5,TenantNames,TenantStartDates))&gt;30,DAY(EOMONTH(OB$4,0))=30,DAY(OB$4)=30),DAY(LOOKUP($F5,TenantNames,TenantStartDates))=DAY(OB$4)),IF((LOOKUP($F5,TenantNames,TenantEndDates)-OB$4)&lt;=31,LOOKUP($F5,TenantNames,TenantTotalRevenues)-SUM($JA5:OA5),LOOKUP($F5,TenantNames,TenantMonthlyRents)),IF(AND((SUMIF($G$4:AHB$4,"&lt;"&amp;OB$4,$G5:AHB5))&gt;SUMIFS(TransactionAmounts,TenantSources,$F5,'Filtered Data'!$C$2:$C23,"&lt;"&amp;OB$4),OB$4&lt;TODAY()),"Late","Occupied")),)))</f>
        <v/>
      </c>
      <c r="OC5" s="33" t="str">
        <f>IF(ISBLANK($F5),,IF(TODAY()=OC$4,"Today",IF(AND(LOOKUP($F5,TenantNames,TenantStartDates)&lt;=OC$4,LOOKUP($F5,TenantNames,TenantEndDates)&gt;=OC$4),IF(OR(AND(DAY(LOOKUP($F5,TenantNames,TenantStartDates))&gt;28,DAY(EOMONTH(OC$4,0))=28,DAY(OC$4)=28),AND(DAY(LOOKUP($F5,TenantNames,TenantStartDates))&gt;30,DAY(EOMONTH(OC$4,0))=30,DAY(OC$4)=30),DAY(LOOKUP($F5,TenantNames,TenantStartDates))=DAY(OC$4)),IF((LOOKUP($F5,TenantNames,TenantEndDates)-OC$4)&lt;=31,LOOKUP($F5,TenantNames,TenantTotalRevenues)-SUM($JA5:OB5),LOOKUP($F5,TenantNames,TenantMonthlyRents)),IF(AND((SUMIF($G$4:AHB$4,"&lt;"&amp;OC$4,$G5:AHB5))&gt;SUMIFS(TransactionAmounts,TenantSources,$F5,'Filtered Data'!$C$2:$C23,"&lt;"&amp;OC$4),OC$4&lt;TODAY()),"Late","Occupied")),)))</f>
        <v/>
      </c>
      <c r="OD5" s="33" t="str">
        <f>IF(ISBLANK($F5),,IF(TODAY()=OD$4,"Today",IF(AND(LOOKUP($F5,TenantNames,TenantStartDates)&lt;=OD$4,LOOKUP($F5,TenantNames,TenantEndDates)&gt;=OD$4),IF(OR(AND(DAY(LOOKUP($F5,TenantNames,TenantStartDates))&gt;28,DAY(EOMONTH(OD$4,0))=28,DAY(OD$4)=28),AND(DAY(LOOKUP($F5,TenantNames,TenantStartDates))&gt;30,DAY(EOMONTH(OD$4,0))=30,DAY(OD$4)=30),DAY(LOOKUP($F5,TenantNames,TenantStartDates))=DAY(OD$4)),IF((LOOKUP($F5,TenantNames,TenantEndDates)-OD$4)&lt;=31,LOOKUP($F5,TenantNames,TenantTotalRevenues)-SUM($JA5:OC5),LOOKUP($F5,TenantNames,TenantMonthlyRents)),IF(AND((SUMIF($G$4:AHB$4,"&lt;"&amp;OD$4,$G5:AHB5))&gt;SUMIFS(TransactionAmounts,TenantSources,$F5,'Filtered Data'!$C$2:$C23,"&lt;"&amp;OD$4),OD$4&lt;TODAY()),"Late","Occupied")),)))</f>
        <v/>
      </c>
      <c r="OE5" s="33" t="str">
        <f>IF(ISBLANK($F5),,IF(TODAY()=OE$4,"Today",IF(AND(LOOKUP($F5,TenantNames,TenantStartDates)&lt;=OE$4,LOOKUP($F5,TenantNames,TenantEndDates)&gt;=OE$4),IF(OR(AND(DAY(LOOKUP($F5,TenantNames,TenantStartDates))&gt;28,DAY(EOMONTH(OE$4,0))=28,DAY(OE$4)=28),AND(DAY(LOOKUP($F5,TenantNames,TenantStartDates))&gt;30,DAY(EOMONTH(OE$4,0))=30,DAY(OE$4)=30),DAY(LOOKUP($F5,TenantNames,TenantStartDates))=DAY(OE$4)),IF((LOOKUP($F5,TenantNames,TenantEndDates)-OE$4)&lt;=31,LOOKUP($F5,TenantNames,TenantTotalRevenues)-SUM($JA5:OD5),LOOKUP($F5,TenantNames,TenantMonthlyRents)),IF(AND((SUMIF($G$4:AHB$4,"&lt;"&amp;OE$4,$G5:AHB5))&gt;SUMIFS(TransactionAmounts,TenantSources,$F5,'Filtered Data'!$C$2:$C23,"&lt;"&amp;OE$4),OE$4&lt;TODAY()),"Late","Occupied")),)))</f>
        <v/>
      </c>
      <c r="OF5" s="33" t="str">
        <f>IF(ISBLANK($F5),,IF(TODAY()=OF$4,"Today",IF(AND(LOOKUP($F5,TenantNames,TenantStartDates)&lt;=OF$4,LOOKUP($F5,TenantNames,TenantEndDates)&gt;=OF$4),IF(OR(AND(DAY(LOOKUP($F5,TenantNames,TenantStartDates))&gt;28,DAY(EOMONTH(OF$4,0))=28,DAY(OF$4)=28),AND(DAY(LOOKUP($F5,TenantNames,TenantStartDates))&gt;30,DAY(EOMONTH(OF$4,0))=30,DAY(OF$4)=30),DAY(LOOKUP($F5,TenantNames,TenantStartDates))=DAY(OF$4)),IF((LOOKUP($F5,TenantNames,TenantEndDates)-OF$4)&lt;=31,LOOKUP($F5,TenantNames,TenantTotalRevenues)-SUM($JA5:OE5),LOOKUP($F5,TenantNames,TenantMonthlyRents)),IF(AND((SUMIF($G$4:AHB$4,"&lt;"&amp;OF$4,$G5:AHB5))&gt;SUMIFS(TransactionAmounts,TenantSources,$F5,'Filtered Data'!$C$2:$C23,"&lt;"&amp;OF$4),OF$4&lt;TODAY()),"Late","Occupied")),)))</f>
        <v/>
      </c>
      <c r="OG5" s="33" t="str">
        <f>IF(ISBLANK($F5),,IF(TODAY()=OG$4,"Today",IF(AND(LOOKUP($F5,TenantNames,TenantStartDates)&lt;=OG$4,LOOKUP($F5,TenantNames,TenantEndDates)&gt;=OG$4),IF(OR(AND(DAY(LOOKUP($F5,TenantNames,TenantStartDates))&gt;28,DAY(EOMONTH(OG$4,0))=28,DAY(OG$4)=28),AND(DAY(LOOKUP($F5,TenantNames,TenantStartDates))&gt;30,DAY(EOMONTH(OG$4,0))=30,DAY(OG$4)=30),DAY(LOOKUP($F5,TenantNames,TenantStartDates))=DAY(OG$4)),IF((LOOKUP($F5,TenantNames,TenantEndDates)-OG$4)&lt;=31,LOOKUP($F5,TenantNames,TenantTotalRevenues)-SUM($JA5:OF5),LOOKUP($F5,TenantNames,TenantMonthlyRents)),IF(AND((SUMIF($G$4:AHB$4,"&lt;"&amp;OG$4,$G5:AHB5))&gt;SUMIFS(TransactionAmounts,TenantSources,$F5,'Filtered Data'!$C$2:$C23,"&lt;"&amp;OG$4),OG$4&lt;TODAY()),"Late","Occupied")),)))</f>
        <v/>
      </c>
      <c r="OH5" s="33" t="str">
        <f>IF(ISBLANK($F5),,IF(TODAY()=OH$4,"Today",IF(AND(LOOKUP($F5,TenantNames,TenantStartDates)&lt;=OH$4,LOOKUP($F5,TenantNames,TenantEndDates)&gt;=OH$4),IF(OR(AND(DAY(LOOKUP($F5,TenantNames,TenantStartDates))&gt;28,DAY(EOMONTH(OH$4,0))=28,DAY(OH$4)=28),AND(DAY(LOOKUP($F5,TenantNames,TenantStartDates))&gt;30,DAY(EOMONTH(OH$4,0))=30,DAY(OH$4)=30),DAY(LOOKUP($F5,TenantNames,TenantStartDates))=DAY(OH$4)),IF((LOOKUP($F5,TenantNames,TenantEndDates)-OH$4)&lt;=31,LOOKUP($F5,TenantNames,TenantTotalRevenues)-SUM($JA5:OG5),LOOKUP($F5,TenantNames,TenantMonthlyRents)),IF(AND((SUMIF($G$4:AHB$4,"&lt;"&amp;OH$4,$G5:AHB5))&gt;SUMIFS(TransactionAmounts,TenantSources,$F5,'Filtered Data'!$C$2:$C23,"&lt;"&amp;OH$4),OH$4&lt;TODAY()),"Late","Occupied")),)))</f>
        <v/>
      </c>
      <c r="OI5" s="33" t="str">
        <f>IF(ISBLANK($F5),,IF(TODAY()=OI$4,"Today",IF(AND(LOOKUP($F5,TenantNames,TenantStartDates)&lt;=OI$4,LOOKUP($F5,TenantNames,TenantEndDates)&gt;=OI$4),IF(OR(AND(DAY(LOOKUP($F5,TenantNames,TenantStartDates))&gt;28,DAY(EOMONTH(OI$4,0))=28,DAY(OI$4)=28),AND(DAY(LOOKUP($F5,TenantNames,TenantStartDates))&gt;30,DAY(EOMONTH(OI$4,0))=30,DAY(OI$4)=30),DAY(LOOKUP($F5,TenantNames,TenantStartDates))=DAY(OI$4)),IF((LOOKUP($F5,TenantNames,TenantEndDates)-OI$4)&lt;=31,LOOKUP($F5,TenantNames,TenantTotalRevenues)-SUM($JA5:OH5),LOOKUP($F5,TenantNames,TenantMonthlyRents)),IF(AND((SUMIF($G$4:AHB$4,"&lt;"&amp;OI$4,$G5:AHB5))&gt;SUMIFS(TransactionAmounts,TenantSources,$F5,'Filtered Data'!$C$2:$C23,"&lt;"&amp;OI$4),OI$4&lt;TODAY()),"Late","Occupied")),)))</f>
        <v/>
      </c>
      <c r="OJ5" s="33" t="str">
        <f>IF(ISBLANK($F5),,IF(TODAY()=OJ$4,"Today",IF(AND(LOOKUP($F5,TenantNames,TenantStartDates)&lt;=OJ$4,LOOKUP($F5,TenantNames,TenantEndDates)&gt;=OJ$4),IF(OR(AND(DAY(LOOKUP($F5,TenantNames,TenantStartDates))&gt;28,DAY(EOMONTH(OJ$4,0))=28,DAY(OJ$4)=28),AND(DAY(LOOKUP($F5,TenantNames,TenantStartDates))&gt;30,DAY(EOMONTH(OJ$4,0))=30,DAY(OJ$4)=30),DAY(LOOKUP($F5,TenantNames,TenantStartDates))=DAY(OJ$4)),IF((LOOKUP($F5,TenantNames,TenantEndDates)-OJ$4)&lt;=31,LOOKUP($F5,TenantNames,TenantTotalRevenues)-SUM($JA5:OI5),LOOKUP($F5,TenantNames,TenantMonthlyRents)),IF(AND((SUMIF($G$4:AHB$4,"&lt;"&amp;OJ$4,$G5:AHB5))&gt;SUMIFS(TransactionAmounts,TenantSources,$F5,'Filtered Data'!$C$2:$C23,"&lt;"&amp;OJ$4),OJ$4&lt;TODAY()),"Late","Occupied")),)))</f>
        <v/>
      </c>
      <c r="OK5" s="33" t="str">
        <f>IF(ISBLANK($F5),,IF(TODAY()=OK$4,"Today",IF(AND(LOOKUP($F5,TenantNames,TenantStartDates)&lt;=OK$4,LOOKUP($F5,TenantNames,TenantEndDates)&gt;=OK$4),IF(OR(AND(DAY(LOOKUP($F5,TenantNames,TenantStartDates))&gt;28,DAY(EOMONTH(OK$4,0))=28,DAY(OK$4)=28),AND(DAY(LOOKUP($F5,TenantNames,TenantStartDates))&gt;30,DAY(EOMONTH(OK$4,0))=30,DAY(OK$4)=30),DAY(LOOKUP($F5,TenantNames,TenantStartDates))=DAY(OK$4)),IF((LOOKUP($F5,TenantNames,TenantEndDates)-OK$4)&lt;=31,LOOKUP($F5,TenantNames,TenantTotalRevenues)-SUM($JA5:OJ5),LOOKUP($F5,TenantNames,TenantMonthlyRents)),IF(AND((SUMIF($G$4:AHB$4,"&lt;"&amp;OK$4,$G5:AHB5))&gt;SUMIFS(TransactionAmounts,TenantSources,$F5,'Filtered Data'!$C$2:$C23,"&lt;"&amp;OK$4),OK$4&lt;TODAY()),"Late","Occupied")),)))</f>
        <v/>
      </c>
      <c r="OL5" s="33" t="str">
        <f>IF(ISBLANK($F5),,IF(TODAY()=OL$4,"Today",IF(AND(LOOKUP($F5,TenantNames,TenantStartDates)&lt;=OL$4,LOOKUP($F5,TenantNames,TenantEndDates)&gt;=OL$4),IF(OR(AND(DAY(LOOKUP($F5,TenantNames,TenantStartDates))&gt;28,DAY(EOMONTH(OL$4,0))=28,DAY(OL$4)=28),AND(DAY(LOOKUP($F5,TenantNames,TenantStartDates))&gt;30,DAY(EOMONTH(OL$4,0))=30,DAY(OL$4)=30),DAY(LOOKUP($F5,TenantNames,TenantStartDates))=DAY(OL$4)),IF((LOOKUP($F5,TenantNames,TenantEndDates)-OL$4)&lt;=31,LOOKUP($F5,TenantNames,TenantTotalRevenues)-SUM($JA5:OK5),LOOKUP($F5,TenantNames,TenantMonthlyRents)),IF(AND((SUMIF($G$4:AHB$4,"&lt;"&amp;OL$4,$G5:AHB5))&gt;SUMIFS(TransactionAmounts,TenantSources,$F5,'Filtered Data'!$C$2:$C23,"&lt;"&amp;OL$4),OL$4&lt;TODAY()),"Late","Occupied")),)))</f>
        <v/>
      </c>
      <c r="OM5" s="33" t="str">
        <f>IF(ISBLANK($F5),,IF(TODAY()=OM$4,"Today",IF(AND(LOOKUP($F5,TenantNames,TenantStartDates)&lt;=OM$4,LOOKUP($F5,TenantNames,TenantEndDates)&gt;=OM$4),IF(OR(AND(DAY(LOOKUP($F5,TenantNames,TenantStartDates))&gt;28,DAY(EOMONTH(OM$4,0))=28,DAY(OM$4)=28),AND(DAY(LOOKUP($F5,TenantNames,TenantStartDates))&gt;30,DAY(EOMONTH(OM$4,0))=30,DAY(OM$4)=30),DAY(LOOKUP($F5,TenantNames,TenantStartDates))=DAY(OM$4)),IF((LOOKUP($F5,TenantNames,TenantEndDates)-OM$4)&lt;=31,LOOKUP($F5,TenantNames,TenantTotalRevenues)-SUM($JA5:OL5),LOOKUP($F5,TenantNames,TenantMonthlyRents)),IF(AND((SUMIF($G$4:AHB$4,"&lt;"&amp;OM$4,$G5:AHB5))&gt;SUMIFS(TransactionAmounts,TenantSources,$F5,'Filtered Data'!$C$2:$C23,"&lt;"&amp;OM$4),OM$4&lt;TODAY()),"Late","Occupied")),)))</f>
        <v/>
      </c>
      <c r="ON5" s="33" t="str">
        <f>IF(ISBLANK($F5),,IF(TODAY()=ON$4,"Today",IF(AND(LOOKUP($F5,TenantNames,TenantStartDates)&lt;=ON$4,LOOKUP($F5,TenantNames,TenantEndDates)&gt;=ON$4),IF(OR(AND(DAY(LOOKUP($F5,TenantNames,TenantStartDates))&gt;28,DAY(EOMONTH(ON$4,0))=28,DAY(ON$4)=28),AND(DAY(LOOKUP($F5,TenantNames,TenantStartDates))&gt;30,DAY(EOMONTH(ON$4,0))=30,DAY(ON$4)=30),DAY(LOOKUP($F5,TenantNames,TenantStartDates))=DAY(ON$4)),IF((LOOKUP($F5,TenantNames,TenantEndDates)-ON$4)&lt;=31,LOOKUP($F5,TenantNames,TenantTotalRevenues)-SUM($JA5:OM5),LOOKUP($F5,TenantNames,TenantMonthlyRents)),IF(AND((SUMIF($G$4:AHB$4,"&lt;"&amp;ON$4,$G5:AHB5))&gt;SUMIFS(TransactionAmounts,TenantSources,$F5,'Filtered Data'!$C$2:$C23,"&lt;"&amp;ON$4),ON$4&lt;TODAY()),"Late","Occupied")),)))</f>
        <v/>
      </c>
      <c r="OO5" s="33" t="str">
        <f>IF(ISBLANK($F5),,IF(TODAY()=OO$4,"Today",IF(AND(LOOKUP($F5,TenantNames,TenantStartDates)&lt;=OO$4,LOOKUP($F5,TenantNames,TenantEndDates)&gt;=OO$4),IF(OR(AND(DAY(LOOKUP($F5,TenantNames,TenantStartDates))&gt;28,DAY(EOMONTH(OO$4,0))=28,DAY(OO$4)=28),AND(DAY(LOOKUP($F5,TenantNames,TenantStartDates))&gt;30,DAY(EOMONTH(OO$4,0))=30,DAY(OO$4)=30),DAY(LOOKUP($F5,TenantNames,TenantStartDates))=DAY(OO$4)),IF((LOOKUP($F5,TenantNames,TenantEndDates)-OO$4)&lt;=31,LOOKUP($F5,TenantNames,TenantTotalRevenues)-SUM($JA5:ON5),LOOKUP($F5,TenantNames,TenantMonthlyRents)),IF(AND((SUMIF($G$4:AHB$4,"&lt;"&amp;OO$4,$G5:AHB5))&gt;SUMIFS(TransactionAmounts,TenantSources,$F5,'Filtered Data'!$C$2:$C23,"&lt;"&amp;OO$4),OO$4&lt;TODAY()),"Late","Occupied")),)))</f>
        <v/>
      </c>
      <c r="OP5" s="33" t="str">
        <f>IF(ISBLANK($F5),,IF(TODAY()=OP$4,"Today",IF(AND(LOOKUP($F5,TenantNames,TenantStartDates)&lt;=OP$4,LOOKUP($F5,TenantNames,TenantEndDates)&gt;=OP$4),IF(OR(AND(DAY(LOOKUP($F5,TenantNames,TenantStartDates))&gt;28,DAY(EOMONTH(OP$4,0))=28,DAY(OP$4)=28),AND(DAY(LOOKUP($F5,TenantNames,TenantStartDates))&gt;30,DAY(EOMONTH(OP$4,0))=30,DAY(OP$4)=30),DAY(LOOKUP($F5,TenantNames,TenantStartDates))=DAY(OP$4)),IF((LOOKUP($F5,TenantNames,TenantEndDates)-OP$4)&lt;=31,LOOKUP($F5,TenantNames,TenantTotalRevenues)-SUM($JA5:OO5),LOOKUP($F5,TenantNames,TenantMonthlyRents)),IF(AND((SUMIF($G$4:AHB$4,"&lt;"&amp;OP$4,$G5:AHB5))&gt;SUMIFS(TransactionAmounts,TenantSources,$F5,'Filtered Data'!$C$2:$C23,"&lt;"&amp;OP$4),OP$4&lt;TODAY()),"Late","Occupied")),)))</f>
        <v/>
      </c>
      <c r="OQ5" s="33" t="str">
        <f>IF(ISBLANK($F5),,IF(TODAY()=OQ$4,"Today",IF(AND(LOOKUP($F5,TenantNames,TenantStartDates)&lt;=OQ$4,LOOKUP($F5,TenantNames,TenantEndDates)&gt;=OQ$4),IF(OR(AND(DAY(LOOKUP($F5,TenantNames,TenantStartDates))&gt;28,DAY(EOMONTH(OQ$4,0))=28,DAY(OQ$4)=28),AND(DAY(LOOKUP($F5,TenantNames,TenantStartDates))&gt;30,DAY(EOMONTH(OQ$4,0))=30,DAY(OQ$4)=30),DAY(LOOKUP($F5,TenantNames,TenantStartDates))=DAY(OQ$4)),IF((LOOKUP($F5,TenantNames,TenantEndDates)-OQ$4)&lt;=31,LOOKUP($F5,TenantNames,TenantTotalRevenues)-SUM($JA5:OP5),LOOKUP($F5,TenantNames,TenantMonthlyRents)),IF(AND((SUMIF($G$4:AHB$4,"&lt;"&amp;OQ$4,$G5:AHB5))&gt;SUMIFS(TransactionAmounts,TenantSources,$F5,'Filtered Data'!$C$2:$C23,"&lt;"&amp;OQ$4),OQ$4&lt;TODAY()),"Late","Occupied")),)))</f>
        <v/>
      </c>
      <c r="OR5" s="33" t="str">
        <f>IF(ISBLANK($F5),,IF(TODAY()=OR$4,"Today",IF(AND(LOOKUP($F5,TenantNames,TenantStartDates)&lt;=OR$4,LOOKUP($F5,TenantNames,TenantEndDates)&gt;=OR$4),IF(OR(AND(DAY(LOOKUP($F5,TenantNames,TenantStartDates))&gt;28,DAY(EOMONTH(OR$4,0))=28,DAY(OR$4)=28),AND(DAY(LOOKUP($F5,TenantNames,TenantStartDates))&gt;30,DAY(EOMONTH(OR$4,0))=30,DAY(OR$4)=30),DAY(LOOKUP($F5,TenantNames,TenantStartDates))=DAY(OR$4)),IF((LOOKUP($F5,TenantNames,TenantEndDates)-OR$4)&lt;=31,LOOKUP($F5,TenantNames,TenantTotalRevenues)-SUM($JA5:OQ5),LOOKUP($F5,TenantNames,TenantMonthlyRents)),IF(AND((SUMIF($G$4:AHB$4,"&lt;"&amp;OR$4,$G5:AHB5))&gt;SUMIFS(TransactionAmounts,TenantSources,$F5,'Filtered Data'!$C$2:$C23,"&lt;"&amp;OR$4),OR$4&lt;TODAY()),"Late","Occupied")),)))</f>
        <v/>
      </c>
      <c r="OS5" s="33" t="str">
        <f>IF(ISBLANK($F5),,IF(TODAY()=OS$4,"Today",IF(AND(LOOKUP($F5,TenantNames,TenantStartDates)&lt;=OS$4,LOOKUP($F5,TenantNames,TenantEndDates)&gt;=OS$4),IF(OR(AND(DAY(LOOKUP($F5,TenantNames,TenantStartDates))&gt;28,DAY(EOMONTH(OS$4,0))=28,DAY(OS$4)=28),AND(DAY(LOOKUP($F5,TenantNames,TenantStartDates))&gt;30,DAY(EOMONTH(OS$4,0))=30,DAY(OS$4)=30),DAY(LOOKUP($F5,TenantNames,TenantStartDates))=DAY(OS$4)),IF((LOOKUP($F5,TenantNames,TenantEndDates)-OS$4)&lt;=31,LOOKUP($F5,TenantNames,TenantTotalRevenues)-SUM($JA5:OR5),LOOKUP($F5,TenantNames,TenantMonthlyRents)),IF(AND((SUMIF($G$4:AHB$4,"&lt;"&amp;OS$4,$G5:AHB5))&gt;SUMIFS(TransactionAmounts,TenantSources,$F5,'Filtered Data'!$C$2:$C23,"&lt;"&amp;OS$4),OS$4&lt;TODAY()),"Late","Occupied")),)))</f>
        <v/>
      </c>
      <c r="OT5" s="33" t="str">
        <f>IF(ISBLANK($F5),,IF(TODAY()=OT$4,"Today",IF(AND(LOOKUP($F5,TenantNames,TenantStartDates)&lt;=OT$4,LOOKUP($F5,TenantNames,TenantEndDates)&gt;=OT$4),IF(OR(AND(DAY(LOOKUP($F5,TenantNames,TenantStartDates))&gt;28,DAY(EOMONTH(OT$4,0))=28,DAY(OT$4)=28),AND(DAY(LOOKUP($F5,TenantNames,TenantStartDates))&gt;30,DAY(EOMONTH(OT$4,0))=30,DAY(OT$4)=30),DAY(LOOKUP($F5,TenantNames,TenantStartDates))=DAY(OT$4)),IF((LOOKUP($F5,TenantNames,TenantEndDates)-OT$4)&lt;=31,LOOKUP($F5,TenantNames,TenantTotalRevenues)-SUM($JA5:OS5),LOOKUP($F5,TenantNames,TenantMonthlyRents)),IF(AND((SUMIF($G$4:AHB$4,"&lt;"&amp;OT$4,$G5:AHB5))&gt;SUMIFS(TransactionAmounts,TenantSources,$F5,'Filtered Data'!$C$2:$C23,"&lt;"&amp;OT$4),OT$4&lt;TODAY()),"Late","Occupied")),)))</f>
        <v/>
      </c>
      <c r="OU5" s="33" t="str">
        <f>IF(ISBLANK($F5),,IF(TODAY()=OU$4,"Today",IF(AND(LOOKUP($F5,TenantNames,TenantStartDates)&lt;=OU$4,LOOKUP($F5,TenantNames,TenantEndDates)&gt;=OU$4),IF(OR(AND(DAY(LOOKUP($F5,TenantNames,TenantStartDates))&gt;28,DAY(EOMONTH(OU$4,0))=28,DAY(OU$4)=28),AND(DAY(LOOKUP($F5,TenantNames,TenantStartDates))&gt;30,DAY(EOMONTH(OU$4,0))=30,DAY(OU$4)=30),DAY(LOOKUP($F5,TenantNames,TenantStartDates))=DAY(OU$4)),IF((LOOKUP($F5,TenantNames,TenantEndDates)-OU$4)&lt;=31,LOOKUP($F5,TenantNames,TenantTotalRevenues)-SUM($JA5:OT5),LOOKUP($F5,TenantNames,TenantMonthlyRents)),IF(AND((SUMIF($G$4:AHB$4,"&lt;"&amp;OU$4,$G5:AHB5))&gt;SUMIFS(TransactionAmounts,TenantSources,$F5,'Filtered Data'!$C$2:$C23,"&lt;"&amp;OU$4),OU$4&lt;TODAY()),"Late","Occupied")),)))</f>
        <v/>
      </c>
      <c r="OV5" s="33" t="str">
        <f>IF(ISBLANK($F5),,IF(TODAY()=OV$4,"Today",IF(AND(LOOKUP($F5,TenantNames,TenantStartDates)&lt;=OV$4,LOOKUP($F5,TenantNames,TenantEndDates)&gt;=OV$4),IF(OR(AND(DAY(LOOKUP($F5,TenantNames,TenantStartDates))&gt;28,DAY(EOMONTH(OV$4,0))=28,DAY(OV$4)=28),AND(DAY(LOOKUP($F5,TenantNames,TenantStartDates))&gt;30,DAY(EOMONTH(OV$4,0))=30,DAY(OV$4)=30),DAY(LOOKUP($F5,TenantNames,TenantStartDates))=DAY(OV$4)),IF((LOOKUP($F5,TenantNames,TenantEndDates)-OV$4)&lt;=31,LOOKUP($F5,TenantNames,TenantTotalRevenues)-SUM($JA5:OU5),LOOKUP($F5,TenantNames,TenantMonthlyRents)),IF(AND((SUMIF($G$4:AHB$4,"&lt;"&amp;OV$4,$G5:AHB5))&gt;SUMIFS(TransactionAmounts,TenantSources,$F5,'Filtered Data'!$C$2:$C23,"&lt;"&amp;OV$4),OV$4&lt;TODAY()),"Late","Occupied")),)))</f>
        <v/>
      </c>
      <c r="OW5" s="33" t="str">
        <f>IF(ISBLANK($F5),,IF(TODAY()=OW$4,"Today",IF(AND(LOOKUP($F5,TenantNames,TenantStartDates)&lt;=OW$4,LOOKUP($F5,TenantNames,TenantEndDates)&gt;=OW$4),IF(OR(AND(DAY(LOOKUP($F5,TenantNames,TenantStartDates))&gt;28,DAY(EOMONTH(OW$4,0))=28,DAY(OW$4)=28),AND(DAY(LOOKUP($F5,TenantNames,TenantStartDates))&gt;30,DAY(EOMONTH(OW$4,0))=30,DAY(OW$4)=30),DAY(LOOKUP($F5,TenantNames,TenantStartDates))=DAY(OW$4)),IF((LOOKUP($F5,TenantNames,TenantEndDates)-OW$4)&lt;=31,LOOKUP($F5,TenantNames,TenantTotalRevenues)-SUM($JA5:OV5),LOOKUP($F5,TenantNames,TenantMonthlyRents)),IF(AND((SUMIF($G$4:AHB$4,"&lt;"&amp;OW$4,$G5:AHB5))&gt;SUMIFS(TransactionAmounts,TenantSources,$F5,'Filtered Data'!$C$2:$C23,"&lt;"&amp;OW$4),OW$4&lt;TODAY()),"Late","Occupied")),)))</f>
        <v/>
      </c>
      <c r="OX5" s="33" t="str">
        <f>IF(ISBLANK($F5),,IF(TODAY()=OX$4,"Today",IF(AND(LOOKUP($F5,TenantNames,TenantStartDates)&lt;=OX$4,LOOKUP($F5,TenantNames,TenantEndDates)&gt;=OX$4),IF(OR(AND(DAY(LOOKUP($F5,TenantNames,TenantStartDates))&gt;28,DAY(EOMONTH(OX$4,0))=28,DAY(OX$4)=28),AND(DAY(LOOKUP($F5,TenantNames,TenantStartDates))&gt;30,DAY(EOMONTH(OX$4,0))=30,DAY(OX$4)=30),DAY(LOOKUP($F5,TenantNames,TenantStartDates))=DAY(OX$4)),IF((LOOKUP($F5,TenantNames,TenantEndDates)-OX$4)&lt;=31,LOOKUP($F5,TenantNames,TenantTotalRevenues)-SUM($JA5:OW5),LOOKUP($F5,TenantNames,TenantMonthlyRents)),IF(AND((SUMIF($G$4:AHB$4,"&lt;"&amp;OX$4,$G5:AHB5))&gt;SUMIFS(TransactionAmounts,TenantSources,$F5,'Filtered Data'!$C$2:$C23,"&lt;"&amp;OX$4),OX$4&lt;TODAY()),"Late","Occupied")),)))</f>
        <v/>
      </c>
      <c r="OY5" s="33" t="str">
        <f>IF(ISBLANK($F5),,IF(TODAY()=OY$4,"Today",IF(AND(LOOKUP($F5,TenantNames,TenantStartDates)&lt;=OY$4,LOOKUP($F5,TenantNames,TenantEndDates)&gt;=OY$4),IF(OR(AND(DAY(LOOKUP($F5,TenantNames,TenantStartDates))&gt;28,DAY(EOMONTH(OY$4,0))=28,DAY(OY$4)=28),AND(DAY(LOOKUP($F5,TenantNames,TenantStartDates))&gt;30,DAY(EOMONTH(OY$4,0))=30,DAY(OY$4)=30),DAY(LOOKUP($F5,TenantNames,TenantStartDates))=DAY(OY$4)),IF((LOOKUP($F5,TenantNames,TenantEndDates)-OY$4)&lt;=31,LOOKUP($F5,TenantNames,TenantTotalRevenues)-SUM($JA5:OX5),LOOKUP($F5,TenantNames,TenantMonthlyRents)),IF(AND((SUMIF($G$4:AHB$4,"&lt;"&amp;OY$4,$G5:AHB5))&gt;SUMIFS(TransactionAmounts,TenantSources,$F5,'Filtered Data'!$C$2:$C23,"&lt;"&amp;OY$4),OY$4&lt;TODAY()),"Late","Occupied")),)))</f>
        <v/>
      </c>
      <c r="OZ5" s="33" t="str">
        <f>IF(ISBLANK($F5),,IF(TODAY()=OZ$4,"Today",IF(AND(LOOKUP($F5,TenantNames,TenantStartDates)&lt;=OZ$4,LOOKUP($F5,TenantNames,TenantEndDates)&gt;=OZ$4),IF(OR(AND(DAY(LOOKUP($F5,TenantNames,TenantStartDates))&gt;28,DAY(EOMONTH(OZ$4,0))=28,DAY(OZ$4)=28),AND(DAY(LOOKUP($F5,TenantNames,TenantStartDates))&gt;30,DAY(EOMONTH(OZ$4,0))=30,DAY(OZ$4)=30),DAY(LOOKUP($F5,TenantNames,TenantStartDates))=DAY(OZ$4)),IF((LOOKUP($F5,TenantNames,TenantEndDates)-OZ$4)&lt;=31,LOOKUP($F5,TenantNames,TenantTotalRevenues)-SUM($JA5:OY5),LOOKUP($F5,TenantNames,TenantMonthlyRents)),IF(AND((SUMIF($G$4:AHB$4,"&lt;"&amp;OZ$4,$G5:AHB5))&gt;SUMIFS(TransactionAmounts,TenantSources,$F5,'Filtered Data'!$C$2:$C23,"&lt;"&amp;OZ$4),OZ$4&lt;TODAY()),"Late","Occupied")),)))</f>
        <v/>
      </c>
      <c r="PA5" s="33" t="str">
        <f>IF(ISBLANK($F5),,IF(TODAY()=PA$4,"Today",IF(AND(LOOKUP($F5,TenantNames,TenantStartDates)&lt;=PA$4,LOOKUP($F5,TenantNames,TenantEndDates)&gt;=PA$4),IF(OR(AND(DAY(LOOKUP($F5,TenantNames,TenantStartDates))&gt;28,DAY(EOMONTH(PA$4,0))=28,DAY(PA$4)=28),AND(DAY(LOOKUP($F5,TenantNames,TenantStartDates))&gt;30,DAY(EOMONTH(PA$4,0))=30,DAY(PA$4)=30),DAY(LOOKUP($F5,TenantNames,TenantStartDates))=DAY(PA$4)),IF((LOOKUP($F5,TenantNames,TenantEndDates)-PA$4)&lt;=31,LOOKUP($F5,TenantNames,TenantTotalRevenues)-SUM($JA5:OZ5),LOOKUP($F5,TenantNames,TenantMonthlyRents)),IF(AND((SUMIF($G$4:AHB$4,"&lt;"&amp;PA$4,$G5:AHB5))&gt;SUMIFS(TransactionAmounts,TenantSources,$F5,'Filtered Data'!$C$2:$C23,"&lt;"&amp;PA$4),PA$4&lt;TODAY()),"Late","Occupied")),)))</f>
        <v/>
      </c>
      <c r="PB5" s="33" t="str">
        <f>IF(ISBLANK($F5),,IF(TODAY()=PB$4,"Today",IF(AND(LOOKUP($F5,TenantNames,TenantStartDates)&lt;=PB$4,LOOKUP($F5,TenantNames,TenantEndDates)&gt;=PB$4),IF(OR(AND(DAY(LOOKUP($F5,TenantNames,TenantStartDates))&gt;28,DAY(EOMONTH(PB$4,0))=28,DAY(PB$4)=28),AND(DAY(LOOKUP($F5,TenantNames,TenantStartDates))&gt;30,DAY(EOMONTH(PB$4,0))=30,DAY(PB$4)=30),DAY(LOOKUP($F5,TenantNames,TenantStartDates))=DAY(PB$4)),IF((LOOKUP($F5,TenantNames,TenantEndDates)-PB$4)&lt;=31,LOOKUP($F5,TenantNames,TenantTotalRevenues)-SUM($JA5:PA5),LOOKUP($F5,TenantNames,TenantMonthlyRents)),IF(AND((SUMIF($G$4:AHB$4,"&lt;"&amp;PB$4,$G5:AHB5))&gt;SUMIFS(TransactionAmounts,TenantSources,$F5,'Filtered Data'!$C$2:$C23,"&lt;"&amp;PB$4),PB$4&lt;TODAY()),"Late","Occupied")),)))</f>
        <v/>
      </c>
      <c r="PC5" s="33" t="str">
        <f>IF(ISBLANK($F5),,IF(TODAY()=PC$4,"Today",IF(AND(LOOKUP($F5,TenantNames,TenantStartDates)&lt;=PC$4,LOOKUP($F5,TenantNames,TenantEndDates)&gt;=PC$4),IF(OR(AND(DAY(LOOKUP($F5,TenantNames,TenantStartDates))&gt;28,DAY(EOMONTH(PC$4,0))=28,DAY(PC$4)=28),AND(DAY(LOOKUP($F5,TenantNames,TenantStartDates))&gt;30,DAY(EOMONTH(PC$4,0))=30,DAY(PC$4)=30),DAY(LOOKUP($F5,TenantNames,TenantStartDates))=DAY(PC$4)),IF((LOOKUP($F5,TenantNames,TenantEndDates)-PC$4)&lt;=31,LOOKUP($F5,TenantNames,TenantTotalRevenues)-SUM($JA5:PB5),LOOKUP($F5,TenantNames,TenantMonthlyRents)),IF(AND((SUMIF($G$4:AHB$4,"&lt;"&amp;PC$4,$G5:AHB5))&gt;SUMIFS(TransactionAmounts,TenantSources,$F5,'Filtered Data'!$C$2:$C23,"&lt;"&amp;PC$4),PC$4&lt;TODAY()),"Late","Occupied")),)))</f>
        <v/>
      </c>
      <c r="PD5" s="33" t="str">
        <f>IF(ISBLANK($F5),,IF(TODAY()=PD$4,"Today",IF(AND(LOOKUP($F5,TenantNames,TenantStartDates)&lt;=PD$4,LOOKUP($F5,TenantNames,TenantEndDates)&gt;=PD$4),IF(OR(AND(DAY(LOOKUP($F5,TenantNames,TenantStartDates))&gt;28,DAY(EOMONTH(PD$4,0))=28,DAY(PD$4)=28),AND(DAY(LOOKUP($F5,TenantNames,TenantStartDates))&gt;30,DAY(EOMONTH(PD$4,0))=30,DAY(PD$4)=30),DAY(LOOKUP($F5,TenantNames,TenantStartDates))=DAY(PD$4)),IF((LOOKUP($F5,TenantNames,TenantEndDates)-PD$4)&lt;=31,LOOKUP($F5,TenantNames,TenantTotalRevenues)-SUM($JA5:PC5),LOOKUP($F5,TenantNames,TenantMonthlyRents)),IF(AND((SUMIF($G$4:AHB$4,"&lt;"&amp;PD$4,$G5:AHB5))&gt;SUMIFS(TransactionAmounts,TenantSources,$F5,'Filtered Data'!$C$2:$C23,"&lt;"&amp;PD$4),PD$4&lt;TODAY()),"Late","Occupied")),)))</f>
        <v/>
      </c>
      <c r="PE5" s="33" t="str">
        <f>IF(ISBLANK($F5),,IF(TODAY()=PE$4,"Today",IF(AND(LOOKUP($F5,TenantNames,TenantStartDates)&lt;=PE$4,LOOKUP($F5,TenantNames,TenantEndDates)&gt;=PE$4),IF(OR(AND(DAY(LOOKUP($F5,TenantNames,TenantStartDates))&gt;28,DAY(EOMONTH(PE$4,0))=28,DAY(PE$4)=28),AND(DAY(LOOKUP($F5,TenantNames,TenantStartDates))&gt;30,DAY(EOMONTH(PE$4,0))=30,DAY(PE$4)=30),DAY(LOOKUP($F5,TenantNames,TenantStartDates))=DAY(PE$4)),IF((LOOKUP($F5,TenantNames,TenantEndDates)-PE$4)&lt;=31,LOOKUP($F5,TenantNames,TenantTotalRevenues)-SUM($JA5:PD5),LOOKUP($F5,TenantNames,TenantMonthlyRents)),IF(AND((SUMIF($G$4:AHB$4,"&lt;"&amp;PE$4,$G5:AHB5))&gt;SUMIFS(TransactionAmounts,TenantSources,$F5,'Filtered Data'!$C$2:$C23,"&lt;"&amp;PE$4),PE$4&lt;TODAY()),"Late","Occupied")),)))</f>
        <v/>
      </c>
      <c r="PF5" s="33" t="str">
        <f>IF(ISBLANK($F5),,IF(TODAY()=PF$4,"Today",IF(AND(LOOKUP($F5,TenantNames,TenantStartDates)&lt;=PF$4,LOOKUP($F5,TenantNames,TenantEndDates)&gt;=PF$4),IF(OR(AND(DAY(LOOKUP($F5,TenantNames,TenantStartDates))&gt;28,DAY(EOMONTH(PF$4,0))=28,DAY(PF$4)=28),AND(DAY(LOOKUP($F5,TenantNames,TenantStartDates))&gt;30,DAY(EOMONTH(PF$4,0))=30,DAY(PF$4)=30),DAY(LOOKUP($F5,TenantNames,TenantStartDates))=DAY(PF$4)),IF((LOOKUP($F5,TenantNames,TenantEndDates)-PF$4)&lt;=31,LOOKUP($F5,TenantNames,TenantTotalRevenues)-SUM($JA5:PE5),LOOKUP($F5,TenantNames,TenantMonthlyRents)),IF(AND((SUMIF($G$4:AHB$4,"&lt;"&amp;PF$4,$G5:AHB5))&gt;SUMIFS(TransactionAmounts,TenantSources,$F5,'Filtered Data'!$C$2:$C23,"&lt;"&amp;PF$4),PF$4&lt;TODAY()),"Late","Occupied")),)))</f>
        <v/>
      </c>
      <c r="PG5" s="33" t="str">
        <f>IF(ISBLANK($F5),,IF(TODAY()=PG$4,"Today",IF(AND(LOOKUP($F5,TenantNames,TenantStartDates)&lt;=PG$4,LOOKUP($F5,TenantNames,TenantEndDates)&gt;=PG$4),IF(OR(AND(DAY(LOOKUP($F5,TenantNames,TenantStartDates))&gt;28,DAY(EOMONTH(PG$4,0))=28,DAY(PG$4)=28),AND(DAY(LOOKUP($F5,TenantNames,TenantStartDates))&gt;30,DAY(EOMONTH(PG$4,0))=30,DAY(PG$4)=30),DAY(LOOKUP($F5,TenantNames,TenantStartDates))=DAY(PG$4)),IF((LOOKUP($F5,TenantNames,TenantEndDates)-PG$4)&lt;=31,LOOKUP($F5,TenantNames,TenantTotalRevenues)-SUM($JA5:PF5),LOOKUP($F5,TenantNames,TenantMonthlyRents)),IF(AND((SUMIF($G$4:AHB$4,"&lt;"&amp;PG$4,$G5:AHB5))&gt;SUMIFS(TransactionAmounts,TenantSources,$F5,'Filtered Data'!$C$2:$C23,"&lt;"&amp;PG$4),PG$4&lt;TODAY()),"Late","Occupied")),)))</f>
        <v/>
      </c>
      <c r="PH5" s="33" t="str">
        <f>IF(ISBLANK($F5),,IF(TODAY()=PH$4,"Today",IF(AND(LOOKUP($F5,TenantNames,TenantStartDates)&lt;=PH$4,LOOKUP($F5,TenantNames,TenantEndDates)&gt;=PH$4),IF(OR(AND(DAY(LOOKUP($F5,TenantNames,TenantStartDates))&gt;28,DAY(EOMONTH(PH$4,0))=28,DAY(PH$4)=28),AND(DAY(LOOKUP($F5,TenantNames,TenantStartDates))&gt;30,DAY(EOMONTH(PH$4,0))=30,DAY(PH$4)=30),DAY(LOOKUP($F5,TenantNames,TenantStartDates))=DAY(PH$4)),IF((LOOKUP($F5,TenantNames,TenantEndDates)-PH$4)&lt;=31,LOOKUP($F5,TenantNames,TenantTotalRevenues)-SUM($JA5:PG5),LOOKUP($F5,TenantNames,TenantMonthlyRents)),IF(AND((SUMIF($G$4:AHB$4,"&lt;"&amp;PH$4,$G5:AHB5))&gt;SUMIFS(TransactionAmounts,TenantSources,$F5,'Filtered Data'!$C$2:$C23,"&lt;"&amp;PH$4),PH$4&lt;TODAY()),"Late","Occupied")),)))</f>
        <v/>
      </c>
      <c r="PI5" s="33" t="str">
        <f>IF(ISBLANK($F5),,IF(TODAY()=PI$4,"Today",IF(AND(LOOKUP($F5,TenantNames,TenantStartDates)&lt;=PI$4,LOOKUP($F5,TenantNames,TenantEndDates)&gt;=PI$4),IF(OR(AND(DAY(LOOKUP($F5,TenantNames,TenantStartDates))&gt;28,DAY(EOMONTH(PI$4,0))=28,DAY(PI$4)=28),AND(DAY(LOOKUP($F5,TenantNames,TenantStartDates))&gt;30,DAY(EOMONTH(PI$4,0))=30,DAY(PI$4)=30),DAY(LOOKUP($F5,TenantNames,TenantStartDates))=DAY(PI$4)),IF((LOOKUP($F5,TenantNames,TenantEndDates)-PI$4)&lt;=31,LOOKUP($F5,TenantNames,TenantTotalRevenues)-SUM($JA5:PH5),LOOKUP($F5,TenantNames,TenantMonthlyRents)),IF(AND((SUMIF($G$4:AHB$4,"&lt;"&amp;PI$4,$G5:AHB5))&gt;SUMIFS(TransactionAmounts,TenantSources,$F5,'Filtered Data'!$C$2:$C23,"&lt;"&amp;PI$4),PI$4&lt;TODAY()),"Late","Occupied")),)))</f>
        <v/>
      </c>
      <c r="PJ5" s="33" t="str">
        <f>IF(ISBLANK($F5),,IF(TODAY()=PJ$4,"Today",IF(AND(LOOKUP($F5,TenantNames,TenantStartDates)&lt;=PJ$4,LOOKUP($F5,TenantNames,TenantEndDates)&gt;=PJ$4),IF(OR(AND(DAY(LOOKUP($F5,TenantNames,TenantStartDates))&gt;28,DAY(EOMONTH(PJ$4,0))=28,DAY(PJ$4)=28),AND(DAY(LOOKUP($F5,TenantNames,TenantStartDates))&gt;30,DAY(EOMONTH(PJ$4,0))=30,DAY(PJ$4)=30),DAY(LOOKUP($F5,TenantNames,TenantStartDates))=DAY(PJ$4)),IF((LOOKUP($F5,TenantNames,TenantEndDates)-PJ$4)&lt;=31,LOOKUP($F5,TenantNames,TenantTotalRevenues)-SUM($JA5:PI5),LOOKUP($F5,TenantNames,TenantMonthlyRents)),IF(AND((SUMIF($G$4:AHB$4,"&lt;"&amp;PJ$4,$G5:AHB5))&gt;SUMIFS(TransactionAmounts,TenantSources,$F5,'Filtered Data'!$C$2:$C23,"&lt;"&amp;PJ$4),PJ$4&lt;TODAY()),"Late","Occupied")),)))</f>
        <v/>
      </c>
      <c r="PK5" s="33" t="str">
        <f>IF(ISBLANK($F5),,IF(TODAY()=PK$4,"Today",IF(AND(LOOKUP($F5,TenantNames,TenantStartDates)&lt;=PK$4,LOOKUP($F5,TenantNames,TenantEndDates)&gt;=PK$4),IF(OR(AND(DAY(LOOKUP($F5,TenantNames,TenantStartDates))&gt;28,DAY(EOMONTH(PK$4,0))=28,DAY(PK$4)=28),AND(DAY(LOOKUP($F5,TenantNames,TenantStartDates))&gt;30,DAY(EOMONTH(PK$4,0))=30,DAY(PK$4)=30),DAY(LOOKUP($F5,TenantNames,TenantStartDates))=DAY(PK$4)),IF((LOOKUP($F5,TenantNames,TenantEndDates)-PK$4)&lt;=31,LOOKUP($F5,TenantNames,TenantTotalRevenues)-SUM($JA5:PJ5),LOOKUP($F5,TenantNames,TenantMonthlyRents)),IF(AND((SUMIF($G$4:AHB$4,"&lt;"&amp;PK$4,$G5:AHB5))&gt;SUMIFS(TransactionAmounts,TenantSources,$F5,'Filtered Data'!$C$2:$C23,"&lt;"&amp;PK$4),PK$4&lt;TODAY()),"Late","Occupied")),)))</f>
        <v/>
      </c>
      <c r="PL5" s="33" t="str">
        <f>IF(ISBLANK($F5),,IF(TODAY()=PL$4,"Today",IF(AND(LOOKUP($F5,TenantNames,TenantStartDates)&lt;=PL$4,LOOKUP($F5,TenantNames,TenantEndDates)&gt;=PL$4),IF(OR(AND(DAY(LOOKUP($F5,TenantNames,TenantStartDates))&gt;28,DAY(EOMONTH(PL$4,0))=28,DAY(PL$4)=28),AND(DAY(LOOKUP($F5,TenantNames,TenantStartDates))&gt;30,DAY(EOMONTH(PL$4,0))=30,DAY(PL$4)=30),DAY(LOOKUP($F5,TenantNames,TenantStartDates))=DAY(PL$4)),IF((LOOKUP($F5,TenantNames,TenantEndDates)-PL$4)&lt;=31,LOOKUP($F5,TenantNames,TenantTotalRevenues)-SUM($JA5:PK5),LOOKUP($F5,TenantNames,TenantMonthlyRents)),IF(AND((SUMIF($G$4:AHB$4,"&lt;"&amp;PL$4,$G5:AHB5))&gt;SUMIFS(TransactionAmounts,TenantSources,$F5,'Filtered Data'!$C$2:$C23,"&lt;"&amp;PL$4),PL$4&lt;TODAY()),"Late","Occupied")),)))</f>
        <v/>
      </c>
      <c r="PM5" s="33" t="str">
        <f>IF(ISBLANK($F5),,IF(TODAY()=PM$4,"Today",IF(AND(LOOKUP($F5,TenantNames,TenantStartDates)&lt;=PM$4,LOOKUP($F5,TenantNames,TenantEndDates)&gt;=PM$4),IF(OR(AND(DAY(LOOKUP($F5,TenantNames,TenantStartDates))&gt;28,DAY(EOMONTH(PM$4,0))=28,DAY(PM$4)=28),AND(DAY(LOOKUP($F5,TenantNames,TenantStartDates))&gt;30,DAY(EOMONTH(PM$4,0))=30,DAY(PM$4)=30),DAY(LOOKUP($F5,TenantNames,TenantStartDates))=DAY(PM$4)),IF((LOOKUP($F5,TenantNames,TenantEndDates)-PM$4)&lt;=31,LOOKUP($F5,TenantNames,TenantTotalRevenues)-SUM($JA5:PL5),LOOKUP($F5,TenantNames,TenantMonthlyRents)),IF(AND((SUMIF($G$4:AHB$4,"&lt;"&amp;PM$4,$G5:AHB5))&gt;SUMIFS(TransactionAmounts,TenantSources,$F5,'Filtered Data'!$C$2:$C23,"&lt;"&amp;PM$4),PM$4&lt;TODAY()),"Late","Occupied")),)))</f>
        <v/>
      </c>
      <c r="PN5" s="33" t="str">
        <f>IF(ISBLANK($F5),,IF(TODAY()=PN$4,"Today",IF(AND(LOOKUP($F5,TenantNames,TenantStartDates)&lt;=PN$4,LOOKUP($F5,TenantNames,TenantEndDates)&gt;=PN$4),IF(OR(AND(DAY(LOOKUP($F5,TenantNames,TenantStartDates))&gt;28,DAY(EOMONTH(PN$4,0))=28,DAY(PN$4)=28),AND(DAY(LOOKUP($F5,TenantNames,TenantStartDates))&gt;30,DAY(EOMONTH(PN$4,0))=30,DAY(PN$4)=30),DAY(LOOKUP($F5,TenantNames,TenantStartDates))=DAY(PN$4)),IF((LOOKUP($F5,TenantNames,TenantEndDates)-PN$4)&lt;=31,LOOKUP($F5,TenantNames,TenantTotalRevenues)-SUM($JA5:PM5),LOOKUP($F5,TenantNames,TenantMonthlyRents)),IF(AND((SUMIF($G$4:AHB$4,"&lt;"&amp;PN$4,$G5:AHB5))&gt;SUMIFS(TransactionAmounts,TenantSources,$F5,'Filtered Data'!$C$2:$C23,"&lt;"&amp;PN$4),PN$4&lt;TODAY()),"Late","Occupied")),)))</f>
        <v/>
      </c>
      <c r="PO5" s="33" t="str">
        <f>IF(ISBLANK($F5),,IF(TODAY()=PO$4,"Today",IF(AND(LOOKUP($F5,TenantNames,TenantStartDates)&lt;=PO$4,LOOKUP($F5,TenantNames,TenantEndDates)&gt;=PO$4),IF(OR(AND(DAY(LOOKUP($F5,TenantNames,TenantStartDates))&gt;28,DAY(EOMONTH(PO$4,0))=28,DAY(PO$4)=28),AND(DAY(LOOKUP($F5,TenantNames,TenantStartDates))&gt;30,DAY(EOMONTH(PO$4,0))=30,DAY(PO$4)=30),DAY(LOOKUP($F5,TenantNames,TenantStartDates))=DAY(PO$4)),IF((LOOKUP($F5,TenantNames,TenantEndDates)-PO$4)&lt;=31,LOOKUP($F5,TenantNames,TenantTotalRevenues)-SUM($JA5:PN5),LOOKUP($F5,TenantNames,TenantMonthlyRents)),IF(AND((SUMIF($G$4:AHB$4,"&lt;"&amp;PO$4,$G5:AHB5))&gt;SUMIFS(TransactionAmounts,TenantSources,$F5,'Filtered Data'!$C$2:$C23,"&lt;"&amp;PO$4),PO$4&lt;TODAY()),"Late","Occupied")),)))</f>
        <v/>
      </c>
      <c r="PP5" s="33" t="str">
        <f>IF(ISBLANK($F5),,IF(TODAY()=PP$4,"Today",IF(AND(LOOKUP($F5,TenantNames,TenantStartDates)&lt;=PP$4,LOOKUP($F5,TenantNames,TenantEndDates)&gt;=PP$4),IF(OR(AND(DAY(LOOKUP($F5,TenantNames,TenantStartDates))&gt;28,DAY(EOMONTH(PP$4,0))=28,DAY(PP$4)=28),AND(DAY(LOOKUP($F5,TenantNames,TenantStartDates))&gt;30,DAY(EOMONTH(PP$4,0))=30,DAY(PP$4)=30),DAY(LOOKUP($F5,TenantNames,TenantStartDates))=DAY(PP$4)),IF((LOOKUP($F5,TenantNames,TenantEndDates)-PP$4)&lt;=31,LOOKUP($F5,TenantNames,TenantTotalRevenues)-SUM($JA5:PO5),LOOKUP($F5,TenantNames,TenantMonthlyRents)),IF(AND((SUMIF($G$4:AHB$4,"&lt;"&amp;PP$4,$G5:AHB5))&gt;SUMIFS(TransactionAmounts,TenantSources,$F5,'Filtered Data'!$C$2:$C23,"&lt;"&amp;PP$4),PP$4&lt;TODAY()),"Late","Occupied")),)))</f>
        <v/>
      </c>
      <c r="PQ5" s="33" t="str">
        <f>IF(ISBLANK($F5),,IF(TODAY()=PQ$4,"Today",IF(AND(LOOKUP($F5,TenantNames,TenantStartDates)&lt;=PQ$4,LOOKUP($F5,TenantNames,TenantEndDates)&gt;=PQ$4),IF(OR(AND(DAY(LOOKUP($F5,TenantNames,TenantStartDates))&gt;28,DAY(EOMONTH(PQ$4,0))=28,DAY(PQ$4)=28),AND(DAY(LOOKUP($F5,TenantNames,TenantStartDates))&gt;30,DAY(EOMONTH(PQ$4,0))=30,DAY(PQ$4)=30),DAY(LOOKUP($F5,TenantNames,TenantStartDates))=DAY(PQ$4)),IF((LOOKUP($F5,TenantNames,TenantEndDates)-PQ$4)&lt;=31,LOOKUP($F5,TenantNames,TenantTotalRevenues)-SUM($JA5:PP5),LOOKUP($F5,TenantNames,TenantMonthlyRents)),IF(AND((SUMIF($G$4:AHB$4,"&lt;"&amp;PQ$4,$G5:AHB5))&gt;SUMIFS(TransactionAmounts,TenantSources,$F5,'Filtered Data'!$C$2:$C23,"&lt;"&amp;PQ$4),PQ$4&lt;TODAY()),"Late","Occupied")),)))</f>
        <v/>
      </c>
      <c r="PR5" s="33" t="str">
        <f>IF(ISBLANK($F5),,IF(TODAY()=PR$4,"Today",IF(AND(LOOKUP($F5,TenantNames,TenantStartDates)&lt;=PR$4,LOOKUP($F5,TenantNames,TenantEndDates)&gt;=PR$4),IF(OR(AND(DAY(LOOKUP($F5,TenantNames,TenantStartDates))&gt;28,DAY(EOMONTH(PR$4,0))=28,DAY(PR$4)=28),AND(DAY(LOOKUP($F5,TenantNames,TenantStartDates))&gt;30,DAY(EOMONTH(PR$4,0))=30,DAY(PR$4)=30),DAY(LOOKUP($F5,TenantNames,TenantStartDates))=DAY(PR$4)),IF((LOOKUP($F5,TenantNames,TenantEndDates)-PR$4)&lt;=31,LOOKUP($F5,TenantNames,TenantTotalRevenues)-SUM($JA5:PQ5),LOOKUP($F5,TenantNames,TenantMonthlyRents)),IF(AND((SUMIF($G$4:AHB$4,"&lt;"&amp;PR$4,$G5:AHB5))&gt;SUMIFS(TransactionAmounts,TenantSources,$F5,'Filtered Data'!$C$2:$C23,"&lt;"&amp;PR$4),PR$4&lt;TODAY()),"Late","Occupied")),)))</f>
        <v/>
      </c>
      <c r="PS5" s="33" t="str">
        <f>IF(ISBLANK($F5),,IF(TODAY()=PS$4,"Today",IF(AND(LOOKUP($F5,TenantNames,TenantStartDates)&lt;=PS$4,LOOKUP($F5,TenantNames,TenantEndDates)&gt;=PS$4),IF(OR(AND(DAY(LOOKUP($F5,TenantNames,TenantStartDates))&gt;28,DAY(EOMONTH(PS$4,0))=28,DAY(PS$4)=28),AND(DAY(LOOKUP($F5,TenantNames,TenantStartDates))&gt;30,DAY(EOMONTH(PS$4,0))=30,DAY(PS$4)=30),DAY(LOOKUP($F5,TenantNames,TenantStartDates))=DAY(PS$4)),IF((LOOKUP($F5,TenantNames,TenantEndDates)-PS$4)&lt;=31,LOOKUP($F5,TenantNames,TenantTotalRevenues)-SUM($JA5:PR5),LOOKUP($F5,TenantNames,TenantMonthlyRents)),IF(AND((SUMIF($G$4:AHB$4,"&lt;"&amp;PS$4,$G5:AHB5))&gt;SUMIFS(TransactionAmounts,TenantSources,$F5,'Filtered Data'!$C$2:$C23,"&lt;"&amp;PS$4),PS$4&lt;TODAY()),"Late","Occupied")),)))</f>
        <v/>
      </c>
      <c r="PT5" s="33" t="str">
        <f>IF(ISBLANK($F5),,IF(TODAY()=PT$4,"Today",IF(AND(LOOKUP($F5,TenantNames,TenantStartDates)&lt;=PT$4,LOOKUP($F5,TenantNames,TenantEndDates)&gt;=PT$4),IF(OR(AND(DAY(LOOKUP($F5,TenantNames,TenantStartDates))&gt;28,DAY(EOMONTH(PT$4,0))=28,DAY(PT$4)=28),AND(DAY(LOOKUP($F5,TenantNames,TenantStartDates))&gt;30,DAY(EOMONTH(PT$4,0))=30,DAY(PT$4)=30),DAY(LOOKUP($F5,TenantNames,TenantStartDates))=DAY(PT$4)),IF((LOOKUP($F5,TenantNames,TenantEndDates)-PT$4)&lt;=31,LOOKUP($F5,TenantNames,TenantTotalRevenues)-SUM($JA5:PS5),LOOKUP($F5,TenantNames,TenantMonthlyRents)),IF(AND((SUMIF($G$4:AHB$4,"&lt;"&amp;PT$4,$G5:AHB5))&gt;SUMIFS(TransactionAmounts,TenantSources,$F5,'Filtered Data'!$C$2:$C23,"&lt;"&amp;PT$4),PT$4&lt;TODAY()),"Late","Occupied")),)))</f>
        <v/>
      </c>
      <c r="PU5" s="33" t="str">
        <f>IF(ISBLANK($F5),,IF(TODAY()=PU$4,"Today",IF(AND(LOOKUP($F5,TenantNames,TenantStartDates)&lt;=PU$4,LOOKUP($F5,TenantNames,TenantEndDates)&gt;=PU$4),IF(OR(AND(DAY(LOOKUP($F5,TenantNames,TenantStartDates))&gt;28,DAY(EOMONTH(PU$4,0))=28,DAY(PU$4)=28),AND(DAY(LOOKUP($F5,TenantNames,TenantStartDates))&gt;30,DAY(EOMONTH(PU$4,0))=30,DAY(PU$4)=30),DAY(LOOKUP($F5,TenantNames,TenantStartDates))=DAY(PU$4)),IF((LOOKUP($F5,TenantNames,TenantEndDates)-PU$4)&lt;=31,LOOKUP($F5,TenantNames,TenantTotalRevenues)-SUM($JA5:PT5),LOOKUP($F5,TenantNames,TenantMonthlyRents)),IF(AND((SUMIF($G$4:AHB$4,"&lt;"&amp;PU$4,$G5:AHB5))&gt;SUMIFS(TransactionAmounts,TenantSources,$F5,'Filtered Data'!$C$2:$C23,"&lt;"&amp;PU$4),PU$4&lt;TODAY()),"Late","Occupied")),)))</f>
        <v/>
      </c>
      <c r="PV5" s="33" t="str">
        <f>IF(ISBLANK($F5),,IF(TODAY()=PV$4,"Today",IF(AND(LOOKUP($F5,TenantNames,TenantStartDates)&lt;=PV$4,LOOKUP($F5,TenantNames,TenantEndDates)&gt;=PV$4),IF(OR(AND(DAY(LOOKUP($F5,TenantNames,TenantStartDates))&gt;28,DAY(EOMONTH(PV$4,0))=28,DAY(PV$4)=28),AND(DAY(LOOKUP($F5,TenantNames,TenantStartDates))&gt;30,DAY(EOMONTH(PV$4,0))=30,DAY(PV$4)=30),DAY(LOOKUP($F5,TenantNames,TenantStartDates))=DAY(PV$4)),IF((LOOKUP($F5,TenantNames,TenantEndDates)-PV$4)&lt;=31,LOOKUP($F5,TenantNames,TenantTotalRevenues)-SUM($JA5:PU5),LOOKUP($F5,TenantNames,TenantMonthlyRents)),IF(AND((SUMIF($G$4:AHB$4,"&lt;"&amp;PV$4,$G5:AHB5))&gt;SUMIFS(TransactionAmounts,TenantSources,$F5,'Filtered Data'!$C$2:$C23,"&lt;"&amp;PV$4),PV$4&lt;TODAY()),"Late","Occupied")),)))</f>
        <v/>
      </c>
      <c r="PW5" s="33" t="str">
        <f>IF(ISBLANK($F5),,IF(TODAY()=PW$4,"Today",IF(AND(LOOKUP($F5,TenantNames,TenantStartDates)&lt;=PW$4,LOOKUP($F5,TenantNames,TenantEndDates)&gt;=PW$4),IF(OR(AND(DAY(LOOKUP($F5,TenantNames,TenantStartDates))&gt;28,DAY(EOMONTH(PW$4,0))=28,DAY(PW$4)=28),AND(DAY(LOOKUP($F5,TenantNames,TenantStartDates))&gt;30,DAY(EOMONTH(PW$4,0))=30,DAY(PW$4)=30),DAY(LOOKUP($F5,TenantNames,TenantStartDates))=DAY(PW$4)),IF((LOOKUP($F5,TenantNames,TenantEndDates)-PW$4)&lt;=31,LOOKUP($F5,TenantNames,TenantTotalRevenues)-SUM($JA5:PV5),LOOKUP($F5,TenantNames,TenantMonthlyRents)),IF(AND((SUMIF($G$4:AHB$4,"&lt;"&amp;PW$4,$G5:AHB5))&gt;SUMIFS(TransactionAmounts,TenantSources,$F5,'Filtered Data'!$C$2:$C23,"&lt;"&amp;PW$4),PW$4&lt;TODAY()),"Late","Occupied")),)))</f>
        <v/>
      </c>
      <c r="PX5" s="33" t="str">
        <f>IF(ISBLANK($F5),,IF(TODAY()=PX$4,"Today",IF(AND(LOOKUP($F5,TenantNames,TenantStartDates)&lt;=PX$4,LOOKUP($F5,TenantNames,TenantEndDates)&gt;=PX$4),IF(OR(AND(DAY(LOOKUP($F5,TenantNames,TenantStartDates))&gt;28,DAY(EOMONTH(PX$4,0))=28,DAY(PX$4)=28),AND(DAY(LOOKUP($F5,TenantNames,TenantStartDates))&gt;30,DAY(EOMONTH(PX$4,0))=30,DAY(PX$4)=30),DAY(LOOKUP($F5,TenantNames,TenantStartDates))=DAY(PX$4)),IF((LOOKUP($F5,TenantNames,TenantEndDates)-PX$4)&lt;=31,LOOKUP($F5,TenantNames,TenantTotalRevenues)-SUM($JA5:PW5),LOOKUP($F5,TenantNames,TenantMonthlyRents)),IF(AND((SUMIF($G$4:AHB$4,"&lt;"&amp;PX$4,$G5:AHB5))&gt;SUMIFS(TransactionAmounts,TenantSources,$F5,'Filtered Data'!$C$2:$C23,"&lt;"&amp;PX$4),PX$4&lt;TODAY()),"Late","Occupied")),)))</f>
        <v/>
      </c>
      <c r="PY5" s="33" t="str">
        <f>IF(ISBLANK($F5),,IF(TODAY()=PY$4,"Today",IF(AND(LOOKUP($F5,TenantNames,TenantStartDates)&lt;=PY$4,LOOKUP($F5,TenantNames,TenantEndDates)&gt;=PY$4),IF(OR(AND(DAY(LOOKUP($F5,TenantNames,TenantStartDates))&gt;28,DAY(EOMONTH(PY$4,0))=28,DAY(PY$4)=28),AND(DAY(LOOKUP($F5,TenantNames,TenantStartDates))&gt;30,DAY(EOMONTH(PY$4,0))=30,DAY(PY$4)=30),DAY(LOOKUP($F5,TenantNames,TenantStartDates))=DAY(PY$4)),IF((LOOKUP($F5,TenantNames,TenantEndDates)-PY$4)&lt;=31,LOOKUP($F5,TenantNames,TenantTotalRevenues)-SUM($JA5:PX5),LOOKUP($F5,TenantNames,TenantMonthlyRents)),IF(AND((SUMIF($G$4:AHB$4,"&lt;"&amp;PY$4,$G5:AHB5))&gt;SUMIFS(TransactionAmounts,TenantSources,$F5,'Filtered Data'!$C$2:$C23,"&lt;"&amp;PY$4),PY$4&lt;TODAY()),"Late","Occupied")),)))</f>
        <v/>
      </c>
      <c r="PZ5" s="33" t="str">
        <f>IF(ISBLANK($F5),,IF(TODAY()=PZ$4,"Today",IF(AND(LOOKUP($F5,TenantNames,TenantStartDates)&lt;=PZ$4,LOOKUP($F5,TenantNames,TenantEndDates)&gt;=PZ$4),IF(OR(AND(DAY(LOOKUP($F5,TenantNames,TenantStartDates))&gt;28,DAY(EOMONTH(PZ$4,0))=28,DAY(PZ$4)=28),AND(DAY(LOOKUP($F5,TenantNames,TenantStartDates))&gt;30,DAY(EOMONTH(PZ$4,0))=30,DAY(PZ$4)=30),DAY(LOOKUP($F5,TenantNames,TenantStartDates))=DAY(PZ$4)),IF((LOOKUP($F5,TenantNames,TenantEndDates)-PZ$4)&lt;=31,LOOKUP($F5,TenantNames,TenantTotalRevenues)-SUM($JA5:PY5),LOOKUP($F5,TenantNames,TenantMonthlyRents)),IF(AND((SUMIF($G$4:AHB$4,"&lt;"&amp;PZ$4,$G5:AHB5))&gt;SUMIFS(TransactionAmounts,TenantSources,$F5,'Filtered Data'!$C$2:$C23,"&lt;"&amp;PZ$4),PZ$4&lt;TODAY()),"Late","Occupied")),)))</f>
        <v/>
      </c>
      <c r="QA5" s="33" t="str">
        <f>IF(ISBLANK($F5),,IF(TODAY()=QA$4,"Today",IF(AND(LOOKUP($F5,TenantNames,TenantStartDates)&lt;=QA$4,LOOKUP($F5,TenantNames,TenantEndDates)&gt;=QA$4),IF(OR(AND(DAY(LOOKUP($F5,TenantNames,TenantStartDates))&gt;28,DAY(EOMONTH(QA$4,0))=28,DAY(QA$4)=28),AND(DAY(LOOKUP($F5,TenantNames,TenantStartDates))&gt;30,DAY(EOMONTH(QA$4,0))=30,DAY(QA$4)=30),DAY(LOOKUP($F5,TenantNames,TenantStartDates))=DAY(QA$4)),IF((LOOKUP($F5,TenantNames,TenantEndDates)-QA$4)&lt;=31,LOOKUP($F5,TenantNames,TenantTotalRevenues)-SUM($JA5:PZ5),LOOKUP($F5,TenantNames,TenantMonthlyRents)),IF(AND((SUMIF($G$4:AHB$4,"&lt;"&amp;QA$4,$G5:AHB5))&gt;SUMIFS(TransactionAmounts,TenantSources,$F5,'Filtered Data'!$C$2:$C23,"&lt;"&amp;QA$4),QA$4&lt;TODAY()),"Late","Occupied")),)))</f>
        <v/>
      </c>
      <c r="QB5" s="33" t="str">
        <f>IF(ISBLANK($F5),,IF(TODAY()=QB$4,"Today",IF(AND(LOOKUP($F5,TenantNames,TenantStartDates)&lt;=QB$4,LOOKUP($F5,TenantNames,TenantEndDates)&gt;=QB$4),IF(OR(AND(DAY(LOOKUP($F5,TenantNames,TenantStartDates))&gt;28,DAY(EOMONTH(QB$4,0))=28,DAY(QB$4)=28),AND(DAY(LOOKUP($F5,TenantNames,TenantStartDates))&gt;30,DAY(EOMONTH(QB$4,0))=30,DAY(QB$4)=30),DAY(LOOKUP($F5,TenantNames,TenantStartDates))=DAY(QB$4)),IF((LOOKUP($F5,TenantNames,TenantEndDates)-QB$4)&lt;=31,LOOKUP($F5,TenantNames,TenantTotalRevenues)-SUM($JA5:QA5),LOOKUP($F5,TenantNames,TenantMonthlyRents)),IF(AND((SUMIF($G$4:AHB$4,"&lt;"&amp;QB$4,$G5:AHB5))&gt;SUMIFS(TransactionAmounts,TenantSources,$F5,'Filtered Data'!$C$2:$C23,"&lt;"&amp;QB$4),QB$4&lt;TODAY()),"Late","Occupied")),)))</f>
        <v/>
      </c>
      <c r="QC5" s="33" t="str">
        <f>IF(ISBLANK($F5),,IF(TODAY()=QC$4,"Today",IF(AND(LOOKUP($F5,TenantNames,TenantStartDates)&lt;=QC$4,LOOKUP($F5,TenantNames,TenantEndDates)&gt;=QC$4),IF(OR(AND(DAY(LOOKUP($F5,TenantNames,TenantStartDates))&gt;28,DAY(EOMONTH(QC$4,0))=28,DAY(QC$4)=28),AND(DAY(LOOKUP($F5,TenantNames,TenantStartDates))&gt;30,DAY(EOMONTH(QC$4,0))=30,DAY(QC$4)=30),DAY(LOOKUP($F5,TenantNames,TenantStartDates))=DAY(QC$4)),IF((LOOKUP($F5,TenantNames,TenantEndDates)-QC$4)&lt;=31,LOOKUP($F5,TenantNames,TenantTotalRevenues)-SUM($JA5:QB5),LOOKUP($F5,TenantNames,TenantMonthlyRents)),IF(AND((SUMIF($G$4:AHB$4,"&lt;"&amp;QC$4,$G5:AHB5))&gt;SUMIFS(TransactionAmounts,TenantSources,$F5,'Filtered Data'!$C$2:$C23,"&lt;"&amp;QC$4),QC$4&lt;TODAY()),"Late","Occupied")),)))</f>
        <v/>
      </c>
      <c r="QD5" s="33" t="str">
        <f>IF(ISBLANK($F5),,IF(TODAY()=QD$4,"Today",IF(AND(LOOKUP($F5,TenantNames,TenantStartDates)&lt;=QD$4,LOOKUP($F5,TenantNames,TenantEndDates)&gt;=QD$4),IF(OR(AND(DAY(LOOKUP($F5,TenantNames,TenantStartDates))&gt;28,DAY(EOMONTH(QD$4,0))=28,DAY(QD$4)=28),AND(DAY(LOOKUP($F5,TenantNames,TenantStartDates))&gt;30,DAY(EOMONTH(QD$4,0))=30,DAY(QD$4)=30),DAY(LOOKUP($F5,TenantNames,TenantStartDates))=DAY(QD$4)),IF((LOOKUP($F5,TenantNames,TenantEndDates)-QD$4)&lt;=31,LOOKUP($F5,TenantNames,TenantTotalRevenues)-SUM($JA5:QC5),LOOKUP($F5,TenantNames,TenantMonthlyRents)),IF(AND((SUMIF($G$4:AHB$4,"&lt;"&amp;QD$4,$G5:AHB5))&gt;SUMIFS(TransactionAmounts,TenantSources,$F5,'Filtered Data'!$C$2:$C23,"&lt;"&amp;QD$4),QD$4&lt;TODAY()),"Late","Occupied")),)))</f>
        <v/>
      </c>
      <c r="QE5" s="33" t="str">
        <f>IF(ISBLANK($F5),,IF(TODAY()=QE$4,"Today",IF(AND(LOOKUP($F5,TenantNames,TenantStartDates)&lt;=QE$4,LOOKUP($F5,TenantNames,TenantEndDates)&gt;=QE$4),IF(OR(AND(DAY(LOOKUP($F5,TenantNames,TenantStartDates))&gt;28,DAY(EOMONTH(QE$4,0))=28,DAY(QE$4)=28),AND(DAY(LOOKUP($F5,TenantNames,TenantStartDates))&gt;30,DAY(EOMONTH(QE$4,0))=30,DAY(QE$4)=30),DAY(LOOKUP($F5,TenantNames,TenantStartDates))=DAY(QE$4)),IF((LOOKUP($F5,TenantNames,TenantEndDates)-QE$4)&lt;=31,LOOKUP($F5,TenantNames,TenantTotalRevenues)-SUM($JA5:QD5),LOOKUP($F5,TenantNames,TenantMonthlyRents)),IF(AND((SUMIF($G$4:AHB$4,"&lt;"&amp;QE$4,$G5:AHB5))&gt;SUMIFS(TransactionAmounts,TenantSources,$F5,'Filtered Data'!$C$2:$C23,"&lt;"&amp;QE$4),QE$4&lt;TODAY()),"Late","Occupied")),)))</f>
        <v/>
      </c>
      <c r="QF5" s="33" t="str">
        <f>IF(ISBLANK($F5),,IF(TODAY()=QF$4,"Today",IF(AND(LOOKUP($F5,TenantNames,TenantStartDates)&lt;=QF$4,LOOKUP($F5,TenantNames,TenantEndDates)&gt;=QF$4),IF(OR(AND(DAY(LOOKUP($F5,TenantNames,TenantStartDates))&gt;28,DAY(EOMONTH(QF$4,0))=28,DAY(QF$4)=28),AND(DAY(LOOKUP($F5,TenantNames,TenantStartDates))&gt;30,DAY(EOMONTH(QF$4,0))=30,DAY(QF$4)=30),DAY(LOOKUP($F5,TenantNames,TenantStartDates))=DAY(QF$4)),IF((LOOKUP($F5,TenantNames,TenantEndDates)-QF$4)&lt;=31,LOOKUP($F5,TenantNames,TenantTotalRevenues)-SUM($JA5:QE5),LOOKUP($F5,TenantNames,TenantMonthlyRents)),IF(AND((SUMIF($G$4:AHB$4,"&lt;"&amp;QF$4,$G5:AHB5))&gt;SUMIFS(TransactionAmounts,TenantSources,$F5,'Filtered Data'!$C$2:$C23,"&lt;"&amp;QF$4),QF$4&lt;TODAY()),"Late","Occupied")),)))</f>
        <v/>
      </c>
      <c r="QG5" s="33" t="str">
        <f>IF(ISBLANK($F5),,IF(TODAY()=QG$4,"Today",IF(AND(LOOKUP($F5,TenantNames,TenantStartDates)&lt;=QG$4,LOOKUP($F5,TenantNames,TenantEndDates)&gt;=QG$4),IF(OR(AND(DAY(LOOKUP($F5,TenantNames,TenantStartDates))&gt;28,DAY(EOMONTH(QG$4,0))=28,DAY(QG$4)=28),AND(DAY(LOOKUP($F5,TenantNames,TenantStartDates))&gt;30,DAY(EOMONTH(QG$4,0))=30,DAY(QG$4)=30),DAY(LOOKUP($F5,TenantNames,TenantStartDates))=DAY(QG$4)),IF((LOOKUP($F5,TenantNames,TenantEndDates)-QG$4)&lt;=31,LOOKUP($F5,TenantNames,TenantTotalRevenues)-SUM($JA5:QF5),LOOKUP($F5,TenantNames,TenantMonthlyRents)),IF(AND((SUMIF($G$4:AHB$4,"&lt;"&amp;QG$4,$G5:AHB5))&gt;SUMIFS(TransactionAmounts,TenantSources,$F5,'Filtered Data'!$C$2:$C23,"&lt;"&amp;QG$4),QG$4&lt;TODAY()),"Late","Occupied")),)))</f>
        <v/>
      </c>
      <c r="QH5" s="33" t="str">
        <f>IF(ISBLANK($F5),,IF(TODAY()=QH$4,"Today",IF(AND(LOOKUP($F5,TenantNames,TenantStartDates)&lt;=QH$4,LOOKUP($F5,TenantNames,TenantEndDates)&gt;=QH$4),IF(OR(AND(DAY(LOOKUP($F5,TenantNames,TenantStartDates))&gt;28,DAY(EOMONTH(QH$4,0))=28,DAY(QH$4)=28),AND(DAY(LOOKUP($F5,TenantNames,TenantStartDates))&gt;30,DAY(EOMONTH(QH$4,0))=30,DAY(QH$4)=30),DAY(LOOKUP($F5,TenantNames,TenantStartDates))=DAY(QH$4)),IF((LOOKUP($F5,TenantNames,TenantEndDates)-QH$4)&lt;=31,LOOKUP($F5,TenantNames,TenantTotalRevenues)-SUM($JA5:QG5),LOOKUP($F5,TenantNames,TenantMonthlyRents)),IF(AND((SUMIF($G$4:AHB$4,"&lt;"&amp;QH$4,$G5:AHB5))&gt;SUMIFS(TransactionAmounts,TenantSources,$F5,'Filtered Data'!$C$2:$C23,"&lt;"&amp;QH$4),QH$4&lt;TODAY()),"Late","Occupied")),)))</f>
        <v/>
      </c>
      <c r="QI5" s="33" t="str">
        <f>IF(ISBLANK($F5),,IF(TODAY()=QI$4,"Today",IF(AND(LOOKUP($F5,TenantNames,TenantStartDates)&lt;=QI$4,LOOKUP($F5,TenantNames,TenantEndDates)&gt;=QI$4),IF(OR(AND(DAY(LOOKUP($F5,TenantNames,TenantStartDates))&gt;28,DAY(EOMONTH(QI$4,0))=28,DAY(QI$4)=28),AND(DAY(LOOKUP($F5,TenantNames,TenantStartDates))&gt;30,DAY(EOMONTH(QI$4,0))=30,DAY(QI$4)=30),DAY(LOOKUP($F5,TenantNames,TenantStartDates))=DAY(QI$4)),IF((LOOKUP($F5,TenantNames,TenantEndDates)-QI$4)&lt;=31,LOOKUP($F5,TenantNames,TenantTotalRevenues)-SUM($JA5:QH5),LOOKUP($F5,TenantNames,TenantMonthlyRents)),IF(AND((SUMIF($G$4:AHB$4,"&lt;"&amp;QI$4,$G5:AHB5))&gt;SUMIFS(TransactionAmounts,TenantSources,$F5,'Filtered Data'!$C$2:$C23,"&lt;"&amp;QI$4),QI$4&lt;TODAY()),"Late","Occupied")),)))</f>
        <v/>
      </c>
      <c r="QJ5" s="33" t="str">
        <f>IF(ISBLANK($F5),,IF(TODAY()=QJ$4,"Today",IF(AND(LOOKUP($F5,TenantNames,TenantStartDates)&lt;=QJ$4,LOOKUP($F5,TenantNames,TenantEndDates)&gt;=QJ$4),IF(OR(AND(DAY(LOOKUP($F5,TenantNames,TenantStartDates))&gt;28,DAY(EOMONTH(QJ$4,0))=28,DAY(QJ$4)=28),AND(DAY(LOOKUP($F5,TenantNames,TenantStartDates))&gt;30,DAY(EOMONTH(QJ$4,0))=30,DAY(QJ$4)=30),DAY(LOOKUP($F5,TenantNames,TenantStartDates))=DAY(QJ$4)),IF((LOOKUP($F5,TenantNames,TenantEndDates)-QJ$4)&lt;=31,LOOKUP($F5,TenantNames,TenantTotalRevenues)-SUM($JA5:QI5),LOOKUP($F5,TenantNames,TenantMonthlyRents)),IF(AND((SUMIF($G$4:AHB$4,"&lt;"&amp;QJ$4,$G5:AHB5))&gt;SUMIFS(TransactionAmounts,TenantSources,$F5,'Filtered Data'!$C$2:$C23,"&lt;"&amp;QJ$4),QJ$4&lt;TODAY()),"Late","Occupied")),)))</f>
        <v/>
      </c>
      <c r="QK5" s="33" t="str">
        <f>IF(ISBLANK($F5),,IF(TODAY()=QK$4,"Today",IF(AND(LOOKUP($F5,TenantNames,TenantStartDates)&lt;=QK$4,LOOKUP($F5,TenantNames,TenantEndDates)&gt;=QK$4),IF(OR(AND(DAY(LOOKUP($F5,TenantNames,TenantStartDates))&gt;28,DAY(EOMONTH(QK$4,0))=28,DAY(QK$4)=28),AND(DAY(LOOKUP($F5,TenantNames,TenantStartDates))&gt;30,DAY(EOMONTH(QK$4,0))=30,DAY(QK$4)=30),DAY(LOOKUP($F5,TenantNames,TenantStartDates))=DAY(QK$4)),IF((LOOKUP($F5,TenantNames,TenantEndDates)-QK$4)&lt;=31,LOOKUP($F5,TenantNames,TenantTotalRevenues)-SUM($JA5:QJ5),LOOKUP($F5,TenantNames,TenantMonthlyRents)),IF(AND((SUMIF($G$4:AHB$4,"&lt;"&amp;QK$4,$G5:AHB5))&gt;SUMIFS(TransactionAmounts,TenantSources,$F5,'Filtered Data'!$C$2:$C23,"&lt;"&amp;QK$4),QK$4&lt;TODAY()),"Late","Occupied")),)))</f>
        <v/>
      </c>
      <c r="QL5" s="33" t="str">
        <f>IF(ISBLANK($F5),,IF(TODAY()=QL$4,"Today",IF(AND(LOOKUP($F5,TenantNames,TenantStartDates)&lt;=QL$4,LOOKUP($F5,TenantNames,TenantEndDates)&gt;=QL$4),IF(OR(AND(DAY(LOOKUP($F5,TenantNames,TenantStartDates))&gt;28,DAY(EOMONTH(QL$4,0))=28,DAY(QL$4)=28),AND(DAY(LOOKUP($F5,TenantNames,TenantStartDates))&gt;30,DAY(EOMONTH(QL$4,0))=30,DAY(QL$4)=30),DAY(LOOKUP($F5,TenantNames,TenantStartDates))=DAY(QL$4)),IF((LOOKUP($F5,TenantNames,TenantEndDates)-QL$4)&lt;=31,LOOKUP($F5,TenantNames,TenantTotalRevenues)-SUM($JA5:QK5),LOOKUP($F5,TenantNames,TenantMonthlyRents)),IF(AND((SUMIF($G$4:AHB$4,"&lt;"&amp;QL$4,$G5:AHB5))&gt;SUMIFS(TransactionAmounts,TenantSources,$F5,'Filtered Data'!$C$2:$C23,"&lt;"&amp;QL$4),QL$4&lt;TODAY()),"Late","Occupied")),)))</f>
        <v/>
      </c>
      <c r="QM5" s="33" t="str">
        <f>IF(ISBLANK($F5),,IF(TODAY()=QM$4,"Today",IF(AND(LOOKUP($F5,TenantNames,TenantStartDates)&lt;=QM$4,LOOKUP($F5,TenantNames,TenantEndDates)&gt;=QM$4),IF(OR(AND(DAY(LOOKUP($F5,TenantNames,TenantStartDates))&gt;28,DAY(EOMONTH(QM$4,0))=28,DAY(QM$4)=28),AND(DAY(LOOKUP($F5,TenantNames,TenantStartDates))&gt;30,DAY(EOMONTH(QM$4,0))=30,DAY(QM$4)=30),DAY(LOOKUP($F5,TenantNames,TenantStartDates))=DAY(QM$4)),IF((LOOKUP($F5,TenantNames,TenantEndDates)-QM$4)&lt;=31,LOOKUP($F5,TenantNames,TenantTotalRevenues)-SUM($JA5:QL5),LOOKUP($F5,TenantNames,TenantMonthlyRents)),IF(AND((SUMIF($G$4:AHB$4,"&lt;"&amp;QM$4,$G5:AHB5))&gt;SUMIFS(TransactionAmounts,TenantSources,$F5,'Filtered Data'!$C$2:$C23,"&lt;"&amp;QM$4),QM$4&lt;TODAY()),"Late","Occupied")),)))</f>
        <v/>
      </c>
      <c r="QN5" s="33" t="str">
        <f>IF(ISBLANK($F5),,IF(TODAY()=QN$4,"Today",IF(AND(LOOKUP($F5,TenantNames,TenantStartDates)&lt;=QN$4,LOOKUP($F5,TenantNames,TenantEndDates)&gt;=QN$4),IF(OR(AND(DAY(LOOKUP($F5,TenantNames,TenantStartDates))&gt;28,DAY(EOMONTH(QN$4,0))=28,DAY(QN$4)=28),AND(DAY(LOOKUP($F5,TenantNames,TenantStartDates))&gt;30,DAY(EOMONTH(QN$4,0))=30,DAY(QN$4)=30),DAY(LOOKUP($F5,TenantNames,TenantStartDates))=DAY(QN$4)),IF((LOOKUP($F5,TenantNames,TenantEndDates)-QN$4)&lt;=31,LOOKUP($F5,TenantNames,TenantTotalRevenues)-SUM($JA5:QM5),LOOKUP($F5,TenantNames,TenantMonthlyRents)),IF(AND((SUMIF($G$4:AHB$4,"&lt;"&amp;QN$4,$G5:AHB5))&gt;SUMIFS(TransactionAmounts,TenantSources,$F5,'Filtered Data'!$C$2:$C23,"&lt;"&amp;QN$4),QN$4&lt;TODAY()),"Late","Occupied")),)))</f>
        <v/>
      </c>
      <c r="QO5" s="33" t="str">
        <f>IF(ISBLANK($F5),,IF(TODAY()=QO$4,"Today",IF(AND(LOOKUP($F5,TenantNames,TenantStartDates)&lt;=QO$4,LOOKUP($F5,TenantNames,TenantEndDates)&gt;=QO$4),IF(OR(AND(DAY(LOOKUP($F5,TenantNames,TenantStartDates))&gt;28,DAY(EOMONTH(QO$4,0))=28,DAY(QO$4)=28),AND(DAY(LOOKUP($F5,TenantNames,TenantStartDates))&gt;30,DAY(EOMONTH(QO$4,0))=30,DAY(QO$4)=30),DAY(LOOKUP($F5,TenantNames,TenantStartDates))=DAY(QO$4)),IF((LOOKUP($F5,TenantNames,TenantEndDates)-QO$4)&lt;=31,LOOKUP($F5,TenantNames,TenantTotalRevenues)-SUM($JA5:QN5),LOOKUP($F5,TenantNames,TenantMonthlyRents)),IF(AND((SUMIF($G$4:AHB$4,"&lt;"&amp;QO$4,$G5:AHB5))&gt;SUMIFS(TransactionAmounts,TenantSources,$F5,'Filtered Data'!$C$2:$C23,"&lt;"&amp;QO$4),QO$4&lt;TODAY()),"Late","Occupied")),)))</f>
        <v/>
      </c>
      <c r="QP5" s="33" t="str">
        <f>IF(ISBLANK($F5),,IF(TODAY()=QP$4,"Today",IF(AND(LOOKUP($F5,TenantNames,TenantStartDates)&lt;=QP$4,LOOKUP($F5,TenantNames,TenantEndDates)&gt;=QP$4),IF(OR(AND(DAY(LOOKUP($F5,TenantNames,TenantStartDates))&gt;28,DAY(EOMONTH(QP$4,0))=28,DAY(QP$4)=28),AND(DAY(LOOKUP($F5,TenantNames,TenantStartDates))&gt;30,DAY(EOMONTH(QP$4,0))=30,DAY(QP$4)=30),DAY(LOOKUP($F5,TenantNames,TenantStartDates))=DAY(QP$4)),IF((LOOKUP($F5,TenantNames,TenantEndDates)-QP$4)&lt;=31,LOOKUP($F5,TenantNames,TenantTotalRevenues)-SUM($JA5:QO5),LOOKUP($F5,TenantNames,TenantMonthlyRents)),IF(AND((SUMIF($G$4:AHB$4,"&lt;"&amp;QP$4,$G5:AHB5))&gt;SUMIFS(TransactionAmounts,TenantSources,$F5,'Filtered Data'!$C$2:$C23,"&lt;"&amp;QP$4),QP$4&lt;TODAY()),"Late","Occupied")),)))</f>
        <v/>
      </c>
      <c r="QQ5" s="33" t="str">
        <f>IF(ISBLANK($F5),,IF(TODAY()=QQ$4,"Today",IF(AND(LOOKUP($F5,TenantNames,TenantStartDates)&lt;=QQ$4,LOOKUP($F5,TenantNames,TenantEndDates)&gt;=QQ$4),IF(OR(AND(DAY(LOOKUP($F5,TenantNames,TenantStartDates))&gt;28,DAY(EOMONTH(QQ$4,0))=28,DAY(QQ$4)=28),AND(DAY(LOOKUP($F5,TenantNames,TenantStartDates))&gt;30,DAY(EOMONTH(QQ$4,0))=30,DAY(QQ$4)=30),DAY(LOOKUP($F5,TenantNames,TenantStartDates))=DAY(QQ$4)),IF((LOOKUP($F5,TenantNames,TenantEndDates)-QQ$4)&lt;=31,LOOKUP($F5,TenantNames,TenantTotalRevenues)-SUM($JA5:QP5),LOOKUP($F5,TenantNames,TenantMonthlyRents)),IF(AND((SUMIF($G$4:AHB$4,"&lt;"&amp;QQ$4,$G5:AHB5))&gt;SUMIFS(TransactionAmounts,TenantSources,$F5,'Filtered Data'!$C$2:$C23,"&lt;"&amp;QQ$4),QQ$4&lt;TODAY()),"Late","Occupied")),)))</f>
        <v/>
      </c>
      <c r="QR5" s="33" t="str">
        <f>IF(ISBLANK($F5),,IF(TODAY()=QR$4,"Today",IF(AND(LOOKUP($F5,TenantNames,TenantStartDates)&lt;=QR$4,LOOKUP($F5,TenantNames,TenantEndDates)&gt;=QR$4),IF(OR(AND(DAY(LOOKUP($F5,TenantNames,TenantStartDates))&gt;28,DAY(EOMONTH(QR$4,0))=28,DAY(QR$4)=28),AND(DAY(LOOKUP($F5,TenantNames,TenantStartDates))&gt;30,DAY(EOMONTH(QR$4,0))=30,DAY(QR$4)=30),DAY(LOOKUP($F5,TenantNames,TenantStartDates))=DAY(QR$4)),IF((LOOKUP($F5,TenantNames,TenantEndDates)-QR$4)&lt;=31,LOOKUP($F5,TenantNames,TenantTotalRevenues)-SUM($JA5:QQ5),LOOKUP($F5,TenantNames,TenantMonthlyRents)),IF(AND((SUMIF($G$4:AHB$4,"&lt;"&amp;QR$4,$G5:AHB5))&gt;SUMIFS(TransactionAmounts,TenantSources,$F5,'Filtered Data'!$C$2:$C23,"&lt;"&amp;QR$4),QR$4&lt;TODAY()),"Late","Occupied")),)))</f>
        <v/>
      </c>
      <c r="QS5" s="33" t="str">
        <f>IF(ISBLANK($F5),,IF(TODAY()=QS$4,"Today",IF(AND(LOOKUP($F5,TenantNames,TenantStartDates)&lt;=QS$4,LOOKUP($F5,TenantNames,TenantEndDates)&gt;=QS$4),IF(OR(AND(DAY(LOOKUP($F5,TenantNames,TenantStartDates))&gt;28,DAY(EOMONTH(QS$4,0))=28,DAY(QS$4)=28),AND(DAY(LOOKUP($F5,TenantNames,TenantStartDates))&gt;30,DAY(EOMONTH(QS$4,0))=30,DAY(QS$4)=30),DAY(LOOKUP($F5,TenantNames,TenantStartDates))=DAY(QS$4)),IF((LOOKUP($F5,TenantNames,TenantEndDates)-QS$4)&lt;=31,LOOKUP($F5,TenantNames,TenantTotalRevenues)-SUM($JA5:QR5),LOOKUP($F5,TenantNames,TenantMonthlyRents)),IF(AND((SUMIF($G$4:AHB$4,"&lt;"&amp;QS$4,$G5:AHB5))&gt;SUMIFS(TransactionAmounts,TenantSources,$F5,'Filtered Data'!$C$2:$C23,"&lt;"&amp;QS$4),QS$4&lt;TODAY()),"Late","Occupied")),)))</f>
        <v/>
      </c>
      <c r="QT5" s="33" t="str">
        <f>IF(ISBLANK($F5),,IF(TODAY()=QT$4,"Today",IF(AND(LOOKUP($F5,TenantNames,TenantStartDates)&lt;=QT$4,LOOKUP($F5,TenantNames,TenantEndDates)&gt;=QT$4),IF(OR(AND(DAY(LOOKUP($F5,TenantNames,TenantStartDates))&gt;28,DAY(EOMONTH(QT$4,0))=28,DAY(QT$4)=28),AND(DAY(LOOKUP($F5,TenantNames,TenantStartDates))&gt;30,DAY(EOMONTH(QT$4,0))=30,DAY(QT$4)=30),DAY(LOOKUP($F5,TenantNames,TenantStartDates))=DAY(QT$4)),IF((LOOKUP($F5,TenantNames,TenantEndDates)-QT$4)&lt;=31,LOOKUP($F5,TenantNames,TenantTotalRevenues)-SUM($JA5:QS5),LOOKUP($F5,TenantNames,TenantMonthlyRents)),IF(AND((SUMIF($G$4:AHB$4,"&lt;"&amp;QT$4,$G5:AHB5))&gt;SUMIFS(TransactionAmounts,TenantSources,$F5,'Filtered Data'!$C$2:$C23,"&lt;"&amp;QT$4),QT$4&lt;TODAY()),"Late","Occupied")),)))</f>
        <v/>
      </c>
      <c r="QU5" s="33" t="str">
        <f>IF(ISBLANK($F5),,IF(TODAY()=QU$4,"Today",IF(AND(LOOKUP($F5,TenantNames,TenantStartDates)&lt;=QU$4,LOOKUP($F5,TenantNames,TenantEndDates)&gt;=QU$4),IF(OR(AND(DAY(LOOKUP($F5,TenantNames,TenantStartDates))&gt;28,DAY(EOMONTH(QU$4,0))=28,DAY(QU$4)=28),AND(DAY(LOOKUP($F5,TenantNames,TenantStartDates))&gt;30,DAY(EOMONTH(QU$4,0))=30,DAY(QU$4)=30),DAY(LOOKUP($F5,TenantNames,TenantStartDates))=DAY(QU$4)),IF((LOOKUP($F5,TenantNames,TenantEndDates)-QU$4)&lt;=31,LOOKUP($F5,TenantNames,TenantTotalRevenues)-SUM($JA5:QT5),LOOKUP($F5,TenantNames,TenantMonthlyRents)),IF(AND((SUMIF($G$4:AHB$4,"&lt;"&amp;QU$4,$G5:AHB5))&gt;SUMIFS(TransactionAmounts,TenantSources,$F5,'Filtered Data'!$C$2:$C23,"&lt;"&amp;QU$4),QU$4&lt;TODAY()),"Late","Occupied")),)))</f>
        <v/>
      </c>
      <c r="QV5" s="33" t="str">
        <f>IF(ISBLANK($F5),,IF(TODAY()=QV$4,"Today",IF(AND(LOOKUP($F5,TenantNames,TenantStartDates)&lt;=QV$4,LOOKUP($F5,TenantNames,TenantEndDates)&gt;=QV$4),IF(OR(AND(DAY(LOOKUP($F5,TenantNames,TenantStartDates))&gt;28,DAY(EOMONTH(QV$4,0))=28,DAY(QV$4)=28),AND(DAY(LOOKUP($F5,TenantNames,TenantStartDates))&gt;30,DAY(EOMONTH(QV$4,0))=30,DAY(QV$4)=30),DAY(LOOKUP($F5,TenantNames,TenantStartDates))=DAY(QV$4)),IF((LOOKUP($F5,TenantNames,TenantEndDates)-QV$4)&lt;=31,LOOKUP($F5,TenantNames,TenantTotalRevenues)-SUM($JA5:QU5),LOOKUP($F5,TenantNames,TenantMonthlyRents)),IF(AND((SUMIF($G$4:AHB$4,"&lt;"&amp;QV$4,$G5:AHB5))&gt;SUMIFS(TransactionAmounts,TenantSources,$F5,'Filtered Data'!$C$2:$C23,"&lt;"&amp;QV$4),QV$4&lt;TODAY()),"Late","Occupied")),)))</f>
        <v/>
      </c>
      <c r="QW5" s="33" t="str">
        <f>IF(ISBLANK($F5),,IF(TODAY()=QW$4,"Today",IF(AND(LOOKUP($F5,TenantNames,TenantStartDates)&lt;=QW$4,LOOKUP($F5,TenantNames,TenantEndDates)&gt;=QW$4),IF(OR(AND(DAY(LOOKUP($F5,TenantNames,TenantStartDates))&gt;28,DAY(EOMONTH(QW$4,0))=28,DAY(QW$4)=28),AND(DAY(LOOKUP($F5,TenantNames,TenantStartDates))&gt;30,DAY(EOMONTH(QW$4,0))=30,DAY(QW$4)=30),DAY(LOOKUP($F5,TenantNames,TenantStartDates))=DAY(QW$4)),IF((LOOKUP($F5,TenantNames,TenantEndDates)-QW$4)&lt;=31,LOOKUP($F5,TenantNames,TenantTotalRevenues)-SUM($JA5:QV5),LOOKUP($F5,TenantNames,TenantMonthlyRents)),IF(AND((SUMIF($G$4:AHB$4,"&lt;"&amp;QW$4,$G5:AHB5))&gt;SUMIFS(TransactionAmounts,TenantSources,$F5,'Filtered Data'!$C$2:$C23,"&lt;"&amp;QW$4),QW$4&lt;TODAY()),"Late","Occupied")),)))</f>
        <v/>
      </c>
      <c r="QX5" s="33" t="str">
        <f>IF(ISBLANK($F5),,IF(TODAY()=QX$4,"Today",IF(AND(LOOKUP($F5,TenantNames,TenantStartDates)&lt;=QX$4,LOOKUP($F5,TenantNames,TenantEndDates)&gt;=QX$4),IF(OR(AND(DAY(LOOKUP($F5,TenantNames,TenantStartDates))&gt;28,DAY(EOMONTH(QX$4,0))=28,DAY(QX$4)=28),AND(DAY(LOOKUP($F5,TenantNames,TenantStartDates))&gt;30,DAY(EOMONTH(QX$4,0))=30,DAY(QX$4)=30),DAY(LOOKUP($F5,TenantNames,TenantStartDates))=DAY(QX$4)),IF((LOOKUP($F5,TenantNames,TenantEndDates)-QX$4)&lt;=31,LOOKUP($F5,TenantNames,TenantTotalRevenues)-SUM($JA5:QW5),LOOKUP($F5,TenantNames,TenantMonthlyRents)),IF(AND((SUMIF($G$4:AHB$4,"&lt;"&amp;QX$4,$G5:AHB5))&gt;SUMIFS(TransactionAmounts,TenantSources,$F5,'Filtered Data'!$C$2:$C23,"&lt;"&amp;QX$4),QX$4&lt;TODAY()),"Late","Occupied")),)))</f>
        <v/>
      </c>
      <c r="QY5" s="33" t="str">
        <f>IF(ISBLANK($F5),,IF(TODAY()=QY$4,"Today",IF(AND(LOOKUP($F5,TenantNames,TenantStartDates)&lt;=QY$4,LOOKUP($F5,TenantNames,TenantEndDates)&gt;=QY$4),IF(OR(AND(DAY(LOOKUP($F5,TenantNames,TenantStartDates))&gt;28,DAY(EOMONTH(QY$4,0))=28,DAY(QY$4)=28),AND(DAY(LOOKUP($F5,TenantNames,TenantStartDates))&gt;30,DAY(EOMONTH(QY$4,0))=30,DAY(QY$4)=30),DAY(LOOKUP($F5,TenantNames,TenantStartDates))=DAY(QY$4)),IF((LOOKUP($F5,TenantNames,TenantEndDates)-QY$4)&lt;=31,LOOKUP($F5,TenantNames,TenantTotalRevenues)-SUM($JA5:QX5),LOOKUP($F5,TenantNames,TenantMonthlyRents)),IF(AND((SUMIF($G$4:AHB$4,"&lt;"&amp;QY$4,$G5:AHB5))&gt;SUMIFS(TransactionAmounts,TenantSources,$F5,'Filtered Data'!$C$2:$C23,"&lt;"&amp;QY$4),QY$4&lt;TODAY()),"Late","Occupied")),)))</f>
        <v/>
      </c>
      <c r="QZ5" s="33" t="str">
        <f>IF(ISBLANK($F5),,IF(TODAY()=QZ$4,"Today",IF(AND(LOOKUP($F5,TenantNames,TenantStartDates)&lt;=QZ$4,LOOKUP($F5,TenantNames,TenantEndDates)&gt;=QZ$4),IF(OR(AND(DAY(LOOKUP($F5,TenantNames,TenantStartDates))&gt;28,DAY(EOMONTH(QZ$4,0))=28,DAY(QZ$4)=28),AND(DAY(LOOKUP($F5,TenantNames,TenantStartDates))&gt;30,DAY(EOMONTH(QZ$4,0))=30,DAY(QZ$4)=30),DAY(LOOKUP($F5,TenantNames,TenantStartDates))=DAY(QZ$4)),IF((LOOKUP($F5,TenantNames,TenantEndDates)-QZ$4)&lt;=31,LOOKUP($F5,TenantNames,TenantTotalRevenues)-SUM($JA5:QY5),LOOKUP($F5,TenantNames,TenantMonthlyRents)),IF(AND((SUMIF($G$4:AHB$4,"&lt;"&amp;QZ$4,$G5:AHB5))&gt;SUMIFS(TransactionAmounts,TenantSources,$F5,'Filtered Data'!$C$2:$C23,"&lt;"&amp;QZ$4),QZ$4&lt;TODAY()),"Late","Occupied")),)))</f>
        <v/>
      </c>
      <c r="RA5" s="33" t="str">
        <f>IF(ISBLANK($F5),,IF(TODAY()=RA$4,"Today",IF(AND(LOOKUP($F5,TenantNames,TenantStartDates)&lt;=RA$4,LOOKUP($F5,TenantNames,TenantEndDates)&gt;=RA$4),IF(OR(AND(DAY(LOOKUP($F5,TenantNames,TenantStartDates))&gt;28,DAY(EOMONTH(RA$4,0))=28,DAY(RA$4)=28),AND(DAY(LOOKUP($F5,TenantNames,TenantStartDates))&gt;30,DAY(EOMONTH(RA$4,0))=30,DAY(RA$4)=30),DAY(LOOKUP($F5,TenantNames,TenantStartDates))=DAY(RA$4)),IF((LOOKUP($F5,TenantNames,TenantEndDates)-RA$4)&lt;=31,LOOKUP($F5,TenantNames,TenantTotalRevenues)-SUM($JA5:QZ5),LOOKUP($F5,TenantNames,TenantMonthlyRents)),IF(AND((SUMIF($G$4:AHB$4,"&lt;"&amp;RA$4,$G5:AHB5))&gt;SUMIFS(TransactionAmounts,TenantSources,$F5,'Filtered Data'!$C$2:$C23,"&lt;"&amp;RA$4),RA$4&lt;TODAY()),"Late","Occupied")),)))</f>
        <v/>
      </c>
      <c r="RB5" s="33" t="str">
        <f>IF(ISBLANK($F5),,IF(TODAY()=RB$4,"Today",IF(AND(LOOKUP($F5,TenantNames,TenantStartDates)&lt;=RB$4,LOOKUP($F5,TenantNames,TenantEndDates)&gt;=RB$4),IF(OR(AND(DAY(LOOKUP($F5,TenantNames,TenantStartDates))&gt;28,DAY(EOMONTH(RB$4,0))=28,DAY(RB$4)=28),AND(DAY(LOOKUP($F5,TenantNames,TenantStartDates))&gt;30,DAY(EOMONTH(RB$4,0))=30,DAY(RB$4)=30),DAY(LOOKUP($F5,TenantNames,TenantStartDates))=DAY(RB$4)),IF((LOOKUP($F5,TenantNames,TenantEndDates)-RB$4)&lt;=31,LOOKUP($F5,TenantNames,TenantTotalRevenues)-SUM($JA5:RA5),LOOKUP($F5,TenantNames,TenantMonthlyRents)),IF(AND((SUMIF($G$4:AHB$4,"&lt;"&amp;RB$4,$G5:AHB5))&gt;SUMIFS(TransactionAmounts,TenantSources,$F5,'Filtered Data'!$C$2:$C23,"&lt;"&amp;RB$4),RB$4&lt;TODAY()),"Late","Occupied")),)))</f>
        <v/>
      </c>
      <c r="RC5" s="33" t="str">
        <f>IF(ISBLANK($F5),,IF(TODAY()=RC$4,"Today",IF(AND(LOOKUP($F5,TenantNames,TenantStartDates)&lt;=RC$4,LOOKUP($F5,TenantNames,TenantEndDates)&gt;=RC$4),IF(OR(AND(DAY(LOOKUP($F5,TenantNames,TenantStartDates))&gt;28,DAY(EOMONTH(RC$4,0))=28,DAY(RC$4)=28),AND(DAY(LOOKUP($F5,TenantNames,TenantStartDates))&gt;30,DAY(EOMONTH(RC$4,0))=30,DAY(RC$4)=30),DAY(LOOKUP($F5,TenantNames,TenantStartDates))=DAY(RC$4)),IF((LOOKUP($F5,TenantNames,TenantEndDates)-RC$4)&lt;=31,LOOKUP($F5,TenantNames,TenantTotalRevenues)-SUM($JA5:RB5),LOOKUP($F5,TenantNames,TenantMonthlyRents)),IF(AND((SUMIF($G$4:AHB$4,"&lt;"&amp;RC$4,$G5:AHB5))&gt;SUMIFS(TransactionAmounts,TenantSources,$F5,'Filtered Data'!$C$2:$C23,"&lt;"&amp;RC$4),RC$4&lt;TODAY()),"Late","Occupied")),)))</f>
        <v/>
      </c>
      <c r="RD5" s="33" t="str">
        <f>IF(ISBLANK($F5),,IF(TODAY()=RD$4,"Today",IF(AND(LOOKUP($F5,TenantNames,TenantStartDates)&lt;=RD$4,LOOKUP($F5,TenantNames,TenantEndDates)&gt;=RD$4),IF(OR(AND(DAY(LOOKUP($F5,TenantNames,TenantStartDates))&gt;28,DAY(EOMONTH(RD$4,0))=28,DAY(RD$4)=28),AND(DAY(LOOKUP($F5,TenantNames,TenantStartDates))&gt;30,DAY(EOMONTH(RD$4,0))=30,DAY(RD$4)=30),DAY(LOOKUP($F5,TenantNames,TenantStartDates))=DAY(RD$4)),IF((LOOKUP($F5,TenantNames,TenantEndDates)-RD$4)&lt;=31,LOOKUP($F5,TenantNames,TenantTotalRevenues)-SUM($JA5:RC5),LOOKUP($F5,TenantNames,TenantMonthlyRents)),IF(AND((SUMIF($G$4:AHB$4,"&lt;"&amp;RD$4,$G5:AHB5))&gt;SUMIFS(TransactionAmounts,TenantSources,$F5,'Filtered Data'!$C$2:$C23,"&lt;"&amp;RD$4),RD$4&lt;TODAY()),"Late","Occupied")),)))</f>
        <v/>
      </c>
      <c r="RE5" s="33" t="str">
        <f>IF(ISBLANK($F5),,IF(TODAY()=RE$4,"Today",IF(AND(LOOKUP($F5,TenantNames,TenantStartDates)&lt;=RE$4,LOOKUP($F5,TenantNames,TenantEndDates)&gt;=RE$4),IF(OR(AND(DAY(LOOKUP($F5,TenantNames,TenantStartDates))&gt;28,DAY(EOMONTH(RE$4,0))=28,DAY(RE$4)=28),AND(DAY(LOOKUP($F5,TenantNames,TenantStartDates))&gt;30,DAY(EOMONTH(RE$4,0))=30,DAY(RE$4)=30),DAY(LOOKUP($F5,TenantNames,TenantStartDates))=DAY(RE$4)),IF((LOOKUP($F5,TenantNames,TenantEndDates)-RE$4)&lt;=31,LOOKUP($F5,TenantNames,TenantTotalRevenues)-SUM($JA5:RD5),LOOKUP($F5,TenantNames,TenantMonthlyRents)),IF(AND((SUMIF($G$4:AHB$4,"&lt;"&amp;RE$4,$G5:AHB5))&gt;SUMIFS(TransactionAmounts,TenantSources,$F5,'Filtered Data'!$C$2:$C23,"&lt;"&amp;RE$4),RE$4&lt;TODAY()),"Late","Occupied")),)))</f>
        <v/>
      </c>
      <c r="RF5" s="33" t="str">
        <f>IF(ISBLANK($F5),,IF(TODAY()=RF$4,"Today",IF(AND(LOOKUP($F5,TenantNames,TenantStartDates)&lt;=RF$4,LOOKUP($F5,TenantNames,TenantEndDates)&gt;=RF$4),IF(OR(AND(DAY(LOOKUP($F5,TenantNames,TenantStartDates))&gt;28,DAY(EOMONTH(RF$4,0))=28,DAY(RF$4)=28),AND(DAY(LOOKUP($F5,TenantNames,TenantStartDates))&gt;30,DAY(EOMONTH(RF$4,0))=30,DAY(RF$4)=30),DAY(LOOKUP($F5,TenantNames,TenantStartDates))=DAY(RF$4)),IF((LOOKUP($F5,TenantNames,TenantEndDates)-RF$4)&lt;=31,LOOKUP($F5,TenantNames,TenantTotalRevenues)-SUM($JA5:RE5),LOOKUP($F5,TenantNames,TenantMonthlyRents)),IF(AND((SUMIF($G$4:AHB$4,"&lt;"&amp;RF$4,$G5:AHB5))&gt;SUMIFS(TransactionAmounts,TenantSources,$F5,'Filtered Data'!$C$2:$C23,"&lt;"&amp;RF$4),RF$4&lt;TODAY()),"Late","Occupied")),)))</f>
        <v/>
      </c>
      <c r="RG5" s="33" t="str">
        <f>IF(ISBLANK($F5),,IF(TODAY()=RG$4,"Today",IF(AND(LOOKUP($F5,TenantNames,TenantStartDates)&lt;=RG$4,LOOKUP($F5,TenantNames,TenantEndDates)&gt;=RG$4),IF(OR(AND(DAY(LOOKUP($F5,TenantNames,TenantStartDates))&gt;28,DAY(EOMONTH(RG$4,0))=28,DAY(RG$4)=28),AND(DAY(LOOKUP($F5,TenantNames,TenantStartDates))&gt;30,DAY(EOMONTH(RG$4,0))=30,DAY(RG$4)=30),DAY(LOOKUP($F5,TenantNames,TenantStartDates))=DAY(RG$4)),IF((LOOKUP($F5,TenantNames,TenantEndDates)-RG$4)&lt;=31,LOOKUP($F5,TenantNames,TenantTotalRevenues)-SUM($JA5:RF5),LOOKUP($F5,TenantNames,TenantMonthlyRents)),IF(AND((SUMIF($G$4:AHB$4,"&lt;"&amp;RG$4,$G5:AHB5))&gt;SUMIFS(TransactionAmounts,TenantSources,$F5,'Filtered Data'!$C$2:$C23,"&lt;"&amp;RG$4),RG$4&lt;TODAY()),"Late","Occupied")),)))</f>
        <v/>
      </c>
      <c r="RH5" s="33" t="str">
        <f>IF(ISBLANK($F5),,IF(TODAY()=RH$4,"Today",IF(AND(LOOKUP($F5,TenantNames,TenantStartDates)&lt;=RH$4,LOOKUP($F5,TenantNames,TenantEndDates)&gt;=RH$4),IF(OR(AND(DAY(LOOKUP($F5,TenantNames,TenantStartDates))&gt;28,DAY(EOMONTH(RH$4,0))=28,DAY(RH$4)=28),AND(DAY(LOOKUP($F5,TenantNames,TenantStartDates))&gt;30,DAY(EOMONTH(RH$4,0))=30,DAY(RH$4)=30),DAY(LOOKUP($F5,TenantNames,TenantStartDates))=DAY(RH$4)),IF((LOOKUP($F5,TenantNames,TenantEndDates)-RH$4)&lt;=31,LOOKUP($F5,TenantNames,TenantTotalRevenues)-SUM($JA5:RG5),LOOKUP($F5,TenantNames,TenantMonthlyRents)),IF(AND((SUMIF($G$4:AHB$4,"&lt;"&amp;RH$4,$G5:AHB5))&gt;SUMIFS(TransactionAmounts,TenantSources,$F5,'Filtered Data'!$C$2:$C23,"&lt;"&amp;RH$4),RH$4&lt;TODAY()),"Late","Occupied")),)))</f>
        <v/>
      </c>
      <c r="RI5" s="33" t="str">
        <f>IF(ISBLANK($F5),,IF(TODAY()=RI$4,"Today",IF(AND(LOOKUP($F5,TenantNames,TenantStartDates)&lt;=RI$4,LOOKUP($F5,TenantNames,TenantEndDates)&gt;=RI$4),IF(OR(AND(DAY(LOOKUP($F5,TenantNames,TenantStartDates))&gt;28,DAY(EOMONTH(RI$4,0))=28,DAY(RI$4)=28),AND(DAY(LOOKUP($F5,TenantNames,TenantStartDates))&gt;30,DAY(EOMONTH(RI$4,0))=30,DAY(RI$4)=30),DAY(LOOKUP($F5,TenantNames,TenantStartDates))=DAY(RI$4)),IF((LOOKUP($F5,TenantNames,TenantEndDates)-RI$4)&lt;=31,LOOKUP($F5,TenantNames,TenantTotalRevenues)-SUM($JA5:RH5),LOOKUP($F5,TenantNames,TenantMonthlyRents)),IF(AND((SUMIF($G$4:AHB$4,"&lt;"&amp;RI$4,$G5:AHB5))&gt;SUMIFS(TransactionAmounts,TenantSources,$F5,'Filtered Data'!$C$2:$C23,"&lt;"&amp;RI$4),RI$4&lt;TODAY()),"Late","Occupied")),)))</f>
        <v/>
      </c>
      <c r="RJ5" s="33" t="str">
        <f>IF(ISBLANK($F5),,IF(TODAY()=RJ$4,"Today",IF(AND(LOOKUP($F5,TenantNames,TenantStartDates)&lt;=RJ$4,LOOKUP($F5,TenantNames,TenantEndDates)&gt;=RJ$4),IF(OR(AND(DAY(LOOKUP($F5,TenantNames,TenantStartDates))&gt;28,DAY(EOMONTH(RJ$4,0))=28,DAY(RJ$4)=28),AND(DAY(LOOKUP($F5,TenantNames,TenantStartDates))&gt;30,DAY(EOMONTH(RJ$4,0))=30,DAY(RJ$4)=30),DAY(LOOKUP($F5,TenantNames,TenantStartDates))=DAY(RJ$4)),IF((LOOKUP($F5,TenantNames,TenantEndDates)-RJ$4)&lt;=31,LOOKUP($F5,TenantNames,TenantTotalRevenues)-SUM($JA5:RI5),LOOKUP($F5,TenantNames,TenantMonthlyRents)),IF(AND((SUMIF($G$4:AHB$4,"&lt;"&amp;RJ$4,$G5:AHB5))&gt;SUMIFS(TransactionAmounts,TenantSources,$F5,'Filtered Data'!$C$2:$C23,"&lt;"&amp;RJ$4),RJ$4&lt;TODAY()),"Late","Occupied")),)))</f>
        <v/>
      </c>
      <c r="RK5" s="33" t="str">
        <f>IF(ISBLANK($F5),,IF(TODAY()=RK$4,"Today",IF(AND(LOOKUP($F5,TenantNames,TenantStartDates)&lt;=RK$4,LOOKUP($F5,TenantNames,TenantEndDates)&gt;=RK$4),IF(OR(AND(DAY(LOOKUP($F5,TenantNames,TenantStartDates))&gt;28,DAY(EOMONTH(RK$4,0))=28,DAY(RK$4)=28),AND(DAY(LOOKUP($F5,TenantNames,TenantStartDates))&gt;30,DAY(EOMONTH(RK$4,0))=30,DAY(RK$4)=30),DAY(LOOKUP($F5,TenantNames,TenantStartDates))=DAY(RK$4)),IF((LOOKUP($F5,TenantNames,TenantEndDates)-RK$4)&lt;=31,LOOKUP($F5,TenantNames,TenantTotalRevenues)-SUM($JA5:RJ5),LOOKUP($F5,TenantNames,TenantMonthlyRents)),IF(AND((SUMIF($G$4:AHB$4,"&lt;"&amp;RK$4,$G5:AHB5))&gt;SUMIFS(TransactionAmounts,TenantSources,$F5,'Filtered Data'!$C$2:$C23,"&lt;"&amp;RK$4),RK$4&lt;TODAY()),"Late","Occupied")),)))</f>
        <v/>
      </c>
      <c r="RL5" s="33" t="str">
        <f>IF(ISBLANK($F5),,IF(TODAY()=RL$4,"Today",IF(AND(LOOKUP($F5,TenantNames,TenantStartDates)&lt;=RL$4,LOOKUP($F5,TenantNames,TenantEndDates)&gt;=RL$4),IF(OR(AND(DAY(LOOKUP($F5,TenantNames,TenantStartDates))&gt;28,DAY(EOMONTH(RL$4,0))=28,DAY(RL$4)=28),AND(DAY(LOOKUP($F5,TenantNames,TenantStartDates))&gt;30,DAY(EOMONTH(RL$4,0))=30,DAY(RL$4)=30),DAY(LOOKUP($F5,TenantNames,TenantStartDates))=DAY(RL$4)),IF((LOOKUP($F5,TenantNames,TenantEndDates)-RL$4)&lt;=31,LOOKUP($F5,TenantNames,TenantTotalRevenues)-SUM($JA5:RK5),LOOKUP($F5,TenantNames,TenantMonthlyRents)),IF(AND((SUMIF($G$4:AHB$4,"&lt;"&amp;RL$4,$G5:AHB5))&gt;SUMIFS(TransactionAmounts,TenantSources,$F5,'Filtered Data'!$C$2:$C23,"&lt;"&amp;RL$4),RL$4&lt;TODAY()),"Late","Occupied")),)))</f>
        <v/>
      </c>
      <c r="RM5" s="33" t="str">
        <f>IF(ISBLANK($F5),,IF(TODAY()=RM$4,"Today",IF(AND(LOOKUP($F5,TenantNames,TenantStartDates)&lt;=RM$4,LOOKUP($F5,TenantNames,TenantEndDates)&gt;=RM$4),IF(OR(AND(DAY(LOOKUP($F5,TenantNames,TenantStartDates))&gt;28,DAY(EOMONTH(RM$4,0))=28,DAY(RM$4)=28),AND(DAY(LOOKUP($F5,TenantNames,TenantStartDates))&gt;30,DAY(EOMONTH(RM$4,0))=30,DAY(RM$4)=30),DAY(LOOKUP($F5,TenantNames,TenantStartDates))=DAY(RM$4)),IF((LOOKUP($F5,TenantNames,TenantEndDates)-RM$4)&lt;=31,LOOKUP($F5,TenantNames,TenantTotalRevenues)-SUM($JA5:RL5),LOOKUP($F5,TenantNames,TenantMonthlyRents)),IF(AND((SUMIF($G$4:AHB$4,"&lt;"&amp;RM$4,$G5:AHB5))&gt;SUMIFS(TransactionAmounts,TenantSources,$F5,'Filtered Data'!$C$2:$C23,"&lt;"&amp;RM$4),RM$4&lt;TODAY()),"Late","Occupied")),)))</f>
        <v/>
      </c>
      <c r="RN5" s="33" t="str">
        <f>IF(ISBLANK($F5),,IF(TODAY()=RN$4,"Today",IF(AND(LOOKUP($F5,TenantNames,TenantStartDates)&lt;=RN$4,LOOKUP($F5,TenantNames,TenantEndDates)&gt;=RN$4),IF(OR(AND(DAY(LOOKUP($F5,TenantNames,TenantStartDates))&gt;28,DAY(EOMONTH(RN$4,0))=28,DAY(RN$4)=28),AND(DAY(LOOKUP($F5,TenantNames,TenantStartDates))&gt;30,DAY(EOMONTH(RN$4,0))=30,DAY(RN$4)=30),DAY(LOOKUP($F5,TenantNames,TenantStartDates))=DAY(RN$4)),IF((LOOKUP($F5,TenantNames,TenantEndDates)-RN$4)&lt;=31,LOOKUP($F5,TenantNames,TenantTotalRevenues)-SUM($JA5:RM5),LOOKUP($F5,TenantNames,TenantMonthlyRents)),IF(AND((SUMIF($G$4:AHB$4,"&lt;"&amp;RN$4,$G5:AHB5))&gt;SUMIFS(TransactionAmounts,TenantSources,$F5,'Filtered Data'!$C$2:$C23,"&lt;"&amp;RN$4),RN$4&lt;TODAY()),"Late","Occupied")),)))</f>
        <v/>
      </c>
      <c r="RO5" s="33" t="str">
        <f>IF(ISBLANK($F5),,IF(TODAY()=RO$4,"Today",IF(AND(LOOKUP($F5,TenantNames,TenantStartDates)&lt;=RO$4,LOOKUP($F5,TenantNames,TenantEndDates)&gt;=RO$4),IF(OR(AND(DAY(LOOKUP($F5,TenantNames,TenantStartDates))&gt;28,DAY(EOMONTH(RO$4,0))=28,DAY(RO$4)=28),AND(DAY(LOOKUP($F5,TenantNames,TenantStartDates))&gt;30,DAY(EOMONTH(RO$4,0))=30,DAY(RO$4)=30),DAY(LOOKUP($F5,TenantNames,TenantStartDates))=DAY(RO$4)),IF((LOOKUP($F5,TenantNames,TenantEndDates)-RO$4)&lt;=31,LOOKUP($F5,TenantNames,TenantTotalRevenues)-SUM($JA5:RN5),LOOKUP($F5,TenantNames,TenantMonthlyRents)),IF(AND((SUMIF($G$4:AHB$4,"&lt;"&amp;RO$4,$G5:AHB5))&gt;SUMIFS(TransactionAmounts,TenantSources,$F5,'Filtered Data'!$C$2:$C23,"&lt;"&amp;RO$4),RO$4&lt;TODAY()),"Late","Occupied")),)))</f>
        <v/>
      </c>
      <c r="RP5" s="33" t="str">
        <f>IF(ISBLANK($F5),,IF(TODAY()=RP$4,"Today",IF(AND(LOOKUP($F5,TenantNames,TenantStartDates)&lt;=RP$4,LOOKUP($F5,TenantNames,TenantEndDates)&gt;=RP$4),IF(OR(AND(DAY(LOOKUP($F5,TenantNames,TenantStartDates))&gt;28,DAY(EOMONTH(RP$4,0))=28,DAY(RP$4)=28),AND(DAY(LOOKUP($F5,TenantNames,TenantStartDates))&gt;30,DAY(EOMONTH(RP$4,0))=30,DAY(RP$4)=30),DAY(LOOKUP($F5,TenantNames,TenantStartDates))=DAY(RP$4)),IF((LOOKUP($F5,TenantNames,TenantEndDates)-RP$4)&lt;=31,LOOKUP($F5,TenantNames,TenantTotalRevenues)-SUM($JA5:RO5),LOOKUP($F5,TenantNames,TenantMonthlyRents)),IF(AND((SUMIF($G$4:AHB$4,"&lt;"&amp;RP$4,$G5:AHB5))&gt;SUMIFS(TransactionAmounts,TenantSources,$F5,'Filtered Data'!$C$2:$C23,"&lt;"&amp;RP$4),RP$4&lt;TODAY()),"Late","Occupied")),)))</f>
        <v/>
      </c>
      <c r="RQ5" s="33" t="str">
        <f>IF(ISBLANK($F5),,IF(TODAY()=RQ$4,"Today",IF(AND(LOOKUP($F5,TenantNames,TenantStartDates)&lt;=RQ$4,LOOKUP($F5,TenantNames,TenantEndDates)&gt;=RQ$4),IF(OR(AND(DAY(LOOKUP($F5,TenantNames,TenantStartDates))&gt;28,DAY(EOMONTH(RQ$4,0))=28,DAY(RQ$4)=28),AND(DAY(LOOKUP($F5,TenantNames,TenantStartDates))&gt;30,DAY(EOMONTH(RQ$4,0))=30,DAY(RQ$4)=30),DAY(LOOKUP($F5,TenantNames,TenantStartDates))=DAY(RQ$4)),IF((LOOKUP($F5,TenantNames,TenantEndDates)-RQ$4)&lt;=31,LOOKUP($F5,TenantNames,TenantTotalRevenues)-SUM($JA5:RP5),LOOKUP($F5,TenantNames,TenantMonthlyRents)),IF(AND((SUMIF($G$4:AHB$4,"&lt;"&amp;RQ$4,$G5:AHB5))&gt;SUMIFS(TransactionAmounts,TenantSources,$F5,'Filtered Data'!$C$2:$C23,"&lt;"&amp;RQ$4),RQ$4&lt;TODAY()),"Late","Occupied")),)))</f>
        <v/>
      </c>
      <c r="RR5" s="33" t="str">
        <f>IF(ISBLANK($F5),,IF(TODAY()=RR$4,"Today",IF(AND(LOOKUP($F5,TenantNames,TenantStartDates)&lt;=RR$4,LOOKUP($F5,TenantNames,TenantEndDates)&gt;=RR$4),IF(OR(AND(DAY(LOOKUP($F5,TenantNames,TenantStartDates))&gt;28,DAY(EOMONTH(RR$4,0))=28,DAY(RR$4)=28),AND(DAY(LOOKUP($F5,TenantNames,TenantStartDates))&gt;30,DAY(EOMONTH(RR$4,0))=30,DAY(RR$4)=30),DAY(LOOKUP($F5,TenantNames,TenantStartDates))=DAY(RR$4)),IF((LOOKUP($F5,TenantNames,TenantEndDates)-RR$4)&lt;=31,LOOKUP($F5,TenantNames,TenantTotalRevenues)-SUM($JA5:RQ5),LOOKUP($F5,TenantNames,TenantMonthlyRents)),IF(AND((SUMIF($G$4:AHB$4,"&lt;"&amp;RR$4,$G5:AHB5))&gt;SUMIFS(TransactionAmounts,TenantSources,$F5,'Filtered Data'!$C$2:$C23,"&lt;"&amp;RR$4),RR$4&lt;TODAY()),"Late","Occupied")),)))</f>
        <v/>
      </c>
      <c r="RS5" s="33" t="str">
        <f>IF(ISBLANK($F5),,IF(TODAY()=RS$4,"Today",IF(AND(LOOKUP($F5,TenantNames,TenantStartDates)&lt;=RS$4,LOOKUP($F5,TenantNames,TenantEndDates)&gt;=RS$4),IF(OR(AND(DAY(LOOKUP($F5,TenantNames,TenantStartDates))&gt;28,DAY(EOMONTH(RS$4,0))=28,DAY(RS$4)=28),AND(DAY(LOOKUP($F5,TenantNames,TenantStartDates))&gt;30,DAY(EOMONTH(RS$4,0))=30,DAY(RS$4)=30),DAY(LOOKUP($F5,TenantNames,TenantStartDates))=DAY(RS$4)),IF((LOOKUP($F5,TenantNames,TenantEndDates)-RS$4)&lt;=31,LOOKUP($F5,TenantNames,TenantTotalRevenues)-SUM($JA5:RR5),LOOKUP($F5,TenantNames,TenantMonthlyRents)),IF(AND((SUMIF($G$4:AHB$4,"&lt;"&amp;RS$4,$G5:AHB5))&gt;SUMIFS(TransactionAmounts,TenantSources,$F5,'Filtered Data'!$C$2:$C23,"&lt;"&amp;RS$4),RS$4&lt;TODAY()),"Late","Occupied")),)))</f>
        <v/>
      </c>
      <c r="RT5" s="33" t="str">
        <f>IF(ISBLANK($F5),,IF(TODAY()=RT$4,"Today",IF(AND(LOOKUP($F5,TenantNames,TenantStartDates)&lt;=RT$4,LOOKUP($F5,TenantNames,TenantEndDates)&gt;=RT$4),IF(OR(AND(DAY(LOOKUP($F5,TenantNames,TenantStartDates))&gt;28,DAY(EOMONTH(RT$4,0))=28,DAY(RT$4)=28),AND(DAY(LOOKUP($F5,TenantNames,TenantStartDates))&gt;30,DAY(EOMONTH(RT$4,0))=30,DAY(RT$4)=30),DAY(LOOKUP($F5,TenantNames,TenantStartDates))=DAY(RT$4)),IF((LOOKUP($F5,TenantNames,TenantEndDates)-RT$4)&lt;=31,LOOKUP($F5,TenantNames,TenantTotalRevenues)-SUM($JA5:RS5),LOOKUP($F5,TenantNames,TenantMonthlyRents)),IF(AND((SUMIF($G$4:AHB$4,"&lt;"&amp;RT$4,$G5:AHB5))&gt;SUMIFS(TransactionAmounts,TenantSources,$F5,'Filtered Data'!$C$2:$C23,"&lt;"&amp;RT$4),RT$4&lt;TODAY()),"Late","Occupied")),)))</f>
        <v/>
      </c>
      <c r="RU5" s="33" t="str">
        <f>IF(ISBLANK($F5),,IF(TODAY()=RU$4,"Today",IF(AND(LOOKUP($F5,TenantNames,TenantStartDates)&lt;=RU$4,LOOKUP($F5,TenantNames,TenantEndDates)&gt;=RU$4),IF(OR(AND(DAY(LOOKUP($F5,TenantNames,TenantStartDates))&gt;28,DAY(EOMONTH(RU$4,0))=28,DAY(RU$4)=28),AND(DAY(LOOKUP($F5,TenantNames,TenantStartDates))&gt;30,DAY(EOMONTH(RU$4,0))=30,DAY(RU$4)=30),DAY(LOOKUP($F5,TenantNames,TenantStartDates))=DAY(RU$4)),IF((LOOKUP($F5,TenantNames,TenantEndDates)-RU$4)&lt;=31,LOOKUP($F5,TenantNames,TenantTotalRevenues)-SUM($JA5:RT5),LOOKUP($F5,TenantNames,TenantMonthlyRents)),IF(AND((SUMIF($G$4:AHB$4,"&lt;"&amp;RU$4,$G5:AHB5))&gt;SUMIFS(TransactionAmounts,TenantSources,$F5,'Filtered Data'!$C$2:$C23,"&lt;"&amp;RU$4),RU$4&lt;TODAY()),"Late","Occupied")),)))</f>
        <v/>
      </c>
      <c r="RV5" s="33" t="str">
        <f>IF(ISBLANK($F5),,IF(TODAY()=RV$4,"Today",IF(AND(LOOKUP($F5,TenantNames,TenantStartDates)&lt;=RV$4,LOOKUP($F5,TenantNames,TenantEndDates)&gt;=RV$4),IF(OR(AND(DAY(LOOKUP($F5,TenantNames,TenantStartDates))&gt;28,DAY(EOMONTH(RV$4,0))=28,DAY(RV$4)=28),AND(DAY(LOOKUP($F5,TenantNames,TenantStartDates))&gt;30,DAY(EOMONTH(RV$4,0))=30,DAY(RV$4)=30),DAY(LOOKUP($F5,TenantNames,TenantStartDates))=DAY(RV$4)),IF((LOOKUP($F5,TenantNames,TenantEndDates)-RV$4)&lt;=31,LOOKUP($F5,TenantNames,TenantTotalRevenues)-SUM($JA5:RU5),LOOKUP($F5,TenantNames,TenantMonthlyRents)),IF(AND((SUMIF($G$4:AHB$4,"&lt;"&amp;RV$4,$G5:AHB5))&gt;SUMIFS(TransactionAmounts,TenantSources,$F5,'Filtered Data'!$C$2:$C23,"&lt;"&amp;RV$4),RV$4&lt;TODAY()),"Late","Occupied")),)))</f>
        <v/>
      </c>
      <c r="RW5" s="33" t="str">
        <f>IF(ISBLANK($F5),,IF(TODAY()=RW$4,"Today",IF(AND(LOOKUP($F5,TenantNames,TenantStartDates)&lt;=RW$4,LOOKUP($F5,TenantNames,TenantEndDates)&gt;=RW$4),IF(OR(AND(DAY(LOOKUP($F5,TenantNames,TenantStartDates))&gt;28,DAY(EOMONTH(RW$4,0))=28,DAY(RW$4)=28),AND(DAY(LOOKUP($F5,TenantNames,TenantStartDates))&gt;30,DAY(EOMONTH(RW$4,0))=30,DAY(RW$4)=30),DAY(LOOKUP($F5,TenantNames,TenantStartDates))=DAY(RW$4)),IF((LOOKUP($F5,TenantNames,TenantEndDates)-RW$4)&lt;=31,LOOKUP($F5,TenantNames,TenantTotalRevenues)-SUM($JA5:RV5),LOOKUP($F5,TenantNames,TenantMonthlyRents)),IF(AND((SUMIF($G$4:AHB$4,"&lt;"&amp;RW$4,$G5:AHB5))&gt;SUMIFS(TransactionAmounts,TenantSources,$F5,'Filtered Data'!$C$2:$C23,"&lt;"&amp;RW$4),RW$4&lt;TODAY()),"Late","Occupied")),)))</f>
        <v/>
      </c>
      <c r="RX5" s="33" t="str">
        <f>IF(ISBLANK($F5),,IF(TODAY()=RX$4,"Today",IF(AND(LOOKUP($F5,TenantNames,TenantStartDates)&lt;=RX$4,LOOKUP($F5,TenantNames,TenantEndDates)&gt;=RX$4),IF(OR(AND(DAY(LOOKUP($F5,TenantNames,TenantStartDates))&gt;28,DAY(EOMONTH(RX$4,0))=28,DAY(RX$4)=28),AND(DAY(LOOKUP($F5,TenantNames,TenantStartDates))&gt;30,DAY(EOMONTH(RX$4,0))=30,DAY(RX$4)=30),DAY(LOOKUP($F5,TenantNames,TenantStartDates))=DAY(RX$4)),IF((LOOKUP($F5,TenantNames,TenantEndDates)-RX$4)&lt;=31,LOOKUP($F5,TenantNames,TenantTotalRevenues)-SUM($JA5:RW5),LOOKUP($F5,TenantNames,TenantMonthlyRents)),IF(AND((SUMIF($G$4:AHB$4,"&lt;"&amp;RX$4,$G5:AHB5))&gt;SUMIFS(TransactionAmounts,TenantSources,$F5,'Filtered Data'!$C$2:$C23,"&lt;"&amp;RX$4),RX$4&lt;TODAY()),"Late","Occupied")),)))</f>
        <v/>
      </c>
      <c r="RY5" s="33" t="str">
        <f>IF(ISBLANK($F5),,IF(TODAY()=RY$4,"Today",IF(AND(LOOKUP($F5,TenantNames,TenantStartDates)&lt;=RY$4,LOOKUP($F5,TenantNames,TenantEndDates)&gt;=RY$4),IF(OR(AND(DAY(LOOKUP($F5,TenantNames,TenantStartDates))&gt;28,DAY(EOMONTH(RY$4,0))=28,DAY(RY$4)=28),AND(DAY(LOOKUP($F5,TenantNames,TenantStartDates))&gt;30,DAY(EOMONTH(RY$4,0))=30,DAY(RY$4)=30),DAY(LOOKUP($F5,TenantNames,TenantStartDates))=DAY(RY$4)),IF((LOOKUP($F5,TenantNames,TenantEndDates)-RY$4)&lt;=31,LOOKUP($F5,TenantNames,TenantTotalRevenues)-SUM($JA5:RX5),LOOKUP($F5,TenantNames,TenantMonthlyRents)),IF(AND((SUMIF($G$4:AHB$4,"&lt;"&amp;RY$4,$G5:AHB5))&gt;SUMIFS(TransactionAmounts,TenantSources,$F5,'Filtered Data'!$C$2:$C23,"&lt;"&amp;RY$4),RY$4&lt;TODAY()),"Late","Occupied")),)))</f>
        <v/>
      </c>
      <c r="RZ5" s="33" t="str">
        <f>IF(ISBLANK($F5),,IF(TODAY()=RZ$4,"Today",IF(AND(LOOKUP($F5,TenantNames,TenantStartDates)&lt;=RZ$4,LOOKUP($F5,TenantNames,TenantEndDates)&gt;=RZ$4),IF(OR(AND(DAY(LOOKUP($F5,TenantNames,TenantStartDates))&gt;28,DAY(EOMONTH(RZ$4,0))=28,DAY(RZ$4)=28),AND(DAY(LOOKUP($F5,TenantNames,TenantStartDates))&gt;30,DAY(EOMONTH(RZ$4,0))=30,DAY(RZ$4)=30),DAY(LOOKUP($F5,TenantNames,TenantStartDates))=DAY(RZ$4)),IF((LOOKUP($F5,TenantNames,TenantEndDates)-RZ$4)&lt;=31,LOOKUP($F5,TenantNames,TenantTotalRevenues)-SUM($JA5:RY5),LOOKUP($F5,TenantNames,TenantMonthlyRents)),IF(AND((SUMIF($G$4:AHB$4,"&lt;"&amp;RZ$4,$G5:AHB5))&gt;SUMIFS(TransactionAmounts,TenantSources,$F5,'Filtered Data'!$C$2:$C23,"&lt;"&amp;RZ$4),RZ$4&lt;TODAY()),"Late","Occupied")),)))</f>
        <v/>
      </c>
      <c r="SA5" s="33" t="str">
        <f>IF(ISBLANK($F5),,IF(TODAY()=SA$4,"Today",IF(AND(LOOKUP($F5,TenantNames,TenantStartDates)&lt;=SA$4,LOOKUP($F5,TenantNames,TenantEndDates)&gt;=SA$4),IF(OR(AND(DAY(LOOKUP($F5,TenantNames,TenantStartDates))&gt;28,DAY(EOMONTH(SA$4,0))=28,DAY(SA$4)=28),AND(DAY(LOOKUP($F5,TenantNames,TenantStartDates))&gt;30,DAY(EOMONTH(SA$4,0))=30,DAY(SA$4)=30),DAY(LOOKUP($F5,TenantNames,TenantStartDates))=DAY(SA$4)),IF((LOOKUP($F5,TenantNames,TenantEndDates)-SA$4)&lt;=31,LOOKUP($F5,TenantNames,TenantTotalRevenues)-SUM($JA5:RZ5),LOOKUP($F5,TenantNames,TenantMonthlyRents)),IF(AND((SUMIF($G$4:AHB$4,"&lt;"&amp;SA$4,$G5:AHB5))&gt;SUMIFS(TransactionAmounts,TenantSources,$F5,'Filtered Data'!$C$2:$C23,"&lt;"&amp;SA$4),SA$4&lt;TODAY()),"Late","Occupied")),)))</f>
        <v/>
      </c>
      <c r="SB5" s="33" t="str">
        <f>IF(ISBLANK($F5),,IF(TODAY()=SB$4,"Today",IF(AND(LOOKUP($F5,TenantNames,TenantStartDates)&lt;=SB$4,LOOKUP($F5,TenantNames,TenantEndDates)&gt;=SB$4),IF(OR(AND(DAY(LOOKUP($F5,TenantNames,TenantStartDates))&gt;28,DAY(EOMONTH(SB$4,0))=28,DAY(SB$4)=28),AND(DAY(LOOKUP($F5,TenantNames,TenantStartDates))&gt;30,DAY(EOMONTH(SB$4,0))=30,DAY(SB$4)=30),DAY(LOOKUP($F5,TenantNames,TenantStartDates))=DAY(SB$4)),IF((LOOKUP($F5,TenantNames,TenantEndDates)-SB$4)&lt;=31,LOOKUP($F5,TenantNames,TenantTotalRevenues)-SUM($JA5:SA5),LOOKUP($F5,TenantNames,TenantMonthlyRents)),IF(AND((SUMIF($G$4:AHB$4,"&lt;"&amp;SB$4,$G5:AHB5))&gt;SUMIFS(TransactionAmounts,TenantSources,$F5,'Filtered Data'!$C$2:$C23,"&lt;"&amp;SB$4),SB$4&lt;TODAY()),"Late","Occupied")),)))</f>
        <v/>
      </c>
      <c r="SC5" s="33" t="str">
        <f>IF(ISBLANK($F5),,IF(TODAY()=SC$4,"Today",IF(AND(LOOKUP($F5,TenantNames,TenantStartDates)&lt;=SC$4,LOOKUP($F5,TenantNames,TenantEndDates)&gt;=SC$4),IF(OR(AND(DAY(LOOKUP($F5,TenantNames,TenantStartDates))&gt;28,DAY(EOMONTH(SC$4,0))=28,DAY(SC$4)=28),AND(DAY(LOOKUP($F5,TenantNames,TenantStartDates))&gt;30,DAY(EOMONTH(SC$4,0))=30,DAY(SC$4)=30),DAY(LOOKUP($F5,TenantNames,TenantStartDates))=DAY(SC$4)),IF((LOOKUP($F5,TenantNames,TenantEndDates)-SC$4)&lt;=31,LOOKUP($F5,TenantNames,TenantTotalRevenues)-SUM($JA5:SB5),LOOKUP($F5,TenantNames,TenantMonthlyRents)),IF(AND((SUMIF($G$4:AHB$4,"&lt;"&amp;SC$4,$G5:AHB5))&gt;SUMIFS(TransactionAmounts,TenantSources,$F5,'Filtered Data'!$C$2:$C23,"&lt;"&amp;SC$4),SC$4&lt;TODAY()),"Late","Occupied")),)))</f>
        <v/>
      </c>
      <c r="SD5" s="33" t="str">
        <f>IF(ISBLANK($F5),,IF(TODAY()=SD$4,"Today",IF(AND(LOOKUP($F5,TenantNames,TenantStartDates)&lt;=SD$4,LOOKUP($F5,TenantNames,TenantEndDates)&gt;=SD$4),IF(OR(AND(DAY(LOOKUP($F5,TenantNames,TenantStartDates))&gt;28,DAY(EOMONTH(SD$4,0))=28,DAY(SD$4)=28),AND(DAY(LOOKUP($F5,TenantNames,TenantStartDates))&gt;30,DAY(EOMONTH(SD$4,0))=30,DAY(SD$4)=30),DAY(LOOKUP($F5,TenantNames,TenantStartDates))=DAY(SD$4)),IF((LOOKUP($F5,TenantNames,TenantEndDates)-SD$4)&lt;=31,LOOKUP($F5,TenantNames,TenantTotalRevenues)-SUM($JA5:SC5),LOOKUP($F5,TenantNames,TenantMonthlyRents)),IF(AND((SUMIF($G$4:AHB$4,"&lt;"&amp;SD$4,$G5:AHB5))&gt;SUMIFS(TransactionAmounts,TenantSources,$F5,'Filtered Data'!$C$2:$C23,"&lt;"&amp;SD$4),SD$4&lt;TODAY()),"Late","Occupied")),)))</f>
        <v/>
      </c>
      <c r="SE5" s="33" t="str">
        <f>IF(ISBLANK($F5),,IF(TODAY()=SE$4,"Today",IF(AND(LOOKUP($F5,TenantNames,TenantStartDates)&lt;=SE$4,LOOKUP($F5,TenantNames,TenantEndDates)&gt;=SE$4),IF(OR(AND(DAY(LOOKUP($F5,TenantNames,TenantStartDates))&gt;28,DAY(EOMONTH(SE$4,0))=28,DAY(SE$4)=28),AND(DAY(LOOKUP($F5,TenantNames,TenantStartDates))&gt;30,DAY(EOMONTH(SE$4,0))=30,DAY(SE$4)=30),DAY(LOOKUP($F5,TenantNames,TenantStartDates))=DAY(SE$4)),IF((LOOKUP($F5,TenantNames,TenantEndDates)-SE$4)&lt;=31,LOOKUP($F5,TenantNames,TenantTotalRevenues)-SUM($JA5:SD5),LOOKUP($F5,TenantNames,TenantMonthlyRents)),IF(AND((SUMIF($G$4:AHB$4,"&lt;"&amp;SE$4,$G5:AHB5))&gt;SUMIFS(TransactionAmounts,TenantSources,$F5,'Filtered Data'!$C$2:$C23,"&lt;"&amp;SE$4),SE$4&lt;TODAY()),"Late","Occupied")),)))</f>
        <v/>
      </c>
      <c r="SF5" s="33" t="str">
        <f>IF(ISBLANK($F5),,IF(TODAY()=SF$4,"Today",IF(AND(LOOKUP($F5,TenantNames,TenantStartDates)&lt;=SF$4,LOOKUP($F5,TenantNames,TenantEndDates)&gt;=SF$4),IF(OR(AND(DAY(LOOKUP($F5,TenantNames,TenantStartDates))&gt;28,DAY(EOMONTH(SF$4,0))=28,DAY(SF$4)=28),AND(DAY(LOOKUP($F5,TenantNames,TenantStartDates))&gt;30,DAY(EOMONTH(SF$4,0))=30,DAY(SF$4)=30),DAY(LOOKUP($F5,TenantNames,TenantStartDates))=DAY(SF$4)),IF((LOOKUP($F5,TenantNames,TenantEndDates)-SF$4)&lt;=31,LOOKUP($F5,TenantNames,TenantTotalRevenues)-SUM($JA5:SE5),LOOKUP($F5,TenantNames,TenantMonthlyRents)),IF(AND((SUMIF($G$4:AHB$4,"&lt;"&amp;SF$4,$G5:AHB5))&gt;SUMIFS(TransactionAmounts,TenantSources,$F5,'Filtered Data'!$C$2:$C23,"&lt;"&amp;SF$4),SF$4&lt;TODAY()),"Late","Occupied")),)))</f>
        <v/>
      </c>
      <c r="SG5" s="33" t="str">
        <f>IF(ISBLANK($F5),,IF(TODAY()=SG$4,"Today",IF(AND(LOOKUP($F5,TenantNames,TenantStartDates)&lt;=SG$4,LOOKUP($F5,TenantNames,TenantEndDates)&gt;=SG$4),IF(OR(AND(DAY(LOOKUP($F5,TenantNames,TenantStartDates))&gt;28,DAY(EOMONTH(SG$4,0))=28,DAY(SG$4)=28),AND(DAY(LOOKUP($F5,TenantNames,TenantStartDates))&gt;30,DAY(EOMONTH(SG$4,0))=30,DAY(SG$4)=30),DAY(LOOKUP($F5,TenantNames,TenantStartDates))=DAY(SG$4)),IF((LOOKUP($F5,TenantNames,TenantEndDates)-SG$4)&lt;=31,LOOKUP($F5,TenantNames,TenantTotalRevenues)-SUM($JA5:SF5),LOOKUP($F5,TenantNames,TenantMonthlyRents)),IF(AND((SUMIF($G$4:AHB$4,"&lt;"&amp;SG$4,$G5:AHB5))&gt;SUMIFS(TransactionAmounts,TenantSources,$F5,'Filtered Data'!$C$2:$C23,"&lt;"&amp;SG$4),SG$4&lt;TODAY()),"Late","Occupied")),)))</f>
        <v/>
      </c>
      <c r="SH5" s="33" t="str">
        <f>IF(ISBLANK($F5),,IF(TODAY()=SH$4,"Today",IF(AND(LOOKUP($F5,TenantNames,TenantStartDates)&lt;=SH$4,LOOKUP($F5,TenantNames,TenantEndDates)&gt;=SH$4),IF(OR(AND(DAY(LOOKUP($F5,TenantNames,TenantStartDates))&gt;28,DAY(EOMONTH(SH$4,0))=28,DAY(SH$4)=28),AND(DAY(LOOKUP($F5,TenantNames,TenantStartDates))&gt;30,DAY(EOMONTH(SH$4,0))=30,DAY(SH$4)=30),DAY(LOOKUP($F5,TenantNames,TenantStartDates))=DAY(SH$4)),IF((LOOKUP($F5,TenantNames,TenantEndDates)-SH$4)&lt;=31,LOOKUP($F5,TenantNames,TenantTotalRevenues)-SUM($JA5:SG5),LOOKUP($F5,TenantNames,TenantMonthlyRents)),IF(AND((SUMIF($G$4:AHB$4,"&lt;"&amp;SH$4,$G5:AHB5))&gt;SUMIFS(TransactionAmounts,TenantSources,$F5,'Filtered Data'!$C$2:$C23,"&lt;"&amp;SH$4),SH$4&lt;TODAY()),"Late","Occupied")),)))</f>
        <v/>
      </c>
      <c r="SI5" s="33" t="str">
        <f>IF(ISBLANK($F5),,IF(TODAY()=SI$4,"Today",IF(AND(LOOKUP($F5,TenantNames,TenantStartDates)&lt;=SI$4,LOOKUP($F5,TenantNames,TenantEndDates)&gt;=SI$4),IF(OR(AND(DAY(LOOKUP($F5,TenantNames,TenantStartDates))&gt;28,DAY(EOMONTH(SI$4,0))=28,DAY(SI$4)=28),AND(DAY(LOOKUP($F5,TenantNames,TenantStartDates))&gt;30,DAY(EOMONTH(SI$4,0))=30,DAY(SI$4)=30),DAY(LOOKUP($F5,TenantNames,TenantStartDates))=DAY(SI$4)),IF((LOOKUP($F5,TenantNames,TenantEndDates)-SI$4)&lt;=31,LOOKUP($F5,TenantNames,TenantTotalRevenues)-SUM($JA5:SH5),LOOKUP($F5,TenantNames,TenantMonthlyRents)),IF(AND((SUMIF($G$4:AHB$4,"&lt;"&amp;SI$4,$G5:AHB5))&gt;SUMIFS(TransactionAmounts,TenantSources,$F5,'Filtered Data'!$C$2:$C23,"&lt;"&amp;SI$4),SI$4&lt;TODAY()),"Late","Occupied")),)))</f>
        <v/>
      </c>
      <c r="SJ5" s="33" t="str">
        <f>IF(ISBLANK($F5),,IF(TODAY()=SJ$4,"Today",IF(AND(LOOKUP($F5,TenantNames,TenantStartDates)&lt;=SJ$4,LOOKUP($F5,TenantNames,TenantEndDates)&gt;=SJ$4),IF(OR(AND(DAY(LOOKUP($F5,TenantNames,TenantStartDates))&gt;28,DAY(EOMONTH(SJ$4,0))=28,DAY(SJ$4)=28),AND(DAY(LOOKUP($F5,TenantNames,TenantStartDates))&gt;30,DAY(EOMONTH(SJ$4,0))=30,DAY(SJ$4)=30),DAY(LOOKUP($F5,TenantNames,TenantStartDates))=DAY(SJ$4)),IF((LOOKUP($F5,TenantNames,TenantEndDates)-SJ$4)&lt;=31,LOOKUP($F5,TenantNames,TenantTotalRevenues)-SUM($JA5:SI5),LOOKUP($F5,TenantNames,TenantMonthlyRents)),IF(AND((SUMIF($G$4:AHB$4,"&lt;"&amp;SJ$4,$G5:AHB5))&gt;SUMIFS(TransactionAmounts,TenantSources,$F5,'Filtered Data'!$C$2:$C23,"&lt;"&amp;SJ$4),SJ$4&lt;TODAY()),"Late","Occupied")),)))</f>
        <v/>
      </c>
      <c r="SK5" s="33" t="str">
        <f>IF(ISBLANK($F5),,IF(TODAY()=SK$4,"Today",IF(AND(LOOKUP($F5,TenantNames,TenantStartDates)&lt;=SK$4,LOOKUP($F5,TenantNames,TenantEndDates)&gt;=SK$4),IF(OR(AND(DAY(LOOKUP($F5,TenantNames,TenantStartDates))&gt;28,DAY(EOMONTH(SK$4,0))=28,DAY(SK$4)=28),AND(DAY(LOOKUP($F5,TenantNames,TenantStartDates))&gt;30,DAY(EOMONTH(SK$4,0))=30,DAY(SK$4)=30),DAY(LOOKUP($F5,TenantNames,TenantStartDates))=DAY(SK$4)),IF((LOOKUP($F5,TenantNames,TenantEndDates)-SK$4)&lt;=31,LOOKUP($F5,TenantNames,TenantTotalRevenues)-SUM($JA5:SJ5),LOOKUP($F5,TenantNames,TenantMonthlyRents)),IF(AND((SUMIF($G$4:AHB$4,"&lt;"&amp;SK$4,$G5:AHB5))&gt;SUMIFS(TransactionAmounts,TenantSources,$F5,'Filtered Data'!$C$2:$C23,"&lt;"&amp;SK$4),SK$4&lt;TODAY()),"Late","Occupied")),)))</f>
        <v/>
      </c>
      <c r="SL5" s="33" t="str">
        <f>IF(ISBLANK($F5),,IF(TODAY()=SL$4,"Today",IF(AND(LOOKUP($F5,TenantNames,TenantStartDates)&lt;=SL$4,LOOKUP($F5,TenantNames,TenantEndDates)&gt;=SL$4),IF(OR(AND(DAY(LOOKUP($F5,TenantNames,TenantStartDates))&gt;28,DAY(EOMONTH(SL$4,0))=28,DAY(SL$4)=28),AND(DAY(LOOKUP($F5,TenantNames,TenantStartDates))&gt;30,DAY(EOMONTH(SL$4,0))=30,DAY(SL$4)=30),DAY(LOOKUP($F5,TenantNames,TenantStartDates))=DAY(SL$4)),IF((LOOKUP($F5,TenantNames,TenantEndDates)-SL$4)&lt;=31,LOOKUP($F5,TenantNames,TenantTotalRevenues)-SUM($JA5:SK5),LOOKUP($F5,TenantNames,TenantMonthlyRents)),IF(AND((SUMIF($G$4:AHB$4,"&lt;"&amp;SL$4,$G5:AHB5))&gt;SUMIFS(TransactionAmounts,TenantSources,$F5,'Filtered Data'!$C$2:$C23,"&lt;"&amp;SL$4),SL$4&lt;TODAY()),"Late","Occupied")),)))</f>
        <v/>
      </c>
      <c r="SM5" s="33" t="str">
        <f>IF(ISBLANK($F5),,IF(TODAY()=SM$4,"Today",IF(AND(LOOKUP($F5,TenantNames,TenantStartDates)&lt;=SM$4,LOOKUP($F5,TenantNames,TenantEndDates)&gt;=SM$4),IF(OR(AND(DAY(LOOKUP($F5,TenantNames,TenantStartDates))&gt;28,DAY(EOMONTH(SM$4,0))=28,DAY(SM$4)=28),AND(DAY(LOOKUP($F5,TenantNames,TenantStartDates))&gt;30,DAY(EOMONTH(SM$4,0))=30,DAY(SM$4)=30),DAY(LOOKUP($F5,TenantNames,TenantStartDates))=DAY(SM$4)),IF((LOOKUP($F5,TenantNames,TenantEndDates)-SM$4)&lt;=31,LOOKUP($F5,TenantNames,TenantTotalRevenues)-SUM($JA5:SL5),LOOKUP($F5,TenantNames,TenantMonthlyRents)),IF(AND((SUMIF($G$4:AHB$4,"&lt;"&amp;SM$4,$G5:AHB5))&gt;SUMIFS(TransactionAmounts,TenantSources,$F5,'Filtered Data'!$C$2:$C23,"&lt;"&amp;SM$4),SM$4&lt;TODAY()),"Late","Occupied")),)))</f>
        <v/>
      </c>
      <c r="SN5" s="33" t="str">
        <f>IF(ISBLANK($F5),,IF(TODAY()=SN$4,"Today",IF(AND(LOOKUP($F5,TenantNames,TenantStartDates)&lt;=SN$4,LOOKUP($F5,TenantNames,TenantEndDates)&gt;=SN$4),IF(OR(AND(DAY(LOOKUP($F5,TenantNames,TenantStartDates))&gt;28,DAY(EOMONTH(SN$4,0))=28,DAY(SN$4)=28),AND(DAY(LOOKUP($F5,TenantNames,TenantStartDates))&gt;30,DAY(EOMONTH(SN$4,0))=30,DAY(SN$4)=30),DAY(LOOKUP($F5,TenantNames,TenantStartDates))=DAY(SN$4)),IF((LOOKUP($F5,TenantNames,TenantEndDates)-SN$4)&lt;=31,LOOKUP($F5,TenantNames,TenantTotalRevenues)-SUM($JA5:SM5),LOOKUP($F5,TenantNames,TenantMonthlyRents)),IF(AND((SUMIF($G$4:AHB$4,"&lt;"&amp;SN$4,$G5:AHB5))&gt;SUMIFS(TransactionAmounts,TenantSources,$F5,'Filtered Data'!$C$2:$C23,"&lt;"&amp;SN$4),SN$4&lt;TODAY()),"Late","Occupied")),)))</f>
        <v/>
      </c>
      <c r="SO5" s="33" t="str">
        <f>IF(ISBLANK($F5),,IF(TODAY()=SO$4,"Today",IF(AND(LOOKUP($F5,TenantNames,TenantStartDates)&lt;=SO$4,LOOKUP($F5,TenantNames,TenantEndDates)&gt;=SO$4),IF(OR(AND(DAY(LOOKUP($F5,TenantNames,TenantStartDates))&gt;28,DAY(EOMONTH(SO$4,0))=28,DAY(SO$4)=28),AND(DAY(LOOKUP($F5,TenantNames,TenantStartDates))&gt;30,DAY(EOMONTH(SO$4,0))=30,DAY(SO$4)=30),DAY(LOOKUP($F5,TenantNames,TenantStartDates))=DAY(SO$4)),IF((LOOKUP($F5,TenantNames,TenantEndDates)-SO$4)&lt;=31,LOOKUP($F5,TenantNames,TenantTotalRevenues)-SUM($JA5:SN5),LOOKUP($F5,TenantNames,TenantMonthlyRents)),IF(AND((SUMIF($G$4:AHB$4,"&lt;"&amp;SO$4,$G5:AHB5))&gt;SUMIFS(TransactionAmounts,TenantSources,$F5,'Filtered Data'!$C$2:$C23,"&lt;"&amp;SO$4),SO$4&lt;TODAY()),"Late","Occupied")),)))</f>
        <v/>
      </c>
      <c r="SP5" s="33" t="str">
        <f>IF(ISBLANK($F5),,IF(TODAY()=SP$4,"Today",IF(AND(LOOKUP($F5,TenantNames,TenantStartDates)&lt;=SP$4,LOOKUP($F5,TenantNames,TenantEndDates)&gt;=SP$4),IF(OR(AND(DAY(LOOKUP($F5,TenantNames,TenantStartDates))&gt;28,DAY(EOMONTH(SP$4,0))=28,DAY(SP$4)=28),AND(DAY(LOOKUP($F5,TenantNames,TenantStartDates))&gt;30,DAY(EOMONTH(SP$4,0))=30,DAY(SP$4)=30),DAY(LOOKUP($F5,TenantNames,TenantStartDates))=DAY(SP$4)),IF((LOOKUP($F5,TenantNames,TenantEndDates)-SP$4)&lt;=31,LOOKUP($F5,TenantNames,TenantTotalRevenues)-SUM($JA5:SO5),LOOKUP($F5,TenantNames,TenantMonthlyRents)),IF(AND((SUMIF($G$4:AHB$4,"&lt;"&amp;SP$4,$G5:AHB5))&gt;SUMIFS(TransactionAmounts,TenantSources,$F5,'Filtered Data'!$C$2:$C23,"&lt;"&amp;SP$4),SP$4&lt;TODAY()),"Late","Occupied")),)))</f>
        <v/>
      </c>
      <c r="SQ5" s="33" t="str">
        <f>IF(ISBLANK($F5),,IF(TODAY()=SQ$4,"Today",IF(AND(LOOKUP($F5,TenantNames,TenantStartDates)&lt;=SQ$4,LOOKUP($F5,TenantNames,TenantEndDates)&gt;=SQ$4),IF(OR(AND(DAY(LOOKUP($F5,TenantNames,TenantStartDates))&gt;28,DAY(EOMONTH(SQ$4,0))=28,DAY(SQ$4)=28),AND(DAY(LOOKUP($F5,TenantNames,TenantStartDates))&gt;30,DAY(EOMONTH(SQ$4,0))=30,DAY(SQ$4)=30),DAY(LOOKUP($F5,TenantNames,TenantStartDates))=DAY(SQ$4)),IF((LOOKUP($F5,TenantNames,TenantEndDates)-SQ$4)&lt;=31,LOOKUP($F5,TenantNames,TenantTotalRevenues)-SUM($JA5:SP5),LOOKUP($F5,TenantNames,TenantMonthlyRents)),IF(AND((SUMIF($G$4:AHB$4,"&lt;"&amp;SQ$4,$G5:AHB5))&gt;SUMIFS(TransactionAmounts,TenantSources,$F5,'Filtered Data'!$C$2:$C23,"&lt;"&amp;SQ$4),SQ$4&lt;TODAY()),"Late","Occupied")),)))</f>
        <v/>
      </c>
      <c r="SR5" s="33" t="str">
        <f>IF(ISBLANK($F5),,IF(TODAY()=SR$4,"Today",IF(AND(LOOKUP($F5,TenantNames,TenantStartDates)&lt;=SR$4,LOOKUP($F5,TenantNames,TenantEndDates)&gt;=SR$4),IF(OR(AND(DAY(LOOKUP($F5,TenantNames,TenantStartDates))&gt;28,DAY(EOMONTH(SR$4,0))=28,DAY(SR$4)=28),AND(DAY(LOOKUP($F5,TenantNames,TenantStartDates))&gt;30,DAY(EOMONTH(SR$4,0))=30,DAY(SR$4)=30),DAY(LOOKUP($F5,TenantNames,TenantStartDates))=DAY(SR$4)),IF((LOOKUP($F5,TenantNames,TenantEndDates)-SR$4)&lt;=31,LOOKUP($F5,TenantNames,TenantTotalRevenues)-SUM($JA5:SQ5),LOOKUP($F5,TenantNames,TenantMonthlyRents)),IF(AND((SUMIF($G$4:AHB$4,"&lt;"&amp;SR$4,$G5:AHB5))&gt;SUMIFS(TransactionAmounts,TenantSources,$F5,'Filtered Data'!$C$2:$C23,"&lt;"&amp;SR$4),SR$4&lt;TODAY()),"Late","Occupied")),)))</f>
        <v/>
      </c>
      <c r="SS5" s="33" t="str">
        <f>IF(ISBLANK($F5),,IF(TODAY()=SS$4,"Today",IF(AND(LOOKUP($F5,TenantNames,TenantStartDates)&lt;=SS$4,LOOKUP($F5,TenantNames,TenantEndDates)&gt;=SS$4),IF(OR(AND(DAY(LOOKUP($F5,TenantNames,TenantStartDates))&gt;28,DAY(EOMONTH(SS$4,0))=28,DAY(SS$4)=28),AND(DAY(LOOKUP($F5,TenantNames,TenantStartDates))&gt;30,DAY(EOMONTH(SS$4,0))=30,DAY(SS$4)=30),DAY(LOOKUP($F5,TenantNames,TenantStartDates))=DAY(SS$4)),IF((LOOKUP($F5,TenantNames,TenantEndDates)-SS$4)&lt;=31,LOOKUP($F5,TenantNames,TenantTotalRevenues)-SUM($JA5:SR5),LOOKUP($F5,TenantNames,TenantMonthlyRents)),IF(AND((SUMIF($G$4:AHB$4,"&lt;"&amp;SS$4,$G5:AHB5))&gt;SUMIFS(TransactionAmounts,TenantSources,$F5,'Filtered Data'!$C$2:$C23,"&lt;"&amp;SS$4),SS$4&lt;TODAY()),"Late","Occupied")),)))</f>
        <v/>
      </c>
      <c r="ST5" s="33" t="str">
        <f>IF(ISBLANK($F5),,IF(TODAY()=ST$4,"Today",IF(AND(LOOKUP($F5,TenantNames,TenantStartDates)&lt;=ST$4,LOOKUP($F5,TenantNames,TenantEndDates)&gt;=ST$4),IF(OR(AND(DAY(LOOKUP($F5,TenantNames,TenantStartDates))&gt;28,DAY(EOMONTH(ST$4,0))=28,DAY(ST$4)=28),AND(DAY(LOOKUP($F5,TenantNames,TenantStartDates))&gt;30,DAY(EOMONTH(ST$4,0))=30,DAY(ST$4)=30),DAY(LOOKUP($F5,TenantNames,TenantStartDates))=DAY(ST$4)),IF((LOOKUP($F5,TenantNames,TenantEndDates)-ST$4)&lt;=31,LOOKUP($F5,TenantNames,TenantTotalRevenues)-SUM($JA5:SS5),LOOKUP($F5,TenantNames,TenantMonthlyRents)),IF(AND((SUMIF($G$4:AHB$4,"&lt;"&amp;ST$4,$G5:AHB5))&gt;SUMIFS(TransactionAmounts,TenantSources,$F5,'Filtered Data'!$C$2:$C23,"&lt;"&amp;ST$4),ST$4&lt;TODAY()),"Late","Occupied")),)))</f>
        <v/>
      </c>
      <c r="SU5" s="33" t="str">
        <f>IF(ISBLANK($F5),,IF(TODAY()=SU$4,"Today",IF(AND(LOOKUP($F5,TenantNames,TenantStartDates)&lt;=SU$4,LOOKUP($F5,TenantNames,TenantEndDates)&gt;=SU$4),IF(OR(AND(DAY(LOOKUP($F5,TenantNames,TenantStartDates))&gt;28,DAY(EOMONTH(SU$4,0))=28,DAY(SU$4)=28),AND(DAY(LOOKUP($F5,TenantNames,TenantStartDates))&gt;30,DAY(EOMONTH(SU$4,0))=30,DAY(SU$4)=30),DAY(LOOKUP($F5,TenantNames,TenantStartDates))=DAY(SU$4)),IF((LOOKUP($F5,TenantNames,TenantEndDates)-SU$4)&lt;=31,LOOKUP($F5,TenantNames,TenantTotalRevenues)-SUM($JA5:ST5),LOOKUP($F5,TenantNames,TenantMonthlyRents)),IF(AND((SUMIF($G$4:AHB$4,"&lt;"&amp;SU$4,$G5:AHB5))&gt;SUMIFS(TransactionAmounts,TenantSources,$F5,'Filtered Data'!$C$2:$C23,"&lt;"&amp;SU$4),SU$4&lt;TODAY()),"Late","Occupied")),)))</f>
        <v/>
      </c>
      <c r="SV5" s="33" t="str">
        <f>IF(ISBLANK($F5),,IF(TODAY()=SV$4,"Today",IF(AND(LOOKUP($F5,TenantNames,TenantStartDates)&lt;=SV$4,LOOKUP($F5,TenantNames,TenantEndDates)&gt;=SV$4),IF(OR(AND(DAY(LOOKUP($F5,TenantNames,TenantStartDates))&gt;28,DAY(EOMONTH(SV$4,0))=28,DAY(SV$4)=28),AND(DAY(LOOKUP($F5,TenantNames,TenantStartDates))&gt;30,DAY(EOMONTH(SV$4,0))=30,DAY(SV$4)=30),DAY(LOOKUP($F5,TenantNames,TenantStartDates))=DAY(SV$4)),IF((LOOKUP($F5,TenantNames,TenantEndDates)-SV$4)&lt;=31,LOOKUP($F5,TenantNames,TenantTotalRevenues)-SUM($JA5:SU5),LOOKUP($F5,TenantNames,TenantMonthlyRents)),IF(AND((SUMIF($G$4:AHB$4,"&lt;"&amp;SV$4,$G5:AHB5))&gt;SUMIFS(TransactionAmounts,TenantSources,$F5,'Filtered Data'!$C$2:$C23,"&lt;"&amp;SV$4),SV$4&lt;TODAY()),"Late","Occupied")),)))</f>
        <v/>
      </c>
      <c r="SW5" s="33" t="str">
        <f>IF(ISBLANK($F5),,IF(TODAY()=SW$4,"Today",IF(AND(LOOKUP($F5,TenantNames,TenantStartDates)&lt;=SW$4,LOOKUP($F5,TenantNames,TenantEndDates)&gt;=SW$4),IF(OR(AND(DAY(LOOKUP($F5,TenantNames,TenantStartDates))&gt;28,DAY(EOMONTH(SW$4,0))=28,DAY(SW$4)=28),AND(DAY(LOOKUP($F5,TenantNames,TenantStartDates))&gt;30,DAY(EOMONTH(SW$4,0))=30,DAY(SW$4)=30),DAY(LOOKUP($F5,TenantNames,TenantStartDates))=DAY(SW$4)),IF((LOOKUP($F5,TenantNames,TenantEndDates)-SW$4)&lt;=31,LOOKUP($F5,TenantNames,TenantTotalRevenues)-SUM($JA5:SV5),LOOKUP($F5,TenantNames,TenantMonthlyRents)),IF(AND((SUMIF($G$4:AHB$4,"&lt;"&amp;SW$4,$G5:AHB5))&gt;SUMIFS(TransactionAmounts,TenantSources,$F5,'Filtered Data'!$C$2:$C23,"&lt;"&amp;SW$4),SW$4&lt;TODAY()),"Late","Occupied")),)))</f>
        <v/>
      </c>
      <c r="SX5" s="33" t="str">
        <f>IF(ISBLANK($F5),,IF(TODAY()=SX$4,"Today",IF(AND(LOOKUP($F5,TenantNames,TenantStartDates)&lt;=SX$4,LOOKUP($F5,TenantNames,TenantEndDates)&gt;=SX$4),IF(OR(AND(DAY(LOOKUP($F5,TenantNames,TenantStartDates))&gt;28,DAY(EOMONTH(SX$4,0))=28,DAY(SX$4)=28),AND(DAY(LOOKUP($F5,TenantNames,TenantStartDates))&gt;30,DAY(EOMONTH(SX$4,0))=30,DAY(SX$4)=30),DAY(LOOKUP($F5,TenantNames,TenantStartDates))=DAY(SX$4)),IF((LOOKUP($F5,TenantNames,TenantEndDates)-SX$4)&lt;=31,LOOKUP($F5,TenantNames,TenantTotalRevenues)-SUM($JA5:SW5),LOOKUP($F5,TenantNames,TenantMonthlyRents)),IF(AND((SUMIF($G$4:AHB$4,"&lt;"&amp;SX$4,$G5:AHB5))&gt;SUMIFS(TransactionAmounts,TenantSources,$F5,'Filtered Data'!$C$2:$C23,"&lt;"&amp;SX$4),SX$4&lt;TODAY()),"Late","Occupied")),)))</f>
        <v/>
      </c>
      <c r="SY5" s="33" t="str">
        <f>IF(ISBLANK($F5),,IF(TODAY()=SY$4,"Today",IF(AND(LOOKUP($F5,TenantNames,TenantStartDates)&lt;=SY$4,LOOKUP($F5,TenantNames,TenantEndDates)&gt;=SY$4),IF(OR(AND(DAY(LOOKUP($F5,TenantNames,TenantStartDates))&gt;28,DAY(EOMONTH(SY$4,0))=28,DAY(SY$4)=28),AND(DAY(LOOKUP($F5,TenantNames,TenantStartDates))&gt;30,DAY(EOMONTH(SY$4,0))=30,DAY(SY$4)=30),DAY(LOOKUP($F5,TenantNames,TenantStartDates))=DAY(SY$4)),IF((LOOKUP($F5,TenantNames,TenantEndDates)-SY$4)&lt;=31,LOOKUP($F5,TenantNames,TenantTotalRevenues)-SUM($JA5:SX5),LOOKUP($F5,TenantNames,TenantMonthlyRents)),IF(AND((SUMIF($G$4:AHB$4,"&lt;"&amp;SY$4,$G5:AHB5))&gt;SUMIFS(TransactionAmounts,TenantSources,$F5,'Filtered Data'!$C$2:$C23,"&lt;"&amp;SY$4),SY$4&lt;TODAY()),"Late","Occupied")),)))</f>
        <v/>
      </c>
      <c r="SZ5" s="33" t="str">
        <f>IF(ISBLANK($F5),,IF(TODAY()=SZ$4,"Today",IF(AND(LOOKUP($F5,TenantNames,TenantStartDates)&lt;=SZ$4,LOOKUP($F5,TenantNames,TenantEndDates)&gt;=SZ$4),IF(OR(AND(DAY(LOOKUP($F5,TenantNames,TenantStartDates))&gt;28,DAY(EOMONTH(SZ$4,0))=28,DAY(SZ$4)=28),AND(DAY(LOOKUP($F5,TenantNames,TenantStartDates))&gt;30,DAY(EOMONTH(SZ$4,0))=30,DAY(SZ$4)=30),DAY(LOOKUP($F5,TenantNames,TenantStartDates))=DAY(SZ$4)),IF((LOOKUP($F5,TenantNames,TenantEndDates)-SZ$4)&lt;=31,LOOKUP($F5,TenantNames,TenantTotalRevenues)-SUM($JA5:SY5),LOOKUP($F5,TenantNames,TenantMonthlyRents)),IF(AND((SUMIF($G$4:AHB$4,"&lt;"&amp;SZ$4,$G5:AHB5))&gt;SUMIFS(TransactionAmounts,TenantSources,$F5,'Filtered Data'!$C$2:$C23,"&lt;"&amp;SZ$4),SZ$4&lt;TODAY()),"Late","Occupied")),)))</f>
        <v/>
      </c>
      <c r="TA5" s="33" t="str">
        <f>IF(ISBLANK($F5),,IF(TODAY()=TA$4,"Today",IF(AND(LOOKUP($F5,TenantNames,TenantStartDates)&lt;=TA$4,LOOKUP($F5,TenantNames,TenantEndDates)&gt;=TA$4),IF(OR(AND(DAY(LOOKUP($F5,TenantNames,TenantStartDates))&gt;28,DAY(EOMONTH(TA$4,0))=28,DAY(TA$4)=28),AND(DAY(LOOKUP($F5,TenantNames,TenantStartDates))&gt;30,DAY(EOMONTH(TA$4,0))=30,DAY(TA$4)=30),DAY(LOOKUP($F5,TenantNames,TenantStartDates))=DAY(TA$4)),IF((LOOKUP($F5,TenantNames,TenantEndDates)-TA$4)&lt;=31,LOOKUP($F5,TenantNames,TenantTotalRevenues)-SUM($JA5:SZ5),LOOKUP($F5,TenantNames,TenantMonthlyRents)),IF(AND((SUMIF($G$4:AHB$4,"&lt;"&amp;TA$4,$G5:AHB5))&gt;SUMIFS(TransactionAmounts,TenantSources,$F5,'Filtered Data'!$C$2:$C23,"&lt;"&amp;TA$4),TA$4&lt;TODAY()),"Late","Occupied")),)))</f>
        <v/>
      </c>
      <c r="TB5" s="33" t="str">
        <f>IF(ISBLANK($F5),,IF(TODAY()=TB$4,"Today",IF(AND(LOOKUP($F5,TenantNames,TenantStartDates)&lt;=TB$4,LOOKUP($F5,TenantNames,TenantEndDates)&gt;=TB$4),IF(OR(AND(DAY(LOOKUP($F5,TenantNames,TenantStartDates))&gt;28,DAY(EOMONTH(TB$4,0))=28,DAY(TB$4)=28),AND(DAY(LOOKUP($F5,TenantNames,TenantStartDates))&gt;30,DAY(EOMONTH(TB$4,0))=30,DAY(TB$4)=30),DAY(LOOKUP($F5,TenantNames,TenantStartDates))=DAY(TB$4)),IF((LOOKUP($F5,TenantNames,TenantEndDates)-TB$4)&lt;=31,LOOKUP($F5,TenantNames,TenantTotalRevenues)-SUM($JA5:TA5),LOOKUP($F5,TenantNames,TenantMonthlyRents)),IF(AND((SUMIF($G$4:AHB$4,"&lt;"&amp;TB$4,$G5:AHB5))&gt;SUMIFS(TransactionAmounts,TenantSources,$F5,'Filtered Data'!$C$2:$C23,"&lt;"&amp;TB$4),TB$4&lt;TODAY()),"Late","Occupied")),)))</f>
        <v/>
      </c>
      <c r="TC5" s="33" t="str">
        <f>IF(ISBLANK($F5),,IF(TODAY()=TC$4,"Today",IF(AND(LOOKUP($F5,TenantNames,TenantStartDates)&lt;=TC$4,LOOKUP($F5,TenantNames,TenantEndDates)&gt;=TC$4),IF(OR(AND(DAY(LOOKUP($F5,TenantNames,TenantStartDates))&gt;28,DAY(EOMONTH(TC$4,0))=28,DAY(TC$4)=28),AND(DAY(LOOKUP($F5,TenantNames,TenantStartDates))&gt;30,DAY(EOMONTH(TC$4,0))=30,DAY(TC$4)=30),DAY(LOOKUP($F5,TenantNames,TenantStartDates))=DAY(TC$4)),IF((LOOKUP($F5,TenantNames,TenantEndDates)-TC$4)&lt;=31,LOOKUP($F5,TenantNames,TenantTotalRevenues)-SUM($JA5:TB5),LOOKUP($F5,TenantNames,TenantMonthlyRents)),IF(AND((SUMIF($G$4:AHB$4,"&lt;"&amp;TC$4,$G5:AHB5))&gt;SUMIFS(TransactionAmounts,TenantSources,$F5,'Filtered Data'!$C$2:$C23,"&lt;"&amp;TC$4),TC$4&lt;TODAY()),"Late","Occupied")),)))</f>
        <v/>
      </c>
      <c r="TD5" s="33" t="str">
        <f>IF(ISBLANK($F5),,IF(TODAY()=TD$4,"Today",IF(AND(LOOKUP($F5,TenantNames,TenantStartDates)&lt;=TD$4,LOOKUP($F5,TenantNames,TenantEndDates)&gt;=TD$4),IF(OR(AND(DAY(LOOKUP($F5,TenantNames,TenantStartDates))&gt;28,DAY(EOMONTH(TD$4,0))=28,DAY(TD$4)=28),AND(DAY(LOOKUP($F5,TenantNames,TenantStartDates))&gt;30,DAY(EOMONTH(TD$4,0))=30,DAY(TD$4)=30),DAY(LOOKUP($F5,TenantNames,TenantStartDates))=DAY(TD$4)),IF((LOOKUP($F5,TenantNames,TenantEndDates)-TD$4)&lt;=31,LOOKUP($F5,TenantNames,TenantTotalRevenues)-SUM($JA5:TC5),LOOKUP($F5,TenantNames,TenantMonthlyRents)),IF(AND((SUMIF($G$4:AHB$4,"&lt;"&amp;TD$4,$G5:AHB5))&gt;SUMIFS(TransactionAmounts,TenantSources,$F5,'Filtered Data'!$C$2:$C23,"&lt;"&amp;TD$4),TD$4&lt;TODAY()),"Late","Occupied")),)))</f>
        <v/>
      </c>
      <c r="TE5" s="33" t="str">
        <f>IF(ISBLANK($F5),,IF(TODAY()=TE$4,"Today",IF(AND(LOOKUP($F5,TenantNames,TenantStartDates)&lt;=TE$4,LOOKUP($F5,TenantNames,TenantEndDates)&gt;=TE$4),IF(OR(AND(DAY(LOOKUP($F5,TenantNames,TenantStartDates))&gt;28,DAY(EOMONTH(TE$4,0))=28,DAY(TE$4)=28),AND(DAY(LOOKUP($F5,TenantNames,TenantStartDates))&gt;30,DAY(EOMONTH(TE$4,0))=30,DAY(TE$4)=30),DAY(LOOKUP($F5,TenantNames,TenantStartDates))=DAY(TE$4)),IF((LOOKUP($F5,TenantNames,TenantEndDates)-TE$4)&lt;=31,LOOKUP($F5,TenantNames,TenantTotalRevenues)-SUM($JA5:TD5),LOOKUP($F5,TenantNames,TenantMonthlyRents)),IF(AND((SUMIF($G$4:AHB$4,"&lt;"&amp;TE$4,$G5:AHB5))&gt;SUMIFS(TransactionAmounts,TenantSources,$F5,'Filtered Data'!$C$2:$C23,"&lt;"&amp;TE$4),TE$4&lt;TODAY()),"Late","Occupied")),)))</f>
        <v/>
      </c>
      <c r="TF5" s="33" t="str">
        <f>IF(ISBLANK($F5),,IF(TODAY()=TF$4,"Today",IF(AND(LOOKUP($F5,TenantNames,TenantStartDates)&lt;=TF$4,LOOKUP($F5,TenantNames,TenantEndDates)&gt;=TF$4),IF(OR(AND(DAY(LOOKUP($F5,TenantNames,TenantStartDates))&gt;28,DAY(EOMONTH(TF$4,0))=28,DAY(TF$4)=28),AND(DAY(LOOKUP($F5,TenantNames,TenantStartDates))&gt;30,DAY(EOMONTH(TF$4,0))=30,DAY(TF$4)=30),DAY(LOOKUP($F5,TenantNames,TenantStartDates))=DAY(TF$4)),IF((LOOKUP($F5,TenantNames,TenantEndDates)-TF$4)&lt;=31,LOOKUP($F5,TenantNames,TenantTotalRevenues)-SUM($JA5:TE5),LOOKUP($F5,TenantNames,TenantMonthlyRents)),IF(AND((SUMIF($G$4:AHB$4,"&lt;"&amp;TF$4,$G5:AHB5))&gt;SUMIFS(TransactionAmounts,TenantSources,$F5,'Filtered Data'!$C$2:$C23,"&lt;"&amp;TF$4),TF$4&lt;TODAY()),"Late","Occupied")),)))</f>
        <v/>
      </c>
      <c r="TG5" s="33" t="str">
        <f>IF(ISBLANK($F5),,IF(TODAY()=TG$4,"Today",IF(AND(LOOKUP($F5,TenantNames,TenantStartDates)&lt;=TG$4,LOOKUP($F5,TenantNames,TenantEndDates)&gt;=TG$4),IF(OR(AND(DAY(LOOKUP($F5,TenantNames,TenantStartDates))&gt;28,DAY(EOMONTH(TG$4,0))=28,DAY(TG$4)=28),AND(DAY(LOOKUP($F5,TenantNames,TenantStartDates))&gt;30,DAY(EOMONTH(TG$4,0))=30,DAY(TG$4)=30),DAY(LOOKUP($F5,TenantNames,TenantStartDates))=DAY(TG$4)),IF((LOOKUP($F5,TenantNames,TenantEndDates)-TG$4)&lt;=31,LOOKUP($F5,TenantNames,TenantTotalRevenues)-SUM($JA5:TF5),LOOKUP($F5,TenantNames,TenantMonthlyRents)),IF(AND((SUMIF($G$4:AHB$4,"&lt;"&amp;TG$4,$G5:AHB5))&gt;SUMIFS(TransactionAmounts,TenantSources,$F5,'Filtered Data'!$C$2:$C23,"&lt;"&amp;TG$4),TG$4&lt;TODAY()),"Late","Occupied")),)))</f>
        <v/>
      </c>
      <c r="TH5" s="33" t="str">
        <f>IF(ISBLANK($F5),,IF(TODAY()=TH$4,"Today",IF(AND(LOOKUP($F5,TenantNames,TenantStartDates)&lt;=TH$4,LOOKUP($F5,TenantNames,TenantEndDates)&gt;=TH$4),IF(OR(AND(DAY(LOOKUP($F5,TenantNames,TenantStartDates))&gt;28,DAY(EOMONTH(TH$4,0))=28,DAY(TH$4)=28),AND(DAY(LOOKUP($F5,TenantNames,TenantStartDates))&gt;30,DAY(EOMONTH(TH$4,0))=30,DAY(TH$4)=30),DAY(LOOKUP($F5,TenantNames,TenantStartDates))=DAY(TH$4)),IF((LOOKUP($F5,TenantNames,TenantEndDates)-TH$4)&lt;=31,LOOKUP($F5,TenantNames,TenantTotalRevenues)-SUM($JA5:TG5),LOOKUP($F5,TenantNames,TenantMonthlyRents)),IF(AND((SUMIF($G$4:AHB$4,"&lt;"&amp;TH$4,$G5:AHB5))&gt;SUMIFS(TransactionAmounts,TenantSources,$F5,'Filtered Data'!$C$2:$C23,"&lt;"&amp;TH$4),TH$4&lt;TODAY()),"Late","Occupied")),)))</f>
        <v/>
      </c>
      <c r="TI5" s="33" t="str">
        <f>IF(ISBLANK($F5),,IF(TODAY()=TI$4,"Today",IF(AND(LOOKUP($F5,TenantNames,TenantStartDates)&lt;=TI$4,LOOKUP($F5,TenantNames,TenantEndDates)&gt;=TI$4),IF(OR(AND(DAY(LOOKUP($F5,TenantNames,TenantStartDates))&gt;28,DAY(EOMONTH(TI$4,0))=28,DAY(TI$4)=28),AND(DAY(LOOKUP($F5,TenantNames,TenantStartDates))&gt;30,DAY(EOMONTH(TI$4,0))=30,DAY(TI$4)=30),DAY(LOOKUP($F5,TenantNames,TenantStartDates))=DAY(TI$4)),IF((LOOKUP($F5,TenantNames,TenantEndDates)-TI$4)&lt;=31,LOOKUP($F5,TenantNames,TenantTotalRevenues)-SUM($JA5:TH5),LOOKUP($F5,TenantNames,TenantMonthlyRents)),IF(AND((SUMIF($G$4:AHB$4,"&lt;"&amp;TI$4,$G5:AHB5))&gt;SUMIFS(TransactionAmounts,TenantSources,$F5,'Filtered Data'!$C$2:$C23,"&lt;"&amp;TI$4),TI$4&lt;TODAY()),"Late","Occupied")),)))</f>
        <v/>
      </c>
      <c r="TJ5" s="33" t="str">
        <f>IF(ISBLANK($F5),,IF(TODAY()=TJ$4,"Today",IF(AND(LOOKUP($F5,TenantNames,TenantStartDates)&lt;=TJ$4,LOOKUP($F5,TenantNames,TenantEndDates)&gt;=TJ$4),IF(OR(AND(DAY(LOOKUP($F5,TenantNames,TenantStartDates))&gt;28,DAY(EOMONTH(TJ$4,0))=28,DAY(TJ$4)=28),AND(DAY(LOOKUP($F5,TenantNames,TenantStartDates))&gt;30,DAY(EOMONTH(TJ$4,0))=30,DAY(TJ$4)=30),DAY(LOOKUP($F5,TenantNames,TenantStartDates))=DAY(TJ$4)),IF((LOOKUP($F5,TenantNames,TenantEndDates)-TJ$4)&lt;=31,LOOKUP($F5,TenantNames,TenantTotalRevenues)-SUM($JA5:TI5),LOOKUP($F5,TenantNames,TenantMonthlyRents)),IF(AND((SUMIF($G$4:AHB$4,"&lt;"&amp;TJ$4,$G5:AHB5))&gt;SUMIFS(TransactionAmounts,TenantSources,$F5,'Filtered Data'!$C$2:$C23,"&lt;"&amp;TJ$4),TJ$4&lt;TODAY()),"Late","Occupied")),)))</f>
        <v/>
      </c>
      <c r="TK5" s="33" t="str">
        <f>IF(ISBLANK($F5),,IF(TODAY()=TK$4,"Today",IF(AND(LOOKUP($F5,TenantNames,TenantStartDates)&lt;=TK$4,LOOKUP($F5,TenantNames,TenantEndDates)&gt;=TK$4),IF(OR(AND(DAY(LOOKUP($F5,TenantNames,TenantStartDates))&gt;28,DAY(EOMONTH(TK$4,0))=28,DAY(TK$4)=28),AND(DAY(LOOKUP($F5,TenantNames,TenantStartDates))&gt;30,DAY(EOMONTH(TK$4,0))=30,DAY(TK$4)=30),DAY(LOOKUP($F5,TenantNames,TenantStartDates))=DAY(TK$4)),IF((LOOKUP($F5,TenantNames,TenantEndDates)-TK$4)&lt;=31,LOOKUP($F5,TenantNames,TenantTotalRevenues)-SUM($JA5:TJ5),LOOKUP($F5,TenantNames,TenantMonthlyRents)),IF(AND((SUMIF($G$4:AHB$4,"&lt;"&amp;TK$4,$G5:AHB5))&gt;SUMIFS(TransactionAmounts,TenantSources,$F5,'Filtered Data'!$C$2:$C23,"&lt;"&amp;TK$4),TK$4&lt;TODAY()),"Late","Occupied")),)))</f>
        <v/>
      </c>
      <c r="TL5" s="33" t="str">
        <f>IF(ISBLANK($F5),,IF(TODAY()=TL$4,"Today",IF(AND(LOOKUP($F5,TenantNames,TenantStartDates)&lt;=TL$4,LOOKUP($F5,TenantNames,TenantEndDates)&gt;=TL$4),IF(OR(AND(DAY(LOOKUP($F5,TenantNames,TenantStartDates))&gt;28,DAY(EOMONTH(TL$4,0))=28,DAY(TL$4)=28),AND(DAY(LOOKUP($F5,TenantNames,TenantStartDates))&gt;30,DAY(EOMONTH(TL$4,0))=30,DAY(TL$4)=30),DAY(LOOKUP($F5,TenantNames,TenantStartDates))=DAY(TL$4)),IF((LOOKUP($F5,TenantNames,TenantEndDates)-TL$4)&lt;=31,LOOKUP($F5,TenantNames,TenantTotalRevenues)-SUM($JA5:TK5),LOOKUP($F5,TenantNames,TenantMonthlyRents)),IF(AND((SUMIF($G$4:AHB$4,"&lt;"&amp;TL$4,$G5:AHB5))&gt;SUMIFS(TransactionAmounts,TenantSources,$F5,'Filtered Data'!$C$2:$C23,"&lt;"&amp;TL$4),TL$4&lt;TODAY()),"Late","Occupied")),)))</f>
        <v/>
      </c>
      <c r="TM5" s="33" t="str">
        <f>IF(ISBLANK($F5),,IF(TODAY()=TM$4,"Today",IF(AND(LOOKUP($F5,TenantNames,TenantStartDates)&lt;=TM$4,LOOKUP($F5,TenantNames,TenantEndDates)&gt;=TM$4),IF(OR(AND(DAY(LOOKUP($F5,TenantNames,TenantStartDates))&gt;28,DAY(EOMONTH(TM$4,0))=28,DAY(TM$4)=28),AND(DAY(LOOKUP($F5,TenantNames,TenantStartDates))&gt;30,DAY(EOMONTH(TM$4,0))=30,DAY(TM$4)=30),DAY(LOOKUP($F5,TenantNames,TenantStartDates))=DAY(TM$4)),IF((LOOKUP($F5,TenantNames,TenantEndDates)-TM$4)&lt;=31,LOOKUP($F5,TenantNames,TenantTotalRevenues)-SUM($JA5:TL5),LOOKUP($F5,TenantNames,TenantMonthlyRents)),IF(AND((SUMIF($G$4:AHB$4,"&lt;"&amp;TM$4,$G5:AHB5))&gt;SUMIFS(TransactionAmounts,TenantSources,$F5,'Filtered Data'!$C$2:$C23,"&lt;"&amp;TM$4),TM$4&lt;TODAY()),"Late","Occupied")),)))</f>
        <v/>
      </c>
      <c r="TN5" s="33" t="str">
        <f>IF(ISBLANK($F5),,IF(TODAY()=TN$4,"Today",IF(AND(LOOKUP($F5,TenantNames,TenantStartDates)&lt;=TN$4,LOOKUP($F5,TenantNames,TenantEndDates)&gt;=TN$4),IF(OR(AND(DAY(LOOKUP($F5,TenantNames,TenantStartDates))&gt;28,DAY(EOMONTH(TN$4,0))=28,DAY(TN$4)=28),AND(DAY(LOOKUP($F5,TenantNames,TenantStartDates))&gt;30,DAY(EOMONTH(TN$4,0))=30,DAY(TN$4)=30),DAY(LOOKUP($F5,TenantNames,TenantStartDates))=DAY(TN$4)),IF((LOOKUP($F5,TenantNames,TenantEndDates)-TN$4)&lt;=31,LOOKUP($F5,TenantNames,TenantTotalRevenues)-SUM($JA5:TM5),LOOKUP($F5,TenantNames,TenantMonthlyRents)),IF(AND((SUMIF($G$4:AHB$4,"&lt;"&amp;TN$4,$G5:AHB5))&gt;SUMIFS(TransactionAmounts,TenantSources,$F5,'Filtered Data'!$C$2:$C23,"&lt;"&amp;TN$4),TN$4&lt;TODAY()),"Late","Occupied")),)))</f>
        <v/>
      </c>
      <c r="TO5" s="33" t="str">
        <f>IF(ISBLANK($F5),,IF(TODAY()=TO$4,"Today",IF(AND(LOOKUP($F5,TenantNames,TenantStartDates)&lt;=TO$4,LOOKUP($F5,TenantNames,TenantEndDates)&gt;=TO$4),IF(OR(AND(DAY(LOOKUP($F5,TenantNames,TenantStartDates))&gt;28,DAY(EOMONTH(TO$4,0))=28,DAY(TO$4)=28),AND(DAY(LOOKUP($F5,TenantNames,TenantStartDates))&gt;30,DAY(EOMONTH(TO$4,0))=30,DAY(TO$4)=30),DAY(LOOKUP($F5,TenantNames,TenantStartDates))=DAY(TO$4)),IF((LOOKUP($F5,TenantNames,TenantEndDates)-TO$4)&lt;=31,LOOKUP($F5,TenantNames,TenantTotalRevenues)-SUM($JA5:TN5),LOOKUP($F5,TenantNames,TenantMonthlyRents)),IF(AND((SUMIF($G$4:AHB$4,"&lt;"&amp;TO$4,$G5:AHB5))&gt;SUMIFS(TransactionAmounts,TenantSources,$F5,'Filtered Data'!$C$2:$C23,"&lt;"&amp;TO$4),TO$4&lt;TODAY()),"Late","Occupied")),)))</f>
        <v/>
      </c>
      <c r="TP5" s="33" t="str">
        <f>IF(ISBLANK($F5),,IF(TODAY()=TP$4,"Today",IF(AND(LOOKUP($F5,TenantNames,TenantStartDates)&lt;=TP$4,LOOKUP($F5,TenantNames,TenantEndDates)&gt;=TP$4),IF(OR(AND(DAY(LOOKUP($F5,TenantNames,TenantStartDates))&gt;28,DAY(EOMONTH(TP$4,0))=28,DAY(TP$4)=28),AND(DAY(LOOKUP($F5,TenantNames,TenantStartDates))&gt;30,DAY(EOMONTH(TP$4,0))=30,DAY(TP$4)=30),DAY(LOOKUP($F5,TenantNames,TenantStartDates))=DAY(TP$4)),IF((LOOKUP($F5,TenantNames,TenantEndDates)-TP$4)&lt;=31,LOOKUP($F5,TenantNames,TenantTotalRevenues)-SUM($JA5:TO5),LOOKUP($F5,TenantNames,TenantMonthlyRents)),IF(AND((SUMIF($G$4:AHB$4,"&lt;"&amp;TP$4,$G5:AHB5))&gt;SUMIFS(TransactionAmounts,TenantSources,$F5,'Filtered Data'!$C$2:$C23,"&lt;"&amp;TP$4),TP$4&lt;TODAY()),"Late","Occupied")),)))</f>
        <v/>
      </c>
      <c r="TQ5" s="33" t="str">
        <f>IF(ISBLANK($F5),,IF(TODAY()=TQ$4,"Today",IF(AND(LOOKUP($F5,TenantNames,TenantStartDates)&lt;=TQ$4,LOOKUP($F5,TenantNames,TenantEndDates)&gt;=TQ$4),IF(OR(AND(DAY(LOOKUP($F5,TenantNames,TenantStartDates))&gt;28,DAY(EOMONTH(TQ$4,0))=28,DAY(TQ$4)=28),AND(DAY(LOOKUP($F5,TenantNames,TenantStartDates))&gt;30,DAY(EOMONTH(TQ$4,0))=30,DAY(TQ$4)=30),DAY(LOOKUP($F5,TenantNames,TenantStartDates))=DAY(TQ$4)),IF((LOOKUP($F5,TenantNames,TenantEndDates)-TQ$4)&lt;=31,LOOKUP($F5,TenantNames,TenantTotalRevenues)-SUM($JA5:TP5),LOOKUP($F5,TenantNames,TenantMonthlyRents)),IF(AND((SUMIF($G$4:AHB$4,"&lt;"&amp;TQ$4,$G5:AHB5))&gt;SUMIFS(TransactionAmounts,TenantSources,$F5,'Filtered Data'!$C$2:$C23,"&lt;"&amp;TQ$4),TQ$4&lt;TODAY()),"Late","Occupied")),)))</f>
        <v/>
      </c>
      <c r="TR5" s="33" t="str">
        <f>IF(ISBLANK($F5),,IF(TODAY()=TR$4,"Today",IF(AND(LOOKUP($F5,TenantNames,TenantStartDates)&lt;=TR$4,LOOKUP($F5,TenantNames,TenantEndDates)&gt;=TR$4),IF(OR(AND(DAY(LOOKUP($F5,TenantNames,TenantStartDates))&gt;28,DAY(EOMONTH(TR$4,0))=28,DAY(TR$4)=28),AND(DAY(LOOKUP($F5,TenantNames,TenantStartDates))&gt;30,DAY(EOMONTH(TR$4,0))=30,DAY(TR$4)=30),DAY(LOOKUP($F5,TenantNames,TenantStartDates))=DAY(TR$4)),IF((LOOKUP($F5,TenantNames,TenantEndDates)-TR$4)&lt;=31,LOOKUP($F5,TenantNames,TenantTotalRevenues)-SUM($JA5:TQ5),LOOKUP($F5,TenantNames,TenantMonthlyRents)),IF(AND((SUMIF($G$4:AHB$4,"&lt;"&amp;TR$4,$G5:AHB5))&gt;SUMIFS(TransactionAmounts,TenantSources,$F5,'Filtered Data'!$C$2:$C23,"&lt;"&amp;TR$4),TR$4&lt;TODAY()),"Late","Occupied")),)))</f>
        <v/>
      </c>
      <c r="TS5" s="33" t="str">
        <f>IF(ISBLANK($F5),,IF(TODAY()=TS$4,"Today",IF(AND(LOOKUP($F5,TenantNames,TenantStartDates)&lt;=TS$4,LOOKUP($F5,TenantNames,TenantEndDates)&gt;=TS$4),IF(OR(AND(DAY(LOOKUP($F5,TenantNames,TenantStartDates))&gt;28,DAY(EOMONTH(TS$4,0))=28,DAY(TS$4)=28),AND(DAY(LOOKUP($F5,TenantNames,TenantStartDates))&gt;30,DAY(EOMONTH(TS$4,0))=30,DAY(TS$4)=30),DAY(LOOKUP($F5,TenantNames,TenantStartDates))=DAY(TS$4)),IF((LOOKUP($F5,TenantNames,TenantEndDates)-TS$4)&lt;=31,LOOKUP($F5,TenantNames,TenantTotalRevenues)-SUM($JA5:TR5),LOOKUP($F5,TenantNames,TenantMonthlyRents)),IF(AND((SUMIF($G$4:AHB$4,"&lt;"&amp;TS$4,$G5:AHB5))&gt;SUMIFS(TransactionAmounts,TenantSources,$F5,'Filtered Data'!$C$2:$C23,"&lt;"&amp;TS$4),TS$4&lt;TODAY()),"Late","Occupied")),)))</f>
        <v/>
      </c>
      <c r="TT5" s="33" t="str">
        <f>IF(ISBLANK($F5),,IF(TODAY()=TT$4,"Today",IF(AND(LOOKUP($F5,TenantNames,TenantStartDates)&lt;=TT$4,LOOKUP($F5,TenantNames,TenantEndDates)&gt;=TT$4),IF(OR(AND(DAY(LOOKUP($F5,TenantNames,TenantStartDates))&gt;28,DAY(EOMONTH(TT$4,0))=28,DAY(TT$4)=28),AND(DAY(LOOKUP($F5,TenantNames,TenantStartDates))&gt;30,DAY(EOMONTH(TT$4,0))=30,DAY(TT$4)=30),DAY(LOOKUP($F5,TenantNames,TenantStartDates))=DAY(TT$4)),IF((LOOKUP($F5,TenantNames,TenantEndDates)-TT$4)&lt;=31,LOOKUP($F5,TenantNames,TenantTotalRevenues)-SUM($JA5:TS5),LOOKUP($F5,TenantNames,TenantMonthlyRents)),IF(AND((SUMIF($G$4:AHB$4,"&lt;"&amp;TT$4,$G5:AHB5))&gt;SUMIFS(TransactionAmounts,TenantSources,$F5,'Filtered Data'!$C$2:$C23,"&lt;"&amp;TT$4),TT$4&lt;TODAY()),"Late","Occupied")),)))</f>
        <v/>
      </c>
      <c r="TU5" s="33" t="str">
        <f>IF(ISBLANK($F5),,IF(TODAY()=TU$4,"Today",IF(AND(LOOKUP($F5,TenantNames,TenantStartDates)&lt;=TU$4,LOOKUP($F5,TenantNames,TenantEndDates)&gt;=TU$4),IF(OR(AND(DAY(LOOKUP($F5,TenantNames,TenantStartDates))&gt;28,DAY(EOMONTH(TU$4,0))=28,DAY(TU$4)=28),AND(DAY(LOOKUP($F5,TenantNames,TenantStartDates))&gt;30,DAY(EOMONTH(TU$4,0))=30,DAY(TU$4)=30),DAY(LOOKUP($F5,TenantNames,TenantStartDates))=DAY(TU$4)),IF((LOOKUP($F5,TenantNames,TenantEndDates)-TU$4)&lt;=31,LOOKUP($F5,TenantNames,TenantTotalRevenues)-SUM($JA5:TT5),LOOKUP($F5,TenantNames,TenantMonthlyRents)),IF(AND((SUMIF($G$4:AHB$4,"&lt;"&amp;TU$4,$G5:AHB5))&gt;SUMIFS(TransactionAmounts,TenantSources,$F5,'Filtered Data'!$C$2:$C23,"&lt;"&amp;TU$4),TU$4&lt;TODAY()),"Late","Occupied")),)))</f>
        <v/>
      </c>
      <c r="TV5" s="33" t="str">
        <f>IF(ISBLANK($F5),,IF(TODAY()=TV$4,"Today",IF(AND(LOOKUP($F5,TenantNames,TenantStartDates)&lt;=TV$4,LOOKUP($F5,TenantNames,TenantEndDates)&gt;=TV$4),IF(OR(AND(DAY(LOOKUP($F5,TenantNames,TenantStartDates))&gt;28,DAY(EOMONTH(TV$4,0))=28,DAY(TV$4)=28),AND(DAY(LOOKUP($F5,TenantNames,TenantStartDates))&gt;30,DAY(EOMONTH(TV$4,0))=30,DAY(TV$4)=30),DAY(LOOKUP($F5,TenantNames,TenantStartDates))=DAY(TV$4)),IF((LOOKUP($F5,TenantNames,TenantEndDates)-TV$4)&lt;=31,LOOKUP($F5,TenantNames,TenantTotalRevenues)-SUM($JA5:TU5),LOOKUP($F5,TenantNames,TenantMonthlyRents)),IF(AND((SUMIF($G$4:AHB$4,"&lt;"&amp;TV$4,$G5:AHB5))&gt;SUMIFS(TransactionAmounts,TenantSources,$F5,'Filtered Data'!$C$2:$C23,"&lt;"&amp;TV$4),TV$4&lt;TODAY()),"Late","Occupied")),)))</f>
        <v/>
      </c>
      <c r="TW5" s="33" t="str">
        <f>IF(ISBLANK($F5),,IF(TODAY()=TW$4,"Today",IF(AND(LOOKUP($F5,TenantNames,TenantStartDates)&lt;=TW$4,LOOKUP($F5,TenantNames,TenantEndDates)&gt;=TW$4),IF(OR(AND(DAY(LOOKUP($F5,TenantNames,TenantStartDates))&gt;28,DAY(EOMONTH(TW$4,0))=28,DAY(TW$4)=28),AND(DAY(LOOKUP($F5,TenantNames,TenantStartDates))&gt;30,DAY(EOMONTH(TW$4,0))=30,DAY(TW$4)=30),DAY(LOOKUP($F5,TenantNames,TenantStartDates))=DAY(TW$4)),IF((LOOKUP($F5,TenantNames,TenantEndDates)-TW$4)&lt;=31,LOOKUP($F5,TenantNames,TenantTotalRevenues)-SUM($JA5:TV5),LOOKUP($F5,TenantNames,TenantMonthlyRents)),IF(AND((SUMIF($G$4:AHB$4,"&lt;"&amp;TW$4,$G5:AHB5))&gt;SUMIFS(TransactionAmounts,TenantSources,$F5,'Filtered Data'!$C$2:$C23,"&lt;"&amp;TW$4),TW$4&lt;TODAY()),"Late","Occupied")),)))</f>
        <v/>
      </c>
      <c r="TX5" s="33" t="str">
        <f>IF(ISBLANK($F5),,IF(TODAY()=TX$4,"Today",IF(AND(LOOKUP($F5,TenantNames,TenantStartDates)&lt;=TX$4,LOOKUP($F5,TenantNames,TenantEndDates)&gt;=TX$4),IF(OR(AND(DAY(LOOKUP($F5,TenantNames,TenantStartDates))&gt;28,DAY(EOMONTH(TX$4,0))=28,DAY(TX$4)=28),AND(DAY(LOOKUP($F5,TenantNames,TenantStartDates))&gt;30,DAY(EOMONTH(TX$4,0))=30,DAY(TX$4)=30),DAY(LOOKUP($F5,TenantNames,TenantStartDates))=DAY(TX$4)),IF((LOOKUP($F5,TenantNames,TenantEndDates)-TX$4)&lt;=31,LOOKUP($F5,TenantNames,TenantTotalRevenues)-SUM($JA5:TW5),LOOKUP($F5,TenantNames,TenantMonthlyRents)),IF(AND((SUMIF($G$4:AHB$4,"&lt;"&amp;TX$4,$G5:AHB5))&gt;SUMIFS(TransactionAmounts,TenantSources,$F5,'Filtered Data'!$C$2:$C23,"&lt;"&amp;TX$4),TX$4&lt;TODAY()),"Late","Occupied")),)))</f>
        <v/>
      </c>
      <c r="TY5" s="33" t="str">
        <f>IF(ISBLANK($F5),,IF(TODAY()=TY$4,"Today",IF(AND(LOOKUP($F5,TenantNames,TenantStartDates)&lt;=TY$4,LOOKUP($F5,TenantNames,TenantEndDates)&gt;=TY$4),IF(OR(AND(DAY(LOOKUP($F5,TenantNames,TenantStartDates))&gt;28,DAY(EOMONTH(TY$4,0))=28,DAY(TY$4)=28),AND(DAY(LOOKUP($F5,TenantNames,TenantStartDates))&gt;30,DAY(EOMONTH(TY$4,0))=30,DAY(TY$4)=30),DAY(LOOKUP($F5,TenantNames,TenantStartDates))=DAY(TY$4)),IF((LOOKUP($F5,TenantNames,TenantEndDates)-TY$4)&lt;=31,LOOKUP($F5,TenantNames,TenantTotalRevenues)-SUM($JA5:TX5),LOOKUP($F5,TenantNames,TenantMonthlyRents)),IF(AND((SUMIF($G$4:AHB$4,"&lt;"&amp;TY$4,$G5:AHB5))&gt;SUMIFS(TransactionAmounts,TenantSources,$F5,'Filtered Data'!$C$2:$C23,"&lt;"&amp;TY$4),TY$4&lt;TODAY()),"Late","Occupied")),)))</f>
        <v/>
      </c>
      <c r="TZ5" s="33" t="str">
        <f>IF(ISBLANK($F5),,IF(TODAY()=TZ$4,"Today",IF(AND(LOOKUP($F5,TenantNames,TenantStartDates)&lt;=TZ$4,LOOKUP($F5,TenantNames,TenantEndDates)&gt;=TZ$4),IF(OR(AND(DAY(LOOKUP($F5,TenantNames,TenantStartDates))&gt;28,DAY(EOMONTH(TZ$4,0))=28,DAY(TZ$4)=28),AND(DAY(LOOKUP($F5,TenantNames,TenantStartDates))&gt;30,DAY(EOMONTH(TZ$4,0))=30,DAY(TZ$4)=30),DAY(LOOKUP($F5,TenantNames,TenantStartDates))=DAY(TZ$4)),IF((LOOKUP($F5,TenantNames,TenantEndDates)-TZ$4)&lt;=31,LOOKUP($F5,TenantNames,TenantTotalRevenues)-SUM($JA5:TY5),LOOKUP($F5,TenantNames,TenantMonthlyRents)),IF(AND((SUMIF($G$4:AHB$4,"&lt;"&amp;TZ$4,$G5:AHB5))&gt;SUMIFS(TransactionAmounts,TenantSources,$F5,'Filtered Data'!$C$2:$C23,"&lt;"&amp;TZ$4),TZ$4&lt;TODAY()),"Late","Occupied")),)))</f>
        <v/>
      </c>
      <c r="UA5" s="33" t="str">
        <f>IF(ISBLANK($F5),,IF(TODAY()=UA$4,"Today",IF(AND(LOOKUP($F5,TenantNames,TenantStartDates)&lt;=UA$4,LOOKUP($F5,TenantNames,TenantEndDates)&gt;=UA$4),IF(OR(AND(DAY(LOOKUP($F5,TenantNames,TenantStartDates))&gt;28,DAY(EOMONTH(UA$4,0))=28,DAY(UA$4)=28),AND(DAY(LOOKUP($F5,TenantNames,TenantStartDates))&gt;30,DAY(EOMONTH(UA$4,0))=30,DAY(UA$4)=30),DAY(LOOKUP($F5,TenantNames,TenantStartDates))=DAY(UA$4)),IF((LOOKUP($F5,TenantNames,TenantEndDates)-UA$4)&lt;=31,LOOKUP($F5,TenantNames,TenantTotalRevenues)-SUM($JA5:TZ5),LOOKUP($F5,TenantNames,TenantMonthlyRents)),IF(AND((SUMIF($G$4:AHB$4,"&lt;"&amp;UA$4,$G5:AHB5))&gt;SUMIFS(TransactionAmounts,TenantSources,$F5,'Filtered Data'!$C$2:$C23,"&lt;"&amp;UA$4),UA$4&lt;TODAY()),"Late","Occupied")),)))</f>
        <v/>
      </c>
      <c r="UB5" s="33" t="str">
        <f>IF(ISBLANK($F5),,IF(TODAY()=UB$4,"Today",IF(AND(LOOKUP($F5,TenantNames,TenantStartDates)&lt;=UB$4,LOOKUP($F5,TenantNames,TenantEndDates)&gt;=UB$4),IF(OR(AND(DAY(LOOKUP($F5,TenantNames,TenantStartDates))&gt;28,DAY(EOMONTH(UB$4,0))=28,DAY(UB$4)=28),AND(DAY(LOOKUP($F5,TenantNames,TenantStartDates))&gt;30,DAY(EOMONTH(UB$4,0))=30,DAY(UB$4)=30),DAY(LOOKUP($F5,TenantNames,TenantStartDates))=DAY(UB$4)),IF((LOOKUP($F5,TenantNames,TenantEndDates)-UB$4)&lt;=31,LOOKUP($F5,TenantNames,TenantTotalRevenues)-SUM($JA5:UA5),LOOKUP($F5,TenantNames,TenantMonthlyRents)),IF(AND((SUMIF($G$4:AHB$4,"&lt;"&amp;UB$4,$G5:AHB5))&gt;SUMIFS(TransactionAmounts,TenantSources,$F5,'Filtered Data'!$C$2:$C23,"&lt;"&amp;UB$4),UB$4&lt;TODAY()),"Late","Occupied")),)))</f>
        <v/>
      </c>
      <c r="UC5" s="33" t="str">
        <f>IF(ISBLANK($F5),,IF(TODAY()=UC$4,"Today",IF(AND(LOOKUP($F5,TenantNames,TenantStartDates)&lt;=UC$4,LOOKUP($F5,TenantNames,TenantEndDates)&gt;=UC$4),IF(OR(AND(DAY(LOOKUP($F5,TenantNames,TenantStartDates))&gt;28,DAY(EOMONTH(UC$4,0))=28,DAY(UC$4)=28),AND(DAY(LOOKUP($F5,TenantNames,TenantStartDates))&gt;30,DAY(EOMONTH(UC$4,0))=30,DAY(UC$4)=30),DAY(LOOKUP($F5,TenantNames,TenantStartDates))=DAY(UC$4)),IF((LOOKUP($F5,TenantNames,TenantEndDates)-UC$4)&lt;=31,LOOKUP($F5,TenantNames,TenantTotalRevenues)-SUM($JA5:UB5),LOOKUP($F5,TenantNames,TenantMonthlyRents)),IF(AND((SUMIF($G$4:AHB$4,"&lt;"&amp;UC$4,$G5:AHB5))&gt;SUMIFS(TransactionAmounts,TenantSources,$F5,'Filtered Data'!$C$2:$C23,"&lt;"&amp;UC$4),UC$4&lt;TODAY()),"Late","Occupied")),)))</f>
        <v/>
      </c>
      <c r="UD5" s="33" t="str">
        <f>IF(ISBLANK($F5),,IF(TODAY()=UD$4,"Today",IF(AND(LOOKUP($F5,TenantNames,TenantStartDates)&lt;=UD$4,LOOKUP($F5,TenantNames,TenantEndDates)&gt;=UD$4),IF(OR(AND(DAY(LOOKUP($F5,TenantNames,TenantStartDates))&gt;28,DAY(EOMONTH(UD$4,0))=28,DAY(UD$4)=28),AND(DAY(LOOKUP($F5,TenantNames,TenantStartDates))&gt;30,DAY(EOMONTH(UD$4,0))=30,DAY(UD$4)=30),DAY(LOOKUP($F5,TenantNames,TenantStartDates))=DAY(UD$4)),IF((LOOKUP($F5,TenantNames,TenantEndDates)-UD$4)&lt;=31,LOOKUP($F5,TenantNames,TenantTotalRevenues)-SUM($JA5:UC5),LOOKUP($F5,TenantNames,TenantMonthlyRents)),IF(AND((SUMIF($G$4:AHB$4,"&lt;"&amp;UD$4,$G5:AHB5))&gt;SUMIFS(TransactionAmounts,TenantSources,$F5,'Filtered Data'!$C$2:$C23,"&lt;"&amp;UD$4),UD$4&lt;TODAY()),"Late","Occupied")),)))</f>
        <v/>
      </c>
      <c r="UE5" s="33" t="str">
        <f>IF(ISBLANK($F5),,IF(TODAY()=UE$4,"Today",IF(AND(LOOKUP($F5,TenantNames,TenantStartDates)&lt;=UE$4,LOOKUP($F5,TenantNames,TenantEndDates)&gt;=UE$4),IF(OR(AND(DAY(LOOKUP($F5,TenantNames,TenantStartDates))&gt;28,DAY(EOMONTH(UE$4,0))=28,DAY(UE$4)=28),AND(DAY(LOOKUP($F5,TenantNames,TenantStartDates))&gt;30,DAY(EOMONTH(UE$4,0))=30,DAY(UE$4)=30),DAY(LOOKUP($F5,TenantNames,TenantStartDates))=DAY(UE$4)),IF((LOOKUP($F5,TenantNames,TenantEndDates)-UE$4)&lt;=31,LOOKUP($F5,TenantNames,TenantTotalRevenues)-SUM($JA5:UD5),LOOKUP($F5,TenantNames,TenantMonthlyRents)),IF(AND((SUMIF($G$4:AHB$4,"&lt;"&amp;UE$4,$G5:AHB5))&gt;SUMIFS(TransactionAmounts,TenantSources,$F5,'Filtered Data'!$C$2:$C23,"&lt;"&amp;UE$4),UE$4&lt;TODAY()),"Late","Occupied")),)))</f>
        <v/>
      </c>
      <c r="UF5" s="33" t="str">
        <f>IF(ISBLANK($F5),,IF(TODAY()=UF$4,"Today",IF(AND(LOOKUP($F5,TenantNames,TenantStartDates)&lt;=UF$4,LOOKUP($F5,TenantNames,TenantEndDates)&gt;=UF$4),IF(OR(AND(DAY(LOOKUP($F5,TenantNames,TenantStartDates))&gt;28,DAY(EOMONTH(UF$4,0))=28,DAY(UF$4)=28),AND(DAY(LOOKUP($F5,TenantNames,TenantStartDates))&gt;30,DAY(EOMONTH(UF$4,0))=30,DAY(UF$4)=30),DAY(LOOKUP($F5,TenantNames,TenantStartDates))=DAY(UF$4)),IF((LOOKUP($F5,TenantNames,TenantEndDates)-UF$4)&lt;=31,LOOKUP($F5,TenantNames,TenantTotalRevenues)-SUM($JA5:UE5),LOOKUP($F5,TenantNames,TenantMonthlyRents)),IF(AND((SUMIF($G$4:AHB$4,"&lt;"&amp;UF$4,$G5:AHB5))&gt;SUMIFS(TransactionAmounts,TenantSources,$F5,'Filtered Data'!$C$2:$C23,"&lt;"&amp;UF$4),UF$4&lt;TODAY()),"Late","Occupied")),)))</f>
        <v/>
      </c>
      <c r="UG5" s="33" t="str">
        <f>IF(ISBLANK($F5),,IF(TODAY()=UG$4,"Today",IF(AND(LOOKUP($F5,TenantNames,TenantStartDates)&lt;=UG$4,LOOKUP($F5,TenantNames,TenantEndDates)&gt;=UG$4),IF(OR(AND(DAY(LOOKUP($F5,TenantNames,TenantStartDates))&gt;28,DAY(EOMONTH(UG$4,0))=28,DAY(UG$4)=28),AND(DAY(LOOKUP($F5,TenantNames,TenantStartDates))&gt;30,DAY(EOMONTH(UG$4,0))=30,DAY(UG$4)=30),DAY(LOOKUP($F5,TenantNames,TenantStartDates))=DAY(UG$4)),IF((LOOKUP($F5,TenantNames,TenantEndDates)-UG$4)&lt;=31,LOOKUP($F5,TenantNames,TenantTotalRevenues)-SUM($JA5:UF5),LOOKUP($F5,TenantNames,TenantMonthlyRents)),IF(AND((SUMIF($G$4:AHB$4,"&lt;"&amp;UG$4,$G5:AHB5))&gt;SUMIFS(TransactionAmounts,TenantSources,$F5,'Filtered Data'!$C$2:$C23,"&lt;"&amp;UG$4),UG$4&lt;TODAY()),"Late","Occupied")),)))</f>
        <v/>
      </c>
      <c r="UH5" s="33" t="str">
        <f>IF(ISBLANK($F5),,IF(TODAY()=UH$4,"Today",IF(AND(LOOKUP($F5,TenantNames,TenantStartDates)&lt;=UH$4,LOOKUP($F5,TenantNames,TenantEndDates)&gt;=UH$4),IF(OR(AND(DAY(LOOKUP($F5,TenantNames,TenantStartDates))&gt;28,DAY(EOMONTH(UH$4,0))=28,DAY(UH$4)=28),AND(DAY(LOOKUP($F5,TenantNames,TenantStartDates))&gt;30,DAY(EOMONTH(UH$4,0))=30,DAY(UH$4)=30),DAY(LOOKUP($F5,TenantNames,TenantStartDates))=DAY(UH$4)),IF((LOOKUP($F5,TenantNames,TenantEndDates)-UH$4)&lt;=31,LOOKUP($F5,TenantNames,TenantTotalRevenues)-SUM($JA5:UG5),LOOKUP($F5,TenantNames,TenantMonthlyRents)),IF(AND((SUMIF($G$4:AHB$4,"&lt;"&amp;UH$4,$G5:AHB5))&gt;SUMIFS(TransactionAmounts,TenantSources,$F5,'Filtered Data'!$C$2:$C23,"&lt;"&amp;UH$4),UH$4&lt;TODAY()),"Late","Occupied")),)))</f>
        <v/>
      </c>
      <c r="UI5" s="33" t="str">
        <f>IF(ISBLANK($F5),,IF(TODAY()=UI$4,"Today",IF(AND(LOOKUP($F5,TenantNames,TenantStartDates)&lt;=UI$4,LOOKUP($F5,TenantNames,TenantEndDates)&gt;=UI$4),IF(OR(AND(DAY(LOOKUP($F5,TenantNames,TenantStartDates))&gt;28,DAY(EOMONTH(UI$4,0))=28,DAY(UI$4)=28),AND(DAY(LOOKUP($F5,TenantNames,TenantStartDates))&gt;30,DAY(EOMONTH(UI$4,0))=30,DAY(UI$4)=30),DAY(LOOKUP($F5,TenantNames,TenantStartDates))=DAY(UI$4)),IF((LOOKUP($F5,TenantNames,TenantEndDates)-UI$4)&lt;=31,LOOKUP($F5,TenantNames,TenantTotalRevenues)-SUM($JA5:UH5),LOOKUP($F5,TenantNames,TenantMonthlyRents)),IF(AND((SUMIF($G$4:AHB$4,"&lt;"&amp;UI$4,$G5:AHB5))&gt;SUMIFS(TransactionAmounts,TenantSources,$F5,'Filtered Data'!$C$2:$C23,"&lt;"&amp;UI$4),UI$4&lt;TODAY()),"Late","Occupied")),)))</f>
        <v/>
      </c>
      <c r="UJ5" s="33" t="str">
        <f>IF(ISBLANK($F5),,IF(TODAY()=UJ$4,"Today",IF(AND(LOOKUP($F5,TenantNames,TenantStartDates)&lt;=UJ$4,LOOKUP($F5,TenantNames,TenantEndDates)&gt;=UJ$4),IF(OR(AND(DAY(LOOKUP($F5,TenantNames,TenantStartDates))&gt;28,DAY(EOMONTH(UJ$4,0))=28,DAY(UJ$4)=28),AND(DAY(LOOKUP($F5,TenantNames,TenantStartDates))&gt;30,DAY(EOMONTH(UJ$4,0))=30,DAY(UJ$4)=30),DAY(LOOKUP($F5,TenantNames,TenantStartDates))=DAY(UJ$4)),IF((LOOKUP($F5,TenantNames,TenantEndDates)-UJ$4)&lt;=31,LOOKUP($F5,TenantNames,TenantTotalRevenues)-SUM($JA5:UI5),LOOKUP($F5,TenantNames,TenantMonthlyRents)),IF(AND((SUMIF($G$4:AHB$4,"&lt;"&amp;UJ$4,$G5:AHB5))&gt;SUMIFS(TransactionAmounts,TenantSources,$F5,'Filtered Data'!$C$2:$C23,"&lt;"&amp;UJ$4),UJ$4&lt;TODAY()),"Late","Occupied")),)))</f>
        <v/>
      </c>
      <c r="UK5" s="33" t="str">
        <f>IF(ISBLANK($F5),,IF(TODAY()=UK$4,"Today",IF(AND(LOOKUP($F5,TenantNames,TenantStartDates)&lt;=UK$4,LOOKUP($F5,TenantNames,TenantEndDates)&gt;=UK$4),IF(OR(AND(DAY(LOOKUP($F5,TenantNames,TenantStartDates))&gt;28,DAY(EOMONTH(UK$4,0))=28,DAY(UK$4)=28),AND(DAY(LOOKUP($F5,TenantNames,TenantStartDates))&gt;30,DAY(EOMONTH(UK$4,0))=30,DAY(UK$4)=30),DAY(LOOKUP($F5,TenantNames,TenantStartDates))=DAY(UK$4)),IF((LOOKUP($F5,TenantNames,TenantEndDates)-UK$4)&lt;=31,LOOKUP($F5,TenantNames,TenantTotalRevenues)-SUM($JA5:UJ5),LOOKUP($F5,TenantNames,TenantMonthlyRents)),IF(AND((SUMIF($G$4:AHB$4,"&lt;"&amp;UK$4,$G5:AHB5))&gt;SUMIFS(TransactionAmounts,TenantSources,$F5,'Filtered Data'!$C$2:$C23,"&lt;"&amp;UK$4),UK$4&lt;TODAY()),"Late","Occupied")),)))</f>
        <v/>
      </c>
      <c r="UL5" s="33" t="str">
        <f>IF(ISBLANK($F5),,IF(TODAY()=UL$4,"Today",IF(AND(LOOKUP($F5,TenantNames,TenantStartDates)&lt;=UL$4,LOOKUP($F5,TenantNames,TenantEndDates)&gt;=UL$4),IF(OR(AND(DAY(LOOKUP($F5,TenantNames,TenantStartDates))&gt;28,DAY(EOMONTH(UL$4,0))=28,DAY(UL$4)=28),AND(DAY(LOOKUP($F5,TenantNames,TenantStartDates))&gt;30,DAY(EOMONTH(UL$4,0))=30,DAY(UL$4)=30),DAY(LOOKUP($F5,TenantNames,TenantStartDates))=DAY(UL$4)),IF((LOOKUP($F5,TenantNames,TenantEndDates)-UL$4)&lt;=31,LOOKUP($F5,TenantNames,TenantTotalRevenues)-SUM($JA5:UK5),LOOKUP($F5,TenantNames,TenantMonthlyRents)),IF(AND((SUMIF($G$4:AHB$4,"&lt;"&amp;UL$4,$G5:AHB5))&gt;SUMIFS(TransactionAmounts,TenantSources,$F5,'Filtered Data'!$C$2:$C23,"&lt;"&amp;UL$4),UL$4&lt;TODAY()),"Late","Occupied")),)))</f>
        <v/>
      </c>
      <c r="UM5" s="33" t="str">
        <f>IF(ISBLANK($F5),,IF(TODAY()=UM$4,"Today",IF(AND(LOOKUP($F5,TenantNames,TenantStartDates)&lt;=UM$4,LOOKUP($F5,TenantNames,TenantEndDates)&gt;=UM$4),IF(OR(AND(DAY(LOOKUP($F5,TenantNames,TenantStartDates))&gt;28,DAY(EOMONTH(UM$4,0))=28,DAY(UM$4)=28),AND(DAY(LOOKUP($F5,TenantNames,TenantStartDates))&gt;30,DAY(EOMONTH(UM$4,0))=30,DAY(UM$4)=30),DAY(LOOKUP($F5,TenantNames,TenantStartDates))=DAY(UM$4)),IF((LOOKUP($F5,TenantNames,TenantEndDates)-UM$4)&lt;=31,LOOKUP($F5,TenantNames,TenantTotalRevenues)-SUM($JA5:UL5),LOOKUP($F5,TenantNames,TenantMonthlyRents)),IF(AND((SUMIF($G$4:AHB$4,"&lt;"&amp;UM$4,$G5:AHB5))&gt;SUMIFS(TransactionAmounts,TenantSources,$F5,'Filtered Data'!$C$2:$C23,"&lt;"&amp;UM$4),UM$4&lt;TODAY()),"Late","Occupied")),)))</f>
        <v/>
      </c>
      <c r="UN5" s="33" t="str">
        <f>IF(ISBLANK($F5),,IF(TODAY()=UN$4,"Today",IF(AND(LOOKUP($F5,TenantNames,TenantStartDates)&lt;=UN$4,LOOKUP($F5,TenantNames,TenantEndDates)&gt;=UN$4),IF(OR(AND(DAY(LOOKUP($F5,TenantNames,TenantStartDates))&gt;28,DAY(EOMONTH(UN$4,0))=28,DAY(UN$4)=28),AND(DAY(LOOKUP($F5,TenantNames,TenantStartDates))&gt;30,DAY(EOMONTH(UN$4,0))=30,DAY(UN$4)=30),DAY(LOOKUP($F5,TenantNames,TenantStartDates))=DAY(UN$4)),IF((LOOKUP($F5,TenantNames,TenantEndDates)-UN$4)&lt;=31,LOOKUP($F5,TenantNames,TenantTotalRevenues)-SUM($JA5:UM5),LOOKUP($F5,TenantNames,TenantMonthlyRents)),IF(AND((SUMIF($G$4:AHB$4,"&lt;"&amp;UN$4,$G5:AHB5))&gt;SUMIFS(TransactionAmounts,TenantSources,$F5,'Filtered Data'!$C$2:$C23,"&lt;"&amp;UN$4),UN$4&lt;TODAY()),"Late","Occupied")),)))</f>
        <v/>
      </c>
      <c r="UO5" s="33" t="str">
        <f>IF(ISBLANK($F5),,IF(TODAY()=UO$4,"Today",IF(AND(LOOKUP($F5,TenantNames,TenantStartDates)&lt;=UO$4,LOOKUP($F5,TenantNames,TenantEndDates)&gt;=UO$4),IF(OR(AND(DAY(LOOKUP($F5,TenantNames,TenantStartDates))&gt;28,DAY(EOMONTH(UO$4,0))=28,DAY(UO$4)=28),AND(DAY(LOOKUP($F5,TenantNames,TenantStartDates))&gt;30,DAY(EOMONTH(UO$4,0))=30,DAY(UO$4)=30),DAY(LOOKUP($F5,TenantNames,TenantStartDates))=DAY(UO$4)),IF((LOOKUP($F5,TenantNames,TenantEndDates)-UO$4)&lt;=31,LOOKUP($F5,TenantNames,TenantTotalRevenues)-SUM($JA5:UN5),LOOKUP($F5,TenantNames,TenantMonthlyRents)),IF(AND((SUMIF($G$4:AHB$4,"&lt;"&amp;UO$4,$G5:AHB5))&gt;SUMIFS(TransactionAmounts,TenantSources,$F5,'Filtered Data'!$C$2:$C23,"&lt;"&amp;UO$4),UO$4&lt;TODAY()),"Late","Occupied")),)))</f>
        <v/>
      </c>
      <c r="UP5" s="33" t="str">
        <f>IF(ISBLANK($F5),,IF(TODAY()=UP$4,"Today",IF(AND(LOOKUP($F5,TenantNames,TenantStartDates)&lt;=UP$4,LOOKUP($F5,TenantNames,TenantEndDates)&gt;=UP$4),IF(OR(AND(DAY(LOOKUP($F5,TenantNames,TenantStartDates))&gt;28,DAY(EOMONTH(UP$4,0))=28,DAY(UP$4)=28),AND(DAY(LOOKUP($F5,TenantNames,TenantStartDates))&gt;30,DAY(EOMONTH(UP$4,0))=30,DAY(UP$4)=30),DAY(LOOKUP($F5,TenantNames,TenantStartDates))=DAY(UP$4)),IF((LOOKUP($F5,TenantNames,TenantEndDates)-UP$4)&lt;=31,LOOKUP($F5,TenantNames,TenantTotalRevenues)-SUM($JA5:UO5),LOOKUP($F5,TenantNames,TenantMonthlyRents)),IF(AND((SUMIF($G$4:AHB$4,"&lt;"&amp;UP$4,$G5:AHB5))&gt;SUMIFS(TransactionAmounts,TenantSources,$F5,'Filtered Data'!$C$2:$C23,"&lt;"&amp;UP$4),UP$4&lt;TODAY()),"Late","Occupied")),)))</f>
        <v/>
      </c>
      <c r="UQ5" s="33" t="str">
        <f>IF(ISBLANK($F5),,IF(TODAY()=UQ$4,"Today",IF(AND(LOOKUP($F5,TenantNames,TenantStartDates)&lt;=UQ$4,LOOKUP($F5,TenantNames,TenantEndDates)&gt;=UQ$4),IF(OR(AND(DAY(LOOKUP($F5,TenantNames,TenantStartDates))&gt;28,DAY(EOMONTH(UQ$4,0))=28,DAY(UQ$4)=28),AND(DAY(LOOKUP($F5,TenantNames,TenantStartDates))&gt;30,DAY(EOMONTH(UQ$4,0))=30,DAY(UQ$4)=30),DAY(LOOKUP($F5,TenantNames,TenantStartDates))=DAY(UQ$4)),IF((LOOKUP($F5,TenantNames,TenantEndDates)-UQ$4)&lt;=31,LOOKUP($F5,TenantNames,TenantTotalRevenues)-SUM($JA5:UP5),LOOKUP($F5,TenantNames,TenantMonthlyRents)),IF(AND((SUMIF($G$4:AHB$4,"&lt;"&amp;UQ$4,$G5:AHB5))&gt;SUMIFS(TransactionAmounts,TenantSources,$F5,'Filtered Data'!$C$2:$C23,"&lt;"&amp;UQ$4),UQ$4&lt;TODAY()),"Late","Occupied")),)))</f>
        <v/>
      </c>
      <c r="UR5" s="33" t="str">
        <f>IF(ISBLANK($F5),,IF(TODAY()=UR$4,"Today",IF(AND(LOOKUP($F5,TenantNames,TenantStartDates)&lt;=UR$4,LOOKUP($F5,TenantNames,TenantEndDates)&gt;=UR$4),IF(OR(AND(DAY(LOOKUP($F5,TenantNames,TenantStartDates))&gt;28,DAY(EOMONTH(UR$4,0))=28,DAY(UR$4)=28),AND(DAY(LOOKUP($F5,TenantNames,TenantStartDates))&gt;30,DAY(EOMONTH(UR$4,0))=30,DAY(UR$4)=30),DAY(LOOKUP($F5,TenantNames,TenantStartDates))=DAY(UR$4)),IF((LOOKUP($F5,TenantNames,TenantEndDates)-UR$4)&lt;=31,LOOKUP($F5,TenantNames,TenantTotalRevenues)-SUM($JA5:UQ5),LOOKUP($F5,TenantNames,TenantMonthlyRents)),IF(AND((SUMIF($G$4:AHB$4,"&lt;"&amp;UR$4,$G5:AHB5))&gt;SUMIFS(TransactionAmounts,TenantSources,$F5,'Filtered Data'!$C$2:$C23,"&lt;"&amp;UR$4),UR$4&lt;TODAY()),"Late","Occupied")),)))</f>
        <v/>
      </c>
      <c r="US5" s="33" t="str">
        <f>IF(ISBLANK($F5),,IF(TODAY()=US$4,"Today",IF(AND(LOOKUP($F5,TenantNames,TenantStartDates)&lt;=US$4,LOOKUP($F5,TenantNames,TenantEndDates)&gt;=US$4),IF(OR(AND(DAY(LOOKUP($F5,TenantNames,TenantStartDates))&gt;28,DAY(EOMONTH(US$4,0))=28,DAY(US$4)=28),AND(DAY(LOOKUP($F5,TenantNames,TenantStartDates))&gt;30,DAY(EOMONTH(US$4,0))=30,DAY(US$4)=30),DAY(LOOKUP($F5,TenantNames,TenantStartDates))=DAY(US$4)),IF((LOOKUP($F5,TenantNames,TenantEndDates)-US$4)&lt;=31,LOOKUP($F5,TenantNames,TenantTotalRevenues)-SUM($JA5:UR5),LOOKUP($F5,TenantNames,TenantMonthlyRents)),IF(AND((SUMIF($G$4:AHB$4,"&lt;"&amp;US$4,$G5:AHB5))&gt;SUMIFS(TransactionAmounts,TenantSources,$F5,'Filtered Data'!$C$2:$C23,"&lt;"&amp;US$4),US$4&lt;TODAY()),"Late","Occupied")),)))</f>
        <v/>
      </c>
      <c r="UT5" s="33" t="str">
        <f>IF(ISBLANK($F5),,IF(TODAY()=UT$4,"Today",IF(AND(LOOKUP($F5,TenantNames,TenantStartDates)&lt;=UT$4,LOOKUP($F5,TenantNames,TenantEndDates)&gt;=UT$4),IF(OR(AND(DAY(LOOKUP($F5,TenantNames,TenantStartDates))&gt;28,DAY(EOMONTH(UT$4,0))=28,DAY(UT$4)=28),AND(DAY(LOOKUP($F5,TenantNames,TenantStartDates))&gt;30,DAY(EOMONTH(UT$4,0))=30,DAY(UT$4)=30),DAY(LOOKUP($F5,TenantNames,TenantStartDates))=DAY(UT$4)),IF((LOOKUP($F5,TenantNames,TenantEndDates)-UT$4)&lt;=31,LOOKUP($F5,TenantNames,TenantTotalRevenues)-SUM($JA5:US5),LOOKUP($F5,TenantNames,TenantMonthlyRents)),IF(AND((SUMIF($G$4:AHB$4,"&lt;"&amp;UT$4,$G5:AHB5))&gt;SUMIFS(TransactionAmounts,TenantSources,$F5,'Filtered Data'!$C$2:$C23,"&lt;"&amp;UT$4),UT$4&lt;TODAY()),"Late","Occupied")),)))</f>
        <v/>
      </c>
      <c r="UU5" s="33" t="str">
        <f>IF(ISBLANK($F5),,IF(TODAY()=UU$4,"Today",IF(AND(LOOKUP($F5,TenantNames,TenantStartDates)&lt;=UU$4,LOOKUP($F5,TenantNames,TenantEndDates)&gt;=UU$4),IF(OR(AND(DAY(LOOKUP($F5,TenantNames,TenantStartDates))&gt;28,DAY(EOMONTH(UU$4,0))=28,DAY(UU$4)=28),AND(DAY(LOOKUP($F5,TenantNames,TenantStartDates))&gt;30,DAY(EOMONTH(UU$4,0))=30,DAY(UU$4)=30),DAY(LOOKUP($F5,TenantNames,TenantStartDates))=DAY(UU$4)),IF((LOOKUP($F5,TenantNames,TenantEndDates)-UU$4)&lt;=31,LOOKUP($F5,TenantNames,TenantTotalRevenues)-SUM($JA5:UT5),LOOKUP($F5,TenantNames,TenantMonthlyRents)),IF(AND((SUMIF($G$4:AHB$4,"&lt;"&amp;UU$4,$G5:AHB5))&gt;SUMIFS(TransactionAmounts,TenantSources,$F5,'Filtered Data'!$C$2:$C23,"&lt;"&amp;UU$4),UU$4&lt;TODAY()),"Late","Occupied")),)))</f>
        <v/>
      </c>
      <c r="UV5" s="33" t="str">
        <f>IF(ISBLANK($F5),,IF(TODAY()=UV$4,"Today",IF(AND(LOOKUP($F5,TenantNames,TenantStartDates)&lt;=UV$4,LOOKUP($F5,TenantNames,TenantEndDates)&gt;=UV$4),IF(OR(AND(DAY(LOOKUP($F5,TenantNames,TenantStartDates))&gt;28,DAY(EOMONTH(UV$4,0))=28,DAY(UV$4)=28),AND(DAY(LOOKUP($F5,TenantNames,TenantStartDates))&gt;30,DAY(EOMONTH(UV$4,0))=30,DAY(UV$4)=30),DAY(LOOKUP($F5,TenantNames,TenantStartDates))=DAY(UV$4)),IF((LOOKUP($F5,TenantNames,TenantEndDates)-UV$4)&lt;=31,LOOKUP($F5,TenantNames,TenantTotalRevenues)-SUM($JA5:UU5),LOOKUP($F5,TenantNames,TenantMonthlyRents)),IF(AND((SUMIF($G$4:AHB$4,"&lt;"&amp;UV$4,$G5:AHB5))&gt;SUMIFS(TransactionAmounts,TenantSources,$F5,'Filtered Data'!$C$2:$C23,"&lt;"&amp;UV$4),UV$4&lt;TODAY()),"Late","Occupied")),)))</f>
        <v/>
      </c>
      <c r="UW5" s="33" t="str">
        <f>IF(ISBLANK($F5),,IF(TODAY()=UW$4,"Today",IF(AND(LOOKUP($F5,TenantNames,TenantStartDates)&lt;=UW$4,LOOKUP($F5,TenantNames,TenantEndDates)&gt;=UW$4),IF(OR(AND(DAY(LOOKUP($F5,TenantNames,TenantStartDates))&gt;28,DAY(EOMONTH(UW$4,0))=28,DAY(UW$4)=28),AND(DAY(LOOKUP($F5,TenantNames,TenantStartDates))&gt;30,DAY(EOMONTH(UW$4,0))=30,DAY(UW$4)=30),DAY(LOOKUP($F5,TenantNames,TenantStartDates))=DAY(UW$4)),IF((LOOKUP($F5,TenantNames,TenantEndDates)-UW$4)&lt;=31,LOOKUP($F5,TenantNames,TenantTotalRevenues)-SUM($JA5:UV5),LOOKUP($F5,TenantNames,TenantMonthlyRents)),IF(AND((SUMIF($G$4:AHB$4,"&lt;"&amp;UW$4,$G5:AHB5))&gt;SUMIFS(TransactionAmounts,TenantSources,$F5,'Filtered Data'!$C$2:$C23,"&lt;"&amp;UW$4),UW$4&lt;TODAY()),"Late","Occupied")),)))</f>
        <v/>
      </c>
      <c r="UX5" s="33" t="str">
        <f>IF(ISBLANK($F5),,IF(TODAY()=UX$4,"Today",IF(AND(LOOKUP($F5,TenantNames,TenantStartDates)&lt;=UX$4,LOOKUP($F5,TenantNames,TenantEndDates)&gt;=UX$4),IF(OR(AND(DAY(LOOKUP($F5,TenantNames,TenantStartDates))&gt;28,DAY(EOMONTH(UX$4,0))=28,DAY(UX$4)=28),AND(DAY(LOOKUP($F5,TenantNames,TenantStartDates))&gt;30,DAY(EOMONTH(UX$4,0))=30,DAY(UX$4)=30),DAY(LOOKUP($F5,TenantNames,TenantStartDates))=DAY(UX$4)),IF((LOOKUP($F5,TenantNames,TenantEndDates)-UX$4)&lt;=31,LOOKUP($F5,TenantNames,TenantTotalRevenues)-SUM($JA5:UW5),LOOKUP($F5,TenantNames,TenantMonthlyRents)),IF(AND((SUMIF($G$4:AHB$4,"&lt;"&amp;UX$4,$G5:AHB5))&gt;SUMIFS(TransactionAmounts,TenantSources,$F5,'Filtered Data'!$C$2:$C23,"&lt;"&amp;UX$4),UX$4&lt;TODAY()),"Late","Occupied")),)))</f>
        <v/>
      </c>
      <c r="UY5" s="33" t="str">
        <f>IF(ISBLANK($F5),,IF(TODAY()=UY$4,"Today",IF(AND(LOOKUP($F5,TenantNames,TenantStartDates)&lt;=UY$4,LOOKUP($F5,TenantNames,TenantEndDates)&gt;=UY$4),IF(OR(AND(DAY(LOOKUP($F5,TenantNames,TenantStartDates))&gt;28,DAY(EOMONTH(UY$4,0))=28,DAY(UY$4)=28),AND(DAY(LOOKUP($F5,TenantNames,TenantStartDates))&gt;30,DAY(EOMONTH(UY$4,0))=30,DAY(UY$4)=30),DAY(LOOKUP($F5,TenantNames,TenantStartDates))=DAY(UY$4)),IF((LOOKUP($F5,TenantNames,TenantEndDates)-UY$4)&lt;=31,LOOKUP($F5,TenantNames,TenantTotalRevenues)-SUM($JA5:UX5),LOOKUP($F5,TenantNames,TenantMonthlyRents)),IF(AND((SUMIF($G$4:AHB$4,"&lt;"&amp;UY$4,$G5:AHB5))&gt;SUMIFS(TransactionAmounts,TenantSources,$F5,'Filtered Data'!$C$2:$C23,"&lt;"&amp;UY$4),UY$4&lt;TODAY()),"Late","Occupied")),)))</f>
        <v/>
      </c>
      <c r="UZ5" s="33" t="str">
        <f>IF(ISBLANK($F5),,IF(TODAY()=UZ$4,"Today",IF(AND(LOOKUP($F5,TenantNames,TenantStartDates)&lt;=UZ$4,LOOKUP($F5,TenantNames,TenantEndDates)&gt;=UZ$4),IF(OR(AND(DAY(LOOKUP($F5,TenantNames,TenantStartDates))&gt;28,DAY(EOMONTH(UZ$4,0))=28,DAY(UZ$4)=28),AND(DAY(LOOKUP($F5,TenantNames,TenantStartDates))&gt;30,DAY(EOMONTH(UZ$4,0))=30,DAY(UZ$4)=30),DAY(LOOKUP($F5,TenantNames,TenantStartDates))=DAY(UZ$4)),IF((LOOKUP($F5,TenantNames,TenantEndDates)-UZ$4)&lt;=31,LOOKUP($F5,TenantNames,TenantTotalRevenues)-SUM($JA5:UY5),LOOKUP($F5,TenantNames,TenantMonthlyRents)),IF(AND((SUMIF($G$4:AHB$4,"&lt;"&amp;UZ$4,$G5:AHB5))&gt;SUMIFS(TransactionAmounts,TenantSources,$F5,'Filtered Data'!$C$2:$C23,"&lt;"&amp;UZ$4),UZ$4&lt;TODAY()),"Late","Occupied")),)))</f>
        <v/>
      </c>
      <c r="VA5" s="33" t="str">
        <f>IF(ISBLANK($F5),,IF(TODAY()=VA$4,"Today",IF(AND(LOOKUP($F5,TenantNames,TenantStartDates)&lt;=VA$4,LOOKUP($F5,TenantNames,TenantEndDates)&gt;=VA$4),IF(OR(AND(DAY(LOOKUP($F5,TenantNames,TenantStartDates))&gt;28,DAY(EOMONTH(VA$4,0))=28,DAY(VA$4)=28),AND(DAY(LOOKUP($F5,TenantNames,TenantStartDates))&gt;30,DAY(EOMONTH(VA$4,0))=30,DAY(VA$4)=30),DAY(LOOKUP($F5,TenantNames,TenantStartDates))=DAY(VA$4)),IF((LOOKUP($F5,TenantNames,TenantEndDates)-VA$4)&lt;=31,LOOKUP($F5,TenantNames,TenantTotalRevenues)-SUM($JA5:UZ5),LOOKUP($F5,TenantNames,TenantMonthlyRents)),IF(AND((SUMIF($G$4:AHB$4,"&lt;"&amp;VA$4,$G5:AHB5))&gt;SUMIFS(TransactionAmounts,TenantSources,$F5,'Filtered Data'!$C$2:$C23,"&lt;"&amp;VA$4),VA$4&lt;TODAY()),"Late","Occupied")),)))</f>
        <v/>
      </c>
      <c r="VB5" s="33" t="str">
        <f>IF(ISBLANK($F5),,IF(TODAY()=VB$4,"Today",IF(AND(LOOKUP($F5,TenantNames,TenantStartDates)&lt;=VB$4,LOOKUP($F5,TenantNames,TenantEndDates)&gt;=VB$4),IF(OR(AND(DAY(LOOKUP($F5,TenantNames,TenantStartDates))&gt;28,DAY(EOMONTH(VB$4,0))=28,DAY(VB$4)=28),AND(DAY(LOOKUP($F5,TenantNames,TenantStartDates))&gt;30,DAY(EOMONTH(VB$4,0))=30,DAY(VB$4)=30),DAY(LOOKUP($F5,TenantNames,TenantStartDates))=DAY(VB$4)),IF((LOOKUP($F5,TenantNames,TenantEndDates)-VB$4)&lt;=31,LOOKUP($F5,TenantNames,TenantTotalRevenues)-SUM($JA5:VA5),LOOKUP($F5,TenantNames,TenantMonthlyRents)),IF(AND((SUMIF($G$4:AHB$4,"&lt;"&amp;VB$4,$G5:AHB5))&gt;SUMIFS(TransactionAmounts,TenantSources,$F5,'Filtered Data'!$C$2:$C23,"&lt;"&amp;VB$4),VB$4&lt;TODAY()),"Late","Occupied")),)))</f>
        <v/>
      </c>
      <c r="VC5" s="33" t="str">
        <f>IF(ISBLANK($F5),,IF(TODAY()=VC$4,"Today",IF(AND(LOOKUP($F5,TenantNames,TenantStartDates)&lt;=VC$4,LOOKUP($F5,TenantNames,TenantEndDates)&gt;=VC$4),IF(OR(AND(DAY(LOOKUP($F5,TenantNames,TenantStartDates))&gt;28,DAY(EOMONTH(VC$4,0))=28,DAY(VC$4)=28),AND(DAY(LOOKUP($F5,TenantNames,TenantStartDates))&gt;30,DAY(EOMONTH(VC$4,0))=30,DAY(VC$4)=30),DAY(LOOKUP($F5,TenantNames,TenantStartDates))=DAY(VC$4)),IF((LOOKUP($F5,TenantNames,TenantEndDates)-VC$4)&lt;=31,LOOKUP($F5,TenantNames,TenantTotalRevenues)-SUM($JA5:VB5),LOOKUP($F5,TenantNames,TenantMonthlyRents)),IF(AND((SUMIF($G$4:AHB$4,"&lt;"&amp;VC$4,$G5:AHB5))&gt;SUMIFS(TransactionAmounts,TenantSources,$F5,'Filtered Data'!$C$2:$C23,"&lt;"&amp;VC$4),VC$4&lt;TODAY()),"Late","Occupied")),)))</f>
        <v/>
      </c>
      <c r="VD5" s="33" t="str">
        <f>IF(ISBLANK($F5),,IF(TODAY()=VD$4,"Today",IF(AND(LOOKUP($F5,TenantNames,TenantStartDates)&lt;=VD$4,LOOKUP($F5,TenantNames,TenantEndDates)&gt;=VD$4),IF(OR(AND(DAY(LOOKUP($F5,TenantNames,TenantStartDates))&gt;28,DAY(EOMONTH(VD$4,0))=28,DAY(VD$4)=28),AND(DAY(LOOKUP($F5,TenantNames,TenantStartDates))&gt;30,DAY(EOMONTH(VD$4,0))=30,DAY(VD$4)=30),DAY(LOOKUP($F5,TenantNames,TenantStartDates))=DAY(VD$4)),IF((LOOKUP($F5,TenantNames,TenantEndDates)-VD$4)&lt;=31,LOOKUP($F5,TenantNames,TenantTotalRevenues)-SUM($JA5:VC5),LOOKUP($F5,TenantNames,TenantMonthlyRents)),IF(AND((SUMIF($G$4:AHB$4,"&lt;"&amp;VD$4,$G5:AHB5))&gt;SUMIFS(TransactionAmounts,TenantSources,$F5,'Filtered Data'!$C$2:$C23,"&lt;"&amp;VD$4),VD$4&lt;TODAY()),"Late","Occupied")),)))</f>
        <v/>
      </c>
      <c r="VE5" s="33" t="str">
        <f>IF(ISBLANK($F5),,IF(TODAY()=VE$4,"Today",IF(AND(LOOKUP($F5,TenantNames,TenantStartDates)&lt;=VE$4,LOOKUP($F5,TenantNames,TenantEndDates)&gt;=VE$4),IF(OR(AND(DAY(LOOKUP($F5,TenantNames,TenantStartDates))&gt;28,DAY(EOMONTH(VE$4,0))=28,DAY(VE$4)=28),AND(DAY(LOOKUP($F5,TenantNames,TenantStartDates))&gt;30,DAY(EOMONTH(VE$4,0))=30,DAY(VE$4)=30),DAY(LOOKUP($F5,TenantNames,TenantStartDates))=DAY(VE$4)),IF((LOOKUP($F5,TenantNames,TenantEndDates)-VE$4)&lt;=31,LOOKUP($F5,TenantNames,TenantTotalRevenues)-SUM($JA5:VD5),LOOKUP($F5,TenantNames,TenantMonthlyRents)),IF(AND((SUMIF($G$4:AHB$4,"&lt;"&amp;VE$4,$G5:AHB5))&gt;SUMIFS(TransactionAmounts,TenantSources,$F5,'Filtered Data'!$C$2:$C23,"&lt;"&amp;VE$4),VE$4&lt;TODAY()),"Late","Occupied")),)))</f>
        <v/>
      </c>
      <c r="VF5" s="33" t="str">
        <f>IF(ISBLANK($F5),,IF(TODAY()=VF$4,"Today",IF(AND(LOOKUP($F5,TenantNames,TenantStartDates)&lt;=VF$4,LOOKUP($F5,TenantNames,TenantEndDates)&gt;=VF$4),IF(OR(AND(DAY(LOOKUP($F5,TenantNames,TenantStartDates))&gt;28,DAY(EOMONTH(VF$4,0))=28,DAY(VF$4)=28),AND(DAY(LOOKUP($F5,TenantNames,TenantStartDates))&gt;30,DAY(EOMONTH(VF$4,0))=30,DAY(VF$4)=30),DAY(LOOKUP($F5,TenantNames,TenantStartDates))=DAY(VF$4)),IF((LOOKUP($F5,TenantNames,TenantEndDates)-VF$4)&lt;=31,LOOKUP($F5,TenantNames,TenantTotalRevenues)-SUM($JA5:VE5),LOOKUP($F5,TenantNames,TenantMonthlyRents)),IF(AND((SUMIF($G$4:AHB$4,"&lt;"&amp;VF$4,$G5:AHB5))&gt;SUMIFS(TransactionAmounts,TenantSources,$F5,'Filtered Data'!$C$2:$C23,"&lt;"&amp;VF$4),VF$4&lt;TODAY()),"Late","Occupied")),)))</f>
        <v/>
      </c>
      <c r="VG5" s="33" t="str">
        <f>IF(ISBLANK($F5),,IF(TODAY()=VG$4,"Today",IF(AND(LOOKUP($F5,TenantNames,TenantStartDates)&lt;=VG$4,LOOKUP($F5,TenantNames,TenantEndDates)&gt;=VG$4),IF(OR(AND(DAY(LOOKUP($F5,TenantNames,TenantStartDates))&gt;28,DAY(EOMONTH(VG$4,0))=28,DAY(VG$4)=28),AND(DAY(LOOKUP($F5,TenantNames,TenantStartDates))&gt;30,DAY(EOMONTH(VG$4,0))=30,DAY(VG$4)=30),DAY(LOOKUP($F5,TenantNames,TenantStartDates))=DAY(VG$4)),IF((LOOKUP($F5,TenantNames,TenantEndDates)-VG$4)&lt;=31,LOOKUP($F5,TenantNames,TenantTotalRevenues)-SUM($JA5:VF5),LOOKUP($F5,TenantNames,TenantMonthlyRents)),IF(AND((SUMIF($G$4:AHB$4,"&lt;"&amp;VG$4,$G5:AHB5))&gt;SUMIFS(TransactionAmounts,TenantSources,$F5,'Filtered Data'!$C$2:$C23,"&lt;"&amp;VG$4),VG$4&lt;TODAY()),"Late","Occupied")),)))</f>
        <v/>
      </c>
      <c r="VH5" s="33" t="str">
        <f>IF(ISBLANK($F5),,IF(TODAY()=VH$4,"Today",IF(AND(LOOKUP($F5,TenantNames,TenantStartDates)&lt;=VH$4,LOOKUP($F5,TenantNames,TenantEndDates)&gt;=VH$4),IF(OR(AND(DAY(LOOKUP($F5,TenantNames,TenantStartDates))&gt;28,DAY(EOMONTH(VH$4,0))=28,DAY(VH$4)=28),AND(DAY(LOOKUP($F5,TenantNames,TenantStartDates))&gt;30,DAY(EOMONTH(VH$4,0))=30,DAY(VH$4)=30),DAY(LOOKUP($F5,TenantNames,TenantStartDates))=DAY(VH$4)),IF((LOOKUP($F5,TenantNames,TenantEndDates)-VH$4)&lt;=31,LOOKUP($F5,TenantNames,TenantTotalRevenues)-SUM($JA5:VG5),LOOKUP($F5,TenantNames,TenantMonthlyRents)),IF(AND((SUMIF($G$4:AHB$4,"&lt;"&amp;VH$4,$G5:AHB5))&gt;SUMIFS(TransactionAmounts,TenantSources,$F5,'Filtered Data'!$C$2:$C23,"&lt;"&amp;VH$4),VH$4&lt;TODAY()),"Late","Occupied")),)))</f>
        <v/>
      </c>
      <c r="VI5" s="33" t="str">
        <f>IF(ISBLANK($F5),,IF(TODAY()=VI$4,"Today",IF(AND(LOOKUP($F5,TenantNames,TenantStartDates)&lt;=VI$4,LOOKUP($F5,TenantNames,TenantEndDates)&gt;=VI$4),IF(OR(AND(DAY(LOOKUP($F5,TenantNames,TenantStartDates))&gt;28,DAY(EOMONTH(VI$4,0))=28,DAY(VI$4)=28),AND(DAY(LOOKUP($F5,TenantNames,TenantStartDates))&gt;30,DAY(EOMONTH(VI$4,0))=30,DAY(VI$4)=30),DAY(LOOKUP($F5,TenantNames,TenantStartDates))=DAY(VI$4)),IF((LOOKUP($F5,TenantNames,TenantEndDates)-VI$4)&lt;=31,LOOKUP($F5,TenantNames,TenantTotalRevenues)-SUM($JA5:VH5),LOOKUP($F5,TenantNames,TenantMonthlyRents)),IF(AND((SUMIF($G$4:AHB$4,"&lt;"&amp;VI$4,$G5:AHB5))&gt;SUMIFS(TransactionAmounts,TenantSources,$F5,'Filtered Data'!$C$2:$C23,"&lt;"&amp;VI$4),VI$4&lt;TODAY()),"Late","Occupied")),)))</f>
        <v/>
      </c>
      <c r="VJ5" s="33" t="str">
        <f>IF(ISBLANK($F5),,IF(TODAY()=VJ$4,"Today",IF(AND(LOOKUP($F5,TenantNames,TenantStartDates)&lt;=VJ$4,LOOKUP($F5,TenantNames,TenantEndDates)&gt;=VJ$4),IF(OR(AND(DAY(LOOKUP($F5,TenantNames,TenantStartDates))&gt;28,DAY(EOMONTH(VJ$4,0))=28,DAY(VJ$4)=28),AND(DAY(LOOKUP($F5,TenantNames,TenantStartDates))&gt;30,DAY(EOMONTH(VJ$4,0))=30,DAY(VJ$4)=30),DAY(LOOKUP($F5,TenantNames,TenantStartDates))=DAY(VJ$4)),IF((LOOKUP($F5,TenantNames,TenantEndDates)-VJ$4)&lt;=31,LOOKUP($F5,TenantNames,TenantTotalRevenues)-SUM($JA5:VI5),LOOKUP($F5,TenantNames,TenantMonthlyRents)),IF(AND((SUMIF($G$4:AHB$4,"&lt;"&amp;VJ$4,$G5:AHB5))&gt;SUMIFS(TransactionAmounts,TenantSources,$F5,'Filtered Data'!$C$2:$C23,"&lt;"&amp;VJ$4),VJ$4&lt;TODAY()),"Late","Occupied")),)))</f>
        <v/>
      </c>
      <c r="VK5" s="33" t="str">
        <f>IF(ISBLANK($F5),,IF(TODAY()=VK$4,"Today",IF(AND(LOOKUP($F5,TenantNames,TenantStartDates)&lt;=VK$4,LOOKUP($F5,TenantNames,TenantEndDates)&gt;=VK$4),IF(OR(AND(DAY(LOOKUP($F5,TenantNames,TenantStartDates))&gt;28,DAY(EOMONTH(VK$4,0))=28,DAY(VK$4)=28),AND(DAY(LOOKUP($F5,TenantNames,TenantStartDates))&gt;30,DAY(EOMONTH(VK$4,0))=30,DAY(VK$4)=30),DAY(LOOKUP($F5,TenantNames,TenantStartDates))=DAY(VK$4)),IF((LOOKUP($F5,TenantNames,TenantEndDates)-VK$4)&lt;=31,LOOKUP($F5,TenantNames,TenantTotalRevenues)-SUM($JA5:VJ5),LOOKUP($F5,TenantNames,TenantMonthlyRents)),IF(AND((SUMIF($G$4:AHB$4,"&lt;"&amp;VK$4,$G5:AHB5))&gt;SUMIFS(TransactionAmounts,TenantSources,$F5,'Filtered Data'!$C$2:$C23,"&lt;"&amp;VK$4),VK$4&lt;TODAY()),"Late","Occupied")),)))</f>
        <v/>
      </c>
      <c r="VL5" s="33" t="str">
        <f>IF(ISBLANK($F5),,IF(TODAY()=VL$4,"Today",IF(AND(LOOKUP($F5,TenantNames,TenantStartDates)&lt;=VL$4,LOOKUP($F5,TenantNames,TenantEndDates)&gt;=VL$4),IF(OR(AND(DAY(LOOKUP($F5,TenantNames,TenantStartDates))&gt;28,DAY(EOMONTH(VL$4,0))=28,DAY(VL$4)=28),AND(DAY(LOOKUP($F5,TenantNames,TenantStartDates))&gt;30,DAY(EOMONTH(VL$4,0))=30,DAY(VL$4)=30),DAY(LOOKUP($F5,TenantNames,TenantStartDates))=DAY(VL$4)),IF((LOOKUP($F5,TenantNames,TenantEndDates)-VL$4)&lt;=31,LOOKUP($F5,TenantNames,TenantTotalRevenues)-SUM($JA5:VK5),LOOKUP($F5,TenantNames,TenantMonthlyRents)),IF(AND((SUMIF($G$4:AHB$4,"&lt;"&amp;VL$4,$G5:AHB5))&gt;SUMIFS(TransactionAmounts,TenantSources,$F5,'Filtered Data'!$C$2:$C23,"&lt;"&amp;VL$4),VL$4&lt;TODAY()),"Late","Occupied")),)))</f>
        <v/>
      </c>
      <c r="VM5" s="33" t="str">
        <f>IF(ISBLANK($F5),,IF(TODAY()=VM$4,"Today",IF(AND(LOOKUP($F5,TenantNames,TenantStartDates)&lt;=VM$4,LOOKUP($F5,TenantNames,TenantEndDates)&gt;=VM$4),IF(OR(AND(DAY(LOOKUP($F5,TenantNames,TenantStartDates))&gt;28,DAY(EOMONTH(VM$4,0))=28,DAY(VM$4)=28),AND(DAY(LOOKUP($F5,TenantNames,TenantStartDates))&gt;30,DAY(EOMONTH(VM$4,0))=30,DAY(VM$4)=30),DAY(LOOKUP($F5,TenantNames,TenantStartDates))=DAY(VM$4)),IF((LOOKUP($F5,TenantNames,TenantEndDates)-VM$4)&lt;=31,LOOKUP($F5,TenantNames,TenantTotalRevenues)-SUM($JA5:VL5),LOOKUP($F5,TenantNames,TenantMonthlyRents)),IF(AND((SUMIF($G$4:AHB$4,"&lt;"&amp;VM$4,$G5:AHB5))&gt;SUMIFS(TransactionAmounts,TenantSources,$F5,'Filtered Data'!$C$2:$C23,"&lt;"&amp;VM$4),VM$4&lt;TODAY()),"Late","Occupied")),)))</f>
        <v/>
      </c>
      <c r="VN5" s="33" t="str">
        <f>IF(ISBLANK($F5),,IF(TODAY()=VN$4,"Today",IF(AND(LOOKUP($F5,TenantNames,TenantStartDates)&lt;=VN$4,LOOKUP($F5,TenantNames,TenantEndDates)&gt;=VN$4),IF(OR(AND(DAY(LOOKUP($F5,TenantNames,TenantStartDates))&gt;28,DAY(EOMONTH(VN$4,0))=28,DAY(VN$4)=28),AND(DAY(LOOKUP($F5,TenantNames,TenantStartDates))&gt;30,DAY(EOMONTH(VN$4,0))=30,DAY(VN$4)=30),DAY(LOOKUP($F5,TenantNames,TenantStartDates))=DAY(VN$4)),IF((LOOKUP($F5,TenantNames,TenantEndDates)-VN$4)&lt;=31,LOOKUP($F5,TenantNames,TenantTotalRevenues)-SUM($JA5:VM5),LOOKUP($F5,TenantNames,TenantMonthlyRents)),IF(AND((SUMIF($G$4:AHB$4,"&lt;"&amp;VN$4,$G5:AHB5))&gt;SUMIFS(TransactionAmounts,TenantSources,$F5,'Filtered Data'!$C$2:$C23,"&lt;"&amp;VN$4),VN$4&lt;TODAY()),"Late","Occupied")),)))</f>
        <v/>
      </c>
      <c r="VO5" s="33" t="str">
        <f>IF(ISBLANK($F5),,IF(TODAY()=VO$4,"Today",IF(AND(LOOKUP($F5,TenantNames,TenantStartDates)&lt;=VO$4,LOOKUP($F5,TenantNames,TenantEndDates)&gt;=VO$4),IF(OR(AND(DAY(LOOKUP($F5,TenantNames,TenantStartDates))&gt;28,DAY(EOMONTH(VO$4,0))=28,DAY(VO$4)=28),AND(DAY(LOOKUP($F5,TenantNames,TenantStartDates))&gt;30,DAY(EOMONTH(VO$4,0))=30,DAY(VO$4)=30),DAY(LOOKUP($F5,TenantNames,TenantStartDates))=DAY(VO$4)),IF((LOOKUP($F5,TenantNames,TenantEndDates)-VO$4)&lt;=31,LOOKUP($F5,TenantNames,TenantTotalRevenues)-SUM($JA5:VN5),LOOKUP($F5,TenantNames,TenantMonthlyRents)),IF(AND((SUMIF($G$4:AHB$4,"&lt;"&amp;VO$4,$G5:AHB5))&gt;SUMIFS(TransactionAmounts,TenantSources,$F5,'Filtered Data'!$C$2:$C23,"&lt;"&amp;VO$4),VO$4&lt;TODAY()),"Late","Occupied")),)))</f>
        <v/>
      </c>
      <c r="VP5" s="33" t="str">
        <f>IF(ISBLANK($F5),,IF(TODAY()=VP$4,"Today",IF(AND(LOOKUP($F5,TenantNames,TenantStartDates)&lt;=VP$4,LOOKUP($F5,TenantNames,TenantEndDates)&gt;=VP$4),IF(OR(AND(DAY(LOOKUP($F5,TenantNames,TenantStartDates))&gt;28,DAY(EOMONTH(VP$4,0))=28,DAY(VP$4)=28),AND(DAY(LOOKUP($F5,TenantNames,TenantStartDates))&gt;30,DAY(EOMONTH(VP$4,0))=30,DAY(VP$4)=30),DAY(LOOKUP($F5,TenantNames,TenantStartDates))=DAY(VP$4)),IF((LOOKUP($F5,TenantNames,TenantEndDates)-VP$4)&lt;=31,LOOKUP($F5,TenantNames,TenantTotalRevenues)-SUM($JA5:VO5),LOOKUP($F5,TenantNames,TenantMonthlyRents)),IF(AND((SUMIF($G$4:AHB$4,"&lt;"&amp;VP$4,$G5:AHB5))&gt;SUMIFS(TransactionAmounts,TenantSources,$F5,'Filtered Data'!$C$2:$C23,"&lt;"&amp;VP$4),VP$4&lt;TODAY()),"Late","Occupied")),)))</f>
        <v/>
      </c>
      <c r="VQ5" s="33" t="str">
        <f>IF(ISBLANK($F5),,IF(TODAY()=VQ$4,"Today",IF(AND(LOOKUP($F5,TenantNames,TenantStartDates)&lt;=VQ$4,LOOKUP($F5,TenantNames,TenantEndDates)&gt;=VQ$4),IF(OR(AND(DAY(LOOKUP($F5,TenantNames,TenantStartDates))&gt;28,DAY(EOMONTH(VQ$4,0))=28,DAY(VQ$4)=28),AND(DAY(LOOKUP($F5,TenantNames,TenantStartDates))&gt;30,DAY(EOMONTH(VQ$4,0))=30,DAY(VQ$4)=30),DAY(LOOKUP($F5,TenantNames,TenantStartDates))=DAY(VQ$4)),IF((LOOKUP($F5,TenantNames,TenantEndDates)-VQ$4)&lt;=31,LOOKUP($F5,TenantNames,TenantTotalRevenues)-SUM($JA5:VP5),LOOKUP($F5,TenantNames,TenantMonthlyRents)),IF(AND((SUMIF($G$4:AHB$4,"&lt;"&amp;VQ$4,$G5:AHB5))&gt;SUMIFS(TransactionAmounts,TenantSources,$F5,'Filtered Data'!$C$2:$C23,"&lt;"&amp;VQ$4),VQ$4&lt;TODAY()),"Late","Occupied")),)))</f>
        <v/>
      </c>
      <c r="VR5" s="33" t="str">
        <f>IF(ISBLANK($F5),,IF(TODAY()=VR$4,"Today",IF(AND(LOOKUP($F5,TenantNames,TenantStartDates)&lt;=VR$4,LOOKUP($F5,TenantNames,TenantEndDates)&gt;=VR$4),IF(OR(AND(DAY(LOOKUP($F5,TenantNames,TenantStartDates))&gt;28,DAY(EOMONTH(VR$4,0))=28,DAY(VR$4)=28),AND(DAY(LOOKUP($F5,TenantNames,TenantStartDates))&gt;30,DAY(EOMONTH(VR$4,0))=30,DAY(VR$4)=30),DAY(LOOKUP($F5,TenantNames,TenantStartDates))=DAY(VR$4)),IF((LOOKUP($F5,TenantNames,TenantEndDates)-VR$4)&lt;=31,LOOKUP($F5,TenantNames,TenantTotalRevenues)-SUM($JA5:VQ5),LOOKUP($F5,TenantNames,TenantMonthlyRents)),IF(AND((SUMIF($G$4:AHB$4,"&lt;"&amp;VR$4,$G5:AHB5))&gt;SUMIFS(TransactionAmounts,TenantSources,$F5,'Filtered Data'!$C$2:$C23,"&lt;"&amp;VR$4),VR$4&lt;TODAY()),"Late","Occupied")),)))</f>
        <v/>
      </c>
      <c r="VS5" s="33" t="str">
        <f>IF(ISBLANK($F5),,IF(TODAY()=VS$4,"Today",IF(AND(LOOKUP($F5,TenantNames,TenantStartDates)&lt;=VS$4,LOOKUP($F5,TenantNames,TenantEndDates)&gt;=VS$4),IF(OR(AND(DAY(LOOKUP($F5,TenantNames,TenantStartDates))&gt;28,DAY(EOMONTH(VS$4,0))=28,DAY(VS$4)=28),AND(DAY(LOOKUP($F5,TenantNames,TenantStartDates))&gt;30,DAY(EOMONTH(VS$4,0))=30,DAY(VS$4)=30),DAY(LOOKUP($F5,TenantNames,TenantStartDates))=DAY(VS$4)),IF((LOOKUP($F5,TenantNames,TenantEndDates)-VS$4)&lt;=31,LOOKUP($F5,TenantNames,TenantTotalRevenues)-SUM($JA5:VR5),LOOKUP($F5,TenantNames,TenantMonthlyRents)),IF(AND((SUMIF($G$4:AHB$4,"&lt;"&amp;VS$4,$G5:AHB5))&gt;SUMIFS(TransactionAmounts,TenantSources,$F5,'Filtered Data'!$C$2:$C23,"&lt;"&amp;VS$4),VS$4&lt;TODAY()),"Late","Occupied")),)))</f>
        <v/>
      </c>
      <c r="VT5" s="33" t="str">
        <f>IF(ISBLANK($F5),,IF(TODAY()=VT$4,"Today",IF(AND(LOOKUP($F5,TenantNames,TenantStartDates)&lt;=VT$4,LOOKUP($F5,TenantNames,TenantEndDates)&gt;=VT$4),IF(OR(AND(DAY(LOOKUP($F5,TenantNames,TenantStartDates))&gt;28,DAY(EOMONTH(VT$4,0))=28,DAY(VT$4)=28),AND(DAY(LOOKUP($F5,TenantNames,TenantStartDates))&gt;30,DAY(EOMONTH(VT$4,0))=30,DAY(VT$4)=30),DAY(LOOKUP($F5,TenantNames,TenantStartDates))=DAY(VT$4)),IF((LOOKUP($F5,TenantNames,TenantEndDates)-VT$4)&lt;=31,LOOKUP($F5,TenantNames,TenantTotalRevenues)-SUM($JA5:VS5),LOOKUP($F5,TenantNames,TenantMonthlyRents)),IF(AND((SUMIF($G$4:AHB$4,"&lt;"&amp;VT$4,$G5:AHB5))&gt;SUMIFS(TransactionAmounts,TenantSources,$F5,'Filtered Data'!$C$2:$C23,"&lt;"&amp;VT$4),VT$4&lt;TODAY()),"Late","Occupied")),)))</f>
        <v/>
      </c>
      <c r="VU5" s="33" t="str">
        <f>IF(ISBLANK($F5),,IF(TODAY()=VU$4,"Today",IF(AND(LOOKUP($F5,TenantNames,TenantStartDates)&lt;=VU$4,LOOKUP($F5,TenantNames,TenantEndDates)&gt;=VU$4),IF(OR(AND(DAY(LOOKUP($F5,TenantNames,TenantStartDates))&gt;28,DAY(EOMONTH(VU$4,0))=28,DAY(VU$4)=28),AND(DAY(LOOKUP($F5,TenantNames,TenantStartDates))&gt;30,DAY(EOMONTH(VU$4,0))=30,DAY(VU$4)=30),DAY(LOOKUP($F5,TenantNames,TenantStartDates))=DAY(VU$4)),IF((LOOKUP($F5,TenantNames,TenantEndDates)-VU$4)&lt;=31,LOOKUP($F5,TenantNames,TenantTotalRevenues)-SUM($JA5:VT5),LOOKUP($F5,TenantNames,TenantMonthlyRents)),IF(AND((SUMIF($G$4:AHB$4,"&lt;"&amp;VU$4,$G5:AHB5))&gt;SUMIFS(TransactionAmounts,TenantSources,$F5,'Filtered Data'!$C$2:$C23,"&lt;"&amp;VU$4),VU$4&lt;TODAY()),"Late","Occupied")),)))</f>
        <v/>
      </c>
      <c r="VV5" s="33" t="str">
        <f>IF(ISBLANK($F5),,IF(TODAY()=VV$4,"Today",IF(AND(LOOKUP($F5,TenantNames,TenantStartDates)&lt;=VV$4,LOOKUP($F5,TenantNames,TenantEndDates)&gt;=VV$4),IF(OR(AND(DAY(LOOKUP($F5,TenantNames,TenantStartDates))&gt;28,DAY(EOMONTH(VV$4,0))=28,DAY(VV$4)=28),AND(DAY(LOOKUP($F5,TenantNames,TenantStartDates))&gt;30,DAY(EOMONTH(VV$4,0))=30,DAY(VV$4)=30),DAY(LOOKUP($F5,TenantNames,TenantStartDates))=DAY(VV$4)),IF((LOOKUP($F5,TenantNames,TenantEndDates)-VV$4)&lt;=31,LOOKUP($F5,TenantNames,TenantTotalRevenues)-SUM($JA5:VU5),LOOKUP($F5,TenantNames,TenantMonthlyRents)),IF(AND((SUMIF($G$4:AHB$4,"&lt;"&amp;VV$4,$G5:AHB5))&gt;SUMIFS(TransactionAmounts,TenantSources,$F5,'Filtered Data'!$C$2:$C23,"&lt;"&amp;VV$4),VV$4&lt;TODAY()),"Late","Occupied")),)))</f>
        <v/>
      </c>
      <c r="VW5" s="33" t="str">
        <f>IF(ISBLANK($F5),,IF(TODAY()=VW$4,"Today",IF(AND(LOOKUP($F5,TenantNames,TenantStartDates)&lt;=VW$4,LOOKUP($F5,TenantNames,TenantEndDates)&gt;=VW$4),IF(OR(AND(DAY(LOOKUP($F5,TenantNames,TenantStartDates))&gt;28,DAY(EOMONTH(VW$4,0))=28,DAY(VW$4)=28),AND(DAY(LOOKUP($F5,TenantNames,TenantStartDates))&gt;30,DAY(EOMONTH(VW$4,0))=30,DAY(VW$4)=30),DAY(LOOKUP($F5,TenantNames,TenantStartDates))=DAY(VW$4)),IF((LOOKUP($F5,TenantNames,TenantEndDates)-VW$4)&lt;=31,LOOKUP($F5,TenantNames,TenantTotalRevenues)-SUM($JA5:VV5),LOOKUP($F5,TenantNames,TenantMonthlyRents)),IF(AND((SUMIF($G$4:AHB$4,"&lt;"&amp;VW$4,$G5:AHB5))&gt;SUMIFS(TransactionAmounts,TenantSources,$F5,'Filtered Data'!$C$2:$C23,"&lt;"&amp;VW$4),VW$4&lt;TODAY()),"Late","Occupied")),)))</f>
        <v/>
      </c>
      <c r="VX5" s="33" t="str">
        <f>IF(ISBLANK($F5),,IF(TODAY()=VX$4,"Today",IF(AND(LOOKUP($F5,TenantNames,TenantStartDates)&lt;=VX$4,LOOKUP($F5,TenantNames,TenantEndDates)&gt;=VX$4),IF(OR(AND(DAY(LOOKUP($F5,TenantNames,TenantStartDates))&gt;28,DAY(EOMONTH(VX$4,0))=28,DAY(VX$4)=28),AND(DAY(LOOKUP($F5,TenantNames,TenantStartDates))&gt;30,DAY(EOMONTH(VX$4,0))=30,DAY(VX$4)=30),DAY(LOOKUP($F5,TenantNames,TenantStartDates))=DAY(VX$4)),IF((LOOKUP($F5,TenantNames,TenantEndDates)-VX$4)&lt;=31,LOOKUP($F5,TenantNames,TenantTotalRevenues)-SUM($JA5:VW5),LOOKUP($F5,TenantNames,TenantMonthlyRents)),IF(AND((SUMIF($G$4:AHB$4,"&lt;"&amp;VX$4,$G5:AHB5))&gt;SUMIFS(TransactionAmounts,TenantSources,$F5,'Filtered Data'!$C$2:$C23,"&lt;"&amp;VX$4),VX$4&lt;TODAY()),"Late","Occupied")),)))</f>
        <v/>
      </c>
      <c r="VY5" s="33" t="str">
        <f>IF(ISBLANK($F5),,IF(TODAY()=VY$4,"Today",IF(AND(LOOKUP($F5,TenantNames,TenantStartDates)&lt;=VY$4,LOOKUP($F5,TenantNames,TenantEndDates)&gt;=VY$4),IF(OR(AND(DAY(LOOKUP($F5,TenantNames,TenantStartDates))&gt;28,DAY(EOMONTH(VY$4,0))=28,DAY(VY$4)=28),AND(DAY(LOOKUP($F5,TenantNames,TenantStartDates))&gt;30,DAY(EOMONTH(VY$4,0))=30,DAY(VY$4)=30),DAY(LOOKUP($F5,TenantNames,TenantStartDates))=DAY(VY$4)),IF((LOOKUP($F5,TenantNames,TenantEndDates)-VY$4)&lt;=31,LOOKUP($F5,TenantNames,TenantTotalRevenues)-SUM($JA5:VX5),LOOKUP($F5,TenantNames,TenantMonthlyRents)),IF(AND((SUMIF($G$4:AHB$4,"&lt;"&amp;VY$4,$G5:AHB5))&gt;SUMIFS(TransactionAmounts,TenantSources,$F5,'Filtered Data'!$C$2:$C23,"&lt;"&amp;VY$4),VY$4&lt;TODAY()),"Late","Occupied")),)))</f>
        <v/>
      </c>
      <c r="VZ5" s="33" t="str">
        <f>IF(ISBLANK($F5),,IF(TODAY()=VZ$4,"Today",IF(AND(LOOKUP($F5,TenantNames,TenantStartDates)&lt;=VZ$4,LOOKUP($F5,TenantNames,TenantEndDates)&gt;=VZ$4),IF(OR(AND(DAY(LOOKUP($F5,TenantNames,TenantStartDates))&gt;28,DAY(EOMONTH(VZ$4,0))=28,DAY(VZ$4)=28),AND(DAY(LOOKUP($F5,TenantNames,TenantStartDates))&gt;30,DAY(EOMONTH(VZ$4,0))=30,DAY(VZ$4)=30),DAY(LOOKUP($F5,TenantNames,TenantStartDates))=DAY(VZ$4)),IF((LOOKUP($F5,TenantNames,TenantEndDates)-VZ$4)&lt;=31,LOOKUP($F5,TenantNames,TenantTotalRevenues)-SUM($JA5:VY5),LOOKUP($F5,TenantNames,TenantMonthlyRents)),IF(AND((SUMIF($G$4:AHB$4,"&lt;"&amp;VZ$4,$G5:AHB5))&gt;SUMIFS(TransactionAmounts,TenantSources,$F5,'Filtered Data'!$C$2:$C23,"&lt;"&amp;VZ$4),VZ$4&lt;TODAY()),"Late","Occupied")),)))</f>
        <v/>
      </c>
      <c r="WA5" s="33" t="str">
        <f>IF(ISBLANK($F5),,IF(TODAY()=WA$4,"Today",IF(AND(LOOKUP($F5,TenantNames,TenantStartDates)&lt;=WA$4,LOOKUP($F5,TenantNames,TenantEndDates)&gt;=WA$4),IF(OR(AND(DAY(LOOKUP($F5,TenantNames,TenantStartDates))&gt;28,DAY(EOMONTH(WA$4,0))=28,DAY(WA$4)=28),AND(DAY(LOOKUP($F5,TenantNames,TenantStartDates))&gt;30,DAY(EOMONTH(WA$4,0))=30,DAY(WA$4)=30),DAY(LOOKUP($F5,TenantNames,TenantStartDates))=DAY(WA$4)),IF((LOOKUP($F5,TenantNames,TenantEndDates)-WA$4)&lt;=31,LOOKUP($F5,TenantNames,TenantTotalRevenues)-SUM($JA5:VZ5),LOOKUP($F5,TenantNames,TenantMonthlyRents)),IF(AND((SUMIF($G$4:AHB$4,"&lt;"&amp;WA$4,$G5:AHB5))&gt;SUMIFS(TransactionAmounts,TenantSources,$F5,'Filtered Data'!$C$2:$C23,"&lt;"&amp;WA$4),WA$4&lt;TODAY()),"Late","Occupied")),)))</f>
        <v/>
      </c>
      <c r="WB5" s="33" t="str">
        <f>IF(ISBLANK($F5),,IF(TODAY()=WB$4,"Today",IF(AND(LOOKUP($F5,TenantNames,TenantStartDates)&lt;=WB$4,LOOKUP($F5,TenantNames,TenantEndDates)&gt;=WB$4),IF(OR(AND(DAY(LOOKUP($F5,TenantNames,TenantStartDates))&gt;28,DAY(EOMONTH(WB$4,0))=28,DAY(WB$4)=28),AND(DAY(LOOKUP($F5,TenantNames,TenantStartDates))&gt;30,DAY(EOMONTH(WB$4,0))=30,DAY(WB$4)=30),DAY(LOOKUP($F5,TenantNames,TenantStartDates))=DAY(WB$4)),IF((LOOKUP($F5,TenantNames,TenantEndDates)-WB$4)&lt;=31,LOOKUP($F5,TenantNames,TenantTotalRevenues)-SUM($JA5:WA5),LOOKUP($F5,TenantNames,TenantMonthlyRents)),IF(AND((SUMIF($G$4:AHB$4,"&lt;"&amp;WB$4,$G5:AHB5))&gt;SUMIFS(TransactionAmounts,TenantSources,$F5,'Filtered Data'!$C$2:$C23,"&lt;"&amp;WB$4),WB$4&lt;TODAY()),"Late","Occupied")),)))</f>
        <v/>
      </c>
      <c r="WC5" s="33" t="str">
        <f>IF(ISBLANK($F5),,IF(TODAY()=WC$4,"Today",IF(AND(LOOKUP($F5,TenantNames,TenantStartDates)&lt;=WC$4,LOOKUP($F5,TenantNames,TenantEndDates)&gt;=WC$4),IF(OR(AND(DAY(LOOKUP($F5,TenantNames,TenantStartDates))&gt;28,DAY(EOMONTH(WC$4,0))=28,DAY(WC$4)=28),AND(DAY(LOOKUP($F5,TenantNames,TenantStartDates))&gt;30,DAY(EOMONTH(WC$4,0))=30,DAY(WC$4)=30),DAY(LOOKUP($F5,TenantNames,TenantStartDates))=DAY(WC$4)),IF((LOOKUP($F5,TenantNames,TenantEndDates)-WC$4)&lt;=31,LOOKUP($F5,TenantNames,TenantTotalRevenues)-SUM($JA5:WB5),LOOKUP($F5,TenantNames,TenantMonthlyRents)),IF(AND((SUMIF($G$4:AHB$4,"&lt;"&amp;WC$4,$G5:AHB5))&gt;SUMIFS(TransactionAmounts,TenantSources,$F5,'Filtered Data'!$C$2:$C23,"&lt;"&amp;WC$4),WC$4&lt;TODAY()),"Late","Occupied")),)))</f>
        <v/>
      </c>
      <c r="WD5" s="33" t="str">
        <f>IF(ISBLANK($F5),,IF(TODAY()=WD$4,"Today",IF(AND(LOOKUP($F5,TenantNames,TenantStartDates)&lt;=WD$4,LOOKUP($F5,TenantNames,TenantEndDates)&gt;=WD$4),IF(OR(AND(DAY(LOOKUP($F5,TenantNames,TenantStartDates))&gt;28,DAY(EOMONTH(WD$4,0))=28,DAY(WD$4)=28),AND(DAY(LOOKUP($F5,TenantNames,TenantStartDates))&gt;30,DAY(EOMONTH(WD$4,0))=30,DAY(WD$4)=30),DAY(LOOKUP($F5,TenantNames,TenantStartDates))=DAY(WD$4)),IF((LOOKUP($F5,TenantNames,TenantEndDates)-WD$4)&lt;=31,LOOKUP($F5,TenantNames,TenantTotalRevenues)-SUM($JA5:WC5),LOOKUP($F5,TenantNames,TenantMonthlyRents)),IF(AND((SUMIF($G$4:AHB$4,"&lt;"&amp;WD$4,$G5:AHB5))&gt;SUMIFS(TransactionAmounts,TenantSources,$F5,'Filtered Data'!$C$2:$C23,"&lt;"&amp;WD$4),WD$4&lt;TODAY()),"Late","Occupied")),)))</f>
        <v/>
      </c>
      <c r="WE5" s="33" t="str">
        <f>IF(ISBLANK($F5),,IF(TODAY()=WE$4,"Today",IF(AND(LOOKUP($F5,TenantNames,TenantStartDates)&lt;=WE$4,LOOKUP($F5,TenantNames,TenantEndDates)&gt;=WE$4),IF(OR(AND(DAY(LOOKUP($F5,TenantNames,TenantStartDates))&gt;28,DAY(EOMONTH(WE$4,0))=28,DAY(WE$4)=28),AND(DAY(LOOKUP($F5,TenantNames,TenantStartDates))&gt;30,DAY(EOMONTH(WE$4,0))=30,DAY(WE$4)=30),DAY(LOOKUP($F5,TenantNames,TenantStartDates))=DAY(WE$4)),IF((LOOKUP($F5,TenantNames,TenantEndDates)-WE$4)&lt;=31,LOOKUP($F5,TenantNames,TenantTotalRevenues)-SUM($JA5:WD5),LOOKUP($F5,TenantNames,TenantMonthlyRents)),IF(AND((SUMIF($G$4:AHB$4,"&lt;"&amp;WE$4,$G5:AHB5))&gt;SUMIFS(TransactionAmounts,TenantSources,$F5,'Filtered Data'!$C$2:$C23,"&lt;"&amp;WE$4),WE$4&lt;TODAY()),"Late","Occupied")),)))</f>
        <v/>
      </c>
      <c r="WF5" s="33" t="str">
        <f>IF(ISBLANK($F5),,IF(TODAY()=WF$4,"Today",IF(AND(LOOKUP($F5,TenantNames,TenantStartDates)&lt;=WF$4,LOOKUP($F5,TenantNames,TenantEndDates)&gt;=WF$4),IF(OR(AND(DAY(LOOKUP($F5,TenantNames,TenantStartDates))&gt;28,DAY(EOMONTH(WF$4,0))=28,DAY(WF$4)=28),AND(DAY(LOOKUP($F5,TenantNames,TenantStartDates))&gt;30,DAY(EOMONTH(WF$4,0))=30,DAY(WF$4)=30),DAY(LOOKUP($F5,TenantNames,TenantStartDates))=DAY(WF$4)),IF((LOOKUP($F5,TenantNames,TenantEndDates)-WF$4)&lt;=31,LOOKUP($F5,TenantNames,TenantTotalRevenues)-SUM($JA5:WE5),LOOKUP($F5,TenantNames,TenantMonthlyRents)),IF(AND((SUMIF($G$4:AHB$4,"&lt;"&amp;WF$4,$G5:AHB5))&gt;SUMIFS(TransactionAmounts,TenantSources,$F5,'Filtered Data'!$C$2:$C23,"&lt;"&amp;WF$4),WF$4&lt;TODAY()),"Late","Occupied")),)))</f>
        <v/>
      </c>
      <c r="WG5" s="33" t="str">
        <f>IF(ISBLANK($F5),,IF(TODAY()=WG$4,"Today",IF(AND(LOOKUP($F5,TenantNames,TenantStartDates)&lt;=WG$4,LOOKUP($F5,TenantNames,TenantEndDates)&gt;=WG$4),IF(OR(AND(DAY(LOOKUP($F5,TenantNames,TenantStartDates))&gt;28,DAY(EOMONTH(WG$4,0))=28,DAY(WG$4)=28),AND(DAY(LOOKUP($F5,TenantNames,TenantStartDates))&gt;30,DAY(EOMONTH(WG$4,0))=30,DAY(WG$4)=30),DAY(LOOKUP($F5,TenantNames,TenantStartDates))=DAY(WG$4)),IF((LOOKUP($F5,TenantNames,TenantEndDates)-WG$4)&lt;=31,LOOKUP($F5,TenantNames,TenantTotalRevenues)-SUM($JA5:WF5),LOOKUP($F5,TenantNames,TenantMonthlyRents)),IF(AND((SUMIF($G$4:AHB$4,"&lt;"&amp;WG$4,$G5:AHB5))&gt;SUMIFS(TransactionAmounts,TenantSources,$F5,'Filtered Data'!$C$2:$C23,"&lt;"&amp;WG$4),WG$4&lt;TODAY()),"Late","Occupied")),)))</f>
        <v/>
      </c>
      <c r="WH5" s="33" t="str">
        <f>IF(ISBLANK($F5),,IF(TODAY()=WH$4,"Today",IF(AND(LOOKUP($F5,TenantNames,TenantStartDates)&lt;=WH$4,LOOKUP($F5,TenantNames,TenantEndDates)&gt;=WH$4),IF(OR(AND(DAY(LOOKUP($F5,TenantNames,TenantStartDates))&gt;28,DAY(EOMONTH(WH$4,0))=28,DAY(WH$4)=28),AND(DAY(LOOKUP($F5,TenantNames,TenantStartDates))&gt;30,DAY(EOMONTH(WH$4,0))=30,DAY(WH$4)=30),DAY(LOOKUP($F5,TenantNames,TenantStartDates))=DAY(WH$4)),IF((LOOKUP($F5,TenantNames,TenantEndDates)-WH$4)&lt;=31,LOOKUP($F5,TenantNames,TenantTotalRevenues)-SUM($JA5:WG5),LOOKUP($F5,TenantNames,TenantMonthlyRents)),IF(AND((SUMIF($G$4:AHB$4,"&lt;"&amp;WH$4,$G5:AHB5))&gt;SUMIFS(TransactionAmounts,TenantSources,$F5,'Filtered Data'!$C$2:$C23,"&lt;"&amp;WH$4),WH$4&lt;TODAY()),"Late","Occupied")),)))</f>
        <v/>
      </c>
      <c r="WI5" s="33" t="str">
        <f>IF(ISBLANK($F5),,IF(TODAY()=WI$4,"Today",IF(AND(LOOKUP($F5,TenantNames,TenantStartDates)&lt;=WI$4,LOOKUP($F5,TenantNames,TenantEndDates)&gt;=WI$4),IF(OR(AND(DAY(LOOKUP($F5,TenantNames,TenantStartDates))&gt;28,DAY(EOMONTH(WI$4,0))=28,DAY(WI$4)=28),AND(DAY(LOOKUP($F5,TenantNames,TenantStartDates))&gt;30,DAY(EOMONTH(WI$4,0))=30,DAY(WI$4)=30),DAY(LOOKUP($F5,TenantNames,TenantStartDates))=DAY(WI$4)),IF((LOOKUP($F5,TenantNames,TenantEndDates)-WI$4)&lt;=31,LOOKUP($F5,TenantNames,TenantTotalRevenues)-SUM($JA5:WH5),LOOKUP($F5,TenantNames,TenantMonthlyRents)),IF(AND((SUMIF($G$4:AHB$4,"&lt;"&amp;WI$4,$G5:AHB5))&gt;SUMIFS(TransactionAmounts,TenantSources,$F5,'Filtered Data'!$C$2:$C23,"&lt;"&amp;WI$4),WI$4&lt;TODAY()),"Late","Occupied")),)))</f>
        <v/>
      </c>
      <c r="WJ5" s="33" t="str">
        <f>IF(ISBLANK($F5),,IF(TODAY()=WJ$4,"Today",IF(AND(LOOKUP($F5,TenantNames,TenantStartDates)&lt;=WJ$4,LOOKUP($F5,TenantNames,TenantEndDates)&gt;=WJ$4),IF(OR(AND(DAY(LOOKUP($F5,TenantNames,TenantStartDates))&gt;28,DAY(EOMONTH(WJ$4,0))=28,DAY(WJ$4)=28),AND(DAY(LOOKUP($F5,TenantNames,TenantStartDates))&gt;30,DAY(EOMONTH(WJ$4,0))=30,DAY(WJ$4)=30),DAY(LOOKUP($F5,TenantNames,TenantStartDates))=DAY(WJ$4)),IF((LOOKUP($F5,TenantNames,TenantEndDates)-WJ$4)&lt;=31,LOOKUP($F5,TenantNames,TenantTotalRevenues)-SUM($JA5:WI5),LOOKUP($F5,TenantNames,TenantMonthlyRents)),IF(AND((SUMIF($G$4:AHB$4,"&lt;"&amp;WJ$4,$G5:AHB5))&gt;SUMIFS(TransactionAmounts,TenantSources,$F5,'Filtered Data'!$C$2:$C23,"&lt;"&amp;WJ$4),WJ$4&lt;TODAY()),"Late","Occupied")),)))</f>
        <v/>
      </c>
      <c r="WK5" s="33" t="str">
        <f>IF(ISBLANK($F5),,IF(TODAY()=WK$4,"Today",IF(AND(LOOKUP($F5,TenantNames,TenantStartDates)&lt;=WK$4,LOOKUP($F5,TenantNames,TenantEndDates)&gt;=WK$4),IF(OR(AND(DAY(LOOKUP($F5,TenantNames,TenantStartDates))&gt;28,DAY(EOMONTH(WK$4,0))=28,DAY(WK$4)=28),AND(DAY(LOOKUP($F5,TenantNames,TenantStartDates))&gt;30,DAY(EOMONTH(WK$4,0))=30,DAY(WK$4)=30),DAY(LOOKUP($F5,TenantNames,TenantStartDates))=DAY(WK$4)),IF((LOOKUP($F5,TenantNames,TenantEndDates)-WK$4)&lt;=31,LOOKUP($F5,TenantNames,TenantTotalRevenues)-SUM($JA5:WJ5),LOOKUP($F5,TenantNames,TenantMonthlyRents)),IF(AND((SUMIF($G$4:AHB$4,"&lt;"&amp;WK$4,$G5:AHB5))&gt;SUMIFS(TransactionAmounts,TenantSources,$F5,'Filtered Data'!$C$2:$C23,"&lt;"&amp;WK$4),WK$4&lt;TODAY()),"Late","Occupied")),)))</f>
        <v/>
      </c>
      <c r="WL5" s="33" t="str">
        <f>IF(ISBLANK($F5),,IF(TODAY()=WL$4,"Today",IF(AND(LOOKUP($F5,TenantNames,TenantStartDates)&lt;=WL$4,LOOKUP($F5,TenantNames,TenantEndDates)&gt;=WL$4),IF(OR(AND(DAY(LOOKUP($F5,TenantNames,TenantStartDates))&gt;28,DAY(EOMONTH(WL$4,0))=28,DAY(WL$4)=28),AND(DAY(LOOKUP($F5,TenantNames,TenantStartDates))&gt;30,DAY(EOMONTH(WL$4,0))=30,DAY(WL$4)=30),DAY(LOOKUP($F5,TenantNames,TenantStartDates))=DAY(WL$4)),IF((LOOKUP($F5,TenantNames,TenantEndDates)-WL$4)&lt;=31,LOOKUP($F5,TenantNames,TenantTotalRevenues)-SUM($JA5:WK5),LOOKUP($F5,TenantNames,TenantMonthlyRents)),IF(AND((SUMIF($G$4:AHB$4,"&lt;"&amp;WL$4,$G5:AHB5))&gt;SUMIFS(TransactionAmounts,TenantSources,$F5,'Filtered Data'!$C$2:$C23,"&lt;"&amp;WL$4),WL$4&lt;TODAY()),"Late","Occupied")),)))</f>
        <v/>
      </c>
      <c r="WM5" s="33" t="str">
        <f>IF(ISBLANK($F5),,IF(TODAY()=WM$4,"Today",IF(AND(LOOKUP($F5,TenantNames,TenantStartDates)&lt;=WM$4,LOOKUP($F5,TenantNames,TenantEndDates)&gt;=WM$4),IF(OR(AND(DAY(LOOKUP($F5,TenantNames,TenantStartDates))&gt;28,DAY(EOMONTH(WM$4,0))=28,DAY(WM$4)=28),AND(DAY(LOOKUP($F5,TenantNames,TenantStartDates))&gt;30,DAY(EOMONTH(WM$4,0))=30,DAY(WM$4)=30),DAY(LOOKUP($F5,TenantNames,TenantStartDates))=DAY(WM$4)),IF((LOOKUP($F5,TenantNames,TenantEndDates)-WM$4)&lt;=31,LOOKUP($F5,TenantNames,TenantTotalRevenues)-SUM($JA5:WL5),LOOKUP($F5,TenantNames,TenantMonthlyRents)),IF(AND((SUMIF($G$4:AHB$4,"&lt;"&amp;WM$4,$G5:AHB5))&gt;SUMIFS(TransactionAmounts,TenantSources,$F5,'Filtered Data'!$C$2:$C23,"&lt;"&amp;WM$4),WM$4&lt;TODAY()),"Late","Occupied")),)))</f>
        <v/>
      </c>
      <c r="WN5" s="33" t="str">
        <f>IF(ISBLANK($F5),,IF(TODAY()=WN$4,"Today",IF(AND(LOOKUP($F5,TenantNames,TenantStartDates)&lt;=WN$4,LOOKUP($F5,TenantNames,TenantEndDates)&gt;=WN$4),IF(OR(AND(DAY(LOOKUP($F5,TenantNames,TenantStartDates))&gt;28,DAY(EOMONTH(WN$4,0))=28,DAY(WN$4)=28),AND(DAY(LOOKUP($F5,TenantNames,TenantStartDates))&gt;30,DAY(EOMONTH(WN$4,0))=30,DAY(WN$4)=30),DAY(LOOKUP($F5,TenantNames,TenantStartDates))=DAY(WN$4)),IF((LOOKUP($F5,TenantNames,TenantEndDates)-WN$4)&lt;=31,LOOKUP($F5,TenantNames,TenantTotalRevenues)-SUM($JA5:WM5),LOOKUP($F5,TenantNames,TenantMonthlyRents)),IF(AND((SUMIF($G$4:AHB$4,"&lt;"&amp;WN$4,$G5:AHB5))&gt;SUMIFS(TransactionAmounts,TenantSources,$F5,'Filtered Data'!$C$2:$C23,"&lt;"&amp;WN$4),WN$4&lt;TODAY()),"Late","Occupied")),)))</f>
        <v/>
      </c>
      <c r="WO5" s="33" t="str">
        <f>IF(ISBLANK($F5),,IF(TODAY()=WO$4,"Today",IF(AND(LOOKUP($F5,TenantNames,TenantStartDates)&lt;=WO$4,LOOKUP($F5,TenantNames,TenantEndDates)&gt;=WO$4),IF(OR(AND(DAY(LOOKUP($F5,TenantNames,TenantStartDates))&gt;28,DAY(EOMONTH(WO$4,0))=28,DAY(WO$4)=28),AND(DAY(LOOKUP($F5,TenantNames,TenantStartDates))&gt;30,DAY(EOMONTH(WO$4,0))=30,DAY(WO$4)=30),DAY(LOOKUP($F5,TenantNames,TenantStartDates))=DAY(WO$4)),IF((LOOKUP($F5,TenantNames,TenantEndDates)-WO$4)&lt;=31,LOOKUP($F5,TenantNames,TenantTotalRevenues)-SUM($JA5:WN5),LOOKUP($F5,TenantNames,TenantMonthlyRents)),IF(AND((SUMIF($G$4:AHB$4,"&lt;"&amp;WO$4,$G5:AHB5))&gt;SUMIFS(TransactionAmounts,TenantSources,$F5,'Filtered Data'!$C$2:$C23,"&lt;"&amp;WO$4),WO$4&lt;TODAY()),"Late","Occupied")),)))</f>
        <v/>
      </c>
      <c r="WP5" s="33" t="str">
        <f>IF(ISBLANK($F5),,IF(TODAY()=WP$4,"Today",IF(AND(LOOKUP($F5,TenantNames,TenantStartDates)&lt;=WP$4,LOOKUP($F5,TenantNames,TenantEndDates)&gt;=WP$4),IF(OR(AND(DAY(LOOKUP($F5,TenantNames,TenantStartDates))&gt;28,DAY(EOMONTH(WP$4,0))=28,DAY(WP$4)=28),AND(DAY(LOOKUP($F5,TenantNames,TenantStartDates))&gt;30,DAY(EOMONTH(WP$4,0))=30,DAY(WP$4)=30),DAY(LOOKUP($F5,TenantNames,TenantStartDates))=DAY(WP$4)),IF((LOOKUP($F5,TenantNames,TenantEndDates)-WP$4)&lt;=31,LOOKUP($F5,TenantNames,TenantTotalRevenues)-SUM($JA5:WO5),LOOKUP($F5,TenantNames,TenantMonthlyRents)),IF(AND((SUMIF($G$4:AHB$4,"&lt;"&amp;WP$4,$G5:AHB5))&gt;SUMIFS(TransactionAmounts,TenantSources,$F5,'Filtered Data'!$C$2:$C23,"&lt;"&amp;WP$4),WP$4&lt;TODAY()),"Late","Occupied")),)))</f>
        <v/>
      </c>
      <c r="WQ5" s="33" t="str">
        <f>IF(ISBLANK($F5),,IF(TODAY()=WQ$4,"Today",IF(AND(LOOKUP($F5,TenantNames,TenantStartDates)&lt;=WQ$4,LOOKUP($F5,TenantNames,TenantEndDates)&gt;=WQ$4),IF(OR(AND(DAY(LOOKUP($F5,TenantNames,TenantStartDates))&gt;28,DAY(EOMONTH(WQ$4,0))=28,DAY(WQ$4)=28),AND(DAY(LOOKUP($F5,TenantNames,TenantStartDates))&gt;30,DAY(EOMONTH(WQ$4,0))=30,DAY(WQ$4)=30),DAY(LOOKUP($F5,TenantNames,TenantStartDates))=DAY(WQ$4)),IF((LOOKUP($F5,TenantNames,TenantEndDates)-WQ$4)&lt;=31,LOOKUP($F5,TenantNames,TenantTotalRevenues)-SUM($JA5:WP5),LOOKUP($F5,TenantNames,TenantMonthlyRents)),IF(AND((SUMIF($G$4:AHB$4,"&lt;"&amp;WQ$4,$G5:AHB5))&gt;SUMIFS(TransactionAmounts,TenantSources,$F5,'Filtered Data'!$C$2:$C23,"&lt;"&amp;WQ$4),WQ$4&lt;TODAY()),"Late","Occupied")),)))</f>
        <v/>
      </c>
      <c r="WR5" s="33" t="str">
        <f>IF(ISBLANK($F5),,IF(TODAY()=WR$4,"Today",IF(AND(LOOKUP($F5,TenantNames,TenantStartDates)&lt;=WR$4,LOOKUP($F5,TenantNames,TenantEndDates)&gt;=WR$4),IF(OR(AND(DAY(LOOKUP($F5,TenantNames,TenantStartDates))&gt;28,DAY(EOMONTH(WR$4,0))=28,DAY(WR$4)=28),AND(DAY(LOOKUP($F5,TenantNames,TenantStartDates))&gt;30,DAY(EOMONTH(WR$4,0))=30,DAY(WR$4)=30),DAY(LOOKUP($F5,TenantNames,TenantStartDates))=DAY(WR$4)),IF((LOOKUP($F5,TenantNames,TenantEndDates)-WR$4)&lt;=31,LOOKUP($F5,TenantNames,TenantTotalRevenues)-SUM($JA5:WQ5),LOOKUP($F5,TenantNames,TenantMonthlyRents)),IF(AND((SUMIF($G$4:AHB$4,"&lt;"&amp;WR$4,$G5:AHB5))&gt;SUMIFS(TransactionAmounts,TenantSources,$F5,'Filtered Data'!$C$2:$C23,"&lt;"&amp;WR$4),WR$4&lt;TODAY()),"Late","Occupied")),)))</f>
        <v/>
      </c>
      <c r="WS5" s="33" t="str">
        <f>IF(ISBLANK($F5),,IF(TODAY()=WS$4,"Today",IF(AND(LOOKUP($F5,TenantNames,TenantStartDates)&lt;=WS$4,LOOKUP($F5,TenantNames,TenantEndDates)&gt;=WS$4),IF(OR(AND(DAY(LOOKUP($F5,TenantNames,TenantStartDates))&gt;28,DAY(EOMONTH(WS$4,0))=28,DAY(WS$4)=28),AND(DAY(LOOKUP($F5,TenantNames,TenantStartDates))&gt;30,DAY(EOMONTH(WS$4,0))=30,DAY(WS$4)=30),DAY(LOOKUP($F5,TenantNames,TenantStartDates))=DAY(WS$4)),IF((LOOKUP($F5,TenantNames,TenantEndDates)-WS$4)&lt;=31,LOOKUP($F5,TenantNames,TenantTotalRevenues)-SUM($JA5:WR5),LOOKUP($F5,TenantNames,TenantMonthlyRents)),IF(AND((SUMIF($G$4:AHB$4,"&lt;"&amp;WS$4,$G5:AHB5))&gt;SUMIFS(TransactionAmounts,TenantSources,$F5,'Filtered Data'!$C$2:$C23,"&lt;"&amp;WS$4),WS$4&lt;TODAY()),"Late","Occupied")),)))</f>
        <v/>
      </c>
      <c r="WT5" s="33" t="str">
        <f>IF(ISBLANK($F5),,IF(TODAY()=WT$4,"Today",IF(AND(LOOKUP($F5,TenantNames,TenantStartDates)&lt;=WT$4,LOOKUP($F5,TenantNames,TenantEndDates)&gt;=WT$4),IF(OR(AND(DAY(LOOKUP($F5,TenantNames,TenantStartDates))&gt;28,DAY(EOMONTH(WT$4,0))=28,DAY(WT$4)=28),AND(DAY(LOOKUP($F5,TenantNames,TenantStartDates))&gt;30,DAY(EOMONTH(WT$4,0))=30,DAY(WT$4)=30),DAY(LOOKUP($F5,TenantNames,TenantStartDates))=DAY(WT$4)),IF((LOOKUP($F5,TenantNames,TenantEndDates)-WT$4)&lt;=31,LOOKUP($F5,TenantNames,TenantTotalRevenues)-SUM($JA5:WS5),LOOKUP($F5,TenantNames,TenantMonthlyRents)),IF(AND((SUMIF($G$4:AHB$4,"&lt;"&amp;WT$4,$G5:AHB5))&gt;SUMIFS(TransactionAmounts,TenantSources,$F5,'Filtered Data'!$C$2:$C23,"&lt;"&amp;WT$4),WT$4&lt;TODAY()),"Late","Occupied")),)))</f>
        <v/>
      </c>
      <c r="WU5" s="33" t="str">
        <f>IF(ISBLANK($F5),,IF(TODAY()=WU$4,"Today",IF(AND(LOOKUP($F5,TenantNames,TenantStartDates)&lt;=WU$4,LOOKUP($F5,TenantNames,TenantEndDates)&gt;=WU$4),IF(OR(AND(DAY(LOOKUP($F5,TenantNames,TenantStartDates))&gt;28,DAY(EOMONTH(WU$4,0))=28,DAY(WU$4)=28),AND(DAY(LOOKUP($F5,TenantNames,TenantStartDates))&gt;30,DAY(EOMONTH(WU$4,0))=30,DAY(WU$4)=30),DAY(LOOKUP($F5,TenantNames,TenantStartDates))=DAY(WU$4)),IF((LOOKUP($F5,TenantNames,TenantEndDates)-WU$4)&lt;=31,LOOKUP($F5,TenantNames,TenantTotalRevenues)-SUM($JA5:WT5),LOOKUP($F5,TenantNames,TenantMonthlyRents)),IF(AND((SUMIF($G$4:AHB$4,"&lt;"&amp;WU$4,$G5:AHB5))&gt;SUMIFS(TransactionAmounts,TenantSources,$F5,'Filtered Data'!$C$2:$C23,"&lt;"&amp;WU$4),WU$4&lt;TODAY()),"Late","Occupied")),)))</f>
        <v/>
      </c>
      <c r="WV5" s="33" t="str">
        <f>IF(ISBLANK($F5),,IF(TODAY()=WV$4,"Today",IF(AND(LOOKUP($F5,TenantNames,TenantStartDates)&lt;=WV$4,LOOKUP($F5,TenantNames,TenantEndDates)&gt;=WV$4),IF(OR(AND(DAY(LOOKUP($F5,TenantNames,TenantStartDates))&gt;28,DAY(EOMONTH(WV$4,0))=28,DAY(WV$4)=28),AND(DAY(LOOKUP($F5,TenantNames,TenantStartDates))&gt;30,DAY(EOMONTH(WV$4,0))=30,DAY(WV$4)=30),DAY(LOOKUP($F5,TenantNames,TenantStartDates))=DAY(WV$4)),IF((LOOKUP($F5,TenantNames,TenantEndDates)-WV$4)&lt;=31,LOOKUP($F5,TenantNames,TenantTotalRevenues)-SUM($JA5:WU5),LOOKUP($F5,TenantNames,TenantMonthlyRents)),IF(AND((SUMIF($G$4:AHB$4,"&lt;"&amp;WV$4,$G5:AHB5))&gt;SUMIFS(TransactionAmounts,TenantSources,$F5,'Filtered Data'!$C$2:$C23,"&lt;"&amp;WV$4),WV$4&lt;TODAY()),"Late","Occupied")),)))</f>
        <v/>
      </c>
      <c r="WW5" s="33" t="str">
        <f>IF(ISBLANK($F5),,IF(TODAY()=WW$4,"Today",IF(AND(LOOKUP($F5,TenantNames,TenantStartDates)&lt;=WW$4,LOOKUP($F5,TenantNames,TenantEndDates)&gt;=WW$4),IF(OR(AND(DAY(LOOKUP($F5,TenantNames,TenantStartDates))&gt;28,DAY(EOMONTH(WW$4,0))=28,DAY(WW$4)=28),AND(DAY(LOOKUP($F5,TenantNames,TenantStartDates))&gt;30,DAY(EOMONTH(WW$4,0))=30,DAY(WW$4)=30),DAY(LOOKUP($F5,TenantNames,TenantStartDates))=DAY(WW$4)),IF((LOOKUP($F5,TenantNames,TenantEndDates)-WW$4)&lt;=31,LOOKUP($F5,TenantNames,TenantTotalRevenues)-SUM($JA5:WV5),LOOKUP($F5,TenantNames,TenantMonthlyRents)),IF(AND((SUMIF($G$4:AHB$4,"&lt;"&amp;WW$4,$G5:AHB5))&gt;SUMIFS(TransactionAmounts,TenantSources,$F5,'Filtered Data'!$C$2:$C23,"&lt;"&amp;WW$4),WW$4&lt;TODAY()),"Late","Occupied")),)))</f>
        <v/>
      </c>
      <c r="WX5" s="33" t="str">
        <f>IF(ISBLANK($F5),,IF(TODAY()=WX$4,"Today",IF(AND(LOOKUP($F5,TenantNames,TenantStartDates)&lt;=WX$4,LOOKUP($F5,TenantNames,TenantEndDates)&gt;=WX$4),IF(OR(AND(DAY(LOOKUP($F5,TenantNames,TenantStartDates))&gt;28,DAY(EOMONTH(WX$4,0))=28,DAY(WX$4)=28),AND(DAY(LOOKUP($F5,TenantNames,TenantStartDates))&gt;30,DAY(EOMONTH(WX$4,0))=30,DAY(WX$4)=30),DAY(LOOKUP($F5,TenantNames,TenantStartDates))=DAY(WX$4)),IF((LOOKUP($F5,TenantNames,TenantEndDates)-WX$4)&lt;=31,LOOKUP($F5,TenantNames,TenantTotalRevenues)-SUM($JA5:WW5),LOOKUP($F5,TenantNames,TenantMonthlyRents)),IF(AND((SUMIF($G$4:AHB$4,"&lt;"&amp;WX$4,$G5:AHB5))&gt;SUMIFS(TransactionAmounts,TenantSources,$F5,'Filtered Data'!$C$2:$C23,"&lt;"&amp;WX$4),WX$4&lt;TODAY()),"Late","Occupied")),)))</f>
        <v/>
      </c>
      <c r="WY5" s="33" t="str">
        <f>IF(ISBLANK($F5),,IF(TODAY()=WY$4,"Today",IF(AND(LOOKUP($F5,TenantNames,TenantStartDates)&lt;=WY$4,LOOKUP($F5,TenantNames,TenantEndDates)&gt;=WY$4),IF(OR(AND(DAY(LOOKUP($F5,TenantNames,TenantStartDates))&gt;28,DAY(EOMONTH(WY$4,0))=28,DAY(WY$4)=28),AND(DAY(LOOKUP($F5,TenantNames,TenantStartDates))&gt;30,DAY(EOMONTH(WY$4,0))=30,DAY(WY$4)=30),DAY(LOOKUP($F5,TenantNames,TenantStartDates))=DAY(WY$4)),IF((LOOKUP($F5,TenantNames,TenantEndDates)-WY$4)&lt;=31,LOOKUP($F5,TenantNames,TenantTotalRevenues)-SUM($JA5:WX5),LOOKUP($F5,TenantNames,TenantMonthlyRents)),IF(AND((SUMIF($G$4:AHB$4,"&lt;"&amp;WY$4,$G5:AHB5))&gt;SUMIFS(TransactionAmounts,TenantSources,$F5,'Filtered Data'!$C$2:$C23,"&lt;"&amp;WY$4),WY$4&lt;TODAY()),"Late","Occupied")),)))</f>
        <v/>
      </c>
      <c r="WZ5" s="33" t="str">
        <f>IF(ISBLANK($F5),,IF(TODAY()=WZ$4,"Today",IF(AND(LOOKUP($F5,TenantNames,TenantStartDates)&lt;=WZ$4,LOOKUP($F5,TenantNames,TenantEndDates)&gt;=WZ$4),IF(OR(AND(DAY(LOOKUP($F5,TenantNames,TenantStartDates))&gt;28,DAY(EOMONTH(WZ$4,0))=28,DAY(WZ$4)=28),AND(DAY(LOOKUP($F5,TenantNames,TenantStartDates))&gt;30,DAY(EOMONTH(WZ$4,0))=30,DAY(WZ$4)=30),DAY(LOOKUP($F5,TenantNames,TenantStartDates))=DAY(WZ$4)),IF((LOOKUP($F5,TenantNames,TenantEndDates)-WZ$4)&lt;=31,LOOKUP($F5,TenantNames,TenantTotalRevenues)-SUM($JA5:WY5),LOOKUP($F5,TenantNames,TenantMonthlyRents)),IF(AND((SUMIF($G$4:AHB$4,"&lt;"&amp;WZ$4,$G5:AHB5))&gt;SUMIFS(TransactionAmounts,TenantSources,$F5,'Filtered Data'!$C$2:$C23,"&lt;"&amp;WZ$4),WZ$4&lt;TODAY()),"Late","Occupied")),)))</f>
        <v/>
      </c>
      <c r="XA5" s="33" t="str">
        <f>IF(ISBLANK($F5),,IF(TODAY()=XA$4,"Today",IF(AND(LOOKUP($F5,TenantNames,TenantStartDates)&lt;=XA$4,LOOKUP($F5,TenantNames,TenantEndDates)&gt;=XA$4),IF(OR(AND(DAY(LOOKUP($F5,TenantNames,TenantStartDates))&gt;28,DAY(EOMONTH(XA$4,0))=28,DAY(XA$4)=28),AND(DAY(LOOKUP($F5,TenantNames,TenantStartDates))&gt;30,DAY(EOMONTH(XA$4,0))=30,DAY(XA$4)=30),DAY(LOOKUP($F5,TenantNames,TenantStartDates))=DAY(XA$4)),IF((LOOKUP($F5,TenantNames,TenantEndDates)-XA$4)&lt;=31,LOOKUP($F5,TenantNames,TenantTotalRevenues)-SUM($JA5:WZ5),LOOKUP($F5,TenantNames,TenantMonthlyRents)),IF(AND((SUMIF($G$4:AHB$4,"&lt;"&amp;XA$4,$G5:AHB5))&gt;SUMIFS(TransactionAmounts,TenantSources,$F5,'Filtered Data'!$C$2:$C23,"&lt;"&amp;XA$4),XA$4&lt;TODAY()),"Late","Occupied")),)))</f>
        <v/>
      </c>
      <c r="XB5" s="33" t="str">
        <f>IF(ISBLANK($F5),,IF(TODAY()=XB$4,"Today",IF(AND(LOOKUP($F5,TenantNames,TenantStartDates)&lt;=XB$4,LOOKUP($F5,TenantNames,TenantEndDates)&gt;=XB$4),IF(OR(AND(DAY(LOOKUP($F5,TenantNames,TenantStartDates))&gt;28,DAY(EOMONTH(XB$4,0))=28,DAY(XB$4)=28),AND(DAY(LOOKUP($F5,TenantNames,TenantStartDates))&gt;30,DAY(EOMONTH(XB$4,0))=30,DAY(XB$4)=30),DAY(LOOKUP($F5,TenantNames,TenantStartDates))=DAY(XB$4)),IF((LOOKUP($F5,TenantNames,TenantEndDates)-XB$4)&lt;=31,LOOKUP($F5,TenantNames,TenantTotalRevenues)-SUM($JA5:XA5),LOOKUP($F5,TenantNames,TenantMonthlyRents)),IF(AND((SUMIF($G$4:AHB$4,"&lt;"&amp;XB$4,$G5:AHB5))&gt;SUMIFS(TransactionAmounts,TenantSources,$F5,'Filtered Data'!$C$2:$C23,"&lt;"&amp;XB$4),XB$4&lt;TODAY()),"Late","Occupied")),)))</f>
        <v/>
      </c>
      <c r="XC5" s="33" t="str">
        <f>IF(ISBLANK($F5),,IF(TODAY()=XC$4,"Today",IF(AND(LOOKUP($F5,TenantNames,TenantStartDates)&lt;=XC$4,LOOKUP($F5,TenantNames,TenantEndDates)&gt;=XC$4),IF(OR(AND(DAY(LOOKUP($F5,TenantNames,TenantStartDates))&gt;28,DAY(EOMONTH(XC$4,0))=28,DAY(XC$4)=28),AND(DAY(LOOKUP($F5,TenantNames,TenantStartDates))&gt;30,DAY(EOMONTH(XC$4,0))=30,DAY(XC$4)=30),DAY(LOOKUP($F5,TenantNames,TenantStartDates))=DAY(XC$4)),IF((LOOKUP($F5,TenantNames,TenantEndDates)-XC$4)&lt;=31,LOOKUP($F5,TenantNames,TenantTotalRevenues)-SUM($JA5:XB5),LOOKUP($F5,TenantNames,TenantMonthlyRents)),IF(AND((SUMIF($G$4:AHB$4,"&lt;"&amp;XC$4,$G5:AHB5))&gt;SUMIFS(TransactionAmounts,TenantSources,$F5,'Filtered Data'!$C$2:$C23,"&lt;"&amp;XC$4),XC$4&lt;TODAY()),"Late","Occupied")),)))</f>
        <v/>
      </c>
      <c r="XD5" s="33" t="str">
        <f>IF(ISBLANK($F5),,IF(TODAY()=XD$4,"Today",IF(AND(LOOKUP($F5,TenantNames,TenantStartDates)&lt;=XD$4,LOOKUP($F5,TenantNames,TenantEndDates)&gt;=XD$4),IF(OR(AND(DAY(LOOKUP($F5,TenantNames,TenantStartDates))&gt;28,DAY(EOMONTH(XD$4,0))=28,DAY(XD$4)=28),AND(DAY(LOOKUP($F5,TenantNames,TenantStartDates))&gt;30,DAY(EOMONTH(XD$4,0))=30,DAY(XD$4)=30),DAY(LOOKUP($F5,TenantNames,TenantStartDates))=DAY(XD$4)),IF((LOOKUP($F5,TenantNames,TenantEndDates)-XD$4)&lt;=31,LOOKUP($F5,TenantNames,TenantTotalRevenues)-SUM($JA5:XC5),LOOKUP($F5,TenantNames,TenantMonthlyRents)),IF(AND((SUMIF($G$4:AHB$4,"&lt;"&amp;XD$4,$G5:AHB5))&gt;SUMIFS(TransactionAmounts,TenantSources,$F5,'Filtered Data'!$C$2:$C23,"&lt;"&amp;XD$4),XD$4&lt;TODAY()),"Late","Occupied")),)))</f>
        <v/>
      </c>
      <c r="XE5" s="33" t="str">
        <f>IF(ISBLANK($F5),,IF(TODAY()=XE$4,"Today",IF(AND(LOOKUP($F5,TenantNames,TenantStartDates)&lt;=XE$4,LOOKUP($F5,TenantNames,TenantEndDates)&gt;=XE$4),IF(OR(AND(DAY(LOOKUP($F5,TenantNames,TenantStartDates))&gt;28,DAY(EOMONTH(XE$4,0))=28,DAY(XE$4)=28),AND(DAY(LOOKUP($F5,TenantNames,TenantStartDates))&gt;30,DAY(EOMONTH(XE$4,0))=30,DAY(XE$4)=30),DAY(LOOKUP($F5,TenantNames,TenantStartDates))=DAY(XE$4)),IF((LOOKUP($F5,TenantNames,TenantEndDates)-XE$4)&lt;=31,LOOKUP($F5,TenantNames,TenantTotalRevenues)-SUM($JA5:XD5),LOOKUP($F5,TenantNames,TenantMonthlyRents)),IF(AND((SUMIF($G$4:AHB$4,"&lt;"&amp;XE$4,$G5:AHB5))&gt;SUMIFS(TransactionAmounts,TenantSources,$F5,'Filtered Data'!$C$2:$C23,"&lt;"&amp;XE$4),XE$4&lt;TODAY()),"Late","Occupied")),)))</f>
        <v/>
      </c>
      <c r="XF5" s="33" t="str">
        <f>IF(ISBLANK($F5),,IF(TODAY()=XF$4,"Today",IF(AND(LOOKUP($F5,TenantNames,TenantStartDates)&lt;=XF$4,LOOKUP($F5,TenantNames,TenantEndDates)&gt;=XF$4),IF(OR(AND(DAY(LOOKUP($F5,TenantNames,TenantStartDates))&gt;28,DAY(EOMONTH(XF$4,0))=28,DAY(XF$4)=28),AND(DAY(LOOKUP($F5,TenantNames,TenantStartDates))&gt;30,DAY(EOMONTH(XF$4,0))=30,DAY(XF$4)=30),DAY(LOOKUP($F5,TenantNames,TenantStartDates))=DAY(XF$4)),IF((LOOKUP($F5,TenantNames,TenantEndDates)-XF$4)&lt;=31,LOOKUP($F5,TenantNames,TenantTotalRevenues)-SUM($JA5:XE5),LOOKUP($F5,TenantNames,TenantMonthlyRents)),IF(AND((SUMIF($G$4:AHB$4,"&lt;"&amp;XF$4,$G5:AHB5))&gt;SUMIFS(TransactionAmounts,TenantSources,$F5,'Filtered Data'!$C$2:$C23,"&lt;"&amp;XF$4),XF$4&lt;TODAY()),"Late","Occupied")),)))</f>
        <v/>
      </c>
      <c r="XG5" s="33" t="str">
        <f>IF(ISBLANK($F5),,IF(TODAY()=XG$4,"Today",IF(AND(LOOKUP($F5,TenantNames,TenantStartDates)&lt;=XG$4,LOOKUP($F5,TenantNames,TenantEndDates)&gt;=XG$4),IF(OR(AND(DAY(LOOKUP($F5,TenantNames,TenantStartDates))&gt;28,DAY(EOMONTH(XG$4,0))=28,DAY(XG$4)=28),AND(DAY(LOOKUP($F5,TenantNames,TenantStartDates))&gt;30,DAY(EOMONTH(XG$4,0))=30,DAY(XG$4)=30),DAY(LOOKUP($F5,TenantNames,TenantStartDates))=DAY(XG$4)),IF((LOOKUP($F5,TenantNames,TenantEndDates)-XG$4)&lt;=31,LOOKUP($F5,TenantNames,TenantTotalRevenues)-SUM($JA5:XF5),LOOKUP($F5,TenantNames,TenantMonthlyRents)),IF(AND((SUMIF($G$4:AHB$4,"&lt;"&amp;XG$4,$G5:AHB5))&gt;SUMIFS(TransactionAmounts,TenantSources,$F5,'Filtered Data'!$C$2:$C23,"&lt;"&amp;XG$4),XG$4&lt;TODAY()),"Late","Occupied")),)))</f>
        <v/>
      </c>
      <c r="XH5" s="33" t="str">
        <f>IF(ISBLANK($F5),,IF(TODAY()=XH$4,"Today",IF(AND(LOOKUP($F5,TenantNames,TenantStartDates)&lt;=XH$4,LOOKUP($F5,TenantNames,TenantEndDates)&gt;=XH$4),IF(OR(AND(DAY(LOOKUP($F5,TenantNames,TenantStartDates))&gt;28,DAY(EOMONTH(XH$4,0))=28,DAY(XH$4)=28),AND(DAY(LOOKUP($F5,TenantNames,TenantStartDates))&gt;30,DAY(EOMONTH(XH$4,0))=30,DAY(XH$4)=30),DAY(LOOKUP($F5,TenantNames,TenantStartDates))=DAY(XH$4)),IF((LOOKUP($F5,TenantNames,TenantEndDates)-XH$4)&lt;=31,LOOKUP($F5,TenantNames,TenantTotalRevenues)-SUM($JA5:XG5),LOOKUP($F5,TenantNames,TenantMonthlyRents)),IF(AND((SUMIF($G$4:AHB$4,"&lt;"&amp;XH$4,$G5:AHB5))&gt;SUMIFS(TransactionAmounts,TenantSources,$F5,'Filtered Data'!$C$2:$C23,"&lt;"&amp;XH$4),XH$4&lt;TODAY()),"Late","Occupied")),)))</f>
        <v/>
      </c>
      <c r="XI5" s="33" t="str">
        <f>IF(ISBLANK($F5),,IF(TODAY()=XI$4,"Today",IF(AND(LOOKUP($F5,TenantNames,TenantStartDates)&lt;=XI$4,LOOKUP($F5,TenantNames,TenantEndDates)&gt;=XI$4),IF(OR(AND(DAY(LOOKUP($F5,TenantNames,TenantStartDates))&gt;28,DAY(EOMONTH(XI$4,0))=28,DAY(XI$4)=28),AND(DAY(LOOKUP($F5,TenantNames,TenantStartDates))&gt;30,DAY(EOMONTH(XI$4,0))=30,DAY(XI$4)=30),DAY(LOOKUP($F5,TenantNames,TenantStartDates))=DAY(XI$4)),IF((LOOKUP($F5,TenantNames,TenantEndDates)-XI$4)&lt;=31,LOOKUP($F5,TenantNames,TenantTotalRevenues)-SUM($JA5:XH5),LOOKUP($F5,TenantNames,TenantMonthlyRents)),IF(AND((SUMIF($G$4:AHB$4,"&lt;"&amp;XI$4,$G5:AHB5))&gt;SUMIFS(TransactionAmounts,TenantSources,$F5,'Filtered Data'!$C$2:$C23,"&lt;"&amp;XI$4),XI$4&lt;TODAY()),"Late","Occupied")),)))</f>
        <v/>
      </c>
      <c r="XJ5" s="33" t="str">
        <f>IF(ISBLANK($F5),,IF(TODAY()=XJ$4,"Today",IF(AND(LOOKUP($F5,TenantNames,TenantStartDates)&lt;=XJ$4,LOOKUP($F5,TenantNames,TenantEndDates)&gt;=XJ$4),IF(OR(AND(DAY(LOOKUP($F5,TenantNames,TenantStartDates))&gt;28,DAY(EOMONTH(XJ$4,0))=28,DAY(XJ$4)=28),AND(DAY(LOOKUP($F5,TenantNames,TenantStartDates))&gt;30,DAY(EOMONTH(XJ$4,0))=30,DAY(XJ$4)=30),DAY(LOOKUP($F5,TenantNames,TenantStartDates))=DAY(XJ$4)),IF((LOOKUP($F5,TenantNames,TenantEndDates)-XJ$4)&lt;=31,LOOKUP($F5,TenantNames,TenantTotalRevenues)-SUM($JA5:XI5),LOOKUP($F5,TenantNames,TenantMonthlyRents)),IF(AND((SUMIF($G$4:AHB$4,"&lt;"&amp;XJ$4,$G5:AHB5))&gt;SUMIFS(TransactionAmounts,TenantSources,$F5,'Filtered Data'!$C$2:$C23,"&lt;"&amp;XJ$4),XJ$4&lt;TODAY()),"Late","Occupied")),)))</f>
        <v/>
      </c>
      <c r="XK5" s="33" t="str">
        <f>IF(ISBLANK($F5),,IF(TODAY()=XK$4,"Today",IF(AND(LOOKUP($F5,TenantNames,TenantStartDates)&lt;=XK$4,LOOKUP($F5,TenantNames,TenantEndDates)&gt;=XK$4),IF(OR(AND(DAY(LOOKUP($F5,TenantNames,TenantStartDates))&gt;28,DAY(EOMONTH(XK$4,0))=28,DAY(XK$4)=28),AND(DAY(LOOKUP($F5,TenantNames,TenantStartDates))&gt;30,DAY(EOMONTH(XK$4,0))=30,DAY(XK$4)=30),DAY(LOOKUP($F5,TenantNames,TenantStartDates))=DAY(XK$4)),IF((LOOKUP($F5,TenantNames,TenantEndDates)-XK$4)&lt;=31,LOOKUP($F5,TenantNames,TenantTotalRevenues)-SUM($JA5:XJ5),LOOKUP($F5,TenantNames,TenantMonthlyRents)),IF(AND((SUMIF($G$4:AHB$4,"&lt;"&amp;XK$4,$G5:AHB5))&gt;SUMIFS(TransactionAmounts,TenantSources,$F5,'Filtered Data'!$C$2:$C23,"&lt;"&amp;XK$4),XK$4&lt;TODAY()),"Late","Occupied")),)))</f>
        <v/>
      </c>
      <c r="XL5" s="33" t="str">
        <f>IF(ISBLANK($F5),,IF(TODAY()=XL$4,"Today",IF(AND(LOOKUP($F5,TenantNames,TenantStartDates)&lt;=XL$4,LOOKUP($F5,TenantNames,TenantEndDates)&gt;=XL$4),IF(OR(AND(DAY(LOOKUP($F5,TenantNames,TenantStartDates))&gt;28,DAY(EOMONTH(XL$4,0))=28,DAY(XL$4)=28),AND(DAY(LOOKUP($F5,TenantNames,TenantStartDates))&gt;30,DAY(EOMONTH(XL$4,0))=30,DAY(XL$4)=30),DAY(LOOKUP($F5,TenantNames,TenantStartDates))=DAY(XL$4)),IF((LOOKUP($F5,TenantNames,TenantEndDates)-XL$4)&lt;=31,LOOKUP($F5,TenantNames,TenantTotalRevenues)-SUM($JA5:XK5),LOOKUP($F5,TenantNames,TenantMonthlyRents)),IF(AND((SUMIF($G$4:AHB$4,"&lt;"&amp;XL$4,$G5:AHB5))&gt;SUMIFS(TransactionAmounts,TenantSources,$F5,'Filtered Data'!$C$2:$C23,"&lt;"&amp;XL$4),XL$4&lt;TODAY()),"Late","Occupied")),)))</f>
        <v/>
      </c>
      <c r="XM5" s="33" t="str">
        <f>IF(ISBLANK($F5),,IF(TODAY()=XM$4,"Today",IF(AND(LOOKUP($F5,TenantNames,TenantStartDates)&lt;=XM$4,LOOKUP($F5,TenantNames,TenantEndDates)&gt;=XM$4),IF(OR(AND(DAY(LOOKUP($F5,TenantNames,TenantStartDates))&gt;28,DAY(EOMONTH(XM$4,0))=28,DAY(XM$4)=28),AND(DAY(LOOKUP($F5,TenantNames,TenantStartDates))&gt;30,DAY(EOMONTH(XM$4,0))=30,DAY(XM$4)=30),DAY(LOOKUP($F5,TenantNames,TenantStartDates))=DAY(XM$4)),IF((LOOKUP($F5,TenantNames,TenantEndDates)-XM$4)&lt;=31,LOOKUP($F5,TenantNames,TenantTotalRevenues)-SUM($JA5:XL5),LOOKUP($F5,TenantNames,TenantMonthlyRents)),IF(AND((SUMIF($G$4:AHB$4,"&lt;"&amp;XM$4,$G5:AHB5))&gt;SUMIFS(TransactionAmounts,TenantSources,$F5,'Filtered Data'!$C$2:$C23,"&lt;"&amp;XM$4),XM$4&lt;TODAY()),"Late","Occupied")),)))</f>
        <v/>
      </c>
      <c r="XN5" s="33" t="str">
        <f>IF(ISBLANK($F5),,IF(TODAY()=XN$4,"Today",IF(AND(LOOKUP($F5,TenantNames,TenantStartDates)&lt;=XN$4,LOOKUP($F5,TenantNames,TenantEndDates)&gt;=XN$4),IF(OR(AND(DAY(LOOKUP($F5,TenantNames,TenantStartDates))&gt;28,DAY(EOMONTH(XN$4,0))=28,DAY(XN$4)=28),AND(DAY(LOOKUP($F5,TenantNames,TenantStartDates))&gt;30,DAY(EOMONTH(XN$4,0))=30,DAY(XN$4)=30),DAY(LOOKUP($F5,TenantNames,TenantStartDates))=DAY(XN$4)),IF((LOOKUP($F5,TenantNames,TenantEndDates)-XN$4)&lt;=31,LOOKUP($F5,TenantNames,TenantTotalRevenues)-SUM($JA5:XM5),LOOKUP($F5,TenantNames,TenantMonthlyRents)),IF(AND((SUMIF($G$4:AHB$4,"&lt;"&amp;XN$4,$G5:AHB5))&gt;SUMIFS(TransactionAmounts,TenantSources,$F5,'Filtered Data'!$C$2:$C23,"&lt;"&amp;XN$4),XN$4&lt;TODAY()),"Late","Occupied")),)))</f>
        <v/>
      </c>
      <c r="XO5" s="33" t="str">
        <f>IF(ISBLANK($F5),,IF(TODAY()=XO$4,"Today",IF(AND(LOOKUP($F5,TenantNames,TenantStartDates)&lt;=XO$4,LOOKUP($F5,TenantNames,TenantEndDates)&gt;=XO$4),IF(OR(AND(DAY(LOOKUP($F5,TenantNames,TenantStartDates))&gt;28,DAY(EOMONTH(XO$4,0))=28,DAY(XO$4)=28),AND(DAY(LOOKUP($F5,TenantNames,TenantStartDates))&gt;30,DAY(EOMONTH(XO$4,0))=30,DAY(XO$4)=30),DAY(LOOKUP($F5,TenantNames,TenantStartDates))=DAY(XO$4)),IF((LOOKUP($F5,TenantNames,TenantEndDates)-XO$4)&lt;=31,LOOKUP($F5,TenantNames,TenantTotalRevenues)-SUM($JA5:XN5),LOOKUP($F5,TenantNames,TenantMonthlyRents)),IF(AND((SUMIF($G$4:AHB$4,"&lt;"&amp;XO$4,$G5:AHB5))&gt;SUMIFS(TransactionAmounts,TenantSources,$F5,'Filtered Data'!$C$2:$C23,"&lt;"&amp;XO$4),XO$4&lt;TODAY()),"Late","Occupied")),)))</f>
        <v/>
      </c>
      <c r="XP5" s="33" t="str">
        <f>IF(ISBLANK($F5),,IF(TODAY()=XP$4,"Today",IF(AND(LOOKUP($F5,TenantNames,TenantStartDates)&lt;=XP$4,LOOKUP($F5,TenantNames,TenantEndDates)&gt;=XP$4),IF(OR(AND(DAY(LOOKUP($F5,TenantNames,TenantStartDates))&gt;28,DAY(EOMONTH(XP$4,0))=28,DAY(XP$4)=28),AND(DAY(LOOKUP($F5,TenantNames,TenantStartDates))&gt;30,DAY(EOMONTH(XP$4,0))=30,DAY(XP$4)=30),DAY(LOOKUP($F5,TenantNames,TenantStartDates))=DAY(XP$4)),IF((LOOKUP($F5,TenantNames,TenantEndDates)-XP$4)&lt;=31,LOOKUP($F5,TenantNames,TenantTotalRevenues)-SUM($JA5:XO5),LOOKUP($F5,TenantNames,TenantMonthlyRents)),IF(AND((SUMIF($G$4:AHB$4,"&lt;"&amp;XP$4,$G5:AHB5))&gt;SUMIFS(TransactionAmounts,TenantSources,$F5,'Filtered Data'!$C$2:$C23,"&lt;"&amp;XP$4),XP$4&lt;TODAY()),"Late","Occupied")),)))</f>
        <v/>
      </c>
      <c r="XQ5" s="33" t="str">
        <f>IF(ISBLANK($F5),,IF(TODAY()=XQ$4,"Today",IF(AND(LOOKUP($F5,TenantNames,TenantStartDates)&lt;=XQ$4,LOOKUP($F5,TenantNames,TenantEndDates)&gt;=XQ$4),IF(OR(AND(DAY(LOOKUP($F5,TenantNames,TenantStartDates))&gt;28,DAY(EOMONTH(XQ$4,0))=28,DAY(XQ$4)=28),AND(DAY(LOOKUP($F5,TenantNames,TenantStartDates))&gt;30,DAY(EOMONTH(XQ$4,0))=30,DAY(XQ$4)=30),DAY(LOOKUP($F5,TenantNames,TenantStartDates))=DAY(XQ$4)),IF((LOOKUP($F5,TenantNames,TenantEndDates)-XQ$4)&lt;=31,LOOKUP($F5,TenantNames,TenantTotalRevenues)-SUM($JA5:XP5),LOOKUP($F5,TenantNames,TenantMonthlyRents)),IF(AND((SUMIF($G$4:AHB$4,"&lt;"&amp;XQ$4,$G5:AHB5))&gt;SUMIFS(TransactionAmounts,TenantSources,$F5,'Filtered Data'!$C$2:$C23,"&lt;"&amp;XQ$4),XQ$4&lt;TODAY()),"Late","Occupied")),)))</f>
        <v/>
      </c>
      <c r="XR5" s="33" t="str">
        <f>IF(ISBLANK($F5),,IF(TODAY()=XR$4,"Today",IF(AND(LOOKUP($F5,TenantNames,TenantStartDates)&lt;=XR$4,LOOKUP($F5,TenantNames,TenantEndDates)&gt;=XR$4),IF(OR(AND(DAY(LOOKUP($F5,TenantNames,TenantStartDates))&gt;28,DAY(EOMONTH(XR$4,0))=28,DAY(XR$4)=28),AND(DAY(LOOKUP($F5,TenantNames,TenantStartDates))&gt;30,DAY(EOMONTH(XR$4,0))=30,DAY(XR$4)=30),DAY(LOOKUP($F5,TenantNames,TenantStartDates))=DAY(XR$4)),IF((LOOKUP($F5,TenantNames,TenantEndDates)-XR$4)&lt;=31,LOOKUP($F5,TenantNames,TenantTotalRevenues)-SUM($JA5:XQ5),LOOKUP($F5,TenantNames,TenantMonthlyRents)),IF(AND((SUMIF($G$4:AHB$4,"&lt;"&amp;XR$4,$G5:AHB5))&gt;SUMIFS(TransactionAmounts,TenantSources,$F5,'Filtered Data'!$C$2:$C23,"&lt;"&amp;XR$4),XR$4&lt;TODAY()),"Late","Occupied")),)))</f>
        <v/>
      </c>
      <c r="XS5" s="33" t="str">
        <f>IF(ISBLANK($F5),,IF(TODAY()=XS$4,"Today",IF(AND(LOOKUP($F5,TenantNames,TenantStartDates)&lt;=XS$4,LOOKUP($F5,TenantNames,TenantEndDates)&gt;=XS$4),IF(OR(AND(DAY(LOOKUP($F5,TenantNames,TenantStartDates))&gt;28,DAY(EOMONTH(XS$4,0))=28,DAY(XS$4)=28),AND(DAY(LOOKUP($F5,TenantNames,TenantStartDates))&gt;30,DAY(EOMONTH(XS$4,0))=30,DAY(XS$4)=30),DAY(LOOKUP($F5,TenantNames,TenantStartDates))=DAY(XS$4)),IF((LOOKUP($F5,TenantNames,TenantEndDates)-XS$4)&lt;=31,LOOKUP($F5,TenantNames,TenantTotalRevenues)-SUM($JA5:XR5),LOOKUP($F5,TenantNames,TenantMonthlyRents)),IF(AND((SUMIF($G$4:AHB$4,"&lt;"&amp;XS$4,$G5:AHB5))&gt;SUMIFS(TransactionAmounts,TenantSources,$F5,'Filtered Data'!$C$2:$C23,"&lt;"&amp;XS$4),XS$4&lt;TODAY()),"Late","Occupied")),)))</f>
        <v/>
      </c>
      <c r="XT5" s="33" t="str">
        <f>IF(ISBLANK($F5),,IF(TODAY()=XT$4,"Today",IF(AND(LOOKUP($F5,TenantNames,TenantStartDates)&lt;=XT$4,LOOKUP($F5,TenantNames,TenantEndDates)&gt;=XT$4),IF(OR(AND(DAY(LOOKUP($F5,TenantNames,TenantStartDates))&gt;28,DAY(EOMONTH(XT$4,0))=28,DAY(XT$4)=28),AND(DAY(LOOKUP($F5,TenantNames,TenantStartDates))&gt;30,DAY(EOMONTH(XT$4,0))=30,DAY(XT$4)=30),DAY(LOOKUP($F5,TenantNames,TenantStartDates))=DAY(XT$4)),IF((LOOKUP($F5,TenantNames,TenantEndDates)-XT$4)&lt;=31,LOOKUP($F5,TenantNames,TenantTotalRevenues)-SUM($JA5:XS5),LOOKUP($F5,TenantNames,TenantMonthlyRents)),IF(AND((SUMIF($G$4:AHB$4,"&lt;"&amp;XT$4,$G5:AHB5))&gt;SUMIFS(TransactionAmounts,TenantSources,$F5,'Filtered Data'!$C$2:$C23,"&lt;"&amp;XT$4),XT$4&lt;TODAY()),"Late","Occupied")),)))</f>
        <v/>
      </c>
      <c r="XU5" s="33" t="str">
        <f>IF(ISBLANK($F5),,IF(TODAY()=XU$4,"Today",IF(AND(LOOKUP($F5,TenantNames,TenantStartDates)&lt;=XU$4,LOOKUP($F5,TenantNames,TenantEndDates)&gt;=XU$4),IF(OR(AND(DAY(LOOKUP($F5,TenantNames,TenantStartDates))&gt;28,DAY(EOMONTH(XU$4,0))=28,DAY(XU$4)=28),AND(DAY(LOOKUP($F5,TenantNames,TenantStartDates))&gt;30,DAY(EOMONTH(XU$4,0))=30,DAY(XU$4)=30),DAY(LOOKUP($F5,TenantNames,TenantStartDates))=DAY(XU$4)),IF((LOOKUP($F5,TenantNames,TenantEndDates)-XU$4)&lt;=31,LOOKUP($F5,TenantNames,TenantTotalRevenues)-SUM($JA5:XT5),LOOKUP($F5,TenantNames,TenantMonthlyRents)),IF(AND((SUMIF($G$4:AHB$4,"&lt;"&amp;XU$4,$G5:AHB5))&gt;SUMIFS(TransactionAmounts,TenantSources,$F5,'Filtered Data'!$C$2:$C23,"&lt;"&amp;XU$4),XU$4&lt;TODAY()),"Late","Occupied")),)))</f>
        <v/>
      </c>
      <c r="XV5" s="33" t="str">
        <f>IF(ISBLANK($F5),,IF(TODAY()=XV$4,"Today",IF(AND(LOOKUP($F5,TenantNames,TenantStartDates)&lt;=XV$4,LOOKUP($F5,TenantNames,TenantEndDates)&gt;=XV$4),IF(OR(AND(DAY(LOOKUP($F5,TenantNames,TenantStartDates))&gt;28,DAY(EOMONTH(XV$4,0))=28,DAY(XV$4)=28),AND(DAY(LOOKUP($F5,TenantNames,TenantStartDates))&gt;30,DAY(EOMONTH(XV$4,0))=30,DAY(XV$4)=30),DAY(LOOKUP($F5,TenantNames,TenantStartDates))=DAY(XV$4)),IF((LOOKUP($F5,TenantNames,TenantEndDates)-XV$4)&lt;=31,LOOKUP($F5,TenantNames,TenantTotalRevenues)-SUM($JA5:XU5),LOOKUP($F5,TenantNames,TenantMonthlyRents)),IF(AND((SUMIF($G$4:AHB$4,"&lt;"&amp;XV$4,$G5:AHB5))&gt;SUMIFS(TransactionAmounts,TenantSources,$F5,'Filtered Data'!$C$2:$C23,"&lt;"&amp;XV$4),XV$4&lt;TODAY()),"Late","Occupied")),)))</f>
        <v/>
      </c>
      <c r="XW5" s="33" t="str">
        <f>IF(ISBLANK($F5),,IF(TODAY()=XW$4,"Today",IF(AND(LOOKUP($F5,TenantNames,TenantStartDates)&lt;=XW$4,LOOKUP($F5,TenantNames,TenantEndDates)&gt;=XW$4),IF(OR(AND(DAY(LOOKUP($F5,TenantNames,TenantStartDates))&gt;28,DAY(EOMONTH(XW$4,0))=28,DAY(XW$4)=28),AND(DAY(LOOKUP($F5,TenantNames,TenantStartDates))&gt;30,DAY(EOMONTH(XW$4,0))=30,DAY(XW$4)=30),DAY(LOOKUP($F5,TenantNames,TenantStartDates))=DAY(XW$4)),IF((LOOKUP($F5,TenantNames,TenantEndDates)-XW$4)&lt;=31,LOOKUP($F5,TenantNames,TenantTotalRevenues)-SUM($JA5:XV5),LOOKUP($F5,TenantNames,TenantMonthlyRents)),IF(AND((SUMIF($G$4:AHB$4,"&lt;"&amp;XW$4,$G5:AHB5))&gt;SUMIFS(TransactionAmounts,TenantSources,$F5,'Filtered Data'!$C$2:$C23,"&lt;"&amp;XW$4),XW$4&lt;TODAY()),"Late","Occupied")),)))</f>
        <v/>
      </c>
      <c r="XX5" s="33" t="str">
        <f>IF(ISBLANK($F5),,IF(TODAY()=XX$4,"Today",IF(AND(LOOKUP($F5,TenantNames,TenantStartDates)&lt;=XX$4,LOOKUP($F5,TenantNames,TenantEndDates)&gt;=XX$4),IF(OR(AND(DAY(LOOKUP($F5,TenantNames,TenantStartDates))&gt;28,DAY(EOMONTH(XX$4,0))=28,DAY(XX$4)=28),AND(DAY(LOOKUP($F5,TenantNames,TenantStartDates))&gt;30,DAY(EOMONTH(XX$4,0))=30,DAY(XX$4)=30),DAY(LOOKUP($F5,TenantNames,TenantStartDates))=DAY(XX$4)),IF((LOOKUP($F5,TenantNames,TenantEndDates)-XX$4)&lt;=31,LOOKUP($F5,TenantNames,TenantTotalRevenues)-SUM($JA5:XW5),LOOKUP($F5,TenantNames,TenantMonthlyRents)),IF(AND((SUMIF($G$4:AHB$4,"&lt;"&amp;XX$4,$G5:AHB5))&gt;SUMIFS(TransactionAmounts,TenantSources,$F5,'Filtered Data'!$C$2:$C23,"&lt;"&amp;XX$4),XX$4&lt;TODAY()),"Late","Occupied")),)))</f>
        <v/>
      </c>
      <c r="XY5" s="33" t="str">
        <f>IF(ISBLANK($F5),,IF(TODAY()=XY$4,"Today",IF(AND(LOOKUP($F5,TenantNames,TenantStartDates)&lt;=XY$4,LOOKUP($F5,TenantNames,TenantEndDates)&gt;=XY$4),IF(OR(AND(DAY(LOOKUP($F5,TenantNames,TenantStartDates))&gt;28,DAY(EOMONTH(XY$4,0))=28,DAY(XY$4)=28),AND(DAY(LOOKUP($F5,TenantNames,TenantStartDates))&gt;30,DAY(EOMONTH(XY$4,0))=30,DAY(XY$4)=30),DAY(LOOKUP($F5,TenantNames,TenantStartDates))=DAY(XY$4)),IF((LOOKUP($F5,TenantNames,TenantEndDates)-XY$4)&lt;=31,LOOKUP($F5,TenantNames,TenantTotalRevenues)-SUM($JA5:XX5),LOOKUP($F5,TenantNames,TenantMonthlyRents)),IF(AND((SUMIF($G$4:AHB$4,"&lt;"&amp;XY$4,$G5:AHB5))&gt;SUMIFS(TransactionAmounts,TenantSources,$F5,'Filtered Data'!$C$2:$C23,"&lt;"&amp;XY$4),XY$4&lt;TODAY()),"Late","Occupied")),)))</f>
        <v/>
      </c>
      <c r="XZ5" s="33" t="str">
        <f>IF(ISBLANK($F5),,IF(TODAY()=XZ$4,"Today",IF(AND(LOOKUP($F5,TenantNames,TenantStartDates)&lt;=XZ$4,LOOKUP($F5,TenantNames,TenantEndDates)&gt;=XZ$4),IF(OR(AND(DAY(LOOKUP($F5,TenantNames,TenantStartDates))&gt;28,DAY(EOMONTH(XZ$4,0))=28,DAY(XZ$4)=28),AND(DAY(LOOKUP($F5,TenantNames,TenantStartDates))&gt;30,DAY(EOMONTH(XZ$4,0))=30,DAY(XZ$4)=30),DAY(LOOKUP($F5,TenantNames,TenantStartDates))=DAY(XZ$4)),IF((LOOKUP($F5,TenantNames,TenantEndDates)-XZ$4)&lt;=31,LOOKUP($F5,TenantNames,TenantTotalRevenues)-SUM($JA5:XY5),LOOKUP($F5,TenantNames,TenantMonthlyRents)),IF(AND((SUMIF($G$4:AHB$4,"&lt;"&amp;XZ$4,$G5:AHB5))&gt;SUMIFS(TransactionAmounts,TenantSources,$F5,'Filtered Data'!$C$2:$C23,"&lt;"&amp;XZ$4),XZ$4&lt;TODAY()),"Late","Occupied")),)))</f>
        <v/>
      </c>
      <c r="YA5" s="33" t="str">
        <f>IF(ISBLANK($F5),,IF(TODAY()=YA$4,"Today",IF(AND(LOOKUP($F5,TenantNames,TenantStartDates)&lt;=YA$4,LOOKUP($F5,TenantNames,TenantEndDates)&gt;=YA$4),IF(OR(AND(DAY(LOOKUP($F5,TenantNames,TenantStartDates))&gt;28,DAY(EOMONTH(YA$4,0))=28,DAY(YA$4)=28),AND(DAY(LOOKUP($F5,TenantNames,TenantStartDates))&gt;30,DAY(EOMONTH(YA$4,0))=30,DAY(YA$4)=30),DAY(LOOKUP($F5,TenantNames,TenantStartDates))=DAY(YA$4)),IF((LOOKUP($F5,TenantNames,TenantEndDates)-YA$4)&lt;=31,LOOKUP($F5,TenantNames,TenantTotalRevenues)-SUM($JA5:XZ5),LOOKUP($F5,TenantNames,TenantMonthlyRents)),IF(AND((SUMIF($G$4:AHB$4,"&lt;"&amp;YA$4,$G5:AHB5))&gt;SUMIFS(TransactionAmounts,TenantSources,$F5,'Filtered Data'!$C$2:$C23,"&lt;"&amp;YA$4),YA$4&lt;TODAY()),"Late","Occupied")),)))</f>
        <v/>
      </c>
      <c r="YB5" s="33" t="str">
        <f>IF(ISBLANK($F5),,IF(TODAY()=YB$4,"Today",IF(AND(LOOKUP($F5,TenantNames,TenantStartDates)&lt;=YB$4,LOOKUP($F5,TenantNames,TenantEndDates)&gt;=YB$4),IF(OR(AND(DAY(LOOKUP($F5,TenantNames,TenantStartDates))&gt;28,DAY(EOMONTH(YB$4,0))=28,DAY(YB$4)=28),AND(DAY(LOOKUP($F5,TenantNames,TenantStartDates))&gt;30,DAY(EOMONTH(YB$4,0))=30,DAY(YB$4)=30),DAY(LOOKUP($F5,TenantNames,TenantStartDates))=DAY(YB$4)),IF((LOOKUP($F5,TenantNames,TenantEndDates)-YB$4)&lt;=31,LOOKUP($F5,TenantNames,TenantTotalRevenues)-SUM($JA5:YA5),LOOKUP($F5,TenantNames,TenantMonthlyRents)),IF(AND((SUMIF($G$4:AHB$4,"&lt;"&amp;YB$4,$G5:AHB5))&gt;SUMIFS(TransactionAmounts,TenantSources,$F5,'Filtered Data'!$C$2:$C23,"&lt;"&amp;YB$4),YB$4&lt;TODAY()),"Late","Occupied")),)))</f>
        <v/>
      </c>
      <c r="YC5" s="33" t="str">
        <f>IF(ISBLANK($F5),,IF(TODAY()=YC$4,"Today",IF(AND(LOOKUP($F5,TenantNames,TenantStartDates)&lt;=YC$4,LOOKUP($F5,TenantNames,TenantEndDates)&gt;=YC$4),IF(OR(AND(DAY(LOOKUP($F5,TenantNames,TenantStartDates))&gt;28,DAY(EOMONTH(YC$4,0))=28,DAY(YC$4)=28),AND(DAY(LOOKUP($F5,TenantNames,TenantStartDates))&gt;30,DAY(EOMONTH(YC$4,0))=30,DAY(YC$4)=30),DAY(LOOKUP($F5,TenantNames,TenantStartDates))=DAY(YC$4)),IF((LOOKUP($F5,TenantNames,TenantEndDates)-YC$4)&lt;=31,LOOKUP($F5,TenantNames,TenantTotalRevenues)-SUM($JA5:YB5),LOOKUP($F5,TenantNames,TenantMonthlyRents)),IF(AND((SUMIF($G$4:AHB$4,"&lt;"&amp;YC$4,$G5:AHB5))&gt;SUMIFS(TransactionAmounts,TenantSources,$F5,'Filtered Data'!$C$2:$C23,"&lt;"&amp;YC$4),YC$4&lt;TODAY()),"Late","Occupied")),)))</f>
        <v/>
      </c>
      <c r="YD5" s="33" t="str">
        <f>IF(ISBLANK($F5),,IF(TODAY()=YD$4,"Today",IF(AND(LOOKUP($F5,TenantNames,TenantStartDates)&lt;=YD$4,LOOKUP($F5,TenantNames,TenantEndDates)&gt;=YD$4),IF(OR(AND(DAY(LOOKUP($F5,TenantNames,TenantStartDates))&gt;28,DAY(EOMONTH(YD$4,0))=28,DAY(YD$4)=28),AND(DAY(LOOKUP($F5,TenantNames,TenantStartDates))&gt;30,DAY(EOMONTH(YD$4,0))=30,DAY(YD$4)=30),DAY(LOOKUP($F5,TenantNames,TenantStartDates))=DAY(YD$4)),IF((LOOKUP($F5,TenantNames,TenantEndDates)-YD$4)&lt;=31,LOOKUP($F5,TenantNames,TenantTotalRevenues)-SUM($JA5:YC5),LOOKUP($F5,TenantNames,TenantMonthlyRents)),IF(AND((SUMIF($G$4:AHB$4,"&lt;"&amp;YD$4,$G5:AHB5))&gt;SUMIFS(TransactionAmounts,TenantSources,$F5,'Filtered Data'!$C$2:$C23,"&lt;"&amp;YD$4),YD$4&lt;TODAY()),"Late","Occupied")),)))</f>
        <v/>
      </c>
      <c r="YE5" s="33" t="str">
        <f>IF(ISBLANK($F5),,IF(TODAY()=YE$4,"Today",IF(AND(LOOKUP($F5,TenantNames,TenantStartDates)&lt;=YE$4,LOOKUP($F5,TenantNames,TenantEndDates)&gt;=YE$4),IF(OR(AND(DAY(LOOKUP($F5,TenantNames,TenantStartDates))&gt;28,DAY(EOMONTH(YE$4,0))=28,DAY(YE$4)=28),AND(DAY(LOOKUP($F5,TenantNames,TenantStartDates))&gt;30,DAY(EOMONTH(YE$4,0))=30,DAY(YE$4)=30),DAY(LOOKUP($F5,TenantNames,TenantStartDates))=DAY(YE$4)),IF((LOOKUP($F5,TenantNames,TenantEndDates)-YE$4)&lt;=31,LOOKUP($F5,TenantNames,TenantTotalRevenues)-SUM($JA5:YD5),LOOKUP($F5,TenantNames,TenantMonthlyRents)),IF(AND((SUMIF($G$4:AHB$4,"&lt;"&amp;YE$4,$G5:AHB5))&gt;SUMIFS(TransactionAmounts,TenantSources,$F5,'Filtered Data'!$C$2:$C23,"&lt;"&amp;YE$4),YE$4&lt;TODAY()),"Late","Occupied")),)))</f>
        <v/>
      </c>
      <c r="YF5" s="33" t="str">
        <f>IF(ISBLANK($F5),,IF(TODAY()=YF$4,"Today",IF(AND(LOOKUP($F5,TenantNames,TenantStartDates)&lt;=YF$4,LOOKUP($F5,TenantNames,TenantEndDates)&gt;=YF$4),IF(OR(AND(DAY(LOOKUP($F5,TenantNames,TenantStartDates))&gt;28,DAY(EOMONTH(YF$4,0))=28,DAY(YF$4)=28),AND(DAY(LOOKUP($F5,TenantNames,TenantStartDates))&gt;30,DAY(EOMONTH(YF$4,0))=30,DAY(YF$4)=30),DAY(LOOKUP($F5,TenantNames,TenantStartDates))=DAY(YF$4)),IF((LOOKUP($F5,TenantNames,TenantEndDates)-YF$4)&lt;=31,LOOKUP($F5,TenantNames,TenantTotalRevenues)-SUM($JA5:YE5),LOOKUP($F5,TenantNames,TenantMonthlyRents)),IF(AND((SUMIF($G$4:AHB$4,"&lt;"&amp;YF$4,$G5:AHB5))&gt;SUMIFS(TransactionAmounts,TenantSources,$F5,'Filtered Data'!$C$2:$C23,"&lt;"&amp;YF$4),YF$4&lt;TODAY()),"Late","Occupied")),)))</f>
        <v/>
      </c>
      <c r="YG5" s="33" t="str">
        <f>IF(ISBLANK($F5),,IF(TODAY()=YG$4,"Today",IF(AND(LOOKUP($F5,TenantNames,TenantStartDates)&lt;=YG$4,LOOKUP($F5,TenantNames,TenantEndDates)&gt;=YG$4),IF(OR(AND(DAY(LOOKUP($F5,TenantNames,TenantStartDates))&gt;28,DAY(EOMONTH(YG$4,0))=28,DAY(YG$4)=28),AND(DAY(LOOKUP($F5,TenantNames,TenantStartDates))&gt;30,DAY(EOMONTH(YG$4,0))=30,DAY(YG$4)=30),DAY(LOOKUP($F5,TenantNames,TenantStartDates))=DAY(YG$4)),IF((LOOKUP($F5,TenantNames,TenantEndDates)-YG$4)&lt;=31,LOOKUP($F5,TenantNames,TenantTotalRevenues)-SUM($JA5:YF5),LOOKUP($F5,TenantNames,TenantMonthlyRents)),IF(AND((SUMIF($G$4:AHB$4,"&lt;"&amp;YG$4,$G5:AHB5))&gt;SUMIFS(TransactionAmounts,TenantSources,$F5,'Filtered Data'!$C$2:$C23,"&lt;"&amp;YG$4),YG$4&lt;TODAY()),"Late","Occupied")),)))</f>
        <v/>
      </c>
      <c r="YH5" s="33" t="str">
        <f>IF(ISBLANK($F5),,IF(TODAY()=YH$4,"Today",IF(AND(LOOKUP($F5,TenantNames,TenantStartDates)&lt;=YH$4,LOOKUP($F5,TenantNames,TenantEndDates)&gt;=YH$4),IF(OR(AND(DAY(LOOKUP($F5,TenantNames,TenantStartDates))&gt;28,DAY(EOMONTH(YH$4,0))=28,DAY(YH$4)=28),AND(DAY(LOOKUP($F5,TenantNames,TenantStartDates))&gt;30,DAY(EOMONTH(YH$4,0))=30,DAY(YH$4)=30),DAY(LOOKUP($F5,TenantNames,TenantStartDates))=DAY(YH$4)),IF((LOOKUP($F5,TenantNames,TenantEndDates)-YH$4)&lt;=31,LOOKUP($F5,TenantNames,TenantTotalRevenues)-SUM($JA5:YG5),LOOKUP($F5,TenantNames,TenantMonthlyRents)),IF(AND((SUMIF($G$4:AHB$4,"&lt;"&amp;YH$4,$G5:AHB5))&gt;SUMIFS(TransactionAmounts,TenantSources,$F5,'Filtered Data'!$C$2:$C23,"&lt;"&amp;YH$4),YH$4&lt;TODAY()),"Late","Occupied")),)))</f>
        <v/>
      </c>
      <c r="YI5" s="33" t="str">
        <f>IF(ISBLANK($F5),,IF(TODAY()=YI$4,"Today",IF(AND(LOOKUP($F5,TenantNames,TenantStartDates)&lt;=YI$4,LOOKUP($F5,TenantNames,TenantEndDates)&gt;=YI$4),IF(OR(AND(DAY(LOOKUP($F5,TenantNames,TenantStartDates))&gt;28,DAY(EOMONTH(YI$4,0))=28,DAY(YI$4)=28),AND(DAY(LOOKUP($F5,TenantNames,TenantStartDates))&gt;30,DAY(EOMONTH(YI$4,0))=30,DAY(YI$4)=30),DAY(LOOKUP($F5,TenantNames,TenantStartDates))=DAY(YI$4)),IF((LOOKUP($F5,TenantNames,TenantEndDates)-YI$4)&lt;=31,LOOKUP($F5,TenantNames,TenantTotalRevenues)-SUM($JA5:YH5),LOOKUP($F5,TenantNames,TenantMonthlyRents)),IF(AND((SUMIF($G$4:AHB$4,"&lt;"&amp;YI$4,$G5:AHB5))&gt;SUMIFS(TransactionAmounts,TenantSources,$F5,'Filtered Data'!$C$2:$C23,"&lt;"&amp;YI$4),YI$4&lt;TODAY()),"Late","Occupied")),)))</f>
        <v/>
      </c>
      <c r="YJ5" s="33" t="str">
        <f>IF(ISBLANK($F5),,IF(TODAY()=YJ$4,"Today",IF(AND(LOOKUP($F5,TenantNames,TenantStartDates)&lt;=YJ$4,LOOKUP($F5,TenantNames,TenantEndDates)&gt;=YJ$4),IF(OR(AND(DAY(LOOKUP($F5,TenantNames,TenantStartDates))&gt;28,DAY(EOMONTH(YJ$4,0))=28,DAY(YJ$4)=28),AND(DAY(LOOKUP($F5,TenantNames,TenantStartDates))&gt;30,DAY(EOMONTH(YJ$4,0))=30,DAY(YJ$4)=30),DAY(LOOKUP($F5,TenantNames,TenantStartDates))=DAY(YJ$4)),IF((LOOKUP($F5,TenantNames,TenantEndDates)-YJ$4)&lt;=31,LOOKUP($F5,TenantNames,TenantTotalRevenues)-SUM($JA5:YI5),LOOKUP($F5,TenantNames,TenantMonthlyRents)),IF(AND((SUMIF($G$4:AHB$4,"&lt;"&amp;YJ$4,$G5:AHB5))&gt;SUMIFS(TransactionAmounts,TenantSources,$F5,'Filtered Data'!$C$2:$C23,"&lt;"&amp;YJ$4),YJ$4&lt;TODAY()),"Late","Occupied")),)))</f>
        <v/>
      </c>
      <c r="YK5" s="33" t="str">
        <f>IF(ISBLANK($F5),,IF(TODAY()=YK$4,"Today",IF(AND(LOOKUP($F5,TenantNames,TenantStartDates)&lt;=YK$4,LOOKUP($F5,TenantNames,TenantEndDates)&gt;=YK$4),IF(OR(AND(DAY(LOOKUP($F5,TenantNames,TenantStartDates))&gt;28,DAY(EOMONTH(YK$4,0))=28,DAY(YK$4)=28),AND(DAY(LOOKUP($F5,TenantNames,TenantStartDates))&gt;30,DAY(EOMONTH(YK$4,0))=30,DAY(YK$4)=30),DAY(LOOKUP($F5,TenantNames,TenantStartDates))=DAY(YK$4)),IF((LOOKUP($F5,TenantNames,TenantEndDates)-YK$4)&lt;=31,LOOKUP($F5,TenantNames,TenantTotalRevenues)-SUM($JA5:YJ5),LOOKUP($F5,TenantNames,TenantMonthlyRents)),IF(AND((SUMIF($G$4:AHB$4,"&lt;"&amp;YK$4,$G5:AHB5))&gt;SUMIFS(TransactionAmounts,TenantSources,$F5,'Filtered Data'!$C$2:$C23,"&lt;"&amp;YK$4),YK$4&lt;TODAY()),"Late","Occupied")),)))</f>
        <v/>
      </c>
      <c r="YL5" s="33" t="str">
        <f>IF(ISBLANK($F5),,IF(TODAY()=YL$4,"Today",IF(AND(LOOKUP($F5,TenantNames,TenantStartDates)&lt;=YL$4,LOOKUP($F5,TenantNames,TenantEndDates)&gt;=YL$4),IF(OR(AND(DAY(LOOKUP($F5,TenantNames,TenantStartDates))&gt;28,DAY(EOMONTH(YL$4,0))=28,DAY(YL$4)=28),AND(DAY(LOOKUP($F5,TenantNames,TenantStartDates))&gt;30,DAY(EOMONTH(YL$4,0))=30,DAY(YL$4)=30),DAY(LOOKUP($F5,TenantNames,TenantStartDates))=DAY(YL$4)),IF((LOOKUP($F5,TenantNames,TenantEndDates)-YL$4)&lt;=31,LOOKUP($F5,TenantNames,TenantTotalRevenues)-SUM($JA5:YK5),LOOKUP($F5,TenantNames,TenantMonthlyRents)),IF(AND((SUMIF($G$4:AHB$4,"&lt;"&amp;YL$4,$G5:AHB5))&gt;SUMIFS(TransactionAmounts,TenantSources,$F5,'Filtered Data'!$C$2:$C23,"&lt;"&amp;YL$4),YL$4&lt;TODAY()),"Late","Occupied")),)))</f>
        <v/>
      </c>
      <c r="YM5" s="33" t="str">
        <f>IF(ISBLANK($F5),,IF(TODAY()=YM$4,"Today",IF(AND(LOOKUP($F5,TenantNames,TenantStartDates)&lt;=YM$4,LOOKUP($F5,TenantNames,TenantEndDates)&gt;=YM$4),IF(OR(AND(DAY(LOOKUP($F5,TenantNames,TenantStartDates))&gt;28,DAY(EOMONTH(YM$4,0))=28,DAY(YM$4)=28),AND(DAY(LOOKUP($F5,TenantNames,TenantStartDates))&gt;30,DAY(EOMONTH(YM$4,0))=30,DAY(YM$4)=30),DAY(LOOKUP($F5,TenantNames,TenantStartDates))=DAY(YM$4)),IF((LOOKUP($F5,TenantNames,TenantEndDates)-YM$4)&lt;=31,LOOKUP($F5,TenantNames,TenantTotalRevenues)-SUM($JA5:YL5),LOOKUP($F5,TenantNames,TenantMonthlyRents)),IF(AND((SUMIF($G$4:AHB$4,"&lt;"&amp;YM$4,$G5:AHB5))&gt;SUMIFS(TransactionAmounts,TenantSources,$F5,'Filtered Data'!$C$2:$C23,"&lt;"&amp;YM$4),YM$4&lt;TODAY()),"Late","Occupied")),)))</f>
        <v/>
      </c>
      <c r="YN5" s="33" t="str">
        <f>IF(ISBLANK($F5),,IF(TODAY()=YN$4,"Today",IF(AND(LOOKUP($F5,TenantNames,TenantStartDates)&lt;=YN$4,LOOKUP($F5,TenantNames,TenantEndDates)&gt;=YN$4),IF(OR(AND(DAY(LOOKUP($F5,TenantNames,TenantStartDates))&gt;28,DAY(EOMONTH(YN$4,0))=28,DAY(YN$4)=28),AND(DAY(LOOKUP($F5,TenantNames,TenantStartDates))&gt;30,DAY(EOMONTH(YN$4,0))=30,DAY(YN$4)=30),DAY(LOOKUP($F5,TenantNames,TenantStartDates))=DAY(YN$4)),IF((LOOKUP($F5,TenantNames,TenantEndDates)-YN$4)&lt;=31,LOOKUP($F5,TenantNames,TenantTotalRevenues)-SUM($JA5:YM5),LOOKUP($F5,TenantNames,TenantMonthlyRents)),IF(AND((SUMIF($G$4:AHB$4,"&lt;"&amp;YN$4,$G5:AHB5))&gt;SUMIFS(TransactionAmounts,TenantSources,$F5,'Filtered Data'!$C$2:$C23,"&lt;"&amp;YN$4),YN$4&lt;TODAY()),"Late","Occupied")),)))</f>
        <v/>
      </c>
      <c r="YO5" s="33" t="str">
        <f>IF(ISBLANK($F5),,IF(TODAY()=YO$4,"Today",IF(AND(LOOKUP($F5,TenantNames,TenantStartDates)&lt;=YO$4,LOOKUP($F5,TenantNames,TenantEndDates)&gt;=YO$4),IF(OR(AND(DAY(LOOKUP($F5,TenantNames,TenantStartDates))&gt;28,DAY(EOMONTH(YO$4,0))=28,DAY(YO$4)=28),AND(DAY(LOOKUP($F5,TenantNames,TenantStartDates))&gt;30,DAY(EOMONTH(YO$4,0))=30,DAY(YO$4)=30),DAY(LOOKUP($F5,TenantNames,TenantStartDates))=DAY(YO$4)),IF((LOOKUP($F5,TenantNames,TenantEndDates)-YO$4)&lt;=31,LOOKUP($F5,TenantNames,TenantTotalRevenues)-SUM($JA5:YN5),LOOKUP($F5,TenantNames,TenantMonthlyRents)),IF(AND((SUMIF($G$4:AHB$4,"&lt;"&amp;YO$4,$G5:AHB5))&gt;SUMIFS(TransactionAmounts,TenantSources,$F5,'Filtered Data'!$C$2:$C23,"&lt;"&amp;YO$4),YO$4&lt;TODAY()),"Late","Occupied")),)))</f>
        <v/>
      </c>
      <c r="YP5" s="33" t="str">
        <f>IF(ISBLANK($F5),,IF(TODAY()=YP$4,"Today",IF(AND(LOOKUP($F5,TenantNames,TenantStartDates)&lt;=YP$4,LOOKUP($F5,TenantNames,TenantEndDates)&gt;=YP$4),IF(OR(AND(DAY(LOOKUP($F5,TenantNames,TenantStartDates))&gt;28,DAY(EOMONTH(YP$4,0))=28,DAY(YP$4)=28),AND(DAY(LOOKUP($F5,TenantNames,TenantStartDates))&gt;30,DAY(EOMONTH(YP$4,0))=30,DAY(YP$4)=30),DAY(LOOKUP($F5,TenantNames,TenantStartDates))=DAY(YP$4)),IF((LOOKUP($F5,TenantNames,TenantEndDates)-YP$4)&lt;=31,LOOKUP($F5,TenantNames,TenantTotalRevenues)-SUM($JA5:YO5),LOOKUP($F5,TenantNames,TenantMonthlyRents)),IF(AND((SUMIF($G$4:AHB$4,"&lt;"&amp;YP$4,$G5:AHB5))&gt;SUMIFS(TransactionAmounts,TenantSources,$F5,'Filtered Data'!$C$2:$C23,"&lt;"&amp;YP$4),YP$4&lt;TODAY()),"Late","Occupied")),)))</f>
        <v/>
      </c>
      <c r="YQ5" s="33" t="str">
        <f>IF(ISBLANK($F5),,IF(TODAY()=YQ$4,"Today",IF(AND(LOOKUP($F5,TenantNames,TenantStartDates)&lt;=YQ$4,LOOKUP($F5,TenantNames,TenantEndDates)&gt;=YQ$4),IF(OR(AND(DAY(LOOKUP($F5,TenantNames,TenantStartDates))&gt;28,DAY(EOMONTH(YQ$4,0))=28,DAY(YQ$4)=28),AND(DAY(LOOKUP($F5,TenantNames,TenantStartDates))&gt;30,DAY(EOMONTH(YQ$4,0))=30,DAY(YQ$4)=30),DAY(LOOKUP($F5,TenantNames,TenantStartDates))=DAY(YQ$4)),IF((LOOKUP($F5,TenantNames,TenantEndDates)-YQ$4)&lt;=31,LOOKUP($F5,TenantNames,TenantTotalRevenues)-SUM($JA5:YP5),LOOKUP($F5,TenantNames,TenantMonthlyRents)),IF(AND((SUMIF($G$4:AHB$4,"&lt;"&amp;YQ$4,$G5:AHB5))&gt;SUMIFS(TransactionAmounts,TenantSources,$F5,'Filtered Data'!$C$2:$C23,"&lt;"&amp;YQ$4),YQ$4&lt;TODAY()),"Late","Occupied")),)))</f>
        <v/>
      </c>
      <c r="YR5" s="33" t="str">
        <f>IF(ISBLANK($F5),,IF(TODAY()=YR$4,"Today",IF(AND(LOOKUP($F5,TenantNames,TenantStartDates)&lt;=YR$4,LOOKUP($F5,TenantNames,TenantEndDates)&gt;=YR$4),IF(OR(AND(DAY(LOOKUP($F5,TenantNames,TenantStartDates))&gt;28,DAY(EOMONTH(YR$4,0))=28,DAY(YR$4)=28),AND(DAY(LOOKUP($F5,TenantNames,TenantStartDates))&gt;30,DAY(EOMONTH(YR$4,0))=30,DAY(YR$4)=30),DAY(LOOKUP($F5,TenantNames,TenantStartDates))=DAY(YR$4)),IF((LOOKUP($F5,TenantNames,TenantEndDates)-YR$4)&lt;=31,LOOKUP($F5,TenantNames,TenantTotalRevenues)-SUM($JA5:YQ5),LOOKUP($F5,TenantNames,TenantMonthlyRents)),IF(AND((SUMIF($G$4:AHB$4,"&lt;"&amp;YR$4,$G5:AHB5))&gt;SUMIFS(TransactionAmounts,TenantSources,$F5,'Filtered Data'!$C$2:$C23,"&lt;"&amp;YR$4),YR$4&lt;TODAY()),"Late","Occupied")),)))</f>
        <v/>
      </c>
      <c r="YS5" s="33" t="str">
        <f>IF(ISBLANK($F5),,IF(TODAY()=YS$4,"Today",IF(AND(LOOKUP($F5,TenantNames,TenantStartDates)&lt;=YS$4,LOOKUP($F5,TenantNames,TenantEndDates)&gt;=YS$4),IF(OR(AND(DAY(LOOKUP($F5,TenantNames,TenantStartDates))&gt;28,DAY(EOMONTH(YS$4,0))=28,DAY(YS$4)=28),AND(DAY(LOOKUP($F5,TenantNames,TenantStartDates))&gt;30,DAY(EOMONTH(YS$4,0))=30,DAY(YS$4)=30),DAY(LOOKUP($F5,TenantNames,TenantStartDates))=DAY(YS$4)),IF((LOOKUP($F5,TenantNames,TenantEndDates)-YS$4)&lt;=31,LOOKUP($F5,TenantNames,TenantTotalRevenues)-SUM($JA5:YR5),LOOKUP($F5,TenantNames,TenantMonthlyRents)),IF(AND((SUMIF($G$4:AHB$4,"&lt;"&amp;YS$4,$G5:AHB5))&gt;SUMIFS(TransactionAmounts,TenantSources,$F5,'Filtered Data'!$C$2:$C23,"&lt;"&amp;YS$4),YS$4&lt;TODAY()),"Late","Occupied")),)))</f>
        <v/>
      </c>
      <c r="YT5" s="33" t="str">
        <f>IF(ISBLANK($F5),,IF(TODAY()=YT$4,"Today",IF(AND(LOOKUP($F5,TenantNames,TenantStartDates)&lt;=YT$4,LOOKUP($F5,TenantNames,TenantEndDates)&gt;=YT$4),IF(OR(AND(DAY(LOOKUP($F5,TenantNames,TenantStartDates))&gt;28,DAY(EOMONTH(YT$4,0))=28,DAY(YT$4)=28),AND(DAY(LOOKUP($F5,TenantNames,TenantStartDates))&gt;30,DAY(EOMONTH(YT$4,0))=30,DAY(YT$4)=30),DAY(LOOKUP($F5,TenantNames,TenantStartDates))=DAY(YT$4)),IF((LOOKUP($F5,TenantNames,TenantEndDates)-YT$4)&lt;=31,LOOKUP($F5,TenantNames,TenantTotalRevenues)-SUM($JA5:YS5),LOOKUP($F5,TenantNames,TenantMonthlyRents)),IF(AND((SUMIF($G$4:AHB$4,"&lt;"&amp;YT$4,$G5:AHB5))&gt;SUMIFS(TransactionAmounts,TenantSources,$F5,'Filtered Data'!$C$2:$C23,"&lt;"&amp;YT$4),YT$4&lt;TODAY()),"Late","Occupied")),)))</f>
        <v/>
      </c>
      <c r="YU5" s="33" t="str">
        <f>IF(ISBLANK($F5),,IF(TODAY()=YU$4,"Today",IF(AND(LOOKUP($F5,TenantNames,TenantStartDates)&lt;=YU$4,LOOKUP($F5,TenantNames,TenantEndDates)&gt;=YU$4),IF(OR(AND(DAY(LOOKUP($F5,TenantNames,TenantStartDates))&gt;28,DAY(EOMONTH(YU$4,0))=28,DAY(YU$4)=28),AND(DAY(LOOKUP($F5,TenantNames,TenantStartDates))&gt;30,DAY(EOMONTH(YU$4,0))=30,DAY(YU$4)=30),DAY(LOOKUP($F5,TenantNames,TenantStartDates))=DAY(YU$4)),IF((LOOKUP($F5,TenantNames,TenantEndDates)-YU$4)&lt;=31,LOOKUP($F5,TenantNames,TenantTotalRevenues)-SUM($JA5:YT5),LOOKUP($F5,TenantNames,TenantMonthlyRents)),IF(AND((SUMIF($G$4:AHB$4,"&lt;"&amp;YU$4,$G5:AHB5))&gt;SUMIFS(TransactionAmounts,TenantSources,$F5,'Filtered Data'!$C$2:$C23,"&lt;"&amp;YU$4),YU$4&lt;TODAY()),"Late","Occupied")),)))</f>
        <v/>
      </c>
      <c r="YV5" s="33" t="str">
        <f>IF(ISBLANK($F5),,IF(TODAY()=YV$4,"Today",IF(AND(LOOKUP($F5,TenantNames,TenantStartDates)&lt;=YV$4,LOOKUP($F5,TenantNames,TenantEndDates)&gt;=YV$4),IF(OR(AND(DAY(LOOKUP($F5,TenantNames,TenantStartDates))&gt;28,DAY(EOMONTH(YV$4,0))=28,DAY(YV$4)=28),AND(DAY(LOOKUP($F5,TenantNames,TenantStartDates))&gt;30,DAY(EOMONTH(YV$4,0))=30,DAY(YV$4)=30),DAY(LOOKUP($F5,TenantNames,TenantStartDates))=DAY(YV$4)),IF((LOOKUP($F5,TenantNames,TenantEndDates)-YV$4)&lt;=31,LOOKUP($F5,TenantNames,TenantTotalRevenues)-SUM($JA5:YU5),LOOKUP($F5,TenantNames,TenantMonthlyRents)),IF(AND((SUMIF($G$4:AHB$4,"&lt;"&amp;YV$4,$G5:AHB5))&gt;SUMIFS(TransactionAmounts,TenantSources,$F5,'Filtered Data'!$C$2:$C23,"&lt;"&amp;YV$4),YV$4&lt;TODAY()),"Late","Occupied")),)))</f>
        <v/>
      </c>
      <c r="YW5" s="33" t="str">
        <f>IF(ISBLANK($F5),,IF(TODAY()=YW$4,"Today",IF(AND(LOOKUP($F5,TenantNames,TenantStartDates)&lt;=YW$4,LOOKUP($F5,TenantNames,TenantEndDates)&gt;=YW$4),IF(OR(AND(DAY(LOOKUP($F5,TenantNames,TenantStartDates))&gt;28,DAY(EOMONTH(YW$4,0))=28,DAY(YW$4)=28),AND(DAY(LOOKUP($F5,TenantNames,TenantStartDates))&gt;30,DAY(EOMONTH(YW$4,0))=30,DAY(YW$4)=30),DAY(LOOKUP($F5,TenantNames,TenantStartDates))=DAY(YW$4)),IF((LOOKUP($F5,TenantNames,TenantEndDates)-YW$4)&lt;=31,LOOKUP($F5,TenantNames,TenantTotalRevenues)-SUM($JA5:YV5),LOOKUP($F5,TenantNames,TenantMonthlyRents)),IF(AND((SUMIF($G$4:AHB$4,"&lt;"&amp;YW$4,$G5:AHB5))&gt;SUMIFS(TransactionAmounts,TenantSources,$F5,'Filtered Data'!$C$2:$C23,"&lt;"&amp;YW$4),YW$4&lt;TODAY()),"Late","Occupied")),)))</f>
        <v/>
      </c>
      <c r="YX5" s="33" t="str">
        <f>IF(ISBLANK($F5),,IF(TODAY()=YX$4,"Today",IF(AND(LOOKUP($F5,TenantNames,TenantStartDates)&lt;=YX$4,LOOKUP($F5,TenantNames,TenantEndDates)&gt;=YX$4),IF(OR(AND(DAY(LOOKUP($F5,TenantNames,TenantStartDates))&gt;28,DAY(EOMONTH(YX$4,0))=28,DAY(YX$4)=28),AND(DAY(LOOKUP($F5,TenantNames,TenantStartDates))&gt;30,DAY(EOMONTH(YX$4,0))=30,DAY(YX$4)=30),DAY(LOOKUP($F5,TenantNames,TenantStartDates))=DAY(YX$4)),IF((LOOKUP($F5,TenantNames,TenantEndDates)-YX$4)&lt;=31,LOOKUP($F5,TenantNames,TenantTotalRevenues)-SUM($JA5:YW5),LOOKUP($F5,TenantNames,TenantMonthlyRents)),IF(AND((SUMIF($G$4:AHB$4,"&lt;"&amp;YX$4,$G5:AHB5))&gt;SUMIFS(TransactionAmounts,TenantSources,$F5,'Filtered Data'!$C$2:$C23,"&lt;"&amp;YX$4),YX$4&lt;TODAY()),"Late","Occupied")),)))</f>
        <v/>
      </c>
      <c r="YY5" s="33" t="str">
        <f>IF(ISBLANK($F5),,IF(TODAY()=YY$4,"Today",IF(AND(LOOKUP($F5,TenantNames,TenantStartDates)&lt;=YY$4,LOOKUP($F5,TenantNames,TenantEndDates)&gt;=YY$4),IF(OR(AND(DAY(LOOKUP($F5,TenantNames,TenantStartDates))&gt;28,DAY(EOMONTH(YY$4,0))=28,DAY(YY$4)=28),AND(DAY(LOOKUP($F5,TenantNames,TenantStartDates))&gt;30,DAY(EOMONTH(YY$4,0))=30,DAY(YY$4)=30),DAY(LOOKUP($F5,TenantNames,TenantStartDates))=DAY(YY$4)),IF((LOOKUP($F5,TenantNames,TenantEndDates)-YY$4)&lt;=31,LOOKUP($F5,TenantNames,TenantTotalRevenues)-SUM($JA5:YX5),LOOKUP($F5,TenantNames,TenantMonthlyRents)),IF(AND((SUMIF($G$4:AHB$4,"&lt;"&amp;YY$4,$G5:AHB5))&gt;SUMIFS(TransactionAmounts,TenantSources,$F5,'Filtered Data'!$C$2:$C23,"&lt;"&amp;YY$4),YY$4&lt;TODAY()),"Late","Occupied")),)))</f>
        <v/>
      </c>
      <c r="YZ5" s="33" t="str">
        <f>IF(ISBLANK($F5),,IF(TODAY()=YZ$4,"Today",IF(AND(LOOKUP($F5,TenantNames,TenantStartDates)&lt;=YZ$4,LOOKUP($F5,TenantNames,TenantEndDates)&gt;=YZ$4),IF(OR(AND(DAY(LOOKUP($F5,TenantNames,TenantStartDates))&gt;28,DAY(EOMONTH(YZ$4,0))=28,DAY(YZ$4)=28),AND(DAY(LOOKUP($F5,TenantNames,TenantStartDates))&gt;30,DAY(EOMONTH(YZ$4,0))=30,DAY(YZ$4)=30),DAY(LOOKUP($F5,TenantNames,TenantStartDates))=DAY(YZ$4)),IF((LOOKUP($F5,TenantNames,TenantEndDates)-YZ$4)&lt;=31,LOOKUP($F5,TenantNames,TenantTotalRevenues)-SUM($JA5:YY5),LOOKUP($F5,TenantNames,TenantMonthlyRents)),IF(AND((SUMIF($G$4:AHB$4,"&lt;"&amp;YZ$4,$G5:AHB5))&gt;SUMIFS(TransactionAmounts,TenantSources,$F5,'Filtered Data'!$C$2:$C23,"&lt;"&amp;YZ$4),YZ$4&lt;TODAY()),"Late","Occupied")),)))</f>
        <v/>
      </c>
      <c r="ZA5" s="33" t="str">
        <f>IF(ISBLANK($F5),,IF(TODAY()=ZA$4,"Today",IF(AND(LOOKUP($F5,TenantNames,TenantStartDates)&lt;=ZA$4,LOOKUP($F5,TenantNames,TenantEndDates)&gt;=ZA$4),IF(OR(AND(DAY(LOOKUP($F5,TenantNames,TenantStartDates))&gt;28,DAY(EOMONTH(ZA$4,0))=28,DAY(ZA$4)=28),AND(DAY(LOOKUP($F5,TenantNames,TenantStartDates))&gt;30,DAY(EOMONTH(ZA$4,0))=30,DAY(ZA$4)=30),DAY(LOOKUP($F5,TenantNames,TenantStartDates))=DAY(ZA$4)),IF((LOOKUP($F5,TenantNames,TenantEndDates)-ZA$4)&lt;=31,LOOKUP($F5,TenantNames,TenantTotalRevenues)-SUM($JA5:YZ5),LOOKUP($F5,TenantNames,TenantMonthlyRents)),IF(AND((SUMIF($G$4:AHB$4,"&lt;"&amp;ZA$4,$G5:AHB5))&gt;SUMIFS(TransactionAmounts,TenantSources,$F5,'Filtered Data'!$C$2:$C23,"&lt;"&amp;ZA$4),ZA$4&lt;TODAY()),"Late","Occupied")),)))</f>
        <v/>
      </c>
      <c r="ZB5" s="33" t="str">
        <f>IF(ISBLANK($F5),,IF(TODAY()=ZB$4,"Today",IF(AND(LOOKUP($F5,TenantNames,TenantStartDates)&lt;=ZB$4,LOOKUP($F5,TenantNames,TenantEndDates)&gt;=ZB$4),IF(OR(AND(DAY(LOOKUP($F5,TenantNames,TenantStartDates))&gt;28,DAY(EOMONTH(ZB$4,0))=28,DAY(ZB$4)=28),AND(DAY(LOOKUP($F5,TenantNames,TenantStartDates))&gt;30,DAY(EOMONTH(ZB$4,0))=30,DAY(ZB$4)=30),DAY(LOOKUP($F5,TenantNames,TenantStartDates))=DAY(ZB$4)),IF((LOOKUP($F5,TenantNames,TenantEndDates)-ZB$4)&lt;=31,LOOKUP($F5,TenantNames,TenantTotalRevenues)-SUM($JA5:ZA5),LOOKUP($F5,TenantNames,TenantMonthlyRents)),IF(AND((SUMIF($G$4:AHB$4,"&lt;"&amp;ZB$4,$G5:AHB5))&gt;SUMIFS(TransactionAmounts,TenantSources,$F5,'Filtered Data'!$C$2:$C23,"&lt;"&amp;ZB$4),ZB$4&lt;TODAY()),"Late","Occupied")),)))</f>
        <v/>
      </c>
      <c r="ZC5" s="33" t="str">
        <f>IF(ISBLANK($F5),,IF(TODAY()=ZC$4,"Today",IF(AND(LOOKUP($F5,TenantNames,TenantStartDates)&lt;=ZC$4,LOOKUP($F5,TenantNames,TenantEndDates)&gt;=ZC$4),IF(OR(AND(DAY(LOOKUP($F5,TenantNames,TenantStartDates))&gt;28,DAY(EOMONTH(ZC$4,0))=28,DAY(ZC$4)=28),AND(DAY(LOOKUP($F5,TenantNames,TenantStartDates))&gt;30,DAY(EOMONTH(ZC$4,0))=30,DAY(ZC$4)=30),DAY(LOOKUP($F5,TenantNames,TenantStartDates))=DAY(ZC$4)),IF((LOOKUP($F5,TenantNames,TenantEndDates)-ZC$4)&lt;=31,LOOKUP($F5,TenantNames,TenantTotalRevenues)-SUM($JA5:ZB5),LOOKUP($F5,TenantNames,TenantMonthlyRents)),IF(AND((SUMIF($G$4:AHB$4,"&lt;"&amp;ZC$4,$G5:AHB5))&gt;SUMIFS(TransactionAmounts,TenantSources,$F5,'Filtered Data'!$C$2:$C23,"&lt;"&amp;ZC$4),ZC$4&lt;TODAY()),"Late","Occupied")),)))</f>
        <v/>
      </c>
      <c r="ZD5" s="33" t="str">
        <f>IF(ISBLANK($F5),,IF(TODAY()=ZD$4,"Today",IF(AND(LOOKUP($F5,TenantNames,TenantStartDates)&lt;=ZD$4,LOOKUP($F5,TenantNames,TenantEndDates)&gt;=ZD$4),IF(OR(AND(DAY(LOOKUP($F5,TenantNames,TenantStartDates))&gt;28,DAY(EOMONTH(ZD$4,0))=28,DAY(ZD$4)=28),AND(DAY(LOOKUP($F5,TenantNames,TenantStartDates))&gt;30,DAY(EOMONTH(ZD$4,0))=30,DAY(ZD$4)=30),DAY(LOOKUP($F5,TenantNames,TenantStartDates))=DAY(ZD$4)),IF((LOOKUP($F5,TenantNames,TenantEndDates)-ZD$4)&lt;=31,LOOKUP($F5,TenantNames,TenantTotalRevenues)-SUM($JA5:ZC5),LOOKUP($F5,TenantNames,TenantMonthlyRents)),IF(AND((SUMIF($G$4:AHB$4,"&lt;"&amp;ZD$4,$G5:AHB5))&gt;SUMIFS(TransactionAmounts,TenantSources,$F5,'Filtered Data'!$C$2:$C23,"&lt;"&amp;ZD$4),ZD$4&lt;TODAY()),"Late","Occupied")),)))</f>
        <v/>
      </c>
      <c r="ZE5" s="33" t="str">
        <f>IF(ISBLANK($F5),,IF(TODAY()=ZE$4,"Today",IF(AND(LOOKUP($F5,TenantNames,TenantStartDates)&lt;=ZE$4,LOOKUP($F5,TenantNames,TenantEndDates)&gt;=ZE$4),IF(OR(AND(DAY(LOOKUP($F5,TenantNames,TenantStartDates))&gt;28,DAY(EOMONTH(ZE$4,0))=28,DAY(ZE$4)=28),AND(DAY(LOOKUP($F5,TenantNames,TenantStartDates))&gt;30,DAY(EOMONTH(ZE$4,0))=30,DAY(ZE$4)=30),DAY(LOOKUP($F5,TenantNames,TenantStartDates))=DAY(ZE$4)),IF((LOOKUP($F5,TenantNames,TenantEndDates)-ZE$4)&lt;=31,LOOKUP($F5,TenantNames,TenantTotalRevenues)-SUM($JA5:ZD5),LOOKUP($F5,TenantNames,TenantMonthlyRents)),IF(AND((SUMIF($G$4:AHB$4,"&lt;"&amp;ZE$4,$G5:AHB5))&gt;SUMIFS(TransactionAmounts,TenantSources,$F5,'Filtered Data'!$C$2:$C23,"&lt;"&amp;ZE$4),ZE$4&lt;TODAY()),"Late","Occupied")),)))</f>
        <v/>
      </c>
      <c r="ZF5" s="33" t="str">
        <f>IF(ISBLANK($F5),,IF(TODAY()=ZF$4,"Today",IF(AND(LOOKUP($F5,TenantNames,TenantStartDates)&lt;=ZF$4,LOOKUP($F5,TenantNames,TenantEndDates)&gt;=ZF$4),IF(OR(AND(DAY(LOOKUP($F5,TenantNames,TenantStartDates))&gt;28,DAY(EOMONTH(ZF$4,0))=28,DAY(ZF$4)=28),AND(DAY(LOOKUP($F5,TenantNames,TenantStartDates))&gt;30,DAY(EOMONTH(ZF$4,0))=30,DAY(ZF$4)=30),DAY(LOOKUP($F5,TenantNames,TenantStartDates))=DAY(ZF$4)),IF((LOOKUP($F5,TenantNames,TenantEndDates)-ZF$4)&lt;=31,LOOKUP($F5,TenantNames,TenantTotalRevenues)-SUM($JA5:ZE5),LOOKUP($F5,TenantNames,TenantMonthlyRents)),IF(AND((SUMIF($G$4:AHB$4,"&lt;"&amp;ZF$4,$G5:AHB5))&gt;SUMIFS(TransactionAmounts,TenantSources,$F5,'Filtered Data'!$C$2:$C23,"&lt;"&amp;ZF$4),ZF$4&lt;TODAY()),"Late","Occupied")),)))</f>
        <v/>
      </c>
      <c r="ZG5" s="33" t="str">
        <f>IF(ISBLANK($F5),,IF(TODAY()=ZG$4,"Today",IF(AND(LOOKUP($F5,TenantNames,TenantStartDates)&lt;=ZG$4,LOOKUP($F5,TenantNames,TenantEndDates)&gt;=ZG$4),IF(OR(AND(DAY(LOOKUP($F5,TenantNames,TenantStartDates))&gt;28,DAY(EOMONTH(ZG$4,0))=28,DAY(ZG$4)=28),AND(DAY(LOOKUP($F5,TenantNames,TenantStartDates))&gt;30,DAY(EOMONTH(ZG$4,0))=30,DAY(ZG$4)=30),DAY(LOOKUP($F5,TenantNames,TenantStartDates))=DAY(ZG$4)),IF((LOOKUP($F5,TenantNames,TenantEndDates)-ZG$4)&lt;=31,LOOKUP($F5,TenantNames,TenantTotalRevenues)-SUM($JA5:ZF5),LOOKUP($F5,TenantNames,TenantMonthlyRents)),IF(AND((SUMIF($G$4:AHB$4,"&lt;"&amp;ZG$4,$G5:AHB5))&gt;SUMIFS(TransactionAmounts,TenantSources,$F5,'Filtered Data'!$C$2:$C23,"&lt;"&amp;ZG$4),ZG$4&lt;TODAY()),"Late","Occupied")),)))</f>
        <v/>
      </c>
      <c r="ZH5" s="33" t="str">
        <f>IF(ISBLANK($F5),,IF(TODAY()=ZH$4,"Today",IF(AND(LOOKUP($F5,TenantNames,TenantStartDates)&lt;=ZH$4,LOOKUP($F5,TenantNames,TenantEndDates)&gt;=ZH$4),IF(OR(AND(DAY(LOOKUP($F5,TenantNames,TenantStartDates))&gt;28,DAY(EOMONTH(ZH$4,0))=28,DAY(ZH$4)=28),AND(DAY(LOOKUP($F5,TenantNames,TenantStartDates))&gt;30,DAY(EOMONTH(ZH$4,0))=30,DAY(ZH$4)=30),DAY(LOOKUP($F5,TenantNames,TenantStartDates))=DAY(ZH$4)),IF((LOOKUP($F5,TenantNames,TenantEndDates)-ZH$4)&lt;=31,LOOKUP($F5,TenantNames,TenantTotalRevenues)-SUM($JA5:ZG5),LOOKUP($F5,TenantNames,TenantMonthlyRents)),IF(AND((SUMIF($G$4:AHB$4,"&lt;"&amp;ZH$4,$G5:AHB5))&gt;SUMIFS(TransactionAmounts,TenantSources,$F5,'Filtered Data'!$C$2:$C23,"&lt;"&amp;ZH$4),ZH$4&lt;TODAY()),"Late","Occupied")),)))</f>
        <v/>
      </c>
      <c r="ZI5" s="33" t="str">
        <f>IF(ISBLANK($F5),,IF(TODAY()=ZI$4,"Today",IF(AND(LOOKUP($F5,TenantNames,TenantStartDates)&lt;=ZI$4,LOOKUP($F5,TenantNames,TenantEndDates)&gt;=ZI$4),IF(OR(AND(DAY(LOOKUP($F5,TenantNames,TenantStartDates))&gt;28,DAY(EOMONTH(ZI$4,0))=28,DAY(ZI$4)=28),AND(DAY(LOOKUP($F5,TenantNames,TenantStartDates))&gt;30,DAY(EOMONTH(ZI$4,0))=30,DAY(ZI$4)=30),DAY(LOOKUP($F5,TenantNames,TenantStartDates))=DAY(ZI$4)),IF((LOOKUP($F5,TenantNames,TenantEndDates)-ZI$4)&lt;=31,LOOKUP($F5,TenantNames,TenantTotalRevenues)-SUM($JA5:ZH5),LOOKUP($F5,TenantNames,TenantMonthlyRents)),IF(AND((SUMIF($G$4:AHB$4,"&lt;"&amp;ZI$4,$G5:AHB5))&gt;SUMIFS(TransactionAmounts,TenantSources,$F5,'Filtered Data'!$C$2:$C23,"&lt;"&amp;ZI$4),ZI$4&lt;TODAY()),"Late","Occupied")),)))</f>
        <v/>
      </c>
      <c r="ZJ5" s="33" t="str">
        <f>IF(ISBLANK($F5),,IF(TODAY()=ZJ$4,"Today",IF(AND(LOOKUP($F5,TenantNames,TenantStartDates)&lt;=ZJ$4,LOOKUP($F5,TenantNames,TenantEndDates)&gt;=ZJ$4),IF(OR(AND(DAY(LOOKUP($F5,TenantNames,TenantStartDates))&gt;28,DAY(EOMONTH(ZJ$4,0))=28,DAY(ZJ$4)=28),AND(DAY(LOOKUP($F5,TenantNames,TenantStartDates))&gt;30,DAY(EOMONTH(ZJ$4,0))=30,DAY(ZJ$4)=30),DAY(LOOKUP($F5,TenantNames,TenantStartDates))=DAY(ZJ$4)),IF((LOOKUP($F5,TenantNames,TenantEndDates)-ZJ$4)&lt;=31,LOOKUP($F5,TenantNames,TenantTotalRevenues)-SUM($JA5:ZI5),LOOKUP($F5,TenantNames,TenantMonthlyRents)),IF(AND((SUMIF($G$4:AHB$4,"&lt;"&amp;ZJ$4,$G5:AHB5))&gt;SUMIFS(TransactionAmounts,TenantSources,$F5,'Filtered Data'!$C$2:$C23,"&lt;"&amp;ZJ$4),ZJ$4&lt;TODAY()),"Late","Occupied")),)))</f>
        <v/>
      </c>
      <c r="ZK5" s="33" t="str">
        <f>IF(ISBLANK($F5),,IF(TODAY()=ZK$4,"Today",IF(AND(LOOKUP($F5,TenantNames,TenantStartDates)&lt;=ZK$4,LOOKUP($F5,TenantNames,TenantEndDates)&gt;=ZK$4),IF(OR(AND(DAY(LOOKUP($F5,TenantNames,TenantStartDates))&gt;28,DAY(EOMONTH(ZK$4,0))=28,DAY(ZK$4)=28),AND(DAY(LOOKUP($F5,TenantNames,TenantStartDates))&gt;30,DAY(EOMONTH(ZK$4,0))=30,DAY(ZK$4)=30),DAY(LOOKUP($F5,TenantNames,TenantStartDates))=DAY(ZK$4)),IF((LOOKUP($F5,TenantNames,TenantEndDates)-ZK$4)&lt;=31,LOOKUP($F5,TenantNames,TenantTotalRevenues)-SUM($JA5:ZJ5),LOOKUP($F5,TenantNames,TenantMonthlyRents)),IF(AND((SUMIF($G$4:AHB$4,"&lt;"&amp;ZK$4,$G5:AHB5))&gt;SUMIFS(TransactionAmounts,TenantSources,$F5,'Filtered Data'!$C$2:$C23,"&lt;"&amp;ZK$4),ZK$4&lt;TODAY()),"Late","Occupied")),)))</f>
        <v/>
      </c>
      <c r="ZL5" s="33" t="str">
        <f>IF(ISBLANK($F5),,IF(TODAY()=ZL$4,"Today",IF(AND(LOOKUP($F5,TenantNames,TenantStartDates)&lt;=ZL$4,LOOKUP($F5,TenantNames,TenantEndDates)&gt;=ZL$4),IF(OR(AND(DAY(LOOKUP($F5,TenantNames,TenantStartDates))&gt;28,DAY(EOMONTH(ZL$4,0))=28,DAY(ZL$4)=28),AND(DAY(LOOKUP($F5,TenantNames,TenantStartDates))&gt;30,DAY(EOMONTH(ZL$4,0))=30,DAY(ZL$4)=30),DAY(LOOKUP($F5,TenantNames,TenantStartDates))=DAY(ZL$4)),IF((LOOKUP($F5,TenantNames,TenantEndDates)-ZL$4)&lt;=31,LOOKUP($F5,TenantNames,TenantTotalRevenues)-SUM($JA5:ZK5),LOOKUP($F5,TenantNames,TenantMonthlyRents)),IF(AND((SUMIF($G$4:AHB$4,"&lt;"&amp;ZL$4,$G5:AHB5))&gt;SUMIFS(TransactionAmounts,TenantSources,$F5,'Filtered Data'!$C$2:$C23,"&lt;"&amp;ZL$4),ZL$4&lt;TODAY()),"Late","Occupied")),)))</f>
        <v/>
      </c>
      <c r="ZM5" s="33" t="str">
        <f>IF(ISBLANK($F5),,IF(TODAY()=ZM$4,"Today",IF(AND(LOOKUP($F5,TenantNames,TenantStartDates)&lt;=ZM$4,LOOKUP($F5,TenantNames,TenantEndDates)&gt;=ZM$4),IF(OR(AND(DAY(LOOKUP($F5,TenantNames,TenantStartDates))&gt;28,DAY(EOMONTH(ZM$4,0))=28,DAY(ZM$4)=28),AND(DAY(LOOKUP($F5,TenantNames,TenantStartDates))&gt;30,DAY(EOMONTH(ZM$4,0))=30,DAY(ZM$4)=30),DAY(LOOKUP($F5,TenantNames,TenantStartDates))=DAY(ZM$4)),IF((LOOKUP($F5,TenantNames,TenantEndDates)-ZM$4)&lt;=31,LOOKUP($F5,TenantNames,TenantTotalRevenues)-SUM($JA5:ZL5),LOOKUP($F5,TenantNames,TenantMonthlyRents)),IF(AND((SUMIF($G$4:AHB$4,"&lt;"&amp;ZM$4,$G5:AHB5))&gt;SUMIFS(TransactionAmounts,TenantSources,$F5,'Filtered Data'!$C$2:$C23,"&lt;"&amp;ZM$4),ZM$4&lt;TODAY()),"Late","Occupied")),)))</f>
        <v/>
      </c>
      <c r="ZN5" s="33" t="str">
        <f>IF(ISBLANK($F5),,IF(TODAY()=ZN$4,"Today",IF(AND(LOOKUP($F5,TenantNames,TenantStartDates)&lt;=ZN$4,LOOKUP($F5,TenantNames,TenantEndDates)&gt;=ZN$4),IF(OR(AND(DAY(LOOKUP($F5,TenantNames,TenantStartDates))&gt;28,DAY(EOMONTH(ZN$4,0))=28,DAY(ZN$4)=28),AND(DAY(LOOKUP($F5,TenantNames,TenantStartDates))&gt;30,DAY(EOMONTH(ZN$4,0))=30,DAY(ZN$4)=30),DAY(LOOKUP($F5,TenantNames,TenantStartDates))=DAY(ZN$4)),IF((LOOKUP($F5,TenantNames,TenantEndDates)-ZN$4)&lt;=31,LOOKUP($F5,TenantNames,TenantTotalRevenues)-SUM($JA5:ZM5),LOOKUP($F5,TenantNames,TenantMonthlyRents)),IF(AND((SUMIF($G$4:AHB$4,"&lt;"&amp;ZN$4,$G5:AHB5))&gt;SUMIFS(TransactionAmounts,TenantSources,$F5,'Filtered Data'!$C$2:$C23,"&lt;"&amp;ZN$4),ZN$4&lt;TODAY()),"Late","Occupied")),)))</f>
        <v/>
      </c>
      <c r="ZO5" s="33" t="str">
        <f>IF(ISBLANK($F5),,IF(TODAY()=ZO$4,"Today",IF(AND(LOOKUP($F5,TenantNames,TenantStartDates)&lt;=ZO$4,LOOKUP($F5,TenantNames,TenantEndDates)&gt;=ZO$4),IF(OR(AND(DAY(LOOKUP($F5,TenantNames,TenantStartDates))&gt;28,DAY(EOMONTH(ZO$4,0))=28,DAY(ZO$4)=28),AND(DAY(LOOKUP($F5,TenantNames,TenantStartDates))&gt;30,DAY(EOMONTH(ZO$4,0))=30,DAY(ZO$4)=30),DAY(LOOKUP($F5,TenantNames,TenantStartDates))=DAY(ZO$4)),IF((LOOKUP($F5,TenantNames,TenantEndDates)-ZO$4)&lt;=31,LOOKUP($F5,TenantNames,TenantTotalRevenues)-SUM($JA5:ZN5),LOOKUP($F5,TenantNames,TenantMonthlyRents)),IF(AND((SUMIF($G$4:AHB$4,"&lt;"&amp;ZO$4,$G5:AHB5))&gt;SUMIFS(TransactionAmounts,TenantSources,$F5,'Filtered Data'!$C$2:$C23,"&lt;"&amp;ZO$4),ZO$4&lt;TODAY()),"Late","Occupied")),)))</f>
        <v/>
      </c>
      <c r="ZP5" s="33" t="str">
        <f>IF(ISBLANK($F5),,IF(TODAY()=ZP$4,"Today",IF(AND(LOOKUP($F5,TenantNames,TenantStartDates)&lt;=ZP$4,LOOKUP($F5,TenantNames,TenantEndDates)&gt;=ZP$4),IF(OR(AND(DAY(LOOKUP($F5,TenantNames,TenantStartDates))&gt;28,DAY(EOMONTH(ZP$4,0))=28,DAY(ZP$4)=28),AND(DAY(LOOKUP($F5,TenantNames,TenantStartDates))&gt;30,DAY(EOMONTH(ZP$4,0))=30,DAY(ZP$4)=30),DAY(LOOKUP($F5,TenantNames,TenantStartDates))=DAY(ZP$4)),IF((LOOKUP($F5,TenantNames,TenantEndDates)-ZP$4)&lt;=31,LOOKUP($F5,TenantNames,TenantTotalRevenues)-SUM($JA5:ZO5),LOOKUP($F5,TenantNames,TenantMonthlyRents)),IF(AND((SUMIF($G$4:AHB$4,"&lt;"&amp;ZP$4,$G5:AHB5))&gt;SUMIFS(TransactionAmounts,TenantSources,$F5,'Filtered Data'!$C$2:$C23,"&lt;"&amp;ZP$4),ZP$4&lt;TODAY()),"Late","Occupied")),)))</f>
        <v/>
      </c>
      <c r="ZQ5" s="33" t="str">
        <f>IF(ISBLANK($F5),,IF(TODAY()=ZQ$4,"Today",IF(AND(LOOKUP($F5,TenantNames,TenantStartDates)&lt;=ZQ$4,LOOKUP($F5,TenantNames,TenantEndDates)&gt;=ZQ$4),IF(OR(AND(DAY(LOOKUP($F5,TenantNames,TenantStartDates))&gt;28,DAY(EOMONTH(ZQ$4,0))=28,DAY(ZQ$4)=28),AND(DAY(LOOKUP($F5,TenantNames,TenantStartDates))&gt;30,DAY(EOMONTH(ZQ$4,0))=30,DAY(ZQ$4)=30),DAY(LOOKUP($F5,TenantNames,TenantStartDates))=DAY(ZQ$4)),IF((LOOKUP($F5,TenantNames,TenantEndDates)-ZQ$4)&lt;=31,LOOKUP($F5,TenantNames,TenantTotalRevenues)-SUM($JA5:ZP5),LOOKUP($F5,TenantNames,TenantMonthlyRents)),IF(AND((SUMIF($G$4:AHB$4,"&lt;"&amp;ZQ$4,$G5:AHB5))&gt;SUMIFS(TransactionAmounts,TenantSources,$F5,'Filtered Data'!$C$2:$C23,"&lt;"&amp;ZQ$4),ZQ$4&lt;TODAY()),"Late","Occupied")),)))</f>
        <v/>
      </c>
      <c r="ZR5" s="33" t="str">
        <f>IF(ISBLANK($F5),,IF(TODAY()=ZR$4,"Today",IF(AND(LOOKUP($F5,TenantNames,TenantStartDates)&lt;=ZR$4,LOOKUP($F5,TenantNames,TenantEndDates)&gt;=ZR$4),IF(OR(AND(DAY(LOOKUP($F5,TenantNames,TenantStartDates))&gt;28,DAY(EOMONTH(ZR$4,0))=28,DAY(ZR$4)=28),AND(DAY(LOOKUP($F5,TenantNames,TenantStartDates))&gt;30,DAY(EOMONTH(ZR$4,0))=30,DAY(ZR$4)=30),DAY(LOOKUP($F5,TenantNames,TenantStartDates))=DAY(ZR$4)),IF((LOOKUP($F5,TenantNames,TenantEndDates)-ZR$4)&lt;=31,LOOKUP($F5,TenantNames,TenantTotalRevenues)-SUM($JA5:ZQ5),LOOKUP($F5,TenantNames,TenantMonthlyRents)),IF(AND((SUMIF($G$4:AHB$4,"&lt;"&amp;ZR$4,$G5:AHB5))&gt;SUMIFS(TransactionAmounts,TenantSources,$F5,'Filtered Data'!$C$2:$C23,"&lt;"&amp;ZR$4),ZR$4&lt;TODAY()),"Late","Occupied")),)))</f>
        <v/>
      </c>
      <c r="ZS5" s="33" t="str">
        <f>IF(ISBLANK($F5),,IF(TODAY()=ZS$4,"Today",IF(AND(LOOKUP($F5,TenantNames,TenantStartDates)&lt;=ZS$4,LOOKUP($F5,TenantNames,TenantEndDates)&gt;=ZS$4),IF(OR(AND(DAY(LOOKUP($F5,TenantNames,TenantStartDates))&gt;28,DAY(EOMONTH(ZS$4,0))=28,DAY(ZS$4)=28),AND(DAY(LOOKUP($F5,TenantNames,TenantStartDates))&gt;30,DAY(EOMONTH(ZS$4,0))=30,DAY(ZS$4)=30),DAY(LOOKUP($F5,TenantNames,TenantStartDates))=DAY(ZS$4)),IF((LOOKUP($F5,TenantNames,TenantEndDates)-ZS$4)&lt;=31,LOOKUP($F5,TenantNames,TenantTotalRevenues)-SUM($JA5:ZR5),LOOKUP($F5,TenantNames,TenantMonthlyRents)),IF(AND((SUMIF($G$4:AHB$4,"&lt;"&amp;ZS$4,$G5:AHB5))&gt;SUMIFS(TransactionAmounts,TenantSources,$F5,'Filtered Data'!$C$2:$C23,"&lt;"&amp;ZS$4),ZS$4&lt;TODAY()),"Late","Occupied")),)))</f>
        <v/>
      </c>
      <c r="ZT5" s="33" t="str">
        <f>IF(ISBLANK($F5),,IF(TODAY()=ZT$4,"Today",IF(AND(LOOKUP($F5,TenantNames,TenantStartDates)&lt;=ZT$4,LOOKUP($F5,TenantNames,TenantEndDates)&gt;=ZT$4),IF(OR(AND(DAY(LOOKUP($F5,TenantNames,TenantStartDates))&gt;28,DAY(EOMONTH(ZT$4,0))=28,DAY(ZT$4)=28),AND(DAY(LOOKUP($F5,TenantNames,TenantStartDates))&gt;30,DAY(EOMONTH(ZT$4,0))=30,DAY(ZT$4)=30),DAY(LOOKUP($F5,TenantNames,TenantStartDates))=DAY(ZT$4)),IF((LOOKUP($F5,TenantNames,TenantEndDates)-ZT$4)&lt;=31,LOOKUP($F5,TenantNames,TenantTotalRevenues)-SUM($JA5:ZS5),LOOKUP($F5,TenantNames,TenantMonthlyRents)),IF(AND((SUMIF($G$4:AHB$4,"&lt;"&amp;ZT$4,$G5:AHB5))&gt;SUMIFS(TransactionAmounts,TenantSources,$F5,'Filtered Data'!$C$2:$C23,"&lt;"&amp;ZT$4),ZT$4&lt;TODAY()),"Late","Occupied")),)))</f>
        <v/>
      </c>
      <c r="ZU5" s="33" t="str">
        <f>IF(ISBLANK($F5),,IF(TODAY()=ZU$4,"Today",IF(AND(LOOKUP($F5,TenantNames,TenantStartDates)&lt;=ZU$4,LOOKUP($F5,TenantNames,TenantEndDates)&gt;=ZU$4),IF(OR(AND(DAY(LOOKUP($F5,TenantNames,TenantStartDates))&gt;28,DAY(EOMONTH(ZU$4,0))=28,DAY(ZU$4)=28),AND(DAY(LOOKUP($F5,TenantNames,TenantStartDates))&gt;30,DAY(EOMONTH(ZU$4,0))=30,DAY(ZU$4)=30),DAY(LOOKUP($F5,TenantNames,TenantStartDates))=DAY(ZU$4)),IF((LOOKUP($F5,TenantNames,TenantEndDates)-ZU$4)&lt;=31,LOOKUP($F5,TenantNames,TenantTotalRevenues)-SUM($JA5:ZT5),LOOKUP($F5,TenantNames,TenantMonthlyRents)),IF(AND((SUMIF($G$4:AHB$4,"&lt;"&amp;ZU$4,$G5:AHB5))&gt;SUMIFS(TransactionAmounts,TenantSources,$F5,'Filtered Data'!$C$2:$C23,"&lt;"&amp;ZU$4),ZU$4&lt;TODAY()),"Late","Occupied")),)))</f>
        <v/>
      </c>
      <c r="ZV5" s="33" t="str">
        <f>IF(ISBLANK($F5),,IF(TODAY()=ZV$4,"Today",IF(AND(LOOKUP($F5,TenantNames,TenantStartDates)&lt;=ZV$4,LOOKUP($F5,TenantNames,TenantEndDates)&gt;=ZV$4),IF(OR(AND(DAY(LOOKUP($F5,TenantNames,TenantStartDates))&gt;28,DAY(EOMONTH(ZV$4,0))=28,DAY(ZV$4)=28),AND(DAY(LOOKUP($F5,TenantNames,TenantStartDates))&gt;30,DAY(EOMONTH(ZV$4,0))=30,DAY(ZV$4)=30),DAY(LOOKUP($F5,TenantNames,TenantStartDates))=DAY(ZV$4)),IF((LOOKUP($F5,TenantNames,TenantEndDates)-ZV$4)&lt;=31,LOOKUP($F5,TenantNames,TenantTotalRevenues)-SUM($JA5:ZU5),LOOKUP($F5,TenantNames,TenantMonthlyRents)),IF(AND((SUMIF($G$4:AHB$4,"&lt;"&amp;ZV$4,$G5:AHB5))&gt;SUMIFS(TransactionAmounts,TenantSources,$F5,'Filtered Data'!$C$2:$C23,"&lt;"&amp;ZV$4),ZV$4&lt;TODAY()),"Late","Occupied")),)))</f>
        <v/>
      </c>
      <c r="ZW5" s="33" t="str">
        <f>IF(ISBLANK($F5),,IF(TODAY()=ZW$4,"Today",IF(AND(LOOKUP($F5,TenantNames,TenantStartDates)&lt;=ZW$4,LOOKUP($F5,TenantNames,TenantEndDates)&gt;=ZW$4),IF(OR(AND(DAY(LOOKUP($F5,TenantNames,TenantStartDates))&gt;28,DAY(EOMONTH(ZW$4,0))=28,DAY(ZW$4)=28),AND(DAY(LOOKUP($F5,TenantNames,TenantStartDates))&gt;30,DAY(EOMONTH(ZW$4,0))=30,DAY(ZW$4)=30),DAY(LOOKUP($F5,TenantNames,TenantStartDates))=DAY(ZW$4)),IF((LOOKUP($F5,TenantNames,TenantEndDates)-ZW$4)&lt;=31,LOOKUP($F5,TenantNames,TenantTotalRevenues)-SUM($JA5:ZV5),LOOKUP($F5,TenantNames,TenantMonthlyRents)),IF(AND((SUMIF($G$4:AHB$4,"&lt;"&amp;ZW$4,$G5:AHB5))&gt;SUMIFS(TransactionAmounts,TenantSources,$F5,'Filtered Data'!$C$2:$C23,"&lt;"&amp;ZW$4),ZW$4&lt;TODAY()),"Late","Occupied")),)))</f>
        <v/>
      </c>
      <c r="ZX5" s="33" t="str">
        <f>IF(ISBLANK($F5),,IF(TODAY()=ZX$4,"Today",IF(AND(LOOKUP($F5,TenantNames,TenantStartDates)&lt;=ZX$4,LOOKUP($F5,TenantNames,TenantEndDates)&gt;=ZX$4),IF(OR(AND(DAY(LOOKUP($F5,TenantNames,TenantStartDates))&gt;28,DAY(EOMONTH(ZX$4,0))=28,DAY(ZX$4)=28),AND(DAY(LOOKUP($F5,TenantNames,TenantStartDates))&gt;30,DAY(EOMONTH(ZX$4,0))=30,DAY(ZX$4)=30),DAY(LOOKUP($F5,TenantNames,TenantStartDates))=DAY(ZX$4)),IF((LOOKUP($F5,TenantNames,TenantEndDates)-ZX$4)&lt;=31,LOOKUP($F5,TenantNames,TenantTotalRevenues)-SUM($JA5:ZW5),LOOKUP($F5,TenantNames,TenantMonthlyRents)),IF(AND((SUMIF($G$4:AHB$4,"&lt;"&amp;ZX$4,$G5:AHB5))&gt;SUMIFS(TransactionAmounts,TenantSources,$F5,'Filtered Data'!$C$2:$C23,"&lt;"&amp;ZX$4),ZX$4&lt;TODAY()),"Late","Occupied")),)))</f>
        <v/>
      </c>
      <c r="ZY5" s="33" t="str">
        <f>IF(ISBLANK($F5),,IF(TODAY()=ZY$4,"Today",IF(AND(LOOKUP($F5,TenantNames,TenantStartDates)&lt;=ZY$4,LOOKUP($F5,TenantNames,TenantEndDates)&gt;=ZY$4),IF(OR(AND(DAY(LOOKUP($F5,TenantNames,TenantStartDates))&gt;28,DAY(EOMONTH(ZY$4,0))=28,DAY(ZY$4)=28),AND(DAY(LOOKUP($F5,TenantNames,TenantStartDates))&gt;30,DAY(EOMONTH(ZY$4,0))=30,DAY(ZY$4)=30),DAY(LOOKUP($F5,TenantNames,TenantStartDates))=DAY(ZY$4)),IF((LOOKUP($F5,TenantNames,TenantEndDates)-ZY$4)&lt;=31,LOOKUP($F5,TenantNames,TenantTotalRevenues)-SUM($JA5:ZX5),LOOKUP($F5,TenantNames,TenantMonthlyRents)),IF(AND((SUMIF($G$4:AHB$4,"&lt;"&amp;ZY$4,$G5:AHB5))&gt;SUMIFS(TransactionAmounts,TenantSources,$F5,'Filtered Data'!$C$2:$C23,"&lt;"&amp;ZY$4),ZY$4&lt;TODAY()),"Late","Occupied")),)))</f>
        <v/>
      </c>
      <c r="ZZ5" s="33" t="str">
        <f>IF(ISBLANK($F5),,IF(TODAY()=ZZ$4,"Today",IF(AND(LOOKUP($F5,TenantNames,TenantStartDates)&lt;=ZZ$4,LOOKUP($F5,TenantNames,TenantEndDates)&gt;=ZZ$4),IF(OR(AND(DAY(LOOKUP($F5,TenantNames,TenantStartDates))&gt;28,DAY(EOMONTH(ZZ$4,0))=28,DAY(ZZ$4)=28),AND(DAY(LOOKUP($F5,TenantNames,TenantStartDates))&gt;30,DAY(EOMONTH(ZZ$4,0))=30,DAY(ZZ$4)=30),DAY(LOOKUP($F5,TenantNames,TenantStartDates))=DAY(ZZ$4)),IF((LOOKUP($F5,TenantNames,TenantEndDates)-ZZ$4)&lt;=31,LOOKUP($F5,TenantNames,TenantTotalRevenues)-SUM($JA5:ZY5),LOOKUP($F5,TenantNames,TenantMonthlyRents)),IF(AND((SUMIF($G$4:AHB$4,"&lt;"&amp;ZZ$4,$G5:AHB5))&gt;SUMIFS(TransactionAmounts,TenantSources,$F5,'Filtered Data'!$C$2:$C23,"&lt;"&amp;ZZ$4),ZZ$4&lt;TODAY()),"Late","Occupied")),)))</f>
        <v/>
      </c>
      <c r="AAA5" s="33" t="str">
        <f>IF(ISBLANK($F5),,IF(TODAY()=AAA$4,"Today",IF(AND(LOOKUP($F5,TenantNames,TenantStartDates)&lt;=AAA$4,LOOKUP($F5,TenantNames,TenantEndDates)&gt;=AAA$4),IF(OR(AND(DAY(LOOKUP($F5,TenantNames,TenantStartDates))&gt;28,DAY(EOMONTH(AAA$4,0))=28,DAY(AAA$4)=28),AND(DAY(LOOKUP($F5,TenantNames,TenantStartDates))&gt;30,DAY(EOMONTH(AAA$4,0))=30,DAY(AAA$4)=30),DAY(LOOKUP($F5,TenantNames,TenantStartDates))=DAY(AAA$4)),IF((LOOKUP($F5,TenantNames,TenantEndDates)-AAA$4)&lt;=31,LOOKUP($F5,TenantNames,TenantTotalRevenues)-SUM($JA5:ZZ5),LOOKUP($F5,TenantNames,TenantMonthlyRents)),IF(AND((SUMIF($G$4:AHB$4,"&lt;"&amp;AAA$4,$G5:AHB5))&gt;SUMIFS(TransactionAmounts,TenantSources,$F5,'Filtered Data'!$C$2:$C23,"&lt;"&amp;AAA$4),AAA$4&lt;TODAY()),"Late","Occupied")),)))</f>
        <v/>
      </c>
      <c r="AAB5" s="33" t="str">
        <f>IF(ISBLANK($F5),,IF(TODAY()=AAB$4,"Today",IF(AND(LOOKUP($F5,TenantNames,TenantStartDates)&lt;=AAB$4,LOOKUP($F5,TenantNames,TenantEndDates)&gt;=AAB$4),IF(OR(AND(DAY(LOOKUP($F5,TenantNames,TenantStartDates))&gt;28,DAY(EOMONTH(AAB$4,0))=28,DAY(AAB$4)=28),AND(DAY(LOOKUP($F5,TenantNames,TenantStartDates))&gt;30,DAY(EOMONTH(AAB$4,0))=30,DAY(AAB$4)=30),DAY(LOOKUP($F5,TenantNames,TenantStartDates))=DAY(AAB$4)),IF((LOOKUP($F5,TenantNames,TenantEndDates)-AAB$4)&lt;=31,LOOKUP($F5,TenantNames,TenantTotalRevenues)-SUM($JA5:AAA5),LOOKUP($F5,TenantNames,TenantMonthlyRents)),IF(AND((SUMIF($G$4:AHB$4,"&lt;"&amp;AAB$4,$G5:AHB5))&gt;SUMIFS(TransactionAmounts,TenantSources,$F5,'Filtered Data'!$C$2:$C23,"&lt;"&amp;AAB$4),AAB$4&lt;TODAY()),"Late","Occupied")),)))</f>
        <v/>
      </c>
      <c r="AAC5" s="33" t="str">
        <f>IF(ISBLANK($F5),,IF(TODAY()=AAC$4,"Today",IF(AND(LOOKUP($F5,TenantNames,TenantStartDates)&lt;=AAC$4,LOOKUP($F5,TenantNames,TenantEndDates)&gt;=AAC$4),IF(OR(AND(DAY(LOOKUP($F5,TenantNames,TenantStartDates))&gt;28,DAY(EOMONTH(AAC$4,0))=28,DAY(AAC$4)=28),AND(DAY(LOOKUP($F5,TenantNames,TenantStartDates))&gt;30,DAY(EOMONTH(AAC$4,0))=30,DAY(AAC$4)=30),DAY(LOOKUP($F5,TenantNames,TenantStartDates))=DAY(AAC$4)),IF((LOOKUP($F5,TenantNames,TenantEndDates)-AAC$4)&lt;=31,LOOKUP($F5,TenantNames,TenantTotalRevenues)-SUM($JA5:AAB5),LOOKUP($F5,TenantNames,TenantMonthlyRents)),IF(AND((SUMIF($G$4:AHB$4,"&lt;"&amp;AAC$4,$G5:AHB5))&gt;SUMIFS(TransactionAmounts,TenantSources,$F5,'Filtered Data'!$C$2:$C23,"&lt;"&amp;AAC$4),AAC$4&lt;TODAY()),"Late","Occupied")),)))</f>
        <v/>
      </c>
      <c r="AAD5" s="33" t="str">
        <f>IF(ISBLANK($F5),,IF(TODAY()=AAD$4,"Today",IF(AND(LOOKUP($F5,TenantNames,TenantStartDates)&lt;=AAD$4,LOOKUP($F5,TenantNames,TenantEndDates)&gt;=AAD$4),IF(OR(AND(DAY(LOOKUP($F5,TenantNames,TenantStartDates))&gt;28,DAY(EOMONTH(AAD$4,0))=28,DAY(AAD$4)=28),AND(DAY(LOOKUP($F5,TenantNames,TenantStartDates))&gt;30,DAY(EOMONTH(AAD$4,0))=30,DAY(AAD$4)=30),DAY(LOOKUP($F5,TenantNames,TenantStartDates))=DAY(AAD$4)),IF((LOOKUP($F5,TenantNames,TenantEndDates)-AAD$4)&lt;=31,LOOKUP($F5,TenantNames,TenantTotalRevenues)-SUM($JA5:AAC5),LOOKUP($F5,TenantNames,TenantMonthlyRents)),IF(AND((SUMIF($G$4:AHB$4,"&lt;"&amp;AAD$4,$G5:AHB5))&gt;SUMIFS(TransactionAmounts,TenantSources,$F5,'Filtered Data'!$C$2:$C23,"&lt;"&amp;AAD$4),AAD$4&lt;TODAY()),"Late","Occupied")),)))</f>
        <v/>
      </c>
      <c r="AAE5" s="33" t="str">
        <f>IF(ISBLANK($F5),,IF(TODAY()=AAE$4,"Today",IF(AND(LOOKUP($F5,TenantNames,TenantStartDates)&lt;=AAE$4,LOOKUP($F5,TenantNames,TenantEndDates)&gt;=AAE$4),IF(OR(AND(DAY(LOOKUP($F5,TenantNames,TenantStartDates))&gt;28,DAY(EOMONTH(AAE$4,0))=28,DAY(AAE$4)=28),AND(DAY(LOOKUP($F5,TenantNames,TenantStartDates))&gt;30,DAY(EOMONTH(AAE$4,0))=30,DAY(AAE$4)=30),DAY(LOOKUP($F5,TenantNames,TenantStartDates))=DAY(AAE$4)),IF((LOOKUP($F5,TenantNames,TenantEndDates)-AAE$4)&lt;=31,LOOKUP($F5,TenantNames,TenantTotalRevenues)-SUM($JA5:AAD5),LOOKUP($F5,TenantNames,TenantMonthlyRents)),IF(AND((SUMIF($G$4:AHB$4,"&lt;"&amp;AAE$4,$G5:AHB5))&gt;SUMIFS(TransactionAmounts,TenantSources,$F5,'Filtered Data'!$C$2:$C23,"&lt;"&amp;AAE$4),AAE$4&lt;TODAY()),"Late","Occupied")),)))</f>
        <v/>
      </c>
      <c r="AAF5" s="33" t="str">
        <f>IF(ISBLANK($F5),,IF(TODAY()=AAF$4,"Today",IF(AND(LOOKUP($F5,TenantNames,TenantStartDates)&lt;=AAF$4,LOOKUP($F5,TenantNames,TenantEndDates)&gt;=AAF$4),IF(OR(AND(DAY(LOOKUP($F5,TenantNames,TenantStartDates))&gt;28,DAY(EOMONTH(AAF$4,0))=28,DAY(AAF$4)=28),AND(DAY(LOOKUP($F5,TenantNames,TenantStartDates))&gt;30,DAY(EOMONTH(AAF$4,0))=30,DAY(AAF$4)=30),DAY(LOOKUP($F5,TenantNames,TenantStartDates))=DAY(AAF$4)),IF((LOOKUP($F5,TenantNames,TenantEndDates)-AAF$4)&lt;=31,LOOKUP($F5,TenantNames,TenantTotalRevenues)-SUM($JA5:AAE5),LOOKUP($F5,TenantNames,TenantMonthlyRents)),IF(AND((SUMIF($G$4:AHB$4,"&lt;"&amp;AAF$4,$G5:AHB5))&gt;SUMIFS(TransactionAmounts,TenantSources,$F5,'Filtered Data'!$C$2:$C23,"&lt;"&amp;AAF$4),AAF$4&lt;TODAY()),"Late","Occupied")),)))</f>
        <v/>
      </c>
      <c r="AAG5" s="33" t="str">
        <f>IF(ISBLANK($F5),,IF(TODAY()=AAG$4,"Today",IF(AND(LOOKUP($F5,TenantNames,TenantStartDates)&lt;=AAG$4,LOOKUP($F5,TenantNames,TenantEndDates)&gt;=AAG$4),IF(OR(AND(DAY(LOOKUP($F5,TenantNames,TenantStartDates))&gt;28,DAY(EOMONTH(AAG$4,0))=28,DAY(AAG$4)=28),AND(DAY(LOOKUP($F5,TenantNames,TenantStartDates))&gt;30,DAY(EOMONTH(AAG$4,0))=30,DAY(AAG$4)=30),DAY(LOOKUP($F5,TenantNames,TenantStartDates))=DAY(AAG$4)),IF((LOOKUP($F5,TenantNames,TenantEndDates)-AAG$4)&lt;=31,LOOKUP($F5,TenantNames,TenantTotalRevenues)-SUM($JA5:AAF5),LOOKUP($F5,TenantNames,TenantMonthlyRents)),IF(AND((SUMIF($G$4:AHB$4,"&lt;"&amp;AAG$4,$G5:AHB5))&gt;SUMIFS(TransactionAmounts,TenantSources,$F5,'Filtered Data'!$C$2:$C23,"&lt;"&amp;AAG$4),AAG$4&lt;TODAY()),"Late","Occupied")),)))</f>
        <v/>
      </c>
      <c r="AAH5" s="33" t="str">
        <f>IF(ISBLANK($F5),,IF(TODAY()=AAH$4,"Today",IF(AND(LOOKUP($F5,TenantNames,TenantStartDates)&lt;=AAH$4,LOOKUP($F5,TenantNames,TenantEndDates)&gt;=AAH$4),IF(OR(AND(DAY(LOOKUP($F5,TenantNames,TenantStartDates))&gt;28,DAY(EOMONTH(AAH$4,0))=28,DAY(AAH$4)=28),AND(DAY(LOOKUP($F5,TenantNames,TenantStartDates))&gt;30,DAY(EOMONTH(AAH$4,0))=30,DAY(AAH$4)=30),DAY(LOOKUP($F5,TenantNames,TenantStartDates))=DAY(AAH$4)),IF((LOOKUP($F5,TenantNames,TenantEndDates)-AAH$4)&lt;=31,LOOKUP($F5,TenantNames,TenantTotalRevenues)-SUM($JA5:AAG5),LOOKUP($F5,TenantNames,TenantMonthlyRents)),IF(AND((SUMIF($G$4:AHB$4,"&lt;"&amp;AAH$4,$G5:AHB5))&gt;SUMIFS(TransactionAmounts,TenantSources,$F5,'Filtered Data'!$C$2:$C23,"&lt;"&amp;AAH$4),AAH$4&lt;TODAY()),"Late","Occupied")),)))</f>
        <v/>
      </c>
      <c r="AAI5" s="33" t="str">
        <f>IF(ISBLANK($F5),,IF(TODAY()=AAI$4,"Today",IF(AND(LOOKUP($F5,TenantNames,TenantStartDates)&lt;=AAI$4,LOOKUP($F5,TenantNames,TenantEndDates)&gt;=AAI$4),IF(OR(AND(DAY(LOOKUP($F5,TenantNames,TenantStartDates))&gt;28,DAY(EOMONTH(AAI$4,0))=28,DAY(AAI$4)=28),AND(DAY(LOOKUP($F5,TenantNames,TenantStartDates))&gt;30,DAY(EOMONTH(AAI$4,0))=30,DAY(AAI$4)=30),DAY(LOOKUP($F5,TenantNames,TenantStartDates))=DAY(AAI$4)),IF((LOOKUP($F5,TenantNames,TenantEndDates)-AAI$4)&lt;=31,LOOKUP($F5,TenantNames,TenantTotalRevenues)-SUM($JA5:AAH5),LOOKUP($F5,TenantNames,TenantMonthlyRents)),IF(AND((SUMIF($G$4:AHB$4,"&lt;"&amp;AAI$4,$G5:AHB5))&gt;SUMIFS(TransactionAmounts,TenantSources,$F5,'Filtered Data'!$C$2:$C23,"&lt;"&amp;AAI$4),AAI$4&lt;TODAY()),"Late","Occupied")),)))</f>
        <v/>
      </c>
      <c r="AAJ5" s="33" t="str">
        <f>IF(ISBLANK($F5),,IF(TODAY()=AAJ$4,"Today",IF(AND(LOOKUP($F5,TenantNames,TenantStartDates)&lt;=AAJ$4,LOOKUP($F5,TenantNames,TenantEndDates)&gt;=AAJ$4),IF(OR(AND(DAY(LOOKUP($F5,TenantNames,TenantStartDates))&gt;28,DAY(EOMONTH(AAJ$4,0))=28,DAY(AAJ$4)=28),AND(DAY(LOOKUP($F5,TenantNames,TenantStartDates))&gt;30,DAY(EOMONTH(AAJ$4,0))=30,DAY(AAJ$4)=30),DAY(LOOKUP($F5,TenantNames,TenantStartDates))=DAY(AAJ$4)),IF((LOOKUP($F5,TenantNames,TenantEndDates)-AAJ$4)&lt;=31,LOOKUP($F5,TenantNames,TenantTotalRevenues)-SUM($JA5:AAI5),LOOKUP($F5,TenantNames,TenantMonthlyRents)),IF(AND((SUMIF($G$4:AHB$4,"&lt;"&amp;AAJ$4,$G5:AHB5))&gt;SUMIFS(TransactionAmounts,TenantSources,$F5,'Filtered Data'!$C$2:$C23,"&lt;"&amp;AAJ$4),AAJ$4&lt;TODAY()),"Late","Occupied")),)))</f>
        <v/>
      </c>
      <c r="AAK5" s="33" t="str">
        <f>IF(ISBLANK($F5),,IF(TODAY()=AAK$4,"Today",IF(AND(LOOKUP($F5,TenantNames,TenantStartDates)&lt;=AAK$4,LOOKUP($F5,TenantNames,TenantEndDates)&gt;=AAK$4),IF(OR(AND(DAY(LOOKUP($F5,TenantNames,TenantStartDates))&gt;28,DAY(EOMONTH(AAK$4,0))=28,DAY(AAK$4)=28),AND(DAY(LOOKUP($F5,TenantNames,TenantStartDates))&gt;30,DAY(EOMONTH(AAK$4,0))=30,DAY(AAK$4)=30),DAY(LOOKUP($F5,TenantNames,TenantStartDates))=DAY(AAK$4)),IF((LOOKUP($F5,TenantNames,TenantEndDates)-AAK$4)&lt;=31,LOOKUP($F5,TenantNames,TenantTotalRevenues)-SUM($JA5:AAJ5),LOOKUP($F5,TenantNames,TenantMonthlyRents)),IF(AND((SUMIF($G$4:AHB$4,"&lt;"&amp;AAK$4,$G5:AHB5))&gt;SUMIFS(TransactionAmounts,TenantSources,$F5,'Filtered Data'!$C$2:$C23,"&lt;"&amp;AAK$4),AAK$4&lt;TODAY()),"Late","Occupied")),)))</f>
        <v/>
      </c>
      <c r="AAL5" s="33" t="str">
        <f>IF(ISBLANK($F5),,IF(TODAY()=AAL$4,"Today",IF(AND(LOOKUP($F5,TenantNames,TenantStartDates)&lt;=AAL$4,LOOKUP($F5,TenantNames,TenantEndDates)&gt;=AAL$4),IF(OR(AND(DAY(LOOKUP($F5,TenantNames,TenantStartDates))&gt;28,DAY(EOMONTH(AAL$4,0))=28,DAY(AAL$4)=28),AND(DAY(LOOKUP($F5,TenantNames,TenantStartDates))&gt;30,DAY(EOMONTH(AAL$4,0))=30,DAY(AAL$4)=30),DAY(LOOKUP($F5,TenantNames,TenantStartDates))=DAY(AAL$4)),IF((LOOKUP($F5,TenantNames,TenantEndDates)-AAL$4)&lt;=31,LOOKUP($F5,TenantNames,TenantTotalRevenues)-SUM($JA5:AAK5),LOOKUP($F5,TenantNames,TenantMonthlyRents)),IF(AND((SUMIF($G$4:AHB$4,"&lt;"&amp;AAL$4,$G5:AHB5))&gt;SUMIFS(TransactionAmounts,TenantSources,$F5,'Filtered Data'!$C$2:$C23,"&lt;"&amp;AAL$4),AAL$4&lt;TODAY()),"Late","Occupied")),)))</f>
        <v/>
      </c>
      <c r="AAM5" s="33" t="str">
        <f>IF(ISBLANK($F5),,IF(TODAY()=AAM$4,"Today",IF(AND(LOOKUP($F5,TenantNames,TenantStartDates)&lt;=AAM$4,LOOKUP($F5,TenantNames,TenantEndDates)&gt;=AAM$4),IF(OR(AND(DAY(LOOKUP($F5,TenantNames,TenantStartDates))&gt;28,DAY(EOMONTH(AAM$4,0))=28,DAY(AAM$4)=28),AND(DAY(LOOKUP($F5,TenantNames,TenantStartDates))&gt;30,DAY(EOMONTH(AAM$4,0))=30,DAY(AAM$4)=30),DAY(LOOKUP($F5,TenantNames,TenantStartDates))=DAY(AAM$4)),IF((LOOKUP($F5,TenantNames,TenantEndDates)-AAM$4)&lt;=31,LOOKUP($F5,TenantNames,TenantTotalRevenues)-SUM($JA5:AAL5),LOOKUP($F5,TenantNames,TenantMonthlyRents)),IF(AND((SUMIF($G$4:AHB$4,"&lt;"&amp;AAM$4,$G5:AHB5))&gt;SUMIFS(TransactionAmounts,TenantSources,$F5,'Filtered Data'!$C$2:$C23,"&lt;"&amp;AAM$4),AAM$4&lt;TODAY()),"Late","Occupied")),)))</f>
        <v/>
      </c>
      <c r="AAN5" s="33" t="str">
        <f>IF(ISBLANK($F5),,IF(TODAY()=AAN$4,"Today",IF(AND(LOOKUP($F5,TenantNames,TenantStartDates)&lt;=AAN$4,LOOKUP($F5,TenantNames,TenantEndDates)&gt;=AAN$4),IF(OR(AND(DAY(LOOKUP($F5,TenantNames,TenantStartDates))&gt;28,DAY(EOMONTH(AAN$4,0))=28,DAY(AAN$4)=28),AND(DAY(LOOKUP($F5,TenantNames,TenantStartDates))&gt;30,DAY(EOMONTH(AAN$4,0))=30,DAY(AAN$4)=30),DAY(LOOKUP($F5,TenantNames,TenantStartDates))=DAY(AAN$4)),IF((LOOKUP($F5,TenantNames,TenantEndDates)-AAN$4)&lt;=31,LOOKUP($F5,TenantNames,TenantTotalRevenues)-SUM($JA5:AAM5),LOOKUP($F5,TenantNames,TenantMonthlyRents)),IF(AND((SUMIF($G$4:AHB$4,"&lt;"&amp;AAN$4,$G5:AHB5))&gt;SUMIFS(TransactionAmounts,TenantSources,$F5,'Filtered Data'!$C$2:$C23,"&lt;"&amp;AAN$4),AAN$4&lt;TODAY()),"Late","Occupied")),)))</f>
        <v/>
      </c>
      <c r="AAO5" s="33" t="str">
        <f>IF(ISBLANK($F5),,IF(TODAY()=AAO$4,"Today",IF(AND(LOOKUP($F5,TenantNames,TenantStartDates)&lt;=AAO$4,LOOKUP($F5,TenantNames,TenantEndDates)&gt;=AAO$4),IF(OR(AND(DAY(LOOKUP($F5,TenantNames,TenantStartDates))&gt;28,DAY(EOMONTH(AAO$4,0))=28,DAY(AAO$4)=28),AND(DAY(LOOKUP($F5,TenantNames,TenantStartDates))&gt;30,DAY(EOMONTH(AAO$4,0))=30,DAY(AAO$4)=30),DAY(LOOKUP($F5,TenantNames,TenantStartDates))=DAY(AAO$4)),IF((LOOKUP($F5,TenantNames,TenantEndDates)-AAO$4)&lt;=31,LOOKUP($F5,TenantNames,TenantTotalRevenues)-SUM($JA5:AAN5),LOOKUP($F5,TenantNames,TenantMonthlyRents)),IF(AND((SUMIF($G$4:AHB$4,"&lt;"&amp;AAO$4,$G5:AHB5))&gt;SUMIFS(TransactionAmounts,TenantSources,$F5,'Filtered Data'!$C$2:$C23,"&lt;"&amp;AAO$4),AAO$4&lt;TODAY()),"Late","Occupied")),)))</f>
        <v/>
      </c>
      <c r="AAP5" s="33" t="str">
        <f>IF(ISBLANK($F5),,IF(TODAY()=AAP$4,"Today",IF(AND(LOOKUP($F5,TenantNames,TenantStartDates)&lt;=AAP$4,LOOKUP($F5,TenantNames,TenantEndDates)&gt;=AAP$4),IF(OR(AND(DAY(LOOKUP($F5,TenantNames,TenantStartDates))&gt;28,DAY(EOMONTH(AAP$4,0))=28,DAY(AAP$4)=28),AND(DAY(LOOKUP($F5,TenantNames,TenantStartDates))&gt;30,DAY(EOMONTH(AAP$4,0))=30,DAY(AAP$4)=30),DAY(LOOKUP($F5,TenantNames,TenantStartDates))=DAY(AAP$4)),IF((LOOKUP($F5,TenantNames,TenantEndDates)-AAP$4)&lt;=31,LOOKUP($F5,TenantNames,TenantTotalRevenues)-SUM($JA5:AAO5),LOOKUP($F5,TenantNames,TenantMonthlyRents)),IF(AND((SUMIF($G$4:AHB$4,"&lt;"&amp;AAP$4,$G5:AHB5))&gt;SUMIFS(TransactionAmounts,TenantSources,$F5,'Filtered Data'!$C$2:$C23,"&lt;"&amp;AAP$4),AAP$4&lt;TODAY()),"Late","Occupied")),)))</f>
        <v/>
      </c>
      <c r="AAQ5" s="33" t="str">
        <f>IF(ISBLANK($F5),,IF(TODAY()=AAQ$4,"Today",IF(AND(LOOKUP($F5,TenantNames,TenantStartDates)&lt;=AAQ$4,LOOKUP($F5,TenantNames,TenantEndDates)&gt;=AAQ$4),IF(OR(AND(DAY(LOOKUP($F5,TenantNames,TenantStartDates))&gt;28,DAY(EOMONTH(AAQ$4,0))=28,DAY(AAQ$4)=28),AND(DAY(LOOKUP($F5,TenantNames,TenantStartDates))&gt;30,DAY(EOMONTH(AAQ$4,0))=30,DAY(AAQ$4)=30),DAY(LOOKUP($F5,TenantNames,TenantStartDates))=DAY(AAQ$4)),IF((LOOKUP($F5,TenantNames,TenantEndDates)-AAQ$4)&lt;=31,LOOKUP($F5,TenantNames,TenantTotalRevenues)-SUM($JA5:AAP5),LOOKUP($F5,TenantNames,TenantMonthlyRents)),IF(AND((SUMIF($G$4:AHB$4,"&lt;"&amp;AAQ$4,$G5:AHB5))&gt;SUMIFS(TransactionAmounts,TenantSources,$F5,'Filtered Data'!$C$2:$C23,"&lt;"&amp;AAQ$4),AAQ$4&lt;TODAY()),"Late","Occupied")),)))</f>
        <v/>
      </c>
      <c r="AAR5" s="33" t="str">
        <f>IF(ISBLANK($F5),,IF(TODAY()=AAR$4,"Today",IF(AND(LOOKUP($F5,TenantNames,TenantStartDates)&lt;=AAR$4,LOOKUP($F5,TenantNames,TenantEndDates)&gt;=AAR$4),IF(OR(AND(DAY(LOOKUP($F5,TenantNames,TenantStartDates))&gt;28,DAY(EOMONTH(AAR$4,0))=28,DAY(AAR$4)=28),AND(DAY(LOOKUP($F5,TenantNames,TenantStartDates))&gt;30,DAY(EOMONTH(AAR$4,0))=30,DAY(AAR$4)=30),DAY(LOOKUP($F5,TenantNames,TenantStartDates))=DAY(AAR$4)),IF((LOOKUP($F5,TenantNames,TenantEndDates)-AAR$4)&lt;=31,LOOKUP($F5,TenantNames,TenantTotalRevenues)-SUM($JA5:AAQ5),LOOKUP($F5,TenantNames,TenantMonthlyRents)),IF(AND((SUMIF($G$4:AHB$4,"&lt;"&amp;AAR$4,$G5:AHB5))&gt;SUMIFS(TransactionAmounts,TenantSources,$F5,'Filtered Data'!$C$2:$C23,"&lt;"&amp;AAR$4),AAR$4&lt;TODAY()),"Late","Occupied")),)))</f>
        <v/>
      </c>
      <c r="AAS5" s="33" t="str">
        <f>IF(ISBLANK($F5),,IF(TODAY()=AAS$4,"Today",IF(AND(LOOKUP($F5,TenantNames,TenantStartDates)&lt;=AAS$4,LOOKUP($F5,TenantNames,TenantEndDates)&gt;=AAS$4),IF(OR(AND(DAY(LOOKUP($F5,TenantNames,TenantStartDates))&gt;28,DAY(EOMONTH(AAS$4,0))=28,DAY(AAS$4)=28),AND(DAY(LOOKUP($F5,TenantNames,TenantStartDates))&gt;30,DAY(EOMONTH(AAS$4,0))=30,DAY(AAS$4)=30),DAY(LOOKUP($F5,TenantNames,TenantStartDates))=DAY(AAS$4)),IF((LOOKUP($F5,TenantNames,TenantEndDates)-AAS$4)&lt;=31,LOOKUP($F5,TenantNames,TenantTotalRevenues)-SUM($JA5:AAR5),LOOKUP($F5,TenantNames,TenantMonthlyRents)),IF(AND((SUMIF($G$4:AHB$4,"&lt;"&amp;AAS$4,$G5:AHB5))&gt;SUMIFS(TransactionAmounts,TenantSources,$F5,'Filtered Data'!$C$2:$C23,"&lt;"&amp;AAS$4),AAS$4&lt;TODAY()),"Late","Occupied")),)))</f>
        <v/>
      </c>
      <c r="AAT5" s="33" t="str">
        <f>IF(ISBLANK($F5),,IF(TODAY()=AAT$4,"Today",IF(AND(LOOKUP($F5,TenantNames,TenantStartDates)&lt;=AAT$4,LOOKUP($F5,TenantNames,TenantEndDates)&gt;=AAT$4),IF(OR(AND(DAY(LOOKUP($F5,TenantNames,TenantStartDates))&gt;28,DAY(EOMONTH(AAT$4,0))=28,DAY(AAT$4)=28),AND(DAY(LOOKUP($F5,TenantNames,TenantStartDates))&gt;30,DAY(EOMONTH(AAT$4,0))=30,DAY(AAT$4)=30),DAY(LOOKUP($F5,TenantNames,TenantStartDates))=DAY(AAT$4)),IF((LOOKUP($F5,TenantNames,TenantEndDates)-AAT$4)&lt;=31,LOOKUP($F5,TenantNames,TenantTotalRevenues)-SUM($JA5:AAS5),LOOKUP($F5,TenantNames,TenantMonthlyRents)),IF(AND((SUMIF($G$4:AHB$4,"&lt;"&amp;AAT$4,$G5:AHB5))&gt;SUMIFS(TransactionAmounts,TenantSources,$F5,'Filtered Data'!$C$2:$C23,"&lt;"&amp;AAT$4),AAT$4&lt;TODAY()),"Late","Occupied")),)))</f>
        <v/>
      </c>
      <c r="AAU5" s="33" t="str">
        <f>IF(ISBLANK($F5),,IF(TODAY()=AAU$4,"Today",IF(AND(LOOKUP($F5,TenantNames,TenantStartDates)&lt;=AAU$4,LOOKUP($F5,TenantNames,TenantEndDates)&gt;=AAU$4),IF(OR(AND(DAY(LOOKUP($F5,TenantNames,TenantStartDates))&gt;28,DAY(EOMONTH(AAU$4,0))=28,DAY(AAU$4)=28),AND(DAY(LOOKUP($F5,TenantNames,TenantStartDates))&gt;30,DAY(EOMONTH(AAU$4,0))=30,DAY(AAU$4)=30),DAY(LOOKUP($F5,TenantNames,TenantStartDates))=DAY(AAU$4)),IF((LOOKUP($F5,TenantNames,TenantEndDates)-AAU$4)&lt;=31,LOOKUP($F5,TenantNames,TenantTotalRevenues)-SUM($JA5:AAT5),LOOKUP($F5,TenantNames,TenantMonthlyRents)),IF(AND((SUMIF($G$4:AHB$4,"&lt;"&amp;AAU$4,$G5:AHB5))&gt;SUMIFS(TransactionAmounts,TenantSources,$F5,'Filtered Data'!$C$2:$C23,"&lt;"&amp;AAU$4),AAU$4&lt;TODAY()),"Late","Occupied")),)))</f>
        <v/>
      </c>
      <c r="AAV5" s="33" t="str">
        <f>IF(ISBLANK($F5),,IF(TODAY()=AAV$4,"Today",IF(AND(LOOKUP($F5,TenantNames,TenantStartDates)&lt;=AAV$4,LOOKUP($F5,TenantNames,TenantEndDates)&gt;=AAV$4),IF(OR(AND(DAY(LOOKUP($F5,TenantNames,TenantStartDates))&gt;28,DAY(EOMONTH(AAV$4,0))=28,DAY(AAV$4)=28),AND(DAY(LOOKUP($F5,TenantNames,TenantStartDates))&gt;30,DAY(EOMONTH(AAV$4,0))=30,DAY(AAV$4)=30),DAY(LOOKUP($F5,TenantNames,TenantStartDates))=DAY(AAV$4)),IF((LOOKUP($F5,TenantNames,TenantEndDates)-AAV$4)&lt;=31,LOOKUP($F5,TenantNames,TenantTotalRevenues)-SUM($JA5:AAU5),LOOKUP($F5,TenantNames,TenantMonthlyRents)),IF(AND((SUMIF($G$4:AHB$4,"&lt;"&amp;AAV$4,$G5:AHB5))&gt;SUMIFS(TransactionAmounts,TenantSources,$F5,'Filtered Data'!$C$2:$C23,"&lt;"&amp;AAV$4),AAV$4&lt;TODAY()),"Late","Occupied")),)))</f>
        <v/>
      </c>
      <c r="AAW5" s="33" t="str">
        <f>IF(ISBLANK($F5),,IF(TODAY()=AAW$4,"Today",IF(AND(LOOKUP($F5,TenantNames,TenantStartDates)&lt;=AAW$4,LOOKUP($F5,TenantNames,TenantEndDates)&gt;=AAW$4),IF(OR(AND(DAY(LOOKUP($F5,TenantNames,TenantStartDates))&gt;28,DAY(EOMONTH(AAW$4,0))=28,DAY(AAW$4)=28),AND(DAY(LOOKUP($F5,TenantNames,TenantStartDates))&gt;30,DAY(EOMONTH(AAW$4,0))=30,DAY(AAW$4)=30),DAY(LOOKUP($F5,TenantNames,TenantStartDates))=DAY(AAW$4)),IF((LOOKUP($F5,TenantNames,TenantEndDates)-AAW$4)&lt;=31,LOOKUP($F5,TenantNames,TenantTotalRevenues)-SUM($JA5:AAV5),LOOKUP($F5,TenantNames,TenantMonthlyRents)),IF(AND((SUMIF($G$4:AHB$4,"&lt;"&amp;AAW$4,$G5:AHB5))&gt;SUMIFS(TransactionAmounts,TenantSources,$F5,'Filtered Data'!$C$2:$C23,"&lt;"&amp;AAW$4),AAW$4&lt;TODAY()),"Late","Occupied")),)))</f>
        <v/>
      </c>
      <c r="AAX5" s="33" t="str">
        <f>IF(ISBLANK($F5),,IF(TODAY()=AAX$4,"Today",IF(AND(LOOKUP($F5,TenantNames,TenantStartDates)&lt;=AAX$4,LOOKUP($F5,TenantNames,TenantEndDates)&gt;=AAX$4),IF(OR(AND(DAY(LOOKUP($F5,TenantNames,TenantStartDates))&gt;28,DAY(EOMONTH(AAX$4,0))=28,DAY(AAX$4)=28),AND(DAY(LOOKUP($F5,TenantNames,TenantStartDates))&gt;30,DAY(EOMONTH(AAX$4,0))=30,DAY(AAX$4)=30),DAY(LOOKUP($F5,TenantNames,TenantStartDates))=DAY(AAX$4)),IF((LOOKUP($F5,TenantNames,TenantEndDates)-AAX$4)&lt;=31,LOOKUP($F5,TenantNames,TenantTotalRevenues)-SUM($JA5:AAW5),LOOKUP($F5,TenantNames,TenantMonthlyRents)),IF(AND((SUMIF($G$4:AHB$4,"&lt;"&amp;AAX$4,$G5:AHB5))&gt;SUMIFS(TransactionAmounts,TenantSources,$F5,'Filtered Data'!$C$2:$C23,"&lt;"&amp;AAX$4),AAX$4&lt;TODAY()),"Late","Occupied")),)))</f>
        <v/>
      </c>
      <c r="AAY5" s="33" t="str">
        <f>IF(ISBLANK($F5),,IF(TODAY()=AAY$4,"Today",IF(AND(LOOKUP($F5,TenantNames,TenantStartDates)&lt;=AAY$4,LOOKUP($F5,TenantNames,TenantEndDates)&gt;=AAY$4),IF(OR(AND(DAY(LOOKUP($F5,TenantNames,TenantStartDates))&gt;28,DAY(EOMONTH(AAY$4,0))=28,DAY(AAY$4)=28),AND(DAY(LOOKUP($F5,TenantNames,TenantStartDates))&gt;30,DAY(EOMONTH(AAY$4,0))=30,DAY(AAY$4)=30),DAY(LOOKUP($F5,TenantNames,TenantStartDates))=DAY(AAY$4)),IF((LOOKUP($F5,TenantNames,TenantEndDates)-AAY$4)&lt;=31,LOOKUP($F5,TenantNames,TenantTotalRevenues)-SUM($JA5:AAX5),LOOKUP($F5,TenantNames,TenantMonthlyRents)),IF(AND((SUMIF($G$4:AHB$4,"&lt;"&amp;AAY$4,$G5:AHB5))&gt;SUMIFS(TransactionAmounts,TenantSources,$F5,'Filtered Data'!$C$2:$C23,"&lt;"&amp;AAY$4),AAY$4&lt;TODAY()),"Late","Occupied")),)))</f>
        <v/>
      </c>
      <c r="AAZ5" s="33" t="str">
        <f>IF(ISBLANK($F5),,IF(TODAY()=AAZ$4,"Today",IF(AND(LOOKUP($F5,TenantNames,TenantStartDates)&lt;=AAZ$4,LOOKUP($F5,TenantNames,TenantEndDates)&gt;=AAZ$4),IF(OR(AND(DAY(LOOKUP($F5,TenantNames,TenantStartDates))&gt;28,DAY(EOMONTH(AAZ$4,0))=28,DAY(AAZ$4)=28),AND(DAY(LOOKUP($F5,TenantNames,TenantStartDates))&gt;30,DAY(EOMONTH(AAZ$4,0))=30,DAY(AAZ$4)=30),DAY(LOOKUP($F5,TenantNames,TenantStartDates))=DAY(AAZ$4)),IF((LOOKUP($F5,TenantNames,TenantEndDates)-AAZ$4)&lt;=31,LOOKUP($F5,TenantNames,TenantTotalRevenues)-SUM($JA5:AAY5),LOOKUP($F5,TenantNames,TenantMonthlyRents)),IF(AND((SUMIF($G$4:AHB$4,"&lt;"&amp;AAZ$4,$G5:AHB5))&gt;SUMIFS(TransactionAmounts,TenantSources,$F5,'Filtered Data'!$C$2:$C23,"&lt;"&amp;AAZ$4),AAZ$4&lt;TODAY()),"Late","Occupied")),)))</f>
        <v/>
      </c>
      <c r="ABA5" s="33" t="str">
        <f>IF(ISBLANK($F5),,IF(TODAY()=ABA$4,"Today",IF(AND(LOOKUP($F5,TenantNames,TenantStartDates)&lt;=ABA$4,LOOKUP($F5,TenantNames,TenantEndDates)&gt;=ABA$4),IF(OR(AND(DAY(LOOKUP($F5,TenantNames,TenantStartDates))&gt;28,DAY(EOMONTH(ABA$4,0))=28,DAY(ABA$4)=28),AND(DAY(LOOKUP($F5,TenantNames,TenantStartDates))&gt;30,DAY(EOMONTH(ABA$4,0))=30,DAY(ABA$4)=30),DAY(LOOKUP($F5,TenantNames,TenantStartDates))=DAY(ABA$4)),IF((LOOKUP($F5,TenantNames,TenantEndDates)-ABA$4)&lt;=31,LOOKUP($F5,TenantNames,TenantTotalRevenues)-SUM($JA5:AAZ5),LOOKUP($F5,TenantNames,TenantMonthlyRents)),IF(AND((SUMIF($G$4:AHB$4,"&lt;"&amp;ABA$4,$G5:AHB5))&gt;SUMIFS(TransactionAmounts,TenantSources,$F5,'Filtered Data'!$C$2:$C23,"&lt;"&amp;ABA$4),ABA$4&lt;TODAY()),"Late","Occupied")),)))</f>
        <v/>
      </c>
      <c r="ABB5" s="33" t="str">
        <f>IF(ISBLANK($F5),,IF(TODAY()=ABB$4,"Today",IF(AND(LOOKUP($F5,TenantNames,TenantStartDates)&lt;=ABB$4,LOOKUP($F5,TenantNames,TenantEndDates)&gt;=ABB$4),IF(OR(AND(DAY(LOOKUP($F5,TenantNames,TenantStartDates))&gt;28,DAY(EOMONTH(ABB$4,0))=28,DAY(ABB$4)=28),AND(DAY(LOOKUP($F5,TenantNames,TenantStartDates))&gt;30,DAY(EOMONTH(ABB$4,0))=30,DAY(ABB$4)=30),DAY(LOOKUP($F5,TenantNames,TenantStartDates))=DAY(ABB$4)),IF((LOOKUP($F5,TenantNames,TenantEndDates)-ABB$4)&lt;=31,LOOKUP($F5,TenantNames,TenantTotalRevenues)-SUM($JA5:ABA5),LOOKUP($F5,TenantNames,TenantMonthlyRents)),IF(AND((SUMIF($G$4:AHB$4,"&lt;"&amp;ABB$4,$G5:AHB5))&gt;SUMIFS(TransactionAmounts,TenantSources,$F5,'Filtered Data'!$C$2:$C23,"&lt;"&amp;ABB$4),ABB$4&lt;TODAY()),"Late","Occupied")),)))</f>
        <v/>
      </c>
      <c r="ABC5" s="33" t="str">
        <f>IF(ISBLANK($F5),,IF(TODAY()=ABC$4,"Today",IF(AND(LOOKUP($F5,TenantNames,TenantStartDates)&lt;=ABC$4,LOOKUP($F5,TenantNames,TenantEndDates)&gt;=ABC$4),IF(OR(AND(DAY(LOOKUP($F5,TenantNames,TenantStartDates))&gt;28,DAY(EOMONTH(ABC$4,0))=28,DAY(ABC$4)=28),AND(DAY(LOOKUP($F5,TenantNames,TenantStartDates))&gt;30,DAY(EOMONTH(ABC$4,0))=30,DAY(ABC$4)=30),DAY(LOOKUP($F5,TenantNames,TenantStartDates))=DAY(ABC$4)),IF((LOOKUP($F5,TenantNames,TenantEndDates)-ABC$4)&lt;=31,LOOKUP($F5,TenantNames,TenantTotalRevenues)-SUM($JA5:ABB5),LOOKUP($F5,TenantNames,TenantMonthlyRents)),IF(AND((SUMIF($G$4:AHB$4,"&lt;"&amp;ABC$4,$G5:AHB5))&gt;SUMIFS(TransactionAmounts,TenantSources,$F5,'Filtered Data'!$C$2:$C23,"&lt;"&amp;ABC$4),ABC$4&lt;TODAY()),"Late","Occupied")),)))</f>
        <v/>
      </c>
      <c r="ABD5" s="33" t="str">
        <f>IF(ISBLANK($F5),,IF(TODAY()=ABD$4,"Today",IF(AND(LOOKUP($F5,TenantNames,TenantStartDates)&lt;=ABD$4,LOOKUP($F5,TenantNames,TenantEndDates)&gt;=ABD$4),IF(OR(AND(DAY(LOOKUP($F5,TenantNames,TenantStartDates))&gt;28,DAY(EOMONTH(ABD$4,0))=28,DAY(ABD$4)=28),AND(DAY(LOOKUP($F5,TenantNames,TenantStartDates))&gt;30,DAY(EOMONTH(ABD$4,0))=30,DAY(ABD$4)=30),DAY(LOOKUP($F5,TenantNames,TenantStartDates))=DAY(ABD$4)),IF((LOOKUP($F5,TenantNames,TenantEndDates)-ABD$4)&lt;=31,LOOKUP($F5,TenantNames,TenantTotalRevenues)-SUM($JA5:ABC5),LOOKUP($F5,TenantNames,TenantMonthlyRents)),IF(AND((SUMIF($G$4:AHB$4,"&lt;"&amp;ABD$4,$G5:AHB5))&gt;SUMIFS(TransactionAmounts,TenantSources,$F5,'Filtered Data'!$C$2:$C23,"&lt;"&amp;ABD$4),ABD$4&lt;TODAY()),"Late","Occupied")),)))</f>
        <v/>
      </c>
      <c r="ABE5" s="33" t="str">
        <f>IF(ISBLANK($F5),,IF(TODAY()=ABE$4,"Today",IF(AND(LOOKUP($F5,TenantNames,TenantStartDates)&lt;=ABE$4,LOOKUP($F5,TenantNames,TenantEndDates)&gt;=ABE$4),IF(OR(AND(DAY(LOOKUP($F5,TenantNames,TenantStartDates))&gt;28,DAY(EOMONTH(ABE$4,0))=28,DAY(ABE$4)=28),AND(DAY(LOOKUP($F5,TenantNames,TenantStartDates))&gt;30,DAY(EOMONTH(ABE$4,0))=30,DAY(ABE$4)=30),DAY(LOOKUP($F5,TenantNames,TenantStartDates))=DAY(ABE$4)),IF((LOOKUP($F5,TenantNames,TenantEndDates)-ABE$4)&lt;=31,LOOKUP($F5,TenantNames,TenantTotalRevenues)-SUM($JA5:ABD5),LOOKUP($F5,TenantNames,TenantMonthlyRents)),IF(AND((SUMIF($G$4:AHB$4,"&lt;"&amp;ABE$4,$G5:AHB5))&gt;SUMIFS(TransactionAmounts,TenantSources,$F5,'Filtered Data'!$C$2:$C23,"&lt;"&amp;ABE$4),ABE$4&lt;TODAY()),"Late","Occupied")),)))</f>
        <v/>
      </c>
      <c r="ABF5" s="33" t="str">
        <f>IF(ISBLANK($F5),,IF(TODAY()=ABF$4,"Today",IF(AND(LOOKUP($F5,TenantNames,TenantStartDates)&lt;=ABF$4,LOOKUP($F5,TenantNames,TenantEndDates)&gt;=ABF$4),IF(OR(AND(DAY(LOOKUP($F5,TenantNames,TenantStartDates))&gt;28,DAY(EOMONTH(ABF$4,0))=28,DAY(ABF$4)=28),AND(DAY(LOOKUP($F5,TenantNames,TenantStartDates))&gt;30,DAY(EOMONTH(ABF$4,0))=30,DAY(ABF$4)=30),DAY(LOOKUP($F5,TenantNames,TenantStartDates))=DAY(ABF$4)),IF((LOOKUP($F5,TenantNames,TenantEndDates)-ABF$4)&lt;=31,LOOKUP($F5,TenantNames,TenantTotalRevenues)-SUM($JA5:ABE5),LOOKUP($F5,TenantNames,TenantMonthlyRents)),IF(AND((SUMIF($G$4:AHB$4,"&lt;"&amp;ABF$4,$G5:AHB5))&gt;SUMIFS(TransactionAmounts,TenantSources,$F5,'Filtered Data'!$C$2:$C23,"&lt;"&amp;ABF$4),ABF$4&lt;TODAY()),"Late","Occupied")),)))</f>
        <v/>
      </c>
      <c r="ABG5" s="33" t="str">
        <f>IF(ISBLANK($F5),,IF(TODAY()=ABG$4,"Today",IF(AND(LOOKUP($F5,TenantNames,TenantStartDates)&lt;=ABG$4,LOOKUP($F5,TenantNames,TenantEndDates)&gt;=ABG$4),IF(OR(AND(DAY(LOOKUP($F5,TenantNames,TenantStartDates))&gt;28,DAY(EOMONTH(ABG$4,0))=28,DAY(ABG$4)=28),AND(DAY(LOOKUP($F5,TenantNames,TenantStartDates))&gt;30,DAY(EOMONTH(ABG$4,0))=30,DAY(ABG$4)=30),DAY(LOOKUP($F5,TenantNames,TenantStartDates))=DAY(ABG$4)),IF((LOOKUP($F5,TenantNames,TenantEndDates)-ABG$4)&lt;=31,LOOKUP($F5,TenantNames,TenantTotalRevenues)-SUM($JA5:ABF5),LOOKUP($F5,TenantNames,TenantMonthlyRents)),IF(AND((SUMIF($G$4:AHB$4,"&lt;"&amp;ABG$4,$G5:AHB5))&gt;SUMIFS(TransactionAmounts,TenantSources,$F5,'Filtered Data'!$C$2:$C23,"&lt;"&amp;ABG$4),ABG$4&lt;TODAY()),"Late","Occupied")),)))</f>
        <v/>
      </c>
      <c r="ABH5" s="33" t="str">
        <f>IF(TODAY()=ABH$4,"Today",IF(AND(LOOKUP($F5,TenantNames,TenantStartDates)&lt;=ABH$4,LOOKUP($F5,TenantNames,TenantEndDates)&gt;=ABH$4),IF(OR(AND(DAY(LOOKUP($F5,TenantNames,TenantStartDates))&gt;28,DAY(EOMONTH(ABH$4,0))=28,DAY(ABH$4)=28),AND(DAY(LOOKUP($F5,TenantNames,TenantStartDates))&gt;30,DAY(EOMONTH(ABH$4,0))=30,DAY(ABH$4)=30),DAY(LOOKUP($F5,TenantNames,TenantStartDates))=DAY(ABH$4)),IF((LOOKUP($F5,TenantNames,TenantEndDates)-ABH$4)&lt;=31,LOOKUP($F5,TenantNames,TenantTotalRevenues)-SUM($JA5:ABG5),LOOKUP($F5,TenantNames,TenantMonthlyRents)),IF(AND((SUMIF($G$4:AHB$4,"&lt;"&amp;ABH$4,$G5:AHB5))&gt;SUMIFS(TransactionAmounts,TenantSources,$F5,'Filtered Data'!$C$2:$C23,"&lt;"&amp;ABH$4),ABH$4&lt;TODAY()),"Late","Occupied")),))</f>
        <v/>
      </c>
      <c r="ABI5" s="36"/>
      <c r="ABJ5" s="36"/>
      <c r="ABK5" s="36"/>
      <c r="ABL5" s="36"/>
      <c r="ABM5" s="36"/>
      <c r="ABN5" s="36"/>
      <c r="ABO5" s="36"/>
      <c r="ABP5" s="36"/>
      <c r="ABQ5" s="36"/>
      <c r="ABR5" s="36"/>
      <c r="ABS5" s="36"/>
      <c r="ABT5" s="36"/>
      <c r="ABU5" s="36"/>
      <c r="ABV5" s="36"/>
      <c r="ABW5" s="36"/>
      <c r="ABX5" s="36"/>
      <c r="ABY5" s="36"/>
      <c r="ABZ5" s="36"/>
      <c r="ACA5" s="36"/>
      <c r="ACB5" s="36"/>
      <c r="ACC5" s="36"/>
      <c r="ACD5" s="36"/>
      <c r="ACE5" s="36"/>
      <c r="ACF5" s="36"/>
      <c r="ACG5" s="36"/>
      <c r="ACH5" s="36"/>
      <c r="ACI5" s="36"/>
      <c r="ACJ5" s="36"/>
      <c r="ACK5" s="36"/>
      <c r="ACL5" s="36"/>
      <c r="ACM5" s="36"/>
      <c r="ACN5" s="36"/>
      <c r="ACO5" s="36"/>
      <c r="ACP5" s="36"/>
      <c r="ACQ5" s="36"/>
      <c r="ACR5" s="36"/>
      <c r="ACS5" s="36"/>
      <c r="ACT5" s="36"/>
      <c r="ACU5" s="36"/>
      <c r="ACV5" s="36"/>
      <c r="ACW5" s="36"/>
      <c r="ACX5" s="36"/>
      <c r="ACY5" s="36"/>
      <c r="ACZ5" s="36"/>
      <c r="ADA5" s="36"/>
      <c r="ADB5" s="36"/>
      <c r="ADC5" s="36"/>
      <c r="ADD5" s="36"/>
      <c r="ADE5" s="36"/>
      <c r="ADF5" s="36"/>
      <c r="ADG5" s="36"/>
      <c r="ADH5" s="36"/>
      <c r="ADI5" s="36"/>
      <c r="ADJ5" s="36"/>
      <c r="ADK5" s="36"/>
      <c r="ADL5" s="36"/>
      <c r="ADM5" s="36"/>
      <c r="ADN5" s="36"/>
      <c r="ADO5" s="36"/>
      <c r="ADP5" s="36"/>
      <c r="ADQ5" s="36"/>
      <c r="ADR5" s="36"/>
      <c r="ADS5" s="36"/>
      <c r="ADT5" s="36"/>
      <c r="ADU5" s="36"/>
      <c r="ADV5" s="36"/>
      <c r="ADW5" s="36"/>
      <c r="ADX5" s="36"/>
      <c r="ADY5" s="36"/>
      <c r="ADZ5" s="36"/>
      <c r="AEA5" s="36"/>
      <c r="AEB5" s="36"/>
      <c r="AEC5" s="36"/>
      <c r="AED5" s="36"/>
      <c r="AEE5" s="36"/>
      <c r="AEF5" s="36"/>
      <c r="AEG5" s="36"/>
      <c r="AEH5" s="36"/>
      <c r="AEI5" s="36"/>
      <c r="AEJ5" s="36"/>
      <c r="AEK5" s="36"/>
      <c r="AEL5" s="36"/>
      <c r="AEM5" s="36"/>
      <c r="AEN5" s="36"/>
      <c r="AEO5" s="36"/>
      <c r="AEP5" s="36"/>
      <c r="AEQ5" s="36"/>
      <c r="AER5" s="36"/>
      <c r="AES5" s="36"/>
      <c r="AET5" s="36"/>
      <c r="AEU5" s="36"/>
      <c r="AEV5" s="36"/>
      <c r="AEW5" s="36"/>
      <c r="AEX5" s="36"/>
      <c r="AEY5" s="36"/>
      <c r="AEZ5" s="36"/>
      <c r="AFA5" s="36"/>
      <c r="AFB5" s="36"/>
      <c r="AFC5" s="36"/>
      <c r="AFD5" s="36"/>
      <c r="AFE5" s="36"/>
      <c r="AFF5" s="36"/>
      <c r="AFG5" s="36"/>
      <c r="AFH5" s="36"/>
      <c r="AFI5" s="36"/>
      <c r="AFJ5" s="36"/>
      <c r="AFK5" s="36"/>
      <c r="AFL5" s="36"/>
      <c r="AFM5" s="36"/>
      <c r="AFN5" s="36"/>
      <c r="AFO5" s="36"/>
      <c r="AFP5" s="36"/>
      <c r="AFQ5" s="36"/>
      <c r="AFR5" s="36"/>
      <c r="AFS5" s="36"/>
      <c r="AFT5" s="36"/>
      <c r="AFU5" s="36"/>
      <c r="AFV5" s="36"/>
      <c r="AFW5" s="36"/>
      <c r="AFX5" s="36"/>
      <c r="AFY5" s="36"/>
      <c r="AFZ5" s="36"/>
      <c r="AGA5" s="36"/>
      <c r="AGB5" s="36"/>
      <c r="AGC5" s="36"/>
      <c r="AGD5" s="36"/>
      <c r="AGE5" s="36"/>
      <c r="AGF5" s="36"/>
      <c r="AGG5" s="36"/>
      <c r="AGH5" s="36"/>
      <c r="AGI5" s="36"/>
      <c r="AGJ5" s="36"/>
      <c r="AGK5" s="36"/>
      <c r="AGL5" s="36"/>
      <c r="AGM5" s="36"/>
      <c r="AGN5" s="36"/>
      <c r="AGO5" s="36"/>
      <c r="AGP5" s="36"/>
      <c r="AGQ5" s="36"/>
      <c r="AGR5" s="36"/>
      <c r="AGS5" s="36"/>
      <c r="AGT5" s="36"/>
      <c r="AGU5" s="36"/>
      <c r="AGV5" s="36"/>
      <c r="AGW5" s="36"/>
      <c r="AGX5" s="36"/>
      <c r="AGY5" s="36"/>
      <c r="AGZ5" s="36"/>
      <c r="AHA5" s="36"/>
      <c r="AHB5" s="36"/>
    </row>
    <row r="6" ht="28.5" customHeight="1">
      <c r="A6" s="31" t="s">
        <v>60</v>
      </c>
      <c r="B6" s="31" t="s">
        <v>61</v>
      </c>
      <c r="C6" s="32">
        <v>735.8254945054946</v>
      </c>
      <c r="D6" s="22">
        <f t="shared" si="1"/>
        <v>651.68</v>
      </c>
      <c r="E6" s="32">
        <v>162.92</v>
      </c>
      <c r="F6" s="31" t="s">
        <v>62</v>
      </c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  <c r="HW6" s="33"/>
      <c r="HX6" s="33"/>
      <c r="HY6" s="33"/>
      <c r="HZ6" s="33"/>
      <c r="IA6" s="33"/>
      <c r="IB6" s="33"/>
      <c r="IC6" s="33"/>
      <c r="ID6" s="33"/>
      <c r="IE6" s="33"/>
      <c r="IF6" s="33"/>
      <c r="IG6" s="33"/>
      <c r="IH6" s="33"/>
      <c r="II6" s="33"/>
      <c r="IJ6" s="33"/>
      <c r="IK6" s="33"/>
      <c r="IL6" s="33"/>
      <c r="IM6" s="33"/>
      <c r="IN6" s="33"/>
      <c r="IO6" s="33"/>
      <c r="IP6" s="33"/>
      <c r="IQ6" s="33"/>
      <c r="IR6" s="33"/>
      <c r="IS6" s="33"/>
      <c r="IT6" s="33"/>
      <c r="IU6" s="33"/>
      <c r="IV6" s="33"/>
      <c r="IW6" s="33"/>
      <c r="IX6" s="33"/>
      <c r="IY6" s="33"/>
      <c r="IZ6" s="34"/>
      <c r="JA6" s="33" t="str">
        <f>IF(ISBLANK($F6),,IF(TODAY()=JA$4,"Today",IF(AND(LOOKUP($F6,TenantNames,TenantStartDates)&lt;=JA$4,LOOKUP($F6,TenantNames,TenantEndDates)&gt;=JA$4),IF(OR(AND(DAY(LOOKUP($F6,TenantNames,TenantStartDates))&gt;28,DAY(EOMONTH(JA$4,0))=28,DAY(JA$4)=28),AND(DAY(LOOKUP($F6,TenantNames,TenantStartDates))&gt;30,DAY(EOMONTH(JA$4,0))=30,DAY(JA$4)=30),DAY(LOOKUP($F6,TenantNames,TenantStartDates))=DAY(JA$4)),IF((LOOKUP($F6,TenantNames,TenantEndDates)-JA$4)&lt;=31,LOOKUP($F6,TenantNames,TenantTotalRevenues)-SUM(IZ6:$JA6),LOOKUP($F6,TenantNames,TenantMonthlyRents)),IF(AND((SUMIF($G$4:AHB$4,"&lt;"&amp;JA$4,$G6:AHB6))&gt;SUMIFS(TransactionAmounts,TenantSources,$F6,'Filtered Data'!$C$2:$C23,"&lt;"&amp;JA$4),JA$4&lt;TODAY()),"Late","Occupied")),)))</f>
        <v/>
      </c>
      <c r="JB6" s="33" t="str">
        <f>IF(ISBLANK($F6),,IF(TODAY()=JB$4,"Today",IF(AND(LOOKUP($F6,TenantNames,TenantStartDates)&lt;=JB$4,LOOKUP($F6,TenantNames,TenantEndDates)&gt;=JB$4),IF(OR(AND(DAY(LOOKUP($F6,TenantNames,TenantStartDates))&gt;28,DAY(EOMONTH(JB$4,0))=28,DAY(JB$4)=28),AND(DAY(LOOKUP($F6,TenantNames,TenantStartDates))&gt;30,DAY(EOMONTH(JB$4,0))=30,DAY(JB$4)=30),DAY(LOOKUP($F6,TenantNames,TenantStartDates))=DAY(JB$4)),IF((LOOKUP($F6,TenantNames,TenantEndDates)-JB$4)&lt;=31,LOOKUP($F6,TenantNames,TenantTotalRevenues)-SUM(JA6:$JA6),LOOKUP($F6,TenantNames,TenantMonthlyRents)),IF(AND((SUMIF($G$4:AHB$4,"&lt;"&amp;JB$4,$G6:AHB6))&gt;SUMIFS(TransactionAmounts,TenantSources,$F6,'Filtered Data'!$C$2:$C23,"&lt;"&amp;JB$4),JB$4&lt;TODAY()),"Late","Occupied")),)))</f>
        <v/>
      </c>
      <c r="JC6" s="33" t="str">
        <f>IF(ISBLANK($F6),,IF(TODAY()=JC$4,"Today",IF(AND(LOOKUP($F6,TenantNames,TenantStartDates)&lt;=JC$4,LOOKUP($F6,TenantNames,TenantEndDates)&gt;=JC$4),IF(OR(AND(DAY(LOOKUP($F6,TenantNames,TenantStartDates))&gt;28,DAY(EOMONTH(JC$4,0))=28,DAY(JC$4)=28),AND(DAY(LOOKUP($F6,TenantNames,TenantStartDates))&gt;30,DAY(EOMONTH(JC$4,0))=30,DAY(JC$4)=30),DAY(LOOKUP($F6,TenantNames,TenantStartDates))=DAY(JC$4)),IF((LOOKUP($F6,TenantNames,TenantEndDates)-JC$4)&lt;=31,LOOKUP($F6,TenantNames,TenantTotalRevenues)-SUM($JA6:JB6),LOOKUP($F6,TenantNames,TenantMonthlyRents)),IF(AND((SUMIF($G$4:AHB$4,"&lt;"&amp;JC$4,$G6:AHB6))&gt;SUMIFS(TransactionAmounts,TenantSources,$F6,'Filtered Data'!$C$2:$C23,"&lt;"&amp;JC$4),JC$4&lt;TODAY()),"Late","Occupied")),)))</f>
        <v/>
      </c>
      <c r="JD6" s="33" t="str">
        <f>IF(ISBLANK($F6),,IF(TODAY()=JD$4,"Today",IF(AND(LOOKUP($F6,TenantNames,TenantStartDates)&lt;=JD$4,LOOKUP($F6,TenantNames,TenantEndDates)&gt;=JD$4),IF(OR(AND(DAY(LOOKUP($F6,TenantNames,TenantStartDates))&gt;28,DAY(EOMONTH(JD$4,0))=28,DAY(JD$4)=28),AND(DAY(LOOKUP($F6,TenantNames,TenantStartDates))&gt;30,DAY(EOMONTH(JD$4,0))=30,DAY(JD$4)=30),DAY(LOOKUP($F6,TenantNames,TenantStartDates))=DAY(JD$4)),IF((LOOKUP($F6,TenantNames,TenantEndDates)-JD$4)&lt;=31,LOOKUP($F6,TenantNames,TenantTotalRevenues)-SUM($JA6:JC6),LOOKUP($F6,TenantNames,TenantMonthlyRents)),IF(AND((SUMIF($G$4:AHB$4,"&lt;"&amp;JD$4,$G6:AHB6))&gt;SUMIFS(TransactionAmounts,TenantSources,$F6,'Filtered Data'!$C$2:$C23,"&lt;"&amp;JD$4),JD$4&lt;TODAY()),"Late","Occupied")),)))</f>
        <v/>
      </c>
      <c r="JE6" s="33" t="str">
        <f>IF(ISBLANK($F6),,IF(TODAY()=JE$4,"Today",IF(AND(LOOKUP($F6,TenantNames,TenantStartDates)&lt;=JE$4,LOOKUP($F6,TenantNames,TenantEndDates)&gt;=JE$4),IF(OR(AND(DAY(LOOKUP($F6,TenantNames,TenantStartDates))&gt;28,DAY(EOMONTH(JE$4,0))=28,DAY(JE$4)=28),AND(DAY(LOOKUP($F6,TenantNames,TenantStartDates))&gt;30,DAY(EOMONTH(JE$4,0))=30,DAY(JE$4)=30),DAY(LOOKUP($F6,TenantNames,TenantStartDates))=DAY(JE$4)),IF((LOOKUP($F6,TenantNames,TenantEndDates)-JE$4)&lt;=31,LOOKUP($F6,TenantNames,TenantTotalRevenues)-SUM($JA6:JD6),LOOKUP($F6,TenantNames,TenantMonthlyRents)),IF(AND((SUMIF($G$4:AHB$4,"&lt;"&amp;JE$4,$G6:AHB6))&gt;SUMIFS(TransactionAmounts,TenantSources,$F6,'Filtered Data'!$C$2:$C23,"&lt;"&amp;JE$4),JE$4&lt;TODAY()),"Late","Occupied")),)))</f>
        <v/>
      </c>
      <c r="JF6" s="33" t="str">
        <f>IF(ISBLANK($F6),,IF(TODAY()=JF$4,"Today",IF(AND(LOOKUP($F6,TenantNames,TenantStartDates)&lt;=JF$4,LOOKUP($F6,TenantNames,TenantEndDates)&gt;=JF$4),IF(OR(AND(DAY(LOOKUP($F6,TenantNames,TenantStartDates))&gt;28,DAY(EOMONTH(JF$4,0))=28,DAY(JF$4)=28),AND(DAY(LOOKUP($F6,TenantNames,TenantStartDates))&gt;30,DAY(EOMONTH(JF$4,0))=30,DAY(JF$4)=30),DAY(LOOKUP($F6,TenantNames,TenantStartDates))=DAY(JF$4)),IF((LOOKUP($F6,TenantNames,TenantEndDates)-JF$4)&lt;=31,LOOKUP($F6,TenantNames,TenantTotalRevenues)-SUM($JA6:JE6),LOOKUP($F6,TenantNames,TenantMonthlyRents)),IF(AND((SUMIF($G$4:AHB$4,"&lt;"&amp;JF$4,$G6:AHB6))&gt;SUMIFS(TransactionAmounts,TenantSources,$F6,'Filtered Data'!$C$2:$C23,"&lt;"&amp;JF$4),JF$4&lt;TODAY()),"Late","Occupied")),)))</f>
        <v/>
      </c>
      <c r="JG6" s="33" t="str">
        <f>IF(ISBLANK($F6),,IF(TODAY()=JG$4,"Today",IF(AND(LOOKUP($F6,TenantNames,TenantStartDates)&lt;=JG$4,LOOKUP($F6,TenantNames,TenantEndDates)&gt;=JG$4),IF(OR(AND(DAY(LOOKUP($F6,TenantNames,TenantStartDates))&gt;28,DAY(EOMONTH(JG$4,0))=28,DAY(JG$4)=28),AND(DAY(LOOKUP($F6,TenantNames,TenantStartDates))&gt;30,DAY(EOMONTH(JG$4,0))=30,DAY(JG$4)=30),DAY(LOOKUP($F6,TenantNames,TenantStartDates))=DAY(JG$4)),IF((LOOKUP($F6,TenantNames,TenantEndDates)-JG$4)&lt;=31,LOOKUP($F6,TenantNames,TenantTotalRevenues)-SUM($JA6:JF6),LOOKUP($F6,TenantNames,TenantMonthlyRents)),IF(AND((SUMIF($G$4:AHB$4,"&lt;"&amp;JG$4,$G6:AHB6))&gt;SUMIFS(TransactionAmounts,TenantSources,$F6,'Filtered Data'!$C$2:$C23,"&lt;"&amp;JG$4),JG$4&lt;TODAY()),"Late","Occupied")),)))</f>
        <v/>
      </c>
      <c r="JH6" s="33" t="str">
        <f>IF(ISBLANK($F6),,IF(TODAY()=JH$4,"Today",IF(AND(LOOKUP($F6,TenantNames,TenantStartDates)&lt;=JH$4,LOOKUP($F6,TenantNames,TenantEndDates)&gt;=JH$4),IF(OR(AND(DAY(LOOKUP($F6,TenantNames,TenantStartDates))&gt;28,DAY(EOMONTH(JH$4,0))=28,DAY(JH$4)=28),AND(DAY(LOOKUP($F6,TenantNames,TenantStartDates))&gt;30,DAY(EOMONTH(JH$4,0))=30,DAY(JH$4)=30),DAY(LOOKUP($F6,TenantNames,TenantStartDates))=DAY(JH$4)),IF((LOOKUP($F6,TenantNames,TenantEndDates)-JH$4)&lt;=31,LOOKUP($F6,TenantNames,TenantTotalRevenues)-SUM($JA6:JG6),LOOKUP($F6,TenantNames,TenantMonthlyRents)),IF(AND((SUMIF($G$4:AHB$4,"&lt;"&amp;JH$4,$G6:AHB6))&gt;SUMIFS(TransactionAmounts,TenantSources,$F6,'Filtered Data'!$C$2:$C23,"&lt;"&amp;JH$4),JH$4&lt;TODAY()),"Late","Occupied")),)))</f>
        <v/>
      </c>
      <c r="JI6" s="33" t="str">
        <f>IF(ISBLANK($F6),,IF(TODAY()=JI$4,"Today",IF(AND(LOOKUP($F6,TenantNames,TenantStartDates)&lt;=JI$4,LOOKUP($F6,TenantNames,TenantEndDates)&gt;=JI$4),IF(OR(AND(DAY(LOOKUP($F6,TenantNames,TenantStartDates))&gt;28,DAY(EOMONTH(JI$4,0))=28,DAY(JI$4)=28),AND(DAY(LOOKUP($F6,TenantNames,TenantStartDates))&gt;30,DAY(EOMONTH(JI$4,0))=30,DAY(JI$4)=30),DAY(LOOKUP($F6,TenantNames,TenantStartDates))=DAY(JI$4)),IF((LOOKUP($F6,TenantNames,TenantEndDates)-JI$4)&lt;=31,LOOKUP($F6,TenantNames,TenantTotalRevenues)-SUM($JA6:JH6),LOOKUP($F6,TenantNames,TenantMonthlyRents)),IF(AND((SUMIF($G$4:AHB$4,"&lt;"&amp;JI$4,$G6:AHB6))&gt;SUMIFS(TransactionAmounts,TenantSources,$F6,'Filtered Data'!$C$2:$C23,"&lt;"&amp;JI$4),JI$4&lt;TODAY()),"Late","Occupied")),)))</f>
        <v/>
      </c>
      <c r="JJ6" s="33" t="str">
        <f>IF(ISBLANK($F6),,IF(TODAY()=JJ$4,"Today",IF(AND(LOOKUP($F6,TenantNames,TenantStartDates)&lt;=JJ$4,LOOKUP($F6,TenantNames,TenantEndDates)&gt;=JJ$4),IF(OR(AND(DAY(LOOKUP($F6,TenantNames,TenantStartDates))&gt;28,DAY(EOMONTH(JJ$4,0))=28,DAY(JJ$4)=28),AND(DAY(LOOKUP($F6,TenantNames,TenantStartDates))&gt;30,DAY(EOMONTH(JJ$4,0))=30,DAY(JJ$4)=30),DAY(LOOKUP($F6,TenantNames,TenantStartDates))=DAY(JJ$4)),IF((LOOKUP($F6,TenantNames,TenantEndDates)-JJ$4)&lt;=31,LOOKUP($F6,TenantNames,TenantTotalRevenues)-SUM($JA6:JI6),LOOKUP($F6,TenantNames,TenantMonthlyRents)),IF(AND((SUMIF($G$4:AHB$4,"&lt;"&amp;JJ$4,$G6:AHB6))&gt;SUMIFS(TransactionAmounts,TenantSources,$F6,'Filtered Data'!$C$2:$C23,"&lt;"&amp;JJ$4),JJ$4&lt;TODAY()),"Late","Occupied")),)))</f>
        <v/>
      </c>
      <c r="JK6" s="33" t="str">
        <f>IF(ISBLANK($F6),,IF(TODAY()=JK$4,"Today",IF(AND(LOOKUP($F6,TenantNames,TenantStartDates)&lt;=JK$4,LOOKUP($F6,TenantNames,TenantEndDates)&gt;=JK$4),IF(OR(AND(DAY(LOOKUP($F6,TenantNames,TenantStartDates))&gt;28,DAY(EOMONTH(JK$4,0))=28,DAY(JK$4)=28),AND(DAY(LOOKUP($F6,TenantNames,TenantStartDates))&gt;30,DAY(EOMONTH(JK$4,0))=30,DAY(JK$4)=30),DAY(LOOKUP($F6,TenantNames,TenantStartDates))=DAY(JK$4)),IF((LOOKUP($F6,TenantNames,TenantEndDates)-JK$4)&lt;=31,LOOKUP($F6,TenantNames,TenantTotalRevenues)-SUM($JA6:JJ6),LOOKUP($F6,TenantNames,TenantMonthlyRents)),IF(AND((SUMIF($G$4:AHB$4,"&lt;"&amp;JK$4,$G6:AHB6))&gt;SUMIFS(TransactionAmounts,TenantSources,$F6,'Filtered Data'!$C$2:$C23,"&lt;"&amp;JK$4),JK$4&lt;TODAY()),"Late","Occupied")),)))</f>
        <v/>
      </c>
      <c r="JL6" s="33" t="str">
        <f>IF(ISBLANK($F6),,IF(TODAY()=JL$4,"Today",IF(AND(LOOKUP($F6,TenantNames,TenantStartDates)&lt;=JL$4,LOOKUP($F6,TenantNames,TenantEndDates)&gt;=JL$4),IF(OR(AND(DAY(LOOKUP($F6,TenantNames,TenantStartDates))&gt;28,DAY(EOMONTH(JL$4,0))=28,DAY(JL$4)=28),AND(DAY(LOOKUP($F6,TenantNames,TenantStartDates))&gt;30,DAY(EOMONTH(JL$4,0))=30,DAY(JL$4)=30),DAY(LOOKUP($F6,TenantNames,TenantStartDates))=DAY(JL$4)),IF((LOOKUP($F6,TenantNames,TenantEndDates)-JL$4)&lt;=31,LOOKUP($F6,TenantNames,TenantTotalRevenues)-SUM($JA6:JK6),LOOKUP($F6,TenantNames,TenantMonthlyRents)),IF(AND((SUMIF($G$4:AHB$4,"&lt;"&amp;JL$4,$G6:AHB6))&gt;SUMIFS(TransactionAmounts,TenantSources,$F6,'Filtered Data'!$C$2:$C23,"&lt;"&amp;JL$4),JL$4&lt;TODAY()),"Late","Occupied")),)))</f>
        <v/>
      </c>
      <c r="JM6" s="33" t="str">
        <f>IF(ISBLANK($F6),,IF(TODAY()=JM$4,"Today",IF(AND(LOOKUP($F6,TenantNames,TenantStartDates)&lt;=JM$4,LOOKUP($F6,TenantNames,TenantEndDates)&gt;=JM$4),IF(OR(AND(DAY(LOOKUP($F6,TenantNames,TenantStartDates))&gt;28,DAY(EOMONTH(JM$4,0))=28,DAY(JM$4)=28),AND(DAY(LOOKUP($F6,TenantNames,TenantStartDates))&gt;30,DAY(EOMONTH(JM$4,0))=30,DAY(JM$4)=30),DAY(LOOKUP($F6,TenantNames,TenantStartDates))=DAY(JM$4)),IF((LOOKUP($F6,TenantNames,TenantEndDates)-JM$4)&lt;=31,LOOKUP($F6,TenantNames,TenantTotalRevenues)-SUM($JA6:JL6),LOOKUP($F6,TenantNames,TenantMonthlyRents)),IF(AND((SUMIF($G$4:AHB$4,"&lt;"&amp;JM$4,$G6:AHB6))&gt;SUMIFS(TransactionAmounts,TenantSources,$F6,'Filtered Data'!$C$2:$C23,"&lt;"&amp;JM$4),JM$4&lt;TODAY()),"Late","Occupied")),)))</f>
        <v/>
      </c>
      <c r="JN6" s="33">
        <f>IF(ISBLANK($F6),,IF(TODAY()=JN$4,"Today",IF(AND(LOOKUP($F6,TenantNames,TenantStartDates)&lt;=JN$4,LOOKUP($F6,TenantNames,TenantEndDates)&gt;=JN$4),IF(OR(AND(DAY(LOOKUP($F6,TenantNames,TenantStartDates))&gt;28,DAY(EOMONTH(JN$4,0))=28,DAY(JN$4)=28),AND(DAY(LOOKUP($F6,TenantNames,TenantStartDates))&gt;30,DAY(EOMONTH(JN$4,0))=30,DAY(JN$4)=30),DAY(LOOKUP($F6,TenantNames,TenantStartDates))=DAY(JN$4)),IF((LOOKUP($F6,TenantNames,TenantEndDates)-JN$4)&lt;=31,LOOKUP($F6,TenantNames,TenantTotalRevenues)-SUM($JA6:JM6),LOOKUP($F6,TenantNames,TenantMonthlyRents)),IF(AND((SUMIF($G$4:AHB$4,"&lt;"&amp;JN$4,$G6:AHB6))&gt;SUMIFS(TransactionAmounts,TenantSources,$F6,'Filtered Data'!$C$2:$C23,"&lt;"&amp;JN$4),JN$4&lt;TODAY()),"Late","Occupied")),)))</f>
        <v>162.92</v>
      </c>
      <c r="JO6" s="33" t="str">
        <f>IF(ISBLANK($F6),,IF(TODAY()=JO$4,"Today",IF(AND(LOOKUP($F6,TenantNames,TenantStartDates)&lt;=JO$4,LOOKUP($F6,TenantNames,TenantEndDates)&gt;=JO$4),IF(OR(AND(DAY(LOOKUP($F6,TenantNames,TenantStartDates))&gt;28,DAY(EOMONTH(JO$4,0))=28,DAY(JO$4)=28),AND(DAY(LOOKUP($F6,TenantNames,TenantStartDates))&gt;30,DAY(EOMONTH(JO$4,0))=30,DAY(JO$4)=30),DAY(LOOKUP($F6,TenantNames,TenantStartDates))=DAY(JO$4)),IF((LOOKUP($F6,TenantNames,TenantEndDates)-JO$4)&lt;=31,LOOKUP($F6,TenantNames,TenantTotalRevenues)-SUM($JA6:JN6),LOOKUP($F6,TenantNames,TenantMonthlyRents)),IF(AND((SUMIF($G$4:AHB$4,"&lt;"&amp;JO$4,$G6:AHB6))&gt;SUMIFS(TransactionAmounts,TenantSources,$F6,'Filtered Data'!$C$2:$C23,"&lt;"&amp;JO$4),JO$4&lt;TODAY()),"Late","Occupied")),)))</f>
        <v>Late</v>
      </c>
      <c r="JP6" s="33" t="str">
        <f>IF(ISBLANK($F6),,IF(TODAY()=JP$4,"Today",IF(AND(LOOKUP($F6,TenantNames,TenantStartDates)&lt;=JP$4,LOOKUP($F6,TenantNames,TenantEndDates)&gt;=JP$4),IF(OR(AND(DAY(LOOKUP($F6,TenantNames,TenantStartDates))&gt;28,DAY(EOMONTH(JP$4,0))=28,DAY(JP$4)=28),AND(DAY(LOOKUP($F6,TenantNames,TenantStartDates))&gt;30,DAY(EOMONTH(JP$4,0))=30,DAY(JP$4)=30),DAY(LOOKUP($F6,TenantNames,TenantStartDates))=DAY(JP$4)),IF((LOOKUP($F6,TenantNames,TenantEndDates)-JP$4)&lt;=31,LOOKUP($F6,TenantNames,TenantTotalRevenues)-SUM($JA6:JO6),LOOKUP($F6,TenantNames,TenantMonthlyRents)),IF(AND((SUMIF($G$4:AHB$4,"&lt;"&amp;JP$4,$G6:AHB6))&gt;SUMIFS(TransactionAmounts,TenantSources,$F6,'Filtered Data'!$C$2:$C23,"&lt;"&amp;JP$4),JP$4&lt;TODAY()),"Late","Occupied")),)))</f>
        <v>Late</v>
      </c>
      <c r="JQ6" s="33" t="str">
        <f>IF(ISBLANK($F6),,IF(TODAY()=JQ$4,"Today",IF(AND(LOOKUP($F6,TenantNames,TenantStartDates)&lt;=JQ$4,LOOKUP($F6,TenantNames,TenantEndDates)&gt;=JQ$4),IF(OR(AND(DAY(LOOKUP($F6,TenantNames,TenantStartDates))&gt;28,DAY(EOMONTH(JQ$4,0))=28,DAY(JQ$4)=28),AND(DAY(LOOKUP($F6,TenantNames,TenantStartDates))&gt;30,DAY(EOMONTH(JQ$4,0))=30,DAY(JQ$4)=30),DAY(LOOKUP($F6,TenantNames,TenantStartDates))=DAY(JQ$4)),IF((LOOKUP($F6,TenantNames,TenantEndDates)-JQ$4)&lt;=31,LOOKUP($F6,TenantNames,TenantTotalRevenues)-SUM($JA6:JP6),LOOKUP($F6,TenantNames,TenantMonthlyRents)),IF(AND((SUMIF($G$4:AHB$4,"&lt;"&amp;JQ$4,$G6:AHB6))&gt;SUMIFS(TransactionAmounts,TenantSources,$F6,'Filtered Data'!$C$2:$C23,"&lt;"&amp;JQ$4),JQ$4&lt;TODAY()),"Late","Occupied")),)))</f>
        <v>Late</v>
      </c>
      <c r="JR6" s="33" t="str">
        <f>IF(ISBLANK($F6),,IF(TODAY()=JR$4,"Today",IF(AND(LOOKUP($F6,TenantNames,TenantStartDates)&lt;=JR$4,LOOKUP($F6,TenantNames,TenantEndDates)&gt;=JR$4),IF(OR(AND(DAY(LOOKUP($F6,TenantNames,TenantStartDates))&gt;28,DAY(EOMONTH(JR$4,0))=28,DAY(JR$4)=28),AND(DAY(LOOKUP($F6,TenantNames,TenantStartDates))&gt;30,DAY(EOMONTH(JR$4,0))=30,DAY(JR$4)=30),DAY(LOOKUP($F6,TenantNames,TenantStartDates))=DAY(JR$4)),IF((LOOKUP($F6,TenantNames,TenantEndDates)-JR$4)&lt;=31,LOOKUP($F6,TenantNames,TenantTotalRevenues)-SUM($JA6:JQ6),LOOKUP($F6,TenantNames,TenantMonthlyRents)),IF(AND((SUMIF($G$4:AHB$4,"&lt;"&amp;JR$4,$G6:AHB6))&gt;SUMIFS(TransactionAmounts,TenantSources,$F6,'Filtered Data'!$C$2:$C23,"&lt;"&amp;JR$4),JR$4&lt;TODAY()),"Late","Occupied")),)))</f>
        <v>Late</v>
      </c>
      <c r="JS6" s="33" t="str">
        <f>IF(ISBLANK($F6),,IF(TODAY()=JS$4,"Today",IF(AND(LOOKUP($F6,TenantNames,TenantStartDates)&lt;=JS$4,LOOKUP($F6,TenantNames,TenantEndDates)&gt;=JS$4),IF(OR(AND(DAY(LOOKUP($F6,TenantNames,TenantStartDates))&gt;28,DAY(EOMONTH(JS$4,0))=28,DAY(JS$4)=28),AND(DAY(LOOKUP($F6,TenantNames,TenantStartDates))&gt;30,DAY(EOMONTH(JS$4,0))=30,DAY(JS$4)=30),DAY(LOOKUP($F6,TenantNames,TenantStartDates))=DAY(JS$4)),IF((LOOKUP($F6,TenantNames,TenantEndDates)-JS$4)&lt;=31,LOOKUP($F6,TenantNames,TenantTotalRevenues)-SUM($JA6:JR6),LOOKUP($F6,TenantNames,TenantMonthlyRents)),IF(AND((SUMIF($G$4:AHB$4,"&lt;"&amp;JS$4,$G6:AHB6))&gt;SUMIFS(TransactionAmounts,TenantSources,$F6,'Filtered Data'!$C$2:$C23,"&lt;"&amp;JS$4),JS$4&lt;TODAY()),"Late","Occupied")),)))</f>
        <v>Late</v>
      </c>
      <c r="JT6" s="33" t="str">
        <f>IF(ISBLANK($F6),,IF(TODAY()=JT$4,"Today",IF(AND(LOOKUP($F6,TenantNames,TenantStartDates)&lt;=JT$4,LOOKUP($F6,TenantNames,TenantEndDates)&gt;=JT$4),IF(OR(AND(DAY(LOOKUP($F6,TenantNames,TenantStartDates))&gt;28,DAY(EOMONTH(JT$4,0))=28,DAY(JT$4)=28),AND(DAY(LOOKUP($F6,TenantNames,TenantStartDates))&gt;30,DAY(EOMONTH(JT$4,0))=30,DAY(JT$4)=30),DAY(LOOKUP($F6,TenantNames,TenantStartDates))=DAY(JT$4)),IF((LOOKUP($F6,TenantNames,TenantEndDates)-JT$4)&lt;=31,LOOKUP($F6,TenantNames,TenantTotalRevenues)-SUM($JA6:JS6),LOOKUP($F6,TenantNames,TenantMonthlyRents)),IF(AND((SUMIF($G$4:AHB$4,"&lt;"&amp;JT$4,$G6:AHB6))&gt;SUMIFS(TransactionAmounts,TenantSources,$F6,'Filtered Data'!$C$2:$C23,"&lt;"&amp;JT$4),JT$4&lt;TODAY()),"Late","Occupied")),)))</f>
        <v>Late</v>
      </c>
      <c r="JU6" s="33" t="str">
        <f>IF(ISBLANK($F6),,IF(TODAY()=JU$4,"Today",IF(AND(LOOKUP($F6,TenantNames,TenantStartDates)&lt;=JU$4,LOOKUP($F6,TenantNames,TenantEndDates)&gt;=JU$4),IF(OR(AND(DAY(LOOKUP($F6,TenantNames,TenantStartDates))&gt;28,DAY(EOMONTH(JU$4,0))=28,DAY(JU$4)=28),AND(DAY(LOOKUP($F6,TenantNames,TenantStartDates))&gt;30,DAY(EOMONTH(JU$4,0))=30,DAY(JU$4)=30),DAY(LOOKUP($F6,TenantNames,TenantStartDates))=DAY(JU$4)),IF((LOOKUP($F6,TenantNames,TenantEndDates)-JU$4)&lt;=31,LOOKUP($F6,TenantNames,TenantTotalRevenues)-SUM($JA6:JT6),LOOKUP($F6,TenantNames,TenantMonthlyRents)),IF(AND((SUMIF($G$4:AHB$4,"&lt;"&amp;JU$4,$G6:AHB6))&gt;SUMIFS(TransactionAmounts,TenantSources,$F6,'Filtered Data'!$C$2:$C23,"&lt;"&amp;JU$4),JU$4&lt;TODAY()),"Late","Occupied")),)))</f>
        <v>Late</v>
      </c>
      <c r="JV6" s="33" t="str">
        <f>IF(ISBLANK($F6),,IF(TODAY()=JV$4,"Today",IF(AND(LOOKUP($F6,TenantNames,TenantStartDates)&lt;=JV$4,LOOKUP($F6,TenantNames,TenantEndDates)&gt;=JV$4),IF(OR(AND(DAY(LOOKUP($F6,TenantNames,TenantStartDates))&gt;28,DAY(EOMONTH(JV$4,0))=28,DAY(JV$4)=28),AND(DAY(LOOKUP($F6,TenantNames,TenantStartDates))&gt;30,DAY(EOMONTH(JV$4,0))=30,DAY(JV$4)=30),DAY(LOOKUP($F6,TenantNames,TenantStartDates))=DAY(JV$4)),IF((LOOKUP($F6,TenantNames,TenantEndDates)-JV$4)&lt;=31,LOOKUP($F6,TenantNames,TenantTotalRevenues)-SUM($JA6:JU6),LOOKUP($F6,TenantNames,TenantMonthlyRents)),IF(AND((SUMIF($G$4:AHB$4,"&lt;"&amp;JV$4,$G6:AHB6))&gt;SUMIFS(TransactionAmounts,TenantSources,$F6,'Filtered Data'!$C$2:$C23,"&lt;"&amp;JV$4),JV$4&lt;TODAY()),"Late","Occupied")),)))</f>
        <v>Late</v>
      </c>
      <c r="JW6" s="33" t="str">
        <f>IF(ISBLANK($F6),,IF(TODAY()=JW$4,"Today",IF(AND(LOOKUP($F6,TenantNames,TenantStartDates)&lt;=JW$4,LOOKUP($F6,TenantNames,TenantEndDates)&gt;=JW$4),IF(OR(AND(DAY(LOOKUP($F6,TenantNames,TenantStartDates))&gt;28,DAY(EOMONTH(JW$4,0))=28,DAY(JW$4)=28),AND(DAY(LOOKUP($F6,TenantNames,TenantStartDates))&gt;30,DAY(EOMONTH(JW$4,0))=30,DAY(JW$4)=30),DAY(LOOKUP($F6,TenantNames,TenantStartDates))=DAY(JW$4)),IF((LOOKUP($F6,TenantNames,TenantEndDates)-JW$4)&lt;=31,LOOKUP($F6,TenantNames,TenantTotalRevenues)-SUM($JA6:JV6),LOOKUP($F6,TenantNames,TenantMonthlyRents)),IF(AND((SUMIF($G$4:AHB$4,"&lt;"&amp;JW$4,$G6:AHB6))&gt;SUMIFS(TransactionAmounts,TenantSources,$F6,'Filtered Data'!$C$2:$C23,"&lt;"&amp;JW$4),JW$4&lt;TODAY()),"Late","Occupied")),)))</f>
        <v>Late</v>
      </c>
      <c r="JX6" s="33" t="str">
        <f>IF(ISBLANK($F6),,IF(TODAY()=JX$4,"Today",IF(AND(LOOKUP($F6,TenantNames,TenantStartDates)&lt;=JX$4,LOOKUP($F6,TenantNames,TenantEndDates)&gt;=JX$4),IF(OR(AND(DAY(LOOKUP($F6,TenantNames,TenantStartDates))&gt;28,DAY(EOMONTH(JX$4,0))=28,DAY(JX$4)=28),AND(DAY(LOOKUP($F6,TenantNames,TenantStartDates))&gt;30,DAY(EOMONTH(JX$4,0))=30,DAY(JX$4)=30),DAY(LOOKUP($F6,TenantNames,TenantStartDates))=DAY(JX$4)),IF((LOOKUP($F6,TenantNames,TenantEndDates)-JX$4)&lt;=31,LOOKUP($F6,TenantNames,TenantTotalRevenues)-SUM($JA6:JW6),LOOKUP($F6,TenantNames,TenantMonthlyRents)),IF(AND((SUMIF($G$4:AHB$4,"&lt;"&amp;JX$4,$G6:AHB6))&gt;SUMIFS(TransactionAmounts,TenantSources,$F6,'Filtered Data'!$C$2:$C23,"&lt;"&amp;JX$4),JX$4&lt;TODAY()),"Late","Occupied")),)))</f>
        <v>Late</v>
      </c>
      <c r="JY6" s="33" t="str">
        <f>IF(ISBLANK($F6),,IF(TODAY()=JY$4,"Today",IF(AND(LOOKUP($F6,TenantNames,TenantStartDates)&lt;=JY$4,LOOKUP($F6,TenantNames,TenantEndDates)&gt;=JY$4),IF(OR(AND(DAY(LOOKUP($F6,TenantNames,TenantStartDates))&gt;28,DAY(EOMONTH(JY$4,0))=28,DAY(JY$4)=28),AND(DAY(LOOKUP($F6,TenantNames,TenantStartDates))&gt;30,DAY(EOMONTH(JY$4,0))=30,DAY(JY$4)=30),DAY(LOOKUP($F6,TenantNames,TenantStartDates))=DAY(JY$4)),IF((LOOKUP($F6,TenantNames,TenantEndDates)-JY$4)&lt;=31,LOOKUP($F6,TenantNames,TenantTotalRevenues)-SUM($JA6:JX6),LOOKUP($F6,TenantNames,TenantMonthlyRents)),IF(AND((SUMIF($G$4:AHB$4,"&lt;"&amp;JY$4,$G6:AHB6))&gt;SUMIFS(TransactionAmounts,TenantSources,$F6,'Filtered Data'!$C$2:$C23,"&lt;"&amp;JY$4),JY$4&lt;TODAY()),"Late","Occupied")),)))</f>
        <v>Late</v>
      </c>
      <c r="JZ6" s="33" t="str">
        <f>IF(ISBLANK($F6),,IF(TODAY()=JZ$4,"Today",IF(AND(LOOKUP($F6,TenantNames,TenantStartDates)&lt;=JZ$4,LOOKUP($F6,TenantNames,TenantEndDates)&gt;=JZ$4),IF(OR(AND(DAY(LOOKUP($F6,TenantNames,TenantStartDates))&gt;28,DAY(EOMONTH(JZ$4,0))=28,DAY(JZ$4)=28),AND(DAY(LOOKUP($F6,TenantNames,TenantStartDates))&gt;30,DAY(EOMONTH(JZ$4,0))=30,DAY(JZ$4)=30),DAY(LOOKUP($F6,TenantNames,TenantStartDates))=DAY(JZ$4)),IF((LOOKUP($F6,TenantNames,TenantEndDates)-JZ$4)&lt;=31,LOOKUP($F6,TenantNames,TenantTotalRevenues)-SUM($JA6:JY6),LOOKUP($F6,TenantNames,TenantMonthlyRents)),IF(AND((SUMIF($G$4:AHB$4,"&lt;"&amp;JZ$4,$G6:AHB6))&gt;SUMIFS(TransactionAmounts,TenantSources,$F6,'Filtered Data'!$C$2:$C23,"&lt;"&amp;JZ$4),JZ$4&lt;TODAY()),"Late","Occupied")),)))</f>
        <v>Late</v>
      </c>
      <c r="KA6" s="33" t="str">
        <f>IF(ISBLANK($F6),,IF(TODAY()=KA$4,"Today",IF(AND(LOOKUP($F6,TenantNames,TenantStartDates)&lt;=KA$4,LOOKUP($F6,TenantNames,TenantEndDates)&gt;=KA$4),IF(OR(AND(DAY(LOOKUP($F6,TenantNames,TenantStartDates))&gt;28,DAY(EOMONTH(KA$4,0))=28,DAY(KA$4)=28),AND(DAY(LOOKUP($F6,TenantNames,TenantStartDates))&gt;30,DAY(EOMONTH(KA$4,0))=30,DAY(KA$4)=30),DAY(LOOKUP($F6,TenantNames,TenantStartDates))=DAY(KA$4)),IF((LOOKUP($F6,TenantNames,TenantEndDates)-KA$4)&lt;=31,LOOKUP($F6,TenantNames,TenantTotalRevenues)-SUM($JA6:JZ6),LOOKUP($F6,TenantNames,TenantMonthlyRents)),IF(AND((SUMIF($G$4:AHB$4,"&lt;"&amp;KA$4,$G6:AHB6))&gt;SUMIFS(TransactionAmounts,TenantSources,$F6,'Filtered Data'!$C$2:$C23,"&lt;"&amp;KA$4),KA$4&lt;TODAY()),"Late","Occupied")),)))</f>
        <v>Late</v>
      </c>
      <c r="KB6" s="33" t="str">
        <f>IF(ISBLANK($F6),,IF(TODAY()=KB$4,"Today",IF(AND(LOOKUP($F6,TenantNames,TenantStartDates)&lt;=KB$4,LOOKUP($F6,TenantNames,TenantEndDates)&gt;=KB$4),IF(OR(AND(DAY(LOOKUP($F6,TenantNames,TenantStartDates))&gt;28,DAY(EOMONTH(KB$4,0))=28,DAY(KB$4)=28),AND(DAY(LOOKUP($F6,TenantNames,TenantStartDates))&gt;30,DAY(EOMONTH(KB$4,0))=30,DAY(KB$4)=30),DAY(LOOKUP($F6,TenantNames,TenantStartDates))=DAY(KB$4)),IF((LOOKUP($F6,TenantNames,TenantEndDates)-KB$4)&lt;=31,LOOKUP($F6,TenantNames,TenantTotalRevenues)-SUM($JA6:KA6),LOOKUP($F6,TenantNames,TenantMonthlyRents)),IF(AND((SUMIF($G$4:AHB$4,"&lt;"&amp;KB$4,$G6:AHB6))&gt;SUMIFS(TransactionAmounts,TenantSources,$F6,'Filtered Data'!$C$2:$C23,"&lt;"&amp;KB$4),KB$4&lt;TODAY()),"Late","Occupied")),)))</f>
        <v>Late</v>
      </c>
      <c r="KC6" s="33" t="str">
        <f>IF(ISBLANK($F6),,IF(TODAY()=KC$4,"Today",IF(AND(LOOKUP($F6,TenantNames,TenantStartDates)&lt;=KC$4,LOOKUP($F6,TenantNames,TenantEndDates)&gt;=KC$4),IF(OR(AND(DAY(LOOKUP($F6,TenantNames,TenantStartDates))&gt;28,DAY(EOMONTH(KC$4,0))=28,DAY(KC$4)=28),AND(DAY(LOOKUP($F6,TenantNames,TenantStartDates))&gt;30,DAY(EOMONTH(KC$4,0))=30,DAY(KC$4)=30),DAY(LOOKUP($F6,TenantNames,TenantStartDates))=DAY(KC$4)),IF((LOOKUP($F6,TenantNames,TenantEndDates)-KC$4)&lt;=31,LOOKUP($F6,TenantNames,TenantTotalRevenues)-SUM($JA6:KB6),LOOKUP($F6,TenantNames,TenantMonthlyRents)),IF(AND((SUMIF($G$4:AHB$4,"&lt;"&amp;KC$4,$G6:AHB6))&gt;SUMIFS(TransactionAmounts,TenantSources,$F6,'Filtered Data'!$C$2:$C23,"&lt;"&amp;KC$4),KC$4&lt;TODAY()),"Late","Occupied")),)))</f>
        <v>Late</v>
      </c>
      <c r="KD6" s="33" t="str">
        <f>IF(ISBLANK($F6),,IF(TODAY()=KD$4,"Today",IF(AND(LOOKUP($F6,TenantNames,TenantStartDates)&lt;=KD$4,LOOKUP($F6,TenantNames,TenantEndDates)&gt;=KD$4),IF(OR(AND(DAY(LOOKUP($F6,TenantNames,TenantStartDates))&gt;28,DAY(EOMONTH(KD$4,0))=28,DAY(KD$4)=28),AND(DAY(LOOKUP($F6,TenantNames,TenantStartDates))&gt;30,DAY(EOMONTH(KD$4,0))=30,DAY(KD$4)=30),DAY(LOOKUP($F6,TenantNames,TenantStartDates))=DAY(KD$4)),IF((LOOKUP($F6,TenantNames,TenantEndDates)-KD$4)&lt;=31,LOOKUP($F6,TenantNames,TenantTotalRevenues)-SUM($JA6:KC6),LOOKUP($F6,TenantNames,TenantMonthlyRents)),IF(AND((SUMIF($G$4:AHB$4,"&lt;"&amp;KD$4,$G6:AHB6))&gt;SUMIFS(TransactionAmounts,TenantSources,$F6,'Filtered Data'!$C$2:$C23,"&lt;"&amp;KD$4),KD$4&lt;TODAY()),"Late","Occupied")),)))</f>
        <v>Late</v>
      </c>
      <c r="KE6" s="33" t="str">
        <f>IF(ISBLANK($F6),,IF(TODAY()=KE$4,"Today",IF(AND(LOOKUP($F6,TenantNames,TenantStartDates)&lt;=KE$4,LOOKUP($F6,TenantNames,TenantEndDates)&gt;=KE$4),IF(OR(AND(DAY(LOOKUP($F6,TenantNames,TenantStartDates))&gt;28,DAY(EOMONTH(KE$4,0))=28,DAY(KE$4)=28),AND(DAY(LOOKUP($F6,TenantNames,TenantStartDates))&gt;30,DAY(EOMONTH(KE$4,0))=30,DAY(KE$4)=30),DAY(LOOKUP($F6,TenantNames,TenantStartDates))=DAY(KE$4)),IF((LOOKUP($F6,TenantNames,TenantEndDates)-KE$4)&lt;=31,LOOKUP($F6,TenantNames,TenantTotalRevenues)-SUM($JA6:KD6),LOOKUP($F6,TenantNames,TenantMonthlyRents)),IF(AND((SUMIF($G$4:AHB$4,"&lt;"&amp;KE$4,$G6:AHB6))&gt;SUMIFS(TransactionAmounts,TenantSources,$F6,'Filtered Data'!$C$2:$C23,"&lt;"&amp;KE$4),KE$4&lt;TODAY()),"Late","Occupied")),)))</f>
        <v>Late</v>
      </c>
      <c r="KF6" s="33" t="str">
        <f>IF(ISBLANK($F6),,IF(TODAY()=KF$4,"Today",IF(AND(LOOKUP($F6,TenantNames,TenantStartDates)&lt;=KF$4,LOOKUP($F6,TenantNames,TenantEndDates)&gt;=KF$4),IF(OR(AND(DAY(LOOKUP($F6,TenantNames,TenantStartDates))&gt;28,DAY(EOMONTH(KF$4,0))=28,DAY(KF$4)=28),AND(DAY(LOOKUP($F6,TenantNames,TenantStartDates))&gt;30,DAY(EOMONTH(KF$4,0))=30,DAY(KF$4)=30),DAY(LOOKUP($F6,TenantNames,TenantStartDates))=DAY(KF$4)),IF((LOOKUP($F6,TenantNames,TenantEndDates)-KF$4)&lt;=31,LOOKUP($F6,TenantNames,TenantTotalRevenues)-SUM($JA6:KE6),LOOKUP($F6,TenantNames,TenantMonthlyRents)),IF(AND((SUMIF($G$4:AHB$4,"&lt;"&amp;KF$4,$G6:AHB6))&gt;SUMIFS(TransactionAmounts,TenantSources,$F6,'Filtered Data'!$C$2:$C23,"&lt;"&amp;KF$4),KF$4&lt;TODAY()),"Late","Occupied")),)))</f>
        <v>Occupied</v>
      </c>
      <c r="KG6" s="33" t="str">
        <f>IF(ISBLANK($F6),,IF(TODAY()=KG$4,"Today",IF(AND(LOOKUP($F6,TenantNames,TenantStartDates)&lt;=KG$4,LOOKUP($F6,TenantNames,TenantEndDates)&gt;=KG$4),IF(OR(AND(DAY(LOOKUP($F6,TenantNames,TenantStartDates))&gt;28,DAY(EOMONTH(KG$4,0))=28,DAY(KG$4)=28),AND(DAY(LOOKUP($F6,TenantNames,TenantStartDates))&gt;30,DAY(EOMONTH(KG$4,0))=30,DAY(KG$4)=30),DAY(LOOKUP($F6,TenantNames,TenantStartDates))=DAY(KG$4)),IF((LOOKUP($F6,TenantNames,TenantEndDates)-KG$4)&lt;=31,LOOKUP($F6,TenantNames,TenantTotalRevenues)-SUM($JA6:KF6),LOOKUP($F6,TenantNames,TenantMonthlyRents)),IF(AND((SUMIF($G$4:AHB$4,"&lt;"&amp;KG$4,$G6:AHB6))&gt;SUMIFS(TransactionAmounts,TenantSources,$F6,'Filtered Data'!$C$2:$C23,"&lt;"&amp;KG$4),KG$4&lt;TODAY()),"Late","Occupied")),)))</f>
        <v>Occupied</v>
      </c>
      <c r="KH6" s="33" t="str">
        <f>IF(ISBLANK($F6),,IF(TODAY()=KH$4,"Today",IF(AND(LOOKUP($F6,TenantNames,TenantStartDates)&lt;=KH$4,LOOKUP($F6,TenantNames,TenantEndDates)&gt;=KH$4),IF(OR(AND(DAY(LOOKUP($F6,TenantNames,TenantStartDates))&gt;28,DAY(EOMONTH(KH$4,0))=28,DAY(KH$4)=28),AND(DAY(LOOKUP($F6,TenantNames,TenantStartDates))&gt;30,DAY(EOMONTH(KH$4,0))=30,DAY(KH$4)=30),DAY(LOOKUP($F6,TenantNames,TenantStartDates))=DAY(KH$4)),IF((LOOKUP($F6,TenantNames,TenantEndDates)-KH$4)&lt;=31,LOOKUP($F6,TenantNames,TenantTotalRevenues)-SUM($JA6:KG6),LOOKUP($F6,TenantNames,TenantMonthlyRents)),IF(AND((SUMIF($G$4:AHB$4,"&lt;"&amp;KH$4,$G6:AHB6))&gt;SUMIFS(TransactionAmounts,TenantSources,$F6,'Filtered Data'!$C$2:$C23,"&lt;"&amp;KH$4),KH$4&lt;TODAY()),"Late","Occupied")),)))</f>
        <v>Occupied</v>
      </c>
      <c r="KI6" s="33" t="str">
        <f>IF(ISBLANK($F6),,IF(TODAY()=KI$4,"Today",IF(AND(LOOKUP($F6,TenantNames,TenantStartDates)&lt;=KI$4,LOOKUP($F6,TenantNames,TenantEndDates)&gt;=KI$4),IF(OR(AND(DAY(LOOKUP($F6,TenantNames,TenantStartDates))&gt;28,DAY(EOMONTH(KI$4,0))=28,DAY(KI$4)=28),AND(DAY(LOOKUP($F6,TenantNames,TenantStartDates))&gt;30,DAY(EOMONTH(KI$4,0))=30,DAY(KI$4)=30),DAY(LOOKUP($F6,TenantNames,TenantStartDates))=DAY(KI$4)),IF((LOOKUP($F6,TenantNames,TenantEndDates)-KI$4)&lt;=31,LOOKUP($F6,TenantNames,TenantTotalRevenues)-SUM($JA6:KH6),LOOKUP($F6,TenantNames,TenantMonthlyRents)),IF(AND((SUMIF($G$4:AHB$4,"&lt;"&amp;KI$4,$G6:AHB6))&gt;SUMIFS(TransactionAmounts,TenantSources,$F6,'Filtered Data'!$C$2:$C23,"&lt;"&amp;KI$4),KI$4&lt;TODAY()),"Late","Occupied")),)))</f>
        <v>Occupied</v>
      </c>
      <c r="KJ6" s="33" t="str">
        <f>IF(ISBLANK($F6),,IF(TODAY()=KJ$4,"Today",IF(AND(LOOKUP($F6,TenantNames,TenantStartDates)&lt;=KJ$4,LOOKUP($F6,TenantNames,TenantEndDates)&gt;=KJ$4),IF(OR(AND(DAY(LOOKUP($F6,TenantNames,TenantStartDates))&gt;28,DAY(EOMONTH(KJ$4,0))=28,DAY(KJ$4)=28),AND(DAY(LOOKUP($F6,TenantNames,TenantStartDates))&gt;30,DAY(EOMONTH(KJ$4,0))=30,DAY(KJ$4)=30),DAY(LOOKUP($F6,TenantNames,TenantStartDates))=DAY(KJ$4)),IF((LOOKUP($F6,TenantNames,TenantEndDates)-KJ$4)&lt;=31,LOOKUP($F6,TenantNames,TenantTotalRevenues)-SUM($JA6:KI6),LOOKUP($F6,TenantNames,TenantMonthlyRents)),IF(AND((SUMIF($G$4:AHB$4,"&lt;"&amp;KJ$4,$G6:AHB6))&gt;SUMIFS(TransactionAmounts,TenantSources,$F6,'Filtered Data'!$C$2:$C23,"&lt;"&amp;KJ$4),KJ$4&lt;TODAY()),"Late","Occupied")),)))</f>
        <v>Occupied</v>
      </c>
      <c r="KK6" s="33" t="str">
        <f>IF(ISBLANK($F6),,IF(TODAY()=KK$4,"Today",IF(AND(LOOKUP($F6,TenantNames,TenantStartDates)&lt;=KK$4,LOOKUP($F6,TenantNames,TenantEndDates)&gt;=KK$4),IF(OR(AND(DAY(LOOKUP($F6,TenantNames,TenantStartDates))&gt;28,DAY(EOMONTH(KK$4,0))=28,DAY(KK$4)=28),AND(DAY(LOOKUP($F6,TenantNames,TenantStartDates))&gt;30,DAY(EOMONTH(KK$4,0))=30,DAY(KK$4)=30),DAY(LOOKUP($F6,TenantNames,TenantStartDates))=DAY(KK$4)),IF((LOOKUP($F6,TenantNames,TenantEndDates)-KK$4)&lt;=31,LOOKUP($F6,TenantNames,TenantTotalRevenues)-SUM($JA6:KJ6),LOOKUP($F6,TenantNames,TenantMonthlyRents)),IF(AND((SUMIF($G$4:AHB$4,"&lt;"&amp;KK$4,$G6:AHB6))&gt;SUMIFS(TransactionAmounts,TenantSources,$F6,'Filtered Data'!$C$2:$C23,"&lt;"&amp;KK$4),KK$4&lt;TODAY()),"Late","Occupied")),)))</f>
        <v>Occupied</v>
      </c>
      <c r="KL6" s="33" t="str">
        <f>IF(ISBLANK($F6),,IF(TODAY()=KL$4,"Today",IF(AND(LOOKUP($F6,TenantNames,TenantStartDates)&lt;=KL$4,LOOKUP($F6,TenantNames,TenantEndDates)&gt;=KL$4),IF(OR(AND(DAY(LOOKUP($F6,TenantNames,TenantStartDates))&gt;28,DAY(EOMONTH(KL$4,0))=28,DAY(KL$4)=28),AND(DAY(LOOKUP($F6,TenantNames,TenantStartDates))&gt;30,DAY(EOMONTH(KL$4,0))=30,DAY(KL$4)=30),DAY(LOOKUP($F6,TenantNames,TenantStartDates))=DAY(KL$4)),IF((LOOKUP($F6,TenantNames,TenantEndDates)-KL$4)&lt;=31,LOOKUP($F6,TenantNames,TenantTotalRevenues)-SUM($JA6:KK6),LOOKUP($F6,TenantNames,TenantMonthlyRents)),IF(AND((SUMIF($G$4:AHB$4,"&lt;"&amp;KL$4,$G6:AHB6))&gt;SUMIFS(TransactionAmounts,TenantSources,$F6,'Filtered Data'!$C$2:$C23,"&lt;"&amp;KL$4),KL$4&lt;TODAY()),"Late","Occupied")),)))</f>
        <v>Occupied</v>
      </c>
      <c r="KM6" s="33" t="str">
        <f>IF(ISBLANK($F6),,IF(TODAY()=KM$4,"Today",IF(AND(LOOKUP($F6,TenantNames,TenantStartDates)&lt;=KM$4,LOOKUP($F6,TenantNames,TenantEndDates)&gt;=KM$4),IF(OR(AND(DAY(LOOKUP($F6,TenantNames,TenantStartDates))&gt;28,DAY(EOMONTH(KM$4,0))=28,DAY(KM$4)=28),AND(DAY(LOOKUP($F6,TenantNames,TenantStartDates))&gt;30,DAY(EOMONTH(KM$4,0))=30,DAY(KM$4)=30),DAY(LOOKUP($F6,TenantNames,TenantStartDates))=DAY(KM$4)),IF((LOOKUP($F6,TenantNames,TenantEndDates)-KM$4)&lt;=31,LOOKUP($F6,TenantNames,TenantTotalRevenues)-SUM($JA6:KL6),LOOKUP($F6,TenantNames,TenantMonthlyRents)),IF(AND((SUMIF($G$4:AHB$4,"&lt;"&amp;KM$4,$G6:AHB6))&gt;SUMIFS(TransactionAmounts,TenantSources,$F6,'Filtered Data'!$C$2:$C23,"&lt;"&amp;KM$4),KM$4&lt;TODAY()),"Late","Occupied")),)))</f>
        <v>Occupied</v>
      </c>
      <c r="KN6" s="33" t="str">
        <f>IF(ISBLANK($F6),,IF(TODAY()=KN$4,"Today",IF(AND(LOOKUP($F6,TenantNames,TenantStartDates)&lt;=KN$4,LOOKUP($F6,TenantNames,TenantEndDates)&gt;=KN$4),IF(OR(AND(DAY(LOOKUP($F6,TenantNames,TenantStartDates))&gt;28,DAY(EOMONTH(KN$4,0))=28,DAY(KN$4)=28),AND(DAY(LOOKUP($F6,TenantNames,TenantStartDates))&gt;30,DAY(EOMONTH(KN$4,0))=30,DAY(KN$4)=30),DAY(LOOKUP($F6,TenantNames,TenantStartDates))=DAY(KN$4)),IF((LOOKUP($F6,TenantNames,TenantEndDates)-KN$4)&lt;=31,LOOKUP($F6,TenantNames,TenantTotalRevenues)-SUM($JA6:KM6),LOOKUP($F6,TenantNames,TenantMonthlyRents)),IF(AND((SUMIF($G$4:AHB$4,"&lt;"&amp;KN$4,$G6:AHB6))&gt;SUMIFS(TransactionAmounts,TenantSources,$F6,'Filtered Data'!$C$2:$C23,"&lt;"&amp;KN$4),KN$4&lt;TODAY()),"Late","Occupied")),)))</f>
        <v>Occupied</v>
      </c>
      <c r="KO6" s="33" t="str">
        <f>IF(ISBLANK($F6),,IF(TODAY()=KO$4,"Today",IF(AND(LOOKUP($F6,TenantNames,TenantStartDates)&lt;=KO$4,LOOKUP($F6,TenantNames,TenantEndDates)&gt;=KO$4),IF(OR(AND(DAY(LOOKUP($F6,TenantNames,TenantStartDates))&gt;28,DAY(EOMONTH(KO$4,0))=28,DAY(KO$4)=28),AND(DAY(LOOKUP($F6,TenantNames,TenantStartDates))&gt;30,DAY(EOMONTH(KO$4,0))=30,DAY(KO$4)=30),DAY(LOOKUP($F6,TenantNames,TenantStartDates))=DAY(KO$4)),IF((LOOKUP($F6,TenantNames,TenantEndDates)-KO$4)&lt;=31,LOOKUP($F6,TenantNames,TenantTotalRevenues)-SUM($JA6:KN6),LOOKUP($F6,TenantNames,TenantMonthlyRents)),IF(AND((SUMIF($G$4:AHB$4,"&lt;"&amp;KO$4,$G6:AHB6))&gt;SUMIFS(TransactionAmounts,TenantSources,$F6,'Filtered Data'!$C$2:$C23,"&lt;"&amp;KO$4),KO$4&lt;TODAY()),"Late","Occupied")),)))</f>
        <v>Occupied</v>
      </c>
      <c r="KP6" s="33" t="str">
        <f>IF(ISBLANK($F6),,IF(TODAY()=KP$4,"Today",IF(AND(LOOKUP($F6,TenantNames,TenantStartDates)&lt;=KP$4,LOOKUP($F6,TenantNames,TenantEndDates)&gt;=KP$4),IF(OR(AND(DAY(LOOKUP($F6,TenantNames,TenantStartDates))&gt;28,DAY(EOMONTH(KP$4,0))=28,DAY(KP$4)=28),AND(DAY(LOOKUP($F6,TenantNames,TenantStartDates))&gt;30,DAY(EOMONTH(KP$4,0))=30,DAY(KP$4)=30),DAY(LOOKUP($F6,TenantNames,TenantStartDates))=DAY(KP$4)),IF((LOOKUP($F6,TenantNames,TenantEndDates)-KP$4)&lt;=31,LOOKUP($F6,TenantNames,TenantTotalRevenues)-SUM($JA6:KO6),LOOKUP($F6,TenantNames,TenantMonthlyRents)),IF(AND((SUMIF($G$4:AHB$4,"&lt;"&amp;KP$4,$G6:AHB6))&gt;SUMIFS(TransactionAmounts,TenantSources,$F6,'Filtered Data'!$C$2:$C23,"&lt;"&amp;KP$4),KP$4&lt;TODAY()),"Late","Occupied")),)))</f>
        <v>Occupied</v>
      </c>
      <c r="KQ6" s="33" t="str">
        <f>IF(ISBLANK($F6),,IF(TODAY()=KQ$4,"Today",IF(AND(LOOKUP($F6,TenantNames,TenantStartDates)&lt;=KQ$4,LOOKUP($F6,TenantNames,TenantEndDates)&gt;=KQ$4),IF(OR(AND(DAY(LOOKUP($F6,TenantNames,TenantStartDates))&gt;28,DAY(EOMONTH(KQ$4,0))=28,DAY(KQ$4)=28),AND(DAY(LOOKUP($F6,TenantNames,TenantStartDates))&gt;30,DAY(EOMONTH(KQ$4,0))=30,DAY(KQ$4)=30),DAY(LOOKUP($F6,TenantNames,TenantStartDates))=DAY(KQ$4)),IF((LOOKUP($F6,TenantNames,TenantEndDates)-KQ$4)&lt;=31,LOOKUP($F6,TenantNames,TenantTotalRevenues)-SUM($JA6:KP6),LOOKUP($F6,TenantNames,TenantMonthlyRents)),IF(AND((SUMIF($G$4:AHB$4,"&lt;"&amp;KQ$4,$G6:AHB6))&gt;SUMIFS(TransactionAmounts,TenantSources,$F6,'Filtered Data'!$C$2:$C23,"&lt;"&amp;KQ$4),KQ$4&lt;TODAY()),"Late","Occupied")),)))</f>
        <v>Occupied</v>
      </c>
      <c r="KR6" s="33">
        <f>IF(ISBLANK($F6),,IF(TODAY()=KR$4,"Today",IF(AND(LOOKUP($F6,TenantNames,TenantStartDates)&lt;=KR$4,LOOKUP($F6,TenantNames,TenantEndDates)&gt;=KR$4),IF(OR(AND(DAY(LOOKUP($F6,TenantNames,TenantStartDates))&gt;28,DAY(EOMONTH(KR$4,0))=28,DAY(KR$4)=28),AND(DAY(LOOKUP($F6,TenantNames,TenantStartDates))&gt;30,DAY(EOMONTH(KR$4,0))=30,DAY(KR$4)=30),DAY(LOOKUP($F6,TenantNames,TenantStartDates))=DAY(KR$4)),IF((LOOKUP($F6,TenantNames,TenantEndDates)-KR$4)&lt;=31,LOOKUP($F6,TenantNames,TenantTotalRevenues)-SUM($JA6:KQ6),LOOKUP($F6,TenantNames,TenantMonthlyRents)),IF(AND((SUMIF($G$4:AHB$4,"&lt;"&amp;KR$4,$G6:AHB6))&gt;SUMIFS(TransactionAmounts,TenantSources,$F6,'Filtered Data'!$C$2:$C23,"&lt;"&amp;KR$4),KR$4&lt;TODAY()),"Late","Occupied")),)))</f>
        <v>162.92</v>
      </c>
      <c r="KS6" s="33" t="str">
        <f>IF(ISBLANK($F6),,IF(TODAY()=KS$4,"Today",IF(AND(LOOKUP($F6,TenantNames,TenantStartDates)&lt;=KS$4,LOOKUP($F6,TenantNames,TenantEndDates)&gt;=KS$4),IF(OR(AND(DAY(LOOKUP($F6,TenantNames,TenantStartDates))&gt;28,DAY(EOMONTH(KS$4,0))=28,DAY(KS$4)=28),AND(DAY(LOOKUP($F6,TenantNames,TenantStartDates))&gt;30,DAY(EOMONTH(KS$4,0))=30,DAY(KS$4)=30),DAY(LOOKUP($F6,TenantNames,TenantStartDates))=DAY(KS$4)),IF((LOOKUP($F6,TenantNames,TenantEndDates)-KS$4)&lt;=31,LOOKUP($F6,TenantNames,TenantTotalRevenues)-SUM($JA6:KR6),LOOKUP($F6,TenantNames,TenantMonthlyRents)),IF(AND((SUMIF($G$4:AHB$4,"&lt;"&amp;KS$4,$G6:AHB6))&gt;SUMIFS(TransactionAmounts,TenantSources,$F6,'Filtered Data'!$C$2:$C23,"&lt;"&amp;KS$4),KS$4&lt;TODAY()),"Late","Occupied")),)))</f>
        <v>Late</v>
      </c>
      <c r="KT6" s="33" t="str">
        <f>IF(ISBLANK($F6),,IF(TODAY()=KT$4,"Today",IF(AND(LOOKUP($F6,TenantNames,TenantStartDates)&lt;=KT$4,LOOKUP($F6,TenantNames,TenantEndDates)&gt;=KT$4),IF(OR(AND(DAY(LOOKUP($F6,TenantNames,TenantStartDates))&gt;28,DAY(EOMONTH(KT$4,0))=28,DAY(KT$4)=28),AND(DAY(LOOKUP($F6,TenantNames,TenantStartDates))&gt;30,DAY(EOMONTH(KT$4,0))=30,DAY(KT$4)=30),DAY(LOOKUP($F6,TenantNames,TenantStartDates))=DAY(KT$4)),IF((LOOKUP($F6,TenantNames,TenantEndDates)-KT$4)&lt;=31,LOOKUP($F6,TenantNames,TenantTotalRevenues)-SUM($JA6:KS6),LOOKUP($F6,TenantNames,TenantMonthlyRents)),IF(AND((SUMIF($G$4:AHB$4,"&lt;"&amp;KT$4,$G6:AHB6))&gt;SUMIFS(TransactionAmounts,TenantSources,$F6,'Filtered Data'!$C$2:$C23,"&lt;"&amp;KT$4),KT$4&lt;TODAY()),"Late","Occupied")),)))</f>
        <v>Late</v>
      </c>
      <c r="KU6" s="33" t="str">
        <f>IF(ISBLANK($F6),,IF(TODAY()=KU$4,"Today",IF(AND(LOOKUP($F6,TenantNames,TenantStartDates)&lt;=KU$4,LOOKUP($F6,TenantNames,TenantEndDates)&gt;=KU$4),IF(OR(AND(DAY(LOOKUP($F6,TenantNames,TenantStartDates))&gt;28,DAY(EOMONTH(KU$4,0))=28,DAY(KU$4)=28),AND(DAY(LOOKUP($F6,TenantNames,TenantStartDates))&gt;30,DAY(EOMONTH(KU$4,0))=30,DAY(KU$4)=30),DAY(LOOKUP($F6,TenantNames,TenantStartDates))=DAY(KU$4)),IF((LOOKUP($F6,TenantNames,TenantEndDates)-KU$4)&lt;=31,LOOKUP($F6,TenantNames,TenantTotalRevenues)-SUM($JA6:KT6),LOOKUP($F6,TenantNames,TenantMonthlyRents)),IF(AND((SUMIF($G$4:AHB$4,"&lt;"&amp;KU$4,$G6:AHB6))&gt;SUMIFS(TransactionAmounts,TenantSources,$F6,'Filtered Data'!$C$2:$C23,"&lt;"&amp;KU$4),KU$4&lt;TODAY()),"Late","Occupied")),)))</f>
        <v>Late</v>
      </c>
      <c r="KV6" s="33" t="str">
        <f>IF(ISBLANK($F6),,IF(TODAY()=KV$4,"Today",IF(AND(LOOKUP($F6,TenantNames,TenantStartDates)&lt;=KV$4,LOOKUP($F6,TenantNames,TenantEndDates)&gt;=KV$4),IF(OR(AND(DAY(LOOKUP($F6,TenantNames,TenantStartDates))&gt;28,DAY(EOMONTH(KV$4,0))=28,DAY(KV$4)=28),AND(DAY(LOOKUP($F6,TenantNames,TenantStartDates))&gt;30,DAY(EOMONTH(KV$4,0))=30,DAY(KV$4)=30),DAY(LOOKUP($F6,TenantNames,TenantStartDates))=DAY(KV$4)),IF((LOOKUP($F6,TenantNames,TenantEndDates)-KV$4)&lt;=31,LOOKUP($F6,TenantNames,TenantTotalRevenues)-SUM($JA6:KU6),LOOKUP($F6,TenantNames,TenantMonthlyRents)),IF(AND((SUMIF($G$4:AHB$4,"&lt;"&amp;KV$4,$G6:AHB6))&gt;SUMIFS(TransactionAmounts,TenantSources,$F6,'Filtered Data'!$C$2:$C23,"&lt;"&amp;KV$4),KV$4&lt;TODAY()),"Late","Occupied")),)))</f>
        <v>Late</v>
      </c>
      <c r="KW6" s="33" t="str">
        <f>IF(ISBLANK($F6),,IF(TODAY()=KW$4,"Today",IF(AND(LOOKUP($F6,TenantNames,TenantStartDates)&lt;=KW$4,LOOKUP($F6,TenantNames,TenantEndDates)&gt;=KW$4),IF(OR(AND(DAY(LOOKUP($F6,TenantNames,TenantStartDates))&gt;28,DAY(EOMONTH(KW$4,0))=28,DAY(KW$4)=28),AND(DAY(LOOKUP($F6,TenantNames,TenantStartDates))&gt;30,DAY(EOMONTH(KW$4,0))=30,DAY(KW$4)=30),DAY(LOOKUP($F6,TenantNames,TenantStartDates))=DAY(KW$4)),IF((LOOKUP($F6,TenantNames,TenantEndDates)-KW$4)&lt;=31,LOOKUP($F6,TenantNames,TenantTotalRevenues)-SUM($JA6:KV6),LOOKUP($F6,TenantNames,TenantMonthlyRents)),IF(AND((SUMIF($G$4:AHB$4,"&lt;"&amp;KW$4,$G6:AHB6))&gt;SUMIFS(TransactionAmounts,TenantSources,$F6,'Filtered Data'!$C$2:$C23,"&lt;"&amp;KW$4),KW$4&lt;TODAY()),"Late","Occupied")),)))</f>
        <v>Late</v>
      </c>
      <c r="KX6" s="33" t="str">
        <f>IF(ISBLANK($F6),,IF(TODAY()=KX$4,"Today",IF(AND(LOOKUP($F6,TenantNames,TenantStartDates)&lt;=KX$4,LOOKUP($F6,TenantNames,TenantEndDates)&gt;=KX$4),IF(OR(AND(DAY(LOOKUP($F6,TenantNames,TenantStartDates))&gt;28,DAY(EOMONTH(KX$4,0))=28,DAY(KX$4)=28),AND(DAY(LOOKUP($F6,TenantNames,TenantStartDates))&gt;30,DAY(EOMONTH(KX$4,0))=30,DAY(KX$4)=30),DAY(LOOKUP($F6,TenantNames,TenantStartDates))=DAY(KX$4)),IF((LOOKUP($F6,TenantNames,TenantEndDates)-KX$4)&lt;=31,LOOKUP($F6,TenantNames,TenantTotalRevenues)-SUM($JA6:KW6),LOOKUP($F6,TenantNames,TenantMonthlyRents)),IF(AND((SUMIF($G$4:AHB$4,"&lt;"&amp;KX$4,$G6:AHB6))&gt;SUMIFS(TransactionAmounts,TenantSources,$F6,'Filtered Data'!$C$2:$C23,"&lt;"&amp;KX$4),KX$4&lt;TODAY()),"Late","Occupied")),)))</f>
        <v>Late</v>
      </c>
      <c r="KY6" s="33" t="str">
        <f>IF(ISBLANK($F6),,IF(TODAY()=KY$4,"Today",IF(AND(LOOKUP($F6,TenantNames,TenantStartDates)&lt;=KY$4,LOOKUP($F6,TenantNames,TenantEndDates)&gt;=KY$4),IF(OR(AND(DAY(LOOKUP($F6,TenantNames,TenantStartDates))&gt;28,DAY(EOMONTH(KY$4,0))=28,DAY(KY$4)=28),AND(DAY(LOOKUP($F6,TenantNames,TenantStartDates))&gt;30,DAY(EOMONTH(KY$4,0))=30,DAY(KY$4)=30),DAY(LOOKUP($F6,TenantNames,TenantStartDates))=DAY(KY$4)),IF((LOOKUP($F6,TenantNames,TenantEndDates)-KY$4)&lt;=31,LOOKUP($F6,TenantNames,TenantTotalRevenues)-SUM($JA6:KX6),LOOKUP($F6,TenantNames,TenantMonthlyRents)),IF(AND((SUMIF($G$4:AHB$4,"&lt;"&amp;KY$4,$G6:AHB6))&gt;SUMIFS(TransactionAmounts,TenantSources,$F6,'Filtered Data'!$C$2:$C23,"&lt;"&amp;KY$4),KY$4&lt;TODAY()),"Late","Occupied")),)))</f>
        <v>Late</v>
      </c>
      <c r="KZ6" s="33" t="str">
        <f>IF(ISBLANK($F6),,IF(TODAY()=KZ$4,"Today",IF(AND(LOOKUP($F6,TenantNames,TenantStartDates)&lt;=KZ$4,LOOKUP($F6,TenantNames,TenantEndDates)&gt;=KZ$4),IF(OR(AND(DAY(LOOKUP($F6,TenantNames,TenantStartDates))&gt;28,DAY(EOMONTH(KZ$4,0))=28,DAY(KZ$4)=28),AND(DAY(LOOKUP($F6,TenantNames,TenantStartDates))&gt;30,DAY(EOMONTH(KZ$4,0))=30,DAY(KZ$4)=30),DAY(LOOKUP($F6,TenantNames,TenantStartDates))=DAY(KZ$4)),IF((LOOKUP($F6,TenantNames,TenantEndDates)-KZ$4)&lt;=31,LOOKUP($F6,TenantNames,TenantTotalRevenues)-SUM($JA6:KY6),LOOKUP($F6,TenantNames,TenantMonthlyRents)),IF(AND((SUMIF($G$4:AHB$4,"&lt;"&amp;KZ$4,$G6:AHB6))&gt;SUMIFS(TransactionAmounts,TenantSources,$F6,'Filtered Data'!$C$2:$C23,"&lt;"&amp;KZ$4),KZ$4&lt;TODAY()),"Late","Occupied")),)))</f>
        <v>Late</v>
      </c>
      <c r="LA6" s="33" t="str">
        <f>IF(ISBLANK($F6),,IF(TODAY()=LA$4,"Today",IF(AND(LOOKUP($F6,TenantNames,TenantStartDates)&lt;=LA$4,LOOKUP($F6,TenantNames,TenantEndDates)&gt;=LA$4),IF(OR(AND(DAY(LOOKUP($F6,TenantNames,TenantStartDates))&gt;28,DAY(EOMONTH(LA$4,0))=28,DAY(LA$4)=28),AND(DAY(LOOKUP($F6,TenantNames,TenantStartDates))&gt;30,DAY(EOMONTH(LA$4,0))=30,DAY(LA$4)=30),DAY(LOOKUP($F6,TenantNames,TenantStartDates))=DAY(LA$4)),IF((LOOKUP($F6,TenantNames,TenantEndDates)-LA$4)&lt;=31,LOOKUP($F6,TenantNames,TenantTotalRevenues)-SUM($JA6:KZ6),LOOKUP($F6,TenantNames,TenantMonthlyRents)),IF(AND((SUMIF($G$4:AHB$4,"&lt;"&amp;LA$4,$G6:AHB6))&gt;SUMIFS(TransactionAmounts,TenantSources,$F6,'Filtered Data'!$C$2:$C23,"&lt;"&amp;LA$4),LA$4&lt;TODAY()),"Late","Occupied")),)))</f>
        <v>Late</v>
      </c>
      <c r="LB6" s="33" t="str">
        <f>IF(ISBLANK($F6),,IF(TODAY()=LB$4,"Today",IF(AND(LOOKUP($F6,TenantNames,TenantStartDates)&lt;=LB$4,LOOKUP($F6,TenantNames,TenantEndDates)&gt;=LB$4),IF(OR(AND(DAY(LOOKUP($F6,TenantNames,TenantStartDates))&gt;28,DAY(EOMONTH(LB$4,0))=28,DAY(LB$4)=28),AND(DAY(LOOKUP($F6,TenantNames,TenantStartDates))&gt;30,DAY(EOMONTH(LB$4,0))=30,DAY(LB$4)=30),DAY(LOOKUP($F6,TenantNames,TenantStartDates))=DAY(LB$4)),IF((LOOKUP($F6,TenantNames,TenantEndDates)-LB$4)&lt;=31,LOOKUP($F6,TenantNames,TenantTotalRevenues)-SUM($JA6:LA6),LOOKUP($F6,TenantNames,TenantMonthlyRents)),IF(AND((SUMIF($G$4:AHB$4,"&lt;"&amp;LB$4,$G6:AHB6))&gt;SUMIFS(TransactionAmounts,TenantSources,$F6,'Filtered Data'!$C$2:$C23,"&lt;"&amp;LB$4),LB$4&lt;TODAY()),"Late","Occupied")),)))</f>
        <v>Late</v>
      </c>
      <c r="LC6" s="33" t="str">
        <f>IF(ISBLANK($F6),,IF(TODAY()=LC$4,"Today",IF(AND(LOOKUP($F6,TenantNames,TenantStartDates)&lt;=LC$4,LOOKUP($F6,TenantNames,TenantEndDates)&gt;=LC$4),IF(OR(AND(DAY(LOOKUP($F6,TenantNames,TenantStartDates))&gt;28,DAY(EOMONTH(LC$4,0))=28,DAY(LC$4)=28),AND(DAY(LOOKUP($F6,TenantNames,TenantStartDates))&gt;30,DAY(EOMONTH(LC$4,0))=30,DAY(LC$4)=30),DAY(LOOKUP($F6,TenantNames,TenantStartDates))=DAY(LC$4)),IF((LOOKUP($F6,TenantNames,TenantEndDates)-LC$4)&lt;=31,LOOKUP($F6,TenantNames,TenantTotalRevenues)-SUM($JA6:LB6),LOOKUP($F6,TenantNames,TenantMonthlyRents)),IF(AND((SUMIF($G$4:AHB$4,"&lt;"&amp;LC$4,$G6:AHB6))&gt;SUMIFS(TransactionAmounts,TenantSources,$F6,'Filtered Data'!$C$2:$C23,"&lt;"&amp;LC$4),LC$4&lt;TODAY()),"Late","Occupied")),)))</f>
        <v>Late</v>
      </c>
      <c r="LD6" s="33" t="str">
        <f>IF(ISBLANK($F6),,IF(TODAY()=LD$4,"Today",IF(AND(LOOKUP($F6,TenantNames,TenantStartDates)&lt;=LD$4,LOOKUP($F6,TenantNames,TenantEndDates)&gt;=LD$4),IF(OR(AND(DAY(LOOKUP($F6,TenantNames,TenantStartDates))&gt;28,DAY(EOMONTH(LD$4,0))=28,DAY(LD$4)=28),AND(DAY(LOOKUP($F6,TenantNames,TenantStartDates))&gt;30,DAY(EOMONTH(LD$4,0))=30,DAY(LD$4)=30),DAY(LOOKUP($F6,TenantNames,TenantStartDates))=DAY(LD$4)),IF((LOOKUP($F6,TenantNames,TenantEndDates)-LD$4)&lt;=31,LOOKUP($F6,TenantNames,TenantTotalRevenues)-SUM($JA6:LC6),LOOKUP($F6,TenantNames,TenantMonthlyRents)),IF(AND((SUMIF($G$4:AHB$4,"&lt;"&amp;LD$4,$G6:AHB6))&gt;SUMIFS(TransactionAmounts,TenantSources,$F6,'Filtered Data'!$C$2:$C23,"&lt;"&amp;LD$4),LD$4&lt;TODAY()),"Late","Occupied")),)))</f>
        <v>Late</v>
      </c>
      <c r="LE6" s="33" t="str">
        <f>IF(ISBLANK($F6),,IF(TODAY()=LE$4,"Today",IF(AND(LOOKUP($F6,TenantNames,TenantStartDates)&lt;=LE$4,LOOKUP($F6,TenantNames,TenantEndDates)&gt;=LE$4),IF(OR(AND(DAY(LOOKUP($F6,TenantNames,TenantStartDates))&gt;28,DAY(EOMONTH(LE$4,0))=28,DAY(LE$4)=28),AND(DAY(LOOKUP($F6,TenantNames,TenantStartDates))&gt;30,DAY(EOMONTH(LE$4,0))=30,DAY(LE$4)=30),DAY(LOOKUP($F6,TenantNames,TenantStartDates))=DAY(LE$4)),IF((LOOKUP($F6,TenantNames,TenantEndDates)-LE$4)&lt;=31,LOOKUP($F6,TenantNames,TenantTotalRevenues)-SUM($JA6:LD6),LOOKUP($F6,TenantNames,TenantMonthlyRents)),IF(AND((SUMIF($G$4:AHB$4,"&lt;"&amp;LE$4,$G6:AHB6))&gt;SUMIFS(TransactionAmounts,TenantSources,$F6,'Filtered Data'!$C$2:$C23,"&lt;"&amp;LE$4),LE$4&lt;TODAY()),"Late","Occupied")),)))</f>
        <v>Late</v>
      </c>
      <c r="LF6" s="33" t="str">
        <f>IF(ISBLANK($F6),,IF(TODAY()=LF$4,"Today",IF(AND(LOOKUP($F6,TenantNames,TenantStartDates)&lt;=LF$4,LOOKUP($F6,TenantNames,TenantEndDates)&gt;=LF$4),IF(OR(AND(DAY(LOOKUP($F6,TenantNames,TenantStartDates))&gt;28,DAY(EOMONTH(LF$4,0))=28,DAY(LF$4)=28),AND(DAY(LOOKUP($F6,TenantNames,TenantStartDates))&gt;30,DAY(EOMONTH(LF$4,0))=30,DAY(LF$4)=30),DAY(LOOKUP($F6,TenantNames,TenantStartDates))=DAY(LF$4)),IF((LOOKUP($F6,TenantNames,TenantEndDates)-LF$4)&lt;=31,LOOKUP($F6,TenantNames,TenantTotalRevenues)-SUM($JA6:LE6),LOOKUP($F6,TenantNames,TenantMonthlyRents)),IF(AND((SUMIF($G$4:AHB$4,"&lt;"&amp;LF$4,$G6:AHB6))&gt;SUMIFS(TransactionAmounts,TenantSources,$F6,'Filtered Data'!$C$2:$C23,"&lt;"&amp;LF$4),LF$4&lt;TODAY()),"Late","Occupied")),)))</f>
        <v>Late</v>
      </c>
      <c r="LG6" s="33" t="str">
        <f>IF(ISBLANK($F6),,IF(TODAY()=LG$4,"Today",IF(AND(LOOKUP($F6,TenantNames,TenantStartDates)&lt;=LG$4,LOOKUP($F6,TenantNames,TenantEndDates)&gt;=LG$4),IF(OR(AND(DAY(LOOKUP($F6,TenantNames,TenantStartDates))&gt;28,DAY(EOMONTH(LG$4,0))=28,DAY(LG$4)=28),AND(DAY(LOOKUP($F6,TenantNames,TenantStartDates))&gt;30,DAY(EOMONTH(LG$4,0))=30,DAY(LG$4)=30),DAY(LOOKUP($F6,TenantNames,TenantStartDates))=DAY(LG$4)),IF((LOOKUP($F6,TenantNames,TenantEndDates)-LG$4)&lt;=31,LOOKUP($F6,TenantNames,TenantTotalRevenues)-SUM($JA6:LF6),LOOKUP($F6,TenantNames,TenantMonthlyRents)),IF(AND((SUMIF($G$4:AHB$4,"&lt;"&amp;LG$4,$G6:AHB6))&gt;SUMIFS(TransactionAmounts,TenantSources,$F6,'Filtered Data'!$C$2:$C23,"&lt;"&amp;LG$4),LG$4&lt;TODAY()),"Late","Occupied")),)))</f>
        <v>Late</v>
      </c>
      <c r="LH6" s="33" t="str">
        <f>IF(ISBLANK($F6),,IF(TODAY()=LH$4,"Today",IF(AND(LOOKUP($F6,TenantNames,TenantStartDates)&lt;=LH$4,LOOKUP($F6,TenantNames,TenantEndDates)&gt;=LH$4),IF(OR(AND(DAY(LOOKUP($F6,TenantNames,TenantStartDates))&gt;28,DAY(EOMONTH(LH$4,0))=28,DAY(LH$4)=28),AND(DAY(LOOKUP($F6,TenantNames,TenantStartDates))&gt;30,DAY(EOMONTH(LH$4,0))=30,DAY(LH$4)=30),DAY(LOOKUP($F6,TenantNames,TenantStartDates))=DAY(LH$4)),IF((LOOKUP($F6,TenantNames,TenantEndDates)-LH$4)&lt;=31,LOOKUP($F6,TenantNames,TenantTotalRevenues)-SUM($JA6:LG6),LOOKUP($F6,TenantNames,TenantMonthlyRents)),IF(AND((SUMIF($G$4:AHB$4,"&lt;"&amp;LH$4,$G6:AHB6))&gt;SUMIFS(TransactionAmounts,TenantSources,$F6,'Filtered Data'!$C$2:$C23,"&lt;"&amp;LH$4),LH$4&lt;TODAY()),"Late","Occupied")),)))</f>
        <v>Late</v>
      </c>
      <c r="LI6" s="33" t="str">
        <f>IF(ISBLANK($F6),,IF(TODAY()=LI$4,"Today",IF(AND(LOOKUP($F6,TenantNames,TenantStartDates)&lt;=LI$4,LOOKUP($F6,TenantNames,TenantEndDates)&gt;=LI$4),IF(OR(AND(DAY(LOOKUP($F6,TenantNames,TenantStartDates))&gt;28,DAY(EOMONTH(LI$4,0))=28,DAY(LI$4)=28),AND(DAY(LOOKUP($F6,TenantNames,TenantStartDates))&gt;30,DAY(EOMONTH(LI$4,0))=30,DAY(LI$4)=30),DAY(LOOKUP($F6,TenantNames,TenantStartDates))=DAY(LI$4)),IF((LOOKUP($F6,TenantNames,TenantEndDates)-LI$4)&lt;=31,LOOKUP($F6,TenantNames,TenantTotalRevenues)-SUM($JA6:LH6),LOOKUP($F6,TenantNames,TenantMonthlyRents)),IF(AND((SUMIF($G$4:AHB$4,"&lt;"&amp;LI$4,$G6:AHB6))&gt;SUMIFS(TransactionAmounts,TenantSources,$F6,'Filtered Data'!$C$2:$C23,"&lt;"&amp;LI$4),LI$4&lt;TODAY()),"Late","Occupied")),)))</f>
        <v>Late</v>
      </c>
      <c r="LJ6" s="33" t="str">
        <f>IF(ISBLANK($F6),,IF(TODAY()=LJ$4,"Today",IF(AND(LOOKUP($F6,TenantNames,TenantStartDates)&lt;=LJ$4,LOOKUP($F6,TenantNames,TenantEndDates)&gt;=LJ$4),IF(OR(AND(DAY(LOOKUP($F6,TenantNames,TenantStartDates))&gt;28,DAY(EOMONTH(LJ$4,0))=28,DAY(LJ$4)=28),AND(DAY(LOOKUP($F6,TenantNames,TenantStartDates))&gt;30,DAY(EOMONTH(LJ$4,0))=30,DAY(LJ$4)=30),DAY(LOOKUP($F6,TenantNames,TenantStartDates))=DAY(LJ$4)),IF((LOOKUP($F6,TenantNames,TenantEndDates)-LJ$4)&lt;=31,LOOKUP($F6,TenantNames,TenantTotalRevenues)-SUM($JA6:LI6),LOOKUP($F6,TenantNames,TenantMonthlyRents)),IF(AND((SUMIF($G$4:AHB$4,"&lt;"&amp;LJ$4,$G6:AHB6))&gt;SUMIFS(TransactionAmounts,TenantSources,$F6,'Filtered Data'!$C$2:$C23,"&lt;"&amp;LJ$4),LJ$4&lt;TODAY()),"Late","Occupied")),)))</f>
        <v>Late</v>
      </c>
      <c r="LK6" s="33" t="str">
        <f>IF(ISBLANK($F6),,IF(TODAY()=LK$4,"Today",IF(AND(LOOKUP($F6,TenantNames,TenantStartDates)&lt;=LK$4,LOOKUP($F6,TenantNames,TenantEndDates)&gt;=LK$4),IF(OR(AND(DAY(LOOKUP($F6,TenantNames,TenantStartDates))&gt;28,DAY(EOMONTH(LK$4,0))=28,DAY(LK$4)=28),AND(DAY(LOOKUP($F6,TenantNames,TenantStartDates))&gt;30,DAY(EOMONTH(LK$4,0))=30,DAY(LK$4)=30),DAY(LOOKUP($F6,TenantNames,TenantStartDates))=DAY(LK$4)),IF((LOOKUP($F6,TenantNames,TenantEndDates)-LK$4)&lt;=31,LOOKUP($F6,TenantNames,TenantTotalRevenues)-SUM($JA6:LJ6),LOOKUP($F6,TenantNames,TenantMonthlyRents)),IF(AND((SUMIF($G$4:AHB$4,"&lt;"&amp;LK$4,$G6:AHB6))&gt;SUMIFS(TransactionAmounts,TenantSources,$F6,'Filtered Data'!$C$2:$C23,"&lt;"&amp;LK$4),LK$4&lt;TODAY()),"Late","Occupied")),)))</f>
        <v>Late</v>
      </c>
      <c r="LL6" s="33" t="str">
        <f>IF(ISBLANK($F6),,IF(TODAY()=LL$4,"Today",IF(AND(LOOKUP($F6,TenantNames,TenantStartDates)&lt;=LL$4,LOOKUP($F6,TenantNames,TenantEndDates)&gt;=LL$4),IF(OR(AND(DAY(LOOKUP($F6,TenantNames,TenantStartDates))&gt;28,DAY(EOMONTH(LL$4,0))=28,DAY(LL$4)=28),AND(DAY(LOOKUP($F6,TenantNames,TenantStartDates))&gt;30,DAY(EOMONTH(LL$4,0))=30,DAY(LL$4)=30),DAY(LOOKUP($F6,TenantNames,TenantStartDates))=DAY(LL$4)),IF((LOOKUP($F6,TenantNames,TenantEndDates)-LL$4)&lt;=31,LOOKUP($F6,TenantNames,TenantTotalRevenues)-SUM($JA6:LK6),LOOKUP($F6,TenantNames,TenantMonthlyRents)),IF(AND((SUMIF($G$4:AHB$4,"&lt;"&amp;LL$4,$G6:AHB6))&gt;SUMIFS(TransactionAmounts,TenantSources,$F6,'Filtered Data'!$C$2:$C23,"&lt;"&amp;LL$4),LL$4&lt;TODAY()),"Late","Occupied")),)))</f>
        <v>Late</v>
      </c>
      <c r="LM6" s="33" t="str">
        <f>IF(ISBLANK($F6),,IF(TODAY()=LM$4,"Today",IF(AND(LOOKUP($F6,TenantNames,TenantStartDates)&lt;=LM$4,LOOKUP($F6,TenantNames,TenantEndDates)&gt;=LM$4),IF(OR(AND(DAY(LOOKUP($F6,TenantNames,TenantStartDates))&gt;28,DAY(EOMONTH(LM$4,0))=28,DAY(LM$4)=28),AND(DAY(LOOKUP($F6,TenantNames,TenantStartDates))&gt;30,DAY(EOMONTH(LM$4,0))=30,DAY(LM$4)=30),DAY(LOOKUP($F6,TenantNames,TenantStartDates))=DAY(LM$4)),IF((LOOKUP($F6,TenantNames,TenantEndDates)-LM$4)&lt;=31,LOOKUP($F6,TenantNames,TenantTotalRevenues)-SUM($JA6:LL6),LOOKUP($F6,TenantNames,TenantMonthlyRents)),IF(AND((SUMIF($G$4:AHB$4,"&lt;"&amp;LM$4,$G6:AHB6))&gt;SUMIFS(TransactionAmounts,TenantSources,$F6,'Filtered Data'!$C$2:$C23,"&lt;"&amp;LM$4),LM$4&lt;TODAY()),"Late","Occupied")),)))</f>
        <v>Late</v>
      </c>
      <c r="LN6" s="33" t="str">
        <f>IF(ISBLANK($F6),,IF(TODAY()=LN$4,"Today",IF(AND(LOOKUP($F6,TenantNames,TenantStartDates)&lt;=LN$4,LOOKUP($F6,TenantNames,TenantEndDates)&gt;=LN$4),IF(OR(AND(DAY(LOOKUP($F6,TenantNames,TenantStartDates))&gt;28,DAY(EOMONTH(LN$4,0))=28,DAY(LN$4)=28),AND(DAY(LOOKUP($F6,TenantNames,TenantStartDates))&gt;30,DAY(EOMONTH(LN$4,0))=30,DAY(LN$4)=30),DAY(LOOKUP($F6,TenantNames,TenantStartDates))=DAY(LN$4)),IF((LOOKUP($F6,TenantNames,TenantEndDates)-LN$4)&lt;=31,LOOKUP($F6,TenantNames,TenantTotalRevenues)-SUM($JA6:LM6),LOOKUP($F6,TenantNames,TenantMonthlyRents)),IF(AND((SUMIF($G$4:AHB$4,"&lt;"&amp;LN$4,$G6:AHB6))&gt;SUMIFS(TransactionAmounts,TenantSources,$F6,'Filtered Data'!$C$2:$C23,"&lt;"&amp;LN$4),LN$4&lt;TODAY()),"Late","Occupied")),)))</f>
        <v>Late</v>
      </c>
      <c r="LO6" s="33" t="str">
        <f>IF(ISBLANK($F6),,IF(TODAY()=LO$4,"Today",IF(AND(LOOKUP($F6,TenantNames,TenantStartDates)&lt;=LO$4,LOOKUP($F6,TenantNames,TenantEndDates)&gt;=LO$4),IF(OR(AND(DAY(LOOKUP($F6,TenantNames,TenantStartDates))&gt;28,DAY(EOMONTH(LO$4,0))=28,DAY(LO$4)=28),AND(DAY(LOOKUP($F6,TenantNames,TenantStartDates))&gt;30,DAY(EOMONTH(LO$4,0))=30,DAY(LO$4)=30),DAY(LOOKUP($F6,TenantNames,TenantStartDates))=DAY(LO$4)),IF((LOOKUP($F6,TenantNames,TenantEndDates)-LO$4)&lt;=31,LOOKUP($F6,TenantNames,TenantTotalRevenues)-SUM($JA6:LN6),LOOKUP($F6,TenantNames,TenantMonthlyRents)),IF(AND((SUMIF($G$4:AHB$4,"&lt;"&amp;LO$4,$G6:AHB6))&gt;SUMIFS(TransactionAmounts,TenantSources,$F6,'Filtered Data'!$C$2:$C23,"&lt;"&amp;LO$4),LO$4&lt;TODAY()),"Late","Occupied")),)))</f>
        <v>Late</v>
      </c>
      <c r="LP6" s="33" t="str">
        <f>IF(ISBLANK($F6),,IF(TODAY()=LP$4,"Today",IF(AND(LOOKUP($F6,TenantNames,TenantStartDates)&lt;=LP$4,LOOKUP($F6,TenantNames,TenantEndDates)&gt;=LP$4),IF(OR(AND(DAY(LOOKUP($F6,TenantNames,TenantStartDates))&gt;28,DAY(EOMONTH(LP$4,0))=28,DAY(LP$4)=28),AND(DAY(LOOKUP($F6,TenantNames,TenantStartDates))&gt;30,DAY(EOMONTH(LP$4,0))=30,DAY(LP$4)=30),DAY(LOOKUP($F6,TenantNames,TenantStartDates))=DAY(LP$4)),IF((LOOKUP($F6,TenantNames,TenantEndDates)-LP$4)&lt;=31,LOOKUP($F6,TenantNames,TenantTotalRevenues)-SUM($JA6:LO6),LOOKUP($F6,TenantNames,TenantMonthlyRents)),IF(AND((SUMIF($G$4:AHB$4,"&lt;"&amp;LP$4,$G6:AHB6))&gt;SUMIFS(TransactionAmounts,TenantSources,$F6,'Filtered Data'!$C$2:$C23,"&lt;"&amp;LP$4),LP$4&lt;TODAY()),"Late","Occupied")),)))</f>
        <v>Late</v>
      </c>
      <c r="LQ6" s="33" t="str">
        <f>IF(ISBLANK($F6),,IF(TODAY()=LQ$4,"Today",IF(AND(LOOKUP($F6,TenantNames,TenantStartDates)&lt;=LQ$4,LOOKUP($F6,TenantNames,TenantEndDates)&gt;=LQ$4),IF(OR(AND(DAY(LOOKUP($F6,TenantNames,TenantStartDates))&gt;28,DAY(EOMONTH(LQ$4,0))=28,DAY(LQ$4)=28),AND(DAY(LOOKUP($F6,TenantNames,TenantStartDates))&gt;30,DAY(EOMONTH(LQ$4,0))=30,DAY(LQ$4)=30),DAY(LOOKUP($F6,TenantNames,TenantStartDates))=DAY(LQ$4)),IF((LOOKUP($F6,TenantNames,TenantEndDates)-LQ$4)&lt;=31,LOOKUP($F6,TenantNames,TenantTotalRevenues)-SUM($JA6:LP6),LOOKUP($F6,TenantNames,TenantMonthlyRents)),IF(AND((SUMIF($G$4:AHB$4,"&lt;"&amp;LQ$4,$G6:AHB6))&gt;SUMIFS(TransactionAmounts,TenantSources,$F6,'Filtered Data'!$C$2:$C23,"&lt;"&amp;LQ$4),LQ$4&lt;TODAY()),"Late","Occupied")),)))</f>
        <v>Late</v>
      </c>
      <c r="LR6" s="33" t="str">
        <f>IF(ISBLANK($F6),,IF(TODAY()=LR$4,"Today",IF(AND(LOOKUP($F6,TenantNames,TenantStartDates)&lt;=LR$4,LOOKUP($F6,TenantNames,TenantEndDates)&gt;=LR$4),IF(OR(AND(DAY(LOOKUP($F6,TenantNames,TenantStartDates))&gt;28,DAY(EOMONTH(LR$4,0))=28,DAY(LR$4)=28),AND(DAY(LOOKUP($F6,TenantNames,TenantStartDates))&gt;30,DAY(EOMONTH(LR$4,0))=30,DAY(LR$4)=30),DAY(LOOKUP($F6,TenantNames,TenantStartDates))=DAY(LR$4)),IF((LOOKUP($F6,TenantNames,TenantEndDates)-LR$4)&lt;=31,LOOKUP($F6,TenantNames,TenantTotalRevenues)-SUM($JA6:LQ6),LOOKUP($F6,TenantNames,TenantMonthlyRents)),IF(AND((SUMIF($G$4:AHB$4,"&lt;"&amp;LR$4,$G6:AHB6))&gt;SUMIFS(TransactionAmounts,TenantSources,$F6,'Filtered Data'!$C$2:$C23,"&lt;"&amp;LR$4),LR$4&lt;TODAY()),"Late","Occupied")),)))</f>
        <v>Late</v>
      </c>
      <c r="LS6" s="33" t="str">
        <f>IF(ISBLANK($F6),,IF(TODAY()=LS$4,"Today",IF(AND(LOOKUP($F6,TenantNames,TenantStartDates)&lt;=LS$4,LOOKUP($F6,TenantNames,TenantEndDates)&gt;=LS$4),IF(OR(AND(DAY(LOOKUP($F6,TenantNames,TenantStartDates))&gt;28,DAY(EOMONTH(LS$4,0))=28,DAY(LS$4)=28),AND(DAY(LOOKUP($F6,TenantNames,TenantStartDates))&gt;30,DAY(EOMONTH(LS$4,0))=30,DAY(LS$4)=30),DAY(LOOKUP($F6,TenantNames,TenantStartDates))=DAY(LS$4)),IF((LOOKUP($F6,TenantNames,TenantEndDates)-LS$4)&lt;=31,LOOKUP($F6,TenantNames,TenantTotalRevenues)-SUM($JA6:LR6),LOOKUP($F6,TenantNames,TenantMonthlyRents)),IF(AND((SUMIF($G$4:AHB$4,"&lt;"&amp;LS$4,$G6:AHB6))&gt;SUMIFS(TransactionAmounts,TenantSources,$F6,'Filtered Data'!$C$2:$C23,"&lt;"&amp;LS$4),LS$4&lt;TODAY()),"Late","Occupied")),)))</f>
        <v>Late</v>
      </c>
      <c r="LT6" s="33" t="str">
        <f>IF(ISBLANK($F6),,IF(TODAY()=LT$4,"Today",IF(AND(LOOKUP($F6,TenantNames,TenantStartDates)&lt;=LT$4,LOOKUP($F6,TenantNames,TenantEndDates)&gt;=LT$4),IF(OR(AND(DAY(LOOKUP($F6,TenantNames,TenantStartDates))&gt;28,DAY(EOMONTH(LT$4,0))=28,DAY(LT$4)=28),AND(DAY(LOOKUP($F6,TenantNames,TenantStartDates))&gt;30,DAY(EOMONTH(LT$4,0))=30,DAY(LT$4)=30),DAY(LOOKUP($F6,TenantNames,TenantStartDates))=DAY(LT$4)),IF((LOOKUP($F6,TenantNames,TenantEndDates)-LT$4)&lt;=31,LOOKUP($F6,TenantNames,TenantTotalRevenues)-SUM($JA6:LS6),LOOKUP($F6,TenantNames,TenantMonthlyRents)),IF(AND((SUMIF($G$4:AHB$4,"&lt;"&amp;LT$4,$G6:AHB6))&gt;SUMIFS(TransactionAmounts,TenantSources,$F6,'Filtered Data'!$C$2:$C23,"&lt;"&amp;LT$4),LT$4&lt;TODAY()),"Late","Occupied")),)))</f>
        <v>Late</v>
      </c>
      <c r="LU6" s="33" t="str">
        <f>IF(ISBLANK($F6),,IF(TODAY()=LU$4,"Today",IF(AND(LOOKUP($F6,TenantNames,TenantStartDates)&lt;=LU$4,LOOKUP($F6,TenantNames,TenantEndDates)&gt;=LU$4),IF(OR(AND(DAY(LOOKUP($F6,TenantNames,TenantStartDates))&gt;28,DAY(EOMONTH(LU$4,0))=28,DAY(LU$4)=28),AND(DAY(LOOKUP($F6,TenantNames,TenantStartDates))&gt;30,DAY(EOMONTH(LU$4,0))=30,DAY(LU$4)=30),DAY(LOOKUP($F6,TenantNames,TenantStartDates))=DAY(LU$4)),IF((LOOKUP($F6,TenantNames,TenantEndDates)-LU$4)&lt;=31,LOOKUP($F6,TenantNames,TenantTotalRevenues)-SUM($JA6:LT6),LOOKUP($F6,TenantNames,TenantMonthlyRents)),IF(AND((SUMIF($G$4:AHB$4,"&lt;"&amp;LU$4,$G6:AHB6))&gt;SUMIFS(TransactionAmounts,TenantSources,$F6,'Filtered Data'!$C$2:$C23,"&lt;"&amp;LU$4),LU$4&lt;TODAY()),"Late","Occupied")),)))</f>
        <v>Late</v>
      </c>
      <c r="LV6" s="33" t="str">
        <f>IF(ISBLANK($F6),,IF(TODAY()=LV$4,"Today",IF(AND(LOOKUP($F6,TenantNames,TenantStartDates)&lt;=LV$4,LOOKUP($F6,TenantNames,TenantEndDates)&gt;=LV$4),IF(OR(AND(DAY(LOOKUP($F6,TenantNames,TenantStartDates))&gt;28,DAY(EOMONTH(LV$4,0))=28,DAY(LV$4)=28),AND(DAY(LOOKUP($F6,TenantNames,TenantStartDates))&gt;30,DAY(EOMONTH(LV$4,0))=30,DAY(LV$4)=30),DAY(LOOKUP($F6,TenantNames,TenantStartDates))=DAY(LV$4)),IF((LOOKUP($F6,TenantNames,TenantEndDates)-LV$4)&lt;=31,LOOKUP($F6,TenantNames,TenantTotalRevenues)-SUM($JA6:LU6),LOOKUP($F6,TenantNames,TenantMonthlyRents)),IF(AND((SUMIF($G$4:AHB$4,"&lt;"&amp;LV$4,$G6:AHB6))&gt;SUMIFS(TransactionAmounts,TenantSources,$F6,'Filtered Data'!$C$2:$C23,"&lt;"&amp;LV$4),LV$4&lt;TODAY()),"Late","Occupied")),)))</f>
        <v>Late</v>
      </c>
      <c r="LW6" s="33">
        <f>IF(ISBLANK($F6),,IF(TODAY()=LW$4,"Today",IF(AND(LOOKUP($F6,TenantNames,TenantStartDates)&lt;=LW$4,LOOKUP($F6,TenantNames,TenantEndDates)&gt;=LW$4),IF(OR(AND(DAY(LOOKUP($F6,TenantNames,TenantStartDates))&gt;28,DAY(EOMONTH(LW$4,0))=28,DAY(LW$4)=28),AND(DAY(LOOKUP($F6,TenantNames,TenantStartDates))&gt;30,DAY(EOMONTH(LW$4,0))=30,DAY(LW$4)=30),DAY(LOOKUP($F6,TenantNames,TenantStartDates))=DAY(LW$4)),IF((LOOKUP($F6,TenantNames,TenantEndDates)-LW$4)&lt;=31,LOOKUP($F6,TenantNames,TenantTotalRevenues)-SUM($JA6:LV6),LOOKUP($F6,TenantNames,TenantMonthlyRents)),IF(AND((SUMIF($G$4:AHB$4,"&lt;"&amp;LW$4,$G6:AHB6))&gt;SUMIFS(TransactionAmounts,TenantSources,$F6,'Filtered Data'!$C$2:$C23,"&lt;"&amp;LW$4),LW$4&lt;TODAY()),"Late","Occupied")),)))</f>
        <v>162.92</v>
      </c>
      <c r="LX6" s="33" t="str">
        <f>IF(ISBLANK($F6),,IF(TODAY()=LX$4,"Today",IF(AND(LOOKUP($F6,TenantNames,TenantStartDates)&lt;=LX$4,LOOKUP($F6,TenantNames,TenantEndDates)&gt;=LX$4),IF(OR(AND(DAY(LOOKUP($F6,TenantNames,TenantStartDates))&gt;28,DAY(EOMONTH(LX$4,0))=28,DAY(LX$4)=28),AND(DAY(LOOKUP($F6,TenantNames,TenantStartDates))&gt;30,DAY(EOMONTH(LX$4,0))=30,DAY(LX$4)=30),DAY(LOOKUP($F6,TenantNames,TenantStartDates))=DAY(LX$4)),IF((LOOKUP($F6,TenantNames,TenantEndDates)-LX$4)&lt;=31,LOOKUP($F6,TenantNames,TenantTotalRevenues)-SUM($JA6:LW6),LOOKUP($F6,TenantNames,TenantMonthlyRents)),IF(AND((SUMIF($G$4:AHB$4,"&lt;"&amp;LX$4,$G6:AHB6))&gt;SUMIFS(TransactionAmounts,TenantSources,$F6,'Filtered Data'!$C$2:$C23,"&lt;"&amp;LX$4),LX$4&lt;TODAY()),"Late","Occupied")),)))</f>
        <v>Late</v>
      </c>
      <c r="LY6" s="33" t="str">
        <f>IF(ISBLANK($F6),,IF(TODAY()=LY$4,"Today",IF(AND(LOOKUP($F6,TenantNames,TenantStartDates)&lt;=LY$4,LOOKUP($F6,TenantNames,TenantEndDates)&gt;=LY$4),IF(OR(AND(DAY(LOOKUP($F6,TenantNames,TenantStartDates))&gt;28,DAY(EOMONTH(LY$4,0))=28,DAY(LY$4)=28),AND(DAY(LOOKUP($F6,TenantNames,TenantStartDates))&gt;30,DAY(EOMONTH(LY$4,0))=30,DAY(LY$4)=30),DAY(LOOKUP($F6,TenantNames,TenantStartDates))=DAY(LY$4)),IF((LOOKUP($F6,TenantNames,TenantEndDates)-LY$4)&lt;=31,LOOKUP($F6,TenantNames,TenantTotalRevenues)-SUM($JA6:LX6),LOOKUP($F6,TenantNames,TenantMonthlyRents)),IF(AND((SUMIF($G$4:AHB$4,"&lt;"&amp;LY$4,$G6:AHB6))&gt;SUMIFS(TransactionAmounts,TenantSources,$F6,'Filtered Data'!$C$2:$C23,"&lt;"&amp;LY$4),LY$4&lt;TODAY()),"Late","Occupied")),)))</f>
        <v>Late</v>
      </c>
      <c r="LZ6" s="33" t="str">
        <f>IF(ISBLANK($F6),,IF(TODAY()=LZ$4,"Today",IF(AND(LOOKUP($F6,TenantNames,TenantStartDates)&lt;=LZ$4,LOOKUP($F6,TenantNames,TenantEndDates)&gt;=LZ$4),IF(OR(AND(DAY(LOOKUP($F6,TenantNames,TenantStartDates))&gt;28,DAY(EOMONTH(LZ$4,0))=28,DAY(LZ$4)=28),AND(DAY(LOOKUP($F6,TenantNames,TenantStartDates))&gt;30,DAY(EOMONTH(LZ$4,0))=30,DAY(LZ$4)=30),DAY(LOOKUP($F6,TenantNames,TenantStartDates))=DAY(LZ$4)),IF((LOOKUP($F6,TenantNames,TenantEndDates)-LZ$4)&lt;=31,LOOKUP($F6,TenantNames,TenantTotalRevenues)-SUM($JA6:LY6),LOOKUP($F6,TenantNames,TenantMonthlyRents)),IF(AND((SUMIF($G$4:AHB$4,"&lt;"&amp;LZ$4,$G6:AHB6))&gt;SUMIFS(TransactionAmounts,TenantSources,$F6,'Filtered Data'!$C$2:$C23,"&lt;"&amp;LZ$4),LZ$4&lt;TODAY()),"Late","Occupied")),)))</f>
        <v>Late</v>
      </c>
      <c r="MA6" s="33" t="str">
        <f>IF(ISBLANK($F6),,IF(TODAY()=MA$4,"Today",IF(AND(LOOKUP($F6,TenantNames,TenantStartDates)&lt;=MA$4,LOOKUP($F6,TenantNames,TenantEndDates)&gt;=MA$4),IF(OR(AND(DAY(LOOKUP($F6,TenantNames,TenantStartDates))&gt;28,DAY(EOMONTH(MA$4,0))=28,DAY(MA$4)=28),AND(DAY(LOOKUP($F6,TenantNames,TenantStartDates))&gt;30,DAY(EOMONTH(MA$4,0))=30,DAY(MA$4)=30),DAY(LOOKUP($F6,TenantNames,TenantStartDates))=DAY(MA$4)),IF((LOOKUP($F6,TenantNames,TenantEndDates)-MA$4)&lt;=31,LOOKUP($F6,TenantNames,TenantTotalRevenues)-SUM($JA6:LZ6),LOOKUP($F6,TenantNames,TenantMonthlyRents)),IF(AND((SUMIF($G$4:AHB$4,"&lt;"&amp;MA$4,$G6:AHB6))&gt;SUMIFS(TransactionAmounts,TenantSources,$F6,'Filtered Data'!$C$2:$C23,"&lt;"&amp;MA$4),MA$4&lt;TODAY()),"Late","Occupied")),)))</f>
        <v>Late</v>
      </c>
      <c r="MB6" s="33" t="str">
        <f>IF(ISBLANK($F6),,IF(TODAY()=MB$4,"Today",IF(AND(LOOKUP($F6,TenantNames,TenantStartDates)&lt;=MB$4,LOOKUP($F6,TenantNames,TenantEndDates)&gt;=MB$4),IF(OR(AND(DAY(LOOKUP($F6,TenantNames,TenantStartDates))&gt;28,DAY(EOMONTH(MB$4,0))=28,DAY(MB$4)=28),AND(DAY(LOOKUP($F6,TenantNames,TenantStartDates))&gt;30,DAY(EOMONTH(MB$4,0))=30,DAY(MB$4)=30),DAY(LOOKUP($F6,TenantNames,TenantStartDates))=DAY(MB$4)),IF((LOOKUP($F6,TenantNames,TenantEndDates)-MB$4)&lt;=31,LOOKUP($F6,TenantNames,TenantTotalRevenues)-SUM($JA6:MA6),LOOKUP($F6,TenantNames,TenantMonthlyRents)),IF(AND((SUMIF($G$4:AHB$4,"&lt;"&amp;MB$4,$G6:AHB6))&gt;SUMIFS(TransactionAmounts,TenantSources,$F6,'Filtered Data'!$C$2:$C23,"&lt;"&amp;MB$4),MB$4&lt;TODAY()),"Late","Occupied")),)))</f>
        <v>Late</v>
      </c>
      <c r="MC6" s="33" t="str">
        <f>IF(ISBLANK($F6),,IF(TODAY()=MC$4,"Today",IF(AND(LOOKUP($F6,TenantNames,TenantStartDates)&lt;=MC$4,LOOKUP($F6,TenantNames,TenantEndDates)&gt;=MC$4),IF(OR(AND(DAY(LOOKUP($F6,TenantNames,TenantStartDates))&gt;28,DAY(EOMONTH(MC$4,0))=28,DAY(MC$4)=28),AND(DAY(LOOKUP($F6,TenantNames,TenantStartDates))&gt;30,DAY(EOMONTH(MC$4,0))=30,DAY(MC$4)=30),DAY(LOOKUP($F6,TenantNames,TenantStartDates))=DAY(MC$4)),IF((LOOKUP($F6,TenantNames,TenantEndDates)-MC$4)&lt;=31,LOOKUP($F6,TenantNames,TenantTotalRevenues)-SUM($JA6:MB6),LOOKUP($F6,TenantNames,TenantMonthlyRents)),IF(AND((SUMIF($G$4:AHB$4,"&lt;"&amp;MC$4,$G6:AHB6))&gt;SUMIFS(TransactionAmounts,TenantSources,$F6,'Filtered Data'!$C$2:$C23,"&lt;"&amp;MC$4),MC$4&lt;TODAY()),"Late","Occupied")),)))</f>
        <v>Late</v>
      </c>
      <c r="MD6" s="33" t="str">
        <f>IF(ISBLANK($F6),,IF(TODAY()=MD$4,"Today",IF(AND(LOOKUP($F6,TenantNames,TenantStartDates)&lt;=MD$4,LOOKUP($F6,TenantNames,TenantEndDates)&gt;=MD$4),IF(OR(AND(DAY(LOOKUP($F6,TenantNames,TenantStartDates))&gt;28,DAY(EOMONTH(MD$4,0))=28,DAY(MD$4)=28),AND(DAY(LOOKUP($F6,TenantNames,TenantStartDates))&gt;30,DAY(EOMONTH(MD$4,0))=30,DAY(MD$4)=30),DAY(LOOKUP($F6,TenantNames,TenantStartDates))=DAY(MD$4)),IF((LOOKUP($F6,TenantNames,TenantEndDates)-MD$4)&lt;=31,LOOKUP($F6,TenantNames,TenantTotalRevenues)-SUM($JA6:MC6),LOOKUP($F6,TenantNames,TenantMonthlyRents)),IF(AND((SUMIF($G$4:AHB$4,"&lt;"&amp;MD$4,$G6:AHB6))&gt;SUMIFS(TransactionAmounts,TenantSources,$F6,'Filtered Data'!$C$2:$C23,"&lt;"&amp;MD$4),MD$4&lt;TODAY()),"Late","Occupied")),)))</f>
        <v>Late</v>
      </c>
      <c r="ME6" s="33" t="str">
        <f>IF(ISBLANK($F6),,IF(TODAY()=ME$4,"Today",IF(AND(LOOKUP($F6,TenantNames,TenantStartDates)&lt;=ME$4,LOOKUP($F6,TenantNames,TenantEndDates)&gt;=ME$4),IF(OR(AND(DAY(LOOKUP($F6,TenantNames,TenantStartDates))&gt;28,DAY(EOMONTH(ME$4,0))=28,DAY(ME$4)=28),AND(DAY(LOOKUP($F6,TenantNames,TenantStartDates))&gt;30,DAY(EOMONTH(ME$4,0))=30,DAY(ME$4)=30),DAY(LOOKUP($F6,TenantNames,TenantStartDates))=DAY(ME$4)),IF((LOOKUP($F6,TenantNames,TenantEndDates)-ME$4)&lt;=31,LOOKUP($F6,TenantNames,TenantTotalRevenues)-SUM($JA6:MD6),LOOKUP($F6,TenantNames,TenantMonthlyRents)),IF(AND((SUMIF($G$4:AHB$4,"&lt;"&amp;ME$4,$G6:AHB6))&gt;SUMIFS(TransactionAmounts,TenantSources,$F6,'Filtered Data'!$C$2:$C23,"&lt;"&amp;ME$4),ME$4&lt;TODAY()),"Late","Occupied")),)))</f>
        <v>Late</v>
      </c>
      <c r="MF6" s="33" t="str">
        <f>IF(ISBLANK($F6),,IF(TODAY()=MF$4,"Today",IF(AND(LOOKUP($F6,TenantNames,TenantStartDates)&lt;=MF$4,LOOKUP($F6,TenantNames,TenantEndDates)&gt;=MF$4),IF(OR(AND(DAY(LOOKUP($F6,TenantNames,TenantStartDates))&gt;28,DAY(EOMONTH(MF$4,0))=28,DAY(MF$4)=28),AND(DAY(LOOKUP($F6,TenantNames,TenantStartDates))&gt;30,DAY(EOMONTH(MF$4,0))=30,DAY(MF$4)=30),DAY(LOOKUP($F6,TenantNames,TenantStartDates))=DAY(MF$4)),IF((LOOKUP($F6,TenantNames,TenantEndDates)-MF$4)&lt;=31,LOOKUP($F6,TenantNames,TenantTotalRevenues)-SUM($JA6:ME6),LOOKUP($F6,TenantNames,TenantMonthlyRents)),IF(AND((SUMIF($G$4:AHB$4,"&lt;"&amp;MF$4,$G6:AHB6))&gt;SUMIFS(TransactionAmounts,TenantSources,$F6,'Filtered Data'!$C$2:$C23,"&lt;"&amp;MF$4),MF$4&lt;TODAY()),"Late","Occupied")),)))</f>
        <v>Late</v>
      </c>
      <c r="MG6" s="33" t="str">
        <f>IF(ISBLANK($F6),,IF(TODAY()=MG$4,"Today",IF(AND(LOOKUP($F6,TenantNames,TenantStartDates)&lt;=MG$4,LOOKUP($F6,TenantNames,TenantEndDates)&gt;=MG$4),IF(OR(AND(DAY(LOOKUP($F6,TenantNames,TenantStartDates))&gt;28,DAY(EOMONTH(MG$4,0))=28,DAY(MG$4)=28),AND(DAY(LOOKUP($F6,TenantNames,TenantStartDates))&gt;30,DAY(EOMONTH(MG$4,0))=30,DAY(MG$4)=30),DAY(LOOKUP($F6,TenantNames,TenantStartDates))=DAY(MG$4)),IF((LOOKUP($F6,TenantNames,TenantEndDates)-MG$4)&lt;=31,LOOKUP($F6,TenantNames,TenantTotalRevenues)-SUM($JA6:MF6),LOOKUP($F6,TenantNames,TenantMonthlyRents)),IF(AND((SUMIF($G$4:AHB$4,"&lt;"&amp;MG$4,$G6:AHB6))&gt;SUMIFS(TransactionAmounts,TenantSources,$F6,'Filtered Data'!$C$2:$C23,"&lt;"&amp;MG$4),MG$4&lt;TODAY()),"Late","Occupied")),)))</f>
        <v>Late</v>
      </c>
      <c r="MH6" s="33" t="str">
        <f>IF(ISBLANK($F6),,IF(TODAY()=MH$4,"Today",IF(AND(LOOKUP($F6,TenantNames,TenantStartDates)&lt;=MH$4,LOOKUP($F6,TenantNames,TenantEndDates)&gt;=MH$4),IF(OR(AND(DAY(LOOKUP($F6,TenantNames,TenantStartDates))&gt;28,DAY(EOMONTH(MH$4,0))=28,DAY(MH$4)=28),AND(DAY(LOOKUP($F6,TenantNames,TenantStartDates))&gt;30,DAY(EOMONTH(MH$4,0))=30,DAY(MH$4)=30),DAY(LOOKUP($F6,TenantNames,TenantStartDates))=DAY(MH$4)),IF((LOOKUP($F6,TenantNames,TenantEndDates)-MH$4)&lt;=31,LOOKUP($F6,TenantNames,TenantTotalRevenues)-SUM($JA6:MG6),LOOKUP($F6,TenantNames,TenantMonthlyRents)),IF(AND((SUMIF($G$4:AHB$4,"&lt;"&amp;MH$4,$G6:AHB6))&gt;SUMIFS(TransactionAmounts,TenantSources,$F6,'Filtered Data'!$C$2:$C23,"&lt;"&amp;MH$4),MH$4&lt;TODAY()),"Late","Occupied")),)))</f>
        <v>Late</v>
      </c>
      <c r="MI6" s="33" t="str">
        <f>IF(ISBLANK($F6),,IF(TODAY()=MI$4,"Today",IF(AND(LOOKUP($F6,TenantNames,TenantStartDates)&lt;=MI$4,LOOKUP($F6,TenantNames,TenantEndDates)&gt;=MI$4),IF(OR(AND(DAY(LOOKUP($F6,TenantNames,TenantStartDates))&gt;28,DAY(EOMONTH(MI$4,0))=28,DAY(MI$4)=28),AND(DAY(LOOKUP($F6,TenantNames,TenantStartDates))&gt;30,DAY(EOMONTH(MI$4,0))=30,DAY(MI$4)=30),DAY(LOOKUP($F6,TenantNames,TenantStartDates))=DAY(MI$4)),IF((LOOKUP($F6,TenantNames,TenantEndDates)-MI$4)&lt;=31,LOOKUP($F6,TenantNames,TenantTotalRevenues)-SUM($JA6:MH6),LOOKUP($F6,TenantNames,TenantMonthlyRents)),IF(AND((SUMIF($G$4:AHB$4,"&lt;"&amp;MI$4,$G6:AHB6))&gt;SUMIFS(TransactionAmounts,TenantSources,$F6,'Filtered Data'!$C$2:$C23,"&lt;"&amp;MI$4),MI$4&lt;TODAY()),"Late","Occupied")),)))</f>
        <v>Late</v>
      </c>
      <c r="MJ6" s="33" t="str">
        <f>IF(ISBLANK($F6),,IF(TODAY()=MJ$4,"Today",IF(AND(LOOKUP($F6,TenantNames,TenantStartDates)&lt;=MJ$4,LOOKUP($F6,TenantNames,TenantEndDates)&gt;=MJ$4),IF(OR(AND(DAY(LOOKUP($F6,TenantNames,TenantStartDates))&gt;28,DAY(EOMONTH(MJ$4,0))=28,DAY(MJ$4)=28),AND(DAY(LOOKUP($F6,TenantNames,TenantStartDates))&gt;30,DAY(EOMONTH(MJ$4,0))=30,DAY(MJ$4)=30),DAY(LOOKUP($F6,TenantNames,TenantStartDates))=DAY(MJ$4)),IF((LOOKUP($F6,TenantNames,TenantEndDates)-MJ$4)&lt;=31,LOOKUP($F6,TenantNames,TenantTotalRevenues)-SUM($JA6:MI6),LOOKUP($F6,TenantNames,TenantMonthlyRents)),IF(AND((SUMIF($G$4:AHB$4,"&lt;"&amp;MJ$4,$G6:AHB6))&gt;SUMIFS(TransactionAmounts,TenantSources,$F6,'Filtered Data'!$C$2:$C23,"&lt;"&amp;MJ$4),MJ$4&lt;TODAY()),"Late","Occupied")),)))</f>
        <v>Late</v>
      </c>
      <c r="MK6" s="33" t="str">
        <f>IF(ISBLANK($F6),,IF(TODAY()=MK$4,"Today",IF(AND(LOOKUP($F6,TenantNames,TenantStartDates)&lt;=MK$4,LOOKUP($F6,TenantNames,TenantEndDates)&gt;=MK$4),IF(OR(AND(DAY(LOOKUP($F6,TenantNames,TenantStartDates))&gt;28,DAY(EOMONTH(MK$4,0))=28,DAY(MK$4)=28),AND(DAY(LOOKUP($F6,TenantNames,TenantStartDates))&gt;30,DAY(EOMONTH(MK$4,0))=30,DAY(MK$4)=30),DAY(LOOKUP($F6,TenantNames,TenantStartDates))=DAY(MK$4)),IF((LOOKUP($F6,TenantNames,TenantEndDates)-MK$4)&lt;=31,LOOKUP($F6,TenantNames,TenantTotalRevenues)-SUM($JA6:MJ6),LOOKUP($F6,TenantNames,TenantMonthlyRents)),IF(AND((SUMIF($G$4:AHB$4,"&lt;"&amp;MK$4,$G6:AHB6))&gt;SUMIFS(TransactionAmounts,TenantSources,$F6,'Filtered Data'!$C$2:$C23,"&lt;"&amp;MK$4),MK$4&lt;TODAY()),"Late","Occupied")),)))</f>
        <v>Late</v>
      </c>
      <c r="ML6" s="33" t="str">
        <f>IF(ISBLANK($F6),,IF(TODAY()=ML$4,"Today",IF(AND(LOOKUP($F6,TenantNames,TenantStartDates)&lt;=ML$4,LOOKUP($F6,TenantNames,TenantEndDates)&gt;=ML$4),IF(OR(AND(DAY(LOOKUP($F6,TenantNames,TenantStartDates))&gt;28,DAY(EOMONTH(ML$4,0))=28,DAY(ML$4)=28),AND(DAY(LOOKUP($F6,TenantNames,TenantStartDates))&gt;30,DAY(EOMONTH(ML$4,0))=30,DAY(ML$4)=30),DAY(LOOKUP($F6,TenantNames,TenantStartDates))=DAY(ML$4)),IF((LOOKUP($F6,TenantNames,TenantEndDates)-ML$4)&lt;=31,LOOKUP($F6,TenantNames,TenantTotalRevenues)-SUM($JA6:MK6),LOOKUP($F6,TenantNames,TenantMonthlyRents)),IF(AND((SUMIF($G$4:AHB$4,"&lt;"&amp;ML$4,$G6:AHB6))&gt;SUMIFS(TransactionAmounts,TenantSources,$F6,'Filtered Data'!$C$2:$C23,"&lt;"&amp;ML$4),ML$4&lt;TODAY()),"Late","Occupied")),)))</f>
        <v>Late</v>
      </c>
      <c r="MM6" s="33" t="str">
        <f>IF(ISBLANK($F6),,IF(TODAY()=MM$4,"Today",IF(AND(LOOKUP($F6,TenantNames,TenantStartDates)&lt;=MM$4,LOOKUP($F6,TenantNames,TenantEndDates)&gt;=MM$4),IF(OR(AND(DAY(LOOKUP($F6,TenantNames,TenantStartDates))&gt;28,DAY(EOMONTH(MM$4,0))=28,DAY(MM$4)=28),AND(DAY(LOOKUP($F6,TenantNames,TenantStartDates))&gt;30,DAY(EOMONTH(MM$4,0))=30,DAY(MM$4)=30),DAY(LOOKUP($F6,TenantNames,TenantStartDates))=DAY(MM$4)),IF((LOOKUP($F6,TenantNames,TenantEndDates)-MM$4)&lt;=31,LOOKUP($F6,TenantNames,TenantTotalRevenues)-SUM($JA6:ML6),LOOKUP($F6,TenantNames,TenantMonthlyRents)),IF(AND((SUMIF($G$4:AHB$4,"&lt;"&amp;MM$4,$G6:AHB6))&gt;SUMIFS(TransactionAmounts,TenantSources,$F6,'Filtered Data'!$C$2:$C23,"&lt;"&amp;MM$4),MM$4&lt;TODAY()),"Late","Occupied")),)))</f>
        <v>Late</v>
      </c>
      <c r="MN6" s="33" t="str">
        <f>IF(ISBLANK($F6),,IF(TODAY()=MN$4,"Today",IF(AND(LOOKUP($F6,TenantNames,TenantStartDates)&lt;=MN$4,LOOKUP($F6,TenantNames,TenantEndDates)&gt;=MN$4),IF(OR(AND(DAY(LOOKUP($F6,TenantNames,TenantStartDates))&gt;28,DAY(EOMONTH(MN$4,0))=28,DAY(MN$4)=28),AND(DAY(LOOKUP($F6,TenantNames,TenantStartDates))&gt;30,DAY(EOMONTH(MN$4,0))=30,DAY(MN$4)=30),DAY(LOOKUP($F6,TenantNames,TenantStartDates))=DAY(MN$4)),IF((LOOKUP($F6,TenantNames,TenantEndDates)-MN$4)&lt;=31,LOOKUP($F6,TenantNames,TenantTotalRevenues)-SUM($JA6:MM6),LOOKUP($F6,TenantNames,TenantMonthlyRents)),IF(AND((SUMIF($G$4:AHB$4,"&lt;"&amp;MN$4,$G6:AHB6))&gt;SUMIFS(TransactionAmounts,TenantSources,$F6,'Filtered Data'!$C$2:$C23,"&lt;"&amp;MN$4),MN$4&lt;TODAY()),"Late","Occupied")),)))</f>
        <v>Late</v>
      </c>
      <c r="MO6" s="33" t="str">
        <f>IF(ISBLANK($F6),,IF(TODAY()=MO$4,"Today",IF(AND(LOOKUP($F6,TenantNames,TenantStartDates)&lt;=MO$4,LOOKUP($F6,TenantNames,TenantEndDates)&gt;=MO$4),IF(OR(AND(DAY(LOOKUP($F6,TenantNames,TenantStartDates))&gt;28,DAY(EOMONTH(MO$4,0))=28,DAY(MO$4)=28),AND(DAY(LOOKUP($F6,TenantNames,TenantStartDates))&gt;30,DAY(EOMONTH(MO$4,0))=30,DAY(MO$4)=30),DAY(LOOKUP($F6,TenantNames,TenantStartDates))=DAY(MO$4)),IF((LOOKUP($F6,TenantNames,TenantEndDates)-MO$4)&lt;=31,LOOKUP($F6,TenantNames,TenantTotalRevenues)-SUM($JA6:MN6),LOOKUP($F6,TenantNames,TenantMonthlyRents)),IF(AND((SUMIF($G$4:AHB$4,"&lt;"&amp;MO$4,$G6:AHB6))&gt;SUMIFS(TransactionAmounts,TenantSources,$F6,'Filtered Data'!$C$2:$C23,"&lt;"&amp;MO$4),MO$4&lt;TODAY()),"Late","Occupied")),)))</f>
        <v>Late</v>
      </c>
      <c r="MP6" s="33" t="str">
        <f>IF(ISBLANK($F6),,IF(TODAY()=MP$4,"Today",IF(AND(LOOKUP($F6,TenantNames,TenantStartDates)&lt;=MP$4,LOOKUP($F6,TenantNames,TenantEndDates)&gt;=MP$4),IF(OR(AND(DAY(LOOKUP($F6,TenantNames,TenantStartDates))&gt;28,DAY(EOMONTH(MP$4,0))=28,DAY(MP$4)=28),AND(DAY(LOOKUP($F6,TenantNames,TenantStartDates))&gt;30,DAY(EOMONTH(MP$4,0))=30,DAY(MP$4)=30),DAY(LOOKUP($F6,TenantNames,TenantStartDates))=DAY(MP$4)),IF((LOOKUP($F6,TenantNames,TenantEndDates)-MP$4)&lt;=31,LOOKUP($F6,TenantNames,TenantTotalRevenues)-SUM($JA6:MO6),LOOKUP($F6,TenantNames,TenantMonthlyRents)),IF(AND((SUMIF($G$4:AHB$4,"&lt;"&amp;MP$4,$G6:AHB6))&gt;SUMIFS(TransactionAmounts,TenantSources,$F6,'Filtered Data'!$C$2:$C23,"&lt;"&amp;MP$4),MP$4&lt;TODAY()),"Late","Occupied")),)))</f>
        <v>Late</v>
      </c>
      <c r="MQ6" s="33" t="str">
        <f>IF(ISBLANK($F6),,IF(TODAY()=MQ$4,"Today",IF(AND(LOOKUP($F6,TenantNames,TenantStartDates)&lt;=MQ$4,LOOKUP($F6,TenantNames,TenantEndDates)&gt;=MQ$4),IF(OR(AND(DAY(LOOKUP($F6,TenantNames,TenantStartDates))&gt;28,DAY(EOMONTH(MQ$4,0))=28,DAY(MQ$4)=28),AND(DAY(LOOKUP($F6,TenantNames,TenantStartDates))&gt;30,DAY(EOMONTH(MQ$4,0))=30,DAY(MQ$4)=30),DAY(LOOKUP($F6,TenantNames,TenantStartDates))=DAY(MQ$4)),IF((LOOKUP($F6,TenantNames,TenantEndDates)-MQ$4)&lt;=31,LOOKUP($F6,TenantNames,TenantTotalRevenues)-SUM($JA6:MP6),LOOKUP($F6,TenantNames,TenantMonthlyRents)),IF(AND((SUMIF($G$4:AHB$4,"&lt;"&amp;MQ$4,$G6:AHB6))&gt;SUMIFS(TransactionAmounts,TenantSources,$F6,'Filtered Data'!$C$2:$C23,"&lt;"&amp;MQ$4),MQ$4&lt;TODAY()),"Late","Occupied")),)))</f>
        <v>Late</v>
      </c>
      <c r="MR6" s="33" t="str">
        <f>IF(ISBLANK($F6),,IF(TODAY()=MR$4,"Today",IF(AND(LOOKUP($F6,TenantNames,TenantStartDates)&lt;=MR$4,LOOKUP($F6,TenantNames,TenantEndDates)&gt;=MR$4),IF(OR(AND(DAY(LOOKUP($F6,TenantNames,TenantStartDates))&gt;28,DAY(EOMONTH(MR$4,0))=28,DAY(MR$4)=28),AND(DAY(LOOKUP($F6,TenantNames,TenantStartDates))&gt;30,DAY(EOMONTH(MR$4,0))=30,DAY(MR$4)=30),DAY(LOOKUP($F6,TenantNames,TenantStartDates))=DAY(MR$4)),IF((LOOKUP($F6,TenantNames,TenantEndDates)-MR$4)&lt;=31,LOOKUP($F6,TenantNames,TenantTotalRevenues)-SUM($JA6:MQ6),LOOKUP($F6,TenantNames,TenantMonthlyRents)),IF(AND((SUMIF($G$4:AHB$4,"&lt;"&amp;MR$4,$G6:AHB6))&gt;SUMIFS(TransactionAmounts,TenantSources,$F6,'Filtered Data'!$C$2:$C23,"&lt;"&amp;MR$4),MR$4&lt;TODAY()),"Late","Occupied")),)))</f>
        <v>Late</v>
      </c>
      <c r="MS6" s="33" t="str">
        <f>IF(ISBLANK($F6),,IF(TODAY()=MS$4,"Today",IF(AND(LOOKUP($F6,TenantNames,TenantStartDates)&lt;=MS$4,LOOKUP($F6,TenantNames,TenantEndDates)&gt;=MS$4),IF(OR(AND(DAY(LOOKUP($F6,TenantNames,TenantStartDates))&gt;28,DAY(EOMONTH(MS$4,0))=28,DAY(MS$4)=28),AND(DAY(LOOKUP($F6,TenantNames,TenantStartDates))&gt;30,DAY(EOMONTH(MS$4,0))=30,DAY(MS$4)=30),DAY(LOOKUP($F6,TenantNames,TenantStartDates))=DAY(MS$4)),IF((LOOKUP($F6,TenantNames,TenantEndDates)-MS$4)&lt;=31,LOOKUP($F6,TenantNames,TenantTotalRevenues)-SUM($JA6:MR6),LOOKUP($F6,TenantNames,TenantMonthlyRents)),IF(AND((SUMIF($G$4:AHB$4,"&lt;"&amp;MS$4,$G6:AHB6))&gt;SUMIFS(TransactionAmounts,TenantSources,$F6,'Filtered Data'!$C$2:$C23,"&lt;"&amp;MS$4),MS$4&lt;TODAY()),"Late","Occupied")),)))</f>
        <v>Late</v>
      </c>
      <c r="MT6" s="33" t="str">
        <f>IF(ISBLANK($F6),,IF(TODAY()=MT$4,"Today",IF(AND(LOOKUP($F6,TenantNames,TenantStartDates)&lt;=MT$4,LOOKUP($F6,TenantNames,TenantEndDates)&gt;=MT$4),IF(OR(AND(DAY(LOOKUP($F6,TenantNames,TenantStartDates))&gt;28,DAY(EOMONTH(MT$4,0))=28,DAY(MT$4)=28),AND(DAY(LOOKUP($F6,TenantNames,TenantStartDates))&gt;30,DAY(EOMONTH(MT$4,0))=30,DAY(MT$4)=30),DAY(LOOKUP($F6,TenantNames,TenantStartDates))=DAY(MT$4)),IF((LOOKUP($F6,TenantNames,TenantEndDates)-MT$4)&lt;=31,LOOKUP($F6,TenantNames,TenantTotalRevenues)-SUM($JA6:MS6),LOOKUP($F6,TenantNames,TenantMonthlyRents)),IF(AND((SUMIF($G$4:AHB$4,"&lt;"&amp;MT$4,$G6:AHB6))&gt;SUMIFS(TransactionAmounts,TenantSources,$F6,'Filtered Data'!$C$2:$C23,"&lt;"&amp;MT$4),MT$4&lt;TODAY()),"Late","Occupied")),)))</f>
        <v>Late</v>
      </c>
      <c r="MU6" s="33" t="str">
        <f>IF(ISBLANK($F6),,IF(TODAY()=MU$4,"Today",IF(AND(LOOKUP($F6,TenantNames,TenantStartDates)&lt;=MU$4,LOOKUP($F6,TenantNames,TenantEndDates)&gt;=MU$4),IF(OR(AND(DAY(LOOKUP($F6,TenantNames,TenantStartDates))&gt;28,DAY(EOMONTH(MU$4,0))=28,DAY(MU$4)=28),AND(DAY(LOOKUP($F6,TenantNames,TenantStartDates))&gt;30,DAY(EOMONTH(MU$4,0))=30,DAY(MU$4)=30),DAY(LOOKUP($F6,TenantNames,TenantStartDates))=DAY(MU$4)),IF((LOOKUP($F6,TenantNames,TenantEndDates)-MU$4)&lt;=31,LOOKUP($F6,TenantNames,TenantTotalRevenues)-SUM($JA6:MT6),LOOKUP($F6,TenantNames,TenantMonthlyRents)),IF(AND((SUMIF($G$4:AHB$4,"&lt;"&amp;MU$4,$G6:AHB6))&gt;SUMIFS(TransactionAmounts,TenantSources,$F6,'Filtered Data'!$C$2:$C23,"&lt;"&amp;MU$4),MU$4&lt;TODAY()),"Late","Occupied")),)))</f>
        <v>Late</v>
      </c>
      <c r="MV6" s="33" t="str">
        <f>IF(ISBLANK($F6),,IF(TODAY()=MV$4,"Today",IF(AND(LOOKUP($F6,TenantNames,TenantStartDates)&lt;=MV$4,LOOKUP($F6,TenantNames,TenantEndDates)&gt;=MV$4),IF(OR(AND(DAY(LOOKUP($F6,TenantNames,TenantStartDates))&gt;28,DAY(EOMONTH(MV$4,0))=28,DAY(MV$4)=28),AND(DAY(LOOKUP($F6,TenantNames,TenantStartDates))&gt;30,DAY(EOMONTH(MV$4,0))=30,DAY(MV$4)=30),DAY(LOOKUP($F6,TenantNames,TenantStartDates))=DAY(MV$4)),IF((LOOKUP($F6,TenantNames,TenantEndDates)-MV$4)&lt;=31,LOOKUP($F6,TenantNames,TenantTotalRevenues)-SUM($JA6:MU6),LOOKUP($F6,TenantNames,TenantMonthlyRents)),IF(AND((SUMIF($G$4:AHB$4,"&lt;"&amp;MV$4,$G6:AHB6))&gt;SUMIFS(TransactionAmounts,TenantSources,$F6,'Filtered Data'!$C$2:$C23,"&lt;"&amp;MV$4),MV$4&lt;TODAY()),"Late","Occupied")),)))</f>
        <v>Late</v>
      </c>
      <c r="MW6" s="33" t="str">
        <f>IF(ISBLANK($F6),,IF(TODAY()=MW$4,"Today",IF(AND(LOOKUP($F6,TenantNames,TenantStartDates)&lt;=MW$4,LOOKUP($F6,TenantNames,TenantEndDates)&gt;=MW$4),IF(OR(AND(DAY(LOOKUP($F6,TenantNames,TenantStartDates))&gt;28,DAY(EOMONTH(MW$4,0))=28,DAY(MW$4)=28),AND(DAY(LOOKUP($F6,TenantNames,TenantStartDates))&gt;30,DAY(EOMONTH(MW$4,0))=30,DAY(MW$4)=30),DAY(LOOKUP($F6,TenantNames,TenantStartDates))=DAY(MW$4)),IF((LOOKUP($F6,TenantNames,TenantEndDates)-MW$4)&lt;=31,LOOKUP($F6,TenantNames,TenantTotalRevenues)-SUM($JA6:MV6),LOOKUP($F6,TenantNames,TenantMonthlyRents)),IF(AND((SUMIF($G$4:AHB$4,"&lt;"&amp;MW$4,$G6:AHB6))&gt;SUMIFS(TransactionAmounts,TenantSources,$F6,'Filtered Data'!$C$2:$C23,"&lt;"&amp;MW$4),MW$4&lt;TODAY()),"Late","Occupied")),)))</f>
        <v>Late</v>
      </c>
      <c r="MX6" s="33" t="str">
        <f>IF(ISBLANK($F6),,IF(TODAY()=MX$4,"Today",IF(AND(LOOKUP($F6,TenantNames,TenantStartDates)&lt;=MX$4,LOOKUP($F6,TenantNames,TenantEndDates)&gt;=MX$4),IF(OR(AND(DAY(LOOKUP($F6,TenantNames,TenantStartDates))&gt;28,DAY(EOMONTH(MX$4,0))=28,DAY(MX$4)=28),AND(DAY(LOOKUP($F6,TenantNames,TenantStartDates))&gt;30,DAY(EOMONTH(MX$4,0))=30,DAY(MX$4)=30),DAY(LOOKUP($F6,TenantNames,TenantStartDates))=DAY(MX$4)),IF((LOOKUP($F6,TenantNames,TenantEndDates)-MX$4)&lt;=31,LOOKUP($F6,TenantNames,TenantTotalRevenues)-SUM($JA6:MW6),LOOKUP($F6,TenantNames,TenantMonthlyRents)),IF(AND((SUMIF($G$4:AHB$4,"&lt;"&amp;MX$4,$G6:AHB6))&gt;SUMIFS(TransactionAmounts,TenantSources,$F6,'Filtered Data'!$C$2:$C23,"&lt;"&amp;MX$4),MX$4&lt;TODAY()),"Late","Occupied")),)))</f>
        <v>Late</v>
      </c>
      <c r="MY6" s="33" t="str">
        <f>IF(ISBLANK($F6),,IF(TODAY()=MY$4,"Today",IF(AND(LOOKUP($F6,TenantNames,TenantStartDates)&lt;=MY$4,LOOKUP($F6,TenantNames,TenantEndDates)&gt;=MY$4),IF(OR(AND(DAY(LOOKUP($F6,TenantNames,TenantStartDates))&gt;28,DAY(EOMONTH(MY$4,0))=28,DAY(MY$4)=28),AND(DAY(LOOKUP($F6,TenantNames,TenantStartDates))&gt;30,DAY(EOMONTH(MY$4,0))=30,DAY(MY$4)=30),DAY(LOOKUP($F6,TenantNames,TenantStartDates))=DAY(MY$4)),IF((LOOKUP($F6,TenantNames,TenantEndDates)-MY$4)&lt;=31,LOOKUP($F6,TenantNames,TenantTotalRevenues)-SUM($JA6:MX6),LOOKUP($F6,TenantNames,TenantMonthlyRents)),IF(AND((SUMIF($G$4:AHB$4,"&lt;"&amp;MY$4,$G6:AHB6))&gt;SUMIFS(TransactionAmounts,TenantSources,$F6,'Filtered Data'!$C$2:$C23,"&lt;"&amp;MY$4),MY$4&lt;TODAY()),"Late","Occupied")),)))</f>
        <v>Late</v>
      </c>
      <c r="MZ6" s="33" t="str">
        <f>IF(ISBLANK($F6),,IF(TODAY()=MZ$4,"Today",IF(AND(LOOKUP($F6,TenantNames,TenantStartDates)&lt;=MZ$4,LOOKUP($F6,TenantNames,TenantEndDates)&gt;=MZ$4),IF(OR(AND(DAY(LOOKUP($F6,TenantNames,TenantStartDates))&gt;28,DAY(EOMONTH(MZ$4,0))=28,DAY(MZ$4)=28),AND(DAY(LOOKUP($F6,TenantNames,TenantStartDates))&gt;30,DAY(EOMONTH(MZ$4,0))=30,DAY(MZ$4)=30),DAY(LOOKUP($F6,TenantNames,TenantStartDates))=DAY(MZ$4)),IF((LOOKUP($F6,TenantNames,TenantEndDates)-MZ$4)&lt;=31,LOOKUP($F6,TenantNames,TenantTotalRevenues)-SUM($JA6:MY6),LOOKUP($F6,TenantNames,TenantMonthlyRents)),IF(AND((SUMIF($G$4:AHB$4,"&lt;"&amp;MZ$4,$G6:AHB6))&gt;SUMIFS(TransactionAmounts,TenantSources,$F6,'Filtered Data'!$C$2:$C23,"&lt;"&amp;MZ$4),MZ$4&lt;TODAY()),"Late","Occupied")),)))</f>
        <v>Late</v>
      </c>
      <c r="NA6" s="33">
        <f>IF(ISBLANK($F6),,IF(TODAY()=NA$4,"Today",IF(AND(LOOKUP($F6,TenantNames,TenantStartDates)&lt;=NA$4,LOOKUP($F6,TenantNames,TenantEndDates)&gt;=NA$4),IF(OR(AND(DAY(LOOKUP($F6,TenantNames,TenantStartDates))&gt;28,DAY(EOMONTH(NA$4,0))=28,DAY(NA$4)=28),AND(DAY(LOOKUP($F6,TenantNames,TenantStartDates))&gt;30,DAY(EOMONTH(NA$4,0))=30,DAY(NA$4)=30),DAY(LOOKUP($F6,TenantNames,TenantStartDates))=DAY(NA$4)),IF((LOOKUP($F6,TenantNames,TenantEndDates)-NA$4)&lt;=31,LOOKUP($F6,TenantNames,TenantTotalRevenues)-SUM($JA6:MZ6),LOOKUP($F6,TenantNames,TenantMonthlyRents)),IF(AND((SUMIF($G$4:AHB$4,"&lt;"&amp;NA$4,$G6:AHB6))&gt;SUMIFS(TransactionAmounts,TenantSources,$F6,'Filtered Data'!$C$2:$C23,"&lt;"&amp;NA$4),NA$4&lt;TODAY()),"Late","Occupied")),)))</f>
        <v>162.92</v>
      </c>
      <c r="NB6" s="33" t="str">
        <f>IF(ISBLANK($F6),,IF(TODAY()=NB$4,"Today",IF(AND(LOOKUP($F6,TenantNames,TenantStartDates)&lt;=NB$4,LOOKUP($F6,TenantNames,TenantEndDates)&gt;=NB$4),IF(OR(AND(DAY(LOOKUP($F6,TenantNames,TenantStartDates))&gt;28,DAY(EOMONTH(NB$4,0))=28,DAY(NB$4)=28),AND(DAY(LOOKUP($F6,TenantNames,TenantStartDates))&gt;30,DAY(EOMONTH(NB$4,0))=30,DAY(NB$4)=30),DAY(LOOKUP($F6,TenantNames,TenantStartDates))=DAY(NB$4)),IF((LOOKUP($F6,TenantNames,TenantEndDates)-NB$4)&lt;=31,LOOKUP($F6,TenantNames,TenantTotalRevenues)-SUM($JA6:NA6),LOOKUP($F6,TenantNames,TenantMonthlyRents)),IF(AND((SUMIF($G$4:AHB$4,"&lt;"&amp;NB$4,$G6:AHB6))&gt;SUMIFS(TransactionAmounts,TenantSources,$F6,'Filtered Data'!$C$2:$C23,"&lt;"&amp;NB$4),NB$4&lt;TODAY()),"Late","Occupied")),)))</f>
        <v>Late</v>
      </c>
      <c r="NC6" s="33" t="str">
        <f>IF(ISBLANK($F6),,IF(TODAY()=NC$4,"Today",IF(AND(LOOKUP($F6,TenantNames,TenantStartDates)&lt;=NC$4,LOOKUP($F6,TenantNames,TenantEndDates)&gt;=NC$4),IF(OR(AND(DAY(LOOKUP($F6,TenantNames,TenantStartDates))&gt;28,DAY(EOMONTH(NC$4,0))=28,DAY(NC$4)=28),AND(DAY(LOOKUP($F6,TenantNames,TenantStartDates))&gt;30,DAY(EOMONTH(NC$4,0))=30,DAY(NC$4)=30),DAY(LOOKUP($F6,TenantNames,TenantStartDates))=DAY(NC$4)),IF((LOOKUP($F6,TenantNames,TenantEndDates)-NC$4)&lt;=31,LOOKUP($F6,TenantNames,TenantTotalRevenues)-SUM($JA6:NB6),LOOKUP($F6,TenantNames,TenantMonthlyRents)),IF(AND((SUMIF($G$4:AHB$4,"&lt;"&amp;NC$4,$G6:AHB6))&gt;SUMIFS(TransactionAmounts,TenantSources,$F6,'Filtered Data'!$C$2:$C23,"&lt;"&amp;NC$4),NC$4&lt;TODAY()),"Late","Occupied")),)))</f>
        <v>Late</v>
      </c>
      <c r="ND6" s="33" t="str">
        <f>IF(ISBLANK($F6),,IF(TODAY()=ND$4,"Today",IF(AND(LOOKUP($F6,TenantNames,TenantStartDates)&lt;=ND$4,LOOKUP($F6,TenantNames,TenantEndDates)&gt;=ND$4),IF(OR(AND(DAY(LOOKUP($F6,TenantNames,TenantStartDates))&gt;28,DAY(EOMONTH(ND$4,0))=28,DAY(ND$4)=28),AND(DAY(LOOKUP($F6,TenantNames,TenantStartDates))&gt;30,DAY(EOMONTH(ND$4,0))=30,DAY(ND$4)=30),DAY(LOOKUP($F6,TenantNames,TenantStartDates))=DAY(ND$4)),IF((LOOKUP($F6,TenantNames,TenantEndDates)-ND$4)&lt;=31,LOOKUP($F6,TenantNames,TenantTotalRevenues)-SUM($JA6:NC6),LOOKUP($F6,TenantNames,TenantMonthlyRents)),IF(AND((SUMIF($G$4:AHB$4,"&lt;"&amp;ND$4,$G6:AHB6))&gt;SUMIFS(TransactionAmounts,TenantSources,$F6,'Filtered Data'!$C$2:$C23,"&lt;"&amp;ND$4),ND$4&lt;TODAY()),"Late","Occupied")),)))</f>
        <v>Late</v>
      </c>
      <c r="NE6" s="33" t="str">
        <f>IF(ISBLANK($F6),,IF(TODAY()=NE$4,"Today",IF(AND(LOOKUP($F6,TenantNames,TenantStartDates)&lt;=NE$4,LOOKUP($F6,TenantNames,TenantEndDates)&gt;=NE$4),IF(OR(AND(DAY(LOOKUP($F6,TenantNames,TenantStartDates))&gt;28,DAY(EOMONTH(NE$4,0))=28,DAY(NE$4)=28),AND(DAY(LOOKUP($F6,TenantNames,TenantStartDates))&gt;30,DAY(EOMONTH(NE$4,0))=30,DAY(NE$4)=30),DAY(LOOKUP($F6,TenantNames,TenantStartDates))=DAY(NE$4)),IF((LOOKUP($F6,TenantNames,TenantEndDates)-NE$4)&lt;=31,LOOKUP($F6,TenantNames,TenantTotalRevenues)-SUM($JA6:ND6),LOOKUP($F6,TenantNames,TenantMonthlyRents)),IF(AND((SUMIF($G$4:AHB$4,"&lt;"&amp;NE$4,$G6:AHB6))&gt;SUMIFS(TransactionAmounts,TenantSources,$F6,'Filtered Data'!$C$2:$C23,"&lt;"&amp;NE$4),NE$4&lt;TODAY()),"Late","Occupied")),)))</f>
        <v>Today</v>
      </c>
      <c r="NF6" s="33" t="str">
        <f>IF(ISBLANK($F6),,IF(TODAY()=NF$4,"Today",IF(AND(LOOKUP($F6,TenantNames,TenantStartDates)&lt;=NF$4,LOOKUP($F6,TenantNames,TenantEndDates)&gt;=NF$4),IF(OR(AND(DAY(LOOKUP($F6,TenantNames,TenantStartDates))&gt;28,DAY(EOMONTH(NF$4,0))=28,DAY(NF$4)=28),AND(DAY(LOOKUP($F6,TenantNames,TenantStartDates))&gt;30,DAY(EOMONTH(NF$4,0))=30,DAY(NF$4)=30),DAY(LOOKUP($F6,TenantNames,TenantStartDates))=DAY(NF$4)),IF((LOOKUP($F6,TenantNames,TenantEndDates)-NF$4)&lt;=31,LOOKUP($F6,TenantNames,TenantTotalRevenues)-SUM($JA6:NE6),LOOKUP($F6,TenantNames,TenantMonthlyRents)),IF(AND((SUMIF($G$4:AHB$4,"&lt;"&amp;NF$4,$G6:AHB6))&gt;SUMIFS(TransactionAmounts,TenantSources,$F6,'Filtered Data'!$C$2:$C23,"&lt;"&amp;NF$4),NF$4&lt;TODAY()),"Late","Occupied")),)))</f>
        <v>Occupied</v>
      </c>
      <c r="NG6" s="33" t="str">
        <f>IF(ISBLANK($F6),,IF(TODAY()=NG$4,"Today",IF(AND(LOOKUP($F6,TenantNames,TenantStartDates)&lt;=NG$4,LOOKUP($F6,TenantNames,TenantEndDates)&gt;=NG$4),IF(OR(AND(DAY(LOOKUP($F6,TenantNames,TenantStartDates))&gt;28,DAY(EOMONTH(NG$4,0))=28,DAY(NG$4)=28),AND(DAY(LOOKUP($F6,TenantNames,TenantStartDates))&gt;30,DAY(EOMONTH(NG$4,0))=30,DAY(NG$4)=30),DAY(LOOKUP($F6,TenantNames,TenantStartDates))=DAY(NG$4)),IF((LOOKUP($F6,TenantNames,TenantEndDates)-NG$4)&lt;=31,LOOKUP($F6,TenantNames,TenantTotalRevenues)-SUM($JA6:NF6),LOOKUP($F6,TenantNames,TenantMonthlyRents)),IF(AND((SUMIF($G$4:AHB$4,"&lt;"&amp;NG$4,$G6:AHB6))&gt;SUMIFS(TransactionAmounts,TenantSources,$F6,'Filtered Data'!$C$2:$C23,"&lt;"&amp;NG$4),NG$4&lt;TODAY()),"Late","Occupied")),)))</f>
        <v>Occupied</v>
      </c>
      <c r="NH6" s="33" t="str">
        <f>IF(ISBLANK($F6),,IF(TODAY()=NH$4,"Today",IF(AND(LOOKUP($F6,TenantNames,TenantStartDates)&lt;=NH$4,LOOKUP($F6,TenantNames,TenantEndDates)&gt;=NH$4),IF(OR(AND(DAY(LOOKUP($F6,TenantNames,TenantStartDates))&gt;28,DAY(EOMONTH(NH$4,0))=28,DAY(NH$4)=28),AND(DAY(LOOKUP($F6,TenantNames,TenantStartDates))&gt;30,DAY(EOMONTH(NH$4,0))=30,DAY(NH$4)=30),DAY(LOOKUP($F6,TenantNames,TenantStartDates))=DAY(NH$4)),IF((LOOKUP($F6,TenantNames,TenantEndDates)-NH$4)&lt;=31,LOOKUP($F6,TenantNames,TenantTotalRevenues)-SUM($JA6:NG6),LOOKUP($F6,TenantNames,TenantMonthlyRents)),IF(AND((SUMIF($G$4:AHB$4,"&lt;"&amp;NH$4,$G6:AHB6))&gt;SUMIFS(TransactionAmounts,TenantSources,$F6,'Filtered Data'!$C$2:$C23,"&lt;"&amp;NH$4),NH$4&lt;TODAY()),"Late","Occupied")),)))</f>
        <v>Occupied</v>
      </c>
      <c r="NI6" s="33" t="str">
        <f>IF(ISBLANK($F6),,IF(TODAY()=NI$4,"Today",IF(AND(LOOKUP($F6,TenantNames,TenantStartDates)&lt;=NI$4,LOOKUP($F6,TenantNames,TenantEndDates)&gt;=NI$4),IF(OR(AND(DAY(LOOKUP($F6,TenantNames,TenantStartDates))&gt;28,DAY(EOMONTH(NI$4,0))=28,DAY(NI$4)=28),AND(DAY(LOOKUP($F6,TenantNames,TenantStartDates))&gt;30,DAY(EOMONTH(NI$4,0))=30,DAY(NI$4)=30),DAY(LOOKUP($F6,TenantNames,TenantStartDates))=DAY(NI$4)),IF((LOOKUP($F6,TenantNames,TenantEndDates)-NI$4)&lt;=31,LOOKUP($F6,TenantNames,TenantTotalRevenues)-SUM($JA6:NH6),LOOKUP($F6,TenantNames,TenantMonthlyRents)),IF(AND((SUMIF($G$4:AHB$4,"&lt;"&amp;NI$4,$G6:AHB6))&gt;SUMIFS(TransactionAmounts,TenantSources,$F6,'Filtered Data'!$C$2:$C23,"&lt;"&amp;NI$4),NI$4&lt;TODAY()),"Late","Occupied")),)))</f>
        <v>Occupied</v>
      </c>
      <c r="NJ6" s="33" t="str">
        <f>IF(ISBLANK($F6),,IF(TODAY()=NJ$4,"Today",IF(AND(LOOKUP($F6,TenantNames,TenantStartDates)&lt;=NJ$4,LOOKUP($F6,TenantNames,TenantEndDates)&gt;=NJ$4),IF(OR(AND(DAY(LOOKUP($F6,TenantNames,TenantStartDates))&gt;28,DAY(EOMONTH(NJ$4,0))=28,DAY(NJ$4)=28),AND(DAY(LOOKUP($F6,TenantNames,TenantStartDates))&gt;30,DAY(EOMONTH(NJ$4,0))=30,DAY(NJ$4)=30),DAY(LOOKUP($F6,TenantNames,TenantStartDates))=DAY(NJ$4)),IF((LOOKUP($F6,TenantNames,TenantEndDates)-NJ$4)&lt;=31,LOOKUP($F6,TenantNames,TenantTotalRevenues)-SUM($JA6:NI6),LOOKUP($F6,TenantNames,TenantMonthlyRents)),IF(AND((SUMIF($G$4:AHB$4,"&lt;"&amp;NJ$4,$G6:AHB6))&gt;SUMIFS(TransactionAmounts,TenantSources,$F6,'Filtered Data'!$C$2:$C23,"&lt;"&amp;NJ$4),NJ$4&lt;TODAY()),"Late","Occupied")),)))</f>
        <v>Occupied</v>
      </c>
      <c r="NK6" s="33" t="str">
        <f>IF(ISBLANK($F6),,IF(TODAY()=NK$4,"Today",IF(AND(LOOKUP($F6,TenantNames,TenantStartDates)&lt;=NK$4,LOOKUP($F6,TenantNames,TenantEndDates)&gt;=NK$4),IF(OR(AND(DAY(LOOKUP($F6,TenantNames,TenantStartDates))&gt;28,DAY(EOMONTH(NK$4,0))=28,DAY(NK$4)=28),AND(DAY(LOOKUP($F6,TenantNames,TenantStartDates))&gt;30,DAY(EOMONTH(NK$4,0))=30,DAY(NK$4)=30),DAY(LOOKUP($F6,TenantNames,TenantStartDates))=DAY(NK$4)),IF((LOOKUP($F6,TenantNames,TenantEndDates)-NK$4)&lt;=31,LOOKUP($F6,TenantNames,TenantTotalRevenues)-SUM($JA6:NJ6),LOOKUP($F6,TenantNames,TenantMonthlyRents)),IF(AND((SUMIF($G$4:AHB$4,"&lt;"&amp;NK$4,$G6:AHB6))&gt;SUMIFS(TransactionAmounts,TenantSources,$F6,'Filtered Data'!$C$2:$C23,"&lt;"&amp;NK$4),NK$4&lt;TODAY()),"Late","Occupied")),)))</f>
        <v>Occupied</v>
      </c>
      <c r="NL6" s="33" t="str">
        <f>IF(ISBLANK($F6),,IF(TODAY()=NL$4,"Today",IF(AND(LOOKUP($F6,TenantNames,TenantStartDates)&lt;=NL$4,LOOKUP($F6,TenantNames,TenantEndDates)&gt;=NL$4),IF(OR(AND(DAY(LOOKUP($F6,TenantNames,TenantStartDates))&gt;28,DAY(EOMONTH(NL$4,0))=28,DAY(NL$4)=28),AND(DAY(LOOKUP($F6,TenantNames,TenantStartDates))&gt;30,DAY(EOMONTH(NL$4,0))=30,DAY(NL$4)=30),DAY(LOOKUP($F6,TenantNames,TenantStartDates))=DAY(NL$4)),IF((LOOKUP($F6,TenantNames,TenantEndDates)-NL$4)&lt;=31,LOOKUP($F6,TenantNames,TenantTotalRevenues)-SUM($JA6:NK6),LOOKUP($F6,TenantNames,TenantMonthlyRents)),IF(AND((SUMIF($G$4:AHB$4,"&lt;"&amp;NL$4,$G6:AHB6))&gt;SUMIFS(TransactionAmounts,TenantSources,$F6,'Filtered Data'!$C$2:$C23,"&lt;"&amp;NL$4),NL$4&lt;TODAY()),"Late","Occupied")),)))</f>
        <v>Occupied</v>
      </c>
      <c r="NM6" s="33" t="str">
        <f>IF(ISBLANK($F6),,IF(TODAY()=NM$4,"Today",IF(AND(LOOKUP($F6,TenantNames,TenantStartDates)&lt;=NM$4,LOOKUP($F6,TenantNames,TenantEndDates)&gt;=NM$4),IF(OR(AND(DAY(LOOKUP($F6,TenantNames,TenantStartDates))&gt;28,DAY(EOMONTH(NM$4,0))=28,DAY(NM$4)=28),AND(DAY(LOOKUP($F6,TenantNames,TenantStartDates))&gt;30,DAY(EOMONTH(NM$4,0))=30,DAY(NM$4)=30),DAY(LOOKUP($F6,TenantNames,TenantStartDates))=DAY(NM$4)),IF((LOOKUP($F6,TenantNames,TenantEndDates)-NM$4)&lt;=31,LOOKUP($F6,TenantNames,TenantTotalRevenues)-SUM($JA6:NL6),LOOKUP($F6,TenantNames,TenantMonthlyRents)),IF(AND((SUMIF($G$4:AHB$4,"&lt;"&amp;NM$4,$G6:AHB6))&gt;SUMIFS(TransactionAmounts,TenantSources,$F6,'Filtered Data'!$C$2:$C23,"&lt;"&amp;NM$4),NM$4&lt;TODAY()),"Late","Occupied")),)))</f>
        <v>Occupied</v>
      </c>
      <c r="NN6" s="33" t="str">
        <f>IF(ISBLANK($F6),,IF(TODAY()=NN$4,"Today",IF(AND(LOOKUP($F6,TenantNames,TenantStartDates)&lt;=NN$4,LOOKUP($F6,TenantNames,TenantEndDates)&gt;=NN$4),IF(OR(AND(DAY(LOOKUP($F6,TenantNames,TenantStartDates))&gt;28,DAY(EOMONTH(NN$4,0))=28,DAY(NN$4)=28),AND(DAY(LOOKUP($F6,TenantNames,TenantStartDates))&gt;30,DAY(EOMONTH(NN$4,0))=30,DAY(NN$4)=30),DAY(LOOKUP($F6,TenantNames,TenantStartDates))=DAY(NN$4)),IF((LOOKUP($F6,TenantNames,TenantEndDates)-NN$4)&lt;=31,LOOKUP($F6,TenantNames,TenantTotalRevenues)-SUM($JA6:NM6),LOOKUP($F6,TenantNames,TenantMonthlyRents)),IF(AND((SUMIF($G$4:AHB$4,"&lt;"&amp;NN$4,$G6:AHB6))&gt;SUMIFS(TransactionAmounts,TenantSources,$F6,'Filtered Data'!$C$2:$C23,"&lt;"&amp;NN$4),NN$4&lt;TODAY()),"Late","Occupied")),)))</f>
        <v>Occupied</v>
      </c>
      <c r="NO6" s="33" t="str">
        <f>IF(ISBLANK($F6),,IF(TODAY()=NO$4,"Today",IF(AND(LOOKUP($F6,TenantNames,TenantStartDates)&lt;=NO$4,LOOKUP($F6,TenantNames,TenantEndDates)&gt;=NO$4),IF(OR(AND(DAY(LOOKUP($F6,TenantNames,TenantStartDates))&gt;28,DAY(EOMONTH(NO$4,0))=28,DAY(NO$4)=28),AND(DAY(LOOKUP($F6,TenantNames,TenantStartDates))&gt;30,DAY(EOMONTH(NO$4,0))=30,DAY(NO$4)=30),DAY(LOOKUP($F6,TenantNames,TenantStartDates))=DAY(NO$4)),IF((LOOKUP($F6,TenantNames,TenantEndDates)-NO$4)&lt;=31,LOOKUP($F6,TenantNames,TenantTotalRevenues)-SUM($JA6:NN6),LOOKUP($F6,TenantNames,TenantMonthlyRents)),IF(AND((SUMIF($G$4:AHB$4,"&lt;"&amp;NO$4,$G6:AHB6))&gt;SUMIFS(TransactionAmounts,TenantSources,$F6,'Filtered Data'!$C$2:$C23,"&lt;"&amp;NO$4),NO$4&lt;TODAY()),"Late","Occupied")),)))</f>
        <v>Occupied</v>
      </c>
      <c r="NP6" s="33" t="str">
        <f>IF(ISBLANK($F6),,IF(TODAY()=NP$4,"Today",IF(AND(LOOKUP($F6,TenantNames,TenantStartDates)&lt;=NP$4,LOOKUP($F6,TenantNames,TenantEndDates)&gt;=NP$4),IF(OR(AND(DAY(LOOKUP($F6,TenantNames,TenantStartDates))&gt;28,DAY(EOMONTH(NP$4,0))=28,DAY(NP$4)=28),AND(DAY(LOOKUP($F6,TenantNames,TenantStartDates))&gt;30,DAY(EOMONTH(NP$4,0))=30,DAY(NP$4)=30),DAY(LOOKUP($F6,TenantNames,TenantStartDates))=DAY(NP$4)),IF((LOOKUP($F6,TenantNames,TenantEndDates)-NP$4)&lt;=31,LOOKUP($F6,TenantNames,TenantTotalRevenues)-SUM($JA6:NO6),LOOKUP($F6,TenantNames,TenantMonthlyRents)),IF(AND((SUMIF($G$4:AHB$4,"&lt;"&amp;NP$4,$G6:AHB6))&gt;SUMIFS(TransactionAmounts,TenantSources,$F6,'Filtered Data'!$C$2:$C23,"&lt;"&amp;NP$4),NP$4&lt;TODAY()),"Late","Occupied")),)))</f>
        <v>Occupied</v>
      </c>
      <c r="NQ6" s="33" t="str">
        <f>IF(ISBLANK($F6),,IF(TODAY()=NQ$4,"Today",IF(AND(LOOKUP($F6,TenantNames,TenantStartDates)&lt;=NQ$4,LOOKUP($F6,TenantNames,TenantEndDates)&gt;=NQ$4),IF(OR(AND(DAY(LOOKUP($F6,TenantNames,TenantStartDates))&gt;28,DAY(EOMONTH(NQ$4,0))=28,DAY(NQ$4)=28),AND(DAY(LOOKUP($F6,TenantNames,TenantStartDates))&gt;30,DAY(EOMONTH(NQ$4,0))=30,DAY(NQ$4)=30),DAY(LOOKUP($F6,TenantNames,TenantStartDates))=DAY(NQ$4)),IF((LOOKUP($F6,TenantNames,TenantEndDates)-NQ$4)&lt;=31,LOOKUP($F6,TenantNames,TenantTotalRevenues)-SUM($JA6:NP6),LOOKUP($F6,TenantNames,TenantMonthlyRents)),IF(AND((SUMIF($G$4:AHB$4,"&lt;"&amp;NQ$4,$G6:AHB6))&gt;SUMIFS(TransactionAmounts,TenantSources,$F6,'Filtered Data'!$C$2:$C23,"&lt;"&amp;NQ$4),NQ$4&lt;TODAY()),"Late","Occupied")),)))</f>
        <v>Occupied</v>
      </c>
      <c r="NR6" s="33" t="str">
        <f>IF(ISBLANK($F6),,IF(TODAY()=NR$4,"Today",IF(AND(LOOKUP($F6,TenantNames,TenantStartDates)&lt;=NR$4,LOOKUP($F6,TenantNames,TenantEndDates)&gt;=NR$4),IF(OR(AND(DAY(LOOKUP($F6,TenantNames,TenantStartDates))&gt;28,DAY(EOMONTH(NR$4,0))=28,DAY(NR$4)=28),AND(DAY(LOOKUP($F6,TenantNames,TenantStartDates))&gt;30,DAY(EOMONTH(NR$4,0))=30,DAY(NR$4)=30),DAY(LOOKUP($F6,TenantNames,TenantStartDates))=DAY(NR$4)),IF((LOOKUP($F6,TenantNames,TenantEndDates)-NR$4)&lt;=31,LOOKUP($F6,TenantNames,TenantTotalRevenues)-SUM($JA6:NQ6),LOOKUP($F6,TenantNames,TenantMonthlyRents)),IF(AND((SUMIF($G$4:AHB$4,"&lt;"&amp;NR$4,$G6:AHB6))&gt;SUMIFS(TransactionAmounts,TenantSources,$F6,'Filtered Data'!$C$2:$C23,"&lt;"&amp;NR$4),NR$4&lt;TODAY()),"Late","Occupied")),)))</f>
        <v>Occupied</v>
      </c>
      <c r="NS6" s="33" t="str">
        <f>IF(ISBLANK($F6),,IF(TODAY()=NS$4,"Today",IF(AND(LOOKUP($F6,TenantNames,TenantStartDates)&lt;=NS$4,LOOKUP($F6,TenantNames,TenantEndDates)&gt;=NS$4),IF(OR(AND(DAY(LOOKUP($F6,TenantNames,TenantStartDates))&gt;28,DAY(EOMONTH(NS$4,0))=28,DAY(NS$4)=28),AND(DAY(LOOKUP($F6,TenantNames,TenantStartDates))&gt;30,DAY(EOMONTH(NS$4,0))=30,DAY(NS$4)=30),DAY(LOOKUP($F6,TenantNames,TenantStartDates))=DAY(NS$4)),IF((LOOKUP($F6,TenantNames,TenantEndDates)-NS$4)&lt;=31,LOOKUP($F6,TenantNames,TenantTotalRevenues)-SUM($JA6:NR6),LOOKUP($F6,TenantNames,TenantMonthlyRents)),IF(AND((SUMIF($G$4:AHB$4,"&lt;"&amp;NS$4,$G6:AHB6))&gt;SUMIFS(TransactionAmounts,TenantSources,$F6,'Filtered Data'!$C$2:$C23,"&lt;"&amp;NS$4),NS$4&lt;TODAY()),"Late","Occupied")),)))</f>
        <v>Occupied</v>
      </c>
      <c r="NT6" s="33" t="str">
        <f>IF(ISBLANK($F6),,IF(TODAY()=NT$4,"Today",IF(AND(LOOKUP($F6,TenantNames,TenantStartDates)&lt;=NT$4,LOOKUP($F6,TenantNames,TenantEndDates)&gt;=NT$4),IF(OR(AND(DAY(LOOKUP($F6,TenantNames,TenantStartDates))&gt;28,DAY(EOMONTH(NT$4,0))=28,DAY(NT$4)=28),AND(DAY(LOOKUP($F6,TenantNames,TenantStartDates))&gt;30,DAY(EOMONTH(NT$4,0))=30,DAY(NT$4)=30),DAY(LOOKUP($F6,TenantNames,TenantStartDates))=DAY(NT$4)),IF((LOOKUP($F6,TenantNames,TenantEndDates)-NT$4)&lt;=31,LOOKUP($F6,TenantNames,TenantTotalRevenues)-SUM($JA6:NS6),LOOKUP($F6,TenantNames,TenantMonthlyRents)),IF(AND((SUMIF($G$4:AHB$4,"&lt;"&amp;NT$4,$G6:AHB6))&gt;SUMIFS(TransactionAmounts,TenantSources,$F6,'Filtered Data'!$C$2:$C23,"&lt;"&amp;NT$4),NT$4&lt;TODAY()),"Late","Occupied")),)))</f>
        <v>Occupied</v>
      </c>
      <c r="NU6" s="33" t="str">
        <f>IF(ISBLANK($F6),,IF(TODAY()=NU$4,"Today",IF(AND(LOOKUP($F6,TenantNames,TenantStartDates)&lt;=NU$4,LOOKUP($F6,TenantNames,TenantEndDates)&gt;=NU$4),IF(OR(AND(DAY(LOOKUP($F6,TenantNames,TenantStartDates))&gt;28,DAY(EOMONTH(NU$4,0))=28,DAY(NU$4)=28),AND(DAY(LOOKUP($F6,TenantNames,TenantStartDates))&gt;30,DAY(EOMONTH(NU$4,0))=30,DAY(NU$4)=30),DAY(LOOKUP($F6,TenantNames,TenantStartDates))=DAY(NU$4)),IF((LOOKUP($F6,TenantNames,TenantEndDates)-NU$4)&lt;=31,LOOKUP($F6,TenantNames,TenantTotalRevenues)-SUM($JA6:NT6),LOOKUP($F6,TenantNames,TenantMonthlyRents)),IF(AND((SUMIF($G$4:AHB$4,"&lt;"&amp;NU$4,$G6:AHB6))&gt;SUMIFS(TransactionAmounts,TenantSources,$F6,'Filtered Data'!$C$2:$C23,"&lt;"&amp;NU$4),NU$4&lt;TODAY()),"Late","Occupied")),)))</f>
        <v>Occupied</v>
      </c>
      <c r="NV6" s="33" t="str">
        <f>IF(ISBLANK($F6),,IF(TODAY()=NV$4,"Today",IF(AND(LOOKUP($F6,TenantNames,TenantStartDates)&lt;=NV$4,LOOKUP($F6,TenantNames,TenantEndDates)&gt;=NV$4),IF(OR(AND(DAY(LOOKUP($F6,TenantNames,TenantStartDates))&gt;28,DAY(EOMONTH(NV$4,0))=28,DAY(NV$4)=28),AND(DAY(LOOKUP($F6,TenantNames,TenantStartDates))&gt;30,DAY(EOMONTH(NV$4,0))=30,DAY(NV$4)=30),DAY(LOOKUP($F6,TenantNames,TenantStartDates))=DAY(NV$4)),IF((LOOKUP($F6,TenantNames,TenantEndDates)-NV$4)&lt;=31,LOOKUP($F6,TenantNames,TenantTotalRevenues)-SUM($JA6:NU6),LOOKUP($F6,TenantNames,TenantMonthlyRents)),IF(AND((SUMIF($G$4:AHB$4,"&lt;"&amp;NV$4,$G6:AHB6))&gt;SUMIFS(TransactionAmounts,TenantSources,$F6,'Filtered Data'!$C$2:$C23,"&lt;"&amp;NV$4),NV$4&lt;TODAY()),"Late","Occupied")),)))</f>
        <v>Occupied</v>
      </c>
      <c r="NW6" s="33" t="str">
        <f>IF(ISBLANK($F6),,IF(TODAY()=NW$4,"Today",IF(AND(LOOKUP($F6,TenantNames,TenantStartDates)&lt;=NW$4,LOOKUP($F6,TenantNames,TenantEndDates)&gt;=NW$4),IF(OR(AND(DAY(LOOKUP($F6,TenantNames,TenantStartDates))&gt;28,DAY(EOMONTH(NW$4,0))=28,DAY(NW$4)=28),AND(DAY(LOOKUP($F6,TenantNames,TenantStartDates))&gt;30,DAY(EOMONTH(NW$4,0))=30,DAY(NW$4)=30),DAY(LOOKUP($F6,TenantNames,TenantStartDates))=DAY(NW$4)),IF((LOOKUP($F6,TenantNames,TenantEndDates)-NW$4)&lt;=31,LOOKUP($F6,TenantNames,TenantTotalRevenues)-SUM($JA6:NV6),LOOKUP($F6,TenantNames,TenantMonthlyRents)),IF(AND((SUMIF($G$4:AHB$4,"&lt;"&amp;NW$4,$G6:AHB6))&gt;SUMIFS(TransactionAmounts,TenantSources,$F6,'Filtered Data'!$C$2:$C23,"&lt;"&amp;NW$4),NW$4&lt;TODAY()),"Late","Occupied")),)))</f>
        <v>Occupied</v>
      </c>
      <c r="NX6" s="33" t="str">
        <f>IF(ISBLANK($F6),,IF(TODAY()=NX$4,"Today",IF(AND(LOOKUP($F6,TenantNames,TenantStartDates)&lt;=NX$4,LOOKUP($F6,TenantNames,TenantEndDates)&gt;=NX$4),IF(OR(AND(DAY(LOOKUP($F6,TenantNames,TenantStartDates))&gt;28,DAY(EOMONTH(NX$4,0))=28,DAY(NX$4)=28),AND(DAY(LOOKUP($F6,TenantNames,TenantStartDates))&gt;30,DAY(EOMONTH(NX$4,0))=30,DAY(NX$4)=30),DAY(LOOKUP($F6,TenantNames,TenantStartDates))=DAY(NX$4)),IF((LOOKUP($F6,TenantNames,TenantEndDates)-NX$4)&lt;=31,LOOKUP($F6,TenantNames,TenantTotalRevenues)-SUM($JA6:NW6),LOOKUP($F6,TenantNames,TenantMonthlyRents)),IF(AND((SUMIF($G$4:AHB$4,"&lt;"&amp;NX$4,$G6:AHB6))&gt;SUMIFS(TransactionAmounts,TenantSources,$F6,'Filtered Data'!$C$2:$C23,"&lt;"&amp;NX$4),NX$4&lt;TODAY()),"Late","Occupied")),)))</f>
        <v>Occupied</v>
      </c>
      <c r="NY6" s="33" t="str">
        <f>IF(ISBLANK($F6),,IF(TODAY()=NY$4,"Today",IF(AND(LOOKUP($F6,TenantNames,TenantStartDates)&lt;=NY$4,LOOKUP($F6,TenantNames,TenantEndDates)&gt;=NY$4),IF(OR(AND(DAY(LOOKUP($F6,TenantNames,TenantStartDates))&gt;28,DAY(EOMONTH(NY$4,0))=28,DAY(NY$4)=28),AND(DAY(LOOKUP($F6,TenantNames,TenantStartDates))&gt;30,DAY(EOMONTH(NY$4,0))=30,DAY(NY$4)=30),DAY(LOOKUP($F6,TenantNames,TenantStartDates))=DAY(NY$4)),IF((LOOKUP($F6,TenantNames,TenantEndDates)-NY$4)&lt;=31,LOOKUP($F6,TenantNames,TenantTotalRevenues)-SUM($JA6:NX6),LOOKUP($F6,TenantNames,TenantMonthlyRents)),IF(AND((SUMIF($G$4:AHB$4,"&lt;"&amp;NY$4,$G6:AHB6))&gt;SUMIFS(TransactionAmounts,TenantSources,$F6,'Filtered Data'!$C$2:$C23,"&lt;"&amp;NY$4),NY$4&lt;TODAY()),"Late","Occupied")),)))</f>
        <v>Occupied</v>
      </c>
      <c r="NZ6" s="33" t="str">
        <f>IF(ISBLANK($F6),,IF(TODAY()=NZ$4,"Today",IF(AND(LOOKUP($F6,TenantNames,TenantStartDates)&lt;=NZ$4,LOOKUP($F6,TenantNames,TenantEndDates)&gt;=NZ$4),IF(OR(AND(DAY(LOOKUP($F6,TenantNames,TenantStartDates))&gt;28,DAY(EOMONTH(NZ$4,0))=28,DAY(NZ$4)=28),AND(DAY(LOOKUP($F6,TenantNames,TenantStartDates))&gt;30,DAY(EOMONTH(NZ$4,0))=30,DAY(NZ$4)=30),DAY(LOOKUP($F6,TenantNames,TenantStartDates))=DAY(NZ$4)),IF((LOOKUP($F6,TenantNames,TenantEndDates)-NZ$4)&lt;=31,LOOKUP($F6,TenantNames,TenantTotalRevenues)-SUM($JA6:NY6),LOOKUP($F6,TenantNames,TenantMonthlyRents)),IF(AND((SUMIF($G$4:AHB$4,"&lt;"&amp;NZ$4,$G6:AHB6))&gt;SUMIFS(TransactionAmounts,TenantSources,$F6,'Filtered Data'!$C$2:$C23,"&lt;"&amp;NZ$4),NZ$4&lt;TODAY()),"Late","Occupied")),)))</f>
        <v>Occupied</v>
      </c>
      <c r="OA6" s="33" t="str">
        <f>IF(ISBLANK($F6),,IF(TODAY()=OA$4,"Today",IF(AND(LOOKUP($F6,TenantNames,TenantStartDates)&lt;=OA$4,LOOKUP($F6,TenantNames,TenantEndDates)&gt;=OA$4),IF(OR(AND(DAY(LOOKUP($F6,TenantNames,TenantStartDates))&gt;28,DAY(EOMONTH(OA$4,0))=28,DAY(OA$4)=28),AND(DAY(LOOKUP($F6,TenantNames,TenantStartDates))&gt;30,DAY(EOMONTH(OA$4,0))=30,DAY(OA$4)=30),DAY(LOOKUP($F6,TenantNames,TenantStartDates))=DAY(OA$4)),IF((LOOKUP($F6,TenantNames,TenantEndDates)-OA$4)&lt;=31,LOOKUP($F6,TenantNames,TenantTotalRevenues)-SUM($JA6:NZ6),LOOKUP($F6,TenantNames,TenantMonthlyRents)),IF(AND((SUMIF($G$4:AHB$4,"&lt;"&amp;OA$4,$G6:AHB6))&gt;SUMIFS(TransactionAmounts,TenantSources,$F6,'Filtered Data'!$C$2:$C23,"&lt;"&amp;OA$4),OA$4&lt;TODAY()),"Late","Occupied")),)))</f>
        <v>Occupied</v>
      </c>
      <c r="OB6" s="33" t="str">
        <f>IF(ISBLANK($F6),,IF(TODAY()=OB$4,"Today",IF(AND(LOOKUP($F6,TenantNames,TenantStartDates)&lt;=OB$4,LOOKUP($F6,TenantNames,TenantEndDates)&gt;=OB$4),IF(OR(AND(DAY(LOOKUP($F6,TenantNames,TenantStartDates))&gt;28,DAY(EOMONTH(OB$4,0))=28,DAY(OB$4)=28),AND(DAY(LOOKUP($F6,TenantNames,TenantStartDates))&gt;30,DAY(EOMONTH(OB$4,0))=30,DAY(OB$4)=30),DAY(LOOKUP($F6,TenantNames,TenantStartDates))=DAY(OB$4)),IF((LOOKUP($F6,TenantNames,TenantEndDates)-OB$4)&lt;=31,LOOKUP($F6,TenantNames,TenantTotalRevenues)-SUM($JA6:OA6),LOOKUP($F6,TenantNames,TenantMonthlyRents)),IF(AND((SUMIF($G$4:AHB$4,"&lt;"&amp;OB$4,$G6:AHB6))&gt;SUMIFS(TransactionAmounts,TenantSources,$F6,'Filtered Data'!$C$2:$C23,"&lt;"&amp;OB$4),OB$4&lt;TODAY()),"Late","Occupied")),)))</f>
        <v>Occupied</v>
      </c>
      <c r="OC6" s="33" t="str">
        <f>IF(ISBLANK($F6),,IF(TODAY()=OC$4,"Today",IF(AND(LOOKUP($F6,TenantNames,TenantStartDates)&lt;=OC$4,LOOKUP($F6,TenantNames,TenantEndDates)&gt;=OC$4),IF(OR(AND(DAY(LOOKUP($F6,TenantNames,TenantStartDates))&gt;28,DAY(EOMONTH(OC$4,0))=28,DAY(OC$4)=28),AND(DAY(LOOKUP($F6,TenantNames,TenantStartDates))&gt;30,DAY(EOMONTH(OC$4,0))=30,DAY(OC$4)=30),DAY(LOOKUP($F6,TenantNames,TenantStartDates))=DAY(OC$4)),IF((LOOKUP($F6,TenantNames,TenantEndDates)-OC$4)&lt;=31,LOOKUP($F6,TenantNames,TenantTotalRevenues)-SUM($JA6:OB6),LOOKUP($F6,TenantNames,TenantMonthlyRents)),IF(AND((SUMIF($G$4:AHB$4,"&lt;"&amp;OC$4,$G6:AHB6))&gt;SUMIFS(TransactionAmounts,TenantSources,$F6,'Filtered Data'!$C$2:$C23,"&lt;"&amp;OC$4),OC$4&lt;TODAY()),"Late","Occupied")),)))</f>
        <v>Occupied</v>
      </c>
      <c r="OD6" s="33" t="str">
        <f>IF(ISBLANK($F6),,IF(TODAY()=OD$4,"Today",IF(AND(LOOKUP($F6,TenantNames,TenantStartDates)&lt;=OD$4,LOOKUP($F6,TenantNames,TenantEndDates)&gt;=OD$4),IF(OR(AND(DAY(LOOKUP($F6,TenantNames,TenantStartDates))&gt;28,DAY(EOMONTH(OD$4,0))=28,DAY(OD$4)=28),AND(DAY(LOOKUP($F6,TenantNames,TenantStartDates))&gt;30,DAY(EOMONTH(OD$4,0))=30,DAY(OD$4)=30),DAY(LOOKUP($F6,TenantNames,TenantStartDates))=DAY(OD$4)),IF((LOOKUP($F6,TenantNames,TenantEndDates)-OD$4)&lt;=31,LOOKUP($F6,TenantNames,TenantTotalRevenues)-SUM($JA6:OC6),LOOKUP($F6,TenantNames,TenantMonthlyRents)),IF(AND((SUMIF($G$4:AHB$4,"&lt;"&amp;OD$4,$G6:AHB6))&gt;SUMIFS(TransactionAmounts,TenantSources,$F6,'Filtered Data'!$C$2:$C23,"&lt;"&amp;OD$4),OD$4&lt;TODAY()),"Late","Occupied")),)))</f>
        <v>Occupied</v>
      </c>
      <c r="OE6" s="33" t="str">
        <f>IF(ISBLANK($F6),,IF(TODAY()=OE$4,"Today",IF(AND(LOOKUP($F6,TenantNames,TenantStartDates)&lt;=OE$4,LOOKUP($F6,TenantNames,TenantEndDates)&gt;=OE$4),IF(OR(AND(DAY(LOOKUP($F6,TenantNames,TenantStartDates))&gt;28,DAY(EOMONTH(OE$4,0))=28,DAY(OE$4)=28),AND(DAY(LOOKUP($F6,TenantNames,TenantStartDates))&gt;30,DAY(EOMONTH(OE$4,0))=30,DAY(OE$4)=30),DAY(LOOKUP($F6,TenantNames,TenantStartDates))=DAY(OE$4)),IF((LOOKUP($F6,TenantNames,TenantEndDates)-OE$4)&lt;=31,LOOKUP($F6,TenantNames,TenantTotalRevenues)-SUM($JA6:OD6),LOOKUP($F6,TenantNames,TenantMonthlyRents)),IF(AND((SUMIF($G$4:AHB$4,"&lt;"&amp;OE$4,$G6:AHB6))&gt;SUMIFS(TransactionAmounts,TenantSources,$F6,'Filtered Data'!$C$2:$C23,"&lt;"&amp;OE$4),OE$4&lt;TODAY()),"Late","Occupied")),)))</f>
        <v>Occupied</v>
      </c>
      <c r="OF6" s="35">
        <f>IF(ISBLANK($F6),,IF(TODAY()=OF$4,"Today",IF(AND(LOOKUP($F6,TenantNames,TenantStartDates)&lt;=OF$4,LOOKUP($F6,TenantNames,TenantEndDates)&gt;=OF$4),IF(OR(AND(DAY(LOOKUP($F6,TenantNames,TenantStartDates))&gt;28,DAY(EOMONTH(OF$4,0))=28,DAY(OF$4)=28),AND(DAY(LOOKUP($F6,TenantNames,TenantStartDates))&gt;30,DAY(EOMONTH(OF$4,0))=30,DAY(OF$4)=30),DAY(LOOKUP($F6,TenantNames,TenantStartDates))=DAY(OF$4)),IF((LOOKUP($F6,TenantNames,TenantEndDates)-OF$4)&lt;=31,LOOKUP($F6,TenantNames,TenantTotalRevenues)-SUM($JA6:OE6),LOOKUP($F6,TenantNames,TenantMonthlyRents)),IF(AND((SUMIF($G$4:AHB$4,"&lt;"&amp;OF$4,$G6:AHB6))&gt;SUMIFS(TransactionAmounts,TenantSources,$F6,'Filtered Data'!$C$2:$C23,"&lt;"&amp;OF$4),OF$4&lt;TODAY()),"Late","Occupied")),)))</f>
        <v>84.14549451</v>
      </c>
      <c r="OG6" s="33" t="str">
        <f>IF(ISBLANK($F6),,IF(TODAY()=OG$4,"Today",IF(AND(LOOKUP($F6,TenantNames,TenantStartDates)&lt;=OG$4,LOOKUP($F6,TenantNames,TenantEndDates)&gt;=OG$4),IF(OR(AND(DAY(LOOKUP($F6,TenantNames,TenantStartDates))&gt;28,DAY(EOMONTH(OG$4,0))=28,DAY(OG$4)=28),AND(DAY(LOOKUP($F6,TenantNames,TenantStartDates))&gt;30,DAY(EOMONTH(OG$4,0))=30,DAY(OG$4)=30),DAY(LOOKUP($F6,TenantNames,TenantStartDates))=DAY(OG$4)),IF((LOOKUP($F6,TenantNames,TenantEndDates)-OG$4)&lt;=31,LOOKUP($F6,TenantNames,TenantTotalRevenues)-SUM($JA6:OF6),LOOKUP($F6,TenantNames,TenantMonthlyRents)),IF(AND((SUMIF($G$4:AHB$4,"&lt;"&amp;OG$4,$G6:AHB6))&gt;SUMIFS(TransactionAmounts,TenantSources,$F6,'Filtered Data'!$C$2:$C23,"&lt;"&amp;OG$4),OG$4&lt;TODAY()),"Late","Occupied")),)))</f>
        <v>Occupied</v>
      </c>
      <c r="OH6" s="33" t="str">
        <f>IF(ISBLANK($F6),,IF(TODAY()=OH$4,"Today",IF(AND(LOOKUP($F6,TenantNames,TenantStartDates)&lt;=OH$4,LOOKUP($F6,TenantNames,TenantEndDates)&gt;=OH$4),IF(OR(AND(DAY(LOOKUP($F6,TenantNames,TenantStartDates))&gt;28,DAY(EOMONTH(OH$4,0))=28,DAY(OH$4)=28),AND(DAY(LOOKUP($F6,TenantNames,TenantStartDates))&gt;30,DAY(EOMONTH(OH$4,0))=30,DAY(OH$4)=30),DAY(LOOKUP($F6,TenantNames,TenantStartDates))=DAY(OH$4)),IF((LOOKUP($F6,TenantNames,TenantEndDates)-OH$4)&lt;=31,LOOKUP($F6,TenantNames,TenantTotalRevenues)-SUM($JA6:OG6),LOOKUP($F6,TenantNames,TenantMonthlyRents)),IF(AND((SUMIF($G$4:AHB$4,"&lt;"&amp;OH$4,$G6:AHB6))&gt;SUMIFS(TransactionAmounts,TenantSources,$F6,'Filtered Data'!$C$2:$C23,"&lt;"&amp;OH$4),OH$4&lt;TODAY()),"Late","Occupied")),)))</f>
        <v>Occupied</v>
      </c>
      <c r="OI6" s="33" t="str">
        <f>IF(ISBLANK($F6),,IF(TODAY()=OI$4,"Today",IF(AND(LOOKUP($F6,TenantNames,TenantStartDates)&lt;=OI$4,LOOKUP($F6,TenantNames,TenantEndDates)&gt;=OI$4),IF(OR(AND(DAY(LOOKUP($F6,TenantNames,TenantStartDates))&gt;28,DAY(EOMONTH(OI$4,0))=28,DAY(OI$4)=28),AND(DAY(LOOKUP($F6,TenantNames,TenantStartDates))&gt;30,DAY(EOMONTH(OI$4,0))=30,DAY(OI$4)=30),DAY(LOOKUP($F6,TenantNames,TenantStartDates))=DAY(OI$4)),IF((LOOKUP($F6,TenantNames,TenantEndDates)-OI$4)&lt;=31,LOOKUP($F6,TenantNames,TenantTotalRevenues)-SUM($JA6:OH6),LOOKUP($F6,TenantNames,TenantMonthlyRents)),IF(AND((SUMIF($G$4:AHB$4,"&lt;"&amp;OI$4,$G6:AHB6))&gt;SUMIFS(TransactionAmounts,TenantSources,$F6,'Filtered Data'!$C$2:$C23,"&lt;"&amp;OI$4),OI$4&lt;TODAY()),"Late","Occupied")),)))</f>
        <v>Occupied</v>
      </c>
      <c r="OJ6" s="33" t="str">
        <f>IF(ISBLANK($F6),,IF(TODAY()=OJ$4,"Today",IF(AND(LOOKUP($F6,TenantNames,TenantStartDates)&lt;=OJ$4,LOOKUP($F6,TenantNames,TenantEndDates)&gt;=OJ$4),IF(OR(AND(DAY(LOOKUP($F6,TenantNames,TenantStartDates))&gt;28,DAY(EOMONTH(OJ$4,0))=28,DAY(OJ$4)=28),AND(DAY(LOOKUP($F6,TenantNames,TenantStartDates))&gt;30,DAY(EOMONTH(OJ$4,0))=30,DAY(OJ$4)=30),DAY(LOOKUP($F6,TenantNames,TenantStartDates))=DAY(OJ$4)),IF((LOOKUP($F6,TenantNames,TenantEndDates)-OJ$4)&lt;=31,LOOKUP($F6,TenantNames,TenantTotalRevenues)-SUM($JA6:OI6),LOOKUP($F6,TenantNames,TenantMonthlyRents)),IF(AND((SUMIF($G$4:AHB$4,"&lt;"&amp;OJ$4,$G6:AHB6))&gt;SUMIFS(TransactionAmounts,TenantSources,$F6,'Filtered Data'!$C$2:$C23,"&lt;"&amp;OJ$4),OJ$4&lt;TODAY()),"Late","Occupied")),)))</f>
        <v>Occupied</v>
      </c>
      <c r="OK6" s="33" t="str">
        <f>IF(ISBLANK($F6),,IF(TODAY()=OK$4,"Today",IF(AND(LOOKUP($F6,TenantNames,TenantStartDates)&lt;=OK$4,LOOKUP($F6,TenantNames,TenantEndDates)&gt;=OK$4),IF(OR(AND(DAY(LOOKUP($F6,TenantNames,TenantStartDates))&gt;28,DAY(EOMONTH(OK$4,0))=28,DAY(OK$4)=28),AND(DAY(LOOKUP($F6,TenantNames,TenantStartDates))&gt;30,DAY(EOMONTH(OK$4,0))=30,DAY(OK$4)=30),DAY(LOOKUP($F6,TenantNames,TenantStartDates))=DAY(OK$4)),IF((LOOKUP($F6,TenantNames,TenantEndDates)-OK$4)&lt;=31,LOOKUP($F6,TenantNames,TenantTotalRevenues)-SUM($JA6:OJ6),LOOKUP($F6,TenantNames,TenantMonthlyRents)),IF(AND((SUMIF($G$4:AHB$4,"&lt;"&amp;OK$4,$G6:AHB6))&gt;SUMIFS(TransactionAmounts,TenantSources,$F6,'Filtered Data'!$C$2:$C23,"&lt;"&amp;OK$4),OK$4&lt;TODAY()),"Late","Occupied")),)))</f>
        <v>Occupied</v>
      </c>
      <c r="OL6" s="33" t="str">
        <f>IF(ISBLANK($F6),,IF(TODAY()=OL$4,"Today",IF(AND(LOOKUP($F6,TenantNames,TenantStartDates)&lt;=OL$4,LOOKUP($F6,TenantNames,TenantEndDates)&gt;=OL$4),IF(OR(AND(DAY(LOOKUP($F6,TenantNames,TenantStartDates))&gt;28,DAY(EOMONTH(OL$4,0))=28,DAY(OL$4)=28),AND(DAY(LOOKUP($F6,TenantNames,TenantStartDates))&gt;30,DAY(EOMONTH(OL$4,0))=30,DAY(OL$4)=30),DAY(LOOKUP($F6,TenantNames,TenantStartDates))=DAY(OL$4)),IF((LOOKUP($F6,TenantNames,TenantEndDates)-OL$4)&lt;=31,LOOKUP($F6,TenantNames,TenantTotalRevenues)-SUM($JA6:OK6),LOOKUP($F6,TenantNames,TenantMonthlyRents)),IF(AND((SUMIF($G$4:AHB$4,"&lt;"&amp;OL$4,$G6:AHB6))&gt;SUMIFS(TransactionAmounts,TenantSources,$F6,'Filtered Data'!$C$2:$C23,"&lt;"&amp;OL$4),OL$4&lt;TODAY()),"Late","Occupied")),)))</f>
        <v>Occupied</v>
      </c>
      <c r="OM6" s="33" t="str">
        <f>IF(ISBLANK($F6),,IF(TODAY()=OM$4,"Today",IF(AND(LOOKUP($F6,TenantNames,TenantStartDates)&lt;=OM$4,LOOKUP($F6,TenantNames,TenantEndDates)&gt;=OM$4),IF(OR(AND(DAY(LOOKUP($F6,TenantNames,TenantStartDates))&gt;28,DAY(EOMONTH(OM$4,0))=28,DAY(OM$4)=28),AND(DAY(LOOKUP($F6,TenantNames,TenantStartDates))&gt;30,DAY(EOMONTH(OM$4,0))=30,DAY(OM$4)=30),DAY(LOOKUP($F6,TenantNames,TenantStartDates))=DAY(OM$4)),IF((LOOKUP($F6,TenantNames,TenantEndDates)-OM$4)&lt;=31,LOOKUP($F6,TenantNames,TenantTotalRevenues)-SUM($JA6:OL6),LOOKUP($F6,TenantNames,TenantMonthlyRents)),IF(AND((SUMIF($G$4:AHB$4,"&lt;"&amp;OM$4,$G6:AHB6))&gt;SUMIFS(TransactionAmounts,TenantSources,$F6,'Filtered Data'!$C$2:$C23,"&lt;"&amp;OM$4),OM$4&lt;TODAY()),"Late","Occupied")),)))</f>
        <v>Occupied</v>
      </c>
      <c r="ON6" s="33" t="str">
        <f>IF(ISBLANK($F6),,IF(TODAY()=ON$4,"Today",IF(AND(LOOKUP($F6,TenantNames,TenantStartDates)&lt;=ON$4,LOOKUP($F6,TenantNames,TenantEndDates)&gt;=ON$4),IF(OR(AND(DAY(LOOKUP($F6,TenantNames,TenantStartDates))&gt;28,DAY(EOMONTH(ON$4,0))=28,DAY(ON$4)=28),AND(DAY(LOOKUP($F6,TenantNames,TenantStartDates))&gt;30,DAY(EOMONTH(ON$4,0))=30,DAY(ON$4)=30),DAY(LOOKUP($F6,TenantNames,TenantStartDates))=DAY(ON$4)),IF((LOOKUP($F6,TenantNames,TenantEndDates)-ON$4)&lt;=31,LOOKUP($F6,TenantNames,TenantTotalRevenues)-SUM($JA6:OM6),LOOKUP($F6,TenantNames,TenantMonthlyRents)),IF(AND((SUMIF($G$4:AHB$4,"&lt;"&amp;ON$4,$G6:AHB6))&gt;SUMIFS(TransactionAmounts,TenantSources,$F6,'Filtered Data'!$C$2:$C23,"&lt;"&amp;ON$4),ON$4&lt;TODAY()),"Late","Occupied")),)))</f>
        <v>Occupied</v>
      </c>
      <c r="OO6" s="33" t="str">
        <f>IF(ISBLANK($F6),,IF(TODAY()=OO$4,"Today",IF(AND(LOOKUP($F6,TenantNames,TenantStartDates)&lt;=OO$4,LOOKUP($F6,TenantNames,TenantEndDates)&gt;=OO$4),IF(OR(AND(DAY(LOOKUP($F6,TenantNames,TenantStartDates))&gt;28,DAY(EOMONTH(OO$4,0))=28,DAY(OO$4)=28),AND(DAY(LOOKUP($F6,TenantNames,TenantStartDates))&gt;30,DAY(EOMONTH(OO$4,0))=30,DAY(OO$4)=30),DAY(LOOKUP($F6,TenantNames,TenantStartDates))=DAY(OO$4)),IF((LOOKUP($F6,TenantNames,TenantEndDates)-OO$4)&lt;=31,LOOKUP($F6,TenantNames,TenantTotalRevenues)-SUM($JA6:ON6),LOOKUP($F6,TenantNames,TenantMonthlyRents)),IF(AND((SUMIF($G$4:AHB$4,"&lt;"&amp;OO$4,$G6:AHB6))&gt;SUMIFS(TransactionAmounts,TenantSources,$F6,'Filtered Data'!$C$2:$C23,"&lt;"&amp;OO$4),OO$4&lt;TODAY()),"Late","Occupied")),)))</f>
        <v>Occupied</v>
      </c>
      <c r="OP6" s="33" t="str">
        <f>IF(ISBLANK($F6),,IF(TODAY()=OP$4,"Today",IF(AND(LOOKUP($F6,TenantNames,TenantStartDates)&lt;=OP$4,LOOKUP($F6,TenantNames,TenantEndDates)&gt;=OP$4),IF(OR(AND(DAY(LOOKUP($F6,TenantNames,TenantStartDates))&gt;28,DAY(EOMONTH(OP$4,0))=28,DAY(OP$4)=28),AND(DAY(LOOKUP($F6,TenantNames,TenantStartDates))&gt;30,DAY(EOMONTH(OP$4,0))=30,DAY(OP$4)=30),DAY(LOOKUP($F6,TenantNames,TenantStartDates))=DAY(OP$4)),IF((LOOKUP($F6,TenantNames,TenantEndDates)-OP$4)&lt;=31,LOOKUP($F6,TenantNames,TenantTotalRevenues)-SUM($JA6:OO6),LOOKUP($F6,TenantNames,TenantMonthlyRents)),IF(AND((SUMIF($G$4:AHB$4,"&lt;"&amp;OP$4,$G6:AHB6))&gt;SUMIFS(TransactionAmounts,TenantSources,$F6,'Filtered Data'!$C$2:$C23,"&lt;"&amp;OP$4),OP$4&lt;TODAY()),"Late","Occupied")),)))</f>
        <v>Occupied</v>
      </c>
      <c r="OQ6" s="33" t="str">
        <f>IF(ISBLANK($F6),,IF(TODAY()=OQ$4,"Today",IF(AND(LOOKUP($F6,TenantNames,TenantStartDates)&lt;=OQ$4,LOOKUP($F6,TenantNames,TenantEndDates)&gt;=OQ$4),IF(OR(AND(DAY(LOOKUP($F6,TenantNames,TenantStartDates))&gt;28,DAY(EOMONTH(OQ$4,0))=28,DAY(OQ$4)=28),AND(DAY(LOOKUP($F6,TenantNames,TenantStartDates))&gt;30,DAY(EOMONTH(OQ$4,0))=30,DAY(OQ$4)=30),DAY(LOOKUP($F6,TenantNames,TenantStartDates))=DAY(OQ$4)),IF((LOOKUP($F6,TenantNames,TenantEndDates)-OQ$4)&lt;=31,LOOKUP($F6,TenantNames,TenantTotalRevenues)-SUM($JA6:OP6),LOOKUP($F6,TenantNames,TenantMonthlyRents)),IF(AND((SUMIF($G$4:AHB$4,"&lt;"&amp;OQ$4,$G6:AHB6))&gt;SUMIFS(TransactionAmounts,TenantSources,$F6,'Filtered Data'!$C$2:$C23,"&lt;"&amp;OQ$4),OQ$4&lt;TODAY()),"Late","Occupied")),)))</f>
        <v>Occupied</v>
      </c>
      <c r="OR6" s="33" t="str">
        <f>IF(ISBLANK($F6),,IF(TODAY()=OR$4,"Today",IF(AND(LOOKUP($F6,TenantNames,TenantStartDates)&lt;=OR$4,LOOKUP($F6,TenantNames,TenantEndDates)&gt;=OR$4),IF(OR(AND(DAY(LOOKUP($F6,TenantNames,TenantStartDates))&gt;28,DAY(EOMONTH(OR$4,0))=28,DAY(OR$4)=28),AND(DAY(LOOKUP($F6,TenantNames,TenantStartDates))&gt;30,DAY(EOMONTH(OR$4,0))=30,DAY(OR$4)=30),DAY(LOOKUP($F6,TenantNames,TenantStartDates))=DAY(OR$4)),IF((LOOKUP($F6,TenantNames,TenantEndDates)-OR$4)&lt;=31,LOOKUP($F6,TenantNames,TenantTotalRevenues)-SUM($JA6:OQ6),LOOKUP($F6,TenantNames,TenantMonthlyRents)),IF(AND((SUMIF($G$4:AHB$4,"&lt;"&amp;OR$4,$G6:AHB6))&gt;SUMIFS(TransactionAmounts,TenantSources,$F6,'Filtered Data'!$C$2:$C23,"&lt;"&amp;OR$4),OR$4&lt;TODAY()),"Late","Occupied")),)))</f>
        <v>Occupied</v>
      </c>
      <c r="OS6" s="33" t="str">
        <f>IF(ISBLANK($F6),,IF(TODAY()=OS$4,"Today",IF(AND(LOOKUP($F6,TenantNames,TenantStartDates)&lt;=OS$4,LOOKUP($F6,TenantNames,TenantEndDates)&gt;=OS$4),IF(OR(AND(DAY(LOOKUP($F6,TenantNames,TenantStartDates))&gt;28,DAY(EOMONTH(OS$4,0))=28,DAY(OS$4)=28),AND(DAY(LOOKUP($F6,TenantNames,TenantStartDates))&gt;30,DAY(EOMONTH(OS$4,0))=30,DAY(OS$4)=30),DAY(LOOKUP($F6,TenantNames,TenantStartDates))=DAY(OS$4)),IF((LOOKUP($F6,TenantNames,TenantEndDates)-OS$4)&lt;=31,LOOKUP($F6,TenantNames,TenantTotalRevenues)-SUM($JA6:OR6),LOOKUP($F6,TenantNames,TenantMonthlyRents)),IF(AND((SUMIF($G$4:AHB$4,"&lt;"&amp;OS$4,$G6:AHB6))&gt;SUMIFS(TransactionAmounts,TenantSources,$F6,'Filtered Data'!$C$2:$C23,"&lt;"&amp;OS$4),OS$4&lt;TODAY()),"Late","Occupied")),)))</f>
        <v>Occupied</v>
      </c>
      <c r="OT6" s="33" t="str">
        <f>IF(ISBLANK($F6),,IF(TODAY()=OT$4,"Today",IF(AND(LOOKUP($F6,TenantNames,TenantStartDates)&lt;=OT$4,LOOKUP($F6,TenantNames,TenantEndDates)&gt;=OT$4),IF(OR(AND(DAY(LOOKUP($F6,TenantNames,TenantStartDates))&gt;28,DAY(EOMONTH(OT$4,0))=28,DAY(OT$4)=28),AND(DAY(LOOKUP($F6,TenantNames,TenantStartDates))&gt;30,DAY(EOMONTH(OT$4,0))=30,DAY(OT$4)=30),DAY(LOOKUP($F6,TenantNames,TenantStartDates))=DAY(OT$4)),IF((LOOKUP($F6,TenantNames,TenantEndDates)-OT$4)&lt;=31,LOOKUP($F6,TenantNames,TenantTotalRevenues)-SUM($JA6:OS6),LOOKUP($F6,TenantNames,TenantMonthlyRents)),IF(AND((SUMIF($G$4:AHB$4,"&lt;"&amp;OT$4,$G6:AHB6))&gt;SUMIFS(TransactionAmounts,TenantSources,$F6,'Filtered Data'!$C$2:$C23,"&lt;"&amp;OT$4),OT$4&lt;TODAY()),"Late","Occupied")),)))</f>
        <v>Occupied</v>
      </c>
      <c r="OU6" s="33" t="str">
        <f>IF(ISBLANK($F6),,IF(TODAY()=OU$4,"Today",IF(AND(LOOKUP($F6,TenantNames,TenantStartDates)&lt;=OU$4,LOOKUP($F6,TenantNames,TenantEndDates)&gt;=OU$4),IF(OR(AND(DAY(LOOKUP($F6,TenantNames,TenantStartDates))&gt;28,DAY(EOMONTH(OU$4,0))=28,DAY(OU$4)=28),AND(DAY(LOOKUP($F6,TenantNames,TenantStartDates))&gt;30,DAY(EOMONTH(OU$4,0))=30,DAY(OU$4)=30),DAY(LOOKUP($F6,TenantNames,TenantStartDates))=DAY(OU$4)),IF((LOOKUP($F6,TenantNames,TenantEndDates)-OU$4)&lt;=31,LOOKUP($F6,TenantNames,TenantTotalRevenues)-SUM($JA6:OT6),LOOKUP($F6,TenantNames,TenantMonthlyRents)),IF(AND((SUMIF($G$4:AHB$4,"&lt;"&amp;OU$4,$G6:AHB6))&gt;SUMIFS(TransactionAmounts,TenantSources,$F6,'Filtered Data'!$C$2:$C23,"&lt;"&amp;OU$4),OU$4&lt;TODAY()),"Late","Occupied")),)))</f>
        <v>Occupied</v>
      </c>
      <c r="OV6" s="33" t="str">
        <f>IF(ISBLANK($F6),,IF(TODAY()=OV$4,"Today",IF(AND(LOOKUP($F6,TenantNames,TenantStartDates)&lt;=OV$4,LOOKUP($F6,TenantNames,TenantEndDates)&gt;=OV$4),IF(OR(AND(DAY(LOOKUP($F6,TenantNames,TenantStartDates))&gt;28,DAY(EOMONTH(OV$4,0))=28,DAY(OV$4)=28),AND(DAY(LOOKUP($F6,TenantNames,TenantStartDates))&gt;30,DAY(EOMONTH(OV$4,0))=30,DAY(OV$4)=30),DAY(LOOKUP($F6,TenantNames,TenantStartDates))=DAY(OV$4)),IF((LOOKUP($F6,TenantNames,TenantEndDates)-OV$4)&lt;=31,LOOKUP($F6,TenantNames,TenantTotalRevenues)-SUM($JA6:OU6),LOOKUP($F6,TenantNames,TenantMonthlyRents)),IF(AND((SUMIF($G$4:AHB$4,"&lt;"&amp;OV$4,$G6:AHB6))&gt;SUMIFS(TransactionAmounts,TenantSources,$F6,'Filtered Data'!$C$2:$C23,"&lt;"&amp;OV$4),OV$4&lt;TODAY()),"Late","Occupied")),)))</f>
        <v/>
      </c>
      <c r="OW6" s="33" t="str">
        <f>IF(ISBLANK($F6),,IF(TODAY()=OW$4,"Today",IF(AND(LOOKUP($F6,TenantNames,TenantStartDates)&lt;=OW$4,LOOKUP($F6,TenantNames,TenantEndDates)&gt;=OW$4),IF(OR(AND(DAY(LOOKUP($F6,TenantNames,TenantStartDates))&gt;28,DAY(EOMONTH(OW$4,0))=28,DAY(OW$4)=28),AND(DAY(LOOKUP($F6,TenantNames,TenantStartDates))&gt;30,DAY(EOMONTH(OW$4,0))=30,DAY(OW$4)=30),DAY(LOOKUP($F6,TenantNames,TenantStartDates))=DAY(OW$4)),IF((LOOKUP($F6,TenantNames,TenantEndDates)-OW$4)&lt;=31,LOOKUP($F6,TenantNames,TenantTotalRevenues)-SUM($JA6:OV6),LOOKUP($F6,TenantNames,TenantMonthlyRents)),IF(AND((SUMIF($G$4:AHB$4,"&lt;"&amp;OW$4,$G6:AHB6))&gt;SUMIFS(TransactionAmounts,TenantSources,$F6,'Filtered Data'!$C$2:$C23,"&lt;"&amp;OW$4),OW$4&lt;TODAY()),"Late","Occupied")),)))</f>
        <v/>
      </c>
      <c r="OX6" s="33" t="str">
        <f>IF(ISBLANK($F6),,IF(TODAY()=OX$4,"Today",IF(AND(LOOKUP($F6,TenantNames,TenantStartDates)&lt;=OX$4,LOOKUP($F6,TenantNames,TenantEndDates)&gt;=OX$4),IF(OR(AND(DAY(LOOKUP($F6,TenantNames,TenantStartDates))&gt;28,DAY(EOMONTH(OX$4,0))=28,DAY(OX$4)=28),AND(DAY(LOOKUP($F6,TenantNames,TenantStartDates))&gt;30,DAY(EOMONTH(OX$4,0))=30,DAY(OX$4)=30),DAY(LOOKUP($F6,TenantNames,TenantStartDates))=DAY(OX$4)),IF((LOOKUP($F6,TenantNames,TenantEndDates)-OX$4)&lt;=31,LOOKUP($F6,TenantNames,TenantTotalRevenues)-SUM($JA6:OW6),LOOKUP($F6,TenantNames,TenantMonthlyRents)),IF(AND((SUMIF($G$4:AHB$4,"&lt;"&amp;OX$4,$G6:AHB6))&gt;SUMIFS(TransactionAmounts,TenantSources,$F6,'Filtered Data'!$C$2:$C23,"&lt;"&amp;OX$4),OX$4&lt;TODAY()),"Late","Occupied")),)))</f>
        <v/>
      </c>
      <c r="OY6" s="33" t="str">
        <f>IF(ISBLANK($F6),,IF(TODAY()=OY$4,"Today",IF(AND(LOOKUP($F6,TenantNames,TenantStartDates)&lt;=OY$4,LOOKUP($F6,TenantNames,TenantEndDates)&gt;=OY$4),IF(OR(AND(DAY(LOOKUP($F6,TenantNames,TenantStartDates))&gt;28,DAY(EOMONTH(OY$4,0))=28,DAY(OY$4)=28),AND(DAY(LOOKUP($F6,TenantNames,TenantStartDates))&gt;30,DAY(EOMONTH(OY$4,0))=30,DAY(OY$4)=30),DAY(LOOKUP($F6,TenantNames,TenantStartDates))=DAY(OY$4)),IF((LOOKUP($F6,TenantNames,TenantEndDates)-OY$4)&lt;=31,LOOKUP($F6,TenantNames,TenantTotalRevenues)-SUM($JA6:OX6),LOOKUP($F6,TenantNames,TenantMonthlyRents)),IF(AND((SUMIF($G$4:AHB$4,"&lt;"&amp;OY$4,$G6:AHB6))&gt;SUMIFS(TransactionAmounts,TenantSources,$F6,'Filtered Data'!$C$2:$C23,"&lt;"&amp;OY$4),OY$4&lt;TODAY()),"Late","Occupied")),)))</f>
        <v/>
      </c>
      <c r="OZ6" s="33" t="str">
        <f>IF(ISBLANK($F6),,IF(TODAY()=OZ$4,"Today",IF(AND(LOOKUP($F6,TenantNames,TenantStartDates)&lt;=OZ$4,LOOKUP($F6,TenantNames,TenantEndDates)&gt;=OZ$4),IF(OR(AND(DAY(LOOKUP($F6,TenantNames,TenantStartDates))&gt;28,DAY(EOMONTH(OZ$4,0))=28,DAY(OZ$4)=28),AND(DAY(LOOKUP($F6,TenantNames,TenantStartDates))&gt;30,DAY(EOMONTH(OZ$4,0))=30,DAY(OZ$4)=30),DAY(LOOKUP($F6,TenantNames,TenantStartDates))=DAY(OZ$4)),IF((LOOKUP($F6,TenantNames,TenantEndDates)-OZ$4)&lt;=31,LOOKUP($F6,TenantNames,TenantTotalRevenues)-SUM($JA6:OY6),LOOKUP($F6,TenantNames,TenantMonthlyRents)),IF(AND((SUMIF($G$4:AHB$4,"&lt;"&amp;OZ$4,$G6:AHB6))&gt;SUMIFS(TransactionAmounts,TenantSources,$F6,'Filtered Data'!$C$2:$C23,"&lt;"&amp;OZ$4),OZ$4&lt;TODAY()),"Late","Occupied")),)))</f>
        <v/>
      </c>
      <c r="PA6" s="33" t="str">
        <f>IF(ISBLANK($F6),,IF(TODAY()=PA$4,"Today",IF(AND(LOOKUP($F6,TenantNames,TenantStartDates)&lt;=PA$4,LOOKUP($F6,TenantNames,TenantEndDates)&gt;=PA$4),IF(OR(AND(DAY(LOOKUP($F6,TenantNames,TenantStartDates))&gt;28,DAY(EOMONTH(PA$4,0))=28,DAY(PA$4)=28),AND(DAY(LOOKUP($F6,TenantNames,TenantStartDates))&gt;30,DAY(EOMONTH(PA$4,0))=30,DAY(PA$4)=30),DAY(LOOKUP($F6,TenantNames,TenantStartDates))=DAY(PA$4)),IF((LOOKUP($F6,TenantNames,TenantEndDates)-PA$4)&lt;=31,LOOKUP($F6,TenantNames,TenantTotalRevenues)-SUM($JA6:OZ6),LOOKUP($F6,TenantNames,TenantMonthlyRents)),IF(AND((SUMIF($G$4:AHB$4,"&lt;"&amp;PA$4,$G6:AHB6))&gt;SUMIFS(TransactionAmounts,TenantSources,$F6,'Filtered Data'!$C$2:$C23,"&lt;"&amp;PA$4),PA$4&lt;TODAY()),"Late","Occupied")),)))</f>
        <v/>
      </c>
      <c r="PB6" s="33" t="str">
        <f>IF(ISBLANK($F6),,IF(TODAY()=PB$4,"Today",IF(AND(LOOKUP($F6,TenantNames,TenantStartDates)&lt;=PB$4,LOOKUP($F6,TenantNames,TenantEndDates)&gt;=PB$4),IF(OR(AND(DAY(LOOKUP($F6,TenantNames,TenantStartDates))&gt;28,DAY(EOMONTH(PB$4,0))=28,DAY(PB$4)=28),AND(DAY(LOOKUP($F6,TenantNames,TenantStartDates))&gt;30,DAY(EOMONTH(PB$4,0))=30,DAY(PB$4)=30),DAY(LOOKUP($F6,TenantNames,TenantStartDates))=DAY(PB$4)),IF((LOOKUP($F6,TenantNames,TenantEndDates)-PB$4)&lt;=31,LOOKUP($F6,TenantNames,TenantTotalRevenues)-SUM($JA6:PA6),LOOKUP($F6,TenantNames,TenantMonthlyRents)),IF(AND((SUMIF($G$4:AHB$4,"&lt;"&amp;PB$4,$G6:AHB6))&gt;SUMIFS(TransactionAmounts,TenantSources,$F6,'Filtered Data'!$C$2:$C23,"&lt;"&amp;PB$4),PB$4&lt;TODAY()),"Late","Occupied")),)))</f>
        <v/>
      </c>
      <c r="PC6" s="33" t="str">
        <f>IF(ISBLANK($F6),,IF(TODAY()=PC$4,"Today",IF(AND(LOOKUP($F6,TenantNames,TenantStartDates)&lt;=PC$4,LOOKUP($F6,TenantNames,TenantEndDates)&gt;=PC$4),IF(OR(AND(DAY(LOOKUP($F6,TenantNames,TenantStartDates))&gt;28,DAY(EOMONTH(PC$4,0))=28,DAY(PC$4)=28),AND(DAY(LOOKUP($F6,TenantNames,TenantStartDates))&gt;30,DAY(EOMONTH(PC$4,0))=30,DAY(PC$4)=30),DAY(LOOKUP($F6,TenantNames,TenantStartDates))=DAY(PC$4)),IF((LOOKUP($F6,TenantNames,TenantEndDates)-PC$4)&lt;=31,LOOKUP($F6,TenantNames,TenantTotalRevenues)-SUM($JA6:PB6),LOOKUP($F6,TenantNames,TenantMonthlyRents)),IF(AND((SUMIF($G$4:AHB$4,"&lt;"&amp;PC$4,$G6:AHB6))&gt;SUMIFS(TransactionAmounts,TenantSources,$F6,'Filtered Data'!$C$2:$C23,"&lt;"&amp;PC$4),PC$4&lt;TODAY()),"Late","Occupied")),)))</f>
        <v/>
      </c>
      <c r="PD6" s="33" t="str">
        <f>IF(ISBLANK($F6),,IF(TODAY()=PD$4,"Today",IF(AND(LOOKUP($F6,TenantNames,TenantStartDates)&lt;=PD$4,LOOKUP($F6,TenantNames,TenantEndDates)&gt;=PD$4),IF(OR(AND(DAY(LOOKUP($F6,TenantNames,TenantStartDates))&gt;28,DAY(EOMONTH(PD$4,0))=28,DAY(PD$4)=28),AND(DAY(LOOKUP($F6,TenantNames,TenantStartDates))&gt;30,DAY(EOMONTH(PD$4,0))=30,DAY(PD$4)=30),DAY(LOOKUP($F6,TenantNames,TenantStartDates))=DAY(PD$4)),IF((LOOKUP($F6,TenantNames,TenantEndDates)-PD$4)&lt;=31,LOOKUP($F6,TenantNames,TenantTotalRevenues)-SUM($JA6:PC6),LOOKUP($F6,TenantNames,TenantMonthlyRents)),IF(AND((SUMIF($G$4:AHB$4,"&lt;"&amp;PD$4,$G6:AHB6))&gt;SUMIFS(TransactionAmounts,TenantSources,$F6,'Filtered Data'!$C$2:$C23,"&lt;"&amp;PD$4),PD$4&lt;TODAY()),"Late","Occupied")),)))</f>
        <v/>
      </c>
      <c r="PE6" s="33" t="str">
        <f>IF(ISBLANK($F6),,IF(TODAY()=PE$4,"Today",IF(AND(LOOKUP($F6,TenantNames,TenantStartDates)&lt;=PE$4,LOOKUP($F6,TenantNames,TenantEndDates)&gt;=PE$4),IF(OR(AND(DAY(LOOKUP($F6,TenantNames,TenantStartDates))&gt;28,DAY(EOMONTH(PE$4,0))=28,DAY(PE$4)=28),AND(DAY(LOOKUP($F6,TenantNames,TenantStartDates))&gt;30,DAY(EOMONTH(PE$4,0))=30,DAY(PE$4)=30),DAY(LOOKUP($F6,TenantNames,TenantStartDates))=DAY(PE$4)),IF((LOOKUP($F6,TenantNames,TenantEndDates)-PE$4)&lt;=31,LOOKUP($F6,TenantNames,TenantTotalRevenues)-SUM($JA6:PD6),LOOKUP($F6,TenantNames,TenantMonthlyRents)),IF(AND((SUMIF($G$4:AHB$4,"&lt;"&amp;PE$4,$G6:AHB6))&gt;SUMIFS(TransactionAmounts,TenantSources,$F6,'Filtered Data'!$C$2:$C23,"&lt;"&amp;PE$4),PE$4&lt;TODAY()),"Late","Occupied")),)))</f>
        <v/>
      </c>
      <c r="PF6" s="33" t="str">
        <f>IF(ISBLANK($F6),,IF(TODAY()=PF$4,"Today",IF(AND(LOOKUP($F6,TenantNames,TenantStartDates)&lt;=PF$4,LOOKUP($F6,TenantNames,TenantEndDates)&gt;=PF$4),IF(OR(AND(DAY(LOOKUP($F6,TenantNames,TenantStartDates))&gt;28,DAY(EOMONTH(PF$4,0))=28,DAY(PF$4)=28),AND(DAY(LOOKUP($F6,TenantNames,TenantStartDates))&gt;30,DAY(EOMONTH(PF$4,0))=30,DAY(PF$4)=30),DAY(LOOKUP($F6,TenantNames,TenantStartDates))=DAY(PF$4)),IF((LOOKUP($F6,TenantNames,TenantEndDates)-PF$4)&lt;=31,LOOKUP($F6,TenantNames,TenantTotalRevenues)-SUM($JA6:PE6),LOOKUP($F6,TenantNames,TenantMonthlyRents)),IF(AND((SUMIF($G$4:AHB$4,"&lt;"&amp;PF$4,$G6:AHB6))&gt;SUMIFS(TransactionAmounts,TenantSources,$F6,'Filtered Data'!$C$2:$C23,"&lt;"&amp;PF$4),PF$4&lt;TODAY()),"Late","Occupied")),)))</f>
        <v/>
      </c>
      <c r="PG6" s="33" t="str">
        <f>IF(ISBLANK($F6),,IF(TODAY()=PG$4,"Today",IF(AND(LOOKUP($F6,TenantNames,TenantStartDates)&lt;=PG$4,LOOKUP($F6,TenantNames,TenantEndDates)&gt;=PG$4),IF(OR(AND(DAY(LOOKUP($F6,TenantNames,TenantStartDates))&gt;28,DAY(EOMONTH(PG$4,0))=28,DAY(PG$4)=28),AND(DAY(LOOKUP($F6,TenantNames,TenantStartDates))&gt;30,DAY(EOMONTH(PG$4,0))=30,DAY(PG$4)=30),DAY(LOOKUP($F6,TenantNames,TenantStartDates))=DAY(PG$4)),IF((LOOKUP($F6,TenantNames,TenantEndDates)-PG$4)&lt;=31,LOOKUP($F6,TenantNames,TenantTotalRevenues)-SUM($JA6:PF6),LOOKUP($F6,TenantNames,TenantMonthlyRents)),IF(AND((SUMIF($G$4:AHB$4,"&lt;"&amp;PG$4,$G6:AHB6))&gt;SUMIFS(TransactionAmounts,TenantSources,$F6,'Filtered Data'!$C$2:$C23,"&lt;"&amp;PG$4),PG$4&lt;TODAY()),"Late","Occupied")),)))</f>
        <v/>
      </c>
      <c r="PH6" s="33" t="str">
        <f>IF(ISBLANK($F6),,IF(TODAY()=PH$4,"Today",IF(AND(LOOKUP($F6,TenantNames,TenantStartDates)&lt;=PH$4,LOOKUP($F6,TenantNames,TenantEndDates)&gt;=PH$4),IF(OR(AND(DAY(LOOKUP($F6,TenantNames,TenantStartDates))&gt;28,DAY(EOMONTH(PH$4,0))=28,DAY(PH$4)=28),AND(DAY(LOOKUP($F6,TenantNames,TenantStartDates))&gt;30,DAY(EOMONTH(PH$4,0))=30,DAY(PH$4)=30),DAY(LOOKUP($F6,TenantNames,TenantStartDates))=DAY(PH$4)),IF((LOOKUP($F6,TenantNames,TenantEndDates)-PH$4)&lt;=31,LOOKUP($F6,TenantNames,TenantTotalRevenues)-SUM($JA6:PG6),LOOKUP($F6,TenantNames,TenantMonthlyRents)),IF(AND((SUMIF($G$4:AHB$4,"&lt;"&amp;PH$4,$G6:AHB6))&gt;SUMIFS(TransactionAmounts,TenantSources,$F6,'Filtered Data'!$C$2:$C23,"&lt;"&amp;PH$4),PH$4&lt;TODAY()),"Late","Occupied")),)))</f>
        <v/>
      </c>
      <c r="PI6" s="33" t="str">
        <f>IF(ISBLANK($F6),,IF(TODAY()=PI$4,"Today",IF(AND(LOOKUP($F6,TenantNames,TenantStartDates)&lt;=PI$4,LOOKUP($F6,TenantNames,TenantEndDates)&gt;=PI$4),IF(OR(AND(DAY(LOOKUP($F6,TenantNames,TenantStartDates))&gt;28,DAY(EOMONTH(PI$4,0))=28,DAY(PI$4)=28),AND(DAY(LOOKUP($F6,TenantNames,TenantStartDates))&gt;30,DAY(EOMONTH(PI$4,0))=30,DAY(PI$4)=30),DAY(LOOKUP($F6,TenantNames,TenantStartDates))=DAY(PI$4)),IF((LOOKUP($F6,TenantNames,TenantEndDates)-PI$4)&lt;=31,LOOKUP($F6,TenantNames,TenantTotalRevenues)-SUM($JA6:PH6),LOOKUP($F6,TenantNames,TenantMonthlyRents)),IF(AND((SUMIF($G$4:AHB$4,"&lt;"&amp;PI$4,$G6:AHB6))&gt;SUMIFS(TransactionAmounts,TenantSources,$F6,'Filtered Data'!$C$2:$C23,"&lt;"&amp;PI$4),PI$4&lt;TODAY()),"Late","Occupied")),)))</f>
        <v/>
      </c>
      <c r="PJ6" s="33" t="str">
        <f>IF(ISBLANK($F6),,IF(TODAY()=PJ$4,"Today",IF(AND(LOOKUP($F6,TenantNames,TenantStartDates)&lt;=PJ$4,LOOKUP($F6,TenantNames,TenantEndDates)&gt;=PJ$4),IF(OR(AND(DAY(LOOKUP($F6,TenantNames,TenantStartDates))&gt;28,DAY(EOMONTH(PJ$4,0))=28,DAY(PJ$4)=28),AND(DAY(LOOKUP($F6,TenantNames,TenantStartDates))&gt;30,DAY(EOMONTH(PJ$4,0))=30,DAY(PJ$4)=30),DAY(LOOKUP($F6,TenantNames,TenantStartDates))=DAY(PJ$4)),IF((LOOKUP($F6,TenantNames,TenantEndDates)-PJ$4)&lt;=31,LOOKUP($F6,TenantNames,TenantTotalRevenues)-SUM($JA6:PI6),LOOKUP($F6,TenantNames,TenantMonthlyRents)),IF(AND((SUMIF($G$4:AHB$4,"&lt;"&amp;PJ$4,$G6:AHB6))&gt;SUMIFS(TransactionAmounts,TenantSources,$F6,'Filtered Data'!$C$2:$C23,"&lt;"&amp;PJ$4),PJ$4&lt;TODAY()),"Late","Occupied")),)))</f>
        <v/>
      </c>
      <c r="PK6" s="33" t="str">
        <f>IF(ISBLANK($F6),,IF(TODAY()=PK$4,"Today",IF(AND(LOOKUP($F6,TenantNames,TenantStartDates)&lt;=PK$4,LOOKUP($F6,TenantNames,TenantEndDates)&gt;=PK$4),IF(OR(AND(DAY(LOOKUP($F6,TenantNames,TenantStartDates))&gt;28,DAY(EOMONTH(PK$4,0))=28,DAY(PK$4)=28),AND(DAY(LOOKUP($F6,TenantNames,TenantStartDates))&gt;30,DAY(EOMONTH(PK$4,0))=30,DAY(PK$4)=30),DAY(LOOKUP($F6,TenantNames,TenantStartDates))=DAY(PK$4)),IF((LOOKUP($F6,TenantNames,TenantEndDates)-PK$4)&lt;=31,LOOKUP($F6,TenantNames,TenantTotalRevenues)-SUM($JA6:PJ6),LOOKUP($F6,TenantNames,TenantMonthlyRents)),IF(AND((SUMIF($G$4:AHB$4,"&lt;"&amp;PK$4,$G6:AHB6))&gt;SUMIFS(TransactionAmounts,TenantSources,$F6,'Filtered Data'!$C$2:$C23,"&lt;"&amp;PK$4),PK$4&lt;TODAY()),"Late","Occupied")),)))</f>
        <v/>
      </c>
      <c r="PL6" s="33" t="str">
        <f>IF(ISBLANK($F6),,IF(TODAY()=PL$4,"Today",IF(AND(LOOKUP($F6,TenantNames,TenantStartDates)&lt;=PL$4,LOOKUP($F6,TenantNames,TenantEndDates)&gt;=PL$4),IF(OR(AND(DAY(LOOKUP($F6,TenantNames,TenantStartDates))&gt;28,DAY(EOMONTH(PL$4,0))=28,DAY(PL$4)=28),AND(DAY(LOOKUP($F6,TenantNames,TenantStartDates))&gt;30,DAY(EOMONTH(PL$4,0))=30,DAY(PL$4)=30),DAY(LOOKUP($F6,TenantNames,TenantStartDates))=DAY(PL$4)),IF((LOOKUP($F6,TenantNames,TenantEndDates)-PL$4)&lt;=31,LOOKUP($F6,TenantNames,TenantTotalRevenues)-SUM($JA6:PK6),LOOKUP($F6,TenantNames,TenantMonthlyRents)),IF(AND((SUMIF($G$4:AHB$4,"&lt;"&amp;PL$4,$G6:AHB6))&gt;SUMIFS(TransactionAmounts,TenantSources,$F6,'Filtered Data'!$C$2:$C23,"&lt;"&amp;PL$4),PL$4&lt;TODAY()),"Late","Occupied")),)))</f>
        <v/>
      </c>
      <c r="PM6" s="33" t="str">
        <f>IF(ISBLANK($F6),,IF(TODAY()=PM$4,"Today",IF(AND(LOOKUP($F6,TenantNames,TenantStartDates)&lt;=PM$4,LOOKUP($F6,TenantNames,TenantEndDates)&gt;=PM$4),IF(OR(AND(DAY(LOOKUP($F6,TenantNames,TenantStartDates))&gt;28,DAY(EOMONTH(PM$4,0))=28,DAY(PM$4)=28),AND(DAY(LOOKUP($F6,TenantNames,TenantStartDates))&gt;30,DAY(EOMONTH(PM$4,0))=30,DAY(PM$4)=30),DAY(LOOKUP($F6,TenantNames,TenantStartDates))=DAY(PM$4)),IF((LOOKUP($F6,TenantNames,TenantEndDates)-PM$4)&lt;=31,LOOKUP($F6,TenantNames,TenantTotalRevenues)-SUM($JA6:PL6),LOOKUP($F6,TenantNames,TenantMonthlyRents)),IF(AND((SUMIF($G$4:AHB$4,"&lt;"&amp;PM$4,$G6:AHB6))&gt;SUMIFS(TransactionAmounts,TenantSources,$F6,'Filtered Data'!$C$2:$C23,"&lt;"&amp;PM$4),PM$4&lt;TODAY()),"Late","Occupied")),)))</f>
        <v/>
      </c>
      <c r="PN6" s="33" t="str">
        <f>IF(ISBLANK($F6),,IF(TODAY()=PN$4,"Today",IF(AND(LOOKUP($F6,TenantNames,TenantStartDates)&lt;=PN$4,LOOKUP($F6,TenantNames,TenantEndDates)&gt;=PN$4),IF(OR(AND(DAY(LOOKUP($F6,TenantNames,TenantStartDates))&gt;28,DAY(EOMONTH(PN$4,0))=28,DAY(PN$4)=28),AND(DAY(LOOKUP($F6,TenantNames,TenantStartDates))&gt;30,DAY(EOMONTH(PN$4,0))=30,DAY(PN$4)=30),DAY(LOOKUP($F6,TenantNames,TenantStartDates))=DAY(PN$4)),IF((LOOKUP($F6,TenantNames,TenantEndDates)-PN$4)&lt;=31,LOOKUP($F6,TenantNames,TenantTotalRevenues)-SUM($JA6:PM6),LOOKUP($F6,TenantNames,TenantMonthlyRents)),IF(AND((SUMIF($G$4:AHB$4,"&lt;"&amp;PN$4,$G6:AHB6))&gt;SUMIFS(TransactionAmounts,TenantSources,$F6,'Filtered Data'!$C$2:$C23,"&lt;"&amp;PN$4),PN$4&lt;TODAY()),"Late","Occupied")),)))</f>
        <v/>
      </c>
      <c r="PO6" s="33" t="str">
        <f>IF(ISBLANK($F6),,IF(TODAY()=PO$4,"Today",IF(AND(LOOKUP($F6,TenantNames,TenantStartDates)&lt;=PO$4,LOOKUP($F6,TenantNames,TenantEndDates)&gt;=PO$4),IF(OR(AND(DAY(LOOKUP($F6,TenantNames,TenantStartDates))&gt;28,DAY(EOMONTH(PO$4,0))=28,DAY(PO$4)=28),AND(DAY(LOOKUP($F6,TenantNames,TenantStartDates))&gt;30,DAY(EOMONTH(PO$4,0))=30,DAY(PO$4)=30),DAY(LOOKUP($F6,TenantNames,TenantStartDates))=DAY(PO$4)),IF((LOOKUP($F6,TenantNames,TenantEndDates)-PO$4)&lt;=31,LOOKUP($F6,TenantNames,TenantTotalRevenues)-SUM($JA6:PN6),LOOKUP($F6,TenantNames,TenantMonthlyRents)),IF(AND((SUMIF($G$4:AHB$4,"&lt;"&amp;PO$4,$G6:AHB6))&gt;SUMIFS(TransactionAmounts,TenantSources,$F6,'Filtered Data'!$C$2:$C23,"&lt;"&amp;PO$4),PO$4&lt;TODAY()),"Late","Occupied")),)))</f>
        <v/>
      </c>
      <c r="PP6" s="33" t="str">
        <f>IF(ISBLANK($F6),,IF(TODAY()=PP$4,"Today",IF(AND(LOOKUP($F6,TenantNames,TenantStartDates)&lt;=PP$4,LOOKUP($F6,TenantNames,TenantEndDates)&gt;=PP$4),IF(OR(AND(DAY(LOOKUP($F6,TenantNames,TenantStartDates))&gt;28,DAY(EOMONTH(PP$4,0))=28,DAY(PP$4)=28),AND(DAY(LOOKUP($F6,TenantNames,TenantStartDates))&gt;30,DAY(EOMONTH(PP$4,0))=30,DAY(PP$4)=30),DAY(LOOKUP($F6,TenantNames,TenantStartDates))=DAY(PP$4)),IF((LOOKUP($F6,TenantNames,TenantEndDates)-PP$4)&lt;=31,LOOKUP($F6,TenantNames,TenantTotalRevenues)-SUM($JA6:PO6),LOOKUP($F6,TenantNames,TenantMonthlyRents)),IF(AND((SUMIF($G$4:AHB$4,"&lt;"&amp;PP$4,$G6:AHB6))&gt;SUMIFS(TransactionAmounts,TenantSources,$F6,'Filtered Data'!$C$2:$C23,"&lt;"&amp;PP$4),PP$4&lt;TODAY()),"Late","Occupied")),)))</f>
        <v/>
      </c>
      <c r="PQ6" s="33" t="str">
        <f>IF(ISBLANK($F6),,IF(TODAY()=PQ$4,"Today",IF(AND(LOOKUP($F6,TenantNames,TenantStartDates)&lt;=PQ$4,LOOKUP($F6,TenantNames,TenantEndDates)&gt;=PQ$4),IF(OR(AND(DAY(LOOKUP($F6,TenantNames,TenantStartDates))&gt;28,DAY(EOMONTH(PQ$4,0))=28,DAY(PQ$4)=28),AND(DAY(LOOKUP($F6,TenantNames,TenantStartDates))&gt;30,DAY(EOMONTH(PQ$4,0))=30,DAY(PQ$4)=30),DAY(LOOKUP($F6,TenantNames,TenantStartDates))=DAY(PQ$4)),IF((LOOKUP($F6,TenantNames,TenantEndDates)-PQ$4)&lt;=31,LOOKUP($F6,TenantNames,TenantTotalRevenues)-SUM($JA6:PP6),LOOKUP($F6,TenantNames,TenantMonthlyRents)),IF(AND((SUMIF($G$4:AHB$4,"&lt;"&amp;PQ$4,$G6:AHB6))&gt;SUMIFS(TransactionAmounts,TenantSources,$F6,'Filtered Data'!$C$2:$C23,"&lt;"&amp;PQ$4),PQ$4&lt;TODAY()),"Late","Occupied")),)))</f>
        <v/>
      </c>
      <c r="PR6" s="33" t="str">
        <f>IF(ISBLANK($F6),,IF(TODAY()=PR$4,"Today",IF(AND(LOOKUP($F6,TenantNames,TenantStartDates)&lt;=PR$4,LOOKUP($F6,TenantNames,TenantEndDates)&gt;=PR$4),IF(OR(AND(DAY(LOOKUP($F6,TenantNames,TenantStartDates))&gt;28,DAY(EOMONTH(PR$4,0))=28,DAY(PR$4)=28),AND(DAY(LOOKUP($F6,TenantNames,TenantStartDates))&gt;30,DAY(EOMONTH(PR$4,0))=30,DAY(PR$4)=30),DAY(LOOKUP($F6,TenantNames,TenantStartDates))=DAY(PR$4)),IF((LOOKUP($F6,TenantNames,TenantEndDates)-PR$4)&lt;=31,LOOKUP($F6,TenantNames,TenantTotalRevenues)-SUM($JA6:PQ6),LOOKUP($F6,TenantNames,TenantMonthlyRents)),IF(AND((SUMIF($G$4:AHB$4,"&lt;"&amp;PR$4,$G6:AHB6))&gt;SUMIFS(TransactionAmounts,TenantSources,$F6,'Filtered Data'!$C$2:$C23,"&lt;"&amp;PR$4),PR$4&lt;TODAY()),"Late","Occupied")),)))</f>
        <v/>
      </c>
      <c r="PS6" s="33" t="str">
        <f>IF(ISBLANK($F6),,IF(TODAY()=PS$4,"Today",IF(AND(LOOKUP($F6,TenantNames,TenantStartDates)&lt;=PS$4,LOOKUP($F6,TenantNames,TenantEndDates)&gt;=PS$4),IF(OR(AND(DAY(LOOKUP($F6,TenantNames,TenantStartDates))&gt;28,DAY(EOMONTH(PS$4,0))=28,DAY(PS$4)=28),AND(DAY(LOOKUP($F6,TenantNames,TenantStartDates))&gt;30,DAY(EOMONTH(PS$4,0))=30,DAY(PS$4)=30),DAY(LOOKUP($F6,TenantNames,TenantStartDates))=DAY(PS$4)),IF((LOOKUP($F6,TenantNames,TenantEndDates)-PS$4)&lt;=31,LOOKUP($F6,TenantNames,TenantTotalRevenues)-SUM($JA6:PR6),LOOKUP($F6,TenantNames,TenantMonthlyRents)),IF(AND((SUMIF($G$4:AHB$4,"&lt;"&amp;PS$4,$G6:AHB6))&gt;SUMIFS(TransactionAmounts,TenantSources,$F6,'Filtered Data'!$C$2:$C23,"&lt;"&amp;PS$4),PS$4&lt;TODAY()),"Late","Occupied")),)))</f>
        <v/>
      </c>
      <c r="PT6" s="33" t="str">
        <f>IF(ISBLANK($F6),,IF(TODAY()=PT$4,"Today",IF(AND(LOOKUP($F6,TenantNames,TenantStartDates)&lt;=PT$4,LOOKUP($F6,TenantNames,TenantEndDates)&gt;=PT$4),IF(OR(AND(DAY(LOOKUP($F6,TenantNames,TenantStartDates))&gt;28,DAY(EOMONTH(PT$4,0))=28,DAY(PT$4)=28),AND(DAY(LOOKUP($F6,TenantNames,TenantStartDates))&gt;30,DAY(EOMONTH(PT$4,0))=30,DAY(PT$4)=30),DAY(LOOKUP($F6,TenantNames,TenantStartDates))=DAY(PT$4)),IF((LOOKUP($F6,TenantNames,TenantEndDates)-PT$4)&lt;=31,LOOKUP($F6,TenantNames,TenantTotalRevenues)-SUM($JA6:PS6),LOOKUP($F6,TenantNames,TenantMonthlyRents)),IF(AND((SUMIF($G$4:AHB$4,"&lt;"&amp;PT$4,$G6:AHB6))&gt;SUMIFS(TransactionAmounts,TenantSources,$F6,'Filtered Data'!$C$2:$C23,"&lt;"&amp;PT$4),PT$4&lt;TODAY()),"Late","Occupied")),)))</f>
        <v/>
      </c>
      <c r="PU6" s="33" t="str">
        <f>IF(ISBLANK($F6),,IF(TODAY()=PU$4,"Today",IF(AND(LOOKUP($F6,TenantNames,TenantStartDates)&lt;=PU$4,LOOKUP($F6,TenantNames,TenantEndDates)&gt;=PU$4),IF(OR(AND(DAY(LOOKUP($F6,TenantNames,TenantStartDates))&gt;28,DAY(EOMONTH(PU$4,0))=28,DAY(PU$4)=28),AND(DAY(LOOKUP($F6,TenantNames,TenantStartDates))&gt;30,DAY(EOMONTH(PU$4,0))=30,DAY(PU$4)=30),DAY(LOOKUP($F6,TenantNames,TenantStartDates))=DAY(PU$4)),IF((LOOKUP($F6,TenantNames,TenantEndDates)-PU$4)&lt;=31,LOOKUP($F6,TenantNames,TenantTotalRevenues)-SUM($JA6:PT6),LOOKUP($F6,TenantNames,TenantMonthlyRents)),IF(AND((SUMIF($G$4:AHB$4,"&lt;"&amp;PU$4,$G6:AHB6))&gt;SUMIFS(TransactionAmounts,TenantSources,$F6,'Filtered Data'!$C$2:$C23,"&lt;"&amp;PU$4),PU$4&lt;TODAY()),"Late","Occupied")),)))</f>
        <v/>
      </c>
      <c r="PV6" s="33" t="str">
        <f>IF(ISBLANK($F6),,IF(TODAY()=PV$4,"Today",IF(AND(LOOKUP($F6,TenantNames,TenantStartDates)&lt;=PV$4,LOOKUP($F6,TenantNames,TenantEndDates)&gt;=PV$4),IF(OR(AND(DAY(LOOKUP($F6,TenantNames,TenantStartDates))&gt;28,DAY(EOMONTH(PV$4,0))=28,DAY(PV$4)=28),AND(DAY(LOOKUP($F6,TenantNames,TenantStartDates))&gt;30,DAY(EOMONTH(PV$4,0))=30,DAY(PV$4)=30),DAY(LOOKUP($F6,TenantNames,TenantStartDates))=DAY(PV$4)),IF((LOOKUP($F6,TenantNames,TenantEndDates)-PV$4)&lt;=31,LOOKUP($F6,TenantNames,TenantTotalRevenues)-SUM($JA6:PU6),LOOKUP($F6,TenantNames,TenantMonthlyRents)),IF(AND((SUMIF($G$4:AHB$4,"&lt;"&amp;PV$4,$G6:AHB6))&gt;SUMIFS(TransactionAmounts,TenantSources,$F6,'Filtered Data'!$C$2:$C23,"&lt;"&amp;PV$4),PV$4&lt;TODAY()),"Late","Occupied")),)))</f>
        <v/>
      </c>
      <c r="PW6" s="33" t="str">
        <f>IF(ISBLANK($F6),,IF(TODAY()=PW$4,"Today",IF(AND(LOOKUP($F6,TenantNames,TenantStartDates)&lt;=PW$4,LOOKUP($F6,TenantNames,TenantEndDates)&gt;=PW$4),IF(OR(AND(DAY(LOOKUP($F6,TenantNames,TenantStartDates))&gt;28,DAY(EOMONTH(PW$4,0))=28,DAY(PW$4)=28),AND(DAY(LOOKUP($F6,TenantNames,TenantStartDates))&gt;30,DAY(EOMONTH(PW$4,0))=30,DAY(PW$4)=30),DAY(LOOKUP($F6,TenantNames,TenantStartDates))=DAY(PW$4)),IF((LOOKUP($F6,TenantNames,TenantEndDates)-PW$4)&lt;=31,LOOKUP($F6,TenantNames,TenantTotalRevenues)-SUM($JA6:PV6),LOOKUP($F6,TenantNames,TenantMonthlyRents)),IF(AND((SUMIF($G$4:AHB$4,"&lt;"&amp;PW$4,$G6:AHB6))&gt;SUMIFS(TransactionAmounts,TenantSources,$F6,'Filtered Data'!$C$2:$C23,"&lt;"&amp;PW$4),PW$4&lt;TODAY()),"Late","Occupied")),)))</f>
        <v/>
      </c>
      <c r="PX6" s="33" t="str">
        <f>IF(ISBLANK($F6),,IF(TODAY()=PX$4,"Today",IF(AND(LOOKUP($F6,TenantNames,TenantStartDates)&lt;=PX$4,LOOKUP($F6,TenantNames,TenantEndDates)&gt;=PX$4),IF(OR(AND(DAY(LOOKUP($F6,TenantNames,TenantStartDates))&gt;28,DAY(EOMONTH(PX$4,0))=28,DAY(PX$4)=28),AND(DAY(LOOKUP($F6,TenantNames,TenantStartDates))&gt;30,DAY(EOMONTH(PX$4,0))=30,DAY(PX$4)=30),DAY(LOOKUP($F6,TenantNames,TenantStartDates))=DAY(PX$4)),IF((LOOKUP($F6,TenantNames,TenantEndDates)-PX$4)&lt;=31,LOOKUP($F6,TenantNames,TenantTotalRevenues)-SUM($JA6:PW6),LOOKUP($F6,TenantNames,TenantMonthlyRents)),IF(AND((SUMIF($G$4:AHB$4,"&lt;"&amp;PX$4,$G6:AHB6))&gt;SUMIFS(TransactionAmounts,TenantSources,$F6,'Filtered Data'!$C$2:$C23,"&lt;"&amp;PX$4),PX$4&lt;TODAY()),"Late","Occupied")),)))</f>
        <v/>
      </c>
      <c r="PY6" s="33" t="str">
        <f>IF(ISBLANK($F6),,IF(TODAY()=PY$4,"Today",IF(AND(LOOKUP($F6,TenantNames,TenantStartDates)&lt;=PY$4,LOOKUP($F6,TenantNames,TenantEndDates)&gt;=PY$4),IF(OR(AND(DAY(LOOKUP($F6,TenantNames,TenantStartDates))&gt;28,DAY(EOMONTH(PY$4,0))=28,DAY(PY$4)=28),AND(DAY(LOOKUP($F6,TenantNames,TenantStartDates))&gt;30,DAY(EOMONTH(PY$4,0))=30,DAY(PY$4)=30),DAY(LOOKUP($F6,TenantNames,TenantStartDates))=DAY(PY$4)),IF((LOOKUP($F6,TenantNames,TenantEndDates)-PY$4)&lt;=31,LOOKUP($F6,TenantNames,TenantTotalRevenues)-SUM($JA6:PX6),LOOKUP($F6,TenantNames,TenantMonthlyRents)),IF(AND((SUMIF($G$4:AHB$4,"&lt;"&amp;PY$4,$G6:AHB6))&gt;SUMIFS(TransactionAmounts,TenantSources,$F6,'Filtered Data'!$C$2:$C23,"&lt;"&amp;PY$4),PY$4&lt;TODAY()),"Late","Occupied")),)))</f>
        <v/>
      </c>
      <c r="PZ6" s="33" t="str">
        <f>IF(ISBLANK($F6),,IF(TODAY()=PZ$4,"Today",IF(AND(LOOKUP($F6,TenantNames,TenantStartDates)&lt;=PZ$4,LOOKUP($F6,TenantNames,TenantEndDates)&gt;=PZ$4),IF(OR(AND(DAY(LOOKUP($F6,TenantNames,TenantStartDates))&gt;28,DAY(EOMONTH(PZ$4,0))=28,DAY(PZ$4)=28),AND(DAY(LOOKUP($F6,TenantNames,TenantStartDates))&gt;30,DAY(EOMONTH(PZ$4,0))=30,DAY(PZ$4)=30),DAY(LOOKUP($F6,TenantNames,TenantStartDates))=DAY(PZ$4)),IF((LOOKUP($F6,TenantNames,TenantEndDates)-PZ$4)&lt;=31,LOOKUP($F6,TenantNames,TenantTotalRevenues)-SUM($JA6:PY6),LOOKUP($F6,TenantNames,TenantMonthlyRents)),IF(AND((SUMIF($G$4:AHB$4,"&lt;"&amp;PZ$4,$G6:AHB6))&gt;SUMIFS(TransactionAmounts,TenantSources,$F6,'Filtered Data'!$C$2:$C23,"&lt;"&amp;PZ$4),PZ$4&lt;TODAY()),"Late","Occupied")),)))</f>
        <v/>
      </c>
      <c r="QA6" s="33" t="str">
        <f>IF(ISBLANK($F6),,IF(TODAY()=QA$4,"Today",IF(AND(LOOKUP($F6,TenantNames,TenantStartDates)&lt;=QA$4,LOOKUP($F6,TenantNames,TenantEndDates)&gt;=QA$4),IF(OR(AND(DAY(LOOKUP($F6,TenantNames,TenantStartDates))&gt;28,DAY(EOMONTH(QA$4,0))=28,DAY(QA$4)=28),AND(DAY(LOOKUP($F6,TenantNames,TenantStartDates))&gt;30,DAY(EOMONTH(QA$4,0))=30,DAY(QA$4)=30),DAY(LOOKUP($F6,TenantNames,TenantStartDates))=DAY(QA$4)),IF((LOOKUP($F6,TenantNames,TenantEndDates)-QA$4)&lt;=31,LOOKUP($F6,TenantNames,TenantTotalRevenues)-SUM($JA6:PZ6),LOOKUP($F6,TenantNames,TenantMonthlyRents)),IF(AND((SUMIF($G$4:AHB$4,"&lt;"&amp;QA$4,$G6:AHB6))&gt;SUMIFS(TransactionAmounts,TenantSources,$F6,'Filtered Data'!$C$2:$C23,"&lt;"&amp;QA$4),QA$4&lt;TODAY()),"Late","Occupied")),)))</f>
        <v/>
      </c>
      <c r="QB6" s="33" t="str">
        <f>IF(ISBLANK($F6),,IF(TODAY()=QB$4,"Today",IF(AND(LOOKUP($F6,TenantNames,TenantStartDates)&lt;=QB$4,LOOKUP($F6,TenantNames,TenantEndDates)&gt;=QB$4),IF(OR(AND(DAY(LOOKUP($F6,TenantNames,TenantStartDates))&gt;28,DAY(EOMONTH(QB$4,0))=28,DAY(QB$4)=28),AND(DAY(LOOKUP($F6,TenantNames,TenantStartDates))&gt;30,DAY(EOMONTH(QB$4,0))=30,DAY(QB$4)=30),DAY(LOOKUP($F6,TenantNames,TenantStartDates))=DAY(QB$4)),IF((LOOKUP($F6,TenantNames,TenantEndDates)-QB$4)&lt;=31,LOOKUP($F6,TenantNames,TenantTotalRevenues)-SUM($JA6:QA6),LOOKUP($F6,TenantNames,TenantMonthlyRents)),IF(AND((SUMIF($G$4:AHB$4,"&lt;"&amp;QB$4,$G6:AHB6))&gt;SUMIFS(TransactionAmounts,TenantSources,$F6,'Filtered Data'!$C$2:$C23,"&lt;"&amp;QB$4),QB$4&lt;TODAY()),"Late","Occupied")),)))</f>
        <v/>
      </c>
      <c r="QC6" s="33" t="str">
        <f>IF(ISBLANK($F6),,IF(TODAY()=QC$4,"Today",IF(AND(LOOKUP($F6,TenantNames,TenantStartDates)&lt;=QC$4,LOOKUP($F6,TenantNames,TenantEndDates)&gt;=QC$4),IF(OR(AND(DAY(LOOKUP($F6,TenantNames,TenantStartDates))&gt;28,DAY(EOMONTH(QC$4,0))=28,DAY(QC$4)=28),AND(DAY(LOOKUP($F6,TenantNames,TenantStartDates))&gt;30,DAY(EOMONTH(QC$4,0))=30,DAY(QC$4)=30),DAY(LOOKUP($F6,TenantNames,TenantStartDates))=DAY(QC$4)),IF((LOOKUP($F6,TenantNames,TenantEndDates)-QC$4)&lt;=31,LOOKUP($F6,TenantNames,TenantTotalRevenues)-SUM($JA6:QB6),LOOKUP($F6,TenantNames,TenantMonthlyRents)),IF(AND((SUMIF($G$4:AHB$4,"&lt;"&amp;QC$4,$G6:AHB6))&gt;SUMIFS(TransactionAmounts,TenantSources,$F6,'Filtered Data'!$C$2:$C23,"&lt;"&amp;QC$4),QC$4&lt;TODAY()),"Late","Occupied")),)))</f>
        <v/>
      </c>
      <c r="QD6" s="33" t="str">
        <f>IF(ISBLANK($F6),,IF(TODAY()=QD$4,"Today",IF(AND(LOOKUP($F6,TenantNames,TenantStartDates)&lt;=QD$4,LOOKUP($F6,TenantNames,TenantEndDates)&gt;=QD$4),IF(OR(AND(DAY(LOOKUP($F6,TenantNames,TenantStartDates))&gt;28,DAY(EOMONTH(QD$4,0))=28,DAY(QD$4)=28),AND(DAY(LOOKUP($F6,TenantNames,TenantStartDates))&gt;30,DAY(EOMONTH(QD$4,0))=30,DAY(QD$4)=30),DAY(LOOKUP($F6,TenantNames,TenantStartDates))=DAY(QD$4)),IF((LOOKUP($F6,TenantNames,TenantEndDates)-QD$4)&lt;=31,LOOKUP($F6,TenantNames,TenantTotalRevenues)-SUM($JA6:QC6),LOOKUP($F6,TenantNames,TenantMonthlyRents)),IF(AND((SUMIF($G$4:AHB$4,"&lt;"&amp;QD$4,$G6:AHB6))&gt;SUMIFS(TransactionAmounts,TenantSources,$F6,'Filtered Data'!$C$2:$C23,"&lt;"&amp;QD$4),QD$4&lt;TODAY()),"Late","Occupied")),)))</f>
        <v/>
      </c>
      <c r="QE6" s="33" t="str">
        <f>IF(ISBLANK($F6),,IF(TODAY()=QE$4,"Today",IF(AND(LOOKUP($F6,TenantNames,TenantStartDates)&lt;=QE$4,LOOKUP($F6,TenantNames,TenantEndDates)&gt;=QE$4),IF(OR(AND(DAY(LOOKUP($F6,TenantNames,TenantStartDates))&gt;28,DAY(EOMONTH(QE$4,0))=28,DAY(QE$4)=28),AND(DAY(LOOKUP($F6,TenantNames,TenantStartDates))&gt;30,DAY(EOMONTH(QE$4,0))=30,DAY(QE$4)=30),DAY(LOOKUP($F6,TenantNames,TenantStartDates))=DAY(QE$4)),IF((LOOKUP($F6,TenantNames,TenantEndDates)-QE$4)&lt;=31,LOOKUP($F6,TenantNames,TenantTotalRevenues)-SUM($JA6:QD6),LOOKUP($F6,TenantNames,TenantMonthlyRents)),IF(AND((SUMIF($G$4:AHB$4,"&lt;"&amp;QE$4,$G6:AHB6))&gt;SUMIFS(TransactionAmounts,TenantSources,$F6,'Filtered Data'!$C$2:$C23,"&lt;"&amp;QE$4),QE$4&lt;TODAY()),"Late","Occupied")),)))</f>
        <v/>
      </c>
      <c r="QF6" s="33" t="str">
        <f>IF(ISBLANK($F6),,IF(TODAY()=QF$4,"Today",IF(AND(LOOKUP($F6,TenantNames,TenantStartDates)&lt;=QF$4,LOOKUP($F6,TenantNames,TenantEndDates)&gt;=QF$4),IF(OR(AND(DAY(LOOKUP($F6,TenantNames,TenantStartDates))&gt;28,DAY(EOMONTH(QF$4,0))=28,DAY(QF$4)=28),AND(DAY(LOOKUP($F6,TenantNames,TenantStartDates))&gt;30,DAY(EOMONTH(QF$4,0))=30,DAY(QF$4)=30),DAY(LOOKUP($F6,TenantNames,TenantStartDates))=DAY(QF$4)),IF((LOOKUP($F6,TenantNames,TenantEndDates)-QF$4)&lt;=31,LOOKUP($F6,TenantNames,TenantTotalRevenues)-SUM($JA6:QE6),LOOKUP($F6,TenantNames,TenantMonthlyRents)),IF(AND((SUMIF($G$4:AHB$4,"&lt;"&amp;QF$4,$G6:AHB6))&gt;SUMIFS(TransactionAmounts,TenantSources,$F6,'Filtered Data'!$C$2:$C23,"&lt;"&amp;QF$4),QF$4&lt;TODAY()),"Late","Occupied")),)))</f>
        <v/>
      </c>
      <c r="QG6" s="33" t="str">
        <f>IF(ISBLANK($F6),,IF(TODAY()=QG$4,"Today",IF(AND(LOOKUP($F6,TenantNames,TenantStartDates)&lt;=QG$4,LOOKUP($F6,TenantNames,TenantEndDates)&gt;=QG$4),IF(OR(AND(DAY(LOOKUP($F6,TenantNames,TenantStartDates))&gt;28,DAY(EOMONTH(QG$4,0))=28,DAY(QG$4)=28),AND(DAY(LOOKUP($F6,TenantNames,TenantStartDates))&gt;30,DAY(EOMONTH(QG$4,0))=30,DAY(QG$4)=30),DAY(LOOKUP($F6,TenantNames,TenantStartDates))=DAY(QG$4)),IF((LOOKUP($F6,TenantNames,TenantEndDates)-QG$4)&lt;=31,LOOKUP($F6,TenantNames,TenantTotalRevenues)-SUM($JA6:QF6),LOOKUP($F6,TenantNames,TenantMonthlyRents)),IF(AND((SUMIF($G$4:AHB$4,"&lt;"&amp;QG$4,$G6:AHB6))&gt;SUMIFS(TransactionAmounts,TenantSources,$F6,'Filtered Data'!$C$2:$C23,"&lt;"&amp;QG$4),QG$4&lt;TODAY()),"Late","Occupied")),)))</f>
        <v/>
      </c>
      <c r="QH6" s="33" t="str">
        <f>IF(ISBLANK($F6),,IF(TODAY()=QH$4,"Today",IF(AND(LOOKUP($F6,TenantNames,TenantStartDates)&lt;=QH$4,LOOKUP($F6,TenantNames,TenantEndDates)&gt;=QH$4),IF(OR(AND(DAY(LOOKUP($F6,TenantNames,TenantStartDates))&gt;28,DAY(EOMONTH(QH$4,0))=28,DAY(QH$4)=28),AND(DAY(LOOKUP($F6,TenantNames,TenantStartDates))&gt;30,DAY(EOMONTH(QH$4,0))=30,DAY(QH$4)=30),DAY(LOOKUP($F6,TenantNames,TenantStartDates))=DAY(QH$4)),IF((LOOKUP($F6,TenantNames,TenantEndDates)-QH$4)&lt;=31,LOOKUP($F6,TenantNames,TenantTotalRevenues)-SUM($JA6:QG6),LOOKUP($F6,TenantNames,TenantMonthlyRents)),IF(AND((SUMIF($G$4:AHB$4,"&lt;"&amp;QH$4,$G6:AHB6))&gt;SUMIFS(TransactionAmounts,TenantSources,$F6,'Filtered Data'!$C$2:$C23,"&lt;"&amp;QH$4),QH$4&lt;TODAY()),"Late","Occupied")),)))</f>
        <v/>
      </c>
      <c r="QI6" s="33" t="str">
        <f>IF(ISBLANK($F6),,IF(TODAY()=QI$4,"Today",IF(AND(LOOKUP($F6,TenantNames,TenantStartDates)&lt;=QI$4,LOOKUP($F6,TenantNames,TenantEndDates)&gt;=QI$4),IF(OR(AND(DAY(LOOKUP($F6,TenantNames,TenantStartDates))&gt;28,DAY(EOMONTH(QI$4,0))=28,DAY(QI$4)=28),AND(DAY(LOOKUP($F6,TenantNames,TenantStartDates))&gt;30,DAY(EOMONTH(QI$4,0))=30,DAY(QI$4)=30),DAY(LOOKUP($F6,TenantNames,TenantStartDates))=DAY(QI$4)),IF((LOOKUP($F6,TenantNames,TenantEndDates)-QI$4)&lt;=31,LOOKUP($F6,TenantNames,TenantTotalRevenues)-SUM($JA6:QH6),LOOKUP($F6,TenantNames,TenantMonthlyRents)),IF(AND((SUMIF($G$4:AHB$4,"&lt;"&amp;QI$4,$G6:AHB6))&gt;SUMIFS(TransactionAmounts,TenantSources,$F6,'Filtered Data'!$C$2:$C23,"&lt;"&amp;QI$4),QI$4&lt;TODAY()),"Late","Occupied")),)))</f>
        <v/>
      </c>
      <c r="QJ6" s="33" t="str">
        <f>IF(ISBLANK($F6),,IF(TODAY()=QJ$4,"Today",IF(AND(LOOKUP($F6,TenantNames,TenantStartDates)&lt;=QJ$4,LOOKUP($F6,TenantNames,TenantEndDates)&gt;=QJ$4),IF(OR(AND(DAY(LOOKUP($F6,TenantNames,TenantStartDates))&gt;28,DAY(EOMONTH(QJ$4,0))=28,DAY(QJ$4)=28),AND(DAY(LOOKUP($F6,TenantNames,TenantStartDates))&gt;30,DAY(EOMONTH(QJ$4,0))=30,DAY(QJ$4)=30),DAY(LOOKUP($F6,TenantNames,TenantStartDates))=DAY(QJ$4)),IF((LOOKUP($F6,TenantNames,TenantEndDates)-QJ$4)&lt;=31,LOOKUP($F6,TenantNames,TenantTotalRevenues)-SUM($JA6:QI6),LOOKUP($F6,TenantNames,TenantMonthlyRents)),IF(AND((SUMIF($G$4:AHB$4,"&lt;"&amp;QJ$4,$G6:AHB6))&gt;SUMIFS(TransactionAmounts,TenantSources,$F6,'Filtered Data'!$C$2:$C23,"&lt;"&amp;QJ$4),QJ$4&lt;TODAY()),"Late","Occupied")),)))</f>
        <v/>
      </c>
      <c r="QK6" s="33" t="str">
        <f>IF(ISBLANK($F6),,IF(TODAY()=QK$4,"Today",IF(AND(LOOKUP($F6,TenantNames,TenantStartDates)&lt;=QK$4,LOOKUP($F6,TenantNames,TenantEndDates)&gt;=QK$4),IF(OR(AND(DAY(LOOKUP($F6,TenantNames,TenantStartDates))&gt;28,DAY(EOMONTH(QK$4,0))=28,DAY(QK$4)=28),AND(DAY(LOOKUP($F6,TenantNames,TenantStartDates))&gt;30,DAY(EOMONTH(QK$4,0))=30,DAY(QK$4)=30),DAY(LOOKUP($F6,TenantNames,TenantStartDates))=DAY(QK$4)),IF((LOOKUP($F6,TenantNames,TenantEndDates)-QK$4)&lt;=31,LOOKUP($F6,TenantNames,TenantTotalRevenues)-SUM($JA6:QJ6),LOOKUP($F6,TenantNames,TenantMonthlyRents)),IF(AND((SUMIF($G$4:AHB$4,"&lt;"&amp;QK$4,$G6:AHB6))&gt;SUMIFS(TransactionAmounts,TenantSources,$F6,'Filtered Data'!$C$2:$C23,"&lt;"&amp;QK$4),QK$4&lt;TODAY()),"Late","Occupied")),)))</f>
        <v/>
      </c>
      <c r="QL6" s="33" t="str">
        <f>IF(ISBLANK($F6),,IF(TODAY()=QL$4,"Today",IF(AND(LOOKUP($F6,TenantNames,TenantStartDates)&lt;=QL$4,LOOKUP($F6,TenantNames,TenantEndDates)&gt;=QL$4),IF(OR(AND(DAY(LOOKUP($F6,TenantNames,TenantStartDates))&gt;28,DAY(EOMONTH(QL$4,0))=28,DAY(QL$4)=28),AND(DAY(LOOKUP($F6,TenantNames,TenantStartDates))&gt;30,DAY(EOMONTH(QL$4,0))=30,DAY(QL$4)=30),DAY(LOOKUP($F6,TenantNames,TenantStartDates))=DAY(QL$4)),IF((LOOKUP($F6,TenantNames,TenantEndDates)-QL$4)&lt;=31,LOOKUP($F6,TenantNames,TenantTotalRevenues)-SUM($JA6:QK6),LOOKUP($F6,TenantNames,TenantMonthlyRents)),IF(AND((SUMIF($G$4:AHB$4,"&lt;"&amp;QL$4,$G6:AHB6))&gt;SUMIFS(TransactionAmounts,TenantSources,$F6,'Filtered Data'!$C$2:$C23,"&lt;"&amp;QL$4),QL$4&lt;TODAY()),"Late","Occupied")),)))</f>
        <v/>
      </c>
      <c r="QM6" s="33" t="str">
        <f>IF(ISBLANK($F6),,IF(TODAY()=QM$4,"Today",IF(AND(LOOKUP($F6,TenantNames,TenantStartDates)&lt;=QM$4,LOOKUP($F6,TenantNames,TenantEndDates)&gt;=QM$4),IF(OR(AND(DAY(LOOKUP($F6,TenantNames,TenantStartDates))&gt;28,DAY(EOMONTH(QM$4,0))=28,DAY(QM$4)=28),AND(DAY(LOOKUP($F6,TenantNames,TenantStartDates))&gt;30,DAY(EOMONTH(QM$4,0))=30,DAY(QM$4)=30),DAY(LOOKUP($F6,TenantNames,TenantStartDates))=DAY(QM$4)),IF((LOOKUP($F6,TenantNames,TenantEndDates)-QM$4)&lt;=31,LOOKUP($F6,TenantNames,TenantTotalRevenues)-SUM($JA6:QL6),LOOKUP($F6,TenantNames,TenantMonthlyRents)),IF(AND((SUMIF($G$4:AHB$4,"&lt;"&amp;QM$4,$G6:AHB6))&gt;SUMIFS(TransactionAmounts,TenantSources,$F6,'Filtered Data'!$C$2:$C23,"&lt;"&amp;QM$4),QM$4&lt;TODAY()),"Late","Occupied")),)))</f>
        <v/>
      </c>
      <c r="QN6" s="33" t="str">
        <f>IF(ISBLANK($F6),,IF(TODAY()=QN$4,"Today",IF(AND(LOOKUP($F6,TenantNames,TenantStartDates)&lt;=QN$4,LOOKUP($F6,TenantNames,TenantEndDates)&gt;=QN$4),IF(OR(AND(DAY(LOOKUP($F6,TenantNames,TenantStartDates))&gt;28,DAY(EOMONTH(QN$4,0))=28,DAY(QN$4)=28),AND(DAY(LOOKUP($F6,TenantNames,TenantStartDates))&gt;30,DAY(EOMONTH(QN$4,0))=30,DAY(QN$4)=30),DAY(LOOKUP($F6,TenantNames,TenantStartDates))=DAY(QN$4)),IF((LOOKUP($F6,TenantNames,TenantEndDates)-QN$4)&lt;=31,LOOKUP($F6,TenantNames,TenantTotalRevenues)-SUM($JA6:QM6),LOOKUP($F6,TenantNames,TenantMonthlyRents)),IF(AND((SUMIF($G$4:AHB$4,"&lt;"&amp;QN$4,$G6:AHB6))&gt;SUMIFS(TransactionAmounts,TenantSources,$F6,'Filtered Data'!$C$2:$C23,"&lt;"&amp;QN$4),QN$4&lt;TODAY()),"Late","Occupied")),)))</f>
        <v/>
      </c>
      <c r="QO6" s="33" t="str">
        <f>IF(ISBLANK($F6),,IF(TODAY()=QO$4,"Today",IF(AND(LOOKUP($F6,TenantNames,TenantStartDates)&lt;=QO$4,LOOKUP($F6,TenantNames,TenantEndDates)&gt;=QO$4),IF(OR(AND(DAY(LOOKUP($F6,TenantNames,TenantStartDates))&gt;28,DAY(EOMONTH(QO$4,0))=28,DAY(QO$4)=28),AND(DAY(LOOKUP($F6,TenantNames,TenantStartDates))&gt;30,DAY(EOMONTH(QO$4,0))=30,DAY(QO$4)=30),DAY(LOOKUP($F6,TenantNames,TenantStartDates))=DAY(QO$4)),IF((LOOKUP($F6,TenantNames,TenantEndDates)-QO$4)&lt;=31,LOOKUP($F6,TenantNames,TenantTotalRevenues)-SUM($JA6:QN6),LOOKUP($F6,TenantNames,TenantMonthlyRents)),IF(AND((SUMIF($G$4:AHB$4,"&lt;"&amp;QO$4,$G6:AHB6))&gt;SUMIFS(TransactionAmounts,TenantSources,$F6,'Filtered Data'!$C$2:$C23,"&lt;"&amp;QO$4),QO$4&lt;TODAY()),"Late","Occupied")),)))</f>
        <v/>
      </c>
      <c r="QP6" s="33" t="str">
        <f>IF(ISBLANK($F6),,IF(TODAY()=QP$4,"Today",IF(AND(LOOKUP($F6,TenantNames,TenantStartDates)&lt;=QP$4,LOOKUP($F6,TenantNames,TenantEndDates)&gt;=QP$4),IF(OR(AND(DAY(LOOKUP($F6,TenantNames,TenantStartDates))&gt;28,DAY(EOMONTH(QP$4,0))=28,DAY(QP$4)=28),AND(DAY(LOOKUP($F6,TenantNames,TenantStartDates))&gt;30,DAY(EOMONTH(QP$4,0))=30,DAY(QP$4)=30),DAY(LOOKUP($F6,TenantNames,TenantStartDates))=DAY(QP$4)),IF((LOOKUP($F6,TenantNames,TenantEndDates)-QP$4)&lt;=31,LOOKUP($F6,TenantNames,TenantTotalRevenues)-SUM($JA6:QO6),LOOKUP($F6,TenantNames,TenantMonthlyRents)),IF(AND((SUMIF($G$4:AHB$4,"&lt;"&amp;QP$4,$G6:AHB6))&gt;SUMIFS(TransactionAmounts,TenantSources,$F6,'Filtered Data'!$C$2:$C23,"&lt;"&amp;QP$4),QP$4&lt;TODAY()),"Late","Occupied")),)))</f>
        <v/>
      </c>
      <c r="QQ6" s="33" t="str">
        <f>IF(ISBLANK($F6),,IF(TODAY()=QQ$4,"Today",IF(AND(LOOKUP($F6,TenantNames,TenantStartDates)&lt;=QQ$4,LOOKUP($F6,TenantNames,TenantEndDates)&gt;=QQ$4),IF(OR(AND(DAY(LOOKUP($F6,TenantNames,TenantStartDates))&gt;28,DAY(EOMONTH(QQ$4,0))=28,DAY(QQ$4)=28),AND(DAY(LOOKUP($F6,TenantNames,TenantStartDates))&gt;30,DAY(EOMONTH(QQ$4,0))=30,DAY(QQ$4)=30),DAY(LOOKUP($F6,TenantNames,TenantStartDates))=DAY(QQ$4)),IF((LOOKUP($F6,TenantNames,TenantEndDates)-QQ$4)&lt;=31,LOOKUP($F6,TenantNames,TenantTotalRevenues)-SUM($JA6:QP6),LOOKUP($F6,TenantNames,TenantMonthlyRents)),IF(AND((SUMIF($G$4:AHB$4,"&lt;"&amp;QQ$4,$G6:AHB6))&gt;SUMIFS(TransactionAmounts,TenantSources,$F6,'Filtered Data'!$C$2:$C23,"&lt;"&amp;QQ$4),QQ$4&lt;TODAY()),"Late","Occupied")),)))</f>
        <v/>
      </c>
      <c r="QR6" s="33" t="str">
        <f>IF(ISBLANK($F6),,IF(TODAY()=QR$4,"Today",IF(AND(LOOKUP($F6,TenantNames,TenantStartDates)&lt;=QR$4,LOOKUP($F6,TenantNames,TenantEndDates)&gt;=QR$4),IF(OR(AND(DAY(LOOKUP($F6,TenantNames,TenantStartDates))&gt;28,DAY(EOMONTH(QR$4,0))=28,DAY(QR$4)=28),AND(DAY(LOOKUP($F6,TenantNames,TenantStartDates))&gt;30,DAY(EOMONTH(QR$4,0))=30,DAY(QR$4)=30),DAY(LOOKUP($F6,TenantNames,TenantStartDates))=DAY(QR$4)),IF((LOOKUP($F6,TenantNames,TenantEndDates)-QR$4)&lt;=31,LOOKUP($F6,TenantNames,TenantTotalRevenues)-SUM($JA6:QQ6),LOOKUP($F6,TenantNames,TenantMonthlyRents)),IF(AND((SUMIF($G$4:AHB$4,"&lt;"&amp;QR$4,$G6:AHB6))&gt;SUMIFS(TransactionAmounts,TenantSources,$F6,'Filtered Data'!$C$2:$C23,"&lt;"&amp;QR$4),QR$4&lt;TODAY()),"Late","Occupied")),)))</f>
        <v/>
      </c>
      <c r="QS6" s="33" t="str">
        <f>IF(ISBLANK($F6),,IF(TODAY()=QS$4,"Today",IF(AND(LOOKUP($F6,TenantNames,TenantStartDates)&lt;=QS$4,LOOKUP($F6,TenantNames,TenantEndDates)&gt;=QS$4),IF(OR(AND(DAY(LOOKUP($F6,TenantNames,TenantStartDates))&gt;28,DAY(EOMONTH(QS$4,0))=28,DAY(QS$4)=28),AND(DAY(LOOKUP($F6,TenantNames,TenantStartDates))&gt;30,DAY(EOMONTH(QS$4,0))=30,DAY(QS$4)=30),DAY(LOOKUP($F6,TenantNames,TenantStartDates))=DAY(QS$4)),IF((LOOKUP($F6,TenantNames,TenantEndDates)-QS$4)&lt;=31,LOOKUP($F6,TenantNames,TenantTotalRevenues)-SUM($JA6:QR6),LOOKUP($F6,TenantNames,TenantMonthlyRents)),IF(AND((SUMIF($G$4:AHB$4,"&lt;"&amp;QS$4,$G6:AHB6))&gt;SUMIFS(TransactionAmounts,TenantSources,$F6,'Filtered Data'!$C$2:$C23,"&lt;"&amp;QS$4),QS$4&lt;TODAY()),"Late","Occupied")),)))</f>
        <v/>
      </c>
      <c r="QT6" s="33" t="str">
        <f>IF(ISBLANK($F6),,IF(TODAY()=QT$4,"Today",IF(AND(LOOKUP($F6,TenantNames,TenantStartDates)&lt;=QT$4,LOOKUP($F6,TenantNames,TenantEndDates)&gt;=QT$4),IF(OR(AND(DAY(LOOKUP($F6,TenantNames,TenantStartDates))&gt;28,DAY(EOMONTH(QT$4,0))=28,DAY(QT$4)=28),AND(DAY(LOOKUP($F6,TenantNames,TenantStartDates))&gt;30,DAY(EOMONTH(QT$4,0))=30,DAY(QT$4)=30),DAY(LOOKUP($F6,TenantNames,TenantStartDates))=DAY(QT$4)),IF((LOOKUP($F6,TenantNames,TenantEndDates)-QT$4)&lt;=31,LOOKUP($F6,TenantNames,TenantTotalRevenues)-SUM($JA6:QS6),LOOKUP($F6,TenantNames,TenantMonthlyRents)),IF(AND((SUMIF($G$4:AHB$4,"&lt;"&amp;QT$4,$G6:AHB6))&gt;SUMIFS(TransactionAmounts,TenantSources,$F6,'Filtered Data'!$C$2:$C23,"&lt;"&amp;QT$4),QT$4&lt;TODAY()),"Late","Occupied")),)))</f>
        <v/>
      </c>
      <c r="QU6" s="33" t="str">
        <f>IF(ISBLANK($F6),,IF(TODAY()=QU$4,"Today",IF(AND(LOOKUP($F6,TenantNames,TenantStartDates)&lt;=QU$4,LOOKUP($F6,TenantNames,TenantEndDates)&gt;=QU$4),IF(OR(AND(DAY(LOOKUP($F6,TenantNames,TenantStartDates))&gt;28,DAY(EOMONTH(QU$4,0))=28,DAY(QU$4)=28),AND(DAY(LOOKUP($F6,TenantNames,TenantStartDates))&gt;30,DAY(EOMONTH(QU$4,0))=30,DAY(QU$4)=30),DAY(LOOKUP($F6,TenantNames,TenantStartDates))=DAY(QU$4)),IF((LOOKUP($F6,TenantNames,TenantEndDates)-QU$4)&lt;=31,LOOKUP($F6,TenantNames,TenantTotalRevenues)-SUM($JA6:QT6),LOOKUP($F6,TenantNames,TenantMonthlyRents)),IF(AND((SUMIF($G$4:AHB$4,"&lt;"&amp;QU$4,$G6:AHB6))&gt;SUMIFS(TransactionAmounts,TenantSources,$F6,'Filtered Data'!$C$2:$C23,"&lt;"&amp;QU$4),QU$4&lt;TODAY()),"Late","Occupied")),)))</f>
        <v/>
      </c>
      <c r="QV6" s="33" t="str">
        <f>IF(ISBLANK($F6),,IF(TODAY()=QV$4,"Today",IF(AND(LOOKUP($F6,TenantNames,TenantStartDates)&lt;=QV$4,LOOKUP($F6,TenantNames,TenantEndDates)&gt;=QV$4),IF(OR(AND(DAY(LOOKUP($F6,TenantNames,TenantStartDates))&gt;28,DAY(EOMONTH(QV$4,0))=28,DAY(QV$4)=28),AND(DAY(LOOKUP($F6,TenantNames,TenantStartDates))&gt;30,DAY(EOMONTH(QV$4,0))=30,DAY(QV$4)=30),DAY(LOOKUP($F6,TenantNames,TenantStartDates))=DAY(QV$4)),IF((LOOKUP($F6,TenantNames,TenantEndDates)-QV$4)&lt;=31,LOOKUP($F6,TenantNames,TenantTotalRevenues)-SUM($JA6:QU6),LOOKUP($F6,TenantNames,TenantMonthlyRents)),IF(AND((SUMIF($G$4:AHB$4,"&lt;"&amp;QV$4,$G6:AHB6))&gt;SUMIFS(TransactionAmounts,TenantSources,$F6,'Filtered Data'!$C$2:$C23,"&lt;"&amp;QV$4),QV$4&lt;TODAY()),"Late","Occupied")),)))</f>
        <v/>
      </c>
      <c r="QW6" s="33" t="str">
        <f>IF(ISBLANK($F6),,IF(TODAY()=QW$4,"Today",IF(AND(LOOKUP($F6,TenantNames,TenantStartDates)&lt;=QW$4,LOOKUP($F6,TenantNames,TenantEndDates)&gt;=QW$4),IF(OR(AND(DAY(LOOKUP($F6,TenantNames,TenantStartDates))&gt;28,DAY(EOMONTH(QW$4,0))=28,DAY(QW$4)=28),AND(DAY(LOOKUP($F6,TenantNames,TenantStartDates))&gt;30,DAY(EOMONTH(QW$4,0))=30,DAY(QW$4)=30),DAY(LOOKUP($F6,TenantNames,TenantStartDates))=DAY(QW$4)),IF((LOOKUP($F6,TenantNames,TenantEndDates)-QW$4)&lt;=31,LOOKUP($F6,TenantNames,TenantTotalRevenues)-SUM($JA6:QV6),LOOKUP($F6,TenantNames,TenantMonthlyRents)),IF(AND((SUMIF($G$4:AHB$4,"&lt;"&amp;QW$4,$G6:AHB6))&gt;SUMIFS(TransactionAmounts,TenantSources,$F6,'Filtered Data'!$C$2:$C23,"&lt;"&amp;QW$4),QW$4&lt;TODAY()),"Late","Occupied")),)))</f>
        <v/>
      </c>
      <c r="QX6" s="33" t="str">
        <f>IF(ISBLANK($F6),,IF(TODAY()=QX$4,"Today",IF(AND(LOOKUP($F6,TenantNames,TenantStartDates)&lt;=QX$4,LOOKUP($F6,TenantNames,TenantEndDates)&gt;=QX$4),IF(OR(AND(DAY(LOOKUP($F6,TenantNames,TenantStartDates))&gt;28,DAY(EOMONTH(QX$4,0))=28,DAY(QX$4)=28),AND(DAY(LOOKUP($F6,TenantNames,TenantStartDates))&gt;30,DAY(EOMONTH(QX$4,0))=30,DAY(QX$4)=30),DAY(LOOKUP($F6,TenantNames,TenantStartDates))=DAY(QX$4)),IF((LOOKUP($F6,TenantNames,TenantEndDates)-QX$4)&lt;=31,LOOKUP($F6,TenantNames,TenantTotalRevenues)-SUM($JA6:QW6),LOOKUP($F6,TenantNames,TenantMonthlyRents)),IF(AND((SUMIF($G$4:AHB$4,"&lt;"&amp;QX$4,$G6:AHB6))&gt;SUMIFS(TransactionAmounts,TenantSources,$F6,'Filtered Data'!$C$2:$C23,"&lt;"&amp;QX$4),QX$4&lt;TODAY()),"Late","Occupied")),)))</f>
        <v/>
      </c>
      <c r="QY6" s="33" t="str">
        <f>IF(ISBLANK($F6),,IF(TODAY()=QY$4,"Today",IF(AND(LOOKUP($F6,TenantNames,TenantStartDates)&lt;=QY$4,LOOKUP($F6,TenantNames,TenantEndDates)&gt;=QY$4),IF(OR(AND(DAY(LOOKUP($F6,TenantNames,TenantStartDates))&gt;28,DAY(EOMONTH(QY$4,0))=28,DAY(QY$4)=28),AND(DAY(LOOKUP($F6,TenantNames,TenantStartDates))&gt;30,DAY(EOMONTH(QY$4,0))=30,DAY(QY$4)=30),DAY(LOOKUP($F6,TenantNames,TenantStartDates))=DAY(QY$4)),IF((LOOKUP($F6,TenantNames,TenantEndDates)-QY$4)&lt;=31,LOOKUP($F6,TenantNames,TenantTotalRevenues)-SUM($JA6:QX6),LOOKUP($F6,TenantNames,TenantMonthlyRents)),IF(AND((SUMIF($G$4:AHB$4,"&lt;"&amp;QY$4,$G6:AHB6))&gt;SUMIFS(TransactionAmounts,TenantSources,$F6,'Filtered Data'!$C$2:$C23,"&lt;"&amp;QY$4),QY$4&lt;TODAY()),"Late","Occupied")),)))</f>
        <v/>
      </c>
      <c r="QZ6" s="33" t="str">
        <f>IF(ISBLANK($F6),,IF(TODAY()=QZ$4,"Today",IF(AND(LOOKUP($F6,TenantNames,TenantStartDates)&lt;=QZ$4,LOOKUP($F6,TenantNames,TenantEndDates)&gt;=QZ$4),IF(OR(AND(DAY(LOOKUP($F6,TenantNames,TenantStartDates))&gt;28,DAY(EOMONTH(QZ$4,0))=28,DAY(QZ$4)=28),AND(DAY(LOOKUP($F6,TenantNames,TenantStartDates))&gt;30,DAY(EOMONTH(QZ$4,0))=30,DAY(QZ$4)=30),DAY(LOOKUP($F6,TenantNames,TenantStartDates))=DAY(QZ$4)),IF((LOOKUP($F6,TenantNames,TenantEndDates)-QZ$4)&lt;=31,LOOKUP($F6,TenantNames,TenantTotalRevenues)-SUM($JA6:QY6),LOOKUP($F6,TenantNames,TenantMonthlyRents)),IF(AND((SUMIF($G$4:AHB$4,"&lt;"&amp;QZ$4,$G6:AHB6))&gt;SUMIFS(TransactionAmounts,TenantSources,$F6,'Filtered Data'!$C$2:$C23,"&lt;"&amp;QZ$4),QZ$4&lt;TODAY()),"Late","Occupied")),)))</f>
        <v/>
      </c>
      <c r="RA6" s="33" t="str">
        <f>IF(ISBLANK($F6),,IF(TODAY()=RA$4,"Today",IF(AND(LOOKUP($F6,TenantNames,TenantStartDates)&lt;=RA$4,LOOKUP($F6,TenantNames,TenantEndDates)&gt;=RA$4),IF(OR(AND(DAY(LOOKUP($F6,TenantNames,TenantStartDates))&gt;28,DAY(EOMONTH(RA$4,0))=28,DAY(RA$4)=28),AND(DAY(LOOKUP($F6,TenantNames,TenantStartDates))&gt;30,DAY(EOMONTH(RA$4,0))=30,DAY(RA$4)=30),DAY(LOOKUP($F6,TenantNames,TenantStartDates))=DAY(RA$4)),IF((LOOKUP($F6,TenantNames,TenantEndDates)-RA$4)&lt;=31,LOOKUP($F6,TenantNames,TenantTotalRevenues)-SUM($JA6:QZ6),LOOKUP($F6,TenantNames,TenantMonthlyRents)),IF(AND((SUMIF($G$4:AHB$4,"&lt;"&amp;RA$4,$G6:AHB6))&gt;SUMIFS(TransactionAmounts,TenantSources,$F6,'Filtered Data'!$C$2:$C23,"&lt;"&amp;RA$4),RA$4&lt;TODAY()),"Late","Occupied")),)))</f>
        <v/>
      </c>
      <c r="RB6" s="33" t="str">
        <f>IF(ISBLANK($F6),,IF(TODAY()=RB$4,"Today",IF(AND(LOOKUP($F6,TenantNames,TenantStartDates)&lt;=RB$4,LOOKUP($F6,TenantNames,TenantEndDates)&gt;=RB$4),IF(OR(AND(DAY(LOOKUP($F6,TenantNames,TenantStartDates))&gt;28,DAY(EOMONTH(RB$4,0))=28,DAY(RB$4)=28),AND(DAY(LOOKUP($F6,TenantNames,TenantStartDates))&gt;30,DAY(EOMONTH(RB$4,0))=30,DAY(RB$4)=30),DAY(LOOKUP($F6,TenantNames,TenantStartDates))=DAY(RB$4)),IF((LOOKUP($F6,TenantNames,TenantEndDates)-RB$4)&lt;=31,LOOKUP($F6,TenantNames,TenantTotalRevenues)-SUM($JA6:RA6),LOOKUP($F6,TenantNames,TenantMonthlyRents)),IF(AND((SUMIF($G$4:AHB$4,"&lt;"&amp;RB$4,$G6:AHB6))&gt;SUMIFS(TransactionAmounts,TenantSources,$F6,'Filtered Data'!$C$2:$C23,"&lt;"&amp;RB$4),RB$4&lt;TODAY()),"Late","Occupied")),)))</f>
        <v/>
      </c>
      <c r="RC6" s="33" t="str">
        <f>IF(ISBLANK($F6),,IF(TODAY()=RC$4,"Today",IF(AND(LOOKUP($F6,TenantNames,TenantStartDates)&lt;=RC$4,LOOKUP($F6,TenantNames,TenantEndDates)&gt;=RC$4),IF(OR(AND(DAY(LOOKUP($F6,TenantNames,TenantStartDates))&gt;28,DAY(EOMONTH(RC$4,0))=28,DAY(RC$4)=28),AND(DAY(LOOKUP($F6,TenantNames,TenantStartDates))&gt;30,DAY(EOMONTH(RC$4,0))=30,DAY(RC$4)=30),DAY(LOOKUP($F6,TenantNames,TenantStartDates))=DAY(RC$4)),IF((LOOKUP($F6,TenantNames,TenantEndDates)-RC$4)&lt;=31,LOOKUP($F6,TenantNames,TenantTotalRevenues)-SUM($JA6:RB6),LOOKUP($F6,TenantNames,TenantMonthlyRents)),IF(AND((SUMIF($G$4:AHB$4,"&lt;"&amp;RC$4,$G6:AHB6))&gt;SUMIFS(TransactionAmounts,TenantSources,$F6,'Filtered Data'!$C$2:$C23,"&lt;"&amp;RC$4),RC$4&lt;TODAY()),"Late","Occupied")),)))</f>
        <v/>
      </c>
      <c r="RD6" s="33" t="str">
        <f>IF(ISBLANK($F6),,IF(TODAY()=RD$4,"Today",IF(AND(LOOKUP($F6,TenantNames,TenantStartDates)&lt;=RD$4,LOOKUP($F6,TenantNames,TenantEndDates)&gt;=RD$4),IF(OR(AND(DAY(LOOKUP($F6,TenantNames,TenantStartDates))&gt;28,DAY(EOMONTH(RD$4,0))=28,DAY(RD$4)=28),AND(DAY(LOOKUP($F6,TenantNames,TenantStartDates))&gt;30,DAY(EOMONTH(RD$4,0))=30,DAY(RD$4)=30),DAY(LOOKUP($F6,TenantNames,TenantStartDates))=DAY(RD$4)),IF((LOOKUP($F6,TenantNames,TenantEndDates)-RD$4)&lt;=31,LOOKUP($F6,TenantNames,TenantTotalRevenues)-SUM($JA6:RC6),LOOKUP($F6,TenantNames,TenantMonthlyRents)),IF(AND((SUMIF($G$4:AHB$4,"&lt;"&amp;RD$4,$G6:AHB6))&gt;SUMIFS(TransactionAmounts,TenantSources,$F6,'Filtered Data'!$C$2:$C23,"&lt;"&amp;RD$4),RD$4&lt;TODAY()),"Late","Occupied")),)))</f>
        <v/>
      </c>
      <c r="RE6" s="33" t="str">
        <f>IF(ISBLANK($F6),,IF(TODAY()=RE$4,"Today",IF(AND(LOOKUP($F6,TenantNames,TenantStartDates)&lt;=RE$4,LOOKUP($F6,TenantNames,TenantEndDates)&gt;=RE$4),IF(OR(AND(DAY(LOOKUP($F6,TenantNames,TenantStartDates))&gt;28,DAY(EOMONTH(RE$4,0))=28,DAY(RE$4)=28),AND(DAY(LOOKUP($F6,TenantNames,TenantStartDates))&gt;30,DAY(EOMONTH(RE$4,0))=30,DAY(RE$4)=30),DAY(LOOKUP($F6,TenantNames,TenantStartDates))=DAY(RE$4)),IF((LOOKUP($F6,TenantNames,TenantEndDates)-RE$4)&lt;=31,LOOKUP($F6,TenantNames,TenantTotalRevenues)-SUM($JA6:RD6),LOOKUP($F6,TenantNames,TenantMonthlyRents)),IF(AND((SUMIF($G$4:AHB$4,"&lt;"&amp;RE$4,$G6:AHB6))&gt;SUMIFS(TransactionAmounts,TenantSources,$F6,'Filtered Data'!$C$2:$C23,"&lt;"&amp;RE$4),RE$4&lt;TODAY()),"Late","Occupied")),)))</f>
        <v/>
      </c>
      <c r="RF6" s="33" t="str">
        <f>IF(ISBLANK($F6),,IF(TODAY()=RF$4,"Today",IF(AND(LOOKUP($F6,TenantNames,TenantStartDates)&lt;=RF$4,LOOKUP($F6,TenantNames,TenantEndDates)&gt;=RF$4),IF(OR(AND(DAY(LOOKUP($F6,TenantNames,TenantStartDates))&gt;28,DAY(EOMONTH(RF$4,0))=28,DAY(RF$4)=28),AND(DAY(LOOKUP($F6,TenantNames,TenantStartDates))&gt;30,DAY(EOMONTH(RF$4,0))=30,DAY(RF$4)=30),DAY(LOOKUP($F6,TenantNames,TenantStartDates))=DAY(RF$4)),IF((LOOKUP($F6,TenantNames,TenantEndDates)-RF$4)&lt;=31,LOOKUP($F6,TenantNames,TenantTotalRevenues)-SUM($JA6:RE6),LOOKUP($F6,TenantNames,TenantMonthlyRents)),IF(AND((SUMIF($G$4:AHB$4,"&lt;"&amp;RF$4,$G6:AHB6))&gt;SUMIFS(TransactionAmounts,TenantSources,$F6,'Filtered Data'!$C$2:$C23,"&lt;"&amp;RF$4),RF$4&lt;TODAY()),"Late","Occupied")),)))</f>
        <v/>
      </c>
      <c r="RG6" s="33" t="str">
        <f>IF(ISBLANK($F6),,IF(TODAY()=RG$4,"Today",IF(AND(LOOKUP($F6,TenantNames,TenantStartDates)&lt;=RG$4,LOOKUP($F6,TenantNames,TenantEndDates)&gt;=RG$4),IF(OR(AND(DAY(LOOKUP($F6,TenantNames,TenantStartDates))&gt;28,DAY(EOMONTH(RG$4,0))=28,DAY(RG$4)=28),AND(DAY(LOOKUP($F6,TenantNames,TenantStartDates))&gt;30,DAY(EOMONTH(RG$4,0))=30,DAY(RG$4)=30),DAY(LOOKUP($F6,TenantNames,TenantStartDates))=DAY(RG$4)),IF((LOOKUP($F6,TenantNames,TenantEndDates)-RG$4)&lt;=31,LOOKUP($F6,TenantNames,TenantTotalRevenues)-SUM($JA6:RF6),LOOKUP($F6,TenantNames,TenantMonthlyRents)),IF(AND((SUMIF($G$4:AHB$4,"&lt;"&amp;RG$4,$G6:AHB6))&gt;SUMIFS(TransactionAmounts,TenantSources,$F6,'Filtered Data'!$C$2:$C23,"&lt;"&amp;RG$4),RG$4&lt;TODAY()),"Late","Occupied")),)))</f>
        <v/>
      </c>
      <c r="RH6" s="33" t="str">
        <f>IF(ISBLANK($F6),,IF(TODAY()=RH$4,"Today",IF(AND(LOOKUP($F6,TenantNames,TenantStartDates)&lt;=RH$4,LOOKUP($F6,TenantNames,TenantEndDates)&gt;=RH$4),IF(OR(AND(DAY(LOOKUP($F6,TenantNames,TenantStartDates))&gt;28,DAY(EOMONTH(RH$4,0))=28,DAY(RH$4)=28),AND(DAY(LOOKUP($F6,TenantNames,TenantStartDates))&gt;30,DAY(EOMONTH(RH$4,0))=30,DAY(RH$4)=30),DAY(LOOKUP($F6,TenantNames,TenantStartDates))=DAY(RH$4)),IF((LOOKUP($F6,TenantNames,TenantEndDates)-RH$4)&lt;=31,LOOKUP($F6,TenantNames,TenantTotalRevenues)-SUM($JA6:RG6),LOOKUP($F6,TenantNames,TenantMonthlyRents)),IF(AND((SUMIF($G$4:AHB$4,"&lt;"&amp;RH$4,$G6:AHB6))&gt;SUMIFS(TransactionAmounts,TenantSources,$F6,'Filtered Data'!$C$2:$C23,"&lt;"&amp;RH$4),RH$4&lt;TODAY()),"Late","Occupied")),)))</f>
        <v/>
      </c>
      <c r="RI6" s="33" t="str">
        <f>IF(ISBLANK($F6),,IF(TODAY()=RI$4,"Today",IF(AND(LOOKUP($F6,TenantNames,TenantStartDates)&lt;=RI$4,LOOKUP($F6,TenantNames,TenantEndDates)&gt;=RI$4),IF(OR(AND(DAY(LOOKUP($F6,TenantNames,TenantStartDates))&gt;28,DAY(EOMONTH(RI$4,0))=28,DAY(RI$4)=28),AND(DAY(LOOKUP($F6,TenantNames,TenantStartDates))&gt;30,DAY(EOMONTH(RI$4,0))=30,DAY(RI$4)=30),DAY(LOOKUP($F6,TenantNames,TenantStartDates))=DAY(RI$4)),IF((LOOKUP($F6,TenantNames,TenantEndDates)-RI$4)&lt;=31,LOOKUP($F6,TenantNames,TenantTotalRevenues)-SUM($JA6:RH6),LOOKUP($F6,TenantNames,TenantMonthlyRents)),IF(AND((SUMIF($G$4:AHB$4,"&lt;"&amp;RI$4,$G6:AHB6))&gt;SUMIFS(TransactionAmounts,TenantSources,$F6,'Filtered Data'!$C$2:$C23,"&lt;"&amp;RI$4),RI$4&lt;TODAY()),"Late","Occupied")),)))</f>
        <v/>
      </c>
      <c r="RJ6" s="33" t="str">
        <f>IF(ISBLANK($F6),,IF(TODAY()=RJ$4,"Today",IF(AND(LOOKUP($F6,TenantNames,TenantStartDates)&lt;=RJ$4,LOOKUP($F6,TenantNames,TenantEndDates)&gt;=RJ$4),IF(OR(AND(DAY(LOOKUP($F6,TenantNames,TenantStartDates))&gt;28,DAY(EOMONTH(RJ$4,0))=28,DAY(RJ$4)=28),AND(DAY(LOOKUP($F6,TenantNames,TenantStartDates))&gt;30,DAY(EOMONTH(RJ$4,0))=30,DAY(RJ$4)=30),DAY(LOOKUP($F6,TenantNames,TenantStartDates))=DAY(RJ$4)),IF((LOOKUP($F6,TenantNames,TenantEndDates)-RJ$4)&lt;=31,LOOKUP($F6,TenantNames,TenantTotalRevenues)-SUM($JA6:RI6),LOOKUP($F6,TenantNames,TenantMonthlyRents)),IF(AND((SUMIF($G$4:AHB$4,"&lt;"&amp;RJ$4,$G6:AHB6))&gt;SUMIFS(TransactionAmounts,TenantSources,$F6,'Filtered Data'!$C$2:$C23,"&lt;"&amp;RJ$4),RJ$4&lt;TODAY()),"Late","Occupied")),)))</f>
        <v/>
      </c>
      <c r="RK6" s="33" t="str">
        <f>IF(ISBLANK($F6),,IF(TODAY()=RK$4,"Today",IF(AND(LOOKUP($F6,TenantNames,TenantStartDates)&lt;=RK$4,LOOKUP($F6,TenantNames,TenantEndDates)&gt;=RK$4),IF(OR(AND(DAY(LOOKUP($F6,TenantNames,TenantStartDates))&gt;28,DAY(EOMONTH(RK$4,0))=28,DAY(RK$4)=28),AND(DAY(LOOKUP($F6,TenantNames,TenantStartDates))&gt;30,DAY(EOMONTH(RK$4,0))=30,DAY(RK$4)=30),DAY(LOOKUP($F6,TenantNames,TenantStartDates))=DAY(RK$4)),IF((LOOKUP($F6,TenantNames,TenantEndDates)-RK$4)&lt;=31,LOOKUP($F6,TenantNames,TenantTotalRevenues)-SUM($JA6:RJ6),LOOKUP($F6,TenantNames,TenantMonthlyRents)),IF(AND((SUMIF($G$4:AHB$4,"&lt;"&amp;RK$4,$G6:AHB6))&gt;SUMIFS(TransactionAmounts,TenantSources,$F6,'Filtered Data'!$C$2:$C23,"&lt;"&amp;RK$4),RK$4&lt;TODAY()),"Late","Occupied")),)))</f>
        <v/>
      </c>
      <c r="RL6" s="33" t="str">
        <f>IF(ISBLANK($F6),,IF(TODAY()=RL$4,"Today",IF(AND(LOOKUP($F6,TenantNames,TenantStartDates)&lt;=RL$4,LOOKUP($F6,TenantNames,TenantEndDates)&gt;=RL$4),IF(OR(AND(DAY(LOOKUP($F6,TenantNames,TenantStartDates))&gt;28,DAY(EOMONTH(RL$4,0))=28,DAY(RL$4)=28),AND(DAY(LOOKUP($F6,TenantNames,TenantStartDates))&gt;30,DAY(EOMONTH(RL$4,0))=30,DAY(RL$4)=30),DAY(LOOKUP($F6,TenantNames,TenantStartDates))=DAY(RL$4)),IF((LOOKUP($F6,TenantNames,TenantEndDates)-RL$4)&lt;=31,LOOKUP($F6,TenantNames,TenantTotalRevenues)-SUM($JA6:RK6),LOOKUP($F6,TenantNames,TenantMonthlyRents)),IF(AND((SUMIF($G$4:AHB$4,"&lt;"&amp;RL$4,$G6:AHB6))&gt;SUMIFS(TransactionAmounts,TenantSources,$F6,'Filtered Data'!$C$2:$C23,"&lt;"&amp;RL$4),RL$4&lt;TODAY()),"Late","Occupied")),)))</f>
        <v/>
      </c>
      <c r="RM6" s="33" t="str">
        <f>IF(ISBLANK($F6),,IF(TODAY()=RM$4,"Today",IF(AND(LOOKUP($F6,TenantNames,TenantStartDates)&lt;=RM$4,LOOKUP($F6,TenantNames,TenantEndDates)&gt;=RM$4),IF(OR(AND(DAY(LOOKUP($F6,TenantNames,TenantStartDates))&gt;28,DAY(EOMONTH(RM$4,0))=28,DAY(RM$4)=28),AND(DAY(LOOKUP($F6,TenantNames,TenantStartDates))&gt;30,DAY(EOMONTH(RM$4,0))=30,DAY(RM$4)=30),DAY(LOOKUP($F6,TenantNames,TenantStartDates))=DAY(RM$4)),IF((LOOKUP($F6,TenantNames,TenantEndDates)-RM$4)&lt;=31,LOOKUP($F6,TenantNames,TenantTotalRevenues)-SUM($JA6:RL6),LOOKUP($F6,TenantNames,TenantMonthlyRents)),IF(AND((SUMIF($G$4:AHB$4,"&lt;"&amp;RM$4,$G6:AHB6))&gt;SUMIFS(TransactionAmounts,TenantSources,$F6,'Filtered Data'!$C$2:$C23,"&lt;"&amp;RM$4),RM$4&lt;TODAY()),"Late","Occupied")),)))</f>
        <v/>
      </c>
      <c r="RN6" s="33" t="str">
        <f>IF(ISBLANK($F6),,IF(TODAY()=RN$4,"Today",IF(AND(LOOKUP($F6,TenantNames,TenantStartDates)&lt;=RN$4,LOOKUP($F6,TenantNames,TenantEndDates)&gt;=RN$4),IF(OR(AND(DAY(LOOKUP($F6,TenantNames,TenantStartDates))&gt;28,DAY(EOMONTH(RN$4,0))=28,DAY(RN$4)=28),AND(DAY(LOOKUP($F6,TenantNames,TenantStartDates))&gt;30,DAY(EOMONTH(RN$4,0))=30,DAY(RN$4)=30),DAY(LOOKUP($F6,TenantNames,TenantStartDates))=DAY(RN$4)),IF((LOOKUP($F6,TenantNames,TenantEndDates)-RN$4)&lt;=31,LOOKUP($F6,TenantNames,TenantTotalRevenues)-SUM($JA6:RM6),LOOKUP($F6,TenantNames,TenantMonthlyRents)),IF(AND((SUMIF($G$4:AHB$4,"&lt;"&amp;RN$4,$G6:AHB6))&gt;SUMIFS(TransactionAmounts,TenantSources,$F6,'Filtered Data'!$C$2:$C23,"&lt;"&amp;RN$4),RN$4&lt;TODAY()),"Late","Occupied")),)))</f>
        <v/>
      </c>
      <c r="RO6" s="33" t="str">
        <f>IF(ISBLANK($F6),,IF(TODAY()=RO$4,"Today",IF(AND(LOOKUP($F6,TenantNames,TenantStartDates)&lt;=RO$4,LOOKUP($F6,TenantNames,TenantEndDates)&gt;=RO$4),IF(OR(AND(DAY(LOOKUP($F6,TenantNames,TenantStartDates))&gt;28,DAY(EOMONTH(RO$4,0))=28,DAY(RO$4)=28),AND(DAY(LOOKUP($F6,TenantNames,TenantStartDates))&gt;30,DAY(EOMONTH(RO$4,0))=30,DAY(RO$4)=30),DAY(LOOKUP($F6,TenantNames,TenantStartDates))=DAY(RO$4)),IF((LOOKUP($F6,TenantNames,TenantEndDates)-RO$4)&lt;=31,LOOKUP($F6,TenantNames,TenantTotalRevenues)-SUM($JA6:RN6),LOOKUP($F6,TenantNames,TenantMonthlyRents)),IF(AND((SUMIF($G$4:AHB$4,"&lt;"&amp;RO$4,$G6:AHB6))&gt;SUMIFS(TransactionAmounts,TenantSources,$F6,'Filtered Data'!$C$2:$C23,"&lt;"&amp;RO$4),RO$4&lt;TODAY()),"Late","Occupied")),)))</f>
        <v/>
      </c>
      <c r="RP6" s="33" t="str">
        <f>IF(ISBLANK($F6),,IF(TODAY()=RP$4,"Today",IF(AND(LOOKUP($F6,TenantNames,TenantStartDates)&lt;=RP$4,LOOKUP($F6,TenantNames,TenantEndDates)&gt;=RP$4),IF(OR(AND(DAY(LOOKUP($F6,TenantNames,TenantStartDates))&gt;28,DAY(EOMONTH(RP$4,0))=28,DAY(RP$4)=28),AND(DAY(LOOKUP($F6,TenantNames,TenantStartDates))&gt;30,DAY(EOMONTH(RP$4,0))=30,DAY(RP$4)=30),DAY(LOOKUP($F6,TenantNames,TenantStartDates))=DAY(RP$4)),IF((LOOKUP($F6,TenantNames,TenantEndDates)-RP$4)&lt;=31,LOOKUP($F6,TenantNames,TenantTotalRevenues)-SUM($JA6:RO6),LOOKUP($F6,TenantNames,TenantMonthlyRents)),IF(AND((SUMIF($G$4:AHB$4,"&lt;"&amp;RP$4,$G6:AHB6))&gt;SUMIFS(TransactionAmounts,TenantSources,$F6,'Filtered Data'!$C$2:$C23,"&lt;"&amp;RP$4),RP$4&lt;TODAY()),"Late","Occupied")),)))</f>
        <v/>
      </c>
      <c r="RQ6" s="33" t="str">
        <f>IF(ISBLANK($F6),,IF(TODAY()=RQ$4,"Today",IF(AND(LOOKUP($F6,TenantNames,TenantStartDates)&lt;=RQ$4,LOOKUP($F6,TenantNames,TenantEndDates)&gt;=RQ$4),IF(OR(AND(DAY(LOOKUP($F6,TenantNames,TenantStartDates))&gt;28,DAY(EOMONTH(RQ$4,0))=28,DAY(RQ$4)=28),AND(DAY(LOOKUP($F6,TenantNames,TenantStartDates))&gt;30,DAY(EOMONTH(RQ$4,0))=30,DAY(RQ$4)=30),DAY(LOOKUP($F6,TenantNames,TenantStartDates))=DAY(RQ$4)),IF((LOOKUP($F6,TenantNames,TenantEndDates)-RQ$4)&lt;=31,LOOKUP($F6,TenantNames,TenantTotalRevenues)-SUM($JA6:RP6),LOOKUP($F6,TenantNames,TenantMonthlyRents)),IF(AND((SUMIF($G$4:AHB$4,"&lt;"&amp;RQ$4,$G6:AHB6))&gt;SUMIFS(TransactionAmounts,TenantSources,$F6,'Filtered Data'!$C$2:$C23,"&lt;"&amp;RQ$4),RQ$4&lt;TODAY()),"Late","Occupied")),)))</f>
        <v/>
      </c>
      <c r="RR6" s="33" t="str">
        <f>IF(ISBLANK($F6),,IF(TODAY()=RR$4,"Today",IF(AND(LOOKUP($F6,TenantNames,TenantStartDates)&lt;=RR$4,LOOKUP($F6,TenantNames,TenantEndDates)&gt;=RR$4),IF(OR(AND(DAY(LOOKUP($F6,TenantNames,TenantStartDates))&gt;28,DAY(EOMONTH(RR$4,0))=28,DAY(RR$4)=28),AND(DAY(LOOKUP($F6,TenantNames,TenantStartDates))&gt;30,DAY(EOMONTH(RR$4,0))=30,DAY(RR$4)=30),DAY(LOOKUP($F6,TenantNames,TenantStartDates))=DAY(RR$4)),IF((LOOKUP($F6,TenantNames,TenantEndDates)-RR$4)&lt;=31,LOOKUP($F6,TenantNames,TenantTotalRevenues)-SUM($JA6:RQ6),LOOKUP($F6,TenantNames,TenantMonthlyRents)),IF(AND((SUMIF($G$4:AHB$4,"&lt;"&amp;RR$4,$G6:AHB6))&gt;SUMIFS(TransactionAmounts,TenantSources,$F6,'Filtered Data'!$C$2:$C23,"&lt;"&amp;RR$4),RR$4&lt;TODAY()),"Late","Occupied")),)))</f>
        <v/>
      </c>
      <c r="RS6" s="33" t="str">
        <f>IF(ISBLANK($F6),,IF(TODAY()=RS$4,"Today",IF(AND(LOOKUP($F6,TenantNames,TenantStartDates)&lt;=RS$4,LOOKUP($F6,TenantNames,TenantEndDates)&gt;=RS$4),IF(OR(AND(DAY(LOOKUP($F6,TenantNames,TenantStartDates))&gt;28,DAY(EOMONTH(RS$4,0))=28,DAY(RS$4)=28),AND(DAY(LOOKUP($F6,TenantNames,TenantStartDates))&gt;30,DAY(EOMONTH(RS$4,0))=30,DAY(RS$4)=30),DAY(LOOKUP($F6,TenantNames,TenantStartDates))=DAY(RS$4)),IF((LOOKUP($F6,TenantNames,TenantEndDates)-RS$4)&lt;=31,LOOKUP($F6,TenantNames,TenantTotalRevenues)-SUM($JA6:RR6),LOOKUP($F6,TenantNames,TenantMonthlyRents)),IF(AND((SUMIF($G$4:AHB$4,"&lt;"&amp;RS$4,$G6:AHB6))&gt;SUMIFS(TransactionAmounts,TenantSources,$F6,'Filtered Data'!$C$2:$C23,"&lt;"&amp;RS$4),RS$4&lt;TODAY()),"Late","Occupied")),)))</f>
        <v/>
      </c>
      <c r="RT6" s="33" t="str">
        <f>IF(ISBLANK($F6),,IF(TODAY()=RT$4,"Today",IF(AND(LOOKUP($F6,TenantNames,TenantStartDates)&lt;=RT$4,LOOKUP($F6,TenantNames,TenantEndDates)&gt;=RT$4),IF(OR(AND(DAY(LOOKUP($F6,TenantNames,TenantStartDates))&gt;28,DAY(EOMONTH(RT$4,0))=28,DAY(RT$4)=28),AND(DAY(LOOKUP($F6,TenantNames,TenantStartDates))&gt;30,DAY(EOMONTH(RT$4,0))=30,DAY(RT$4)=30),DAY(LOOKUP($F6,TenantNames,TenantStartDates))=DAY(RT$4)),IF((LOOKUP($F6,TenantNames,TenantEndDates)-RT$4)&lt;=31,LOOKUP($F6,TenantNames,TenantTotalRevenues)-SUM($JA6:RS6),LOOKUP($F6,TenantNames,TenantMonthlyRents)),IF(AND((SUMIF($G$4:AHB$4,"&lt;"&amp;RT$4,$G6:AHB6))&gt;SUMIFS(TransactionAmounts,TenantSources,$F6,'Filtered Data'!$C$2:$C23,"&lt;"&amp;RT$4),RT$4&lt;TODAY()),"Late","Occupied")),)))</f>
        <v/>
      </c>
      <c r="RU6" s="33" t="str">
        <f>IF(ISBLANK($F6),,IF(TODAY()=RU$4,"Today",IF(AND(LOOKUP($F6,TenantNames,TenantStartDates)&lt;=RU$4,LOOKUP($F6,TenantNames,TenantEndDates)&gt;=RU$4),IF(OR(AND(DAY(LOOKUP($F6,TenantNames,TenantStartDates))&gt;28,DAY(EOMONTH(RU$4,0))=28,DAY(RU$4)=28),AND(DAY(LOOKUP($F6,TenantNames,TenantStartDates))&gt;30,DAY(EOMONTH(RU$4,0))=30,DAY(RU$4)=30),DAY(LOOKUP($F6,TenantNames,TenantStartDates))=DAY(RU$4)),IF((LOOKUP($F6,TenantNames,TenantEndDates)-RU$4)&lt;=31,LOOKUP($F6,TenantNames,TenantTotalRevenues)-SUM($JA6:RT6),LOOKUP($F6,TenantNames,TenantMonthlyRents)),IF(AND((SUMIF($G$4:AHB$4,"&lt;"&amp;RU$4,$G6:AHB6))&gt;SUMIFS(TransactionAmounts,TenantSources,$F6,'Filtered Data'!$C$2:$C23,"&lt;"&amp;RU$4),RU$4&lt;TODAY()),"Late","Occupied")),)))</f>
        <v/>
      </c>
      <c r="RV6" s="33" t="str">
        <f>IF(ISBLANK($F6),,IF(TODAY()=RV$4,"Today",IF(AND(LOOKUP($F6,TenantNames,TenantStartDates)&lt;=RV$4,LOOKUP($F6,TenantNames,TenantEndDates)&gt;=RV$4),IF(OR(AND(DAY(LOOKUP($F6,TenantNames,TenantStartDates))&gt;28,DAY(EOMONTH(RV$4,0))=28,DAY(RV$4)=28),AND(DAY(LOOKUP($F6,TenantNames,TenantStartDates))&gt;30,DAY(EOMONTH(RV$4,0))=30,DAY(RV$4)=30),DAY(LOOKUP($F6,TenantNames,TenantStartDates))=DAY(RV$4)),IF((LOOKUP($F6,TenantNames,TenantEndDates)-RV$4)&lt;=31,LOOKUP($F6,TenantNames,TenantTotalRevenues)-SUM($JA6:RU6),LOOKUP($F6,TenantNames,TenantMonthlyRents)),IF(AND((SUMIF($G$4:AHB$4,"&lt;"&amp;RV$4,$G6:AHB6))&gt;SUMIFS(TransactionAmounts,TenantSources,$F6,'Filtered Data'!$C$2:$C23,"&lt;"&amp;RV$4),RV$4&lt;TODAY()),"Late","Occupied")),)))</f>
        <v/>
      </c>
      <c r="RW6" s="33" t="str">
        <f>IF(ISBLANK($F6),,IF(TODAY()=RW$4,"Today",IF(AND(LOOKUP($F6,TenantNames,TenantStartDates)&lt;=RW$4,LOOKUP($F6,TenantNames,TenantEndDates)&gt;=RW$4),IF(OR(AND(DAY(LOOKUP($F6,TenantNames,TenantStartDates))&gt;28,DAY(EOMONTH(RW$4,0))=28,DAY(RW$4)=28),AND(DAY(LOOKUP($F6,TenantNames,TenantStartDates))&gt;30,DAY(EOMONTH(RW$4,0))=30,DAY(RW$4)=30),DAY(LOOKUP($F6,TenantNames,TenantStartDates))=DAY(RW$4)),IF((LOOKUP($F6,TenantNames,TenantEndDates)-RW$4)&lt;=31,LOOKUP($F6,TenantNames,TenantTotalRevenues)-SUM($JA6:RV6),LOOKUP($F6,TenantNames,TenantMonthlyRents)),IF(AND((SUMIF($G$4:AHB$4,"&lt;"&amp;RW$4,$G6:AHB6))&gt;SUMIFS(TransactionAmounts,TenantSources,$F6,'Filtered Data'!$C$2:$C23,"&lt;"&amp;RW$4),RW$4&lt;TODAY()),"Late","Occupied")),)))</f>
        <v/>
      </c>
      <c r="RX6" s="33" t="str">
        <f>IF(ISBLANK($F6),,IF(TODAY()=RX$4,"Today",IF(AND(LOOKUP($F6,TenantNames,TenantStartDates)&lt;=RX$4,LOOKUP($F6,TenantNames,TenantEndDates)&gt;=RX$4),IF(OR(AND(DAY(LOOKUP($F6,TenantNames,TenantStartDates))&gt;28,DAY(EOMONTH(RX$4,0))=28,DAY(RX$4)=28),AND(DAY(LOOKUP($F6,TenantNames,TenantStartDates))&gt;30,DAY(EOMONTH(RX$4,0))=30,DAY(RX$4)=30),DAY(LOOKUP($F6,TenantNames,TenantStartDates))=DAY(RX$4)),IF((LOOKUP($F6,TenantNames,TenantEndDates)-RX$4)&lt;=31,LOOKUP($F6,TenantNames,TenantTotalRevenues)-SUM($JA6:RW6),LOOKUP($F6,TenantNames,TenantMonthlyRents)),IF(AND((SUMIF($G$4:AHB$4,"&lt;"&amp;RX$4,$G6:AHB6))&gt;SUMIFS(TransactionAmounts,TenantSources,$F6,'Filtered Data'!$C$2:$C23,"&lt;"&amp;RX$4),RX$4&lt;TODAY()),"Late","Occupied")),)))</f>
        <v/>
      </c>
      <c r="RY6" s="33" t="str">
        <f>IF(ISBLANK($F6),,IF(TODAY()=RY$4,"Today",IF(AND(LOOKUP($F6,TenantNames,TenantStartDates)&lt;=RY$4,LOOKUP($F6,TenantNames,TenantEndDates)&gt;=RY$4),IF(OR(AND(DAY(LOOKUP($F6,TenantNames,TenantStartDates))&gt;28,DAY(EOMONTH(RY$4,0))=28,DAY(RY$4)=28),AND(DAY(LOOKUP($F6,TenantNames,TenantStartDates))&gt;30,DAY(EOMONTH(RY$4,0))=30,DAY(RY$4)=30),DAY(LOOKUP($F6,TenantNames,TenantStartDates))=DAY(RY$4)),IF((LOOKUP($F6,TenantNames,TenantEndDates)-RY$4)&lt;=31,LOOKUP($F6,TenantNames,TenantTotalRevenues)-SUM($JA6:RX6),LOOKUP($F6,TenantNames,TenantMonthlyRents)),IF(AND((SUMIF($G$4:AHB$4,"&lt;"&amp;RY$4,$G6:AHB6))&gt;SUMIFS(TransactionAmounts,TenantSources,$F6,'Filtered Data'!$C$2:$C23,"&lt;"&amp;RY$4),RY$4&lt;TODAY()),"Late","Occupied")),)))</f>
        <v/>
      </c>
      <c r="RZ6" s="33" t="str">
        <f>IF(ISBLANK($F6),,IF(TODAY()=RZ$4,"Today",IF(AND(LOOKUP($F6,TenantNames,TenantStartDates)&lt;=RZ$4,LOOKUP($F6,TenantNames,TenantEndDates)&gt;=RZ$4),IF(OR(AND(DAY(LOOKUP($F6,TenantNames,TenantStartDates))&gt;28,DAY(EOMONTH(RZ$4,0))=28,DAY(RZ$4)=28),AND(DAY(LOOKUP($F6,TenantNames,TenantStartDates))&gt;30,DAY(EOMONTH(RZ$4,0))=30,DAY(RZ$4)=30),DAY(LOOKUP($F6,TenantNames,TenantStartDates))=DAY(RZ$4)),IF((LOOKUP($F6,TenantNames,TenantEndDates)-RZ$4)&lt;=31,LOOKUP($F6,TenantNames,TenantTotalRevenues)-SUM($JA6:RY6),LOOKUP($F6,TenantNames,TenantMonthlyRents)),IF(AND((SUMIF($G$4:AHB$4,"&lt;"&amp;RZ$4,$G6:AHB6))&gt;SUMIFS(TransactionAmounts,TenantSources,$F6,'Filtered Data'!$C$2:$C23,"&lt;"&amp;RZ$4),RZ$4&lt;TODAY()),"Late","Occupied")),)))</f>
        <v/>
      </c>
      <c r="SA6" s="33" t="str">
        <f>IF(ISBLANK($F6),,IF(TODAY()=SA$4,"Today",IF(AND(LOOKUP($F6,TenantNames,TenantStartDates)&lt;=SA$4,LOOKUP($F6,TenantNames,TenantEndDates)&gt;=SA$4),IF(OR(AND(DAY(LOOKUP($F6,TenantNames,TenantStartDates))&gt;28,DAY(EOMONTH(SA$4,0))=28,DAY(SA$4)=28),AND(DAY(LOOKUP($F6,TenantNames,TenantStartDates))&gt;30,DAY(EOMONTH(SA$4,0))=30,DAY(SA$4)=30),DAY(LOOKUP($F6,TenantNames,TenantStartDates))=DAY(SA$4)),IF((LOOKUP($F6,TenantNames,TenantEndDates)-SA$4)&lt;=31,LOOKUP($F6,TenantNames,TenantTotalRevenues)-SUM($JA6:RZ6),LOOKUP($F6,TenantNames,TenantMonthlyRents)),IF(AND((SUMIF($G$4:AHB$4,"&lt;"&amp;SA$4,$G6:AHB6))&gt;SUMIFS(TransactionAmounts,TenantSources,$F6,'Filtered Data'!$C$2:$C23,"&lt;"&amp;SA$4),SA$4&lt;TODAY()),"Late","Occupied")),)))</f>
        <v/>
      </c>
      <c r="SB6" s="33" t="str">
        <f>IF(ISBLANK($F6),,IF(TODAY()=SB$4,"Today",IF(AND(LOOKUP($F6,TenantNames,TenantStartDates)&lt;=SB$4,LOOKUP($F6,TenantNames,TenantEndDates)&gt;=SB$4),IF(OR(AND(DAY(LOOKUP($F6,TenantNames,TenantStartDates))&gt;28,DAY(EOMONTH(SB$4,0))=28,DAY(SB$4)=28),AND(DAY(LOOKUP($F6,TenantNames,TenantStartDates))&gt;30,DAY(EOMONTH(SB$4,0))=30,DAY(SB$4)=30),DAY(LOOKUP($F6,TenantNames,TenantStartDates))=DAY(SB$4)),IF((LOOKUP($F6,TenantNames,TenantEndDates)-SB$4)&lt;=31,LOOKUP($F6,TenantNames,TenantTotalRevenues)-SUM($JA6:SA6),LOOKUP($F6,TenantNames,TenantMonthlyRents)),IF(AND((SUMIF($G$4:AHB$4,"&lt;"&amp;SB$4,$G6:AHB6))&gt;SUMIFS(TransactionAmounts,TenantSources,$F6,'Filtered Data'!$C$2:$C23,"&lt;"&amp;SB$4),SB$4&lt;TODAY()),"Late","Occupied")),)))</f>
        <v/>
      </c>
      <c r="SC6" s="33" t="str">
        <f>IF(ISBLANK($F6),,IF(TODAY()=SC$4,"Today",IF(AND(LOOKUP($F6,TenantNames,TenantStartDates)&lt;=SC$4,LOOKUP($F6,TenantNames,TenantEndDates)&gt;=SC$4),IF(OR(AND(DAY(LOOKUP($F6,TenantNames,TenantStartDates))&gt;28,DAY(EOMONTH(SC$4,0))=28,DAY(SC$4)=28),AND(DAY(LOOKUP($F6,TenantNames,TenantStartDates))&gt;30,DAY(EOMONTH(SC$4,0))=30,DAY(SC$4)=30),DAY(LOOKUP($F6,TenantNames,TenantStartDates))=DAY(SC$4)),IF((LOOKUP($F6,TenantNames,TenantEndDates)-SC$4)&lt;=31,LOOKUP($F6,TenantNames,TenantTotalRevenues)-SUM($JA6:SB6),LOOKUP($F6,TenantNames,TenantMonthlyRents)),IF(AND((SUMIF($G$4:AHB$4,"&lt;"&amp;SC$4,$G6:AHB6))&gt;SUMIFS(TransactionAmounts,TenantSources,$F6,'Filtered Data'!$C$2:$C23,"&lt;"&amp;SC$4),SC$4&lt;TODAY()),"Late","Occupied")),)))</f>
        <v/>
      </c>
      <c r="SD6" s="33" t="str">
        <f>IF(ISBLANK($F6),,IF(TODAY()=SD$4,"Today",IF(AND(LOOKUP($F6,TenantNames,TenantStartDates)&lt;=SD$4,LOOKUP($F6,TenantNames,TenantEndDates)&gt;=SD$4),IF(OR(AND(DAY(LOOKUP($F6,TenantNames,TenantStartDates))&gt;28,DAY(EOMONTH(SD$4,0))=28,DAY(SD$4)=28),AND(DAY(LOOKUP($F6,TenantNames,TenantStartDates))&gt;30,DAY(EOMONTH(SD$4,0))=30,DAY(SD$4)=30),DAY(LOOKUP($F6,TenantNames,TenantStartDates))=DAY(SD$4)),IF((LOOKUP($F6,TenantNames,TenantEndDates)-SD$4)&lt;=31,LOOKUP($F6,TenantNames,TenantTotalRevenues)-SUM($JA6:SC6),LOOKUP($F6,TenantNames,TenantMonthlyRents)),IF(AND((SUMIF($G$4:AHB$4,"&lt;"&amp;SD$4,$G6:AHB6))&gt;SUMIFS(TransactionAmounts,TenantSources,$F6,'Filtered Data'!$C$2:$C23,"&lt;"&amp;SD$4),SD$4&lt;TODAY()),"Late","Occupied")),)))</f>
        <v/>
      </c>
      <c r="SE6" s="33" t="str">
        <f>IF(ISBLANK($F6),,IF(TODAY()=SE$4,"Today",IF(AND(LOOKUP($F6,TenantNames,TenantStartDates)&lt;=SE$4,LOOKUP($F6,TenantNames,TenantEndDates)&gt;=SE$4),IF(OR(AND(DAY(LOOKUP($F6,TenantNames,TenantStartDates))&gt;28,DAY(EOMONTH(SE$4,0))=28,DAY(SE$4)=28),AND(DAY(LOOKUP($F6,TenantNames,TenantStartDates))&gt;30,DAY(EOMONTH(SE$4,0))=30,DAY(SE$4)=30),DAY(LOOKUP($F6,TenantNames,TenantStartDates))=DAY(SE$4)),IF((LOOKUP($F6,TenantNames,TenantEndDates)-SE$4)&lt;=31,LOOKUP($F6,TenantNames,TenantTotalRevenues)-SUM($JA6:SD6),LOOKUP($F6,TenantNames,TenantMonthlyRents)),IF(AND((SUMIF($G$4:AHB$4,"&lt;"&amp;SE$4,$G6:AHB6))&gt;SUMIFS(TransactionAmounts,TenantSources,$F6,'Filtered Data'!$C$2:$C23,"&lt;"&amp;SE$4),SE$4&lt;TODAY()),"Late","Occupied")),)))</f>
        <v/>
      </c>
      <c r="SF6" s="33" t="str">
        <f>IF(ISBLANK($F6),,IF(TODAY()=SF$4,"Today",IF(AND(LOOKUP($F6,TenantNames,TenantStartDates)&lt;=SF$4,LOOKUP($F6,TenantNames,TenantEndDates)&gt;=SF$4),IF(OR(AND(DAY(LOOKUP($F6,TenantNames,TenantStartDates))&gt;28,DAY(EOMONTH(SF$4,0))=28,DAY(SF$4)=28),AND(DAY(LOOKUP($F6,TenantNames,TenantStartDates))&gt;30,DAY(EOMONTH(SF$4,0))=30,DAY(SF$4)=30),DAY(LOOKUP($F6,TenantNames,TenantStartDates))=DAY(SF$4)),IF((LOOKUP($F6,TenantNames,TenantEndDates)-SF$4)&lt;=31,LOOKUP($F6,TenantNames,TenantTotalRevenues)-SUM($JA6:SE6),LOOKUP($F6,TenantNames,TenantMonthlyRents)),IF(AND((SUMIF($G$4:AHB$4,"&lt;"&amp;SF$4,$G6:AHB6))&gt;SUMIFS(TransactionAmounts,TenantSources,$F6,'Filtered Data'!$C$2:$C23,"&lt;"&amp;SF$4),SF$4&lt;TODAY()),"Late","Occupied")),)))</f>
        <v/>
      </c>
      <c r="SG6" s="33" t="str">
        <f>IF(ISBLANK($F6),,IF(TODAY()=SG$4,"Today",IF(AND(LOOKUP($F6,TenantNames,TenantStartDates)&lt;=SG$4,LOOKUP($F6,TenantNames,TenantEndDates)&gt;=SG$4),IF(OR(AND(DAY(LOOKUP($F6,TenantNames,TenantStartDates))&gt;28,DAY(EOMONTH(SG$4,0))=28,DAY(SG$4)=28),AND(DAY(LOOKUP($F6,TenantNames,TenantStartDates))&gt;30,DAY(EOMONTH(SG$4,0))=30,DAY(SG$4)=30),DAY(LOOKUP($F6,TenantNames,TenantStartDates))=DAY(SG$4)),IF((LOOKUP($F6,TenantNames,TenantEndDates)-SG$4)&lt;=31,LOOKUP($F6,TenantNames,TenantTotalRevenues)-SUM($JA6:SF6),LOOKUP($F6,TenantNames,TenantMonthlyRents)),IF(AND((SUMIF($G$4:AHB$4,"&lt;"&amp;SG$4,$G6:AHB6))&gt;SUMIFS(TransactionAmounts,TenantSources,$F6,'Filtered Data'!$C$2:$C23,"&lt;"&amp;SG$4),SG$4&lt;TODAY()),"Late","Occupied")),)))</f>
        <v/>
      </c>
      <c r="SH6" s="33" t="str">
        <f>IF(ISBLANK($F6),,IF(TODAY()=SH$4,"Today",IF(AND(LOOKUP($F6,TenantNames,TenantStartDates)&lt;=SH$4,LOOKUP($F6,TenantNames,TenantEndDates)&gt;=SH$4),IF(OR(AND(DAY(LOOKUP($F6,TenantNames,TenantStartDates))&gt;28,DAY(EOMONTH(SH$4,0))=28,DAY(SH$4)=28),AND(DAY(LOOKUP($F6,TenantNames,TenantStartDates))&gt;30,DAY(EOMONTH(SH$4,0))=30,DAY(SH$4)=30),DAY(LOOKUP($F6,TenantNames,TenantStartDates))=DAY(SH$4)),IF((LOOKUP($F6,TenantNames,TenantEndDates)-SH$4)&lt;=31,LOOKUP($F6,TenantNames,TenantTotalRevenues)-SUM($JA6:SG6),LOOKUP($F6,TenantNames,TenantMonthlyRents)),IF(AND((SUMIF($G$4:AHB$4,"&lt;"&amp;SH$4,$G6:AHB6))&gt;SUMIFS(TransactionAmounts,TenantSources,$F6,'Filtered Data'!$C$2:$C23,"&lt;"&amp;SH$4),SH$4&lt;TODAY()),"Late","Occupied")),)))</f>
        <v/>
      </c>
      <c r="SI6" s="33" t="str">
        <f>IF(ISBLANK($F6),,IF(TODAY()=SI$4,"Today",IF(AND(LOOKUP($F6,TenantNames,TenantStartDates)&lt;=SI$4,LOOKUP($F6,TenantNames,TenantEndDates)&gt;=SI$4),IF(OR(AND(DAY(LOOKUP($F6,TenantNames,TenantStartDates))&gt;28,DAY(EOMONTH(SI$4,0))=28,DAY(SI$4)=28),AND(DAY(LOOKUP($F6,TenantNames,TenantStartDates))&gt;30,DAY(EOMONTH(SI$4,0))=30,DAY(SI$4)=30),DAY(LOOKUP($F6,TenantNames,TenantStartDates))=DAY(SI$4)),IF((LOOKUP($F6,TenantNames,TenantEndDates)-SI$4)&lt;=31,LOOKUP($F6,TenantNames,TenantTotalRevenues)-SUM($JA6:SH6),LOOKUP($F6,TenantNames,TenantMonthlyRents)),IF(AND((SUMIF($G$4:AHB$4,"&lt;"&amp;SI$4,$G6:AHB6))&gt;SUMIFS(TransactionAmounts,TenantSources,$F6,'Filtered Data'!$C$2:$C23,"&lt;"&amp;SI$4),SI$4&lt;TODAY()),"Late","Occupied")),)))</f>
        <v/>
      </c>
      <c r="SJ6" s="33" t="str">
        <f>IF(ISBLANK($F6),,IF(TODAY()=SJ$4,"Today",IF(AND(LOOKUP($F6,TenantNames,TenantStartDates)&lt;=SJ$4,LOOKUP($F6,TenantNames,TenantEndDates)&gt;=SJ$4),IF(OR(AND(DAY(LOOKUP($F6,TenantNames,TenantStartDates))&gt;28,DAY(EOMONTH(SJ$4,0))=28,DAY(SJ$4)=28),AND(DAY(LOOKUP($F6,TenantNames,TenantStartDates))&gt;30,DAY(EOMONTH(SJ$4,0))=30,DAY(SJ$4)=30),DAY(LOOKUP($F6,TenantNames,TenantStartDates))=DAY(SJ$4)),IF((LOOKUP($F6,TenantNames,TenantEndDates)-SJ$4)&lt;=31,LOOKUP($F6,TenantNames,TenantTotalRevenues)-SUM($JA6:SI6),LOOKUP($F6,TenantNames,TenantMonthlyRents)),IF(AND((SUMIF($G$4:AHB$4,"&lt;"&amp;SJ$4,$G6:AHB6))&gt;SUMIFS(TransactionAmounts,TenantSources,$F6,'Filtered Data'!$C$2:$C23,"&lt;"&amp;SJ$4),SJ$4&lt;TODAY()),"Late","Occupied")),)))</f>
        <v/>
      </c>
      <c r="SK6" s="33" t="str">
        <f>IF(ISBLANK($F6),,IF(TODAY()=SK$4,"Today",IF(AND(LOOKUP($F6,TenantNames,TenantStartDates)&lt;=SK$4,LOOKUP($F6,TenantNames,TenantEndDates)&gt;=SK$4),IF(OR(AND(DAY(LOOKUP($F6,TenantNames,TenantStartDates))&gt;28,DAY(EOMONTH(SK$4,0))=28,DAY(SK$4)=28),AND(DAY(LOOKUP($F6,TenantNames,TenantStartDates))&gt;30,DAY(EOMONTH(SK$4,0))=30,DAY(SK$4)=30),DAY(LOOKUP($F6,TenantNames,TenantStartDates))=DAY(SK$4)),IF((LOOKUP($F6,TenantNames,TenantEndDates)-SK$4)&lt;=31,LOOKUP($F6,TenantNames,TenantTotalRevenues)-SUM($JA6:SJ6),LOOKUP($F6,TenantNames,TenantMonthlyRents)),IF(AND((SUMIF($G$4:AHB$4,"&lt;"&amp;SK$4,$G6:AHB6))&gt;SUMIFS(TransactionAmounts,TenantSources,$F6,'Filtered Data'!$C$2:$C23,"&lt;"&amp;SK$4),SK$4&lt;TODAY()),"Late","Occupied")),)))</f>
        <v/>
      </c>
      <c r="SL6" s="33" t="str">
        <f>IF(ISBLANK($F6),,IF(TODAY()=SL$4,"Today",IF(AND(LOOKUP($F6,TenantNames,TenantStartDates)&lt;=SL$4,LOOKUP($F6,TenantNames,TenantEndDates)&gt;=SL$4),IF(OR(AND(DAY(LOOKUP($F6,TenantNames,TenantStartDates))&gt;28,DAY(EOMONTH(SL$4,0))=28,DAY(SL$4)=28),AND(DAY(LOOKUP($F6,TenantNames,TenantStartDates))&gt;30,DAY(EOMONTH(SL$4,0))=30,DAY(SL$4)=30),DAY(LOOKUP($F6,TenantNames,TenantStartDates))=DAY(SL$4)),IF((LOOKUP($F6,TenantNames,TenantEndDates)-SL$4)&lt;=31,LOOKUP($F6,TenantNames,TenantTotalRevenues)-SUM($JA6:SK6),LOOKUP($F6,TenantNames,TenantMonthlyRents)),IF(AND((SUMIF($G$4:AHB$4,"&lt;"&amp;SL$4,$G6:AHB6))&gt;SUMIFS(TransactionAmounts,TenantSources,$F6,'Filtered Data'!$C$2:$C23,"&lt;"&amp;SL$4),SL$4&lt;TODAY()),"Late","Occupied")),)))</f>
        <v/>
      </c>
      <c r="SM6" s="33" t="str">
        <f>IF(ISBLANK($F6),,IF(TODAY()=SM$4,"Today",IF(AND(LOOKUP($F6,TenantNames,TenantStartDates)&lt;=SM$4,LOOKUP($F6,TenantNames,TenantEndDates)&gt;=SM$4),IF(OR(AND(DAY(LOOKUP($F6,TenantNames,TenantStartDates))&gt;28,DAY(EOMONTH(SM$4,0))=28,DAY(SM$4)=28),AND(DAY(LOOKUP($F6,TenantNames,TenantStartDates))&gt;30,DAY(EOMONTH(SM$4,0))=30,DAY(SM$4)=30),DAY(LOOKUP($F6,TenantNames,TenantStartDates))=DAY(SM$4)),IF((LOOKUP($F6,TenantNames,TenantEndDates)-SM$4)&lt;=31,LOOKUP($F6,TenantNames,TenantTotalRevenues)-SUM($JA6:SL6),LOOKUP($F6,TenantNames,TenantMonthlyRents)),IF(AND((SUMIF($G$4:AHB$4,"&lt;"&amp;SM$4,$G6:AHB6))&gt;SUMIFS(TransactionAmounts,TenantSources,$F6,'Filtered Data'!$C$2:$C23,"&lt;"&amp;SM$4),SM$4&lt;TODAY()),"Late","Occupied")),)))</f>
        <v/>
      </c>
      <c r="SN6" s="33" t="str">
        <f>IF(ISBLANK($F6),,IF(TODAY()=SN$4,"Today",IF(AND(LOOKUP($F6,TenantNames,TenantStartDates)&lt;=SN$4,LOOKUP($F6,TenantNames,TenantEndDates)&gt;=SN$4),IF(OR(AND(DAY(LOOKUP($F6,TenantNames,TenantStartDates))&gt;28,DAY(EOMONTH(SN$4,0))=28,DAY(SN$4)=28),AND(DAY(LOOKUP($F6,TenantNames,TenantStartDates))&gt;30,DAY(EOMONTH(SN$4,0))=30,DAY(SN$4)=30),DAY(LOOKUP($F6,TenantNames,TenantStartDates))=DAY(SN$4)),IF((LOOKUP($F6,TenantNames,TenantEndDates)-SN$4)&lt;=31,LOOKUP($F6,TenantNames,TenantTotalRevenues)-SUM($JA6:SM6),LOOKUP($F6,TenantNames,TenantMonthlyRents)),IF(AND((SUMIF($G$4:AHB$4,"&lt;"&amp;SN$4,$G6:AHB6))&gt;SUMIFS(TransactionAmounts,TenantSources,$F6,'Filtered Data'!$C$2:$C23,"&lt;"&amp;SN$4),SN$4&lt;TODAY()),"Late","Occupied")),)))</f>
        <v/>
      </c>
      <c r="SO6" s="33" t="str">
        <f>IF(ISBLANK($F6),,IF(TODAY()=SO$4,"Today",IF(AND(LOOKUP($F6,TenantNames,TenantStartDates)&lt;=SO$4,LOOKUP($F6,TenantNames,TenantEndDates)&gt;=SO$4),IF(OR(AND(DAY(LOOKUP($F6,TenantNames,TenantStartDates))&gt;28,DAY(EOMONTH(SO$4,0))=28,DAY(SO$4)=28),AND(DAY(LOOKUP($F6,TenantNames,TenantStartDates))&gt;30,DAY(EOMONTH(SO$4,0))=30,DAY(SO$4)=30),DAY(LOOKUP($F6,TenantNames,TenantStartDates))=DAY(SO$4)),IF((LOOKUP($F6,TenantNames,TenantEndDates)-SO$4)&lt;=31,LOOKUP($F6,TenantNames,TenantTotalRevenues)-SUM($JA6:SN6),LOOKUP($F6,TenantNames,TenantMonthlyRents)),IF(AND((SUMIF($G$4:AHB$4,"&lt;"&amp;SO$4,$G6:AHB6))&gt;SUMIFS(TransactionAmounts,TenantSources,$F6,'Filtered Data'!$C$2:$C23,"&lt;"&amp;SO$4),SO$4&lt;TODAY()),"Late","Occupied")),)))</f>
        <v/>
      </c>
      <c r="SP6" s="33" t="str">
        <f>IF(ISBLANK($F6),,IF(TODAY()=SP$4,"Today",IF(AND(LOOKUP($F6,TenantNames,TenantStartDates)&lt;=SP$4,LOOKUP($F6,TenantNames,TenantEndDates)&gt;=SP$4),IF(OR(AND(DAY(LOOKUP($F6,TenantNames,TenantStartDates))&gt;28,DAY(EOMONTH(SP$4,0))=28,DAY(SP$4)=28),AND(DAY(LOOKUP($F6,TenantNames,TenantStartDates))&gt;30,DAY(EOMONTH(SP$4,0))=30,DAY(SP$4)=30),DAY(LOOKUP($F6,TenantNames,TenantStartDates))=DAY(SP$4)),IF((LOOKUP($F6,TenantNames,TenantEndDates)-SP$4)&lt;=31,LOOKUP($F6,TenantNames,TenantTotalRevenues)-SUM($JA6:SO6),LOOKUP($F6,TenantNames,TenantMonthlyRents)),IF(AND((SUMIF($G$4:AHB$4,"&lt;"&amp;SP$4,$G6:AHB6))&gt;SUMIFS(TransactionAmounts,TenantSources,$F6,'Filtered Data'!$C$2:$C23,"&lt;"&amp;SP$4),SP$4&lt;TODAY()),"Late","Occupied")),)))</f>
        <v/>
      </c>
      <c r="SQ6" s="33" t="str">
        <f>IF(ISBLANK($F6),,IF(TODAY()=SQ$4,"Today",IF(AND(LOOKUP($F6,TenantNames,TenantStartDates)&lt;=SQ$4,LOOKUP($F6,TenantNames,TenantEndDates)&gt;=SQ$4),IF(OR(AND(DAY(LOOKUP($F6,TenantNames,TenantStartDates))&gt;28,DAY(EOMONTH(SQ$4,0))=28,DAY(SQ$4)=28),AND(DAY(LOOKUP($F6,TenantNames,TenantStartDates))&gt;30,DAY(EOMONTH(SQ$4,0))=30,DAY(SQ$4)=30),DAY(LOOKUP($F6,TenantNames,TenantStartDates))=DAY(SQ$4)),IF((LOOKUP($F6,TenantNames,TenantEndDates)-SQ$4)&lt;=31,LOOKUP($F6,TenantNames,TenantTotalRevenues)-SUM($JA6:SP6),LOOKUP($F6,TenantNames,TenantMonthlyRents)),IF(AND((SUMIF($G$4:AHB$4,"&lt;"&amp;SQ$4,$G6:AHB6))&gt;SUMIFS(TransactionAmounts,TenantSources,$F6,'Filtered Data'!$C$2:$C23,"&lt;"&amp;SQ$4),SQ$4&lt;TODAY()),"Late","Occupied")),)))</f>
        <v/>
      </c>
      <c r="SR6" s="33" t="str">
        <f>IF(ISBLANK($F6),,IF(TODAY()=SR$4,"Today",IF(AND(LOOKUP($F6,TenantNames,TenantStartDates)&lt;=SR$4,LOOKUP($F6,TenantNames,TenantEndDates)&gt;=SR$4),IF(OR(AND(DAY(LOOKUP($F6,TenantNames,TenantStartDates))&gt;28,DAY(EOMONTH(SR$4,0))=28,DAY(SR$4)=28),AND(DAY(LOOKUP($F6,TenantNames,TenantStartDates))&gt;30,DAY(EOMONTH(SR$4,0))=30,DAY(SR$4)=30),DAY(LOOKUP($F6,TenantNames,TenantStartDates))=DAY(SR$4)),IF((LOOKUP($F6,TenantNames,TenantEndDates)-SR$4)&lt;=31,LOOKUP($F6,TenantNames,TenantTotalRevenues)-SUM($JA6:SQ6),LOOKUP($F6,TenantNames,TenantMonthlyRents)),IF(AND((SUMIF($G$4:AHB$4,"&lt;"&amp;SR$4,$G6:AHB6))&gt;SUMIFS(TransactionAmounts,TenantSources,$F6,'Filtered Data'!$C$2:$C23,"&lt;"&amp;SR$4),SR$4&lt;TODAY()),"Late","Occupied")),)))</f>
        <v/>
      </c>
      <c r="SS6" s="33" t="str">
        <f>IF(ISBLANK($F6),,IF(TODAY()=SS$4,"Today",IF(AND(LOOKUP($F6,TenantNames,TenantStartDates)&lt;=SS$4,LOOKUP($F6,TenantNames,TenantEndDates)&gt;=SS$4),IF(OR(AND(DAY(LOOKUP($F6,TenantNames,TenantStartDates))&gt;28,DAY(EOMONTH(SS$4,0))=28,DAY(SS$4)=28),AND(DAY(LOOKUP($F6,TenantNames,TenantStartDates))&gt;30,DAY(EOMONTH(SS$4,0))=30,DAY(SS$4)=30),DAY(LOOKUP($F6,TenantNames,TenantStartDates))=DAY(SS$4)),IF((LOOKUP($F6,TenantNames,TenantEndDates)-SS$4)&lt;=31,LOOKUP($F6,TenantNames,TenantTotalRevenues)-SUM($JA6:SR6),LOOKUP($F6,TenantNames,TenantMonthlyRents)),IF(AND((SUMIF($G$4:AHB$4,"&lt;"&amp;SS$4,$G6:AHB6))&gt;SUMIFS(TransactionAmounts,TenantSources,$F6,'Filtered Data'!$C$2:$C23,"&lt;"&amp;SS$4),SS$4&lt;TODAY()),"Late","Occupied")),)))</f>
        <v/>
      </c>
      <c r="ST6" s="33" t="str">
        <f>IF(ISBLANK($F6),,IF(TODAY()=ST$4,"Today",IF(AND(LOOKUP($F6,TenantNames,TenantStartDates)&lt;=ST$4,LOOKUP($F6,TenantNames,TenantEndDates)&gt;=ST$4),IF(OR(AND(DAY(LOOKUP($F6,TenantNames,TenantStartDates))&gt;28,DAY(EOMONTH(ST$4,0))=28,DAY(ST$4)=28),AND(DAY(LOOKUP($F6,TenantNames,TenantStartDates))&gt;30,DAY(EOMONTH(ST$4,0))=30,DAY(ST$4)=30),DAY(LOOKUP($F6,TenantNames,TenantStartDates))=DAY(ST$4)),IF((LOOKUP($F6,TenantNames,TenantEndDates)-ST$4)&lt;=31,LOOKUP($F6,TenantNames,TenantTotalRevenues)-SUM($JA6:SS6),LOOKUP($F6,TenantNames,TenantMonthlyRents)),IF(AND((SUMIF($G$4:AHB$4,"&lt;"&amp;ST$4,$G6:AHB6))&gt;SUMIFS(TransactionAmounts,TenantSources,$F6,'Filtered Data'!$C$2:$C23,"&lt;"&amp;ST$4),ST$4&lt;TODAY()),"Late","Occupied")),)))</f>
        <v/>
      </c>
      <c r="SU6" s="33" t="str">
        <f>IF(ISBLANK($F6),,IF(TODAY()=SU$4,"Today",IF(AND(LOOKUP($F6,TenantNames,TenantStartDates)&lt;=SU$4,LOOKUP($F6,TenantNames,TenantEndDates)&gt;=SU$4),IF(OR(AND(DAY(LOOKUP($F6,TenantNames,TenantStartDates))&gt;28,DAY(EOMONTH(SU$4,0))=28,DAY(SU$4)=28),AND(DAY(LOOKUP($F6,TenantNames,TenantStartDates))&gt;30,DAY(EOMONTH(SU$4,0))=30,DAY(SU$4)=30),DAY(LOOKUP($F6,TenantNames,TenantStartDates))=DAY(SU$4)),IF((LOOKUP($F6,TenantNames,TenantEndDates)-SU$4)&lt;=31,LOOKUP($F6,TenantNames,TenantTotalRevenues)-SUM($JA6:ST6),LOOKUP($F6,TenantNames,TenantMonthlyRents)),IF(AND((SUMIF($G$4:AHB$4,"&lt;"&amp;SU$4,$G6:AHB6))&gt;SUMIFS(TransactionAmounts,TenantSources,$F6,'Filtered Data'!$C$2:$C23,"&lt;"&amp;SU$4),SU$4&lt;TODAY()),"Late","Occupied")),)))</f>
        <v/>
      </c>
      <c r="SV6" s="33" t="str">
        <f>IF(ISBLANK($F6),,IF(TODAY()=SV$4,"Today",IF(AND(LOOKUP($F6,TenantNames,TenantStartDates)&lt;=SV$4,LOOKUP($F6,TenantNames,TenantEndDates)&gt;=SV$4),IF(OR(AND(DAY(LOOKUP($F6,TenantNames,TenantStartDates))&gt;28,DAY(EOMONTH(SV$4,0))=28,DAY(SV$4)=28),AND(DAY(LOOKUP($F6,TenantNames,TenantStartDates))&gt;30,DAY(EOMONTH(SV$4,0))=30,DAY(SV$4)=30),DAY(LOOKUP($F6,TenantNames,TenantStartDates))=DAY(SV$4)),IF((LOOKUP($F6,TenantNames,TenantEndDates)-SV$4)&lt;=31,LOOKUP($F6,TenantNames,TenantTotalRevenues)-SUM($JA6:SU6),LOOKUP($F6,TenantNames,TenantMonthlyRents)),IF(AND((SUMIF($G$4:AHB$4,"&lt;"&amp;SV$4,$G6:AHB6))&gt;SUMIFS(TransactionAmounts,TenantSources,$F6,'Filtered Data'!$C$2:$C23,"&lt;"&amp;SV$4),SV$4&lt;TODAY()),"Late","Occupied")),)))</f>
        <v/>
      </c>
      <c r="SW6" s="33" t="str">
        <f>IF(ISBLANK($F6),,IF(TODAY()=SW$4,"Today",IF(AND(LOOKUP($F6,TenantNames,TenantStartDates)&lt;=SW$4,LOOKUP($F6,TenantNames,TenantEndDates)&gt;=SW$4),IF(OR(AND(DAY(LOOKUP($F6,TenantNames,TenantStartDates))&gt;28,DAY(EOMONTH(SW$4,0))=28,DAY(SW$4)=28),AND(DAY(LOOKUP($F6,TenantNames,TenantStartDates))&gt;30,DAY(EOMONTH(SW$4,0))=30,DAY(SW$4)=30),DAY(LOOKUP($F6,TenantNames,TenantStartDates))=DAY(SW$4)),IF((LOOKUP($F6,TenantNames,TenantEndDates)-SW$4)&lt;=31,LOOKUP($F6,TenantNames,TenantTotalRevenues)-SUM($JA6:SV6),LOOKUP($F6,TenantNames,TenantMonthlyRents)),IF(AND((SUMIF($G$4:AHB$4,"&lt;"&amp;SW$4,$G6:AHB6))&gt;SUMIFS(TransactionAmounts,TenantSources,$F6,'Filtered Data'!$C$2:$C23,"&lt;"&amp;SW$4),SW$4&lt;TODAY()),"Late","Occupied")),)))</f>
        <v/>
      </c>
      <c r="SX6" s="33" t="str">
        <f>IF(ISBLANK($F6),,IF(TODAY()=SX$4,"Today",IF(AND(LOOKUP($F6,TenantNames,TenantStartDates)&lt;=SX$4,LOOKUP($F6,TenantNames,TenantEndDates)&gt;=SX$4),IF(OR(AND(DAY(LOOKUP($F6,TenantNames,TenantStartDates))&gt;28,DAY(EOMONTH(SX$4,0))=28,DAY(SX$4)=28),AND(DAY(LOOKUP($F6,TenantNames,TenantStartDates))&gt;30,DAY(EOMONTH(SX$4,0))=30,DAY(SX$4)=30),DAY(LOOKUP($F6,TenantNames,TenantStartDates))=DAY(SX$4)),IF((LOOKUP($F6,TenantNames,TenantEndDates)-SX$4)&lt;=31,LOOKUP($F6,TenantNames,TenantTotalRevenues)-SUM($JA6:SW6),LOOKUP($F6,TenantNames,TenantMonthlyRents)),IF(AND((SUMIF($G$4:AHB$4,"&lt;"&amp;SX$4,$G6:AHB6))&gt;SUMIFS(TransactionAmounts,TenantSources,$F6,'Filtered Data'!$C$2:$C23,"&lt;"&amp;SX$4),SX$4&lt;TODAY()),"Late","Occupied")),)))</f>
        <v/>
      </c>
      <c r="SY6" s="33" t="str">
        <f>IF(ISBLANK($F6),,IF(TODAY()=SY$4,"Today",IF(AND(LOOKUP($F6,TenantNames,TenantStartDates)&lt;=SY$4,LOOKUP($F6,TenantNames,TenantEndDates)&gt;=SY$4),IF(OR(AND(DAY(LOOKUP($F6,TenantNames,TenantStartDates))&gt;28,DAY(EOMONTH(SY$4,0))=28,DAY(SY$4)=28),AND(DAY(LOOKUP($F6,TenantNames,TenantStartDates))&gt;30,DAY(EOMONTH(SY$4,0))=30,DAY(SY$4)=30),DAY(LOOKUP($F6,TenantNames,TenantStartDates))=DAY(SY$4)),IF((LOOKUP($F6,TenantNames,TenantEndDates)-SY$4)&lt;=31,LOOKUP($F6,TenantNames,TenantTotalRevenues)-SUM($JA6:SX6),LOOKUP($F6,TenantNames,TenantMonthlyRents)),IF(AND((SUMIF($G$4:AHB$4,"&lt;"&amp;SY$4,$G6:AHB6))&gt;SUMIFS(TransactionAmounts,TenantSources,$F6,'Filtered Data'!$C$2:$C23,"&lt;"&amp;SY$4),SY$4&lt;TODAY()),"Late","Occupied")),)))</f>
        <v/>
      </c>
      <c r="SZ6" s="33" t="str">
        <f>IF(ISBLANK($F6),,IF(TODAY()=SZ$4,"Today",IF(AND(LOOKUP($F6,TenantNames,TenantStartDates)&lt;=SZ$4,LOOKUP($F6,TenantNames,TenantEndDates)&gt;=SZ$4),IF(OR(AND(DAY(LOOKUP($F6,TenantNames,TenantStartDates))&gt;28,DAY(EOMONTH(SZ$4,0))=28,DAY(SZ$4)=28),AND(DAY(LOOKUP($F6,TenantNames,TenantStartDates))&gt;30,DAY(EOMONTH(SZ$4,0))=30,DAY(SZ$4)=30),DAY(LOOKUP($F6,TenantNames,TenantStartDates))=DAY(SZ$4)),IF((LOOKUP($F6,TenantNames,TenantEndDates)-SZ$4)&lt;=31,LOOKUP($F6,TenantNames,TenantTotalRevenues)-SUM($JA6:SY6),LOOKUP($F6,TenantNames,TenantMonthlyRents)),IF(AND((SUMIF($G$4:AHB$4,"&lt;"&amp;SZ$4,$G6:AHB6))&gt;SUMIFS(TransactionAmounts,TenantSources,$F6,'Filtered Data'!$C$2:$C23,"&lt;"&amp;SZ$4),SZ$4&lt;TODAY()),"Late","Occupied")),)))</f>
        <v/>
      </c>
      <c r="TA6" s="33" t="str">
        <f>IF(ISBLANK($F6),,IF(TODAY()=TA$4,"Today",IF(AND(LOOKUP($F6,TenantNames,TenantStartDates)&lt;=TA$4,LOOKUP($F6,TenantNames,TenantEndDates)&gt;=TA$4),IF(OR(AND(DAY(LOOKUP($F6,TenantNames,TenantStartDates))&gt;28,DAY(EOMONTH(TA$4,0))=28,DAY(TA$4)=28),AND(DAY(LOOKUP($F6,TenantNames,TenantStartDates))&gt;30,DAY(EOMONTH(TA$4,0))=30,DAY(TA$4)=30),DAY(LOOKUP($F6,TenantNames,TenantStartDates))=DAY(TA$4)),IF((LOOKUP($F6,TenantNames,TenantEndDates)-TA$4)&lt;=31,LOOKUP($F6,TenantNames,TenantTotalRevenues)-SUM($JA6:SZ6),LOOKUP($F6,TenantNames,TenantMonthlyRents)),IF(AND((SUMIF($G$4:AHB$4,"&lt;"&amp;TA$4,$G6:AHB6))&gt;SUMIFS(TransactionAmounts,TenantSources,$F6,'Filtered Data'!$C$2:$C23,"&lt;"&amp;TA$4),TA$4&lt;TODAY()),"Late","Occupied")),)))</f>
        <v/>
      </c>
      <c r="TB6" s="33" t="str">
        <f>IF(ISBLANK($F6),,IF(TODAY()=TB$4,"Today",IF(AND(LOOKUP($F6,TenantNames,TenantStartDates)&lt;=TB$4,LOOKUP($F6,TenantNames,TenantEndDates)&gt;=TB$4),IF(OR(AND(DAY(LOOKUP($F6,TenantNames,TenantStartDates))&gt;28,DAY(EOMONTH(TB$4,0))=28,DAY(TB$4)=28),AND(DAY(LOOKUP($F6,TenantNames,TenantStartDates))&gt;30,DAY(EOMONTH(TB$4,0))=30,DAY(TB$4)=30),DAY(LOOKUP($F6,TenantNames,TenantStartDates))=DAY(TB$4)),IF((LOOKUP($F6,TenantNames,TenantEndDates)-TB$4)&lt;=31,LOOKUP($F6,TenantNames,TenantTotalRevenues)-SUM($JA6:TA6),LOOKUP($F6,TenantNames,TenantMonthlyRents)),IF(AND((SUMIF($G$4:AHB$4,"&lt;"&amp;TB$4,$G6:AHB6))&gt;SUMIFS(TransactionAmounts,TenantSources,$F6,'Filtered Data'!$C$2:$C23,"&lt;"&amp;TB$4),TB$4&lt;TODAY()),"Late","Occupied")),)))</f>
        <v/>
      </c>
      <c r="TC6" s="33" t="str">
        <f>IF(ISBLANK($F6),,IF(TODAY()=TC$4,"Today",IF(AND(LOOKUP($F6,TenantNames,TenantStartDates)&lt;=TC$4,LOOKUP($F6,TenantNames,TenantEndDates)&gt;=TC$4),IF(OR(AND(DAY(LOOKUP($F6,TenantNames,TenantStartDates))&gt;28,DAY(EOMONTH(TC$4,0))=28,DAY(TC$4)=28),AND(DAY(LOOKUP($F6,TenantNames,TenantStartDates))&gt;30,DAY(EOMONTH(TC$4,0))=30,DAY(TC$4)=30),DAY(LOOKUP($F6,TenantNames,TenantStartDates))=DAY(TC$4)),IF((LOOKUP($F6,TenantNames,TenantEndDates)-TC$4)&lt;=31,LOOKUP($F6,TenantNames,TenantTotalRevenues)-SUM($JA6:TB6),LOOKUP($F6,TenantNames,TenantMonthlyRents)),IF(AND((SUMIF($G$4:AHB$4,"&lt;"&amp;TC$4,$G6:AHB6))&gt;SUMIFS(TransactionAmounts,TenantSources,$F6,'Filtered Data'!$C$2:$C23,"&lt;"&amp;TC$4),TC$4&lt;TODAY()),"Late","Occupied")),)))</f>
        <v/>
      </c>
      <c r="TD6" s="33" t="str">
        <f>IF(ISBLANK($F6),,IF(TODAY()=TD$4,"Today",IF(AND(LOOKUP($F6,TenantNames,TenantStartDates)&lt;=TD$4,LOOKUP($F6,TenantNames,TenantEndDates)&gt;=TD$4),IF(OR(AND(DAY(LOOKUP($F6,TenantNames,TenantStartDates))&gt;28,DAY(EOMONTH(TD$4,0))=28,DAY(TD$4)=28),AND(DAY(LOOKUP($F6,TenantNames,TenantStartDates))&gt;30,DAY(EOMONTH(TD$4,0))=30,DAY(TD$4)=30),DAY(LOOKUP($F6,TenantNames,TenantStartDates))=DAY(TD$4)),IF((LOOKUP($F6,TenantNames,TenantEndDates)-TD$4)&lt;=31,LOOKUP($F6,TenantNames,TenantTotalRevenues)-SUM($JA6:TC6),LOOKUP($F6,TenantNames,TenantMonthlyRents)),IF(AND((SUMIF($G$4:AHB$4,"&lt;"&amp;TD$4,$G6:AHB6))&gt;SUMIFS(TransactionAmounts,TenantSources,$F6,'Filtered Data'!$C$2:$C23,"&lt;"&amp;TD$4),TD$4&lt;TODAY()),"Late","Occupied")),)))</f>
        <v/>
      </c>
      <c r="TE6" s="33" t="str">
        <f>IF(ISBLANK($F6),,IF(TODAY()=TE$4,"Today",IF(AND(LOOKUP($F6,TenantNames,TenantStartDates)&lt;=TE$4,LOOKUP($F6,TenantNames,TenantEndDates)&gt;=TE$4),IF(OR(AND(DAY(LOOKUP($F6,TenantNames,TenantStartDates))&gt;28,DAY(EOMONTH(TE$4,0))=28,DAY(TE$4)=28),AND(DAY(LOOKUP($F6,TenantNames,TenantStartDates))&gt;30,DAY(EOMONTH(TE$4,0))=30,DAY(TE$4)=30),DAY(LOOKUP($F6,TenantNames,TenantStartDates))=DAY(TE$4)),IF((LOOKUP($F6,TenantNames,TenantEndDates)-TE$4)&lt;=31,LOOKUP($F6,TenantNames,TenantTotalRevenues)-SUM($JA6:TD6),LOOKUP($F6,TenantNames,TenantMonthlyRents)),IF(AND((SUMIF($G$4:AHB$4,"&lt;"&amp;TE$4,$G6:AHB6))&gt;SUMIFS(TransactionAmounts,TenantSources,$F6,'Filtered Data'!$C$2:$C23,"&lt;"&amp;TE$4),TE$4&lt;TODAY()),"Late","Occupied")),)))</f>
        <v/>
      </c>
      <c r="TF6" s="33" t="str">
        <f>IF(ISBLANK($F6),,IF(TODAY()=TF$4,"Today",IF(AND(LOOKUP($F6,TenantNames,TenantStartDates)&lt;=TF$4,LOOKUP($F6,TenantNames,TenantEndDates)&gt;=TF$4),IF(OR(AND(DAY(LOOKUP($F6,TenantNames,TenantStartDates))&gt;28,DAY(EOMONTH(TF$4,0))=28,DAY(TF$4)=28),AND(DAY(LOOKUP($F6,TenantNames,TenantStartDates))&gt;30,DAY(EOMONTH(TF$4,0))=30,DAY(TF$4)=30),DAY(LOOKUP($F6,TenantNames,TenantStartDates))=DAY(TF$4)),IF((LOOKUP($F6,TenantNames,TenantEndDates)-TF$4)&lt;=31,LOOKUP($F6,TenantNames,TenantTotalRevenues)-SUM($JA6:TE6),LOOKUP($F6,TenantNames,TenantMonthlyRents)),IF(AND((SUMIF($G$4:AHB$4,"&lt;"&amp;TF$4,$G6:AHB6))&gt;SUMIFS(TransactionAmounts,TenantSources,$F6,'Filtered Data'!$C$2:$C23,"&lt;"&amp;TF$4),TF$4&lt;TODAY()),"Late","Occupied")),)))</f>
        <v/>
      </c>
      <c r="TG6" s="33" t="str">
        <f>IF(ISBLANK($F6),,IF(TODAY()=TG$4,"Today",IF(AND(LOOKUP($F6,TenantNames,TenantStartDates)&lt;=TG$4,LOOKUP($F6,TenantNames,TenantEndDates)&gt;=TG$4),IF(OR(AND(DAY(LOOKUP($F6,TenantNames,TenantStartDates))&gt;28,DAY(EOMONTH(TG$4,0))=28,DAY(TG$4)=28),AND(DAY(LOOKUP($F6,TenantNames,TenantStartDates))&gt;30,DAY(EOMONTH(TG$4,0))=30,DAY(TG$4)=30),DAY(LOOKUP($F6,TenantNames,TenantStartDates))=DAY(TG$4)),IF((LOOKUP($F6,TenantNames,TenantEndDates)-TG$4)&lt;=31,LOOKUP($F6,TenantNames,TenantTotalRevenues)-SUM($JA6:TF6),LOOKUP($F6,TenantNames,TenantMonthlyRents)),IF(AND((SUMIF($G$4:AHB$4,"&lt;"&amp;TG$4,$G6:AHB6))&gt;SUMIFS(TransactionAmounts,TenantSources,$F6,'Filtered Data'!$C$2:$C23,"&lt;"&amp;TG$4),TG$4&lt;TODAY()),"Late","Occupied")),)))</f>
        <v/>
      </c>
      <c r="TH6" s="33" t="str">
        <f>IF(ISBLANK($F6),,IF(TODAY()=TH$4,"Today",IF(AND(LOOKUP($F6,TenantNames,TenantStartDates)&lt;=TH$4,LOOKUP($F6,TenantNames,TenantEndDates)&gt;=TH$4),IF(OR(AND(DAY(LOOKUP($F6,TenantNames,TenantStartDates))&gt;28,DAY(EOMONTH(TH$4,0))=28,DAY(TH$4)=28),AND(DAY(LOOKUP($F6,TenantNames,TenantStartDates))&gt;30,DAY(EOMONTH(TH$4,0))=30,DAY(TH$4)=30),DAY(LOOKUP($F6,TenantNames,TenantStartDates))=DAY(TH$4)),IF((LOOKUP($F6,TenantNames,TenantEndDates)-TH$4)&lt;=31,LOOKUP($F6,TenantNames,TenantTotalRevenues)-SUM($JA6:TG6),LOOKUP($F6,TenantNames,TenantMonthlyRents)),IF(AND((SUMIF($G$4:AHB$4,"&lt;"&amp;TH$4,$G6:AHB6))&gt;SUMIFS(TransactionAmounts,TenantSources,$F6,'Filtered Data'!$C$2:$C23,"&lt;"&amp;TH$4),TH$4&lt;TODAY()),"Late","Occupied")),)))</f>
        <v/>
      </c>
      <c r="TI6" s="33" t="str">
        <f>IF(ISBLANK($F6),,IF(TODAY()=TI$4,"Today",IF(AND(LOOKUP($F6,TenantNames,TenantStartDates)&lt;=TI$4,LOOKUP($F6,TenantNames,TenantEndDates)&gt;=TI$4),IF(OR(AND(DAY(LOOKUP($F6,TenantNames,TenantStartDates))&gt;28,DAY(EOMONTH(TI$4,0))=28,DAY(TI$4)=28),AND(DAY(LOOKUP($F6,TenantNames,TenantStartDates))&gt;30,DAY(EOMONTH(TI$4,0))=30,DAY(TI$4)=30),DAY(LOOKUP($F6,TenantNames,TenantStartDates))=DAY(TI$4)),IF((LOOKUP($F6,TenantNames,TenantEndDates)-TI$4)&lt;=31,LOOKUP($F6,TenantNames,TenantTotalRevenues)-SUM($JA6:TH6),LOOKUP($F6,TenantNames,TenantMonthlyRents)),IF(AND((SUMIF($G$4:AHB$4,"&lt;"&amp;TI$4,$G6:AHB6))&gt;SUMIFS(TransactionAmounts,TenantSources,$F6,'Filtered Data'!$C$2:$C23,"&lt;"&amp;TI$4),TI$4&lt;TODAY()),"Late","Occupied")),)))</f>
        <v/>
      </c>
      <c r="TJ6" s="33" t="str">
        <f>IF(ISBLANK($F6),,IF(TODAY()=TJ$4,"Today",IF(AND(LOOKUP($F6,TenantNames,TenantStartDates)&lt;=TJ$4,LOOKUP($F6,TenantNames,TenantEndDates)&gt;=TJ$4),IF(OR(AND(DAY(LOOKUP($F6,TenantNames,TenantStartDates))&gt;28,DAY(EOMONTH(TJ$4,0))=28,DAY(TJ$4)=28),AND(DAY(LOOKUP($F6,TenantNames,TenantStartDates))&gt;30,DAY(EOMONTH(TJ$4,0))=30,DAY(TJ$4)=30),DAY(LOOKUP($F6,TenantNames,TenantStartDates))=DAY(TJ$4)),IF((LOOKUP($F6,TenantNames,TenantEndDates)-TJ$4)&lt;=31,LOOKUP($F6,TenantNames,TenantTotalRevenues)-SUM($JA6:TI6),LOOKUP($F6,TenantNames,TenantMonthlyRents)),IF(AND((SUMIF($G$4:AHB$4,"&lt;"&amp;TJ$4,$G6:AHB6))&gt;SUMIFS(TransactionAmounts,TenantSources,$F6,'Filtered Data'!$C$2:$C23,"&lt;"&amp;TJ$4),TJ$4&lt;TODAY()),"Late","Occupied")),)))</f>
        <v/>
      </c>
      <c r="TK6" s="33" t="str">
        <f>IF(ISBLANK($F6),,IF(TODAY()=TK$4,"Today",IF(AND(LOOKUP($F6,TenantNames,TenantStartDates)&lt;=TK$4,LOOKUP($F6,TenantNames,TenantEndDates)&gt;=TK$4),IF(OR(AND(DAY(LOOKUP($F6,TenantNames,TenantStartDates))&gt;28,DAY(EOMONTH(TK$4,0))=28,DAY(TK$4)=28),AND(DAY(LOOKUP($F6,TenantNames,TenantStartDates))&gt;30,DAY(EOMONTH(TK$4,0))=30,DAY(TK$4)=30),DAY(LOOKUP($F6,TenantNames,TenantStartDates))=DAY(TK$4)),IF((LOOKUP($F6,TenantNames,TenantEndDates)-TK$4)&lt;=31,LOOKUP($F6,TenantNames,TenantTotalRevenues)-SUM($JA6:TJ6),LOOKUP($F6,TenantNames,TenantMonthlyRents)),IF(AND((SUMIF($G$4:AHB$4,"&lt;"&amp;TK$4,$G6:AHB6))&gt;SUMIFS(TransactionAmounts,TenantSources,$F6,'Filtered Data'!$C$2:$C23,"&lt;"&amp;TK$4),TK$4&lt;TODAY()),"Late","Occupied")),)))</f>
        <v/>
      </c>
      <c r="TL6" s="33" t="str">
        <f>IF(ISBLANK($F6),,IF(TODAY()=TL$4,"Today",IF(AND(LOOKUP($F6,TenantNames,TenantStartDates)&lt;=TL$4,LOOKUP($F6,TenantNames,TenantEndDates)&gt;=TL$4),IF(OR(AND(DAY(LOOKUP($F6,TenantNames,TenantStartDates))&gt;28,DAY(EOMONTH(TL$4,0))=28,DAY(TL$4)=28),AND(DAY(LOOKUP($F6,TenantNames,TenantStartDates))&gt;30,DAY(EOMONTH(TL$4,0))=30,DAY(TL$4)=30),DAY(LOOKUP($F6,TenantNames,TenantStartDates))=DAY(TL$4)),IF((LOOKUP($F6,TenantNames,TenantEndDates)-TL$4)&lt;=31,LOOKUP($F6,TenantNames,TenantTotalRevenues)-SUM($JA6:TK6),LOOKUP($F6,TenantNames,TenantMonthlyRents)),IF(AND((SUMIF($G$4:AHB$4,"&lt;"&amp;TL$4,$G6:AHB6))&gt;SUMIFS(TransactionAmounts,TenantSources,$F6,'Filtered Data'!$C$2:$C23,"&lt;"&amp;TL$4),TL$4&lt;TODAY()),"Late","Occupied")),)))</f>
        <v/>
      </c>
      <c r="TM6" s="33" t="str">
        <f>IF(ISBLANK($F6),,IF(TODAY()=TM$4,"Today",IF(AND(LOOKUP($F6,TenantNames,TenantStartDates)&lt;=TM$4,LOOKUP($F6,TenantNames,TenantEndDates)&gt;=TM$4),IF(OR(AND(DAY(LOOKUP($F6,TenantNames,TenantStartDates))&gt;28,DAY(EOMONTH(TM$4,0))=28,DAY(TM$4)=28),AND(DAY(LOOKUP($F6,TenantNames,TenantStartDates))&gt;30,DAY(EOMONTH(TM$4,0))=30,DAY(TM$4)=30),DAY(LOOKUP($F6,TenantNames,TenantStartDates))=DAY(TM$4)),IF((LOOKUP($F6,TenantNames,TenantEndDates)-TM$4)&lt;=31,LOOKUP($F6,TenantNames,TenantTotalRevenues)-SUM($JA6:TL6),LOOKUP($F6,TenantNames,TenantMonthlyRents)),IF(AND((SUMIF($G$4:AHB$4,"&lt;"&amp;TM$4,$G6:AHB6))&gt;SUMIFS(TransactionAmounts,TenantSources,$F6,'Filtered Data'!$C$2:$C23,"&lt;"&amp;TM$4),TM$4&lt;TODAY()),"Late","Occupied")),)))</f>
        <v/>
      </c>
      <c r="TN6" s="33" t="str">
        <f>IF(ISBLANK($F6),,IF(TODAY()=TN$4,"Today",IF(AND(LOOKUP($F6,TenantNames,TenantStartDates)&lt;=TN$4,LOOKUP($F6,TenantNames,TenantEndDates)&gt;=TN$4),IF(OR(AND(DAY(LOOKUP($F6,TenantNames,TenantStartDates))&gt;28,DAY(EOMONTH(TN$4,0))=28,DAY(TN$4)=28),AND(DAY(LOOKUP($F6,TenantNames,TenantStartDates))&gt;30,DAY(EOMONTH(TN$4,0))=30,DAY(TN$4)=30),DAY(LOOKUP($F6,TenantNames,TenantStartDates))=DAY(TN$4)),IF((LOOKUP($F6,TenantNames,TenantEndDates)-TN$4)&lt;=31,LOOKUP($F6,TenantNames,TenantTotalRevenues)-SUM($JA6:TM6),LOOKUP($F6,TenantNames,TenantMonthlyRents)),IF(AND((SUMIF($G$4:AHB$4,"&lt;"&amp;TN$4,$G6:AHB6))&gt;SUMIFS(TransactionAmounts,TenantSources,$F6,'Filtered Data'!$C$2:$C23,"&lt;"&amp;TN$4),TN$4&lt;TODAY()),"Late","Occupied")),)))</f>
        <v/>
      </c>
      <c r="TO6" s="33" t="str">
        <f>IF(ISBLANK($F6),,IF(TODAY()=TO$4,"Today",IF(AND(LOOKUP($F6,TenantNames,TenantStartDates)&lt;=TO$4,LOOKUP($F6,TenantNames,TenantEndDates)&gt;=TO$4),IF(OR(AND(DAY(LOOKUP($F6,TenantNames,TenantStartDates))&gt;28,DAY(EOMONTH(TO$4,0))=28,DAY(TO$4)=28),AND(DAY(LOOKUP($F6,TenantNames,TenantStartDates))&gt;30,DAY(EOMONTH(TO$4,0))=30,DAY(TO$4)=30),DAY(LOOKUP($F6,TenantNames,TenantStartDates))=DAY(TO$4)),IF((LOOKUP($F6,TenantNames,TenantEndDates)-TO$4)&lt;=31,LOOKUP($F6,TenantNames,TenantTotalRevenues)-SUM($JA6:TN6),LOOKUP($F6,TenantNames,TenantMonthlyRents)),IF(AND((SUMIF($G$4:AHB$4,"&lt;"&amp;TO$4,$G6:AHB6))&gt;SUMIFS(TransactionAmounts,TenantSources,$F6,'Filtered Data'!$C$2:$C23,"&lt;"&amp;TO$4),TO$4&lt;TODAY()),"Late","Occupied")),)))</f>
        <v/>
      </c>
      <c r="TP6" s="33" t="str">
        <f>IF(ISBLANK($F6),,IF(TODAY()=TP$4,"Today",IF(AND(LOOKUP($F6,TenantNames,TenantStartDates)&lt;=TP$4,LOOKUP($F6,TenantNames,TenantEndDates)&gt;=TP$4),IF(OR(AND(DAY(LOOKUP($F6,TenantNames,TenantStartDates))&gt;28,DAY(EOMONTH(TP$4,0))=28,DAY(TP$4)=28),AND(DAY(LOOKUP($F6,TenantNames,TenantStartDates))&gt;30,DAY(EOMONTH(TP$4,0))=30,DAY(TP$4)=30),DAY(LOOKUP($F6,TenantNames,TenantStartDates))=DAY(TP$4)),IF((LOOKUP($F6,TenantNames,TenantEndDates)-TP$4)&lt;=31,LOOKUP($F6,TenantNames,TenantTotalRevenues)-SUM($JA6:TO6),LOOKUP($F6,TenantNames,TenantMonthlyRents)),IF(AND((SUMIF($G$4:AHB$4,"&lt;"&amp;TP$4,$G6:AHB6))&gt;SUMIFS(TransactionAmounts,TenantSources,$F6,'Filtered Data'!$C$2:$C23,"&lt;"&amp;TP$4),TP$4&lt;TODAY()),"Late","Occupied")),)))</f>
        <v/>
      </c>
      <c r="TQ6" s="33" t="str">
        <f>IF(ISBLANK($F6),,IF(TODAY()=TQ$4,"Today",IF(AND(LOOKUP($F6,TenantNames,TenantStartDates)&lt;=TQ$4,LOOKUP($F6,TenantNames,TenantEndDates)&gt;=TQ$4),IF(OR(AND(DAY(LOOKUP($F6,TenantNames,TenantStartDates))&gt;28,DAY(EOMONTH(TQ$4,0))=28,DAY(TQ$4)=28),AND(DAY(LOOKUP($F6,TenantNames,TenantStartDates))&gt;30,DAY(EOMONTH(TQ$4,0))=30,DAY(TQ$4)=30),DAY(LOOKUP($F6,TenantNames,TenantStartDates))=DAY(TQ$4)),IF((LOOKUP($F6,TenantNames,TenantEndDates)-TQ$4)&lt;=31,LOOKUP($F6,TenantNames,TenantTotalRevenues)-SUM($JA6:TP6),LOOKUP($F6,TenantNames,TenantMonthlyRents)),IF(AND((SUMIF($G$4:AHB$4,"&lt;"&amp;TQ$4,$G6:AHB6))&gt;SUMIFS(TransactionAmounts,TenantSources,$F6,'Filtered Data'!$C$2:$C23,"&lt;"&amp;TQ$4),TQ$4&lt;TODAY()),"Late","Occupied")),)))</f>
        <v/>
      </c>
      <c r="TR6" s="33" t="str">
        <f>IF(ISBLANK($F6),,IF(TODAY()=TR$4,"Today",IF(AND(LOOKUP($F6,TenantNames,TenantStartDates)&lt;=TR$4,LOOKUP($F6,TenantNames,TenantEndDates)&gt;=TR$4),IF(OR(AND(DAY(LOOKUP($F6,TenantNames,TenantStartDates))&gt;28,DAY(EOMONTH(TR$4,0))=28,DAY(TR$4)=28),AND(DAY(LOOKUP($F6,TenantNames,TenantStartDates))&gt;30,DAY(EOMONTH(TR$4,0))=30,DAY(TR$4)=30),DAY(LOOKUP($F6,TenantNames,TenantStartDates))=DAY(TR$4)),IF((LOOKUP($F6,TenantNames,TenantEndDates)-TR$4)&lt;=31,LOOKUP($F6,TenantNames,TenantTotalRevenues)-SUM($JA6:TQ6),LOOKUP($F6,TenantNames,TenantMonthlyRents)),IF(AND((SUMIF($G$4:AHB$4,"&lt;"&amp;TR$4,$G6:AHB6))&gt;SUMIFS(TransactionAmounts,TenantSources,$F6,'Filtered Data'!$C$2:$C23,"&lt;"&amp;TR$4),TR$4&lt;TODAY()),"Late","Occupied")),)))</f>
        <v/>
      </c>
      <c r="TS6" s="33" t="str">
        <f>IF(ISBLANK($F6),,IF(TODAY()=TS$4,"Today",IF(AND(LOOKUP($F6,TenantNames,TenantStartDates)&lt;=TS$4,LOOKUP($F6,TenantNames,TenantEndDates)&gt;=TS$4),IF(OR(AND(DAY(LOOKUP($F6,TenantNames,TenantStartDates))&gt;28,DAY(EOMONTH(TS$4,0))=28,DAY(TS$4)=28),AND(DAY(LOOKUP($F6,TenantNames,TenantStartDates))&gt;30,DAY(EOMONTH(TS$4,0))=30,DAY(TS$4)=30),DAY(LOOKUP($F6,TenantNames,TenantStartDates))=DAY(TS$4)),IF((LOOKUP($F6,TenantNames,TenantEndDates)-TS$4)&lt;=31,LOOKUP($F6,TenantNames,TenantTotalRevenues)-SUM($JA6:TR6),LOOKUP($F6,TenantNames,TenantMonthlyRents)),IF(AND((SUMIF($G$4:AHB$4,"&lt;"&amp;TS$4,$G6:AHB6))&gt;SUMIFS(TransactionAmounts,TenantSources,$F6,'Filtered Data'!$C$2:$C23,"&lt;"&amp;TS$4),TS$4&lt;TODAY()),"Late","Occupied")),)))</f>
        <v/>
      </c>
      <c r="TT6" s="33" t="str">
        <f>IF(ISBLANK($F6),,IF(TODAY()=TT$4,"Today",IF(AND(LOOKUP($F6,TenantNames,TenantStartDates)&lt;=TT$4,LOOKUP($F6,TenantNames,TenantEndDates)&gt;=TT$4),IF(OR(AND(DAY(LOOKUP($F6,TenantNames,TenantStartDates))&gt;28,DAY(EOMONTH(TT$4,0))=28,DAY(TT$4)=28),AND(DAY(LOOKUP($F6,TenantNames,TenantStartDates))&gt;30,DAY(EOMONTH(TT$4,0))=30,DAY(TT$4)=30),DAY(LOOKUP($F6,TenantNames,TenantStartDates))=DAY(TT$4)),IF((LOOKUP($F6,TenantNames,TenantEndDates)-TT$4)&lt;=31,LOOKUP($F6,TenantNames,TenantTotalRevenues)-SUM($JA6:TS6),LOOKUP($F6,TenantNames,TenantMonthlyRents)),IF(AND((SUMIF($G$4:AHB$4,"&lt;"&amp;TT$4,$G6:AHB6))&gt;SUMIFS(TransactionAmounts,TenantSources,$F6,'Filtered Data'!$C$2:$C23,"&lt;"&amp;TT$4),TT$4&lt;TODAY()),"Late","Occupied")),)))</f>
        <v/>
      </c>
      <c r="TU6" s="33" t="str">
        <f>IF(ISBLANK($F6),,IF(TODAY()=TU$4,"Today",IF(AND(LOOKUP($F6,TenantNames,TenantStartDates)&lt;=TU$4,LOOKUP($F6,TenantNames,TenantEndDates)&gt;=TU$4),IF(OR(AND(DAY(LOOKUP($F6,TenantNames,TenantStartDates))&gt;28,DAY(EOMONTH(TU$4,0))=28,DAY(TU$4)=28),AND(DAY(LOOKUP($F6,TenantNames,TenantStartDates))&gt;30,DAY(EOMONTH(TU$4,0))=30,DAY(TU$4)=30),DAY(LOOKUP($F6,TenantNames,TenantStartDates))=DAY(TU$4)),IF((LOOKUP($F6,TenantNames,TenantEndDates)-TU$4)&lt;=31,LOOKUP($F6,TenantNames,TenantTotalRevenues)-SUM($JA6:TT6),LOOKUP($F6,TenantNames,TenantMonthlyRents)),IF(AND((SUMIF($G$4:AHB$4,"&lt;"&amp;TU$4,$G6:AHB6))&gt;SUMIFS(TransactionAmounts,TenantSources,$F6,'Filtered Data'!$C$2:$C23,"&lt;"&amp;TU$4),TU$4&lt;TODAY()),"Late","Occupied")),)))</f>
        <v/>
      </c>
      <c r="TV6" s="33" t="str">
        <f>IF(ISBLANK($F6),,IF(TODAY()=TV$4,"Today",IF(AND(LOOKUP($F6,TenantNames,TenantStartDates)&lt;=TV$4,LOOKUP($F6,TenantNames,TenantEndDates)&gt;=TV$4),IF(OR(AND(DAY(LOOKUP($F6,TenantNames,TenantStartDates))&gt;28,DAY(EOMONTH(TV$4,0))=28,DAY(TV$4)=28),AND(DAY(LOOKUP($F6,TenantNames,TenantStartDates))&gt;30,DAY(EOMONTH(TV$4,0))=30,DAY(TV$4)=30),DAY(LOOKUP($F6,TenantNames,TenantStartDates))=DAY(TV$4)),IF((LOOKUP($F6,TenantNames,TenantEndDates)-TV$4)&lt;=31,LOOKUP($F6,TenantNames,TenantTotalRevenues)-SUM($JA6:TU6),LOOKUP($F6,TenantNames,TenantMonthlyRents)),IF(AND((SUMIF($G$4:AHB$4,"&lt;"&amp;TV$4,$G6:AHB6))&gt;SUMIFS(TransactionAmounts,TenantSources,$F6,'Filtered Data'!$C$2:$C23,"&lt;"&amp;TV$4),TV$4&lt;TODAY()),"Late","Occupied")),)))</f>
        <v/>
      </c>
      <c r="TW6" s="33" t="str">
        <f>IF(ISBLANK($F6),,IF(TODAY()=TW$4,"Today",IF(AND(LOOKUP($F6,TenantNames,TenantStartDates)&lt;=TW$4,LOOKUP($F6,TenantNames,TenantEndDates)&gt;=TW$4),IF(OR(AND(DAY(LOOKUP($F6,TenantNames,TenantStartDates))&gt;28,DAY(EOMONTH(TW$4,0))=28,DAY(TW$4)=28),AND(DAY(LOOKUP($F6,TenantNames,TenantStartDates))&gt;30,DAY(EOMONTH(TW$4,0))=30,DAY(TW$4)=30),DAY(LOOKUP($F6,TenantNames,TenantStartDates))=DAY(TW$4)),IF((LOOKUP($F6,TenantNames,TenantEndDates)-TW$4)&lt;=31,LOOKUP($F6,TenantNames,TenantTotalRevenues)-SUM($JA6:TV6),LOOKUP($F6,TenantNames,TenantMonthlyRents)),IF(AND((SUMIF($G$4:AHB$4,"&lt;"&amp;TW$4,$G6:AHB6))&gt;SUMIFS(TransactionAmounts,TenantSources,$F6,'Filtered Data'!$C$2:$C23,"&lt;"&amp;TW$4),TW$4&lt;TODAY()),"Late","Occupied")),)))</f>
        <v/>
      </c>
      <c r="TX6" s="33" t="str">
        <f>IF(ISBLANK($F6),,IF(TODAY()=TX$4,"Today",IF(AND(LOOKUP($F6,TenantNames,TenantStartDates)&lt;=TX$4,LOOKUP($F6,TenantNames,TenantEndDates)&gt;=TX$4),IF(OR(AND(DAY(LOOKUP($F6,TenantNames,TenantStartDates))&gt;28,DAY(EOMONTH(TX$4,0))=28,DAY(TX$4)=28),AND(DAY(LOOKUP($F6,TenantNames,TenantStartDates))&gt;30,DAY(EOMONTH(TX$4,0))=30,DAY(TX$4)=30),DAY(LOOKUP($F6,TenantNames,TenantStartDates))=DAY(TX$4)),IF((LOOKUP($F6,TenantNames,TenantEndDates)-TX$4)&lt;=31,LOOKUP($F6,TenantNames,TenantTotalRevenues)-SUM($JA6:TW6),LOOKUP($F6,TenantNames,TenantMonthlyRents)),IF(AND((SUMIF($G$4:AHB$4,"&lt;"&amp;TX$4,$G6:AHB6))&gt;SUMIFS(TransactionAmounts,TenantSources,$F6,'Filtered Data'!$C$2:$C23,"&lt;"&amp;TX$4),TX$4&lt;TODAY()),"Late","Occupied")),)))</f>
        <v/>
      </c>
      <c r="TY6" s="33" t="str">
        <f>IF(ISBLANK($F6),,IF(TODAY()=TY$4,"Today",IF(AND(LOOKUP($F6,TenantNames,TenantStartDates)&lt;=TY$4,LOOKUP($F6,TenantNames,TenantEndDates)&gt;=TY$4),IF(OR(AND(DAY(LOOKUP($F6,TenantNames,TenantStartDates))&gt;28,DAY(EOMONTH(TY$4,0))=28,DAY(TY$4)=28),AND(DAY(LOOKUP($F6,TenantNames,TenantStartDates))&gt;30,DAY(EOMONTH(TY$4,0))=30,DAY(TY$4)=30),DAY(LOOKUP($F6,TenantNames,TenantStartDates))=DAY(TY$4)),IF((LOOKUP($F6,TenantNames,TenantEndDates)-TY$4)&lt;=31,LOOKUP($F6,TenantNames,TenantTotalRevenues)-SUM($JA6:TX6),LOOKUP($F6,TenantNames,TenantMonthlyRents)),IF(AND((SUMIF($G$4:AHB$4,"&lt;"&amp;TY$4,$G6:AHB6))&gt;SUMIFS(TransactionAmounts,TenantSources,$F6,'Filtered Data'!$C$2:$C23,"&lt;"&amp;TY$4),TY$4&lt;TODAY()),"Late","Occupied")),)))</f>
        <v/>
      </c>
      <c r="TZ6" s="33" t="str">
        <f>IF(ISBLANK($F6),,IF(TODAY()=TZ$4,"Today",IF(AND(LOOKUP($F6,TenantNames,TenantStartDates)&lt;=TZ$4,LOOKUP($F6,TenantNames,TenantEndDates)&gt;=TZ$4),IF(OR(AND(DAY(LOOKUP($F6,TenantNames,TenantStartDates))&gt;28,DAY(EOMONTH(TZ$4,0))=28,DAY(TZ$4)=28),AND(DAY(LOOKUP($F6,TenantNames,TenantStartDates))&gt;30,DAY(EOMONTH(TZ$4,0))=30,DAY(TZ$4)=30),DAY(LOOKUP($F6,TenantNames,TenantStartDates))=DAY(TZ$4)),IF((LOOKUP($F6,TenantNames,TenantEndDates)-TZ$4)&lt;=31,LOOKUP($F6,TenantNames,TenantTotalRevenues)-SUM($JA6:TY6),LOOKUP($F6,TenantNames,TenantMonthlyRents)),IF(AND((SUMIF($G$4:AHB$4,"&lt;"&amp;TZ$4,$G6:AHB6))&gt;SUMIFS(TransactionAmounts,TenantSources,$F6,'Filtered Data'!$C$2:$C23,"&lt;"&amp;TZ$4),TZ$4&lt;TODAY()),"Late","Occupied")),)))</f>
        <v/>
      </c>
      <c r="UA6" s="33" t="str">
        <f>IF(ISBLANK($F6),,IF(TODAY()=UA$4,"Today",IF(AND(LOOKUP($F6,TenantNames,TenantStartDates)&lt;=UA$4,LOOKUP($F6,TenantNames,TenantEndDates)&gt;=UA$4),IF(OR(AND(DAY(LOOKUP($F6,TenantNames,TenantStartDates))&gt;28,DAY(EOMONTH(UA$4,0))=28,DAY(UA$4)=28),AND(DAY(LOOKUP($F6,TenantNames,TenantStartDates))&gt;30,DAY(EOMONTH(UA$4,0))=30,DAY(UA$4)=30),DAY(LOOKUP($F6,TenantNames,TenantStartDates))=DAY(UA$4)),IF((LOOKUP($F6,TenantNames,TenantEndDates)-UA$4)&lt;=31,LOOKUP($F6,TenantNames,TenantTotalRevenues)-SUM($JA6:TZ6),LOOKUP($F6,TenantNames,TenantMonthlyRents)),IF(AND((SUMIF($G$4:AHB$4,"&lt;"&amp;UA$4,$G6:AHB6))&gt;SUMIFS(TransactionAmounts,TenantSources,$F6,'Filtered Data'!$C$2:$C23,"&lt;"&amp;UA$4),UA$4&lt;TODAY()),"Late","Occupied")),)))</f>
        <v/>
      </c>
      <c r="UB6" s="33" t="str">
        <f>IF(ISBLANK($F6),,IF(TODAY()=UB$4,"Today",IF(AND(LOOKUP($F6,TenantNames,TenantStartDates)&lt;=UB$4,LOOKUP($F6,TenantNames,TenantEndDates)&gt;=UB$4),IF(OR(AND(DAY(LOOKUP($F6,TenantNames,TenantStartDates))&gt;28,DAY(EOMONTH(UB$4,0))=28,DAY(UB$4)=28),AND(DAY(LOOKUP($F6,TenantNames,TenantStartDates))&gt;30,DAY(EOMONTH(UB$4,0))=30,DAY(UB$4)=30),DAY(LOOKUP($F6,TenantNames,TenantStartDates))=DAY(UB$4)),IF((LOOKUP($F6,TenantNames,TenantEndDates)-UB$4)&lt;=31,LOOKUP($F6,TenantNames,TenantTotalRevenues)-SUM($JA6:UA6),LOOKUP($F6,TenantNames,TenantMonthlyRents)),IF(AND((SUMIF($G$4:AHB$4,"&lt;"&amp;UB$4,$G6:AHB6))&gt;SUMIFS(TransactionAmounts,TenantSources,$F6,'Filtered Data'!$C$2:$C23,"&lt;"&amp;UB$4),UB$4&lt;TODAY()),"Late","Occupied")),)))</f>
        <v/>
      </c>
      <c r="UC6" s="33" t="str">
        <f>IF(ISBLANK($F6),,IF(TODAY()=UC$4,"Today",IF(AND(LOOKUP($F6,TenantNames,TenantStartDates)&lt;=UC$4,LOOKUP($F6,TenantNames,TenantEndDates)&gt;=UC$4),IF(OR(AND(DAY(LOOKUP($F6,TenantNames,TenantStartDates))&gt;28,DAY(EOMONTH(UC$4,0))=28,DAY(UC$4)=28),AND(DAY(LOOKUP($F6,TenantNames,TenantStartDates))&gt;30,DAY(EOMONTH(UC$4,0))=30,DAY(UC$4)=30),DAY(LOOKUP($F6,TenantNames,TenantStartDates))=DAY(UC$4)),IF((LOOKUP($F6,TenantNames,TenantEndDates)-UC$4)&lt;=31,LOOKUP($F6,TenantNames,TenantTotalRevenues)-SUM($JA6:UB6),LOOKUP($F6,TenantNames,TenantMonthlyRents)),IF(AND((SUMIF($G$4:AHB$4,"&lt;"&amp;UC$4,$G6:AHB6))&gt;SUMIFS(TransactionAmounts,TenantSources,$F6,'Filtered Data'!$C$2:$C23,"&lt;"&amp;UC$4),UC$4&lt;TODAY()),"Late","Occupied")),)))</f>
        <v/>
      </c>
      <c r="UD6" s="33" t="str">
        <f>IF(ISBLANK($F6),,IF(TODAY()=UD$4,"Today",IF(AND(LOOKUP($F6,TenantNames,TenantStartDates)&lt;=UD$4,LOOKUP($F6,TenantNames,TenantEndDates)&gt;=UD$4),IF(OR(AND(DAY(LOOKUP($F6,TenantNames,TenantStartDates))&gt;28,DAY(EOMONTH(UD$4,0))=28,DAY(UD$4)=28),AND(DAY(LOOKUP($F6,TenantNames,TenantStartDates))&gt;30,DAY(EOMONTH(UD$4,0))=30,DAY(UD$4)=30),DAY(LOOKUP($F6,TenantNames,TenantStartDates))=DAY(UD$4)),IF((LOOKUP($F6,TenantNames,TenantEndDates)-UD$4)&lt;=31,LOOKUP($F6,TenantNames,TenantTotalRevenues)-SUM($JA6:UC6),LOOKUP($F6,TenantNames,TenantMonthlyRents)),IF(AND((SUMIF($G$4:AHB$4,"&lt;"&amp;UD$4,$G6:AHB6))&gt;SUMIFS(TransactionAmounts,TenantSources,$F6,'Filtered Data'!$C$2:$C23,"&lt;"&amp;UD$4),UD$4&lt;TODAY()),"Late","Occupied")),)))</f>
        <v/>
      </c>
      <c r="UE6" s="33" t="str">
        <f>IF(ISBLANK($F6),,IF(TODAY()=UE$4,"Today",IF(AND(LOOKUP($F6,TenantNames,TenantStartDates)&lt;=UE$4,LOOKUP($F6,TenantNames,TenantEndDates)&gt;=UE$4),IF(OR(AND(DAY(LOOKUP($F6,TenantNames,TenantStartDates))&gt;28,DAY(EOMONTH(UE$4,0))=28,DAY(UE$4)=28),AND(DAY(LOOKUP($F6,TenantNames,TenantStartDates))&gt;30,DAY(EOMONTH(UE$4,0))=30,DAY(UE$4)=30),DAY(LOOKUP($F6,TenantNames,TenantStartDates))=DAY(UE$4)),IF((LOOKUP($F6,TenantNames,TenantEndDates)-UE$4)&lt;=31,LOOKUP($F6,TenantNames,TenantTotalRevenues)-SUM($JA6:UD6),LOOKUP($F6,TenantNames,TenantMonthlyRents)),IF(AND((SUMIF($G$4:AHB$4,"&lt;"&amp;UE$4,$G6:AHB6))&gt;SUMIFS(TransactionAmounts,TenantSources,$F6,'Filtered Data'!$C$2:$C23,"&lt;"&amp;UE$4),UE$4&lt;TODAY()),"Late","Occupied")),)))</f>
        <v/>
      </c>
      <c r="UF6" s="33" t="str">
        <f>IF(ISBLANK($F6),,IF(TODAY()=UF$4,"Today",IF(AND(LOOKUP($F6,TenantNames,TenantStartDates)&lt;=UF$4,LOOKUP($F6,TenantNames,TenantEndDates)&gt;=UF$4),IF(OR(AND(DAY(LOOKUP($F6,TenantNames,TenantStartDates))&gt;28,DAY(EOMONTH(UF$4,0))=28,DAY(UF$4)=28),AND(DAY(LOOKUP($F6,TenantNames,TenantStartDates))&gt;30,DAY(EOMONTH(UF$4,0))=30,DAY(UF$4)=30),DAY(LOOKUP($F6,TenantNames,TenantStartDates))=DAY(UF$4)),IF((LOOKUP($F6,TenantNames,TenantEndDates)-UF$4)&lt;=31,LOOKUP($F6,TenantNames,TenantTotalRevenues)-SUM($JA6:UE6),LOOKUP($F6,TenantNames,TenantMonthlyRents)),IF(AND((SUMIF($G$4:AHB$4,"&lt;"&amp;UF$4,$G6:AHB6))&gt;SUMIFS(TransactionAmounts,TenantSources,$F6,'Filtered Data'!$C$2:$C23,"&lt;"&amp;UF$4),UF$4&lt;TODAY()),"Late","Occupied")),)))</f>
        <v/>
      </c>
      <c r="UG6" s="33" t="str">
        <f>IF(ISBLANK($F6),,IF(TODAY()=UG$4,"Today",IF(AND(LOOKUP($F6,TenantNames,TenantStartDates)&lt;=UG$4,LOOKUP($F6,TenantNames,TenantEndDates)&gt;=UG$4),IF(OR(AND(DAY(LOOKUP($F6,TenantNames,TenantStartDates))&gt;28,DAY(EOMONTH(UG$4,0))=28,DAY(UG$4)=28),AND(DAY(LOOKUP($F6,TenantNames,TenantStartDates))&gt;30,DAY(EOMONTH(UG$4,0))=30,DAY(UG$4)=30),DAY(LOOKUP($F6,TenantNames,TenantStartDates))=DAY(UG$4)),IF((LOOKUP($F6,TenantNames,TenantEndDates)-UG$4)&lt;=31,LOOKUP($F6,TenantNames,TenantTotalRevenues)-SUM($JA6:UF6),LOOKUP($F6,TenantNames,TenantMonthlyRents)),IF(AND((SUMIF($G$4:AHB$4,"&lt;"&amp;UG$4,$G6:AHB6))&gt;SUMIFS(TransactionAmounts,TenantSources,$F6,'Filtered Data'!$C$2:$C23,"&lt;"&amp;UG$4),UG$4&lt;TODAY()),"Late","Occupied")),)))</f>
        <v/>
      </c>
      <c r="UH6" s="33" t="str">
        <f>IF(ISBLANK($F6),,IF(TODAY()=UH$4,"Today",IF(AND(LOOKUP($F6,TenantNames,TenantStartDates)&lt;=UH$4,LOOKUP($F6,TenantNames,TenantEndDates)&gt;=UH$4),IF(OR(AND(DAY(LOOKUP($F6,TenantNames,TenantStartDates))&gt;28,DAY(EOMONTH(UH$4,0))=28,DAY(UH$4)=28),AND(DAY(LOOKUP($F6,TenantNames,TenantStartDates))&gt;30,DAY(EOMONTH(UH$4,0))=30,DAY(UH$4)=30),DAY(LOOKUP($F6,TenantNames,TenantStartDates))=DAY(UH$4)),IF((LOOKUP($F6,TenantNames,TenantEndDates)-UH$4)&lt;=31,LOOKUP($F6,TenantNames,TenantTotalRevenues)-SUM($JA6:UG6),LOOKUP($F6,TenantNames,TenantMonthlyRents)),IF(AND((SUMIF($G$4:AHB$4,"&lt;"&amp;UH$4,$G6:AHB6))&gt;SUMIFS(TransactionAmounts,TenantSources,$F6,'Filtered Data'!$C$2:$C23,"&lt;"&amp;UH$4),UH$4&lt;TODAY()),"Late","Occupied")),)))</f>
        <v/>
      </c>
      <c r="UI6" s="33" t="str">
        <f>IF(ISBLANK($F6),,IF(TODAY()=UI$4,"Today",IF(AND(LOOKUP($F6,TenantNames,TenantStartDates)&lt;=UI$4,LOOKUP($F6,TenantNames,TenantEndDates)&gt;=UI$4),IF(OR(AND(DAY(LOOKUP($F6,TenantNames,TenantStartDates))&gt;28,DAY(EOMONTH(UI$4,0))=28,DAY(UI$4)=28),AND(DAY(LOOKUP($F6,TenantNames,TenantStartDates))&gt;30,DAY(EOMONTH(UI$4,0))=30,DAY(UI$4)=30),DAY(LOOKUP($F6,TenantNames,TenantStartDates))=DAY(UI$4)),IF((LOOKUP($F6,TenantNames,TenantEndDates)-UI$4)&lt;=31,LOOKUP($F6,TenantNames,TenantTotalRevenues)-SUM($JA6:UH6),LOOKUP($F6,TenantNames,TenantMonthlyRents)),IF(AND((SUMIF($G$4:AHB$4,"&lt;"&amp;UI$4,$G6:AHB6))&gt;SUMIFS(TransactionAmounts,TenantSources,$F6,'Filtered Data'!$C$2:$C23,"&lt;"&amp;UI$4),UI$4&lt;TODAY()),"Late","Occupied")),)))</f>
        <v/>
      </c>
      <c r="UJ6" s="33" t="str">
        <f>IF(ISBLANK($F6),,IF(TODAY()=UJ$4,"Today",IF(AND(LOOKUP($F6,TenantNames,TenantStartDates)&lt;=UJ$4,LOOKUP($F6,TenantNames,TenantEndDates)&gt;=UJ$4),IF(OR(AND(DAY(LOOKUP($F6,TenantNames,TenantStartDates))&gt;28,DAY(EOMONTH(UJ$4,0))=28,DAY(UJ$4)=28),AND(DAY(LOOKUP($F6,TenantNames,TenantStartDates))&gt;30,DAY(EOMONTH(UJ$4,0))=30,DAY(UJ$4)=30),DAY(LOOKUP($F6,TenantNames,TenantStartDates))=DAY(UJ$4)),IF((LOOKUP($F6,TenantNames,TenantEndDates)-UJ$4)&lt;=31,LOOKUP($F6,TenantNames,TenantTotalRevenues)-SUM($JA6:UI6),LOOKUP($F6,TenantNames,TenantMonthlyRents)),IF(AND((SUMIF($G$4:AHB$4,"&lt;"&amp;UJ$4,$G6:AHB6))&gt;SUMIFS(TransactionAmounts,TenantSources,$F6,'Filtered Data'!$C$2:$C23,"&lt;"&amp;UJ$4),UJ$4&lt;TODAY()),"Late","Occupied")),)))</f>
        <v/>
      </c>
      <c r="UK6" s="33" t="str">
        <f>IF(ISBLANK($F6),,IF(TODAY()=UK$4,"Today",IF(AND(LOOKUP($F6,TenantNames,TenantStartDates)&lt;=UK$4,LOOKUP($F6,TenantNames,TenantEndDates)&gt;=UK$4),IF(OR(AND(DAY(LOOKUP($F6,TenantNames,TenantStartDates))&gt;28,DAY(EOMONTH(UK$4,0))=28,DAY(UK$4)=28),AND(DAY(LOOKUP($F6,TenantNames,TenantStartDates))&gt;30,DAY(EOMONTH(UK$4,0))=30,DAY(UK$4)=30),DAY(LOOKUP($F6,TenantNames,TenantStartDates))=DAY(UK$4)),IF((LOOKUP($F6,TenantNames,TenantEndDates)-UK$4)&lt;=31,LOOKUP($F6,TenantNames,TenantTotalRevenues)-SUM($JA6:UJ6),LOOKUP($F6,TenantNames,TenantMonthlyRents)),IF(AND((SUMIF($G$4:AHB$4,"&lt;"&amp;UK$4,$G6:AHB6))&gt;SUMIFS(TransactionAmounts,TenantSources,$F6,'Filtered Data'!$C$2:$C23,"&lt;"&amp;UK$4),UK$4&lt;TODAY()),"Late","Occupied")),)))</f>
        <v/>
      </c>
      <c r="UL6" s="33" t="str">
        <f>IF(ISBLANK($F6),,IF(TODAY()=UL$4,"Today",IF(AND(LOOKUP($F6,TenantNames,TenantStartDates)&lt;=UL$4,LOOKUP($F6,TenantNames,TenantEndDates)&gt;=UL$4),IF(OR(AND(DAY(LOOKUP($F6,TenantNames,TenantStartDates))&gt;28,DAY(EOMONTH(UL$4,0))=28,DAY(UL$4)=28),AND(DAY(LOOKUP($F6,TenantNames,TenantStartDates))&gt;30,DAY(EOMONTH(UL$4,0))=30,DAY(UL$4)=30),DAY(LOOKUP($F6,TenantNames,TenantStartDates))=DAY(UL$4)),IF((LOOKUP($F6,TenantNames,TenantEndDates)-UL$4)&lt;=31,LOOKUP($F6,TenantNames,TenantTotalRevenues)-SUM($JA6:UK6),LOOKUP($F6,TenantNames,TenantMonthlyRents)),IF(AND((SUMIF($G$4:AHB$4,"&lt;"&amp;UL$4,$G6:AHB6))&gt;SUMIFS(TransactionAmounts,TenantSources,$F6,'Filtered Data'!$C$2:$C23,"&lt;"&amp;UL$4),UL$4&lt;TODAY()),"Late","Occupied")),)))</f>
        <v/>
      </c>
      <c r="UM6" s="33" t="str">
        <f>IF(ISBLANK($F6),,IF(TODAY()=UM$4,"Today",IF(AND(LOOKUP($F6,TenantNames,TenantStartDates)&lt;=UM$4,LOOKUP($F6,TenantNames,TenantEndDates)&gt;=UM$4),IF(OR(AND(DAY(LOOKUP($F6,TenantNames,TenantStartDates))&gt;28,DAY(EOMONTH(UM$4,0))=28,DAY(UM$4)=28),AND(DAY(LOOKUP($F6,TenantNames,TenantStartDates))&gt;30,DAY(EOMONTH(UM$4,0))=30,DAY(UM$4)=30),DAY(LOOKUP($F6,TenantNames,TenantStartDates))=DAY(UM$4)),IF((LOOKUP($F6,TenantNames,TenantEndDates)-UM$4)&lt;=31,LOOKUP($F6,TenantNames,TenantTotalRevenues)-SUM($JA6:UL6),LOOKUP($F6,TenantNames,TenantMonthlyRents)),IF(AND((SUMIF($G$4:AHB$4,"&lt;"&amp;UM$4,$G6:AHB6))&gt;SUMIFS(TransactionAmounts,TenantSources,$F6,'Filtered Data'!$C$2:$C23,"&lt;"&amp;UM$4),UM$4&lt;TODAY()),"Late","Occupied")),)))</f>
        <v/>
      </c>
      <c r="UN6" s="33" t="str">
        <f>IF(ISBLANK($F6),,IF(TODAY()=UN$4,"Today",IF(AND(LOOKUP($F6,TenantNames,TenantStartDates)&lt;=UN$4,LOOKUP($F6,TenantNames,TenantEndDates)&gt;=UN$4),IF(OR(AND(DAY(LOOKUP($F6,TenantNames,TenantStartDates))&gt;28,DAY(EOMONTH(UN$4,0))=28,DAY(UN$4)=28),AND(DAY(LOOKUP($F6,TenantNames,TenantStartDates))&gt;30,DAY(EOMONTH(UN$4,0))=30,DAY(UN$4)=30),DAY(LOOKUP($F6,TenantNames,TenantStartDates))=DAY(UN$4)),IF((LOOKUP($F6,TenantNames,TenantEndDates)-UN$4)&lt;=31,LOOKUP($F6,TenantNames,TenantTotalRevenues)-SUM($JA6:UM6),LOOKUP($F6,TenantNames,TenantMonthlyRents)),IF(AND((SUMIF($G$4:AHB$4,"&lt;"&amp;UN$4,$G6:AHB6))&gt;SUMIFS(TransactionAmounts,TenantSources,$F6,'Filtered Data'!$C$2:$C23,"&lt;"&amp;UN$4),UN$4&lt;TODAY()),"Late","Occupied")),)))</f>
        <v/>
      </c>
      <c r="UO6" s="33" t="str">
        <f>IF(ISBLANK($F6),,IF(TODAY()=UO$4,"Today",IF(AND(LOOKUP($F6,TenantNames,TenantStartDates)&lt;=UO$4,LOOKUP($F6,TenantNames,TenantEndDates)&gt;=UO$4),IF(OR(AND(DAY(LOOKUP($F6,TenantNames,TenantStartDates))&gt;28,DAY(EOMONTH(UO$4,0))=28,DAY(UO$4)=28),AND(DAY(LOOKUP($F6,TenantNames,TenantStartDates))&gt;30,DAY(EOMONTH(UO$4,0))=30,DAY(UO$4)=30),DAY(LOOKUP($F6,TenantNames,TenantStartDates))=DAY(UO$4)),IF((LOOKUP($F6,TenantNames,TenantEndDates)-UO$4)&lt;=31,LOOKUP($F6,TenantNames,TenantTotalRevenues)-SUM($JA6:UN6),LOOKUP($F6,TenantNames,TenantMonthlyRents)),IF(AND((SUMIF($G$4:AHB$4,"&lt;"&amp;UO$4,$G6:AHB6))&gt;SUMIFS(TransactionAmounts,TenantSources,$F6,'Filtered Data'!$C$2:$C23,"&lt;"&amp;UO$4),UO$4&lt;TODAY()),"Late","Occupied")),)))</f>
        <v/>
      </c>
      <c r="UP6" s="33" t="str">
        <f>IF(ISBLANK($F6),,IF(TODAY()=UP$4,"Today",IF(AND(LOOKUP($F6,TenantNames,TenantStartDates)&lt;=UP$4,LOOKUP($F6,TenantNames,TenantEndDates)&gt;=UP$4),IF(OR(AND(DAY(LOOKUP($F6,TenantNames,TenantStartDates))&gt;28,DAY(EOMONTH(UP$4,0))=28,DAY(UP$4)=28),AND(DAY(LOOKUP($F6,TenantNames,TenantStartDates))&gt;30,DAY(EOMONTH(UP$4,0))=30,DAY(UP$4)=30),DAY(LOOKUP($F6,TenantNames,TenantStartDates))=DAY(UP$4)),IF((LOOKUP($F6,TenantNames,TenantEndDates)-UP$4)&lt;=31,LOOKUP($F6,TenantNames,TenantTotalRevenues)-SUM($JA6:UO6),LOOKUP($F6,TenantNames,TenantMonthlyRents)),IF(AND((SUMIF($G$4:AHB$4,"&lt;"&amp;UP$4,$G6:AHB6))&gt;SUMIFS(TransactionAmounts,TenantSources,$F6,'Filtered Data'!$C$2:$C23,"&lt;"&amp;UP$4),UP$4&lt;TODAY()),"Late","Occupied")),)))</f>
        <v/>
      </c>
      <c r="UQ6" s="33" t="str">
        <f>IF(ISBLANK($F6),,IF(TODAY()=UQ$4,"Today",IF(AND(LOOKUP($F6,TenantNames,TenantStartDates)&lt;=UQ$4,LOOKUP($F6,TenantNames,TenantEndDates)&gt;=UQ$4),IF(OR(AND(DAY(LOOKUP($F6,TenantNames,TenantStartDates))&gt;28,DAY(EOMONTH(UQ$4,0))=28,DAY(UQ$4)=28),AND(DAY(LOOKUP($F6,TenantNames,TenantStartDates))&gt;30,DAY(EOMONTH(UQ$4,0))=30,DAY(UQ$4)=30),DAY(LOOKUP($F6,TenantNames,TenantStartDates))=DAY(UQ$4)),IF((LOOKUP($F6,TenantNames,TenantEndDates)-UQ$4)&lt;=31,LOOKUP($F6,TenantNames,TenantTotalRevenues)-SUM($JA6:UP6),LOOKUP($F6,TenantNames,TenantMonthlyRents)),IF(AND((SUMIF($G$4:AHB$4,"&lt;"&amp;UQ$4,$G6:AHB6))&gt;SUMIFS(TransactionAmounts,TenantSources,$F6,'Filtered Data'!$C$2:$C23,"&lt;"&amp;UQ$4),UQ$4&lt;TODAY()),"Late","Occupied")),)))</f>
        <v/>
      </c>
      <c r="UR6" s="33" t="str">
        <f>IF(ISBLANK($F6),,IF(TODAY()=UR$4,"Today",IF(AND(LOOKUP($F6,TenantNames,TenantStartDates)&lt;=UR$4,LOOKUP($F6,TenantNames,TenantEndDates)&gt;=UR$4),IF(OR(AND(DAY(LOOKUP($F6,TenantNames,TenantStartDates))&gt;28,DAY(EOMONTH(UR$4,0))=28,DAY(UR$4)=28),AND(DAY(LOOKUP($F6,TenantNames,TenantStartDates))&gt;30,DAY(EOMONTH(UR$4,0))=30,DAY(UR$4)=30),DAY(LOOKUP($F6,TenantNames,TenantStartDates))=DAY(UR$4)),IF((LOOKUP($F6,TenantNames,TenantEndDates)-UR$4)&lt;=31,LOOKUP($F6,TenantNames,TenantTotalRevenues)-SUM($JA6:UQ6),LOOKUP($F6,TenantNames,TenantMonthlyRents)),IF(AND((SUMIF($G$4:AHB$4,"&lt;"&amp;UR$4,$G6:AHB6))&gt;SUMIFS(TransactionAmounts,TenantSources,$F6,'Filtered Data'!$C$2:$C23,"&lt;"&amp;UR$4),UR$4&lt;TODAY()),"Late","Occupied")),)))</f>
        <v/>
      </c>
      <c r="US6" s="33" t="str">
        <f>IF(ISBLANK($F6),,IF(TODAY()=US$4,"Today",IF(AND(LOOKUP($F6,TenantNames,TenantStartDates)&lt;=US$4,LOOKUP($F6,TenantNames,TenantEndDates)&gt;=US$4),IF(OR(AND(DAY(LOOKUP($F6,TenantNames,TenantStartDates))&gt;28,DAY(EOMONTH(US$4,0))=28,DAY(US$4)=28),AND(DAY(LOOKUP($F6,TenantNames,TenantStartDates))&gt;30,DAY(EOMONTH(US$4,0))=30,DAY(US$4)=30),DAY(LOOKUP($F6,TenantNames,TenantStartDates))=DAY(US$4)),IF((LOOKUP($F6,TenantNames,TenantEndDates)-US$4)&lt;=31,LOOKUP($F6,TenantNames,TenantTotalRevenues)-SUM($JA6:UR6),LOOKUP($F6,TenantNames,TenantMonthlyRents)),IF(AND((SUMIF($G$4:AHB$4,"&lt;"&amp;US$4,$G6:AHB6))&gt;SUMIFS(TransactionAmounts,TenantSources,$F6,'Filtered Data'!$C$2:$C23,"&lt;"&amp;US$4),US$4&lt;TODAY()),"Late","Occupied")),)))</f>
        <v/>
      </c>
      <c r="UT6" s="33" t="str">
        <f>IF(ISBLANK($F6),,IF(TODAY()=UT$4,"Today",IF(AND(LOOKUP($F6,TenantNames,TenantStartDates)&lt;=UT$4,LOOKUP($F6,TenantNames,TenantEndDates)&gt;=UT$4),IF(OR(AND(DAY(LOOKUP($F6,TenantNames,TenantStartDates))&gt;28,DAY(EOMONTH(UT$4,0))=28,DAY(UT$4)=28),AND(DAY(LOOKUP($F6,TenantNames,TenantStartDates))&gt;30,DAY(EOMONTH(UT$4,0))=30,DAY(UT$4)=30),DAY(LOOKUP($F6,TenantNames,TenantStartDates))=DAY(UT$4)),IF((LOOKUP($F6,TenantNames,TenantEndDates)-UT$4)&lt;=31,LOOKUP($F6,TenantNames,TenantTotalRevenues)-SUM($JA6:US6),LOOKUP($F6,TenantNames,TenantMonthlyRents)),IF(AND((SUMIF($G$4:AHB$4,"&lt;"&amp;UT$4,$G6:AHB6))&gt;SUMIFS(TransactionAmounts,TenantSources,$F6,'Filtered Data'!$C$2:$C23,"&lt;"&amp;UT$4),UT$4&lt;TODAY()),"Late","Occupied")),)))</f>
        <v/>
      </c>
      <c r="UU6" s="33" t="str">
        <f>IF(ISBLANK($F6),,IF(TODAY()=UU$4,"Today",IF(AND(LOOKUP($F6,TenantNames,TenantStartDates)&lt;=UU$4,LOOKUP($F6,TenantNames,TenantEndDates)&gt;=UU$4),IF(OR(AND(DAY(LOOKUP($F6,TenantNames,TenantStartDates))&gt;28,DAY(EOMONTH(UU$4,0))=28,DAY(UU$4)=28),AND(DAY(LOOKUP($F6,TenantNames,TenantStartDates))&gt;30,DAY(EOMONTH(UU$4,0))=30,DAY(UU$4)=30),DAY(LOOKUP($F6,TenantNames,TenantStartDates))=DAY(UU$4)),IF((LOOKUP($F6,TenantNames,TenantEndDates)-UU$4)&lt;=31,LOOKUP($F6,TenantNames,TenantTotalRevenues)-SUM($JA6:UT6),LOOKUP($F6,TenantNames,TenantMonthlyRents)),IF(AND((SUMIF($G$4:AHB$4,"&lt;"&amp;UU$4,$G6:AHB6))&gt;SUMIFS(TransactionAmounts,TenantSources,$F6,'Filtered Data'!$C$2:$C23,"&lt;"&amp;UU$4),UU$4&lt;TODAY()),"Late","Occupied")),)))</f>
        <v/>
      </c>
      <c r="UV6" s="33" t="str">
        <f>IF(ISBLANK($F6),,IF(TODAY()=UV$4,"Today",IF(AND(LOOKUP($F6,TenantNames,TenantStartDates)&lt;=UV$4,LOOKUP($F6,TenantNames,TenantEndDates)&gt;=UV$4),IF(OR(AND(DAY(LOOKUP($F6,TenantNames,TenantStartDates))&gt;28,DAY(EOMONTH(UV$4,0))=28,DAY(UV$4)=28),AND(DAY(LOOKUP($F6,TenantNames,TenantStartDates))&gt;30,DAY(EOMONTH(UV$4,0))=30,DAY(UV$4)=30),DAY(LOOKUP($F6,TenantNames,TenantStartDates))=DAY(UV$4)),IF((LOOKUP($F6,TenantNames,TenantEndDates)-UV$4)&lt;=31,LOOKUP($F6,TenantNames,TenantTotalRevenues)-SUM($JA6:UU6),LOOKUP($F6,TenantNames,TenantMonthlyRents)),IF(AND((SUMIF($G$4:AHB$4,"&lt;"&amp;UV$4,$G6:AHB6))&gt;SUMIFS(TransactionAmounts,TenantSources,$F6,'Filtered Data'!$C$2:$C23,"&lt;"&amp;UV$4),UV$4&lt;TODAY()),"Late","Occupied")),)))</f>
        <v/>
      </c>
      <c r="UW6" s="33" t="str">
        <f>IF(ISBLANK($F6),,IF(TODAY()=UW$4,"Today",IF(AND(LOOKUP($F6,TenantNames,TenantStartDates)&lt;=UW$4,LOOKUP($F6,TenantNames,TenantEndDates)&gt;=UW$4),IF(OR(AND(DAY(LOOKUP($F6,TenantNames,TenantStartDates))&gt;28,DAY(EOMONTH(UW$4,0))=28,DAY(UW$4)=28),AND(DAY(LOOKUP($F6,TenantNames,TenantStartDates))&gt;30,DAY(EOMONTH(UW$4,0))=30,DAY(UW$4)=30),DAY(LOOKUP($F6,TenantNames,TenantStartDates))=DAY(UW$4)),IF((LOOKUP($F6,TenantNames,TenantEndDates)-UW$4)&lt;=31,LOOKUP($F6,TenantNames,TenantTotalRevenues)-SUM($JA6:UV6),LOOKUP($F6,TenantNames,TenantMonthlyRents)),IF(AND((SUMIF($G$4:AHB$4,"&lt;"&amp;UW$4,$G6:AHB6))&gt;SUMIFS(TransactionAmounts,TenantSources,$F6,'Filtered Data'!$C$2:$C23,"&lt;"&amp;UW$4),UW$4&lt;TODAY()),"Late","Occupied")),)))</f>
        <v/>
      </c>
      <c r="UX6" s="33" t="str">
        <f>IF(ISBLANK($F6),,IF(TODAY()=UX$4,"Today",IF(AND(LOOKUP($F6,TenantNames,TenantStartDates)&lt;=UX$4,LOOKUP($F6,TenantNames,TenantEndDates)&gt;=UX$4),IF(OR(AND(DAY(LOOKUP($F6,TenantNames,TenantStartDates))&gt;28,DAY(EOMONTH(UX$4,0))=28,DAY(UX$4)=28),AND(DAY(LOOKUP($F6,TenantNames,TenantStartDates))&gt;30,DAY(EOMONTH(UX$4,0))=30,DAY(UX$4)=30),DAY(LOOKUP($F6,TenantNames,TenantStartDates))=DAY(UX$4)),IF((LOOKUP($F6,TenantNames,TenantEndDates)-UX$4)&lt;=31,LOOKUP($F6,TenantNames,TenantTotalRevenues)-SUM($JA6:UW6),LOOKUP($F6,TenantNames,TenantMonthlyRents)),IF(AND((SUMIF($G$4:AHB$4,"&lt;"&amp;UX$4,$G6:AHB6))&gt;SUMIFS(TransactionAmounts,TenantSources,$F6,'Filtered Data'!$C$2:$C23,"&lt;"&amp;UX$4),UX$4&lt;TODAY()),"Late","Occupied")),)))</f>
        <v/>
      </c>
      <c r="UY6" s="33" t="str">
        <f>IF(ISBLANK($F6),,IF(TODAY()=UY$4,"Today",IF(AND(LOOKUP($F6,TenantNames,TenantStartDates)&lt;=UY$4,LOOKUP($F6,TenantNames,TenantEndDates)&gt;=UY$4),IF(OR(AND(DAY(LOOKUP($F6,TenantNames,TenantStartDates))&gt;28,DAY(EOMONTH(UY$4,0))=28,DAY(UY$4)=28),AND(DAY(LOOKUP($F6,TenantNames,TenantStartDates))&gt;30,DAY(EOMONTH(UY$4,0))=30,DAY(UY$4)=30),DAY(LOOKUP($F6,TenantNames,TenantStartDates))=DAY(UY$4)),IF((LOOKUP($F6,TenantNames,TenantEndDates)-UY$4)&lt;=31,LOOKUP($F6,TenantNames,TenantTotalRevenues)-SUM($JA6:UX6),LOOKUP($F6,TenantNames,TenantMonthlyRents)),IF(AND((SUMIF($G$4:AHB$4,"&lt;"&amp;UY$4,$G6:AHB6))&gt;SUMIFS(TransactionAmounts,TenantSources,$F6,'Filtered Data'!$C$2:$C23,"&lt;"&amp;UY$4),UY$4&lt;TODAY()),"Late","Occupied")),)))</f>
        <v/>
      </c>
      <c r="UZ6" s="33" t="str">
        <f>IF(ISBLANK($F6),,IF(TODAY()=UZ$4,"Today",IF(AND(LOOKUP($F6,TenantNames,TenantStartDates)&lt;=UZ$4,LOOKUP($F6,TenantNames,TenantEndDates)&gt;=UZ$4),IF(OR(AND(DAY(LOOKUP($F6,TenantNames,TenantStartDates))&gt;28,DAY(EOMONTH(UZ$4,0))=28,DAY(UZ$4)=28),AND(DAY(LOOKUP($F6,TenantNames,TenantStartDates))&gt;30,DAY(EOMONTH(UZ$4,0))=30,DAY(UZ$4)=30),DAY(LOOKUP($F6,TenantNames,TenantStartDates))=DAY(UZ$4)),IF((LOOKUP($F6,TenantNames,TenantEndDates)-UZ$4)&lt;=31,LOOKUP($F6,TenantNames,TenantTotalRevenues)-SUM($JA6:UY6),LOOKUP($F6,TenantNames,TenantMonthlyRents)),IF(AND((SUMIF($G$4:AHB$4,"&lt;"&amp;UZ$4,$G6:AHB6))&gt;SUMIFS(TransactionAmounts,TenantSources,$F6,'Filtered Data'!$C$2:$C23,"&lt;"&amp;UZ$4),UZ$4&lt;TODAY()),"Late","Occupied")),)))</f>
        <v/>
      </c>
      <c r="VA6" s="33" t="str">
        <f>IF(ISBLANK($F6),,IF(TODAY()=VA$4,"Today",IF(AND(LOOKUP($F6,TenantNames,TenantStartDates)&lt;=VA$4,LOOKUP($F6,TenantNames,TenantEndDates)&gt;=VA$4),IF(OR(AND(DAY(LOOKUP($F6,TenantNames,TenantStartDates))&gt;28,DAY(EOMONTH(VA$4,0))=28,DAY(VA$4)=28),AND(DAY(LOOKUP($F6,TenantNames,TenantStartDates))&gt;30,DAY(EOMONTH(VA$4,0))=30,DAY(VA$4)=30),DAY(LOOKUP($F6,TenantNames,TenantStartDates))=DAY(VA$4)),IF((LOOKUP($F6,TenantNames,TenantEndDates)-VA$4)&lt;=31,LOOKUP($F6,TenantNames,TenantTotalRevenues)-SUM($JA6:UZ6),LOOKUP($F6,TenantNames,TenantMonthlyRents)),IF(AND((SUMIF($G$4:AHB$4,"&lt;"&amp;VA$4,$G6:AHB6))&gt;SUMIFS(TransactionAmounts,TenantSources,$F6,'Filtered Data'!$C$2:$C23,"&lt;"&amp;VA$4),VA$4&lt;TODAY()),"Late","Occupied")),)))</f>
        <v/>
      </c>
      <c r="VB6" s="33" t="str">
        <f>IF(ISBLANK($F6),,IF(TODAY()=VB$4,"Today",IF(AND(LOOKUP($F6,TenantNames,TenantStartDates)&lt;=VB$4,LOOKUP($F6,TenantNames,TenantEndDates)&gt;=VB$4),IF(OR(AND(DAY(LOOKUP($F6,TenantNames,TenantStartDates))&gt;28,DAY(EOMONTH(VB$4,0))=28,DAY(VB$4)=28),AND(DAY(LOOKUP($F6,TenantNames,TenantStartDates))&gt;30,DAY(EOMONTH(VB$4,0))=30,DAY(VB$4)=30),DAY(LOOKUP($F6,TenantNames,TenantStartDates))=DAY(VB$4)),IF((LOOKUP($F6,TenantNames,TenantEndDates)-VB$4)&lt;=31,LOOKUP($F6,TenantNames,TenantTotalRevenues)-SUM($JA6:VA6),LOOKUP($F6,TenantNames,TenantMonthlyRents)),IF(AND((SUMIF($G$4:AHB$4,"&lt;"&amp;VB$4,$G6:AHB6))&gt;SUMIFS(TransactionAmounts,TenantSources,$F6,'Filtered Data'!$C$2:$C23,"&lt;"&amp;VB$4),VB$4&lt;TODAY()),"Late","Occupied")),)))</f>
        <v/>
      </c>
      <c r="VC6" s="33" t="str">
        <f>IF(ISBLANK($F6),,IF(TODAY()=VC$4,"Today",IF(AND(LOOKUP($F6,TenantNames,TenantStartDates)&lt;=VC$4,LOOKUP($F6,TenantNames,TenantEndDates)&gt;=VC$4),IF(OR(AND(DAY(LOOKUP($F6,TenantNames,TenantStartDates))&gt;28,DAY(EOMONTH(VC$4,0))=28,DAY(VC$4)=28),AND(DAY(LOOKUP($F6,TenantNames,TenantStartDates))&gt;30,DAY(EOMONTH(VC$4,0))=30,DAY(VC$4)=30),DAY(LOOKUP($F6,TenantNames,TenantStartDates))=DAY(VC$4)),IF((LOOKUP($F6,TenantNames,TenantEndDates)-VC$4)&lt;=31,LOOKUP($F6,TenantNames,TenantTotalRevenues)-SUM($JA6:VB6),LOOKUP($F6,TenantNames,TenantMonthlyRents)),IF(AND((SUMIF($G$4:AHB$4,"&lt;"&amp;VC$4,$G6:AHB6))&gt;SUMIFS(TransactionAmounts,TenantSources,$F6,'Filtered Data'!$C$2:$C23,"&lt;"&amp;VC$4),VC$4&lt;TODAY()),"Late","Occupied")),)))</f>
        <v/>
      </c>
      <c r="VD6" s="33" t="str">
        <f>IF(ISBLANK($F6),,IF(TODAY()=VD$4,"Today",IF(AND(LOOKUP($F6,TenantNames,TenantStartDates)&lt;=VD$4,LOOKUP($F6,TenantNames,TenantEndDates)&gt;=VD$4),IF(OR(AND(DAY(LOOKUP($F6,TenantNames,TenantStartDates))&gt;28,DAY(EOMONTH(VD$4,0))=28,DAY(VD$4)=28),AND(DAY(LOOKUP($F6,TenantNames,TenantStartDates))&gt;30,DAY(EOMONTH(VD$4,0))=30,DAY(VD$4)=30),DAY(LOOKUP($F6,TenantNames,TenantStartDates))=DAY(VD$4)),IF((LOOKUP($F6,TenantNames,TenantEndDates)-VD$4)&lt;=31,LOOKUP($F6,TenantNames,TenantTotalRevenues)-SUM($JA6:VC6),LOOKUP($F6,TenantNames,TenantMonthlyRents)),IF(AND((SUMIF($G$4:AHB$4,"&lt;"&amp;VD$4,$G6:AHB6))&gt;SUMIFS(TransactionAmounts,TenantSources,$F6,'Filtered Data'!$C$2:$C23,"&lt;"&amp;VD$4),VD$4&lt;TODAY()),"Late","Occupied")),)))</f>
        <v/>
      </c>
      <c r="VE6" s="33" t="str">
        <f>IF(ISBLANK($F6),,IF(TODAY()=VE$4,"Today",IF(AND(LOOKUP($F6,TenantNames,TenantStartDates)&lt;=VE$4,LOOKUP($F6,TenantNames,TenantEndDates)&gt;=VE$4),IF(OR(AND(DAY(LOOKUP($F6,TenantNames,TenantStartDates))&gt;28,DAY(EOMONTH(VE$4,0))=28,DAY(VE$4)=28),AND(DAY(LOOKUP($F6,TenantNames,TenantStartDates))&gt;30,DAY(EOMONTH(VE$4,0))=30,DAY(VE$4)=30),DAY(LOOKUP($F6,TenantNames,TenantStartDates))=DAY(VE$4)),IF((LOOKUP($F6,TenantNames,TenantEndDates)-VE$4)&lt;=31,LOOKUP($F6,TenantNames,TenantTotalRevenues)-SUM($JA6:VD6),LOOKUP($F6,TenantNames,TenantMonthlyRents)),IF(AND((SUMIF($G$4:AHB$4,"&lt;"&amp;VE$4,$G6:AHB6))&gt;SUMIFS(TransactionAmounts,TenantSources,$F6,'Filtered Data'!$C$2:$C23,"&lt;"&amp;VE$4),VE$4&lt;TODAY()),"Late","Occupied")),)))</f>
        <v/>
      </c>
      <c r="VF6" s="33" t="str">
        <f>IF(ISBLANK($F6),,IF(TODAY()=VF$4,"Today",IF(AND(LOOKUP($F6,TenantNames,TenantStartDates)&lt;=VF$4,LOOKUP($F6,TenantNames,TenantEndDates)&gt;=VF$4),IF(OR(AND(DAY(LOOKUP($F6,TenantNames,TenantStartDates))&gt;28,DAY(EOMONTH(VF$4,0))=28,DAY(VF$4)=28),AND(DAY(LOOKUP($F6,TenantNames,TenantStartDates))&gt;30,DAY(EOMONTH(VF$4,0))=30,DAY(VF$4)=30),DAY(LOOKUP($F6,TenantNames,TenantStartDates))=DAY(VF$4)),IF((LOOKUP($F6,TenantNames,TenantEndDates)-VF$4)&lt;=31,LOOKUP($F6,TenantNames,TenantTotalRevenues)-SUM($JA6:VE6),LOOKUP($F6,TenantNames,TenantMonthlyRents)),IF(AND((SUMIF($G$4:AHB$4,"&lt;"&amp;VF$4,$G6:AHB6))&gt;SUMIFS(TransactionAmounts,TenantSources,$F6,'Filtered Data'!$C$2:$C23,"&lt;"&amp;VF$4),VF$4&lt;TODAY()),"Late","Occupied")),)))</f>
        <v/>
      </c>
      <c r="VG6" s="33" t="str">
        <f>IF(ISBLANK($F6),,IF(TODAY()=VG$4,"Today",IF(AND(LOOKUP($F6,TenantNames,TenantStartDates)&lt;=VG$4,LOOKUP($F6,TenantNames,TenantEndDates)&gt;=VG$4),IF(OR(AND(DAY(LOOKUP($F6,TenantNames,TenantStartDates))&gt;28,DAY(EOMONTH(VG$4,0))=28,DAY(VG$4)=28),AND(DAY(LOOKUP($F6,TenantNames,TenantStartDates))&gt;30,DAY(EOMONTH(VG$4,0))=30,DAY(VG$4)=30),DAY(LOOKUP($F6,TenantNames,TenantStartDates))=DAY(VG$4)),IF((LOOKUP($F6,TenantNames,TenantEndDates)-VG$4)&lt;=31,LOOKUP($F6,TenantNames,TenantTotalRevenues)-SUM($JA6:VF6),LOOKUP($F6,TenantNames,TenantMonthlyRents)),IF(AND((SUMIF($G$4:AHB$4,"&lt;"&amp;VG$4,$G6:AHB6))&gt;SUMIFS(TransactionAmounts,TenantSources,$F6,'Filtered Data'!$C$2:$C23,"&lt;"&amp;VG$4),VG$4&lt;TODAY()),"Late","Occupied")),)))</f>
        <v/>
      </c>
      <c r="VH6" s="33" t="str">
        <f>IF(ISBLANK($F6),,IF(TODAY()=VH$4,"Today",IF(AND(LOOKUP($F6,TenantNames,TenantStartDates)&lt;=VH$4,LOOKUP($F6,TenantNames,TenantEndDates)&gt;=VH$4),IF(OR(AND(DAY(LOOKUP($F6,TenantNames,TenantStartDates))&gt;28,DAY(EOMONTH(VH$4,0))=28,DAY(VH$4)=28),AND(DAY(LOOKUP($F6,TenantNames,TenantStartDates))&gt;30,DAY(EOMONTH(VH$4,0))=30,DAY(VH$4)=30),DAY(LOOKUP($F6,TenantNames,TenantStartDates))=DAY(VH$4)),IF((LOOKUP($F6,TenantNames,TenantEndDates)-VH$4)&lt;=31,LOOKUP($F6,TenantNames,TenantTotalRevenues)-SUM($JA6:VG6),LOOKUP($F6,TenantNames,TenantMonthlyRents)),IF(AND((SUMIF($G$4:AHB$4,"&lt;"&amp;VH$4,$G6:AHB6))&gt;SUMIFS(TransactionAmounts,TenantSources,$F6,'Filtered Data'!$C$2:$C23,"&lt;"&amp;VH$4),VH$4&lt;TODAY()),"Late","Occupied")),)))</f>
        <v/>
      </c>
      <c r="VI6" s="33" t="str">
        <f>IF(ISBLANK($F6),,IF(TODAY()=VI$4,"Today",IF(AND(LOOKUP($F6,TenantNames,TenantStartDates)&lt;=VI$4,LOOKUP($F6,TenantNames,TenantEndDates)&gt;=VI$4),IF(OR(AND(DAY(LOOKUP($F6,TenantNames,TenantStartDates))&gt;28,DAY(EOMONTH(VI$4,0))=28,DAY(VI$4)=28),AND(DAY(LOOKUP($F6,TenantNames,TenantStartDates))&gt;30,DAY(EOMONTH(VI$4,0))=30,DAY(VI$4)=30),DAY(LOOKUP($F6,TenantNames,TenantStartDates))=DAY(VI$4)),IF((LOOKUP($F6,TenantNames,TenantEndDates)-VI$4)&lt;=31,LOOKUP($F6,TenantNames,TenantTotalRevenues)-SUM($JA6:VH6),LOOKUP($F6,TenantNames,TenantMonthlyRents)),IF(AND((SUMIF($G$4:AHB$4,"&lt;"&amp;VI$4,$G6:AHB6))&gt;SUMIFS(TransactionAmounts,TenantSources,$F6,'Filtered Data'!$C$2:$C23,"&lt;"&amp;VI$4),VI$4&lt;TODAY()),"Late","Occupied")),)))</f>
        <v/>
      </c>
      <c r="VJ6" s="33" t="str">
        <f>IF(ISBLANK($F6),,IF(TODAY()=VJ$4,"Today",IF(AND(LOOKUP($F6,TenantNames,TenantStartDates)&lt;=VJ$4,LOOKUP($F6,TenantNames,TenantEndDates)&gt;=VJ$4),IF(OR(AND(DAY(LOOKUP($F6,TenantNames,TenantStartDates))&gt;28,DAY(EOMONTH(VJ$4,0))=28,DAY(VJ$4)=28),AND(DAY(LOOKUP($F6,TenantNames,TenantStartDates))&gt;30,DAY(EOMONTH(VJ$4,0))=30,DAY(VJ$4)=30),DAY(LOOKUP($F6,TenantNames,TenantStartDates))=DAY(VJ$4)),IF((LOOKUP($F6,TenantNames,TenantEndDates)-VJ$4)&lt;=31,LOOKUP($F6,TenantNames,TenantTotalRevenues)-SUM($JA6:VI6),LOOKUP($F6,TenantNames,TenantMonthlyRents)),IF(AND((SUMIF($G$4:AHB$4,"&lt;"&amp;VJ$4,$G6:AHB6))&gt;SUMIFS(TransactionAmounts,TenantSources,$F6,'Filtered Data'!$C$2:$C23,"&lt;"&amp;VJ$4),VJ$4&lt;TODAY()),"Late","Occupied")),)))</f>
        <v/>
      </c>
      <c r="VK6" s="33" t="str">
        <f>IF(ISBLANK($F6),,IF(TODAY()=VK$4,"Today",IF(AND(LOOKUP($F6,TenantNames,TenantStartDates)&lt;=VK$4,LOOKUP($F6,TenantNames,TenantEndDates)&gt;=VK$4),IF(OR(AND(DAY(LOOKUP($F6,TenantNames,TenantStartDates))&gt;28,DAY(EOMONTH(VK$4,0))=28,DAY(VK$4)=28),AND(DAY(LOOKUP($F6,TenantNames,TenantStartDates))&gt;30,DAY(EOMONTH(VK$4,0))=30,DAY(VK$4)=30),DAY(LOOKUP($F6,TenantNames,TenantStartDates))=DAY(VK$4)),IF((LOOKUP($F6,TenantNames,TenantEndDates)-VK$4)&lt;=31,LOOKUP($F6,TenantNames,TenantTotalRevenues)-SUM($JA6:VJ6),LOOKUP($F6,TenantNames,TenantMonthlyRents)),IF(AND((SUMIF($G$4:AHB$4,"&lt;"&amp;VK$4,$G6:AHB6))&gt;SUMIFS(TransactionAmounts,TenantSources,$F6,'Filtered Data'!$C$2:$C23,"&lt;"&amp;VK$4),VK$4&lt;TODAY()),"Late","Occupied")),)))</f>
        <v/>
      </c>
      <c r="VL6" s="33" t="str">
        <f>IF(ISBLANK($F6),,IF(TODAY()=VL$4,"Today",IF(AND(LOOKUP($F6,TenantNames,TenantStartDates)&lt;=VL$4,LOOKUP($F6,TenantNames,TenantEndDates)&gt;=VL$4),IF(OR(AND(DAY(LOOKUP($F6,TenantNames,TenantStartDates))&gt;28,DAY(EOMONTH(VL$4,0))=28,DAY(VL$4)=28),AND(DAY(LOOKUP($F6,TenantNames,TenantStartDates))&gt;30,DAY(EOMONTH(VL$4,0))=30,DAY(VL$4)=30),DAY(LOOKUP($F6,TenantNames,TenantStartDates))=DAY(VL$4)),IF((LOOKUP($F6,TenantNames,TenantEndDates)-VL$4)&lt;=31,LOOKUP($F6,TenantNames,TenantTotalRevenues)-SUM($JA6:VK6),LOOKUP($F6,TenantNames,TenantMonthlyRents)),IF(AND((SUMIF($G$4:AHB$4,"&lt;"&amp;VL$4,$G6:AHB6))&gt;SUMIFS(TransactionAmounts,TenantSources,$F6,'Filtered Data'!$C$2:$C23,"&lt;"&amp;VL$4),VL$4&lt;TODAY()),"Late","Occupied")),)))</f>
        <v/>
      </c>
      <c r="VM6" s="33" t="str">
        <f>IF(ISBLANK($F6),,IF(TODAY()=VM$4,"Today",IF(AND(LOOKUP($F6,TenantNames,TenantStartDates)&lt;=VM$4,LOOKUP($F6,TenantNames,TenantEndDates)&gt;=VM$4),IF(OR(AND(DAY(LOOKUP($F6,TenantNames,TenantStartDates))&gt;28,DAY(EOMONTH(VM$4,0))=28,DAY(VM$4)=28),AND(DAY(LOOKUP($F6,TenantNames,TenantStartDates))&gt;30,DAY(EOMONTH(VM$4,0))=30,DAY(VM$4)=30),DAY(LOOKUP($F6,TenantNames,TenantStartDates))=DAY(VM$4)),IF((LOOKUP($F6,TenantNames,TenantEndDates)-VM$4)&lt;=31,LOOKUP($F6,TenantNames,TenantTotalRevenues)-SUM($JA6:VL6),LOOKUP($F6,TenantNames,TenantMonthlyRents)),IF(AND((SUMIF($G$4:AHB$4,"&lt;"&amp;VM$4,$G6:AHB6))&gt;SUMIFS(TransactionAmounts,TenantSources,$F6,'Filtered Data'!$C$2:$C23,"&lt;"&amp;VM$4),VM$4&lt;TODAY()),"Late","Occupied")),)))</f>
        <v/>
      </c>
      <c r="VN6" s="33" t="str">
        <f>IF(ISBLANK($F6),,IF(TODAY()=VN$4,"Today",IF(AND(LOOKUP($F6,TenantNames,TenantStartDates)&lt;=VN$4,LOOKUP($F6,TenantNames,TenantEndDates)&gt;=VN$4),IF(OR(AND(DAY(LOOKUP($F6,TenantNames,TenantStartDates))&gt;28,DAY(EOMONTH(VN$4,0))=28,DAY(VN$4)=28),AND(DAY(LOOKUP($F6,TenantNames,TenantStartDates))&gt;30,DAY(EOMONTH(VN$4,0))=30,DAY(VN$4)=30),DAY(LOOKUP($F6,TenantNames,TenantStartDates))=DAY(VN$4)),IF((LOOKUP($F6,TenantNames,TenantEndDates)-VN$4)&lt;=31,LOOKUP($F6,TenantNames,TenantTotalRevenues)-SUM($JA6:VM6),LOOKUP($F6,TenantNames,TenantMonthlyRents)),IF(AND((SUMIF($G$4:AHB$4,"&lt;"&amp;VN$4,$G6:AHB6))&gt;SUMIFS(TransactionAmounts,TenantSources,$F6,'Filtered Data'!$C$2:$C23,"&lt;"&amp;VN$4),VN$4&lt;TODAY()),"Late","Occupied")),)))</f>
        <v/>
      </c>
      <c r="VO6" s="33" t="str">
        <f>IF(ISBLANK($F6),,IF(TODAY()=VO$4,"Today",IF(AND(LOOKUP($F6,TenantNames,TenantStartDates)&lt;=VO$4,LOOKUP($F6,TenantNames,TenantEndDates)&gt;=VO$4),IF(OR(AND(DAY(LOOKUP($F6,TenantNames,TenantStartDates))&gt;28,DAY(EOMONTH(VO$4,0))=28,DAY(VO$4)=28),AND(DAY(LOOKUP($F6,TenantNames,TenantStartDates))&gt;30,DAY(EOMONTH(VO$4,0))=30,DAY(VO$4)=30),DAY(LOOKUP($F6,TenantNames,TenantStartDates))=DAY(VO$4)),IF((LOOKUP($F6,TenantNames,TenantEndDates)-VO$4)&lt;=31,LOOKUP($F6,TenantNames,TenantTotalRevenues)-SUM($JA6:VN6),LOOKUP($F6,TenantNames,TenantMonthlyRents)),IF(AND((SUMIF($G$4:AHB$4,"&lt;"&amp;VO$4,$G6:AHB6))&gt;SUMIFS(TransactionAmounts,TenantSources,$F6,'Filtered Data'!$C$2:$C23,"&lt;"&amp;VO$4),VO$4&lt;TODAY()),"Late","Occupied")),)))</f>
        <v/>
      </c>
      <c r="VP6" s="33" t="str">
        <f>IF(ISBLANK($F6),,IF(TODAY()=VP$4,"Today",IF(AND(LOOKUP($F6,TenantNames,TenantStartDates)&lt;=VP$4,LOOKUP($F6,TenantNames,TenantEndDates)&gt;=VP$4),IF(OR(AND(DAY(LOOKUP($F6,TenantNames,TenantStartDates))&gt;28,DAY(EOMONTH(VP$4,0))=28,DAY(VP$4)=28),AND(DAY(LOOKUP($F6,TenantNames,TenantStartDates))&gt;30,DAY(EOMONTH(VP$4,0))=30,DAY(VP$4)=30),DAY(LOOKUP($F6,TenantNames,TenantStartDates))=DAY(VP$4)),IF((LOOKUP($F6,TenantNames,TenantEndDates)-VP$4)&lt;=31,LOOKUP($F6,TenantNames,TenantTotalRevenues)-SUM($JA6:VO6),LOOKUP($F6,TenantNames,TenantMonthlyRents)),IF(AND((SUMIF($G$4:AHB$4,"&lt;"&amp;VP$4,$G6:AHB6))&gt;SUMIFS(TransactionAmounts,TenantSources,$F6,'Filtered Data'!$C$2:$C23,"&lt;"&amp;VP$4),VP$4&lt;TODAY()),"Late","Occupied")),)))</f>
        <v/>
      </c>
      <c r="VQ6" s="33" t="str">
        <f>IF(ISBLANK($F6),,IF(TODAY()=VQ$4,"Today",IF(AND(LOOKUP($F6,TenantNames,TenantStartDates)&lt;=VQ$4,LOOKUP($F6,TenantNames,TenantEndDates)&gt;=VQ$4),IF(OR(AND(DAY(LOOKUP($F6,TenantNames,TenantStartDates))&gt;28,DAY(EOMONTH(VQ$4,0))=28,DAY(VQ$4)=28),AND(DAY(LOOKUP($F6,TenantNames,TenantStartDates))&gt;30,DAY(EOMONTH(VQ$4,0))=30,DAY(VQ$4)=30),DAY(LOOKUP($F6,TenantNames,TenantStartDates))=DAY(VQ$4)),IF((LOOKUP($F6,TenantNames,TenantEndDates)-VQ$4)&lt;=31,LOOKUP($F6,TenantNames,TenantTotalRevenues)-SUM($JA6:VP6),LOOKUP($F6,TenantNames,TenantMonthlyRents)),IF(AND((SUMIF($G$4:AHB$4,"&lt;"&amp;VQ$4,$G6:AHB6))&gt;SUMIFS(TransactionAmounts,TenantSources,$F6,'Filtered Data'!$C$2:$C23,"&lt;"&amp;VQ$4),VQ$4&lt;TODAY()),"Late","Occupied")),)))</f>
        <v/>
      </c>
      <c r="VR6" s="33" t="str">
        <f>IF(ISBLANK($F6),,IF(TODAY()=VR$4,"Today",IF(AND(LOOKUP($F6,TenantNames,TenantStartDates)&lt;=VR$4,LOOKUP($F6,TenantNames,TenantEndDates)&gt;=VR$4),IF(OR(AND(DAY(LOOKUP($F6,TenantNames,TenantStartDates))&gt;28,DAY(EOMONTH(VR$4,0))=28,DAY(VR$4)=28),AND(DAY(LOOKUP($F6,TenantNames,TenantStartDates))&gt;30,DAY(EOMONTH(VR$4,0))=30,DAY(VR$4)=30),DAY(LOOKUP($F6,TenantNames,TenantStartDates))=DAY(VR$4)),IF((LOOKUP($F6,TenantNames,TenantEndDates)-VR$4)&lt;=31,LOOKUP($F6,TenantNames,TenantTotalRevenues)-SUM($JA6:VQ6),LOOKUP($F6,TenantNames,TenantMonthlyRents)),IF(AND((SUMIF($G$4:AHB$4,"&lt;"&amp;VR$4,$G6:AHB6))&gt;SUMIFS(TransactionAmounts,TenantSources,$F6,'Filtered Data'!$C$2:$C23,"&lt;"&amp;VR$4),VR$4&lt;TODAY()),"Late","Occupied")),)))</f>
        <v/>
      </c>
      <c r="VS6" s="33" t="str">
        <f>IF(ISBLANK($F6),,IF(TODAY()=VS$4,"Today",IF(AND(LOOKUP($F6,TenantNames,TenantStartDates)&lt;=VS$4,LOOKUP($F6,TenantNames,TenantEndDates)&gt;=VS$4),IF(OR(AND(DAY(LOOKUP($F6,TenantNames,TenantStartDates))&gt;28,DAY(EOMONTH(VS$4,0))=28,DAY(VS$4)=28),AND(DAY(LOOKUP($F6,TenantNames,TenantStartDates))&gt;30,DAY(EOMONTH(VS$4,0))=30,DAY(VS$4)=30),DAY(LOOKUP($F6,TenantNames,TenantStartDates))=DAY(VS$4)),IF((LOOKUP($F6,TenantNames,TenantEndDates)-VS$4)&lt;=31,LOOKUP($F6,TenantNames,TenantTotalRevenues)-SUM($JA6:VR6),LOOKUP($F6,TenantNames,TenantMonthlyRents)),IF(AND((SUMIF($G$4:AHB$4,"&lt;"&amp;VS$4,$G6:AHB6))&gt;SUMIFS(TransactionAmounts,TenantSources,$F6,'Filtered Data'!$C$2:$C23,"&lt;"&amp;VS$4),VS$4&lt;TODAY()),"Late","Occupied")),)))</f>
        <v/>
      </c>
      <c r="VT6" s="33" t="str">
        <f>IF(ISBLANK($F6),,IF(TODAY()=VT$4,"Today",IF(AND(LOOKUP($F6,TenantNames,TenantStartDates)&lt;=VT$4,LOOKUP($F6,TenantNames,TenantEndDates)&gt;=VT$4),IF(OR(AND(DAY(LOOKUP($F6,TenantNames,TenantStartDates))&gt;28,DAY(EOMONTH(VT$4,0))=28,DAY(VT$4)=28),AND(DAY(LOOKUP($F6,TenantNames,TenantStartDates))&gt;30,DAY(EOMONTH(VT$4,0))=30,DAY(VT$4)=30),DAY(LOOKUP($F6,TenantNames,TenantStartDates))=DAY(VT$4)),IF((LOOKUP($F6,TenantNames,TenantEndDates)-VT$4)&lt;=31,LOOKUP($F6,TenantNames,TenantTotalRevenues)-SUM($JA6:VS6),LOOKUP($F6,TenantNames,TenantMonthlyRents)),IF(AND((SUMIF($G$4:AHB$4,"&lt;"&amp;VT$4,$G6:AHB6))&gt;SUMIFS(TransactionAmounts,TenantSources,$F6,'Filtered Data'!$C$2:$C23,"&lt;"&amp;VT$4),VT$4&lt;TODAY()),"Late","Occupied")),)))</f>
        <v/>
      </c>
      <c r="VU6" s="33" t="str">
        <f>IF(ISBLANK($F6),,IF(TODAY()=VU$4,"Today",IF(AND(LOOKUP($F6,TenantNames,TenantStartDates)&lt;=VU$4,LOOKUP($F6,TenantNames,TenantEndDates)&gt;=VU$4),IF(OR(AND(DAY(LOOKUP($F6,TenantNames,TenantStartDates))&gt;28,DAY(EOMONTH(VU$4,0))=28,DAY(VU$4)=28),AND(DAY(LOOKUP($F6,TenantNames,TenantStartDates))&gt;30,DAY(EOMONTH(VU$4,0))=30,DAY(VU$4)=30),DAY(LOOKUP($F6,TenantNames,TenantStartDates))=DAY(VU$4)),IF((LOOKUP($F6,TenantNames,TenantEndDates)-VU$4)&lt;=31,LOOKUP($F6,TenantNames,TenantTotalRevenues)-SUM($JA6:VT6),LOOKUP($F6,TenantNames,TenantMonthlyRents)),IF(AND((SUMIF($G$4:AHB$4,"&lt;"&amp;VU$4,$G6:AHB6))&gt;SUMIFS(TransactionAmounts,TenantSources,$F6,'Filtered Data'!$C$2:$C23,"&lt;"&amp;VU$4),VU$4&lt;TODAY()),"Late","Occupied")),)))</f>
        <v/>
      </c>
      <c r="VV6" s="33" t="str">
        <f>IF(ISBLANK($F6),,IF(TODAY()=VV$4,"Today",IF(AND(LOOKUP($F6,TenantNames,TenantStartDates)&lt;=VV$4,LOOKUP($F6,TenantNames,TenantEndDates)&gt;=VV$4),IF(OR(AND(DAY(LOOKUP($F6,TenantNames,TenantStartDates))&gt;28,DAY(EOMONTH(VV$4,0))=28,DAY(VV$4)=28),AND(DAY(LOOKUP($F6,TenantNames,TenantStartDates))&gt;30,DAY(EOMONTH(VV$4,0))=30,DAY(VV$4)=30),DAY(LOOKUP($F6,TenantNames,TenantStartDates))=DAY(VV$4)),IF((LOOKUP($F6,TenantNames,TenantEndDates)-VV$4)&lt;=31,LOOKUP($F6,TenantNames,TenantTotalRevenues)-SUM($JA6:VU6),LOOKUP($F6,TenantNames,TenantMonthlyRents)),IF(AND((SUMIF($G$4:AHB$4,"&lt;"&amp;VV$4,$G6:AHB6))&gt;SUMIFS(TransactionAmounts,TenantSources,$F6,'Filtered Data'!$C$2:$C23,"&lt;"&amp;VV$4),VV$4&lt;TODAY()),"Late","Occupied")),)))</f>
        <v/>
      </c>
      <c r="VW6" s="33" t="str">
        <f>IF(ISBLANK($F6),,IF(TODAY()=VW$4,"Today",IF(AND(LOOKUP($F6,TenantNames,TenantStartDates)&lt;=VW$4,LOOKUP($F6,TenantNames,TenantEndDates)&gt;=VW$4),IF(OR(AND(DAY(LOOKUP($F6,TenantNames,TenantStartDates))&gt;28,DAY(EOMONTH(VW$4,0))=28,DAY(VW$4)=28),AND(DAY(LOOKUP($F6,TenantNames,TenantStartDates))&gt;30,DAY(EOMONTH(VW$4,0))=30,DAY(VW$4)=30),DAY(LOOKUP($F6,TenantNames,TenantStartDates))=DAY(VW$4)),IF((LOOKUP($F6,TenantNames,TenantEndDates)-VW$4)&lt;=31,LOOKUP($F6,TenantNames,TenantTotalRevenues)-SUM($JA6:VV6),LOOKUP($F6,TenantNames,TenantMonthlyRents)),IF(AND((SUMIF($G$4:AHB$4,"&lt;"&amp;VW$4,$G6:AHB6))&gt;SUMIFS(TransactionAmounts,TenantSources,$F6,'Filtered Data'!$C$2:$C23,"&lt;"&amp;VW$4),VW$4&lt;TODAY()),"Late","Occupied")),)))</f>
        <v/>
      </c>
      <c r="VX6" s="33" t="str">
        <f>IF(ISBLANK($F6),,IF(TODAY()=VX$4,"Today",IF(AND(LOOKUP($F6,TenantNames,TenantStartDates)&lt;=VX$4,LOOKUP($F6,TenantNames,TenantEndDates)&gt;=VX$4),IF(OR(AND(DAY(LOOKUP($F6,TenantNames,TenantStartDates))&gt;28,DAY(EOMONTH(VX$4,0))=28,DAY(VX$4)=28),AND(DAY(LOOKUP($F6,TenantNames,TenantStartDates))&gt;30,DAY(EOMONTH(VX$4,0))=30,DAY(VX$4)=30),DAY(LOOKUP($F6,TenantNames,TenantStartDates))=DAY(VX$4)),IF((LOOKUP($F6,TenantNames,TenantEndDates)-VX$4)&lt;=31,LOOKUP($F6,TenantNames,TenantTotalRevenues)-SUM($JA6:VW6),LOOKUP($F6,TenantNames,TenantMonthlyRents)),IF(AND((SUMIF($G$4:AHB$4,"&lt;"&amp;VX$4,$G6:AHB6))&gt;SUMIFS(TransactionAmounts,TenantSources,$F6,'Filtered Data'!$C$2:$C23,"&lt;"&amp;VX$4),VX$4&lt;TODAY()),"Late","Occupied")),)))</f>
        <v/>
      </c>
      <c r="VY6" s="33" t="str">
        <f>IF(ISBLANK($F6),,IF(TODAY()=VY$4,"Today",IF(AND(LOOKUP($F6,TenantNames,TenantStartDates)&lt;=VY$4,LOOKUP($F6,TenantNames,TenantEndDates)&gt;=VY$4),IF(OR(AND(DAY(LOOKUP($F6,TenantNames,TenantStartDates))&gt;28,DAY(EOMONTH(VY$4,0))=28,DAY(VY$4)=28),AND(DAY(LOOKUP($F6,TenantNames,TenantStartDates))&gt;30,DAY(EOMONTH(VY$4,0))=30,DAY(VY$4)=30),DAY(LOOKUP($F6,TenantNames,TenantStartDates))=DAY(VY$4)),IF((LOOKUP($F6,TenantNames,TenantEndDates)-VY$4)&lt;=31,LOOKUP($F6,TenantNames,TenantTotalRevenues)-SUM($JA6:VX6),LOOKUP($F6,TenantNames,TenantMonthlyRents)),IF(AND((SUMIF($G$4:AHB$4,"&lt;"&amp;VY$4,$G6:AHB6))&gt;SUMIFS(TransactionAmounts,TenantSources,$F6,'Filtered Data'!$C$2:$C23,"&lt;"&amp;VY$4),VY$4&lt;TODAY()),"Late","Occupied")),)))</f>
        <v/>
      </c>
      <c r="VZ6" s="33" t="str">
        <f>IF(ISBLANK($F6),,IF(TODAY()=VZ$4,"Today",IF(AND(LOOKUP($F6,TenantNames,TenantStartDates)&lt;=VZ$4,LOOKUP($F6,TenantNames,TenantEndDates)&gt;=VZ$4),IF(OR(AND(DAY(LOOKUP($F6,TenantNames,TenantStartDates))&gt;28,DAY(EOMONTH(VZ$4,0))=28,DAY(VZ$4)=28),AND(DAY(LOOKUP($F6,TenantNames,TenantStartDates))&gt;30,DAY(EOMONTH(VZ$4,0))=30,DAY(VZ$4)=30),DAY(LOOKUP($F6,TenantNames,TenantStartDates))=DAY(VZ$4)),IF((LOOKUP($F6,TenantNames,TenantEndDates)-VZ$4)&lt;=31,LOOKUP($F6,TenantNames,TenantTotalRevenues)-SUM($JA6:VY6),LOOKUP($F6,TenantNames,TenantMonthlyRents)),IF(AND((SUMIF($G$4:AHB$4,"&lt;"&amp;VZ$4,$G6:AHB6))&gt;SUMIFS(TransactionAmounts,TenantSources,$F6,'Filtered Data'!$C$2:$C23,"&lt;"&amp;VZ$4),VZ$4&lt;TODAY()),"Late","Occupied")),)))</f>
        <v/>
      </c>
      <c r="WA6" s="33" t="str">
        <f>IF(ISBLANK($F6),,IF(TODAY()=WA$4,"Today",IF(AND(LOOKUP($F6,TenantNames,TenantStartDates)&lt;=WA$4,LOOKUP($F6,TenantNames,TenantEndDates)&gt;=WA$4),IF(OR(AND(DAY(LOOKUP($F6,TenantNames,TenantStartDates))&gt;28,DAY(EOMONTH(WA$4,0))=28,DAY(WA$4)=28),AND(DAY(LOOKUP($F6,TenantNames,TenantStartDates))&gt;30,DAY(EOMONTH(WA$4,0))=30,DAY(WA$4)=30),DAY(LOOKUP($F6,TenantNames,TenantStartDates))=DAY(WA$4)),IF((LOOKUP($F6,TenantNames,TenantEndDates)-WA$4)&lt;=31,LOOKUP($F6,TenantNames,TenantTotalRevenues)-SUM($JA6:VZ6),LOOKUP($F6,TenantNames,TenantMonthlyRents)),IF(AND((SUMIF($G$4:AHB$4,"&lt;"&amp;WA$4,$G6:AHB6))&gt;SUMIFS(TransactionAmounts,TenantSources,$F6,'Filtered Data'!$C$2:$C23,"&lt;"&amp;WA$4),WA$4&lt;TODAY()),"Late","Occupied")),)))</f>
        <v/>
      </c>
      <c r="WB6" s="33" t="str">
        <f>IF(ISBLANK($F6),,IF(TODAY()=WB$4,"Today",IF(AND(LOOKUP($F6,TenantNames,TenantStartDates)&lt;=WB$4,LOOKUP($F6,TenantNames,TenantEndDates)&gt;=WB$4),IF(OR(AND(DAY(LOOKUP($F6,TenantNames,TenantStartDates))&gt;28,DAY(EOMONTH(WB$4,0))=28,DAY(WB$4)=28),AND(DAY(LOOKUP($F6,TenantNames,TenantStartDates))&gt;30,DAY(EOMONTH(WB$4,0))=30,DAY(WB$4)=30),DAY(LOOKUP($F6,TenantNames,TenantStartDates))=DAY(WB$4)),IF((LOOKUP($F6,TenantNames,TenantEndDates)-WB$4)&lt;=31,LOOKUP($F6,TenantNames,TenantTotalRevenues)-SUM($JA6:WA6),LOOKUP($F6,TenantNames,TenantMonthlyRents)),IF(AND((SUMIF($G$4:AHB$4,"&lt;"&amp;WB$4,$G6:AHB6))&gt;SUMIFS(TransactionAmounts,TenantSources,$F6,'Filtered Data'!$C$2:$C23,"&lt;"&amp;WB$4),WB$4&lt;TODAY()),"Late","Occupied")),)))</f>
        <v/>
      </c>
      <c r="WC6" s="33" t="str">
        <f>IF(ISBLANK($F6),,IF(TODAY()=WC$4,"Today",IF(AND(LOOKUP($F6,TenantNames,TenantStartDates)&lt;=WC$4,LOOKUP($F6,TenantNames,TenantEndDates)&gt;=WC$4),IF(OR(AND(DAY(LOOKUP($F6,TenantNames,TenantStartDates))&gt;28,DAY(EOMONTH(WC$4,0))=28,DAY(WC$4)=28),AND(DAY(LOOKUP($F6,TenantNames,TenantStartDates))&gt;30,DAY(EOMONTH(WC$4,0))=30,DAY(WC$4)=30),DAY(LOOKUP($F6,TenantNames,TenantStartDates))=DAY(WC$4)),IF((LOOKUP($F6,TenantNames,TenantEndDates)-WC$4)&lt;=31,LOOKUP($F6,TenantNames,TenantTotalRevenues)-SUM($JA6:WB6),LOOKUP($F6,TenantNames,TenantMonthlyRents)),IF(AND((SUMIF($G$4:AHB$4,"&lt;"&amp;WC$4,$G6:AHB6))&gt;SUMIFS(TransactionAmounts,TenantSources,$F6,'Filtered Data'!$C$2:$C23,"&lt;"&amp;WC$4),WC$4&lt;TODAY()),"Late","Occupied")),)))</f>
        <v/>
      </c>
      <c r="WD6" s="33" t="str">
        <f>IF(ISBLANK($F6),,IF(TODAY()=WD$4,"Today",IF(AND(LOOKUP($F6,TenantNames,TenantStartDates)&lt;=WD$4,LOOKUP($F6,TenantNames,TenantEndDates)&gt;=WD$4),IF(OR(AND(DAY(LOOKUP($F6,TenantNames,TenantStartDates))&gt;28,DAY(EOMONTH(WD$4,0))=28,DAY(WD$4)=28),AND(DAY(LOOKUP($F6,TenantNames,TenantStartDates))&gt;30,DAY(EOMONTH(WD$4,0))=30,DAY(WD$4)=30),DAY(LOOKUP($F6,TenantNames,TenantStartDates))=DAY(WD$4)),IF((LOOKUP($F6,TenantNames,TenantEndDates)-WD$4)&lt;=31,LOOKUP($F6,TenantNames,TenantTotalRevenues)-SUM($JA6:WC6),LOOKUP($F6,TenantNames,TenantMonthlyRents)),IF(AND((SUMIF($G$4:AHB$4,"&lt;"&amp;WD$4,$G6:AHB6))&gt;SUMIFS(TransactionAmounts,TenantSources,$F6,'Filtered Data'!$C$2:$C23,"&lt;"&amp;WD$4),WD$4&lt;TODAY()),"Late","Occupied")),)))</f>
        <v/>
      </c>
      <c r="WE6" s="33" t="str">
        <f>IF(ISBLANK($F6),,IF(TODAY()=WE$4,"Today",IF(AND(LOOKUP($F6,TenantNames,TenantStartDates)&lt;=WE$4,LOOKUP($F6,TenantNames,TenantEndDates)&gt;=WE$4),IF(OR(AND(DAY(LOOKUP($F6,TenantNames,TenantStartDates))&gt;28,DAY(EOMONTH(WE$4,0))=28,DAY(WE$4)=28),AND(DAY(LOOKUP($F6,TenantNames,TenantStartDates))&gt;30,DAY(EOMONTH(WE$4,0))=30,DAY(WE$4)=30),DAY(LOOKUP($F6,TenantNames,TenantStartDates))=DAY(WE$4)),IF((LOOKUP($F6,TenantNames,TenantEndDates)-WE$4)&lt;=31,LOOKUP($F6,TenantNames,TenantTotalRevenues)-SUM($JA6:WD6),LOOKUP($F6,TenantNames,TenantMonthlyRents)),IF(AND((SUMIF($G$4:AHB$4,"&lt;"&amp;WE$4,$G6:AHB6))&gt;SUMIFS(TransactionAmounts,TenantSources,$F6,'Filtered Data'!$C$2:$C23,"&lt;"&amp;WE$4),WE$4&lt;TODAY()),"Late","Occupied")),)))</f>
        <v/>
      </c>
      <c r="WF6" s="33" t="str">
        <f>IF(ISBLANK($F6),,IF(TODAY()=WF$4,"Today",IF(AND(LOOKUP($F6,TenantNames,TenantStartDates)&lt;=WF$4,LOOKUP($F6,TenantNames,TenantEndDates)&gt;=WF$4),IF(OR(AND(DAY(LOOKUP($F6,TenantNames,TenantStartDates))&gt;28,DAY(EOMONTH(WF$4,0))=28,DAY(WF$4)=28),AND(DAY(LOOKUP($F6,TenantNames,TenantStartDates))&gt;30,DAY(EOMONTH(WF$4,0))=30,DAY(WF$4)=30),DAY(LOOKUP($F6,TenantNames,TenantStartDates))=DAY(WF$4)),IF((LOOKUP($F6,TenantNames,TenantEndDates)-WF$4)&lt;=31,LOOKUP($F6,TenantNames,TenantTotalRevenues)-SUM($JA6:WE6),LOOKUP($F6,TenantNames,TenantMonthlyRents)),IF(AND((SUMIF($G$4:AHB$4,"&lt;"&amp;WF$4,$G6:AHB6))&gt;SUMIFS(TransactionAmounts,TenantSources,$F6,'Filtered Data'!$C$2:$C23,"&lt;"&amp;WF$4),WF$4&lt;TODAY()),"Late","Occupied")),)))</f>
        <v/>
      </c>
      <c r="WG6" s="33" t="str">
        <f>IF(ISBLANK($F6),,IF(TODAY()=WG$4,"Today",IF(AND(LOOKUP($F6,TenantNames,TenantStartDates)&lt;=WG$4,LOOKUP($F6,TenantNames,TenantEndDates)&gt;=WG$4),IF(OR(AND(DAY(LOOKUP($F6,TenantNames,TenantStartDates))&gt;28,DAY(EOMONTH(WG$4,0))=28,DAY(WG$4)=28),AND(DAY(LOOKUP($F6,TenantNames,TenantStartDates))&gt;30,DAY(EOMONTH(WG$4,0))=30,DAY(WG$4)=30),DAY(LOOKUP($F6,TenantNames,TenantStartDates))=DAY(WG$4)),IF((LOOKUP($F6,TenantNames,TenantEndDates)-WG$4)&lt;=31,LOOKUP($F6,TenantNames,TenantTotalRevenues)-SUM($JA6:WF6),LOOKUP($F6,TenantNames,TenantMonthlyRents)),IF(AND((SUMIF($G$4:AHB$4,"&lt;"&amp;WG$4,$G6:AHB6))&gt;SUMIFS(TransactionAmounts,TenantSources,$F6,'Filtered Data'!$C$2:$C23,"&lt;"&amp;WG$4),WG$4&lt;TODAY()),"Late","Occupied")),)))</f>
        <v/>
      </c>
      <c r="WH6" s="33" t="str">
        <f>IF(ISBLANK($F6),,IF(TODAY()=WH$4,"Today",IF(AND(LOOKUP($F6,TenantNames,TenantStartDates)&lt;=WH$4,LOOKUP($F6,TenantNames,TenantEndDates)&gt;=WH$4),IF(OR(AND(DAY(LOOKUP($F6,TenantNames,TenantStartDates))&gt;28,DAY(EOMONTH(WH$4,0))=28,DAY(WH$4)=28),AND(DAY(LOOKUP($F6,TenantNames,TenantStartDates))&gt;30,DAY(EOMONTH(WH$4,0))=30,DAY(WH$4)=30),DAY(LOOKUP($F6,TenantNames,TenantStartDates))=DAY(WH$4)),IF((LOOKUP($F6,TenantNames,TenantEndDates)-WH$4)&lt;=31,LOOKUP($F6,TenantNames,TenantTotalRevenues)-SUM($JA6:WG6),LOOKUP($F6,TenantNames,TenantMonthlyRents)),IF(AND((SUMIF($G$4:AHB$4,"&lt;"&amp;WH$4,$G6:AHB6))&gt;SUMIFS(TransactionAmounts,TenantSources,$F6,'Filtered Data'!$C$2:$C23,"&lt;"&amp;WH$4),WH$4&lt;TODAY()),"Late","Occupied")),)))</f>
        <v/>
      </c>
      <c r="WI6" s="33" t="str">
        <f>IF(ISBLANK($F6),,IF(TODAY()=WI$4,"Today",IF(AND(LOOKUP($F6,TenantNames,TenantStartDates)&lt;=WI$4,LOOKUP($F6,TenantNames,TenantEndDates)&gt;=WI$4),IF(OR(AND(DAY(LOOKUP($F6,TenantNames,TenantStartDates))&gt;28,DAY(EOMONTH(WI$4,0))=28,DAY(WI$4)=28),AND(DAY(LOOKUP($F6,TenantNames,TenantStartDates))&gt;30,DAY(EOMONTH(WI$4,0))=30,DAY(WI$4)=30),DAY(LOOKUP($F6,TenantNames,TenantStartDates))=DAY(WI$4)),IF((LOOKUP($F6,TenantNames,TenantEndDates)-WI$4)&lt;=31,LOOKUP($F6,TenantNames,TenantTotalRevenues)-SUM($JA6:WH6),LOOKUP($F6,TenantNames,TenantMonthlyRents)),IF(AND((SUMIF($G$4:AHB$4,"&lt;"&amp;WI$4,$G6:AHB6))&gt;SUMIFS(TransactionAmounts,TenantSources,$F6,'Filtered Data'!$C$2:$C23,"&lt;"&amp;WI$4),WI$4&lt;TODAY()),"Late","Occupied")),)))</f>
        <v/>
      </c>
      <c r="WJ6" s="33" t="str">
        <f>IF(ISBLANK($F6),,IF(TODAY()=WJ$4,"Today",IF(AND(LOOKUP($F6,TenantNames,TenantStartDates)&lt;=WJ$4,LOOKUP($F6,TenantNames,TenantEndDates)&gt;=WJ$4),IF(OR(AND(DAY(LOOKUP($F6,TenantNames,TenantStartDates))&gt;28,DAY(EOMONTH(WJ$4,0))=28,DAY(WJ$4)=28),AND(DAY(LOOKUP($F6,TenantNames,TenantStartDates))&gt;30,DAY(EOMONTH(WJ$4,0))=30,DAY(WJ$4)=30),DAY(LOOKUP($F6,TenantNames,TenantStartDates))=DAY(WJ$4)),IF((LOOKUP($F6,TenantNames,TenantEndDates)-WJ$4)&lt;=31,LOOKUP($F6,TenantNames,TenantTotalRevenues)-SUM($JA6:WI6),LOOKUP($F6,TenantNames,TenantMonthlyRents)),IF(AND((SUMIF($G$4:AHB$4,"&lt;"&amp;WJ$4,$G6:AHB6))&gt;SUMIFS(TransactionAmounts,TenantSources,$F6,'Filtered Data'!$C$2:$C23,"&lt;"&amp;WJ$4),WJ$4&lt;TODAY()),"Late","Occupied")),)))</f>
        <v/>
      </c>
      <c r="WK6" s="33" t="str">
        <f>IF(ISBLANK($F6),,IF(TODAY()=WK$4,"Today",IF(AND(LOOKUP($F6,TenantNames,TenantStartDates)&lt;=WK$4,LOOKUP($F6,TenantNames,TenantEndDates)&gt;=WK$4),IF(OR(AND(DAY(LOOKUP($F6,TenantNames,TenantStartDates))&gt;28,DAY(EOMONTH(WK$4,0))=28,DAY(WK$4)=28),AND(DAY(LOOKUP($F6,TenantNames,TenantStartDates))&gt;30,DAY(EOMONTH(WK$4,0))=30,DAY(WK$4)=30),DAY(LOOKUP($F6,TenantNames,TenantStartDates))=DAY(WK$4)),IF((LOOKUP($F6,TenantNames,TenantEndDates)-WK$4)&lt;=31,LOOKUP($F6,TenantNames,TenantTotalRevenues)-SUM($JA6:WJ6),LOOKUP($F6,TenantNames,TenantMonthlyRents)),IF(AND((SUMIF($G$4:AHB$4,"&lt;"&amp;WK$4,$G6:AHB6))&gt;SUMIFS(TransactionAmounts,TenantSources,$F6,'Filtered Data'!$C$2:$C23,"&lt;"&amp;WK$4),WK$4&lt;TODAY()),"Late","Occupied")),)))</f>
        <v/>
      </c>
      <c r="WL6" s="33" t="str">
        <f>IF(ISBLANK($F6),,IF(TODAY()=WL$4,"Today",IF(AND(LOOKUP($F6,TenantNames,TenantStartDates)&lt;=WL$4,LOOKUP($F6,TenantNames,TenantEndDates)&gt;=WL$4),IF(OR(AND(DAY(LOOKUP($F6,TenantNames,TenantStartDates))&gt;28,DAY(EOMONTH(WL$4,0))=28,DAY(WL$4)=28),AND(DAY(LOOKUP($F6,TenantNames,TenantStartDates))&gt;30,DAY(EOMONTH(WL$4,0))=30,DAY(WL$4)=30),DAY(LOOKUP($F6,TenantNames,TenantStartDates))=DAY(WL$4)),IF((LOOKUP($F6,TenantNames,TenantEndDates)-WL$4)&lt;=31,LOOKUP($F6,TenantNames,TenantTotalRevenues)-SUM($JA6:WK6),LOOKUP($F6,TenantNames,TenantMonthlyRents)),IF(AND((SUMIF($G$4:AHB$4,"&lt;"&amp;WL$4,$G6:AHB6))&gt;SUMIFS(TransactionAmounts,TenantSources,$F6,'Filtered Data'!$C$2:$C23,"&lt;"&amp;WL$4),WL$4&lt;TODAY()),"Late","Occupied")),)))</f>
        <v/>
      </c>
      <c r="WM6" s="33" t="str">
        <f>IF(ISBLANK($F6),,IF(TODAY()=WM$4,"Today",IF(AND(LOOKUP($F6,TenantNames,TenantStartDates)&lt;=WM$4,LOOKUP($F6,TenantNames,TenantEndDates)&gt;=WM$4),IF(OR(AND(DAY(LOOKUP($F6,TenantNames,TenantStartDates))&gt;28,DAY(EOMONTH(WM$4,0))=28,DAY(WM$4)=28),AND(DAY(LOOKUP($F6,TenantNames,TenantStartDates))&gt;30,DAY(EOMONTH(WM$4,0))=30,DAY(WM$4)=30),DAY(LOOKUP($F6,TenantNames,TenantStartDates))=DAY(WM$4)),IF((LOOKUP($F6,TenantNames,TenantEndDates)-WM$4)&lt;=31,LOOKUP($F6,TenantNames,TenantTotalRevenues)-SUM($JA6:WL6),LOOKUP($F6,TenantNames,TenantMonthlyRents)),IF(AND((SUMIF($G$4:AHB$4,"&lt;"&amp;WM$4,$G6:AHB6))&gt;SUMIFS(TransactionAmounts,TenantSources,$F6,'Filtered Data'!$C$2:$C23,"&lt;"&amp;WM$4),WM$4&lt;TODAY()),"Late","Occupied")),)))</f>
        <v/>
      </c>
      <c r="WN6" s="33" t="str">
        <f>IF(ISBLANK($F6),,IF(TODAY()=WN$4,"Today",IF(AND(LOOKUP($F6,TenantNames,TenantStartDates)&lt;=WN$4,LOOKUP($F6,TenantNames,TenantEndDates)&gt;=WN$4),IF(OR(AND(DAY(LOOKUP($F6,TenantNames,TenantStartDates))&gt;28,DAY(EOMONTH(WN$4,0))=28,DAY(WN$4)=28),AND(DAY(LOOKUP($F6,TenantNames,TenantStartDates))&gt;30,DAY(EOMONTH(WN$4,0))=30,DAY(WN$4)=30),DAY(LOOKUP($F6,TenantNames,TenantStartDates))=DAY(WN$4)),IF((LOOKUP($F6,TenantNames,TenantEndDates)-WN$4)&lt;=31,LOOKUP($F6,TenantNames,TenantTotalRevenues)-SUM($JA6:WM6),LOOKUP($F6,TenantNames,TenantMonthlyRents)),IF(AND((SUMIF($G$4:AHB$4,"&lt;"&amp;WN$4,$G6:AHB6))&gt;SUMIFS(TransactionAmounts,TenantSources,$F6,'Filtered Data'!$C$2:$C23,"&lt;"&amp;WN$4),WN$4&lt;TODAY()),"Late","Occupied")),)))</f>
        <v/>
      </c>
      <c r="WO6" s="33" t="str">
        <f>IF(ISBLANK($F6),,IF(TODAY()=WO$4,"Today",IF(AND(LOOKUP($F6,TenantNames,TenantStartDates)&lt;=WO$4,LOOKUP($F6,TenantNames,TenantEndDates)&gt;=WO$4),IF(OR(AND(DAY(LOOKUP($F6,TenantNames,TenantStartDates))&gt;28,DAY(EOMONTH(WO$4,0))=28,DAY(WO$4)=28),AND(DAY(LOOKUP($F6,TenantNames,TenantStartDates))&gt;30,DAY(EOMONTH(WO$4,0))=30,DAY(WO$4)=30),DAY(LOOKUP($F6,TenantNames,TenantStartDates))=DAY(WO$4)),IF((LOOKUP($F6,TenantNames,TenantEndDates)-WO$4)&lt;=31,LOOKUP($F6,TenantNames,TenantTotalRevenues)-SUM($JA6:WN6),LOOKUP($F6,TenantNames,TenantMonthlyRents)),IF(AND((SUMIF($G$4:AHB$4,"&lt;"&amp;WO$4,$G6:AHB6))&gt;SUMIFS(TransactionAmounts,TenantSources,$F6,'Filtered Data'!$C$2:$C23,"&lt;"&amp;WO$4),WO$4&lt;TODAY()),"Late","Occupied")),)))</f>
        <v/>
      </c>
      <c r="WP6" s="33" t="str">
        <f>IF(ISBLANK($F6),,IF(TODAY()=WP$4,"Today",IF(AND(LOOKUP($F6,TenantNames,TenantStartDates)&lt;=WP$4,LOOKUP($F6,TenantNames,TenantEndDates)&gt;=WP$4),IF(OR(AND(DAY(LOOKUP($F6,TenantNames,TenantStartDates))&gt;28,DAY(EOMONTH(WP$4,0))=28,DAY(WP$4)=28),AND(DAY(LOOKUP($F6,TenantNames,TenantStartDates))&gt;30,DAY(EOMONTH(WP$4,0))=30,DAY(WP$4)=30),DAY(LOOKUP($F6,TenantNames,TenantStartDates))=DAY(WP$4)),IF((LOOKUP($F6,TenantNames,TenantEndDates)-WP$4)&lt;=31,LOOKUP($F6,TenantNames,TenantTotalRevenues)-SUM($JA6:WO6),LOOKUP($F6,TenantNames,TenantMonthlyRents)),IF(AND((SUMIF($G$4:AHB$4,"&lt;"&amp;WP$4,$G6:AHB6))&gt;SUMIFS(TransactionAmounts,TenantSources,$F6,'Filtered Data'!$C$2:$C23,"&lt;"&amp;WP$4),WP$4&lt;TODAY()),"Late","Occupied")),)))</f>
        <v/>
      </c>
      <c r="WQ6" s="33" t="str">
        <f>IF(ISBLANK($F6),,IF(TODAY()=WQ$4,"Today",IF(AND(LOOKUP($F6,TenantNames,TenantStartDates)&lt;=WQ$4,LOOKUP($F6,TenantNames,TenantEndDates)&gt;=WQ$4),IF(OR(AND(DAY(LOOKUP($F6,TenantNames,TenantStartDates))&gt;28,DAY(EOMONTH(WQ$4,0))=28,DAY(WQ$4)=28),AND(DAY(LOOKUP($F6,TenantNames,TenantStartDates))&gt;30,DAY(EOMONTH(WQ$4,0))=30,DAY(WQ$4)=30),DAY(LOOKUP($F6,TenantNames,TenantStartDates))=DAY(WQ$4)),IF((LOOKUP($F6,TenantNames,TenantEndDates)-WQ$4)&lt;=31,LOOKUP($F6,TenantNames,TenantTotalRevenues)-SUM($JA6:WP6),LOOKUP($F6,TenantNames,TenantMonthlyRents)),IF(AND((SUMIF($G$4:AHB$4,"&lt;"&amp;WQ$4,$G6:AHB6))&gt;SUMIFS(TransactionAmounts,TenantSources,$F6,'Filtered Data'!$C$2:$C23,"&lt;"&amp;WQ$4),WQ$4&lt;TODAY()),"Late","Occupied")),)))</f>
        <v/>
      </c>
      <c r="WR6" s="33" t="str">
        <f>IF(ISBLANK($F6),,IF(TODAY()=WR$4,"Today",IF(AND(LOOKUP($F6,TenantNames,TenantStartDates)&lt;=WR$4,LOOKUP($F6,TenantNames,TenantEndDates)&gt;=WR$4),IF(OR(AND(DAY(LOOKUP($F6,TenantNames,TenantStartDates))&gt;28,DAY(EOMONTH(WR$4,0))=28,DAY(WR$4)=28),AND(DAY(LOOKUP($F6,TenantNames,TenantStartDates))&gt;30,DAY(EOMONTH(WR$4,0))=30,DAY(WR$4)=30),DAY(LOOKUP($F6,TenantNames,TenantStartDates))=DAY(WR$4)),IF((LOOKUP($F6,TenantNames,TenantEndDates)-WR$4)&lt;=31,LOOKUP($F6,TenantNames,TenantTotalRevenues)-SUM($JA6:WQ6),LOOKUP($F6,TenantNames,TenantMonthlyRents)),IF(AND((SUMIF($G$4:AHB$4,"&lt;"&amp;WR$4,$G6:AHB6))&gt;SUMIFS(TransactionAmounts,TenantSources,$F6,'Filtered Data'!$C$2:$C23,"&lt;"&amp;WR$4),WR$4&lt;TODAY()),"Late","Occupied")),)))</f>
        <v/>
      </c>
      <c r="WS6" s="33" t="str">
        <f>IF(ISBLANK($F6),,IF(TODAY()=WS$4,"Today",IF(AND(LOOKUP($F6,TenantNames,TenantStartDates)&lt;=WS$4,LOOKUP($F6,TenantNames,TenantEndDates)&gt;=WS$4),IF(OR(AND(DAY(LOOKUP($F6,TenantNames,TenantStartDates))&gt;28,DAY(EOMONTH(WS$4,0))=28,DAY(WS$4)=28),AND(DAY(LOOKUP($F6,TenantNames,TenantStartDates))&gt;30,DAY(EOMONTH(WS$4,0))=30,DAY(WS$4)=30),DAY(LOOKUP($F6,TenantNames,TenantStartDates))=DAY(WS$4)),IF((LOOKUP($F6,TenantNames,TenantEndDates)-WS$4)&lt;=31,LOOKUP($F6,TenantNames,TenantTotalRevenues)-SUM($JA6:WR6),LOOKUP($F6,TenantNames,TenantMonthlyRents)),IF(AND((SUMIF($G$4:AHB$4,"&lt;"&amp;WS$4,$G6:AHB6))&gt;SUMIFS(TransactionAmounts,TenantSources,$F6,'Filtered Data'!$C$2:$C23,"&lt;"&amp;WS$4),WS$4&lt;TODAY()),"Late","Occupied")),)))</f>
        <v/>
      </c>
      <c r="WT6" s="33" t="str">
        <f>IF(ISBLANK($F6),,IF(TODAY()=WT$4,"Today",IF(AND(LOOKUP($F6,TenantNames,TenantStartDates)&lt;=WT$4,LOOKUP($F6,TenantNames,TenantEndDates)&gt;=WT$4),IF(OR(AND(DAY(LOOKUP($F6,TenantNames,TenantStartDates))&gt;28,DAY(EOMONTH(WT$4,0))=28,DAY(WT$4)=28),AND(DAY(LOOKUP($F6,TenantNames,TenantStartDates))&gt;30,DAY(EOMONTH(WT$4,0))=30,DAY(WT$4)=30),DAY(LOOKUP($F6,TenantNames,TenantStartDates))=DAY(WT$4)),IF((LOOKUP($F6,TenantNames,TenantEndDates)-WT$4)&lt;=31,LOOKUP($F6,TenantNames,TenantTotalRevenues)-SUM($JA6:WS6),LOOKUP($F6,TenantNames,TenantMonthlyRents)),IF(AND((SUMIF($G$4:AHB$4,"&lt;"&amp;WT$4,$G6:AHB6))&gt;SUMIFS(TransactionAmounts,TenantSources,$F6,'Filtered Data'!$C$2:$C23,"&lt;"&amp;WT$4),WT$4&lt;TODAY()),"Late","Occupied")),)))</f>
        <v/>
      </c>
      <c r="WU6" s="33" t="str">
        <f>IF(ISBLANK($F6),,IF(TODAY()=WU$4,"Today",IF(AND(LOOKUP($F6,TenantNames,TenantStartDates)&lt;=WU$4,LOOKUP($F6,TenantNames,TenantEndDates)&gt;=WU$4),IF(OR(AND(DAY(LOOKUP($F6,TenantNames,TenantStartDates))&gt;28,DAY(EOMONTH(WU$4,0))=28,DAY(WU$4)=28),AND(DAY(LOOKUP($F6,TenantNames,TenantStartDates))&gt;30,DAY(EOMONTH(WU$4,0))=30,DAY(WU$4)=30),DAY(LOOKUP($F6,TenantNames,TenantStartDates))=DAY(WU$4)),IF((LOOKUP($F6,TenantNames,TenantEndDates)-WU$4)&lt;=31,LOOKUP($F6,TenantNames,TenantTotalRevenues)-SUM($JA6:WT6),LOOKUP($F6,TenantNames,TenantMonthlyRents)),IF(AND((SUMIF($G$4:AHB$4,"&lt;"&amp;WU$4,$G6:AHB6))&gt;SUMIFS(TransactionAmounts,TenantSources,$F6,'Filtered Data'!$C$2:$C23,"&lt;"&amp;WU$4),WU$4&lt;TODAY()),"Late","Occupied")),)))</f>
        <v/>
      </c>
      <c r="WV6" s="33" t="str">
        <f>IF(ISBLANK($F6),,IF(TODAY()=WV$4,"Today",IF(AND(LOOKUP($F6,TenantNames,TenantStartDates)&lt;=WV$4,LOOKUP($F6,TenantNames,TenantEndDates)&gt;=WV$4),IF(OR(AND(DAY(LOOKUP($F6,TenantNames,TenantStartDates))&gt;28,DAY(EOMONTH(WV$4,0))=28,DAY(WV$4)=28),AND(DAY(LOOKUP($F6,TenantNames,TenantStartDates))&gt;30,DAY(EOMONTH(WV$4,0))=30,DAY(WV$4)=30),DAY(LOOKUP($F6,TenantNames,TenantStartDates))=DAY(WV$4)),IF((LOOKUP($F6,TenantNames,TenantEndDates)-WV$4)&lt;=31,LOOKUP($F6,TenantNames,TenantTotalRevenues)-SUM($JA6:WU6),LOOKUP($F6,TenantNames,TenantMonthlyRents)),IF(AND((SUMIF($G$4:AHB$4,"&lt;"&amp;WV$4,$G6:AHB6))&gt;SUMIFS(TransactionAmounts,TenantSources,$F6,'Filtered Data'!$C$2:$C23,"&lt;"&amp;WV$4),WV$4&lt;TODAY()),"Late","Occupied")),)))</f>
        <v/>
      </c>
      <c r="WW6" s="33" t="str">
        <f>IF(ISBLANK($F6),,IF(TODAY()=WW$4,"Today",IF(AND(LOOKUP($F6,TenantNames,TenantStartDates)&lt;=WW$4,LOOKUP($F6,TenantNames,TenantEndDates)&gt;=WW$4),IF(OR(AND(DAY(LOOKUP($F6,TenantNames,TenantStartDates))&gt;28,DAY(EOMONTH(WW$4,0))=28,DAY(WW$4)=28),AND(DAY(LOOKUP($F6,TenantNames,TenantStartDates))&gt;30,DAY(EOMONTH(WW$4,0))=30,DAY(WW$4)=30),DAY(LOOKUP($F6,TenantNames,TenantStartDates))=DAY(WW$4)),IF((LOOKUP($F6,TenantNames,TenantEndDates)-WW$4)&lt;=31,LOOKUP($F6,TenantNames,TenantTotalRevenues)-SUM($JA6:WV6),LOOKUP($F6,TenantNames,TenantMonthlyRents)),IF(AND((SUMIF($G$4:AHB$4,"&lt;"&amp;WW$4,$G6:AHB6))&gt;SUMIFS(TransactionAmounts,TenantSources,$F6,'Filtered Data'!$C$2:$C23,"&lt;"&amp;WW$4),WW$4&lt;TODAY()),"Late","Occupied")),)))</f>
        <v/>
      </c>
      <c r="WX6" s="33" t="str">
        <f>IF(ISBLANK($F6),,IF(TODAY()=WX$4,"Today",IF(AND(LOOKUP($F6,TenantNames,TenantStartDates)&lt;=WX$4,LOOKUP($F6,TenantNames,TenantEndDates)&gt;=WX$4),IF(OR(AND(DAY(LOOKUP($F6,TenantNames,TenantStartDates))&gt;28,DAY(EOMONTH(WX$4,0))=28,DAY(WX$4)=28),AND(DAY(LOOKUP($F6,TenantNames,TenantStartDates))&gt;30,DAY(EOMONTH(WX$4,0))=30,DAY(WX$4)=30),DAY(LOOKUP($F6,TenantNames,TenantStartDates))=DAY(WX$4)),IF((LOOKUP($F6,TenantNames,TenantEndDates)-WX$4)&lt;=31,LOOKUP($F6,TenantNames,TenantTotalRevenues)-SUM($JA6:WW6),LOOKUP($F6,TenantNames,TenantMonthlyRents)),IF(AND((SUMIF($G$4:AHB$4,"&lt;"&amp;WX$4,$G6:AHB6))&gt;SUMIFS(TransactionAmounts,TenantSources,$F6,'Filtered Data'!$C$2:$C23,"&lt;"&amp;WX$4),WX$4&lt;TODAY()),"Late","Occupied")),)))</f>
        <v/>
      </c>
      <c r="WY6" s="33" t="str">
        <f>IF(ISBLANK($F6),,IF(TODAY()=WY$4,"Today",IF(AND(LOOKUP($F6,TenantNames,TenantStartDates)&lt;=WY$4,LOOKUP($F6,TenantNames,TenantEndDates)&gt;=WY$4),IF(OR(AND(DAY(LOOKUP($F6,TenantNames,TenantStartDates))&gt;28,DAY(EOMONTH(WY$4,0))=28,DAY(WY$4)=28),AND(DAY(LOOKUP($F6,TenantNames,TenantStartDates))&gt;30,DAY(EOMONTH(WY$4,0))=30,DAY(WY$4)=30),DAY(LOOKUP($F6,TenantNames,TenantStartDates))=DAY(WY$4)),IF((LOOKUP($F6,TenantNames,TenantEndDates)-WY$4)&lt;=31,LOOKUP($F6,TenantNames,TenantTotalRevenues)-SUM($JA6:WX6),LOOKUP($F6,TenantNames,TenantMonthlyRents)),IF(AND((SUMIF($G$4:AHB$4,"&lt;"&amp;WY$4,$G6:AHB6))&gt;SUMIFS(TransactionAmounts,TenantSources,$F6,'Filtered Data'!$C$2:$C23,"&lt;"&amp;WY$4),WY$4&lt;TODAY()),"Late","Occupied")),)))</f>
        <v/>
      </c>
      <c r="WZ6" s="33" t="str">
        <f>IF(ISBLANK($F6),,IF(TODAY()=WZ$4,"Today",IF(AND(LOOKUP($F6,TenantNames,TenantStartDates)&lt;=WZ$4,LOOKUP($F6,TenantNames,TenantEndDates)&gt;=WZ$4),IF(OR(AND(DAY(LOOKUP($F6,TenantNames,TenantStartDates))&gt;28,DAY(EOMONTH(WZ$4,0))=28,DAY(WZ$4)=28),AND(DAY(LOOKUP($F6,TenantNames,TenantStartDates))&gt;30,DAY(EOMONTH(WZ$4,0))=30,DAY(WZ$4)=30),DAY(LOOKUP($F6,TenantNames,TenantStartDates))=DAY(WZ$4)),IF((LOOKUP($F6,TenantNames,TenantEndDates)-WZ$4)&lt;=31,LOOKUP($F6,TenantNames,TenantTotalRevenues)-SUM($JA6:WY6),LOOKUP($F6,TenantNames,TenantMonthlyRents)),IF(AND((SUMIF($G$4:AHB$4,"&lt;"&amp;WZ$4,$G6:AHB6))&gt;SUMIFS(TransactionAmounts,TenantSources,$F6,'Filtered Data'!$C$2:$C23,"&lt;"&amp;WZ$4),WZ$4&lt;TODAY()),"Late","Occupied")),)))</f>
        <v/>
      </c>
      <c r="XA6" s="33" t="str">
        <f>IF(ISBLANK($F6),,IF(TODAY()=XA$4,"Today",IF(AND(LOOKUP($F6,TenantNames,TenantStartDates)&lt;=XA$4,LOOKUP($F6,TenantNames,TenantEndDates)&gt;=XA$4),IF(OR(AND(DAY(LOOKUP($F6,TenantNames,TenantStartDates))&gt;28,DAY(EOMONTH(XA$4,0))=28,DAY(XA$4)=28),AND(DAY(LOOKUP($F6,TenantNames,TenantStartDates))&gt;30,DAY(EOMONTH(XA$4,0))=30,DAY(XA$4)=30),DAY(LOOKUP($F6,TenantNames,TenantStartDates))=DAY(XA$4)),IF((LOOKUP($F6,TenantNames,TenantEndDates)-XA$4)&lt;=31,LOOKUP($F6,TenantNames,TenantTotalRevenues)-SUM($JA6:WZ6),LOOKUP($F6,TenantNames,TenantMonthlyRents)),IF(AND((SUMIF($G$4:AHB$4,"&lt;"&amp;XA$4,$G6:AHB6))&gt;SUMIFS(TransactionAmounts,TenantSources,$F6,'Filtered Data'!$C$2:$C23,"&lt;"&amp;XA$4),XA$4&lt;TODAY()),"Late","Occupied")),)))</f>
        <v/>
      </c>
      <c r="XB6" s="33" t="str">
        <f>IF(ISBLANK($F6),,IF(TODAY()=XB$4,"Today",IF(AND(LOOKUP($F6,TenantNames,TenantStartDates)&lt;=XB$4,LOOKUP($F6,TenantNames,TenantEndDates)&gt;=XB$4),IF(OR(AND(DAY(LOOKUP($F6,TenantNames,TenantStartDates))&gt;28,DAY(EOMONTH(XB$4,0))=28,DAY(XB$4)=28),AND(DAY(LOOKUP($F6,TenantNames,TenantStartDates))&gt;30,DAY(EOMONTH(XB$4,0))=30,DAY(XB$4)=30),DAY(LOOKUP($F6,TenantNames,TenantStartDates))=DAY(XB$4)),IF((LOOKUP($F6,TenantNames,TenantEndDates)-XB$4)&lt;=31,LOOKUP($F6,TenantNames,TenantTotalRevenues)-SUM($JA6:XA6),LOOKUP($F6,TenantNames,TenantMonthlyRents)),IF(AND((SUMIF($G$4:AHB$4,"&lt;"&amp;XB$4,$G6:AHB6))&gt;SUMIFS(TransactionAmounts,TenantSources,$F6,'Filtered Data'!$C$2:$C23,"&lt;"&amp;XB$4),XB$4&lt;TODAY()),"Late","Occupied")),)))</f>
        <v/>
      </c>
      <c r="XC6" s="33" t="str">
        <f>IF(ISBLANK($F6),,IF(TODAY()=XC$4,"Today",IF(AND(LOOKUP($F6,TenantNames,TenantStartDates)&lt;=XC$4,LOOKUP($F6,TenantNames,TenantEndDates)&gt;=XC$4),IF(OR(AND(DAY(LOOKUP($F6,TenantNames,TenantStartDates))&gt;28,DAY(EOMONTH(XC$4,0))=28,DAY(XC$4)=28),AND(DAY(LOOKUP($F6,TenantNames,TenantStartDates))&gt;30,DAY(EOMONTH(XC$4,0))=30,DAY(XC$4)=30),DAY(LOOKUP($F6,TenantNames,TenantStartDates))=DAY(XC$4)),IF((LOOKUP($F6,TenantNames,TenantEndDates)-XC$4)&lt;=31,LOOKUP($F6,TenantNames,TenantTotalRevenues)-SUM($JA6:XB6),LOOKUP($F6,TenantNames,TenantMonthlyRents)),IF(AND((SUMIF($G$4:AHB$4,"&lt;"&amp;XC$4,$G6:AHB6))&gt;SUMIFS(TransactionAmounts,TenantSources,$F6,'Filtered Data'!$C$2:$C23,"&lt;"&amp;XC$4),XC$4&lt;TODAY()),"Late","Occupied")),)))</f>
        <v/>
      </c>
      <c r="XD6" s="33" t="str">
        <f>IF(ISBLANK($F6),,IF(TODAY()=XD$4,"Today",IF(AND(LOOKUP($F6,TenantNames,TenantStartDates)&lt;=XD$4,LOOKUP($F6,TenantNames,TenantEndDates)&gt;=XD$4),IF(OR(AND(DAY(LOOKUP($F6,TenantNames,TenantStartDates))&gt;28,DAY(EOMONTH(XD$4,0))=28,DAY(XD$4)=28),AND(DAY(LOOKUP($F6,TenantNames,TenantStartDates))&gt;30,DAY(EOMONTH(XD$4,0))=30,DAY(XD$4)=30),DAY(LOOKUP($F6,TenantNames,TenantStartDates))=DAY(XD$4)),IF((LOOKUP($F6,TenantNames,TenantEndDates)-XD$4)&lt;=31,LOOKUP($F6,TenantNames,TenantTotalRevenues)-SUM($JA6:XC6),LOOKUP($F6,TenantNames,TenantMonthlyRents)),IF(AND((SUMIF($G$4:AHB$4,"&lt;"&amp;XD$4,$G6:AHB6))&gt;SUMIFS(TransactionAmounts,TenantSources,$F6,'Filtered Data'!$C$2:$C23,"&lt;"&amp;XD$4),XD$4&lt;TODAY()),"Late","Occupied")),)))</f>
        <v/>
      </c>
      <c r="XE6" s="33" t="str">
        <f>IF(ISBLANK($F6),,IF(TODAY()=XE$4,"Today",IF(AND(LOOKUP($F6,TenantNames,TenantStartDates)&lt;=XE$4,LOOKUP($F6,TenantNames,TenantEndDates)&gt;=XE$4),IF(OR(AND(DAY(LOOKUP($F6,TenantNames,TenantStartDates))&gt;28,DAY(EOMONTH(XE$4,0))=28,DAY(XE$4)=28),AND(DAY(LOOKUP($F6,TenantNames,TenantStartDates))&gt;30,DAY(EOMONTH(XE$4,0))=30,DAY(XE$4)=30),DAY(LOOKUP($F6,TenantNames,TenantStartDates))=DAY(XE$4)),IF((LOOKUP($F6,TenantNames,TenantEndDates)-XE$4)&lt;=31,LOOKUP($F6,TenantNames,TenantTotalRevenues)-SUM($JA6:XD6),LOOKUP($F6,TenantNames,TenantMonthlyRents)),IF(AND((SUMIF($G$4:AHB$4,"&lt;"&amp;XE$4,$G6:AHB6))&gt;SUMIFS(TransactionAmounts,TenantSources,$F6,'Filtered Data'!$C$2:$C23,"&lt;"&amp;XE$4),XE$4&lt;TODAY()),"Late","Occupied")),)))</f>
        <v/>
      </c>
      <c r="XF6" s="33" t="str">
        <f>IF(ISBLANK($F6),,IF(TODAY()=XF$4,"Today",IF(AND(LOOKUP($F6,TenantNames,TenantStartDates)&lt;=XF$4,LOOKUP($F6,TenantNames,TenantEndDates)&gt;=XF$4),IF(OR(AND(DAY(LOOKUP($F6,TenantNames,TenantStartDates))&gt;28,DAY(EOMONTH(XF$4,0))=28,DAY(XF$4)=28),AND(DAY(LOOKUP($F6,TenantNames,TenantStartDates))&gt;30,DAY(EOMONTH(XF$4,0))=30,DAY(XF$4)=30),DAY(LOOKUP($F6,TenantNames,TenantStartDates))=DAY(XF$4)),IF((LOOKUP($F6,TenantNames,TenantEndDates)-XF$4)&lt;=31,LOOKUP($F6,TenantNames,TenantTotalRevenues)-SUM($JA6:XE6),LOOKUP($F6,TenantNames,TenantMonthlyRents)),IF(AND((SUMIF($G$4:AHB$4,"&lt;"&amp;XF$4,$G6:AHB6))&gt;SUMIFS(TransactionAmounts,TenantSources,$F6,'Filtered Data'!$C$2:$C23,"&lt;"&amp;XF$4),XF$4&lt;TODAY()),"Late","Occupied")),)))</f>
        <v/>
      </c>
      <c r="XG6" s="33" t="str">
        <f>IF(ISBLANK($F6),,IF(TODAY()=XG$4,"Today",IF(AND(LOOKUP($F6,TenantNames,TenantStartDates)&lt;=XG$4,LOOKUP($F6,TenantNames,TenantEndDates)&gt;=XG$4),IF(OR(AND(DAY(LOOKUP($F6,TenantNames,TenantStartDates))&gt;28,DAY(EOMONTH(XG$4,0))=28,DAY(XG$4)=28),AND(DAY(LOOKUP($F6,TenantNames,TenantStartDates))&gt;30,DAY(EOMONTH(XG$4,0))=30,DAY(XG$4)=30),DAY(LOOKUP($F6,TenantNames,TenantStartDates))=DAY(XG$4)),IF((LOOKUP($F6,TenantNames,TenantEndDates)-XG$4)&lt;=31,LOOKUP($F6,TenantNames,TenantTotalRevenues)-SUM($JA6:XF6),LOOKUP($F6,TenantNames,TenantMonthlyRents)),IF(AND((SUMIF($G$4:AHB$4,"&lt;"&amp;XG$4,$G6:AHB6))&gt;SUMIFS(TransactionAmounts,TenantSources,$F6,'Filtered Data'!$C$2:$C23,"&lt;"&amp;XG$4),XG$4&lt;TODAY()),"Late","Occupied")),)))</f>
        <v/>
      </c>
      <c r="XH6" s="33" t="str">
        <f>IF(ISBLANK($F6),,IF(TODAY()=XH$4,"Today",IF(AND(LOOKUP($F6,TenantNames,TenantStartDates)&lt;=XH$4,LOOKUP($F6,TenantNames,TenantEndDates)&gt;=XH$4),IF(OR(AND(DAY(LOOKUP($F6,TenantNames,TenantStartDates))&gt;28,DAY(EOMONTH(XH$4,0))=28,DAY(XH$4)=28),AND(DAY(LOOKUP($F6,TenantNames,TenantStartDates))&gt;30,DAY(EOMONTH(XH$4,0))=30,DAY(XH$4)=30),DAY(LOOKUP($F6,TenantNames,TenantStartDates))=DAY(XH$4)),IF((LOOKUP($F6,TenantNames,TenantEndDates)-XH$4)&lt;=31,LOOKUP($F6,TenantNames,TenantTotalRevenues)-SUM($JA6:XG6),LOOKUP($F6,TenantNames,TenantMonthlyRents)),IF(AND((SUMIF($G$4:AHB$4,"&lt;"&amp;XH$4,$G6:AHB6))&gt;SUMIFS(TransactionAmounts,TenantSources,$F6,'Filtered Data'!$C$2:$C23,"&lt;"&amp;XH$4),XH$4&lt;TODAY()),"Late","Occupied")),)))</f>
        <v/>
      </c>
      <c r="XI6" s="33" t="str">
        <f>IF(ISBLANK($F6),,IF(TODAY()=XI$4,"Today",IF(AND(LOOKUP($F6,TenantNames,TenantStartDates)&lt;=XI$4,LOOKUP($F6,TenantNames,TenantEndDates)&gt;=XI$4),IF(OR(AND(DAY(LOOKUP($F6,TenantNames,TenantStartDates))&gt;28,DAY(EOMONTH(XI$4,0))=28,DAY(XI$4)=28),AND(DAY(LOOKUP($F6,TenantNames,TenantStartDates))&gt;30,DAY(EOMONTH(XI$4,0))=30,DAY(XI$4)=30),DAY(LOOKUP($F6,TenantNames,TenantStartDates))=DAY(XI$4)),IF((LOOKUP($F6,TenantNames,TenantEndDates)-XI$4)&lt;=31,LOOKUP($F6,TenantNames,TenantTotalRevenues)-SUM($JA6:XH6),LOOKUP($F6,TenantNames,TenantMonthlyRents)),IF(AND((SUMIF($G$4:AHB$4,"&lt;"&amp;XI$4,$G6:AHB6))&gt;SUMIFS(TransactionAmounts,TenantSources,$F6,'Filtered Data'!$C$2:$C23,"&lt;"&amp;XI$4),XI$4&lt;TODAY()),"Late","Occupied")),)))</f>
        <v/>
      </c>
      <c r="XJ6" s="33" t="str">
        <f>IF(ISBLANK($F6),,IF(TODAY()=XJ$4,"Today",IF(AND(LOOKUP($F6,TenantNames,TenantStartDates)&lt;=XJ$4,LOOKUP($F6,TenantNames,TenantEndDates)&gt;=XJ$4),IF(OR(AND(DAY(LOOKUP($F6,TenantNames,TenantStartDates))&gt;28,DAY(EOMONTH(XJ$4,0))=28,DAY(XJ$4)=28),AND(DAY(LOOKUP($F6,TenantNames,TenantStartDates))&gt;30,DAY(EOMONTH(XJ$4,0))=30,DAY(XJ$4)=30),DAY(LOOKUP($F6,TenantNames,TenantStartDates))=DAY(XJ$4)),IF((LOOKUP($F6,TenantNames,TenantEndDates)-XJ$4)&lt;=31,LOOKUP($F6,TenantNames,TenantTotalRevenues)-SUM($JA6:XI6),LOOKUP($F6,TenantNames,TenantMonthlyRents)),IF(AND((SUMIF($G$4:AHB$4,"&lt;"&amp;XJ$4,$G6:AHB6))&gt;SUMIFS(TransactionAmounts,TenantSources,$F6,'Filtered Data'!$C$2:$C23,"&lt;"&amp;XJ$4),XJ$4&lt;TODAY()),"Late","Occupied")),)))</f>
        <v/>
      </c>
      <c r="XK6" s="33" t="str">
        <f>IF(ISBLANK($F6),,IF(TODAY()=XK$4,"Today",IF(AND(LOOKUP($F6,TenantNames,TenantStartDates)&lt;=XK$4,LOOKUP($F6,TenantNames,TenantEndDates)&gt;=XK$4),IF(OR(AND(DAY(LOOKUP($F6,TenantNames,TenantStartDates))&gt;28,DAY(EOMONTH(XK$4,0))=28,DAY(XK$4)=28),AND(DAY(LOOKUP($F6,TenantNames,TenantStartDates))&gt;30,DAY(EOMONTH(XK$4,0))=30,DAY(XK$4)=30),DAY(LOOKUP($F6,TenantNames,TenantStartDates))=DAY(XK$4)),IF((LOOKUP($F6,TenantNames,TenantEndDates)-XK$4)&lt;=31,LOOKUP($F6,TenantNames,TenantTotalRevenues)-SUM($JA6:XJ6),LOOKUP($F6,TenantNames,TenantMonthlyRents)),IF(AND((SUMIF($G$4:AHB$4,"&lt;"&amp;XK$4,$G6:AHB6))&gt;SUMIFS(TransactionAmounts,TenantSources,$F6,'Filtered Data'!$C$2:$C23,"&lt;"&amp;XK$4),XK$4&lt;TODAY()),"Late","Occupied")),)))</f>
        <v/>
      </c>
      <c r="XL6" s="33" t="str">
        <f>IF(ISBLANK($F6),,IF(TODAY()=XL$4,"Today",IF(AND(LOOKUP($F6,TenantNames,TenantStartDates)&lt;=XL$4,LOOKUP($F6,TenantNames,TenantEndDates)&gt;=XL$4),IF(OR(AND(DAY(LOOKUP($F6,TenantNames,TenantStartDates))&gt;28,DAY(EOMONTH(XL$4,0))=28,DAY(XL$4)=28),AND(DAY(LOOKUP($F6,TenantNames,TenantStartDates))&gt;30,DAY(EOMONTH(XL$4,0))=30,DAY(XL$4)=30),DAY(LOOKUP($F6,TenantNames,TenantStartDates))=DAY(XL$4)),IF((LOOKUP($F6,TenantNames,TenantEndDates)-XL$4)&lt;=31,LOOKUP($F6,TenantNames,TenantTotalRevenues)-SUM($JA6:XK6),LOOKUP($F6,TenantNames,TenantMonthlyRents)),IF(AND((SUMIF($G$4:AHB$4,"&lt;"&amp;XL$4,$G6:AHB6))&gt;SUMIFS(TransactionAmounts,TenantSources,$F6,'Filtered Data'!$C$2:$C23,"&lt;"&amp;XL$4),XL$4&lt;TODAY()),"Late","Occupied")),)))</f>
        <v/>
      </c>
      <c r="XM6" s="33" t="str">
        <f>IF(ISBLANK($F6),,IF(TODAY()=XM$4,"Today",IF(AND(LOOKUP($F6,TenantNames,TenantStartDates)&lt;=XM$4,LOOKUP($F6,TenantNames,TenantEndDates)&gt;=XM$4),IF(OR(AND(DAY(LOOKUP($F6,TenantNames,TenantStartDates))&gt;28,DAY(EOMONTH(XM$4,0))=28,DAY(XM$4)=28),AND(DAY(LOOKUP($F6,TenantNames,TenantStartDates))&gt;30,DAY(EOMONTH(XM$4,0))=30,DAY(XM$4)=30),DAY(LOOKUP($F6,TenantNames,TenantStartDates))=DAY(XM$4)),IF((LOOKUP($F6,TenantNames,TenantEndDates)-XM$4)&lt;=31,LOOKUP($F6,TenantNames,TenantTotalRevenues)-SUM($JA6:XL6),LOOKUP($F6,TenantNames,TenantMonthlyRents)),IF(AND((SUMIF($G$4:AHB$4,"&lt;"&amp;XM$4,$G6:AHB6))&gt;SUMIFS(TransactionAmounts,TenantSources,$F6,'Filtered Data'!$C$2:$C23,"&lt;"&amp;XM$4),XM$4&lt;TODAY()),"Late","Occupied")),)))</f>
        <v/>
      </c>
      <c r="XN6" s="33" t="str">
        <f>IF(ISBLANK($F6),,IF(TODAY()=XN$4,"Today",IF(AND(LOOKUP($F6,TenantNames,TenantStartDates)&lt;=XN$4,LOOKUP($F6,TenantNames,TenantEndDates)&gt;=XN$4),IF(OR(AND(DAY(LOOKUP($F6,TenantNames,TenantStartDates))&gt;28,DAY(EOMONTH(XN$4,0))=28,DAY(XN$4)=28),AND(DAY(LOOKUP($F6,TenantNames,TenantStartDates))&gt;30,DAY(EOMONTH(XN$4,0))=30,DAY(XN$4)=30),DAY(LOOKUP($F6,TenantNames,TenantStartDates))=DAY(XN$4)),IF((LOOKUP($F6,TenantNames,TenantEndDates)-XN$4)&lt;=31,LOOKUP($F6,TenantNames,TenantTotalRevenues)-SUM($JA6:XM6),LOOKUP($F6,TenantNames,TenantMonthlyRents)),IF(AND((SUMIF($G$4:AHB$4,"&lt;"&amp;XN$4,$G6:AHB6))&gt;SUMIFS(TransactionAmounts,TenantSources,$F6,'Filtered Data'!$C$2:$C23,"&lt;"&amp;XN$4),XN$4&lt;TODAY()),"Late","Occupied")),)))</f>
        <v/>
      </c>
      <c r="XO6" s="33" t="str">
        <f>IF(ISBLANK($F6),,IF(TODAY()=XO$4,"Today",IF(AND(LOOKUP($F6,TenantNames,TenantStartDates)&lt;=XO$4,LOOKUP($F6,TenantNames,TenantEndDates)&gt;=XO$4),IF(OR(AND(DAY(LOOKUP($F6,TenantNames,TenantStartDates))&gt;28,DAY(EOMONTH(XO$4,0))=28,DAY(XO$4)=28),AND(DAY(LOOKUP($F6,TenantNames,TenantStartDates))&gt;30,DAY(EOMONTH(XO$4,0))=30,DAY(XO$4)=30),DAY(LOOKUP($F6,TenantNames,TenantStartDates))=DAY(XO$4)),IF((LOOKUP($F6,TenantNames,TenantEndDates)-XO$4)&lt;=31,LOOKUP($F6,TenantNames,TenantTotalRevenues)-SUM($JA6:XN6),LOOKUP($F6,TenantNames,TenantMonthlyRents)),IF(AND((SUMIF($G$4:AHB$4,"&lt;"&amp;XO$4,$G6:AHB6))&gt;SUMIFS(TransactionAmounts,TenantSources,$F6,'Filtered Data'!$C$2:$C23,"&lt;"&amp;XO$4),XO$4&lt;TODAY()),"Late","Occupied")),)))</f>
        <v/>
      </c>
      <c r="XP6" s="33" t="str">
        <f>IF(ISBLANK($F6),,IF(TODAY()=XP$4,"Today",IF(AND(LOOKUP($F6,TenantNames,TenantStartDates)&lt;=XP$4,LOOKUP($F6,TenantNames,TenantEndDates)&gt;=XP$4),IF(OR(AND(DAY(LOOKUP($F6,TenantNames,TenantStartDates))&gt;28,DAY(EOMONTH(XP$4,0))=28,DAY(XP$4)=28),AND(DAY(LOOKUP($F6,TenantNames,TenantStartDates))&gt;30,DAY(EOMONTH(XP$4,0))=30,DAY(XP$4)=30),DAY(LOOKUP($F6,TenantNames,TenantStartDates))=DAY(XP$4)),IF((LOOKUP($F6,TenantNames,TenantEndDates)-XP$4)&lt;=31,LOOKUP($F6,TenantNames,TenantTotalRevenues)-SUM($JA6:XO6),LOOKUP($F6,TenantNames,TenantMonthlyRents)),IF(AND((SUMIF($G$4:AHB$4,"&lt;"&amp;XP$4,$G6:AHB6))&gt;SUMIFS(TransactionAmounts,TenantSources,$F6,'Filtered Data'!$C$2:$C23,"&lt;"&amp;XP$4),XP$4&lt;TODAY()),"Late","Occupied")),)))</f>
        <v/>
      </c>
      <c r="XQ6" s="33" t="str">
        <f>IF(ISBLANK($F6),,IF(TODAY()=XQ$4,"Today",IF(AND(LOOKUP($F6,TenantNames,TenantStartDates)&lt;=XQ$4,LOOKUP($F6,TenantNames,TenantEndDates)&gt;=XQ$4),IF(OR(AND(DAY(LOOKUP($F6,TenantNames,TenantStartDates))&gt;28,DAY(EOMONTH(XQ$4,0))=28,DAY(XQ$4)=28),AND(DAY(LOOKUP($F6,TenantNames,TenantStartDates))&gt;30,DAY(EOMONTH(XQ$4,0))=30,DAY(XQ$4)=30),DAY(LOOKUP($F6,TenantNames,TenantStartDates))=DAY(XQ$4)),IF((LOOKUP($F6,TenantNames,TenantEndDates)-XQ$4)&lt;=31,LOOKUP($F6,TenantNames,TenantTotalRevenues)-SUM($JA6:XP6),LOOKUP($F6,TenantNames,TenantMonthlyRents)),IF(AND((SUMIF($G$4:AHB$4,"&lt;"&amp;XQ$4,$G6:AHB6))&gt;SUMIFS(TransactionAmounts,TenantSources,$F6,'Filtered Data'!$C$2:$C23,"&lt;"&amp;XQ$4),XQ$4&lt;TODAY()),"Late","Occupied")),)))</f>
        <v/>
      </c>
      <c r="XR6" s="33" t="str">
        <f>IF(ISBLANK($F6),,IF(TODAY()=XR$4,"Today",IF(AND(LOOKUP($F6,TenantNames,TenantStartDates)&lt;=XR$4,LOOKUP($F6,TenantNames,TenantEndDates)&gt;=XR$4),IF(OR(AND(DAY(LOOKUP($F6,TenantNames,TenantStartDates))&gt;28,DAY(EOMONTH(XR$4,0))=28,DAY(XR$4)=28),AND(DAY(LOOKUP($F6,TenantNames,TenantStartDates))&gt;30,DAY(EOMONTH(XR$4,0))=30,DAY(XR$4)=30),DAY(LOOKUP($F6,TenantNames,TenantStartDates))=DAY(XR$4)),IF((LOOKUP($F6,TenantNames,TenantEndDates)-XR$4)&lt;=31,LOOKUP($F6,TenantNames,TenantTotalRevenues)-SUM($JA6:XQ6),LOOKUP($F6,TenantNames,TenantMonthlyRents)),IF(AND((SUMIF($G$4:AHB$4,"&lt;"&amp;XR$4,$G6:AHB6))&gt;SUMIFS(TransactionAmounts,TenantSources,$F6,'Filtered Data'!$C$2:$C23,"&lt;"&amp;XR$4),XR$4&lt;TODAY()),"Late","Occupied")),)))</f>
        <v/>
      </c>
      <c r="XS6" s="33" t="str">
        <f>IF(ISBLANK($F6),,IF(TODAY()=XS$4,"Today",IF(AND(LOOKUP($F6,TenantNames,TenantStartDates)&lt;=XS$4,LOOKUP($F6,TenantNames,TenantEndDates)&gt;=XS$4),IF(OR(AND(DAY(LOOKUP($F6,TenantNames,TenantStartDates))&gt;28,DAY(EOMONTH(XS$4,0))=28,DAY(XS$4)=28),AND(DAY(LOOKUP($F6,TenantNames,TenantStartDates))&gt;30,DAY(EOMONTH(XS$4,0))=30,DAY(XS$4)=30),DAY(LOOKUP($F6,TenantNames,TenantStartDates))=DAY(XS$4)),IF((LOOKUP($F6,TenantNames,TenantEndDates)-XS$4)&lt;=31,LOOKUP($F6,TenantNames,TenantTotalRevenues)-SUM($JA6:XR6),LOOKUP($F6,TenantNames,TenantMonthlyRents)),IF(AND((SUMIF($G$4:AHB$4,"&lt;"&amp;XS$4,$G6:AHB6))&gt;SUMIFS(TransactionAmounts,TenantSources,$F6,'Filtered Data'!$C$2:$C23,"&lt;"&amp;XS$4),XS$4&lt;TODAY()),"Late","Occupied")),)))</f>
        <v/>
      </c>
      <c r="XT6" s="33" t="str">
        <f>IF(ISBLANK($F6),,IF(TODAY()=XT$4,"Today",IF(AND(LOOKUP($F6,TenantNames,TenantStartDates)&lt;=XT$4,LOOKUP($F6,TenantNames,TenantEndDates)&gt;=XT$4),IF(OR(AND(DAY(LOOKUP($F6,TenantNames,TenantStartDates))&gt;28,DAY(EOMONTH(XT$4,0))=28,DAY(XT$4)=28),AND(DAY(LOOKUP($F6,TenantNames,TenantStartDates))&gt;30,DAY(EOMONTH(XT$4,0))=30,DAY(XT$4)=30),DAY(LOOKUP($F6,TenantNames,TenantStartDates))=DAY(XT$4)),IF((LOOKUP($F6,TenantNames,TenantEndDates)-XT$4)&lt;=31,LOOKUP($F6,TenantNames,TenantTotalRevenues)-SUM($JA6:XS6),LOOKUP($F6,TenantNames,TenantMonthlyRents)),IF(AND((SUMIF($G$4:AHB$4,"&lt;"&amp;XT$4,$G6:AHB6))&gt;SUMIFS(TransactionAmounts,TenantSources,$F6,'Filtered Data'!$C$2:$C23,"&lt;"&amp;XT$4),XT$4&lt;TODAY()),"Late","Occupied")),)))</f>
        <v/>
      </c>
      <c r="XU6" s="33" t="str">
        <f>IF(ISBLANK($F6),,IF(TODAY()=XU$4,"Today",IF(AND(LOOKUP($F6,TenantNames,TenantStartDates)&lt;=XU$4,LOOKUP($F6,TenantNames,TenantEndDates)&gt;=XU$4),IF(OR(AND(DAY(LOOKUP($F6,TenantNames,TenantStartDates))&gt;28,DAY(EOMONTH(XU$4,0))=28,DAY(XU$4)=28),AND(DAY(LOOKUP($F6,TenantNames,TenantStartDates))&gt;30,DAY(EOMONTH(XU$4,0))=30,DAY(XU$4)=30),DAY(LOOKUP($F6,TenantNames,TenantStartDates))=DAY(XU$4)),IF((LOOKUP($F6,TenantNames,TenantEndDates)-XU$4)&lt;=31,LOOKUP($F6,TenantNames,TenantTotalRevenues)-SUM($JA6:XT6),LOOKUP($F6,TenantNames,TenantMonthlyRents)),IF(AND((SUMIF($G$4:AHB$4,"&lt;"&amp;XU$4,$G6:AHB6))&gt;SUMIFS(TransactionAmounts,TenantSources,$F6,'Filtered Data'!$C$2:$C23,"&lt;"&amp;XU$4),XU$4&lt;TODAY()),"Late","Occupied")),)))</f>
        <v/>
      </c>
      <c r="XV6" s="33" t="str">
        <f>IF(ISBLANK($F6),,IF(TODAY()=XV$4,"Today",IF(AND(LOOKUP($F6,TenantNames,TenantStartDates)&lt;=XV$4,LOOKUP($F6,TenantNames,TenantEndDates)&gt;=XV$4),IF(OR(AND(DAY(LOOKUP($F6,TenantNames,TenantStartDates))&gt;28,DAY(EOMONTH(XV$4,0))=28,DAY(XV$4)=28),AND(DAY(LOOKUP($F6,TenantNames,TenantStartDates))&gt;30,DAY(EOMONTH(XV$4,0))=30,DAY(XV$4)=30),DAY(LOOKUP($F6,TenantNames,TenantStartDates))=DAY(XV$4)),IF((LOOKUP($F6,TenantNames,TenantEndDates)-XV$4)&lt;=31,LOOKUP($F6,TenantNames,TenantTotalRevenues)-SUM($JA6:XU6),LOOKUP($F6,TenantNames,TenantMonthlyRents)),IF(AND((SUMIF($G$4:AHB$4,"&lt;"&amp;XV$4,$G6:AHB6))&gt;SUMIFS(TransactionAmounts,TenantSources,$F6,'Filtered Data'!$C$2:$C23,"&lt;"&amp;XV$4),XV$4&lt;TODAY()),"Late","Occupied")),)))</f>
        <v/>
      </c>
      <c r="XW6" s="33" t="str">
        <f>IF(ISBLANK($F6),,IF(TODAY()=XW$4,"Today",IF(AND(LOOKUP($F6,TenantNames,TenantStartDates)&lt;=XW$4,LOOKUP($F6,TenantNames,TenantEndDates)&gt;=XW$4),IF(OR(AND(DAY(LOOKUP($F6,TenantNames,TenantStartDates))&gt;28,DAY(EOMONTH(XW$4,0))=28,DAY(XW$4)=28),AND(DAY(LOOKUP($F6,TenantNames,TenantStartDates))&gt;30,DAY(EOMONTH(XW$4,0))=30,DAY(XW$4)=30),DAY(LOOKUP($F6,TenantNames,TenantStartDates))=DAY(XW$4)),IF((LOOKUP($F6,TenantNames,TenantEndDates)-XW$4)&lt;=31,LOOKUP($F6,TenantNames,TenantTotalRevenues)-SUM($JA6:XV6),LOOKUP($F6,TenantNames,TenantMonthlyRents)),IF(AND((SUMIF($G$4:AHB$4,"&lt;"&amp;XW$4,$G6:AHB6))&gt;SUMIFS(TransactionAmounts,TenantSources,$F6,'Filtered Data'!$C$2:$C23,"&lt;"&amp;XW$4),XW$4&lt;TODAY()),"Late","Occupied")),)))</f>
        <v/>
      </c>
      <c r="XX6" s="33" t="str">
        <f>IF(ISBLANK($F6),,IF(TODAY()=XX$4,"Today",IF(AND(LOOKUP($F6,TenantNames,TenantStartDates)&lt;=XX$4,LOOKUP($F6,TenantNames,TenantEndDates)&gt;=XX$4),IF(OR(AND(DAY(LOOKUP($F6,TenantNames,TenantStartDates))&gt;28,DAY(EOMONTH(XX$4,0))=28,DAY(XX$4)=28),AND(DAY(LOOKUP($F6,TenantNames,TenantStartDates))&gt;30,DAY(EOMONTH(XX$4,0))=30,DAY(XX$4)=30),DAY(LOOKUP($F6,TenantNames,TenantStartDates))=DAY(XX$4)),IF((LOOKUP($F6,TenantNames,TenantEndDates)-XX$4)&lt;=31,LOOKUP($F6,TenantNames,TenantTotalRevenues)-SUM($JA6:XW6),LOOKUP($F6,TenantNames,TenantMonthlyRents)),IF(AND((SUMIF($G$4:AHB$4,"&lt;"&amp;XX$4,$G6:AHB6))&gt;SUMIFS(TransactionAmounts,TenantSources,$F6,'Filtered Data'!$C$2:$C23,"&lt;"&amp;XX$4),XX$4&lt;TODAY()),"Late","Occupied")),)))</f>
        <v/>
      </c>
      <c r="XY6" s="33" t="str">
        <f>IF(ISBLANK($F6),,IF(TODAY()=XY$4,"Today",IF(AND(LOOKUP($F6,TenantNames,TenantStartDates)&lt;=XY$4,LOOKUP($F6,TenantNames,TenantEndDates)&gt;=XY$4),IF(OR(AND(DAY(LOOKUP($F6,TenantNames,TenantStartDates))&gt;28,DAY(EOMONTH(XY$4,0))=28,DAY(XY$4)=28),AND(DAY(LOOKUP($F6,TenantNames,TenantStartDates))&gt;30,DAY(EOMONTH(XY$4,0))=30,DAY(XY$4)=30),DAY(LOOKUP($F6,TenantNames,TenantStartDates))=DAY(XY$4)),IF((LOOKUP($F6,TenantNames,TenantEndDates)-XY$4)&lt;=31,LOOKUP($F6,TenantNames,TenantTotalRevenues)-SUM($JA6:XX6),LOOKUP($F6,TenantNames,TenantMonthlyRents)),IF(AND((SUMIF($G$4:AHB$4,"&lt;"&amp;XY$4,$G6:AHB6))&gt;SUMIFS(TransactionAmounts,TenantSources,$F6,'Filtered Data'!$C$2:$C23,"&lt;"&amp;XY$4),XY$4&lt;TODAY()),"Late","Occupied")),)))</f>
        <v/>
      </c>
      <c r="XZ6" s="33" t="str">
        <f>IF(ISBLANK($F6),,IF(TODAY()=XZ$4,"Today",IF(AND(LOOKUP($F6,TenantNames,TenantStartDates)&lt;=XZ$4,LOOKUP($F6,TenantNames,TenantEndDates)&gt;=XZ$4),IF(OR(AND(DAY(LOOKUP($F6,TenantNames,TenantStartDates))&gt;28,DAY(EOMONTH(XZ$4,0))=28,DAY(XZ$4)=28),AND(DAY(LOOKUP($F6,TenantNames,TenantStartDates))&gt;30,DAY(EOMONTH(XZ$4,0))=30,DAY(XZ$4)=30),DAY(LOOKUP($F6,TenantNames,TenantStartDates))=DAY(XZ$4)),IF((LOOKUP($F6,TenantNames,TenantEndDates)-XZ$4)&lt;=31,LOOKUP($F6,TenantNames,TenantTotalRevenues)-SUM($JA6:XY6),LOOKUP($F6,TenantNames,TenantMonthlyRents)),IF(AND((SUMIF($G$4:AHB$4,"&lt;"&amp;XZ$4,$G6:AHB6))&gt;SUMIFS(TransactionAmounts,TenantSources,$F6,'Filtered Data'!$C$2:$C23,"&lt;"&amp;XZ$4),XZ$4&lt;TODAY()),"Late","Occupied")),)))</f>
        <v/>
      </c>
      <c r="YA6" s="33" t="str">
        <f>IF(ISBLANK($F6),,IF(TODAY()=YA$4,"Today",IF(AND(LOOKUP($F6,TenantNames,TenantStartDates)&lt;=YA$4,LOOKUP($F6,TenantNames,TenantEndDates)&gt;=YA$4),IF(OR(AND(DAY(LOOKUP($F6,TenantNames,TenantStartDates))&gt;28,DAY(EOMONTH(YA$4,0))=28,DAY(YA$4)=28),AND(DAY(LOOKUP($F6,TenantNames,TenantStartDates))&gt;30,DAY(EOMONTH(YA$4,0))=30,DAY(YA$4)=30),DAY(LOOKUP($F6,TenantNames,TenantStartDates))=DAY(YA$4)),IF((LOOKUP($F6,TenantNames,TenantEndDates)-YA$4)&lt;=31,LOOKUP($F6,TenantNames,TenantTotalRevenues)-SUM($JA6:XZ6),LOOKUP($F6,TenantNames,TenantMonthlyRents)),IF(AND((SUMIF($G$4:AHB$4,"&lt;"&amp;YA$4,$G6:AHB6))&gt;SUMIFS(TransactionAmounts,TenantSources,$F6,'Filtered Data'!$C$2:$C23,"&lt;"&amp;YA$4),YA$4&lt;TODAY()),"Late","Occupied")),)))</f>
        <v/>
      </c>
      <c r="YB6" s="33" t="str">
        <f>IF(ISBLANK($F6),,IF(TODAY()=YB$4,"Today",IF(AND(LOOKUP($F6,TenantNames,TenantStartDates)&lt;=YB$4,LOOKUP($F6,TenantNames,TenantEndDates)&gt;=YB$4),IF(OR(AND(DAY(LOOKUP($F6,TenantNames,TenantStartDates))&gt;28,DAY(EOMONTH(YB$4,0))=28,DAY(YB$4)=28),AND(DAY(LOOKUP($F6,TenantNames,TenantStartDates))&gt;30,DAY(EOMONTH(YB$4,0))=30,DAY(YB$4)=30),DAY(LOOKUP($F6,TenantNames,TenantStartDates))=DAY(YB$4)),IF((LOOKUP($F6,TenantNames,TenantEndDates)-YB$4)&lt;=31,LOOKUP($F6,TenantNames,TenantTotalRevenues)-SUM($JA6:YA6),LOOKUP($F6,TenantNames,TenantMonthlyRents)),IF(AND((SUMIF($G$4:AHB$4,"&lt;"&amp;YB$4,$G6:AHB6))&gt;SUMIFS(TransactionAmounts,TenantSources,$F6,'Filtered Data'!$C$2:$C23,"&lt;"&amp;YB$4),YB$4&lt;TODAY()),"Late","Occupied")),)))</f>
        <v/>
      </c>
      <c r="YC6" s="33" t="str">
        <f>IF(ISBLANK($F6),,IF(TODAY()=YC$4,"Today",IF(AND(LOOKUP($F6,TenantNames,TenantStartDates)&lt;=YC$4,LOOKUP($F6,TenantNames,TenantEndDates)&gt;=YC$4),IF(OR(AND(DAY(LOOKUP($F6,TenantNames,TenantStartDates))&gt;28,DAY(EOMONTH(YC$4,0))=28,DAY(YC$4)=28),AND(DAY(LOOKUP($F6,TenantNames,TenantStartDates))&gt;30,DAY(EOMONTH(YC$4,0))=30,DAY(YC$4)=30),DAY(LOOKUP($F6,TenantNames,TenantStartDates))=DAY(YC$4)),IF((LOOKUP($F6,TenantNames,TenantEndDates)-YC$4)&lt;=31,LOOKUP($F6,TenantNames,TenantTotalRevenues)-SUM($JA6:YB6),LOOKUP($F6,TenantNames,TenantMonthlyRents)),IF(AND((SUMIF($G$4:AHB$4,"&lt;"&amp;YC$4,$G6:AHB6))&gt;SUMIFS(TransactionAmounts,TenantSources,$F6,'Filtered Data'!$C$2:$C23,"&lt;"&amp;YC$4),YC$4&lt;TODAY()),"Late","Occupied")),)))</f>
        <v/>
      </c>
      <c r="YD6" s="33" t="str">
        <f>IF(ISBLANK($F6),,IF(TODAY()=YD$4,"Today",IF(AND(LOOKUP($F6,TenantNames,TenantStartDates)&lt;=YD$4,LOOKUP($F6,TenantNames,TenantEndDates)&gt;=YD$4),IF(OR(AND(DAY(LOOKUP($F6,TenantNames,TenantStartDates))&gt;28,DAY(EOMONTH(YD$4,0))=28,DAY(YD$4)=28),AND(DAY(LOOKUP($F6,TenantNames,TenantStartDates))&gt;30,DAY(EOMONTH(YD$4,0))=30,DAY(YD$4)=30),DAY(LOOKUP($F6,TenantNames,TenantStartDates))=DAY(YD$4)),IF((LOOKUP($F6,TenantNames,TenantEndDates)-YD$4)&lt;=31,LOOKUP($F6,TenantNames,TenantTotalRevenues)-SUM($JA6:YC6),LOOKUP($F6,TenantNames,TenantMonthlyRents)),IF(AND((SUMIF($G$4:AHB$4,"&lt;"&amp;YD$4,$G6:AHB6))&gt;SUMIFS(TransactionAmounts,TenantSources,$F6,'Filtered Data'!$C$2:$C23,"&lt;"&amp;YD$4),YD$4&lt;TODAY()),"Late","Occupied")),)))</f>
        <v/>
      </c>
      <c r="YE6" s="33" t="str">
        <f>IF(ISBLANK($F6),,IF(TODAY()=YE$4,"Today",IF(AND(LOOKUP($F6,TenantNames,TenantStartDates)&lt;=YE$4,LOOKUP($F6,TenantNames,TenantEndDates)&gt;=YE$4),IF(OR(AND(DAY(LOOKUP($F6,TenantNames,TenantStartDates))&gt;28,DAY(EOMONTH(YE$4,0))=28,DAY(YE$4)=28),AND(DAY(LOOKUP($F6,TenantNames,TenantStartDates))&gt;30,DAY(EOMONTH(YE$4,0))=30,DAY(YE$4)=30),DAY(LOOKUP($F6,TenantNames,TenantStartDates))=DAY(YE$4)),IF((LOOKUP($F6,TenantNames,TenantEndDates)-YE$4)&lt;=31,LOOKUP($F6,TenantNames,TenantTotalRevenues)-SUM($JA6:YD6),LOOKUP($F6,TenantNames,TenantMonthlyRents)),IF(AND((SUMIF($G$4:AHB$4,"&lt;"&amp;YE$4,$G6:AHB6))&gt;SUMIFS(TransactionAmounts,TenantSources,$F6,'Filtered Data'!$C$2:$C23,"&lt;"&amp;YE$4),YE$4&lt;TODAY()),"Late","Occupied")),)))</f>
        <v/>
      </c>
      <c r="YF6" s="33" t="str">
        <f>IF(ISBLANK($F6),,IF(TODAY()=YF$4,"Today",IF(AND(LOOKUP($F6,TenantNames,TenantStartDates)&lt;=YF$4,LOOKUP($F6,TenantNames,TenantEndDates)&gt;=YF$4),IF(OR(AND(DAY(LOOKUP($F6,TenantNames,TenantStartDates))&gt;28,DAY(EOMONTH(YF$4,0))=28,DAY(YF$4)=28),AND(DAY(LOOKUP($F6,TenantNames,TenantStartDates))&gt;30,DAY(EOMONTH(YF$4,0))=30,DAY(YF$4)=30),DAY(LOOKUP($F6,TenantNames,TenantStartDates))=DAY(YF$4)),IF((LOOKUP($F6,TenantNames,TenantEndDates)-YF$4)&lt;=31,LOOKUP($F6,TenantNames,TenantTotalRevenues)-SUM($JA6:YE6),LOOKUP($F6,TenantNames,TenantMonthlyRents)),IF(AND((SUMIF($G$4:AHB$4,"&lt;"&amp;YF$4,$G6:AHB6))&gt;SUMIFS(TransactionAmounts,TenantSources,$F6,'Filtered Data'!$C$2:$C23,"&lt;"&amp;YF$4),YF$4&lt;TODAY()),"Late","Occupied")),)))</f>
        <v/>
      </c>
      <c r="YG6" s="33" t="str">
        <f>IF(ISBLANK($F6),,IF(TODAY()=YG$4,"Today",IF(AND(LOOKUP($F6,TenantNames,TenantStartDates)&lt;=YG$4,LOOKUP($F6,TenantNames,TenantEndDates)&gt;=YG$4),IF(OR(AND(DAY(LOOKUP($F6,TenantNames,TenantStartDates))&gt;28,DAY(EOMONTH(YG$4,0))=28,DAY(YG$4)=28),AND(DAY(LOOKUP($F6,TenantNames,TenantStartDates))&gt;30,DAY(EOMONTH(YG$4,0))=30,DAY(YG$4)=30),DAY(LOOKUP($F6,TenantNames,TenantStartDates))=DAY(YG$4)),IF((LOOKUP($F6,TenantNames,TenantEndDates)-YG$4)&lt;=31,LOOKUP($F6,TenantNames,TenantTotalRevenues)-SUM($JA6:YF6),LOOKUP($F6,TenantNames,TenantMonthlyRents)),IF(AND((SUMIF($G$4:AHB$4,"&lt;"&amp;YG$4,$G6:AHB6))&gt;SUMIFS(TransactionAmounts,TenantSources,$F6,'Filtered Data'!$C$2:$C23,"&lt;"&amp;YG$4),YG$4&lt;TODAY()),"Late","Occupied")),)))</f>
        <v/>
      </c>
      <c r="YH6" s="33" t="str">
        <f>IF(ISBLANK($F6),,IF(TODAY()=YH$4,"Today",IF(AND(LOOKUP($F6,TenantNames,TenantStartDates)&lt;=YH$4,LOOKUP($F6,TenantNames,TenantEndDates)&gt;=YH$4),IF(OR(AND(DAY(LOOKUP($F6,TenantNames,TenantStartDates))&gt;28,DAY(EOMONTH(YH$4,0))=28,DAY(YH$4)=28),AND(DAY(LOOKUP($F6,TenantNames,TenantStartDates))&gt;30,DAY(EOMONTH(YH$4,0))=30,DAY(YH$4)=30),DAY(LOOKUP($F6,TenantNames,TenantStartDates))=DAY(YH$4)),IF((LOOKUP($F6,TenantNames,TenantEndDates)-YH$4)&lt;=31,LOOKUP($F6,TenantNames,TenantTotalRevenues)-SUM($JA6:YG6),LOOKUP($F6,TenantNames,TenantMonthlyRents)),IF(AND((SUMIF($G$4:AHB$4,"&lt;"&amp;YH$4,$G6:AHB6))&gt;SUMIFS(TransactionAmounts,TenantSources,$F6,'Filtered Data'!$C$2:$C23,"&lt;"&amp;YH$4),YH$4&lt;TODAY()),"Late","Occupied")),)))</f>
        <v/>
      </c>
      <c r="YI6" s="33" t="str">
        <f>IF(ISBLANK($F6),,IF(TODAY()=YI$4,"Today",IF(AND(LOOKUP($F6,TenantNames,TenantStartDates)&lt;=YI$4,LOOKUP($F6,TenantNames,TenantEndDates)&gt;=YI$4),IF(OR(AND(DAY(LOOKUP($F6,TenantNames,TenantStartDates))&gt;28,DAY(EOMONTH(YI$4,0))=28,DAY(YI$4)=28),AND(DAY(LOOKUP($F6,TenantNames,TenantStartDates))&gt;30,DAY(EOMONTH(YI$4,0))=30,DAY(YI$4)=30),DAY(LOOKUP($F6,TenantNames,TenantStartDates))=DAY(YI$4)),IF((LOOKUP($F6,TenantNames,TenantEndDates)-YI$4)&lt;=31,LOOKUP($F6,TenantNames,TenantTotalRevenues)-SUM($JA6:YH6),LOOKUP($F6,TenantNames,TenantMonthlyRents)),IF(AND((SUMIF($G$4:AHB$4,"&lt;"&amp;YI$4,$G6:AHB6))&gt;SUMIFS(TransactionAmounts,TenantSources,$F6,'Filtered Data'!$C$2:$C23,"&lt;"&amp;YI$4),YI$4&lt;TODAY()),"Late","Occupied")),)))</f>
        <v/>
      </c>
      <c r="YJ6" s="33" t="str">
        <f>IF(ISBLANK($F6),,IF(TODAY()=YJ$4,"Today",IF(AND(LOOKUP($F6,TenantNames,TenantStartDates)&lt;=YJ$4,LOOKUP($F6,TenantNames,TenantEndDates)&gt;=YJ$4),IF(OR(AND(DAY(LOOKUP($F6,TenantNames,TenantStartDates))&gt;28,DAY(EOMONTH(YJ$4,0))=28,DAY(YJ$4)=28),AND(DAY(LOOKUP($F6,TenantNames,TenantStartDates))&gt;30,DAY(EOMONTH(YJ$4,0))=30,DAY(YJ$4)=30),DAY(LOOKUP($F6,TenantNames,TenantStartDates))=DAY(YJ$4)),IF((LOOKUP($F6,TenantNames,TenantEndDates)-YJ$4)&lt;=31,LOOKUP($F6,TenantNames,TenantTotalRevenues)-SUM($JA6:YI6),LOOKUP($F6,TenantNames,TenantMonthlyRents)),IF(AND((SUMIF($G$4:AHB$4,"&lt;"&amp;YJ$4,$G6:AHB6))&gt;SUMIFS(TransactionAmounts,TenantSources,$F6,'Filtered Data'!$C$2:$C23,"&lt;"&amp;YJ$4),YJ$4&lt;TODAY()),"Late","Occupied")),)))</f>
        <v/>
      </c>
      <c r="YK6" s="33" t="str">
        <f>IF(ISBLANK($F6),,IF(TODAY()=YK$4,"Today",IF(AND(LOOKUP($F6,TenantNames,TenantStartDates)&lt;=YK$4,LOOKUP($F6,TenantNames,TenantEndDates)&gt;=YK$4),IF(OR(AND(DAY(LOOKUP($F6,TenantNames,TenantStartDates))&gt;28,DAY(EOMONTH(YK$4,0))=28,DAY(YK$4)=28),AND(DAY(LOOKUP($F6,TenantNames,TenantStartDates))&gt;30,DAY(EOMONTH(YK$4,0))=30,DAY(YK$4)=30),DAY(LOOKUP($F6,TenantNames,TenantStartDates))=DAY(YK$4)),IF((LOOKUP($F6,TenantNames,TenantEndDates)-YK$4)&lt;=31,LOOKUP($F6,TenantNames,TenantTotalRevenues)-SUM($JA6:YJ6),LOOKUP($F6,TenantNames,TenantMonthlyRents)),IF(AND((SUMIF($G$4:AHB$4,"&lt;"&amp;YK$4,$G6:AHB6))&gt;SUMIFS(TransactionAmounts,TenantSources,$F6,'Filtered Data'!$C$2:$C23,"&lt;"&amp;YK$4),YK$4&lt;TODAY()),"Late","Occupied")),)))</f>
        <v/>
      </c>
      <c r="YL6" s="33" t="str">
        <f>IF(ISBLANK($F6),,IF(TODAY()=YL$4,"Today",IF(AND(LOOKUP($F6,TenantNames,TenantStartDates)&lt;=YL$4,LOOKUP($F6,TenantNames,TenantEndDates)&gt;=YL$4),IF(OR(AND(DAY(LOOKUP($F6,TenantNames,TenantStartDates))&gt;28,DAY(EOMONTH(YL$4,0))=28,DAY(YL$4)=28),AND(DAY(LOOKUP($F6,TenantNames,TenantStartDates))&gt;30,DAY(EOMONTH(YL$4,0))=30,DAY(YL$4)=30),DAY(LOOKUP($F6,TenantNames,TenantStartDates))=DAY(YL$4)),IF((LOOKUP($F6,TenantNames,TenantEndDates)-YL$4)&lt;=31,LOOKUP($F6,TenantNames,TenantTotalRevenues)-SUM($JA6:YK6),LOOKUP($F6,TenantNames,TenantMonthlyRents)),IF(AND((SUMIF($G$4:AHB$4,"&lt;"&amp;YL$4,$G6:AHB6))&gt;SUMIFS(TransactionAmounts,TenantSources,$F6,'Filtered Data'!$C$2:$C23,"&lt;"&amp;YL$4),YL$4&lt;TODAY()),"Late","Occupied")),)))</f>
        <v/>
      </c>
      <c r="YM6" s="33" t="str">
        <f>IF(ISBLANK($F6),,IF(TODAY()=YM$4,"Today",IF(AND(LOOKUP($F6,TenantNames,TenantStartDates)&lt;=YM$4,LOOKUP($F6,TenantNames,TenantEndDates)&gt;=YM$4),IF(OR(AND(DAY(LOOKUP($F6,TenantNames,TenantStartDates))&gt;28,DAY(EOMONTH(YM$4,0))=28,DAY(YM$4)=28),AND(DAY(LOOKUP($F6,TenantNames,TenantStartDates))&gt;30,DAY(EOMONTH(YM$4,0))=30,DAY(YM$4)=30),DAY(LOOKUP($F6,TenantNames,TenantStartDates))=DAY(YM$4)),IF((LOOKUP($F6,TenantNames,TenantEndDates)-YM$4)&lt;=31,LOOKUP($F6,TenantNames,TenantTotalRevenues)-SUM($JA6:YL6),LOOKUP($F6,TenantNames,TenantMonthlyRents)),IF(AND((SUMIF($G$4:AHB$4,"&lt;"&amp;YM$4,$G6:AHB6))&gt;SUMIFS(TransactionAmounts,TenantSources,$F6,'Filtered Data'!$C$2:$C23,"&lt;"&amp;YM$4),YM$4&lt;TODAY()),"Late","Occupied")),)))</f>
        <v/>
      </c>
      <c r="YN6" s="33" t="str">
        <f>IF(ISBLANK($F6),,IF(TODAY()=YN$4,"Today",IF(AND(LOOKUP($F6,TenantNames,TenantStartDates)&lt;=YN$4,LOOKUP($F6,TenantNames,TenantEndDates)&gt;=YN$4),IF(OR(AND(DAY(LOOKUP($F6,TenantNames,TenantStartDates))&gt;28,DAY(EOMONTH(YN$4,0))=28,DAY(YN$4)=28),AND(DAY(LOOKUP($F6,TenantNames,TenantStartDates))&gt;30,DAY(EOMONTH(YN$4,0))=30,DAY(YN$4)=30),DAY(LOOKUP($F6,TenantNames,TenantStartDates))=DAY(YN$4)),IF((LOOKUP($F6,TenantNames,TenantEndDates)-YN$4)&lt;=31,LOOKUP($F6,TenantNames,TenantTotalRevenues)-SUM($JA6:YM6),LOOKUP($F6,TenantNames,TenantMonthlyRents)),IF(AND((SUMIF($G$4:AHB$4,"&lt;"&amp;YN$4,$G6:AHB6))&gt;SUMIFS(TransactionAmounts,TenantSources,$F6,'Filtered Data'!$C$2:$C23,"&lt;"&amp;YN$4),YN$4&lt;TODAY()),"Late","Occupied")),)))</f>
        <v/>
      </c>
      <c r="YO6" s="33" t="str">
        <f>IF(ISBLANK($F6),,IF(TODAY()=YO$4,"Today",IF(AND(LOOKUP($F6,TenantNames,TenantStartDates)&lt;=YO$4,LOOKUP($F6,TenantNames,TenantEndDates)&gt;=YO$4),IF(OR(AND(DAY(LOOKUP($F6,TenantNames,TenantStartDates))&gt;28,DAY(EOMONTH(YO$4,0))=28,DAY(YO$4)=28),AND(DAY(LOOKUP($F6,TenantNames,TenantStartDates))&gt;30,DAY(EOMONTH(YO$4,0))=30,DAY(YO$4)=30),DAY(LOOKUP($F6,TenantNames,TenantStartDates))=DAY(YO$4)),IF((LOOKUP($F6,TenantNames,TenantEndDates)-YO$4)&lt;=31,LOOKUP($F6,TenantNames,TenantTotalRevenues)-SUM($JA6:YN6),LOOKUP($F6,TenantNames,TenantMonthlyRents)),IF(AND((SUMIF($G$4:AHB$4,"&lt;"&amp;YO$4,$G6:AHB6))&gt;SUMIFS(TransactionAmounts,TenantSources,$F6,'Filtered Data'!$C$2:$C23,"&lt;"&amp;YO$4),YO$4&lt;TODAY()),"Late","Occupied")),)))</f>
        <v/>
      </c>
      <c r="YP6" s="33" t="str">
        <f>IF(ISBLANK($F6),,IF(TODAY()=YP$4,"Today",IF(AND(LOOKUP($F6,TenantNames,TenantStartDates)&lt;=YP$4,LOOKUP($F6,TenantNames,TenantEndDates)&gt;=YP$4),IF(OR(AND(DAY(LOOKUP($F6,TenantNames,TenantStartDates))&gt;28,DAY(EOMONTH(YP$4,0))=28,DAY(YP$4)=28),AND(DAY(LOOKUP($F6,TenantNames,TenantStartDates))&gt;30,DAY(EOMONTH(YP$4,0))=30,DAY(YP$4)=30),DAY(LOOKUP($F6,TenantNames,TenantStartDates))=DAY(YP$4)),IF((LOOKUP($F6,TenantNames,TenantEndDates)-YP$4)&lt;=31,LOOKUP($F6,TenantNames,TenantTotalRevenues)-SUM($JA6:YO6),LOOKUP($F6,TenantNames,TenantMonthlyRents)),IF(AND((SUMIF($G$4:AHB$4,"&lt;"&amp;YP$4,$G6:AHB6))&gt;SUMIFS(TransactionAmounts,TenantSources,$F6,'Filtered Data'!$C$2:$C23,"&lt;"&amp;YP$4),YP$4&lt;TODAY()),"Late","Occupied")),)))</f>
        <v/>
      </c>
      <c r="YQ6" s="33" t="str">
        <f>IF(ISBLANK($F6),,IF(TODAY()=YQ$4,"Today",IF(AND(LOOKUP($F6,TenantNames,TenantStartDates)&lt;=YQ$4,LOOKUP($F6,TenantNames,TenantEndDates)&gt;=YQ$4),IF(OR(AND(DAY(LOOKUP($F6,TenantNames,TenantStartDates))&gt;28,DAY(EOMONTH(YQ$4,0))=28,DAY(YQ$4)=28),AND(DAY(LOOKUP($F6,TenantNames,TenantStartDates))&gt;30,DAY(EOMONTH(YQ$4,0))=30,DAY(YQ$4)=30),DAY(LOOKUP($F6,TenantNames,TenantStartDates))=DAY(YQ$4)),IF((LOOKUP($F6,TenantNames,TenantEndDates)-YQ$4)&lt;=31,LOOKUP($F6,TenantNames,TenantTotalRevenues)-SUM($JA6:YP6),LOOKUP($F6,TenantNames,TenantMonthlyRents)),IF(AND((SUMIF($G$4:AHB$4,"&lt;"&amp;YQ$4,$G6:AHB6))&gt;SUMIFS(TransactionAmounts,TenantSources,$F6,'Filtered Data'!$C$2:$C23,"&lt;"&amp;YQ$4),YQ$4&lt;TODAY()),"Late","Occupied")),)))</f>
        <v/>
      </c>
      <c r="YR6" s="33" t="str">
        <f>IF(ISBLANK($F6),,IF(TODAY()=YR$4,"Today",IF(AND(LOOKUP($F6,TenantNames,TenantStartDates)&lt;=YR$4,LOOKUP($F6,TenantNames,TenantEndDates)&gt;=YR$4),IF(OR(AND(DAY(LOOKUP($F6,TenantNames,TenantStartDates))&gt;28,DAY(EOMONTH(YR$4,0))=28,DAY(YR$4)=28),AND(DAY(LOOKUP($F6,TenantNames,TenantStartDates))&gt;30,DAY(EOMONTH(YR$4,0))=30,DAY(YR$4)=30),DAY(LOOKUP($F6,TenantNames,TenantStartDates))=DAY(YR$4)),IF((LOOKUP($F6,TenantNames,TenantEndDates)-YR$4)&lt;=31,LOOKUP($F6,TenantNames,TenantTotalRevenues)-SUM($JA6:YQ6),LOOKUP($F6,TenantNames,TenantMonthlyRents)),IF(AND((SUMIF($G$4:AHB$4,"&lt;"&amp;YR$4,$G6:AHB6))&gt;SUMIFS(TransactionAmounts,TenantSources,$F6,'Filtered Data'!$C$2:$C23,"&lt;"&amp;YR$4),YR$4&lt;TODAY()),"Late","Occupied")),)))</f>
        <v/>
      </c>
      <c r="YS6" s="33" t="str">
        <f>IF(ISBLANK($F6),,IF(TODAY()=YS$4,"Today",IF(AND(LOOKUP($F6,TenantNames,TenantStartDates)&lt;=YS$4,LOOKUP($F6,TenantNames,TenantEndDates)&gt;=YS$4),IF(OR(AND(DAY(LOOKUP($F6,TenantNames,TenantStartDates))&gt;28,DAY(EOMONTH(YS$4,0))=28,DAY(YS$4)=28),AND(DAY(LOOKUP($F6,TenantNames,TenantStartDates))&gt;30,DAY(EOMONTH(YS$4,0))=30,DAY(YS$4)=30),DAY(LOOKUP($F6,TenantNames,TenantStartDates))=DAY(YS$4)),IF((LOOKUP($F6,TenantNames,TenantEndDates)-YS$4)&lt;=31,LOOKUP($F6,TenantNames,TenantTotalRevenues)-SUM($JA6:YR6),LOOKUP($F6,TenantNames,TenantMonthlyRents)),IF(AND((SUMIF($G$4:AHB$4,"&lt;"&amp;YS$4,$G6:AHB6))&gt;SUMIFS(TransactionAmounts,TenantSources,$F6,'Filtered Data'!$C$2:$C23,"&lt;"&amp;YS$4),YS$4&lt;TODAY()),"Late","Occupied")),)))</f>
        <v/>
      </c>
      <c r="YT6" s="33" t="str">
        <f>IF(ISBLANK($F6),,IF(TODAY()=YT$4,"Today",IF(AND(LOOKUP($F6,TenantNames,TenantStartDates)&lt;=YT$4,LOOKUP($F6,TenantNames,TenantEndDates)&gt;=YT$4),IF(OR(AND(DAY(LOOKUP($F6,TenantNames,TenantStartDates))&gt;28,DAY(EOMONTH(YT$4,0))=28,DAY(YT$4)=28),AND(DAY(LOOKUP($F6,TenantNames,TenantStartDates))&gt;30,DAY(EOMONTH(YT$4,0))=30,DAY(YT$4)=30),DAY(LOOKUP($F6,TenantNames,TenantStartDates))=DAY(YT$4)),IF((LOOKUP($F6,TenantNames,TenantEndDates)-YT$4)&lt;=31,LOOKUP($F6,TenantNames,TenantTotalRevenues)-SUM($JA6:YS6),LOOKUP($F6,TenantNames,TenantMonthlyRents)),IF(AND((SUMIF($G$4:AHB$4,"&lt;"&amp;YT$4,$G6:AHB6))&gt;SUMIFS(TransactionAmounts,TenantSources,$F6,'Filtered Data'!$C$2:$C23,"&lt;"&amp;YT$4),YT$4&lt;TODAY()),"Late","Occupied")),)))</f>
        <v/>
      </c>
      <c r="YU6" s="33" t="str">
        <f>IF(ISBLANK($F6),,IF(TODAY()=YU$4,"Today",IF(AND(LOOKUP($F6,TenantNames,TenantStartDates)&lt;=YU$4,LOOKUP($F6,TenantNames,TenantEndDates)&gt;=YU$4),IF(OR(AND(DAY(LOOKUP($F6,TenantNames,TenantStartDates))&gt;28,DAY(EOMONTH(YU$4,0))=28,DAY(YU$4)=28),AND(DAY(LOOKUP($F6,TenantNames,TenantStartDates))&gt;30,DAY(EOMONTH(YU$4,0))=30,DAY(YU$4)=30),DAY(LOOKUP($F6,TenantNames,TenantStartDates))=DAY(YU$4)),IF((LOOKUP($F6,TenantNames,TenantEndDates)-YU$4)&lt;=31,LOOKUP($F6,TenantNames,TenantTotalRevenues)-SUM($JA6:YT6),LOOKUP($F6,TenantNames,TenantMonthlyRents)),IF(AND((SUMIF($G$4:AHB$4,"&lt;"&amp;YU$4,$G6:AHB6))&gt;SUMIFS(TransactionAmounts,TenantSources,$F6,'Filtered Data'!$C$2:$C23,"&lt;"&amp;YU$4),YU$4&lt;TODAY()),"Late","Occupied")),)))</f>
        <v/>
      </c>
      <c r="YV6" s="33" t="str">
        <f>IF(ISBLANK($F6),,IF(TODAY()=YV$4,"Today",IF(AND(LOOKUP($F6,TenantNames,TenantStartDates)&lt;=YV$4,LOOKUP($F6,TenantNames,TenantEndDates)&gt;=YV$4),IF(OR(AND(DAY(LOOKUP($F6,TenantNames,TenantStartDates))&gt;28,DAY(EOMONTH(YV$4,0))=28,DAY(YV$4)=28),AND(DAY(LOOKUP($F6,TenantNames,TenantStartDates))&gt;30,DAY(EOMONTH(YV$4,0))=30,DAY(YV$4)=30),DAY(LOOKUP($F6,TenantNames,TenantStartDates))=DAY(YV$4)),IF((LOOKUP($F6,TenantNames,TenantEndDates)-YV$4)&lt;=31,LOOKUP($F6,TenantNames,TenantTotalRevenues)-SUM($JA6:YU6),LOOKUP($F6,TenantNames,TenantMonthlyRents)),IF(AND((SUMIF($G$4:AHB$4,"&lt;"&amp;YV$4,$G6:AHB6))&gt;SUMIFS(TransactionAmounts,TenantSources,$F6,'Filtered Data'!$C$2:$C23,"&lt;"&amp;YV$4),YV$4&lt;TODAY()),"Late","Occupied")),)))</f>
        <v/>
      </c>
      <c r="YW6" s="33" t="str">
        <f>IF(ISBLANK($F6),,IF(TODAY()=YW$4,"Today",IF(AND(LOOKUP($F6,TenantNames,TenantStartDates)&lt;=YW$4,LOOKUP($F6,TenantNames,TenantEndDates)&gt;=YW$4),IF(OR(AND(DAY(LOOKUP($F6,TenantNames,TenantStartDates))&gt;28,DAY(EOMONTH(YW$4,0))=28,DAY(YW$4)=28),AND(DAY(LOOKUP($F6,TenantNames,TenantStartDates))&gt;30,DAY(EOMONTH(YW$4,0))=30,DAY(YW$4)=30),DAY(LOOKUP($F6,TenantNames,TenantStartDates))=DAY(YW$4)),IF((LOOKUP($F6,TenantNames,TenantEndDates)-YW$4)&lt;=31,LOOKUP($F6,TenantNames,TenantTotalRevenues)-SUM($JA6:YV6),LOOKUP($F6,TenantNames,TenantMonthlyRents)),IF(AND((SUMIF($G$4:AHB$4,"&lt;"&amp;YW$4,$G6:AHB6))&gt;SUMIFS(TransactionAmounts,TenantSources,$F6,'Filtered Data'!$C$2:$C23,"&lt;"&amp;YW$4),YW$4&lt;TODAY()),"Late","Occupied")),)))</f>
        <v/>
      </c>
      <c r="YX6" s="33" t="str">
        <f>IF(ISBLANK($F6),,IF(TODAY()=YX$4,"Today",IF(AND(LOOKUP($F6,TenantNames,TenantStartDates)&lt;=YX$4,LOOKUP($F6,TenantNames,TenantEndDates)&gt;=YX$4),IF(OR(AND(DAY(LOOKUP($F6,TenantNames,TenantStartDates))&gt;28,DAY(EOMONTH(YX$4,0))=28,DAY(YX$4)=28),AND(DAY(LOOKUP($F6,TenantNames,TenantStartDates))&gt;30,DAY(EOMONTH(YX$4,0))=30,DAY(YX$4)=30),DAY(LOOKUP($F6,TenantNames,TenantStartDates))=DAY(YX$4)),IF((LOOKUP($F6,TenantNames,TenantEndDates)-YX$4)&lt;=31,LOOKUP($F6,TenantNames,TenantTotalRevenues)-SUM($JA6:YW6),LOOKUP($F6,TenantNames,TenantMonthlyRents)),IF(AND((SUMIF($G$4:AHB$4,"&lt;"&amp;YX$4,$G6:AHB6))&gt;SUMIFS(TransactionAmounts,TenantSources,$F6,'Filtered Data'!$C$2:$C23,"&lt;"&amp;YX$4),YX$4&lt;TODAY()),"Late","Occupied")),)))</f>
        <v/>
      </c>
      <c r="YY6" s="33" t="str">
        <f>IF(ISBLANK($F6),,IF(TODAY()=YY$4,"Today",IF(AND(LOOKUP($F6,TenantNames,TenantStartDates)&lt;=YY$4,LOOKUP($F6,TenantNames,TenantEndDates)&gt;=YY$4),IF(OR(AND(DAY(LOOKUP($F6,TenantNames,TenantStartDates))&gt;28,DAY(EOMONTH(YY$4,0))=28,DAY(YY$4)=28),AND(DAY(LOOKUP($F6,TenantNames,TenantStartDates))&gt;30,DAY(EOMONTH(YY$4,0))=30,DAY(YY$4)=30),DAY(LOOKUP($F6,TenantNames,TenantStartDates))=DAY(YY$4)),IF((LOOKUP($F6,TenantNames,TenantEndDates)-YY$4)&lt;=31,LOOKUP($F6,TenantNames,TenantTotalRevenues)-SUM($JA6:YX6),LOOKUP($F6,TenantNames,TenantMonthlyRents)),IF(AND((SUMIF($G$4:AHB$4,"&lt;"&amp;YY$4,$G6:AHB6))&gt;SUMIFS(TransactionAmounts,TenantSources,$F6,'Filtered Data'!$C$2:$C23,"&lt;"&amp;YY$4),YY$4&lt;TODAY()),"Late","Occupied")),)))</f>
        <v/>
      </c>
      <c r="YZ6" s="33" t="str">
        <f>IF(ISBLANK($F6),,IF(TODAY()=YZ$4,"Today",IF(AND(LOOKUP($F6,TenantNames,TenantStartDates)&lt;=YZ$4,LOOKUP($F6,TenantNames,TenantEndDates)&gt;=YZ$4),IF(OR(AND(DAY(LOOKUP($F6,TenantNames,TenantStartDates))&gt;28,DAY(EOMONTH(YZ$4,0))=28,DAY(YZ$4)=28),AND(DAY(LOOKUP($F6,TenantNames,TenantStartDates))&gt;30,DAY(EOMONTH(YZ$4,0))=30,DAY(YZ$4)=30),DAY(LOOKUP($F6,TenantNames,TenantStartDates))=DAY(YZ$4)),IF((LOOKUP($F6,TenantNames,TenantEndDates)-YZ$4)&lt;=31,LOOKUP($F6,TenantNames,TenantTotalRevenues)-SUM($JA6:YY6),LOOKUP($F6,TenantNames,TenantMonthlyRents)),IF(AND((SUMIF($G$4:AHB$4,"&lt;"&amp;YZ$4,$G6:AHB6))&gt;SUMIFS(TransactionAmounts,TenantSources,$F6,'Filtered Data'!$C$2:$C23,"&lt;"&amp;YZ$4),YZ$4&lt;TODAY()),"Late","Occupied")),)))</f>
        <v/>
      </c>
      <c r="ZA6" s="33" t="str">
        <f>IF(ISBLANK($F6),,IF(TODAY()=ZA$4,"Today",IF(AND(LOOKUP($F6,TenantNames,TenantStartDates)&lt;=ZA$4,LOOKUP($F6,TenantNames,TenantEndDates)&gt;=ZA$4),IF(OR(AND(DAY(LOOKUP($F6,TenantNames,TenantStartDates))&gt;28,DAY(EOMONTH(ZA$4,0))=28,DAY(ZA$4)=28),AND(DAY(LOOKUP($F6,TenantNames,TenantStartDates))&gt;30,DAY(EOMONTH(ZA$4,0))=30,DAY(ZA$4)=30),DAY(LOOKUP($F6,TenantNames,TenantStartDates))=DAY(ZA$4)),IF((LOOKUP($F6,TenantNames,TenantEndDates)-ZA$4)&lt;=31,LOOKUP($F6,TenantNames,TenantTotalRevenues)-SUM($JA6:YZ6),LOOKUP($F6,TenantNames,TenantMonthlyRents)),IF(AND((SUMIF($G$4:AHB$4,"&lt;"&amp;ZA$4,$G6:AHB6))&gt;SUMIFS(TransactionAmounts,TenantSources,$F6,'Filtered Data'!$C$2:$C23,"&lt;"&amp;ZA$4),ZA$4&lt;TODAY()),"Late","Occupied")),)))</f>
        <v/>
      </c>
      <c r="ZB6" s="33" t="str">
        <f>IF(ISBLANK($F6),,IF(TODAY()=ZB$4,"Today",IF(AND(LOOKUP($F6,TenantNames,TenantStartDates)&lt;=ZB$4,LOOKUP($F6,TenantNames,TenantEndDates)&gt;=ZB$4),IF(OR(AND(DAY(LOOKUP($F6,TenantNames,TenantStartDates))&gt;28,DAY(EOMONTH(ZB$4,0))=28,DAY(ZB$4)=28),AND(DAY(LOOKUP($F6,TenantNames,TenantStartDates))&gt;30,DAY(EOMONTH(ZB$4,0))=30,DAY(ZB$4)=30),DAY(LOOKUP($F6,TenantNames,TenantStartDates))=DAY(ZB$4)),IF((LOOKUP($F6,TenantNames,TenantEndDates)-ZB$4)&lt;=31,LOOKUP($F6,TenantNames,TenantTotalRevenues)-SUM($JA6:ZA6),LOOKUP($F6,TenantNames,TenantMonthlyRents)),IF(AND((SUMIF($G$4:AHB$4,"&lt;"&amp;ZB$4,$G6:AHB6))&gt;SUMIFS(TransactionAmounts,TenantSources,$F6,'Filtered Data'!$C$2:$C23,"&lt;"&amp;ZB$4),ZB$4&lt;TODAY()),"Late","Occupied")),)))</f>
        <v/>
      </c>
      <c r="ZC6" s="33" t="str">
        <f>IF(ISBLANK($F6),,IF(TODAY()=ZC$4,"Today",IF(AND(LOOKUP($F6,TenantNames,TenantStartDates)&lt;=ZC$4,LOOKUP($F6,TenantNames,TenantEndDates)&gt;=ZC$4),IF(OR(AND(DAY(LOOKUP($F6,TenantNames,TenantStartDates))&gt;28,DAY(EOMONTH(ZC$4,0))=28,DAY(ZC$4)=28),AND(DAY(LOOKUP($F6,TenantNames,TenantStartDates))&gt;30,DAY(EOMONTH(ZC$4,0))=30,DAY(ZC$4)=30),DAY(LOOKUP($F6,TenantNames,TenantStartDates))=DAY(ZC$4)),IF((LOOKUP($F6,TenantNames,TenantEndDates)-ZC$4)&lt;=31,LOOKUP($F6,TenantNames,TenantTotalRevenues)-SUM($JA6:ZB6),LOOKUP($F6,TenantNames,TenantMonthlyRents)),IF(AND((SUMIF($G$4:AHB$4,"&lt;"&amp;ZC$4,$G6:AHB6))&gt;SUMIFS(TransactionAmounts,TenantSources,$F6,'Filtered Data'!$C$2:$C23,"&lt;"&amp;ZC$4),ZC$4&lt;TODAY()),"Late","Occupied")),)))</f>
        <v/>
      </c>
      <c r="ZD6" s="33" t="str">
        <f>IF(ISBLANK($F6),,IF(TODAY()=ZD$4,"Today",IF(AND(LOOKUP($F6,TenantNames,TenantStartDates)&lt;=ZD$4,LOOKUP($F6,TenantNames,TenantEndDates)&gt;=ZD$4),IF(OR(AND(DAY(LOOKUP($F6,TenantNames,TenantStartDates))&gt;28,DAY(EOMONTH(ZD$4,0))=28,DAY(ZD$4)=28),AND(DAY(LOOKUP($F6,TenantNames,TenantStartDates))&gt;30,DAY(EOMONTH(ZD$4,0))=30,DAY(ZD$4)=30),DAY(LOOKUP($F6,TenantNames,TenantStartDates))=DAY(ZD$4)),IF((LOOKUP($F6,TenantNames,TenantEndDates)-ZD$4)&lt;=31,LOOKUP($F6,TenantNames,TenantTotalRevenues)-SUM($JA6:ZC6),LOOKUP($F6,TenantNames,TenantMonthlyRents)),IF(AND((SUMIF($G$4:AHB$4,"&lt;"&amp;ZD$4,$G6:AHB6))&gt;SUMIFS(TransactionAmounts,TenantSources,$F6,'Filtered Data'!$C$2:$C23,"&lt;"&amp;ZD$4),ZD$4&lt;TODAY()),"Late","Occupied")),)))</f>
        <v/>
      </c>
      <c r="ZE6" s="33" t="str">
        <f>IF(ISBLANK($F6),,IF(TODAY()=ZE$4,"Today",IF(AND(LOOKUP($F6,TenantNames,TenantStartDates)&lt;=ZE$4,LOOKUP($F6,TenantNames,TenantEndDates)&gt;=ZE$4),IF(OR(AND(DAY(LOOKUP($F6,TenantNames,TenantStartDates))&gt;28,DAY(EOMONTH(ZE$4,0))=28,DAY(ZE$4)=28),AND(DAY(LOOKUP($F6,TenantNames,TenantStartDates))&gt;30,DAY(EOMONTH(ZE$4,0))=30,DAY(ZE$4)=30),DAY(LOOKUP($F6,TenantNames,TenantStartDates))=DAY(ZE$4)),IF((LOOKUP($F6,TenantNames,TenantEndDates)-ZE$4)&lt;=31,LOOKUP($F6,TenantNames,TenantTotalRevenues)-SUM($JA6:ZD6),LOOKUP($F6,TenantNames,TenantMonthlyRents)),IF(AND((SUMIF($G$4:AHB$4,"&lt;"&amp;ZE$4,$G6:AHB6))&gt;SUMIFS(TransactionAmounts,TenantSources,$F6,'Filtered Data'!$C$2:$C23,"&lt;"&amp;ZE$4),ZE$4&lt;TODAY()),"Late","Occupied")),)))</f>
        <v/>
      </c>
      <c r="ZF6" s="33" t="str">
        <f>IF(ISBLANK($F6),,IF(TODAY()=ZF$4,"Today",IF(AND(LOOKUP($F6,TenantNames,TenantStartDates)&lt;=ZF$4,LOOKUP($F6,TenantNames,TenantEndDates)&gt;=ZF$4),IF(OR(AND(DAY(LOOKUP($F6,TenantNames,TenantStartDates))&gt;28,DAY(EOMONTH(ZF$4,0))=28,DAY(ZF$4)=28),AND(DAY(LOOKUP($F6,TenantNames,TenantStartDates))&gt;30,DAY(EOMONTH(ZF$4,0))=30,DAY(ZF$4)=30),DAY(LOOKUP($F6,TenantNames,TenantStartDates))=DAY(ZF$4)),IF((LOOKUP($F6,TenantNames,TenantEndDates)-ZF$4)&lt;=31,LOOKUP($F6,TenantNames,TenantTotalRevenues)-SUM($JA6:ZE6),LOOKUP($F6,TenantNames,TenantMonthlyRents)),IF(AND((SUMIF($G$4:AHB$4,"&lt;"&amp;ZF$4,$G6:AHB6))&gt;SUMIFS(TransactionAmounts,TenantSources,$F6,'Filtered Data'!$C$2:$C23,"&lt;"&amp;ZF$4),ZF$4&lt;TODAY()),"Late","Occupied")),)))</f>
        <v/>
      </c>
      <c r="ZG6" s="33" t="str">
        <f>IF(ISBLANK($F6),,IF(TODAY()=ZG$4,"Today",IF(AND(LOOKUP($F6,TenantNames,TenantStartDates)&lt;=ZG$4,LOOKUP($F6,TenantNames,TenantEndDates)&gt;=ZG$4),IF(OR(AND(DAY(LOOKUP($F6,TenantNames,TenantStartDates))&gt;28,DAY(EOMONTH(ZG$4,0))=28,DAY(ZG$4)=28),AND(DAY(LOOKUP($F6,TenantNames,TenantStartDates))&gt;30,DAY(EOMONTH(ZG$4,0))=30,DAY(ZG$4)=30),DAY(LOOKUP($F6,TenantNames,TenantStartDates))=DAY(ZG$4)),IF((LOOKUP($F6,TenantNames,TenantEndDates)-ZG$4)&lt;=31,LOOKUP($F6,TenantNames,TenantTotalRevenues)-SUM($JA6:ZF6),LOOKUP($F6,TenantNames,TenantMonthlyRents)),IF(AND((SUMIF($G$4:AHB$4,"&lt;"&amp;ZG$4,$G6:AHB6))&gt;SUMIFS(TransactionAmounts,TenantSources,$F6,'Filtered Data'!$C$2:$C23,"&lt;"&amp;ZG$4),ZG$4&lt;TODAY()),"Late","Occupied")),)))</f>
        <v/>
      </c>
      <c r="ZH6" s="33" t="str">
        <f>IF(ISBLANK($F6),,IF(TODAY()=ZH$4,"Today",IF(AND(LOOKUP($F6,TenantNames,TenantStartDates)&lt;=ZH$4,LOOKUP($F6,TenantNames,TenantEndDates)&gt;=ZH$4),IF(OR(AND(DAY(LOOKUP($F6,TenantNames,TenantStartDates))&gt;28,DAY(EOMONTH(ZH$4,0))=28,DAY(ZH$4)=28),AND(DAY(LOOKUP($F6,TenantNames,TenantStartDates))&gt;30,DAY(EOMONTH(ZH$4,0))=30,DAY(ZH$4)=30),DAY(LOOKUP($F6,TenantNames,TenantStartDates))=DAY(ZH$4)),IF((LOOKUP($F6,TenantNames,TenantEndDates)-ZH$4)&lt;=31,LOOKUP($F6,TenantNames,TenantTotalRevenues)-SUM($JA6:ZG6),LOOKUP($F6,TenantNames,TenantMonthlyRents)),IF(AND((SUMIF($G$4:AHB$4,"&lt;"&amp;ZH$4,$G6:AHB6))&gt;SUMIFS(TransactionAmounts,TenantSources,$F6,'Filtered Data'!$C$2:$C23,"&lt;"&amp;ZH$4),ZH$4&lt;TODAY()),"Late","Occupied")),)))</f>
        <v/>
      </c>
      <c r="ZI6" s="33" t="str">
        <f>IF(ISBLANK($F6),,IF(TODAY()=ZI$4,"Today",IF(AND(LOOKUP($F6,TenantNames,TenantStartDates)&lt;=ZI$4,LOOKUP($F6,TenantNames,TenantEndDates)&gt;=ZI$4),IF(OR(AND(DAY(LOOKUP($F6,TenantNames,TenantStartDates))&gt;28,DAY(EOMONTH(ZI$4,0))=28,DAY(ZI$4)=28),AND(DAY(LOOKUP($F6,TenantNames,TenantStartDates))&gt;30,DAY(EOMONTH(ZI$4,0))=30,DAY(ZI$4)=30),DAY(LOOKUP($F6,TenantNames,TenantStartDates))=DAY(ZI$4)),IF((LOOKUP($F6,TenantNames,TenantEndDates)-ZI$4)&lt;=31,LOOKUP($F6,TenantNames,TenantTotalRevenues)-SUM($JA6:ZH6),LOOKUP($F6,TenantNames,TenantMonthlyRents)),IF(AND((SUMIF($G$4:AHB$4,"&lt;"&amp;ZI$4,$G6:AHB6))&gt;SUMIFS(TransactionAmounts,TenantSources,$F6,'Filtered Data'!$C$2:$C23,"&lt;"&amp;ZI$4),ZI$4&lt;TODAY()),"Late","Occupied")),)))</f>
        <v/>
      </c>
      <c r="ZJ6" s="33" t="str">
        <f>IF(ISBLANK($F6),,IF(TODAY()=ZJ$4,"Today",IF(AND(LOOKUP($F6,TenantNames,TenantStartDates)&lt;=ZJ$4,LOOKUP($F6,TenantNames,TenantEndDates)&gt;=ZJ$4),IF(OR(AND(DAY(LOOKUP($F6,TenantNames,TenantStartDates))&gt;28,DAY(EOMONTH(ZJ$4,0))=28,DAY(ZJ$4)=28),AND(DAY(LOOKUP($F6,TenantNames,TenantStartDates))&gt;30,DAY(EOMONTH(ZJ$4,0))=30,DAY(ZJ$4)=30),DAY(LOOKUP($F6,TenantNames,TenantStartDates))=DAY(ZJ$4)),IF((LOOKUP($F6,TenantNames,TenantEndDates)-ZJ$4)&lt;=31,LOOKUP($F6,TenantNames,TenantTotalRevenues)-SUM($JA6:ZI6),LOOKUP($F6,TenantNames,TenantMonthlyRents)),IF(AND((SUMIF($G$4:AHB$4,"&lt;"&amp;ZJ$4,$G6:AHB6))&gt;SUMIFS(TransactionAmounts,TenantSources,$F6,'Filtered Data'!$C$2:$C23,"&lt;"&amp;ZJ$4),ZJ$4&lt;TODAY()),"Late","Occupied")),)))</f>
        <v/>
      </c>
      <c r="ZK6" s="33" t="str">
        <f>IF(ISBLANK($F6),,IF(TODAY()=ZK$4,"Today",IF(AND(LOOKUP($F6,TenantNames,TenantStartDates)&lt;=ZK$4,LOOKUP($F6,TenantNames,TenantEndDates)&gt;=ZK$4),IF(OR(AND(DAY(LOOKUP($F6,TenantNames,TenantStartDates))&gt;28,DAY(EOMONTH(ZK$4,0))=28,DAY(ZK$4)=28),AND(DAY(LOOKUP($F6,TenantNames,TenantStartDates))&gt;30,DAY(EOMONTH(ZK$4,0))=30,DAY(ZK$4)=30),DAY(LOOKUP($F6,TenantNames,TenantStartDates))=DAY(ZK$4)),IF((LOOKUP($F6,TenantNames,TenantEndDates)-ZK$4)&lt;=31,LOOKUP($F6,TenantNames,TenantTotalRevenues)-SUM($JA6:ZJ6),LOOKUP($F6,TenantNames,TenantMonthlyRents)),IF(AND((SUMIF($G$4:AHB$4,"&lt;"&amp;ZK$4,$G6:AHB6))&gt;SUMIFS(TransactionAmounts,TenantSources,$F6,'Filtered Data'!$C$2:$C23,"&lt;"&amp;ZK$4),ZK$4&lt;TODAY()),"Late","Occupied")),)))</f>
        <v/>
      </c>
      <c r="ZL6" s="33" t="str">
        <f>IF(ISBLANK($F6),,IF(TODAY()=ZL$4,"Today",IF(AND(LOOKUP($F6,TenantNames,TenantStartDates)&lt;=ZL$4,LOOKUP($F6,TenantNames,TenantEndDates)&gt;=ZL$4),IF(OR(AND(DAY(LOOKUP($F6,TenantNames,TenantStartDates))&gt;28,DAY(EOMONTH(ZL$4,0))=28,DAY(ZL$4)=28),AND(DAY(LOOKUP($F6,TenantNames,TenantStartDates))&gt;30,DAY(EOMONTH(ZL$4,0))=30,DAY(ZL$4)=30),DAY(LOOKUP($F6,TenantNames,TenantStartDates))=DAY(ZL$4)),IF((LOOKUP($F6,TenantNames,TenantEndDates)-ZL$4)&lt;=31,LOOKUP($F6,TenantNames,TenantTotalRevenues)-SUM($JA6:ZK6),LOOKUP($F6,TenantNames,TenantMonthlyRents)),IF(AND((SUMIF($G$4:AHB$4,"&lt;"&amp;ZL$4,$G6:AHB6))&gt;SUMIFS(TransactionAmounts,TenantSources,$F6,'Filtered Data'!$C$2:$C23,"&lt;"&amp;ZL$4),ZL$4&lt;TODAY()),"Late","Occupied")),)))</f>
        <v/>
      </c>
      <c r="ZM6" s="33" t="str">
        <f>IF(ISBLANK($F6),,IF(TODAY()=ZM$4,"Today",IF(AND(LOOKUP($F6,TenantNames,TenantStartDates)&lt;=ZM$4,LOOKUP($F6,TenantNames,TenantEndDates)&gt;=ZM$4),IF(OR(AND(DAY(LOOKUP($F6,TenantNames,TenantStartDates))&gt;28,DAY(EOMONTH(ZM$4,0))=28,DAY(ZM$4)=28),AND(DAY(LOOKUP($F6,TenantNames,TenantStartDates))&gt;30,DAY(EOMONTH(ZM$4,0))=30,DAY(ZM$4)=30),DAY(LOOKUP($F6,TenantNames,TenantStartDates))=DAY(ZM$4)),IF((LOOKUP($F6,TenantNames,TenantEndDates)-ZM$4)&lt;=31,LOOKUP($F6,TenantNames,TenantTotalRevenues)-SUM($JA6:ZL6),LOOKUP($F6,TenantNames,TenantMonthlyRents)),IF(AND((SUMIF($G$4:AHB$4,"&lt;"&amp;ZM$4,$G6:AHB6))&gt;SUMIFS(TransactionAmounts,TenantSources,$F6,'Filtered Data'!$C$2:$C23,"&lt;"&amp;ZM$4),ZM$4&lt;TODAY()),"Late","Occupied")),)))</f>
        <v/>
      </c>
      <c r="ZN6" s="33" t="str">
        <f>IF(ISBLANK($F6),,IF(TODAY()=ZN$4,"Today",IF(AND(LOOKUP($F6,TenantNames,TenantStartDates)&lt;=ZN$4,LOOKUP($F6,TenantNames,TenantEndDates)&gt;=ZN$4),IF(OR(AND(DAY(LOOKUP($F6,TenantNames,TenantStartDates))&gt;28,DAY(EOMONTH(ZN$4,0))=28,DAY(ZN$4)=28),AND(DAY(LOOKUP($F6,TenantNames,TenantStartDates))&gt;30,DAY(EOMONTH(ZN$4,0))=30,DAY(ZN$4)=30),DAY(LOOKUP($F6,TenantNames,TenantStartDates))=DAY(ZN$4)),IF((LOOKUP($F6,TenantNames,TenantEndDates)-ZN$4)&lt;=31,LOOKUP($F6,TenantNames,TenantTotalRevenues)-SUM($JA6:ZM6),LOOKUP($F6,TenantNames,TenantMonthlyRents)),IF(AND((SUMIF($G$4:AHB$4,"&lt;"&amp;ZN$4,$G6:AHB6))&gt;SUMIFS(TransactionAmounts,TenantSources,$F6,'Filtered Data'!$C$2:$C23,"&lt;"&amp;ZN$4),ZN$4&lt;TODAY()),"Late","Occupied")),)))</f>
        <v/>
      </c>
      <c r="ZO6" s="33" t="str">
        <f>IF(ISBLANK($F6),,IF(TODAY()=ZO$4,"Today",IF(AND(LOOKUP($F6,TenantNames,TenantStartDates)&lt;=ZO$4,LOOKUP($F6,TenantNames,TenantEndDates)&gt;=ZO$4),IF(OR(AND(DAY(LOOKUP($F6,TenantNames,TenantStartDates))&gt;28,DAY(EOMONTH(ZO$4,0))=28,DAY(ZO$4)=28),AND(DAY(LOOKUP($F6,TenantNames,TenantStartDates))&gt;30,DAY(EOMONTH(ZO$4,0))=30,DAY(ZO$4)=30),DAY(LOOKUP($F6,TenantNames,TenantStartDates))=DAY(ZO$4)),IF((LOOKUP($F6,TenantNames,TenantEndDates)-ZO$4)&lt;=31,LOOKUP($F6,TenantNames,TenantTotalRevenues)-SUM($JA6:ZN6),LOOKUP($F6,TenantNames,TenantMonthlyRents)),IF(AND((SUMIF($G$4:AHB$4,"&lt;"&amp;ZO$4,$G6:AHB6))&gt;SUMIFS(TransactionAmounts,TenantSources,$F6,'Filtered Data'!$C$2:$C23,"&lt;"&amp;ZO$4),ZO$4&lt;TODAY()),"Late","Occupied")),)))</f>
        <v/>
      </c>
      <c r="ZP6" s="33" t="str">
        <f>IF(ISBLANK($F6),,IF(TODAY()=ZP$4,"Today",IF(AND(LOOKUP($F6,TenantNames,TenantStartDates)&lt;=ZP$4,LOOKUP($F6,TenantNames,TenantEndDates)&gt;=ZP$4),IF(OR(AND(DAY(LOOKUP($F6,TenantNames,TenantStartDates))&gt;28,DAY(EOMONTH(ZP$4,0))=28,DAY(ZP$4)=28),AND(DAY(LOOKUP($F6,TenantNames,TenantStartDates))&gt;30,DAY(EOMONTH(ZP$4,0))=30,DAY(ZP$4)=30),DAY(LOOKUP($F6,TenantNames,TenantStartDates))=DAY(ZP$4)),IF((LOOKUP($F6,TenantNames,TenantEndDates)-ZP$4)&lt;=31,LOOKUP($F6,TenantNames,TenantTotalRevenues)-SUM($JA6:ZO6),LOOKUP($F6,TenantNames,TenantMonthlyRents)),IF(AND((SUMIF($G$4:AHB$4,"&lt;"&amp;ZP$4,$G6:AHB6))&gt;SUMIFS(TransactionAmounts,TenantSources,$F6,'Filtered Data'!$C$2:$C23,"&lt;"&amp;ZP$4),ZP$4&lt;TODAY()),"Late","Occupied")),)))</f>
        <v/>
      </c>
      <c r="ZQ6" s="33" t="str">
        <f>IF(ISBLANK($F6),,IF(TODAY()=ZQ$4,"Today",IF(AND(LOOKUP($F6,TenantNames,TenantStartDates)&lt;=ZQ$4,LOOKUP($F6,TenantNames,TenantEndDates)&gt;=ZQ$4),IF(OR(AND(DAY(LOOKUP($F6,TenantNames,TenantStartDates))&gt;28,DAY(EOMONTH(ZQ$4,0))=28,DAY(ZQ$4)=28),AND(DAY(LOOKUP($F6,TenantNames,TenantStartDates))&gt;30,DAY(EOMONTH(ZQ$4,0))=30,DAY(ZQ$4)=30),DAY(LOOKUP($F6,TenantNames,TenantStartDates))=DAY(ZQ$4)),IF((LOOKUP($F6,TenantNames,TenantEndDates)-ZQ$4)&lt;=31,LOOKUP($F6,TenantNames,TenantTotalRevenues)-SUM($JA6:ZP6),LOOKUP($F6,TenantNames,TenantMonthlyRents)),IF(AND((SUMIF($G$4:AHB$4,"&lt;"&amp;ZQ$4,$G6:AHB6))&gt;SUMIFS(TransactionAmounts,TenantSources,$F6,'Filtered Data'!$C$2:$C23,"&lt;"&amp;ZQ$4),ZQ$4&lt;TODAY()),"Late","Occupied")),)))</f>
        <v/>
      </c>
      <c r="ZR6" s="33" t="str">
        <f>IF(ISBLANK($F6),,IF(TODAY()=ZR$4,"Today",IF(AND(LOOKUP($F6,TenantNames,TenantStartDates)&lt;=ZR$4,LOOKUP($F6,TenantNames,TenantEndDates)&gt;=ZR$4),IF(OR(AND(DAY(LOOKUP($F6,TenantNames,TenantStartDates))&gt;28,DAY(EOMONTH(ZR$4,0))=28,DAY(ZR$4)=28),AND(DAY(LOOKUP($F6,TenantNames,TenantStartDates))&gt;30,DAY(EOMONTH(ZR$4,0))=30,DAY(ZR$4)=30),DAY(LOOKUP($F6,TenantNames,TenantStartDates))=DAY(ZR$4)),IF((LOOKUP($F6,TenantNames,TenantEndDates)-ZR$4)&lt;=31,LOOKUP($F6,TenantNames,TenantTotalRevenues)-SUM($JA6:ZQ6),LOOKUP($F6,TenantNames,TenantMonthlyRents)),IF(AND((SUMIF($G$4:AHB$4,"&lt;"&amp;ZR$4,$G6:AHB6))&gt;SUMIFS(TransactionAmounts,TenantSources,$F6,'Filtered Data'!$C$2:$C23,"&lt;"&amp;ZR$4),ZR$4&lt;TODAY()),"Late","Occupied")),)))</f>
        <v/>
      </c>
      <c r="ZS6" s="33" t="str">
        <f>IF(ISBLANK($F6),,IF(TODAY()=ZS$4,"Today",IF(AND(LOOKUP($F6,TenantNames,TenantStartDates)&lt;=ZS$4,LOOKUP($F6,TenantNames,TenantEndDates)&gt;=ZS$4),IF(OR(AND(DAY(LOOKUP($F6,TenantNames,TenantStartDates))&gt;28,DAY(EOMONTH(ZS$4,0))=28,DAY(ZS$4)=28),AND(DAY(LOOKUP($F6,TenantNames,TenantStartDates))&gt;30,DAY(EOMONTH(ZS$4,0))=30,DAY(ZS$4)=30),DAY(LOOKUP($F6,TenantNames,TenantStartDates))=DAY(ZS$4)),IF((LOOKUP($F6,TenantNames,TenantEndDates)-ZS$4)&lt;=31,LOOKUP($F6,TenantNames,TenantTotalRevenues)-SUM($JA6:ZR6),LOOKUP($F6,TenantNames,TenantMonthlyRents)),IF(AND((SUMIF($G$4:AHB$4,"&lt;"&amp;ZS$4,$G6:AHB6))&gt;SUMIFS(TransactionAmounts,TenantSources,$F6,'Filtered Data'!$C$2:$C23,"&lt;"&amp;ZS$4),ZS$4&lt;TODAY()),"Late","Occupied")),)))</f>
        <v/>
      </c>
      <c r="ZT6" s="33" t="str">
        <f>IF(ISBLANK($F6),,IF(TODAY()=ZT$4,"Today",IF(AND(LOOKUP($F6,TenantNames,TenantStartDates)&lt;=ZT$4,LOOKUP($F6,TenantNames,TenantEndDates)&gt;=ZT$4),IF(OR(AND(DAY(LOOKUP($F6,TenantNames,TenantStartDates))&gt;28,DAY(EOMONTH(ZT$4,0))=28,DAY(ZT$4)=28),AND(DAY(LOOKUP($F6,TenantNames,TenantStartDates))&gt;30,DAY(EOMONTH(ZT$4,0))=30,DAY(ZT$4)=30),DAY(LOOKUP($F6,TenantNames,TenantStartDates))=DAY(ZT$4)),IF((LOOKUP($F6,TenantNames,TenantEndDates)-ZT$4)&lt;=31,LOOKUP($F6,TenantNames,TenantTotalRevenues)-SUM($JA6:ZS6),LOOKUP($F6,TenantNames,TenantMonthlyRents)),IF(AND((SUMIF($G$4:AHB$4,"&lt;"&amp;ZT$4,$G6:AHB6))&gt;SUMIFS(TransactionAmounts,TenantSources,$F6,'Filtered Data'!$C$2:$C23,"&lt;"&amp;ZT$4),ZT$4&lt;TODAY()),"Late","Occupied")),)))</f>
        <v/>
      </c>
      <c r="ZU6" s="33" t="str">
        <f>IF(ISBLANK($F6),,IF(TODAY()=ZU$4,"Today",IF(AND(LOOKUP($F6,TenantNames,TenantStartDates)&lt;=ZU$4,LOOKUP($F6,TenantNames,TenantEndDates)&gt;=ZU$4),IF(OR(AND(DAY(LOOKUP($F6,TenantNames,TenantStartDates))&gt;28,DAY(EOMONTH(ZU$4,0))=28,DAY(ZU$4)=28),AND(DAY(LOOKUP($F6,TenantNames,TenantStartDates))&gt;30,DAY(EOMONTH(ZU$4,0))=30,DAY(ZU$4)=30),DAY(LOOKUP($F6,TenantNames,TenantStartDates))=DAY(ZU$4)),IF((LOOKUP($F6,TenantNames,TenantEndDates)-ZU$4)&lt;=31,LOOKUP($F6,TenantNames,TenantTotalRevenues)-SUM($JA6:ZT6),LOOKUP($F6,TenantNames,TenantMonthlyRents)),IF(AND((SUMIF($G$4:AHB$4,"&lt;"&amp;ZU$4,$G6:AHB6))&gt;SUMIFS(TransactionAmounts,TenantSources,$F6,'Filtered Data'!$C$2:$C23,"&lt;"&amp;ZU$4),ZU$4&lt;TODAY()),"Late","Occupied")),)))</f>
        <v/>
      </c>
      <c r="ZV6" s="33" t="str">
        <f>IF(ISBLANK($F6),,IF(TODAY()=ZV$4,"Today",IF(AND(LOOKUP($F6,TenantNames,TenantStartDates)&lt;=ZV$4,LOOKUP($F6,TenantNames,TenantEndDates)&gt;=ZV$4),IF(OR(AND(DAY(LOOKUP($F6,TenantNames,TenantStartDates))&gt;28,DAY(EOMONTH(ZV$4,0))=28,DAY(ZV$4)=28),AND(DAY(LOOKUP($F6,TenantNames,TenantStartDates))&gt;30,DAY(EOMONTH(ZV$4,0))=30,DAY(ZV$4)=30),DAY(LOOKUP($F6,TenantNames,TenantStartDates))=DAY(ZV$4)),IF((LOOKUP($F6,TenantNames,TenantEndDates)-ZV$4)&lt;=31,LOOKUP($F6,TenantNames,TenantTotalRevenues)-SUM($JA6:ZU6),LOOKUP($F6,TenantNames,TenantMonthlyRents)),IF(AND((SUMIF($G$4:AHB$4,"&lt;"&amp;ZV$4,$G6:AHB6))&gt;SUMIFS(TransactionAmounts,TenantSources,$F6,'Filtered Data'!$C$2:$C23,"&lt;"&amp;ZV$4),ZV$4&lt;TODAY()),"Late","Occupied")),)))</f>
        <v/>
      </c>
      <c r="ZW6" s="33" t="str">
        <f>IF(ISBLANK($F6),,IF(TODAY()=ZW$4,"Today",IF(AND(LOOKUP($F6,TenantNames,TenantStartDates)&lt;=ZW$4,LOOKUP($F6,TenantNames,TenantEndDates)&gt;=ZW$4),IF(OR(AND(DAY(LOOKUP($F6,TenantNames,TenantStartDates))&gt;28,DAY(EOMONTH(ZW$4,0))=28,DAY(ZW$4)=28),AND(DAY(LOOKUP($F6,TenantNames,TenantStartDates))&gt;30,DAY(EOMONTH(ZW$4,0))=30,DAY(ZW$4)=30),DAY(LOOKUP($F6,TenantNames,TenantStartDates))=DAY(ZW$4)),IF((LOOKUP($F6,TenantNames,TenantEndDates)-ZW$4)&lt;=31,LOOKUP($F6,TenantNames,TenantTotalRevenues)-SUM($JA6:ZV6),LOOKUP($F6,TenantNames,TenantMonthlyRents)),IF(AND((SUMIF($G$4:AHB$4,"&lt;"&amp;ZW$4,$G6:AHB6))&gt;SUMIFS(TransactionAmounts,TenantSources,$F6,'Filtered Data'!$C$2:$C23,"&lt;"&amp;ZW$4),ZW$4&lt;TODAY()),"Late","Occupied")),)))</f>
        <v/>
      </c>
      <c r="ZX6" s="33" t="str">
        <f>IF(ISBLANK($F6),,IF(TODAY()=ZX$4,"Today",IF(AND(LOOKUP($F6,TenantNames,TenantStartDates)&lt;=ZX$4,LOOKUP($F6,TenantNames,TenantEndDates)&gt;=ZX$4),IF(OR(AND(DAY(LOOKUP($F6,TenantNames,TenantStartDates))&gt;28,DAY(EOMONTH(ZX$4,0))=28,DAY(ZX$4)=28),AND(DAY(LOOKUP($F6,TenantNames,TenantStartDates))&gt;30,DAY(EOMONTH(ZX$4,0))=30,DAY(ZX$4)=30),DAY(LOOKUP($F6,TenantNames,TenantStartDates))=DAY(ZX$4)),IF((LOOKUP($F6,TenantNames,TenantEndDates)-ZX$4)&lt;=31,LOOKUP($F6,TenantNames,TenantTotalRevenues)-SUM($JA6:ZW6),LOOKUP($F6,TenantNames,TenantMonthlyRents)),IF(AND((SUMIF($G$4:AHB$4,"&lt;"&amp;ZX$4,$G6:AHB6))&gt;SUMIFS(TransactionAmounts,TenantSources,$F6,'Filtered Data'!$C$2:$C23,"&lt;"&amp;ZX$4),ZX$4&lt;TODAY()),"Late","Occupied")),)))</f>
        <v/>
      </c>
      <c r="ZY6" s="33" t="str">
        <f>IF(ISBLANK($F6),,IF(TODAY()=ZY$4,"Today",IF(AND(LOOKUP($F6,TenantNames,TenantStartDates)&lt;=ZY$4,LOOKUP($F6,TenantNames,TenantEndDates)&gt;=ZY$4),IF(OR(AND(DAY(LOOKUP($F6,TenantNames,TenantStartDates))&gt;28,DAY(EOMONTH(ZY$4,0))=28,DAY(ZY$4)=28),AND(DAY(LOOKUP($F6,TenantNames,TenantStartDates))&gt;30,DAY(EOMONTH(ZY$4,0))=30,DAY(ZY$4)=30),DAY(LOOKUP($F6,TenantNames,TenantStartDates))=DAY(ZY$4)),IF((LOOKUP($F6,TenantNames,TenantEndDates)-ZY$4)&lt;=31,LOOKUP($F6,TenantNames,TenantTotalRevenues)-SUM($JA6:ZX6),LOOKUP($F6,TenantNames,TenantMonthlyRents)),IF(AND((SUMIF($G$4:AHB$4,"&lt;"&amp;ZY$4,$G6:AHB6))&gt;SUMIFS(TransactionAmounts,TenantSources,$F6,'Filtered Data'!$C$2:$C23,"&lt;"&amp;ZY$4),ZY$4&lt;TODAY()),"Late","Occupied")),)))</f>
        <v/>
      </c>
      <c r="ZZ6" s="33" t="str">
        <f>IF(ISBLANK($F6),,IF(TODAY()=ZZ$4,"Today",IF(AND(LOOKUP($F6,TenantNames,TenantStartDates)&lt;=ZZ$4,LOOKUP($F6,TenantNames,TenantEndDates)&gt;=ZZ$4),IF(OR(AND(DAY(LOOKUP($F6,TenantNames,TenantStartDates))&gt;28,DAY(EOMONTH(ZZ$4,0))=28,DAY(ZZ$4)=28),AND(DAY(LOOKUP($F6,TenantNames,TenantStartDates))&gt;30,DAY(EOMONTH(ZZ$4,0))=30,DAY(ZZ$4)=30),DAY(LOOKUP($F6,TenantNames,TenantStartDates))=DAY(ZZ$4)),IF((LOOKUP($F6,TenantNames,TenantEndDates)-ZZ$4)&lt;=31,LOOKUP($F6,TenantNames,TenantTotalRevenues)-SUM($JA6:ZY6),LOOKUP($F6,TenantNames,TenantMonthlyRents)),IF(AND((SUMIF($G$4:AHB$4,"&lt;"&amp;ZZ$4,$G6:AHB6))&gt;SUMIFS(TransactionAmounts,TenantSources,$F6,'Filtered Data'!$C$2:$C23,"&lt;"&amp;ZZ$4),ZZ$4&lt;TODAY()),"Late","Occupied")),)))</f>
        <v/>
      </c>
      <c r="AAA6" s="33" t="str">
        <f>IF(ISBLANK($F6),,IF(TODAY()=AAA$4,"Today",IF(AND(LOOKUP($F6,TenantNames,TenantStartDates)&lt;=AAA$4,LOOKUP($F6,TenantNames,TenantEndDates)&gt;=AAA$4),IF(OR(AND(DAY(LOOKUP($F6,TenantNames,TenantStartDates))&gt;28,DAY(EOMONTH(AAA$4,0))=28,DAY(AAA$4)=28),AND(DAY(LOOKUP($F6,TenantNames,TenantStartDates))&gt;30,DAY(EOMONTH(AAA$4,0))=30,DAY(AAA$4)=30),DAY(LOOKUP($F6,TenantNames,TenantStartDates))=DAY(AAA$4)),IF((LOOKUP($F6,TenantNames,TenantEndDates)-AAA$4)&lt;=31,LOOKUP($F6,TenantNames,TenantTotalRevenues)-SUM($JA6:ZZ6),LOOKUP($F6,TenantNames,TenantMonthlyRents)),IF(AND((SUMIF($G$4:AHB$4,"&lt;"&amp;AAA$4,$G6:AHB6))&gt;SUMIFS(TransactionAmounts,TenantSources,$F6,'Filtered Data'!$C$2:$C23,"&lt;"&amp;AAA$4),AAA$4&lt;TODAY()),"Late","Occupied")),)))</f>
        <v/>
      </c>
      <c r="AAB6" s="33" t="str">
        <f>IF(ISBLANK($F6),,IF(TODAY()=AAB$4,"Today",IF(AND(LOOKUP($F6,TenantNames,TenantStartDates)&lt;=AAB$4,LOOKUP($F6,TenantNames,TenantEndDates)&gt;=AAB$4),IF(OR(AND(DAY(LOOKUP($F6,TenantNames,TenantStartDates))&gt;28,DAY(EOMONTH(AAB$4,0))=28,DAY(AAB$4)=28),AND(DAY(LOOKUP($F6,TenantNames,TenantStartDates))&gt;30,DAY(EOMONTH(AAB$4,0))=30,DAY(AAB$4)=30),DAY(LOOKUP($F6,TenantNames,TenantStartDates))=DAY(AAB$4)),IF((LOOKUP($F6,TenantNames,TenantEndDates)-AAB$4)&lt;=31,LOOKUP($F6,TenantNames,TenantTotalRevenues)-SUM($JA6:AAA6),LOOKUP($F6,TenantNames,TenantMonthlyRents)),IF(AND((SUMIF($G$4:AHB$4,"&lt;"&amp;AAB$4,$G6:AHB6))&gt;SUMIFS(TransactionAmounts,TenantSources,$F6,'Filtered Data'!$C$2:$C23,"&lt;"&amp;AAB$4),AAB$4&lt;TODAY()),"Late","Occupied")),)))</f>
        <v/>
      </c>
      <c r="AAC6" s="33" t="str">
        <f>IF(ISBLANK($F6),,IF(TODAY()=AAC$4,"Today",IF(AND(LOOKUP($F6,TenantNames,TenantStartDates)&lt;=AAC$4,LOOKUP($F6,TenantNames,TenantEndDates)&gt;=AAC$4),IF(OR(AND(DAY(LOOKUP($F6,TenantNames,TenantStartDates))&gt;28,DAY(EOMONTH(AAC$4,0))=28,DAY(AAC$4)=28),AND(DAY(LOOKUP($F6,TenantNames,TenantStartDates))&gt;30,DAY(EOMONTH(AAC$4,0))=30,DAY(AAC$4)=30),DAY(LOOKUP($F6,TenantNames,TenantStartDates))=DAY(AAC$4)),IF((LOOKUP($F6,TenantNames,TenantEndDates)-AAC$4)&lt;=31,LOOKUP($F6,TenantNames,TenantTotalRevenues)-SUM($JA6:AAB6),LOOKUP($F6,TenantNames,TenantMonthlyRents)),IF(AND((SUMIF($G$4:AHB$4,"&lt;"&amp;AAC$4,$G6:AHB6))&gt;SUMIFS(TransactionAmounts,TenantSources,$F6,'Filtered Data'!$C$2:$C23,"&lt;"&amp;AAC$4),AAC$4&lt;TODAY()),"Late","Occupied")),)))</f>
        <v/>
      </c>
      <c r="AAD6" s="33" t="str">
        <f>IF(ISBLANK($F6),,IF(TODAY()=AAD$4,"Today",IF(AND(LOOKUP($F6,TenantNames,TenantStartDates)&lt;=AAD$4,LOOKUP($F6,TenantNames,TenantEndDates)&gt;=AAD$4),IF(OR(AND(DAY(LOOKUP($F6,TenantNames,TenantStartDates))&gt;28,DAY(EOMONTH(AAD$4,0))=28,DAY(AAD$4)=28),AND(DAY(LOOKUP($F6,TenantNames,TenantStartDates))&gt;30,DAY(EOMONTH(AAD$4,0))=30,DAY(AAD$4)=30),DAY(LOOKUP($F6,TenantNames,TenantStartDates))=DAY(AAD$4)),IF((LOOKUP($F6,TenantNames,TenantEndDates)-AAD$4)&lt;=31,LOOKUP($F6,TenantNames,TenantTotalRevenues)-SUM($JA6:AAC6),LOOKUP($F6,TenantNames,TenantMonthlyRents)),IF(AND((SUMIF($G$4:AHB$4,"&lt;"&amp;AAD$4,$G6:AHB6))&gt;SUMIFS(TransactionAmounts,TenantSources,$F6,'Filtered Data'!$C$2:$C23,"&lt;"&amp;AAD$4),AAD$4&lt;TODAY()),"Late","Occupied")),)))</f>
        <v/>
      </c>
      <c r="AAE6" s="33" t="str">
        <f>IF(ISBLANK($F6),,IF(TODAY()=AAE$4,"Today",IF(AND(LOOKUP($F6,TenantNames,TenantStartDates)&lt;=AAE$4,LOOKUP($F6,TenantNames,TenantEndDates)&gt;=AAE$4),IF(OR(AND(DAY(LOOKUP($F6,TenantNames,TenantStartDates))&gt;28,DAY(EOMONTH(AAE$4,0))=28,DAY(AAE$4)=28),AND(DAY(LOOKUP($F6,TenantNames,TenantStartDates))&gt;30,DAY(EOMONTH(AAE$4,0))=30,DAY(AAE$4)=30),DAY(LOOKUP($F6,TenantNames,TenantStartDates))=DAY(AAE$4)),IF((LOOKUP($F6,TenantNames,TenantEndDates)-AAE$4)&lt;=31,LOOKUP($F6,TenantNames,TenantTotalRevenues)-SUM($JA6:AAD6),LOOKUP($F6,TenantNames,TenantMonthlyRents)),IF(AND((SUMIF($G$4:AHB$4,"&lt;"&amp;AAE$4,$G6:AHB6))&gt;SUMIFS(TransactionAmounts,TenantSources,$F6,'Filtered Data'!$C$2:$C23,"&lt;"&amp;AAE$4),AAE$4&lt;TODAY()),"Late","Occupied")),)))</f>
        <v/>
      </c>
      <c r="AAF6" s="33" t="str">
        <f>IF(ISBLANK($F6),,IF(TODAY()=AAF$4,"Today",IF(AND(LOOKUP($F6,TenantNames,TenantStartDates)&lt;=AAF$4,LOOKUP($F6,TenantNames,TenantEndDates)&gt;=AAF$4),IF(OR(AND(DAY(LOOKUP($F6,TenantNames,TenantStartDates))&gt;28,DAY(EOMONTH(AAF$4,0))=28,DAY(AAF$4)=28),AND(DAY(LOOKUP($F6,TenantNames,TenantStartDates))&gt;30,DAY(EOMONTH(AAF$4,0))=30,DAY(AAF$4)=30),DAY(LOOKUP($F6,TenantNames,TenantStartDates))=DAY(AAF$4)),IF((LOOKUP($F6,TenantNames,TenantEndDates)-AAF$4)&lt;=31,LOOKUP($F6,TenantNames,TenantTotalRevenues)-SUM($JA6:AAE6),LOOKUP($F6,TenantNames,TenantMonthlyRents)),IF(AND((SUMIF($G$4:AHB$4,"&lt;"&amp;AAF$4,$G6:AHB6))&gt;SUMIFS(TransactionAmounts,TenantSources,$F6,'Filtered Data'!$C$2:$C23,"&lt;"&amp;AAF$4),AAF$4&lt;TODAY()),"Late","Occupied")),)))</f>
        <v/>
      </c>
      <c r="AAG6" s="33" t="str">
        <f>IF(ISBLANK($F6),,IF(TODAY()=AAG$4,"Today",IF(AND(LOOKUP($F6,TenantNames,TenantStartDates)&lt;=AAG$4,LOOKUP($F6,TenantNames,TenantEndDates)&gt;=AAG$4),IF(OR(AND(DAY(LOOKUP($F6,TenantNames,TenantStartDates))&gt;28,DAY(EOMONTH(AAG$4,0))=28,DAY(AAG$4)=28),AND(DAY(LOOKUP($F6,TenantNames,TenantStartDates))&gt;30,DAY(EOMONTH(AAG$4,0))=30,DAY(AAG$4)=30),DAY(LOOKUP($F6,TenantNames,TenantStartDates))=DAY(AAG$4)),IF((LOOKUP($F6,TenantNames,TenantEndDates)-AAG$4)&lt;=31,LOOKUP($F6,TenantNames,TenantTotalRevenues)-SUM($JA6:AAF6),LOOKUP($F6,TenantNames,TenantMonthlyRents)),IF(AND((SUMIF($G$4:AHB$4,"&lt;"&amp;AAG$4,$G6:AHB6))&gt;SUMIFS(TransactionAmounts,TenantSources,$F6,'Filtered Data'!$C$2:$C23,"&lt;"&amp;AAG$4),AAG$4&lt;TODAY()),"Late","Occupied")),)))</f>
        <v/>
      </c>
      <c r="AAH6" s="33" t="str">
        <f>IF(ISBLANK($F6),,IF(TODAY()=AAH$4,"Today",IF(AND(LOOKUP($F6,TenantNames,TenantStartDates)&lt;=AAH$4,LOOKUP($F6,TenantNames,TenantEndDates)&gt;=AAH$4),IF(OR(AND(DAY(LOOKUP($F6,TenantNames,TenantStartDates))&gt;28,DAY(EOMONTH(AAH$4,0))=28,DAY(AAH$4)=28),AND(DAY(LOOKUP($F6,TenantNames,TenantStartDates))&gt;30,DAY(EOMONTH(AAH$4,0))=30,DAY(AAH$4)=30),DAY(LOOKUP($F6,TenantNames,TenantStartDates))=DAY(AAH$4)),IF((LOOKUP($F6,TenantNames,TenantEndDates)-AAH$4)&lt;=31,LOOKUP($F6,TenantNames,TenantTotalRevenues)-SUM($JA6:AAG6),LOOKUP($F6,TenantNames,TenantMonthlyRents)),IF(AND((SUMIF($G$4:AHB$4,"&lt;"&amp;AAH$4,$G6:AHB6))&gt;SUMIFS(TransactionAmounts,TenantSources,$F6,'Filtered Data'!$C$2:$C23,"&lt;"&amp;AAH$4),AAH$4&lt;TODAY()),"Late","Occupied")),)))</f>
        <v/>
      </c>
      <c r="AAI6" s="33" t="str">
        <f>IF(ISBLANK($F6),,IF(TODAY()=AAI$4,"Today",IF(AND(LOOKUP($F6,TenantNames,TenantStartDates)&lt;=AAI$4,LOOKUP($F6,TenantNames,TenantEndDates)&gt;=AAI$4),IF(OR(AND(DAY(LOOKUP($F6,TenantNames,TenantStartDates))&gt;28,DAY(EOMONTH(AAI$4,0))=28,DAY(AAI$4)=28),AND(DAY(LOOKUP($F6,TenantNames,TenantStartDates))&gt;30,DAY(EOMONTH(AAI$4,0))=30,DAY(AAI$4)=30),DAY(LOOKUP($F6,TenantNames,TenantStartDates))=DAY(AAI$4)),IF((LOOKUP($F6,TenantNames,TenantEndDates)-AAI$4)&lt;=31,LOOKUP($F6,TenantNames,TenantTotalRevenues)-SUM($JA6:AAH6),LOOKUP($F6,TenantNames,TenantMonthlyRents)),IF(AND((SUMIF($G$4:AHB$4,"&lt;"&amp;AAI$4,$G6:AHB6))&gt;SUMIFS(TransactionAmounts,TenantSources,$F6,'Filtered Data'!$C$2:$C23,"&lt;"&amp;AAI$4),AAI$4&lt;TODAY()),"Late","Occupied")),)))</f>
        <v/>
      </c>
      <c r="AAJ6" s="33" t="str">
        <f>IF(ISBLANK($F6),,IF(TODAY()=AAJ$4,"Today",IF(AND(LOOKUP($F6,TenantNames,TenantStartDates)&lt;=AAJ$4,LOOKUP($F6,TenantNames,TenantEndDates)&gt;=AAJ$4),IF(OR(AND(DAY(LOOKUP($F6,TenantNames,TenantStartDates))&gt;28,DAY(EOMONTH(AAJ$4,0))=28,DAY(AAJ$4)=28),AND(DAY(LOOKUP($F6,TenantNames,TenantStartDates))&gt;30,DAY(EOMONTH(AAJ$4,0))=30,DAY(AAJ$4)=30),DAY(LOOKUP($F6,TenantNames,TenantStartDates))=DAY(AAJ$4)),IF((LOOKUP($F6,TenantNames,TenantEndDates)-AAJ$4)&lt;=31,LOOKUP($F6,TenantNames,TenantTotalRevenues)-SUM($JA6:AAI6),LOOKUP($F6,TenantNames,TenantMonthlyRents)),IF(AND((SUMIF($G$4:AHB$4,"&lt;"&amp;AAJ$4,$G6:AHB6))&gt;SUMIFS(TransactionAmounts,TenantSources,$F6,'Filtered Data'!$C$2:$C23,"&lt;"&amp;AAJ$4),AAJ$4&lt;TODAY()),"Late","Occupied")),)))</f>
        <v/>
      </c>
      <c r="AAK6" s="33" t="str">
        <f>IF(ISBLANK($F6),,IF(TODAY()=AAK$4,"Today",IF(AND(LOOKUP($F6,TenantNames,TenantStartDates)&lt;=AAK$4,LOOKUP($F6,TenantNames,TenantEndDates)&gt;=AAK$4),IF(OR(AND(DAY(LOOKUP($F6,TenantNames,TenantStartDates))&gt;28,DAY(EOMONTH(AAK$4,0))=28,DAY(AAK$4)=28),AND(DAY(LOOKUP($F6,TenantNames,TenantStartDates))&gt;30,DAY(EOMONTH(AAK$4,0))=30,DAY(AAK$4)=30),DAY(LOOKUP($F6,TenantNames,TenantStartDates))=DAY(AAK$4)),IF((LOOKUP($F6,TenantNames,TenantEndDates)-AAK$4)&lt;=31,LOOKUP($F6,TenantNames,TenantTotalRevenues)-SUM($JA6:AAJ6),LOOKUP($F6,TenantNames,TenantMonthlyRents)),IF(AND((SUMIF($G$4:AHB$4,"&lt;"&amp;AAK$4,$G6:AHB6))&gt;SUMIFS(TransactionAmounts,TenantSources,$F6,'Filtered Data'!$C$2:$C23,"&lt;"&amp;AAK$4),AAK$4&lt;TODAY()),"Late","Occupied")),)))</f>
        <v/>
      </c>
      <c r="AAL6" s="33" t="str">
        <f>IF(ISBLANK($F6),,IF(TODAY()=AAL$4,"Today",IF(AND(LOOKUP($F6,TenantNames,TenantStartDates)&lt;=AAL$4,LOOKUP($F6,TenantNames,TenantEndDates)&gt;=AAL$4),IF(OR(AND(DAY(LOOKUP($F6,TenantNames,TenantStartDates))&gt;28,DAY(EOMONTH(AAL$4,0))=28,DAY(AAL$4)=28),AND(DAY(LOOKUP($F6,TenantNames,TenantStartDates))&gt;30,DAY(EOMONTH(AAL$4,0))=30,DAY(AAL$4)=30),DAY(LOOKUP($F6,TenantNames,TenantStartDates))=DAY(AAL$4)),IF((LOOKUP($F6,TenantNames,TenantEndDates)-AAL$4)&lt;=31,LOOKUP($F6,TenantNames,TenantTotalRevenues)-SUM($JA6:AAK6),LOOKUP($F6,TenantNames,TenantMonthlyRents)),IF(AND((SUMIF($G$4:AHB$4,"&lt;"&amp;AAL$4,$G6:AHB6))&gt;SUMIFS(TransactionAmounts,TenantSources,$F6,'Filtered Data'!$C$2:$C23,"&lt;"&amp;AAL$4),AAL$4&lt;TODAY()),"Late","Occupied")),)))</f>
        <v/>
      </c>
      <c r="AAM6" s="33" t="str">
        <f>IF(ISBLANK($F6),,IF(TODAY()=AAM$4,"Today",IF(AND(LOOKUP($F6,TenantNames,TenantStartDates)&lt;=AAM$4,LOOKUP($F6,TenantNames,TenantEndDates)&gt;=AAM$4),IF(OR(AND(DAY(LOOKUP($F6,TenantNames,TenantStartDates))&gt;28,DAY(EOMONTH(AAM$4,0))=28,DAY(AAM$4)=28),AND(DAY(LOOKUP($F6,TenantNames,TenantStartDates))&gt;30,DAY(EOMONTH(AAM$4,0))=30,DAY(AAM$4)=30),DAY(LOOKUP($F6,TenantNames,TenantStartDates))=DAY(AAM$4)),IF((LOOKUP($F6,TenantNames,TenantEndDates)-AAM$4)&lt;=31,LOOKUP($F6,TenantNames,TenantTotalRevenues)-SUM($JA6:AAL6),LOOKUP($F6,TenantNames,TenantMonthlyRents)),IF(AND((SUMIF($G$4:AHB$4,"&lt;"&amp;AAM$4,$G6:AHB6))&gt;SUMIFS(TransactionAmounts,TenantSources,$F6,'Filtered Data'!$C$2:$C23,"&lt;"&amp;AAM$4),AAM$4&lt;TODAY()),"Late","Occupied")),)))</f>
        <v/>
      </c>
      <c r="AAN6" s="33" t="str">
        <f>IF(ISBLANK($F6),,IF(TODAY()=AAN$4,"Today",IF(AND(LOOKUP($F6,TenantNames,TenantStartDates)&lt;=AAN$4,LOOKUP($F6,TenantNames,TenantEndDates)&gt;=AAN$4),IF(OR(AND(DAY(LOOKUP($F6,TenantNames,TenantStartDates))&gt;28,DAY(EOMONTH(AAN$4,0))=28,DAY(AAN$4)=28),AND(DAY(LOOKUP($F6,TenantNames,TenantStartDates))&gt;30,DAY(EOMONTH(AAN$4,0))=30,DAY(AAN$4)=30),DAY(LOOKUP($F6,TenantNames,TenantStartDates))=DAY(AAN$4)),IF((LOOKUP($F6,TenantNames,TenantEndDates)-AAN$4)&lt;=31,LOOKUP($F6,TenantNames,TenantTotalRevenues)-SUM($JA6:AAM6),LOOKUP($F6,TenantNames,TenantMonthlyRents)),IF(AND((SUMIF($G$4:AHB$4,"&lt;"&amp;AAN$4,$G6:AHB6))&gt;SUMIFS(TransactionAmounts,TenantSources,$F6,'Filtered Data'!$C$2:$C23,"&lt;"&amp;AAN$4),AAN$4&lt;TODAY()),"Late","Occupied")),)))</f>
        <v/>
      </c>
      <c r="AAO6" s="33" t="str">
        <f>IF(ISBLANK($F6),,IF(TODAY()=AAO$4,"Today",IF(AND(LOOKUP($F6,TenantNames,TenantStartDates)&lt;=AAO$4,LOOKUP($F6,TenantNames,TenantEndDates)&gt;=AAO$4),IF(OR(AND(DAY(LOOKUP($F6,TenantNames,TenantStartDates))&gt;28,DAY(EOMONTH(AAO$4,0))=28,DAY(AAO$4)=28),AND(DAY(LOOKUP($F6,TenantNames,TenantStartDates))&gt;30,DAY(EOMONTH(AAO$4,0))=30,DAY(AAO$4)=30),DAY(LOOKUP($F6,TenantNames,TenantStartDates))=DAY(AAO$4)),IF((LOOKUP($F6,TenantNames,TenantEndDates)-AAO$4)&lt;=31,LOOKUP($F6,TenantNames,TenantTotalRevenues)-SUM($JA6:AAN6),LOOKUP($F6,TenantNames,TenantMonthlyRents)),IF(AND((SUMIF($G$4:AHB$4,"&lt;"&amp;AAO$4,$G6:AHB6))&gt;SUMIFS(TransactionAmounts,TenantSources,$F6,'Filtered Data'!$C$2:$C23,"&lt;"&amp;AAO$4),AAO$4&lt;TODAY()),"Late","Occupied")),)))</f>
        <v/>
      </c>
      <c r="AAP6" s="33" t="str">
        <f>IF(ISBLANK($F6),,IF(TODAY()=AAP$4,"Today",IF(AND(LOOKUP($F6,TenantNames,TenantStartDates)&lt;=AAP$4,LOOKUP($F6,TenantNames,TenantEndDates)&gt;=AAP$4),IF(OR(AND(DAY(LOOKUP($F6,TenantNames,TenantStartDates))&gt;28,DAY(EOMONTH(AAP$4,0))=28,DAY(AAP$4)=28),AND(DAY(LOOKUP($F6,TenantNames,TenantStartDates))&gt;30,DAY(EOMONTH(AAP$4,0))=30,DAY(AAP$4)=30),DAY(LOOKUP($F6,TenantNames,TenantStartDates))=DAY(AAP$4)),IF((LOOKUP($F6,TenantNames,TenantEndDates)-AAP$4)&lt;=31,LOOKUP($F6,TenantNames,TenantTotalRevenues)-SUM($JA6:AAO6),LOOKUP($F6,TenantNames,TenantMonthlyRents)),IF(AND((SUMIF($G$4:AHB$4,"&lt;"&amp;AAP$4,$G6:AHB6))&gt;SUMIFS(TransactionAmounts,TenantSources,$F6,'Filtered Data'!$C$2:$C23,"&lt;"&amp;AAP$4),AAP$4&lt;TODAY()),"Late","Occupied")),)))</f>
        <v/>
      </c>
      <c r="AAQ6" s="33" t="str">
        <f>IF(ISBLANK($F6),,IF(TODAY()=AAQ$4,"Today",IF(AND(LOOKUP($F6,TenantNames,TenantStartDates)&lt;=AAQ$4,LOOKUP($F6,TenantNames,TenantEndDates)&gt;=AAQ$4),IF(OR(AND(DAY(LOOKUP($F6,TenantNames,TenantStartDates))&gt;28,DAY(EOMONTH(AAQ$4,0))=28,DAY(AAQ$4)=28),AND(DAY(LOOKUP($F6,TenantNames,TenantStartDates))&gt;30,DAY(EOMONTH(AAQ$4,0))=30,DAY(AAQ$4)=30),DAY(LOOKUP($F6,TenantNames,TenantStartDates))=DAY(AAQ$4)),IF((LOOKUP($F6,TenantNames,TenantEndDates)-AAQ$4)&lt;=31,LOOKUP($F6,TenantNames,TenantTotalRevenues)-SUM($JA6:AAP6),LOOKUP($F6,TenantNames,TenantMonthlyRents)),IF(AND((SUMIF($G$4:AHB$4,"&lt;"&amp;AAQ$4,$G6:AHB6))&gt;SUMIFS(TransactionAmounts,TenantSources,$F6,'Filtered Data'!$C$2:$C23,"&lt;"&amp;AAQ$4),AAQ$4&lt;TODAY()),"Late","Occupied")),)))</f>
        <v/>
      </c>
      <c r="AAR6" s="33" t="str">
        <f>IF(ISBLANK($F6),,IF(TODAY()=AAR$4,"Today",IF(AND(LOOKUP($F6,TenantNames,TenantStartDates)&lt;=AAR$4,LOOKUP($F6,TenantNames,TenantEndDates)&gt;=AAR$4),IF(OR(AND(DAY(LOOKUP($F6,TenantNames,TenantStartDates))&gt;28,DAY(EOMONTH(AAR$4,0))=28,DAY(AAR$4)=28),AND(DAY(LOOKUP($F6,TenantNames,TenantStartDates))&gt;30,DAY(EOMONTH(AAR$4,0))=30,DAY(AAR$4)=30),DAY(LOOKUP($F6,TenantNames,TenantStartDates))=DAY(AAR$4)),IF((LOOKUP($F6,TenantNames,TenantEndDates)-AAR$4)&lt;=31,LOOKUP($F6,TenantNames,TenantTotalRevenues)-SUM($JA6:AAQ6),LOOKUP($F6,TenantNames,TenantMonthlyRents)),IF(AND((SUMIF($G$4:AHB$4,"&lt;"&amp;AAR$4,$G6:AHB6))&gt;SUMIFS(TransactionAmounts,TenantSources,$F6,'Filtered Data'!$C$2:$C23,"&lt;"&amp;AAR$4),AAR$4&lt;TODAY()),"Late","Occupied")),)))</f>
        <v/>
      </c>
      <c r="AAS6" s="33" t="str">
        <f>IF(ISBLANK($F6),,IF(TODAY()=AAS$4,"Today",IF(AND(LOOKUP($F6,TenantNames,TenantStartDates)&lt;=AAS$4,LOOKUP($F6,TenantNames,TenantEndDates)&gt;=AAS$4),IF(OR(AND(DAY(LOOKUP($F6,TenantNames,TenantStartDates))&gt;28,DAY(EOMONTH(AAS$4,0))=28,DAY(AAS$4)=28),AND(DAY(LOOKUP($F6,TenantNames,TenantStartDates))&gt;30,DAY(EOMONTH(AAS$4,0))=30,DAY(AAS$4)=30),DAY(LOOKUP($F6,TenantNames,TenantStartDates))=DAY(AAS$4)),IF((LOOKUP($F6,TenantNames,TenantEndDates)-AAS$4)&lt;=31,LOOKUP($F6,TenantNames,TenantTotalRevenues)-SUM($JA6:AAR6),LOOKUP($F6,TenantNames,TenantMonthlyRents)),IF(AND((SUMIF($G$4:AHB$4,"&lt;"&amp;AAS$4,$G6:AHB6))&gt;SUMIFS(TransactionAmounts,TenantSources,$F6,'Filtered Data'!$C$2:$C23,"&lt;"&amp;AAS$4),AAS$4&lt;TODAY()),"Late","Occupied")),)))</f>
        <v/>
      </c>
      <c r="AAT6" s="33" t="str">
        <f>IF(ISBLANK($F6),,IF(TODAY()=AAT$4,"Today",IF(AND(LOOKUP($F6,TenantNames,TenantStartDates)&lt;=AAT$4,LOOKUP($F6,TenantNames,TenantEndDates)&gt;=AAT$4),IF(OR(AND(DAY(LOOKUP($F6,TenantNames,TenantStartDates))&gt;28,DAY(EOMONTH(AAT$4,0))=28,DAY(AAT$4)=28),AND(DAY(LOOKUP($F6,TenantNames,TenantStartDates))&gt;30,DAY(EOMONTH(AAT$4,0))=30,DAY(AAT$4)=30),DAY(LOOKUP($F6,TenantNames,TenantStartDates))=DAY(AAT$4)),IF((LOOKUP($F6,TenantNames,TenantEndDates)-AAT$4)&lt;=31,LOOKUP($F6,TenantNames,TenantTotalRevenues)-SUM($JA6:AAS6),LOOKUP($F6,TenantNames,TenantMonthlyRents)),IF(AND((SUMIF($G$4:AHB$4,"&lt;"&amp;AAT$4,$G6:AHB6))&gt;SUMIFS(TransactionAmounts,TenantSources,$F6,'Filtered Data'!$C$2:$C23,"&lt;"&amp;AAT$4),AAT$4&lt;TODAY()),"Late","Occupied")),)))</f>
        <v/>
      </c>
      <c r="AAU6" s="33" t="str">
        <f>IF(ISBLANK($F6),,IF(TODAY()=AAU$4,"Today",IF(AND(LOOKUP($F6,TenantNames,TenantStartDates)&lt;=AAU$4,LOOKUP($F6,TenantNames,TenantEndDates)&gt;=AAU$4),IF(OR(AND(DAY(LOOKUP($F6,TenantNames,TenantStartDates))&gt;28,DAY(EOMONTH(AAU$4,0))=28,DAY(AAU$4)=28),AND(DAY(LOOKUP($F6,TenantNames,TenantStartDates))&gt;30,DAY(EOMONTH(AAU$4,0))=30,DAY(AAU$4)=30),DAY(LOOKUP($F6,TenantNames,TenantStartDates))=DAY(AAU$4)),IF((LOOKUP($F6,TenantNames,TenantEndDates)-AAU$4)&lt;=31,LOOKUP($F6,TenantNames,TenantTotalRevenues)-SUM($JA6:AAT6),LOOKUP($F6,TenantNames,TenantMonthlyRents)),IF(AND((SUMIF($G$4:AHB$4,"&lt;"&amp;AAU$4,$G6:AHB6))&gt;SUMIFS(TransactionAmounts,TenantSources,$F6,'Filtered Data'!$C$2:$C23,"&lt;"&amp;AAU$4),AAU$4&lt;TODAY()),"Late","Occupied")),)))</f>
        <v/>
      </c>
      <c r="AAV6" s="33" t="str">
        <f>IF(ISBLANK($F6),,IF(TODAY()=AAV$4,"Today",IF(AND(LOOKUP($F6,TenantNames,TenantStartDates)&lt;=AAV$4,LOOKUP($F6,TenantNames,TenantEndDates)&gt;=AAV$4),IF(OR(AND(DAY(LOOKUP($F6,TenantNames,TenantStartDates))&gt;28,DAY(EOMONTH(AAV$4,0))=28,DAY(AAV$4)=28),AND(DAY(LOOKUP($F6,TenantNames,TenantStartDates))&gt;30,DAY(EOMONTH(AAV$4,0))=30,DAY(AAV$4)=30),DAY(LOOKUP($F6,TenantNames,TenantStartDates))=DAY(AAV$4)),IF((LOOKUP($F6,TenantNames,TenantEndDates)-AAV$4)&lt;=31,LOOKUP($F6,TenantNames,TenantTotalRevenues)-SUM($JA6:AAU6),LOOKUP($F6,TenantNames,TenantMonthlyRents)),IF(AND((SUMIF($G$4:AHB$4,"&lt;"&amp;AAV$4,$G6:AHB6))&gt;SUMIFS(TransactionAmounts,TenantSources,$F6,'Filtered Data'!$C$2:$C23,"&lt;"&amp;AAV$4),AAV$4&lt;TODAY()),"Late","Occupied")),)))</f>
        <v/>
      </c>
      <c r="AAW6" s="33" t="str">
        <f>IF(ISBLANK($F6),,IF(TODAY()=AAW$4,"Today",IF(AND(LOOKUP($F6,TenantNames,TenantStartDates)&lt;=AAW$4,LOOKUP($F6,TenantNames,TenantEndDates)&gt;=AAW$4),IF(OR(AND(DAY(LOOKUP($F6,TenantNames,TenantStartDates))&gt;28,DAY(EOMONTH(AAW$4,0))=28,DAY(AAW$4)=28),AND(DAY(LOOKUP($F6,TenantNames,TenantStartDates))&gt;30,DAY(EOMONTH(AAW$4,0))=30,DAY(AAW$4)=30),DAY(LOOKUP($F6,TenantNames,TenantStartDates))=DAY(AAW$4)),IF((LOOKUP($F6,TenantNames,TenantEndDates)-AAW$4)&lt;=31,LOOKUP($F6,TenantNames,TenantTotalRevenues)-SUM($JA6:AAV6),LOOKUP($F6,TenantNames,TenantMonthlyRents)),IF(AND((SUMIF($G$4:AHB$4,"&lt;"&amp;AAW$4,$G6:AHB6))&gt;SUMIFS(TransactionAmounts,TenantSources,$F6,'Filtered Data'!$C$2:$C23,"&lt;"&amp;AAW$4),AAW$4&lt;TODAY()),"Late","Occupied")),)))</f>
        <v/>
      </c>
      <c r="AAX6" s="33" t="str">
        <f>IF(ISBLANK($F6),,IF(TODAY()=AAX$4,"Today",IF(AND(LOOKUP($F6,TenantNames,TenantStartDates)&lt;=AAX$4,LOOKUP($F6,TenantNames,TenantEndDates)&gt;=AAX$4),IF(OR(AND(DAY(LOOKUP($F6,TenantNames,TenantStartDates))&gt;28,DAY(EOMONTH(AAX$4,0))=28,DAY(AAX$4)=28),AND(DAY(LOOKUP($F6,TenantNames,TenantStartDates))&gt;30,DAY(EOMONTH(AAX$4,0))=30,DAY(AAX$4)=30),DAY(LOOKUP($F6,TenantNames,TenantStartDates))=DAY(AAX$4)),IF((LOOKUP($F6,TenantNames,TenantEndDates)-AAX$4)&lt;=31,LOOKUP($F6,TenantNames,TenantTotalRevenues)-SUM($JA6:AAW6),LOOKUP($F6,TenantNames,TenantMonthlyRents)),IF(AND((SUMIF($G$4:AHB$4,"&lt;"&amp;AAX$4,$G6:AHB6))&gt;SUMIFS(TransactionAmounts,TenantSources,$F6,'Filtered Data'!$C$2:$C23,"&lt;"&amp;AAX$4),AAX$4&lt;TODAY()),"Late","Occupied")),)))</f>
        <v/>
      </c>
      <c r="AAY6" s="33" t="str">
        <f>IF(ISBLANK($F6),,IF(TODAY()=AAY$4,"Today",IF(AND(LOOKUP($F6,TenantNames,TenantStartDates)&lt;=AAY$4,LOOKUP($F6,TenantNames,TenantEndDates)&gt;=AAY$4),IF(OR(AND(DAY(LOOKUP($F6,TenantNames,TenantStartDates))&gt;28,DAY(EOMONTH(AAY$4,0))=28,DAY(AAY$4)=28),AND(DAY(LOOKUP($F6,TenantNames,TenantStartDates))&gt;30,DAY(EOMONTH(AAY$4,0))=30,DAY(AAY$4)=30),DAY(LOOKUP($F6,TenantNames,TenantStartDates))=DAY(AAY$4)),IF((LOOKUP($F6,TenantNames,TenantEndDates)-AAY$4)&lt;=31,LOOKUP($F6,TenantNames,TenantTotalRevenues)-SUM($JA6:AAX6),LOOKUP($F6,TenantNames,TenantMonthlyRents)),IF(AND((SUMIF($G$4:AHB$4,"&lt;"&amp;AAY$4,$G6:AHB6))&gt;SUMIFS(TransactionAmounts,TenantSources,$F6,'Filtered Data'!$C$2:$C23,"&lt;"&amp;AAY$4),AAY$4&lt;TODAY()),"Late","Occupied")),)))</f>
        <v/>
      </c>
      <c r="AAZ6" s="33" t="str">
        <f>IF(ISBLANK($F6),,IF(TODAY()=AAZ$4,"Today",IF(AND(LOOKUP($F6,TenantNames,TenantStartDates)&lt;=AAZ$4,LOOKUP($F6,TenantNames,TenantEndDates)&gt;=AAZ$4),IF(OR(AND(DAY(LOOKUP($F6,TenantNames,TenantStartDates))&gt;28,DAY(EOMONTH(AAZ$4,0))=28,DAY(AAZ$4)=28),AND(DAY(LOOKUP($F6,TenantNames,TenantStartDates))&gt;30,DAY(EOMONTH(AAZ$4,0))=30,DAY(AAZ$4)=30),DAY(LOOKUP($F6,TenantNames,TenantStartDates))=DAY(AAZ$4)),IF((LOOKUP($F6,TenantNames,TenantEndDates)-AAZ$4)&lt;=31,LOOKUP($F6,TenantNames,TenantTotalRevenues)-SUM($JA6:AAY6),LOOKUP($F6,TenantNames,TenantMonthlyRents)),IF(AND((SUMIF($G$4:AHB$4,"&lt;"&amp;AAZ$4,$G6:AHB6))&gt;SUMIFS(TransactionAmounts,TenantSources,$F6,'Filtered Data'!$C$2:$C23,"&lt;"&amp;AAZ$4),AAZ$4&lt;TODAY()),"Late","Occupied")),)))</f>
        <v/>
      </c>
      <c r="ABA6" s="33" t="str">
        <f>IF(ISBLANK($F6),,IF(TODAY()=ABA$4,"Today",IF(AND(LOOKUP($F6,TenantNames,TenantStartDates)&lt;=ABA$4,LOOKUP($F6,TenantNames,TenantEndDates)&gt;=ABA$4),IF(OR(AND(DAY(LOOKUP($F6,TenantNames,TenantStartDates))&gt;28,DAY(EOMONTH(ABA$4,0))=28,DAY(ABA$4)=28),AND(DAY(LOOKUP($F6,TenantNames,TenantStartDates))&gt;30,DAY(EOMONTH(ABA$4,0))=30,DAY(ABA$4)=30),DAY(LOOKUP($F6,TenantNames,TenantStartDates))=DAY(ABA$4)),IF((LOOKUP($F6,TenantNames,TenantEndDates)-ABA$4)&lt;=31,LOOKUP($F6,TenantNames,TenantTotalRevenues)-SUM($JA6:AAZ6),LOOKUP($F6,TenantNames,TenantMonthlyRents)),IF(AND((SUMIF($G$4:AHB$4,"&lt;"&amp;ABA$4,$G6:AHB6))&gt;SUMIFS(TransactionAmounts,TenantSources,$F6,'Filtered Data'!$C$2:$C23,"&lt;"&amp;ABA$4),ABA$4&lt;TODAY()),"Late","Occupied")),)))</f>
        <v/>
      </c>
      <c r="ABB6" s="33" t="str">
        <f>IF(ISBLANK($F6),,IF(TODAY()=ABB$4,"Today",IF(AND(LOOKUP($F6,TenantNames,TenantStartDates)&lt;=ABB$4,LOOKUP($F6,TenantNames,TenantEndDates)&gt;=ABB$4),IF(OR(AND(DAY(LOOKUP($F6,TenantNames,TenantStartDates))&gt;28,DAY(EOMONTH(ABB$4,0))=28,DAY(ABB$4)=28),AND(DAY(LOOKUP($F6,TenantNames,TenantStartDates))&gt;30,DAY(EOMONTH(ABB$4,0))=30,DAY(ABB$4)=30),DAY(LOOKUP($F6,TenantNames,TenantStartDates))=DAY(ABB$4)),IF((LOOKUP($F6,TenantNames,TenantEndDates)-ABB$4)&lt;=31,LOOKUP($F6,TenantNames,TenantTotalRevenues)-SUM($JA6:ABA6),LOOKUP($F6,TenantNames,TenantMonthlyRents)),IF(AND((SUMIF($G$4:AHB$4,"&lt;"&amp;ABB$4,$G6:AHB6))&gt;SUMIFS(TransactionAmounts,TenantSources,$F6,'Filtered Data'!$C$2:$C23,"&lt;"&amp;ABB$4),ABB$4&lt;TODAY()),"Late","Occupied")),)))</f>
        <v/>
      </c>
      <c r="ABC6" s="33" t="str">
        <f>IF(ISBLANK($F6),,IF(TODAY()=ABC$4,"Today",IF(AND(LOOKUP($F6,TenantNames,TenantStartDates)&lt;=ABC$4,LOOKUP($F6,TenantNames,TenantEndDates)&gt;=ABC$4),IF(OR(AND(DAY(LOOKUP($F6,TenantNames,TenantStartDates))&gt;28,DAY(EOMONTH(ABC$4,0))=28,DAY(ABC$4)=28),AND(DAY(LOOKUP($F6,TenantNames,TenantStartDates))&gt;30,DAY(EOMONTH(ABC$4,0))=30,DAY(ABC$4)=30),DAY(LOOKUP($F6,TenantNames,TenantStartDates))=DAY(ABC$4)),IF((LOOKUP($F6,TenantNames,TenantEndDates)-ABC$4)&lt;=31,LOOKUP($F6,TenantNames,TenantTotalRevenues)-SUM($JA6:ABB6),LOOKUP($F6,TenantNames,TenantMonthlyRents)),IF(AND((SUMIF($G$4:AHB$4,"&lt;"&amp;ABC$4,$G6:AHB6))&gt;SUMIFS(TransactionAmounts,TenantSources,$F6,'Filtered Data'!$C$2:$C23,"&lt;"&amp;ABC$4),ABC$4&lt;TODAY()),"Late","Occupied")),)))</f>
        <v/>
      </c>
      <c r="ABD6" s="33" t="str">
        <f>IF(ISBLANK($F6),,IF(TODAY()=ABD$4,"Today",IF(AND(LOOKUP($F6,TenantNames,TenantStartDates)&lt;=ABD$4,LOOKUP($F6,TenantNames,TenantEndDates)&gt;=ABD$4),IF(OR(AND(DAY(LOOKUP($F6,TenantNames,TenantStartDates))&gt;28,DAY(EOMONTH(ABD$4,0))=28,DAY(ABD$4)=28),AND(DAY(LOOKUP($F6,TenantNames,TenantStartDates))&gt;30,DAY(EOMONTH(ABD$4,0))=30,DAY(ABD$4)=30),DAY(LOOKUP($F6,TenantNames,TenantStartDates))=DAY(ABD$4)),IF((LOOKUP($F6,TenantNames,TenantEndDates)-ABD$4)&lt;=31,LOOKUP($F6,TenantNames,TenantTotalRevenues)-SUM($JA6:ABC6),LOOKUP($F6,TenantNames,TenantMonthlyRents)),IF(AND((SUMIF($G$4:AHB$4,"&lt;"&amp;ABD$4,$G6:AHB6))&gt;SUMIFS(TransactionAmounts,TenantSources,$F6,'Filtered Data'!$C$2:$C23,"&lt;"&amp;ABD$4),ABD$4&lt;TODAY()),"Late","Occupied")),)))</f>
        <v/>
      </c>
      <c r="ABE6" s="33" t="str">
        <f>IF(ISBLANK($F6),,IF(TODAY()=ABE$4,"Today",IF(AND(LOOKUP($F6,TenantNames,TenantStartDates)&lt;=ABE$4,LOOKUP($F6,TenantNames,TenantEndDates)&gt;=ABE$4),IF(OR(AND(DAY(LOOKUP($F6,TenantNames,TenantStartDates))&gt;28,DAY(EOMONTH(ABE$4,0))=28,DAY(ABE$4)=28),AND(DAY(LOOKUP($F6,TenantNames,TenantStartDates))&gt;30,DAY(EOMONTH(ABE$4,0))=30,DAY(ABE$4)=30),DAY(LOOKUP($F6,TenantNames,TenantStartDates))=DAY(ABE$4)),IF((LOOKUP($F6,TenantNames,TenantEndDates)-ABE$4)&lt;=31,LOOKUP($F6,TenantNames,TenantTotalRevenues)-SUM($JA6:ABD6),LOOKUP($F6,TenantNames,TenantMonthlyRents)),IF(AND((SUMIF($G$4:AHB$4,"&lt;"&amp;ABE$4,$G6:AHB6))&gt;SUMIFS(TransactionAmounts,TenantSources,$F6,'Filtered Data'!$C$2:$C23,"&lt;"&amp;ABE$4),ABE$4&lt;TODAY()),"Late","Occupied")),)))</f>
        <v/>
      </c>
      <c r="ABF6" s="33" t="str">
        <f>IF(ISBLANK($F6),,IF(TODAY()=ABF$4,"Today",IF(AND(LOOKUP($F6,TenantNames,TenantStartDates)&lt;=ABF$4,LOOKUP($F6,TenantNames,TenantEndDates)&gt;=ABF$4),IF(OR(AND(DAY(LOOKUP($F6,TenantNames,TenantStartDates))&gt;28,DAY(EOMONTH(ABF$4,0))=28,DAY(ABF$4)=28),AND(DAY(LOOKUP($F6,TenantNames,TenantStartDates))&gt;30,DAY(EOMONTH(ABF$4,0))=30,DAY(ABF$4)=30),DAY(LOOKUP($F6,TenantNames,TenantStartDates))=DAY(ABF$4)),IF((LOOKUP($F6,TenantNames,TenantEndDates)-ABF$4)&lt;=31,LOOKUP($F6,TenantNames,TenantTotalRevenues)-SUM($JA6:ABE6),LOOKUP($F6,TenantNames,TenantMonthlyRents)),IF(AND((SUMIF($G$4:AHB$4,"&lt;"&amp;ABF$4,$G6:AHB6))&gt;SUMIFS(TransactionAmounts,TenantSources,$F6,'Filtered Data'!$C$2:$C23,"&lt;"&amp;ABF$4),ABF$4&lt;TODAY()),"Late","Occupied")),)))</f>
        <v/>
      </c>
      <c r="ABG6" s="33" t="str">
        <f>IF(ISBLANK($F6),,IF(TODAY()=ABG$4,"Today",IF(AND(LOOKUP($F6,TenantNames,TenantStartDates)&lt;=ABG$4,LOOKUP($F6,TenantNames,TenantEndDates)&gt;=ABG$4),IF(OR(AND(DAY(LOOKUP($F6,TenantNames,TenantStartDates))&gt;28,DAY(EOMONTH(ABG$4,0))=28,DAY(ABG$4)=28),AND(DAY(LOOKUP($F6,TenantNames,TenantStartDates))&gt;30,DAY(EOMONTH(ABG$4,0))=30,DAY(ABG$4)=30),DAY(LOOKUP($F6,TenantNames,TenantStartDates))=DAY(ABG$4)),IF((LOOKUP($F6,TenantNames,TenantEndDates)-ABG$4)&lt;=31,LOOKUP($F6,TenantNames,TenantTotalRevenues)-SUM($JA6:ABF6),LOOKUP($F6,TenantNames,TenantMonthlyRents)),IF(AND((SUMIF($G$4:AHB$4,"&lt;"&amp;ABG$4,$G6:AHB6))&gt;SUMIFS(TransactionAmounts,TenantSources,$F6,'Filtered Data'!$C$2:$C23,"&lt;"&amp;ABG$4),ABG$4&lt;TODAY()),"Late","Occupied")),)))</f>
        <v/>
      </c>
      <c r="ABH6" s="33" t="str">
        <f>IF(TODAY()=ABH$4,"Today",IF(AND(LOOKUP($F6,TenantNames,TenantStartDates)&lt;=ABH$4,LOOKUP($F6,TenantNames,TenantEndDates)&gt;=ABH$4),IF(OR(AND(DAY(LOOKUP($F6,TenantNames,TenantStartDates))&gt;28,DAY(EOMONTH(ABH$4,0))=28,DAY(ABH$4)=28),AND(DAY(LOOKUP($F6,TenantNames,TenantStartDates))&gt;30,DAY(EOMONTH(ABH$4,0))=30,DAY(ABH$4)=30),DAY(LOOKUP($F6,TenantNames,TenantStartDates))=DAY(ABH$4)),IF((LOOKUP($F6,TenantNames,TenantEndDates)-ABH$4)&lt;=31,LOOKUP($F6,TenantNames,TenantTotalRevenues)-SUM($JA6:ABG6),LOOKUP($F6,TenantNames,TenantMonthlyRents)),IF(AND((SUMIF($G$4:AHB$4,"&lt;"&amp;ABH$4,$G6:AHB6))&gt;SUMIFS(TransactionAmounts,TenantSources,$F6,'Filtered Data'!$C$2:$C23,"&lt;"&amp;ABH$4),ABH$4&lt;TODAY()),"Late","Occupied")),))</f>
        <v/>
      </c>
      <c r="ABI6" s="36"/>
      <c r="ABJ6" s="36"/>
      <c r="ABK6" s="36"/>
      <c r="ABL6" s="36"/>
      <c r="ABM6" s="36"/>
      <c r="ABN6" s="36"/>
      <c r="ABO6" s="36"/>
      <c r="ABP6" s="36"/>
      <c r="ABQ6" s="36"/>
      <c r="ABR6" s="36"/>
      <c r="ABS6" s="36"/>
      <c r="ABT6" s="36"/>
      <c r="ABU6" s="36"/>
      <c r="ABV6" s="36"/>
      <c r="ABW6" s="36"/>
      <c r="ABX6" s="36"/>
      <c r="ABY6" s="36"/>
      <c r="ABZ6" s="36"/>
      <c r="ACA6" s="36"/>
      <c r="ACB6" s="36"/>
      <c r="ACC6" s="36"/>
      <c r="ACD6" s="36"/>
      <c r="ACE6" s="36"/>
      <c r="ACF6" s="36"/>
      <c r="ACG6" s="36"/>
      <c r="ACH6" s="36"/>
      <c r="ACI6" s="36"/>
      <c r="ACJ6" s="36"/>
      <c r="ACK6" s="36"/>
      <c r="ACL6" s="36"/>
      <c r="ACM6" s="36"/>
      <c r="ACN6" s="36"/>
      <c r="ACO6" s="36"/>
      <c r="ACP6" s="36"/>
      <c r="ACQ6" s="36"/>
      <c r="ACR6" s="36"/>
      <c r="ACS6" s="36"/>
      <c r="ACT6" s="36"/>
      <c r="ACU6" s="36"/>
      <c r="ACV6" s="36"/>
      <c r="ACW6" s="36"/>
      <c r="ACX6" s="36"/>
      <c r="ACY6" s="36"/>
      <c r="ACZ6" s="36"/>
      <c r="ADA6" s="36"/>
      <c r="ADB6" s="36"/>
      <c r="ADC6" s="36"/>
      <c r="ADD6" s="36"/>
      <c r="ADE6" s="36"/>
      <c r="ADF6" s="36"/>
      <c r="ADG6" s="36"/>
      <c r="ADH6" s="36"/>
      <c r="ADI6" s="36"/>
      <c r="ADJ6" s="36"/>
      <c r="ADK6" s="36"/>
      <c r="ADL6" s="36"/>
      <c r="ADM6" s="36"/>
      <c r="ADN6" s="36"/>
      <c r="ADO6" s="36"/>
      <c r="ADP6" s="36"/>
      <c r="ADQ6" s="36"/>
      <c r="ADR6" s="36"/>
      <c r="ADS6" s="36"/>
      <c r="ADT6" s="36"/>
      <c r="ADU6" s="36"/>
      <c r="ADV6" s="36"/>
      <c r="ADW6" s="36"/>
      <c r="ADX6" s="36"/>
      <c r="ADY6" s="36"/>
      <c r="ADZ6" s="36"/>
      <c r="AEA6" s="36"/>
      <c r="AEB6" s="36"/>
      <c r="AEC6" s="36"/>
      <c r="AED6" s="36"/>
      <c r="AEE6" s="36"/>
      <c r="AEF6" s="36"/>
      <c r="AEG6" s="36"/>
      <c r="AEH6" s="36"/>
      <c r="AEI6" s="36"/>
      <c r="AEJ6" s="36"/>
      <c r="AEK6" s="36"/>
      <c r="AEL6" s="36"/>
      <c r="AEM6" s="36"/>
      <c r="AEN6" s="36"/>
      <c r="AEO6" s="36"/>
      <c r="AEP6" s="36"/>
      <c r="AEQ6" s="36"/>
      <c r="AER6" s="36"/>
      <c r="AES6" s="36"/>
      <c r="AET6" s="36"/>
      <c r="AEU6" s="36"/>
      <c r="AEV6" s="36"/>
      <c r="AEW6" s="36"/>
      <c r="AEX6" s="36"/>
      <c r="AEY6" s="36"/>
      <c r="AEZ6" s="36"/>
      <c r="AFA6" s="36"/>
      <c r="AFB6" s="36"/>
      <c r="AFC6" s="36"/>
      <c r="AFD6" s="36"/>
      <c r="AFE6" s="36"/>
      <c r="AFF6" s="36"/>
      <c r="AFG6" s="36"/>
      <c r="AFH6" s="36"/>
      <c r="AFI6" s="36"/>
      <c r="AFJ6" s="36"/>
      <c r="AFK6" s="36"/>
      <c r="AFL6" s="36"/>
      <c r="AFM6" s="36"/>
      <c r="AFN6" s="36"/>
      <c r="AFO6" s="36"/>
      <c r="AFP6" s="36"/>
      <c r="AFQ6" s="36"/>
      <c r="AFR6" s="36"/>
      <c r="AFS6" s="36"/>
      <c r="AFT6" s="36"/>
      <c r="AFU6" s="36"/>
      <c r="AFV6" s="36"/>
      <c r="AFW6" s="36"/>
      <c r="AFX6" s="36"/>
      <c r="AFY6" s="36"/>
      <c r="AFZ6" s="36"/>
      <c r="AGA6" s="36"/>
      <c r="AGB6" s="36"/>
      <c r="AGC6" s="36"/>
      <c r="AGD6" s="36"/>
      <c r="AGE6" s="36"/>
      <c r="AGF6" s="36"/>
      <c r="AGG6" s="36"/>
      <c r="AGH6" s="36"/>
      <c r="AGI6" s="36"/>
      <c r="AGJ6" s="36"/>
      <c r="AGK6" s="36"/>
      <c r="AGL6" s="36"/>
      <c r="AGM6" s="36"/>
      <c r="AGN6" s="36"/>
      <c r="AGO6" s="36"/>
      <c r="AGP6" s="36"/>
      <c r="AGQ6" s="36"/>
      <c r="AGR6" s="36"/>
      <c r="AGS6" s="36"/>
      <c r="AGT6" s="36"/>
      <c r="AGU6" s="36"/>
      <c r="AGV6" s="36"/>
      <c r="AGW6" s="36"/>
      <c r="AGX6" s="36"/>
      <c r="AGY6" s="36"/>
      <c r="AGZ6" s="36"/>
      <c r="AHA6" s="36"/>
      <c r="AHB6" s="36"/>
    </row>
    <row r="7" ht="28.5" customHeight="1">
      <c r="A7" s="31" t="s">
        <v>60</v>
      </c>
      <c r="B7" s="31" t="s">
        <v>63</v>
      </c>
      <c r="C7" s="32">
        <v>10206.514285714286</v>
      </c>
      <c r="D7" s="22">
        <f t="shared" si="1"/>
        <v>1289.99</v>
      </c>
      <c r="E7" s="32">
        <v>5.0</v>
      </c>
      <c r="F7" s="31" t="s">
        <v>64</v>
      </c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  <c r="ES7" s="33"/>
      <c r="ET7" s="33"/>
      <c r="EU7" s="33"/>
      <c r="EV7" s="33"/>
      <c r="EW7" s="33"/>
      <c r="EX7" s="33"/>
      <c r="EY7" s="33"/>
      <c r="EZ7" s="33"/>
      <c r="FA7" s="33"/>
      <c r="FB7" s="33"/>
      <c r="FC7" s="33"/>
      <c r="FD7" s="33"/>
      <c r="FE7" s="33"/>
      <c r="FF7" s="33"/>
      <c r="FG7" s="33"/>
      <c r="FH7" s="33"/>
      <c r="FI7" s="33"/>
      <c r="FJ7" s="33"/>
      <c r="FK7" s="33"/>
      <c r="FL7" s="33"/>
      <c r="FM7" s="33"/>
      <c r="FN7" s="33"/>
      <c r="FO7" s="33"/>
      <c r="FP7" s="33"/>
      <c r="FQ7" s="33"/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/>
      <c r="GJ7" s="33"/>
      <c r="GK7" s="33"/>
      <c r="GL7" s="33"/>
      <c r="GM7" s="33"/>
      <c r="GN7" s="33"/>
      <c r="GO7" s="33"/>
      <c r="GP7" s="33"/>
      <c r="GQ7" s="33"/>
      <c r="GR7" s="33"/>
      <c r="GS7" s="33"/>
      <c r="GT7" s="33"/>
      <c r="GU7" s="33"/>
      <c r="GV7" s="33"/>
      <c r="GW7" s="33"/>
      <c r="GX7" s="33"/>
      <c r="GY7" s="33"/>
      <c r="GZ7" s="33"/>
      <c r="HA7" s="33"/>
      <c r="HB7" s="33"/>
      <c r="HC7" s="33"/>
      <c r="HD7" s="33"/>
      <c r="HE7" s="33"/>
      <c r="HF7" s="33"/>
      <c r="HG7" s="33"/>
      <c r="HH7" s="33"/>
      <c r="HI7" s="33"/>
      <c r="HJ7" s="33"/>
      <c r="HK7" s="33"/>
      <c r="HL7" s="33"/>
      <c r="HM7" s="33"/>
      <c r="HN7" s="33"/>
      <c r="HO7" s="33"/>
      <c r="HP7" s="33"/>
      <c r="HQ7" s="33"/>
      <c r="HR7" s="33"/>
      <c r="HS7" s="33"/>
      <c r="HT7" s="33"/>
      <c r="HU7" s="33"/>
      <c r="HV7" s="33"/>
      <c r="HW7" s="33"/>
      <c r="HX7" s="33"/>
      <c r="HY7" s="33"/>
      <c r="HZ7" s="33"/>
      <c r="IA7" s="33"/>
      <c r="IB7" s="33"/>
      <c r="IC7" s="33"/>
      <c r="ID7" s="33"/>
      <c r="IE7" s="33"/>
      <c r="IF7" s="33"/>
      <c r="IG7" s="33"/>
      <c r="IH7" s="33"/>
      <c r="II7" s="33"/>
      <c r="IJ7" s="33"/>
      <c r="IK7" s="33"/>
      <c r="IL7" s="33"/>
      <c r="IM7" s="33"/>
      <c r="IN7" s="33"/>
      <c r="IO7" s="33"/>
      <c r="IP7" s="33"/>
      <c r="IQ7" s="33"/>
      <c r="IR7" s="33"/>
      <c r="IS7" s="33"/>
      <c r="IT7" s="33"/>
      <c r="IU7" s="33"/>
      <c r="IV7" s="33"/>
      <c r="IW7" s="33"/>
      <c r="IX7" s="33"/>
      <c r="IY7" s="33"/>
      <c r="IZ7" s="34"/>
      <c r="JA7" s="33" t="str">
        <f>IF(ISBLANK($F7),,IF(TODAY()=JA$4,"Today",IF(AND(LOOKUP($F7,TenantNames,TenantStartDates)&lt;=JA$4,LOOKUP($F7,TenantNames,TenantEndDates)&gt;=JA$4),IF(OR(AND(DAY(LOOKUP($F7,TenantNames,TenantStartDates))&gt;28,DAY(EOMONTH(JA$4,0))=28,DAY(JA$4)=28),AND(DAY(LOOKUP($F7,TenantNames,TenantStartDates))&gt;30,DAY(EOMONTH(JA$4,0))=30,DAY(JA$4)=30),DAY(LOOKUP($F7,TenantNames,TenantStartDates))=DAY(JA$4)),IF((LOOKUP($F7,TenantNames,TenantEndDates)-JA$4)&lt;=31,LOOKUP($F7,TenantNames,TenantTotalRevenues)-SUM(IZ7:$JA7),LOOKUP($F7,TenantNames,TenantMonthlyRents)),IF(AND((SUMIF($G$4:AHB$4,"&lt;"&amp;JA$4,$G7:AHB7))&gt;SUMIFS(TransactionAmounts,TenantSources,$F7,'Filtered Data'!$C$2:$C23,"&lt;"&amp;JA$4),JA$4&lt;TODAY()),"Late","Occupied")),)))</f>
        <v/>
      </c>
      <c r="JB7" s="33" t="str">
        <f>IF(ISBLANK($F7),,IF(TODAY()=JB$4,"Today",IF(AND(LOOKUP($F7,TenantNames,TenantStartDates)&lt;=JB$4,LOOKUP($F7,TenantNames,TenantEndDates)&gt;=JB$4),IF(OR(AND(DAY(LOOKUP($F7,TenantNames,TenantStartDates))&gt;28,DAY(EOMONTH(JB$4,0))=28,DAY(JB$4)=28),AND(DAY(LOOKUP($F7,TenantNames,TenantStartDates))&gt;30,DAY(EOMONTH(JB$4,0))=30,DAY(JB$4)=30),DAY(LOOKUP($F7,TenantNames,TenantStartDates))=DAY(JB$4)),IF((LOOKUP($F7,TenantNames,TenantEndDates)-JB$4)&lt;=31,LOOKUP($F7,TenantNames,TenantTotalRevenues)-SUM(JA7:$JA7),LOOKUP($F7,TenantNames,TenantMonthlyRents)),IF(AND((SUMIF($G$4:AHB$4,"&lt;"&amp;JB$4,$G7:AHB7))&gt;SUMIFS(TransactionAmounts,TenantSources,$F7,'Filtered Data'!$C$2:$C23,"&lt;"&amp;JB$4),JB$4&lt;TODAY()),"Late","Occupied")),)))</f>
        <v/>
      </c>
      <c r="JC7" s="33" t="str">
        <f>IF(ISBLANK($F7),,IF(TODAY()=JC$4,"Today",IF(AND(LOOKUP($F7,TenantNames,TenantStartDates)&lt;=JC$4,LOOKUP($F7,TenantNames,TenantEndDates)&gt;=JC$4),IF(OR(AND(DAY(LOOKUP($F7,TenantNames,TenantStartDates))&gt;28,DAY(EOMONTH(JC$4,0))=28,DAY(JC$4)=28),AND(DAY(LOOKUP($F7,TenantNames,TenantStartDates))&gt;30,DAY(EOMONTH(JC$4,0))=30,DAY(JC$4)=30),DAY(LOOKUP($F7,TenantNames,TenantStartDates))=DAY(JC$4)),IF((LOOKUP($F7,TenantNames,TenantEndDates)-JC$4)&lt;=31,LOOKUP($F7,TenantNames,TenantTotalRevenues)-SUM($JA7:JB7),LOOKUP($F7,TenantNames,TenantMonthlyRents)),IF(AND((SUMIF($G$4:AHB$4,"&lt;"&amp;JC$4,$G7:AHB7))&gt;SUMIFS(TransactionAmounts,TenantSources,$F7,'Filtered Data'!$C$2:$C23,"&lt;"&amp;JC$4),JC$4&lt;TODAY()),"Late","Occupied")),)))</f>
        <v/>
      </c>
      <c r="JD7" s="33" t="str">
        <f>IF(ISBLANK($F7),,IF(TODAY()=JD$4,"Today",IF(AND(LOOKUP($F7,TenantNames,TenantStartDates)&lt;=JD$4,LOOKUP($F7,TenantNames,TenantEndDates)&gt;=JD$4),IF(OR(AND(DAY(LOOKUP($F7,TenantNames,TenantStartDates))&gt;28,DAY(EOMONTH(JD$4,0))=28,DAY(JD$4)=28),AND(DAY(LOOKUP($F7,TenantNames,TenantStartDates))&gt;30,DAY(EOMONTH(JD$4,0))=30,DAY(JD$4)=30),DAY(LOOKUP($F7,TenantNames,TenantStartDates))=DAY(JD$4)),IF((LOOKUP($F7,TenantNames,TenantEndDates)-JD$4)&lt;=31,LOOKUP($F7,TenantNames,TenantTotalRevenues)-SUM($JA7:JC7),LOOKUP($F7,TenantNames,TenantMonthlyRents)),IF(AND((SUMIF($G$4:AHB$4,"&lt;"&amp;JD$4,$G7:AHB7))&gt;SUMIFS(TransactionAmounts,TenantSources,$F7,'Filtered Data'!$C$2:$C23,"&lt;"&amp;JD$4),JD$4&lt;TODAY()),"Late","Occupied")),)))</f>
        <v/>
      </c>
      <c r="JE7" s="33" t="str">
        <f>IF(ISBLANK($F7),,IF(TODAY()=JE$4,"Today",IF(AND(LOOKUP($F7,TenantNames,TenantStartDates)&lt;=JE$4,LOOKUP($F7,TenantNames,TenantEndDates)&gt;=JE$4),IF(OR(AND(DAY(LOOKUP($F7,TenantNames,TenantStartDates))&gt;28,DAY(EOMONTH(JE$4,0))=28,DAY(JE$4)=28),AND(DAY(LOOKUP($F7,TenantNames,TenantStartDates))&gt;30,DAY(EOMONTH(JE$4,0))=30,DAY(JE$4)=30),DAY(LOOKUP($F7,TenantNames,TenantStartDates))=DAY(JE$4)),IF((LOOKUP($F7,TenantNames,TenantEndDates)-JE$4)&lt;=31,LOOKUP($F7,TenantNames,TenantTotalRevenues)-SUM($JA7:JD7),LOOKUP($F7,TenantNames,TenantMonthlyRents)),IF(AND((SUMIF($G$4:AHB$4,"&lt;"&amp;JE$4,$G7:AHB7))&gt;SUMIFS(TransactionAmounts,TenantSources,$F7,'Filtered Data'!$C$2:$C23,"&lt;"&amp;JE$4),JE$4&lt;TODAY()),"Late","Occupied")),)))</f>
        <v/>
      </c>
      <c r="JF7" s="33" t="str">
        <f>IF(ISBLANK($F7),,IF(TODAY()=JF$4,"Today",IF(AND(LOOKUP($F7,TenantNames,TenantStartDates)&lt;=JF$4,LOOKUP($F7,TenantNames,TenantEndDates)&gt;=JF$4),IF(OR(AND(DAY(LOOKUP($F7,TenantNames,TenantStartDates))&gt;28,DAY(EOMONTH(JF$4,0))=28,DAY(JF$4)=28),AND(DAY(LOOKUP($F7,TenantNames,TenantStartDates))&gt;30,DAY(EOMONTH(JF$4,0))=30,DAY(JF$4)=30),DAY(LOOKUP($F7,TenantNames,TenantStartDates))=DAY(JF$4)),IF((LOOKUP($F7,TenantNames,TenantEndDates)-JF$4)&lt;=31,LOOKUP($F7,TenantNames,TenantTotalRevenues)-SUM($JA7:JE7),LOOKUP($F7,TenantNames,TenantMonthlyRents)),IF(AND((SUMIF($G$4:AHB$4,"&lt;"&amp;JF$4,$G7:AHB7))&gt;SUMIFS(TransactionAmounts,TenantSources,$F7,'Filtered Data'!$C$2:$C23,"&lt;"&amp;JF$4),JF$4&lt;TODAY()),"Late","Occupied")),)))</f>
        <v/>
      </c>
      <c r="JG7" s="33" t="str">
        <f>IF(ISBLANK($F7),,IF(TODAY()=JG$4,"Today",IF(AND(LOOKUP($F7,TenantNames,TenantStartDates)&lt;=JG$4,LOOKUP($F7,TenantNames,TenantEndDates)&gt;=JG$4),IF(OR(AND(DAY(LOOKUP($F7,TenantNames,TenantStartDates))&gt;28,DAY(EOMONTH(JG$4,0))=28,DAY(JG$4)=28),AND(DAY(LOOKUP($F7,TenantNames,TenantStartDates))&gt;30,DAY(EOMONTH(JG$4,0))=30,DAY(JG$4)=30),DAY(LOOKUP($F7,TenantNames,TenantStartDates))=DAY(JG$4)),IF((LOOKUP($F7,TenantNames,TenantEndDates)-JG$4)&lt;=31,LOOKUP($F7,TenantNames,TenantTotalRevenues)-SUM($JA7:JF7),LOOKUP($F7,TenantNames,TenantMonthlyRents)),IF(AND((SUMIF($G$4:AHB$4,"&lt;"&amp;JG$4,$G7:AHB7))&gt;SUMIFS(TransactionAmounts,TenantSources,$F7,'Filtered Data'!$C$2:$C23,"&lt;"&amp;JG$4),JG$4&lt;TODAY()),"Late","Occupied")),)))</f>
        <v/>
      </c>
      <c r="JH7" s="33" t="str">
        <f>IF(ISBLANK($F7),,IF(TODAY()=JH$4,"Today",IF(AND(LOOKUP($F7,TenantNames,TenantStartDates)&lt;=JH$4,LOOKUP($F7,TenantNames,TenantEndDates)&gt;=JH$4),IF(OR(AND(DAY(LOOKUP($F7,TenantNames,TenantStartDates))&gt;28,DAY(EOMONTH(JH$4,0))=28,DAY(JH$4)=28),AND(DAY(LOOKUP($F7,TenantNames,TenantStartDates))&gt;30,DAY(EOMONTH(JH$4,0))=30,DAY(JH$4)=30),DAY(LOOKUP($F7,TenantNames,TenantStartDates))=DAY(JH$4)),IF((LOOKUP($F7,TenantNames,TenantEndDates)-JH$4)&lt;=31,LOOKUP($F7,TenantNames,TenantTotalRevenues)-SUM($JA7:JG7),LOOKUP($F7,TenantNames,TenantMonthlyRents)),IF(AND((SUMIF($G$4:AHB$4,"&lt;"&amp;JH$4,$G7:AHB7))&gt;SUMIFS(TransactionAmounts,TenantSources,$F7,'Filtered Data'!$C$2:$C23,"&lt;"&amp;JH$4),JH$4&lt;TODAY()),"Late","Occupied")),)))</f>
        <v/>
      </c>
      <c r="JI7" s="33" t="str">
        <f>IF(ISBLANK($F7),,IF(TODAY()=JI$4,"Today",IF(AND(LOOKUP($F7,TenantNames,TenantStartDates)&lt;=JI$4,LOOKUP($F7,TenantNames,TenantEndDates)&gt;=JI$4),IF(OR(AND(DAY(LOOKUP($F7,TenantNames,TenantStartDates))&gt;28,DAY(EOMONTH(JI$4,0))=28,DAY(JI$4)=28),AND(DAY(LOOKUP($F7,TenantNames,TenantStartDates))&gt;30,DAY(EOMONTH(JI$4,0))=30,DAY(JI$4)=30),DAY(LOOKUP($F7,TenantNames,TenantStartDates))=DAY(JI$4)),IF((LOOKUP($F7,TenantNames,TenantEndDates)-JI$4)&lt;=31,LOOKUP($F7,TenantNames,TenantTotalRevenues)-SUM($JA7:JH7),LOOKUP($F7,TenantNames,TenantMonthlyRents)),IF(AND((SUMIF($G$4:AHB$4,"&lt;"&amp;JI$4,$G7:AHB7))&gt;SUMIFS(TransactionAmounts,TenantSources,$F7,'Filtered Data'!$C$2:$C23,"&lt;"&amp;JI$4),JI$4&lt;TODAY()),"Late","Occupied")),)))</f>
        <v/>
      </c>
      <c r="JJ7" s="33" t="str">
        <f>IF(ISBLANK($F7),,IF(TODAY()=JJ$4,"Today",IF(AND(LOOKUP($F7,TenantNames,TenantStartDates)&lt;=JJ$4,LOOKUP($F7,TenantNames,TenantEndDates)&gt;=JJ$4),IF(OR(AND(DAY(LOOKUP($F7,TenantNames,TenantStartDates))&gt;28,DAY(EOMONTH(JJ$4,0))=28,DAY(JJ$4)=28),AND(DAY(LOOKUP($F7,TenantNames,TenantStartDates))&gt;30,DAY(EOMONTH(JJ$4,0))=30,DAY(JJ$4)=30),DAY(LOOKUP($F7,TenantNames,TenantStartDates))=DAY(JJ$4)),IF((LOOKUP($F7,TenantNames,TenantEndDates)-JJ$4)&lt;=31,LOOKUP($F7,TenantNames,TenantTotalRevenues)-SUM($JA7:JI7),LOOKUP($F7,TenantNames,TenantMonthlyRents)),IF(AND((SUMIF($G$4:AHB$4,"&lt;"&amp;JJ$4,$G7:AHB7))&gt;SUMIFS(TransactionAmounts,TenantSources,$F7,'Filtered Data'!$C$2:$C23,"&lt;"&amp;JJ$4),JJ$4&lt;TODAY()),"Late","Occupied")),)))</f>
        <v/>
      </c>
      <c r="JK7" s="33" t="str">
        <f>IF(ISBLANK($F7),,IF(TODAY()=JK$4,"Today",IF(AND(LOOKUP($F7,TenantNames,TenantStartDates)&lt;=JK$4,LOOKUP($F7,TenantNames,TenantEndDates)&gt;=JK$4),IF(OR(AND(DAY(LOOKUP($F7,TenantNames,TenantStartDates))&gt;28,DAY(EOMONTH(JK$4,0))=28,DAY(JK$4)=28),AND(DAY(LOOKUP($F7,TenantNames,TenantStartDates))&gt;30,DAY(EOMONTH(JK$4,0))=30,DAY(JK$4)=30),DAY(LOOKUP($F7,TenantNames,TenantStartDates))=DAY(JK$4)),IF((LOOKUP($F7,TenantNames,TenantEndDates)-JK$4)&lt;=31,LOOKUP($F7,TenantNames,TenantTotalRevenues)-SUM($JA7:JJ7),LOOKUP($F7,TenantNames,TenantMonthlyRents)),IF(AND((SUMIF($G$4:AHB$4,"&lt;"&amp;JK$4,$G7:AHB7))&gt;SUMIFS(TransactionAmounts,TenantSources,$F7,'Filtered Data'!$C$2:$C23,"&lt;"&amp;JK$4),JK$4&lt;TODAY()),"Late","Occupied")),)))</f>
        <v/>
      </c>
      <c r="JL7" s="33" t="str">
        <f>IF(ISBLANK($F7),,IF(TODAY()=JL$4,"Today",IF(AND(LOOKUP($F7,TenantNames,TenantStartDates)&lt;=JL$4,LOOKUP($F7,TenantNames,TenantEndDates)&gt;=JL$4),IF(OR(AND(DAY(LOOKUP($F7,TenantNames,TenantStartDates))&gt;28,DAY(EOMONTH(JL$4,0))=28,DAY(JL$4)=28),AND(DAY(LOOKUP($F7,TenantNames,TenantStartDates))&gt;30,DAY(EOMONTH(JL$4,0))=30,DAY(JL$4)=30),DAY(LOOKUP($F7,TenantNames,TenantStartDates))=DAY(JL$4)),IF((LOOKUP($F7,TenantNames,TenantEndDates)-JL$4)&lt;=31,LOOKUP($F7,TenantNames,TenantTotalRevenues)-SUM($JA7:JK7),LOOKUP($F7,TenantNames,TenantMonthlyRents)),IF(AND((SUMIF($G$4:AHB$4,"&lt;"&amp;JL$4,$G7:AHB7))&gt;SUMIFS(TransactionAmounts,TenantSources,$F7,'Filtered Data'!$C$2:$C23,"&lt;"&amp;JL$4),JL$4&lt;TODAY()),"Late","Occupied")),)))</f>
        <v/>
      </c>
      <c r="JM7" s="33" t="str">
        <f>IF(ISBLANK($F7),,IF(TODAY()=JM$4,"Today",IF(AND(LOOKUP($F7,TenantNames,TenantStartDates)&lt;=JM$4,LOOKUP($F7,TenantNames,TenantEndDates)&gt;=JM$4),IF(OR(AND(DAY(LOOKUP($F7,TenantNames,TenantStartDates))&gt;28,DAY(EOMONTH(JM$4,0))=28,DAY(JM$4)=28),AND(DAY(LOOKUP($F7,TenantNames,TenantStartDates))&gt;30,DAY(EOMONTH(JM$4,0))=30,DAY(JM$4)=30),DAY(LOOKUP($F7,TenantNames,TenantStartDates))=DAY(JM$4)),IF((LOOKUP($F7,TenantNames,TenantEndDates)-JM$4)&lt;=31,LOOKUP($F7,TenantNames,TenantTotalRevenues)-SUM($JA7:JL7),LOOKUP($F7,TenantNames,TenantMonthlyRents)),IF(AND((SUMIF($G$4:AHB$4,"&lt;"&amp;JM$4,$G7:AHB7))&gt;SUMIFS(TransactionAmounts,TenantSources,$F7,'Filtered Data'!$C$2:$C23,"&lt;"&amp;JM$4),JM$4&lt;TODAY()),"Late","Occupied")),)))</f>
        <v/>
      </c>
      <c r="JN7" s="33" t="str">
        <f>IF(ISBLANK($F7),,IF(TODAY()=JN$4,"Today",IF(AND(LOOKUP($F7,TenantNames,TenantStartDates)&lt;=JN$4,LOOKUP($F7,TenantNames,TenantEndDates)&gt;=JN$4),IF(OR(AND(DAY(LOOKUP($F7,TenantNames,TenantStartDates))&gt;28,DAY(EOMONTH(JN$4,0))=28,DAY(JN$4)=28),AND(DAY(LOOKUP($F7,TenantNames,TenantStartDates))&gt;30,DAY(EOMONTH(JN$4,0))=30,DAY(JN$4)=30),DAY(LOOKUP($F7,TenantNames,TenantStartDates))=DAY(JN$4)),IF((LOOKUP($F7,TenantNames,TenantEndDates)-JN$4)&lt;=31,LOOKUP($F7,TenantNames,TenantTotalRevenues)-SUM($JA7:JM7),LOOKUP($F7,TenantNames,TenantMonthlyRents)),IF(AND((SUMIF($G$4:AHB$4,"&lt;"&amp;JN$4,$G7:AHB7))&gt;SUMIFS(TransactionAmounts,TenantSources,$F7,'Filtered Data'!$C$2:$C23,"&lt;"&amp;JN$4),JN$4&lt;TODAY()),"Late","Occupied")),)))</f>
        <v/>
      </c>
      <c r="JO7" s="33" t="str">
        <f>IF(ISBLANK($F7),,IF(TODAY()=JO$4,"Today",IF(AND(LOOKUP($F7,TenantNames,TenantStartDates)&lt;=JO$4,LOOKUP($F7,TenantNames,TenantEndDates)&gt;=JO$4),IF(OR(AND(DAY(LOOKUP($F7,TenantNames,TenantStartDates))&gt;28,DAY(EOMONTH(JO$4,0))=28,DAY(JO$4)=28),AND(DAY(LOOKUP($F7,TenantNames,TenantStartDates))&gt;30,DAY(EOMONTH(JO$4,0))=30,DAY(JO$4)=30),DAY(LOOKUP($F7,TenantNames,TenantStartDates))=DAY(JO$4)),IF((LOOKUP($F7,TenantNames,TenantEndDates)-JO$4)&lt;=31,LOOKUP($F7,TenantNames,TenantTotalRevenues)-SUM($JA7:JN7),LOOKUP($F7,TenantNames,TenantMonthlyRents)),IF(AND((SUMIF($G$4:AHB$4,"&lt;"&amp;JO$4,$G7:AHB7))&gt;SUMIFS(TransactionAmounts,TenantSources,$F7,'Filtered Data'!$C$2:$C23,"&lt;"&amp;JO$4),JO$4&lt;TODAY()),"Late","Occupied")),)))</f>
        <v/>
      </c>
      <c r="JP7" s="33" t="str">
        <f>IF(ISBLANK($F7),,IF(TODAY()=JP$4,"Today",IF(AND(LOOKUP($F7,TenantNames,TenantStartDates)&lt;=JP$4,LOOKUP($F7,TenantNames,TenantEndDates)&gt;=JP$4),IF(OR(AND(DAY(LOOKUP($F7,TenantNames,TenantStartDates))&gt;28,DAY(EOMONTH(JP$4,0))=28,DAY(JP$4)=28),AND(DAY(LOOKUP($F7,TenantNames,TenantStartDates))&gt;30,DAY(EOMONTH(JP$4,0))=30,DAY(JP$4)=30),DAY(LOOKUP($F7,TenantNames,TenantStartDates))=DAY(JP$4)),IF((LOOKUP($F7,TenantNames,TenantEndDates)-JP$4)&lt;=31,LOOKUP($F7,TenantNames,TenantTotalRevenues)-SUM($JA7:JO7),LOOKUP($F7,TenantNames,TenantMonthlyRents)),IF(AND((SUMIF($G$4:AHB$4,"&lt;"&amp;JP$4,$G7:AHB7))&gt;SUMIFS(TransactionAmounts,TenantSources,$F7,'Filtered Data'!$C$2:$C23,"&lt;"&amp;JP$4),JP$4&lt;TODAY()),"Late","Occupied")),)))</f>
        <v/>
      </c>
      <c r="JQ7" s="33" t="str">
        <f>IF(ISBLANK($F7),,IF(TODAY()=JQ$4,"Today",IF(AND(LOOKUP($F7,TenantNames,TenantStartDates)&lt;=JQ$4,LOOKUP($F7,TenantNames,TenantEndDates)&gt;=JQ$4),IF(OR(AND(DAY(LOOKUP($F7,TenantNames,TenantStartDates))&gt;28,DAY(EOMONTH(JQ$4,0))=28,DAY(JQ$4)=28),AND(DAY(LOOKUP($F7,TenantNames,TenantStartDates))&gt;30,DAY(EOMONTH(JQ$4,0))=30,DAY(JQ$4)=30),DAY(LOOKUP($F7,TenantNames,TenantStartDates))=DAY(JQ$4)),IF((LOOKUP($F7,TenantNames,TenantEndDates)-JQ$4)&lt;=31,LOOKUP($F7,TenantNames,TenantTotalRevenues)-SUM($JA7:JP7),LOOKUP($F7,TenantNames,TenantMonthlyRents)),IF(AND((SUMIF($G$4:AHB$4,"&lt;"&amp;JQ$4,$G7:AHB7))&gt;SUMIFS(TransactionAmounts,TenantSources,$F7,'Filtered Data'!$C$2:$C23,"&lt;"&amp;JQ$4),JQ$4&lt;TODAY()),"Late","Occupied")),)))</f>
        <v/>
      </c>
      <c r="JR7" s="33" t="str">
        <f>IF(ISBLANK($F7),,IF(TODAY()=JR$4,"Today",IF(AND(LOOKUP($F7,TenantNames,TenantStartDates)&lt;=JR$4,LOOKUP($F7,TenantNames,TenantEndDates)&gt;=JR$4),IF(OR(AND(DAY(LOOKUP($F7,TenantNames,TenantStartDates))&gt;28,DAY(EOMONTH(JR$4,0))=28,DAY(JR$4)=28),AND(DAY(LOOKUP($F7,TenantNames,TenantStartDates))&gt;30,DAY(EOMONTH(JR$4,0))=30,DAY(JR$4)=30),DAY(LOOKUP($F7,TenantNames,TenantStartDates))=DAY(JR$4)),IF((LOOKUP($F7,TenantNames,TenantEndDates)-JR$4)&lt;=31,LOOKUP($F7,TenantNames,TenantTotalRevenues)-SUM($JA7:JQ7),LOOKUP($F7,TenantNames,TenantMonthlyRents)),IF(AND((SUMIF($G$4:AHB$4,"&lt;"&amp;JR$4,$G7:AHB7))&gt;SUMIFS(TransactionAmounts,TenantSources,$F7,'Filtered Data'!$C$2:$C23,"&lt;"&amp;JR$4),JR$4&lt;TODAY()),"Late","Occupied")),)))</f>
        <v/>
      </c>
      <c r="JS7" s="33" t="str">
        <f>IF(ISBLANK($F7),,IF(TODAY()=JS$4,"Today",IF(AND(LOOKUP($F7,TenantNames,TenantStartDates)&lt;=JS$4,LOOKUP($F7,TenantNames,TenantEndDates)&gt;=JS$4),IF(OR(AND(DAY(LOOKUP($F7,TenantNames,TenantStartDates))&gt;28,DAY(EOMONTH(JS$4,0))=28,DAY(JS$4)=28),AND(DAY(LOOKUP($F7,TenantNames,TenantStartDates))&gt;30,DAY(EOMONTH(JS$4,0))=30,DAY(JS$4)=30),DAY(LOOKUP($F7,TenantNames,TenantStartDates))=DAY(JS$4)),IF((LOOKUP($F7,TenantNames,TenantEndDates)-JS$4)&lt;=31,LOOKUP($F7,TenantNames,TenantTotalRevenues)-SUM($JA7:JR7),LOOKUP($F7,TenantNames,TenantMonthlyRents)),IF(AND((SUMIF($G$4:AHB$4,"&lt;"&amp;JS$4,$G7:AHB7))&gt;SUMIFS(TransactionAmounts,TenantSources,$F7,'Filtered Data'!$C$2:$C23,"&lt;"&amp;JS$4),JS$4&lt;TODAY()),"Late","Occupied")),)))</f>
        <v/>
      </c>
      <c r="JT7" s="33" t="str">
        <f>IF(ISBLANK($F7),,IF(TODAY()=JT$4,"Today",IF(AND(LOOKUP($F7,TenantNames,TenantStartDates)&lt;=JT$4,LOOKUP($F7,TenantNames,TenantEndDates)&gt;=JT$4),IF(OR(AND(DAY(LOOKUP($F7,TenantNames,TenantStartDates))&gt;28,DAY(EOMONTH(JT$4,0))=28,DAY(JT$4)=28),AND(DAY(LOOKUP($F7,TenantNames,TenantStartDates))&gt;30,DAY(EOMONTH(JT$4,0))=30,DAY(JT$4)=30),DAY(LOOKUP($F7,TenantNames,TenantStartDates))=DAY(JT$4)),IF((LOOKUP($F7,TenantNames,TenantEndDates)-JT$4)&lt;=31,LOOKUP($F7,TenantNames,TenantTotalRevenues)-SUM($JA7:JS7),LOOKUP($F7,TenantNames,TenantMonthlyRents)),IF(AND((SUMIF($G$4:AHB$4,"&lt;"&amp;JT$4,$G7:AHB7))&gt;SUMIFS(TransactionAmounts,TenantSources,$F7,'Filtered Data'!$C$2:$C23,"&lt;"&amp;JT$4),JT$4&lt;TODAY()),"Late","Occupied")),)))</f>
        <v/>
      </c>
      <c r="JU7" s="33" t="str">
        <f>IF(ISBLANK($F7),,IF(TODAY()=JU$4,"Today",IF(AND(LOOKUP($F7,TenantNames,TenantStartDates)&lt;=JU$4,LOOKUP($F7,TenantNames,TenantEndDates)&gt;=JU$4),IF(OR(AND(DAY(LOOKUP($F7,TenantNames,TenantStartDates))&gt;28,DAY(EOMONTH(JU$4,0))=28,DAY(JU$4)=28),AND(DAY(LOOKUP($F7,TenantNames,TenantStartDates))&gt;30,DAY(EOMONTH(JU$4,0))=30,DAY(JU$4)=30),DAY(LOOKUP($F7,TenantNames,TenantStartDates))=DAY(JU$4)),IF((LOOKUP($F7,TenantNames,TenantEndDates)-JU$4)&lt;=31,LOOKUP($F7,TenantNames,TenantTotalRevenues)-SUM($JA7:JT7),LOOKUP($F7,TenantNames,TenantMonthlyRents)),IF(AND((SUMIF($G$4:AHB$4,"&lt;"&amp;JU$4,$G7:AHB7))&gt;SUMIFS(TransactionAmounts,TenantSources,$F7,'Filtered Data'!$C$2:$C23,"&lt;"&amp;JU$4),JU$4&lt;TODAY()),"Late","Occupied")),)))</f>
        <v/>
      </c>
      <c r="JV7" s="33" t="str">
        <f>IF(ISBLANK($F7),,IF(TODAY()=JV$4,"Today",IF(AND(LOOKUP($F7,TenantNames,TenantStartDates)&lt;=JV$4,LOOKUP($F7,TenantNames,TenantEndDates)&gt;=JV$4),IF(OR(AND(DAY(LOOKUP($F7,TenantNames,TenantStartDates))&gt;28,DAY(EOMONTH(JV$4,0))=28,DAY(JV$4)=28),AND(DAY(LOOKUP($F7,TenantNames,TenantStartDates))&gt;30,DAY(EOMONTH(JV$4,0))=30,DAY(JV$4)=30),DAY(LOOKUP($F7,TenantNames,TenantStartDates))=DAY(JV$4)),IF((LOOKUP($F7,TenantNames,TenantEndDates)-JV$4)&lt;=31,LOOKUP($F7,TenantNames,TenantTotalRevenues)-SUM($JA7:JU7),LOOKUP($F7,TenantNames,TenantMonthlyRents)),IF(AND((SUMIF($G$4:AHB$4,"&lt;"&amp;JV$4,$G7:AHB7))&gt;SUMIFS(TransactionAmounts,TenantSources,$F7,'Filtered Data'!$C$2:$C23,"&lt;"&amp;JV$4),JV$4&lt;TODAY()),"Late","Occupied")),)))</f>
        <v/>
      </c>
      <c r="JW7" s="33" t="str">
        <f>IF(ISBLANK($F7),,IF(TODAY()=JW$4,"Today",IF(AND(LOOKUP($F7,TenantNames,TenantStartDates)&lt;=JW$4,LOOKUP($F7,TenantNames,TenantEndDates)&gt;=JW$4),IF(OR(AND(DAY(LOOKUP($F7,TenantNames,TenantStartDates))&gt;28,DAY(EOMONTH(JW$4,0))=28,DAY(JW$4)=28),AND(DAY(LOOKUP($F7,TenantNames,TenantStartDates))&gt;30,DAY(EOMONTH(JW$4,0))=30,DAY(JW$4)=30),DAY(LOOKUP($F7,TenantNames,TenantStartDates))=DAY(JW$4)),IF((LOOKUP($F7,TenantNames,TenantEndDates)-JW$4)&lt;=31,LOOKUP($F7,TenantNames,TenantTotalRevenues)-SUM($JA7:JV7),LOOKUP($F7,TenantNames,TenantMonthlyRents)),IF(AND((SUMIF($G$4:AHB$4,"&lt;"&amp;JW$4,$G7:AHB7))&gt;SUMIFS(TransactionAmounts,TenantSources,$F7,'Filtered Data'!$C$2:$C23,"&lt;"&amp;JW$4),JW$4&lt;TODAY()),"Late","Occupied")),)))</f>
        <v/>
      </c>
      <c r="JX7" s="33" t="str">
        <f>IF(ISBLANK($F7),,IF(TODAY()=JX$4,"Today",IF(AND(LOOKUP($F7,TenantNames,TenantStartDates)&lt;=JX$4,LOOKUP($F7,TenantNames,TenantEndDates)&gt;=JX$4),IF(OR(AND(DAY(LOOKUP($F7,TenantNames,TenantStartDates))&gt;28,DAY(EOMONTH(JX$4,0))=28,DAY(JX$4)=28),AND(DAY(LOOKUP($F7,TenantNames,TenantStartDates))&gt;30,DAY(EOMONTH(JX$4,0))=30,DAY(JX$4)=30),DAY(LOOKUP($F7,TenantNames,TenantStartDates))=DAY(JX$4)),IF((LOOKUP($F7,TenantNames,TenantEndDates)-JX$4)&lt;=31,LOOKUP($F7,TenantNames,TenantTotalRevenues)-SUM($JA7:JW7),LOOKUP($F7,TenantNames,TenantMonthlyRents)),IF(AND((SUMIF($G$4:AHB$4,"&lt;"&amp;JX$4,$G7:AHB7))&gt;SUMIFS(TransactionAmounts,TenantSources,$F7,'Filtered Data'!$C$2:$C23,"&lt;"&amp;JX$4),JX$4&lt;TODAY()),"Late","Occupied")),)))</f>
        <v/>
      </c>
      <c r="JY7" s="33" t="str">
        <f>IF(ISBLANK($F7),,IF(TODAY()=JY$4,"Today",IF(AND(LOOKUP($F7,TenantNames,TenantStartDates)&lt;=JY$4,LOOKUP($F7,TenantNames,TenantEndDates)&gt;=JY$4),IF(OR(AND(DAY(LOOKUP($F7,TenantNames,TenantStartDates))&gt;28,DAY(EOMONTH(JY$4,0))=28,DAY(JY$4)=28),AND(DAY(LOOKUP($F7,TenantNames,TenantStartDates))&gt;30,DAY(EOMONTH(JY$4,0))=30,DAY(JY$4)=30),DAY(LOOKUP($F7,TenantNames,TenantStartDates))=DAY(JY$4)),IF((LOOKUP($F7,TenantNames,TenantEndDates)-JY$4)&lt;=31,LOOKUP($F7,TenantNames,TenantTotalRevenues)-SUM($JA7:JX7),LOOKUP($F7,TenantNames,TenantMonthlyRents)),IF(AND((SUMIF($G$4:AHB$4,"&lt;"&amp;JY$4,$G7:AHB7))&gt;SUMIFS(TransactionAmounts,TenantSources,$F7,'Filtered Data'!$C$2:$C23,"&lt;"&amp;JY$4),JY$4&lt;TODAY()),"Late","Occupied")),)))</f>
        <v/>
      </c>
      <c r="JZ7" s="33" t="str">
        <f>IF(ISBLANK($F7),,IF(TODAY()=JZ$4,"Today",IF(AND(LOOKUP($F7,TenantNames,TenantStartDates)&lt;=JZ$4,LOOKUP($F7,TenantNames,TenantEndDates)&gt;=JZ$4),IF(OR(AND(DAY(LOOKUP($F7,TenantNames,TenantStartDates))&gt;28,DAY(EOMONTH(JZ$4,0))=28,DAY(JZ$4)=28),AND(DAY(LOOKUP($F7,TenantNames,TenantStartDates))&gt;30,DAY(EOMONTH(JZ$4,0))=30,DAY(JZ$4)=30),DAY(LOOKUP($F7,TenantNames,TenantStartDates))=DAY(JZ$4)),IF((LOOKUP($F7,TenantNames,TenantEndDates)-JZ$4)&lt;=31,LOOKUP($F7,TenantNames,TenantTotalRevenues)-SUM($JA7:JY7),LOOKUP($F7,TenantNames,TenantMonthlyRents)),IF(AND((SUMIF($G$4:AHB$4,"&lt;"&amp;JZ$4,$G7:AHB7))&gt;SUMIFS(TransactionAmounts,TenantSources,$F7,'Filtered Data'!$C$2:$C23,"&lt;"&amp;JZ$4),JZ$4&lt;TODAY()),"Late","Occupied")),)))</f>
        <v/>
      </c>
      <c r="KA7" s="33" t="str">
        <f>IF(ISBLANK($F7),,IF(TODAY()=KA$4,"Today",IF(AND(LOOKUP($F7,TenantNames,TenantStartDates)&lt;=KA$4,LOOKUP($F7,TenantNames,TenantEndDates)&gt;=KA$4),IF(OR(AND(DAY(LOOKUP($F7,TenantNames,TenantStartDates))&gt;28,DAY(EOMONTH(KA$4,0))=28,DAY(KA$4)=28),AND(DAY(LOOKUP($F7,TenantNames,TenantStartDates))&gt;30,DAY(EOMONTH(KA$4,0))=30,DAY(KA$4)=30),DAY(LOOKUP($F7,TenantNames,TenantStartDates))=DAY(KA$4)),IF((LOOKUP($F7,TenantNames,TenantEndDates)-KA$4)&lt;=31,LOOKUP($F7,TenantNames,TenantTotalRevenues)-SUM($JA7:JZ7),LOOKUP($F7,TenantNames,TenantMonthlyRents)),IF(AND((SUMIF($G$4:AHB$4,"&lt;"&amp;KA$4,$G7:AHB7))&gt;SUMIFS(TransactionAmounts,TenantSources,$F7,'Filtered Data'!$C$2:$C23,"&lt;"&amp;KA$4),KA$4&lt;TODAY()),"Late","Occupied")),)))</f>
        <v/>
      </c>
      <c r="KB7" s="33" t="str">
        <f>IF(ISBLANK($F7),,IF(TODAY()=KB$4,"Today",IF(AND(LOOKUP($F7,TenantNames,TenantStartDates)&lt;=KB$4,LOOKUP($F7,TenantNames,TenantEndDates)&gt;=KB$4),IF(OR(AND(DAY(LOOKUP($F7,TenantNames,TenantStartDates))&gt;28,DAY(EOMONTH(KB$4,0))=28,DAY(KB$4)=28),AND(DAY(LOOKUP($F7,TenantNames,TenantStartDates))&gt;30,DAY(EOMONTH(KB$4,0))=30,DAY(KB$4)=30),DAY(LOOKUP($F7,TenantNames,TenantStartDates))=DAY(KB$4)),IF((LOOKUP($F7,TenantNames,TenantEndDates)-KB$4)&lt;=31,LOOKUP($F7,TenantNames,TenantTotalRevenues)-SUM($JA7:KA7),LOOKUP($F7,TenantNames,TenantMonthlyRents)),IF(AND((SUMIF($G$4:AHB$4,"&lt;"&amp;KB$4,$G7:AHB7))&gt;SUMIFS(TransactionAmounts,TenantSources,$F7,'Filtered Data'!$C$2:$C23,"&lt;"&amp;KB$4),KB$4&lt;TODAY()),"Late","Occupied")),)))</f>
        <v/>
      </c>
      <c r="KC7" s="33" t="str">
        <f>IF(ISBLANK($F7),,IF(TODAY()=KC$4,"Today",IF(AND(LOOKUP($F7,TenantNames,TenantStartDates)&lt;=KC$4,LOOKUP($F7,TenantNames,TenantEndDates)&gt;=KC$4),IF(OR(AND(DAY(LOOKUP($F7,TenantNames,TenantStartDates))&gt;28,DAY(EOMONTH(KC$4,0))=28,DAY(KC$4)=28),AND(DAY(LOOKUP($F7,TenantNames,TenantStartDates))&gt;30,DAY(EOMONTH(KC$4,0))=30,DAY(KC$4)=30),DAY(LOOKUP($F7,TenantNames,TenantStartDates))=DAY(KC$4)),IF((LOOKUP($F7,TenantNames,TenantEndDates)-KC$4)&lt;=31,LOOKUP($F7,TenantNames,TenantTotalRevenues)-SUM($JA7:KB7),LOOKUP($F7,TenantNames,TenantMonthlyRents)),IF(AND((SUMIF($G$4:AHB$4,"&lt;"&amp;KC$4,$G7:AHB7))&gt;SUMIFS(TransactionAmounts,TenantSources,$F7,'Filtered Data'!$C$2:$C23,"&lt;"&amp;KC$4),KC$4&lt;TODAY()),"Late","Occupied")),)))</f>
        <v/>
      </c>
      <c r="KD7" s="33" t="str">
        <f>IF(ISBLANK($F7),,IF(TODAY()=KD$4,"Today",IF(AND(LOOKUP($F7,TenantNames,TenantStartDates)&lt;=KD$4,LOOKUP($F7,TenantNames,TenantEndDates)&gt;=KD$4),IF(OR(AND(DAY(LOOKUP($F7,TenantNames,TenantStartDates))&gt;28,DAY(EOMONTH(KD$4,0))=28,DAY(KD$4)=28),AND(DAY(LOOKUP($F7,TenantNames,TenantStartDates))&gt;30,DAY(EOMONTH(KD$4,0))=30,DAY(KD$4)=30),DAY(LOOKUP($F7,TenantNames,TenantStartDates))=DAY(KD$4)),IF((LOOKUP($F7,TenantNames,TenantEndDates)-KD$4)&lt;=31,LOOKUP($F7,TenantNames,TenantTotalRevenues)-SUM($JA7:KC7),LOOKUP($F7,TenantNames,TenantMonthlyRents)),IF(AND((SUMIF($G$4:AHB$4,"&lt;"&amp;KD$4,$G7:AHB7))&gt;SUMIFS(TransactionAmounts,TenantSources,$F7,'Filtered Data'!$C$2:$C23,"&lt;"&amp;KD$4),KD$4&lt;TODAY()),"Late","Occupied")),)))</f>
        <v/>
      </c>
      <c r="KE7" s="33" t="str">
        <f>IF(ISBLANK($F7),,IF(TODAY()=KE$4,"Today",IF(AND(LOOKUP($F7,TenantNames,TenantStartDates)&lt;=KE$4,LOOKUP($F7,TenantNames,TenantEndDates)&gt;=KE$4),IF(OR(AND(DAY(LOOKUP($F7,TenantNames,TenantStartDates))&gt;28,DAY(EOMONTH(KE$4,0))=28,DAY(KE$4)=28),AND(DAY(LOOKUP($F7,TenantNames,TenantStartDates))&gt;30,DAY(EOMONTH(KE$4,0))=30,DAY(KE$4)=30),DAY(LOOKUP($F7,TenantNames,TenantStartDates))=DAY(KE$4)),IF((LOOKUP($F7,TenantNames,TenantEndDates)-KE$4)&lt;=31,LOOKUP($F7,TenantNames,TenantTotalRevenues)-SUM($JA7:KD7),LOOKUP($F7,TenantNames,TenantMonthlyRents)),IF(AND((SUMIF($G$4:AHB$4,"&lt;"&amp;KE$4,$G7:AHB7))&gt;SUMIFS(TransactionAmounts,TenantSources,$F7,'Filtered Data'!$C$2:$C23,"&lt;"&amp;KE$4),KE$4&lt;TODAY()),"Late","Occupied")),)))</f>
        <v/>
      </c>
      <c r="KF7" s="33" t="str">
        <f>IF(ISBLANK($F7),,IF(TODAY()=KF$4,"Today",IF(AND(LOOKUP($F7,TenantNames,TenantStartDates)&lt;=KF$4,LOOKUP($F7,TenantNames,TenantEndDates)&gt;=KF$4),IF(OR(AND(DAY(LOOKUP($F7,TenantNames,TenantStartDates))&gt;28,DAY(EOMONTH(KF$4,0))=28,DAY(KF$4)=28),AND(DAY(LOOKUP($F7,TenantNames,TenantStartDates))&gt;30,DAY(EOMONTH(KF$4,0))=30,DAY(KF$4)=30),DAY(LOOKUP($F7,TenantNames,TenantStartDates))=DAY(KF$4)),IF((LOOKUP($F7,TenantNames,TenantEndDates)-KF$4)&lt;=31,LOOKUP($F7,TenantNames,TenantTotalRevenues)-SUM($JA7:KE7),LOOKUP($F7,TenantNames,TenantMonthlyRents)),IF(AND((SUMIF($G$4:AHB$4,"&lt;"&amp;KF$4,$G7:AHB7))&gt;SUMIFS(TransactionAmounts,TenantSources,$F7,'Filtered Data'!$C$2:$C23,"&lt;"&amp;KF$4),KF$4&lt;TODAY()),"Late","Occupied")),)))</f>
        <v/>
      </c>
      <c r="KG7" s="33" t="str">
        <f>IF(ISBLANK($F7),,IF(TODAY()=KG$4,"Today",IF(AND(LOOKUP($F7,TenantNames,TenantStartDates)&lt;=KG$4,LOOKUP($F7,TenantNames,TenantEndDates)&gt;=KG$4),IF(OR(AND(DAY(LOOKUP($F7,TenantNames,TenantStartDates))&gt;28,DAY(EOMONTH(KG$4,0))=28,DAY(KG$4)=28),AND(DAY(LOOKUP($F7,TenantNames,TenantStartDates))&gt;30,DAY(EOMONTH(KG$4,0))=30,DAY(KG$4)=30),DAY(LOOKUP($F7,TenantNames,TenantStartDates))=DAY(KG$4)),IF((LOOKUP($F7,TenantNames,TenantEndDates)-KG$4)&lt;=31,LOOKUP($F7,TenantNames,TenantTotalRevenues)-SUM($JA7:KF7),LOOKUP($F7,TenantNames,TenantMonthlyRents)),IF(AND((SUMIF($G$4:AHB$4,"&lt;"&amp;KG$4,$G7:AHB7))&gt;SUMIFS(TransactionAmounts,TenantSources,$F7,'Filtered Data'!$C$2:$C23,"&lt;"&amp;KG$4),KG$4&lt;TODAY()),"Late","Occupied")),)))</f>
        <v/>
      </c>
      <c r="KH7" s="33" t="str">
        <f>IF(ISBLANK($F7),,IF(TODAY()=KH$4,"Today",IF(AND(LOOKUP($F7,TenantNames,TenantStartDates)&lt;=KH$4,LOOKUP($F7,TenantNames,TenantEndDates)&gt;=KH$4),IF(OR(AND(DAY(LOOKUP($F7,TenantNames,TenantStartDates))&gt;28,DAY(EOMONTH(KH$4,0))=28,DAY(KH$4)=28),AND(DAY(LOOKUP($F7,TenantNames,TenantStartDates))&gt;30,DAY(EOMONTH(KH$4,0))=30,DAY(KH$4)=30),DAY(LOOKUP($F7,TenantNames,TenantStartDates))=DAY(KH$4)),IF((LOOKUP($F7,TenantNames,TenantEndDates)-KH$4)&lt;=31,LOOKUP($F7,TenantNames,TenantTotalRevenues)-SUM($JA7:KG7),LOOKUP($F7,TenantNames,TenantMonthlyRents)),IF(AND((SUMIF($G$4:AHB$4,"&lt;"&amp;KH$4,$G7:AHB7))&gt;SUMIFS(TransactionAmounts,TenantSources,$F7,'Filtered Data'!$C$2:$C23,"&lt;"&amp;KH$4),KH$4&lt;TODAY()),"Late","Occupied")),)))</f>
        <v/>
      </c>
      <c r="KI7" s="33" t="str">
        <f>IF(ISBLANK($F7),,IF(TODAY()=KI$4,"Today",IF(AND(LOOKUP($F7,TenantNames,TenantStartDates)&lt;=KI$4,LOOKUP($F7,TenantNames,TenantEndDates)&gt;=KI$4),IF(OR(AND(DAY(LOOKUP($F7,TenantNames,TenantStartDates))&gt;28,DAY(EOMONTH(KI$4,0))=28,DAY(KI$4)=28),AND(DAY(LOOKUP($F7,TenantNames,TenantStartDates))&gt;30,DAY(EOMONTH(KI$4,0))=30,DAY(KI$4)=30),DAY(LOOKUP($F7,TenantNames,TenantStartDates))=DAY(KI$4)),IF((LOOKUP($F7,TenantNames,TenantEndDates)-KI$4)&lt;=31,LOOKUP($F7,TenantNames,TenantTotalRevenues)-SUM($JA7:KH7),LOOKUP($F7,TenantNames,TenantMonthlyRents)),IF(AND((SUMIF($G$4:AHB$4,"&lt;"&amp;KI$4,$G7:AHB7))&gt;SUMIFS(TransactionAmounts,TenantSources,$F7,'Filtered Data'!$C$2:$C23,"&lt;"&amp;KI$4),KI$4&lt;TODAY()),"Late","Occupied")),)))</f>
        <v/>
      </c>
      <c r="KJ7" s="33" t="str">
        <f>IF(ISBLANK($F7),,IF(TODAY()=KJ$4,"Today",IF(AND(LOOKUP($F7,TenantNames,TenantStartDates)&lt;=KJ$4,LOOKUP($F7,TenantNames,TenantEndDates)&gt;=KJ$4),IF(OR(AND(DAY(LOOKUP($F7,TenantNames,TenantStartDates))&gt;28,DAY(EOMONTH(KJ$4,0))=28,DAY(KJ$4)=28),AND(DAY(LOOKUP($F7,TenantNames,TenantStartDates))&gt;30,DAY(EOMONTH(KJ$4,0))=30,DAY(KJ$4)=30),DAY(LOOKUP($F7,TenantNames,TenantStartDates))=DAY(KJ$4)),IF((LOOKUP($F7,TenantNames,TenantEndDates)-KJ$4)&lt;=31,LOOKUP($F7,TenantNames,TenantTotalRevenues)-SUM($JA7:KI7),LOOKUP($F7,TenantNames,TenantMonthlyRents)),IF(AND((SUMIF($G$4:AHB$4,"&lt;"&amp;KJ$4,$G7:AHB7))&gt;SUMIFS(TransactionAmounts,TenantSources,$F7,'Filtered Data'!$C$2:$C23,"&lt;"&amp;KJ$4),KJ$4&lt;TODAY()),"Late","Occupied")),)))</f>
        <v/>
      </c>
      <c r="KK7" s="33" t="str">
        <f>IF(ISBLANK($F7),,IF(TODAY()=KK$4,"Today",IF(AND(LOOKUP($F7,TenantNames,TenantStartDates)&lt;=KK$4,LOOKUP($F7,TenantNames,TenantEndDates)&gt;=KK$4),IF(OR(AND(DAY(LOOKUP($F7,TenantNames,TenantStartDates))&gt;28,DAY(EOMONTH(KK$4,0))=28,DAY(KK$4)=28),AND(DAY(LOOKUP($F7,TenantNames,TenantStartDates))&gt;30,DAY(EOMONTH(KK$4,0))=30,DAY(KK$4)=30),DAY(LOOKUP($F7,TenantNames,TenantStartDates))=DAY(KK$4)),IF((LOOKUP($F7,TenantNames,TenantEndDates)-KK$4)&lt;=31,LOOKUP($F7,TenantNames,TenantTotalRevenues)-SUM($JA7:KJ7),LOOKUP($F7,TenantNames,TenantMonthlyRents)),IF(AND((SUMIF($G$4:AHB$4,"&lt;"&amp;KK$4,$G7:AHB7))&gt;SUMIFS(TransactionAmounts,TenantSources,$F7,'Filtered Data'!$C$2:$C23,"&lt;"&amp;KK$4),KK$4&lt;TODAY()),"Late","Occupied")),)))</f>
        <v/>
      </c>
      <c r="KL7" s="33" t="str">
        <f>IF(ISBLANK($F7),,IF(TODAY()=KL$4,"Today",IF(AND(LOOKUP($F7,TenantNames,TenantStartDates)&lt;=KL$4,LOOKUP($F7,TenantNames,TenantEndDates)&gt;=KL$4),IF(OR(AND(DAY(LOOKUP($F7,TenantNames,TenantStartDates))&gt;28,DAY(EOMONTH(KL$4,0))=28,DAY(KL$4)=28),AND(DAY(LOOKUP($F7,TenantNames,TenantStartDates))&gt;30,DAY(EOMONTH(KL$4,0))=30,DAY(KL$4)=30),DAY(LOOKUP($F7,TenantNames,TenantStartDates))=DAY(KL$4)),IF((LOOKUP($F7,TenantNames,TenantEndDates)-KL$4)&lt;=31,LOOKUP($F7,TenantNames,TenantTotalRevenues)-SUM($JA7:KK7),LOOKUP($F7,TenantNames,TenantMonthlyRents)),IF(AND((SUMIF($G$4:AHB$4,"&lt;"&amp;KL$4,$G7:AHB7))&gt;SUMIFS(TransactionAmounts,TenantSources,$F7,'Filtered Data'!$C$2:$C23,"&lt;"&amp;KL$4),KL$4&lt;TODAY()),"Late","Occupied")),)))</f>
        <v/>
      </c>
      <c r="KM7" s="33" t="str">
        <f>IF(ISBLANK($F7),,IF(TODAY()=KM$4,"Today",IF(AND(LOOKUP($F7,TenantNames,TenantStartDates)&lt;=KM$4,LOOKUP($F7,TenantNames,TenantEndDates)&gt;=KM$4),IF(OR(AND(DAY(LOOKUP($F7,TenantNames,TenantStartDates))&gt;28,DAY(EOMONTH(KM$4,0))=28,DAY(KM$4)=28),AND(DAY(LOOKUP($F7,TenantNames,TenantStartDates))&gt;30,DAY(EOMONTH(KM$4,0))=30,DAY(KM$4)=30),DAY(LOOKUP($F7,TenantNames,TenantStartDates))=DAY(KM$4)),IF((LOOKUP($F7,TenantNames,TenantEndDates)-KM$4)&lt;=31,LOOKUP($F7,TenantNames,TenantTotalRevenues)-SUM($JA7:KL7),LOOKUP($F7,TenantNames,TenantMonthlyRents)),IF(AND((SUMIF($G$4:AHB$4,"&lt;"&amp;KM$4,$G7:AHB7))&gt;SUMIFS(TransactionAmounts,TenantSources,$F7,'Filtered Data'!$C$2:$C23,"&lt;"&amp;KM$4),KM$4&lt;TODAY()),"Late","Occupied")),)))</f>
        <v/>
      </c>
      <c r="KN7" s="33" t="str">
        <f>IF(ISBLANK($F7),,IF(TODAY()=KN$4,"Today",IF(AND(LOOKUP($F7,TenantNames,TenantStartDates)&lt;=KN$4,LOOKUP($F7,TenantNames,TenantEndDates)&gt;=KN$4),IF(OR(AND(DAY(LOOKUP($F7,TenantNames,TenantStartDates))&gt;28,DAY(EOMONTH(KN$4,0))=28,DAY(KN$4)=28),AND(DAY(LOOKUP($F7,TenantNames,TenantStartDates))&gt;30,DAY(EOMONTH(KN$4,0))=30,DAY(KN$4)=30),DAY(LOOKUP($F7,TenantNames,TenantStartDates))=DAY(KN$4)),IF((LOOKUP($F7,TenantNames,TenantEndDates)-KN$4)&lt;=31,LOOKUP($F7,TenantNames,TenantTotalRevenues)-SUM($JA7:KM7),LOOKUP($F7,TenantNames,TenantMonthlyRents)),IF(AND((SUMIF($G$4:AHB$4,"&lt;"&amp;KN$4,$G7:AHB7))&gt;SUMIFS(TransactionAmounts,TenantSources,$F7,'Filtered Data'!$C$2:$C23,"&lt;"&amp;KN$4),KN$4&lt;TODAY()),"Late","Occupied")),)))</f>
        <v/>
      </c>
      <c r="KO7" s="33" t="str">
        <f>IF(ISBLANK($F7),,IF(TODAY()=KO$4,"Today",IF(AND(LOOKUP($F7,TenantNames,TenantStartDates)&lt;=KO$4,LOOKUP($F7,TenantNames,TenantEndDates)&gt;=KO$4),IF(OR(AND(DAY(LOOKUP($F7,TenantNames,TenantStartDates))&gt;28,DAY(EOMONTH(KO$4,0))=28,DAY(KO$4)=28),AND(DAY(LOOKUP($F7,TenantNames,TenantStartDates))&gt;30,DAY(EOMONTH(KO$4,0))=30,DAY(KO$4)=30),DAY(LOOKUP($F7,TenantNames,TenantStartDates))=DAY(KO$4)),IF((LOOKUP($F7,TenantNames,TenantEndDates)-KO$4)&lt;=31,LOOKUP($F7,TenantNames,TenantTotalRevenues)-SUM($JA7:KN7),LOOKUP($F7,TenantNames,TenantMonthlyRents)),IF(AND((SUMIF($G$4:AHB$4,"&lt;"&amp;KO$4,$G7:AHB7))&gt;SUMIFS(TransactionAmounts,TenantSources,$F7,'Filtered Data'!$C$2:$C23,"&lt;"&amp;KO$4),KO$4&lt;TODAY()),"Late","Occupied")),)))</f>
        <v/>
      </c>
      <c r="KP7" s="33" t="str">
        <f>IF(ISBLANK($F7),,IF(TODAY()=KP$4,"Today",IF(AND(LOOKUP($F7,TenantNames,TenantStartDates)&lt;=KP$4,LOOKUP($F7,TenantNames,TenantEndDates)&gt;=KP$4),IF(OR(AND(DAY(LOOKUP($F7,TenantNames,TenantStartDates))&gt;28,DAY(EOMONTH(KP$4,0))=28,DAY(KP$4)=28),AND(DAY(LOOKUP($F7,TenantNames,TenantStartDates))&gt;30,DAY(EOMONTH(KP$4,0))=30,DAY(KP$4)=30),DAY(LOOKUP($F7,TenantNames,TenantStartDates))=DAY(KP$4)),IF((LOOKUP($F7,TenantNames,TenantEndDates)-KP$4)&lt;=31,LOOKUP($F7,TenantNames,TenantTotalRevenues)-SUM($JA7:KO7),LOOKUP($F7,TenantNames,TenantMonthlyRents)),IF(AND((SUMIF($G$4:AHB$4,"&lt;"&amp;KP$4,$G7:AHB7))&gt;SUMIFS(TransactionAmounts,TenantSources,$F7,'Filtered Data'!$C$2:$C23,"&lt;"&amp;KP$4),KP$4&lt;TODAY()),"Late","Occupied")),)))</f>
        <v/>
      </c>
      <c r="KQ7" s="33" t="str">
        <f>IF(ISBLANK($F7),,IF(TODAY()=KQ$4,"Today",IF(AND(LOOKUP($F7,TenantNames,TenantStartDates)&lt;=KQ$4,LOOKUP($F7,TenantNames,TenantEndDates)&gt;=KQ$4),IF(OR(AND(DAY(LOOKUP($F7,TenantNames,TenantStartDates))&gt;28,DAY(EOMONTH(KQ$4,0))=28,DAY(KQ$4)=28),AND(DAY(LOOKUP($F7,TenantNames,TenantStartDates))&gt;30,DAY(EOMONTH(KQ$4,0))=30,DAY(KQ$4)=30),DAY(LOOKUP($F7,TenantNames,TenantStartDates))=DAY(KQ$4)),IF((LOOKUP($F7,TenantNames,TenantEndDates)-KQ$4)&lt;=31,LOOKUP($F7,TenantNames,TenantTotalRevenues)-SUM($JA7:KP7),LOOKUP($F7,TenantNames,TenantMonthlyRents)),IF(AND((SUMIF($G$4:AHB$4,"&lt;"&amp;KQ$4,$G7:AHB7))&gt;SUMIFS(TransactionAmounts,TenantSources,$F7,'Filtered Data'!$C$2:$C23,"&lt;"&amp;KQ$4),KQ$4&lt;TODAY()),"Late","Occupied")),)))</f>
        <v/>
      </c>
      <c r="KR7" s="33" t="str">
        <f>IF(ISBLANK($F7),,IF(TODAY()=KR$4,"Today",IF(AND(LOOKUP($F7,TenantNames,TenantStartDates)&lt;=KR$4,LOOKUP($F7,TenantNames,TenantEndDates)&gt;=KR$4),IF(OR(AND(DAY(LOOKUP($F7,TenantNames,TenantStartDates))&gt;28,DAY(EOMONTH(KR$4,0))=28,DAY(KR$4)=28),AND(DAY(LOOKUP($F7,TenantNames,TenantStartDates))&gt;30,DAY(EOMONTH(KR$4,0))=30,DAY(KR$4)=30),DAY(LOOKUP($F7,TenantNames,TenantStartDates))=DAY(KR$4)),IF((LOOKUP($F7,TenantNames,TenantEndDates)-KR$4)&lt;=31,LOOKUP($F7,TenantNames,TenantTotalRevenues)-SUM($JA7:KQ7),LOOKUP($F7,TenantNames,TenantMonthlyRents)),IF(AND((SUMIF($G$4:AHB$4,"&lt;"&amp;KR$4,$G7:AHB7))&gt;SUMIFS(TransactionAmounts,TenantSources,$F7,'Filtered Data'!$C$2:$C23,"&lt;"&amp;KR$4),KR$4&lt;TODAY()),"Late","Occupied")),)))</f>
        <v/>
      </c>
      <c r="KS7" s="33" t="str">
        <f>IF(ISBLANK($F7),,IF(TODAY()=KS$4,"Today",IF(AND(LOOKUP($F7,TenantNames,TenantStartDates)&lt;=KS$4,LOOKUP($F7,TenantNames,TenantEndDates)&gt;=KS$4),IF(OR(AND(DAY(LOOKUP($F7,TenantNames,TenantStartDates))&gt;28,DAY(EOMONTH(KS$4,0))=28,DAY(KS$4)=28),AND(DAY(LOOKUP($F7,TenantNames,TenantStartDates))&gt;30,DAY(EOMONTH(KS$4,0))=30,DAY(KS$4)=30),DAY(LOOKUP($F7,TenantNames,TenantStartDates))=DAY(KS$4)),IF((LOOKUP($F7,TenantNames,TenantEndDates)-KS$4)&lt;=31,LOOKUP($F7,TenantNames,TenantTotalRevenues)-SUM($JA7:KR7),LOOKUP($F7,TenantNames,TenantMonthlyRents)),IF(AND((SUMIF($G$4:AHB$4,"&lt;"&amp;KS$4,$G7:AHB7))&gt;SUMIFS(TransactionAmounts,TenantSources,$F7,'Filtered Data'!$C$2:$C23,"&lt;"&amp;KS$4),KS$4&lt;TODAY()),"Late","Occupied")),)))</f>
        <v/>
      </c>
      <c r="KT7" s="33" t="str">
        <f>IF(ISBLANK($F7),,IF(TODAY()=KT$4,"Today",IF(AND(LOOKUP($F7,TenantNames,TenantStartDates)&lt;=KT$4,LOOKUP($F7,TenantNames,TenantEndDates)&gt;=KT$4),IF(OR(AND(DAY(LOOKUP($F7,TenantNames,TenantStartDates))&gt;28,DAY(EOMONTH(KT$4,0))=28,DAY(KT$4)=28),AND(DAY(LOOKUP($F7,TenantNames,TenantStartDates))&gt;30,DAY(EOMONTH(KT$4,0))=30,DAY(KT$4)=30),DAY(LOOKUP($F7,TenantNames,TenantStartDates))=DAY(KT$4)),IF((LOOKUP($F7,TenantNames,TenantEndDates)-KT$4)&lt;=31,LOOKUP($F7,TenantNames,TenantTotalRevenues)-SUM($JA7:KS7),LOOKUP($F7,TenantNames,TenantMonthlyRents)),IF(AND((SUMIF($G$4:AHB$4,"&lt;"&amp;KT$4,$G7:AHB7))&gt;SUMIFS(TransactionAmounts,TenantSources,$F7,'Filtered Data'!$C$2:$C23,"&lt;"&amp;KT$4),KT$4&lt;TODAY()),"Late","Occupied")),)))</f>
        <v/>
      </c>
      <c r="KU7" s="33" t="str">
        <f>IF(ISBLANK($F7),,IF(TODAY()=KU$4,"Today",IF(AND(LOOKUP($F7,TenantNames,TenantStartDates)&lt;=KU$4,LOOKUP($F7,TenantNames,TenantEndDates)&gt;=KU$4),IF(OR(AND(DAY(LOOKUP($F7,TenantNames,TenantStartDates))&gt;28,DAY(EOMONTH(KU$4,0))=28,DAY(KU$4)=28),AND(DAY(LOOKUP($F7,TenantNames,TenantStartDates))&gt;30,DAY(EOMONTH(KU$4,0))=30,DAY(KU$4)=30),DAY(LOOKUP($F7,TenantNames,TenantStartDates))=DAY(KU$4)),IF((LOOKUP($F7,TenantNames,TenantEndDates)-KU$4)&lt;=31,LOOKUP($F7,TenantNames,TenantTotalRevenues)-SUM($JA7:KT7),LOOKUP($F7,TenantNames,TenantMonthlyRents)),IF(AND((SUMIF($G$4:AHB$4,"&lt;"&amp;KU$4,$G7:AHB7))&gt;SUMIFS(TransactionAmounts,TenantSources,$F7,'Filtered Data'!$C$2:$C23,"&lt;"&amp;KU$4),KU$4&lt;TODAY()),"Late","Occupied")),)))</f>
        <v/>
      </c>
      <c r="KV7" s="33" t="str">
        <f>IF(ISBLANK($F7),,IF(TODAY()=KV$4,"Today",IF(AND(LOOKUP($F7,TenantNames,TenantStartDates)&lt;=KV$4,LOOKUP($F7,TenantNames,TenantEndDates)&gt;=KV$4),IF(OR(AND(DAY(LOOKUP($F7,TenantNames,TenantStartDates))&gt;28,DAY(EOMONTH(KV$4,0))=28,DAY(KV$4)=28),AND(DAY(LOOKUP($F7,TenantNames,TenantStartDates))&gt;30,DAY(EOMONTH(KV$4,0))=30,DAY(KV$4)=30),DAY(LOOKUP($F7,TenantNames,TenantStartDates))=DAY(KV$4)),IF((LOOKUP($F7,TenantNames,TenantEndDates)-KV$4)&lt;=31,LOOKUP($F7,TenantNames,TenantTotalRevenues)-SUM($JA7:KU7),LOOKUP($F7,TenantNames,TenantMonthlyRents)),IF(AND((SUMIF($G$4:AHB$4,"&lt;"&amp;KV$4,$G7:AHB7))&gt;SUMIFS(TransactionAmounts,TenantSources,$F7,'Filtered Data'!$C$2:$C23,"&lt;"&amp;KV$4),KV$4&lt;TODAY()),"Late","Occupied")),)))</f>
        <v/>
      </c>
      <c r="KW7" s="33" t="str">
        <f>IF(ISBLANK($F7),,IF(TODAY()=KW$4,"Today",IF(AND(LOOKUP($F7,TenantNames,TenantStartDates)&lt;=KW$4,LOOKUP($F7,TenantNames,TenantEndDates)&gt;=KW$4),IF(OR(AND(DAY(LOOKUP($F7,TenantNames,TenantStartDates))&gt;28,DAY(EOMONTH(KW$4,0))=28,DAY(KW$4)=28),AND(DAY(LOOKUP($F7,TenantNames,TenantStartDates))&gt;30,DAY(EOMONTH(KW$4,0))=30,DAY(KW$4)=30),DAY(LOOKUP($F7,TenantNames,TenantStartDates))=DAY(KW$4)),IF((LOOKUP($F7,TenantNames,TenantEndDates)-KW$4)&lt;=31,LOOKUP($F7,TenantNames,TenantTotalRevenues)-SUM($JA7:KV7),LOOKUP($F7,TenantNames,TenantMonthlyRents)),IF(AND((SUMIF($G$4:AHB$4,"&lt;"&amp;KW$4,$G7:AHB7))&gt;SUMIFS(TransactionAmounts,TenantSources,$F7,'Filtered Data'!$C$2:$C23,"&lt;"&amp;KW$4),KW$4&lt;TODAY()),"Late","Occupied")),)))</f>
        <v/>
      </c>
      <c r="KX7" s="33" t="str">
        <f>IF(ISBLANK($F7),,IF(TODAY()=KX$4,"Today",IF(AND(LOOKUP($F7,TenantNames,TenantStartDates)&lt;=KX$4,LOOKUP($F7,TenantNames,TenantEndDates)&gt;=KX$4),IF(OR(AND(DAY(LOOKUP($F7,TenantNames,TenantStartDates))&gt;28,DAY(EOMONTH(KX$4,0))=28,DAY(KX$4)=28),AND(DAY(LOOKUP($F7,TenantNames,TenantStartDates))&gt;30,DAY(EOMONTH(KX$4,0))=30,DAY(KX$4)=30),DAY(LOOKUP($F7,TenantNames,TenantStartDates))=DAY(KX$4)),IF((LOOKUP($F7,TenantNames,TenantEndDates)-KX$4)&lt;=31,LOOKUP($F7,TenantNames,TenantTotalRevenues)-SUM($JA7:KW7),LOOKUP($F7,TenantNames,TenantMonthlyRents)),IF(AND((SUMIF($G$4:AHB$4,"&lt;"&amp;KX$4,$G7:AHB7))&gt;SUMIFS(TransactionAmounts,TenantSources,$F7,'Filtered Data'!$C$2:$C23,"&lt;"&amp;KX$4),KX$4&lt;TODAY()),"Late","Occupied")),)))</f>
        <v/>
      </c>
      <c r="KY7" s="33" t="str">
        <f>IF(ISBLANK($F7),,IF(TODAY()=KY$4,"Today",IF(AND(LOOKUP($F7,TenantNames,TenantStartDates)&lt;=KY$4,LOOKUP($F7,TenantNames,TenantEndDates)&gt;=KY$4),IF(OR(AND(DAY(LOOKUP($F7,TenantNames,TenantStartDates))&gt;28,DAY(EOMONTH(KY$4,0))=28,DAY(KY$4)=28),AND(DAY(LOOKUP($F7,TenantNames,TenantStartDates))&gt;30,DAY(EOMONTH(KY$4,0))=30,DAY(KY$4)=30),DAY(LOOKUP($F7,TenantNames,TenantStartDates))=DAY(KY$4)),IF((LOOKUP($F7,TenantNames,TenantEndDates)-KY$4)&lt;=31,LOOKUP($F7,TenantNames,TenantTotalRevenues)-SUM($JA7:KX7),LOOKUP($F7,TenantNames,TenantMonthlyRents)),IF(AND((SUMIF($G$4:AHB$4,"&lt;"&amp;KY$4,$G7:AHB7))&gt;SUMIFS(TransactionAmounts,TenantSources,$F7,'Filtered Data'!$C$2:$C23,"&lt;"&amp;KY$4),KY$4&lt;TODAY()),"Late","Occupied")),)))</f>
        <v/>
      </c>
      <c r="KZ7" s="33" t="str">
        <f>IF(ISBLANK($F7),,IF(TODAY()=KZ$4,"Today",IF(AND(LOOKUP($F7,TenantNames,TenantStartDates)&lt;=KZ$4,LOOKUP($F7,TenantNames,TenantEndDates)&gt;=KZ$4),IF(OR(AND(DAY(LOOKUP($F7,TenantNames,TenantStartDates))&gt;28,DAY(EOMONTH(KZ$4,0))=28,DAY(KZ$4)=28),AND(DAY(LOOKUP($F7,TenantNames,TenantStartDates))&gt;30,DAY(EOMONTH(KZ$4,0))=30,DAY(KZ$4)=30),DAY(LOOKUP($F7,TenantNames,TenantStartDates))=DAY(KZ$4)),IF((LOOKUP($F7,TenantNames,TenantEndDates)-KZ$4)&lt;=31,LOOKUP($F7,TenantNames,TenantTotalRevenues)-SUM($JA7:KY7),LOOKUP($F7,TenantNames,TenantMonthlyRents)),IF(AND((SUMIF($G$4:AHB$4,"&lt;"&amp;KZ$4,$G7:AHB7))&gt;SUMIFS(TransactionAmounts,TenantSources,$F7,'Filtered Data'!$C$2:$C23,"&lt;"&amp;KZ$4),KZ$4&lt;TODAY()),"Late","Occupied")),)))</f>
        <v/>
      </c>
      <c r="LA7" s="33" t="str">
        <f>IF(ISBLANK($F7),,IF(TODAY()=LA$4,"Today",IF(AND(LOOKUP($F7,TenantNames,TenantStartDates)&lt;=LA$4,LOOKUP($F7,TenantNames,TenantEndDates)&gt;=LA$4),IF(OR(AND(DAY(LOOKUP($F7,TenantNames,TenantStartDates))&gt;28,DAY(EOMONTH(LA$4,0))=28,DAY(LA$4)=28),AND(DAY(LOOKUP($F7,TenantNames,TenantStartDates))&gt;30,DAY(EOMONTH(LA$4,0))=30,DAY(LA$4)=30),DAY(LOOKUP($F7,TenantNames,TenantStartDates))=DAY(LA$4)),IF((LOOKUP($F7,TenantNames,TenantEndDates)-LA$4)&lt;=31,LOOKUP($F7,TenantNames,TenantTotalRevenues)-SUM($JA7:KZ7),LOOKUP($F7,TenantNames,TenantMonthlyRents)),IF(AND((SUMIF($G$4:AHB$4,"&lt;"&amp;LA$4,$G7:AHB7))&gt;SUMIFS(TransactionAmounts,TenantSources,$F7,'Filtered Data'!$C$2:$C23,"&lt;"&amp;LA$4),LA$4&lt;TODAY()),"Late","Occupied")),)))</f>
        <v/>
      </c>
      <c r="LB7" s="33" t="str">
        <f>IF(ISBLANK($F7),,IF(TODAY()=LB$4,"Today",IF(AND(LOOKUP($F7,TenantNames,TenantStartDates)&lt;=LB$4,LOOKUP($F7,TenantNames,TenantEndDates)&gt;=LB$4),IF(OR(AND(DAY(LOOKUP($F7,TenantNames,TenantStartDates))&gt;28,DAY(EOMONTH(LB$4,0))=28,DAY(LB$4)=28),AND(DAY(LOOKUP($F7,TenantNames,TenantStartDates))&gt;30,DAY(EOMONTH(LB$4,0))=30,DAY(LB$4)=30),DAY(LOOKUP($F7,TenantNames,TenantStartDates))=DAY(LB$4)),IF((LOOKUP($F7,TenantNames,TenantEndDates)-LB$4)&lt;=31,LOOKUP($F7,TenantNames,TenantTotalRevenues)-SUM($JA7:LA7),LOOKUP($F7,TenantNames,TenantMonthlyRents)),IF(AND((SUMIF($G$4:AHB$4,"&lt;"&amp;LB$4,$G7:AHB7))&gt;SUMIFS(TransactionAmounts,TenantSources,$F7,'Filtered Data'!$C$2:$C23,"&lt;"&amp;LB$4),LB$4&lt;TODAY()),"Late","Occupied")),)))</f>
        <v/>
      </c>
      <c r="LC7" s="33" t="str">
        <f>IF(ISBLANK($F7),,IF(TODAY()=LC$4,"Today",IF(AND(LOOKUP($F7,TenantNames,TenantStartDates)&lt;=LC$4,LOOKUP($F7,TenantNames,TenantEndDates)&gt;=LC$4),IF(OR(AND(DAY(LOOKUP($F7,TenantNames,TenantStartDates))&gt;28,DAY(EOMONTH(LC$4,0))=28,DAY(LC$4)=28),AND(DAY(LOOKUP($F7,TenantNames,TenantStartDates))&gt;30,DAY(EOMONTH(LC$4,0))=30,DAY(LC$4)=30),DAY(LOOKUP($F7,TenantNames,TenantStartDates))=DAY(LC$4)),IF((LOOKUP($F7,TenantNames,TenantEndDates)-LC$4)&lt;=31,LOOKUP($F7,TenantNames,TenantTotalRevenues)-SUM($JA7:LB7),LOOKUP($F7,TenantNames,TenantMonthlyRents)),IF(AND((SUMIF($G$4:AHB$4,"&lt;"&amp;LC$4,$G7:AHB7))&gt;SUMIFS(TransactionAmounts,TenantSources,$F7,'Filtered Data'!$C$2:$C23,"&lt;"&amp;LC$4),LC$4&lt;TODAY()),"Late","Occupied")),)))</f>
        <v/>
      </c>
      <c r="LD7" s="33" t="str">
        <f>IF(ISBLANK($F7),,IF(TODAY()=LD$4,"Today",IF(AND(LOOKUP($F7,TenantNames,TenantStartDates)&lt;=LD$4,LOOKUP($F7,TenantNames,TenantEndDates)&gt;=LD$4),IF(OR(AND(DAY(LOOKUP($F7,TenantNames,TenantStartDates))&gt;28,DAY(EOMONTH(LD$4,0))=28,DAY(LD$4)=28),AND(DAY(LOOKUP($F7,TenantNames,TenantStartDates))&gt;30,DAY(EOMONTH(LD$4,0))=30,DAY(LD$4)=30),DAY(LOOKUP($F7,TenantNames,TenantStartDates))=DAY(LD$4)),IF((LOOKUP($F7,TenantNames,TenantEndDates)-LD$4)&lt;=31,LOOKUP($F7,TenantNames,TenantTotalRevenues)-SUM($JA7:LC7),LOOKUP($F7,TenantNames,TenantMonthlyRents)),IF(AND((SUMIF($G$4:AHB$4,"&lt;"&amp;LD$4,$G7:AHB7))&gt;SUMIFS(TransactionAmounts,TenantSources,$F7,'Filtered Data'!$C$2:$C23,"&lt;"&amp;LD$4),LD$4&lt;TODAY()),"Late","Occupied")),)))</f>
        <v/>
      </c>
      <c r="LE7" s="33" t="str">
        <f>IF(ISBLANK($F7),,IF(TODAY()=LE$4,"Today",IF(AND(LOOKUP($F7,TenantNames,TenantStartDates)&lt;=LE$4,LOOKUP($F7,TenantNames,TenantEndDates)&gt;=LE$4),IF(OR(AND(DAY(LOOKUP($F7,TenantNames,TenantStartDates))&gt;28,DAY(EOMONTH(LE$4,0))=28,DAY(LE$4)=28),AND(DAY(LOOKUP($F7,TenantNames,TenantStartDates))&gt;30,DAY(EOMONTH(LE$4,0))=30,DAY(LE$4)=30),DAY(LOOKUP($F7,TenantNames,TenantStartDates))=DAY(LE$4)),IF((LOOKUP($F7,TenantNames,TenantEndDates)-LE$4)&lt;=31,LOOKUP($F7,TenantNames,TenantTotalRevenues)-SUM($JA7:LD7),LOOKUP($F7,TenantNames,TenantMonthlyRents)),IF(AND((SUMIF($G$4:AHB$4,"&lt;"&amp;LE$4,$G7:AHB7))&gt;SUMIFS(TransactionAmounts,TenantSources,$F7,'Filtered Data'!$C$2:$C23,"&lt;"&amp;LE$4),LE$4&lt;TODAY()),"Late","Occupied")),)))</f>
        <v/>
      </c>
      <c r="LF7" s="33" t="str">
        <f>IF(ISBLANK($F7),,IF(TODAY()=LF$4,"Today",IF(AND(LOOKUP($F7,TenantNames,TenantStartDates)&lt;=LF$4,LOOKUP($F7,TenantNames,TenantEndDates)&gt;=LF$4),IF(OR(AND(DAY(LOOKUP($F7,TenantNames,TenantStartDates))&gt;28,DAY(EOMONTH(LF$4,0))=28,DAY(LF$4)=28),AND(DAY(LOOKUP($F7,TenantNames,TenantStartDates))&gt;30,DAY(EOMONTH(LF$4,0))=30,DAY(LF$4)=30),DAY(LOOKUP($F7,TenantNames,TenantStartDates))=DAY(LF$4)),IF((LOOKUP($F7,TenantNames,TenantEndDates)-LF$4)&lt;=31,LOOKUP($F7,TenantNames,TenantTotalRevenues)-SUM($JA7:LE7),LOOKUP($F7,TenantNames,TenantMonthlyRents)),IF(AND((SUMIF($G$4:AHB$4,"&lt;"&amp;LF$4,$G7:AHB7))&gt;SUMIFS(TransactionAmounts,TenantSources,$F7,'Filtered Data'!$C$2:$C23,"&lt;"&amp;LF$4),LF$4&lt;TODAY()),"Late","Occupied")),)))</f>
        <v/>
      </c>
      <c r="LG7" s="33" t="str">
        <f>IF(ISBLANK($F7),,IF(TODAY()=LG$4,"Today",IF(AND(LOOKUP($F7,TenantNames,TenantStartDates)&lt;=LG$4,LOOKUP($F7,TenantNames,TenantEndDates)&gt;=LG$4),IF(OR(AND(DAY(LOOKUP($F7,TenantNames,TenantStartDates))&gt;28,DAY(EOMONTH(LG$4,0))=28,DAY(LG$4)=28),AND(DAY(LOOKUP($F7,TenantNames,TenantStartDates))&gt;30,DAY(EOMONTH(LG$4,0))=30,DAY(LG$4)=30),DAY(LOOKUP($F7,TenantNames,TenantStartDates))=DAY(LG$4)),IF((LOOKUP($F7,TenantNames,TenantEndDates)-LG$4)&lt;=31,LOOKUP($F7,TenantNames,TenantTotalRevenues)-SUM($JA7:LF7),LOOKUP($F7,TenantNames,TenantMonthlyRents)),IF(AND((SUMIF($G$4:AHB$4,"&lt;"&amp;LG$4,$G7:AHB7))&gt;SUMIFS(TransactionAmounts,TenantSources,$F7,'Filtered Data'!$C$2:$C23,"&lt;"&amp;LG$4),LG$4&lt;TODAY()),"Late","Occupied")),)))</f>
        <v/>
      </c>
      <c r="LH7" s="33" t="str">
        <f>IF(ISBLANK($F7),,IF(TODAY()=LH$4,"Today",IF(AND(LOOKUP($F7,TenantNames,TenantStartDates)&lt;=LH$4,LOOKUP($F7,TenantNames,TenantEndDates)&gt;=LH$4),IF(OR(AND(DAY(LOOKUP($F7,TenantNames,TenantStartDates))&gt;28,DAY(EOMONTH(LH$4,0))=28,DAY(LH$4)=28),AND(DAY(LOOKUP($F7,TenantNames,TenantStartDates))&gt;30,DAY(EOMONTH(LH$4,0))=30,DAY(LH$4)=30),DAY(LOOKUP($F7,TenantNames,TenantStartDates))=DAY(LH$4)),IF((LOOKUP($F7,TenantNames,TenantEndDates)-LH$4)&lt;=31,LOOKUP($F7,TenantNames,TenantTotalRevenues)-SUM($JA7:LG7),LOOKUP($F7,TenantNames,TenantMonthlyRents)),IF(AND((SUMIF($G$4:AHB$4,"&lt;"&amp;LH$4,$G7:AHB7))&gt;SUMIFS(TransactionAmounts,TenantSources,$F7,'Filtered Data'!$C$2:$C23,"&lt;"&amp;LH$4),LH$4&lt;TODAY()),"Late","Occupied")),)))</f>
        <v/>
      </c>
      <c r="LI7" s="33" t="str">
        <f>IF(ISBLANK($F7),,IF(TODAY()=LI$4,"Today",IF(AND(LOOKUP($F7,TenantNames,TenantStartDates)&lt;=LI$4,LOOKUP($F7,TenantNames,TenantEndDates)&gt;=LI$4),IF(OR(AND(DAY(LOOKUP($F7,TenantNames,TenantStartDates))&gt;28,DAY(EOMONTH(LI$4,0))=28,DAY(LI$4)=28),AND(DAY(LOOKUP($F7,TenantNames,TenantStartDates))&gt;30,DAY(EOMONTH(LI$4,0))=30,DAY(LI$4)=30),DAY(LOOKUP($F7,TenantNames,TenantStartDates))=DAY(LI$4)),IF((LOOKUP($F7,TenantNames,TenantEndDates)-LI$4)&lt;=31,LOOKUP($F7,TenantNames,TenantTotalRevenues)-SUM($JA7:LH7),LOOKUP($F7,TenantNames,TenantMonthlyRents)),IF(AND((SUMIF($G$4:AHB$4,"&lt;"&amp;LI$4,$G7:AHB7))&gt;SUMIFS(TransactionAmounts,TenantSources,$F7,'Filtered Data'!$C$2:$C23,"&lt;"&amp;LI$4),LI$4&lt;TODAY()),"Late","Occupied")),)))</f>
        <v/>
      </c>
      <c r="LJ7" s="33" t="str">
        <f>IF(ISBLANK($F7),,IF(TODAY()=LJ$4,"Today",IF(AND(LOOKUP($F7,TenantNames,TenantStartDates)&lt;=LJ$4,LOOKUP($F7,TenantNames,TenantEndDates)&gt;=LJ$4),IF(OR(AND(DAY(LOOKUP($F7,TenantNames,TenantStartDates))&gt;28,DAY(EOMONTH(LJ$4,0))=28,DAY(LJ$4)=28),AND(DAY(LOOKUP($F7,TenantNames,TenantStartDates))&gt;30,DAY(EOMONTH(LJ$4,0))=30,DAY(LJ$4)=30),DAY(LOOKUP($F7,TenantNames,TenantStartDates))=DAY(LJ$4)),IF((LOOKUP($F7,TenantNames,TenantEndDates)-LJ$4)&lt;=31,LOOKUP($F7,TenantNames,TenantTotalRevenues)-SUM($JA7:LI7),LOOKUP($F7,TenantNames,TenantMonthlyRents)),IF(AND((SUMIF($G$4:AHB$4,"&lt;"&amp;LJ$4,$G7:AHB7))&gt;SUMIFS(TransactionAmounts,TenantSources,$F7,'Filtered Data'!$C$2:$C23,"&lt;"&amp;LJ$4),LJ$4&lt;TODAY()),"Late","Occupied")),)))</f>
        <v/>
      </c>
      <c r="LK7" s="33" t="str">
        <f>IF(ISBLANK($F7),,IF(TODAY()=LK$4,"Today",IF(AND(LOOKUP($F7,TenantNames,TenantStartDates)&lt;=LK$4,LOOKUP($F7,TenantNames,TenantEndDates)&gt;=LK$4),IF(OR(AND(DAY(LOOKUP($F7,TenantNames,TenantStartDates))&gt;28,DAY(EOMONTH(LK$4,0))=28,DAY(LK$4)=28),AND(DAY(LOOKUP($F7,TenantNames,TenantStartDates))&gt;30,DAY(EOMONTH(LK$4,0))=30,DAY(LK$4)=30),DAY(LOOKUP($F7,TenantNames,TenantStartDates))=DAY(LK$4)),IF((LOOKUP($F7,TenantNames,TenantEndDates)-LK$4)&lt;=31,LOOKUP($F7,TenantNames,TenantTotalRevenues)-SUM($JA7:LJ7),LOOKUP($F7,TenantNames,TenantMonthlyRents)),IF(AND((SUMIF($G$4:AHB$4,"&lt;"&amp;LK$4,$G7:AHB7))&gt;SUMIFS(TransactionAmounts,TenantSources,$F7,'Filtered Data'!$C$2:$C23,"&lt;"&amp;LK$4),LK$4&lt;TODAY()),"Late","Occupied")),)))</f>
        <v/>
      </c>
      <c r="LL7" s="33" t="str">
        <f>IF(ISBLANK($F7),,IF(TODAY()=LL$4,"Today",IF(AND(LOOKUP($F7,TenantNames,TenantStartDates)&lt;=LL$4,LOOKUP($F7,TenantNames,TenantEndDates)&gt;=LL$4),IF(OR(AND(DAY(LOOKUP($F7,TenantNames,TenantStartDates))&gt;28,DAY(EOMONTH(LL$4,0))=28,DAY(LL$4)=28),AND(DAY(LOOKUP($F7,TenantNames,TenantStartDates))&gt;30,DAY(EOMONTH(LL$4,0))=30,DAY(LL$4)=30),DAY(LOOKUP($F7,TenantNames,TenantStartDates))=DAY(LL$4)),IF((LOOKUP($F7,TenantNames,TenantEndDates)-LL$4)&lt;=31,LOOKUP($F7,TenantNames,TenantTotalRevenues)-SUM($JA7:LK7),LOOKUP($F7,TenantNames,TenantMonthlyRents)),IF(AND((SUMIF($G$4:AHB$4,"&lt;"&amp;LL$4,$G7:AHB7))&gt;SUMIFS(TransactionAmounts,TenantSources,$F7,'Filtered Data'!$C$2:$C23,"&lt;"&amp;LL$4),LL$4&lt;TODAY()),"Late","Occupied")),)))</f>
        <v/>
      </c>
      <c r="LM7" s="33" t="str">
        <f>IF(ISBLANK($F7),,IF(TODAY()=LM$4,"Today",IF(AND(LOOKUP($F7,TenantNames,TenantStartDates)&lt;=LM$4,LOOKUP($F7,TenantNames,TenantEndDates)&gt;=LM$4),IF(OR(AND(DAY(LOOKUP($F7,TenantNames,TenantStartDates))&gt;28,DAY(EOMONTH(LM$4,0))=28,DAY(LM$4)=28),AND(DAY(LOOKUP($F7,TenantNames,TenantStartDates))&gt;30,DAY(EOMONTH(LM$4,0))=30,DAY(LM$4)=30),DAY(LOOKUP($F7,TenantNames,TenantStartDates))=DAY(LM$4)),IF((LOOKUP($F7,TenantNames,TenantEndDates)-LM$4)&lt;=31,LOOKUP($F7,TenantNames,TenantTotalRevenues)-SUM($JA7:LL7),LOOKUP($F7,TenantNames,TenantMonthlyRents)),IF(AND((SUMIF($G$4:AHB$4,"&lt;"&amp;LM$4,$G7:AHB7))&gt;SUMIFS(TransactionAmounts,TenantSources,$F7,'Filtered Data'!$C$2:$C23,"&lt;"&amp;LM$4),LM$4&lt;TODAY()),"Late","Occupied")),)))</f>
        <v/>
      </c>
      <c r="LN7" s="33" t="str">
        <f>IF(ISBLANK($F7),,IF(TODAY()=LN$4,"Today",IF(AND(LOOKUP($F7,TenantNames,TenantStartDates)&lt;=LN$4,LOOKUP($F7,TenantNames,TenantEndDates)&gt;=LN$4),IF(OR(AND(DAY(LOOKUP($F7,TenantNames,TenantStartDates))&gt;28,DAY(EOMONTH(LN$4,0))=28,DAY(LN$4)=28),AND(DAY(LOOKUP($F7,TenantNames,TenantStartDates))&gt;30,DAY(EOMONTH(LN$4,0))=30,DAY(LN$4)=30),DAY(LOOKUP($F7,TenantNames,TenantStartDates))=DAY(LN$4)),IF((LOOKUP($F7,TenantNames,TenantEndDates)-LN$4)&lt;=31,LOOKUP($F7,TenantNames,TenantTotalRevenues)-SUM($JA7:LM7),LOOKUP($F7,TenantNames,TenantMonthlyRents)),IF(AND((SUMIF($G$4:AHB$4,"&lt;"&amp;LN$4,$G7:AHB7))&gt;SUMIFS(TransactionAmounts,TenantSources,$F7,'Filtered Data'!$C$2:$C23,"&lt;"&amp;LN$4),LN$4&lt;TODAY()),"Late","Occupied")),)))</f>
        <v/>
      </c>
      <c r="LO7" s="33" t="str">
        <f>IF(ISBLANK($F7),,IF(TODAY()=LO$4,"Today",IF(AND(LOOKUP($F7,TenantNames,TenantStartDates)&lt;=LO$4,LOOKUP($F7,TenantNames,TenantEndDates)&gt;=LO$4),IF(OR(AND(DAY(LOOKUP($F7,TenantNames,TenantStartDates))&gt;28,DAY(EOMONTH(LO$4,0))=28,DAY(LO$4)=28),AND(DAY(LOOKUP($F7,TenantNames,TenantStartDates))&gt;30,DAY(EOMONTH(LO$4,0))=30,DAY(LO$4)=30),DAY(LOOKUP($F7,TenantNames,TenantStartDates))=DAY(LO$4)),IF((LOOKUP($F7,TenantNames,TenantEndDates)-LO$4)&lt;=31,LOOKUP($F7,TenantNames,TenantTotalRevenues)-SUM($JA7:LN7),LOOKUP($F7,TenantNames,TenantMonthlyRents)),IF(AND((SUMIF($G$4:AHB$4,"&lt;"&amp;LO$4,$G7:AHB7))&gt;SUMIFS(TransactionAmounts,TenantSources,$F7,'Filtered Data'!$C$2:$C23,"&lt;"&amp;LO$4),LO$4&lt;TODAY()),"Late","Occupied")),)))</f>
        <v/>
      </c>
      <c r="LP7" s="33" t="str">
        <f>IF(ISBLANK($F7),,IF(TODAY()=LP$4,"Today",IF(AND(LOOKUP($F7,TenantNames,TenantStartDates)&lt;=LP$4,LOOKUP($F7,TenantNames,TenantEndDates)&gt;=LP$4),IF(OR(AND(DAY(LOOKUP($F7,TenantNames,TenantStartDates))&gt;28,DAY(EOMONTH(LP$4,0))=28,DAY(LP$4)=28),AND(DAY(LOOKUP($F7,TenantNames,TenantStartDates))&gt;30,DAY(EOMONTH(LP$4,0))=30,DAY(LP$4)=30),DAY(LOOKUP($F7,TenantNames,TenantStartDates))=DAY(LP$4)),IF((LOOKUP($F7,TenantNames,TenantEndDates)-LP$4)&lt;=31,LOOKUP($F7,TenantNames,TenantTotalRevenues)-SUM($JA7:LO7),LOOKUP($F7,TenantNames,TenantMonthlyRents)),IF(AND((SUMIF($G$4:AHB$4,"&lt;"&amp;LP$4,$G7:AHB7))&gt;SUMIFS(TransactionAmounts,TenantSources,$F7,'Filtered Data'!$C$2:$C23,"&lt;"&amp;LP$4),LP$4&lt;TODAY()),"Late","Occupied")),)))</f>
        <v/>
      </c>
      <c r="LQ7" s="33" t="str">
        <f>IF(ISBLANK($F7),,IF(TODAY()=LQ$4,"Today",IF(AND(LOOKUP($F7,TenantNames,TenantStartDates)&lt;=LQ$4,LOOKUP($F7,TenantNames,TenantEndDates)&gt;=LQ$4),IF(OR(AND(DAY(LOOKUP($F7,TenantNames,TenantStartDates))&gt;28,DAY(EOMONTH(LQ$4,0))=28,DAY(LQ$4)=28),AND(DAY(LOOKUP($F7,TenantNames,TenantStartDates))&gt;30,DAY(EOMONTH(LQ$4,0))=30,DAY(LQ$4)=30),DAY(LOOKUP($F7,TenantNames,TenantStartDates))=DAY(LQ$4)),IF((LOOKUP($F7,TenantNames,TenantEndDates)-LQ$4)&lt;=31,LOOKUP($F7,TenantNames,TenantTotalRevenues)-SUM($JA7:LP7),LOOKUP($F7,TenantNames,TenantMonthlyRents)),IF(AND((SUMIF($G$4:AHB$4,"&lt;"&amp;LQ$4,$G7:AHB7))&gt;SUMIFS(TransactionAmounts,TenantSources,$F7,'Filtered Data'!$C$2:$C23,"&lt;"&amp;LQ$4),LQ$4&lt;TODAY()),"Late","Occupied")),)))</f>
        <v/>
      </c>
      <c r="LR7" s="33" t="str">
        <f>IF(ISBLANK($F7),,IF(TODAY()=LR$4,"Today",IF(AND(LOOKUP($F7,TenantNames,TenantStartDates)&lt;=LR$4,LOOKUP($F7,TenantNames,TenantEndDates)&gt;=LR$4),IF(OR(AND(DAY(LOOKUP($F7,TenantNames,TenantStartDates))&gt;28,DAY(EOMONTH(LR$4,0))=28,DAY(LR$4)=28),AND(DAY(LOOKUP($F7,TenantNames,TenantStartDates))&gt;30,DAY(EOMONTH(LR$4,0))=30,DAY(LR$4)=30),DAY(LOOKUP($F7,TenantNames,TenantStartDates))=DAY(LR$4)),IF((LOOKUP($F7,TenantNames,TenantEndDates)-LR$4)&lt;=31,LOOKUP($F7,TenantNames,TenantTotalRevenues)-SUM($JA7:LQ7),LOOKUP($F7,TenantNames,TenantMonthlyRents)),IF(AND((SUMIF($G$4:AHB$4,"&lt;"&amp;LR$4,$G7:AHB7))&gt;SUMIFS(TransactionAmounts,TenantSources,$F7,'Filtered Data'!$C$2:$C23,"&lt;"&amp;LR$4),LR$4&lt;TODAY()),"Late","Occupied")),)))</f>
        <v/>
      </c>
      <c r="LS7" s="33" t="str">
        <f>IF(ISBLANK($F7),,IF(TODAY()=LS$4,"Today",IF(AND(LOOKUP($F7,TenantNames,TenantStartDates)&lt;=LS$4,LOOKUP($F7,TenantNames,TenantEndDates)&gt;=LS$4),IF(OR(AND(DAY(LOOKUP($F7,TenantNames,TenantStartDates))&gt;28,DAY(EOMONTH(LS$4,0))=28,DAY(LS$4)=28),AND(DAY(LOOKUP($F7,TenantNames,TenantStartDates))&gt;30,DAY(EOMONTH(LS$4,0))=30,DAY(LS$4)=30),DAY(LOOKUP($F7,TenantNames,TenantStartDates))=DAY(LS$4)),IF((LOOKUP($F7,TenantNames,TenantEndDates)-LS$4)&lt;=31,LOOKUP($F7,TenantNames,TenantTotalRevenues)-SUM($JA7:LR7),LOOKUP($F7,TenantNames,TenantMonthlyRents)),IF(AND((SUMIF($G$4:AHB$4,"&lt;"&amp;LS$4,$G7:AHB7))&gt;SUMIFS(TransactionAmounts,TenantSources,$F7,'Filtered Data'!$C$2:$C23,"&lt;"&amp;LS$4),LS$4&lt;TODAY()),"Late","Occupied")),)))</f>
        <v/>
      </c>
      <c r="LT7" s="33" t="str">
        <f>IF(ISBLANK($F7),,IF(TODAY()=LT$4,"Today",IF(AND(LOOKUP($F7,TenantNames,TenantStartDates)&lt;=LT$4,LOOKUP($F7,TenantNames,TenantEndDates)&gt;=LT$4),IF(OR(AND(DAY(LOOKUP($F7,TenantNames,TenantStartDates))&gt;28,DAY(EOMONTH(LT$4,0))=28,DAY(LT$4)=28),AND(DAY(LOOKUP($F7,TenantNames,TenantStartDates))&gt;30,DAY(EOMONTH(LT$4,0))=30,DAY(LT$4)=30),DAY(LOOKUP($F7,TenantNames,TenantStartDates))=DAY(LT$4)),IF((LOOKUP($F7,TenantNames,TenantEndDates)-LT$4)&lt;=31,LOOKUP($F7,TenantNames,TenantTotalRevenues)-SUM($JA7:LS7),LOOKUP($F7,TenantNames,TenantMonthlyRents)),IF(AND((SUMIF($G$4:AHB$4,"&lt;"&amp;LT$4,$G7:AHB7))&gt;SUMIFS(TransactionAmounts,TenantSources,$F7,'Filtered Data'!$C$2:$C23,"&lt;"&amp;LT$4),LT$4&lt;TODAY()),"Late","Occupied")),)))</f>
        <v/>
      </c>
      <c r="LU7" s="33" t="str">
        <f>IF(ISBLANK($F7),,IF(TODAY()=LU$4,"Today",IF(AND(LOOKUP($F7,TenantNames,TenantStartDates)&lt;=LU$4,LOOKUP($F7,TenantNames,TenantEndDates)&gt;=LU$4),IF(OR(AND(DAY(LOOKUP($F7,TenantNames,TenantStartDates))&gt;28,DAY(EOMONTH(LU$4,0))=28,DAY(LU$4)=28),AND(DAY(LOOKUP($F7,TenantNames,TenantStartDates))&gt;30,DAY(EOMONTH(LU$4,0))=30,DAY(LU$4)=30),DAY(LOOKUP($F7,TenantNames,TenantStartDates))=DAY(LU$4)),IF((LOOKUP($F7,TenantNames,TenantEndDates)-LU$4)&lt;=31,LOOKUP($F7,TenantNames,TenantTotalRevenues)-SUM($JA7:LT7),LOOKUP($F7,TenantNames,TenantMonthlyRents)),IF(AND((SUMIF($G$4:AHB$4,"&lt;"&amp;LU$4,$G7:AHB7))&gt;SUMIFS(TransactionAmounts,TenantSources,$F7,'Filtered Data'!$C$2:$C23,"&lt;"&amp;LU$4),LU$4&lt;TODAY()),"Late","Occupied")),)))</f>
        <v/>
      </c>
      <c r="LV7" s="33" t="str">
        <f>IF(ISBLANK($F7),,IF(TODAY()=LV$4,"Today",IF(AND(LOOKUP($F7,TenantNames,TenantStartDates)&lt;=LV$4,LOOKUP($F7,TenantNames,TenantEndDates)&gt;=LV$4),IF(OR(AND(DAY(LOOKUP($F7,TenantNames,TenantStartDates))&gt;28,DAY(EOMONTH(LV$4,0))=28,DAY(LV$4)=28),AND(DAY(LOOKUP($F7,TenantNames,TenantStartDates))&gt;30,DAY(EOMONTH(LV$4,0))=30,DAY(LV$4)=30),DAY(LOOKUP($F7,TenantNames,TenantStartDates))=DAY(LV$4)),IF((LOOKUP($F7,TenantNames,TenantEndDates)-LV$4)&lt;=31,LOOKUP($F7,TenantNames,TenantTotalRevenues)-SUM($JA7:LU7),LOOKUP($F7,TenantNames,TenantMonthlyRents)),IF(AND((SUMIF($G$4:AHB$4,"&lt;"&amp;LV$4,$G7:AHB7))&gt;SUMIFS(TransactionAmounts,TenantSources,$F7,'Filtered Data'!$C$2:$C23,"&lt;"&amp;LV$4),LV$4&lt;TODAY()),"Late","Occupied")),)))</f>
        <v/>
      </c>
      <c r="LW7" s="33" t="str">
        <f>IF(ISBLANK($F7),,IF(TODAY()=LW$4,"Today",IF(AND(LOOKUP($F7,TenantNames,TenantStartDates)&lt;=LW$4,LOOKUP($F7,TenantNames,TenantEndDates)&gt;=LW$4),IF(OR(AND(DAY(LOOKUP($F7,TenantNames,TenantStartDates))&gt;28,DAY(EOMONTH(LW$4,0))=28,DAY(LW$4)=28),AND(DAY(LOOKUP($F7,TenantNames,TenantStartDates))&gt;30,DAY(EOMONTH(LW$4,0))=30,DAY(LW$4)=30),DAY(LOOKUP($F7,TenantNames,TenantStartDates))=DAY(LW$4)),IF((LOOKUP($F7,TenantNames,TenantEndDates)-LW$4)&lt;=31,LOOKUP($F7,TenantNames,TenantTotalRevenues)-SUM($JA7:LV7),LOOKUP($F7,TenantNames,TenantMonthlyRents)),IF(AND((SUMIF($G$4:AHB$4,"&lt;"&amp;LW$4,$G7:AHB7))&gt;SUMIFS(TransactionAmounts,TenantSources,$F7,'Filtered Data'!$C$2:$C23,"&lt;"&amp;LW$4),LW$4&lt;TODAY()),"Late","Occupied")),)))</f>
        <v/>
      </c>
      <c r="LX7" s="33" t="str">
        <f>IF(ISBLANK($F7),,IF(TODAY()=LX$4,"Today",IF(AND(LOOKUP($F7,TenantNames,TenantStartDates)&lt;=LX$4,LOOKUP($F7,TenantNames,TenantEndDates)&gt;=LX$4),IF(OR(AND(DAY(LOOKUP($F7,TenantNames,TenantStartDates))&gt;28,DAY(EOMONTH(LX$4,0))=28,DAY(LX$4)=28),AND(DAY(LOOKUP($F7,TenantNames,TenantStartDates))&gt;30,DAY(EOMONTH(LX$4,0))=30,DAY(LX$4)=30),DAY(LOOKUP($F7,TenantNames,TenantStartDates))=DAY(LX$4)),IF((LOOKUP($F7,TenantNames,TenantEndDates)-LX$4)&lt;=31,LOOKUP($F7,TenantNames,TenantTotalRevenues)-SUM($JA7:LW7),LOOKUP($F7,TenantNames,TenantMonthlyRents)),IF(AND((SUMIF($G$4:AHB$4,"&lt;"&amp;LX$4,$G7:AHB7))&gt;SUMIFS(TransactionAmounts,TenantSources,$F7,'Filtered Data'!$C$2:$C23,"&lt;"&amp;LX$4),LX$4&lt;TODAY()),"Late","Occupied")),)))</f>
        <v/>
      </c>
      <c r="LY7" s="33" t="str">
        <f>IF(ISBLANK($F7),,IF(TODAY()=LY$4,"Today",IF(AND(LOOKUP($F7,TenantNames,TenantStartDates)&lt;=LY$4,LOOKUP($F7,TenantNames,TenantEndDates)&gt;=LY$4),IF(OR(AND(DAY(LOOKUP($F7,TenantNames,TenantStartDates))&gt;28,DAY(EOMONTH(LY$4,0))=28,DAY(LY$4)=28),AND(DAY(LOOKUP($F7,TenantNames,TenantStartDates))&gt;30,DAY(EOMONTH(LY$4,0))=30,DAY(LY$4)=30),DAY(LOOKUP($F7,TenantNames,TenantStartDates))=DAY(LY$4)),IF((LOOKUP($F7,TenantNames,TenantEndDates)-LY$4)&lt;=31,LOOKUP($F7,TenantNames,TenantTotalRevenues)-SUM($JA7:LX7),LOOKUP($F7,TenantNames,TenantMonthlyRents)),IF(AND((SUMIF($G$4:AHB$4,"&lt;"&amp;LY$4,$G7:AHB7))&gt;SUMIFS(TransactionAmounts,TenantSources,$F7,'Filtered Data'!$C$2:$C23,"&lt;"&amp;LY$4),LY$4&lt;TODAY()),"Late","Occupied")),)))</f>
        <v/>
      </c>
      <c r="LZ7" s="33" t="str">
        <f>IF(ISBLANK($F7),,IF(TODAY()=LZ$4,"Today",IF(AND(LOOKUP($F7,TenantNames,TenantStartDates)&lt;=LZ$4,LOOKUP($F7,TenantNames,TenantEndDates)&gt;=LZ$4),IF(OR(AND(DAY(LOOKUP($F7,TenantNames,TenantStartDates))&gt;28,DAY(EOMONTH(LZ$4,0))=28,DAY(LZ$4)=28),AND(DAY(LOOKUP($F7,TenantNames,TenantStartDates))&gt;30,DAY(EOMONTH(LZ$4,0))=30,DAY(LZ$4)=30),DAY(LOOKUP($F7,TenantNames,TenantStartDates))=DAY(LZ$4)),IF((LOOKUP($F7,TenantNames,TenantEndDates)-LZ$4)&lt;=31,LOOKUP($F7,TenantNames,TenantTotalRevenues)-SUM($JA7:LY7),LOOKUP($F7,TenantNames,TenantMonthlyRents)),IF(AND((SUMIF($G$4:AHB$4,"&lt;"&amp;LZ$4,$G7:AHB7))&gt;SUMIFS(TransactionAmounts,TenantSources,$F7,'Filtered Data'!$C$2:$C23,"&lt;"&amp;LZ$4),LZ$4&lt;TODAY()),"Late","Occupied")),)))</f>
        <v/>
      </c>
      <c r="MA7" s="33" t="str">
        <f>IF(ISBLANK($F7),,IF(TODAY()=MA$4,"Today",IF(AND(LOOKUP($F7,TenantNames,TenantStartDates)&lt;=MA$4,LOOKUP($F7,TenantNames,TenantEndDates)&gt;=MA$4),IF(OR(AND(DAY(LOOKUP($F7,TenantNames,TenantStartDates))&gt;28,DAY(EOMONTH(MA$4,0))=28,DAY(MA$4)=28),AND(DAY(LOOKUP($F7,TenantNames,TenantStartDates))&gt;30,DAY(EOMONTH(MA$4,0))=30,DAY(MA$4)=30),DAY(LOOKUP($F7,TenantNames,TenantStartDates))=DAY(MA$4)),IF((LOOKUP($F7,TenantNames,TenantEndDates)-MA$4)&lt;=31,LOOKUP($F7,TenantNames,TenantTotalRevenues)-SUM($JA7:LZ7),LOOKUP($F7,TenantNames,TenantMonthlyRents)),IF(AND((SUMIF($G$4:AHB$4,"&lt;"&amp;MA$4,$G7:AHB7))&gt;SUMIFS(TransactionAmounts,TenantSources,$F7,'Filtered Data'!$C$2:$C23,"&lt;"&amp;MA$4),MA$4&lt;TODAY()),"Late","Occupied")),)))</f>
        <v/>
      </c>
      <c r="MB7" s="33" t="str">
        <f>IF(ISBLANK($F7),,IF(TODAY()=MB$4,"Today",IF(AND(LOOKUP($F7,TenantNames,TenantStartDates)&lt;=MB$4,LOOKUP($F7,TenantNames,TenantEndDates)&gt;=MB$4),IF(OR(AND(DAY(LOOKUP($F7,TenantNames,TenantStartDates))&gt;28,DAY(EOMONTH(MB$4,0))=28,DAY(MB$4)=28),AND(DAY(LOOKUP($F7,TenantNames,TenantStartDates))&gt;30,DAY(EOMONTH(MB$4,0))=30,DAY(MB$4)=30),DAY(LOOKUP($F7,TenantNames,TenantStartDates))=DAY(MB$4)),IF((LOOKUP($F7,TenantNames,TenantEndDates)-MB$4)&lt;=31,LOOKUP($F7,TenantNames,TenantTotalRevenues)-SUM($JA7:MA7),LOOKUP($F7,TenantNames,TenantMonthlyRents)),IF(AND((SUMIF($G$4:AHB$4,"&lt;"&amp;MB$4,$G7:AHB7))&gt;SUMIFS(TransactionAmounts,TenantSources,$F7,'Filtered Data'!$C$2:$C23,"&lt;"&amp;MB$4),MB$4&lt;TODAY()),"Late","Occupied")),)))</f>
        <v/>
      </c>
      <c r="MC7" s="33" t="str">
        <f>IF(ISBLANK($F7),,IF(TODAY()=MC$4,"Today",IF(AND(LOOKUP($F7,TenantNames,TenantStartDates)&lt;=MC$4,LOOKUP($F7,TenantNames,TenantEndDates)&gt;=MC$4),IF(OR(AND(DAY(LOOKUP($F7,TenantNames,TenantStartDates))&gt;28,DAY(EOMONTH(MC$4,0))=28,DAY(MC$4)=28),AND(DAY(LOOKUP($F7,TenantNames,TenantStartDates))&gt;30,DAY(EOMONTH(MC$4,0))=30,DAY(MC$4)=30),DAY(LOOKUP($F7,TenantNames,TenantStartDates))=DAY(MC$4)),IF((LOOKUP($F7,TenantNames,TenantEndDates)-MC$4)&lt;=31,LOOKUP($F7,TenantNames,TenantTotalRevenues)-SUM($JA7:MB7),LOOKUP($F7,TenantNames,TenantMonthlyRents)),IF(AND((SUMIF($G$4:AHB$4,"&lt;"&amp;MC$4,$G7:AHB7))&gt;SUMIFS(TransactionAmounts,TenantSources,$F7,'Filtered Data'!$C$2:$C23,"&lt;"&amp;MC$4),MC$4&lt;TODAY()),"Late","Occupied")),)))</f>
        <v/>
      </c>
      <c r="MD7" s="33" t="str">
        <f>IF(ISBLANK($F7),,IF(TODAY()=MD$4,"Today",IF(AND(LOOKUP($F7,TenantNames,TenantStartDates)&lt;=MD$4,LOOKUP($F7,TenantNames,TenantEndDates)&gt;=MD$4),IF(OR(AND(DAY(LOOKUP($F7,TenantNames,TenantStartDates))&gt;28,DAY(EOMONTH(MD$4,0))=28,DAY(MD$4)=28),AND(DAY(LOOKUP($F7,TenantNames,TenantStartDates))&gt;30,DAY(EOMONTH(MD$4,0))=30,DAY(MD$4)=30),DAY(LOOKUP($F7,TenantNames,TenantStartDates))=DAY(MD$4)),IF((LOOKUP($F7,TenantNames,TenantEndDates)-MD$4)&lt;=31,LOOKUP($F7,TenantNames,TenantTotalRevenues)-SUM($JA7:MC7),LOOKUP($F7,TenantNames,TenantMonthlyRents)),IF(AND((SUMIF($G$4:AHB$4,"&lt;"&amp;MD$4,$G7:AHB7))&gt;SUMIFS(TransactionAmounts,TenantSources,$F7,'Filtered Data'!$C$2:$C23,"&lt;"&amp;MD$4),MD$4&lt;TODAY()),"Late","Occupied")),)))</f>
        <v/>
      </c>
      <c r="ME7" s="33" t="str">
        <f>IF(ISBLANK($F7),,IF(TODAY()=ME$4,"Today",IF(AND(LOOKUP($F7,TenantNames,TenantStartDates)&lt;=ME$4,LOOKUP($F7,TenantNames,TenantEndDates)&gt;=ME$4),IF(OR(AND(DAY(LOOKUP($F7,TenantNames,TenantStartDates))&gt;28,DAY(EOMONTH(ME$4,0))=28,DAY(ME$4)=28),AND(DAY(LOOKUP($F7,TenantNames,TenantStartDates))&gt;30,DAY(EOMONTH(ME$4,0))=30,DAY(ME$4)=30),DAY(LOOKUP($F7,TenantNames,TenantStartDates))=DAY(ME$4)),IF((LOOKUP($F7,TenantNames,TenantEndDates)-ME$4)&lt;=31,LOOKUP($F7,TenantNames,TenantTotalRevenues)-SUM($JA7:MD7),LOOKUP($F7,TenantNames,TenantMonthlyRents)),IF(AND((SUMIF($G$4:AHB$4,"&lt;"&amp;ME$4,$G7:AHB7))&gt;SUMIFS(TransactionAmounts,TenantSources,$F7,'Filtered Data'!$C$2:$C23,"&lt;"&amp;ME$4),ME$4&lt;TODAY()),"Late","Occupied")),)))</f>
        <v/>
      </c>
      <c r="MF7" s="33" t="str">
        <f>IF(ISBLANK($F7),,IF(TODAY()=MF$4,"Today",IF(AND(LOOKUP($F7,TenantNames,TenantStartDates)&lt;=MF$4,LOOKUP($F7,TenantNames,TenantEndDates)&gt;=MF$4),IF(OR(AND(DAY(LOOKUP($F7,TenantNames,TenantStartDates))&gt;28,DAY(EOMONTH(MF$4,0))=28,DAY(MF$4)=28),AND(DAY(LOOKUP($F7,TenantNames,TenantStartDates))&gt;30,DAY(EOMONTH(MF$4,0))=30,DAY(MF$4)=30),DAY(LOOKUP($F7,TenantNames,TenantStartDates))=DAY(MF$4)),IF((LOOKUP($F7,TenantNames,TenantEndDates)-MF$4)&lt;=31,LOOKUP($F7,TenantNames,TenantTotalRevenues)-SUM($JA7:ME7),LOOKUP($F7,TenantNames,TenantMonthlyRents)),IF(AND((SUMIF($G$4:AHB$4,"&lt;"&amp;MF$4,$G7:AHB7))&gt;SUMIFS(TransactionAmounts,TenantSources,$F7,'Filtered Data'!$C$2:$C23,"&lt;"&amp;MF$4),MF$4&lt;TODAY()),"Late","Occupied")),)))</f>
        <v/>
      </c>
      <c r="MG7" s="33" t="str">
        <f>IF(ISBLANK($F7),,IF(TODAY()=MG$4,"Today",IF(AND(LOOKUP($F7,TenantNames,TenantStartDates)&lt;=MG$4,LOOKUP($F7,TenantNames,TenantEndDates)&gt;=MG$4),IF(OR(AND(DAY(LOOKUP($F7,TenantNames,TenantStartDates))&gt;28,DAY(EOMONTH(MG$4,0))=28,DAY(MG$4)=28),AND(DAY(LOOKUP($F7,TenantNames,TenantStartDates))&gt;30,DAY(EOMONTH(MG$4,0))=30,DAY(MG$4)=30),DAY(LOOKUP($F7,TenantNames,TenantStartDates))=DAY(MG$4)),IF((LOOKUP($F7,TenantNames,TenantEndDates)-MG$4)&lt;=31,LOOKUP($F7,TenantNames,TenantTotalRevenues)-SUM($JA7:MF7),LOOKUP($F7,TenantNames,TenantMonthlyRents)),IF(AND((SUMIF($G$4:AHB$4,"&lt;"&amp;MG$4,$G7:AHB7))&gt;SUMIFS(TransactionAmounts,TenantSources,$F7,'Filtered Data'!$C$2:$C23,"&lt;"&amp;MG$4),MG$4&lt;TODAY()),"Late","Occupied")),)))</f>
        <v/>
      </c>
      <c r="MH7" s="33" t="str">
        <f>IF(ISBLANK($F7),,IF(TODAY()=MH$4,"Today",IF(AND(LOOKUP($F7,TenantNames,TenantStartDates)&lt;=MH$4,LOOKUP($F7,TenantNames,TenantEndDates)&gt;=MH$4),IF(OR(AND(DAY(LOOKUP($F7,TenantNames,TenantStartDates))&gt;28,DAY(EOMONTH(MH$4,0))=28,DAY(MH$4)=28),AND(DAY(LOOKUP($F7,TenantNames,TenantStartDates))&gt;30,DAY(EOMONTH(MH$4,0))=30,DAY(MH$4)=30),DAY(LOOKUP($F7,TenantNames,TenantStartDates))=DAY(MH$4)),IF((LOOKUP($F7,TenantNames,TenantEndDates)-MH$4)&lt;=31,LOOKUP($F7,TenantNames,TenantTotalRevenues)-SUM($JA7:MG7),LOOKUP($F7,TenantNames,TenantMonthlyRents)),IF(AND((SUMIF($G$4:AHB$4,"&lt;"&amp;MH$4,$G7:AHB7))&gt;SUMIFS(TransactionAmounts,TenantSources,$F7,'Filtered Data'!$C$2:$C23,"&lt;"&amp;MH$4),MH$4&lt;TODAY()),"Late","Occupied")),)))</f>
        <v/>
      </c>
      <c r="MI7" s="33" t="str">
        <f>IF(ISBLANK($F7),,IF(TODAY()=MI$4,"Today",IF(AND(LOOKUP($F7,TenantNames,TenantStartDates)&lt;=MI$4,LOOKUP($F7,TenantNames,TenantEndDates)&gt;=MI$4),IF(OR(AND(DAY(LOOKUP($F7,TenantNames,TenantStartDates))&gt;28,DAY(EOMONTH(MI$4,0))=28,DAY(MI$4)=28),AND(DAY(LOOKUP($F7,TenantNames,TenantStartDates))&gt;30,DAY(EOMONTH(MI$4,0))=30,DAY(MI$4)=30),DAY(LOOKUP($F7,TenantNames,TenantStartDates))=DAY(MI$4)),IF((LOOKUP($F7,TenantNames,TenantEndDates)-MI$4)&lt;=31,LOOKUP($F7,TenantNames,TenantTotalRevenues)-SUM($JA7:MH7),LOOKUP($F7,TenantNames,TenantMonthlyRents)),IF(AND((SUMIF($G$4:AHB$4,"&lt;"&amp;MI$4,$G7:AHB7))&gt;SUMIFS(TransactionAmounts,TenantSources,$F7,'Filtered Data'!$C$2:$C23,"&lt;"&amp;MI$4),MI$4&lt;TODAY()),"Late","Occupied")),)))</f>
        <v/>
      </c>
      <c r="MJ7" s="33" t="str">
        <f>IF(ISBLANK($F7),,IF(TODAY()=MJ$4,"Today",IF(AND(LOOKUP($F7,TenantNames,TenantStartDates)&lt;=MJ$4,LOOKUP($F7,TenantNames,TenantEndDates)&gt;=MJ$4),IF(OR(AND(DAY(LOOKUP($F7,TenantNames,TenantStartDates))&gt;28,DAY(EOMONTH(MJ$4,0))=28,DAY(MJ$4)=28),AND(DAY(LOOKUP($F7,TenantNames,TenantStartDates))&gt;30,DAY(EOMONTH(MJ$4,0))=30,DAY(MJ$4)=30),DAY(LOOKUP($F7,TenantNames,TenantStartDates))=DAY(MJ$4)),IF((LOOKUP($F7,TenantNames,TenantEndDates)-MJ$4)&lt;=31,LOOKUP($F7,TenantNames,TenantTotalRevenues)-SUM($JA7:MI7),LOOKUP($F7,TenantNames,TenantMonthlyRents)),IF(AND((SUMIF($G$4:AHB$4,"&lt;"&amp;MJ$4,$G7:AHB7))&gt;SUMIFS(TransactionAmounts,TenantSources,$F7,'Filtered Data'!$C$2:$C23,"&lt;"&amp;MJ$4),MJ$4&lt;TODAY()),"Late","Occupied")),)))</f>
        <v/>
      </c>
      <c r="MK7" s="33" t="str">
        <f>IF(ISBLANK($F7),,IF(TODAY()=MK$4,"Today",IF(AND(LOOKUP($F7,TenantNames,TenantStartDates)&lt;=MK$4,LOOKUP($F7,TenantNames,TenantEndDates)&gt;=MK$4),IF(OR(AND(DAY(LOOKUP($F7,TenantNames,TenantStartDates))&gt;28,DAY(EOMONTH(MK$4,0))=28,DAY(MK$4)=28),AND(DAY(LOOKUP($F7,TenantNames,TenantStartDates))&gt;30,DAY(EOMONTH(MK$4,0))=30,DAY(MK$4)=30),DAY(LOOKUP($F7,TenantNames,TenantStartDates))=DAY(MK$4)),IF((LOOKUP($F7,TenantNames,TenantEndDates)-MK$4)&lt;=31,LOOKUP($F7,TenantNames,TenantTotalRevenues)-SUM($JA7:MJ7),LOOKUP($F7,TenantNames,TenantMonthlyRents)),IF(AND((SUMIF($G$4:AHB$4,"&lt;"&amp;MK$4,$G7:AHB7))&gt;SUMIFS(TransactionAmounts,TenantSources,$F7,'Filtered Data'!$C$2:$C23,"&lt;"&amp;MK$4),MK$4&lt;TODAY()),"Late","Occupied")),)))</f>
        <v/>
      </c>
      <c r="ML7" s="33" t="str">
        <f>IF(ISBLANK($F7),,IF(TODAY()=ML$4,"Today",IF(AND(LOOKUP($F7,TenantNames,TenantStartDates)&lt;=ML$4,LOOKUP($F7,TenantNames,TenantEndDates)&gt;=ML$4),IF(OR(AND(DAY(LOOKUP($F7,TenantNames,TenantStartDates))&gt;28,DAY(EOMONTH(ML$4,0))=28,DAY(ML$4)=28),AND(DAY(LOOKUP($F7,TenantNames,TenantStartDates))&gt;30,DAY(EOMONTH(ML$4,0))=30,DAY(ML$4)=30),DAY(LOOKUP($F7,TenantNames,TenantStartDates))=DAY(ML$4)),IF((LOOKUP($F7,TenantNames,TenantEndDates)-ML$4)&lt;=31,LOOKUP($F7,TenantNames,TenantTotalRevenues)-SUM($JA7:MK7),LOOKUP($F7,TenantNames,TenantMonthlyRents)),IF(AND((SUMIF($G$4:AHB$4,"&lt;"&amp;ML$4,$G7:AHB7))&gt;SUMIFS(TransactionAmounts,TenantSources,$F7,'Filtered Data'!$C$2:$C23,"&lt;"&amp;ML$4),ML$4&lt;TODAY()),"Late","Occupied")),)))</f>
        <v/>
      </c>
      <c r="MM7" s="33" t="str">
        <f>IF(ISBLANK($F7),,IF(TODAY()=MM$4,"Today",IF(AND(LOOKUP($F7,TenantNames,TenantStartDates)&lt;=MM$4,LOOKUP($F7,TenantNames,TenantEndDates)&gt;=MM$4),IF(OR(AND(DAY(LOOKUP($F7,TenantNames,TenantStartDates))&gt;28,DAY(EOMONTH(MM$4,0))=28,DAY(MM$4)=28),AND(DAY(LOOKUP($F7,TenantNames,TenantStartDates))&gt;30,DAY(EOMONTH(MM$4,0))=30,DAY(MM$4)=30),DAY(LOOKUP($F7,TenantNames,TenantStartDates))=DAY(MM$4)),IF((LOOKUP($F7,TenantNames,TenantEndDates)-MM$4)&lt;=31,LOOKUP($F7,TenantNames,TenantTotalRevenues)-SUM($JA7:ML7),LOOKUP($F7,TenantNames,TenantMonthlyRents)),IF(AND((SUMIF($G$4:AHB$4,"&lt;"&amp;MM$4,$G7:AHB7))&gt;SUMIFS(TransactionAmounts,TenantSources,$F7,'Filtered Data'!$C$2:$C23,"&lt;"&amp;MM$4),MM$4&lt;TODAY()),"Late","Occupied")),)))</f>
        <v/>
      </c>
      <c r="MN7" s="33" t="str">
        <f>IF(ISBLANK($F7),,IF(TODAY()=MN$4,"Today",IF(AND(LOOKUP($F7,TenantNames,TenantStartDates)&lt;=MN$4,LOOKUP($F7,TenantNames,TenantEndDates)&gt;=MN$4),IF(OR(AND(DAY(LOOKUP($F7,TenantNames,TenantStartDates))&gt;28,DAY(EOMONTH(MN$4,0))=28,DAY(MN$4)=28),AND(DAY(LOOKUP($F7,TenantNames,TenantStartDates))&gt;30,DAY(EOMONTH(MN$4,0))=30,DAY(MN$4)=30),DAY(LOOKUP($F7,TenantNames,TenantStartDates))=DAY(MN$4)),IF((LOOKUP($F7,TenantNames,TenantEndDates)-MN$4)&lt;=31,LOOKUP($F7,TenantNames,TenantTotalRevenues)-SUM($JA7:MM7),LOOKUP($F7,TenantNames,TenantMonthlyRents)),IF(AND((SUMIF($G$4:AHB$4,"&lt;"&amp;MN$4,$G7:AHB7))&gt;SUMIFS(TransactionAmounts,TenantSources,$F7,'Filtered Data'!$C$2:$C23,"&lt;"&amp;MN$4),MN$4&lt;TODAY()),"Late","Occupied")),)))</f>
        <v/>
      </c>
      <c r="MO7" s="33" t="str">
        <f>IF(ISBLANK($F7),,IF(TODAY()=MO$4,"Today",IF(AND(LOOKUP($F7,TenantNames,TenantStartDates)&lt;=MO$4,LOOKUP($F7,TenantNames,TenantEndDates)&gt;=MO$4),IF(OR(AND(DAY(LOOKUP($F7,TenantNames,TenantStartDates))&gt;28,DAY(EOMONTH(MO$4,0))=28,DAY(MO$4)=28),AND(DAY(LOOKUP($F7,TenantNames,TenantStartDates))&gt;30,DAY(EOMONTH(MO$4,0))=30,DAY(MO$4)=30),DAY(LOOKUP($F7,TenantNames,TenantStartDates))=DAY(MO$4)),IF((LOOKUP($F7,TenantNames,TenantEndDates)-MO$4)&lt;=31,LOOKUP($F7,TenantNames,TenantTotalRevenues)-SUM($JA7:MN7),LOOKUP($F7,TenantNames,TenantMonthlyRents)),IF(AND((SUMIF($G$4:AHB$4,"&lt;"&amp;MO$4,$G7:AHB7))&gt;SUMIFS(TransactionAmounts,TenantSources,$F7,'Filtered Data'!$C$2:$C23,"&lt;"&amp;MO$4),MO$4&lt;TODAY()),"Late","Occupied")),)))</f>
        <v/>
      </c>
      <c r="MP7" s="33" t="str">
        <f>IF(ISBLANK($F7),,IF(TODAY()=MP$4,"Today",IF(AND(LOOKUP($F7,TenantNames,TenantStartDates)&lt;=MP$4,LOOKUP($F7,TenantNames,TenantEndDates)&gt;=MP$4),IF(OR(AND(DAY(LOOKUP($F7,TenantNames,TenantStartDates))&gt;28,DAY(EOMONTH(MP$4,0))=28,DAY(MP$4)=28),AND(DAY(LOOKUP($F7,TenantNames,TenantStartDates))&gt;30,DAY(EOMONTH(MP$4,0))=30,DAY(MP$4)=30),DAY(LOOKUP($F7,TenantNames,TenantStartDates))=DAY(MP$4)),IF((LOOKUP($F7,TenantNames,TenantEndDates)-MP$4)&lt;=31,LOOKUP($F7,TenantNames,TenantTotalRevenues)-SUM($JA7:MO7),LOOKUP($F7,TenantNames,TenantMonthlyRents)),IF(AND((SUMIF($G$4:AHB$4,"&lt;"&amp;MP$4,$G7:AHB7))&gt;SUMIFS(TransactionAmounts,TenantSources,$F7,'Filtered Data'!$C$2:$C23,"&lt;"&amp;MP$4),MP$4&lt;TODAY()),"Late","Occupied")),)))</f>
        <v/>
      </c>
      <c r="MQ7" s="33" t="str">
        <f>IF(ISBLANK($F7),,IF(TODAY()=MQ$4,"Today",IF(AND(LOOKUP($F7,TenantNames,TenantStartDates)&lt;=MQ$4,LOOKUP($F7,TenantNames,TenantEndDates)&gt;=MQ$4),IF(OR(AND(DAY(LOOKUP($F7,TenantNames,TenantStartDates))&gt;28,DAY(EOMONTH(MQ$4,0))=28,DAY(MQ$4)=28),AND(DAY(LOOKUP($F7,TenantNames,TenantStartDates))&gt;30,DAY(EOMONTH(MQ$4,0))=30,DAY(MQ$4)=30),DAY(LOOKUP($F7,TenantNames,TenantStartDates))=DAY(MQ$4)),IF((LOOKUP($F7,TenantNames,TenantEndDates)-MQ$4)&lt;=31,LOOKUP($F7,TenantNames,TenantTotalRevenues)-SUM($JA7:MP7),LOOKUP($F7,TenantNames,TenantMonthlyRents)),IF(AND((SUMIF($G$4:AHB$4,"&lt;"&amp;MQ$4,$G7:AHB7))&gt;SUMIFS(TransactionAmounts,TenantSources,$F7,'Filtered Data'!$C$2:$C23,"&lt;"&amp;MQ$4),MQ$4&lt;TODAY()),"Late","Occupied")),)))</f>
        <v/>
      </c>
      <c r="MR7" s="33" t="str">
        <f>IF(ISBLANK($F7),,IF(TODAY()=MR$4,"Today",IF(AND(LOOKUP($F7,TenantNames,TenantStartDates)&lt;=MR$4,LOOKUP($F7,TenantNames,TenantEndDates)&gt;=MR$4),IF(OR(AND(DAY(LOOKUP($F7,TenantNames,TenantStartDates))&gt;28,DAY(EOMONTH(MR$4,0))=28,DAY(MR$4)=28),AND(DAY(LOOKUP($F7,TenantNames,TenantStartDates))&gt;30,DAY(EOMONTH(MR$4,0))=30,DAY(MR$4)=30),DAY(LOOKUP($F7,TenantNames,TenantStartDates))=DAY(MR$4)),IF((LOOKUP($F7,TenantNames,TenantEndDates)-MR$4)&lt;=31,LOOKUP($F7,TenantNames,TenantTotalRevenues)-SUM($JA7:MQ7),LOOKUP($F7,TenantNames,TenantMonthlyRents)),IF(AND((SUMIF($G$4:AHB$4,"&lt;"&amp;MR$4,$G7:AHB7))&gt;SUMIFS(TransactionAmounts,TenantSources,$F7,'Filtered Data'!$C$2:$C23,"&lt;"&amp;MR$4),MR$4&lt;TODAY()),"Late","Occupied")),)))</f>
        <v/>
      </c>
      <c r="MS7" s="33" t="str">
        <f>IF(ISBLANK($F7),,IF(TODAY()=MS$4,"Today",IF(AND(LOOKUP($F7,TenantNames,TenantStartDates)&lt;=MS$4,LOOKUP($F7,TenantNames,TenantEndDates)&gt;=MS$4),IF(OR(AND(DAY(LOOKUP($F7,TenantNames,TenantStartDates))&gt;28,DAY(EOMONTH(MS$4,0))=28,DAY(MS$4)=28),AND(DAY(LOOKUP($F7,TenantNames,TenantStartDates))&gt;30,DAY(EOMONTH(MS$4,0))=30,DAY(MS$4)=30),DAY(LOOKUP($F7,TenantNames,TenantStartDates))=DAY(MS$4)),IF((LOOKUP($F7,TenantNames,TenantEndDates)-MS$4)&lt;=31,LOOKUP($F7,TenantNames,TenantTotalRevenues)-SUM($JA7:MR7),LOOKUP($F7,TenantNames,TenantMonthlyRents)),IF(AND((SUMIF($G$4:AHB$4,"&lt;"&amp;MS$4,$G7:AHB7))&gt;SUMIFS(TransactionAmounts,TenantSources,$F7,'Filtered Data'!$C$2:$C23,"&lt;"&amp;MS$4),MS$4&lt;TODAY()),"Late","Occupied")),)))</f>
        <v/>
      </c>
      <c r="MT7" s="33" t="str">
        <f>IF(ISBLANK($F7),,IF(TODAY()=MT$4,"Today",IF(AND(LOOKUP($F7,TenantNames,TenantStartDates)&lt;=MT$4,LOOKUP($F7,TenantNames,TenantEndDates)&gt;=MT$4),IF(OR(AND(DAY(LOOKUP($F7,TenantNames,TenantStartDates))&gt;28,DAY(EOMONTH(MT$4,0))=28,DAY(MT$4)=28),AND(DAY(LOOKUP($F7,TenantNames,TenantStartDates))&gt;30,DAY(EOMONTH(MT$4,0))=30,DAY(MT$4)=30),DAY(LOOKUP($F7,TenantNames,TenantStartDates))=DAY(MT$4)),IF((LOOKUP($F7,TenantNames,TenantEndDates)-MT$4)&lt;=31,LOOKUP($F7,TenantNames,TenantTotalRevenues)-SUM($JA7:MS7),LOOKUP($F7,TenantNames,TenantMonthlyRents)),IF(AND((SUMIF($G$4:AHB$4,"&lt;"&amp;MT$4,$G7:AHB7))&gt;SUMIFS(TransactionAmounts,TenantSources,$F7,'Filtered Data'!$C$2:$C23,"&lt;"&amp;MT$4),MT$4&lt;TODAY()),"Late","Occupied")),)))</f>
        <v/>
      </c>
      <c r="MU7" s="33" t="str">
        <f>IF(ISBLANK($F7),,IF(TODAY()=MU$4,"Today",IF(AND(LOOKUP($F7,TenantNames,TenantStartDates)&lt;=MU$4,LOOKUP($F7,TenantNames,TenantEndDates)&gt;=MU$4),IF(OR(AND(DAY(LOOKUP($F7,TenantNames,TenantStartDates))&gt;28,DAY(EOMONTH(MU$4,0))=28,DAY(MU$4)=28),AND(DAY(LOOKUP($F7,TenantNames,TenantStartDates))&gt;30,DAY(EOMONTH(MU$4,0))=30,DAY(MU$4)=30),DAY(LOOKUP($F7,TenantNames,TenantStartDates))=DAY(MU$4)),IF((LOOKUP($F7,TenantNames,TenantEndDates)-MU$4)&lt;=31,LOOKUP($F7,TenantNames,TenantTotalRevenues)-SUM($JA7:MT7),LOOKUP($F7,TenantNames,TenantMonthlyRents)),IF(AND((SUMIF($G$4:AHB$4,"&lt;"&amp;MU$4,$G7:AHB7))&gt;SUMIFS(TransactionAmounts,TenantSources,$F7,'Filtered Data'!$C$2:$C23,"&lt;"&amp;MU$4),MU$4&lt;TODAY()),"Late","Occupied")),)))</f>
        <v/>
      </c>
      <c r="MV7" s="33">
        <f>IF(ISBLANK($F7),,IF(TODAY()=MV$4,"Today",IF(AND(LOOKUP($F7,TenantNames,TenantStartDates)&lt;=MV$4,LOOKUP($F7,TenantNames,TenantEndDates)&gt;=MV$4),IF(OR(AND(DAY(LOOKUP($F7,TenantNames,TenantStartDates))&gt;28,DAY(EOMONTH(MV$4,0))=28,DAY(MV$4)=28),AND(DAY(LOOKUP($F7,TenantNames,TenantStartDates))&gt;30,DAY(EOMONTH(MV$4,0))=30,DAY(MV$4)=30),DAY(LOOKUP($F7,TenantNames,TenantStartDates))=DAY(MV$4)),IF((LOOKUP($F7,TenantNames,TenantEndDates)-MV$4)&lt;=31,LOOKUP($F7,TenantNames,TenantTotalRevenues)-SUM($JA7:MU7),LOOKUP($F7,TenantNames,TenantMonthlyRents)),IF(AND((SUMIF($G$4:AHB$4,"&lt;"&amp;MV$4,$G7:AHB7))&gt;SUMIFS(TransactionAmounts,TenantSources,$F7,'Filtered Data'!$C$2:$C23,"&lt;"&amp;MV$4),MV$4&lt;TODAY()),"Late","Occupied")),)))</f>
        <v>1289.99</v>
      </c>
      <c r="MW7" s="33" t="str">
        <f>IF(ISBLANK($F7),,IF(TODAY()=MW$4,"Today",IF(AND(LOOKUP($F7,TenantNames,TenantStartDates)&lt;=MW$4,LOOKUP($F7,TenantNames,TenantEndDates)&gt;=MW$4),IF(OR(AND(DAY(LOOKUP($F7,TenantNames,TenantStartDates))&gt;28,DAY(EOMONTH(MW$4,0))=28,DAY(MW$4)=28),AND(DAY(LOOKUP($F7,TenantNames,TenantStartDates))&gt;30,DAY(EOMONTH(MW$4,0))=30,DAY(MW$4)=30),DAY(LOOKUP($F7,TenantNames,TenantStartDates))=DAY(MW$4)),IF((LOOKUP($F7,TenantNames,TenantEndDates)-MW$4)&lt;=31,LOOKUP($F7,TenantNames,TenantTotalRevenues)-SUM($JA7:MV7),LOOKUP($F7,TenantNames,TenantMonthlyRents)),IF(AND((SUMIF($G$4:AHB$4,"&lt;"&amp;MW$4,$G7:AHB7))&gt;SUMIFS(TransactionAmounts,TenantSources,$F7,'Filtered Data'!$C$2:$C23,"&lt;"&amp;MW$4),MW$4&lt;TODAY()),"Late","Occupied")),)))</f>
        <v>Late</v>
      </c>
      <c r="MX7" s="33" t="str">
        <f>IF(ISBLANK($F7),,IF(TODAY()=MX$4,"Today",IF(AND(LOOKUP($F7,TenantNames,TenantStartDates)&lt;=MX$4,LOOKUP($F7,TenantNames,TenantEndDates)&gt;=MX$4),IF(OR(AND(DAY(LOOKUP($F7,TenantNames,TenantStartDates))&gt;28,DAY(EOMONTH(MX$4,0))=28,DAY(MX$4)=28),AND(DAY(LOOKUP($F7,TenantNames,TenantStartDates))&gt;30,DAY(EOMONTH(MX$4,0))=30,DAY(MX$4)=30),DAY(LOOKUP($F7,TenantNames,TenantStartDates))=DAY(MX$4)),IF((LOOKUP($F7,TenantNames,TenantEndDates)-MX$4)&lt;=31,LOOKUP($F7,TenantNames,TenantTotalRevenues)-SUM($JA7:MW7),LOOKUP($F7,TenantNames,TenantMonthlyRents)),IF(AND((SUMIF($G$4:AHB$4,"&lt;"&amp;MX$4,$G7:AHB7))&gt;SUMIFS(TransactionAmounts,TenantSources,$F7,'Filtered Data'!$C$2:$C23,"&lt;"&amp;MX$4),MX$4&lt;TODAY()),"Late","Occupied")),)))</f>
        <v>Late</v>
      </c>
      <c r="MY7" s="33" t="str">
        <f>IF(ISBLANK($F7),,IF(TODAY()=MY$4,"Today",IF(AND(LOOKUP($F7,TenantNames,TenantStartDates)&lt;=MY$4,LOOKUP($F7,TenantNames,TenantEndDates)&gt;=MY$4),IF(OR(AND(DAY(LOOKUP($F7,TenantNames,TenantStartDates))&gt;28,DAY(EOMONTH(MY$4,0))=28,DAY(MY$4)=28),AND(DAY(LOOKUP($F7,TenantNames,TenantStartDates))&gt;30,DAY(EOMONTH(MY$4,0))=30,DAY(MY$4)=30),DAY(LOOKUP($F7,TenantNames,TenantStartDates))=DAY(MY$4)),IF((LOOKUP($F7,TenantNames,TenantEndDates)-MY$4)&lt;=31,LOOKUP($F7,TenantNames,TenantTotalRevenues)-SUM($JA7:MX7),LOOKUP($F7,TenantNames,TenantMonthlyRents)),IF(AND((SUMIF($G$4:AHB$4,"&lt;"&amp;MY$4,$G7:AHB7))&gt;SUMIFS(TransactionAmounts,TenantSources,$F7,'Filtered Data'!$C$2:$C23,"&lt;"&amp;MY$4),MY$4&lt;TODAY()),"Late","Occupied")),)))</f>
        <v>Late</v>
      </c>
      <c r="MZ7" s="33" t="str">
        <f>IF(ISBLANK($F7),,IF(TODAY()=MZ$4,"Today",IF(AND(LOOKUP($F7,TenantNames,TenantStartDates)&lt;=MZ$4,LOOKUP($F7,TenantNames,TenantEndDates)&gt;=MZ$4),IF(OR(AND(DAY(LOOKUP($F7,TenantNames,TenantStartDates))&gt;28,DAY(EOMONTH(MZ$4,0))=28,DAY(MZ$4)=28),AND(DAY(LOOKUP($F7,TenantNames,TenantStartDates))&gt;30,DAY(EOMONTH(MZ$4,0))=30,DAY(MZ$4)=30),DAY(LOOKUP($F7,TenantNames,TenantStartDates))=DAY(MZ$4)),IF((LOOKUP($F7,TenantNames,TenantEndDates)-MZ$4)&lt;=31,LOOKUP($F7,TenantNames,TenantTotalRevenues)-SUM($JA7:MY7),LOOKUP($F7,TenantNames,TenantMonthlyRents)),IF(AND((SUMIF($G$4:AHB$4,"&lt;"&amp;MZ$4,$G7:AHB7))&gt;SUMIFS(TransactionAmounts,TenantSources,$F7,'Filtered Data'!$C$2:$C23,"&lt;"&amp;MZ$4),MZ$4&lt;TODAY()),"Late","Occupied")),)))</f>
        <v>Late</v>
      </c>
      <c r="NA7" s="33" t="str">
        <f>IF(ISBLANK($F7),,IF(TODAY()=NA$4,"Today",IF(AND(LOOKUP($F7,TenantNames,TenantStartDates)&lt;=NA$4,LOOKUP($F7,TenantNames,TenantEndDates)&gt;=NA$4),IF(OR(AND(DAY(LOOKUP($F7,TenantNames,TenantStartDates))&gt;28,DAY(EOMONTH(NA$4,0))=28,DAY(NA$4)=28),AND(DAY(LOOKUP($F7,TenantNames,TenantStartDates))&gt;30,DAY(EOMONTH(NA$4,0))=30,DAY(NA$4)=30),DAY(LOOKUP($F7,TenantNames,TenantStartDates))=DAY(NA$4)),IF((LOOKUP($F7,TenantNames,TenantEndDates)-NA$4)&lt;=31,LOOKUP($F7,TenantNames,TenantTotalRevenues)-SUM($JA7:MZ7),LOOKUP($F7,TenantNames,TenantMonthlyRents)),IF(AND((SUMIF($G$4:AHB$4,"&lt;"&amp;NA$4,$G7:AHB7))&gt;SUMIFS(TransactionAmounts,TenantSources,$F7,'Filtered Data'!$C$2:$C23,"&lt;"&amp;NA$4),NA$4&lt;TODAY()),"Late","Occupied")),)))</f>
        <v>Late</v>
      </c>
      <c r="NB7" s="33" t="str">
        <f>IF(ISBLANK($F7),,IF(TODAY()=NB$4,"Today",IF(AND(LOOKUP($F7,TenantNames,TenantStartDates)&lt;=NB$4,LOOKUP($F7,TenantNames,TenantEndDates)&gt;=NB$4),IF(OR(AND(DAY(LOOKUP($F7,TenantNames,TenantStartDates))&gt;28,DAY(EOMONTH(NB$4,0))=28,DAY(NB$4)=28),AND(DAY(LOOKUP($F7,TenantNames,TenantStartDates))&gt;30,DAY(EOMONTH(NB$4,0))=30,DAY(NB$4)=30),DAY(LOOKUP($F7,TenantNames,TenantStartDates))=DAY(NB$4)),IF((LOOKUP($F7,TenantNames,TenantEndDates)-NB$4)&lt;=31,LOOKUP($F7,TenantNames,TenantTotalRevenues)-SUM($JA7:NA7),LOOKUP($F7,TenantNames,TenantMonthlyRents)),IF(AND((SUMIF($G$4:AHB$4,"&lt;"&amp;NB$4,$G7:AHB7))&gt;SUMIFS(TransactionAmounts,TenantSources,$F7,'Filtered Data'!$C$2:$C23,"&lt;"&amp;NB$4),NB$4&lt;TODAY()),"Late","Occupied")),)))</f>
        <v>Late</v>
      </c>
      <c r="NC7" s="33" t="str">
        <f>IF(ISBLANK($F7),,IF(TODAY()=NC$4,"Today",IF(AND(LOOKUP($F7,TenantNames,TenantStartDates)&lt;=NC$4,LOOKUP($F7,TenantNames,TenantEndDates)&gt;=NC$4),IF(OR(AND(DAY(LOOKUP($F7,TenantNames,TenantStartDates))&gt;28,DAY(EOMONTH(NC$4,0))=28,DAY(NC$4)=28),AND(DAY(LOOKUP($F7,TenantNames,TenantStartDates))&gt;30,DAY(EOMONTH(NC$4,0))=30,DAY(NC$4)=30),DAY(LOOKUP($F7,TenantNames,TenantStartDates))=DAY(NC$4)),IF((LOOKUP($F7,TenantNames,TenantEndDates)-NC$4)&lt;=31,LOOKUP($F7,TenantNames,TenantTotalRevenues)-SUM($JA7:NB7),LOOKUP($F7,TenantNames,TenantMonthlyRents)),IF(AND((SUMIF($G$4:AHB$4,"&lt;"&amp;NC$4,$G7:AHB7))&gt;SUMIFS(TransactionAmounts,TenantSources,$F7,'Filtered Data'!$C$2:$C23,"&lt;"&amp;NC$4),NC$4&lt;TODAY()),"Late","Occupied")),)))</f>
        <v>Late</v>
      </c>
      <c r="ND7" s="33" t="str">
        <f>IF(ISBLANK($F7),,IF(TODAY()=ND$4,"Today",IF(AND(LOOKUP($F7,TenantNames,TenantStartDates)&lt;=ND$4,LOOKUP($F7,TenantNames,TenantEndDates)&gt;=ND$4),IF(OR(AND(DAY(LOOKUP($F7,TenantNames,TenantStartDates))&gt;28,DAY(EOMONTH(ND$4,0))=28,DAY(ND$4)=28),AND(DAY(LOOKUP($F7,TenantNames,TenantStartDates))&gt;30,DAY(EOMONTH(ND$4,0))=30,DAY(ND$4)=30),DAY(LOOKUP($F7,TenantNames,TenantStartDates))=DAY(ND$4)),IF((LOOKUP($F7,TenantNames,TenantEndDates)-ND$4)&lt;=31,LOOKUP($F7,TenantNames,TenantTotalRevenues)-SUM($JA7:NC7),LOOKUP($F7,TenantNames,TenantMonthlyRents)),IF(AND((SUMIF($G$4:AHB$4,"&lt;"&amp;ND$4,$G7:AHB7))&gt;SUMIFS(TransactionAmounts,TenantSources,$F7,'Filtered Data'!$C$2:$C23,"&lt;"&amp;ND$4),ND$4&lt;TODAY()),"Late","Occupied")),)))</f>
        <v>Late</v>
      </c>
      <c r="NE7" s="33" t="str">
        <f>IF(ISBLANK($F7),,IF(TODAY()=NE$4,"Today",IF(AND(LOOKUP($F7,TenantNames,TenantStartDates)&lt;=NE$4,LOOKUP($F7,TenantNames,TenantEndDates)&gt;=NE$4),IF(OR(AND(DAY(LOOKUP($F7,TenantNames,TenantStartDates))&gt;28,DAY(EOMONTH(NE$4,0))=28,DAY(NE$4)=28),AND(DAY(LOOKUP($F7,TenantNames,TenantStartDates))&gt;30,DAY(EOMONTH(NE$4,0))=30,DAY(NE$4)=30),DAY(LOOKUP($F7,TenantNames,TenantStartDates))=DAY(NE$4)),IF((LOOKUP($F7,TenantNames,TenantEndDates)-NE$4)&lt;=31,LOOKUP($F7,TenantNames,TenantTotalRevenues)-SUM($JA7:ND7),LOOKUP($F7,TenantNames,TenantMonthlyRents)),IF(AND((SUMIF($G$4:AHB$4,"&lt;"&amp;NE$4,$G7:AHB7))&gt;SUMIFS(TransactionAmounts,TenantSources,$F7,'Filtered Data'!$C$2:$C23,"&lt;"&amp;NE$4),NE$4&lt;TODAY()),"Late","Occupied")),)))</f>
        <v>Today</v>
      </c>
      <c r="NF7" s="33" t="str">
        <f>IF(ISBLANK($F7),,IF(TODAY()=NF$4,"Today",IF(AND(LOOKUP($F7,TenantNames,TenantStartDates)&lt;=NF$4,LOOKUP($F7,TenantNames,TenantEndDates)&gt;=NF$4),IF(OR(AND(DAY(LOOKUP($F7,TenantNames,TenantStartDates))&gt;28,DAY(EOMONTH(NF$4,0))=28,DAY(NF$4)=28),AND(DAY(LOOKUP($F7,TenantNames,TenantStartDates))&gt;30,DAY(EOMONTH(NF$4,0))=30,DAY(NF$4)=30),DAY(LOOKUP($F7,TenantNames,TenantStartDates))=DAY(NF$4)),IF((LOOKUP($F7,TenantNames,TenantEndDates)-NF$4)&lt;=31,LOOKUP($F7,TenantNames,TenantTotalRevenues)-SUM($JA7:NE7),LOOKUP($F7,TenantNames,TenantMonthlyRents)),IF(AND((SUMIF($G$4:AHB$4,"&lt;"&amp;NF$4,$G7:AHB7))&gt;SUMIFS(TransactionAmounts,TenantSources,$F7,'Filtered Data'!$C$2:$C23,"&lt;"&amp;NF$4),NF$4&lt;TODAY()),"Late","Occupied")),)))</f>
        <v>Occupied</v>
      </c>
      <c r="NG7" s="33" t="str">
        <f>IF(ISBLANK($F7),,IF(TODAY()=NG$4,"Today",IF(AND(LOOKUP($F7,TenantNames,TenantStartDates)&lt;=NG$4,LOOKUP($F7,TenantNames,TenantEndDates)&gt;=NG$4),IF(OR(AND(DAY(LOOKUP($F7,TenantNames,TenantStartDates))&gt;28,DAY(EOMONTH(NG$4,0))=28,DAY(NG$4)=28),AND(DAY(LOOKUP($F7,TenantNames,TenantStartDates))&gt;30,DAY(EOMONTH(NG$4,0))=30,DAY(NG$4)=30),DAY(LOOKUP($F7,TenantNames,TenantStartDates))=DAY(NG$4)),IF((LOOKUP($F7,TenantNames,TenantEndDates)-NG$4)&lt;=31,LOOKUP($F7,TenantNames,TenantTotalRevenues)-SUM($JA7:NF7),LOOKUP($F7,TenantNames,TenantMonthlyRents)),IF(AND((SUMIF($G$4:AHB$4,"&lt;"&amp;NG$4,$G7:AHB7))&gt;SUMIFS(TransactionAmounts,TenantSources,$F7,'Filtered Data'!$C$2:$C23,"&lt;"&amp;NG$4),NG$4&lt;TODAY()),"Late","Occupied")),)))</f>
        <v>Occupied</v>
      </c>
      <c r="NH7" s="33" t="str">
        <f>IF(ISBLANK($F7),,IF(TODAY()=NH$4,"Today",IF(AND(LOOKUP($F7,TenantNames,TenantStartDates)&lt;=NH$4,LOOKUP($F7,TenantNames,TenantEndDates)&gt;=NH$4),IF(OR(AND(DAY(LOOKUP($F7,TenantNames,TenantStartDates))&gt;28,DAY(EOMONTH(NH$4,0))=28,DAY(NH$4)=28),AND(DAY(LOOKUP($F7,TenantNames,TenantStartDates))&gt;30,DAY(EOMONTH(NH$4,0))=30,DAY(NH$4)=30),DAY(LOOKUP($F7,TenantNames,TenantStartDates))=DAY(NH$4)),IF((LOOKUP($F7,TenantNames,TenantEndDates)-NH$4)&lt;=31,LOOKUP($F7,TenantNames,TenantTotalRevenues)-SUM($JA7:NG7),LOOKUP($F7,TenantNames,TenantMonthlyRents)),IF(AND((SUMIF($G$4:AHB$4,"&lt;"&amp;NH$4,$G7:AHB7))&gt;SUMIFS(TransactionAmounts,TenantSources,$F7,'Filtered Data'!$C$2:$C23,"&lt;"&amp;NH$4),NH$4&lt;TODAY()),"Late","Occupied")),)))</f>
        <v>Occupied</v>
      </c>
      <c r="NI7" s="33" t="str">
        <f>IF(ISBLANK($F7),,IF(TODAY()=NI$4,"Today",IF(AND(LOOKUP($F7,TenantNames,TenantStartDates)&lt;=NI$4,LOOKUP($F7,TenantNames,TenantEndDates)&gt;=NI$4),IF(OR(AND(DAY(LOOKUP($F7,TenantNames,TenantStartDates))&gt;28,DAY(EOMONTH(NI$4,0))=28,DAY(NI$4)=28),AND(DAY(LOOKUP($F7,TenantNames,TenantStartDates))&gt;30,DAY(EOMONTH(NI$4,0))=30,DAY(NI$4)=30),DAY(LOOKUP($F7,TenantNames,TenantStartDates))=DAY(NI$4)),IF((LOOKUP($F7,TenantNames,TenantEndDates)-NI$4)&lt;=31,LOOKUP($F7,TenantNames,TenantTotalRevenues)-SUM($JA7:NH7),LOOKUP($F7,TenantNames,TenantMonthlyRents)),IF(AND((SUMIF($G$4:AHB$4,"&lt;"&amp;NI$4,$G7:AHB7))&gt;SUMIFS(TransactionAmounts,TenantSources,$F7,'Filtered Data'!$C$2:$C23,"&lt;"&amp;NI$4),NI$4&lt;TODAY()),"Late","Occupied")),)))</f>
        <v>Occupied</v>
      </c>
      <c r="NJ7" s="33" t="str">
        <f>IF(ISBLANK($F7),,IF(TODAY()=NJ$4,"Today",IF(AND(LOOKUP($F7,TenantNames,TenantStartDates)&lt;=NJ$4,LOOKUP($F7,TenantNames,TenantEndDates)&gt;=NJ$4),IF(OR(AND(DAY(LOOKUP($F7,TenantNames,TenantStartDates))&gt;28,DAY(EOMONTH(NJ$4,0))=28,DAY(NJ$4)=28),AND(DAY(LOOKUP($F7,TenantNames,TenantStartDates))&gt;30,DAY(EOMONTH(NJ$4,0))=30,DAY(NJ$4)=30),DAY(LOOKUP($F7,TenantNames,TenantStartDates))=DAY(NJ$4)),IF((LOOKUP($F7,TenantNames,TenantEndDates)-NJ$4)&lt;=31,LOOKUP($F7,TenantNames,TenantTotalRevenues)-SUM($JA7:NI7),LOOKUP($F7,TenantNames,TenantMonthlyRents)),IF(AND((SUMIF($G$4:AHB$4,"&lt;"&amp;NJ$4,$G7:AHB7))&gt;SUMIFS(TransactionAmounts,TenantSources,$F7,'Filtered Data'!$C$2:$C23,"&lt;"&amp;NJ$4),NJ$4&lt;TODAY()),"Late","Occupied")),)))</f>
        <v>Occupied</v>
      </c>
      <c r="NK7" s="33" t="str">
        <f>IF(ISBLANK($F7),,IF(TODAY()=NK$4,"Today",IF(AND(LOOKUP($F7,TenantNames,TenantStartDates)&lt;=NK$4,LOOKUP($F7,TenantNames,TenantEndDates)&gt;=NK$4),IF(OR(AND(DAY(LOOKUP($F7,TenantNames,TenantStartDates))&gt;28,DAY(EOMONTH(NK$4,0))=28,DAY(NK$4)=28),AND(DAY(LOOKUP($F7,TenantNames,TenantStartDates))&gt;30,DAY(EOMONTH(NK$4,0))=30,DAY(NK$4)=30),DAY(LOOKUP($F7,TenantNames,TenantStartDates))=DAY(NK$4)),IF((LOOKUP($F7,TenantNames,TenantEndDates)-NK$4)&lt;=31,LOOKUP($F7,TenantNames,TenantTotalRevenues)-SUM($JA7:NJ7),LOOKUP($F7,TenantNames,TenantMonthlyRents)),IF(AND((SUMIF($G$4:AHB$4,"&lt;"&amp;NK$4,$G7:AHB7))&gt;SUMIFS(TransactionAmounts,TenantSources,$F7,'Filtered Data'!$C$2:$C23,"&lt;"&amp;NK$4),NK$4&lt;TODAY()),"Late","Occupied")),)))</f>
        <v>Occupied</v>
      </c>
      <c r="NL7" s="33" t="str">
        <f>IF(ISBLANK($F7),,IF(TODAY()=NL$4,"Today",IF(AND(LOOKUP($F7,TenantNames,TenantStartDates)&lt;=NL$4,LOOKUP($F7,TenantNames,TenantEndDates)&gt;=NL$4),IF(OR(AND(DAY(LOOKUP($F7,TenantNames,TenantStartDates))&gt;28,DAY(EOMONTH(NL$4,0))=28,DAY(NL$4)=28),AND(DAY(LOOKUP($F7,TenantNames,TenantStartDates))&gt;30,DAY(EOMONTH(NL$4,0))=30,DAY(NL$4)=30),DAY(LOOKUP($F7,TenantNames,TenantStartDates))=DAY(NL$4)),IF((LOOKUP($F7,TenantNames,TenantEndDates)-NL$4)&lt;=31,LOOKUP($F7,TenantNames,TenantTotalRevenues)-SUM($JA7:NK7),LOOKUP($F7,TenantNames,TenantMonthlyRents)),IF(AND((SUMIF($G$4:AHB$4,"&lt;"&amp;NL$4,$G7:AHB7))&gt;SUMIFS(TransactionAmounts,TenantSources,$F7,'Filtered Data'!$C$2:$C23,"&lt;"&amp;NL$4),NL$4&lt;TODAY()),"Late","Occupied")),)))</f>
        <v>Occupied</v>
      </c>
      <c r="NM7" s="33" t="str">
        <f>IF(ISBLANK($F7),,IF(TODAY()=NM$4,"Today",IF(AND(LOOKUP($F7,TenantNames,TenantStartDates)&lt;=NM$4,LOOKUP($F7,TenantNames,TenantEndDates)&gt;=NM$4),IF(OR(AND(DAY(LOOKUP($F7,TenantNames,TenantStartDates))&gt;28,DAY(EOMONTH(NM$4,0))=28,DAY(NM$4)=28),AND(DAY(LOOKUP($F7,TenantNames,TenantStartDates))&gt;30,DAY(EOMONTH(NM$4,0))=30,DAY(NM$4)=30),DAY(LOOKUP($F7,TenantNames,TenantStartDates))=DAY(NM$4)),IF((LOOKUP($F7,TenantNames,TenantEndDates)-NM$4)&lt;=31,LOOKUP($F7,TenantNames,TenantTotalRevenues)-SUM($JA7:NL7),LOOKUP($F7,TenantNames,TenantMonthlyRents)),IF(AND((SUMIF($G$4:AHB$4,"&lt;"&amp;NM$4,$G7:AHB7))&gt;SUMIFS(TransactionAmounts,TenantSources,$F7,'Filtered Data'!$C$2:$C23,"&lt;"&amp;NM$4),NM$4&lt;TODAY()),"Late","Occupied")),)))</f>
        <v>Occupied</v>
      </c>
      <c r="NN7" s="33" t="str">
        <f>IF(ISBLANK($F7),,IF(TODAY()=NN$4,"Today",IF(AND(LOOKUP($F7,TenantNames,TenantStartDates)&lt;=NN$4,LOOKUP($F7,TenantNames,TenantEndDates)&gt;=NN$4),IF(OR(AND(DAY(LOOKUP($F7,TenantNames,TenantStartDates))&gt;28,DAY(EOMONTH(NN$4,0))=28,DAY(NN$4)=28),AND(DAY(LOOKUP($F7,TenantNames,TenantStartDates))&gt;30,DAY(EOMONTH(NN$4,0))=30,DAY(NN$4)=30),DAY(LOOKUP($F7,TenantNames,TenantStartDates))=DAY(NN$4)),IF((LOOKUP($F7,TenantNames,TenantEndDates)-NN$4)&lt;=31,LOOKUP($F7,TenantNames,TenantTotalRevenues)-SUM($JA7:NM7),LOOKUP($F7,TenantNames,TenantMonthlyRents)),IF(AND((SUMIF($G$4:AHB$4,"&lt;"&amp;NN$4,$G7:AHB7))&gt;SUMIFS(TransactionAmounts,TenantSources,$F7,'Filtered Data'!$C$2:$C23,"&lt;"&amp;NN$4),NN$4&lt;TODAY()),"Late","Occupied")),)))</f>
        <v>Occupied</v>
      </c>
      <c r="NO7" s="33" t="str">
        <f>IF(ISBLANK($F7),,IF(TODAY()=NO$4,"Today",IF(AND(LOOKUP($F7,TenantNames,TenantStartDates)&lt;=NO$4,LOOKUP($F7,TenantNames,TenantEndDates)&gt;=NO$4),IF(OR(AND(DAY(LOOKUP($F7,TenantNames,TenantStartDates))&gt;28,DAY(EOMONTH(NO$4,0))=28,DAY(NO$4)=28),AND(DAY(LOOKUP($F7,TenantNames,TenantStartDates))&gt;30,DAY(EOMONTH(NO$4,0))=30,DAY(NO$4)=30),DAY(LOOKUP($F7,TenantNames,TenantStartDates))=DAY(NO$4)),IF((LOOKUP($F7,TenantNames,TenantEndDates)-NO$4)&lt;=31,LOOKUP($F7,TenantNames,TenantTotalRevenues)-SUM($JA7:NN7),LOOKUP($F7,TenantNames,TenantMonthlyRents)),IF(AND((SUMIF($G$4:AHB$4,"&lt;"&amp;NO$4,$G7:AHB7))&gt;SUMIFS(TransactionAmounts,TenantSources,$F7,'Filtered Data'!$C$2:$C23,"&lt;"&amp;NO$4),NO$4&lt;TODAY()),"Late","Occupied")),)))</f>
        <v>Occupied</v>
      </c>
      <c r="NP7" s="33" t="str">
        <f>IF(ISBLANK($F7),,IF(TODAY()=NP$4,"Today",IF(AND(LOOKUP($F7,TenantNames,TenantStartDates)&lt;=NP$4,LOOKUP($F7,TenantNames,TenantEndDates)&gt;=NP$4),IF(OR(AND(DAY(LOOKUP($F7,TenantNames,TenantStartDates))&gt;28,DAY(EOMONTH(NP$4,0))=28,DAY(NP$4)=28),AND(DAY(LOOKUP($F7,TenantNames,TenantStartDates))&gt;30,DAY(EOMONTH(NP$4,0))=30,DAY(NP$4)=30),DAY(LOOKUP($F7,TenantNames,TenantStartDates))=DAY(NP$4)),IF((LOOKUP($F7,TenantNames,TenantEndDates)-NP$4)&lt;=31,LOOKUP($F7,TenantNames,TenantTotalRevenues)-SUM($JA7:NO7),LOOKUP($F7,TenantNames,TenantMonthlyRents)),IF(AND((SUMIF($G$4:AHB$4,"&lt;"&amp;NP$4,$G7:AHB7))&gt;SUMIFS(TransactionAmounts,TenantSources,$F7,'Filtered Data'!$C$2:$C23,"&lt;"&amp;NP$4),NP$4&lt;TODAY()),"Late","Occupied")),)))</f>
        <v>Occupied</v>
      </c>
      <c r="NQ7" s="33" t="str">
        <f>IF(ISBLANK($F7),,IF(TODAY()=NQ$4,"Today",IF(AND(LOOKUP($F7,TenantNames,TenantStartDates)&lt;=NQ$4,LOOKUP($F7,TenantNames,TenantEndDates)&gt;=NQ$4),IF(OR(AND(DAY(LOOKUP($F7,TenantNames,TenantStartDates))&gt;28,DAY(EOMONTH(NQ$4,0))=28,DAY(NQ$4)=28),AND(DAY(LOOKUP($F7,TenantNames,TenantStartDates))&gt;30,DAY(EOMONTH(NQ$4,0))=30,DAY(NQ$4)=30),DAY(LOOKUP($F7,TenantNames,TenantStartDates))=DAY(NQ$4)),IF((LOOKUP($F7,TenantNames,TenantEndDates)-NQ$4)&lt;=31,LOOKUP($F7,TenantNames,TenantTotalRevenues)-SUM($JA7:NP7),LOOKUP($F7,TenantNames,TenantMonthlyRents)),IF(AND((SUMIF($G$4:AHB$4,"&lt;"&amp;NQ$4,$G7:AHB7))&gt;SUMIFS(TransactionAmounts,TenantSources,$F7,'Filtered Data'!$C$2:$C23,"&lt;"&amp;NQ$4),NQ$4&lt;TODAY()),"Late","Occupied")),)))</f>
        <v>Occupied</v>
      </c>
      <c r="NR7" s="33" t="str">
        <f>IF(ISBLANK($F7),,IF(TODAY()=NR$4,"Today",IF(AND(LOOKUP($F7,TenantNames,TenantStartDates)&lt;=NR$4,LOOKUP($F7,TenantNames,TenantEndDates)&gt;=NR$4),IF(OR(AND(DAY(LOOKUP($F7,TenantNames,TenantStartDates))&gt;28,DAY(EOMONTH(NR$4,0))=28,DAY(NR$4)=28),AND(DAY(LOOKUP($F7,TenantNames,TenantStartDates))&gt;30,DAY(EOMONTH(NR$4,0))=30,DAY(NR$4)=30),DAY(LOOKUP($F7,TenantNames,TenantStartDates))=DAY(NR$4)),IF((LOOKUP($F7,TenantNames,TenantEndDates)-NR$4)&lt;=31,LOOKUP($F7,TenantNames,TenantTotalRevenues)-SUM($JA7:NQ7),LOOKUP($F7,TenantNames,TenantMonthlyRents)),IF(AND((SUMIF($G$4:AHB$4,"&lt;"&amp;NR$4,$G7:AHB7))&gt;SUMIFS(TransactionAmounts,TenantSources,$F7,'Filtered Data'!$C$2:$C23,"&lt;"&amp;NR$4),NR$4&lt;TODAY()),"Late","Occupied")),)))</f>
        <v>Occupied</v>
      </c>
      <c r="NS7" s="33" t="str">
        <f>IF(ISBLANK($F7),,IF(TODAY()=NS$4,"Today",IF(AND(LOOKUP($F7,TenantNames,TenantStartDates)&lt;=NS$4,LOOKUP($F7,TenantNames,TenantEndDates)&gt;=NS$4),IF(OR(AND(DAY(LOOKUP($F7,TenantNames,TenantStartDates))&gt;28,DAY(EOMONTH(NS$4,0))=28,DAY(NS$4)=28),AND(DAY(LOOKUP($F7,TenantNames,TenantStartDates))&gt;30,DAY(EOMONTH(NS$4,0))=30,DAY(NS$4)=30),DAY(LOOKUP($F7,TenantNames,TenantStartDates))=DAY(NS$4)),IF((LOOKUP($F7,TenantNames,TenantEndDates)-NS$4)&lt;=31,LOOKUP($F7,TenantNames,TenantTotalRevenues)-SUM($JA7:NR7),LOOKUP($F7,TenantNames,TenantMonthlyRents)),IF(AND((SUMIF($G$4:AHB$4,"&lt;"&amp;NS$4,$G7:AHB7))&gt;SUMIFS(TransactionAmounts,TenantSources,$F7,'Filtered Data'!$C$2:$C23,"&lt;"&amp;NS$4),NS$4&lt;TODAY()),"Late","Occupied")),)))</f>
        <v>Occupied</v>
      </c>
      <c r="NT7" s="33" t="str">
        <f>IF(ISBLANK($F7),,IF(TODAY()=NT$4,"Today",IF(AND(LOOKUP($F7,TenantNames,TenantStartDates)&lt;=NT$4,LOOKUP($F7,TenantNames,TenantEndDates)&gt;=NT$4),IF(OR(AND(DAY(LOOKUP($F7,TenantNames,TenantStartDates))&gt;28,DAY(EOMONTH(NT$4,0))=28,DAY(NT$4)=28),AND(DAY(LOOKUP($F7,TenantNames,TenantStartDates))&gt;30,DAY(EOMONTH(NT$4,0))=30,DAY(NT$4)=30),DAY(LOOKUP($F7,TenantNames,TenantStartDates))=DAY(NT$4)),IF((LOOKUP($F7,TenantNames,TenantEndDates)-NT$4)&lt;=31,LOOKUP($F7,TenantNames,TenantTotalRevenues)-SUM($JA7:NS7),LOOKUP($F7,TenantNames,TenantMonthlyRents)),IF(AND((SUMIF($G$4:AHB$4,"&lt;"&amp;NT$4,$G7:AHB7))&gt;SUMIFS(TransactionAmounts,TenantSources,$F7,'Filtered Data'!$C$2:$C23,"&lt;"&amp;NT$4),NT$4&lt;TODAY()),"Late","Occupied")),)))</f>
        <v>Occupied</v>
      </c>
      <c r="NU7" s="33" t="str">
        <f>IF(ISBLANK($F7),,IF(TODAY()=NU$4,"Today",IF(AND(LOOKUP($F7,TenantNames,TenantStartDates)&lt;=NU$4,LOOKUP($F7,TenantNames,TenantEndDates)&gt;=NU$4),IF(OR(AND(DAY(LOOKUP($F7,TenantNames,TenantStartDates))&gt;28,DAY(EOMONTH(NU$4,0))=28,DAY(NU$4)=28),AND(DAY(LOOKUP($F7,TenantNames,TenantStartDates))&gt;30,DAY(EOMONTH(NU$4,0))=30,DAY(NU$4)=30),DAY(LOOKUP($F7,TenantNames,TenantStartDates))=DAY(NU$4)),IF((LOOKUP($F7,TenantNames,TenantEndDates)-NU$4)&lt;=31,LOOKUP($F7,TenantNames,TenantTotalRevenues)-SUM($JA7:NT7),LOOKUP($F7,TenantNames,TenantMonthlyRents)),IF(AND((SUMIF($G$4:AHB$4,"&lt;"&amp;NU$4,$G7:AHB7))&gt;SUMIFS(TransactionAmounts,TenantSources,$F7,'Filtered Data'!$C$2:$C23,"&lt;"&amp;NU$4),NU$4&lt;TODAY()),"Late","Occupied")),)))</f>
        <v>Occupied</v>
      </c>
      <c r="NV7" s="33" t="str">
        <f>IF(ISBLANK($F7),,IF(TODAY()=NV$4,"Today",IF(AND(LOOKUP($F7,TenantNames,TenantStartDates)&lt;=NV$4,LOOKUP($F7,TenantNames,TenantEndDates)&gt;=NV$4),IF(OR(AND(DAY(LOOKUP($F7,TenantNames,TenantStartDates))&gt;28,DAY(EOMONTH(NV$4,0))=28,DAY(NV$4)=28),AND(DAY(LOOKUP($F7,TenantNames,TenantStartDates))&gt;30,DAY(EOMONTH(NV$4,0))=30,DAY(NV$4)=30),DAY(LOOKUP($F7,TenantNames,TenantStartDates))=DAY(NV$4)),IF((LOOKUP($F7,TenantNames,TenantEndDates)-NV$4)&lt;=31,LOOKUP($F7,TenantNames,TenantTotalRevenues)-SUM($JA7:NU7),LOOKUP($F7,TenantNames,TenantMonthlyRents)),IF(AND((SUMIF($G$4:AHB$4,"&lt;"&amp;NV$4,$G7:AHB7))&gt;SUMIFS(TransactionAmounts,TenantSources,$F7,'Filtered Data'!$C$2:$C23,"&lt;"&amp;NV$4),NV$4&lt;TODAY()),"Late","Occupied")),)))</f>
        <v>Occupied</v>
      </c>
      <c r="NW7" s="33" t="str">
        <f>IF(ISBLANK($F7),,IF(TODAY()=NW$4,"Today",IF(AND(LOOKUP($F7,TenantNames,TenantStartDates)&lt;=NW$4,LOOKUP($F7,TenantNames,TenantEndDates)&gt;=NW$4),IF(OR(AND(DAY(LOOKUP($F7,TenantNames,TenantStartDates))&gt;28,DAY(EOMONTH(NW$4,0))=28,DAY(NW$4)=28),AND(DAY(LOOKUP($F7,TenantNames,TenantStartDates))&gt;30,DAY(EOMONTH(NW$4,0))=30,DAY(NW$4)=30),DAY(LOOKUP($F7,TenantNames,TenantStartDates))=DAY(NW$4)),IF((LOOKUP($F7,TenantNames,TenantEndDates)-NW$4)&lt;=31,LOOKUP($F7,TenantNames,TenantTotalRevenues)-SUM($JA7:NV7),LOOKUP($F7,TenantNames,TenantMonthlyRents)),IF(AND((SUMIF($G$4:AHB$4,"&lt;"&amp;NW$4,$G7:AHB7))&gt;SUMIFS(TransactionAmounts,TenantSources,$F7,'Filtered Data'!$C$2:$C23,"&lt;"&amp;NW$4),NW$4&lt;TODAY()),"Late","Occupied")),)))</f>
        <v>Occupied</v>
      </c>
      <c r="NX7" s="33" t="str">
        <f>IF(ISBLANK($F7),,IF(TODAY()=NX$4,"Today",IF(AND(LOOKUP($F7,TenantNames,TenantStartDates)&lt;=NX$4,LOOKUP($F7,TenantNames,TenantEndDates)&gt;=NX$4),IF(OR(AND(DAY(LOOKUP($F7,TenantNames,TenantStartDates))&gt;28,DAY(EOMONTH(NX$4,0))=28,DAY(NX$4)=28),AND(DAY(LOOKUP($F7,TenantNames,TenantStartDates))&gt;30,DAY(EOMONTH(NX$4,0))=30,DAY(NX$4)=30),DAY(LOOKUP($F7,TenantNames,TenantStartDates))=DAY(NX$4)),IF((LOOKUP($F7,TenantNames,TenantEndDates)-NX$4)&lt;=31,LOOKUP($F7,TenantNames,TenantTotalRevenues)-SUM($JA7:NW7),LOOKUP($F7,TenantNames,TenantMonthlyRents)),IF(AND((SUMIF($G$4:AHB$4,"&lt;"&amp;NX$4,$G7:AHB7))&gt;SUMIFS(TransactionAmounts,TenantSources,$F7,'Filtered Data'!$C$2:$C23,"&lt;"&amp;NX$4),NX$4&lt;TODAY()),"Late","Occupied")),)))</f>
        <v>Occupied</v>
      </c>
      <c r="NY7" s="33" t="str">
        <f>IF(ISBLANK($F7),,IF(TODAY()=NY$4,"Today",IF(AND(LOOKUP($F7,TenantNames,TenantStartDates)&lt;=NY$4,LOOKUP($F7,TenantNames,TenantEndDates)&gt;=NY$4),IF(OR(AND(DAY(LOOKUP($F7,TenantNames,TenantStartDates))&gt;28,DAY(EOMONTH(NY$4,0))=28,DAY(NY$4)=28),AND(DAY(LOOKUP($F7,TenantNames,TenantStartDates))&gt;30,DAY(EOMONTH(NY$4,0))=30,DAY(NY$4)=30),DAY(LOOKUP($F7,TenantNames,TenantStartDates))=DAY(NY$4)),IF((LOOKUP($F7,TenantNames,TenantEndDates)-NY$4)&lt;=31,LOOKUP($F7,TenantNames,TenantTotalRevenues)-SUM($JA7:NX7),LOOKUP($F7,TenantNames,TenantMonthlyRents)),IF(AND((SUMIF($G$4:AHB$4,"&lt;"&amp;NY$4,$G7:AHB7))&gt;SUMIFS(TransactionAmounts,TenantSources,$F7,'Filtered Data'!$C$2:$C23,"&lt;"&amp;NY$4),NY$4&lt;TODAY()),"Late","Occupied")),)))</f>
        <v>Occupied</v>
      </c>
      <c r="NZ7" s="33" t="str">
        <f>IF(ISBLANK($F7),,IF(TODAY()=NZ$4,"Today",IF(AND(LOOKUP($F7,TenantNames,TenantStartDates)&lt;=NZ$4,LOOKUP($F7,TenantNames,TenantEndDates)&gt;=NZ$4),IF(OR(AND(DAY(LOOKUP($F7,TenantNames,TenantStartDates))&gt;28,DAY(EOMONTH(NZ$4,0))=28,DAY(NZ$4)=28),AND(DAY(LOOKUP($F7,TenantNames,TenantStartDates))&gt;30,DAY(EOMONTH(NZ$4,0))=30,DAY(NZ$4)=30),DAY(LOOKUP($F7,TenantNames,TenantStartDates))=DAY(NZ$4)),IF((LOOKUP($F7,TenantNames,TenantEndDates)-NZ$4)&lt;=31,LOOKUP($F7,TenantNames,TenantTotalRevenues)-SUM($JA7:NY7),LOOKUP($F7,TenantNames,TenantMonthlyRents)),IF(AND((SUMIF($G$4:AHB$4,"&lt;"&amp;NZ$4,$G7:AHB7))&gt;SUMIFS(TransactionAmounts,TenantSources,$F7,'Filtered Data'!$C$2:$C23,"&lt;"&amp;NZ$4),NZ$4&lt;TODAY()),"Late","Occupied")),)))</f>
        <v>Occupied</v>
      </c>
      <c r="OA7" s="33">
        <f>IF(ISBLANK($F7),,IF(TODAY()=OA$4,"Today",IF(AND(LOOKUP($F7,TenantNames,TenantStartDates)&lt;=OA$4,LOOKUP($F7,TenantNames,TenantEndDates)&gt;=OA$4),IF(OR(AND(DAY(LOOKUP($F7,TenantNames,TenantStartDates))&gt;28,DAY(EOMONTH(OA$4,0))=28,DAY(OA$4)=28),AND(DAY(LOOKUP($F7,TenantNames,TenantStartDates))&gt;30,DAY(EOMONTH(OA$4,0))=30,DAY(OA$4)=30),DAY(LOOKUP($F7,TenantNames,TenantStartDates))=DAY(OA$4)),IF((LOOKUP($F7,TenantNames,TenantEndDates)-OA$4)&lt;=31,LOOKUP($F7,TenantNames,TenantTotalRevenues)-SUM($JA7:NZ7),LOOKUP($F7,TenantNames,TenantMonthlyRents)),IF(AND((SUMIF($G$4:AHB$4,"&lt;"&amp;OA$4,$G7:AHB7))&gt;SUMIFS(TransactionAmounts,TenantSources,$F7,'Filtered Data'!$C$2:$C23,"&lt;"&amp;OA$4),OA$4&lt;TODAY()),"Late","Occupied")),)))</f>
        <v>1289.99</v>
      </c>
      <c r="OB7" s="33" t="str">
        <f>IF(ISBLANK($F7),,IF(TODAY()=OB$4,"Today",IF(AND(LOOKUP($F7,TenantNames,TenantStartDates)&lt;=OB$4,LOOKUP($F7,TenantNames,TenantEndDates)&gt;=OB$4),IF(OR(AND(DAY(LOOKUP($F7,TenantNames,TenantStartDates))&gt;28,DAY(EOMONTH(OB$4,0))=28,DAY(OB$4)=28),AND(DAY(LOOKUP($F7,TenantNames,TenantStartDates))&gt;30,DAY(EOMONTH(OB$4,0))=30,DAY(OB$4)=30),DAY(LOOKUP($F7,TenantNames,TenantStartDates))=DAY(OB$4)),IF((LOOKUP($F7,TenantNames,TenantEndDates)-OB$4)&lt;=31,LOOKUP($F7,TenantNames,TenantTotalRevenues)-SUM($JA7:OA7),LOOKUP($F7,TenantNames,TenantMonthlyRents)),IF(AND((SUMIF($G$4:AHB$4,"&lt;"&amp;OB$4,$G7:AHB7))&gt;SUMIFS(TransactionAmounts,TenantSources,$F7,'Filtered Data'!$C$2:$C23,"&lt;"&amp;OB$4),OB$4&lt;TODAY()),"Late","Occupied")),)))</f>
        <v>Occupied</v>
      </c>
      <c r="OC7" s="33" t="str">
        <f>IF(ISBLANK($F7),,IF(TODAY()=OC$4,"Today",IF(AND(LOOKUP($F7,TenantNames,TenantStartDates)&lt;=OC$4,LOOKUP($F7,TenantNames,TenantEndDates)&gt;=OC$4),IF(OR(AND(DAY(LOOKUP($F7,TenantNames,TenantStartDates))&gt;28,DAY(EOMONTH(OC$4,0))=28,DAY(OC$4)=28),AND(DAY(LOOKUP($F7,TenantNames,TenantStartDates))&gt;30,DAY(EOMONTH(OC$4,0))=30,DAY(OC$4)=30),DAY(LOOKUP($F7,TenantNames,TenantStartDates))=DAY(OC$4)),IF((LOOKUP($F7,TenantNames,TenantEndDates)-OC$4)&lt;=31,LOOKUP($F7,TenantNames,TenantTotalRevenues)-SUM($JA7:OB7),LOOKUP($F7,TenantNames,TenantMonthlyRents)),IF(AND((SUMIF($G$4:AHB$4,"&lt;"&amp;OC$4,$G7:AHB7))&gt;SUMIFS(TransactionAmounts,TenantSources,$F7,'Filtered Data'!$C$2:$C23,"&lt;"&amp;OC$4),OC$4&lt;TODAY()),"Late","Occupied")),)))</f>
        <v>Occupied</v>
      </c>
      <c r="OD7" s="33" t="str">
        <f>IF(ISBLANK($F7),,IF(TODAY()=OD$4,"Today",IF(AND(LOOKUP($F7,TenantNames,TenantStartDates)&lt;=OD$4,LOOKUP($F7,TenantNames,TenantEndDates)&gt;=OD$4),IF(OR(AND(DAY(LOOKUP($F7,TenantNames,TenantStartDates))&gt;28,DAY(EOMONTH(OD$4,0))=28,DAY(OD$4)=28),AND(DAY(LOOKUP($F7,TenantNames,TenantStartDates))&gt;30,DAY(EOMONTH(OD$4,0))=30,DAY(OD$4)=30),DAY(LOOKUP($F7,TenantNames,TenantStartDates))=DAY(OD$4)),IF((LOOKUP($F7,TenantNames,TenantEndDates)-OD$4)&lt;=31,LOOKUP($F7,TenantNames,TenantTotalRevenues)-SUM($JA7:OC7),LOOKUP($F7,TenantNames,TenantMonthlyRents)),IF(AND((SUMIF($G$4:AHB$4,"&lt;"&amp;OD$4,$G7:AHB7))&gt;SUMIFS(TransactionAmounts,TenantSources,$F7,'Filtered Data'!$C$2:$C23,"&lt;"&amp;OD$4),OD$4&lt;TODAY()),"Late","Occupied")),)))</f>
        <v>Occupied</v>
      </c>
      <c r="OE7" s="33" t="str">
        <f>IF(ISBLANK($F7),,IF(TODAY()=OE$4,"Today",IF(AND(LOOKUP($F7,TenantNames,TenantStartDates)&lt;=OE$4,LOOKUP($F7,TenantNames,TenantEndDates)&gt;=OE$4),IF(OR(AND(DAY(LOOKUP($F7,TenantNames,TenantStartDates))&gt;28,DAY(EOMONTH(OE$4,0))=28,DAY(OE$4)=28),AND(DAY(LOOKUP($F7,TenantNames,TenantStartDates))&gt;30,DAY(EOMONTH(OE$4,0))=30,DAY(OE$4)=30),DAY(LOOKUP($F7,TenantNames,TenantStartDates))=DAY(OE$4)),IF((LOOKUP($F7,TenantNames,TenantEndDates)-OE$4)&lt;=31,LOOKUP($F7,TenantNames,TenantTotalRevenues)-SUM($JA7:OD7),LOOKUP($F7,TenantNames,TenantMonthlyRents)),IF(AND((SUMIF($G$4:AHB$4,"&lt;"&amp;OE$4,$G7:AHB7))&gt;SUMIFS(TransactionAmounts,TenantSources,$F7,'Filtered Data'!$C$2:$C23,"&lt;"&amp;OE$4),OE$4&lt;TODAY()),"Late","Occupied")),)))</f>
        <v>Occupied</v>
      </c>
      <c r="OF7" s="33" t="str">
        <f>IF(ISBLANK($F7),,IF(TODAY()=OF$4,"Today",IF(AND(LOOKUP($F7,TenantNames,TenantStartDates)&lt;=OF$4,LOOKUP($F7,TenantNames,TenantEndDates)&gt;=OF$4),IF(OR(AND(DAY(LOOKUP($F7,TenantNames,TenantStartDates))&gt;28,DAY(EOMONTH(OF$4,0))=28,DAY(OF$4)=28),AND(DAY(LOOKUP($F7,TenantNames,TenantStartDates))&gt;30,DAY(EOMONTH(OF$4,0))=30,DAY(OF$4)=30),DAY(LOOKUP($F7,TenantNames,TenantStartDates))=DAY(OF$4)),IF((LOOKUP($F7,TenantNames,TenantEndDates)-OF$4)&lt;=31,LOOKUP($F7,TenantNames,TenantTotalRevenues)-SUM($JA7:OE7),LOOKUP($F7,TenantNames,TenantMonthlyRents)),IF(AND((SUMIF($G$4:AHB$4,"&lt;"&amp;OF$4,$G7:AHB7))&gt;SUMIFS(TransactionAmounts,TenantSources,$F7,'Filtered Data'!$C$2:$C23,"&lt;"&amp;OF$4),OF$4&lt;TODAY()),"Late","Occupied")),)))</f>
        <v>Occupied</v>
      </c>
      <c r="OG7" s="33" t="str">
        <f>IF(ISBLANK($F7),,IF(TODAY()=OG$4,"Today",IF(AND(LOOKUP($F7,TenantNames,TenantStartDates)&lt;=OG$4,LOOKUP($F7,TenantNames,TenantEndDates)&gt;=OG$4),IF(OR(AND(DAY(LOOKUP($F7,TenantNames,TenantStartDates))&gt;28,DAY(EOMONTH(OG$4,0))=28,DAY(OG$4)=28),AND(DAY(LOOKUP($F7,TenantNames,TenantStartDates))&gt;30,DAY(EOMONTH(OG$4,0))=30,DAY(OG$4)=30),DAY(LOOKUP($F7,TenantNames,TenantStartDates))=DAY(OG$4)),IF((LOOKUP($F7,TenantNames,TenantEndDates)-OG$4)&lt;=31,LOOKUP($F7,TenantNames,TenantTotalRevenues)-SUM($JA7:OF7),LOOKUP($F7,TenantNames,TenantMonthlyRents)),IF(AND((SUMIF($G$4:AHB$4,"&lt;"&amp;OG$4,$G7:AHB7))&gt;SUMIFS(TransactionAmounts,TenantSources,$F7,'Filtered Data'!$C$2:$C23,"&lt;"&amp;OG$4),OG$4&lt;TODAY()),"Late","Occupied")),)))</f>
        <v>Occupied</v>
      </c>
      <c r="OH7" s="33" t="str">
        <f>IF(ISBLANK($F7),,IF(TODAY()=OH$4,"Today",IF(AND(LOOKUP($F7,TenantNames,TenantStartDates)&lt;=OH$4,LOOKUP($F7,TenantNames,TenantEndDates)&gt;=OH$4),IF(OR(AND(DAY(LOOKUP($F7,TenantNames,TenantStartDates))&gt;28,DAY(EOMONTH(OH$4,0))=28,DAY(OH$4)=28),AND(DAY(LOOKUP($F7,TenantNames,TenantStartDates))&gt;30,DAY(EOMONTH(OH$4,0))=30,DAY(OH$4)=30),DAY(LOOKUP($F7,TenantNames,TenantStartDates))=DAY(OH$4)),IF((LOOKUP($F7,TenantNames,TenantEndDates)-OH$4)&lt;=31,LOOKUP($F7,TenantNames,TenantTotalRevenues)-SUM($JA7:OG7),LOOKUP($F7,TenantNames,TenantMonthlyRents)),IF(AND((SUMIF($G$4:AHB$4,"&lt;"&amp;OH$4,$G7:AHB7))&gt;SUMIFS(TransactionAmounts,TenantSources,$F7,'Filtered Data'!$C$2:$C23,"&lt;"&amp;OH$4),OH$4&lt;TODAY()),"Late","Occupied")),)))</f>
        <v>Occupied</v>
      </c>
      <c r="OI7" s="33" t="str">
        <f>IF(ISBLANK($F7),,IF(TODAY()=OI$4,"Today",IF(AND(LOOKUP($F7,TenantNames,TenantStartDates)&lt;=OI$4,LOOKUP($F7,TenantNames,TenantEndDates)&gt;=OI$4),IF(OR(AND(DAY(LOOKUP($F7,TenantNames,TenantStartDates))&gt;28,DAY(EOMONTH(OI$4,0))=28,DAY(OI$4)=28),AND(DAY(LOOKUP($F7,TenantNames,TenantStartDates))&gt;30,DAY(EOMONTH(OI$4,0))=30,DAY(OI$4)=30),DAY(LOOKUP($F7,TenantNames,TenantStartDates))=DAY(OI$4)),IF((LOOKUP($F7,TenantNames,TenantEndDates)-OI$4)&lt;=31,LOOKUP($F7,TenantNames,TenantTotalRevenues)-SUM($JA7:OH7),LOOKUP($F7,TenantNames,TenantMonthlyRents)),IF(AND((SUMIF($G$4:AHB$4,"&lt;"&amp;OI$4,$G7:AHB7))&gt;SUMIFS(TransactionAmounts,TenantSources,$F7,'Filtered Data'!$C$2:$C23,"&lt;"&amp;OI$4),OI$4&lt;TODAY()),"Late","Occupied")),)))</f>
        <v>Occupied</v>
      </c>
      <c r="OJ7" s="33" t="str">
        <f>IF(ISBLANK($F7),,IF(TODAY()=OJ$4,"Today",IF(AND(LOOKUP($F7,TenantNames,TenantStartDates)&lt;=OJ$4,LOOKUP($F7,TenantNames,TenantEndDates)&gt;=OJ$4),IF(OR(AND(DAY(LOOKUP($F7,TenantNames,TenantStartDates))&gt;28,DAY(EOMONTH(OJ$4,0))=28,DAY(OJ$4)=28),AND(DAY(LOOKUP($F7,TenantNames,TenantStartDates))&gt;30,DAY(EOMONTH(OJ$4,0))=30,DAY(OJ$4)=30),DAY(LOOKUP($F7,TenantNames,TenantStartDates))=DAY(OJ$4)),IF((LOOKUP($F7,TenantNames,TenantEndDates)-OJ$4)&lt;=31,LOOKUP($F7,TenantNames,TenantTotalRevenues)-SUM($JA7:OI7),LOOKUP($F7,TenantNames,TenantMonthlyRents)),IF(AND((SUMIF($G$4:AHB$4,"&lt;"&amp;OJ$4,$G7:AHB7))&gt;SUMIFS(TransactionAmounts,TenantSources,$F7,'Filtered Data'!$C$2:$C23,"&lt;"&amp;OJ$4),OJ$4&lt;TODAY()),"Late","Occupied")),)))</f>
        <v>Occupied</v>
      </c>
      <c r="OK7" s="33" t="str">
        <f>IF(ISBLANK($F7),,IF(TODAY()=OK$4,"Today",IF(AND(LOOKUP($F7,TenantNames,TenantStartDates)&lt;=OK$4,LOOKUP($F7,TenantNames,TenantEndDates)&gt;=OK$4),IF(OR(AND(DAY(LOOKUP($F7,TenantNames,TenantStartDates))&gt;28,DAY(EOMONTH(OK$4,0))=28,DAY(OK$4)=28),AND(DAY(LOOKUP($F7,TenantNames,TenantStartDates))&gt;30,DAY(EOMONTH(OK$4,0))=30,DAY(OK$4)=30),DAY(LOOKUP($F7,TenantNames,TenantStartDates))=DAY(OK$4)),IF((LOOKUP($F7,TenantNames,TenantEndDates)-OK$4)&lt;=31,LOOKUP($F7,TenantNames,TenantTotalRevenues)-SUM($JA7:OJ7),LOOKUP($F7,TenantNames,TenantMonthlyRents)),IF(AND((SUMIF($G$4:AHB$4,"&lt;"&amp;OK$4,$G7:AHB7))&gt;SUMIFS(TransactionAmounts,TenantSources,$F7,'Filtered Data'!$C$2:$C23,"&lt;"&amp;OK$4),OK$4&lt;TODAY()),"Late","Occupied")),)))</f>
        <v>Occupied</v>
      </c>
      <c r="OL7" s="33" t="str">
        <f>IF(ISBLANK($F7),,IF(TODAY()=OL$4,"Today",IF(AND(LOOKUP($F7,TenantNames,TenantStartDates)&lt;=OL$4,LOOKUP($F7,TenantNames,TenantEndDates)&gt;=OL$4),IF(OR(AND(DAY(LOOKUP($F7,TenantNames,TenantStartDates))&gt;28,DAY(EOMONTH(OL$4,0))=28,DAY(OL$4)=28),AND(DAY(LOOKUP($F7,TenantNames,TenantStartDates))&gt;30,DAY(EOMONTH(OL$4,0))=30,DAY(OL$4)=30),DAY(LOOKUP($F7,TenantNames,TenantStartDates))=DAY(OL$4)),IF((LOOKUP($F7,TenantNames,TenantEndDates)-OL$4)&lt;=31,LOOKUP($F7,TenantNames,TenantTotalRevenues)-SUM($JA7:OK7),LOOKUP($F7,TenantNames,TenantMonthlyRents)),IF(AND((SUMIF($G$4:AHB$4,"&lt;"&amp;OL$4,$G7:AHB7))&gt;SUMIFS(TransactionAmounts,TenantSources,$F7,'Filtered Data'!$C$2:$C23,"&lt;"&amp;OL$4),OL$4&lt;TODAY()),"Late","Occupied")),)))</f>
        <v>Occupied</v>
      </c>
      <c r="OM7" s="33" t="str">
        <f>IF(ISBLANK($F7),,IF(TODAY()=OM$4,"Today",IF(AND(LOOKUP($F7,TenantNames,TenantStartDates)&lt;=OM$4,LOOKUP($F7,TenantNames,TenantEndDates)&gt;=OM$4),IF(OR(AND(DAY(LOOKUP($F7,TenantNames,TenantStartDates))&gt;28,DAY(EOMONTH(OM$4,0))=28,DAY(OM$4)=28),AND(DAY(LOOKUP($F7,TenantNames,TenantStartDates))&gt;30,DAY(EOMONTH(OM$4,0))=30,DAY(OM$4)=30),DAY(LOOKUP($F7,TenantNames,TenantStartDates))=DAY(OM$4)),IF((LOOKUP($F7,TenantNames,TenantEndDates)-OM$4)&lt;=31,LOOKUP($F7,TenantNames,TenantTotalRevenues)-SUM($JA7:OL7),LOOKUP($F7,TenantNames,TenantMonthlyRents)),IF(AND((SUMIF($G$4:AHB$4,"&lt;"&amp;OM$4,$G7:AHB7))&gt;SUMIFS(TransactionAmounts,TenantSources,$F7,'Filtered Data'!$C$2:$C23,"&lt;"&amp;OM$4),OM$4&lt;TODAY()),"Late","Occupied")),)))</f>
        <v>Occupied</v>
      </c>
      <c r="ON7" s="33" t="str">
        <f>IF(ISBLANK($F7),,IF(TODAY()=ON$4,"Today",IF(AND(LOOKUP($F7,TenantNames,TenantStartDates)&lt;=ON$4,LOOKUP($F7,TenantNames,TenantEndDates)&gt;=ON$4),IF(OR(AND(DAY(LOOKUP($F7,TenantNames,TenantStartDates))&gt;28,DAY(EOMONTH(ON$4,0))=28,DAY(ON$4)=28),AND(DAY(LOOKUP($F7,TenantNames,TenantStartDates))&gt;30,DAY(EOMONTH(ON$4,0))=30,DAY(ON$4)=30),DAY(LOOKUP($F7,TenantNames,TenantStartDates))=DAY(ON$4)),IF((LOOKUP($F7,TenantNames,TenantEndDates)-ON$4)&lt;=31,LOOKUP($F7,TenantNames,TenantTotalRevenues)-SUM($JA7:OM7),LOOKUP($F7,TenantNames,TenantMonthlyRents)),IF(AND((SUMIF($G$4:AHB$4,"&lt;"&amp;ON$4,$G7:AHB7))&gt;SUMIFS(TransactionAmounts,TenantSources,$F7,'Filtered Data'!$C$2:$C23,"&lt;"&amp;ON$4),ON$4&lt;TODAY()),"Late","Occupied")),)))</f>
        <v>Occupied</v>
      </c>
      <c r="OO7" s="33" t="str">
        <f>IF(ISBLANK($F7),,IF(TODAY()=OO$4,"Today",IF(AND(LOOKUP($F7,TenantNames,TenantStartDates)&lt;=OO$4,LOOKUP($F7,TenantNames,TenantEndDates)&gt;=OO$4),IF(OR(AND(DAY(LOOKUP($F7,TenantNames,TenantStartDates))&gt;28,DAY(EOMONTH(OO$4,0))=28,DAY(OO$4)=28),AND(DAY(LOOKUP($F7,TenantNames,TenantStartDates))&gt;30,DAY(EOMONTH(OO$4,0))=30,DAY(OO$4)=30),DAY(LOOKUP($F7,TenantNames,TenantStartDates))=DAY(OO$4)),IF((LOOKUP($F7,TenantNames,TenantEndDates)-OO$4)&lt;=31,LOOKUP($F7,TenantNames,TenantTotalRevenues)-SUM($JA7:ON7),LOOKUP($F7,TenantNames,TenantMonthlyRents)),IF(AND((SUMIF($G$4:AHB$4,"&lt;"&amp;OO$4,$G7:AHB7))&gt;SUMIFS(TransactionAmounts,TenantSources,$F7,'Filtered Data'!$C$2:$C23,"&lt;"&amp;OO$4),OO$4&lt;TODAY()),"Late","Occupied")),)))</f>
        <v>Occupied</v>
      </c>
      <c r="OP7" s="33" t="str">
        <f>IF(ISBLANK($F7),,IF(TODAY()=OP$4,"Today",IF(AND(LOOKUP($F7,TenantNames,TenantStartDates)&lt;=OP$4,LOOKUP($F7,TenantNames,TenantEndDates)&gt;=OP$4),IF(OR(AND(DAY(LOOKUP($F7,TenantNames,TenantStartDates))&gt;28,DAY(EOMONTH(OP$4,0))=28,DAY(OP$4)=28),AND(DAY(LOOKUP($F7,TenantNames,TenantStartDates))&gt;30,DAY(EOMONTH(OP$4,0))=30,DAY(OP$4)=30),DAY(LOOKUP($F7,TenantNames,TenantStartDates))=DAY(OP$4)),IF((LOOKUP($F7,TenantNames,TenantEndDates)-OP$4)&lt;=31,LOOKUP($F7,TenantNames,TenantTotalRevenues)-SUM($JA7:OO7),LOOKUP($F7,TenantNames,TenantMonthlyRents)),IF(AND((SUMIF($G$4:AHB$4,"&lt;"&amp;OP$4,$G7:AHB7))&gt;SUMIFS(TransactionAmounts,TenantSources,$F7,'Filtered Data'!$C$2:$C23,"&lt;"&amp;OP$4),OP$4&lt;TODAY()),"Late","Occupied")),)))</f>
        <v>Occupied</v>
      </c>
      <c r="OQ7" s="33" t="str">
        <f>IF(ISBLANK($F7),,IF(TODAY()=OQ$4,"Today",IF(AND(LOOKUP($F7,TenantNames,TenantStartDates)&lt;=OQ$4,LOOKUP($F7,TenantNames,TenantEndDates)&gt;=OQ$4),IF(OR(AND(DAY(LOOKUP($F7,TenantNames,TenantStartDates))&gt;28,DAY(EOMONTH(OQ$4,0))=28,DAY(OQ$4)=28),AND(DAY(LOOKUP($F7,TenantNames,TenantStartDates))&gt;30,DAY(EOMONTH(OQ$4,0))=30,DAY(OQ$4)=30),DAY(LOOKUP($F7,TenantNames,TenantStartDates))=DAY(OQ$4)),IF((LOOKUP($F7,TenantNames,TenantEndDates)-OQ$4)&lt;=31,LOOKUP($F7,TenantNames,TenantTotalRevenues)-SUM($JA7:OP7),LOOKUP($F7,TenantNames,TenantMonthlyRents)),IF(AND((SUMIF($G$4:AHB$4,"&lt;"&amp;OQ$4,$G7:AHB7))&gt;SUMIFS(TransactionAmounts,TenantSources,$F7,'Filtered Data'!$C$2:$C23,"&lt;"&amp;OQ$4),OQ$4&lt;TODAY()),"Late","Occupied")),)))</f>
        <v>Occupied</v>
      </c>
      <c r="OR7" s="33" t="str">
        <f>IF(ISBLANK($F7),,IF(TODAY()=OR$4,"Today",IF(AND(LOOKUP($F7,TenantNames,TenantStartDates)&lt;=OR$4,LOOKUP($F7,TenantNames,TenantEndDates)&gt;=OR$4),IF(OR(AND(DAY(LOOKUP($F7,TenantNames,TenantStartDates))&gt;28,DAY(EOMONTH(OR$4,0))=28,DAY(OR$4)=28),AND(DAY(LOOKUP($F7,TenantNames,TenantStartDates))&gt;30,DAY(EOMONTH(OR$4,0))=30,DAY(OR$4)=30),DAY(LOOKUP($F7,TenantNames,TenantStartDates))=DAY(OR$4)),IF((LOOKUP($F7,TenantNames,TenantEndDates)-OR$4)&lt;=31,LOOKUP($F7,TenantNames,TenantTotalRevenues)-SUM($JA7:OQ7),LOOKUP($F7,TenantNames,TenantMonthlyRents)),IF(AND((SUMIF($G$4:AHB$4,"&lt;"&amp;OR$4,$G7:AHB7))&gt;SUMIFS(TransactionAmounts,TenantSources,$F7,'Filtered Data'!$C$2:$C23,"&lt;"&amp;OR$4),OR$4&lt;TODAY()),"Late","Occupied")),)))</f>
        <v>Occupied</v>
      </c>
      <c r="OS7" s="33" t="str">
        <f>IF(ISBLANK($F7),,IF(TODAY()=OS$4,"Today",IF(AND(LOOKUP($F7,TenantNames,TenantStartDates)&lt;=OS$4,LOOKUP($F7,TenantNames,TenantEndDates)&gt;=OS$4),IF(OR(AND(DAY(LOOKUP($F7,TenantNames,TenantStartDates))&gt;28,DAY(EOMONTH(OS$4,0))=28,DAY(OS$4)=28),AND(DAY(LOOKUP($F7,TenantNames,TenantStartDates))&gt;30,DAY(EOMONTH(OS$4,0))=30,DAY(OS$4)=30),DAY(LOOKUP($F7,TenantNames,TenantStartDates))=DAY(OS$4)),IF((LOOKUP($F7,TenantNames,TenantEndDates)-OS$4)&lt;=31,LOOKUP($F7,TenantNames,TenantTotalRevenues)-SUM($JA7:OR7),LOOKUP($F7,TenantNames,TenantMonthlyRents)),IF(AND((SUMIF($G$4:AHB$4,"&lt;"&amp;OS$4,$G7:AHB7))&gt;SUMIFS(TransactionAmounts,TenantSources,$F7,'Filtered Data'!$C$2:$C23,"&lt;"&amp;OS$4),OS$4&lt;TODAY()),"Late","Occupied")),)))</f>
        <v>Occupied</v>
      </c>
      <c r="OT7" s="33" t="str">
        <f>IF(ISBLANK($F7),,IF(TODAY()=OT$4,"Today",IF(AND(LOOKUP($F7,TenantNames,TenantStartDates)&lt;=OT$4,LOOKUP($F7,TenantNames,TenantEndDates)&gt;=OT$4),IF(OR(AND(DAY(LOOKUP($F7,TenantNames,TenantStartDates))&gt;28,DAY(EOMONTH(OT$4,0))=28,DAY(OT$4)=28),AND(DAY(LOOKUP($F7,TenantNames,TenantStartDates))&gt;30,DAY(EOMONTH(OT$4,0))=30,DAY(OT$4)=30),DAY(LOOKUP($F7,TenantNames,TenantStartDates))=DAY(OT$4)),IF((LOOKUP($F7,TenantNames,TenantEndDates)-OT$4)&lt;=31,LOOKUP($F7,TenantNames,TenantTotalRevenues)-SUM($JA7:OS7),LOOKUP($F7,TenantNames,TenantMonthlyRents)),IF(AND((SUMIF($G$4:AHB$4,"&lt;"&amp;OT$4,$G7:AHB7))&gt;SUMIFS(TransactionAmounts,TenantSources,$F7,'Filtered Data'!$C$2:$C23,"&lt;"&amp;OT$4),OT$4&lt;TODAY()),"Late","Occupied")),)))</f>
        <v>Occupied</v>
      </c>
      <c r="OU7" s="33" t="str">
        <f>IF(ISBLANK($F7),,IF(TODAY()=OU$4,"Today",IF(AND(LOOKUP($F7,TenantNames,TenantStartDates)&lt;=OU$4,LOOKUP($F7,TenantNames,TenantEndDates)&gt;=OU$4),IF(OR(AND(DAY(LOOKUP($F7,TenantNames,TenantStartDates))&gt;28,DAY(EOMONTH(OU$4,0))=28,DAY(OU$4)=28),AND(DAY(LOOKUP($F7,TenantNames,TenantStartDates))&gt;30,DAY(EOMONTH(OU$4,0))=30,DAY(OU$4)=30),DAY(LOOKUP($F7,TenantNames,TenantStartDates))=DAY(OU$4)),IF((LOOKUP($F7,TenantNames,TenantEndDates)-OU$4)&lt;=31,LOOKUP($F7,TenantNames,TenantTotalRevenues)-SUM($JA7:OT7),LOOKUP($F7,TenantNames,TenantMonthlyRents)),IF(AND((SUMIF($G$4:AHB$4,"&lt;"&amp;OU$4,$G7:AHB7))&gt;SUMIFS(TransactionAmounts,TenantSources,$F7,'Filtered Data'!$C$2:$C23,"&lt;"&amp;OU$4),OU$4&lt;TODAY()),"Late","Occupied")),)))</f>
        <v>Occupied</v>
      </c>
      <c r="OV7" s="33" t="str">
        <f>IF(ISBLANK($F7),,IF(TODAY()=OV$4,"Today",IF(AND(LOOKUP($F7,TenantNames,TenantStartDates)&lt;=OV$4,LOOKUP($F7,TenantNames,TenantEndDates)&gt;=OV$4),IF(OR(AND(DAY(LOOKUP($F7,TenantNames,TenantStartDates))&gt;28,DAY(EOMONTH(OV$4,0))=28,DAY(OV$4)=28),AND(DAY(LOOKUP($F7,TenantNames,TenantStartDates))&gt;30,DAY(EOMONTH(OV$4,0))=30,DAY(OV$4)=30),DAY(LOOKUP($F7,TenantNames,TenantStartDates))=DAY(OV$4)),IF((LOOKUP($F7,TenantNames,TenantEndDates)-OV$4)&lt;=31,LOOKUP($F7,TenantNames,TenantTotalRevenues)-SUM($JA7:OU7),LOOKUP($F7,TenantNames,TenantMonthlyRents)),IF(AND((SUMIF($G$4:AHB$4,"&lt;"&amp;OV$4,$G7:AHB7))&gt;SUMIFS(TransactionAmounts,TenantSources,$F7,'Filtered Data'!$C$2:$C23,"&lt;"&amp;OV$4),OV$4&lt;TODAY()),"Late","Occupied")),)))</f>
        <v>Occupied</v>
      </c>
      <c r="OW7" s="33" t="str">
        <f>IF(ISBLANK($F7),,IF(TODAY()=OW$4,"Today",IF(AND(LOOKUP($F7,TenantNames,TenantStartDates)&lt;=OW$4,LOOKUP($F7,TenantNames,TenantEndDates)&gt;=OW$4),IF(OR(AND(DAY(LOOKUP($F7,TenantNames,TenantStartDates))&gt;28,DAY(EOMONTH(OW$4,0))=28,DAY(OW$4)=28),AND(DAY(LOOKUP($F7,TenantNames,TenantStartDates))&gt;30,DAY(EOMONTH(OW$4,0))=30,DAY(OW$4)=30),DAY(LOOKUP($F7,TenantNames,TenantStartDates))=DAY(OW$4)),IF((LOOKUP($F7,TenantNames,TenantEndDates)-OW$4)&lt;=31,LOOKUP($F7,TenantNames,TenantTotalRevenues)-SUM($JA7:OV7),LOOKUP($F7,TenantNames,TenantMonthlyRents)),IF(AND((SUMIF($G$4:AHB$4,"&lt;"&amp;OW$4,$G7:AHB7))&gt;SUMIFS(TransactionAmounts,TenantSources,$F7,'Filtered Data'!$C$2:$C23,"&lt;"&amp;OW$4),OW$4&lt;TODAY()),"Late","Occupied")),)))</f>
        <v>Occupied</v>
      </c>
      <c r="OX7" s="33" t="str">
        <f>IF(ISBLANK($F7),,IF(TODAY()=OX$4,"Today",IF(AND(LOOKUP($F7,TenantNames,TenantStartDates)&lt;=OX$4,LOOKUP($F7,TenantNames,TenantEndDates)&gt;=OX$4),IF(OR(AND(DAY(LOOKUP($F7,TenantNames,TenantStartDates))&gt;28,DAY(EOMONTH(OX$4,0))=28,DAY(OX$4)=28),AND(DAY(LOOKUP($F7,TenantNames,TenantStartDates))&gt;30,DAY(EOMONTH(OX$4,0))=30,DAY(OX$4)=30),DAY(LOOKUP($F7,TenantNames,TenantStartDates))=DAY(OX$4)),IF((LOOKUP($F7,TenantNames,TenantEndDates)-OX$4)&lt;=31,LOOKUP($F7,TenantNames,TenantTotalRevenues)-SUM($JA7:OW7),LOOKUP($F7,TenantNames,TenantMonthlyRents)),IF(AND((SUMIF($G$4:AHB$4,"&lt;"&amp;OX$4,$G7:AHB7))&gt;SUMIFS(TransactionAmounts,TenantSources,$F7,'Filtered Data'!$C$2:$C23,"&lt;"&amp;OX$4),OX$4&lt;TODAY()),"Late","Occupied")),)))</f>
        <v>Occupied</v>
      </c>
      <c r="OY7" s="33" t="str">
        <f>IF(ISBLANK($F7),,IF(TODAY()=OY$4,"Today",IF(AND(LOOKUP($F7,TenantNames,TenantStartDates)&lt;=OY$4,LOOKUP($F7,TenantNames,TenantEndDates)&gt;=OY$4),IF(OR(AND(DAY(LOOKUP($F7,TenantNames,TenantStartDates))&gt;28,DAY(EOMONTH(OY$4,0))=28,DAY(OY$4)=28),AND(DAY(LOOKUP($F7,TenantNames,TenantStartDates))&gt;30,DAY(EOMONTH(OY$4,0))=30,DAY(OY$4)=30),DAY(LOOKUP($F7,TenantNames,TenantStartDates))=DAY(OY$4)),IF((LOOKUP($F7,TenantNames,TenantEndDates)-OY$4)&lt;=31,LOOKUP($F7,TenantNames,TenantTotalRevenues)-SUM($JA7:OX7),LOOKUP($F7,TenantNames,TenantMonthlyRents)),IF(AND((SUMIF($G$4:AHB$4,"&lt;"&amp;OY$4,$G7:AHB7))&gt;SUMIFS(TransactionAmounts,TenantSources,$F7,'Filtered Data'!$C$2:$C23,"&lt;"&amp;OY$4),OY$4&lt;TODAY()),"Late","Occupied")),)))</f>
        <v>Occupied</v>
      </c>
      <c r="OZ7" s="33" t="str">
        <f>IF(ISBLANK($F7),,IF(TODAY()=OZ$4,"Today",IF(AND(LOOKUP($F7,TenantNames,TenantStartDates)&lt;=OZ$4,LOOKUP($F7,TenantNames,TenantEndDates)&gt;=OZ$4),IF(OR(AND(DAY(LOOKUP($F7,TenantNames,TenantStartDates))&gt;28,DAY(EOMONTH(OZ$4,0))=28,DAY(OZ$4)=28),AND(DAY(LOOKUP($F7,TenantNames,TenantStartDates))&gt;30,DAY(EOMONTH(OZ$4,0))=30,DAY(OZ$4)=30),DAY(LOOKUP($F7,TenantNames,TenantStartDates))=DAY(OZ$4)),IF((LOOKUP($F7,TenantNames,TenantEndDates)-OZ$4)&lt;=31,LOOKUP($F7,TenantNames,TenantTotalRevenues)-SUM($JA7:OY7),LOOKUP($F7,TenantNames,TenantMonthlyRents)),IF(AND((SUMIF($G$4:AHB$4,"&lt;"&amp;OZ$4,$G7:AHB7))&gt;SUMIFS(TransactionAmounts,TenantSources,$F7,'Filtered Data'!$C$2:$C23,"&lt;"&amp;OZ$4),OZ$4&lt;TODAY()),"Late","Occupied")),)))</f>
        <v>Occupied</v>
      </c>
      <c r="PA7" s="33" t="str">
        <f>IF(ISBLANK($F7),,IF(TODAY()=PA$4,"Today",IF(AND(LOOKUP($F7,TenantNames,TenantStartDates)&lt;=PA$4,LOOKUP($F7,TenantNames,TenantEndDates)&gt;=PA$4),IF(OR(AND(DAY(LOOKUP($F7,TenantNames,TenantStartDates))&gt;28,DAY(EOMONTH(PA$4,0))=28,DAY(PA$4)=28),AND(DAY(LOOKUP($F7,TenantNames,TenantStartDates))&gt;30,DAY(EOMONTH(PA$4,0))=30,DAY(PA$4)=30),DAY(LOOKUP($F7,TenantNames,TenantStartDates))=DAY(PA$4)),IF((LOOKUP($F7,TenantNames,TenantEndDates)-PA$4)&lt;=31,LOOKUP($F7,TenantNames,TenantTotalRevenues)-SUM($JA7:OZ7),LOOKUP($F7,TenantNames,TenantMonthlyRents)),IF(AND((SUMIF($G$4:AHB$4,"&lt;"&amp;PA$4,$G7:AHB7))&gt;SUMIFS(TransactionAmounts,TenantSources,$F7,'Filtered Data'!$C$2:$C23,"&lt;"&amp;PA$4),PA$4&lt;TODAY()),"Late","Occupied")),)))</f>
        <v>Occupied</v>
      </c>
      <c r="PB7" s="33" t="str">
        <f>IF(ISBLANK($F7),,IF(TODAY()=PB$4,"Today",IF(AND(LOOKUP($F7,TenantNames,TenantStartDates)&lt;=PB$4,LOOKUP($F7,TenantNames,TenantEndDates)&gt;=PB$4),IF(OR(AND(DAY(LOOKUP($F7,TenantNames,TenantStartDates))&gt;28,DAY(EOMONTH(PB$4,0))=28,DAY(PB$4)=28),AND(DAY(LOOKUP($F7,TenantNames,TenantStartDates))&gt;30,DAY(EOMONTH(PB$4,0))=30,DAY(PB$4)=30),DAY(LOOKUP($F7,TenantNames,TenantStartDates))=DAY(PB$4)),IF((LOOKUP($F7,TenantNames,TenantEndDates)-PB$4)&lt;=31,LOOKUP($F7,TenantNames,TenantTotalRevenues)-SUM($JA7:PA7),LOOKUP($F7,TenantNames,TenantMonthlyRents)),IF(AND((SUMIF($G$4:AHB$4,"&lt;"&amp;PB$4,$G7:AHB7))&gt;SUMIFS(TransactionAmounts,TenantSources,$F7,'Filtered Data'!$C$2:$C23,"&lt;"&amp;PB$4),PB$4&lt;TODAY()),"Late","Occupied")),)))</f>
        <v>Occupied</v>
      </c>
      <c r="PC7" s="33" t="str">
        <f>IF(ISBLANK($F7),,IF(TODAY()=PC$4,"Today",IF(AND(LOOKUP($F7,TenantNames,TenantStartDates)&lt;=PC$4,LOOKUP($F7,TenantNames,TenantEndDates)&gt;=PC$4),IF(OR(AND(DAY(LOOKUP($F7,TenantNames,TenantStartDates))&gt;28,DAY(EOMONTH(PC$4,0))=28,DAY(PC$4)=28),AND(DAY(LOOKUP($F7,TenantNames,TenantStartDates))&gt;30,DAY(EOMONTH(PC$4,0))=30,DAY(PC$4)=30),DAY(LOOKUP($F7,TenantNames,TenantStartDates))=DAY(PC$4)),IF((LOOKUP($F7,TenantNames,TenantEndDates)-PC$4)&lt;=31,LOOKUP($F7,TenantNames,TenantTotalRevenues)-SUM($JA7:PB7),LOOKUP($F7,TenantNames,TenantMonthlyRents)),IF(AND((SUMIF($G$4:AHB$4,"&lt;"&amp;PC$4,$G7:AHB7))&gt;SUMIFS(TransactionAmounts,TenantSources,$F7,'Filtered Data'!$C$2:$C23,"&lt;"&amp;PC$4),PC$4&lt;TODAY()),"Late","Occupied")),)))</f>
        <v>Occupied</v>
      </c>
      <c r="PD7" s="33" t="str">
        <f>IF(ISBLANK($F7),,IF(TODAY()=PD$4,"Today",IF(AND(LOOKUP($F7,TenantNames,TenantStartDates)&lt;=PD$4,LOOKUP($F7,TenantNames,TenantEndDates)&gt;=PD$4),IF(OR(AND(DAY(LOOKUP($F7,TenantNames,TenantStartDates))&gt;28,DAY(EOMONTH(PD$4,0))=28,DAY(PD$4)=28),AND(DAY(LOOKUP($F7,TenantNames,TenantStartDates))&gt;30,DAY(EOMONTH(PD$4,0))=30,DAY(PD$4)=30),DAY(LOOKUP($F7,TenantNames,TenantStartDates))=DAY(PD$4)),IF((LOOKUP($F7,TenantNames,TenantEndDates)-PD$4)&lt;=31,LOOKUP($F7,TenantNames,TenantTotalRevenues)-SUM($JA7:PC7),LOOKUP($F7,TenantNames,TenantMonthlyRents)),IF(AND((SUMIF($G$4:AHB$4,"&lt;"&amp;PD$4,$G7:AHB7))&gt;SUMIFS(TransactionAmounts,TenantSources,$F7,'Filtered Data'!$C$2:$C23,"&lt;"&amp;PD$4),PD$4&lt;TODAY()),"Late","Occupied")),)))</f>
        <v>Occupied</v>
      </c>
      <c r="PE7" s="33" t="str">
        <f>IF(ISBLANK($F7),,IF(TODAY()=PE$4,"Today",IF(AND(LOOKUP($F7,TenantNames,TenantStartDates)&lt;=PE$4,LOOKUP($F7,TenantNames,TenantEndDates)&gt;=PE$4),IF(OR(AND(DAY(LOOKUP($F7,TenantNames,TenantStartDates))&gt;28,DAY(EOMONTH(PE$4,0))=28,DAY(PE$4)=28),AND(DAY(LOOKUP($F7,TenantNames,TenantStartDates))&gt;30,DAY(EOMONTH(PE$4,0))=30,DAY(PE$4)=30),DAY(LOOKUP($F7,TenantNames,TenantStartDates))=DAY(PE$4)),IF((LOOKUP($F7,TenantNames,TenantEndDates)-PE$4)&lt;=31,LOOKUP($F7,TenantNames,TenantTotalRevenues)-SUM($JA7:PD7),LOOKUP($F7,TenantNames,TenantMonthlyRents)),IF(AND((SUMIF($G$4:AHB$4,"&lt;"&amp;PE$4,$G7:AHB7))&gt;SUMIFS(TransactionAmounts,TenantSources,$F7,'Filtered Data'!$C$2:$C23,"&lt;"&amp;PE$4),PE$4&lt;TODAY()),"Late","Occupied")),)))</f>
        <v>Occupied</v>
      </c>
      <c r="PF7" s="33">
        <f>IF(ISBLANK($F7),,IF(TODAY()=PF$4,"Today",IF(AND(LOOKUP($F7,TenantNames,TenantStartDates)&lt;=PF$4,LOOKUP($F7,TenantNames,TenantEndDates)&gt;=PF$4),IF(OR(AND(DAY(LOOKUP($F7,TenantNames,TenantStartDates))&gt;28,DAY(EOMONTH(PF$4,0))=28,DAY(PF$4)=28),AND(DAY(LOOKUP($F7,TenantNames,TenantStartDates))&gt;30,DAY(EOMONTH(PF$4,0))=30,DAY(PF$4)=30),DAY(LOOKUP($F7,TenantNames,TenantStartDates))=DAY(PF$4)),IF((LOOKUP($F7,TenantNames,TenantEndDates)-PF$4)&lt;=31,LOOKUP($F7,TenantNames,TenantTotalRevenues)-SUM($JA7:PE7),LOOKUP($F7,TenantNames,TenantMonthlyRents)),IF(AND((SUMIF($G$4:AHB$4,"&lt;"&amp;PF$4,$G7:AHB7))&gt;SUMIFS(TransactionAmounts,TenantSources,$F7,'Filtered Data'!$C$2:$C23,"&lt;"&amp;PF$4),PF$4&lt;TODAY()),"Late","Occupied")),)))</f>
        <v>1289.99</v>
      </c>
      <c r="PG7" s="33" t="str">
        <f>IF(ISBLANK($F7),,IF(TODAY()=PG$4,"Today",IF(AND(LOOKUP($F7,TenantNames,TenantStartDates)&lt;=PG$4,LOOKUP($F7,TenantNames,TenantEndDates)&gt;=PG$4),IF(OR(AND(DAY(LOOKUP($F7,TenantNames,TenantStartDates))&gt;28,DAY(EOMONTH(PG$4,0))=28,DAY(PG$4)=28),AND(DAY(LOOKUP($F7,TenantNames,TenantStartDates))&gt;30,DAY(EOMONTH(PG$4,0))=30,DAY(PG$4)=30),DAY(LOOKUP($F7,TenantNames,TenantStartDates))=DAY(PG$4)),IF((LOOKUP($F7,TenantNames,TenantEndDates)-PG$4)&lt;=31,LOOKUP($F7,TenantNames,TenantTotalRevenues)-SUM($JA7:PF7),LOOKUP($F7,TenantNames,TenantMonthlyRents)),IF(AND((SUMIF($G$4:AHB$4,"&lt;"&amp;PG$4,$G7:AHB7))&gt;SUMIFS(TransactionAmounts,TenantSources,$F7,'Filtered Data'!$C$2:$C23,"&lt;"&amp;PG$4),PG$4&lt;TODAY()),"Late","Occupied")),)))</f>
        <v>Occupied</v>
      </c>
      <c r="PH7" s="33" t="str">
        <f>IF(ISBLANK($F7),,IF(TODAY()=PH$4,"Today",IF(AND(LOOKUP($F7,TenantNames,TenantStartDates)&lt;=PH$4,LOOKUP($F7,TenantNames,TenantEndDates)&gt;=PH$4),IF(OR(AND(DAY(LOOKUP($F7,TenantNames,TenantStartDates))&gt;28,DAY(EOMONTH(PH$4,0))=28,DAY(PH$4)=28),AND(DAY(LOOKUP($F7,TenantNames,TenantStartDates))&gt;30,DAY(EOMONTH(PH$4,0))=30,DAY(PH$4)=30),DAY(LOOKUP($F7,TenantNames,TenantStartDates))=DAY(PH$4)),IF((LOOKUP($F7,TenantNames,TenantEndDates)-PH$4)&lt;=31,LOOKUP($F7,TenantNames,TenantTotalRevenues)-SUM($JA7:PG7),LOOKUP($F7,TenantNames,TenantMonthlyRents)),IF(AND((SUMIF($G$4:AHB$4,"&lt;"&amp;PH$4,$G7:AHB7))&gt;SUMIFS(TransactionAmounts,TenantSources,$F7,'Filtered Data'!$C$2:$C23,"&lt;"&amp;PH$4),PH$4&lt;TODAY()),"Late","Occupied")),)))</f>
        <v>Occupied</v>
      </c>
      <c r="PI7" s="33" t="str">
        <f>IF(ISBLANK($F7),,IF(TODAY()=PI$4,"Today",IF(AND(LOOKUP($F7,TenantNames,TenantStartDates)&lt;=PI$4,LOOKUP($F7,TenantNames,TenantEndDates)&gt;=PI$4),IF(OR(AND(DAY(LOOKUP($F7,TenantNames,TenantStartDates))&gt;28,DAY(EOMONTH(PI$4,0))=28,DAY(PI$4)=28),AND(DAY(LOOKUP($F7,TenantNames,TenantStartDates))&gt;30,DAY(EOMONTH(PI$4,0))=30,DAY(PI$4)=30),DAY(LOOKUP($F7,TenantNames,TenantStartDates))=DAY(PI$4)),IF((LOOKUP($F7,TenantNames,TenantEndDates)-PI$4)&lt;=31,LOOKUP($F7,TenantNames,TenantTotalRevenues)-SUM($JA7:PH7),LOOKUP($F7,TenantNames,TenantMonthlyRents)),IF(AND((SUMIF($G$4:AHB$4,"&lt;"&amp;PI$4,$G7:AHB7))&gt;SUMIFS(TransactionAmounts,TenantSources,$F7,'Filtered Data'!$C$2:$C23,"&lt;"&amp;PI$4),PI$4&lt;TODAY()),"Late","Occupied")),)))</f>
        <v>Occupied</v>
      </c>
      <c r="PJ7" s="33" t="str">
        <f>IF(ISBLANK($F7),,IF(TODAY()=PJ$4,"Today",IF(AND(LOOKUP($F7,TenantNames,TenantStartDates)&lt;=PJ$4,LOOKUP($F7,TenantNames,TenantEndDates)&gt;=PJ$4),IF(OR(AND(DAY(LOOKUP($F7,TenantNames,TenantStartDates))&gt;28,DAY(EOMONTH(PJ$4,0))=28,DAY(PJ$4)=28),AND(DAY(LOOKUP($F7,TenantNames,TenantStartDates))&gt;30,DAY(EOMONTH(PJ$4,0))=30,DAY(PJ$4)=30),DAY(LOOKUP($F7,TenantNames,TenantStartDates))=DAY(PJ$4)),IF((LOOKUP($F7,TenantNames,TenantEndDates)-PJ$4)&lt;=31,LOOKUP($F7,TenantNames,TenantTotalRevenues)-SUM($JA7:PI7),LOOKUP($F7,TenantNames,TenantMonthlyRents)),IF(AND((SUMIF($G$4:AHB$4,"&lt;"&amp;PJ$4,$G7:AHB7))&gt;SUMIFS(TransactionAmounts,TenantSources,$F7,'Filtered Data'!$C$2:$C23,"&lt;"&amp;PJ$4),PJ$4&lt;TODAY()),"Late","Occupied")),)))</f>
        <v>Occupied</v>
      </c>
      <c r="PK7" s="33" t="str">
        <f>IF(ISBLANK($F7),,IF(TODAY()=PK$4,"Today",IF(AND(LOOKUP($F7,TenantNames,TenantStartDates)&lt;=PK$4,LOOKUP($F7,TenantNames,TenantEndDates)&gt;=PK$4),IF(OR(AND(DAY(LOOKUP($F7,TenantNames,TenantStartDates))&gt;28,DAY(EOMONTH(PK$4,0))=28,DAY(PK$4)=28),AND(DAY(LOOKUP($F7,TenantNames,TenantStartDates))&gt;30,DAY(EOMONTH(PK$4,0))=30,DAY(PK$4)=30),DAY(LOOKUP($F7,TenantNames,TenantStartDates))=DAY(PK$4)),IF((LOOKUP($F7,TenantNames,TenantEndDates)-PK$4)&lt;=31,LOOKUP($F7,TenantNames,TenantTotalRevenues)-SUM($JA7:PJ7),LOOKUP($F7,TenantNames,TenantMonthlyRents)),IF(AND((SUMIF($G$4:AHB$4,"&lt;"&amp;PK$4,$G7:AHB7))&gt;SUMIFS(TransactionAmounts,TenantSources,$F7,'Filtered Data'!$C$2:$C23,"&lt;"&amp;PK$4),PK$4&lt;TODAY()),"Late","Occupied")),)))</f>
        <v>Occupied</v>
      </c>
      <c r="PL7" s="33" t="str">
        <f>IF(ISBLANK($F7),,IF(TODAY()=PL$4,"Today",IF(AND(LOOKUP($F7,TenantNames,TenantStartDates)&lt;=PL$4,LOOKUP($F7,TenantNames,TenantEndDates)&gt;=PL$4),IF(OR(AND(DAY(LOOKUP($F7,TenantNames,TenantStartDates))&gt;28,DAY(EOMONTH(PL$4,0))=28,DAY(PL$4)=28),AND(DAY(LOOKUP($F7,TenantNames,TenantStartDates))&gt;30,DAY(EOMONTH(PL$4,0))=30,DAY(PL$4)=30),DAY(LOOKUP($F7,TenantNames,TenantStartDates))=DAY(PL$4)),IF((LOOKUP($F7,TenantNames,TenantEndDates)-PL$4)&lt;=31,LOOKUP($F7,TenantNames,TenantTotalRevenues)-SUM($JA7:PK7),LOOKUP($F7,TenantNames,TenantMonthlyRents)),IF(AND((SUMIF($G$4:AHB$4,"&lt;"&amp;PL$4,$G7:AHB7))&gt;SUMIFS(TransactionAmounts,TenantSources,$F7,'Filtered Data'!$C$2:$C23,"&lt;"&amp;PL$4),PL$4&lt;TODAY()),"Late","Occupied")),)))</f>
        <v>Occupied</v>
      </c>
      <c r="PM7" s="33" t="str">
        <f>IF(ISBLANK($F7),,IF(TODAY()=PM$4,"Today",IF(AND(LOOKUP($F7,TenantNames,TenantStartDates)&lt;=PM$4,LOOKUP($F7,TenantNames,TenantEndDates)&gt;=PM$4),IF(OR(AND(DAY(LOOKUP($F7,TenantNames,TenantStartDates))&gt;28,DAY(EOMONTH(PM$4,0))=28,DAY(PM$4)=28),AND(DAY(LOOKUP($F7,TenantNames,TenantStartDates))&gt;30,DAY(EOMONTH(PM$4,0))=30,DAY(PM$4)=30),DAY(LOOKUP($F7,TenantNames,TenantStartDates))=DAY(PM$4)),IF((LOOKUP($F7,TenantNames,TenantEndDates)-PM$4)&lt;=31,LOOKUP($F7,TenantNames,TenantTotalRevenues)-SUM($JA7:PL7),LOOKUP($F7,TenantNames,TenantMonthlyRents)),IF(AND((SUMIF($G$4:AHB$4,"&lt;"&amp;PM$4,$G7:AHB7))&gt;SUMIFS(TransactionAmounts,TenantSources,$F7,'Filtered Data'!$C$2:$C23,"&lt;"&amp;PM$4),PM$4&lt;TODAY()),"Late","Occupied")),)))</f>
        <v>Occupied</v>
      </c>
      <c r="PN7" s="33" t="str">
        <f>IF(ISBLANK($F7),,IF(TODAY()=PN$4,"Today",IF(AND(LOOKUP($F7,TenantNames,TenantStartDates)&lt;=PN$4,LOOKUP($F7,TenantNames,TenantEndDates)&gt;=PN$4),IF(OR(AND(DAY(LOOKUP($F7,TenantNames,TenantStartDates))&gt;28,DAY(EOMONTH(PN$4,0))=28,DAY(PN$4)=28),AND(DAY(LOOKUP($F7,TenantNames,TenantStartDates))&gt;30,DAY(EOMONTH(PN$4,0))=30,DAY(PN$4)=30),DAY(LOOKUP($F7,TenantNames,TenantStartDates))=DAY(PN$4)),IF((LOOKUP($F7,TenantNames,TenantEndDates)-PN$4)&lt;=31,LOOKUP($F7,TenantNames,TenantTotalRevenues)-SUM($JA7:PM7),LOOKUP($F7,TenantNames,TenantMonthlyRents)),IF(AND((SUMIF($G$4:AHB$4,"&lt;"&amp;PN$4,$G7:AHB7))&gt;SUMIFS(TransactionAmounts,TenantSources,$F7,'Filtered Data'!$C$2:$C23,"&lt;"&amp;PN$4),PN$4&lt;TODAY()),"Late","Occupied")),)))</f>
        <v>Occupied</v>
      </c>
      <c r="PO7" s="33" t="str">
        <f>IF(ISBLANK($F7),,IF(TODAY()=PO$4,"Today",IF(AND(LOOKUP($F7,TenantNames,TenantStartDates)&lt;=PO$4,LOOKUP($F7,TenantNames,TenantEndDates)&gt;=PO$4),IF(OR(AND(DAY(LOOKUP($F7,TenantNames,TenantStartDates))&gt;28,DAY(EOMONTH(PO$4,0))=28,DAY(PO$4)=28),AND(DAY(LOOKUP($F7,TenantNames,TenantStartDates))&gt;30,DAY(EOMONTH(PO$4,0))=30,DAY(PO$4)=30),DAY(LOOKUP($F7,TenantNames,TenantStartDates))=DAY(PO$4)),IF((LOOKUP($F7,TenantNames,TenantEndDates)-PO$4)&lt;=31,LOOKUP($F7,TenantNames,TenantTotalRevenues)-SUM($JA7:PN7),LOOKUP($F7,TenantNames,TenantMonthlyRents)),IF(AND((SUMIF($G$4:AHB$4,"&lt;"&amp;PO$4,$G7:AHB7))&gt;SUMIFS(TransactionAmounts,TenantSources,$F7,'Filtered Data'!$C$2:$C23,"&lt;"&amp;PO$4),PO$4&lt;TODAY()),"Late","Occupied")),)))</f>
        <v>Occupied</v>
      </c>
      <c r="PP7" s="33" t="str">
        <f>IF(ISBLANK($F7),,IF(TODAY()=PP$4,"Today",IF(AND(LOOKUP($F7,TenantNames,TenantStartDates)&lt;=PP$4,LOOKUP($F7,TenantNames,TenantEndDates)&gt;=PP$4),IF(OR(AND(DAY(LOOKUP($F7,TenantNames,TenantStartDates))&gt;28,DAY(EOMONTH(PP$4,0))=28,DAY(PP$4)=28),AND(DAY(LOOKUP($F7,TenantNames,TenantStartDates))&gt;30,DAY(EOMONTH(PP$4,0))=30,DAY(PP$4)=30),DAY(LOOKUP($F7,TenantNames,TenantStartDates))=DAY(PP$4)),IF((LOOKUP($F7,TenantNames,TenantEndDates)-PP$4)&lt;=31,LOOKUP($F7,TenantNames,TenantTotalRevenues)-SUM($JA7:PO7),LOOKUP($F7,TenantNames,TenantMonthlyRents)),IF(AND((SUMIF($G$4:AHB$4,"&lt;"&amp;PP$4,$G7:AHB7))&gt;SUMIFS(TransactionAmounts,TenantSources,$F7,'Filtered Data'!$C$2:$C23,"&lt;"&amp;PP$4),PP$4&lt;TODAY()),"Late","Occupied")),)))</f>
        <v>Occupied</v>
      </c>
      <c r="PQ7" s="33" t="str">
        <f>IF(ISBLANK($F7),,IF(TODAY()=PQ$4,"Today",IF(AND(LOOKUP($F7,TenantNames,TenantStartDates)&lt;=PQ$4,LOOKUP($F7,TenantNames,TenantEndDates)&gt;=PQ$4),IF(OR(AND(DAY(LOOKUP($F7,TenantNames,TenantStartDates))&gt;28,DAY(EOMONTH(PQ$4,0))=28,DAY(PQ$4)=28),AND(DAY(LOOKUP($F7,TenantNames,TenantStartDates))&gt;30,DAY(EOMONTH(PQ$4,0))=30,DAY(PQ$4)=30),DAY(LOOKUP($F7,TenantNames,TenantStartDates))=DAY(PQ$4)),IF((LOOKUP($F7,TenantNames,TenantEndDates)-PQ$4)&lt;=31,LOOKUP($F7,TenantNames,TenantTotalRevenues)-SUM($JA7:PP7),LOOKUP($F7,TenantNames,TenantMonthlyRents)),IF(AND((SUMIF($G$4:AHB$4,"&lt;"&amp;PQ$4,$G7:AHB7))&gt;SUMIFS(TransactionAmounts,TenantSources,$F7,'Filtered Data'!$C$2:$C23,"&lt;"&amp;PQ$4),PQ$4&lt;TODAY()),"Late","Occupied")),)))</f>
        <v>Occupied</v>
      </c>
      <c r="PR7" s="33" t="str">
        <f>IF(ISBLANK($F7),,IF(TODAY()=PR$4,"Today",IF(AND(LOOKUP($F7,TenantNames,TenantStartDates)&lt;=PR$4,LOOKUP($F7,TenantNames,TenantEndDates)&gt;=PR$4),IF(OR(AND(DAY(LOOKUP($F7,TenantNames,TenantStartDates))&gt;28,DAY(EOMONTH(PR$4,0))=28,DAY(PR$4)=28),AND(DAY(LOOKUP($F7,TenantNames,TenantStartDates))&gt;30,DAY(EOMONTH(PR$4,0))=30,DAY(PR$4)=30),DAY(LOOKUP($F7,TenantNames,TenantStartDates))=DAY(PR$4)),IF((LOOKUP($F7,TenantNames,TenantEndDates)-PR$4)&lt;=31,LOOKUP($F7,TenantNames,TenantTotalRevenues)-SUM($JA7:PQ7),LOOKUP($F7,TenantNames,TenantMonthlyRents)),IF(AND((SUMIF($G$4:AHB$4,"&lt;"&amp;PR$4,$G7:AHB7))&gt;SUMIFS(TransactionAmounts,TenantSources,$F7,'Filtered Data'!$C$2:$C23,"&lt;"&amp;PR$4),PR$4&lt;TODAY()),"Late","Occupied")),)))</f>
        <v>Occupied</v>
      </c>
      <c r="PS7" s="33" t="str">
        <f>IF(ISBLANK($F7),,IF(TODAY()=PS$4,"Today",IF(AND(LOOKUP($F7,TenantNames,TenantStartDates)&lt;=PS$4,LOOKUP($F7,TenantNames,TenantEndDates)&gt;=PS$4),IF(OR(AND(DAY(LOOKUP($F7,TenantNames,TenantStartDates))&gt;28,DAY(EOMONTH(PS$4,0))=28,DAY(PS$4)=28),AND(DAY(LOOKUP($F7,TenantNames,TenantStartDates))&gt;30,DAY(EOMONTH(PS$4,0))=30,DAY(PS$4)=30),DAY(LOOKUP($F7,TenantNames,TenantStartDates))=DAY(PS$4)),IF((LOOKUP($F7,TenantNames,TenantEndDates)-PS$4)&lt;=31,LOOKUP($F7,TenantNames,TenantTotalRevenues)-SUM($JA7:PR7),LOOKUP($F7,TenantNames,TenantMonthlyRents)),IF(AND((SUMIF($G$4:AHB$4,"&lt;"&amp;PS$4,$G7:AHB7))&gt;SUMIFS(TransactionAmounts,TenantSources,$F7,'Filtered Data'!$C$2:$C23,"&lt;"&amp;PS$4),PS$4&lt;TODAY()),"Late","Occupied")),)))</f>
        <v>Occupied</v>
      </c>
      <c r="PT7" s="33" t="str">
        <f>IF(ISBLANK($F7),,IF(TODAY()=PT$4,"Today",IF(AND(LOOKUP($F7,TenantNames,TenantStartDates)&lt;=PT$4,LOOKUP($F7,TenantNames,TenantEndDates)&gt;=PT$4),IF(OR(AND(DAY(LOOKUP($F7,TenantNames,TenantStartDates))&gt;28,DAY(EOMONTH(PT$4,0))=28,DAY(PT$4)=28),AND(DAY(LOOKUP($F7,TenantNames,TenantStartDates))&gt;30,DAY(EOMONTH(PT$4,0))=30,DAY(PT$4)=30),DAY(LOOKUP($F7,TenantNames,TenantStartDates))=DAY(PT$4)),IF((LOOKUP($F7,TenantNames,TenantEndDates)-PT$4)&lt;=31,LOOKUP($F7,TenantNames,TenantTotalRevenues)-SUM($JA7:PS7),LOOKUP($F7,TenantNames,TenantMonthlyRents)),IF(AND((SUMIF($G$4:AHB$4,"&lt;"&amp;PT$4,$G7:AHB7))&gt;SUMIFS(TransactionAmounts,TenantSources,$F7,'Filtered Data'!$C$2:$C23,"&lt;"&amp;PT$4),PT$4&lt;TODAY()),"Late","Occupied")),)))</f>
        <v>Occupied</v>
      </c>
      <c r="PU7" s="33" t="str">
        <f>IF(ISBLANK($F7),,IF(TODAY()=PU$4,"Today",IF(AND(LOOKUP($F7,TenantNames,TenantStartDates)&lt;=PU$4,LOOKUP($F7,TenantNames,TenantEndDates)&gt;=PU$4),IF(OR(AND(DAY(LOOKUP($F7,TenantNames,TenantStartDates))&gt;28,DAY(EOMONTH(PU$4,0))=28,DAY(PU$4)=28),AND(DAY(LOOKUP($F7,TenantNames,TenantStartDates))&gt;30,DAY(EOMONTH(PU$4,0))=30,DAY(PU$4)=30),DAY(LOOKUP($F7,TenantNames,TenantStartDates))=DAY(PU$4)),IF((LOOKUP($F7,TenantNames,TenantEndDates)-PU$4)&lt;=31,LOOKUP($F7,TenantNames,TenantTotalRevenues)-SUM($JA7:PT7),LOOKUP($F7,TenantNames,TenantMonthlyRents)),IF(AND((SUMIF($G$4:AHB$4,"&lt;"&amp;PU$4,$G7:AHB7))&gt;SUMIFS(TransactionAmounts,TenantSources,$F7,'Filtered Data'!$C$2:$C23,"&lt;"&amp;PU$4),PU$4&lt;TODAY()),"Late","Occupied")),)))</f>
        <v>Occupied</v>
      </c>
      <c r="PV7" s="33" t="str">
        <f>IF(ISBLANK($F7),,IF(TODAY()=PV$4,"Today",IF(AND(LOOKUP($F7,TenantNames,TenantStartDates)&lt;=PV$4,LOOKUP($F7,TenantNames,TenantEndDates)&gt;=PV$4),IF(OR(AND(DAY(LOOKUP($F7,TenantNames,TenantStartDates))&gt;28,DAY(EOMONTH(PV$4,0))=28,DAY(PV$4)=28),AND(DAY(LOOKUP($F7,TenantNames,TenantStartDates))&gt;30,DAY(EOMONTH(PV$4,0))=30,DAY(PV$4)=30),DAY(LOOKUP($F7,TenantNames,TenantStartDates))=DAY(PV$4)),IF((LOOKUP($F7,TenantNames,TenantEndDates)-PV$4)&lt;=31,LOOKUP($F7,TenantNames,TenantTotalRevenues)-SUM($JA7:PU7),LOOKUP($F7,TenantNames,TenantMonthlyRents)),IF(AND((SUMIF($G$4:AHB$4,"&lt;"&amp;PV$4,$G7:AHB7))&gt;SUMIFS(TransactionAmounts,TenantSources,$F7,'Filtered Data'!$C$2:$C23,"&lt;"&amp;PV$4),PV$4&lt;TODAY()),"Late","Occupied")),)))</f>
        <v>Occupied</v>
      </c>
      <c r="PW7" s="33" t="str">
        <f>IF(ISBLANK($F7),,IF(TODAY()=PW$4,"Today",IF(AND(LOOKUP($F7,TenantNames,TenantStartDates)&lt;=PW$4,LOOKUP($F7,TenantNames,TenantEndDates)&gt;=PW$4),IF(OR(AND(DAY(LOOKUP($F7,TenantNames,TenantStartDates))&gt;28,DAY(EOMONTH(PW$4,0))=28,DAY(PW$4)=28),AND(DAY(LOOKUP($F7,TenantNames,TenantStartDates))&gt;30,DAY(EOMONTH(PW$4,0))=30,DAY(PW$4)=30),DAY(LOOKUP($F7,TenantNames,TenantStartDates))=DAY(PW$4)),IF((LOOKUP($F7,TenantNames,TenantEndDates)-PW$4)&lt;=31,LOOKUP($F7,TenantNames,TenantTotalRevenues)-SUM($JA7:PV7),LOOKUP($F7,TenantNames,TenantMonthlyRents)),IF(AND((SUMIF($G$4:AHB$4,"&lt;"&amp;PW$4,$G7:AHB7))&gt;SUMIFS(TransactionAmounts,TenantSources,$F7,'Filtered Data'!$C$2:$C23,"&lt;"&amp;PW$4),PW$4&lt;TODAY()),"Late","Occupied")),)))</f>
        <v>Occupied</v>
      </c>
      <c r="PX7" s="33" t="str">
        <f>IF(ISBLANK($F7),,IF(TODAY()=PX$4,"Today",IF(AND(LOOKUP($F7,TenantNames,TenantStartDates)&lt;=PX$4,LOOKUP($F7,TenantNames,TenantEndDates)&gt;=PX$4),IF(OR(AND(DAY(LOOKUP($F7,TenantNames,TenantStartDates))&gt;28,DAY(EOMONTH(PX$4,0))=28,DAY(PX$4)=28),AND(DAY(LOOKUP($F7,TenantNames,TenantStartDates))&gt;30,DAY(EOMONTH(PX$4,0))=30,DAY(PX$4)=30),DAY(LOOKUP($F7,TenantNames,TenantStartDates))=DAY(PX$4)),IF((LOOKUP($F7,TenantNames,TenantEndDates)-PX$4)&lt;=31,LOOKUP($F7,TenantNames,TenantTotalRevenues)-SUM($JA7:PW7),LOOKUP($F7,TenantNames,TenantMonthlyRents)),IF(AND((SUMIF($G$4:AHB$4,"&lt;"&amp;PX$4,$G7:AHB7))&gt;SUMIFS(TransactionAmounts,TenantSources,$F7,'Filtered Data'!$C$2:$C23,"&lt;"&amp;PX$4),PX$4&lt;TODAY()),"Late","Occupied")),)))</f>
        <v>Occupied</v>
      </c>
      <c r="PY7" s="33" t="str">
        <f>IF(ISBLANK($F7),,IF(TODAY()=PY$4,"Today",IF(AND(LOOKUP($F7,TenantNames,TenantStartDates)&lt;=PY$4,LOOKUP($F7,TenantNames,TenantEndDates)&gt;=PY$4),IF(OR(AND(DAY(LOOKUP($F7,TenantNames,TenantStartDates))&gt;28,DAY(EOMONTH(PY$4,0))=28,DAY(PY$4)=28),AND(DAY(LOOKUP($F7,TenantNames,TenantStartDates))&gt;30,DAY(EOMONTH(PY$4,0))=30,DAY(PY$4)=30),DAY(LOOKUP($F7,TenantNames,TenantStartDates))=DAY(PY$4)),IF((LOOKUP($F7,TenantNames,TenantEndDates)-PY$4)&lt;=31,LOOKUP($F7,TenantNames,TenantTotalRevenues)-SUM($JA7:PX7),LOOKUP($F7,TenantNames,TenantMonthlyRents)),IF(AND((SUMIF($G$4:AHB$4,"&lt;"&amp;PY$4,$G7:AHB7))&gt;SUMIFS(TransactionAmounts,TenantSources,$F7,'Filtered Data'!$C$2:$C23,"&lt;"&amp;PY$4),PY$4&lt;TODAY()),"Late","Occupied")),)))</f>
        <v>Occupied</v>
      </c>
      <c r="PZ7" s="33" t="str">
        <f>IF(ISBLANK($F7),,IF(TODAY()=PZ$4,"Today",IF(AND(LOOKUP($F7,TenantNames,TenantStartDates)&lt;=PZ$4,LOOKUP($F7,TenantNames,TenantEndDates)&gt;=PZ$4),IF(OR(AND(DAY(LOOKUP($F7,TenantNames,TenantStartDates))&gt;28,DAY(EOMONTH(PZ$4,0))=28,DAY(PZ$4)=28),AND(DAY(LOOKUP($F7,TenantNames,TenantStartDates))&gt;30,DAY(EOMONTH(PZ$4,0))=30,DAY(PZ$4)=30),DAY(LOOKUP($F7,TenantNames,TenantStartDates))=DAY(PZ$4)),IF((LOOKUP($F7,TenantNames,TenantEndDates)-PZ$4)&lt;=31,LOOKUP($F7,TenantNames,TenantTotalRevenues)-SUM($JA7:PY7),LOOKUP($F7,TenantNames,TenantMonthlyRents)),IF(AND((SUMIF($G$4:AHB$4,"&lt;"&amp;PZ$4,$G7:AHB7))&gt;SUMIFS(TransactionAmounts,TenantSources,$F7,'Filtered Data'!$C$2:$C23,"&lt;"&amp;PZ$4),PZ$4&lt;TODAY()),"Late","Occupied")),)))</f>
        <v>Occupied</v>
      </c>
      <c r="QA7" s="33" t="str">
        <f>IF(ISBLANK($F7),,IF(TODAY()=QA$4,"Today",IF(AND(LOOKUP($F7,TenantNames,TenantStartDates)&lt;=QA$4,LOOKUP($F7,TenantNames,TenantEndDates)&gt;=QA$4),IF(OR(AND(DAY(LOOKUP($F7,TenantNames,TenantStartDates))&gt;28,DAY(EOMONTH(QA$4,0))=28,DAY(QA$4)=28),AND(DAY(LOOKUP($F7,TenantNames,TenantStartDates))&gt;30,DAY(EOMONTH(QA$4,0))=30,DAY(QA$4)=30),DAY(LOOKUP($F7,TenantNames,TenantStartDates))=DAY(QA$4)),IF((LOOKUP($F7,TenantNames,TenantEndDates)-QA$4)&lt;=31,LOOKUP($F7,TenantNames,TenantTotalRevenues)-SUM($JA7:PZ7),LOOKUP($F7,TenantNames,TenantMonthlyRents)),IF(AND((SUMIF($G$4:AHB$4,"&lt;"&amp;QA$4,$G7:AHB7))&gt;SUMIFS(TransactionAmounts,TenantSources,$F7,'Filtered Data'!$C$2:$C23,"&lt;"&amp;QA$4),QA$4&lt;TODAY()),"Late","Occupied")),)))</f>
        <v>Occupied</v>
      </c>
      <c r="QB7" s="33" t="str">
        <f>IF(ISBLANK($F7),,IF(TODAY()=QB$4,"Today",IF(AND(LOOKUP($F7,TenantNames,TenantStartDates)&lt;=QB$4,LOOKUP($F7,TenantNames,TenantEndDates)&gt;=QB$4),IF(OR(AND(DAY(LOOKUP($F7,TenantNames,TenantStartDates))&gt;28,DAY(EOMONTH(QB$4,0))=28,DAY(QB$4)=28),AND(DAY(LOOKUP($F7,TenantNames,TenantStartDates))&gt;30,DAY(EOMONTH(QB$4,0))=30,DAY(QB$4)=30),DAY(LOOKUP($F7,TenantNames,TenantStartDates))=DAY(QB$4)),IF((LOOKUP($F7,TenantNames,TenantEndDates)-QB$4)&lt;=31,LOOKUP($F7,TenantNames,TenantTotalRevenues)-SUM($JA7:QA7),LOOKUP($F7,TenantNames,TenantMonthlyRents)),IF(AND((SUMIF($G$4:AHB$4,"&lt;"&amp;QB$4,$G7:AHB7))&gt;SUMIFS(TransactionAmounts,TenantSources,$F7,'Filtered Data'!$C$2:$C23,"&lt;"&amp;QB$4),QB$4&lt;TODAY()),"Late","Occupied")),)))</f>
        <v>Occupied</v>
      </c>
      <c r="QC7" s="33" t="str">
        <f>IF(ISBLANK($F7),,IF(TODAY()=QC$4,"Today",IF(AND(LOOKUP($F7,TenantNames,TenantStartDates)&lt;=QC$4,LOOKUP($F7,TenantNames,TenantEndDates)&gt;=QC$4),IF(OR(AND(DAY(LOOKUP($F7,TenantNames,TenantStartDates))&gt;28,DAY(EOMONTH(QC$4,0))=28,DAY(QC$4)=28),AND(DAY(LOOKUP($F7,TenantNames,TenantStartDates))&gt;30,DAY(EOMONTH(QC$4,0))=30,DAY(QC$4)=30),DAY(LOOKUP($F7,TenantNames,TenantStartDates))=DAY(QC$4)),IF((LOOKUP($F7,TenantNames,TenantEndDates)-QC$4)&lt;=31,LOOKUP($F7,TenantNames,TenantTotalRevenues)-SUM($JA7:QB7),LOOKUP($F7,TenantNames,TenantMonthlyRents)),IF(AND((SUMIF($G$4:AHB$4,"&lt;"&amp;QC$4,$G7:AHB7))&gt;SUMIFS(TransactionAmounts,TenantSources,$F7,'Filtered Data'!$C$2:$C23,"&lt;"&amp;QC$4),QC$4&lt;TODAY()),"Late","Occupied")),)))</f>
        <v>Occupied</v>
      </c>
      <c r="QD7" s="33" t="str">
        <f>IF(ISBLANK($F7),,IF(TODAY()=QD$4,"Today",IF(AND(LOOKUP($F7,TenantNames,TenantStartDates)&lt;=QD$4,LOOKUP($F7,TenantNames,TenantEndDates)&gt;=QD$4),IF(OR(AND(DAY(LOOKUP($F7,TenantNames,TenantStartDates))&gt;28,DAY(EOMONTH(QD$4,0))=28,DAY(QD$4)=28),AND(DAY(LOOKUP($F7,TenantNames,TenantStartDates))&gt;30,DAY(EOMONTH(QD$4,0))=30,DAY(QD$4)=30),DAY(LOOKUP($F7,TenantNames,TenantStartDates))=DAY(QD$4)),IF((LOOKUP($F7,TenantNames,TenantEndDates)-QD$4)&lt;=31,LOOKUP($F7,TenantNames,TenantTotalRevenues)-SUM($JA7:QC7),LOOKUP($F7,TenantNames,TenantMonthlyRents)),IF(AND((SUMIF($G$4:AHB$4,"&lt;"&amp;QD$4,$G7:AHB7))&gt;SUMIFS(TransactionAmounts,TenantSources,$F7,'Filtered Data'!$C$2:$C23,"&lt;"&amp;QD$4),QD$4&lt;TODAY()),"Late","Occupied")),)))</f>
        <v>Occupied</v>
      </c>
      <c r="QE7" s="33" t="str">
        <f>IF(ISBLANK($F7),,IF(TODAY()=QE$4,"Today",IF(AND(LOOKUP($F7,TenantNames,TenantStartDates)&lt;=QE$4,LOOKUP($F7,TenantNames,TenantEndDates)&gt;=QE$4),IF(OR(AND(DAY(LOOKUP($F7,TenantNames,TenantStartDates))&gt;28,DAY(EOMONTH(QE$4,0))=28,DAY(QE$4)=28),AND(DAY(LOOKUP($F7,TenantNames,TenantStartDates))&gt;30,DAY(EOMONTH(QE$4,0))=30,DAY(QE$4)=30),DAY(LOOKUP($F7,TenantNames,TenantStartDates))=DAY(QE$4)),IF((LOOKUP($F7,TenantNames,TenantEndDates)-QE$4)&lt;=31,LOOKUP($F7,TenantNames,TenantTotalRevenues)-SUM($JA7:QD7),LOOKUP($F7,TenantNames,TenantMonthlyRents)),IF(AND((SUMIF($G$4:AHB$4,"&lt;"&amp;QE$4,$G7:AHB7))&gt;SUMIFS(TransactionAmounts,TenantSources,$F7,'Filtered Data'!$C$2:$C23,"&lt;"&amp;QE$4),QE$4&lt;TODAY()),"Late","Occupied")),)))</f>
        <v>Occupied</v>
      </c>
      <c r="QF7" s="33" t="str">
        <f>IF(ISBLANK($F7),,IF(TODAY()=QF$4,"Today",IF(AND(LOOKUP($F7,TenantNames,TenantStartDates)&lt;=QF$4,LOOKUP($F7,TenantNames,TenantEndDates)&gt;=QF$4),IF(OR(AND(DAY(LOOKUP($F7,TenantNames,TenantStartDates))&gt;28,DAY(EOMONTH(QF$4,0))=28,DAY(QF$4)=28),AND(DAY(LOOKUP($F7,TenantNames,TenantStartDates))&gt;30,DAY(EOMONTH(QF$4,0))=30,DAY(QF$4)=30),DAY(LOOKUP($F7,TenantNames,TenantStartDates))=DAY(QF$4)),IF((LOOKUP($F7,TenantNames,TenantEndDates)-QF$4)&lt;=31,LOOKUP($F7,TenantNames,TenantTotalRevenues)-SUM($JA7:QE7),LOOKUP($F7,TenantNames,TenantMonthlyRents)),IF(AND((SUMIF($G$4:AHB$4,"&lt;"&amp;QF$4,$G7:AHB7))&gt;SUMIFS(TransactionAmounts,TenantSources,$F7,'Filtered Data'!$C$2:$C23,"&lt;"&amp;QF$4),QF$4&lt;TODAY()),"Late","Occupied")),)))</f>
        <v>Occupied</v>
      </c>
      <c r="QG7" s="33" t="str">
        <f>IF(ISBLANK($F7),,IF(TODAY()=QG$4,"Today",IF(AND(LOOKUP($F7,TenantNames,TenantStartDates)&lt;=QG$4,LOOKUP($F7,TenantNames,TenantEndDates)&gt;=QG$4),IF(OR(AND(DAY(LOOKUP($F7,TenantNames,TenantStartDates))&gt;28,DAY(EOMONTH(QG$4,0))=28,DAY(QG$4)=28),AND(DAY(LOOKUP($F7,TenantNames,TenantStartDates))&gt;30,DAY(EOMONTH(QG$4,0))=30,DAY(QG$4)=30),DAY(LOOKUP($F7,TenantNames,TenantStartDates))=DAY(QG$4)),IF((LOOKUP($F7,TenantNames,TenantEndDates)-QG$4)&lt;=31,LOOKUP($F7,TenantNames,TenantTotalRevenues)-SUM($JA7:QF7),LOOKUP($F7,TenantNames,TenantMonthlyRents)),IF(AND((SUMIF($G$4:AHB$4,"&lt;"&amp;QG$4,$G7:AHB7))&gt;SUMIFS(TransactionAmounts,TenantSources,$F7,'Filtered Data'!$C$2:$C23,"&lt;"&amp;QG$4),QG$4&lt;TODAY()),"Late","Occupied")),)))</f>
        <v>Occupied</v>
      </c>
      <c r="QH7" s="33">
        <f>IF(ISBLANK($F7),,IF(TODAY()=QH$4,"Today",IF(AND(LOOKUP($F7,TenantNames,TenantStartDates)&lt;=QH$4,LOOKUP($F7,TenantNames,TenantEndDates)&gt;=QH$4),IF(OR(AND(DAY(LOOKUP($F7,TenantNames,TenantStartDates))&gt;28,DAY(EOMONTH(QH$4,0))=28,DAY(QH$4)=28),AND(DAY(LOOKUP($F7,TenantNames,TenantStartDates))&gt;30,DAY(EOMONTH(QH$4,0))=30,DAY(QH$4)=30),DAY(LOOKUP($F7,TenantNames,TenantStartDates))=DAY(QH$4)),IF((LOOKUP($F7,TenantNames,TenantEndDates)-QH$4)&lt;=31,LOOKUP($F7,TenantNames,TenantTotalRevenues)-SUM($JA7:QG7),LOOKUP($F7,TenantNames,TenantMonthlyRents)),IF(AND((SUMIF($G$4:AHB$4,"&lt;"&amp;QH$4,$G7:AHB7))&gt;SUMIFS(TransactionAmounts,TenantSources,$F7,'Filtered Data'!$C$2:$C23,"&lt;"&amp;QH$4),QH$4&lt;TODAY()),"Late","Occupied")),)))</f>
        <v>1289.99</v>
      </c>
      <c r="QI7" s="33" t="str">
        <f>IF(ISBLANK($F7),,IF(TODAY()=QI$4,"Today",IF(AND(LOOKUP($F7,TenantNames,TenantStartDates)&lt;=QI$4,LOOKUP($F7,TenantNames,TenantEndDates)&gt;=QI$4),IF(OR(AND(DAY(LOOKUP($F7,TenantNames,TenantStartDates))&gt;28,DAY(EOMONTH(QI$4,0))=28,DAY(QI$4)=28),AND(DAY(LOOKUP($F7,TenantNames,TenantStartDates))&gt;30,DAY(EOMONTH(QI$4,0))=30,DAY(QI$4)=30),DAY(LOOKUP($F7,TenantNames,TenantStartDates))=DAY(QI$4)),IF((LOOKUP($F7,TenantNames,TenantEndDates)-QI$4)&lt;=31,LOOKUP($F7,TenantNames,TenantTotalRevenues)-SUM($JA7:QH7),LOOKUP($F7,TenantNames,TenantMonthlyRents)),IF(AND((SUMIF($G$4:AHB$4,"&lt;"&amp;QI$4,$G7:AHB7))&gt;SUMIFS(TransactionAmounts,TenantSources,$F7,'Filtered Data'!$C$2:$C23,"&lt;"&amp;QI$4),QI$4&lt;TODAY()),"Late","Occupied")),)))</f>
        <v>Occupied</v>
      </c>
      <c r="QJ7" s="33" t="str">
        <f>IF(ISBLANK($F7),,IF(TODAY()=QJ$4,"Today",IF(AND(LOOKUP($F7,TenantNames,TenantStartDates)&lt;=QJ$4,LOOKUP($F7,TenantNames,TenantEndDates)&gt;=QJ$4),IF(OR(AND(DAY(LOOKUP($F7,TenantNames,TenantStartDates))&gt;28,DAY(EOMONTH(QJ$4,0))=28,DAY(QJ$4)=28),AND(DAY(LOOKUP($F7,TenantNames,TenantStartDates))&gt;30,DAY(EOMONTH(QJ$4,0))=30,DAY(QJ$4)=30),DAY(LOOKUP($F7,TenantNames,TenantStartDates))=DAY(QJ$4)),IF((LOOKUP($F7,TenantNames,TenantEndDates)-QJ$4)&lt;=31,LOOKUP($F7,TenantNames,TenantTotalRevenues)-SUM($JA7:QI7),LOOKUP($F7,TenantNames,TenantMonthlyRents)),IF(AND((SUMIF($G$4:AHB$4,"&lt;"&amp;QJ$4,$G7:AHB7))&gt;SUMIFS(TransactionAmounts,TenantSources,$F7,'Filtered Data'!$C$2:$C23,"&lt;"&amp;QJ$4),QJ$4&lt;TODAY()),"Late","Occupied")),)))</f>
        <v>Occupied</v>
      </c>
      <c r="QK7" s="33" t="str">
        <f>IF(ISBLANK($F7),,IF(TODAY()=QK$4,"Today",IF(AND(LOOKUP($F7,TenantNames,TenantStartDates)&lt;=QK$4,LOOKUP($F7,TenantNames,TenantEndDates)&gt;=QK$4),IF(OR(AND(DAY(LOOKUP($F7,TenantNames,TenantStartDates))&gt;28,DAY(EOMONTH(QK$4,0))=28,DAY(QK$4)=28),AND(DAY(LOOKUP($F7,TenantNames,TenantStartDates))&gt;30,DAY(EOMONTH(QK$4,0))=30,DAY(QK$4)=30),DAY(LOOKUP($F7,TenantNames,TenantStartDates))=DAY(QK$4)),IF((LOOKUP($F7,TenantNames,TenantEndDates)-QK$4)&lt;=31,LOOKUP($F7,TenantNames,TenantTotalRevenues)-SUM($JA7:QJ7),LOOKUP($F7,TenantNames,TenantMonthlyRents)),IF(AND((SUMIF($G$4:AHB$4,"&lt;"&amp;QK$4,$G7:AHB7))&gt;SUMIFS(TransactionAmounts,TenantSources,$F7,'Filtered Data'!$C$2:$C23,"&lt;"&amp;QK$4),QK$4&lt;TODAY()),"Late","Occupied")),)))</f>
        <v>Occupied</v>
      </c>
      <c r="QL7" s="33" t="str">
        <f>IF(ISBLANK($F7),,IF(TODAY()=QL$4,"Today",IF(AND(LOOKUP($F7,TenantNames,TenantStartDates)&lt;=QL$4,LOOKUP($F7,TenantNames,TenantEndDates)&gt;=QL$4),IF(OR(AND(DAY(LOOKUP($F7,TenantNames,TenantStartDates))&gt;28,DAY(EOMONTH(QL$4,0))=28,DAY(QL$4)=28),AND(DAY(LOOKUP($F7,TenantNames,TenantStartDates))&gt;30,DAY(EOMONTH(QL$4,0))=30,DAY(QL$4)=30),DAY(LOOKUP($F7,TenantNames,TenantStartDates))=DAY(QL$4)),IF((LOOKUP($F7,TenantNames,TenantEndDates)-QL$4)&lt;=31,LOOKUP($F7,TenantNames,TenantTotalRevenues)-SUM($JA7:QK7),LOOKUP($F7,TenantNames,TenantMonthlyRents)),IF(AND((SUMIF($G$4:AHB$4,"&lt;"&amp;QL$4,$G7:AHB7))&gt;SUMIFS(TransactionAmounts,TenantSources,$F7,'Filtered Data'!$C$2:$C23,"&lt;"&amp;QL$4),QL$4&lt;TODAY()),"Late","Occupied")),)))</f>
        <v>Occupied</v>
      </c>
      <c r="QM7" s="33" t="str">
        <f>IF(ISBLANK($F7),,IF(TODAY()=QM$4,"Today",IF(AND(LOOKUP($F7,TenantNames,TenantStartDates)&lt;=QM$4,LOOKUP($F7,TenantNames,TenantEndDates)&gt;=QM$4),IF(OR(AND(DAY(LOOKUP($F7,TenantNames,TenantStartDates))&gt;28,DAY(EOMONTH(QM$4,0))=28,DAY(QM$4)=28),AND(DAY(LOOKUP($F7,TenantNames,TenantStartDates))&gt;30,DAY(EOMONTH(QM$4,0))=30,DAY(QM$4)=30),DAY(LOOKUP($F7,TenantNames,TenantStartDates))=DAY(QM$4)),IF((LOOKUP($F7,TenantNames,TenantEndDates)-QM$4)&lt;=31,LOOKUP($F7,TenantNames,TenantTotalRevenues)-SUM($JA7:QL7),LOOKUP($F7,TenantNames,TenantMonthlyRents)),IF(AND((SUMIF($G$4:AHB$4,"&lt;"&amp;QM$4,$G7:AHB7))&gt;SUMIFS(TransactionAmounts,TenantSources,$F7,'Filtered Data'!$C$2:$C23,"&lt;"&amp;QM$4),QM$4&lt;TODAY()),"Late","Occupied")),)))</f>
        <v>Occupied</v>
      </c>
      <c r="QN7" s="33" t="str">
        <f>IF(ISBLANK($F7),,IF(TODAY()=QN$4,"Today",IF(AND(LOOKUP($F7,TenantNames,TenantStartDates)&lt;=QN$4,LOOKUP($F7,TenantNames,TenantEndDates)&gt;=QN$4),IF(OR(AND(DAY(LOOKUP($F7,TenantNames,TenantStartDates))&gt;28,DAY(EOMONTH(QN$4,0))=28,DAY(QN$4)=28),AND(DAY(LOOKUP($F7,TenantNames,TenantStartDates))&gt;30,DAY(EOMONTH(QN$4,0))=30,DAY(QN$4)=30),DAY(LOOKUP($F7,TenantNames,TenantStartDates))=DAY(QN$4)),IF((LOOKUP($F7,TenantNames,TenantEndDates)-QN$4)&lt;=31,LOOKUP($F7,TenantNames,TenantTotalRevenues)-SUM($JA7:QM7),LOOKUP($F7,TenantNames,TenantMonthlyRents)),IF(AND((SUMIF($G$4:AHB$4,"&lt;"&amp;QN$4,$G7:AHB7))&gt;SUMIFS(TransactionAmounts,TenantSources,$F7,'Filtered Data'!$C$2:$C23,"&lt;"&amp;QN$4),QN$4&lt;TODAY()),"Late","Occupied")),)))</f>
        <v>Occupied</v>
      </c>
      <c r="QO7" s="33" t="str">
        <f>IF(ISBLANK($F7),,IF(TODAY()=QO$4,"Today",IF(AND(LOOKUP($F7,TenantNames,TenantStartDates)&lt;=QO$4,LOOKUP($F7,TenantNames,TenantEndDates)&gt;=QO$4),IF(OR(AND(DAY(LOOKUP($F7,TenantNames,TenantStartDates))&gt;28,DAY(EOMONTH(QO$4,0))=28,DAY(QO$4)=28),AND(DAY(LOOKUP($F7,TenantNames,TenantStartDates))&gt;30,DAY(EOMONTH(QO$4,0))=30,DAY(QO$4)=30),DAY(LOOKUP($F7,TenantNames,TenantStartDates))=DAY(QO$4)),IF((LOOKUP($F7,TenantNames,TenantEndDates)-QO$4)&lt;=31,LOOKUP($F7,TenantNames,TenantTotalRevenues)-SUM($JA7:QN7),LOOKUP($F7,TenantNames,TenantMonthlyRents)),IF(AND((SUMIF($G$4:AHB$4,"&lt;"&amp;QO$4,$G7:AHB7))&gt;SUMIFS(TransactionAmounts,TenantSources,$F7,'Filtered Data'!$C$2:$C23,"&lt;"&amp;QO$4),QO$4&lt;TODAY()),"Late","Occupied")),)))</f>
        <v>Occupied</v>
      </c>
      <c r="QP7" s="33" t="str">
        <f>IF(ISBLANK($F7),,IF(TODAY()=QP$4,"Today",IF(AND(LOOKUP($F7,TenantNames,TenantStartDates)&lt;=QP$4,LOOKUP($F7,TenantNames,TenantEndDates)&gt;=QP$4),IF(OR(AND(DAY(LOOKUP($F7,TenantNames,TenantStartDates))&gt;28,DAY(EOMONTH(QP$4,0))=28,DAY(QP$4)=28),AND(DAY(LOOKUP($F7,TenantNames,TenantStartDates))&gt;30,DAY(EOMONTH(QP$4,0))=30,DAY(QP$4)=30),DAY(LOOKUP($F7,TenantNames,TenantStartDates))=DAY(QP$4)),IF((LOOKUP($F7,TenantNames,TenantEndDates)-QP$4)&lt;=31,LOOKUP($F7,TenantNames,TenantTotalRevenues)-SUM($JA7:QO7),LOOKUP($F7,TenantNames,TenantMonthlyRents)),IF(AND((SUMIF($G$4:AHB$4,"&lt;"&amp;QP$4,$G7:AHB7))&gt;SUMIFS(TransactionAmounts,TenantSources,$F7,'Filtered Data'!$C$2:$C23,"&lt;"&amp;QP$4),QP$4&lt;TODAY()),"Late","Occupied")),)))</f>
        <v>Occupied</v>
      </c>
      <c r="QQ7" s="33" t="str">
        <f>IF(ISBLANK($F7),,IF(TODAY()=QQ$4,"Today",IF(AND(LOOKUP($F7,TenantNames,TenantStartDates)&lt;=QQ$4,LOOKUP($F7,TenantNames,TenantEndDates)&gt;=QQ$4),IF(OR(AND(DAY(LOOKUP($F7,TenantNames,TenantStartDates))&gt;28,DAY(EOMONTH(QQ$4,0))=28,DAY(QQ$4)=28),AND(DAY(LOOKUP($F7,TenantNames,TenantStartDates))&gt;30,DAY(EOMONTH(QQ$4,0))=30,DAY(QQ$4)=30),DAY(LOOKUP($F7,TenantNames,TenantStartDates))=DAY(QQ$4)),IF((LOOKUP($F7,TenantNames,TenantEndDates)-QQ$4)&lt;=31,LOOKUP($F7,TenantNames,TenantTotalRevenues)-SUM($JA7:QP7),LOOKUP($F7,TenantNames,TenantMonthlyRents)),IF(AND((SUMIF($G$4:AHB$4,"&lt;"&amp;QQ$4,$G7:AHB7))&gt;SUMIFS(TransactionAmounts,TenantSources,$F7,'Filtered Data'!$C$2:$C23,"&lt;"&amp;QQ$4),QQ$4&lt;TODAY()),"Late","Occupied")),)))</f>
        <v>Occupied</v>
      </c>
      <c r="QR7" s="33" t="str">
        <f>IF(ISBLANK($F7),,IF(TODAY()=QR$4,"Today",IF(AND(LOOKUP($F7,TenantNames,TenantStartDates)&lt;=QR$4,LOOKUP($F7,TenantNames,TenantEndDates)&gt;=QR$4),IF(OR(AND(DAY(LOOKUP($F7,TenantNames,TenantStartDates))&gt;28,DAY(EOMONTH(QR$4,0))=28,DAY(QR$4)=28),AND(DAY(LOOKUP($F7,TenantNames,TenantStartDates))&gt;30,DAY(EOMONTH(QR$4,0))=30,DAY(QR$4)=30),DAY(LOOKUP($F7,TenantNames,TenantStartDates))=DAY(QR$4)),IF((LOOKUP($F7,TenantNames,TenantEndDates)-QR$4)&lt;=31,LOOKUP($F7,TenantNames,TenantTotalRevenues)-SUM($JA7:QQ7),LOOKUP($F7,TenantNames,TenantMonthlyRents)),IF(AND((SUMIF($G$4:AHB$4,"&lt;"&amp;QR$4,$G7:AHB7))&gt;SUMIFS(TransactionAmounts,TenantSources,$F7,'Filtered Data'!$C$2:$C23,"&lt;"&amp;QR$4),QR$4&lt;TODAY()),"Late","Occupied")),)))</f>
        <v>Occupied</v>
      </c>
      <c r="QS7" s="33" t="str">
        <f>IF(ISBLANK($F7),,IF(TODAY()=QS$4,"Today",IF(AND(LOOKUP($F7,TenantNames,TenantStartDates)&lt;=QS$4,LOOKUP($F7,TenantNames,TenantEndDates)&gt;=QS$4),IF(OR(AND(DAY(LOOKUP($F7,TenantNames,TenantStartDates))&gt;28,DAY(EOMONTH(QS$4,0))=28,DAY(QS$4)=28),AND(DAY(LOOKUP($F7,TenantNames,TenantStartDates))&gt;30,DAY(EOMONTH(QS$4,0))=30,DAY(QS$4)=30),DAY(LOOKUP($F7,TenantNames,TenantStartDates))=DAY(QS$4)),IF((LOOKUP($F7,TenantNames,TenantEndDates)-QS$4)&lt;=31,LOOKUP($F7,TenantNames,TenantTotalRevenues)-SUM($JA7:QR7),LOOKUP($F7,TenantNames,TenantMonthlyRents)),IF(AND((SUMIF($G$4:AHB$4,"&lt;"&amp;QS$4,$G7:AHB7))&gt;SUMIFS(TransactionAmounts,TenantSources,$F7,'Filtered Data'!$C$2:$C23,"&lt;"&amp;QS$4),QS$4&lt;TODAY()),"Late","Occupied")),)))</f>
        <v>Occupied</v>
      </c>
      <c r="QT7" s="33" t="str">
        <f>IF(ISBLANK($F7),,IF(TODAY()=QT$4,"Today",IF(AND(LOOKUP($F7,TenantNames,TenantStartDates)&lt;=QT$4,LOOKUP($F7,TenantNames,TenantEndDates)&gt;=QT$4),IF(OR(AND(DAY(LOOKUP($F7,TenantNames,TenantStartDates))&gt;28,DAY(EOMONTH(QT$4,0))=28,DAY(QT$4)=28),AND(DAY(LOOKUP($F7,TenantNames,TenantStartDates))&gt;30,DAY(EOMONTH(QT$4,0))=30,DAY(QT$4)=30),DAY(LOOKUP($F7,TenantNames,TenantStartDates))=DAY(QT$4)),IF((LOOKUP($F7,TenantNames,TenantEndDates)-QT$4)&lt;=31,LOOKUP($F7,TenantNames,TenantTotalRevenues)-SUM($JA7:QS7),LOOKUP($F7,TenantNames,TenantMonthlyRents)),IF(AND((SUMIF($G$4:AHB$4,"&lt;"&amp;QT$4,$G7:AHB7))&gt;SUMIFS(TransactionAmounts,TenantSources,$F7,'Filtered Data'!$C$2:$C23,"&lt;"&amp;QT$4),QT$4&lt;TODAY()),"Late","Occupied")),)))</f>
        <v>Occupied</v>
      </c>
      <c r="QU7" s="33" t="str">
        <f>IF(ISBLANK($F7),,IF(TODAY()=QU$4,"Today",IF(AND(LOOKUP($F7,TenantNames,TenantStartDates)&lt;=QU$4,LOOKUP($F7,TenantNames,TenantEndDates)&gt;=QU$4),IF(OR(AND(DAY(LOOKUP($F7,TenantNames,TenantStartDates))&gt;28,DAY(EOMONTH(QU$4,0))=28,DAY(QU$4)=28),AND(DAY(LOOKUP($F7,TenantNames,TenantStartDates))&gt;30,DAY(EOMONTH(QU$4,0))=30,DAY(QU$4)=30),DAY(LOOKUP($F7,TenantNames,TenantStartDates))=DAY(QU$4)),IF((LOOKUP($F7,TenantNames,TenantEndDates)-QU$4)&lt;=31,LOOKUP($F7,TenantNames,TenantTotalRevenues)-SUM($JA7:QT7),LOOKUP($F7,TenantNames,TenantMonthlyRents)),IF(AND((SUMIF($G$4:AHB$4,"&lt;"&amp;QU$4,$G7:AHB7))&gt;SUMIFS(TransactionAmounts,TenantSources,$F7,'Filtered Data'!$C$2:$C23,"&lt;"&amp;QU$4),QU$4&lt;TODAY()),"Late","Occupied")),)))</f>
        <v>Occupied</v>
      </c>
      <c r="QV7" s="33" t="str">
        <f>IF(ISBLANK($F7),,IF(TODAY()=QV$4,"Today",IF(AND(LOOKUP($F7,TenantNames,TenantStartDates)&lt;=QV$4,LOOKUP($F7,TenantNames,TenantEndDates)&gt;=QV$4),IF(OR(AND(DAY(LOOKUP($F7,TenantNames,TenantStartDates))&gt;28,DAY(EOMONTH(QV$4,0))=28,DAY(QV$4)=28),AND(DAY(LOOKUP($F7,TenantNames,TenantStartDates))&gt;30,DAY(EOMONTH(QV$4,0))=30,DAY(QV$4)=30),DAY(LOOKUP($F7,TenantNames,TenantStartDates))=DAY(QV$4)),IF((LOOKUP($F7,TenantNames,TenantEndDates)-QV$4)&lt;=31,LOOKUP($F7,TenantNames,TenantTotalRevenues)-SUM($JA7:QU7),LOOKUP($F7,TenantNames,TenantMonthlyRents)),IF(AND((SUMIF($G$4:AHB$4,"&lt;"&amp;QV$4,$G7:AHB7))&gt;SUMIFS(TransactionAmounts,TenantSources,$F7,'Filtered Data'!$C$2:$C23,"&lt;"&amp;QV$4),QV$4&lt;TODAY()),"Late","Occupied")),)))</f>
        <v>Occupied</v>
      </c>
      <c r="QW7" s="33" t="str">
        <f>IF(ISBLANK($F7),,IF(TODAY()=QW$4,"Today",IF(AND(LOOKUP($F7,TenantNames,TenantStartDates)&lt;=QW$4,LOOKUP($F7,TenantNames,TenantEndDates)&gt;=QW$4),IF(OR(AND(DAY(LOOKUP($F7,TenantNames,TenantStartDates))&gt;28,DAY(EOMONTH(QW$4,0))=28,DAY(QW$4)=28),AND(DAY(LOOKUP($F7,TenantNames,TenantStartDates))&gt;30,DAY(EOMONTH(QW$4,0))=30,DAY(QW$4)=30),DAY(LOOKUP($F7,TenantNames,TenantStartDates))=DAY(QW$4)),IF((LOOKUP($F7,TenantNames,TenantEndDates)-QW$4)&lt;=31,LOOKUP($F7,TenantNames,TenantTotalRevenues)-SUM($JA7:QV7),LOOKUP($F7,TenantNames,TenantMonthlyRents)),IF(AND((SUMIF($G$4:AHB$4,"&lt;"&amp;QW$4,$G7:AHB7))&gt;SUMIFS(TransactionAmounts,TenantSources,$F7,'Filtered Data'!$C$2:$C23,"&lt;"&amp;QW$4),QW$4&lt;TODAY()),"Late","Occupied")),)))</f>
        <v>Occupied</v>
      </c>
      <c r="QX7" s="33" t="str">
        <f>IF(ISBLANK($F7),,IF(TODAY()=QX$4,"Today",IF(AND(LOOKUP($F7,TenantNames,TenantStartDates)&lt;=QX$4,LOOKUP($F7,TenantNames,TenantEndDates)&gt;=QX$4),IF(OR(AND(DAY(LOOKUP($F7,TenantNames,TenantStartDates))&gt;28,DAY(EOMONTH(QX$4,0))=28,DAY(QX$4)=28),AND(DAY(LOOKUP($F7,TenantNames,TenantStartDates))&gt;30,DAY(EOMONTH(QX$4,0))=30,DAY(QX$4)=30),DAY(LOOKUP($F7,TenantNames,TenantStartDates))=DAY(QX$4)),IF((LOOKUP($F7,TenantNames,TenantEndDates)-QX$4)&lt;=31,LOOKUP($F7,TenantNames,TenantTotalRevenues)-SUM($JA7:QW7),LOOKUP($F7,TenantNames,TenantMonthlyRents)),IF(AND((SUMIF($G$4:AHB$4,"&lt;"&amp;QX$4,$G7:AHB7))&gt;SUMIFS(TransactionAmounts,TenantSources,$F7,'Filtered Data'!$C$2:$C23,"&lt;"&amp;QX$4),QX$4&lt;TODAY()),"Late","Occupied")),)))</f>
        <v>Occupied</v>
      </c>
      <c r="QY7" s="33" t="str">
        <f>IF(ISBLANK($F7),,IF(TODAY()=QY$4,"Today",IF(AND(LOOKUP($F7,TenantNames,TenantStartDates)&lt;=QY$4,LOOKUP($F7,TenantNames,TenantEndDates)&gt;=QY$4),IF(OR(AND(DAY(LOOKUP($F7,TenantNames,TenantStartDates))&gt;28,DAY(EOMONTH(QY$4,0))=28,DAY(QY$4)=28),AND(DAY(LOOKUP($F7,TenantNames,TenantStartDates))&gt;30,DAY(EOMONTH(QY$4,0))=30,DAY(QY$4)=30),DAY(LOOKUP($F7,TenantNames,TenantStartDates))=DAY(QY$4)),IF((LOOKUP($F7,TenantNames,TenantEndDates)-QY$4)&lt;=31,LOOKUP($F7,TenantNames,TenantTotalRevenues)-SUM($JA7:QX7),LOOKUP($F7,TenantNames,TenantMonthlyRents)),IF(AND((SUMIF($G$4:AHB$4,"&lt;"&amp;QY$4,$G7:AHB7))&gt;SUMIFS(TransactionAmounts,TenantSources,$F7,'Filtered Data'!$C$2:$C23,"&lt;"&amp;QY$4),QY$4&lt;TODAY()),"Late","Occupied")),)))</f>
        <v>Occupied</v>
      </c>
      <c r="QZ7" s="33" t="str">
        <f>IF(ISBLANK($F7),,IF(TODAY()=QZ$4,"Today",IF(AND(LOOKUP($F7,TenantNames,TenantStartDates)&lt;=QZ$4,LOOKUP($F7,TenantNames,TenantEndDates)&gt;=QZ$4),IF(OR(AND(DAY(LOOKUP($F7,TenantNames,TenantStartDates))&gt;28,DAY(EOMONTH(QZ$4,0))=28,DAY(QZ$4)=28),AND(DAY(LOOKUP($F7,TenantNames,TenantStartDates))&gt;30,DAY(EOMONTH(QZ$4,0))=30,DAY(QZ$4)=30),DAY(LOOKUP($F7,TenantNames,TenantStartDates))=DAY(QZ$4)),IF((LOOKUP($F7,TenantNames,TenantEndDates)-QZ$4)&lt;=31,LOOKUP($F7,TenantNames,TenantTotalRevenues)-SUM($JA7:QY7),LOOKUP($F7,TenantNames,TenantMonthlyRents)),IF(AND((SUMIF($G$4:AHB$4,"&lt;"&amp;QZ$4,$G7:AHB7))&gt;SUMIFS(TransactionAmounts,TenantSources,$F7,'Filtered Data'!$C$2:$C23,"&lt;"&amp;QZ$4),QZ$4&lt;TODAY()),"Late","Occupied")),)))</f>
        <v>Occupied</v>
      </c>
      <c r="RA7" s="33" t="str">
        <f>IF(ISBLANK($F7),,IF(TODAY()=RA$4,"Today",IF(AND(LOOKUP($F7,TenantNames,TenantStartDates)&lt;=RA$4,LOOKUP($F7,TenantNames,TenantEndDates)&gt;=RA$4),IF(OR(AND(DAY(LOOKUP($F7,TenantNames,TenantStartDates))&gt;28,DAY(EOMONTH(RA$4,0))=28,DAY(RA$4)=28),AND(DAY(LOOKUP($F7,TenantNames,TenantStartDates))&gt;30,DAY(EOMONTH(RA$4,0))=30,DAY(RA$4)=30),DAY(LOOKUP($F7,TenantNames,TenantStartDates))=DAY(RA$4)),IF((LOOKUP($F7,TenantNames,TenantEndDates)-RA$4)&lt;=31,LOOKUP($F7,TenantNames,TenantTotalRevenues)-SUM($JA7:QZ7),LOOKUP($F7,TenantNames,TenantMonthlyRents)),IF(AND((SUMIF($G$4:AHB$4,"&lt;"&amp;RA$4,$G7:AHB7))&gt;SUMIFS(TransactionAmounts,TenantSources,$F7,'Filtered Data'!$C$2:$C23,"&lt;"&amp;RA$4),RA$4&lt;TODAY()),"Late","Occupied")),)))</f>
        <v>Occupied</v>
      </c>
      <c r="RB7" s="33" t="str">
        <f>IF(ISBLANK($F7),,IF(TODAY()=RB$4,"Today",IF(AND(LOOKUP($F7,TenantNames,TenantStartDates)&lt;=RB$4,LOOKUP($F7,TenantNames,TenantEndDates)&gt;=RB$4),IF(OR(AND(DAY(LOOKUP($F7,TenantNames,TenantStartDates))&gt;28,DAY(EOMONTH(RB$4,0))=28,DAY(RB$4)=28),AND(DAY(LOOKUP($F7,TenantNames,TenantStartDates))&gt;30,DAY(EOMONTH(RB$4,0))=30,DAY(RB$4)=30),DAY(LOOKUP($F7,TenantNames,TenantStartDates))=DAY(RB$4)),IF((LOOKUP($F7,TenantNames,TenantEndDates)-RB$4)&lt;=31,LOOKUP($F7,TenantNames,TenantTotalRevenues)-SUM($JA7:RA7),LOOKUP($F7,TenantNames,TenantMonthlyRents)),IF(AND((SUMIF($G$4:AHB$4,"&lt;"&amp;RB$4,$G7:AHB7))&gt;SUMIFS(TransactionAmounts,TenantSources,$F7,'Filtered Data'!$C$2:$C23,"&lt;"&amp;RB$4),RB$4&lt;TODAY()),"Late","Occupied")),)))</f>
        <v>Occupied</v>
      </c>
      <c r="RC7" s="33" t="str">
        <f>IF(ISBLANK($F7),,IF(TODAY()=RC$4,"Today",IF(AND(LOOKUP($F7,TenantNames,TenantStartDates)&lt;=RC$4,LOOKUP($F7,TenantNames,TenantEndDates)&gt;=RC$4),IF(OR(AND(DAY(LOOKUP($F7,TenantNames,TenantStartDates))&gt;28,DAY(EOMONTH(RC$4,0))=28,DAY(RC$4)=28),AND(DAY(LOOKUP($F7,TenantNames,TenantStartDates))&gt;30,DAY(EOMONTH(RC$4,0))=30,DAY(RC$4)=30),DAY(LOOKUP($F7,TenantNames,TenantStartDates))=DAY(RC$4)),IF((LOOKUP($F7,TenantNames,TenantEndDates)-RC$4)&lt;=31,LOOKUP($F7,TenantNames,TenantTotalRevenues)-SUM($JA7:RB7),LOOKUP($F7,TenantNames,TenantMonthlyRents)),IF(AND((SUMIF($G$4:AHB$4,"&lt;"&amp;RC$4,$G7:AHB7))&gt;SUMIFS(TransactionAmounts,TenantSources,$F7,'Filtered Data'!$C$2:$C23,"&lt;"&amp;RC$4),RC$4&lt;TODAY()),"Late","Occupied")),)))</f>
        <v>Occupied</v>
      </c>
      <c r="RD7" s="33" t="str">
        <f>IF(ISBLANK($F7),,IF(TODAY()=RD$4,"Today",IF(AND(LOOKUP($F7,TenantNames,TenantStartDates)&lt;=RD$4,LOOKUP($F7,TenantNames,TenantEndDates)&gt;=RD$4),IF(OR(AND(DAY(LOOKUP($F7,TenantNames,TenantStartDates))&gt;28,DAY(EOMONTH(RD$4,0))=28,DAY(RD$4)=28),AND(DAY(LOOKUP($F7,TenantNames,TenantStartDates))&gt;30,DAY(EOMONTH(RD$4,0))=30,DAY(RD$4)=30),DAY(LOOKUP($F7,TenantNames,TenantStartDates))=DAY(RD$4)),IF((LOOKUP($F7,TenantNames,TenantEndDates)-RD$4)&lt;=31,LOOKUP($F7,TenantNames,TenantTotalRevenues)-SUM($JA7:RC7),LOOKUP($F7,TenantNames,TenantMonthlyRents)),IF(AND((SUMIF($G$4:AHB$4,"&lt;"&amp;RD$4,$G7:AHB7))&gt;SUMIFS(TransactionAmounts,TenantSources,$F7,'Filtered Data'!$C$2:$C23,"&lt;"&amp;RD$4),RD$4&lt;TODAY()),"Late","Occupied")),)))</f>
        <v>Occupied</v>
      </c>
      <c r="RE7" s="33" t="str">
        <f>IF(ISBLANK($F7),,IF(TODAY()=RE$4,"Today",IF(AND(LOOKUP($F7,TenantNames,TenantStartDates)&lt;=RE$4,LOOKUP($F7,TenantNames,TenantEndDates)&gt;=RE$4),IF(OR(AND(DAY(LOOKUP($F7,TenantNames,TenantStartDates))&gt;28,DAY(EOMONTH(RE$4,0))=28,DAY(RE$4)=28),AND(DAY(LOOKUP($F7,TenantNames,TenantStartDates))&gt;30,DAY(EOMONTH(RE$4,0))=30,DAY(RE$4)=30),DAY(LOOKUP($F7,TenantNames,TenantStartDates))=DAY(RE$4)),IF((LOOKUP($F7,TenantNames,TenantEndDates)-RE$4)&lt;=31,LOOKUP($F7,TenantNames,TenantTotalRevenues)-SUM($JA7:RD7),LOOKUP($F7,TenantNames,TenantMonthlyRents)),IF(AND((SUMIF($G$4:AHB$4,"&lt;"&amp;RE$4,$G7:AHB7))&gt;SUMIFS(TransactionAmounts,TenantSources,$F7,'Filtered Data'!$C$2:$C23,"&lt;"&amp;RE$4),RE$4&lt;TODAY()),"Late","Occupied")),)))</f>
        <v>Occupied</v>
      </c>
      <c r="RF7" s="33" t="str">
        <f>IF(ISBLANK($F7),,IF(TODAY()=RF$4,"Today",IF(AND(LOOKUP($F7,TenantNames,TenantStartDates)&lt;=RF$4,LOOKUP($F7,TenantNames,TenantEndDates)&gt;=RF$4),IF(OR(AND(DAY(LOOKUP($F7,TenantNames,TenantStartDates))&gt;28,DAY(EOMONTH(RF$4,0))=28,DAY(RF$4)=28),AND(DAY(LOOKUP($F7,TenantNames,TenantStartDates))&gt;30,DAY(EOMONTH(RF$4,0))=30,DAY(RF$4)=30),DAY(LOOKUP($F7,TenantNames,TenantStartDates))=DAY(RF$4)),IF((LOOKUP($F7,TenantNames,TenantEndDates)-RF$4)&lt;=31,LOOKUP($F7,TenantNames,TenantTotalRevenues)-SUM($JA7:RE7),LOOKUP($F7,TenantNames,TenantMonthlyRents)),IF(AND((SUMIF($G$4:AHB$4,"&lt;"&amp;RF$4,$G7:AHB7))&gt;SUMIFS(TransactionAmounts,TenantSources,$F7,'Filtered Data'!$C$2:$C23,"&lt;"&amp;RF$4),RF$4&lt;TODAY()),"Late","Occupied")),)))</f>
        <v>Occupied</v>
      </c>
      <c r="RG7" s="33" t="str">
        <f>IF(ISBLANK($F7),,IF(TODAY()=RG$4,"Today",IF(AND(LOOKUP($F7,TenantNames,TenantStartDates)&lt;=RG$4,LOOKUP($F7,TenantNames,TenantEndDates)&gt;=RG$4),IF(OR(AND(DAY(LOOKUP($F7,TenantNames,TenantStartDates))&gt;28,DAY(EOMONTH(RG$4,0))=28,DAY(RG$4)=28),AND(DAY(LOOKUP($F7,TenantNames,TenantStartDates))&gt;30,DAY(EOMONTH(RG$4,0))=30,DAY(RG$4)=30),DAY(LOOKUP($F7,TenantNames,TenantStartDates))=DAY(RG$4)),IF((LOOKUP($F7,TenantNames,TenantEndDates)-RG$4)&lt;=31,LOOKUP($F7,TenantNames,TenantTotalRevenues)-SUM($JA7:RF7),LOOKUP($F7,TenantNames,TenantMonthlyRents)),IF(AND((SUMIF($G$4:AHB$4,"&lt;"&amp;RG$4,$G7:AHB7))&gt;SUMIFS(TransactionAmounts,TenantSources,$F7,'Filtered Data'!$C$2:$C23,"&lt;"&amp;RG$4),RG$4&lt;TODAY()),"Late","Occupied")),)))</f>
        <v>Occupied</v>
      </c>
      <c r="RH7" s="33" t="str">
        <f>IF(ISBLANK($F7),,IF(TODAY()=RH$4,"Today",IF(AND(LOOKUP($F7,TenantNames,TenantStartDates)&lt;=RH$4,LOOKUP($F7,TenantNames,TenantEndDates)&gt;=RH$4),IF(OR(AND(DAY(LOOKUP($F7,TenantNames,TenantStartDates))&gt;28,DAY(EOMONTH(RH$4,0))=28,DAY(RH$4)=28),AND(DAY(LOOKUP($F7,TenantNames,TenantStartDates))&gt;30,DAY(EOMONTH(RH$4,0))=30,DAY(RH$4)=30),DAY(LOOKUP($F7,TenantNames,TenantStartDates))=DAY(RH$4)),IF((LOOKUP($F7,TenantNames,TenantEndDates)-RH$4)&lt;=31,LOOKUP($F7,TenantNames,TenantTotalRevenues)-SUM($JA7:RG7),LOOKUP($F7,TenantNames,TenantMonthlyRents)),IF(AND((SUMIF($G$4:AHB$4,"&lt;"&amp;RH$4,$G7:AHB7))&gt;SUMIFS(TransactionAmounts,TenantSources,$F7,'Filtered Data'!$C$2:$C23,"&lt;"&amp;RH$4),RH$4&lt;TODAY()),"Late","Occupied")),)))</f>
        <v>Occupied</v>
      </c>
      <c r="RI7" s="33" t="str">
        <f>IF(ISBLANK($F7),,IF(TODAY()=RI$4,"Today",IF(AND(LOOKUP($F7,TenantNames,TenantStartDates)&lt;=RI$4,LOOKUP($F7,TenantNames,TenantEndDates)&gt;=RI$4),IF(OR(AND(DAY(LOOKUP($F7,TenantNames,TenantStartDates))&gt;28,DAY(EOMONTH(RI$4,0))=28,DAY(RI$4)=28),AND(DAY(LOOKUP($F7,TenantNames,TenantStartDates))&gt;30,DAY(EOMONTH(RI$4,0))=30,DAY(RI$4)=30),DAY(LOOKUP($F7,TenantNames,TenantStartDates))=DAY(RI$4)),IF((LOOKUP($F7,TenantNames,TenantEndDates)-RI$4)&lt;=31,LOOKUP($F7,TenantNames,TenantTotalRevenues)-SUM($JA7:RH7),LOOKUP($F7,TenantNames,TenantMonthlyRents)),IF(AND((SUMIF($G$4:AHB$4,"&lt;"&amp;RI$4,$G7:AHB7))&gt;SUMIFS(TransactionAmounts,TenantSources,$F7,'Filtered Data'!$C$2:$C23,"&lt;"&amp;RI$4),RI$4&lt;TODAY()),"Late","Occupied")),)))</f>
        <v>Occupied</v>
      </c>
      <c r="RJ7" s="33" t="str">
        <f>IF(ISBLANK($F7),,IF(TODAY()=RJ$4,"Today",IF(AND(LOOKUP($F7,TenantNames,TenantStartDates)&lt;=RJ$4,LOOKUP($F7,TenantNames,TenantEndDates)&gt;=RJ$4),IF(OR(AND(DAY(LOOKUP($F7,TenantNames,TenantStartDates))&gt;28,DAY(EOMONTH(RJ$4,0))=28,DAY(RJ$4)=28),AND(DAY(LOOKUP($F7,TenantNames,TenantStartDates))&gt;30,DAY(EOMONTH(RJ$4,0))=30,DAY(RJ$4)=30),DAY(LOOKUP($F7,TenantNames,TenantStartDates))=DAY(RJ$4)),IF((LOOKUP($F7,TenantNames,TenantEndDates)-RJ$4)&lt;=31,LOOKUP($F7,TenantNames,TenantTotalRevenues)-SUM($JA7:RI7),LOOKUP($F7,TenantNames,TenantMonthlyRents)),IF(AND((SUMIF($G$4:AHB$4,"&lt;"&amp;RJ$4,$G7:AHB7))&gt;SUMIFS(TransactionAmounts,TenantSources,$F7,'Filtered Data'!$C$2:$C23,"&lt;"&amp;RJ$4),RJ$4&lt;TODAY()),"Late","Occupied")),)))</f>
        <v>Occupied</v>
      </c>
      <c r="RK7" s="33" t="str">
        <f>IF(ISBLANK($F7),,IF(TODAY()=RK$4,"Today",IF(AND(LOOKUP($F7,TenantNames,TenantStartDates)&lt;=RK$4,LOOKUP($F7,TenantNames,TenantEndDates)&gt;=RK$4),IF(OR(AND(DAY(LOOKUP($F7,TenantNames,TenantStartDates))&gt;28,DAY(EOMONTH(RK$4,0))=28,DAY(RK$4)=28),AND(DAY(LOOKUP($F7,TenantNames,TenantStartDates))&gt;30,DAY(EOMONTH(RK$4,0))=30,DAY(RK$4)=30),DAY(LOOKUP($F7,TenantNames,TenantStartDates))=DAY(RK$4)),IF((LOOKUP($F7,TenantNames,TenantEndDates)-RK$4)&lt;=31,LOOKUP($F7,TenantNames,TenantTotalRevenues)-SUM($JA7:RJ7),LOOKUP($F7,TenantNames,TenantMonthlyRents)),IF(AND((SUMIF($G$4:AHB$4,"&lt;"&amp;RK$4,$G7:AHB7))&gt;SUMIFS(TransactionAmounts,TenantSources,$F7,'Filtered Data'!$C$2:$C23,"&lt;"&amp;RK$4),RK$4&lt;TODAY()),"Late","Occupied")),)))</f>
        <v>Occupied</v>
      </c>
      <c r="RL7" s="33" t="str">
        <f>IF(ISBLANK($F7),,IF(TODAY()=RL$4,"Today",IF(AND(LOOKUP($F7,TenantNames,TenantStartDates)&lt;=RL$4,LOOKUP($F7,TenantNames,TenantEndDates)&gt;=RL$4),IF(OR(AND(DAY(LOOKUP($F7,TenantNames,TenantStartDates))&gt;28,DAY(EOMONTH(RL$4,0))=28,DAY(RL$4)=28),AND(DAY(LOOKUP($F7,TenantNames,TenantStartDates))&gt;30,DAY(EOMONTH(RL$4,0))=30,DAY(RL$4)=30),DAY(LOOKUP($F7,TenantNames,TenantStartDates))=DAY(RL$4)),IF((LOOKUP($F7,TenantNames,TenantEndDates)-RL$4)&lt;=31,LOOKUP($F7,TenantNames,TenantTotalRevenues)-SUM($JA7:RK7),LOOKUP($F7,TenantNames,TenantMonthlyRents)),IF(AND((SUMIF($G$4:AHB$4,"&lt;"&amp;RL$4,$G7:AHB7))&gt;SUMIFS(TransactionAmounts,TenantSources,$F7,'Filtered Data'!$C$2:$C23,"&lt;"&amp;RL$4),RL$4&lt;TODAY()),"Late","Occupied")),)))</f>
        <v>Occupied</v>
      </c>
      <c r="RM7" s="33">
        <f>IF(ISBLANK($F7),,IF(TODAY()=RM$4,"Today",IF(AND(LOOKUP($F7,TenantNames,TenantStartDates)&lt;=RM$4,LOOKUP($F7,TenantNames,TenantEndDates)&gt;=RM$4),IF(OR(AND(DAY(LOOKUP($F7,TenantNames,TenantStartDates))&gt;28,DAY(EOMONTH(RM$4,0))=28,DAY(RM$4)=28),AND(DAY(LOOKUP($F7,TenantNames,TenantStartDates))&gt;30,DAY(EOMONTH(RM$4,0))=30,DAY(RM$4)=30),DAY(LOOKUP($F7,TenantNames,TenantStartDates))=DAY(RM$4)),IF((LOOKUP($F7,TenantNames,TenantEndDates)-RM$4)&lt;=31,LOOKUP($F7,TenantNames,TenantTotalRevenues)-SUM($JA7:RL7),LOOKUP($F7,TenantNames,TenantMonthlyRents)),IF(AND((SUMIF($G$4:AHB$4,"&lt;"&amp;RM$4,$G7:AHB7))&gt;SUMIFS(TransactionAmounts,TenantSources,$F7,'Filtered Data'!$C$2:$C23,"&lt;"&amp;RM$4),RM$4&lt;TODAY()),"Late","Occupied")),)))</f>
        <v>1289.99</v>
      </c>
      <c r="RN7" s="33" t="str">
        <f>IF(ISBLANK($F7),,IF(TODAY()=RN$4,"Today",IF(AND(LOOKUP($F7,TenantNames,TenantStartDates)&lt;=RN$4,LOOKUP($F7,TenantNames,TenantEndDates)&gt;=RN$4),IF(OR(AND(DAY(LOOKUP($F7,TenantNames,TenantStartDates))&gt;28,DAY(EOMONTH(RN$4,0))=28,DAY(RN$4)=28),AND(DAY(LOOKUP($F7,TenantNames,TenantStartDates))&gt;30,DAY(EOMONTH(RN$4,0))=30,DAY(RN$4)=30),DAY(LOOKUP($F7,TenantNames,TenantStartDates))=DAY(RN$4)),IF((LOOKUP($F7,TenantNames,TenantEndDates)-RN$4)&lt;=31,LOOKUP($F7,TenantNames,TenantTotalRevenues)-SUM($JA7:RM7),LOOKUP($F7,TenantNames,TenantMonthlyRents)),IF(AND((SUMIF($G$4:AHB$4,"&lt;"&amp;RN$4,$G7:AHB7))&gt;SUMIFS(TransactionAmounts,TenantSources,$F7,'Filtered Data'!$C$2:$C23,"&lt;"&amp;RN$4),RN$4&lt;TODAY()),"Late","Occupied")),)))</f>
        <v>Occupied</v>
      </c>
      <c r="RO7" s="33" t="str">
        <f>IF(ISBLANK($F7),,IF(TODAY()=RO$4,"Today",IF(AND(LOOKUP($F7,TenantNames,TenantStartDates)&lt;=RO$4,LOOKUP($F7,TenantNames,TenantEndDates)&gt;=RO$4),IF(OR(AND(DAY(LOOKUP($F7,TenantNames,TenantStartDates))&gt;28,DAY(EOMONTH(RO$4,0))=28,DAY(RO$4)=28),AND(DAY(LOOKUP($F7,TenantNames,TenantStartDates))&gt;30,DAY(EOMONTH(RO$4,0))=30,DAY(RO$4)=30),DAY(LOOKUP($F7,TenantNames,TenantStartDates))=DAY(RO$4)),IF((LOOKUP($F7,TenantNames,TenantEndDates)-RO$4)&lt;=31,LOOKUP($F7,TenantNames,TenantTotalRevenues)-SUM($JA7:RN7),LOOKUP($F7,TenantNames,TenantMonthlyRents)),IF(AND((SUMIF($G$4:AHB$4,"&lt;"&amp;RO$4,$G7:AHB7))&gt;SUMIFS(TransactionAmounts,TenantSources,$F7,'Filtered Data'!$C$2:$C23,"&lt;"&amp;RO$4),RO$4&lt;TODAY()),"Late","Occupied")),)))</f>
        <v>Occupied</v>
      </c>
      <c r="RP7" s="33" t="str">
        <f>IF(ISBLANK($F7),,IF(TODAY()=RP$4,"Today",IF(AND(LOOKUP($F7,TenantNames,TenantStartDates)&lt;=RP$4,LOOKUP($F7,TenantNames,TenantEndDates)&gt;=RP$4),IF(OR(AND(DAY(LOOKUP($F7,TenantNames,TenantStartDates))&gt;28,DAY(EOMONTH(RP$4,0))=28,DAY(RP$4)=28),AND(DAY(LOOKUP($F7,TenantNames,TenantStartDates))&gt;30,DAY(EOMONTH(RP$4,0))=30,DAY(RP$4)=30),DAY(LOOKUP($F7,TenantNames,TenantStartDates))=DAY(RP$4)),IF((LOOKUP($F7,TenantNames,TenantEndDates)-RP$4)&lt;=31,LOOKUP($F7,TenantNames,TenantTotalRevenues)-SUM($JA7:RO7),LOOKUP($F7,TenantNames,TenantMonthlyRents)),IF(AND((SUMIF($G$4:AHB$4,"&lt;"&amp;RP$4,$G7:AHB7))&gt;SUMIFS(TransactionAmounts,TenantSources,$F7,'Filtered Data'!$C$2:$C23,"&lt;"&amp;RP$4),RP$4&lt;TODAY()),"Late","Occupied")),)))</f>
        <v>Occupied</v>
      </c>
      <c r="RQ7" s="33" t="str">
        <f>IF(ISBLANK($F7),,IF(TODAY()=RQ$4,"Today",IF(AND(LOOKUP($F7,TenantNames,TenantStartDates)&lt;=RQ$4,LOOKUP($F7,TenantNames,TenantEndDates)&gt;=RQ$4),IF(OR(AND(DAY(LOOKUP($F7,TenantNames,TenantStartDates))&gt;28,DAY(EOMONTH(RQ$4,0))=28,DAY(RQ$4)=28),AND(DAY(LOOKUP($F7,TenantNames,TenantStartDates))&gt;30,DAY(EOMONTH(RQ$4,0))=30,DAY(RQ$4)=30),DAY(LOOKUP($F7,TenantNames,TenantStartDates))=DAY(RQ$4)),IF((LOOKUP($F7,TenantNames,TenantEndDates)-RQ$4)&lt;=31,LOOKUP($F7,TenantNames,TenantTotalRevenues)-SUM($JA7:RP7),LOOKUP($F7,TenantNames,TenantMonthlyRents)),IF(AND((SUMIF($G$4:AHB$4,"&lt;"&amp;RQ$4,$G7:AHB7))&gt;SUMIFS(TransactionAmounts,TenantSources,$F7,'Filtered Data'!$C$2:$C23,"&lt;"&amp;RQ$4),RQ$4&lt;TODAY()),"Late","Occupied")),)))</f>
        <v>Occupied</v>
      </c>
      <c r="RR7" s="33" t="str">
        <f>IF(ISBLANK($F7),,IF(TODAY()=RR$4,"Today",IF(AND(LOOKUP($F7,TenantNames,TenantStartDates)&lt;=RR$4,LOOKUP($F7,TenantNames,TenantEndDates)&gt;=RR$4),IF(OR(AND(DAY(LOOKUP($F7,TenantNames,TenantStartDates))&gt;28,DAY(EOMONTH(RR$4,0))=28,DAY(RR$4)=28),AND(DAY(LOOKUP($F7,TenantNames,TenantStartDates))&gt;30,DAY(EOMONTH(RR$4,0))=30,DAY(RR$4)=30),DAY(LOOKUP($F7,TenantNames,TenantStartDates))=DAY(RR$4)),IF((LOOKUP($F7,TenantNames,TenantEndDates)-RR$4)&lt;=31,LOOKUP($F7,TenantNames,TenantTotalRevenues)-SUM($JA7:RQ7),LOOKUP($F7,TenantNames,TenantMonthlyRents)),IF(AND((SUMIF($G$4:AHB$4,"&lt;"&amp;RR$4,$G7:AHB7))&gt;SUMIFS(TransactionAmounts,TenantSources,$F7,'Filtered Data'!$C$2:$C23,"&lt;"&amp;RR$4),RR$4&lt;TODAY()),"Late","Occupied")),)))</f>
        <v>Occupied</v>
      </c>
      <c r="RS7" s="33" t="str">
        <f>IF(ISBLANK($F7),,IF(TODAY()=RS$4,"Today",IF(AND(LOOKUP($F7,TenantNames,TenantStartDates)&lt;=RS$4,LOOKUP($F7,TenantNames,TenantEndDates)&gt;=RS$4),IF(OR(AND(DAY(LOOKUP($F7,TenantNames,TenantStartDates))&gt;28,DAY(EOMONTH(RS$4,0))=28,DAY(RS$4)=28),AND(DAY(LOOKUP($F7,TenantNames,TenantStartDates))&gt;30,DAY(EOMONTH(RS$4,0))=30,DAY(RS$4)=30),DAY(LOOKUP($F7,TenantNames,TenantStartDates))=DAY(RS$4)),IF((LOOKUP($F7,TenantNames,TenantEndDates)-RS$4)&lt;=31,LOOKUP($F7,TenantNames,TenantTotalRevenues)-SUM($JA7:RR7),LOOKUP($F7,TenantNames,TenantMonthlyRents)),IF(AND((SUMIF($G$4:AHB$4,"&lt;"&amp;RS$4,$G7:AHB7))&gt;SUMIFS(TransactionAmounts,TenantSources,$F7,'Filtered Data'!$C$2:$C23,"&lt;"&amp;RS$4),RS$4&lt;TODAY()),"Late","Occupied")),)))</f>
        <v>Occupied</v>
      </c>
      <c r="RT7" s="33" t="str">
        <f>IF(ISBLANK($F7),,IF(TODAY()=RT$4,"Today",IF(AND(LOOKUP($F7,TenantNames,TenantStartDates)&lt;=RT$4,LOOKUP($F7,TenantNames,TenantEndDates)&gt;=RT$4),IF(OR(AND(DAY(LOOKUP($F7,TenantNames,TenantStartDates))&gt;28,DAY(EOMONTH(RT$4,0))=28,DAY(RT$4)=28),AND(DAY(LOOKUP($F7,TenantNames,TenantStartDates))&gt;30,DAY(EOMONTH(RT$4,0))=30,DAY(RT$4)=30),DAY(LOOKUP($F7,TenantNames,TenantStartDates))=DAY(RT$4)),IF((LOOKUP($F7,TenantNames,TenantEndDates)-RT$4)&lt;=31,LOOKUP($F7,TenantNames,TenantTotalRevenues)-SUM($JA7:RS7),LOOKUP($F7,TenantNames,TenantMonthlyRents)),IF(AND((SUMIF($G$4:AHB$4,"&lt;"&amp;RT$4,$G7:AHB7))&gt;SUMIFS(TransactionAmounts,TenantSources,$F7,'Filtered Data'!$C$2:$C23,"&lt;"&amp;RT$4),RT$4&lt;TODAY()),"Late","Occupied")),)))</f>
        <v>Occupied</v>
      </c>
      <c r="RU7" s="33" t="str">
        <f>IF(ISBLANK($F7),,IF(TODAY()=RU$4,"Today",IF(AND(LOOKUP($F7,TenantNames,TenantStartDates)&lt;=RU$4,LOOKUP($F7,TenantNames,TenantEndDates)&gt;=RU$4),IF(OR(AND(DAY(LOOKUP($F7,TenantNames,TenantStartDates))&gt;28,DAY(EOMONTH(RU$4,0))=28,DAY(RU$4)=28),AND(DAY(LOOKUP($F7,TenantNames,TenantStartDates))&gt;30,DAY(EOMONTH(RU$4,0))=30,DAY(RU$4)=30),DAY(LOOKUP($F7,TenantNames,TenantStartDates))=DAY(RU$4)),IF((LOOKUP($F7,TenantNames,TenantEndDates)-RU$4)&lt;=31,LOOKUP($F7,TenantNames,TenantTotalRevenues)-SUM($JA7:RT7),LOOKUP($F7,TenantNames,TenantMonthlyRents)),IF(AND((SUMIF($G$4:AHB$4,"&lt;"&amp;RU$4,$G7:AHB7))&gt;SUMIFS(TransactionAmounts,TenantSources,$F7,'Filtered Data'!$C$2:$C23,"&lt;"&amp;RU$4),RU$4&lt;TODAY()),"Late","Occupied")),)))</f>
        <v>Occupied</v>
      </c>
      <c r="RV7" s="33" t="str">
        <f>IF(ISBLANK($F7),,IF(TODAY()=RV$4,"Today",IF(AND(LOOKUP($F7,TenantNames,TenantStartDates)&lt;=RV$4,LOOKUP($F7,TenantNames,TenantEndDates)&gt;=RV$4),IF(OR(AND(DAY(LOOKUP($F7,TenantNames,TenantStartDates))&gt;28,DAY(EOMONTH(RV$4,0))=28,DAY(RV$4)=28),AND(DAY(LOOKUP($F7,TenantNames,TenantStartDates))&gt;30,DAY(EOMONTH(RV$4,0))=30,DAY(RV$4)=30),DAY(LOOKUP($F7,TenantNames,TenantStartDates))=DAY(RV$4)),IF((LOOKUP($F7,TenantNames,TenantEndDates)-RV$4)&lt;=31,LOOKUP($F7,TenantNames,TenantTotalRevenues)-SUM($JA7:RU7),LOOKUP($F7,TenantNames,TenantMonthlyRents)),IF(AND((SUMIF($G$4:AHB$4,"&lt;"&amp;RV$4,$G7:AHB7))&gt;SUMIFS(TransactionAmounts,TenantSources,$F7,'Filtered Data'!$C$2:$C23,"&lt;"&amp;RV$4),RV$4&lt;TODAY()),"Late","Occupied")),)))</f>
        <v>Occupied</v>
      </c>
      <c r="RW7" s="33" t="str">
        <f>IF(ISBLANK($F7),,IF(TODAY()=RW$4,"Today",IF(AND(LOOKUP($F7,TenantNames,TenantStartDates)&lt;=RW$4,LOOKUP($F7,TenantNames,TenantEndDates)&gt;=RW$4),IF(OR(AND(DAY(LOOKUP($F7,TenantNames,TenantStartDates))&gt;28,DAY(EOMONTH(RW$4,0))=28,DAY(RW$4)=28),AND(DAY(LOOKUP($F7,TenantNames,TenantStartDates))&gt;30,DAY(EOMONTH(RW$4,0))=30,DAY(RW$4)=30),DAY(LOOKUP($F7,TenantNames,TenantStartDates))=DAY(RW$4)),IF((LOOKUP($F7,TenantNames,TenantEndDates)-RW$4)&lt;=31,LOOKUP($F7,TenantNames,TenantTotalRevenues)-SUM($JA7:RV7),LOOKUP($F7,TenantNames,TenantMonthlyRents)),IF(AND((SUMIF($G$4:AHB$4,"&lt;"&amp;RW$4,$G7:AHB7))&gt;SUMIFS(TransactionAmounts,TenantSources,$F7,'Filtered Data'!$C$2:$C23,"&lt;"&amp;RW$4),RW$4&lt;TODAY()),"Late","Occupied")),)))</f>
        <v>Occupied</v>
      </c>
      <c r="RX7" s="33" t="str">
        <f>IF(ISBLANK($F7),,IF(TODAY()=RX$4,"Today",IF(AND(LOOKUP($F7,TenantNames,TenantStartDates)&lt;=RX$4,LOOKUP($F7,TenantNames,TenantEndDates)&gt;=RX$4),IF(OR(AND(DAY(LOOKUP($F7,TenantNames,TenantStartDates))&gt;28,DAY(EOMONTH(RX$4,0))=28,DAY(RX$4)=28),AND(DAY(LOOKUP($F7,TenantNames,TenantStartDates))&gt;30,DAY(EOMONTH(RX$4,0))=30,DAY(RX$4)=30),DAY(LOOKUP($F7,TenantNames,TenantStartDates))=DAY(RX$4)),IF((LOOKUP($F7,TenantNames,TenantEndDates)-RX$4)&lt;=31,LOOKUP($F7,TenantNames,TenantTotalRevenues)-SUM($JA7:RW7),LOOKUP($F7,TenantNames,TenantMonthlyRents)),IF(AND((SUMIF($G$4:AHB$4,"&lt;"&amp;RX$4,$G7:AHB7))&gt;SUMIFS(TransactionAmounts,TenantSources,$F7,'Filtered Data'!$C$2:$C23,"&lt;"&amp;RX$4),RX$4&lt;TODAY()),"Late","Occupied")),)))</f>
        <v>Occupied</v>
      </c>
      <c r="RY7" s="33" t="str">
        <f>IF(ISBLANK($F7),,IF(TODAY()=RY$4,"Today",IF(AND(LOOKUP($F7,TenantNames,TenantStartDates)&lt;=RY$4,LOOKUP($F7,TenantNames,TenantEndDates)&gt;=RY$4),IF(OR(AND(DAY(LOOKUP($F7,TenantNames,TenantStartDates))&gt;28,DAY(EOMONTH(RY$4,0))=28,DAY(RY$4)=28),AND(DAY(LOOKUP($F7,TenantNames,TenantStartDates))&gt;30,DAY(EOMONTH(RY$4,0))=30,DAY(RY$4)=30),DAY(LOOKUP($F7,TenantNames,TenantStartDates))=DAY(RY$4)),IF((LOOKUP($F7,TenantNames,TenantEndDates)-RY$4)&lt;=31,LOOKUP($F7,TenantNames,TenantTotalRevenues)-SUM($JA7:RX7),LOOKUP($F7,TenantNames,TenantMonthlyRents)),IF(AND((SUMIF($G$4:AHB$4,"&lt;"&amp;RY$4,$G7:AHB7))&gt;SUMIFS(TransactionAmounts,TenantSources,$F7,'Filtered Data'!$C$2:$C23,"&lt;"&amp;RY$4),RY$4&lt;TODAY()),"Late","Occupied")),)))</f>
        <v>Occupied</v>
      </c>
      <c r="RZ7" s="33" t="str">
        <f>IF(ISBLANK($F7),,IF(TODAY()=RZ$4,"Today",IF(AND(LOOKUP($F7,TenantNames,TenantStartDates)&lt;=RZ$4,LOOKUP($F7,TenantNames,TenantEndDates)&gt;=RZ$4),IF(OR(AND(DAY(LOOKUP($F7,TenantNames,TenantStartDates))&gt;28,DAY(EOMONTH(RZ$4,0))=28,DAY(RZ$4)=28),AND(DAY(LOOKUP($F7,TenantNames,TenantStartDates))&gt;30,DAY(EOMONTH(RZ$4,0))=30,DAY(RZ$4)=30),DAY(LOOKUP($F7,TenantNames,TenantStartDates))=DAY(RZ$4)),IF((LOOKUP($F7,TenantNames,TenantEndDates)-RZ$4)&lt;=31,LOOKUP($F7,TenantNames,TenantTotalRevenues)-SUM($JA7:RY7),LOOKUP($F7,TenantNames,TenantMonthlyRents)),IF(AND((SUMIF($G$4:AHB$4,"&lt;"&amp;RZ$4,$G7:AHB7))&gt;SUMIFS(TransactionAmounts,TenantSources,$F7,'Filtered Data'!$C$2:$C23,"&lt;"&amp;RZ$4),RZ$4&lt;TODAY()),"Late","Occupied")),)))</f>
        <v>Occupied</v>
      </c>
      <c r="SA7" s="33" t="str">
        <f>IF(ISBLANK($F7),,IF(TODAY()=SA$4,"Today",IF(AND(LOOKUP($F7,TenantNames,TenantStartDates)&lt;=SA$4,LOOKUP($F7,TenantNames,TenantEndDates)&gt;=SA$4),IF(OR(AND(DAY(LOOKUP($F7,TenantNames,TenantStartDates))&gt;28,DAY(EOMONTH(SA$4,0))=28,DAY(SA$4)=28),AND(DAY(LOOKUP($F7,TenantNames,TenantStartDates))&gt;30,DAY(EOMONTH(SA$4,0))=30,DAY(SA$4)=30),DAY(LOOKUP($F7,TenantNames,TenantStartDates))=DAY(SA$4)),IF((LOOKUP($F7,TenantNames,TenantEndDates)-SA$4)&lt;=31,LOOKUP($F7,TenantNames,TenantTotalRevenues)-SUM($JA7:RZ7),LOOKUP($F7,TenantNames,TenantMonthlyRents)),IF(AND((SUMIF($G$4:AHB$4,"&lt;"&amp;SA$4,$G7:AHB7))&gt;SUMIFS(TransactionAmounts,TenantSources,$F7,'Filtered Data'!$C$2:$C23,"&lt;"&amp;SA$4),SA$4&lt;TODAY()),"Late","Occupied")),)))</f>
        <v>Occupied</v>
      </c>
      <c r="SB7" s="33" t="str">
        <f>IF(ISBLANK($F7),,IF(TODAY()=SB$4,"Today",IF(AND(LOOKUP($F7,TenantNames,TenantStartDates)&lt;=SB$4,LOOKUP($F7,TenantNames,TenantEndDates)&gt;=SB$4),IF(OR(AND(DAY(LOOKUP($F7,TenantNames,TenantStartDates))&gt;28,DAY(EOMONTH(SB$4,0))=28,DAY(SB$4)=28),AND(DAY(LOOKUP($F7,TenantNames,TenantStartDates))&gt;30,DAY(EOMONTH(SB$4,0))=30,DAY(SB$4)=30),DAY(LOOKUP($F7,TenantNames,TenantStartDates))=DAY(SB$4)),IF((LOOKUP($F7,TenantNames,TenantEndDates)-SB$4)&lt;=31,LOOKUP($F7,TenantNames,TenantTotalRevenues)-SUM($JA7:SA7),LOOKUP($F7,TenantNames,TenantMonthlyRents)),IF(AND((SUMIF($G$4:AHB$4,"&lt;"&amp;SB$4,$G7:AHB7))&gt;SUMIFS(TransactionAmounts,TenantSources,$F7,'Filtered Data'!$C$2:$C23,"&lt;"&amp;SB$4),SB$4&lt;TODAY()),"Late","Occupied")),)))</f>
        <v>Occupied</v>
      </c>
      <c r="SC7" s="33" t="str">
        <f>IF(ISBLANK($F7),,IF(TODAY()=SC$4,"Today",IF(AND(LOOKUP($F7,TenantNames,TenantStartDates)&lt;=SC$4,LOOKUP($F7,TenantNames,TenantEndDates)&gt;=SC$4),IF(OR(AND(DAY(LOOKUP($F7,TenantNames,TenantStartDates))&gt;28,DAY(EOMONTH(SC$4,0))=28,DAY(SC$4)=28),AND(DAY(LOOKUP($F7,TenantNames,TenantStartDates))&gt;30,DAY(EOMONTH(SC$4,0))=30,DAY(SC$4)=30),DAY(LOOKUP($F7,TenantNames,TenantStartDates))=DAY(SC$4)),IF((LOOKUP($F7,TenantNames,TenantEndDates)-SC$4)&lt;=31,LOOKUP($F7,TenantNames,TenantTotalRevenues)-SUM($JA7:SB7),LOOKUP($F7,TenantNames,TenantMonthlyRents)),IF(AND((SUMIF($G$4:AHB$4,"&lt;"&amp;SC$4,$G7:AHB7))&gt;SUMIFS(TransactionAmounts,TenantSources,$F7,'Filtered Data'!$C$2:$C23,"&lt;"&amp;SC$4),SC$4&lt;TODAY()),"Late","Occupied")),)))</f>
        <v>Occupied</v>
      </c>
      <c r="SD7" s="33" t="str">
        <f>IF(ISBLANK($F7),,IF(TODAY()=SD$4,"Today",IF(AND(LOOKUP($F7,TenantNames,TenantStartDates)&lt;=SD$4,LOOKUP($F7,TenantNames,TenantEndDates)&gt;=SD$4),IF(OR(AND(DAY(LOOKUP($F7,TenantNames,TenantStartDates))&gt;28,DAY(EOMONTH(SD$4,0))=28,DAY(SD$4)=28),AND(DAY(LOOKUP($F7,TenantNames,TenantStartDates))&gt;30,DAY(EOMONTH(SD$4,0))=30,DAY(SD$4)=30),DAY(LOOKUP($F7,TenantNames,TenantStartDates))=DAY(SD$4)),IF((LOOKUP($F7,TenantNames,TenantEndDates)-SD$4)&lt;=31,LOOKUP($F7,TenantNames,TenantTotalRevenues)-SUM($JA7:SC7),LOOKUP($F7,TenantNames,TenantMonthlyRents)),IF(AND((SUMIF($G$4:AHB$4,"&lt;"&amp;SD$4,$G7:AHB7))&gt;SUMIFS(TransactionAmounts,TenantSources,$F7,'Filtered Data'!$C$2:$C23,"&lt;"&amp;SD$4),SD$4&lt;TODAY()),"Late","Occupied")),)))</f>
        <v>Occupied</v>
      </c>
      <c r="SE7" s="33" t="str">
        <f>IF(ISBLANK($F7),,IF(TODAY()=SE$4,"Today",IF(AND(LOOKUP($F7,TenantNames,TenantStartDates)&lt;=SE$4,LOOKUP($F7,TenantNames,TenantEndDates)&gt;=SE$4),IF(OR(AND(DAY(LOOKUP($F7,TenantNames,TenantStartDates))&gt;28,DAY(EOMONTH(SE$4,0))=28,DAY(SE$4)=28),AND(DAY(LOOKUP($F7,TenantNames,TenantStartDates))&gt;30,DAY(EOMONTH(SE$4,0))=30,DAY(SE$4)=30),DAY(LOOKUP($F7,TenantNames,TenantStartDates))=DAY(SE$4)),IF((LOOKUP($F7,TenantNames,TenantEndDates)-SE$4)&lt;=31,LOOKUP($F7,TenantNames,TenantTotalRevenues)-SUM($JA7:SD7),LOOKUP($F7,TenantNames,TenantMonthlyRents)),IF(AND((SUMIF($G$4:AHB$4,"&lt;"&amp;SE$4,$G7:AHB7))&gt;SUMIFS(TransactionAmounts,TenantSources,$F7,'Filtered Data'!$C$2:$C23,"&lt;"&amp;SE$4),SE$4&lt;TODAY()),"Late","Occupied")),)))</f>
        <v>Occupied</v>
      </c>
      <c r="SF7" s="33" t="str">
        <f>IF(ISBLANK($F7),,IF(TODAY()=SF$4,"Today",IF(AND(LOOKUP($F7,TenantNames,TenantStartDates)&lt;=SF$4,LOOKUP($F7,TenantNames,TenantEndDates)&gt;=SF$4),IF(OR(AND(DAY(LOOKUP($F7,TenantNames,TenantStartDates))&gt;28,DAY(EOMONTH(SF$4,0))=28,DAY(SF$4)=28),AND(DAY(LOOKUP($F7,TenantNames,TenantStartDates))&gt;30,DAY(EOMONTH(SF$4,0))=30,DAY(SF$4)=30),DAY(LOOKUP($F7,TenantNames,TenantStartDates))=DAY(SF$4)),IF((LOOKUP($F7,TenantNames,TenantEndDates)-SF$4)&lt;=31,LOOKUP($F7,TenantNames,TenantTotalRevenues)-SUM($JA7:SE7),LOOKUP($F7,TenantNames,TenantMonthlyRents)),IF(AND((SUMIF($G$4:AHB$4,"&lt;"&amp;SF$4,$G7:AHB7))&gt;SUMIFS(TransactionAmounts,TenantSources,$F7,'Filtered Data'!$C$2:$C23,"&lt;"&amp;SF$4),SF$4&lt;TODAY()),"Late","Occupied")),)))</f>
        <v>Occupied</v>
      </c>
      <c r="SG7" s="33" t="str">
        <f>IF(ISBLANK($F7),,IF(TODAY()=SG$4,"Today",IF(AND(LOOKUP($F7,TenantNames,TenantStartDates)&lt;=SG$4,LOOKUP($F7,TenantNames,TenantEndDates)&gt;=SG$4),IF(OR(AND(DAY(LOOKUP($F7,TenantNames,TenantStartDates))&gt;28,DAY(EOMONTH(SG$4,0))=28,DAY(SG$4)=28),AND(DAY(LOOKUP($F7,TenantNames,TenantStartDates))&gt;30,DAY(EOMONTH(SG$4,0))=30,DAY(SG$4)=30),DAY(LOOKUP($F7,TenantNames,TenantStartDates))=DAY(SG$4)),IF((LOOKUP($F7,TenantNames,TenantEndDates)-SG$4)&lt;=31,LOOKUP($F7,TenantNames,TenantTotalRevenues)-SUM($JA7:SF7),LOOKUP($F7,TenantNames,TenantMonthlyRents)),IF(AND((SUMIF($G$4:AHB$4,"&lt;"&amp;SG$4,$G7:AHB7))&gt;SUMIFS(TransactionAmounts,TenantSources,$F7,'Filtered Data'!$C$2:$C23,"&lt;"&amp;SG$4),SG$4&lt;TODAY()),"Late","Occupied")),)))</f>
        <v>Occupied</v>
      </c>
      <c r="SH7" s="33" t="str">
        <f>IF(ISBLANK($F7),,IF(TODAY()=SH$4,"Today",IF(AND(LOOKUP($F7,TenantNames,TenantStartDates)&lt;=SH$4,LOOKUP($F7,TenantNames,TenantEndDates)&gt;=SH$4),IF(OR(AND(DAY(LOOKUP($F7,TenantNames,TenantStartDates))&gt;28,DAY(EOMONTH(SH$4,0))=28,DAY(SH$4)=28),AND(DAY(LOOKUP($F7,TenantNames,TenantStartDates))&gt;30,DAY(EOMONTH(SH$4,0))=30,DAY(SH$4)=30),DAY(LOOKUP($F7,TenantNames,TenantStartDates))=DAY(SH$4)),IF((LOOKUP($F7,TenantNames,TenantEndDates)-SH$4)&lt;=31,LOOKUP($F7,TenantNames,TenantTotalRevenues)-SUM($JA7:SG7),LOOKUP($F7,TenantNames,TenantMonthlyRents)),IF(AND((SUMIF($G$4:AHB$4,"&lt;"&amp;SH$4,$G7:AHB7))&gt;SUMIFS(TransactionAmounts,TenantSources,$F7,'Filtered Data'!$C$2:$C23,"&lt;"&amp;SH$4),SH$4&lt;TODAY()),"Late","Occupied")),)))</f>
        <v>Occupied</v>
      </c>
      <c r="SI7" s="33" t="str">
        <f>IF(ISBLANK($F7),,IF(TODAY()=SI$4,"Today",IF(AND(LOOKUP($F7,TenantNames,TenantStartDates)&lt;=SI$4,LOOKUP($F7,TenantNames,TenantEndDates)&gt;=SI$4),IF(OR(AND(DAY(LOOKUP($F7,TenantNames,TenantStartDates))&gt;28,DAY(EOMONTH(SI$4,0))=28,DAY(SI$4)=28),AND(DAY(LOOKUP($F7,TenantNames,TenantStartDates))&gt;30,DAY(EOMONTH(SI$4,0))=30,DAY(SI$4)=30),DAY(LOOKUP($F7,TenantNames,TenantStartDates))=DAY(SI$4)),IF((LOOKUP($F7,TenantNames,TenantEndDates)-SI$4)&lt;=31,LOOKUP($F7,TenantNames,TenantTotalRevenues)-SUM($JA7:SH7),LOOKUP($F7,TenantNames,TenantMonthlyRents)),IF(AND((SUMIF($G$4:AHB$4,"&lt;"&amp;SI$4,$G7:AHB7))&gt;SUMIFS(TransactionAmounts,TenantSources,$F7,'Filtered Data'!$C$2:$C23,"&lt;"&amp;SI$4),SI$4&lt;TODAY()),"Late","Occupied")),)))</f>
        <v>Occupied</v>
      </c>
      <c r="SJ7" s="33" t="str">
        <f>IF(ISBLANK($F7),,IF(TODAY()=SJ$4,"Today",IF(AND(LOOKUP($F7,TenantNames,TenantStartDates)&lt;=SJ$4,LOOKUP($F7,TenantNames,TenantEndDates)&gt;=SJ$4),IF(OR(AND(DAY(LOOKUP($F7,TenantNames,TenantStartDates))&gt;28,DAY(EOMONTH(SJ$4,0))=28,DAY(SJ$4)=28),AND(DAY(LOOKUP($F7,TenantNames,TenantStartDates))&gt;30,DAY(EOMONTH(SJ$4,0))=30,DAY(SJ$4)=30),DAY(LOOKUP($F7,TenantNames,TenantStartDates))=DAY(SJ$4)),IF((LOOKUP($F7,TenantNames,TenantEndDates)-SJ$4)&lt;=31,LOOKUP($F7,TenantNames,TenantTotalRevenues)-SUM($JA7:SI7),LOOKUP($F7,TenantNames,TenantMonthlyRents)),IF(AND((SUMIF($G$4:AHB$4,"&lt;"&amp;SJ$4,$G7:AHB7))&gt;SUMIFS(TransactionAmounts,TenantSources,$F7,'Filtered Data'!$C$2:$C23,"&lt;"&amp;SJ$4),SJ$4&lt;TODAY()),"Late","Occupied")),)))</f>
        <v>Occupied</v>
      </c>
      <c r="SK7" s="33" t="str">
        <f>IF(ISBLANK($F7),,IF(TODAY()=SK$4,"Today",IF(AND(LOOKUP($F7,TenantNames,TenantStartDates)&lt;=SK$4,LOOKUP($F7,TenantNames,TenantEndDates)&gt;=SK$4),IF(OR(AND(DAY(LOOKUP($F7,TenantNames,TenantStartDates))&gt;28,DAY(EOMONTH(SK$4,0))=28,DAY(SK$4)=28),AND(DAY(LOOKUP($F7,TenantNames,TenantStartDates))&gt;30,DAY(EOMONTH(SK$4,0))=30,DAY(SK$4)=30),DAY(LOOKUP($F7,TenantNames,TenantStartDates))=DAY(SK$4)),IF((LOOKUP($F7,TenantNames,TenantEndDates)-SK$4)&lt;=31,LOOKUP($F7,TenantNames,TenantTotalRevenues)-SUM($JA7:SJ7),LOOKUP($F7,TenantNames,TenantMonthlyRents)),IF(AND((SUMIF($G$4:AHB$4,"&lt;"&amp;SK$4,$G7:AHB7))&gt;SUMIFS(TransactionAmounts,TenantSources,$F7,'Filtered Data'!$C$2:$C23,"&lt;"&amp;SK$4),SK$4&lt;TODAY()),"Late","Occupied")),)))</f>
        <v>Occupied</v>
      </c>
      <c r="SL7" s="33" t="str">
        <f>IF(ISBLANK($F7),,IF(TODAY()=SL$4,"Today",IF(AND(LOOKUP($F7,TenantNames,TenantStartDates)&lt;=SL$4,LOOKUP($F7,TenantNames,TenantEndDates)&gt;=SL$4),IF(OR(AND(DAY(LOOKUP($F7,TenantNames,TenantStartDates))&gt;28,DAY(EOMONTH(SL$4,0))=28,DAY(SL$4)=28),AND(DAY(LOOKUP($F7,TenantNames,TenantStartDates))&gt;30,DAY(EOMONTH(SL$4,0))=30,DAY(SL$4)=30),DAY(LOOKUP($F7,TenantNames,TenantStartDates))=DAY(SL$4)),IF((LOOKUP($F7,TenantNames,TenantEndDates)-SL$4)&lt;=31,LOOKUP($F7,TenantNames,TenantTotalRevenues)-SUM($JA7:SK7),LOOKUP($F7,TenantNames,TenantMonthlyRents)),IF(AND((SUMIF($G$4:AHB$4,"&lt;"&amp;SL$4,$G7:AHB7))&gt;SUMIFS(TransactionAmounts,TenantSources,$F7,'Filtered Data'!$C$2:$C23,"&lt;"&amp;SL$4),SL$4&lt;TODAY()),"Late","Occupied")),)))</f>
        <v>Occupied</v>
      </c>
      <c r="SM7" s="33" t="str">
        <f>IF(ISBLANK($F7),,IF(TODAY()=SM$4,"Today",IF(AND(LOOKUP($F7,TenantNames,TenantStartDates)&lt;=SM$4,LOOKUP($F7,TenantNames,TenantEndDates)&gt;=SM$4),IF(OR(AND(DAY(LOOKUP($F7,TenantNames,TenantStartDates))&gt;28,DAY(EOMONTH(SM$4,0))=28,DAY(SM$4)=28),AND(DAY(LOOKUP($F7,TenantNames,TenantStartDates))&gt;30,DAY(EOMONTH(SM$4,0))=30,DAY(SM$4)=30),DAY(LOOKUP($F7,TenantNames,TenantStartDates))=DAY(SM$4)),IF((LOOKUP($F7,TenantNames,TenantEndDates)-SM$4)&lt;=31,LOOKUP($F7,TenantNames,TenantTotalRevenues)-SUM($JA7:SL7),LOOKUP($F7,TenantNames,TenantMonthlyRents)),IF(AND((SUMIF($G$4:AHB$4,"&lt;"&amp;SM$4,$G7:AHB7))&gt;SUMIFS(TransactionAmounts,TenantSources,$F7,'Filtered Data'!$C$2:$C23,"&lt;"&amp;SM$4),SM$4&lt;TODAY()),"Late","Occupied")),)))</f>
        <v>Occupied</v>
      </c>
      <c r="SN7" s="33" t="str">
        <f>IF(ISBLANK($F7),,IF(TODAY()=SN$4,"Today",IF(AND(LOOKUP($F7,TenantNames,TenantStartDates)&lt;=SN$4,LOOKUP($F7,TenantNames,TenantEndDates)&gt;=SN$4),IF(OR(AND(DAY(LOOKUP($F7,TenantNames,TenantStartDates))&gt;28,DAY(EOMONTH(SN$4,0))=28,DAY(SN$4)=28),AND(DAY(LOOKUP($F7,TenantNames,TenantStartDates))&gt;30,DAY(EOMONTH(SN$4,0))=30,DAY(SN$4)=30),DAY(LOOKUP($F7,TenantNames,TenantStartDates))=DAY(SN$4)),IF((LOOKUP($F7,TenantNames,TenantEndDates)-SN$4)&lt;=31,LOOKUP($F7,TenantNames,TenantTotalRevenues)-SUM($JA7:SM7),LOOKUP($F7,TenantNames,TenantMonthlyRents)),IF(AND((SUMIF($G$4:AHB$4,"&lt;"&amp;SN$4,$G7:AHB7))&gt;SUMIFS(TransactionAmounts,TenantSources,$F7,'Filtered Data'!$C$2:$C23,"&lt;"&amp;SN$4),SN$4&lt;TODAY()),"Late","Occupied")),)))</f>
        <v>Occupied</v>
      </c>
      <c r="SO7" s="33" t="str">
        <f>IF(ISBLANK($F7),,IF(TODAY()=SO$4,"Today",IF(AND(LOOKUP($F7,TenantNames,TenantStartDates)&lt;=SO$4,LOOKUP($F7,TenantNames,TenantEndDates)&gt;=SO$4),IF(OR(AND(DAY(LOOKUP($F7,TenantNames,TenantStartDates))&gt;28,DAY(EOMONTH(SO$4,0))=28,DAY(SO$4)=28),AND(DAY(LOOKUP($F7,TenantNames,TenantStartDates))&gt;30,DAY(EOMONTH(SO$4,0))=30,DAY(SO$4)=30),DAY(LOOKUP($F7,TenantNames,TenantStartDates))=DAY(SO$4)),IF((LOOKUP($F7,TenantNames,TenantEndDates)-SO$4)&lt;=31,LOOKUP($F7,TenantNames,TenantTotalRevenues)-SUM($JA7:SN7),LOOKUP($F7,TenantNames,TenantMonthlyRents)),IF(AND((SUMIF($G$4:AHB$4,"&lt;"&amp;SO$4,$G7:AHB7))&gt;SUMIFS(TransactionAmounts,TenantSources,$F7,'Filtered Data'!$C$2:$C23,"&lt;"&amp;SO$4),SO$4&lt;TODAY()),"Late","Occupied")),)))</f>
        <v>Occupied</v>
      </c>
      <c r="SP7" s="33" t="str">
        <f>IF(ISBLANK($F7),,IF(TODAY()=SP$4,"Today",IF(AND(LOOKUP($F7,TenantNames,TenantStartDates)&lt;=SP$4,LOOKUP($F7,TenantNames,TenantEndDates)&gt;=SP$4),IF(OR(AND(DAY(LOOKUP($F7,TenantNames,TenantStartDates))&gt;28,DAY(EOMONTH(SP$4,0))=28,DAY(SP$4)=28),AND(DAY(LOOKUP($F7,TenantNames,TenantStartDates))&gt;30,DAY(EOMONTH(SP$4,0))=30,DAY(SP$4)=30),DAY(LOOKUP($F7,TenantNames,TenantStartDates))=DAY(SP$4)),IF((LOOKUP($F7,TenantNames,TenantEndDates)-SP$4)&lt;=31,LOOKUP($F7,TenantNames,TenantTotalRevenues)-SUM($JA7:SO7),LOOKUP($F7,TenantNames,TenantMonthlyRents)),IF(AND((SUMIF($G$4:AHB$4,"&lt;"&amp;SP$4,$G7:AHB7))&gt;SUMIFS(TransactionAmounts,TenantSources,$F7,'Filtered Data'!$C$2:$C23,"&lt;"&amp;SP$4),SP$4&lt;TODAY()),"Late","Occupied")),)))</f>
        <v>Occupied</v>
      </c>
      <c r="SQ7" s="33">
        <f>IF(ISBLANK($F7),,IF(TODAY()=SQ$4,"Today",IF(AND(LOOKUP($F7,TenantNames,TenantStartDates)&lt;=SQ$4,LOOKUP($F7,TenantNames,TenantEndDates)&gt;=SQ$4),IF(OR(AND(DAY(LOOKUP($F7,TenantNames,TenantStartDates))&gt;28,DAY(EOMONTH(SQ$4,0))=28,DAY(SQ$4)=28),AND(DAY(LOOKUP($F7,TenantNames,TenantStartDates))&gt;30,DAY(EOMONTH(SQ$4,0))=30,DAY(SQ$4)=30),DAY(LOOKUP($F7,TenantNames,TenantStartDates))=DAY(SQ$4)),IF((LOOKUP($F7,TenantNames,TenantEndDates)-SQ$4)&lt;=31,LOOKUP($F7,TenantNames,TenantTotalRevenues)-SUM($JA7:SP7),LOOKUP($F7,TenantNames,TenantMonthlyRents)),IF(AND((SUMIF($G$4:AHB$4,"&lt;"&amp;SQ$4,$G7:AHB7))&gt;SUMIFS(TransactionAmounts,TenantSources,$F7,'Filtered Data'!$C$2:$C23,"&lt;"&amp;SQ$4),SQ$4&lt;TODAY()),"Late","Occupied")),)))</f>
        <v>1289.99</v>
      </c>
      <c r="SR7" s="33" t="str">
        <f>IF(ISBLANK($F7),,IF(TODAY()=SR$4,"Today",IF(AND(LOOKUP($F7,TenantNames,TenantStartDates)&lt;=SR$4,LOOKUP($F7,TenantNames,TenantEndDates)&gt;=SR$4),IF(OR(AND(DAY(LOOKUP($F7,TenantNames,TenantStartDates))&gt;28,DAY(EOMONTH(SR$4,0))=28,DAY(SR$4)=28),AND(DAY(LOOKUP($F7,TenantNames,TenantStartDates))&gt;30,DAY(EOMONTH(SR$4,0))=30,DAY(SR$4)=30),DAY(LOOKUP($F7,TenantNames,TenantStartDates))=DAY(SR$4)),IF((LOOKUP($F7,TenantNames,TenantEndDates)-SR$4)&lt;=31,LOOKUP($F7,TenantNames,TenantTotalRevenues)-SUM($JA7:SQ7),LOOKUP($F7,TenantNames,TenantMonthlyRents)),IF(AND((SUMIF($G$4:AHB$4,"&lt;"&amp;SR$4,$G7:AHB7))&gt;SUMIFS(TransactionAmounts,TenantSources,$F7,'Filtered Data'!$C$2:$C23,"&lt;"&amp;SR$4),SR$4&lt;TODAY()),"Late","Occupied")),)))</f>
        <v>Occupied</v>
      </c>
      <c r="SS7" s="33" t="str">
        <f>IF(ISBLANK($F7),,IF(TODAY()=SS$4,"Today",IF(AND(LOOKUP($F7,TenantNames,TenantStartDates)&lt;=SS$4,LOOKUP($F7,TenantNames,TenantEndDates)&gt;=SS$4),IF(OR(AND(DAY(LOOKUP($F7,TenantNames,TenantStartDates))&gt;28,DAY(EOMONTH(SS$4,0))=28,DAY(SS$4)=28),AND(DAY(LOOKUP($F7,TenantNames,TenantStartDates))&gt;30,DAY(EOMONTH(SS$4,0))=30,DAY(SS$4)=30),DAY(LOOKUP($F7,TenantNames,TenantStartDates))=DAY(SS$4)),IF((LOOKUP($F7,TenantNames,TenantEndDates)-SS$4)&lt;=31,LOOKUP($F7,TenantNames,TenantTotalRevenues)-SUM($JA7:SR7),LOOKUP($F7,TenantNames,TenantMonthlyRents)),IF(AND((SUMIF($G$4:AHB$4,"&lt;"&amp;SS$4,$G7:AHB7))&gt;SUMIFS(TransactionAmounts,TenantSources,$F7,'Filtered Data'!$C$2:$C23,"&lt;"&amp;SS$4),SS$4&lt;TODAY()),"Late","Occupied")),)))</f>
        <v>Occupied</v>
      </c>
      <c r="ST7" s="33" t="str">
        <f>IF(ISBLANK($F7),,IF(TODAY()=ST$4,"Today",IF(AND(LOOKUP($F7,TenantNames,TenantStartDates)&lt;=ST$4,LOOKUP($F7,TenantNames,TenantEndDates)&gt;=ST$4),IF(OR(AND(DAY(LOOKUP($F7,TenantNames,TenantStartDates))&gt;28,DAY(EOMONTH(ST$4,0))=28,DAY(ST$4)=28),AND(DAY(LOOKUP($F7,TenantNames,TenantStartDates))&gt;30,DAY(EOMONTH(ST$4,0))=30,DAY(ST$4)=30),DAY(LOOKUP($F7,TenantNames,TenantStartDates))=DAY(ST$4)),IF((LOOKUP($F7,TenantNames,TenantEndDates)-ST$4)&lt;=31,LOOKUP($F7,TenantNames,TenantTotalRevenues)-SUM($JA7:SS7),LOOKUP($F7,TenantNames,TenantMonthlyRents)),IF(AND((SUMIF($G$4:AHB$4,"&lt;"&amp;ST$4,$G7:AHB7))&gt;SUMIFS(TransactionAmounts,TenantSources,$F7,'Filtered Data'!$C$2:$C23,"&lt;"&amp;ST$4),ST$4&lt;TODAY()),"Late","Occupied")),)))</f>
        <v>Occupied</v>
      </c>
      <c r="SU7" s="33" t="str">
        <f>IF(ISBLANK($F7),,IF(TODAY()=SU$4,"Today",IF(AND(LOOKUP($F7,TenantNames,TenantStartDates)&lt;=SU$4,LOOKUP($F7,TenantNames,TenantEndDates)&gt;=SU$4),IF(OR(AND(DAY(LOOKUP($F7,TenantNames,TenantStartDates))&gt;28,DAY(EOMONTH(SU$4,0))=28,DAY(SU$4)=28),AND(DAY(LOOKUP($F7,TenantNames,TenantStartDates))&gt;30,DAY(EOMONTH(SU$4,0))=30,DAY(SU$4)=30),DAY(LOOKUP($F7,TenantNames,TenantStartDates))=DAY(SU$4)),IF((LOOKUP($F7,TenantNames,TenantEndDates)-SU$4)&lt;=31,LOOKUP($F7,TenantNames,TenantTotalRevenues)-SUM($JA7:ST7),LOOKUP($F7,TenantNames,TenantMonthlyRents)),IF(AND((SUMIF($G$4:AHB$4,"&lt;"&amp;SU$4,$G7:AHB7))&gt;SUMIFS(TransactionAmounts,TenantSources,$F7,'Filtered Data'!$C$2:$C23,"&lt;"&amp;SU$4),SU$4&lt;TODAY()),"Late","Occupied")),)))</f>
        <v>Occupied</v>
      </c>
      <c r="SV7" s="33" t="str">
        <f>IF(ISBLANK($F7),,IF(TODAY()=SV$4,"Today",IF(AND(LOOKUP($F7,TenantNames,TenantStartDates)&lt;=SV$4,LOOKUP($F7,TenantNames,TenantEndDates)&gt;=SV$4),IF(OR(AND(DAY(LOOKUP($F7,TenantNames,TenantStartDates))&gt;28,DAY(EOMONTH(SV$4,0))=28,DAY(SV$4)=28),AND(DAY(LOOKUP($F7,TenantNames,TenantStartDates))&gt;30,DAY(EOMONTH(SV$4,0))=30,DAY(SV$4)=30),DAY(LOOKUP($F7,TenantNames,TenantStartDates))=DAY(SV$4)),IF((LOOKUP($F7,TenantNames,TenantEndDates)-SV$4)&lt;=31,LOOKUP($F7,TenantNames,TenantTotalRevenues)-SUM($JA7:SU7),LOOKUP($F7,TenantNames,TenantMonthlyRents)),IF(AND((SUMIF($G$4:AHB$4,"&lt;"&amp;SV$4,$G7:AHB7))&gt;SUMIFS(TransactionAmounts,TenantSources,$F7,'Filtered Data'!$C$2:$C23,"&lt;"&amp;SV$4),SV$4&lt;TODAY()),"Late","Occupied")),)))</f>
        <v>Occupied</v>
      </c>
      <c r="SW7" s="33" t="str">
        <f>IF(ISBLANK($F7),,IF(TODAY()=SW$4,"Today",IF(AND(LOOKUP($F7,TenantNames,TenantStartDates)&lt;=SW$4,LOOKUP($F7,TenantNames,TenantEndDates)&gt;=SW$4),IF(OR(AND(DAY(LOOKUP($F7,TenantNames,TenantStartDates))&gt;28,DAY(EOMONTH(SW$4,0))=28,DAY(SW$4)=28),AND(DAY(LOOKUP($F7,TenantNames,TenantStartDates))&gt;30,DAY(EOMONTH(SW$4,0))=30,DAY(SW$4)=30),DAY(LOOKUP($F7,TenantNames,TenantStartDates))=DAY(SW$4)),IF((LOOKUP($F7,TenantNames,TenantEndDates)-SW$4)&lt;=31,LOOKUP($F7,TenantNames,TenantTotalRevenues)-SUM($JA7:SV7),LOOKUP($F7,TenantNames,TenantMonthlyRents)),IF(AND((SUMIF($G$4:AHB$4,"&lt;"&amp;SW$4,$G7:AHB7))&gt;SUMIFS(TransactionAmounts,TenantSources,$F7,'Filtered Data'!$C$2:$C23,"&lt;"&amp;SW$4),SW$4&lt;TODAY()),"Late","Occupied")),)))</f>
        <v>Occupied</v>
      </c>
      <c r="SX7" s="33" t="str">
        <f>IF(ISBLANK($F7),,IF(TODAY()=SX$4,"Today",IF(AND(LOOKUP($F7,TenantNames,TenantStartDates)&lt;=SX$4,LOOKUP($F7,TenantNames,TenantEndDates)&gt;=SX$4),IF(OR(AND(DAY(LOOKUP($F7,TenantNames,TenantStartDates))&gt;28,DAY(EOMONTH(SX$4,0))=28,DAY(SX$4)=28),AND(DAY(LOOKUP($F7,TenantNames,TenantStartDates))&gt;30,DAY(EOMONTH(SX$4,0))=30,DAY(SX$4)=30),DAY(LOOKUP($F7,TenantNames,TenantStartDates))=DAY(SX$4)),IF((LOOKUP($F7,TenantNames,TenantEndDates)-SX$4)&lt;=31,LOOKUP($F7,TenantNames,TenantTotalRevenues)-SUM($JA7:SW7),LOOKUP($F7,TenantNames,TenantMonthlyRents)),IF(AND((SUMIF($G$4:AHB$4,"&lt;"&amp;SX$4,$G7:AHB7))&gt;SUMIFS(TransactionAmounts,TenantSources,$F7,'Filtered Data'!$C$2:$C23,"&lt;"&amp;SX$4),SX$4&lt;TODAY()),"Late","Occupied")),)))</f>
        <v>Occupied</v>
      </c>
      <c r="SY7" s="33" t="str">
        <f>IF(ISBLANK($F7),,IF(TODAY()=SY$4,"Today",IF(AND(LOOKUP($F7,TenantNames,TenantStartDates)&lt;=SY$4,LOOKUP($F7,TenantNames,TenantEndDates)&gt;=SY$4),IF(OR(AND(DAY(LOOKUP($F7,TenantNames,TenantStartDates))&gt;28,DAY(EOMONTH(SY$4,0))=28,DAY(SY$4)=28),AND(DAY(LOOKUP($F7,TenantNames,TenantStartDates))&gt;30,DAY(EOMONTH(SY$4,0))=30,DAY(SY$4)=30),DAY(LOOKUP($F7,TenantNames,TenantStartDates))=DAY(SY$4)),IF((LOOKUP($F7,TenantNames,TenantEndDates)-SY$4)&lt;=31,LOOKUP($F7,TenantNames,TenantTotalRevenues)-SUM($JA7:SX7),LOOKUP($F7,TenantNames,TenantMonthlyRents)),IF(AND((SUMIF($G$4:AHB$4,"&lt;"&amp;SY$4,$G7:AHB7))&gt;SUMIFS(TransactionAmounts,TenantSources,$F7,'Filtered Data'!$C$2:$C23,"&lt;"&amp;SY$4),SY$4&lt;TODAY()),"Late","Occupied")),)))</f>
        <v>Occupied</v>
      </c>
      <c r="SZ7" s="33" t="str">
        <f>IF(ISBLANK($F7),,IF(TODAY()=SZ$4,"Today",IF(AND(LOOKUP($F7,TenantNames,TenantStartDates)&lt;=SZ$4,LOOKUP($F7,TenantNames,TenantEndDates)&gt;=SZ$4),IF(OR(AND(DAY(LOOKUP($F7,TenantNames,TenantStartDates))&gt;28,DAY(EOMONTH(SZ$4,0))=28,DAY(SZ$4)=28),AND(DAY(LOOKUP($F7,TenantNames,TenantStartDates))&gt;30,DAY(EOMONTH(SZ$4,0))=30,DAY(SZ$4)=30),DAY(LOOKUP($F7,TenantNames,TenantStartDates))=DAY(SZ$4)),IF((LOOKUP($F7,TenantNames,TenantEndDates)-SZ$4)&lt;=31,LOOKUP($F7,TenantNames,TenantTotalRevenues)-SUM($JA7:SY7),LOOKUP($F7,TenantNames,TenantMonthlyRents)),IF(AND((SUMIF($G$4:AHB$4,"&lt;"&amp;SZ$4,$G7:AHB7))&gt;SUMIFS(TransactionAmounts,TenantSources,$F7,'Filtered Data'!$C$2:$C23,"&lt;"&amp;SZ$4),SZ$4&lt;TODAY()),"Late","Occupied")),)))</f>
        <v>Occupied</v>
      </c>
      <c r="TA7" s="33" t="str">
        <f>IF(ISBLANK($F7),,IF(TODAY()=TA$4,"Today",IF(AND(LOOKUP($F7,TenantNames,TenantStartDates)&lt;=TA$4,LOOKUP($F7,TenantNames,TenantEndDates)&gt;=TA$4),IF(OR(AND(DAY(LOOKUP($F7,TenantNames,TenantStartDates))&gt;28,DAY(EOMONTH(TA$4,0))=28,DAY(TA$4)=28),AND(DAY(LOOKUP($F7,TenantNames,TenantStartDates))&gt;30,DAY(EOMONTH(TA$4,0))=30,DAY(TA$4)=30),DAY(LOOKUP($F7,TenantNames,TenantStartDates))=DAY(TA$4)),IF((LOOKUP($F7,TenantNames,TenantEndDates)-TA$4)&lt;=31,LOOKUP($F7,TenantNames,TenantTotalRevenues)-SUM($JA7:SZ7),LOOKUP($F7,TenantNames,TenantMonthlyRents)),IF(AND((SUMIF($G$4:AHB$4,"&lt;"&amp;TA$4,$G7:AHB7))&gt;SUMIFS(TransactionAmounts,TenantSources,$F7,'Filtered Data'!$C$2:$C23,"&lt;"&amp;TA$4),TA$4&lt;TODAY()),"Late","Occupied")),)))</f>
        <v>Occupied</v>
      </c>
      <c r="TB7" s="33" t="str">
        <f>IF(ISBLANK($F7),,IF(TODAY()=TB$4,"Today",IF(AND(LOOKUP($F7,TenantNames,TenantStartDates)&lt;=TB$4,LOOKUP($F7,TenantNames,TenantEndDates)&gt;=TB$4),IF(OR(AND(DAY(LOOKUP($F7,TenantNames,TenantStartDates))&gt;28,DAY(EOMONTH(TB$4,0))=28,DAY(TB$4)=28),AND(DAY(LOOKUP($F7,TenantNames,TenantStartDates))&gt;30,DAY(EOMONTH(TB$4,0))=30,DAY(TB$4)=30),DAY(LOOKUP($F7,TenantNames,TenantStartDates))=DAY(TB$4)),IF((LOOKUP($F7,TenantNames,TenantEndDates)-TB$4)&lt;=31,LOOKUP($F7,TenantNames,TenantTotalRevenues)-SUM($JA7:TA7),LOOKUP($F7,TenantNames,TenantMonthlyRents)),IF(AND((SUMIF($G$4:AHB$4,"&lt;"&amp;TB$4,$G7:AHB7))&gt;SUMIFS(TransactionAmounts,TenantSources,$F7,'Filtered Data'!$C$2:$C23,"&lt;"&amp;TB$4),TB$4&lt;TODAY()),"Late","Occupied")),)))</f>
        <v>Occupied</v>
      </c>
      <c r="TC7" s="33" t="str">
        <f>IF(ISBLANK($F7),,IF(TODAY()=TC$4,"Today",IF(AND(LOOKUP($F7,TenantNames,TenantStartDates)&lt;=TC$4,LOOKUP($F7,TenantNames,TenantEndDates)&gt;=TC$4),IF(OR(AND(DAY(LOOKUP($F7,TenantNames,TenantStartDates))&gt;28,DAY(EOMONTH(TC$4,0))=28,DAY(TC$4)=28),AND(DAY(LOOKUP($F7,TenantNames,TenantStartDates))&gt;30,DAY(EOMONTH(TC$4,0))=30,DAY(TC$4)=30),DAY(LOOKUP($F7,TenantNames,TenantStartDates))=DAY(TC$4)),IF((LOOKUP($F7,TenantNames,TenantEndDates)-TC$4)&lt;=31,LOOKUP($F7,TenantNames,TenantTotalRevenues)-SUM($JA7:TB7),LOOKUP($F7,TenantNames,TenantMonthlyRents)),IF(AND((SUMIF($G$4:AHB$4,"&lt;"&amp;TC$4,$G7:AHB7))&gt;SUMIFS(TransactionAmounts,TenantSources,$F7,'Filtered Data'!$C$2:$C23,"&lt;"&amp;TC$4),TC$4&lt;TODAY()),"Late","Occupied")),)))</f>
        <v>Occupied</v>
      </c>
      <c r="TD7" s="33" t="str">
        <f>IF(ISBLANK($F7),,IF(TODAY()=TD$4,"Today",IF(AND(LOOKUP($F7,TenantNames,TenantStartDates)&lt;=TD$4,LOOKUP($F7,TenantNames,TenantEndDates)&gt;=TD$4),IF(OR(AND(DAY(LOOKUP($F7,TenantNames,TenantStartDates))&gt;28,DAY(EOMONTH(TD$4,0))=28,DAY(TD$4)=28),AND(DAY(LOOKUP($F7,TenantNames,TenantStartDates))&gt;30,DAY(EOMONTH(TD$4,0))=30,DAY(TD$4)=30),DAY(LOOKUP($F7,TenantNames,TenantStartDates))=DAY(TD$4)),IF((LOOKUP($F7,TenantNames,TenantEndDates)-TD$4)&lt;=31,LOOKUP($F7,TenantNames,TenantTotalRevenues)-SUM($JA7:TC7),LOOKUP($F7,TenantNames,TenantMonthlyRents)),IF(AND((SUMIF($G$4:AHB$4,"&lt;"&amp;TD$4,$G7:AHB7))&gt;SUMIFS(TransactionAmounts,TenantSources,$F7,'Filtered Data'!$C$2:$C23,"&lt;"&amp;TD$4),TD$4&lt;TODAY()),"Late","Occupied")),)))</f>
        <v>Occupied</v>
      </c>
      <c r="TE7" s="33" t="str">
        <f>IF(ISBLANK($F7),,IF(TODAY()=TE$4,"Today",IF(AND(LOOKUP($F7,TenantNames,TenantStartDates)&lt;=TE$4,LOOKUP($F7,TenantNames,TenantEndDates)&gt;=TE$4),IF(OR(AND(DAY(LOOKUP($F7,TenantNames,TenantStartDates))&gt;28,DAY(EOMONTH(TE$4,0))=28,DAY(TE$4)=28),AND(DAY(LOOKUP($F7,TenantNames,TenantStartDates))&gt;30,DAY(EOMONTH(TE$4,0))=30,DAY(TE$4)=30),DAY(LOOKUP($F7,TenantNames,TenantStartDates))=DAY(TE$4)),IF((LOOKUP($F7,TenantNames,TenantEndDates)-TE$4)&lt;=31,LOOKUP($F7,TenantNames,TenantTotalRevenues)-SUM($JA7:TD7),LOOKUP($F7,TenantNames,TenantMonthlyRents)),IF(AND((SUMIF($G$4:AHB$4,"&lt;"&amp;TE$4,$G7:AHB7))&gt;SUMIFS(TransactionAmounts,TenantSources,$F7,'Filtered Data'!$C$2:$C23,"&lt;"&amp;TE$4),TE$4&lt;TODAY()),"Late","Occupied")),)))</f>
        <v>Occupied</v>
      </c>
      <c r="TF7" s="33" t="str">
        <f>IF(ISBLANK($F7),,IF(TODAY()=TF$4,"Today",IF(AND(LOOKUP($F7,TenantNames,TenantStartDates)&lt;=TF$4,LOOKUP($F7,TenantNames,TenantEndDates)&gt;=TF$4),IF(OR(AND(DAY(LOOKUP($F7,TenantNames,TenantStartDates))&gt;28,DAY(EOMONTH(TF$4,0))=28,DAY(TF$4)=28),AND(DAY(LOOKUP($F7,TenantNames,TenantStartDates))&gt;30,DAY(EOMONTH(TF$4,0))=30,DAY(TF$4)=30),DAY(LOOKUP($F7,TenantNames,TenantStartDates))=DAY(TF$4)),IF((LOOKUP($F7,TenantNames,TenantEndDates)-TF$4)&lt;=31,LOOKUP($F7,TenantNames,TenantTotalRevenues)-SUM($JA7:TE7),LOOKUP($F7,TenantNames,TenantMonthlyRents)),IF(AND((SUMIF($G$4:AHB$4,"&lt;"&amp;TF$4,$G7:AHB7))&gt;SUMIFS(TransactionAmounts,TenantSources,$F7,'Filtered Data'!$C$2:$C23,"&lt;"&amp;TF$4),TF$4&lt;TODAY()),"Late","Occupied")),)))</f>
        <v>Occupied</v>
      </c>
      <c r="TG7" s="33" t="str">
        <f>IF(ISBLANK($F7),,IF(TODAY()=TG$4,"Today",IF(AND(LOOKUP($F7,TenantNames,TenantStartDates)&lt;=TG$4,LOOKUP($F7,TenantNames,TenantEndDates)&gt;=TG$4),IF(OR(AND(DAY(LOOKUP($F7,TenantNames,TenantStartDates))&gt;28,DAY(EOMONTH(TG$4,0))=28,DAY(TG$4)=28),AND(DAY(LOOKUP($F7,TenantNames,TenantStartDates))&gt;30,DAY(EOMONTH(TG$4,0))=30,DAY(TG$4)=30),DAY(LOOKUP($F7,TenantNames,TenantStartDates))=DAY(TG$4)),IF((LOOKUP($F7,TenantNames,TenantEndDates)-TG$4)&lt;=31,LOOKUP($F7,TenantNames,TenantTotalRevenues)-SUM($JA7:TF7),LOOKUP($F7,TenantNames,TenantMonthlyRents)),IF(AND((SUMIF($G$4:AHB$4,"&lt;"&amp;TG$4,$G7:AHB7))&gt;SUMIFS(TransactionAmounts,TenantSources,$F7,'Filtered Data'!$C$2:$C23,"&lt;"&amp;TG$4),TG$4&lt;TODAY()),"Late","Occupied")),)))</f>
        <v>Occupied</v>
      </c>
      <c r="TH7" s="33" t="str">
        <f>IF(ISBLANK($F7),,IF(TODAY()=TH$4,"Today",IF(AND(LOOKUP($F7,TenantNames,TenantStartDates)&lt;=TH$4,LOOKUP($F7,TenantNames,TenantEndDates)&gt;=TH$4),IF(OR(AND(DAY(LOOKUP($F7,TenantNames,TenantStartDates))&gt;28,DAY(EOMONTH(TH$4,0))=28,DAY(TH$4)=28),AND(DAY(LOOKUP($F7,TenantNames,TenantStartDates))&gt;30,DAY(EOMONTH(TH$4,0))=30,DAY(TH$4)=30),DAY(LOOKUP($F7,TenantNames,TenantStartDates))=DAY(TH$4)),IF((LOOKUP($F7,TenantNames,TenantEndDates)-TH$4)&lt;=31,LOOKUP($F7,TenantNames,TenantTotalRevenues)-SUM($JA7:TG7),LOOKUP($F7,TenantNames,TenantMonthlyRents)),IF(AND((SUMIF($G$4:AHB$4,"&lt;"&amp;TH$4,$G7:AHB7))&gt;SUMIFS(TransactionAmounts,TenantSources,$F7,'Filtered Data'!$C$2:$C23,"&lt;"&amp;TH$4),TH$4&lt;TODAY()),"Late","Occupied")),)))</f>
        <v>Occupied</v>
      </c>
      <c r="TI7" s="33" t="str">
        <f>IF(ISBLANK($F7),,IF(TODAY()=TI$4,"Today",IF(AND(LOOKUP($F7,TenantNames,TenantStartDates)&lt;=TI$4,LOOKUP($F7,TenantNames,TenantEndDates)&gt;=TI$4),IF(OR(AND(DAY(LOOKUP($F7,TenantNames,TenantStartDates))&gt;28,DAY(EOMONTH(TI$4,0))=28,DAY(TI$4)=28),AND(DAY(LOOKUP($F7,TenantNames,TenantStartDates))&gt;30,DAY(EOMONTH(TI$4,0))=30,DAY(TI$4)=30),DAY(LOOKUP($F7,TenantNames,TenantStartDates))=DAY(TI$4)),IF((LOOKUP($F7,TenantNames,TenantEndDates)-TI$4)&lt;=31,LOOKUP($F7,TenantNames,TenantTotalRevenues)-SUM($JA7:TH7),LOOKUP($F7,TenantNames,TenantMonthlyRents)),IF(AND((SUMIF($G$4:AHB$4,"&lt;"&amp;TI$4,$G7:AHB7))&gt;SUMIFS(TransactionAmounts,TenantSources,$F7,'Filtered Data'!$C$2:$C23,"&lt;"&amp;TI$4),TI$4&lt;TODAY()),"Late","Occupied")),)))</f>
        <v>Occupied</v>
      </c>
      <c r="TJ7" s="33" t="str">
        <f>IF(ISBLANK($F7),,IF(TODAY()=TJ$4,"Today",IF(AND(LOOKUP($F7,TenantNames,TenantStartDates)&lt;=TJ$4,LOOKUP($F7,TenantNames,TenantEndDates)&gt;=TJ$4),IF(OR(AND(DAY(LOOKUP($F7,TenantNames,TenantStartDates))&gt;28,DAY(EOMONTH(TJ$4,0))=28,DAY(TJ$4)=28),AND(DAY(LOOKUP($F7,TenantNames,TenantStartDates))&gt;30,DAY(EOMONTH(TJ$4,0))=30,DAY(TJ$4)=30),DAY(LOOKUP($F7,TenantNames,TenantStartDates))=DAY(TJ$4)),IF((LOOKUP($F7,TenantNames,TenantEndDates)-TJ$4)&lt;=31,LOOKUP($F7,TenantNames,TenantTotalRevenues)-SUM($JA7:TI7),LOOKUP($F7,TenantNames,TenantMonthlyRents)),IF(AND((SUMIF($G$4:AHB$4,"&lt;"&amp;TJ$4,$G7:AHB7))&gt;SUMIFS(TransactionAmounts,TenantSources,$F7,'Filtered Data'!$C$2:$C23,"&lt;"&amp;TJ$4),TJ$4&lt;TODAY()),"Late","Occupied")),)))</f>
        <v>Occupied</v>
      </c>
      <c r="TK7" s="33" t="str">
        <f>IF(ISBLANK($F7),,IF(TODAY()=TK$4,"Today",IF(AND(LOOKUP($F7,TenantNames,TenantStartDates)&lt;=TK$4,LOOKUP($F7,TenantNames,TenantEndDates)&gt;=TK$4),IF(OR(AND(DAY(LOOKUP($F7,TenantNames,TenantStartDates))&gt;28,DAY(EOMONTH(TK$4,0))=28,DAY(TK$4)=28),AND(DAY(LOOKUP($F7,TenantNames,TenantStartDates))&gt;30,DAY(EOMONTH(TK$4,0))=30,DAY(TK$4)=30),DAY(LOOKUP($F7,TenantNames,TenantStartDates))=DAY(TK$4)),IF((LOOKUP($F7,TenantNames,TenantEndDates)-TK$4)&lt;=31,LOOKUP($F7,TenantNames,TenantTotalRevenues)-SUM($JA7:TJ7),LOOKUP($F7,TenantNames,TenantMonthlyRents)),IF(AND((SUMIF($G$4:AHB$4,"&lt;"&amp;TK$4,$G7:AHB7))&gt;SUMIFS(TransactionAmounts,TenantSources,$F7,'Filtered Data'!$C$2:$C23,"&lt;"&amp;TK$4),TK$4&lt;TODAY()),"Late","Occupied")),)))</f>
        <v>Occupied</v>
      </c>
      <c r="TL7" s="33" t="str">
        <f>IF(ISBLANK($F7),,IF(TODAY()=TL$4,"Today",IF(AND(LOOKUP($F7,TenantNames,TenantStartDates)&lt;=TL$4,LOOKUP($F7,TenantNames,TenantEndDates)&gt;=TL$4),IF(OR(AND(DAY(LOOKUP($F7,TenantNames,TenantStartDates))&gt;28,DAY(EOMONTH(TL$4,0))=28,DAY(TL$4)=28),AND(DAY(LOOKUP($F7,TenantNames,TenantStartDates))&gt;30,DAY(EOMONTH(TL$4,0))=30,DAY(TL$4)=30),DAY(LOOKUP($F7,TenantNames,TenantStartDates))=DAY(TL$4)),IF((LOOKUP($F7,TenantNames,TenantEndDates)-TL$4)&lt;=31,LOOKUP($F7,TenantNames,TenantTotalRevenues)-SUM($JA7:TK7),LOOKUP($F7,TenantNames,TenantMonthlyRents)),IF(AND((SUMIF($G$4:AHB$4,"&lt;"&amp;TL$4,$G7:AHB7))&gt;SUMIFS(TransactionAmounts,TenantSources,$F7,'Filtered Data'!$C$2:$C23,"&lt;"&amp;TL$4),TL$4&lt;TODAY()),"Late","Occupied")),)))</f>
        <v>Occupied</v>
      </c>
      <c r="TM7" s="33" t="str">
        <f>IF(ISBLANK($F7),,IF(TODAY()=TM$4,"Today",IF(AND(LOOKUP($F7,TenantNames,TenantStartDates)&lt;=TM$4,LOOKUP($F7,TenantNames,TenantEndDates)&gt;=TM$4),IF(OR(AND(DAY(LOOKUP($F7,TenantNames,TenantStartDates))&gt;28,DAY(EOMONTH(TM$4,0))=28,DAY(TM$4)=28),AND(DAY(LOOKUP($F7,TenantNames,TenantStartDates))&gt;30,DAY(EOMONTH(TM$4,0))=30,DAY(TM$4)=30),DAY(LOOKUP($F7,TenantNames,TenantStartDates))=DAY(TM$4)),IF((LOOKUP($F7,TenantNames,TenantEndDates)-TM$4)&lt;=31,LOOKUP($F7,TenantNames,TenantTotalRevenues)-SUM($JA7:TL7),LOOKUP($F7,TenantNames,TenantMonthlyRents)),IF(AND((SUMIF($G$4:AHB$4,"&lt;"&amp;TM$4,$G7:AHB7))&gt;SUMIFS(TransactionAmounts,TenantSources,$F7,'Filtered Data'!$C$2:$C23,"&lt;"&amp;TM$4),TM$4&lt;TODAY()),"Late","Occupied")),)))</f>
        <v>Occupied</v>
      </c>
      <c r="TN7" s="33" t="str">
        <f>IF(ISBLANK($F7),,IF(TODAY()=TN$4,"Today",IF(AND(LOOKUP($F7,TenantNames,TenantStartDates)&lt;=TN$4,LOOKUP($F7,TenantNames,TenantEndDates)&gt;=TN$4),IF(OR(AND(DAY(LOOKUP($F7,TenantNames,TenantStartDates))&gt;28,DAY(EOMONTH(TN$4,0))=28,DAY(TN$4)=28),AND(DAY(LOOKUP($F7,TenantNames,TenantStartDates))&gt;30,DAY(EOMONTH(TN$4,0))=30,DAY(TN$4)=30),DAY(LOOKUP($F7,TenantNames,TenantStartDates))=DAY(TN$4)),IF((LOOKUP($F7,TenantNames,TenantEndDates)-TN$4)&lt;=31,LOOKUP($F7,TenantNames,TenantTotalRevenues)-SUM($JA7:TM7),LOOKUP($F7,TenantNames,TenantMonthlyRents)),IF(AND((SUMIF($G$4:AHB$4,"&lt;"&amp;TN$4,$G7:AHB7))&gt;SUMIFS(TransactionAmounts,TenantSources,$F7,'Filtered Data'!$C$2:$C23,"&lt;"&amp;TN$4),TN$4&lt;TODAY()),"Late","Occupied")),)))</f>
        <v>Occupied</v>
      </c>
      <c r="TO7" s="33" t="str">
        <f>IF(ISBLANK($F7),,IF(TODAY()=TO$4,"Today",IF(AND(LOOKUP($F7,TenantNames,TenantStartDates)&lt;=TO$4,LOOKUP($F7,TenantNames,TenantEndDates)&gt;=TO$4),IF(OR(AND(DAY(LOOKUP($F7,TenantNames,TenantStartDates))&gt;28,DAY(EOMONTH(TO$4,0))=28,DAY(TO$4)=28),AND(DAY(LOOKUP($F7,TenantNames,TenantStartDates))&gt;30,DAY(EOMONTH(TO$4,0))=30,DAY(TO$4)=30),DAY(LOOKUP($F7,TenantNames,TenantStartDates))=DAY(TO$4)),IF((LOOKUP($F7,TenantNames,TenantEndDates)-TO$4)&lt;=31,LOOKUP($F7,TenantNames,TenantTotalRevenues)-SUM($JA7:TN7),LOOKUP($F7,TenantNames,TenantMonthlyRents)),IF(AND((SUMIF($G$4:AHB$4,"&lt;"&amp;TO$4,$G7:AHB7))&gt;SUMIFS(TransactionAmounts,TenantSources,$F7,'Filtered Data'!$C$2:$C23,"&lt;"&amp;TO$4),TO$4&lt;TODAY()),"Late","Occupied")),)))</f>
        <v>Occupied</v>
      </c>
      <c r="TP7" s="33" t="str">
        <f>IF(ISBLANK($F7),,IF(TODAY()=TP$4,"Today",IF(AND(LOOKUP($F7,TenantNames,TenantStartDates)&lt;=TP$4,LOOKUP($F7,TenantNames,TenantEndDates)&gt;=TP$4),IF(OR(AND(DAY(LOOKUP($F7,TenantNames,TenantStartDates))&gt;28,DAY(EOMONTH(TP$4,0))=28,DAY(TP$4)=28),AND(DAY(LOOKUP($F7,TenantNames,TenantStartDates))&gt;30,DAY(EOMONTH(TP$4,0))=30,DAY(TP$4)=30),DAY(LOOKUP($F7,TenantNames,TenantStartDates))=DAY(TP$4)),IF((LOOKUP($F7,TenantNames,TenantEndDates)-TP$4)&lt;=31,LOOKUP($F7,TenantNames,TenantTotalRevenues)-SUM($JA7:TO7),LOOKUP($F7,TenantNames,TenantMonthlyRents)),IF(AND((SUMIF($G$4:AHB$4,"&lt;"&amp;TP$4,$G7:AHB7))&gt;SUMIFS(TransactionAmounts,TenantSources,$F7,'Filtered Data'!$C$2:$C23,"&lt;"&amp;TP$4),TP$4&lt;TODAY()),"Late","Occupied")),)))</f>
        <v>Occupied</v>
      </c>
      <c r="TQ7" s="33" t="str">
        <f>IF(ISBLANK($F7),,IF(TODAY()=TQ$4,"Today",IF(AND(LOOKUP($F7,TenantNames,TenantStartDates)&lt;=TQ$4,LOOKUP($F7,TenantNames,TenantEndDates)&gt;=TQ$4),IF(OR(AND(DAY(LOOKUP($F7,TenantNames,TenantStartDates))&gt;28,DAY(EOMONTH(TQ$4,0))=28,DAY(TQ$4)=28),AND(DAY(LOOKUP($F7,TenantNames,TenantStartDates))&gt;30,DAY(EOMONTH(TQ$4,0))=30,DAY(TQ$4)=30),DAY(LOOKUP($F7,TenantNames,TenantStartDates))=DAY(TQ$4)),IF((LOOKUP($F7,TenantNames,TenantEndDates)-TQ$4)&lt;=31,LOOKUP($F7,TenantNames,TenantTotalRevenues)-SUM($JA7:TP7),LOOKUP($F7,TenantNames,TenantMonthlyRents)),IF(AND((SUMIF($G$4:AHB$4,"&lt;"&amp;TQ$4,$G7:AHB7))&gt;SUMIFS(TransactionAmounts,TenantSources,$F7,'Filtered Data'!$C$2:$C23,"&lt;"&amp;TQ$4),TQ$4&lt;TODAY()),"Late","Occupied")),)))</f>
        <v>Occupied</v>
      </c>
      <c r="TR7" s="33" t="str">
        <f>IF(ISBLANK($F7),,IF(TODAY()=TR$4,"Today",IF(AND(LOOKUP($F7,TenantNames,TenantStartDates)&lt;=TR$4,LOOKUP($F7,TenantNames,TenantEndDates)&gt;=TR$4),IF(OR(AND(DAY(LOOKUP($F7,TenantNames,TenantStartDates))&gt;28,DAY(EOMONTH(TR$4,0))=28,DAY(TR$4)=28),AND(DAY(LOOKUP($F7,TenantNames,TenantStartDates))&gt;30,DAY(EOMONTH(TR$4,0))=30,DAY(TR$4)=30),DAY(LOOKUP($F7,TenantNames,TenantStartDates))=DAY(TR$4)),IF((LOOKUP($F7,TenantNames,TenantEndDates)-TR$4)&lt;=31,LOOKUP($F7,TenantNames,TenantTotalRevenues)-SUM($JA7:TQ7),LOOKUP($F7,TenantNames,TenantMonthlyRents)),IF(AND((SUMIF($G$4:AHB$4,"&lt;"&amp;TR$4,$G7:AHB7))&gt;SUMIFS(TransactionAmounts,TenantSources,$F7,'Filtered Data'!$C$2:$C23,"&lt;"&amp;TR$4),TR$4&lt;TODAY()),"Late","Occupied")),)))</f>
        <v>Occupied</v>
      </c>
      <c r="TS7" s="33" t="str">
        <f>IF(ISBLANK($F7),,IF(TODAY()=TS$4,"Today",IF(AND(LOOKUP($F7,TenantNames,TenantStartDates)&lt;=TS$4,LOOKUP($F7,TenantNames,TenantEndDates)&gt;=TS$4),IF(OR(AND(DAY(LOOKUP($F7,TenantNames,TenantStartDates))&gt;28,DAY(EOMONTH(TS$4,0))=28,DAY(TS$4)=28),AND(DAY(LOOKUP($F7,TenantNames,TenantStartDates))&gt;30,DAY(EOMONTH(TS$4,0))=30,DAY(TS$4)=30),DAY(LOOKUP($F7,TenantNames,TenantStartDates))=DAY(TS$4)),IF((LOOKUP($F7,TenantNames,TenantEndDates)-TS$4)&lt;=31,LOOKUP($F7,TenantNames,TenantTotalRevenues)-SUM($JA7:TR7),LOOKUP($F7,TenantNames,TenantMonthlyRents)),IF(AND((SUMIF($G$4:AHB$4,"&lt;"&amp;TS$4,$G7:AHB7))&gt;SUMIFS(TransactionAmounts,TenantSources,$F7,'Filtered Data'!$C$2:$C23,"&lt;"&amp;TS$4),TS$4&lt;TODAY()),"Late","Occupied")),)))</f>
        <v>Occupied</v>
      </c>
      <c r="TT7" s="33" t="str">
        <f>IF(ISBLANK($F7),,IF(TODAY()=TT$4,"Today",IF(AND(LOOKUP($F7,TenantNames,TenantStartDates)&lt;=TT$4,LOOKUP($F7,TenantNames,TenantEndDates)&gt;=TT$4),IF(OR(AND(DAY(LOOKUP($F7,TenantNames,TenantStartDates))&gt;28,DAY(EOMONTH(TT$4,0))=28,DAY(TT$4)=28),AND(DAY(LOOKUP($F7,TenantNames,TenantStartDates))&gt;30,DAY(EOMONTH(TT$4,0))=30,DAY(TT$4)=30),DAY(LOOKUP($F7,TenantNames,TenantStartDates))=DAY(TT$4)),IF((LOOKUP($F7,TenantNames,TenantEndDates)-TT$4)&lt;=31,LOOKUP($F7,TenantNames,TenantTotalRevenues)-SUM($JA7:TS7),LOOKUP($F7,TenantNames,TenantMonthlyRents)),IF(AND((SUMIF($G$4:AHB$4,"&lt;"&amp;TT$4,$G7:AHB7))&gt;SUMIFS(TransactionAmounts,TenantSources,$F7,'Filtered Data'!$C$2:$C23,"&lt;"&amp;TT$4),TT$4&lt;TODAY()),"Late","Occupied")),)))</f>
        <v>Occupied</v>
      </c>
      <c r="TU7" s="33" t="str">
        <f>IF(ISBLANK($F7),,IF(TODAY()=TU$4,"Today",IF(AND(LOOKUP($F7,TenantNames,TenantStartDates)&lt;=TU$4,LOOKUP($F7,TenantNames,TenantEndDates)&gt;=TU$4),IF(OR(AND(DAY(LOOKUP($F7,TenantNames,TenantStartDates))&gt;28,DAY(EOMONTH(TU$4,0))=28,DAY(TU$4)=28),AND(DAY(LOOKUP($F7,TenantNames,TenantStartDates))&gt;30,DAY(EOMONTH(TU$4,0))=30,DAY(TU$4)=30),DAY(LOOKUP($F7,TenantNames,TenantStartDates))=DAY(TU$4)),IF((LOOKUP($F7,TenantNames,TenantEndDates)-TU$4)&lt;=31,LOOKUP($F7,TenantNames,TenantTotalRevenues)-SUM($JA7:TT7),LOOKUP($F7,TenantNames,TenantMonthlyRents)),IF(AND((SUMIF($G$4:AHB$4,"&lt;"&amp;TU$4,$G7:AHB7))&gt;SUMIFS(TransactionAmounts,TenantSources,$F7,'Filtered Data'!$C$2:$C23,"&lt;"&amp;TU$4),TU$4&lt;TODAY()),"Late","Occupied")),)))</f>
        <v>Occupied</v>
      </c>
      <c r="TV7" s="33">
        <f>IF(ISBLANK($F7),,IF(TODAY()=TV$4,"Today",IF(AND(LOOKUP($F7,TenantNames,TenantStartDates)&lt;=TV$4,LOOKUP($F7,TenantNames,TenantEndDates)&gt;=TV$4),IF(OR(AND(DAY(LOOKUP($F7,TenantNames,TenantStartDates))&gt;28,DAY(EOMONTH(TV$4,0))=28,DAY(TV$4)=28),AND(DAY(LOOKUP($F7,TenantNames,TenantStartDates))&gt;30,DAY(EOMONTH(TV$4,0))=30,DAY(TV$4)=30),DAY(LOOKUP($F7,TenantNames,TenantStartDates))=DAY(TV$4)),IF((LOOKUP($F7,TenantNames,TenantEndDates)-TV$4)&lt;=31,LOOKUP($F7,TenantNames,TenantTotalRevenues)-SUM($JA7:TU7),LOOKUP($F7,TenantNames,TenantMonthlyRents)),IF(AND((SUMIF($G$4:AHB$4,"&lt;"&amp;TV$4,$G7:AHB7))&gt;SUMIFS(TransactionAmounts,TenantSources,$F7,'Filtered Data'!$C$2:$C23,"&lt;"&amp;TV$4),TV$4&lt;TODAY()),"Late","Occupied")),)))</f>
        <v>1289.99</v>
      </c>
      <c r="TW7" s="33" t="str">
        <f>IF(ISBLANK($F7),,IF(TODAY()=TW$4,"Today",IF(AND(LOOKUP($F7,TenantNames,TenantStartDates)&lt;=TW$4,LOOKUP($F7,TenantNames,TenantEndDates)&gt;=TW$4),IF(OR(AND(DAY(LOOKUP($F7,TenantNames,TenantStartDates))&gt;28,DAY(EOMONTH(TW$4,0))=28,DAY(TW$4)=28),AND(DAY(LOOKUP($F7,TenantNames,TenantStartDates))&gt;30,DAY(EOMONTH(TW$4,0))=30,DAY(TW$4)=30),DAY(LOOKUP($F7,TenantNames,TenantStartDates))=DAY(TW$4)),IF((LOOKUP($F7,TenantNames,TenantEndDates)-TW$4)&lt;=31,LOOKUP($F7,TenantNames,TenantTotalRevenues)-SUM($JA7:TV7),LOOKUP($F7,TenantNames,TenantMonthlyRents)),IF(AND((SUMIF($G$4:AHB$4,"&lt;"&amp;TW$4,$G7:AHB7))&gt;SUMIFS(TransactionAmounts,TenantSources,$F7,'Filtered Data'!$C$2:$C23,"&lt;"&amp;TW$4),TW$4&lt;TODAY()),"Late","Occupied")),)))</f>
        <v>Occupied</v>
      </c>
      <c r="TX7" s="33" t="str">
        <f>IF(ISBLANK($F7),,IF(TODAY()=TX$4,"Today",IF(AND(LOOKUP($F7,TenantNames,TenantStartDates)&lt;=TX$4,LOOKUP($F7,TenantNames,TenantEndDates)&gt;=TX$4),IF(OR(AND(DAY(LOOKUP($F7,TenantNames,TenantStartDates))&gt;28,DAY(EOMONTH(TX$4,0))=28,DAY(TX$4)=28),AND(DAY(LOOKUP($F7,TenantNames,TenantStartDates))&gt;30,DAY(EOMONTH(TX$4,0))=30,DAY(TX$4)=30),DAY(LOOKUP($F7,TenantNames,TenantStartDates))=DAY(TX$4)),IF((LOOKUP($F7,TenantNames,TenantEndDates)-TX$4)&lt;=31,LOOKUP($F7,TenantNames,TenantTotalRevenues)-SUM($JA7:TW7),LOOKUP($F7,TenantNames,TenantMonthlyRents)),IF(AND((SUMIF($G$4:AHB$4,"&lt;"&amp;TX$4,$G7:AHB7))&gt;SUMIFS(TransactionAmounts,TenantSources,$F7,'Filtered Data'!$C$2:$C23,"&lt;"&amp;TX$4),TX$4&lt;TODAY()),"Late","Occupied")),)))</f>
        <v>Occupied</v>
      </c>
      <c r="TY7" s="33" t="str">
        <f>IF(ISBLANK($F7),,IF(TODAY()=TY$4,"Today",IF(AND(LOOKUP($F7,TenantNames,TenantStartDates)&lt;=TY$4,LOOKUP($F7,TenantNames,TenantEndDates)&gt;=TY$4),IF(OR(AND(DAY(LOOKUP($F7,TenantNames,TenantStartDates))&gt;28,DAY(EOMONTH(TY$4,0))=28,DAY(TY$4)=28),AND(DAY(LOOKUP($F7,TenantNames,TenantStartDates))&gt;30,DAY(EOMONTH(TY$4,0))=30,DAY(TY$4)=30),DAY(LOOKUP($F7,TenantNames,TenantStartDates))=DAY(TY$4)),IF((LOOKUP($F7,TenantNames,TenantEndDates)-TY$4)&lt;=31,LOOKUP($F7,TenantNames,TenantTotalRevenues)-SUM($JA7:TX7),LOOKUP($F7,TenantNames,TenantMonthlyRents)),IF(AND((SUMIF($G$4:AHB$4,"&lt;"&amp;TY$4,$G7:AHB7))&gt;SUMIFS(TransactionAmounts,TenantSources,$F7,'Filtered Data'!$C$2:$C23,"&lt;"&amp;TY$4),TY$4&lt;TODAY()),"Late","Occupied")),)))</f>
        <v>Occupied</v>
      </c>
      <c r="TZ7" s="33" t="str">
        <f>IF(ISBLANK($F7),,IF(TODAY()=TZ$4,"Today",IF(AND(LOOKUP($F7,TenantNames,TenantStartDates)&lt;=TZ$4,LOOKUP($F7,TenantNames,TenantEndDates)&gt;=TZ$4),IF(OR(AND(DAY(LOOKUP($F7,TenantNames,TenantStartDates))&gt;28,DAY(EOMONTH(TZ$4,0))=28,DAY(TZ$4)=28),AND(DAY(LOOKUP($F7,TenantNames,TenantStartDates))&gt;30,DAY(EOMONTH(TZ$4,0))=30,DAY(TZ$4)=30),DAY(LOOKUP($F7,TenantNames,TenantStartDates))=DAY(TZ$4)),IF((LOOKUP($F7,TenantNames,TenantEndDates)-TZ$4)&lt;=31,LOOKUP($F7,TenantNames,TenantTotalRevenues)-SUM($JA7:TY7),LOOKUP($F7,TenantNames,TenantMonthlyRents)),IF(AND((SUMIF($G$4:AHB$4,"&lt;"&amp;TZ$4,$G7:AHB7))&gt;SUMIFS(TransactionAmounts,TenantSources,$F7,'Filtered Data'!$C$2:$C23,"&lt;"&amp;TZ$4),TZ$4&lt;TODAY()),"Late","Occupied")),)))</f>
        <v>Occupied</v>
      </c>
      <c r="UA7" s="33" t="str">
        <f>IF(ISBLANK($F7),,IF(TODAY()=UA$4,"Today",IF(AND(LOOKUP($F7,TenantNames,TenantStartDates)&lt;=UA$4,LOOKUP($F7,TenantNames,TenantEndDates)&gt;=UA$4),IF(OR(AND(DAY(LOOKUP($F7,TenantNames,TenantStartDates))&gt;28,DAY(EOMONTH(UA$4,0))=28,DAY(UA$4)=28),AND(DAY(LOOKUP($F7,TenantNames,TenantStartDates))&gt;30,DAY(EOMONTH(UA$4,0))=30,DAY(UA$4)=30),DAY(LOOKUP($F7,TenantNames,TenantStartDates))=DAY(UA$4)),IF((LOOKUP($F7,TenantNames,TenantEndDates)-UA$4)&lt;=31,LOOKUP($F7,TenantNames,TenantTotalRevenues)-SUM($JA7:TZ7),LOOKUP($F7,TenantNames,TenantMonthlyRents)),IF(AND((SUMIF($G$4:AHB$4,"&lt;"&amp;UA$4,$G7:AHB7))&gt;SUMIFS(TransactionAmounts,TenantSources,$F7,'Filtered Data'!$C$2:$C23,"&lt;"&amp;UA$4),UA$4&lt;TODAY()),"Late","Occupied")),)))</f>
        <v>Occupied</v>
      </c>
      <c r="UB7" s="33" t="str">
        <f>IF(ISBLANK($F7),,IF(TODAY()=UB$4,"Today",IF(AND(LOOKUP($F7,TenantNames,TenantStartDates)&lt;=UB$4,LOOKUP($F7,TenantNames,TenantEndDates)&gt;=UB$4),IF(OR(AND(DAY(LOOKUP($F7,TenantNames,TenantStartDates))&gt;28,DAY(EOMONTH(UB$4,0))=28,DAY(UB$4)=28),AND(DAY(LOOKUP($F7,TenantNames,TenantStartDates))&gt;30,DAY(EOMONTH(UB$4,0))=30,DAY(UB$4)=30),DAY(LOOKUP($F7,TenantNames,TenantStartDates))=DAY(UB$4)),IF((LOOKUP($F7,TenantNames,TenantEndDates)-UB$4)&lt;=31,LOOKUP($F7,TenantNames,TenantTotalRevenues)-SUM($JA7:UA7),LOOKUP($F7,TenantNames,TenantMonthlyRents)),IF(AND((SUMIF($G$4:AHB$4,"&lt;"&amp;UB$4,$G7:AHB7))&gt;SUMIFS(TransactionAmounts,TenantSources,$F7,'Filtered Data'!$C$2:$C23,"&lt;"&amp;UB$4),UB$4&lt;TODAY()),"Late","Occupied")),)))</f>
        <v>Occupied</v>
      </c>
      <c r="UC7" s="33" t="str">
        <f>IF(ISBLANK($F7),,IF(TODAY()=UC$4,"Today",IF(AND(LOOKUP($F7,TenantNames,TenantStartDates)&lt;=UC$4,LOOKUP($F7,TenantNames,TenantEndDates)&gt;=UC$4),IF(OR(AND(DAY(LOOKUP($F7,TenantNames,TenantStartDates))&gt;28,DAY(EOMONTH(UC$4,0))=28,DAY(UC$4)=28),AND(DAY(LOOKUP($F7,TenantNames,TenantStartDates))&gt;30,DAY(EOMONTH(UC$4,0))=30,DAY(UC$4)=30),DAY(LOOKUP($F7,TenantNames,TenantStartDates))=DAY(UC$4)),IF((LOOKUP($F7,TenantNames,TenantEndDates)-UC$4)&lt;=31,LOOKUP($F7,TenantNames,TenantTotalRevenues)-SUM($JA7:UB7),LOOKUP($F7,TenantNames,TenantMonthlyRents)),IF(AND((SUMIF($G$4:AHB$4,"&lt;"&amp;UC$4,$G7:AHB7))&gt;SUMIFS(TransactionAmounts,TenantSources,$F7,'Filtered Data'!$C$2:$C23,"&lt;"&amp;UC$4),UC$4&lt;TODAY()),"Late","Occupied")),)))</f>
        <v>Occupied</v>
      </c>
      <c r="UD7" s="33" t="str">
        <f>IF(ISBLANK($F7),,IF(TODAY()=UD$4,"Today",IF(AND(LOOKUP($F7,TenantNames,TenantStartDates)&lt;=UD$4,LOOKUP($F7,TenantNames,TenantEndDates)&gt;=UD$4),IF(OR(AND(DAY(LOOKUP($F7,TenantNames,TenantStartDates))&gt;28,DAY(EOMONTH(UD$4,0))=28,DAY(UD$4)=28),AND(DAY(LOOKUP($F7,TenantNames,TenantStartDates))&gt;30,DAY(EOMONTH(UD$4,0))=30,DAY(UD$4)=30),DAY(LOOKUP($F7,TenantNames,TenantStartDates))=DAY(UD$4)),IF((LOOKUP($F7,TenantNames,TenantEndDates)-UD$4)&lt;=31,LOOKUP($F7,TenantNames,TenantTotalRevenues)-SUM($JA7:UC7),LOOKUP($F7,TenantNames,TenantMonthlyRents)),IF(AND((SUMIF($G$4:AHB$4,"&lt;"&amp;UD$4,$G7:AHB7))&gt;SUMIFS(TransactionAmounts,TenantSources,$F7,'Filtered Data'!$C$2:$C23,"&lt;"&amp;UD$4),UD$4&lt;TODAY()),"Late","Occupied")),)))</f>
        <v>Occupied</v>
      </c>
      <c r="UE7" s="33" t="str">
        <f>IF(ISBLANK($F7),,IF(TODAY()=UE$4,"Today",IF(AND(LOOKUP($F7,TenantNames,TenantStartDates)&lt;=UE$4,LOOKUP($F7,TenantNames,TenantEndDates)&gt;=UE$4),IF(OR(AND(DAY(LOOKUP($F7,TenantNames,TenantStartDates))&gt;28,DAY(EOMONTH(UE$4,0))=28,DAY(UE$4)=28),AND(DAY(LOOKUP($F7,TenantNames,TenantStartDates))&gt;30,DAY(EOMONTH(UE$4,0))=30,DAY(UE$4)=30),DAY(LOOKUP($F7,TenantNames,TenantStartDates))=DAY(UE$4)),IF((LOOKUP($F7,TenantNames,TenantEndDates)-UE$4)&lt;=31,LOOKUP($F7,TenantNames,TenantTotalRevenues)-SUM($JA7:UD7),LOOKUP($F7,TenantNames,TenantMonthlyRents)),IF(AND((SUMIF($G$4:AHB$4,"&lt;"&amp;UE$4,$G7:AHB7))&gt;SUMIFS(TransactionAmounts,TenantSources,$F7,'Filtered Data'!$C$2:$C23,"&lt;"&amp;UE$4),UE$4&lt;TODAY()),"Late","Occupied")),)))</f>
        <v>Occupied</v>
      </c>
      <c r="UF7" s="33" t="str">
        <f>IF(ISBLANK($F7),,IF(TODAY()=UF$4,"Today",IF(AND(LOOKUP($F7,TenantNames,TenantStartDates)&lt;=UF$4,LOOKUP($F7,TenantNames,TenantEndDates)&gt;=UF$4),IF(OR(AND(DAY(LOOKUP($F7,TenantNames,TenantStartDates))&gt;28,DAY(EOMONTH(UF$4,0))=28,DAY(UF$4)=28),AND(DAY(LOOKUP($F7,TenantNames,TenantStartDates))&gt;30,DAY(EOMONTH(UF$4,0))=30,DAY(UF$4)=30),DAY(LOOKUP($F7,TenantNames,TenantStartDates))=DAY(UF$4)),IF((LOOKUP($F7,TenantNames,TenantEndDates)-UF$4)&lt;=31,LOOKUP($F7,TenantNames,TenantTotalRevenues)-SUM($JA7:UE7),LOOKUP($F7,TenantNames,TenantMonthlyRents)),IF(AND((SUMIF($G$4:AHB$4,"&lt;"&amp;UF$4,$G7:AHB7))&gt;SUMIFS(TransactionAmounts,TenantSources,$F7,'Filtered Data'!$C$2:$C23,"&lt;"&amp;UF$4),UF$4&lt;TODAY()),"Late","Occupied")),)))</f>
        <v>Occupied</v>
      </c>
      <c r="UG7" s="33" t="str">
        <f>IF(ISBLANK($F7),,IF(TODAY()=UG$4,"Today",IF(AND(LOOKUP($F7,TenantNames,TenantStartDates)&lt;=UG$4,LOOKUP($F7,TenantNames,TenantEndDates)&gt;=UG$4),IF(OR(AND(DAY(LOOKUP($F7,TenantNames,TenantStartDates))&gt;28,DAY(EOMONTH(UG$4,0))=28,DAY(UG$4)=28),AND(DAY(LOOKUP($F7,TenantNames,TenantStartDates))&gt;30,DAY(EOMONTH(UG$4,0))=30,DAY(UG$4)=30),DAY(LOOKUP($F7,TenantNames,TenantStartDates))=DAY(UG$4)),IF((LOOKUP($F7,TenantNames,TenantEndDates)-UG$4)&lt;=31,LOOKUP($F7,TenantNames,TenantTotalRevenues)-SUM($JA7:UF7),LOOKUP($F7,TenantNames,TenantMonthlyRents)),IF(AND((SUMIF($G$4:AHB$4,"&lt;"&amp;UG$4,$G7:AHB7))&gt;SUMIFS(TransactionAmounts,TenantSources,$F7,'Filtered Data'!$C$2:$C23,"&lt;"&amp;UG$4),UG$4&lt;TODAY()),"Late","Occupied")),)))</f>
        <v>Occupied</v>
      </c>
      <c r="UH7" s="33" t="str">
        <f>IF(ISBLANK($F7),,IF(TODAY()=UH$4,"Today",IF(AND(LOOKUP($F7,TenantNames,TenantStartDates)&lt;=UH$4,LOOKUP($F7,TenantNames,TenantEndDates)&gt;=UH$4),IF(OR(AND(DAY(LOOKUP($F7,TenantNames,TenantStartDates))&gt;28,DAY(EOMONTH(UH$4,0))=28,DAY(UH$4)=28),AND(DAY(LOOKUP($F7,TenantNames,TenantStartDates))&gt;30,DAY(EOMONTH(UH$4,0))=30,DAY(UH$4)=30),DAY(LOOKUP($F7,TenantNames,TenantStartDates))=DAY(UH$4)),IF((LOOKUP($F7,TenantNames,TenantEndDates)-UH$4)&lt;=31,LOOKUP($F7,TenantNames,TenantTotalRevenues)-SUM($JA7:UG7),LOOKUP($F7,TenantNames,TenantMonthlyRents)),IF(AND((SUMIF($G$4:AHB$4,"&lt;"&amp;UH$4,$G7:AHB7))&gt;SUMIFS(TransactionAmounts,TenantSources,$F7,'Filtered Data'!$C$2:$C23,"&lt;"&amp;UH$4),UH$4&lt;TODAY()),"Late","Occupied")),)))</f>
        <v>Occupied</v>
      </c>
      <c r="UI7" s="33" t="str">
        <f>IF(ISBLANK($F7),,IF(TODAY()=UI$4,"Today",IF(AND(LOOKUP($F7,TenantNames,TenantStartDates)&lt;=UI$4,LOOKUP($F7,TenantNames,TenantEndDates)&gt;=UI$4),IF(OR(AND(DAY(LOOKUP($F7,TenantNames,TenantStartDates))&gt;28,DAY(EOMONTH(UI$4,0))=28,DAY(UI$4)=28),AND(DAY(LOOKUP($F7,TenantNames,TenantStartDates))&gt;30,DAY(EOMONTH(UI$4,0))=30,DAY(UI$4)=30),DAY(LOOKUP($F7,TenantNames,TenantStartDates))=DAY(UI$4)),IF((LOOKUP($F7,TenantNames,TenantEndDates)-UI$4)&lt;=31,LOOKUP($F7,TenantNames,TenantTotalRevenues)-SUM($JA7:UH7),LOOKUP($F7,TenantNames,TenantMonthlyRents)),IF(AND((SUMIF($G$4:AHB$4,"&lt;"&amp;UI$4,$G7:AHB7))&gt;SUMIFS(TransactionAmounts,TenantSources,$F7,'Filtered Data'!$C$2:$C23,"&lt;"&amp;UI$4),UI$4&lt;TODAY()),"Late","Occupied")),)))</f>
        <v>Occupied</v>
      </c>
      <c r="UJ7" s="33" t="str">
        <f>IF(ISBLANK($F7),,IF(TODAY()=UJ$4,"Today",IF(AND(LOOKUP($F7,TenantNames,TenantStartDates)&lt;=UJ$4,LOOKUP($F7,TenantNames,TenantEndDates)&gt;=UJ$4),IF(OR(AND(DAY(LOOKUP($F7,TenantNames,TenantStartDates))&gt;28,DAY(EOMONTH(UJ$4,0))=28,DAY(UJ$4)=28),AND(DAY(LOOKUP($F7,TenantNames,TenantStartDates))&gt;30,DAY(EOMONTH(UJ$4,0))=30,DAY(UJ$4)=30),DAY(LOOKUP($F7,TenantNames,TenantStartDates))=DAY(UJ$4)),IF((LOOKUP($F7,TenantNames,TenantEndDates)-UJ$4)&lt;=31,LOOKUP($F7,TenantNames,TenantTotalRevenues)-SUM($JA7:UI7),LOOKUP($F7,TenantNames,TenantMonthlyRents)),IF(AND((SUMIF($G$4:AHB$4,"&lt;"&amp;UJ$4,$G7:AHB7))&gt;SUMIFS(TransactionAmounts,TenantSources,$F7,'Filtered Data'!$C$2:$C23,"&lt;"&amp;UJ$4),UJ$4&lt;TODAY()),"Late","Occupied")),)))</f>
        <v>Occupied</v>
      </c>
      <c r="UK7" s="33" t="str">
        <f>IF(ISBLANK($F7),,IF(TODAY()=UK$4,"Today",IF(AND(LOOKUP($F7,TenantNames,TenantStartDates)&lt;=UK$4,LOOKUP($F7,TenantNames,TenantEndDates)&gt;=UK$4),IF(OR(AND(DAY(LOOKUP($F7,TenantNames,TenantStartDates))&gt;28,DAY(EOMONTH(UK$4,0))=28,DAY(UK$4)=28),AND(DAY(LOOKUP($F7,TenantNames,TenantStartDates))&gt;30,DAY(EOMONTH(UK$4,0))=30,DAY(UK$4)=30),DAY(LOOKUP($F7,TenantNames,TenantStartDates))=DAY(UK$4)),IF((LOOKUP($F7,TenantNames,TenantEndDates)-UK$4)&lt;=31,LOOKUP($F7,TenantNames,TenantTotalRevenues)-SUM($JA7:UJ7),LOOKUP($F7,TenantNames,TenantMonthlyRents)),IF(AND((SUMIF($G$4:AHB$4,"&lt;"&amp;UK$4,$G7:AHB7))&gt;SUMIFS(TransactionAmounts,TenantSources,$F7,'Filtered Data'!$C$2:$C23,"&lt;"&amp;UK$4),UK$4&lt;TODAY()),"Late","Occupied")),)))</f>
        <v>Occupied</v>
      </c>
      <c r="UL7" s="33" t="str">
        <f>IF(ISBLANK($F7),,IF(TODAY()=UL$4,"Today",IF(AND(LOOKUP($F7,TenantNames,TenantStartDates)&lt;=UL$4,LOOKUP($F7,TenantNames,TenantEndDates)&gt;=UL$4),IF(OR(AND(DAY(LOOKUP($F7,TenantNames,TenantStartDates))&gt;28,DAY(EOMONTH(UL$4,0))=28,DAY(UL$4)=28),AND(DAY(LOOKUP($F7,TenantNames,TenantStartDates))&gt;30,DAY(EOMONTH(UL$4,0))=30,DAY(UL$4)=30),DAY(LOOKUP($F7,TenantNames,TenantStartDates))=DAY(UL$4)),IF((LOOKUP($F7,TenantNames,TenantEndDates)-UL$4)&lt;=31,LOOKUP($F7,TenantNames,TenantTotalRevenues)-SUM($JA7:UK7),LOOKUP($F7,TenantNames,TenantMonthlyRents)),IF(AND((SUMIF($G$4:AHB$4,"&lt;"&amp;UL$4,$G7:AHB7))&gt;SUMIFS(TransactionAmounts,TenantSources,$F7,'Filtered Data'!$C$2:$C23,"&lt;"&amp;UL$4),UL$4&lt;TODAY()),"Late","Occupied")),)))</f>
        <v>Occupied</v>
      </c>
      <c r="UM7" s="33" t="str">
        <f>IF(ISBLANK($F7),,IF(TODAY()=UM$4,"Today",IF(AND(LOOKUP($F7,TenantNames,TenantStartDates)&lt;=UM$4,LOOKUP($F7,TenantNames,TenantEndDates)&gt;=UM$4),IF(OR(AND(DAY(LOOKUP($F7,TenantNames,TenantStartDates))&gt;28,DAY(EOMONTH(UM$4,0))=28,DAY(UM$4)=28),AND(DAY(LOOKUP($F7,TenantNames,TenantStartDates))&gt;30,DAY(EOMONTH(UM$4,0))=30,DAY(UM$4)=30),DAY(LOOKUP($F7,TenantNames,TenantStartDates))=DAY(UM$4)),IF((LOOKUP($F7,TenantNames,TenantEndDates)-UM$4)&lt;=31,LOOKUP($F7,TenantNames,TenantTotalRevenues)-SUM($JA7:UL7),LOOKUP($F7,TenantNames,TenantMonthlyRents)),IF(AND((SUMIF($G$4:AHB$4,"&lt;"&amp;UM$4,$G7:AHB7))&gt;SUMIFS(TransactionAmounts,TenantSources,$F7,'Filtered Data'!$C$2:$C23,"&lt;"&amp;UM$4),UM$4&lt;TODAY()),"Late","Occupied")),)))</f>
        <v>Occupied</v>
      </c>
      <c r="UN7" s="33" t="str">
        <f>IF(ISBLANK($F7),,IF(TODAY()=UN$4,"Today",IF(AND(LOOKUP($F7,TenantNames,TenantStartDates)&lt;=UN$4,LOOKUP($F7,TenantNames,TenantEndDates)&gt;=UN$4),IF(OR(AND(DAY(LOOKUP($F7,TenantNames,TenantStartDates))&gt;28,DAY(EOMONTH(UN$4,0))=28,DAY(UN$4)=28),AND(DAY(LOOKUP($F7,TenantNames,TenantStartDates))&gt;30,DAY(EOMONTH(UN$4,0))=30,DAY(UN$4)=30),DAY(LOOKUP($F7,TenantNames,TenantStartDates))=DAY(UN$4)),IF((LOOKUP($F7,TenantNames,TenantEndDates)-UN$4)&lt;=31,LOOKUP($F7,TenantNames,TenantTotalRevenues)-SUM($JA7:UM7),LOOKUP($F7,TenantNames,TenantMonthlyRents)),IF(AND((SUMIF($G$4:AHB$4,"&lt;"&amp;UN$4,$G7:AHB7))&gt;SUMIFS(TransactionAmounts,TenantSources,$F7,'Filtered Data'!$C$2:$C23,"&lt;"&amp;UN$4),UN$4&lt;TODAY()),"Late","Occupied")),)))</f>
        <v>Occupied</v>
      </c>
      <c r="UO7" s="33" t="str">
        <f>IF(ISBLANK($F7),,IF(TODAY()=UO$4,"Today",IF(AND(LOOKUP($F7,TenantNames,TenantStartDates)&lt;=UO$4,LOOKUP($F7,TenantNames,TenantEndDates)&gt;=UO$4),IF(OR(AND(DAY(LOOKUP($F7,TenantNames,TenantStartDates))&gt;28,DAY(EOMONTH(UO$4,0))=28,DAY(UO$4)=28),AND(DAY(LOOKUP($F7,TenantNames,TenantStartDates))&gt;30,DAY(EOMONTH(UO$4,0))=30,DAY(UO$4)=30),DAY(LOOKUP($F7,TenantNames,TenantStartDates))=DAY(UO$4)),IF((LOOKUP($F7,TenantNames,TenantEndDates)-UO$4)&lt;=31,LOOKUP($F7,TenantNames,TenantTotalRevenues)-SUM($JA7:UN7),LOOKUP($F7,TenantNames,TenantMonthlyRents)),IF(AND((SUMIF($G$4:AHB$4,"&lt;"&amp;UO$4,$G7:AHB7))&gt;SUMIFS(TransactionAmounts,TenantSources,$F7,'Filtered Data'!$C$2:$C23,"&lt;"&amp;UO$4),UO$4&lt;TODAY()),"Late","Occupied")),)))</f>
        <v>Occupied</v>
      </c>
      <c r="UP7" s="33" t="str">
        <f>IF(ISBLANK($F7),,IF(TODAY()=UP$4,"Today",IF(AND(LOOKUP($F7,TenantNames,TenantStartDates)&lt;=UP$4,LOOKUP($F7,TenantNames,TenantEndDates)&gt;=UP$4),IF(OR(AND(DAY(LOOKUP($F7,TenantNames,TenantStartDates))&gt;28,DAY(EOMONTH(UP$4,0))=28,DAY(UP$4)=28),AND(DAY(LOOKUP($F7,TenantNames,TenantStartDates))&gt;30,DAY(EOMONTH(UP$4,0))=30,DAY(UP$4)=30),DAY(LOOKUP($F7,TenantNames,TenantStartDates))=DAY(UP$4)),IF((LOOKUP($F7,TenantNames,TenantEndDates)-UP$4)&lt;=31,LOOKUP($F7,TenantNames,TenantTotalRevenues)-SUM($JA7:UO7),LOOKUP($F7,TenantNames,TenantMonthlyRents)),IF(AND((SUMIF($G$4:AHB$4,"&lt;"&amp;UP$4,$G7:AHB7))&gt;SUMIFS(TransactionAmounts,TenantSources,$F7,'Filtered Data'!$C$2:$C23,"&lt;"&amp;UP$4),UP$4&lt;TODAY()),"Late","Occupied")),)))</f>
        <v>Occupied</v>
      </c>
      <c r="UQ7" s="33" t="str">
        <f>IF(ISBLANK($F7),,IF(TODAY()=UQ$4,"Today",IF(AND(LOOKUP($F7,TenantNames,TenantStartDates)&lt;=UQ$4,LOOKUP($F7,TenantNames,TenantEndDates)&gt;=UQ$4),IF(OR(AND(DAY(LOOKUP($F7,TenantNames,TenantStartDates))&gt;28,DAY(EOMONTH(UQ$4,0))=28,DAY(UQ$4)=28),AND(DAY(LOOKUP($F7,TenantNames,TenantStartDates))&gt;30,DAY(EOMONTH(UQ$4,0))=30,DAY(UQ$4)=30),DAY(LOOKUP($F7,TenantNames,TenantStartDates))=DAY(UQ$4)),IF((LOOKUP($F7,TenantNames,TenantEndDates)-UQ$4)&lt;=31,LOOKUP($F7,TenantNames,TenantTotalRevenues)-SUM($JA7:UP7),LOOKUP($F7,TenantNames,TenantMonthlyRents)),IF(AND((SUMIF($G$4:AHB$4,"&lt;"&amp;UQ$4,$G7:AHB7))&gt;SUMIFS(TransactionAmounts,TenantSources,$F7,'Filtered Data'!$C$2:$C23,"&lt;"&amp;UQ$4),UQ$4&lt;TODAY()),"Late","Occupied")),)))</f>
        <v>Occupied</v>
      </c>
      <c r="UR7" s="33" t="str">
        <f>IF(ISBLANK($F7),,IF(TODAY()=UR$4,"Today",IF(AND(LOOKUP($F7,TenantNames,TenantStartDates)&lt;=UR$4,LOOKUP($F7,TenantNames,TenantEndDates)&gt;=UR$4),IF(OR(AND(DAY(LOOKUP($F7,TenantNames,TenantStartDates))&gt;28,DAY(EOMONTH(UR$4,0))=28,DAY(UR$4)=28),AND(DAY(LOOKUP($F7,TenantNames,TenantStartDates))&gt;30,DAY(EOMONTH(UR$4,0))=30,DAY(UR$4)=30),DAY(LOOKUP($F7,TenantNames,TenantStartDates))=DAY(UR$4)),IF((LOOKUP($F7,TenantNames,TenantEndDates)-UR$4)&lt;=31,LOOKUP($F7,TenantNames,TenantTotalRevenues)-SUM($JA7:UQ7),LOOKUP($F7,TenantNames,TenantMonthlyRents)),IF(AND((SUMIF($G$4:AHB$4,"&lt;"&amp;UR$4,$G7:AHB7))&gt;SUMIFS(TransactionAmounts,TenantSources,$F7,'Filtered Data'!$C$2:$C23,"&lt;"&amp;UR$4),UR$4&lt;TODAY()),"Late","Occupied")),)))</f>
        <v>Occupied</v>
      </c>
      <c r="US7" s="33" t="str">
        <f>IF(ISBLANK($F7),,IF(TODAY()=US$4,"Today",IF(AND(LOOKUP($F7,TenantNames,TenantStartDates)&lt;=US$4,LOOKUP($F7,TenantNames,TenantEndDates)&gt;=US$4),IF(OR(AND(DAY(LOOKUP($F7,TenantNames,TenantStartDates))&gt;28,DAY(EOMONTH(US$4,0))=28,DAY(US$4)=28),AND(DAY(LOOKUP($F7,TenantNames,TenantStartDates))&gt;30,DAY(EOMONTH(US$4,0))=30,DAY(US$4)=30),DAY(LOOKUP($F7,TenantNames,TenantStartDates))=DAY(US$4)),IF((LOOKUP($F7,TenantNames,TenantEndDates)-US$4)&lt;=31,LOOKUP($F7,TenantNames,TenantTotalRevenues)-SUM($JA7:UR7),LOOKUP($F7,TenantNames,TenantMonthlyRents)),IF(AND((SUMIF($G$4:AHB$4,"&lt;"&amp;US$4,$G7:AHB7))&gt;SUMIFS(TransactionAmounts,TenantSources,$F7,'Filtered Data'!$C$2:$C23,"&lt;"&amp;US$4),US$4&lt;TODAY()),"Late","Occupied")),)))</f>
        <v>Occupied</v>
      </c>
      <c r="UT7" s="33" t="str">
        <f>IF(ISBLANK($F7),,IF(TODAY()=UT$4,"Today",IF(AND(LOOKUP($F7,TenantNames,TenantStartDates)&lt;=UT$4,LOOKUP($F7,TenantNames,TenantEndDates)&gt;=UT$4),IF(OR(AND(DAY(LOOKUP($F7,TenantNames,TenantStartDates))&gt;28,DAY(EOMONTH(UT$4,0))=28,DAY(UT$4)=28),AND(DAY(LOOKUP($F7,TenantNames,TenantStartDates))&gt;30,DAY(EOMONTH(UT$4,0))=30,DAY(UT$4)=30),DAY(LOOKUP($F7,TenantNames,TenantStartDates))=DAY(UT$4)),IF((LOOKUP($F7,TenantNames,TenantEndDates)-UT$4)&lt;=31,LOOKUP($F7,TenantNames,TenantTotalRevenues)-SUM($JA7:US7),LOOKUP($F7,TenantNames,TenantMonthlyRents)),IF(AND((SUMIF($G$4:AHB$4,"&lt;"&amp;UT$4,$G7:AHB7))&gt;SUMIFS(TransactionAmounts,TenantSources,$F7,'Filtered Data'!$C$2:$C23,"&lt;"&amp;UT$4),UT$4&lt;TODAY()),"Late","Occupied")),)))</f>
        <v>Occupied</v>
      </c>
      <c r="UU7" s="33" t="str">
        <f>IF(ISBLANK($F7),,IF(TODAY()=UU$4,"Today",IF(AND(LOOKUP($F7,TenantNames,TenantStartDates)&lt;=UU$4,LOOKUP($F7,TenantNames,TenantEndDates)&gt;=UU$4),IF(OR(AND(DAY(LOOKUP($F7,TenantNames,TenantStartDates))&gt;28,DAY(EOMONTH(UU$4,0))=28,DAY(UU$4)=28),AND(DAY(LOOKUP($F7,TenantNames,TenantStartDates))&gt;30,DAY(EOMONTH(UU$4,0))=30,DAY(UU$4)=30),DAY(LOOKUP($F7,TenantNames,TenantStartDates))=DAY(UU$4)),IF((LOOKUP($F7,TenantNames,TenantEndDates)-UU$4)&lt;=31,LOOKUP($F7,TenantNames,TenantTotalRevenues)-SUM($JA7:UT7),LOOKUP($F7,TenantNames,TenantMonthlyRents)),IF(AND((SUMIF($G$4:AHB$4,"&lt;"&amp;UU$4,$G7:AHB7))&gt;SUMIFS(TransactionAmounts,TenantSources,$F7,'Filtered Data'!$C$2:$C23,"&lt;"&amp;UU$4),UU$4&lt;TODAY()),"Late","Occupied")),)))</f>
        <v>Occupied</v>
      </c>
      <c r="UV7" s="33" t="str">
        <f>IF(ISBLANK($F7),,IF(TODAY()=UV$4,"Today",IF(AND(LOOKUP($F7,TenantNames,TenantStartDates)&lt;=UV$4,LOOKUP($F7,TenantNames,TenantEndDates)&gt;=UV$4),IF(OR(AND(DAY(LOOKUP($F7,TenantNames,TenantStartDates))&gt;28,DAY(EOMONTH(UV$4,0))=28,DAY(UV$4)=28),AND(DAY(LOOKUP($F7,TenantNames,TenantStartDates))&gt;30,DAY(EOMONTH(UV$4,0))=30,DAY(UV$4)=30),DAY(LOOKUP($F7,TenantNames,TenantStartDates))=DAY(UV$4)),IF((LOOKUP($F7,TenantNames,TenantEndDates)-UV$4)&lt;=31,LOOKUP($F7,TenantNames,TenantTotalRevenues)-SUM($JA7:UU7),LOOKUP($F7,TenantNames,TenantMonthlyRents)),IF(AND((SUMIF($G$4:AHB$4,"&lt;"&amp;UV$4,$G7:AHB7))&gt;SUMIFS(TransactionAmounts,TenantSources,$F7,'Filtered Data'!$C$2:$C23,"&lt;"&amp;UV$4),UV$4&lt;TODAY()),"Late","Occupied")),)))</f>
        <v>Occupied</v>
      </c>
      <c r="UW7" s="33" t="str">
        <f>IF(ISBLANK($F7),,IF(TODAY()=UW$4,"Today",IF(AND(LOOKUP($F7,TenantNames,TenantStartDates)&lt;=UW$4,LOOKUP($F7,TenantNames,TenantEndDates)&gt;=UW$4),IF(OR(AND(DAY(LOOKUP($F7,TenantNames,TenantStartDates))&gt;28,DAY(EOMONTH(UW$4,0))=28,DAY(UW$4)=28),AND(DAY(LOOKUP($F7,TenantNames,TenantStartDates))&gt;30,DAY(EOMONTH(UW$4,0))=30,DAY(UW$4)=30),DAY(LOOKUP($F7,TenantNames,TenantStartDates))=DAY(UW$4)),IF((LOOKUP($F7,TenantNames,TenantEndDates)-UW$4)&lt;=31,LOOKUP($F7,TenantNames,TenantTotalRevenues)-SUM($JA7:UV7),LOOKUP($F7,TenantNames,TenantMonthlyRents)),IF(AND((SUMIF($G$4:AHB$4,"&lt;"&amp;UW$4,$G7:AHB7))&gt;SUMIFS(TransactionAmounts,TenantSources,$F7,'Filtered Data'!$C$2:$C23,"&lt;"&amp;UW$4),UW$4&lt;TODAY()),"Late","Occupied")),)))</f>
        <v>Occupied</v>
      </c>
      <c r="UX7" s="33" t="str">
        <f>IF(ISBLANK($F7),,IF(TODAY()=UX$4,"Today",IF(AND(LOOKUP($F7,TenantNames,TenantStartDates)&lt;=UX$4,LOOKUP($F7,TenantNames,TenantEndDates)&gt;=UX$4),IF(OR(AND(DAY(LOOKUP($F7,TenantNames,TenantStartDates))&gt;28,DAY(EOMONTH(UX$4,0))=28,DAY(UX$4)=28),AND(DAY(LOOKUP($F7,TenantNames,TenantStartDates))&gt;30,DAY(EOMONTH(UX$4,0))=30,DAY(UX$4)=30),DAY(LOOKUP($F7,TenantNames,TenantStartDates))=DAY(UX$4)),IF((LOOKUP($F7,TenantNames,TenantEndDates)-UX$4)&lt;=31,LOOKUP($F7,TenantNames,TenantTotalRevenues)-SUM($JA7:UW7),LOOKUP($F7,TenantNames,TenantMonthlyRents)),IF(AND((SUMIF($G$4:AHB$4,"&lt;"&amp;UX$4,$G7:AHB7))&gt;SUMIFS(TransactionAmounts,TenantSources,$F7,'Filtered Data'!$C$2:$C23,"&lt;"&amp;UX$4),UX$4&lt;TODAY()),"Late","Occupied")),)))</f>
        <v>Occupied</v>
      </c>
      <c r="UY7" s="33" t="str">
        <f>IF(ISBLANK($F7),,IF(TODAY()=UY$4,"Today",IF(AND(LOOKUP($F7,TenantNames,TenantStartDates)&lt;=UY$4,LOOKUP($F7,TenantNames,TenantEndDates)&gt;=UY$4),IF(OR(AND(DAY(LOOKUP($F7,TenantNames,TenantStartDates))&gt;28,DAY(EOMONTH(UY$4,0))=28,DAY(UY$4)=28),AND(DAY(LOOKUP($F7,TenantNames,TenantStartDates))&gt;30,DAY(EOMONTH(UY$4,0))=30,DAY(UY$4)=30),DAY(LOOKUP($F7,TenantNames,TenantStartDates))=DAY(UY$4)),IF((LOOKUP($F7,TenantNames,TenantEndDates)-UY$4)&lt;=31,LOOKUP($F7,TenantNames,TenantTotalRevenues)-SUM($JA7:UX7),LOOKUP($F7,TenantNames,TenantMonthlyRents)),IF(AND((SUMIF($G$4:AHB$4,"&lt;"&amp;UY$4,$G7:AHB7))&gt;SUMIFS(TransactionAmounts,TenantSources,$F7,'Filtered Data'!$C$2:$C23,"&lt;"&amp;UY$4),UY$4&lt;TODAY()),"Late","Occupied")),)))</f>
        <v>Occupied</v>
      </c>
      <c r="UZ7" s="35">
        <f>IF(ISBLANK($F7),,IF(TODAY()=UZ$4,"Today",IF(AND(LOOKUP($F7,TenantNames,TenantStartDates)&lt;=UZ$4,LOOKUP($F7,TenantNames,TenantEndDates)&gt;=UZ$4),IF(OR(AND(DAY(LOOKUP($F7,TenantNames,TenantStartDates))&gt;28,DAY(EOMONTH(UZ$4,0))=28,DAY(UZ$4)=28),AND(DAY(LOOKUP($F7,TenantNames,TenantStartDates))&gt;30,DAY(EOMONTH(UZ$4,0))=30,DAY(UZ$4)=30),DAY(LOOKUP($F7,TenantNames,TenantStartDates))=DAY(UZ$4)),IF((LOOKUP($F7,TenantNames,TenantEndDates)-UZ$4)&lt;=31,LOOKUP($F7,TenantNames,TenantTotalRevenues)-SUM($JA7:UY7),LOOKUP($F7,TenantNames,TenantMonthlyRents)),IF(AND((SUMIF($G$4:AHB$4,"&lt;"&amp;UZ$4,$G7:AHB7))&gt;SUMIFS(TransactionAmounts,TenantSources,$F7,'Filtered Data'!$C$2:$C23,"&lt;"&amp;UZ$4),UZ$4&lt;TODAY()),"Late","Occupied")),)))</f>
        <v>1176.584286</v>
      </c>
      <c r="VA7" s="33" t="str">
        <f>IF(ISBLANK($F7),,IF(TODAY()=VA$4,"Today",IF(AND(LOOKUP($F7,TenantNames,TenantStartDates)&lt;=VA$4,LOOKUP($F7,TenantNames,TenantEndDates)&gt;=VA$4),IF(OR(AND(DAY(LOOKUP($F7,TenantNames,TenantStartDates))&gt;28,DAY(EOMONTH(VA$4,0))=28,DAY(VA$4)=28),AND(DAY(LOOKUP($F7,TenantNames,TenantStartDates))&gt;30,DAY(EOMONTH(VA$4,0))=30,DAY(VA$4)=30),DAY(LOOKUP($F7,TenantNames,TenantStartDates))=DAY(VA$4)),IF((LOOKUP($F7,TenantNames,TenantEndDates)-VA$4)&lt;=31,LOOKUP($F7,TenantNames,TenantTotalRevenues)-SUM($JA7:UZ7),LOOKUP($F7,TenantNames,TenantMonthlyRents)),IF(AND((SUMIF($G$4:AHB$4,"&lt;"&amp;VA$4,$G7:AHB7))&gt;SUMIFS(TransactionAmounts,TenantSources,$F7,'Filtered Data'!$C$2:$C23,"&lt;"&amp;VA$4),VA$4&lt;TODAY()),"Late","Occupied")),)))</f>
        <v>Occupied</v>
      </c>
      <c r="VB7" s="33" t="str">
        <f>IF(ISBLANK($F7),,IF(TODAY()=VB$4,"Today",IF(AND(LOOKUP($F7,TenantNames,TenantStartDates)&lt;=VB$4,LOOKUP($F7,TenantNames,TenantEndDates)&gt;=VB$4),IF(OR(AND(DAY(LOOKUP($F7,TenantNames,TenantStartDates))&gt;28,DAY(EOMONTH(VB$4,0))=28,DAY(VB$4)=28),AND(DAY(LOOKUP($F7,TenantNames,TenantStartDates))&gt;30,DAY(EOMONTH(VB$4,0))=30,DAY(VB$4)=30),DAY(LOOKUP($F7,TenantNames,TenantStartDates))=DAY(VB$4)),IF((LOOKUP($F7,TenantNames,TenantEndDates)-VB$4)&lt;=31,LOOKUP($F7,TenantNames,TenantTotalRevenues)-SUM($JA7:VA7),LOOKUP($F7,TenantNames,TenantMonthlyRents)),IF(AND((SUMIF($G$4:AHB$4,"&lt;"&amp;VB$4,$G7:AHB7))&gt;SUMIFS(TransactionAmounts,TenantSources,$F7,'Filtered Data'!$C$2:$C23,"&lt;"&amp;VB$4),VB$4&lt;TODAY()),"Late","Occupied")),)))</f>
        <v>Occupied</v>
      </c>
      <c r="VC7" s="33" t="str">
        <f>IF(ISBLANK($F7),,IF(TODAY()=VC$4,"Today",IF(AND(LOOKUP($F7,TenantNames,TenantStartDates)&lt;=VC$4,LOOKUP($F7,TenantNames,TenantEndDates)&gt;=VC$4),IF(OR(AND(DAY(LOOKUP($F7,TenantNames,TenantStartDates))&gt;28,DAY(EOMONTH(VC$4,0))=28,DAY(VC$4)=28),AND(DAY(LOOKUP($F7,TenantNames,TenantStartDates))&gt;30,DAY(EOMONTH(VC$4,0))=30,DAY(VC$4)=30),DAY(LOOKUP($F7,TenantNames,TenantStartDates))=DAY(VC$4)),IF((LOOKUP($F7,TenantNames,TenantEndDates)-VC$4)&lt;=31,LOOKUP($F7,TenantNames,TenantTotalRevenues)-SUM($JA7:VB7),LOOKUP($F7,TenantNames,TenantMonthlyRents)),IF(AND((SUMIF($G$4:AHB$4,"&lt;"&amp;VC$4,$G7:AHB7))&gt;SUMIFS(TransactionAmounts,TenantSources,$F7,'Filtered Data'!$C$2:$C23,"&lt;"&amp;VC$4),VC$4&lt;TODAY()),"Late","Occupied")),)))</f>
        <v>Occupied</v>
      </c>
      <c r="VD7" s="33" t="str">
        <f>IF(ISBLANK($F7),,IF(TODAY()=VD$4,"Today",IF(AND(LOOKUP($F7,TenantNames,TenantStartDates)&lt;=VD$4,LOOKUP($F7,TenantNames,TenantEndDates)&gt;=VD$4),IF(OR(AND(DAY(LOOKUP($F7,TenantNames,TenantStartDates))&gt;28,DAY(EOMONTH(VD$4,0))=28,DAY(VD$4)=28),AND(DAY(LOOKUP($F7,TenantNames,TenantStartDates))&gt;30,DAY(EOMONTH(VD$4,0))=30,DAY(VD$4)=30),DAY(LOOKUP($F7,TenantNames,TenantStartDates))=DAY(VD$4)),IF((LOOKUP($F7,TenantNames,TenantEndDates)-VD$4)&lt;=31,LOOKUP($F7,TenantNames,TenantTotalRevenues)-SUM($JA7:VC7),LOOKUP($F7,TenantNames,TenantMonthlyRents)),IF(AND((SUMIF($G$4:AHB$4,"&lt;"&amp;VD$4,$G7:AHB7))&gt;SUMIFS(TransactionAmounts,TenantSources,$F7,'Filtered Data'!$C$2:$C23,"&lt;"&amp;VD$4),VD$4&lt;TODAY()),"Late","Occupied")),)))</f>
        <v>Occupied</v>
      </c>
      <c r="VE7" s="33" t="str">
        <f>IF(ISBLANK($F7),,IF(TODAY()=VE$4,"Today",IF(AND(LOOKUP($F7,TenantNames,TenantStartDates)&lt;=VE$4,LOOKUP($F7,TenantNames,TenantEndDates)&gt;=VE$4),IF(OR(AND(DAY(LOOKUP($F7,TenantNames,TenantStartDates))&gt;28,DAY(EOMONTH(VE$4,0))=28,DAY(VE$4)=28),AND(DAY(LOOKUP($F7,TenantNames,TenantStartDates))&gt;30,DAY(EOMONTH(VE$4,0))=30,DAY(VE$4)=30),DAY(LOOKUP($F7,TenantNames,TenantStartDates))=DAY(VE$4)),IF((LOOKUP($F7,TenantNames,TenantEndDates)-VE$4)&lt;=31,LOOKUP($F7,TenantNames,TenantTotalRevenues)-SUM($JA7:VD7),LOOKUP($F7,TenantNames,TenantMonthlyRents)),IF(AND((SUMIF($G$4:AHB$4,"&lt;"&amp;VE$4,$G7:AHB7))&gt;SUMIFS(TransactionAmounts,TenantSources,$F7,'Filtered Data'!$C$2:$C23,"&lt;"&amp;VE$4),VE$4&lt;TODAY()),"Late","Occupied")),)))</f>
        <v>Occupied</v>
      </c>
      <c r="VF7" s="33" t="str">
        <f>IF(ISBLANK($F7),,IF(TODAY()=VF$4,"Today",IF(AND(LOOKUP($F7,TenantNames,TenantStartDates)&lt;=VF$4,LOOKUP($F7,TenantNames,TenantEndDates)&gt;=VF$4),IF(OR(AND(DAY(LOOKUP($F7,TenantNames,TenantStartDates))&gt;28,DAY(EOMONTH(VF$4,0))=28,DAY(VF$4)=28),AND(DAY(LOOKUP($F7,TenantNames,TenantStartDates))&gt;30,DAY(EOMONTH(VF$4,0))=30,DAY(VF$4)=30),DAY(LOOKUP($F7,TenantNames,TenantStartDates))=DAY(VF$4)),IF((LOOKUP($F7,TenantNames,TenantEndDates)-VF$4)&lt;=31,LOOKUP($F7,TenantNames,TenantTotalRevenues)-SUM($JA7:VE7),LOOKUP($F7,TenantNames,TenantMonthlyRents)),IF(AND((SUMIF($G$4:AHB$4,"&lt;"&amp;VF$4,$G7:AHB7))&gt;SUMIFS(TransactionAmounts,TenantSources,$F7,'Filtered Data'!$C$2:$C23,"&lt;"&amp;VF$4),VF$4&lt;TODAY()),"Late","Occupied")),)))</f>
        <v>Occupied</v>
      </c>
      <c r="VG7" s="33" t="str">
        <f>IF(ISBLANK($F7),,IF(TODAY()=VG$4,"Today",IF(AND(LOOKUP($F7,TenantNames,TenantStartDates)&lt;=VG$4,LOOKUP($F7,TenantNames,TenantEndDates)&gt;=VG$4),IF(OR(AND(DAY(LOOKUP($F7,TenantNames,TenantStartDates))&gt;28,DAY(EOMONTH(VG$4,0))=28,DAY(VG$4)=28),AND(DAY(LOOKUP($F7,TenantNames,TenantStartDates))&gt;30,DAY(EOMONTH(VG$4,0))=30,DAY(VG$4)=30),DAY(LOOKUP($F7,TenantNames,TenantStartDates))=DAY(VG$4)),IF((LOOKUP($F7,TenantNames,TenantEndDates)-VG$4)&lt;=31,LOOKUP($F7,TenantNames,TenantTotalRevenues)-SUM($JA7:VF7),LOOKUP($F7,TenantNames,TenantMonthlyRents)),IF(AND((SUMIF($G$4:AHB$4,"&lt;"&amp;VG$4,$G7:AHB7))&gt;SUMIFS(TransactionAmounts,TenantSources,$F7,'Filtered Data'!$C$2:$C23,"&lt;"&amp;VG$4),VG$4&lt;TODAY()),"Late","Occupied")),)))</f>
        <v>Occupied</v>
      </c>
      <c r="VH7" s="33" t="str">
        <f>IF(ISBLANK($F7),,IF(TODAY()=VH$4,"Today",IF(AND(LOOKUP($F7,TenantNames,TenantStartDates)&lt;=VH$4,LOOKUP($F7,TenantNames,TenantEndDates)&gt;=VH$4),IF(OR(AND(DAY(LOOKUP($F7,TenantNames,TenantStartDates))&gt;28,DAY(EOMONTH(VH$4,0))=28,DAY(VH$4)=28),AND(DAY(LOOKUP($F7,TenantNames,TenantStartDates))&gt;30,DAY(EOMONTH(VH$4,0))=30,DAY(VH$4)=30),DAY(LOOKUP($F7,TenantNames,TenantStartDates))=DAY(VH$4)),IF((LOOKUP($F7,TenantNames,TenantEndDates)-VH$4)&lt;=31,LOOKUP($F7,TenantNames,TenantTotalRevenues)-SUM($JA7:VG7),LOOKUP($F7,TenantNames,TenantMonthlyRents)),IF(AND((SUMIF($G$4:AHB$4,"&lt;"&amp;VH$4,$G7:AHB7))&gt;SUMIFS(TransactionAmounts,TenantSources,$F7,'Filtered Data'!$C$2:$C23,"&lt;"&amp;VH$4),VH$4&lt;TODAY()),"Late","Occupied")),)))</f>
        <v>Occupied</v>
      </c>
      <c r="VI7" s="33" t="str">
        <f>IF(ISBLANK($F7),,IF(TODAY()=VI$4,"Today",IF(AND(LOOKUP($F7,TenantNames,TenantStartDates)&lt;=VI$4,LOOKUP($F7,TenantNames,TenantEndDates)&gt;=VI$4),IF(OR(AND(DAY(LOOKUP($F7,TenantNames,TenantStartDates))&gt;28,DAY(EOMONTH(VI$4,0))=28,DAY(VI$4)=28),AND(DAY(LOOKUP($F7,TenantNames,TenantStartDates))&gt;30,DAY(EOMONTH(VI$4,0))=30,DAY(VI$4)=30),DAY(LOOKUP($F7,TenantNames,TenantStartDates))=DAY(VI$4)),IF((LOOKUP($F7,TenantNames,TenantEndDates)-VI$4)&lt;=31,LOOKUP($F7,TenantNames,TenantTotalRevenues)-SUM($JA7:VH7),LOOKUP($F7,TenantNames,TenantMonthlyRents)),IF(AND((SUMIF($G$4:AHB$4,"&lt;"&amp;VI$4,$G7:AHB7))&gt;SUMIFS(TransactionAmounts,TenantSources,$F7,'Filtered Data'!$C$2:$C23,"&lt;"&amp;VI$4),VI$4&lt;TODAY()),"Late","Occupied")),)))</f>
        <v>Occupied</v>
      </c>
      <c r="VJ7" s="33" t="str">
        <f>IF(ISBLANK($F7),,IF(TODAY()=VJ$4,"Today",IF(AND(LOOKUP($F7,TenantNames,TenantStartDates)&lt;=VJ$4,LOOKUP($F7,TenantNames,TenantEndDates)&gt;=VJ$4),IF(OR(AND(DAY(LOOKUP($F7,TenantNames,TenantStartDates))&gt;28,DAY(EOMONTH(VJ$4,0))=28,DAY(VJ$4)=28),AND(DAY(LOOKUP($F7,TenantNames,TenantStartDates))&gt;30,DAY(EOMONTH(VJ$4,0))=30,DAY(VJ$4)=30),DAY(LOOKUP($F7,TenantNames,TenantStartDates))=DAY(VJ$4)),IF((LOOKUP($F7,TenantNames,TenantEndDates)-VJ$4)&lt;=31,LOOKUP($F7,TenantNames,TenantTotalRevenues)-SUM($JA7:VI7),LOOKUP($F7,TenantNames,TenantMonthlyRents)),IF(AND((SUMIF($G$4:AHB$4,"&lt;"&amp;VJ$4,$G7:AHB7))&gt;SUMIFS(TransactionAmounts,TenantSources,$F7,'Filtered Data'!$C$2:$C23,"&lt;"&amp;VJ$4),VJ$4&lt;TODAY()),"Late","Occupied")),)))</f>
        <v>Occupied</v>
      </c>
      <c r="VK7" s="33" t="str">
        <f>IF(ISBLANK($F7),,IF(TODAY()=VK$4,"Today",IF(AND(LOOKUP($F7,TenantNames,TenantStartDates)&lt;=VK$4,LOOKUP($F7,TenantNames,TenantEndDates)&gt;=VK$4),IF(OR(AND(DAY(LOOKUP($F7,TenantNames,TenantStartDates))&gt;28,DAY(EOMONTH(VK$4,0))=28,DAY(VK$4)=28),AND(DAY(LOOKUP($F7,TenantNames,TenantStartDates))&gt;30,DAY(EOMONTH(VK$4,0))=30,DAY(VK$4)=30),DAY(LOOKUP($F7,TenantNames,TenantStartDates))=DAY(VK$4)),IF((LOOKUP($F7,TenantNames,TenantEndDates)-VK$4)&lt;=31,LOOKUP($F7,TenantNames,TenantTotalRevenues)-SUM($JA7:VJ7),LOOKUP($F7,TenantNames,TenantMonthlyRents)),IF(AND((SUMIF($G$4:AHB$4,"&lt;"&amp;VK$4,$G7:AHB7))&gt;SUMIFS(TransactionAmounts,TenantSources,$F7,'Filtered Data'!$C$2:$C23,"&lt;"&amp;VK$4),VK$4&lt;TODAY()),"Late","Occupied")),)))</f>
        <v>Occupied</v>
      </c>
      <c r="VL7" s="33" t="str">
        <f>IF(ISBLANK($F7),,IF(TODAY()=VL$4,"Today",IF(AND(LOOKUP($F7,TenantNames,TenantStartDates)&lt;=VL$4,LOOKUP($F7,TenantNames,TenantEndDates)&gt;=VL$4),IF(OR(AND(DAY(LOOKUP($F7,TenantNames,TenantStartDates))&gt;28,DAY(EOMONTH(VL$4,0))=28,DAY(VL$4)=28),AND(DAY(LOOKUP($F7,TenantNames,TenantStartDates))&gt;30,DAY(EOMONTH(VL$4,0))=30,DAY(VL$4)=30),DAY(LOOKUP($F7,TenantNames,TenantStartDates))=DAY(VL$4)),IF((LOOKUP($F7,TenantNames,TenantEndDates)-VL$4)&lt;=31,LOOKUP($F7,TenantNames,TenantTotalRevenues)-SUM($JA7:VK7),LOOKUP($F7,TenantNames,TenantMonthlyRents)),IF(AND((SUMIF($G$4:AHB$4,"&lt;"&amp;VL$4,$G7:AHB7))&gt;SUMIFS(TransactionAmounts,TenantSources,$F7,'Filtered Data'!$C$2:$C23,"&lt;"&amp;VL$4),VL$4&lt;TODAY()),"Late","Occupied")),)))</f>
        <v>Occupied</v>
      </c>
      <c r="VM7" s="33" t="str">
        <f>IF(ISBLANK($F7),,IF(TODAY()=VM$4,"Today",IF(AND(LOOKUP($F7,TenantNames,TenantStartDates)&lt;=VM$4,LOOKUP($F7,TenantNames,TenantEndDates)&gt;=VM$4),IF(OR(AND(DAY(LOOKUP($F7,TenantNames,TenantStartDates))&gt;28,DAY(EOMONTH(VM$4,0))=28,DAY(VM$4)=28),AND(DAY(LOOKUP($F7,TenantNames,TenantStartDates))&gt;30,DAY(EOMONTH(VM$4,0))=30,DAY(VM$4)=30),DAY(LOOKUP($F7,TenantNames,TenantStartDates))=DAY(VM$4)),IF((LOOKUP($F7,TenantNames,TenantEndDates)-VM$4)&lt;=31,LOOKUP($F7,TenantNames,TenantTotalRevenues)-SUM($JA7:VL7),LOOKUP($F7,TenantNames,TenantMonthlyRents)),IF(AND((SUMIF($G$4:AHB$4,"&lt;"&amp;VM$4,$G7:AHB7))&gt;SUMIFS(TransactionAmounts,TenantSources,$F7,'Filtered Data'!$C$2:$C23,"&lt;"&amp;VM$4),VM$4&lt;TODAY()),"Late","Occupied")),)))</f>
        <v>Occupied</v>
      </c>
      <c r="VN7" s="33" t="str">
        <f>IF(ISBLANK($F7),,IF(TODAY()=VN$4,"Today",IF(AND(LOOKUP($F7,TenantNames,TenantStartDates)&lt;=VN$4,LOOKUP($F7,TenantNames,TenantEndDates)&gt;=VN$4),IF(OR(AND(DAY(LOOKUP($F7,TenantNames,TenantStartDates))&gt;28,DAY(EOMONTH(VN$4,0))=28,DAY(VN$4)=28),AND(DAY(LOOKUP($F7,TenantNames,TenantStartDates))&gt;30,DAY(EOMONTH(VN$4,0))=30,DAY(VN$4)=30),DAY(LOOKUP($F7,TenantNames,TenantStartDates))=DAY(VN$4)),IF((LOOKUP($F7,TenantNames,TenantEndDates)-VN$4)&lt;=31,LOOKUP($F7,TenantNames,TenantTotalRevenues)-SUM($JA7:VM7),LOOKUP($F7,TenantNames,TenantMonthlyRents)),IF(AND((SUMIF($G$4:AHB$4,"&lt;"&amp;VN$4,$G7:AHB7))&gt;SUMIFS(TransactionAmounts,TenantSources,$F7,'Filtered Data'!$C$2:$C23,"&lt;"&amp;VN$4),VN$4&lt;TODAY()),"Late","Occupied")),)))</f>
        <v>Occupied</v>
      </c>
      <c r="VO7" s="33" t="str">
        <f>IF(ISBLANK($F7),,IF(TODAY()=VO$4,"Today",IF(AND(LOOKUP($F7,TenantNames,TenantStartDates)&lt;=VO$4,LOOKUP($F7,TenantNames,TenantEndDates)&gt;=VO$4),IF(OR(AND(DAY(LOOKUP($F7,TenantNames,TenantStartDates))&gt;28,DAY(EOMONTH(VO$4,0))=28,DAY(VO$4)=28),AND(DAY(LOOKUP($F7,TenantNames,TenantStartDates))&gt;30,DAY(EOMONTH(VO$4,0))=30,DAY(VO$4)=30),DAY(LOOKUP($F7,TenantNames,TenantStartDates))=DAY(VO$4)),IF((LOOKUP($F7,TenantNames,TenantEndDates)-VO$4)&lt;=31,LOOKUP($F7,TenantNames,TenantTotalRevenues)-SUM($JA7:VN7),LOOKUP($F7,TenantNames,TenantMonthlyRents)),IF(AND((SUMIF($G$4:AHB$4,"&lt;"&amp;VO$4,$G7:AHB7))&gt;SUMIFS(TransactionAmounts,TenantSources,$F7,'Filtered Data'!$C$2:$C23,"&lt;"&amp;VO$4),VO$4&lt;TODAY()),"Late","Occupied")),)))</f>
        <v>Occupied</v>
      </c>
      <c r="VP7" s="33" t="str">
        <f>IF(ISBLANK($F7),,IF(TODAY()=VP$4,"Today",IF(AND(LOOKUP($F7,TenantNames,TenantStartDates)&lt;=VP$4,LOOKUP($F7,TenantNames,TenantEndDates)&gt;=VP$4),IF(OR(AND(DAY(LOOKUP($F7,TenantNames,TenantStartDates))&gt;28,DAY(EOMONTH(VP$4,0))=28,DAY(VP$4)=28),AND(DAY(LOOKUP($F7,TenantNames,TenantStartDates))&gt;30,DAY(EOMONTH(VP$4,0))=30,DAY(VP$4)=30),DAY(LOOKUP($F7,TenantNames,TenantStartDates))=DAY(VP$4)),IF((LOOKUP($F7,TenantNames,TenantEndDates)-VP$4)&lt;=31,LOOKUP($F7,TenantNames,TenantTotalRevenues)-SUM($JA7:VO7),LOOKUP($F7,TenantNames,TenantMonthlyRents)),IF(AND((SUMIF($G$4:AHB$4,"&lt;"&amp;VP$4,$G7:AHB7))&gt;SUMIFS(TransactionAmounts,TenantSources,$F7,'Filtered Data'!$C$2:$C23,"&lt;"&amp;VP$4),VP$4&lt;TODAY()),"Late","Occupied")),)))</f>
        <v>Occupied</v>
      </c>
      <c r="VQ7" s="33" t="str">
        <f>IF(ISBLANK($F7),,IF(TODAY()=VQ$4,"Today",IF(AND(LOOKUP($F7,TenantNames,TenantStartDates)&lt;=VQ$4,LOOKUP($F7,TenantNames,TenantEndDates)&gt;=VQ$4),IF(OR(AND(DAY(LOOKUP($F7,TenantNames,TenantStartDates))&gt;28,DAY(EOMONTH(VQ$4,0))=28,DAY(VQ$4)=28),AND(DAY(LOOKUP($F7,TenantNames,TenantStartDates))&gt;30,DAY(EOMONTH(VQ$4,0))=30,DAY(VQ$4)=30),DAY(LOOKUP($F7,TenantNames,TenantStartDates))=DAY(VQ$4)),IF((LOOKUP($F7,TenantNames,TenantEndDates)-VQ$4)&lt;=31,LOOKUP($F7,TenantNames,TenantTotalRevenues)-SUM($JA7:VP7),LOOKUP($F7,TenantNames,TenantMonthlyRents)),IF(AND((SUMIF($G$4:AHB$4,"&lt;"&amp;VQ$4,$G7:AHB7))&gt;SUMIFS(TransactionAmounts,TenantSources,$F7,'Filtered Data'!$C$2:$C23,"&lt;"&amp;VQ$4),VQ$4&lt;TODAY()),"Late","Occupied")),)))</f>
        <v>Occupied</v>
      </c>
      <c r="VR7" s="33" t="str">
        <f>IF(ISBLANK($F7),,IF(TODAY()=VR$4,"Today",IF(AND(LOOKUP($F7,TenantNames,TenantStartDates)&lt;=VR$4,LOOKUP($F7,TenantNames,TenantEndDates)&gt;=VR$4),IF(OR(AND(DAY(LOOKUP($F7,TenantNames,TenantStartDates))&gt;28,DAY(EOMONTH(VR$4,0))=28,DAY(VR$4)=28),AND(DAY(LOOKUP($F7,TenantNames,TenantStartDates))&gt;30,DAY(EOMONTH(VR$4,0))=30,DAY(VR$4)=30),DAY(LOOKUP($F7,TenantNames,TenantStartDates))=DAY(VR$4)),IF((LOOKUP($F7,TenantNames,TenantEndDates)-VR$4)&lt;=31,LOOKUP($F7,TenantNames,TenantTotalRevenues)-SUM($JA7:VQ7),LOOKUP($F7,TenantNames,TenantMonthlyRents)),IF(AND((SUMIF($G$4:AHB$4,"&lt;"&amp;VR$4,$G7:AHB7))&gt;SUMIFS(TransactionAmounts,TenantSources,$F7,'Filtered Data'!$C$2:$C23,"&lt;"&amp;VR$4),VR$4&lt;TODAY()),"Late","Occupied")),)))</f>
        <v>Occupied</v>
      </c>
      <c r="VS7" s="33" t="str">
        <f>IF(ISBLANK($F7),,IF(TODAY()=VS$4,"Today",IF(AND(LOOKUP($F7,TenantNames,TenantStartDates)&lt;=VS$4,LOOKUP($F7,TenantNames,TenantEndDates)&gt;=VS$4),IF(OR(AND(DAY(LOOKUP($F7,TenantNames,TenantStartDates))&gt;28,DAY(EOMONTH(VS$4,0))=28,DAY(VS$4)=28),AND(DAY(LOOKUP($F7,TenantNames,TenantStartDates))&gt;30,DAY(EOMONTH(VS$4,0))=30,DAY(VS$4)=30),DAY(LOOKUP($F7,TenantNames,TenantStartDates))=DAY(VS$4)),IF((LOOKUP($F7,TenantNames,TenantEndDates)-VS$4)&lt;=31,LOOKUP($F7,TenantNames,TenantTotalRevenues)-SUM($JA7:VR7),LOOKUP($F7,TenantNames,TenantMonthlyRents)),IF(AND((SUMIF($G$4:AHB$4,"&lt;"&amp;VS$4,$G7:AHB7))&gt;SUMIFS(TransactionAmounts,TenantSources,$F7,'Filtered Data'!$C$2:$C23,"&lt;"&amp;VS$4),VS$4&lt;TODAY()),"Late","Occupied")),)))</f>
        <v>Occupied</v>
      </c>
      <c r="VT7" s="33" t="str">
        <f>IF(ISBLANK($F7),,IF(TODAY()=VT$4,"Today",IF(AND(LOOKUP($F7,TenantNames,TenantStartDates)&lt;=VT$4,LOOKUP($F7,TenantNames,TenantEndDates)&gt;=VT$4),IF(OR(AND(DAY(LOOKUP($F7,TenantNames,TenantStartDates))&gt;28,DAY(EOMONTH(VT$4,0))=28,DAY(VT$4)=28),AND(DAY(LOOKUP($F7,TenantNames,TenantStartDates))&gt;30,DAY(EOMONTH(VT$4,0))=30,DAY(VT$4)=30),DAY(LOOKUP($F7,TenantNames,TenantStartDates))=DAY(VT$4)),IF((LOOKUP($F7,TenantNames,TenantEndDates)-VT$4)&lt;=31,LOOKUP($F7,TenantNames,TenantTotalRevenues)-SUM($JA7:VS7),LOOKUP($F7,TenantNames,TenantMonthlyRents)),IF(AND((SUMIF($G$4:AHB$4,"&lt;"&amp;VT$4,$G7:AHB7))&gt;SUMIFS(TransactionAmounts,TenantSources,$F7,'Filtered Data'!$C$2:$C23,"&lt;"&amp;VT$4),VT$4&lt;TODAY()),"Late","Occupied")),)))</f>
        <v>Occupied</v>
      </c>
      <c r="VU7" s="33" t="str">
        <f>IF(ISBLANK($F7),,IF(TODAY()=VU$4,"Today",IF(AND(LOOKUP($F7,TenantNames,TenantStartDates)&lt;=VU$4,LOOKUP($F7,TenantNames,TenantEndDates)&gt;=VU$4),IF(OR(AND(DAY(LOOKUP($F7,TenantNames,TenantStartDates))&gt;28,DAY(EOMONTH(VU$4,0))=28,DAY(VU$4)=28),AND(DAY(LOOKUP($F7,TenantNames,TenantStartDates))&gt;30,DAY(EOMONTH(VU$4,0))=30,DAY(VU$4)=30),DAY(LOOKUP($F7,TenantNames,TenantStartDates))=DAY(VU$4)),IF((LOOKUP($F7,TenantNames,TenantEndDates)-VU$4)&lt;=31,LOOKUP($F7,TenantNames,TenantTotalRevenues)-SUM($JA7:VT7),LOOKUP($F7,TenantNames,TenantMonthlyRents)),IF(AND((SUMIF($G$4:AHB$4,"&lt;"&amp;VU$4,$G7:AHB7))&gt;SUMIFS(TransactionAmounts,TenantSources,$F7,'Filtered Data'!$C$2:$C23,"&lt;"&amp;VU$4),VU$4&lt;TODAY()),"Late","Occupied")),)))</f>
        <v>Occupied</v>
      </c>
      <c r="VV7" s="33" t="str">
        <f>IF(ISBLANK($F7),,IF(TODAY()=VV$4,"Today",IF(AND(LOOKUP($F7,TenantNames,TenantStartDates)&lt;=VV$4,LOOKUP($F7,TenantNames,TenantEndDates)&gt;=VV$4),IF(OR(AND(DAY(LOOKUP($F7,TenantNames,TenantStartDates))&gt;28,DAY(EOMONTH(VV$4,0))=28,DAY(VV$4)=28),AND(DAY(LOOKUP($F7,TenantNames,TenantStartDates))&gt;30,DAY(EOMONTH(VV$4,0))=30,DAY(VV$4)=30),DAY(LOOKUP($F7,TenantNames,TenantStartDates))=DAY(VV$4)),IF((LOOKUP($F7,TenantNames,TenantEndDates)-VV$4)&lt;=31,LOOKUP($F7,TenantNames,TenantTotalRevenues)-SUM($JA7:VU7),LOOKUP($F7,TenantNames,TenantMonthlyRents)),IF(AND((SUMIF($G$4:AHB$4,"&lt;"&amp;VV$4,$G7:AHB7))&gt;SUMIFS(TransactionAmounts,TenantSources,$F7,'Filtered Data'!$C$2:$C23,"&lt;"&amp;VV$4),VV$4&lt;TODAY()),"Late","Occupied")),)))</f>
        <v>Occupied</v>
      </c>
      <c r="VW7" s="33" t="str">
        <f>IF(ISBLANK($F7),,IF(TODAY()=VW$4,"Today",IF(AND(LOOKUP($F7,TenantNames,TenantStartDates)&lt;=VW$4,LOOKUP($F7,TenantNames,TenantEndDates)&gt;=VW$4),IF(OR(AND(DAY(LOOKUP($F7,TenantNames,TenantStartDates))&gt;28,DAY(EOMONTH(VW$4,0))=28,DAY(VW$4)=28),AND(DAY(LOOKUP($F7,TenantNames,TenantStartDates))&gt;30,DAY(EOMONTH(VW$4,0))=30,DAY(VW$4)=30),DAY(LOOKUP($F7,TenantNames,TenantStartDates))=DAY(VW$4)),IF((LOOKUP($F7,TenantNames,TenantEndDates)-VW$4)&lt;=31,LOOKUP($F7,TenantNames,TenantTotalRevenues)-SUM($JA7:VV7),LOOKUP($F7,TenantNames,TenantMonthlyRents)),IF(AND((SUMIF($G$4:AHB$4,"&lt;"&amp;VW$4,$G7:AHB7))&gt;SUMIFS(TransactionAmounts,TenantSources,$F7,'Filtered Data'!$C$2:$C23,"&lt;"&amp;VW$4),VW$4&lt;TODAY()),"Late","Occupied")),)))</f>
        <v>Occupied</v>
      </c>
      <c r="VX7" s="33" t="str">
        <f>IF(ISBLANK($F7),,IF(TODAY()=VX$4,"Today",IF(AND(LOOKUP($F7,TenantNames,TenantStartDates)&lt;=VX$4,LOOKUP($F7,TenantNames,TenantEndDates)&gt;=VX$4),IF(OR(AND(DAY(LOOKUP($F7,TenantNames,TenantStartDates))&gt;28,DAY(EOMONTH(VX$4,0))=28,DAY(VX$4)=28),AND(DAY(LOOKUP($F7,TenantNames,TenantStartDates))&gt;30,DAY(EOMONTH(VX$4,0))=30,DAY(VX$4)=30),DAY(LOOKUP($F7,TenantNames,TenantStartDates))=DAY(VX$4)),IF((LOOKUP($F7,TenantNames,TenantEndDates)-VX$4)&lt;=31,LOOKUP($F7,TenantNames,TenantTotalRevenues)-SUM($JA7:VW7),LOOKUP($F7,TenantNames,TenantMonthlyRents)),IF(AND((SUMIF($G$4:AHB$4,"&lt;"&amp;VX$4,$G7:AHB7))&gt;SUMIFS(TransactionAmounts,TenantSources,$F7,'Filtered Data'!$C$2:$C23,"&lt;"&amp;VX$4),VX$4&lt;TODAY()),"Late","Occupied")),)))</f>
        <v>Occupied</v>
      </c>
      <c r="VY7" s="33" t="str">
        <f>IF(ISBLANK($F7),,IF(TODAY()=VY$4,"Today",IF(AND(LOOKUP($F7,TenantNames,TenantStartDates)&lt;=VY$4,LOOKUP($F7,TenantNames,TenantEndDates)&gt;=VY$4),IF(OR(AND(DAY(LOOKUP($F7,TenantNames,TenantStartDates))&gt;28,DAY(EOMONTH(VY$4,0))=28,DAY(VY$4)=28),AND(DAY(LOOKUP($F7,TenantNames,TenantStartDates))&gt;30,DAY(EOMONTH(VY$4,0))=30,DAY(VY$4)=30),DAY(LOOKUP($F7,TenantNames,TenantStartDates))=DAY(VY$4)),IF((LOOKUP($F7,TenantNames,TenantEndDates)-VY$4)&lt;=31,LOOKUP($F7,TenantNames,TenantTotalRevenues)-SUM($JA7:VX7),LOOKUP($F7,TenantNames,TenantMonthlyRents)),IF(AND((SUMIF($G$4:AHB$4,"&lt;"&amp;VY$4,$G7:AHB7))&gt;SUMIFS(TransactionAmounts,TenantSources,$F7,'Filtered Data'!$C$2:$C23,"&lt;"&amp;VY$4),VY$4&lt;TODAY()),"Late","Occupied")),)))</f>
        <v>Occupied</v>
      </c>
      <c r="VZ7" s="33" t="str">
        <f>IF(ISBLANK($F7),,IF(TODAY()=VZ$4,"Today",IF(AND(LOOKUP($F7,TenantNames,TenantStartDates)&lt;=VZ$4,LOOKUP($F7,TenantNames,TenantEndDates)&gt;=VZ$4),IF(OR(AND(DAY(LOOKUP($F7,TenantNames,TenantStartDates))&gt;28,DAY(EOMONTH(VZ$4,0))=28,DAY(VZ$4)=28),AND(DAY(LOOKUP($F7,TenantNames,TenantStartDates))&gt;30,DAY(EOMONTH(VZ$4,0))=30,DAY(VZ$4)=30),DAY(LOOKUP($F7,TenantNames,TenantStartDates))=DAY(VZ$4)),IF((LOOKUP($F7,TenantNames,TenantEndDates)-VZ$4)&lt;=31,LOOKUP($F7,TenantNames,TenantTotalRevenues)-SUM($JA7:VY7),LOOKUP($F7,TenantNames,TenantMonthlyRents)),IF(AND((SUMIF($G$4:AHB$4,"&lt;"&amp;VZ$4,$G7:AHB7))&gt;SUMIFS(TransactionAmounts,TenantSources,$F7,'Filtered Data'!$C$2:$C23,"&lt;"&amp;VZ$4),VZ$4&lt;TODAY()),"Late","Occupied")),)))</f>
        <v>Occupied</v>
      </c>
      <c r="WA7" s="33" t="str">
        <f>IF(ISBLANK($F7),,IF(TODAY()=WA$4,"Today",IF(AND(LOOKUP($F7,TenantNames,TenantStartDates)&lt;=WA$4,LOOKUP($F7,TenantNames,TenantEndDates)&gt;=WA$4),IF(OR(AND(DAY(LOOKUP($F7,TenantNames,TenantStartDates))&gt;28,DAY(EOMONTH(WA$4,0))=28,DAY(WA$4)=28),AND(DAY(LOOKUP($F7,TenantNames,TenantStartDates))&gt;30,DAY(EOMONTH(WA$4,0))=30,DAY(WA$4)=30),DAY(LOOKUP($F7,TenantNames,TenantStartDates))=DAY(WA$4)),IF((LOOKUP($F7,TenantNames,TenantEndDates)-WA$4)&lt;=31,LOOKUP($F7,TenantNames,TenantTotalRevenues)-SUM($JA7:VZ7),LOOKUP($F7,TenantNames,TenantMonthlyRents)),IF(AND((SUMIF($G$4:AHB$4,"&lt;"&amp;WA$4,$G7:AHB7))&gt;SUMIFS(TransactionAmounts,TenantSources,$F7,'Filtered Data'!$C$2:$C23,"&lt;"&amp;WA$4),WA$4&lt;TODAY()),"Late","Occupied")),)))</f>
        <v>Occupied</v>
      </c>
      <c r="WB7" s="33" t="str">
        <f>IF(ISBLANK($F7),,IF(TODAY()=WB$4,"Today",IF(AND(LOOKUP($F7,TenantNames,TenantStartDates)&lt;=WB$4,LOOKUP($F7,TenantNames,TenantEndDates)&gt;=WB$4),IF(OR(AND(DAY(LOOKUP($F7,TenantNames,TenantStartDates))&gt;28,DAY(EOMONTH(WB$4,0))=28,DAY(WB$4)=28),AND(DAY(LOOKUP($F7,TenantNames,TenantStartDates))&gt;30,DAY(EOMONTH(WB$4,0))=30,DAY(WB$4)=30),DAY(LOOKUP($F7,TenantNames,TenantStartDates))=DAY(WB$4)),IF((LOOKUP($F7,TenantNames,TenantEndDates)-WB$4)&lt;=31,LOOKUP($F7,TenantNames,TenantTotalRevenues)-SUM($JA7:WA7),LOOKUP($F7,TenantNames,TenantMonthlyRents)),IF(AND((SUMIF($G$4:AHB$4,"&lt;"&amp;WB$4,$G7:AHB7))&gt;SUMIFS(TransactionAmounts,TenantSources,$F7,'Filtered Data'!$C$2:$C23,"&lt;"&amp;WB$4),WB$4&lt;TODAY()),"Late","Occupied")),)))</f>
        <v>Occupied</v>
      </c>
      <c r="WC7" s="33" t="str">
        <f>IF(ISBLANK($F7),,IF(TODAY()=WC$4,"Today",IF(AND(LOOKUP($F7,TenantNames,TenantStartDates)&lt;=WC$4,LOOKUP($F7,TenantNames,TenantEndDates)&gt;=WC$4),IF(OR(AND(DAY(LOOKUP($F7,TenantNames,TenantStartDates))&gt;28,DAY(EOMONTH(WC$4,0))=28,DAY(WC$4)=28),AND(DAY(LOOKUP($F7,TenantNames,TenantStartDates))&gt;30,DAY(EOMONTH(WC$4,0))=30,DAY(WC$4)=30),DAY(LOOKUP($F7,TenantNames,TenantStartDates))=DAY(WC$4)),IF((LOOKUP($F7,TenantNames,TenantEndDates)-WC$4)&lt;=31,LOOKUP($F7,TenantNames,TenantTotalRevenues)-SUM($JA7:WB7),LOOKUP($F7,TenantNames,TenantMonthlyRents)),IF(AND((SUMIF($G$4:AHB$4,"&lt;"&amp;WC$4,$G7:AHB7))&gt;SUMIFS(TransactionAmounts,TenantSources,$F7,'Filtered Data'!$C$2:$C23,"&lt;"&amp;WC$4),WC$4&lt;TODAY()),"Late","Occupied")),)))</f>
        <v/>
      </c>
      <c r="WD7" s="33" t="str">
        <f>IF(ISBLANK($F7),,IF(TODAY()=WD$4,"Today",IF(AND(LOOKUP($F7,TenantNames,TenantStartDates)&lt;=WD$4,LOOKUP($F7,TenantNames,TenantEndDates)&gt;=WD$4),IF(OR(AND(DAY(LOOKUP($F7,TenantNames,TenantStartDates))&gt;28,DAY(EOMONTH(WD$4,0))=28,DAY(WD$4)=28),AND(DAY(LOOKUP($F7,TenantNames,TenantStartDates))&gt;30,DAY(EOMONTH(WD$4,0))=30,DAY(WD$4)=30),DAY(LOOKUP($F7,TenantNames,TenantStartDates))=DAY(WD$4)),IF((LOOKUP($F7,TenantNames,TenantEndDates)-WD$4)&lt;=31,LOOKUP($F7,TenantNames,TenantTotalRevenues)-SUM($JA7:WC7),LOOKUP($F7,TenantNames,TenantMonthlyRents)),IF(AND((SUMIF($G$4:AHB$4,"&lt;"&amp;WD$4,$G7:AHB7))&gt;SUMIFS(TransactionAmounts,TenantSources,$F7,'Filtered Data'!$C$2:$C23,"&lt;"&amp;WD$4),WD$4&lt;TODAY()),"Late","Occupied")),)))</f>
        <v/>
      </c>
      <c r="WE7" s="33" t="str">
        <f>IF(ISBLANK($F7),,IF(TODAY()=WE$4,"Today",IF(AND(LOOKUP($F7,TenantNames,TenantStartDates)&lt;=WE$4,LOOKUP($F7,TenantNames,TenantEndDates)&gt;=WE$4),IF(OR(AND(DAY(LOOKUP($F7,TenantNames,TenantStartDates))&gt;28,DAY(EOMONTH(WE$4,0))=28,DAY(WE$4)=28),AND(DAY(LOOKUP($F7,TenantNames,TenantStartDates))&gt;30,DAY(EOMONTH(WE$4,0))=30,DAY(WE$4)=30),DAY(LOOKUP($F7,TenantNames,TenantStartDates))=DAY(WE$4)),IF((LOOKUP($F7,TenantNames,TenantEndDates)-WE$4)&lt;=31,LOOKUP($F7,TenantNames,TenantTotalRevenues)-SUM($JA7:WD7),LOOKUP($F7,TenantNames,TenantMonthlyRents)),IF(AND((SUMIF($G$4:AHB$4,"&lt;"&amp;WE$4,$G7:AHB7))&gt;SUMIFS(TransactionAmounts,TenantSources,$F7,'Filtered Data'!$C$2:$C23,"&lt;"&amp;WE$4),WE$4&lt;TODAY()),"Late","Occupied")),)))</f>
        <v/>
      </c>
      <c r="WF7" s="33" t="str">
        <f>IF(ISBLANK($F7),,IF(TODAY()=WF$4,"Today",IF(AND(LOOKUP($F7,TenantNames,TenantStartDates)&lt;=WF$4,LOOKUP($F7,TenantNames,TenantEndDates)&gt;=WF$4),IF(OR(AND(DAY(LOOKUP($F7,TenantNames,TenantStartDates))&gt;28,DAY(EOMONTH(WF$4,0))=28,DAY(WF$4)=28),AND(DAY(LOOKUP($F7,TenantNames,TenantStartDates))&gt;30,DAY(EOMONTH(WF$4,0))=30,DAY(WF$4)=30),DAY(LOOKUP($F7,TenantNames,TenantStartDates))=DAY(WF$4)),IF((LOOKUP($F7,TenantNames,TenantEndDates)-WF$4)&lt;=31,LOOKUP($F7,TenantNames,TenantTotalRevenues)-SUM($JA7:WE7),LOOKUP($F7,TenantNames,TenantMonthlyRents)),IF(AND((SUMIF($G$4:AHB$4,"&lt;"&amp;WF$4,$G7:AHB7))&gt;SUMIFS(TransactionAmounts,TenantSources,$F7,'Filtered Data'!$C$2:$C23,"&lt;"&amp;WF$4),WF$4&lt;TODAY()),"Late","Occupied")),)))</f>
        <v/>
      </c>
      <c r="WG7" s="33" t="str">
        <f>IF(ISBLANK($F7),,IF(TODAY()=WG$4,"Today",IF(AND(LOOKUP($F7,TenantNames,TenantStartDates)&lt;=WG$4,LOOKUP($F7,TenantNames,TenantEndDates)&gt;=WG$4),IF(OR(AND(DAY(LOOKUP($F7,TenantNames,TenantStartDates))&gt;28,DAY(EOMONTH(WG$4,0))=28,DAY(WG$4)=28),AND(DAY(LOOKUP($F7,TenantNames,TenantStartDates))&gt;30,DAY(EOMONTH(WG$4,0))=30,DAY(WG$4)=30),DAY(LOOKUP($F7,TenantNames,TenantStartDates))=DAY(WG$4)),IF((LOOKUP($F7,TenantNames,TenantEndDates)-WG$4)&lt;=31,LOOKUP($F7,TenantNames,TenantTotalRevenues)-SUM($JA7:WF7),LOOKUP($F7,TenantNames,TenantMonthlyRents)),IF(AND((SUMIF($G$4:AHB$4,"&lt;"&amp;WG$4,$G7:AHB7))&gt;SUMIFS(TransactionAmounts,TenantSources,$F7,'Filtered Data'!$C$2:$C23,"&lt;"&amp;WG$4),WG$4&lt;TODAY()),"Late","Occupied")),)))</f>
        <v/>
      </c>
      <c r="WH7" s="33" t="str">
        <f>IF(ISBLANK($F7),,IF(TODAY()=WH$4,"Today",IF(AND(LOOKUP($F7,TenantNames,TenantStartDates)&lt;=WH$4,LOOKUP($F7,TenantNames,TenantEndDates)&gt;=WH$4),IF(OR(AND(DAY(LOOKUP($F7,TenantNames,TenantStartDates))&gt;28,DAY(EOMONTH(WH$4,0))=28,DAY(WH$4)=28),AND(DAY(LOOKUP($F7,TenantNames,TenantStartDates))&gt;30,DAY(EOMONTH(WH$4,0))=30,DAY(WH$4)=30),DAY(LOOKUP($F7,TenantNames,TenantStartDates))=DAY(WH$4)),IF((LOOKUP($F7,TenantNames,TenantEndDates)-WH$4)&lt;=31,LOOKUP($F7,TenantNames,TenantTotalRevenues)-SUM($JA7:WG7),LOOKUP($F7,TenantNames,TenantMonthlyRents)),IF(AND((SUMIF($G$4:AHB$4,"&lt;"&amp;WH$4,$G7:AHB7))&gt;SUMIFS(TransactionAmounts,TenantSources,$F7,'Filtered Data'!$C$2:$C23,"&lt;"&amp;WH$4),WH$4&lt;TODAY()),"Late","Occupied")),)))</f>
        <v/>
      </c>
      <c r="WI7" s="33" t="str">
        <f>IF(ISBLANK($F7),,IF(TODAY()=WI$4,"Today",IF(AND(LOOKUP($F7,TenantNames,TenantStartDates)&lt;=WI$4,LOOKUP($F7,TenantNames,TenantEndDates)&gt;=WI$4),IF(OR(AND(DAY(LOOKUP($F7,TenantNames,TenantStartDates))&gt;28,DAY(EOMONTH(WI$4,0))=28,DAY(WI$4)=28),AND(DAY(LOOKUP($F7,TenantNames,TenantStartDates))&gt;30,DAY(EOMONTH(WI$4,0))=30,DAY(WI$4)=30),DAY(LOOKUP($F7,TenantNames,TenantStartDates))=DAY(WI$4)),IF((LOOKUP($F7,TenantNames,TenantEndDates)-WI$4)&lt;=31,LOOKUP($F7,TenantNames,TenantTotalRevenues)-SUM($JA7:WH7),LOOKUP($F7,TenantNames,TenantMonthlyRents)),IF(AND((SUMIF($G$4:AHB$4,"&lt;"&amp;WI$4,$G7:AHB7))&gt;SUMIFS(TransactionAmounts,TenantSources,$F7,'Filtered Data'!$C$2:$C23,"&lt;"&amp;WI$4),WI$4&lt;TODAY()),"Late","Occupied")),)))</f>
        <v/>
      </c>
      <c r="WJ7" s="33" t="str">
        <f>IF(ISBLANK($F7),,IF(TODAY()=WJ$4,"Today",IF(AND(LOOKUP($F7,TenantNames,TenantStartDates)&lt;=WJ$4,LOOKUP($F7,TenantNames,TenantEndDates)&gt;=WJ$4),IF(OR(AND(DAY(LOOKUP($F7,TenantNames,TenantStartDates))&gt;28,DAY(EOMONTH(WJ$4,0))=28,DAY(WJ$4)=28),AND(DAY(LOOKUP($F7,TenantNames,TenantStartDates))&gt;30,DAY(EOMONTH(WJ$4,0))=30,DAY(WJ$4)=30),DAY(LOOKUP($F7,TenantNames,TenantStartDates))=DAY(WJ$4)),IF((LOOKUP($F7,TenantNames,TenantEndDates)-WJ$4)&lt;=31,LOOKUP($F7,TenantNames,TenantTotalRevenues)-SUM($JA7:WI7),LOOKUP($F7,TenantNames,TenantMonthlyRents)),IF(AND((SUMIF($G$4:AHB$4,"&lt;"&amp;WJ$4,$G7:AHB7))&gt;SUMIFS(TransactionAmounts,TenantSources,$F7,'Filtered Data'!$C$2:$C23,"&lt;"&amp;WJ$4),WJ$4&lt;TODAY()),"Late","Occupied")),)))</f>
        <v/>
      </c>
      <c r="WK7" s="33" t="str">
        <f>IF(ISBLANK($F7),,IF(TODAY()=WK$4,"Today",IF(AND(LOOKUP($F7,TenantNames,TenantStartDates)&lt;=WK$4,LOOKUP($F7,TenantNames,TenantEndDates)&gt;=WK$4),IF(OR(AND(DAY(LOOKUP($F7,TenantNames,TenantStartDates))&gt;28,DAY(EOMONTH(WK$4,0))=28,DAY(WK$4)=28),AND(DAY(LOOKUP($F7,TenantNames,TenantStartDates))&gt;30,DAY(EOMONTH(WK$4,0))=30,DAY(WK$4)=30),DAY(LOOKUP($F7,TenantNames,TenantStartDates))=DAY(WK$4)),IF((LOOKUP($F7,TenantNames,TenantEndDates)-WK$4)&lt;=31,LOOKUP($F7,TenantNames,TenantTotalRevenues)-SUM($JA7:WJ7),LOOKUP($F7,TenantNames,TenantMonthlyRents)),IF(AND((SUMIF($G$4:AHB$4,"&lt;"&amp;WK$4,$G7:AHB7))&gt;SUMIFS(TransactionAmounts,TenantSources,$F7,'Filtered Data'!$C$2:$C23,"&lt;"&amp;WK$4),WK$4&lt;TODAY()),"Late","Occupied")),)))</f>
        <v/>
      </c>
      <c r="WL7" s="33" t="str">
        <f>IF(ISBLANK($F7),,IF(TODAY()=WL$4,"Today",IF(AND(LOOKUP($F7,TenantNames,TenantStartDates)&lt;=WL$4,LOOKUP($F7,TenantNames,TenantEndDates)&gt;=WL$4),IF(OR(AND(DAY(LOOKUP($F7,TenantNames,TenantStartDates))&gt;28,DAY(EOMONTH(WL$4,0))=28,DAY(WL$4)=28),AND(DAY(LOOKUP($F7,TenantNames,TenantStartDates))&gt;30,DAY(EOMONTH(WL$4,0))=30,DAY(WL$4)=30),DAY(LOOKUP($F7,TenantNames,TenantStartDates))=DAY(WL$4)),IF((LOOKUP($F7,TenantNames,TenantEndDates)-WL$4)&lt;=31,LOOKUP($F7,TenantNames,TenantTotalRevenues)-SUM($JA7:WK7),LOOKUP($F7,TenantNames,TenantMonthlyRents)),IF(AND((SUMIF($G$4:AHB$4,"&lt;"&amp;WL$4,$G7:AHB7))&gt;SUMIFS(TransactionAmounts,TenantSources,$F7,'Filtered Data'!$C$2:$C23,"&lt;"&amp;WL$4),WL$4&lt;TODAY()),"Late","Occupied")),)))</f>
        <v/>
      </c>
      <c r="WM7" s="33" t="str">
        <f>IF(ISBLANK($F7),,IF(TODAY()=WM$4,"Today",IF(AND(LOOKUP($F7,TenantNames,TenantStartDates)&lt;=WM$4,LOOKUP($F7,TenantNames,TenantEndDates)&gt;=WM$4),IF(OR(AND(DAY(LOOKUP($F7,TenantNames,TenantStartDates))&gt;28,DAY(EOMONTH(WM$4,0))=28,DAY(WM$4)=28),AND(DAY(LOOKUP($F7,TenantNames,TenantStartDates))&gt;30,DAY(EOMONTH(WM$4,0))=30,DAY(WM$4)=30),DAY(LOOKUP($F7,TenantNames,TenantStartDates))=DAY(WM$4)),IF((LOOKUP($F7,TenantNames,TenantEndDates)-WM$4)&lt;=31,LOOKUP($F7,TenantNames,TenantTotalRevenues)-SUM($JA7:WL7),LOOKUP($F7,TenantNames,TenantMonthlyRents)),IF(AND((SUMIF($G$4:AHB$4,"&lt;"&amp;WM$4,$G7:AHB7))&gt;SUMIFS(TransactionAmounts,TenantSources,$F7,'Filtered Data'!$C$2:$C23,"&lt;"&amp;WM$4),WM$4&lt;TODAY()),"Late","Occupied")),)))</f>
        <v/>
      </c>
      <c r="WN7" s="33" t="str">
        <f>IF(ISBLANK($F7),,IF(TODAY()=WN$4,"Today",IF(AND(LOOKUP($F7,TenantNames,TenantStartDates)&lt;=WN$4,LOOKUP($F7,TenantNames,TenantEndDates)&gt;=WN$4),IF(OR(AND(DAY(LOOKUP($F7,TenantNames,TenantStartDates))&gt;28,DAY(EOMONTH(WN$4,0))=28,DAY(WN$4)=28),AND(DAY(LOOKUP($F7,TenantNames,TenantStartDates))&gt;30,DAY(EOMONTH(WN$4,0))=30,DAY(WN$4)=30),DAY(LOOKUP($F7,TenantNames,TenantStartDates))=DAY(WN$4)),IF((LOOKUP($F7,TenantNames,TenantEndDates)-WN$4)&lt;=31,LOOKUP($F7,TenantNames,TenantTotalRevenues)-SUM($JA7:WM7),LOOKUP($F7,TenantNames,TenantMonthlyRents)),IF(AND((SUMIF($G$4:AHB$4,"&lt;"&amp;WN$4,$G7:AHB7))&gt;SUMIFS(TransactionAmounts,TenantSources,$F7,'Filtered Data'!$C$2:$C23,"&lt;"&amp;WN$4),WN$4&lt;TODAY()),"Late","Occupied")),)))</f>
        <v/>
      </c>
      <c r="WO7" s="33" t="str">
        <f>IF(ISBLANK($F7),,IF(TODAY()=WO$4,"Today",IF(AND(LOOKUP($F7,TenantNames,TenantStartDates)&lt;=WO$4,LOOKUP($F7,TenantNames,TenantEndDates)&gt;=WO$4),IF(OR(AND(DAY(LOOKUP($F7,TenantNames,TenantStartDates))&gt;28,DAY(EOMONTH(WO$4,0))=28,DAY(WO$4)=28),AND(DAY(LOOKUP($F7,TenantNames,TenantStartDates))&gt;30,DAY(EOMONTH(WO$4,0))=30,DAY(WO$4)=30),DAY(LOOKUP($F7,TenantNames,TenantStartDates))=DAY(WO$4)),IF((LOOKUP($F7,TenantNames,TenantEndDates)-WO$4)&lt;=31,LOOKUP($F7,TenantNames,TenantTotalRevenues)-SUM($JA7:WN7),LOOKUP($F7,TenantNames,TenantMonthlyRents)),IF(AND((SUMIF($G$4:AHB$4,"&lt;"&amp;WO$4,$G7:AHB7))&gt;SUMIFS(TransactionAmounts,TenantSources,$F7,'Filtered Data'!$C$2:$C23,"&lt;"&amp;WO$4),WO$4&lt;TODAY()),"Late","Occupied")),)))</f>
        <v/>
      </c>
      <c r="WP7" s="33" t="str">
        <f>IF(ISBLANK($F7),,IF(TODAY()=WP$4,"Today",IF(AND(LOOKUP($F7,TenantNames,TenantStartDates)&lt;=WP$4,LOOKUP($F7,TenantNames,TenantEndDates)&gt;=WP$4),IF(OR(AND(DAY(LOOKUP($F7,TenantNames,TenantStartDates))&gt;28,DAY(EOMONTH(WP$4,0))=28,DAY(WP$4)=28),AND(DAY(LOOKUP($F7,TenantNames,TenantStartDates))&gt;30,DAY(EOMONTH(WP$4,0))=30,DAY(WP$4)=30),DAY(LOOKUP($F7,TenantNames,TenantStartDates))=DAY(WP$4)),IF((LOOKUP($F7,TenantNames,TenantEndDates)-WP$4)&lt;=31,LOOKUP($F7,TenantNames,TenantTotalRevenues)-SUM($JA7:WO7),LOOKUP($F7,TenantNames,TenantMonthlyRents)),IF(AND((SUMIF($G$4:AHB$4,"&lt;"&amp;WP$4,$G7:AHB7))&gt;SUMIFS(TransactionAmounts,TenantSources,$F7,'Filtered Data'!$C$2:$C23,"&lt;"&amp;WP$4),WP$4&lt;TODAY()),"Late","Occupied")),)))</f>
        <v/>
      </c>
      <c r="WQ7" s="33" t="str">
        <f>IF(ISBLANK($F7),,IF(TODAY()=WQ$4,"Today",IF(AND(LOOKUP($F7,TenantNames,TenantStartDates)&lt;=WQ$4,LOOKUP($F7,TenantNames,TenantEndDates)&gt;=WQ$4),IF(OR(AND(DAY(LOOKUP($F7,TenantNames,TenantStartDates))&gt;28,DAY(EOMONTH(WQ$4,0))=28,DAY(WQ$4)=28),AND(DAY(LOOKUP($F7,TenantNames,TenantStartDates))&gt;30,DAY(EOMONTH(WQ$4,0))=30,DAY(WQ$4)=30),DAY(LOOKUP($F7,TenantNames,TenantStartDates))=DAY(WQ$4)),IF((LOOKUP($F7,TenantNames,TenantEndDates)-WQ$4)&lt;=31,LOOKUP($F7,TenantNames,TenantTotalRevenues)-SUM($JA7:WP7),LOOKUP($F7,TenantNames,TenantMonthlyRents)),IF(AND((SUMIF($G$4:AHB$4,"&lt;"&amp;WQ$4,$G7:AHB7))&gt;SUMIFS(TransactionAmounts,TenantSources,$F7,'Filtered Data'!$C$2:$C23,"&lt;"&amp;WQ$4),WQ$4&lt;TODAY()),"Late","Occupied")),)))</f>
        <v/>
      </c>
      <c r="WR7" s="33" t="str">
        <f>IF(ISBLANK($F7),,IF(TODAY()=WR$4,"Today",IF(AND(LOOKUP($F7,TenantNames,TenantStartDates)&lt;=WR$4,LOOKUP($F7,TenantNames,TenantEndDates)&gt;=WR$4),IF(OR(AND(DAY(LOOKUP($F7,TenantNames,TenantStartDates))&gt;28,DAY(EOMONTH(WR$4,0))=28,DAY(WR$4)=28),AND(DAY(LOOKUP($F7,TenantNames,TenantStartDates))&gt;30,DAY(EOMONTH(WR$4,0))=30,DAY(WR$4)=30),DAY(LOOKUP($F7,TenantNames,TenantStartDates))=DAY(WR$4)),IF((LOOKUP($F7,TenantNames,TenantEndDates)-WR$4)&lt;=31,LOOKUP($F7,TenantNames,TenantTotalRevenues)-SUM($JA7:WQ7),LOOKUP($F7,TenantNames,TenantMonthlyRents)),IF(AND((SUMIF($G$4:AHB$4,"&lt;"&amp;WR$4,$G7:AHB7))&gt;SUMIFS(TransactionAmounts,TenantSources,$F7,'Filtered Data'!$C$2:$C23,"&lt;"&amp;WR$4),WR$4&lt;TODAY()),"Late","Occupied")),)))</f>
        <v/>
      </c>
      <c r="WS7" s="33" t="str">
        <f>IF(ISBLANK($F7),,IF(TODAY()=WS$4,"Today",IF(AND(LOOKUP($F7,TenantNames,TenantStartDates)&lt;=WS$4,LOOKUP($F7,TenantNames,TenantEndDates)&gt;=WS$4),IF(OR(AND(DAY(LOOKUP($F7,TenantNames,TenantStartDates))&gt;28,DAY(EOMONTH(WS$4,0))=28,DAY(WS$4)=28),AND(DAY(LOOKUP($F7,TenantNames,TenantStartDates))&gt;30,DAY(EOMONTH(WS$4,0))=30,DAY(WS$4)=30),DAY(LOOKUP($F7,TenantNames,TenantStartDates))=DAY(WS$4)),IF((LOOKUP($F7,TenantNames,TenantEndDates)-WS$4)&lt;=31,LOOKUP($F7,TenantNames,TenantTotalRevenues)-SUM($JA7:WR7),LOOKUP($F7,TenantNames,TenantMonthlyRents)),IF(AND((SUMIF($G$4:AHB$4,"&lt;"&amp;WS$4,$G7:AHB7))&gt;SUMIFS(TransactionAmounts,TenantSources,$F7,'Filtered Data'!$C$2:$C23,"&lt;"&amp;WS$4),WS$4&lt;TODAY()),"Late","Occupied")),)))</f>
        <v/>
      </c>
      <c r="WT7" s="33" t="str">
        <f>IF(ISBLANK($F7),,IF(TODAY()=WT$4,"Today",IF(AND(LOOKUP($F7,TenantNames,TenantStartDates)&lt;=WT$4,LOOKUP($F7,TenantNames,TenantEndDates)&gt;=WT$4),IF(OR(AND(DAY(LOOKUP($F7,TenantNames,TenantStartDates))&gt;28,DAY(EOMONTH(WT$4,0))=28,DAY(WT$4)=28),AND(DAY(LOOKUP($F7,TenantNames,TenantStartDates))&gt;30,DAY(EOMONTH(WT$4,0))=30,DAY(WT$4)=30),DAY(LOOKUP($F7,TenantNames,TenantStartDates))=DAY(WT$4)),IF((LOOKUP($F7,TenantNames,TenantEndDates)-WT$4)&lt;=31,LOOKUP($F7,TenantNames,TenantTotalRevenues)-SUM($JA7:WS7),LOOKUP($F7,TenantNames,TenantMonthlyRents)),IF(AND((SUMIF($G$4:AHB$4,"&lt;"&amp;WT$4,$G7:AHB7))&gt;SUMIFS(TransactionAmounts,TenantSources,$F7,'Filtered Data'!$C$2:$C23,"&lt;"&amp;WT$4),WT$4&lt;TODAY()),"Late","Occupied")),)))</f>
        <v/>
      </c>
      <c r="WU7" s="33" t="str">
        <f>IF(ISBLANK($F7),,IF(TODAY()=WU$4,"Today",IF(AND(LOOKUP($F7,TenantNames,TenantStartDates)&lt;=WU$4,LOOKUP($F7,TenantNames,TenantEndDates)&gt;=WU$4),IF(OR(AND(DAY(LOOKUP($F7,TenantNames,TenantStartDates))&gt;28,DAY(EOMONTH(WU$4,0))=28,DAY(WU$4)=28),AND(DAY(LOOKUP($F7,TenantNames,TenantStartDates))&gt;30,DAY(EOMONTH(WU$4,0))=30,DAY(WU$4)=30),DAY(LOOKUP($F7,TenantNames,TenantStartDates))=DAY(WU$4)),IF((LOOKUP($F7,TenantNames,TenantEndDates)-WU$4)&lt;=31,LOOKUP($F7,TenantNames,TenantTotalRevenues)-SUM($JA7:WT7),LOOKUP($F7,TenantNames,TenantMonthlyRents)),IF(AND((SUMIF($G$4:AHB$4,"&lt;"&amp;WU$4,$G7:AHB7))&gt;SUMIFS(TransactionAmounts,TenantSources,$F7,'Filtered Data'!$C$2:$C23,"&lt;"&amp;WU$4),WU$4&lt;TODAY()),"Late","Occupied")),)))</f>
        <v/>
      </c>
      <c r="WV7" s="33" t="str">
        <f>IF(ISBLANK($F7),,IF(TODAY()=WV$4,"Today",IF(AND(LOOKUP($F7,TenantNames,TenantStartDates)&lt;=WV$4,LOOKUP($F7,TenantNames,TenantEndDates)&gt;=WV$4),IF(OR(AND(DAY(LOOKUP($F7,TenantNames,TenantStartDates))&gt;28,DAY(EOMONTH(WV$4,0))=28,DAY(WV$4)=28),AND(DAY(LOOKUP($F7,TenantNames,TenantStartDates))&gt;30,DAY(EOMONTH(WV$4,0))=30,DAY(WV$4)=30),DAY(LOOKUP($F7,TenantNames,TenantStartDates))=DAY(WV$4)),IF((LOOKUP($F7,TenantNames,TenantEndDates)-WV$4)&lt;=31,LOOKUP($F7,TenantNames,TenantTotalRevenues)-SUM($JA7:WU7),LOOKUP($F7,TenantNames,TenantMonthlyRents)),IF(AND((SUMIF($G$4:AHB$4,"&lt;"&amp;WV$4,$G7:AHB7))&gt;SUMIFS(TransactionAmounts,TenantSources,$F7,'Filtered Data'!$C$2:$C23,"&lt;"&amp;WV$4),WV$4&lt;TODAY()),"Late","Occupied")),)))</f>
        <v/>
      </c>
      <c r="WW7" s="33" t="str">
        <f>IF(ISBLANK($F7),,IF(TODAY()=WW$4,"Today",IF(AND(LOOKUP($F7,TenantNames,TenantStartDates)&lt;=WW$4,LOOKUP($F7,TenantNames,TenantEndDates)&gt;=WW$4),IF(OR(AND(DAY(LOOKUP($F7,TenantNames,TenantStartDates))&gt;28,DAY(EOMONTH(WW$4,0))=28,DAY(WW$4)=28),AND(DAY(LOOKUP($F7,TenantNames,TenantStartDates))&gt;30,DAY(EOMONTH(WW$4,0))=30,DAY(WW$4)=30),DAY(LOOKUP($F7,TenantNames,TenantStartDates))=DAY(WW$4)),IF((LOOKUP($F7,TenantNames,TenantEndDates)-WW$4)&lt;=31,LOOKUP($F7,TenantNames,TenantTotalRevenues)-SUM($JA7:WV7),LOOKUP($F7,TenantNames,TenantMonthlyRents)),IF(AND((SUMIF($G$4:AHB$4,"&lt;"&amp;WW$4,$G7:AHB7))&gt;SUMIFS(TransactionAmounts,TenantSources,$F7,'Filtered Data'!$C$2:$C23,"&lt;"&amp;WW$4),WW$4&lt;TODAY()),"Late","Occupied")),)))</f>
        <v/>
      </c>
      <c r="WX7" s="33" t="str">
        <f>IF(ISBLANK($F7),,IF(TODAY()=WX$4,"Today",IF(AND(LOOKUP($F7,TenantNames,TenantStartDates)&lt;=WX$4,LOOKUP($F7,TenantNames,TenantEndDates)&gt;=WX$4),IF(OR(AND(DAY(LOOKUP($F7,TenantNames,TenantStartDates))&gt;28,DAY(EOMONTH(WX$4,0))=28,DAY(WX$4)=28),AND(DAY(LOOKUP($F7,TenantNames,TenantStartDates))&gt;30,DAY(EOMONTH(WX$4,0))=30,DAY(WX$4)=30),DAY(LOOKUP($F7,TenantNames,TenantStartDates))=DAY(WX$4)),IF((LOOKUP($F7,TenantNames,TenantEndDates)-WX$4)&lt;=31,LOOKUP($F7,TenantNames,TenantTotalRevenues)-SUM($JA7:WW7),LOOKUP($F7,TenantNames,TenantMonthlyRents)),IF(AND((SUMIF($G$4:AHB$4,"&lt;"&amp;WX$4,$G7:AHB7))&gt;SUMIFS(TransactionAmounts,TenantSources,$F7,'Filtered Data'!$C$2:$C23,"&lt;"&amp;WX$4),WX$4&lt;TODAY()),"Late","Occupied")),)))</f>
        <v/>
      </c>
      <c r="WY7" s="33" t="str">
        <f>IF(ISBLANK($F7),,IF(TODAY()=WY$4,"Today",IF(AND(LOOKUP($F7,TenantNames,TenantStartDates)&lt;=WY$4,LOOKUP($F7,TenantNames,TenantEndDates)&gt;=WY$4),IF(OR(AND(DAY(LOOKUP($F7,TenantNames,TenantStartDates))&gt;28,DAY(EOMONTH(WY$4,0))=28,DAY(WY$4)=28),AND(DAY(LOOKUP($F7,TenantNames,TenantStartDates))&gt;30,DAY(EOMONTH(WY$4,0))=30,DAY(WY$4)=30),DAY(LOOKUP($F7,TenantNames,TenantStartDates))=DAY(WY$4)),IF((LOOKUP($F7,TenantNames,TenantEndDates)-WY$4)&lt;=31,LOOKUP($F7,TenantNames,TenantTotalRevenues)-SUM($JA7:WX7),LOOKUP($F7,TenantNames,TenantMonthlyRents)),IF(AND((SUMIF($G$4:AHB$4,"&lt;"&amp;WY$4,$G7:AHB7))&gt;SUMIFS(TransactionAmounts,TenantSources,$F7,'Filtered Data'!$C$2:$C23,"&lt;"&amp;WY$4),WY$4&lt;TODAY()),"Late","Occupied")),)))</f>
        <v/>
      </c>
      <c r="WZ7" s="33" t="str">
        <f>IF(ISBLANK($F7),,IF(TODAY()=WZ$4,"Today",IF(AND(LOOKUP($F7,TenantNames,TenantStartDates)&lt;=WZ$4,LOOKUP($F7,TenantNames,TenantEndDates)&gt;=WZ$4),IF(OR(AND(DAY(LOOKUP($F7,TenantNames,TenantStartDates))&gt;28,DAY(EOMONTH(WZ$4,0))=28,DAY(WZ$4)=28),AND(DAY(LOOKUP($F7,TenantNames,TenantStartDates))&gt;30,DAY(EOMONTH(WZ$4,0))=30,DAY(WZ$4)=30),DAY(LOOKUP($F7,TenantNames,TenantStartDates))=DAY(WZ$4)),IF((LOOKUP($F7,TenantNames,TenantEndDates)-WZ$4)&lt;=31,LOOKUP($F7,TenantNames,TenantTotalRevenues)-SUM($JA7:WY7),LOOKUP($F7,TenantNames,TenantMonthlyRents)),IF(AND((SUMIF($G$4:AHB$4,"&lt;"&amp;WZ$4,$G7:AHB7))&gt;SUMIFS(TransactionAmounts,TenantSources,$F7,'Filtered Data'!$C$2:$C23,"&lt;"&amp;WZ$4),WZ$4&lt;TODAY()),"Late","Occupied")),)))</f>
        <v/>
      </c>
      <c r="XA7" s="33" t="str">
        <f>IF(ISBLANK($F7),,IF(TODAY()=XA$4,"Today",IF(AND(LOOKUP($F7,TenantNames,TenantStartDates)&lt;=XA$4,LOOKUP($F7,TenantNames,TenantEndDates)&gt;=XA$4),IF(OR(AND(DAY(LOOKUP($F7,TenantNames,TenantStartDates))&gt;28,DAY(EOMONTH(XA$4,0))=28,DAY(XA$4)=28),AND(DAY(LOOKUP($F7,TenantNames,TenantStartDates))&gt;30,DAY(EOMONTH(XA$4,0))=30,DAY(XA$4)=30),DAY(LOOKUP($F7,TenantNames,TenantStartDates))=DAY(XA$4)),IF((LOOKUP($F7,TenantNames,TenantEndDates)-XA$4)&lt;=31,LOOKUP($F7,TenantNames,TenantTotalRevenues)-SUM($JA7:WZ7),LOOKUP($F7,TenantNames,TenantMonthlyRents)),IF(AND((SUMIF($G$4:AHB$4,"&lt;"&amp;XA$4,$G7:AHB7))&gt;SUMIFS(TransactionAmounts,TenantSources,$F7,'Filtered Data'!$C$2:$C23,"&lt;"&amp;XA$4),XA$4&lt;TODAY()),"Late","Occupied")),)))</f>
        <v/>
      </c>
      <c r="XB7" s="33" t="str">
        <f>IF(ISBLANK($F7),,IF(TODAY()=XB$4,"Today",IF(AND(LOOKUP($F7,TenantNames,TenantStartDates)&lt;=XB$4,LOOKUP($F7,TenantNames,TenantEndDates)&gt;=XB$4),IF(OR(AND(DAY(LOOKUP($F7,TenantNames,TenantStartDates))&gt;28,DAY(EOMONTH(XB$4,0))=28,DAY(XB$4)=28),AND(DAY(LOOKUP($F7,TenantNames,TenantStartDates))&gt;30,DAY(EOMONTH(XB$4,0))=30,DAY(XB$4)=30),DAY(LOOKUP($F7,TenantNames,TenantStartDates))=DAY(XB$4)),IF((LOOKUP($F7,TenantNames,TenantEndDates)-XB$4)&lt;=31,LOOKUP($F7,TenantNames,TenantTotalRevenues)-SUM($JA7:XA7),LOOKUP($F7,TenantNames,TenantMonthlyRents)),IF(AND((SUMIF($G$4:AHB$4,"&lt;"&amp;XB$4,$G7:AHB7))&gt;SUMIFS(TransactionAmounts,TenantSources,$F7,'Filtered Data'!$C$2:$C23,"&lt;"&amp;XB$4),XB$4&lt;TODAY()),"Late","Occupied")),)))</f>
        <v/>
      </c>
      <c r="XC7" s="33" t="str">
        <f>IF(ISBLANK($F7),,IF(TODAY()=XC$4,"Today",IF(AND(LOOKUP($F7,TenantNames,TenantStartDates)&lt;=XC$4,LOOKUP($F7,TenantNames,TenantEndDates)&gt;=XC$4),IF(OR(AND(DAY(LOOKUP($F7,TenantNames,TenantStartDates))&gt;28,DAY(EOMONTH(XC$4,0))=28,DAY(XC$4)=28),AND(DAY(LOOKUP($F7,TenantNames,TenantStartDates))&gt;30,DAY(EOMONTH(XC$4,0))=30,DAY(XC$4)=30),DAY(LOOKUP($F7,TenantNames,TenantStartDates))=DAY(XC$4)),IF((LOOKUP($F7,TenantNames,TenantEndDates)-XC$4)&lt;=31,LOOKUP($F7,TenantNames,TenantTotalRevenues)-SUM($JA7:XB7),LOOKUP($F7,TenantNames,TenantMonthlyRents)),IF(AND((SUMIF($G$4:AHB$4,"&lt;"&amp;XC$4,$G7:AHB7))&gt;SUMIFS(TransactionAmounts,TenantSources,$F7,'Filtered Data'!$C$2:$C23,"&lt;"&amp;XC$4),XC$4&lt;TODAY()),"Late","Occupied")),)))</f>
        <v/>
      </c>
      <c r="XD7" s="33" t="str">
        <f>IF(ISBLANK($F7),,IF(TODAY()=XD$4,"Today",IF(AND(LOOKUP($F7,TenantNames,TenantStartDates)&lt;=XD$4,LOOKUP($F7,TenantNames,TenantEndDates)&gt;=XD$4),IF(OR(AND(DAY(LOOKUP($F7,TenantNames,TenantStartDates))&gt;28,DAY(EOMONTH(XD$4,0))=28,DAY(XD$4)=28),AND(DAY(LOOKUP($F7,TenantNames,TenantStartDates))&gt;30,DAY(EOMONTH(XD$4,0))=30,DAY(XD$4)=30),DAY(LOOKUP($F7,TenantNames,TenantStartDates))=DAY(XD$4)),IF((LOOKUP($F7,TenantNames,TenantEndDates)-XD$4)&lt;=31,LOOKUP($F7,TenantNames,TenantTotalRevenues)-SUM($JA7:XC7),LOOKUP($F7,TenantNames,TenantMonthlyRents)),IF(AND((SUMIF($G$4:AHB$4,"&lt;"&amp;XD$4,$G7:AHB7))&gt;SUMIFS(TransactionAmounts,TenantSources,$F7,'Filtered Data'!$C$2:$C23,"&lt;"&amp;XD$4),XD$4&lt;TODAY()),"Late","Occupied")),)))</f>
        <v/>
      </c>
      <c r="XE7" s="33" t="str">
        <f>IF(ISBLANK($F7),,IF(TODAY()=XE$4,"Today",IF(AND(LOOKUP($F7,TenantNames,TenantStartDates)&lt;=XE$4,LOOKUP($F7,TenantNames,TenantEndDates)&gt;=XE$4),IF(OR(AND(DAY(LOOKUP($F7,TenantNames,TenantStartDates))&gt;28,DAY(EOMONTH(XE$4,0))=28,DAY(XE$4)=28),AND(DAY(LOOKUP($F7,TenantNames,TenantStartDates))&gt;30,DAY(EOMONTH(XE$4,0))=30,DAY(XE$4)=30),DAY(LOOKUP($F7,TenantNames,TenantStartDates))=DAY(XE$4)),IF((LOOKUP($F7,TenantNames,TenantEndDates)-XE$4)&lt;=31,LOOKUP($F7,TenantNames,TenantTotalRevenues)-SUM($JA7:XD7),LOOKUP($F7,TenantNames,TenantMonthlyRents)),IF(AND((SUMIF($G$4:AHB$4,"&lt;"&amp;XE$4,$G7:AHB7))&gt;SUMIFS(TransactionAmounts,TenantSources,$F7,'Filtered Data'!$C$2:$C23,"&lt;"&amp;XE$4),XE$4&lt;TODAY()),"Late","Occupied")),)))</f>
        <v/>
      </c>
      <c r="XF7" s="33" t="str">
        <f>IF(ISBLANK($F7),,IF(TODAY()=XF$4,"Today",IF(AND(LOOKUP($F7,TenantNames,TenantStartDates)&lt;=XF$4,LOOKUP($F7,TenantNames,TenantEndDates)&gt;=XF$4),IF(OR(AND(DAY(LOOKUP($F7,TenantNames,TenantStartDates))&gt;28,DAY(EOMONTH(XF$4,0))=28,DAY(XF$4)=28),AND(DAY(LOOKUP($F7,TenantNames,TenantStartDates))&gt;30,DAY(EOMONTH(XF$4,0))=30,DAY(XF$4)=30),DAY(LOOKUP($F7,TenantNames,TenantStartDates))=DAY(XF$4)),IF((LOOKUP($F7,TenantNames,TenantEndDates)-XF$4)&lt;=31,LOOKUP($F7,TenantNames,TenantTotalRevenues)-SUM($JA7:XE7),LOOKUP($F7,TenantNames,TenantMonthlyRents)),IF(AND((SUMIF($G$4:AHB$4,"&lt;"&amp;XF$4,$G7:AHB7))&gt;SUMIFS(TransactionAmounts,TenantSources,$F7,'Filtered Data'!$C$2:$C23,"&lt;"&amp;XF$4),XF$4&lt;TODAY()),"Late","Occupied")),)))</f>
        <v/>
      </c>
      <c r="XG7" s="33" t="str">
        <f>IF(ISBLANK($F7),,IF(TODAY()=XG$4,"Today",IF(AND(LOOKUP($F7,TenantNames,TenantStartDates)&lt;=XG$4,LOOKUP($F7,TenantNames,TenantEndDates)&gt;=XG$4),IF(OR(AND(DAY(LOOKUP($F7,TenantNames,TenantStartDates))&gt;28,DAY(EOMONTH(XG$4,0))=28,DAY(XG$4)=28),AND(DAY(LOOKUP($F7,TenantNames,TenantStartDates))&gt;30,DAY(EOMONTH(XG$4,0))=30,DAY(XG$4)=30),DAY(LOOKUP($F7,TenantNames,TenantStartDates))=DAY(XG$4)),IF((LOOKUP($F7,TenantNames,TenantEndDates)-XG$4)&lt;=31,LOOKUP($F7,TenantNames,TenantTotalRevenues)-SUM($JA7:XF7),LOOKUP($F7,TenantNames,TenantMonthlyRents)),IF(AND((SUMIF($G$4:AHB$4,"&lt;"&amp;XG$4,$G7:AHB7))&gt;SUMIFS(TransactionAmounts,TenantSources,$F7,'Filtered Data'!$C$2:$C23,"&lt;"&amp;XG$4),XG$4&lt;TODAY()),"Late","Occupied")),)))</f>
        <v/>
      </c>
      <c r="XH7" s="33" t="str">
        <f>IF(ISBLANK($F7),,IF(TODAY()=XH$4,"Today",IF(AND(LOOKUP($F7,TenantNames,TenantStartDates)&lt;=XH$4,LOOKUP($F7,TenantNames,TenantEndDates)&gt;=XH$4),IF(OR(AND(DAY(LOOKUP($F7,TenantNames,TenantStartDates))&gt;28,DAY(EOMONTH(XH$4,0))=28,DAY(XH$4)=28),AND(DAY(LOOKUP($F7,TenantNames,TenantStartDates))&gt;30,DAY(EOMONTH(XH$4,0))=30,DAY(XH$4)=30),DAY(LOOKUP($F7,TenantNames,TenantStartDates))=DAY(XH$4)),IF((LOOKUP($F7,TenantNames,TenantEndDates)-XH$4)&lt;=31,LOOKUP($F7,TenantNames,TenantTotalRevenues)-SUM($JA7:XG7),LOOKUP($F7,TenantNames,TenantMonthlyRents)),IF(AND((SUMIF($G$4:AHB$4,"&lt;"&amp;XH$4,$G7:AHB7))&gt;SUMIFS(TransactionAmounts,TenantSources,$F7,'Filtered Data'!$C$2:$C23,"&lt;"&amp;XH$4),XH$4&lt;TODAY()),"Late","Occupied")),)))</f>
        <v/>
      </c>
      <c r="XI7" s="33" t="str">
        <f>IF(ISBLANK($F7),,IF(TODAY()=XI$4,"Today",IF(AND(LOOKUP($F7,TenantNames,TenantStartDates)&lt;=XI$4,LOOKUP($F7,TenantNames,TenantEndDates)&gt;=XI$4),IF(OR(AND(DAY(LOOKUP($F7,TenantNames,TenantStartDates))&gt;28,DAY(EOMONTH(XI$4,0))=28,DAY(XI$4)=28),AND(DAY(LOOKUP($F7,TenantNames,TenantStartDates))&gt;30,DAY(EOMONTH(XI$4,0))=30,DAY(XI$4)=30),DAY(LOOKUP($F7,TenantNames,TenantStartDates))=DAY(XI$4)),IF((LOOKUP($F7,TenantNames,TenantEndDates)-XI$4)&lt;=31,LOOKUP($F7,TenantNames,TenantTotalRevenues)-SUM($JA7:XH7),LOOKUP($F7,TenantNames,TenantMonthlyRents)),IF(AND((SUMIF($G$4:AHB$4,"&lt;"&amp;XI$4,$G7:AHB7))&gt;SUMIFS(TransactionAmounts,TenantSources,$F7,'Filtered Data'!$C$2:$C23,"&lt;"&amp;XI$4),XI$4&lt;TODAY()),"Late","Occupied")),)))</f>
        <v/>
      </c>
      <c r="XJ7" s="33" t="str">
        <f>IF(ISBLANK($F7),,IF(TODAY()=XJ$4,"Today",IF(AND(LOOKUP($F7,TenantNames,TenantStartDates)&lt;=XJ$4,LOOKUP($F7,TenantNames,TenantEndDates)&gt;=XJ$4),IF(OR(AND(DAY(LOOKUP($F7,TenantNames,TenantStartDates))&gt;28,DAY(EOMONTH(XJ$4,0))=28,DAY(XJ$4)=28),AND(DAY(LOOKUP($F7,TenantNames,TenantStartDates))&gt;30,DAY(EOMONTH(XJ$4,0))=30,DAY(XJ$4)=30),DAY(LOOKUP($F7,TenantNames,TenantStartDates))=DAY(XJ$4)),IF((LOOKUP($F7,TenantNames,TenantEndDates)-XJ$4)&lt;=31,LOOKUP($F7,TenantNames,TenantTotalRevenues)-SUM($JA7:XI7),LOOKUP($F7,TenantNames,TenantMonthlyRents)),IF(AND((SUMIF($G$4:AHB$4,"&lt;"&amp;XJ$4,$G7:AHB7))&gt;SUMIFS(TransactionAmounts,TenantSources,$F7,'Filtered Data'!$C$2:$C23,"&lt;"&amp;XJ$4),XJ$4&lt;TODAY()),"Late","Occupied")),)))</f>
        <v/>
      </c>
      <c r="XK7" s="33" t="str">
        <f>IF(ISBLANK($F7),,IF(TODAY()=XK$4,"Today",IF(AND(LOOKUP($F7,TenantNames,TenantStartDates)&lt;=XK$4,LOOKUP($F7,TenantNames,TenantEndDates)&gt;=XK$4),IF(OR(AND(DAY(LOOKUP($F7,TenantNames,TenantStartDates))&gt;28,DAY(EOMONTH(XK$4,0))=28,DAY(XK$4)=28),AND(DAY(LOOKUP($F7,TenantNames,TenantStartDates))&gt;30,DAY(EOMONTH(XK$4,0))=30,DAY(XK$4)=30),DAY(LOOKUP($F7,TenantNames,TenantStartDates))=DAY(XK$4)),IF((LOOKUP($F7,TenantNames,TenantEndDates)-XK$4)&lt;=31,LOOKUP($F7,TenantNames,TenantTotalRevenues)-SUM($JA7:XJ7),LOOKUP($F7,TenantNames,TenantMonthlyRents)),IF(AND((SUMIF($G$4:AHB$4,"&lt;"&amp;XK$4,$G7:AHB7))&gt;SUMIFS(TransactionAmounts,TenantSources,$F7,'Filtered Data'!$C$2:$C23,"&lt;"&amp;XK$4),XK$4&lt;TODAY()),"Late","Occupied")),)))</f>
        <v/>
      </c>
      <c r="XL7" s="33" t="str">
        <f>IF(ISBLANK($F7),,IF(TODAY()=XL$4,"Today",IF(AND(LOOKUP($F7,TenantNames,TenantStartDates)&lt;=XL$4,LOOKUP($F7,TenantNames,TenantEndDates)&gt;=XL$4),IF(OR(AND(DAY(LOOKUP($F7,TenantNames,TenantStartDates))&gt;28,DAY(EOMONTH(XL$4,0))=28,DAY(XL$4)=28),AND(DAY(LOOKUP($F7,TenantNames,TenantStartDates))&gt;30,DAY(EOMONTH(XL$4,0))=30,DAY(XL$4)=30),DAY(LOOKUP($F7,TenantNames,TenantStartDates))=DAY(XL$4)),IF((LOOKUP($F7,TenantNames,TenantEndDates)-XL$4)&lt;=31,LOOKUP($F7,TenantNames,TenantTotalRevenues)-SUM($JA7:XK7),LOOKUP($F7,TenantNames,TenantMonthlyRents)),IF(AND((SUMIF($G$4:AHB$4,"&lt;"&amp;XL$4,$G7:AHB7))&gt;SUMIFS(TransactionAmounts,TenantSources,$F7,'Filtered Data'!$C$2:$C23,"&lt;"&amp;XL$4),XL$4&lt;TODAY()),"Late","Occupied")),)))</f>
        <v/>
      </c>
      <c r="XM7" s="33" t="str">
        <f>IF(ISBLANK($F7),,IF(TODAY()=XM$4,"Today",IF(AND(LOOKUP($F7,TenantNames,TenantStartDates)&lt;=XM$4,LOOKUP($F7,TenantNames,TenantEndDates)&gt;=XM$4),IF(OR(AND(DAY(LOOKUP($F7,TenantNames,TenantStartDates))&gt;28,DAY(EOMONTH(XM$4,0))=28,DAY(XM$4)=28),AND(DAY(LOOKUP($F7,TenantNames,TenantStartDates))&gt;30,DAY(EOMONTH(XM$4,0))=30,DAY(XM$4)=30),DAY(LOOKUP($F7,TenantNames,TenantStartDates))=DAY(XM$4)),IF((LOOKUP($F7,TenantNames,TenantEndDates)-XM$4)&lt;=31,LOOKUP($F7,TenantNames,TenantTotalRevenues)-SUM($JA7:XL7),LOOKUP($F7,TenantNames,TenantMonthlyRents)),IF(AND((SUMIF($G$4:AHB$4,"&lt;"&amp;XM$4,$G7:AHB7))&gt;SUMIFS(TransactionAmounts,TenantSources,$F7,'Filtered Data'!$C$2:$C23,"&lt;"&amp;XM$4),XM$4&lt;TODAY()),"Late","Occupied")),)))</f>
        <v/>
      </c>
      <c r="XN7" s="33" t="str">
        <f>IF(ISBLANK($F7),,IF(TODAY()=XN$4,"Today",IF(AND(LOOKUP($F7,TenantNames,TenantStartDates)&lt;=XN$4,LOOKUP($F7,TenantNames,TenantEndDates)&gt;=XN$4),IF(OR(AND(DAY(LOOKUP($F7,TenantNames,TenantStartDates))&gt;28,DAY(EOMONTH(XN$4,0))=28,DAY(XN$4)=28),AND(DAY(LOOKUP($F7,TenantNames,TenantStartDates))&gt;30,DAY(EOMONTH(XN$4,0))=30,DAY(XN$4)=30),DAY(LOOKUP($F7,TenantNames,TenantStartDates))=DAY(XN$4)),IF((LOOKUP($F7,TenantNames,TenantEndDates)-XN$4)&lt;=31,LOOKUP($F7,TenantNames,TenantTotalRevenues)-SUM($JA7:XM7),LOOKUP($F7,TenantNames,TenantMonthlyRents)),IF(AND((SUMIF($G$4:AHB$4,"&lt;"&amp;XN$4,$G7:AHB7))&gt;SUMIFS(TransactionAmounts,TenantSources,$F7,'Filtered Data'!$C$2:$C23,"&lt;"&amp;XN$4),XN$4&lt;TODAY()),"Late","Occupied")),)))</f>
        <v/>
      </c>
      <c r="XO7" s="33" t="str">
        <f>IF(ISBLANK($F7),,IF(TODAY()=XO$4,"Today",IF(AND(LOOKUP($F7,TenantNames,TenantStartDates)&lt;=XO$4,LOOKUP($F7,TenantNames,TenantEndDates)&gt;=XO$4),IF(OR(AND(DAY(LOOKUP($F7,TenantNames,TenantStartDates))&gt;28,DAY(EOMONTH(XO$4,0))=28,DAY(XO$4)=28),AND(DAY(LOOKUP($F7,TenantNames,TenantStartDates))&gt;30,DAY(EOMONTH(XO$4,0))=30,DAY(XO$4)=30),DAY(LOOKUP($F7,TenantNames,TenantStartDates))=DAY(XO$4)),IF((LOOKUP($F7,TenantNames,TenantEndDates)-XO$4)&lt;=31,LOOKUP($F7,TenantNames,TenantTotalRevenues)-SUM($JA7:XN7),LOOKUP($F7,TenantNames,TenantMonthlyRents)),IF(AND((SUMIF($G$4:AHB$4,"&lt;"&amp;XO$4,$G7:AHB7))&gt;SUMIFS(TransactionAmounts,TenantSources,$F7,'Filtered Data'!$C$2:$C23,"&lt;"&amp;XO$4),XO$4&lt;TODAY()),"Late","Occupied")),)))</f>
        <v/>
      </c>
      <c r="XP7" s="33" t="str">
        <f>IF(ISBLANK($F7),,IF(TODAY()=XP$4,"Today",IF(AND(LOOKUP($F7,TenantNames,TenantStartDates)&lt;=XP$4,LOOKUP($F7,TenantNames,TenantEndDates)&gt;=XP$4),IF(OR(AND(DAY(LOOKUP($F7,TenantNames,TenantStartDates))&gt;28,DAY(EOMONTH(XP$4,0))=28,DAY(XP$4)=28),AND(DAY(LOOKUP($F7,TenantNames,TenantStartDates))&gt;30,DAY(EOMONTH(XP$4,0))=30,DAY(XP$4)=30),DAY(LOOKUP($F7,TenantNames,TenantStartDates))=DAY(XP$4)),IF((LOOKUP($F7,TenantNames,TenantEndDates)-XP$4)&lt;=31,LOOKUP($F7,TenantNames,TenantTotalRevenues)-SUM($JA7:XO7),LOOKUP($F7,TenantNames,TenantMonthlyRents)),IF(AND((SUMIF($G$4:AHB$4,"&lt;"&amp;XP$4,$G7:AHB7))&gt;SUMIFS(TransactionAmounts,TenantSources,$F7,'Filtered Data'!$C$2:$C23,"&lt;"&amp;XP$4),XP$4&lt;TODAY()),"Late","Occupied")),)))</f>
        <v/>
      </c>
      <c r="XQ7" s="33" t="str">
        <f>IF(ISBLANK($F7),,IF(TODAY()=XQ$4,"Today",IF(AND(LOOKUP($F7,TenantNames,TenantStartDates)&lt;=XQ$4,LOOKUP($F7,TenantNames,TenantEndDates)&gt;=XQ$4),IF(OR(AND(DAY(LOOKUP($F7,TenantNames,TenantStartDates))&gt;28,DAY(EOMONTH(XQ$4,0))=28,DAY(XQ$4)=28),AND(DAY(LOOKUP($F7,TenantNames,TenantStartDates))&gt;30,DAY(EOMONTH(XQ$4,0))=30,DAY(XQ$4)=30),DAY(LOOKUP($F7,TenantNames,TenantStartDates))=DAY(XQ$4)),IF((LOOKUP($F7,TenantNames,TenantEndDates)-XQ$4)&lt;=31,LOOKUP($F7,TenantNames,TenantTotalRevenues)-SUM($JA7:XP7),LOOKUP($F7,TenantNames,TenantMonthlyRents)),IF(AND((SUMIF($G$4:AHB$4,"&lt;"&amp;XQ$4,$G7:AHB7))&gt;SUMIFS(TransactionAmounts,TenantSources,$F7,'Filtered Data'!$C$2:$C23,"&lt;"&amp;XQ$4),XQ$4&lt;TODAY()),"Late","Occupied")),)))</f>
        <v/>
      </c>
      <c r="XR7" s="33" t="str">
        <f>IF(ISBLANK($F7),,IF(TODAY()=XR$4,"Today",IF(AND(LOOKUP($F7,TenantNames,TenantStartDates)&lt;=XR$4,LOOKUP($F7,TenantNames,TenantEndDates)&gt;=XR$4),IF(OR(AND(DAY(LOOKUP($F7,TenantNames,TenantStartDates))&gt;28,DAY(EOMONTH(XR$4,0))=28,DAY(XR$4)=28),AND(DAY(LOOKUP($F7,TenantNames,TenantStartDates))&gt;30,DAY(EOMONTH(XR$4,0))=30,DAY(XR$4)=30),DAY(LOOKUP($F7,TenantNames,TenantStartDates))=DAY(XR$4)),IF((LOOKUP($F7,TenantNames,TenantEndDates)-XR$4)&lt;=31,LOOKUP($F7,TenantNames,TenantTotalRevenues)-SUM($JA7:XQ7),LOOKUP($F7,TenantNames,TenantMonthlyRents)),IF(AND((SUMIF($G$4:AHB$4,"&lt;"&amp;XR$4,$G7:AHB7))&gt;SUMIFS(TransactionAmounts,TenantSources,$F7,'Filtered Data'!$C$2:$C23,"&lt;"&amp;XR$4),XR$4&lt;TODAY()),"Late","Occupied")),)))</f>
        <v/>
      </c>
      <c r="XS7" s="33" t="str">
        <f>IF(ISBLANK($F7),,IF(TODAY()=XS$4,"Today",IF(AND(LOOKUP($F7,TenantNames,TenantStartDates)&lt;=XS$4,LOOKUP($F7,TenantNames,TenantEndDates)&gt;=XS$4),IF(OR(AND(DAY(LOOKUP($F7,TenantNames,TenantStartDates))&gt;28,DAY(EOMONTH(XS$4,0))=28,DAY(XS$4)=28),AND(DAY(LOOKUP($F7,TenantNames,TenantStartDates))&gt;30,DAY(EOMONTH(XS$4,0))=30,DAY(XS$4)=30),DAY(LOOKUP($F7,TenantNames,TenantStartDates))=DAY(XS$4)),IF((LOOKUP($F7,TenantNames,TenantEndDates)-XS$4)&lt;=31,LOOKUP($F7,TenantNames,TenantTotalRevenues)-SUM($JA7:XR7),LOOKUP($F7,TenantNames,TenantMonthlyRents)),IF(AND((SUMIF($G$4:AHB$4,"&lt;"&amp;XS$4,$G7:AHB7))&gt;SUMIFS(TransactionAmounts,TenantSources,$F7,'Filtered Data'!$C$2:$C23,"&lt;"&amp;XS$4),XS$4&lt;TODAY()),"Late","Occupied")),)))</f>
        <v/>
      </c>
      <c r="XT7" s="33" t="str">
        <f>IF(ISBLANK($F7),,IF(TODAY()=XT$4,"Today",IF(AND(LOOKUP($F7,TenantNames,TenantStartDates)&lt;=XT$4,LOOKUP($F7,TenantNames,TenantEndDates)&gt;=XT$4),IF(OR(AND(DAY(LOOKUP($F7,TenantNames,TenantStartDates))&gt;28,DAY(EOMONTH(XT$4,0))=28,DAY(XT$4)=28),AND(DAY(LOOKUP($F7,TenantNames,TenantStartDates))&gt;30,DAY(EOMONTH(XT$4,0))=30,DAY(XT$4)=30),DAY(LOOKUP($F7,TenantNames,TenantStartDates))=DAY(XT$4)),IF((LOOKUP($F7,TenantNames,TenantEndDates)-XT$4)&lt;=31,LOOKUP($F7,TenantNames,TenantTotalRevenues)-SUM($JA7:XS7),LOOKUP($F7,TenantNames,TenantMonthlyRents)),IF(AND((SUMIF($G$4:AHB$4,"&lt;"&amp;XT$4,$G7:AHB7))&gt;SUMIFS(TransactionAmounts,TenantSources,$F7,'Filtered Data'!$C$2:$C23,"&lt;"&amp;XT$4),XT$4&lt;TODAY()),"Late","Occupied")),)))</f>
        <v/>
      </c>
      <c r="XU7" s="33" t="str">
        <f>IF(ISBLANK($F7),,IF(TODAY()=XU$4,"Today",IF(AND(LOOKUP($F7,TenantNames,TenantStartDates)&lt;=XU$4,LOOKUP($F7,TenantNames,TenantEndDates)&gt;=XU$4),IF(OR(AND(DAY(LOOKUP($F7,TenantNames,TenantStartDates))&gt;28,DAY(EOMONTH(XU$4,0))=28,DAY(XU$4)=28),AND(DAY(LOOKUP($F7,TenantNames,TenantStartDates))&gt;30,DAY(EOMONTH(XU$4,0))=30,DAY(XU$4)=30),DAY(LOOKUP($F7,TenantNames,TenantStartDates))=DAY(XU$4)),IF((LOOKUP($F7,TenantNames,TenantEndDates)-XU$4)&lt;=31,LOOKUP($F7,TenantNames,TenantTotalRevenues)-SUM($JA7:XT7),LOOKUP($F7,TenantNames,TenantMonthlyRents)),IF(AND((SUMIF($G$4:AHB$4,"&lt;"&amp;XU$4,$G7:AHB7))&gt;SUMIFS(TransactionAmounts,TenantSources,$F7,'Filtered Data'!$C$2:$C23,"&lt;"&amp;XU$4),XU$4&lt;TODAY()),"Late","Occupied")),)))</f>
        <v/>
      </c>
      <c r="XV7" s="33" t="str">
        <f>IF(ISBLANK($F7),,IF(TODAY()=XV$4,"Today",IF(AND(LOOKUP($F7,TenantNames,TenantStartDates)&lt;=XV$4,LOOKUP($F7,TenantNames,TenantEndDates)&gt;=XV$4),IF(OR(AND(DAY(LOOKUP($F7,TenantNames,TenantStartDates))&gt;28,DAY(EOMONTH(XV$4,0))=28,DAY(XV$4)=28),AND(DAY(LOOKUP($F7,TenantNames,TenantStartDates))&gt;30,DAY(EOMONTH(XV$4,0))=30,DAY(XV$4)=30),DAY(LOOKUP($F7,TenantNames,TenantStartDates))=DAY(XV$4)),IF((LOOKUP($F7,TenantNames,TenantEndDates)-XV$4)&lt;=31,LOOKUP($F7,TenantNames,TenantTotalRevenues)-SUM($JA7:XU7),LOOKUP($F7,TenantNames,TenantMonthlyRents)),IF(AND((SUMIF($G$4:AHB$4,"&lt;"&amp;XV$4,$G7:AHB7))&gt;SUMIFS(TransactionAmounts,TenantSources,$F7,'Filtered Data'!$C$2:$C23,"&lt;"&amp;XV$4),XV$4&lt;TODAY()),"Late","Occupied")),)))</f>
        <v/>
      </c>
      <c r="XW7" s="33" t="str">
        <f>IF(ISBLANK($F7),,IF(TODAY()=XW$4,"Today",IF(AND(LOOKUP($F7,TenantNames,TenantStartDates)&lt;=XW$4,LOOKUP($F7,TenantNames,TenantEndDates)&gt;=XW$4),IF(OR(AND(DAY(LOOKUP($F7,TenantNames,TenantStartDates))&gt;28,DAY(EOMONTH(XW$4,0))=28,DAY(XW$4)=28),AND(DAY(LOOKUP($F7,TenantNames,TenantStartDates))&gt;30,DAY(EOMONTH(XW$4,0))=30,DAY(XW$4)=30),DAY(LOOKUP($F7,TenantNames,TenantStartDates))=DAY(XW$4)),IF((LOOKUP($F7,TenantNames,TenantEndDates)-XW$4)&lt;=31,LOOKUP($F7,TenantNames,TenantTotalRevenues)-SUM($JA7:XV7),LOOKUP($F7,TenantNames,TenantMonthlyRents)),IF(AND((SUMIF($G$4:AHB$4,"&lt;"&amp;XW$4,$G7:AHB7))&gt;SUMIFS(TransactionAmounts,TenantSources,$F7,'Filtered Data'!$C$2:$C23,"&lt;"&amp;XW$4),XW$4&lt;TODAY()),"Late","Occupied")),)))</f>
        <v/>
      </c>
      <c r="XX7" s="33" t="str">
        <f>IF(ISBLANK($F7),,IF(TODAY()=XX$4,"Today",IF(AND(LOOKUP($F7,TenantNames,TenantStartDates)&lt;=XX$4,LOOKUP($F7,TenantNames,TenantEndDates)&gt;=XX$4),IF(OR(AND(DAY(LOOKUP($F7,TenantNames,TenantStartDates))&gt;28,DAY(EOMONTH(XX$4,0))=28,DAY(XX$4)=28),AND(DAY(LOOKUP($F7,TenantNames,TenantStartDates))&gt;30,DAY(EOMONTH(XX$4,0))=30,DAY(XX$4)=30),DAY(LOOKUP($F7,TenantNames,TenantStartDates))=DAY(XX$4)),IF((LOOKUP($F7,TenantNames,TenantEndDates)-XX$4)&lt;=31,LOOKUP($F7,TenantNames,TenantTotalRevenues)-SUM($JA7:XW7),LOOKUP($F7,TenantNames,TenantMonthlyRents)),IF(AND((SUMIF($G$4:AHB$4,"&lt;"&amp;XX$4,$G7:AHB7))&gt;SUMIFS(TransactionAmounts,TenantSources,$F7,'Filtered Data'!$C$2:$C23,"&lt;"&amp;XX$4),XX$4&lt;TODAY()),"Late","Occupied")),)))</f>
        <v/>
      </c>
      <c r="XY7" s="33" t="str">
        <f>IF(ISBLANK($F7),,IF(TODAY()=XY$4,"Today",IF(AND(LOOKUP($F7,TenantNames,TenantStartDates)&lt;=XY$4,LOOKUP($F7,TenantNames,TenantEndDates)&gt;=XY$4),IF(OR(AND(DAY(LOOKUP($F7,TenantNames,TenantStartDates))&gt;28,DAY(EOMONTH(XY$4,0))=28,DAY(XY$4)=28),AND(DAY(LOOKUP($F7,TenantNames,TenantStartDates))&gt;30,DAY(EOMONTH(XY$4,0))=30,DAY(XY$4)=30),DAY(LOOKUP($F7,TenantNames,TenantStartDates))=DAY(XY$4)),IF((LOOKUP($F7,TenantNames,TenantEndDates)-XY$4)&lt;=31,LOOKUP($F7,TenantNames,TenantTotalRevenues)-SUM($JA7:XX7),LOOKUP($F7,TenantNames,TenantMonthlyRents)),IF(AND((SUMIF($G$4:AHB$4,"&lt;"&amp;XY$4,$G7:AHB7))&gt;SUMIFS(TransactionAmounts,TenantSources,$F7,'Filtered Data'!$C$2:$C23,"&lt;"&amp;XY$4),XY$4&lt;TODAY()),"Late","Occupied")),)))</f>
        <v/>
      </c>
      <c r="XZ7" s="33" t="str">
        <f>IF(ISBLANK($F7),,IF(TODAY()=XZ$4,"Today",IF(AND(LOOKUP($F7,TenantNames,TenantStartDates)&lt;=XZ$4,LOOKUP($F7,TenantNames,TenantEndDates)&gt;=XZ$4),IF(OR(AND(DAY(LOOKUP($F7,TenantNames,TenantStartDates))&gt;28,DAY(EOMONTH(XZ$4,0))=28,DAY(XZ$4)=28),AND(DAY(LOOKUP($F7,TenantNames,TenantStartDates))&gt;30,DAY(EOMONTH(XZ$4,0))=30,DAY(XZ$4)=30),DAY(LOOKUP($F7,TenantNames,TenantStartDates))=DAY(XZ$4)),IF((LOOKUP($F7,TenantNames,TenantEndDates)-XZ$4)&lt;=31,LOOKUP($F7,TenantNames,TenantTotalRevenues)-SUM($JA7:XY7),LOOKUP($F7,TenantNames,TenantMonthlyRents)),IF(AND((SUMIF($G$4:AHB$4,"&lt;"&amp;XZ$4,$G7:AHB7))&gt;SUMIFS(TransactionAmounts,TenantSources,$F7,'Filtered Data'!$C$2:$C23,"&lt;"&amp;XZ$4),XZ$4&lt;TODAY()),"Late","Occupied")),)))</f>
        <v/>
      </c>
      <c r="YA7" s="33" t="str">
        <f>IF(ISBLANK($F7),,IF(TODAY()=YA$4,"Today",IF(AND(LOOKUP($F7,TenantNames,TenantStartDates)&lt;=YA$4,LOOKUP($F7,TenantNames,TenantEndDates)&gt;=YA$4),IF(OR(AND(DAY(LOOKUP($F7,TenantNames,TenantStartDates))&gt;28,DAY(EOMONTH(YA$4,0))=28,DAY(YA$4)=28),AND(DAY(LOOKUP($F7,TenantNames,TenantStartDates))&gt;30,DAY(EOMONTH(YA$4,0))=30,DAY(YA$4)=30),DAY(LOOKUP($F7,TenantNames,TenantStartDates))=DAY(YA$4)),IF((LOOKUP($F7,TenantNames,TenantEndDates)-YA$4)&lt;=31,LOOKUP($F7,TenantNames,TenantTotalRevenues)-SUM($JA7:XZ7),LOOKUP($F7,TenantNames,TenantMonthlyRents)),IF(AND((SUMIF($G$4:AHB$4,"&lt;"&amp;YA$4,$G7:AHB7))&gt;SUMIFS(TransactionAmounts,TenantSources,$F7,'Filtered Data'!$C$2:$C23,"&lt;"&amp;YA$4),YA$4&lt;TODAY()),"Late","Occupied")),)))</f>
        <v/>
      </c>
      <c r="YB7" s="33" t="str">
        <f>IF(ISBLANK($F7),,IF(TODAY()=YB$4,"Today",IF(AND(LOOKUP($F7,TenantNames,TenantStartDates)&lt;=YB$4,LOOKUP($F7,TenantNames,TenantEndDates)&gt;=YB$4),IF(OR(AND(DAY(LOOKUP($F7,TenantNames,TenantStartDates))&gt;28,DAY(EOMONTH(YB$4,0))=28,DAY(YB$4)=28),AND(DAY(LOOKUP($F7,TenantNames,TenantStartDates))&gt;30,DAY(EOMONTH(YB$4,0))=30,DAY(YB$4)=30),DAY(LOOKUP($F7,TenantNames,TenantStartDates))=DAY(YB$4)),IF((LOOKUP($F7,TenantNames,TenantEndDates)-YB$4)&lt;=31,LOOKUP($F7,TenantNames,TenantTotalRevenues)-SUM($JA7:YA7),LOOKUP($F7,TenantNames,TenantMonthlyRents)),IF(AND((SUMIF($G$4:AHB$4,"&lt;"&amp;YB$4,$G7:AHB7))&gt;SUMIFS(TransactionAmounts,TenantSources,$F7,'Filtered Data'!$C$2:$C23,"&lt;"&amp;YB$4),YB$4&lt;TODAY()),"Late","Occupied")),)))</f>
        <v/>
      </c>
      <c r="YC7" s="33" t="str">
        <f>IF(ISBLANK($F7),,IF(TODAY()=YC$4,"Today",IF(AND(LOOKUP($F7,TenantNames,TenantStartDates)&lt;=YC$4,LOOKUP($F7,TenantNames,TenantEndDates)&gt;=YC$4),IF(OR(AND(DAY(LOOKUP($F7,TenantNames,TenantStartDates))&gt;28,DAY(EOMONTH(YC$4,0))=28,DAY(YC$4)=28),AND(DAY(LOOKUP($F7,TenantNames,TenantStartDates))&gt;30,DAY(EOMONTH(YC$4,0))=30,DAY(YC$4)=30),DAY(LOOKUP($F7,TenantNames,TenantStartDates))=DAY(YC$4)),IF((LOOKUP($F7,TenantNames,TenantEndDates)-YC$4)&lt;=31,LOOKUP($F7,TenantNames,TenantTotalRevenues)-SUM($JA7:YB7),LOOKUP($F7,TenantNames,TenantMonthlyRents)),IF(AND((SUMIF($G$4:AHB$4,"&lt;"&amp;YC$4,$G7:AHB7))&gt;SUMIFS(TransactionAmounts,TenantSources,$F7,'Filtered Data'!$C$2:$C23,"&lt;"&amp;YC$4),YC$4&lt;TODAY()),"Late","Occupied")),)))</f>
        <v/>
      </c>
      <c r="YD7" s="33" t="str">
        <f>IF(ISBLANK($F7),,IF(TODAY()=YD$4,"Today",IF(AND(LOOKUP($F7,TenantNames,TenantStartDates)&lt;=YD$4,LOOKUP($F7,TenantNames,TenantEndDates)&gt;=YD$4),IF(OR(AND(DAY(LOOKUP($F7,TenantNames,TenantStartDates))&gt;28,DAY(EOMONTH(YD$4,0))=28,DAY(YD$4)=28),AND(DAY(LOOKUP($F7,TenantNames,TenantStartDates))&gt;30,DAY(EOMONTH(YD$4,0))=30,DAY(YD$4)=30),DAY(LOOKUP($F7,TenantNames,TenantStartDates))=DAY(YD$4)),IF((LOOKUP($F7,TenantNames,TenantEndDates)-YD$4)&lt;=31,LOOKUP($F7,TenantNames,TenantTotalRevenues)-SUM($JA7:YC7),LOOKUP($F7,TenantNames,TenantMonthlyRents)),IF(AND((SUMIF($G$4:AHB$4,"&lt;"&amp;YD$4,$G7:AHB7))&gt;SUMIFS(TransactionAmounts,TenantSources,$F7,'Filtered Data'!$C$2:$C23,"&lt;"&amp;YD$4),YD$4&lt;TODAY()),"Late","Occupied")),)))</f>
        <v/>
      </c>
      <c r="YE7" s="33" t="str">
        <f>IF(ISBLANK($F7),,IF(TODAY()=YE$4,"Today",IF(AND(LOOKUP($F7,TenantNames,TenantStartDates)&lt;=YE$4,LOOKUP($F7,TenantNames,TenantEndDates)&gt;=YE$4),IF(OR(AND(DAY(LOOKUP($F7,TenantNames,TenantStartDates))&gt;28,DAY(EOMONTH(YE$4,0))=28,DAY(YE$4)=28),AND(DAY(LOOKUP($F7,TenantNames,TenantStartDates))&gt;30,DAY(EOMONTH(YE$4,0))=30,DAY(YE$4)=30),DAY(LOOKUP($F7,TenantNames,TenantStartDates))=DAY(YE$4)),IF((LOOKUP($F7,TenantNames,TenantEndDates)-YE$4)&lt;=31,LOOKUP($F7,TenantNames,TenantTotalRevenues)-SUM($JA7:YD7),LOOKUP($F7,TenantNames,TenantMonthlyRents)),IF(AND((SUMIF($G$4:AHB$4,"&lt;"&amp;YE$4,$G7:AHB7))&gt;SUMIFS(TransactionAmounts,TenantSources,$F7,'Filtered Data'!$C$2:$C23,"&lt;"&amp;YE$4),YE$4&lt;TODAY()),"Late","Occupied")),)))</f>
        <v/>
      </c>
      <c r="YF7" s="33" t="str">
        <f>IF(ISBLANK($F7),,IF(TODAY()=YF$4,"Today",IF(AND(LOOKUP($F7,TenantNames,TenantStartDates)&lt;=YF$4,LOOKUP($F7,TenantNames,TenantEndDates)&gt;=YF$4),IF(OR(AND(DAY(LOOKUP($F7,TenantNames,TenantStartDates))&gt;28,DAY(EOMONTH(YF$4,0))=28,DAY(YF$4)=28),AND(DAY(LOOKUP($F7,TenantNames,TenantStartDates))&gt;30,DAY(EOMONTH(YF$4,0))=30,DAY(YF$4)=30),DAY(LOOKUP($F7,TenantNames,TenantStartDates))=DAY(YF$4)),IF((LOOKUP($F7,TenantNames,TenantEndDates)-YF$4)&lt;=31,LOOKUP($F7,TenantNames,TenantTotalRevenues)-SUM($JA7:YE7),LOOKUP($F7,TenantNames,TenantMonthlyRents)),IF(AND((SUMIF($G$4:AHB$4,"&lt;"&amp;YF$4,$G7:AHB7))&gt;SUMIFS(TransactionAmounts,TenantSources,$F7,'Filtered Data'!$C$2:$C23,"&lt;"&amp;YF$4),YF$4&lt;TODAY()),"Late","Occupied")),)))</f>
        <v/>
      </c>
      <c r="YG7" s="33" t="str">
        <f>IF(ISBLANK($F7),,IF(TODAY()=YG$4,"Today",IF(AND(LOOKUP($F7,TenantNames,TenantStartDates)&lt;=YG$4,LOOKUP($F7,TenantNames,TenantEndDates)&gt;=YG$4),IF(OR(AND(DAY(LOOKUP($F7,TenantNames,TenantStartDates))&gt;28,DAY(EOMONTH(YG$4,0))=28,DAY(YG$4)=28),AND(DAY(LOOKUP($F7,TenantNames,TenantStartDates))&gt;30,DAY(EOMONTH(YG$4,0))=30,DAY(YG$4)=30),DAY(LOOKUP($F7,TenantNames,TenantStartDates))=DAY(YG$4)),IF((LOOKUP($F7,TenantNames,TenantEndDates)-YG$4)&lt;=31,LOOKUP($F7,TenantNames,TenantTotalRevenues)-SUM($JA7:YF7),LOOKUP($F7,TenantNames,TenantMonthlyRents)),IF(AND((SUMIF($G$4:AHB$4,"&lt;"&amp;YG$4,$G7:AHB7))&gt;SUMIFS(TransactionAmounts,TenantSources,$F7,'Filtered Data'!$C$2:$C23,"&lt;"&amp;YG$4),YG$4&lt;TODAY()),"Late","Occupied")),)))</f>
        <v/>
      </c>
      <c r="YH7" s="33" t="str">
        <f>IF(ISBLANK($F7),,IF(TODAY()=YH$4,"Today",IF(AND(LOOKUP($F7,TenantNames,TenantStartDates)&lt;=YH$4,LOOKUP($F7,TenantNames,TenantEndDates)&gt;=YH$4),IF(OR(AND(DAY(LOOKUP($F7,TenantNames,TenantStartDates))&gt;28,DAY(EOMONTH(YH$4,0))=28,DAY(YH$4)=28),AND(DAY(LOOKUP($F7,TenantNames,TenantStartDates))&gt;30,DAY(EOMONTH(YH$4,0))=30,DAY(YH$4)=30),DAY(LOOKUP($F7,TenantNames,TenantStartDates))=DAY(YH$4)),IF((LOOKUP($F7,TenantNames,TenantEndDates)-YH$4)&lt;=31,LOOKUP($F7,TenantNames,TenantTotalRevenues)-SUM($JA7:YG7),LOOKUP($F7,TenantNames,TenantMonthlyRents)),IF(AND((SUMIF($G$4:AHB$4,"&lt;"&amp;YH$4,$G7:AHB7))&gt;SUMIFS(TransactionAmounts,TenantSources,$F7,'Filtered Data'!$C$2:$C23,"&lt;"&amp;YH$4),YH$4&lt;TODAY()),"Late","Occupied")),)))</f>
        <v/>
      </c>
      <c r="YI7" s="33" t="str">
        <f>IF(ISBLANK($F7),,IF(TODAY()=YI$4,"Today",IF(AND(LOOKUP($F7,TenantNames,TenantStartDates)&lt;=YI$4,LOOKUP($F7,TenantNames,TenantEndDates)&gt;=YI$4),IF(OR(AND(DAY(LOOKUP($F7,TenantNames,TenantStartDates))&gt;28,DAY(EOMONTH(YI$4,0))=28,DAY(YI$4)=28),AND(DAY(LOOKUP($F7,TenantNames,TenantStartDates))&gt;30,DAY(EOMONTH(YI$4,0))=30,DAY(YI$4)=30),DAY(LOOKUP($F7,TenantNames,TenantStartDates))=DAY(YI$4)),IF((LOOKUP($F7,TenantNames,TenantEndDates)-YI$4)&lt;=31,LOOKUP($F7,TenantNames,TenantTotalRevenues)-SUM($JA7:YH7),LOOKUP($F7,TenantNames,TenantMonthlyRents)),IF(AND((SUMIF($G$4:AHB$4,"&lt;"&amp;YI$4,$G7:AHB7))&gt;SUMIFS(TransactionAmounts,TenantSources,$F7,'Filtered Data'!$C$2:$C23,"&lt;"&amp;YI$4),YI$4&lt;TODAY()),"Late","Occupied")),)))</f>
        <v/>
      </c>
      <c r="YJ7" s="33" t="str">
        <f>IF(ISBLANK($F7),,IF(TODAY()=YJ$4,"Today",IF(AND(LOOKUP($F7,TenantNames,TenantStartDates)&lt;=YJ$4,LOOKUP($F7,TenantNames,TenantEndDates)&gt;=YJ$4),IF(OR(AND(DAY(LOOKUP($F7,TenantNames,TenantStartDates))&gt;28,DAY(EOMONTH(YJ$4,0))=28,DAY(YJ$4)=28),AND(DAY(LOOKUP($F7,TenantNames,TenantStartDates))&gt;30,DAY(EOMONTH(YJ$4,0))=30,DAY(YJ$4)=30),DAY(LOOKUP($F7,TenantNames,TenantStartDates))=DAY(YJ$4)),IF((LOOKUP($F7,TenantNames,TenantEndDates)-YJ$4)&lt;=31,LOOKUP($F7,TenantNames,TenantTotalRevenues)-SUM($JA7:YI7),LOOKUP($F7,TenantNames,TenantMonthlyRents)),IF(AND((SUMIF($G$4:AHB$4,"&lt;"&amp;YJ$4,$G7:AHB7))&gt;SUMIFS(TransactionAmounts,TenantSources,$F7,'Filtered Data'!$C$2:$C23,"&lt;"&amp;YJ$4),YJ$4&lt;TODAY()),"Late","Occupied")),)))</f>
        <v/>
      </c>
      <c r="YK7" s="33" t="str">
        <f>IF(ISBLANK($F7),,IF(TODAY()=YK$4,"Today",IF(AND(LOOKUP($F7,TenantNames,TenantStartDates)&lt;=YK$4,LOOKUP($F7,TenantNames,TenantEndDates)&gt;=YK$4),IF(OR(AND(DAY(LOOKUP($F7,TenantNames,TenantStartDates))&gt;28,DAY(EOMONTH(YK$4,0))=28,DAY(YK$4)=28),AND(DAY(LOOKUP($F7,TenantNames,TenantStartDates))&gt;30,DAY(EOMONTH(YK$4,0))=30,DAY(YK$4)=30),DAY(LOOKUP($F7,TenantNames,TenantStartDates))=DAY(YK$4)),IF((LOOKUP($F7,TenantNames,TenantEndDates)-YK$4)&lt;=31,LOOKUP($F7,TenantNames,TenantTotalRevenues)-SUM($JA7:YJ7),LOOKUP($F7,TenantNames,TenantMonthlyRents)),IF(AND((SUMIF($G$4:AHB$4,"&lt;"&amp;YK$4,$G7:AHB7))&gt;SUMIFS(TransactionAmounts,TenantSources,$F7,'Filtered Data'!$C$2:$C23,"&lt;"&amp;YK$4),YK$4&lt;TODAY()),"Late","Occupied")),)))</f>
        <v/>
      </c>
      <c r="YL7" s="33" t="str">
        <f>IF(ISBLANK($F7),,IF(TODAY()=YL$4,"Today",IF(AND(LOOKUP($F7,TenantNames,TenantStartDates)&lt;=YL$4,LOOKUP($F7,TenantNames,TenantEndDates)&gt;=YL$4),IF(OR(AND(DAY(LOOKUP($F7,TenantNames,TenantStartDates))&gt;28,DAY(EOMONTH(YL$4,0))=28,DAY(YL$4)=28),AND(DAY(LOOKUP($F7,TenantNames,TenantStartDates))&gt;30,DAY(EOMONTH(YL$4,0))=30,DAY(YL$4)=30),DAY(LOOKUP($F7,TenantNames,TenantStartDates))=DAY(YL$4)),IF((LOOKUP($F7,TenantNames,TenantEndDates)-YL$4)&lt;=31,LOOKUP($F7,TenantNames,TenantTotalRevenues)-SUM($JA7:YK7),LOOKUP($F7,TenantNames,TenantMonthlyRents)),IF(AND((SUMIF($G$4:AHB$4,"&lt;"&amp;YL$4,$G7:AHB7))&gt;SUMIFS(TransactionAmounts,TenantSources,$F7,'Filtered Data'!$C$2:$C23,"&lt;"&amp;YL$4),YL$4&lt;TODAY()),"Late","Occupied")),)))</f>
        <v/>
      </c>
      <c r="YM7" s="33" t="str">
        <f>IF(ISBLANK($F7),,IF(TODAY()=YM$4,"Today",IF(AND(LOOKUP($F7,TenantNames,TenantStartDates)&lt;=YM$4,LOOKUP($F7,TenantNames,TenantEndDates)&gt;=YM$4),IF(OR(AND(DAY(LOOKUP($F7,TenantNames,TenantStartDates))&gt;28,DAY(EOMONTH(YM$4,0))=28,DAY(YM$4)=28),AND(DAY(LOOKUP($F7,TenantNames,TenantStartDates))&gt;30,DAY(EOMONTH(YM$4,0))=30,DAY(YM$4)=30),DAY(LOOKUP($F7,TenantNames,TenantStartDates))=DAY(YM$4)),IF((LOOKUP($F7,TenantNames,TenantEndDates)-YM$4)&lt;=31,LOOKUP($F7,TenantNames,TenantTotalRevenues)-SUM($JA7:YL7),LOOKUP($F7,TenantNames,TenantMonthlyRents)),IF(AND((SUMIF($G$4:AHB$4,"&lt;"&amp;YM$4,$G7:AHB7))&gt;SUMIFS(TransactionAmounts,TenantSources,$F7,'Filtered Data'!$C$2:$C23,"&lt;"&amp;YM$4),YM$4&lt;TODAY()),"Late","Occupied")),)))</f>
        <v/>
      </c>
      <c r="YN7" s="33" t="str">
        <f>IF(ISBLANK($F7),,IF(TODAY()=YN$4,"Today",IF(AND(LOOKUP($F7,TenantNames,TenantStartDates)&lt;=YN$4,LOOKUP($F7,TenantNames,TenantEndDates)&gt;=YN$4),IF(OR(AND(DAY(LOOKUP($F7,TenantNames,TenantStartDates))&gt;28,DAY(EOMONTH(YN$4,0))=28,DAY(YN$4)=28),AND(DAY(LOOKUP($F7,TenantNames,TenantStartDates))&gt;30,DAY(EOMONTH(YN$4,0))=30,DAY(YN$4)=30),DAY(LOOKUP($F7,TenantNames,TenantStartDates))=DAY(YN$4)),IF((LOOKUP($F7,TenantNames,TenantEndDates)-YN$4)&lt;=31,LOOKUP($F7,TenantNames,TenantTotalRevenues)-SUM($JA7:YM7),LOOKUP($F7,TenantNames,TenantMonthlyRents)),IF(AND((SUMIF($G$4:AHB$4,"&lt;"&amp;YN$4,$G7:AHB7))&gt;SUMIFS(TransactionAmounts,TenantSources,$F7,'Filtered Data'!$C$2:$C23,"&lt;"&amp;YN$4),YN$4&lt;TODAY()),"Late","Occupied")),)))</f>
        <v/>
      </c>
      <c r="YO7" s="33" t="str">
        <f>IF(ISBLANK($F7),,IF(TODAY()=YO$4,"Today",IF(AND(LOOKUP($F7,TenantNames,TenantStartDates)&lt;=YO$4,LOOKUP($F7,TenantNames,TenantEndDates)&gt;=YO$4),IF(OR(AND(DAY(LOOKUP($F7,TenantNames,TenantStartDates))&gt;28,DAY(EOMONTH(YO$4,0))=28,DAY(YO$4)=28),AND(DAY(LOOKUP($F7,TenantNames,TenantStartDates))&gt;30,DAY(EOMONTH(YO$4,0))=30,DAY(YO$4)=30),DAY(LOOKUP($F7,TenantNames,TenantStartDates))=DAY(YO$4)),IF((LOOKUP($F7,TenantNames,TenantEndDates)-YO$4)&lt;=31,LOOKUP($F7,TenantNames,TenantTotalRevenues)-SUM($JA7:YN7),LOOKUP($F7,TenantNames,TenantMonthlyRents)),IF(AND((SUMIF($G$4:AHB$4,"&lt;"&amp;YO$4,$G7:AHB7))&gt;SUMIFS(TransactionAmounts,TenantSources,$F7,'Filtered Data'!$C$2:$C23,"&lt;"&amp;YO$4),YO$4&lt;TODAY()),"Late","Occupied")),)))</f>
        <v/>
      </c>
      <c r="YP7" s="33" t="str">
        <f>IF(ISBLANK($F7),,IF(TODAY()=YP$4,"Today",IF(AND(LOOKUP($F7,TenantNames,TenantStartDates)&lt;=YP$4,LOOKUP($F7,TenantNames,TenantEndDates)&gt;=YP$4),IF(OR(AND(DAY(LOOKUP($F7,TenantNames,TenantStartDates))&gt;28,DAY(EOMONTH(YP$4,0))=28,DAY(YP$4)=28),AND(DAY(LOOKUP($F7,TenantNames,TenantStartDates))&gt;30,DAY(EOMONTH(YP$4,0))=30,DAY(YP$4)=30),DAY(LOOKUP($F7,TenantNames,TenantStartDates))=DAY(YP$4)),IF((LOOKUP($F7,TenantNames,TenantEndDates)-YP$4)&lt;=31,LOOKUP($F7,TenantNames,TenantTotalRevenues)-SUM($JA7:YO7),LOOKUP($F7,TenantNames,TenantMonthlyRents)),IF(AND((SUMIF($G$4:AHB$4,"&lt;"&amp;YP$4,$G7:AHB7))&gt;SUMIFS(TransactionAmounts,TenantSources,$F7,'Filtered Data'!$C$2:$C23,"&lt;"&amp;YP$4),YP$4&lt;TODAY()),"Late","Occupied")),)))</f>
        <v/>
      </c>
      <c r="YQ7" s="33" t="str">
        <f>IF(ISBLANK($F7),,IF(TODAY()=YQ$4,"Today",IF(AND(LOOKUP($F7,TenantNames,TenantStartDates)&lt;=YQ$4,LOOKUP($F7,TenantNames,TenantEndDates)&gt;=YQ$4),IF(OR(AND(DAY(LOOKUP($F7,TenantNames,TenantStartDates))&gt;28,DAY(EOMONTH(YQ$4,0))=28,DAY(YQ$4)=28),AND(DAY(LOOKUP($F7,TenantNames,TenantStartDates))&gt;30,DAY(EOMONTH(YQ$4,0))=30,DAY(YQ$4)=30),DAY(LOOKUP($F7,TenantNames,TenantStartDates))=DAY(YQ$4)),IF((LOOKUP($F7,TenantNames,TenantEndDates)-YQ$4)&lt;=31,LOOKUP($F7,TenantNames,TenantTotalRevenues)-SUM($JA7:YP7),LOOKUP($F7,TenantNames,TenantMonthlyRents)),IF(AND((SUMIF($G$4:AHB$4,"&lt;"&amp;YQ$4,$G7:AHB7))&gt;SUMIFS(TransactionAmounts,TenantSources,$F7,'Filtered Data'!$C$2:$C23,"&lt;"&amp;YQ$4),YQ$4&lt;TODAY()),"Late","Occupied")),)))</f>
        <v/>
      </c>
      <c r="YR7" s="33" t="str">
        <f>IF(ISBLANK($F7),,IF(TODAY()=YR$4,"Today",IF(AND(LOOKUP($F7,TenantNames,TenantStartDates)&lt;=YR$4,LOOKUP($F7,TenantNames,TenantEndDates)&gt;=YR$4),IF(OR(AND(DAY(LOOKUP($F7,TenantNames,TenantStartDates))&gt;28,DAY(EOMONTH(YR$4,0))=28,DAY(YR$4)=28),AND(DAY(LOOKUP($F7,TenantNames,TenantStartDates))&gt;30,DAY(EOMONTH(YR$4,0))=30,DAY(YR$4)=30),DAY(LOOKUP($F7,TenantNames,TenantStartDates))=DAY(YR$4)),IF((LOOKUP($F7,TenantNames,TenantEndDates)-YR$4)&lt;=31,LOOKUP($F7,TenantNames,TenantTotalRevenues)-SUM($JA7:YQ7),LOOKUP($F7,TenantNames,TenantMonthlyRents)),IF(AND((SUMIF($G$4:AHB$4,"&lt;"&amp;YR$4,$G7:AHB7))&gt;SUMIFS(TransactionAmounts,TenantSources,$F7,'Filtered Data'!$C$2:$C23,"&lt;"&amp;YR$4),YR$4&lt;TODAY()),"Late","Occupied")),)))</f>
        <v/>
      </c>
      <c r="YS7" s="33" t="str">
        <f>IF(ISBLANK($F7),,IF(TODAY()=YS$4,"Today",IF(AND(LOOKUP($F7,TenantNames,TenantStartDates)&lt;=YS$4,LOOKUP($F7,TenantNames,TenantEndDates)&gt;=YS$4),IF(OR(AND(DAY(LOOKUP($F7,TenantNames,TenantStartDates))&gt;28,DAY(EOMONTH(YS$4,0))=28,DAY(YS$4)=28),AND(DAY(LOOKUP($F7,TenantNames,TenantStartDates))&gt;30,DAY(EOMONTH(YS$4,0))=30,DAY(YS$4)=30),DAY(LOOKUP($F7,TenantNames,TenantStartDates))=DAY(YS$4)),IF((LOOKUP($F7,TenantNames,TenantEndDates)-YS$4)&lt;=31,LOOKUP($F7,TenantNames,TenantTotalRevenues)-SUM($JA7:YR7),LOOKUP($F7,TenantNames,TenantMonthlyRents)),IF(AND((SUMIF($G$4:AHB$4,"&lt;"&amp;YS$4,$G7:AHB7))&gt;SUMIFS(TransactionAmounts,TenantSources,$F7,'Filtered Data'!$C$2:$C23,"&lt;"&amp;YS$4),YS$4&lt;TODAY()),"Late","Occupied")),)))</f>
        <v/>
      </c>
      <c r="YT7" s="33" t="str">
        <f>IF(ISBLANK($F7),,IF(TODAY()=YT$4,"Today",IF(AND(LOOKUP($F7,TenantNames,TenantStartDates)&lt;=YT$4,LOOKUP($F7,TenantNames,TenantEndDates)&gt;=YT$4),IF(OR(AND(DAY(LOOKUP($F7,TenantNames,TenantStartDates))&gt;28,DAY(EOMONTH(YT$4,0))=28,DAY(YT$4)=28),AND(DAY(LOOKUP($F7,TenantNames,TenantStartDates))&gt;30,DAY(EOMONTH(YT$4,0))=30,DAY(YT$4)=30),DAY(LOOKUP($F7,TenantNames,TenantStartDates))=DAY(YT$4)),IF((LOOKUP($F7,TenantNames,TenantEndDates)-YT$4)&lt;=31,LOOKUP($F7,TenantNames,TenantTotalRevenues)-SUM($JA7:YS7),LOOKUP($F7,TenantNames,TenantMonthlyRents)),IF(AND((SUMIF($G$4:AHB$4,"&lt;"&amp;YT$4,$G7:AHB7))&gt;SUMIFS(TransactionAmounts,TenantSources,$F7,'Filtered Data'!$C$2:$C23,"&lt;"&amp;YT$4),YT$4&lt;TODAY()),"Late","Occupied")),)))</f>
        <v/>
      </c>
      <c r="YU7" s="33" t="str">
        <f>IF(ISBLANK($F7),,IF(TODAY()=YU$4,"Today",IF(AND(LOOKUP($F7,TenantNames,TenantStartDates)&lt;=YU$4,LOOKUP($F7,TenantNames,TenantEndDates)&gt;=YU$4),IF(OR(AND(DAY(LOOKUP($F7,TenantNames,TenantStartDates))&gt;28,DAY(EOMONTH(YU$4,0))=28,DAY(YU$4)=28),AND(DAY(LOOKUP($F7,TenantNames,TenantStartDates))&gt;30,DAY(EOMONTH(YU$4,0))=30,DAY(YU$4)=30),DAY(LOOKUP($F7,TenantNames,TenantStartDates))=DAY(YU$4)),IF((LOOKUP($F7,TenantNames,TenantEndDates)-YU$4)&lt;=31,LOOKUP($F7,TenantNames,TenantTotalRevenues)-SUM($JA7:YT7),LOOKUP($F7,TenantNames,TenantMonthlyRents)),IF(AND((SUMIF($G$4:AHB$4,"&lt;"&amp;YU$4,$G7:AHB7))&gt;SUMIFS(TransactionAmounts,TenantSources,$F7,'Filtered Data'!$C$2:$C23,"&lt;"&amp;YU$4),YU$4&lt;TODAY()),"Late","Occupied")),)))</f>
        <v/>
      </c>
      <c r="YV7" s="33" t="str">
        <f>IF(ISBLANK($F7),,IF(TODAY()=YV$4,"Today",IF(AND(LOOKUP($F7,TenantNames,TenantStartDates)&lt;=YV$4,LOOKUP($F7,TenantNames,TenantEndDates)&gt;=YV$4),IF(OR(AND(DAY(LOOKUP($F7,TenantNames,TenantStartDates))&gt;28,DAY(EOMONTH(YV$4,0))=28,DAY(YV$4)=28),AND(DAY(LOOKUP($F7,TenantNames,TenantStartDates))&gt;30,DAY(EOMONTH(YV$4,0))=30,DAY(YV$4)=30),DAY(LOOKUP($F7,TenantNames,TenantStartDates))=DAY(YV$4)),IF((LOOKUP($F7,TenantNames,TenantEndDates)-YV$4)&lt;=31,LOOKUP($F7,TenantNames,TenantTotalRevenues)-SUM($JA7:YU7),LOOKUP($F7,TenantNames,TenantMonthlyRents)),IF(AND((SUMIF($G$4:AHB$4,"&lt;"&amp;YV$4,$G7:AHB7))&gt;SUMIFS(TransactionAmounts,TenantSources,$F7,'Filtered Data'!$C$2:$C23,"&lt;"&amp;YV$4),YV$4&lt;TODAY()),"Late","Occupied")),)))</f>
        <v/>
      </c>
      <c r="YW7" s="33" t="str">
        <f>IF(ISBLANK($F7),,IF(TODAY()=YW$4,"Today",IF(AND(LOOKUP($F7,TenantNames,TenantStartDates)&lt;=YW$4,LOOKUP($F7,TenantNames,TenantEndDates)&gt;=YW$4),IF(OR(AND(DAY(LOOKUP($F7,TenantNames,TenantStartDates))&gt;28,DAY(EOMONTH(YW$4,0))=28,DAY(YW$4)=28),AND(DAY(LOOKUP($F7,TenantNames,TenantStartDates))&gt;30,DAY(EOMONTH(YW$4,0))=30,DAY(YW$4)=30),DAY(LOOKUP($F7,TenantNames,TenantStartDates))=DAY(YW$4)),IF((LOOKUP($F7,TenantNames,TenantEndDates)-YW$4)&lt;=31,LOOKUP($F7,TenantNames,TenantTotalRevenues)-SUM($JA7:YV7),LOOKUP($F7,TenantNames,TenantMonthlyRents)),IF(AND((SUMIF($G$4:AHB$4,"&lt;"&amp;YW$4,$G7:AHB7))&gt;SUMIFS(TransactionAmounts,TenantSources,$F7,'Filtered Data'!$C$2:$C23,"&lt;"&amp;YW$4),YW$4&lt;TODAY()),"Late","Occupied")),)))</f>
        <v/>
      </c>
      <c r="YX7" s="33" t="str">
        <f>IF(ISBLANK($F7),,IF(TODAY()=YX$4,"Today",IF(AND(LOOKUP($F7,TenantNames,TenantStartDates)&lt;=YX$4,LOOKUP($F7,TenantNames,TenantEndDates)&gt;=YX$4),IF(OR(AND(DAY(LOOKUP($F7,TenantNames,TenantStartDates))&gt;28,DAY(EOMONTH(YX$4,0))=28,DAY(YX$4)=28),AND(DAY(LOOKUP($F7,TenantNames,TenantStartDates))&gt;30,DAY(EOMONTH(YX$4,0))=30,DAY(YX$4)=30),DAY(LOOKUP($F7,TenantNames,TenantStartDates))=DAY(YX$4)),IF((LOOKUP($F7,TenantNames,TenantEndDates)-YX$4)&lt;=31,LOOKUP($F7,TenantNames,TenantTotalRevenues)-SUM($JA7:YW7),LOOKUP($F7,TenantNames,TenantMonthlyRents)),IF(AND((SUMIF($G$4:AHB$4,"&lt;"&amp;YX$4,$G7:AHB7))&gt;SUMIFS(TransactionAmounts,TenantSources,$F7,'Filtered Data'!$C$2:$C23,"&lt;"&amp;YX$4),YX$4&lt;TODAY()),"Late","Occupied")),)))</f>
        <v/>
      </c>
      <c r="YY7" s="33" t="str">
        <f>IF(ISBLANK($F7),,IF(TODAY()=YY$4,"Today",IF(AND(LOOKUP($F7,TenantNames,TenantStartDates)&lt;=YY$4,LOOKUP($F7,TenantNames,TenantEndDates)&gt;=YY$4),IF(OR(AND(DAY(LOOKUP($F7,TenantNames,TenantStartDates))&gt;28,DAY(EOMONTH(YY$4,0))=28,DAY(YY$4)=28),AND(DAY(LOOKUP($F7,TenantNames,TenantStartDates))&gt;30,DAY(EOMONTH(YY$4,0))=30,DAY(YY$4)=30),DAY(LOOKUP($F7,TenantNames,TenantStartDates))=DAY(YY$4)),IF((LOOKUP($F7,TenantNames,TenantEndDates)-YY$4)&lt;=31,LOOKUP($F7,TenantNames,TenantTotalRevenues)-SUM($JA7:YX7),LOOKUP($F7,TenantNames,TenantMonthlyRents)),IF(AND((SUMIF($G$4:AHB$4,"&lt;"&amp;YY$4,$G7:AHB7))&gt;SUMIFS(TransactionAmounts,TenantSources,$F7,'Filtered Data'!$C$2:$C23,"&lt;"&amp;YY$4),YY$4&lt;TODAY()),"Late","Occupied")),)))</f>
        <v/>
      </c>
      <c r="YZ7" s="33" t="str">
        <f>IF(ISBLANK($F7),,IF(TODAY()=YZ$4,"Today",IF(AND(LOOKUP($F7,TenantNames,TenantStartDates)&lt;=YZ$4,LOOKUP($F7,TenantNames,TenantEndDates)&gt;=YZ$4),IF(OR(AND(DAY(LOOKUP($F7,TenantNames,TenantStartDates))&gt;28,DAY(EOMONTH(YZ$4,0))=28,DAY(YZ$4)=28),AND(DAY(LOOKUP($F7,TenantNames,TenantStartDates))&gt;30,DAY(EOMONTH(YZ$4,0))=30,DAY(YZ$4)=30),DAY(LOOKUP($F7,TenantNames,TenantStartDates))=DAY(YZ$4)),IF((LOOKUP($F7,TenantNames,TenantEndDates)-YZ$4)&lt;=31,LOOKUP($F7,TenantNames,TenantTotalRevenues)-SUM($JA7:YY7),LOOKUP($F7,TenantNames,TenantMonthlyRents)),IF(AND((SUMIF($G$4:AHB$4,"&lt;"&amp;YZ$4,$G7:AHB7))&gt;SUMIFS(TransactionAmounts,TenantSources,$F7,'Filtered Data'!$C$2:$C23,"&lt;"&amp;YZ$4),YZ$4&lt;TODAY()),"Late","Occupied")),)))</f>
        <v/>
      </c>
      <c r="ZA7" s="33" t="str">
        <f>IF(ISBLANK($F7),,IF(TODAY()=ZA$4,"Today",IF(AND(LOOKUP($F7,TenantNames,TenantStartDates)&lt;=ZA$4,LOOKUP($F7,TenantNames,TenantEndDates)&gt;=ZA$4),IF(OR(AND(DAY(LOOKUP($F7,TenantNames,TenantStartDates))&gt;28,DAY(EOMONTH(ZA$4,0))=28,DAY(ZA$4)=28),AND(DAY(LOOKUP($F7,TenantNames,TenantStartDates))&gt;30,DAY(EOMONTH(ZA$4,0))=30,DAY(ZA$4)=30),DAY(LOOKUP($F7,TenantNames,TenantStartDates))=DAY(ZA$4)),IF((LOOKUP($F7,TenantNames,TenantEndDates)-ZA$4)&lt;=31,LOOKUP($F7,TenantNames,TenantTotalRevenues)-SUM($JA7:YZ7),LOOKUP($F7,TenantNames,TenantMonthlyRents)),IF(AND((SUMIF($G$4:AHB$4,"&lt;"&amp;ZA$4,$G7:AHB7))&gt;SUMIFS(TransactionAmounts,TenantSources,$F7,'Filtered Data'!$C$2:$C23,"&lt;"&amp;ZA$4),ZA$4&lt;TODAY()),"Late","Occupied")),)))</f>
        <v/>
      </c>
      <c r="ZB7" s="33" t="str">
        <f>IF(ISBLANK($F7),,IF(TODAY()=ZB$4,"Today",IF(AND(LOOKUP($F7,TenantNames,TenantStartDates)&lt;=ZB$4,LOOKUP($F7,TenantNames,TenantEndDates)&gt;=ZB$4),IF(OR(AND(DAY(LOOKUP($F7,TenantNames,TenantStartDates))&gt;28,DAY(EOMONTH(ZB$4,0))=28,DAY(ZB$4)=28),AND(DAY(LOOKUP($F7,TenantNames,TenantStartDates))&gt;30,DAY(EOMONTH(ZB$4,0))=30,DAY(ZB$4)=30),DAY(LOOKUP($F7,TenantNames,TenantStartDates))=DAY(ZB$4)),IF((LOOKUP($F7,TenantNames,TenantEndDates)-ZB$4)&lt;=31,LOOKUP($F7,TenantNames,TenantTotalRevenues)-SUM($JA7:ZA7),LOOKUP($F7,TenantNames,TenantMonthlyRents)),IF(AND((SUMIF($G$4:AHB$4,"&lt;"&amp;ZB$4,$G7:AHB7))&gt;SUMIFS(TransactionAmounts,TenantSources,$F7,'Filtered Data'!$C$2:$C23,"&lt;"&amp;ZB$4),ZB$4&lt;TODAY()),"Late","Occupied")),)))</f>
        <v/>
      </c>
      <c r="ZC7" s="33" t="str">
        <f>IF(ISBLANK($F7),,IF(TODAY()=ZC$4,"Today",IF(AND(LOOKUP($F7,TenantNames,TenantStartDates)&lt;=ZC$4,LOOKUP($F7,TenantNames,TenantEndDates)&gt;=ZC$4),IF(OR(AND(DAY(LOOKUP($F7,TenantNames,TenantStartDates))&gt;28,DAY(EOMONTH(ZC$4,0))=28,DAY(ZC$4)=28),AND(DAY(LOOKUP($F7,TenantNames,TenantStartDates))&gt;30,DAY(EOMONTH(ZC$4,0))=30,DAY(ZC$4)=30),DAY(LOOKUP($F7,TenantNames,TenantStartDates))=DAY(ZC$4)),IF((LOOKUP($F7,TenantNames,TenantEndDates)-ZC$4)&lt;=31,LOOKUP($F7,TenantNames,TenantTotalRevenues)-SUM($JA7:ZB7),LOOKUP($F7,TenantNames,TenantMonthlyRents)),IF(AND((SUMIF($G$4:AHB$4,"&lt;"&amp;ZC$4,$G7:AHB7))&gt;SUMIFS(TransactionAmounts,TenantSources,$F7,'Filtered Data'!$C$2:$C23,"&lt;"&amp;ZC$4),ZC$4&lt;TODAY()),"Late","Occupied")),)))</f>
        <v/>
      </c>
      <c r="ZD7" s="33" t="str">
        <f>IF(ISBLANK($F7),,IF(TODAY()=ZD$4,"Today",IF(AND(LOOKUP($F7,TenantNames,TenantStartDates)&lt;=ZD$4,LOOKUP($F7,TenantNames,TenantEndDates)&gt;=ZD$4),IF(OR(AND(DAY(LOOKUP($F7,TenantNames,TenantStartDates))&gt;28,DAY(EOMONTH(ZD$4,0))=28,DAY(ZD$4)=28),AND(DAY(LOOKUP($F7,TenantNames,TenantStartDates))&gt;30,DAY(EOMONTH(ZD$4,0))=30,DAY(ZD$4)=30),DAY(LOOKUP($F7,TenantNames,TenantStartDates))=DAY(ZD$4)),IF((LOOKUP($F7,TenantNames,TenantEndDates)-ZD$4)&lt;=31,LOOKUP($F7,TenantNames,TenantTotalRevenues)-SUM($JA7:ZC7),LOOKUP($F7,TenantNames,TenantMonthlyRents)),IF(AND((SUMIF($G$4:AHB$4,"&lt;"&amp;ZD$4,$G7:AHB7))&gt;SUMIFS(TransactionAmounts,TenantSources,$F7,'Filtered Data'!$C$2:$C23,"&lt;"&amp;ZD$4),ZD$4&lt;TODAY()),"Late","Occupied")),)))</f>
        <v/>
      </c>
      <c r="ZE7" s="33" t="str">
        <f>IF(ISBLANK($F7),,IF(TODAY()=ZE$4,"Today",IF(AND(LOOKUP($F7,TenantNames,TenantStartDates)&lt;=ZE$4,LOOKUP($F7,TenantNames,TenantEndDates)&gt;=ZE$4),IF(OR(AND(DAY(LOOKUP($F7,TenantNames,TenantStartDates))&gt;28,DAY(EOMONTH(ZE$4,0))=28,DAY(ZE$4)=28),AND(DAY(LOOKUP($F7,TenantNames,TenantStartDates))&gt;30,DAY(EOMONTH(ZE$4,0))=30,DAY(ZE$4)=30),DAY(LOOKUP($F7,TenantNames,TenantStartDates))=DAY(ZE$4)),IF((LOOKUP($F7,TenantNames,TenantEndDates)-ZE$4)&lt;=31,LOOKUP($F7,TenantNames,TenantTotalRevenues)-SUM($JA7:ZD7),LOOKUP($F7,TenantNames,TenantMonthlyRents)),IF(AND((SUMIF($G$4:AHB$4,"&lt;"&amp;ZE$4,$G7:AHB7))&gt;SUMIFS(TransactionAmounts,TenantSources,$F7,'Filtered Data'!$C$2:$C23,"&lt;"&amp;ZE$4),ZE$4&lt;TODAY()),"Late","Occupied")),)))</f>
        <v/>
      </c>
      <c r="ZF7" s="33" t="str">
        <f>IF(ISBLANK($F7),,IF(TODAY()=ZF$4,"Today",IF(AND(LOOKUP($F7,TenantNames,TenantStartDates)&lt;=ZF$4,LOOKUP($F7,TenantNames,TenantEndDates)&gt;=ZF$4),IF(OR(AND(DAY(LOOKUP($F7,TenantNames,TenantStartDates))&gt;28,DAY(EOMONTH(ZF$4,0))=28,DAY(ZF$4)=28),AND(DAY(LOOKUP($F7,TenantNames,TenantStartDates))&gt;30,DAY(EOMONTH(ZF$4,0))=30,DAY(ZF$4)=30),DAY(LOOKUP($F7,TenantNames,TenantStartDates))=DAY(ZF$4)),IF((LOOKUP($F7,TenantNames,TenantEndDates)-ZF$4)&lt;=31,LOOKUP($F7,TenantNames,TenantTotalRevenues)-SUM($JA7:ZE7),LOOKUP($F7,TenantNames,TenantMonthlyRents)),IF(AND((SUMIF($G$4:AHB$4,"&lt;"&amp;ZF$4,$G7:AHB7))&gt;SUMIFS(TransactionAmounts,TenantSources,$F7,'Filtered Data'!$C$2:$C23,"&lt;"&amp;ZF$4),ZF$4&lt;TODAY()),"Late","Occupied")),)))</f>
        <v/>
      </c>
      <c r="ZG7" s="33" t="str">
        <f>IF(ISBLANK($F7),,IF(TODAY()=ZG$4,"Today",IF(AND(LOOKUP($F7,TenantNames,TenantStartDates)&lt;=ZG$4,LOOKUP($F7,TenantNames,TenantEndDates)&gt;=ZG$4),IF(OR(AND(DAY(LOOKUP($F7,TenantNames,TenantStartDates))&gt;28,DAY(EOMONTH(ZG$4,0))=28,DAY(ZG$4)=28),AND(DAY(LOOKUP($F7,TenantNames,TenantStartDates))&gt;30,DAY(EOMONTH(ZG$4,0))=30,DAY(ZG$4)=30),DAY(LOOKUP($F7,TenantNames,TenantStartDates))=DAY(ZG$4)),IF((LOOKUP($F7,TenantNames,TenantEndDates)-ZG$4)&lt;=31,LOOKUP($F7,TenantNames,TenantTotalRevenues)-SUM($JA7:ZF7),LOOKUP($F7,TenantNames,TenantMonthlyRents)),IF(AND((SUMIF($G$4:AHB$4,"&lt;"&amp;ZG$4,$G7:AHB7))&gt;SUMIFS(TransactionAmounts,TenantSources,$F7,'Filtered Data'!$C$2:$C23,"&lt;"&amp;ZG$4),ZG$4&lt;TODAY()),"Late","Occupied")),)))</f>
        <v/>
      </c>
      <c r="ZH7" s="33" t="str">
        <f>IF(ISBLANK($F7),,IF(TODAY()=ZH$4,"Today",IF(AND(LOOKUP($F7,TenantNames,TenantStartDates)&lt;=ZH$4,LOOKUP($F7,TenantNames,TenantEndDates)&gt;=ZH$4),IF(OR(AND(DAY(LOOKUP($F7,TenantNames,TenantStartDates))&gt;28,DAY(EOMONTH(ZH$4,0))=28,DAY(ZH$4)=28),AND(DAY(LOOKUP($F7,TenantNames,TenantStartDates))&gt;30,DAY(EOMONTH(ZH$4,0))=30,DAY(ZH$4)=30),DAY(LOOKUP($F7,TenantNames,TenantStartDates))=DAY(ZH$4)),IF((LOOKUP($F7,TenantNames,TenantEndDates)-ZH$4)&lt;=31,LOOKUP($F7,TenantNames,TenantTotalRevenues)-SUM($JA7:ZG7),LOOKUP($F7,TenantNames,TenantMonthlyRents)),IF(AND((SUMIF($G$4:AHB$4,"&lt;"&amp;ZH$4,$G7:AHB7))&gt;SUMIFS(TransactionAmounts,TenantSources,$F7,'Filtered Data'!$C$2:$C23,"&lt;"&amp;ZH$4),ZH$4&lt;TODAY()),"Late","Occupied")),)))</f>
        <v/>
      </c>
      <c r="ZI7" s="33" t="str">
        <f>IF(ISBLANK($F7),,IF(TODAY()=ZI$4,"Today",IF(AND(LOOKUP($F7,TenantNames,TenantStartDates)&lt;=ZI$4,LOOKUP($F7,TenantNames,TenantEndDates)&gt;=ZI$4),IF(OR(AND(DAY(LOOKUP($F7,TenantNames,TenantStartDates))&gt;28,DAY(EOMONTH(ZI$4,0))=28,DAY(ZI$4)=28),AND(DAY(LOOKUP($F7,TenantNames,TenantStartDates))&gt;30,DAY(EOMONTH(ZI$4,0))=30,DAY(ZI$4)=30),DAY(LOOKUP($F7,TenantNames,TenantStartDates))=DAY(ZI$4)),IF((LOOKUP($F7,TenantNames,TenantEndDates)-ZI$4)&lt;=31,LOOKUP($F7,TenantNames,TenantTotalRevenues)-SUM($JA7:ZH7),LOOKUP($F7,TenantNames,TenantMonthlyRents)),IF(AND((SUMIF($G$4:AHB$4,"&lt;"&amp;ZI$4,$G7:AHB7))&gt;SUMIFS(TransactionAmounts,TenantSources,$F7,'Filtered Data'!$C$2:$C23,"&lt;"&amp;ZI$4),ZI$4&lt;TODAY()),"Late","Occupied")),)))</f>
        <v/>
      </c>
      <c r="ZJ7" s="33" t="str">
        <f>IF(ISBLANK($F7),,IF(TODAY()=ZJ$4,"Today",IF(AND(LOOKUP($F7,TenantNames,TenantStartDates)&lt;=ZJ$4,LOOKUP($F7,TenantNames,TenantEndDates)&gt;=ZJ$4),IF(OR(AND(DAY(LOOKUP($F7,TenantNames,TenantStartDates))&gt;28,DAY(EOMONTH(ZJ$4,0))=28,DAY(ZJ$4)=28),AND(DAY(LOOKUP($F7,TenantNames,TenantStartDates))&gt;30,DAY(EOMONTH(ZJ$4,0))=30,DAY(ZJ$4)=30),DAY(LOOKUP($F7,TenantNames,TenantStartDates))=DAY(ZJ$4)),IF((LOOKUP($F7,TenantNames,TenantEndDates)-ZJ$4)&lt;=31,LOOKUP($F7,TenantNames,TenantTotalRevenues)-SUM($JA7:ZI7),LOOKUP($F7,TenantNames,TenantMonthlyRents)),IF(AND((SUMIF($G$4:AHB$4,"&lt;"&amp;ZJ$4,$G7:AHB7))&gt;SUMIFS(TransactionAmounts,TenantSources,$F7,'Filtered Data'!$C$2:$C23,"&lt;"&amp;ZJ$4),ZJ$4&lt;TODAY()),"Late","Occupied")),)))</f>
        <v/>
      </c>
      <c r="ZK7" s="33" t="str">
        <f>IF(ISBLANK($F7),,IF(TODAY()=ZK$4,"Today",IF(AND(LOOKUP($F7,TenantNames,TenantStartDates)&lt;=ZK$4,LOOKUP($F7,TenantNames,TenantEndDates)&gt;=ZK$4),IF(OR(AND(DAY(LOOKUP($F7,TenantNames,TenantStartDates))&gt;28,DAY(EOMONTH(ZK$4,0))=28,DAY(ZK$4)=28),AND(DAY(LOOKUP($F7,TenantNames,TenantStartDates))&gt;30,DAY(EOMONTH(ZK$4,0))=30,DAY(ZK$4)=30),DAY(LOOKUP($F7,TenantNames,TenantStartDates))=DAY(ZK$4)),IF((LOOKUP($F7,TenantNames,TenantEndDates)-ZK$4)&lt;=31,LOOKUP($F7,TenantNames,TenantTotalRevenues)-SUM($JA7:ZJ7),LOOKUP($F7,TenantNames,TenantMonthlyRents)),IF(AND((SUMIF($G$4:AHB$4,"&lt;"&amp;ZK$4,$G7:AHB7))&gt;SUMIFS(TransactionAmounts,TenantSources,$F7,'Filtered Data'!$C$2:$C23,"&lt;"&amp;ZK$4),ZK$4&lt;TODAY()),"Late","Occupied")),)))</f>
        <v/>
      </c>
      <c r="ZL7" s="33" t="str">
        <f>IF(ISBLANK($F7),,IF(TODAY()=ZL$4,"Today",IF(AND(LOOKUP($F7,TenantNames,TenantStartDates)&lt;=ZL$4,LOOKUP($F7,TenantNames,TenantEndDates)&gt;=ZL$4),IF(OR(AND(DAY(LOOKUP($F7,TenantNames,TenantStartDates))&gt;28,DAY(EOMONTH(ZL$4,0))=28,DAY(ZL$4)=28),AND(DAY(LOOKUP($F7,TenantNames,TenantStartDates))&gt;30,DAY(EOMONTH(ZL$4,0))=30,DAY(ZL$4)=30),DAY(LOOKUP($F7,TenantNames,TenantStartDates))=DAY(ZL$4)),IF((LOOKUP($F7,TenantNames,TenantEndDates)-ZL$4)&lt;=31,LOOKUP($F7,TenantNames,TenantTotalRevenues)-SUM($JA7:ZK7),LOOKUP($F7,TenantNames,TenantMonthlyRents)),IF(AND((SUMIF($G$4:AHB$4,"&lt;"&amp;ZL$4,$G7:AHB7))&gt;SUMIFS(TransactionAmounts,TenantSources,$F7,'Filtered Data'!$C$2:$C23,"&lt;"&amp;ZL$4),ZL$4&lt;TODAY()),"Late","Occupied")),)))</f>
        <v/>
      </c>
      <c r="ZM7" s="33" t="str">
        <f>IF(ISBLANK($F7),,IF(TODAY()=ZM$4,"Today",IF(AND(LOOKUP($F7,TenantNames,TenantStartDates)&lt;=ZM$4,LOOKUP($F7,TenantNames,TenantEndDates)&gt;=ZM$4),IF(OR(AND(DAY(LOOKUP($F7,TenantNames,TenantStartDates))&gt;28,DAY(EOMONTH(ZM$4,0))=28,DAY(ZM$4)=28),AND(DAY(LOOKUP($F7,TenantNames,TenantStartDates))&gt;30,DAY(EOMONTH(ZM$4,0))=30,DAY(ZM$4)=30),DAY(LOOKUP($F7,TenantNames,TenantStartDates))=DAY(ZM$4)),IF((LOOKUP($F7,TenantNames,TenantEndDates)-ZM$4)&lt;=31,LOOKUP($F7,TenantNames,TenantTotalRevenues)-SUM($JA7:ZL7),LOOKUP($F7,TenantNames,TenantMonthlyRents)),IF(AND((SUMIF($G$4:AHB$4,"&lt;"&amp;ZM$4,$G7:AHB7))&gt;SUMIFS(TransactionAmounts,TenantSources,$F7,'Filtered Data'!$C$2:$C23,"&lt;"&amp;ZM$4),ZM$4&lt;TODAY()),"Late","Occupied")),)))</f>
        <v/>
      </c>
      <c r="ZN7" s="33" t="str">
        <f>IF(ISBLANK($F7),,IF(TODAY()=ZN$4,"Today",IF(AND(LOOKUP($F7,TenantNames,TenantStartDates)&lt;=ZN$4,LOOKUP($F7,TenantNames,TenantEndDates)&gt;=ZN$4),IF(OR(AND(DAY(LOOKUP($F7,TenantNames,TenantStartDates))&gt;28,DAY(EOMONTH(ZN$4,0))=28,DAY(ZN$4)=28),AND(DAY(LOOKUP($F7,TenantNames,TenantStartDates))&gt;30,DAY(EOMONTH(ZN$4,0))=30,DAY(ZN$4)=30),DAY(LOOKUP($F7,TenantNames,TenantStartDates))=DAY(ZN$4)),IF((LOOKUP($F7,TenantNames,TenantEndDates)-ZN$4)&lt;=31,LOOKUP($F7,TenantNames,TenantTotalRevenues)-SUM($JA7:ZM7),LOOKUP($F7,TenantNames,TenantMonthlyRents)),IF(AND((SUMIF($G$4:AHB$4,"&lt;"&amp;ZN$4,$G7:AHB7))&gt;SUMIFS(TransactionAmounts,TenantSources,$F7,'Filtered Data'!$C$2:$C23,"&lt;"&amp;ZN$4),ZN$4&lt;TODAY()),"Late","Occupied")),)))</f>
        <v/>
      </c>
      <c r="ZO7" s="33" t="str">
        <f>IF(ISBLANK($F7),,IF(TODAY()=ZO$4,"Today",IF(AND(LOOKUP($F7,TenantNames,TenantStartDates)&lt;=ZO$4,LOOKUP($F7,TenantNames,TenantEndDates)&gt;=ZO$4),IF(OR(AND(DAY(LOOKUP($F7,TenantNames,TenantStartDates))&gt;28,DAY(EOMONTH(ZO$4,0))=28,DAY(ZO$4)=28),AND(DAY(LOOKUP($F7,TenantNames,TenantStartDates))&gt;30,DAY(EOMONTH(ZO$4,0))=30,DAY(ZO$4)=30),DAY(LOOKUP($F7,TenantNames,TenantStartDates))=DAY(ZO$4)),IF((LOOKUP($F7,TenantNames,TenantEndDates)-ZO$4)&lt;=31,LOOKUP($F7,TenantNames,TenantTotalRevenues)-SUM($JA7:ZN7),LOOKUP($F7,TenantNames,TenantMonthlyRents)),IF(AND((SUMIF($G$4:AHB$4,"&lt;"&amp;ZO$4,$G7:AHB7))&gt;SUMIFS(TransactionAmounts,TenantSources,$F7,'Filtered Data'!$C$2:$C23,"&lt;"&amp;ZO$4),ZO$4&lt;TODAY()),"Late","Occupied")),)))</f>
        <v/>
      </c>
      <c r="ZP7" s="33" t="str">
        <f>IF(ISBLANK($F7),,IF(TODAY()=ZP$4,"Today",IF(AND(LOOKUP($F7,TenantNames,TenantStartDates)&lt;=ZP$4,LOOKUP($F7,TenantNames,TenantEndDates)&gt;=ZP$4),IF(OR(AND(DAY(LOOKUP($F7,TenantNames,TenantStartDates))&gt;28,DAY(EOMONTH(ZP$4,0))=28,DAY(ZP$4)=28),AND(DAY(LOOKUP($F7,TenantNames,TenantStartDates))&gt;30,DAY(EOMONTH(ZP$4,0))=30,DAY(ZP$4)=30),DAY(LOOKUP($F7,TenantNames,TenantStartDates))=DAY(ZP$4)),IF((LOOKUP($F7,TenantNames,TenantEndDates)-ZP$4)&lt;=31,LOOKUP($F7,TenantNames,TenantTotalRevenues)-SUM($JA7:ZO7),LOOKUP($F7,TenantNames,TenantMonthlyRents)),IF(AND((SUMIF($G$4:AHB$4,"&lt;"&amp;ZP$4,$G7:AHB7))&gt;SUMIFS(TransactionAmounts,TenantSources,$F7,'Filtered Data'!$C$2:$C23,"&lt;"&amp;ZP$4),ZP$4&lt;TODAY()),"Late","Occupied")),)))</f>
        <v/>
      </c>
      <c r="ZQ7" s="33" t="str">
        <f>IF(ISBLANK($F7),,IF(TODAY()=ZQ$4,"Today",IF(AND(LOOKUP($F7,TenantNames,TenantStartDates)&lt;=ZQ$4,LOOKUP($F7,TenantNames,TenantEndDates)&gt;=ZQ$4),IF(OR(AND(DAY(LOOKUP($F7,TenantNames,TenantStartDates))&gt;28,DAY(EOMONTH(ZQ$4,0))=28,DAY(ZQ$4)=28),AND(DAY(LOOKUP($F7,TenantNames,TenantStartDates))&gt;30,DAY(EOMONTH(ZQ$4,0))=30,DAY(ZQ$4)=30),DAY(LOOKUP($F7,TenantNames,TenantStartDates))=DAY(ZQ$4)),IF((LOOKUP($F7,TenantNames,TenantEndDates)-ZQ$4)&lt;=31,LOOKUP($F7,TenantNames,TenantTotalRevenues)-SUM($JA7:ZP7),LOOKUP($F7,TenantNames,TenantMonthlyRents)),IF(AND((SUMIF($G$4:AHB$4,"&lt;"&amp;ZQ$4,$G7:AHB7))&gt;SUMIFS(TransactionAmounts,TenantSources,$F7,'Filtered Data'!$C$2:$C23,"&lt;"&amp;ZQ$4),ZQ$4&lt;TODAY()),"Late","Occupied")),)))</f>
        <v/>
      </c>
      <c r="ZR7" s="33" t="str">
        <f>IF(ISBLANK($F7),,IF(TODAY()=ZR$4,"Today",IF(AND(LOOKUP($F7,TenantNames,TenantStartDates)&lt;=ZR$4,LOOKUP($F7,TenantNames,TenantEndDates)&gt;=ZR$4),IF(OR(AND(DAY(LOOKUP($F7,TenantNames,TenantStartDates))&gt;28,DAY(EOMONTH(ZR$4,0))=28,DAY(ZR$4)=28),AND(DAY(LOOKUP($F7,TenantNames,TenantStartDates))&gt;30,DAY(EOMONTH(ZR$4,0))=30,DAY(ZR$4)=30),DAY(LOOKUP($F7,TenantNames,TenantStartDates))=DAY(ZR$4)),IF((LOOKUP($F7,TenantNames,TenantEndDates)-ZR$4)&lt;=31,LOOKUP($F7,TenantNames,TenantTotalRevenues)-SUM($JA7:ZQ7),LOOKUP($F7,TenantNames,TenantMonthlyRents)),IF(AND((SUMIF($G$4:AHB$4,"&lt;"&amp;ZR$4,$G7:AHB7))&gt;SUMIFS(TransactionAmounts,TenantSources,$F7,'Filtered Data'!$C$2:$C23,"&lt;"&amp;ZR$4),ZR$4&lt;TODAY()),"Late","Occupied")),)))</f>
        <v/>
      </c>
      <c r="ZS7" s="33" t="str">
        <f>IF(ISBLANK($F7),,IF(TODAY()=ZS$4,"Today",IF(AND(LOOKUP($F7,TenantNames,TenantStartDates)&lt;=ZS$4,LOOKUP($F7,TenantNames,TenantEndDates)&gt;=ZS$4),IF(OR(AND(DAY(LOOKUP($F7,TenantNames,TenantStartDates))&gt;28,DAY(EOMONTH(ZS$4,0))=28,DAY(ZS$4)=28),AND(DAY(LOOKUP($F7,TenantNames,TenantStartDates))&gt;30,DAY(EOMONTH(ZS$4,0))=30,DAY(ZS$4)=30),DAY(LOOKUP($F7,TenantNames,TenantStartDates))=DAY(ZS$4)),IF((LOOKUP($F7,TenantNames,TenantEndDates)-ZS$4)&lt;=31,LOOKUP($F7,TenantNames,TenantTotalRevenues)-SUM($JA7:ZR7),LOOKUP($F7,TenantNames,TenantMonthlyRents)),IF(AND((SUMIF($G$4:AHB$4,"&lt;"&amp;ZS$4,$G7:AHB7))&gt;SUMIFS(TransactionAmounts,TenantSources,$F7,'Filtered Data'!$C$2:$C23,"&lt;"&amp;ZS$4),ZS$4&lt;TODAY()),"Late","Occupied")),)))</f>
        <v/>
      </c>
      <c r="ZT7" s="33" t="str">
        <f>IF(ISBLANK($F7),,IF(TODAY()=ZT$4,"Today",IF(AND(LOOKUP($F7,TenantNames,TenantStartDates)&lt;=ZT$4,LOOKUP($F7,TenantNames,TenantEndDates)&gt;=ZT$4),IF(OR(AND(DAY(LOOKUP($F7,TenantNames,TenantStartDates))&gt;28,DAY(EOMONTH(ZT$4,0))=28,DAY(ZT$4)=28),AND(DAY(LOOKUP($F7,TenantNames,TenantStartDates))&gt;30,DAY(EOMONTH(ZT$4,0))=30,DAY(ZT$4)=30),DAY(LOOKUP($F7,TenantNames,TenantStartDates))=DAY(ZT$4)),IF((LOOKUP($F7,TenantNames,TenantEndDates)-ZT$4)&lt;=31,LOOKUP($F7,TenantNames,TenantTotalRevenues)-SUM($JA7:ZS7),LOOKUP($F7,TenantNames,TenantMonthlyRents)),IF(AND((SUMIF($G$4:AHB$4,"&lt;"&amp;ZT$4,$G7:AHB7))&gt;SUMIFS(TransactionAmounts,TenantSources,$F7,'Filtered Data'!$C$2:$C23,"&lt;"&amp;ZT$4),ZT$4&lt;TODAY()),"Late","Occupied")),)))</f>
        <v/>
      </c>
      <c r="ZU7" s="33" t="str">
        <f>IF(ISBLANK($F7),,IF(TODAY()=ZU$4,"Today",IF(AND(LOOKUP($F7,TenantNames,TenantStartDates)&lt;=ZU$4,LOOKUP($F7,TenantNames,TenantEndDates)&gt;=ZU$4),IF(OR(AND(DAY(LOOKUP($F7,TenantNames,TenantStartDates))&gt;28,DAY(EOMONTH(ZU$4,0))=28,DAY(ZU$4)=28),AND(DAY(LOOKUP($F7,TenantNames,TenantStartDates))&gt;30,DAY(EOMONTH(ZU$4,0))=30,DAY(ZU$4)=30),DAY(LOOKUP($F7,TenantNames,TenantStartDates))=DAY(ZU$4)),IF((LOOKUP($F7,TenantNames,TenantEndDates)-ZU$4)&lt;=31,LOOKUP($F7,TenantNames,TenantTotalRevenues)-SUM($JA7:ZT7),LOOKUP($F7,TenantNames,TenantMonthlyRents)),IF(AND((SUMIF($G$4:AHB$4,"&lt;"&amp;ZU$4,$G7:AHB7))&gt;SUMIFS(TransactionAmounts,TenantSources,$F7,'Filtered Data'!$C$2:$C23,"&lt;"&amp;ZU$4),ZU$4&lt;TODAY()),"Late","Occupied")),)))</f>
        <v/>
      </c>
      <c r="ZV7" s="33" t="str">
        <f>IF(ISBLANK($F7),,IF(TODAY()=ZV$4,"Today",IF(AND(LOOKUP($F7,TenantNames,TenantStartDates)&lt;=ZV$4,LOOKUP($F7,TenantNames,TenantEndDates)&gt;=ZV$4),IF(OR(AND(DAY(LOOKUP($F7,TenantNames,TenantStartDates))&gt;28,DAY(EOMONTH(ZV$4,0))=28,DAY(ZV$4)=28),AND(DAY(LOOKUP($F7,TenantNames,TenantStartDates))&gt;30,DAY(EOMONTH(ZV$4,0))=30,DAY(ZV$4)=30),DAY(LOOKUP($F7,TenantNames,TenantStartDates))=DAY(ZV$4)),IF((LOOKUP($F7,TenantNames,TenantEndDates)-ZV$4)&lt;=31,LOOKUP($F7,TenantNames,TenantTotalRevenues)-SUM($JA7:ZU7),LOOKUP($F7,TenantNames,TenantMonthlyRents)),IF(AND((SUMIF($G$4:AHB$4,"&lt;"&amp;ZV$4,$G7:AHB7))&gt;SUMIFS(TransactionAmounts,TenantSources,$F7,'Filtered Data'!$C$2:$C23,"&lt;"&amp;ZV$4),ZV$4&lt;TODAY()),"Late","Occupied")),)))</f>
        <v/>
      </c>
      <c r="ZW7" s="33" t="str">
        <f>IF(ISBLANK($F7),,IF(TODAY()=ZW$4,"Today",IF(AND(LOOKUP($F7,TenantNames,TenantStartDates)&lt;=ZW$4,LOOKUP($F7,TenantNames,TenantEndDates)&gt;=ZW$4),IF(OR(AND(DAY(LOOKUP($F7,TenantNames,TenantStartDates))&gt;28,DAY(EOMONTH(ZW$4,0))=28,DAY(ZW$4)=28),AND(DAY(LOOKUP($F7,TenantNames,TenantStartDates))&gt;30,DAY(EOMONTH(ZW$4,0))=30,DAY(ZW$4)=30),DAY(LOOKUP($F7,TenantNames,TenantStartDates))=DAY(ZW$4)),IF((LOOKUP($F7,TenantNames,TenantEndDates)-ZW$4)&lt;=31,LOOKUP($F7,TenantNames,TenantTotalRevenues)-SUM($JA7:ZV7),LOOKUP($F7,TenantNames,TenantMonthlyRents)),IF(AND((SUMIF($G$4:AHB$4,"&lt;"&amp;ZW$4,$G7:AHB7))&gt;SUMIFS(TransactionAmounts,TenantSources,$F7,'Filtered Data'!$C$2:$C23,"&lt;"&amp;ZW$4),ZW$4&lt;TODAY()),"Late","Occupied")),)))</f>
        <v/>
      </c>
      <c r="ZX7" s="33" t="str">
        <f>IF(ISBLANK($F7),,IF(TODAY()=ZX$4,"Today",IF(AND(LOOKUP($F7,TenantNames,TenantStartDates)&lt;=ZX$4,LOOKUP($F7,TenantNames,TenantEndDates)&gt;=ZX$4),IF(OR(AND(DAY(LOOKUP($F7,TenantNames,TenantStartDates))&gt;28,DAY(EOMONTH(ZX$4,0))=28,DAY(ZX$4)=28),AND(DAY(LOOKUP($F7,TenantNames,TenantStartDates))&gt;30,DAY(EOMONTH(ZX$4,0))=30,DAY(ZX$4)=30),DAY(LOOKUP($F7,TenantNames,TenantStartDates))=DAY(ZX$4)),IF((LOOKUP($F7,TenantNames,TenantEndDates)-ZX$4)&lt;=31,LOOKUP($F7,TenantNames,TenantTotalRevenues)-SUM($JA7:ZW7),LOOKUP($F7,TenantNames,TenantMonthlyRents)),IF(AND((SUMIF($G$4:AHB$4,"&lt;"&amp;ZX$4,$G7:AHB7))&gt;SUMIFS(TransactionAmounts,TenantSources,$F7,'Filtered Data'!$C$2:$C23,"&lt;"&amp;ZX$4),ZX$4&lt;TODAY()),"Late","Occupied")),)))</f>
        <v/>
      </c>
      <c r="ZY7" s="33" t="str">
        <f>IF(ISBLANK($F7),,IF(TODAY()=ZY$4,"Today",IF(AND(LOOKUP($F7,TenantNames,TenantStartDates)&lt;=ZY$4,LOOKUP($F7,TenantNames,TenantEndDates)&gt;=ZY$4),IF(OR(AND(DAY(LOOKUP($F7,TenantNames,TenantStartDates))&gt;28,DAY(EOMONTH(ZY$4,0))=28,DAY(ZY$4)=28),AND(DAY(LOOKUP($F7,TenantNames,TenantStartDates))&gt;30,DAY(EOMONTH(ZY$4,0))=30,DAY(ZY$4)=30),DAY(LOOKUP($F7,TenantNames,TenantStartDates))=DAY(ZY$4)),IF((LOOKUP($F7,TenantNames,TenantEndDates)-ZY$4)&lt;=31,LOOKUP($F7,TenantNames,TenantTotalRevenues)-SUM($JA7:ZX7),LOOKUP($F7,TenantNames,TenantMonthlyRents)),IF(AND((SUMIF($G$4:AHB$4,"&lt;"&amp;ZY$4,$G7:AHB7))&gt;SUMIFS(TransactionAmounts,TenantSources,$F7,'Filtered Data'!$C$2:$C23,"&lt;"&amp;ZY$4),ZY$4&lt;TODAY()),"Late","Occupied")),)))</f>
        <v/>
      </c>
      <c r="ZZ7" s="33" t="str">
        <f>IF(ISBLANK($F7),,IF(TODAY()=ZZ$4,"Today",IF(AND(LOOKUP($F7,TenantNames,TenantStartDates)&lt;=ZZ$4,LOOKUP($F7,TenantNames,TenantEndDates)&gt;=ZZ$4),IF(OR(AND(DAY(LOOKUP($F7,TenantNames,TenantStartDates))&gt;28,DAY(EOMONTH(ZZ$4,0))=28,DAY(ZZ$4)=28),AND(DAY(LOOKUP($F7,TenantNames,TenantStartDates))&gt;30,DAY(EOMONTH(ZZ$4,0))=30,DAY(ZZ$4)=30),DAY(LOOKUP($F7,TenantNames,TenantStartDates))=DAY(ZZ$4)),IF((LOOKUP($F7,TenantNames,TenantEndDates)-ZZ$4)&lt;=31,LOOKUP($F7,TenantNames,TenantTotalRevenues)-SUM($JA7:ZY7),LOOKUP($F7,TenantNames,TenantMonthlyRents)),IF(AND((SUMIF($G$4:AHB$4,"&lt;"&amp;ZZ$4,$G7:AHB7))&gt;SUMIFS(TransactionAmounts,TenantSources,$F7,'Filtered Data'!$C$2:$C23,"&lt;"&amp;ZZ$4),ZZ$4&lt;TODAY()),"Late","Occupied")),)))</f>
        <v/>
      </c>
      <c r="AAA7" s="33" t="str">
        <f>IF(ISBLANK($F7),,IF(TODAY()=AAA$4,"Today",IF(AND(LOOKUP($F7,TenantNames,TenantStartDates)&lt;=AAA$4,LOOKUP($F7,TenantNames,TenantEndDates)&gt;=AAA$4),IF(OR(AND(DAY(LOOKUP($F7,TenantNames,TenantStartDates))&gt;28,DAY(EOMONTH(AAA$4,0))=28,DAY(AAA$4)=28),AND(DAY(LOOKUP($F7,TenantNames,TenantStartDates))&gt;30,DAY(EOMONTH(AAA$4,0))=30,DAY(AAA$4)=30),DAY(LOOKUP($F7,TenantNames,TenantStartDates))=DAY(AAA$4)),IF((LOOKUP($F7,TenantNames,TenantEndDates)-AAA$4)&lt;=31,LOOKUP($F7,TenantNames,TenantTotalRevenues)-SUM($JA7:ZZ7),LOOKUP($F7,TenantNames,TenantMonthlyRents)),IF(AND((SUMIF($G$4:AHB$4,"&lt;"&amp;AAA$4,$G7:AHB7))&gt;SUMIFS(TransactionAmounts,TenantSources,$F7,'Filtered Data'!$C$2:$C23,"&lt;"&amp;AAA$4),AAA$4&lt;TODAY()),"Late","Occupied")),)))</f>
        <v/>
      </c>
      <c r="AAB7" s="33" t="str">
        <f>IF(ISBLANK($F7),,IF(TODAY()=AAB$4,"Today",IF(AND(LOOKUP($F7,TenantNames,TenantStartDates)&lt;=AAB$4,LOOKUP($F7,TenantNames,TenantEndDates)&gt;=AAB$4),IF(OR(AND(DAY(LOOKUP($F7,TenantNames,TenantStartDates))&gt;28,DAY(EOMONTH(AAB$4,0))=28,DAY(AAB$4)=28),AND(DAY(LOOKUP($F7,TenantNames,TenantStartDates))&gt;30,DAY(EOMONTH(AAB$4,0))=30,DAY(AAB$4)=30),DAY(LOOKUP($F7,TenantNames,TenantStartDates))=DAY(AAB$4)),IF((LOOKUP($F7,TenantNames,TenantEndDates)-AAB$4)&lt;=31,LOOKUP($F7,TenantNames,TenantTotalRevenues)-SUM($JA7:AAA7),LOOKUP($F7,TenantNames,TenantMonthlyRents)),IF(AND((SUMIF($G$4:AHB$4,"&lt;"&amp;AAB$4,$G7:AHB7))&gt;SUMIFS(TransactionAmounts,TenantSources,$F7,'Filtered Data'!$C$2:$C23,"&lt;"&amp;AAB$4),AAB$4&lt;TODAY()),"Late","Occupied")),)))</f>
        <v/>
      </c>
      <c r="AAC7" s="33" t="str">
        <f>IF(ISBLANK($F7),,IF(TODAY()=AAC$4,"Today",IF(AND(LOOKUP($F7,TenantNames,TenantStartDates)&lt;=AAC$4,LOOKUP($F7,TenantNames,TenantEndDates)&gt;=AAC$4),IF(OR(AND(DAY(LOOKUP($F7,TenantNames,TenantStartDates))&gt;28,DAY(EOMONTH(AAC$4,0))=28,DAY(AAC$4)=28),AND(DAY(LOOKUP($F7,TenantNames,TenantStartDates))&gt;30,DAY(EOMONTH(AAC$4,0))=30,DAY(AAC$4)=30),DAY(LOOKUP($F7,TenantNames,TenantStartDates))=DAY(AAC$4)),IF((LOOKUP($F7,TenantNames,TenantEndDates)-AAC$4)&lt;=31,LOOKUP($F7,TenantNames,TenantTotalRevenues)-SUM($JA7:AAB7),LOOKUP($F7,TenantNames,TenantMonthlyRents)),IF(AND((SUMIF($G$4:AHB$4,"&lt;"&amp;AAC$4,$G7:AHB7))&gt;SUMIFS(TransactionAmounts,TenantSources,$F7,'Filtered Data'!$C$2:$C23,"&lt;"&amp;AAC$4),AAC$4&lt;TODAY()),"Late","Occupied")),)))</f>
        <v/>
      </c>
      <c r="AAD7" s="33" t="str">
        <f>IF(ISBLANK($F7),,IF(TODAY()=AAD$4,"Today",IF(AND(LOOKUP($F7,TenantNames,TenantStartDates)&lt;=AAD$4,LOOKUP($F7,TenantNames,TenantEndDates)&gt;=AAD$4),IF(OR(AND(DAY(LOOKUP($F7,TenantNames,TenantStartDates))&gt;28,DAY(EOMONTH(AAD$4,0))=28,DAY(AAD$4)=28),AND(DAY(LOOKUP($F7,TenantNames,TenantStartDates))&gt;30,DAY(EOMONTH(AAD$4,0))=30,DAY(AAD$4)=30),DAY(LOOKUP($F7,TenantNames,TenantStartDates))=DAY(AAD$4)),IF((LOOKUP($F7,TenantNames,TenantEndDates)-AAD$4)&lt;=31,LOOKUP($F7,TenantNames,TenantTotalRevenues)-SUM($JA7:AAC7),LOOKUP($F7,TenantNames,TenantMonthlyRents)),IF(AND((SUMIF($G$4:AHB$4,"&lt;"&amp;AAD$4,$G7:AHB7))&gt;SUMIFS(TransactionAmounts,TenantSources,$F7,'Filtered Data'!$C$2:$C23,"&lt;"&amp;AAD$4),AAD$4&lt;TODAY()),"Late","Occupied")),)))</f>
        <v/>
      </c>
      <c r="AAE7" s="33" t="str">
        <f>IF(ISBLANK($F7),,IF(TODAY()=AAE$4,"Today",IF(AND(LOOKUP($F7,TenantNames,TenantStartDates)&lt;=AAE$4,LOOKUP($F7,TenantNames,TenantEndDates)&gt;=AAE$4),IF(OR(AND(DAY(LOOKUP($F7,TenantNames,TenantStartDates))&gt;28,DAY(EOMONTH(AAE$4,0))=28,DAY(AAE$4)=28),AND(DAY(LOOKUP($F7,TenantNames,TenantStartDates))&gt;30,DAY(EOMONTH(AAE$4,0))=30,DAY(AAE$4)=30),DAY(LOOKUP($F7,TenantNames,TenantStartDates))=DAY(AAE$4)),IF((LOOKUP($F7,TenantNames,TenantEndDates)-AAE$4)&lt;=31,LOOKUP($F7,TenantNames,TenantTotalRevenues)-SUM($JA7:AAD7),LOOKUP($F7,TenantNames,TenantMonthlyRents)),IF(AND((SUMIF($G$4:AHB$4,"&lt;"&amp;AAE$4,$G7:AHB7))&gt;SUMIFS(TransactionAmounts,TenantSources,$F7,'Filtered Data'!$C$2:$C23,"&lt;"&amp;AAE$4),AAE$4&lt;TODAY()),"Late","Occupied")),)))</f>
        <v/>
      </c>
      <c r="AAF7" s="33" t="str">
        <f>IF(ISBLANK($F7),,IF(TODAY()=AAF$4,"Today",IF(AND(LOOKUP($F7,TenantNames,TenantStartDates)&lt;=AAF$4,LOOKUP($F7,TenantNames,TenantEndDates)&gt;=AAF$4),IF(OR(AND(DAY(LOOKUP($F7,TenantNames,TenantStartDates))&gt;28,DAY(EOMONTH(AAF$4,0))=28,DAY(AAF$4)=28),AND(DAY(LOOKUP($F7,TenantNames,TenantStartDates))&gt;30,DAY(EOMONTH(AAF$4,0))=30,DAY(AAF$4)=30),DAY(LOOKUP($F7,TenantNames,TenantStartDates))=DAY(AAF$4)),IF((LOOKUP($F7,TenantNames,TenantEndDates)-AAF$4)&lt;=31,LOOKUP($F7,TenantNames,TenantTotalRevenues)-SUM($JA7:AAE7),LOOKUP($F7,TenantNames,TenantMonthlyRents)),IF(AND((SUMIF($G$4:AHB$4,"&lt;"&amp;AAF$4,$G7:AHB7))&gt;SUMIFS(TransactionAmounts,TenantSources,$F7,'Filtered Data'!$C$2:$C23,"&lt;"&amp;AAF$4),AAF$4&lt;TODAY()),"Late","Occupied")),)))</f>
        <v/>
      </c>
      <c r="AAG7" s="33" t="str">
        <f>IF(ISBLANK($F7),,IF(TODAY()=AAG$4,"Today",IF(AND(LOOKUP($F7,TenantNames,TenantStartDates)&lt;=AAG$4,LOOKUP($F7,TenantNames,TenantEndDates)&gt;=AAG$4),IF(OR(AND(DAY(LOOKUP($F7,TenantNames,TenantStartDates))&gt;28,DAY(EOMONTH(AAG$4,0))=28,DAY(AAG$4)=28),AND(DAY(LOOKUP($F7,TenantNames,TenantStartDates))&gt;30,DAY(EOMONTH(AAG$4,0))=30,DAY(AAG$4)=30),DAY(LOOKUP($F7,TenantNames,TenantStartDates))=DAY(AAG$4)),IF((LOOKUP($F7,TenantNames,TenantEndDates)-AAG$4)&lt;=31,LOOKUP($F7,TenantNames,TenantTotalRevenues)-SUM($JA7:AAF7),LOOKUP($F7,TenantNames,TenantMonthlyRents)),IF(AND((SUMIF($G$4:AHB$4,"&lt;"&amp;AAG$4,$G7:AHB7))&gt;SUMIFS(TransactionAmounts,TenantSources,$F7,'Filtered Data'!$C$2:$C23,"&lt;"&amp;AAG$4),AAG$4&lt;TODAY()),"Late","Occupied")),)))</f>
        <v/>
      </c>
      <c r="AAH7" s="33" t="str">
        <f>IF(ISBLANK($F7),,IF(TODAY()=AAH$4,"Today",IF(AND(LOOKUP($F7,TenantNames,TenantStartDates)&lt;=AAH$4,LOOKUP($F7,TenantNames,TenantEndDates)&gt;=AAH$4),IF(OR(AND(DAY(LOOKUP($F7,TenantNames,TenantStartDates))&gt;28,DAY(EOMONTH(AAH$4,0))=28,DAY(AAH$4)=28),AND(DAY(LOOKUP($F7,TenantNames,TenantStartDates))&gt;30,DAY(EOMONTH(AAH$4,0))=30,DAY(AAH$4)=30),DAY(LOOKUP($F7,TenantNames,TenantStartDates))=DAY(AAH$4)),IF((LOOKUP($F7,TenantNames,TenantEndDates)-AAH$4)&lt;=31,LOOKUP($F7,TenantNames,TenantTotalRevenues)-SUM($JA7:AAG7),LOOKUP($F7,TenantNames,TenantMonthlyRents)),IF(AND((SUMIF($G$4:AHB$4,"&lt;"&amp;AAH$4,$G7:AHB7))&gt;SUMIFS(TransactionAmounts,TenantSources,$F7,'Filtered Data'!$C$2:$C23,"&lt;"&amp;AAH$4),AAH$4&lt;TODAY()),"Late","Occupied")),)))</f>
        <v/>
      </c>
      <c r="AAI7" s="33" t="str">
        <f>IF(ISBLANK($F7),,IF(TODAY()=AAI$4,"Today",IF(AND(LOOKUP($F7,TenantNames,TenantStartDates)&lt;=AAI$4,LOOKUP($F7,TenantNames,TenantEndDates)&gt;=AAI$4),IF(OR(AND(DAY(LOOKUP($F7,TenantNames,TenantStartDates))&gt;28,DAY(EOMONTH(AAI$4,0))=28,DAY(AAI$4)=28),AND(DAY(LOOKUP($F7,TenantNames,TenantStartDates))&gt;30,DAY(EOMONTH(AAI$4,0))=30,DAY(AAI$4)=30),DAY(LOOKUP($F7,TenantNames,TenantStartDates))=DAY(AAI$4)),IF((LOOKUP($F7,TenantNames,TenantEndDates)-AAI$4)&lt;=31,LOOKUP($F7,TenantNames,TenantTotalRevenues)-SUM($JA7:AAH7),LOOKUP($F7,TenantNames,TenantMonthlyRents)),IF(AND((SUMIF($G$4:AHB$4,"&lt;"&amp;AAI$4,$G7:AHB7))&gt;SUMIFS(TransactionAmounts,TenantSources,$F7,'Filtered Data'!$C$2:$C23,"&lt;"&amp;AAI$4),AAI$4&lt;TODAY()),"Late","Occupied")),)))</f>
        <v/>
      </c>
      <c r="AAJ7" s="33" t="str">
        <f>IF(ISBLANK($F7),,IF(TODAY()=AAJ$4,"Today",IF(AND(LOOKUP($F7,TenantNames,TenantStartDates)&lt;=AAJ$4,LOOKUP($F7,TenantNames,TenantEndDates)&gt;=AAJ$4),IF(OR(AND(DAY(LOOKUP($F7,TenantNames,TenantStartDates))&gt;28,DAY(EOMONTH(AAJ$4,0))=28,DAY(AAJ$4)=28),AND(DAY(LOOKUP($F7,TenantNames,TenantStartDates))&gt;30,DAY(EOMONTH(AAJ$4,0))=30,DAY(AAJ$4)=30),DAY(LOOKUP($F7,TenantNames,TenantStartDates))=DAY(AAJ$4)),IF((LOOKUP($F7,TenantNames,TenantEndDates)-AAJ$4)&lt;=31,LOOKUP($F7,TenantNames,TenantTotalRevenues)-SUM($JA7:AAI7),LOOKUP($F7,TenantNames,TenantMonthlyRents)),IF(AND((SUMIF($G$4:AHB$4,"&lt;"&amp;AAJ$4,$G7:AHB7))&gt;SUMIFS(TransactionAmounts,TenantSources,$F7,'Filtered Data'!$C$2:$C23,"&lt;"&amp;AAJ$4),AAJ$4&lt;TODAY()),"Late","Occupied")),)))</f>
        <v/>
      </c>
      <c r="AAK7" s="33" t="str">
        <f>IF(ISBLANK($F7),,IF(TODAY()=AAK$4,"Today",IF(AND(LOOKUP($F7,TenantNames,TenantStartDates)&lt;=AAK$4,LOOKUP($F7,TenantNames,TenantEndDates)&gt;=AAK$4),IF(OR(AND(DAY(LOOKUP($F7,TenantNames,TenantStartDates))&gt;28,DAY(EOMONTH(AAK$4,0))=28,DAY(AAK$4)=28),AND(DAY(LOOKUP($F7,TenantNames,TenantStartDates))&gt;30,DAY(EOMONTH(AAK$4,0))=30,DAY(AAK$4)=30),DAY(LOOKUP($F7,TenantNames,TenantStartDates))=DAY(AAK$4)),IF((LOOKUP($F7,TenantNames,TenantEndDates)-AAK$4)&lt;=31,LOOKUP($F7,TenantNames,TenantTotalRevenues)-SUM($JA7:AAJ7),LOOKUP($F7,TenantNames,TenantMonthlyRents)),IF(AND((SUMIF($G$4:AHB$4,"&lt;"&amp;AAK$4,$G7:AHB7))&gt;SUMIFS(TransactionAmounts,TenantSources,$F7,'Filtered Data'!$C$2:$C23,"&lt;"&amp;AAK$4),AAK$4&lt;TODAY()),"Late","Occupied")),)))</f>
        <v/>
      </c>
      <c r="AAL7" s="33" t="str">
        <f>IF(ISBLANK($F7),,IF(TODAY()=AAL$4,"Today",IF(AND(LOOKUP($F7,TenantNames,TenantStartDates)&lt;=AAL$4,LOOKUP($F7,TenantNames,TenantEndDates)&gt;=AAL$4),IF(OR(AND(DAY(LOOKUP($F7,TenantNames,TenantStartDates))&gt;28,DAY(EOMONTH(AAL$4,0))=28,DAY(AAL$4)=28),AND(DAY(LOOKUP($F7,TenantNames,TenantStartDates))&gt;30,DAY(EOMONTH(AAL$4,0))=30,DAY(AAL$4)=30),DAY(LOOKUP($F7,TenantNames,TenantStartDates))=DAY(AAL$4)),IF((LOOKUP($F7,TenantNames,TenantEndDates)-AAL$4)&lt;=31,LOOKUP($F7,TenantNames,TenantTotalRevenues)-SUM($JA7:AAK7),LOOKUP($F7,TenantNames,TenantMonthlyRents)),IF(AND((SUMIF($G$4:AHB$4,"&lt;"&amp;AAL$4,$G7:AHB7))&gt;SUMIFS(TransactionAmounts,TenantSources,$F7,'Filtered Data'!$C$2:$C23,"&lt;"&amp;AAL$4),AAL$4&lt;TODAY()),"Late","Occupied")),)))</f>
        <v/>
      </c>
      <c r="AAM7" s="33" t="str">
        <f>IF(ISBLANK($F7),,IF(TODAY()=AAM$4,"Today",IF(AND(LOOKUP($F7,TenantNames,TenantStartDates)&lt;=AAM$4,LOOKUP($F7,TenantNames,TenantEndDates)&gt;=AAM$4),IF(OR(AND(DAY(LOOKUP($F7,TenantNames,TenantStartDates))&gt;28,DAY(EOMONTH(AAM$4,0))=28,DAY(AAM$4)=28),AND(DAY(LOOKUP($F7,TenantNames,TenantStartDates))&gt;30,DAY(EOMONTH(AAM$4,0))=30,DAY(AAM$4)=30),DAY(LOOKUP($F7,TenantNames,TenantStartDates))=DAY(AAM$4)),IF((LOOKUP($F7,TenantNames,TenantEndDates)-AAM$4)&lt;=31,LOOKUP($F7,TenantNames,TenantTotalRevenues)-SUM($JA7:AAL7),LOOKUP($F7,TenantNames,TenantMonthlyRents)),IF(AND((SUMIF($G$4:AHB$4,"&lt;"&amp;AAM$4,$G7:AHB7))&gt;SUMIFS(TransactionAmounts,TenantSources,$F7,'Filtered Data'!$C$2:$C23,"&lt;"&amp;AAM$4),AAM$4&lt;TODAY()),"Late","Occupied")),)))</f>
        <v/>
      </c>
      <c r="AAN7" s="33" t="str">
        <f>IF(ISBLANK($F7),,IF(TODAY()=AAN$4,"Today",IF(AND(LOOKUP($F7,TenantNames,TenantStartDates)&lt;=AAN$4,LOOKUP($F7,TenantNames,TenantEndDates)&gt;=AAN$4),IF(OR(AND(DAY(LOOKUP($F7,TenantNames,TenantStartDates))&gt;28,DAY(EOMONTH(AAN$4,0))=28,DAY(AAN$4)=28),AND(DAY(LOOKUP($F7,TenantNames,TenantStartDates))&gt;30,DAY(EOMONTH(AAN$4,0))=30,DAY(AAN$4)=30),DAY(LOOKUP($F7,TenantNames,TenantStartDates))=DAY(AAN$4)),IF((LOOKUP($F7,TenantNames,TenantEndDates)-AAN$4)&lt;=31,LOOKUP($F7,TenantNames,TenantTotalRevenues)-SUM($JA7:AAM7),LOOKUP($F7,TenantNames,TenantMonthlyRents)),IF(AND((SUMIF($G$4:AHB$4,"&lt;"&amp;AAN$4,$G7:AHB7))&gt;SUMIFS(TransactionAmounts,TenantSources,$F7,'Filtered Data'!$C$2:$C23,"&lt;"&amp;AAN$4),AAN$4&lt;TODAY()),"Late","Occupied")),)))</f>
        <v/>
      </c>
      <c r="AAO7" s="33" t="str">
        <f>IF(ISBLANK($F7),,IF(TODAY()=AAO$4,"Today",IF(AND(LOOKUP($F7,TenantNames,TenantStartDates)&lt;=AAO$4,LOOKUP($F7,TenantNames,TenantEndDates)&gt;=AAO$4),IF(OR(AND(DAY(LOOKUP($F7,TenantNames,TenantStartDates))&gt;28,DAY(EOMONTH(AAO$4,0))=28,DAY(AAO$4)=28),AND(DAY(LOOKUP($F7,TenantNames,TenantStartDates))&gt;30,DAY(EOMONTH(AAO$4,0))=30,DAY(AAO$4)=30),DAY(LOOKUP($F7,TenantNames,TenantStartDates))=DAY(AAO$4)),IF((LOOKUP($F7,TenantNames,TenantEndDates)-AAO$4)&lt;=31,LOOKUP($F7,TenantNames,TenantTotalRevenues)-SUM($JA7:AAN7),LOOKUP($F7,TenantNames,TenantMonthlyRents)),IF(AND((SUMIF($G$4:AHB$4,"&lt;"&amp;AAO$4,$G7:AHB7))&gt;SUMIFS(TransactionAmounts,TenantSources,$F7,'Filtered Data'!$C$2:$C23,"&lt;"&amp;AAO$4),AAO$4&lt;TODAY()),"Late","Occupied")),)))</f>
        <v/>
      </c>
      <c r="AAP7" s="33" t="str">
        <f>IF(ISBLANK($F7),,IF(TODAY()=AAP$4,"Today",IF(AND(LOOKUP($F7,TenantNames,TenantStartDates)&lt;=AAP$4,LOOKUP($F7,TenantNames,TenantEndDates)&gt;=AAP$4),IF(OR(AND(DAY(LOOKUP($F7,TenantNames,TenantStartDates))&gt;28,DAY(EOMONTH(AAP$4,0))=28,DAY(AAP$4)=28),AND(DAY(LOOKUP($F7,TenantNames,TenantStartDates))&gt;30,DAY(EOMONTH(AAP$4,0))=30,DAY(AAP$4)=30),DAY(LOOKUP($F7,TenantNames,TenantStartDates))=DAY(AAP$4)),IF((LOOKUP($F7,TenantNames,TenantEndDates)-AAP$4)&lt;=31,LOOKUP($F7,TenantNames,TenantTotalRevenues)-SUM($JA7:AAO7),LOOKUP($F7,TenantNames,TenantMonthlyRents)),IF(AND((SUMIF($G$4:AHB$4,"&lt;"&amp;AAP$4,$G7:AHB7))&gt;SUMIFS(TransactionAmounts,TenantSources,$F7,'Filtered Data'!$C$2:$C23,"&lt;"&amp;AAP$4),AAP$4&lt;TODAY()),"Late","Occupied")),)))</f>
        <v/>
      </c>
      <c r="AAQ7" s="33" t="str">
        <f>IF(ISBLANK($F7),,IF(TODAY()=AAQ$4,"Today",IF(AND(LOOKUP($F7,TenantNames,TenantStartDates)&lt;=AAQ$4,LOOKUP($F7,TenantNames,TenantEndDates)&gt;=AAQ$4),IF(OR(AND(DAY(LOOKUP($F7,TenantNames,TenantStartDates))&gt;28,DAY(EOMONTH(AAQ$4,0))=28,DAY(AAQ$4)=28),AND(DAY(LOOKUP($F7,TenantNames,TenantStartDates))&gt;30,DAY(EOMONTH(AAQ$4,0))=30,DAY(AAQ$4)=30),DAY(LOOKUP($F7,TenantNames,TenantStartDates))=DAY(AAQ$4)),IF((LOOKUP($F7,TenantNames,TenantEndDates)-AAQ$4)&lt;=31,LOOKUP($F7,TenantNames,TenantTotalRevenues)-SUM($JA7:AAP7),LOOKUP($F7,TenantNames,TenantMonthlyRents)),IF(AND((SUMIF($G$4:AHB$4,"&lt;"&amp;AAQ$4,$G7:AHB7))&gt;SUMIFS(TransactionAmounts,TenantSources,$F7,'Filtered Data'!$C$2:$C23,"&lt;"&amp;AAQ$4),AAQ$4&lt;TODAY()),"Late","Occupied")),)))</f>
        <v/>
      </c>
      <c r="AAR7" s="33" t="str">
        <f>IF(ISBLANK($F7),,IF(TODAY()=AAR$4,"Today",IF(AND(LOOKUP($F7,TenantNames,TenantStartDates)&lt;=AAR$4,LOOKUP($F7,TenantNames,TenantEndDates)&gt;=AAR$4),IF(OR(AND(DAY(LOOKUP($F7,TenantNames,TenantStartDates))&gt;28,DAY(EOMONTH(AAR$4,0))=28,DAY(AAR$4)=28),AND(DAY(LOOKUP($F7,TenantNames,TenantStartDates))&gt;30,DAY(EOMONTH(AAR$4,0))=30,DAY(AAR$4)=30),DAY(LOOKUP($F7,TenantNames,TenantStartDates))=DAY(AAR$4)),IF((LOOKUP($F7,TenantNames,TenantEndDates)-AAR$4)&lt;=31,LOOKUP($F7,TenantNames,TenantTotalRevenues)-SUM($JA7:AAQ7),LOOKUP($F7,TenantNames,TenantMonthlyRents)),IF(AND((SUMIF($G$4:AHB$4,"&lt;"&amp;AAR$4,$G7:AHB7))&gt;SUMIFS(TransactionAmounts,TenantSources,$F7,'Filtered Data'!$C$2:$C23,"&lt;"&amp;AAR$4),AAR$4&lt;TODAY()),"Late","Occupied")),)))</f>
        <v/>
      </c>
      <c r="AAS7" s="33" t="str">
        <f>IF(ISBLANK($F7),,IF(TODAY()=AAS$4,"Today",IF(AND(LOOKUP($F7,TenantNames,TenantStartDates)&lt;=AAS$4,LOOKUP($F7,TenantNames,TenantEndDates)&gt;=AAS$4),IF(OR(AND(DAY(LOOKUP($F7,TenantNames,TenantStartDates))&gt;28,DAY(EOMONTH(AAS$4,0))=28,DAY(AAS$4)=28),AND(DAY(LOOKUP($F7,TenantNames,TenantStartDates))&gt;30,DAY(EOMONTH(AAS$4,0))=30,DAY(AAS$4)=30),DAY(LOOKUP($F7,TenantNames,TenantStartDates))=DAY(AAS$4)),IF((LOOKUP($F7,TenantNames,TenantEndDates)-AAS$4)&lt;=31,LOOKUP($F7,TenantNames,TenantTotalRevenues)-SUM($JA7:AAR7),LOOKUP($F7,TenantNames,TenantMonthlyRents)),IF(AND((SUMIF($G$4:AHB$4,"&lt;"&amp;AAS$4,$G7:AHB7))&gt;SUMIFS(TransactionAmounts,TenantSources,$F7,'Filtered Data'!$C$2:$C23,"&lt;"&amp;AAS$4),AAS$4&lt;TODAY()),"Late","Occupied")),)))</f>
        <v/>
      </c>
      <c r="AAT7" s="33" t="str">
        <f>IF(ISBLANK($F7),,IF(TODAY()=AAT$4,"Today",IF(AND(LOOKUP($F7,TenantNames,TenantStartDates)&lt;=AAT$4,LOOKUP($F7,TenantNames,TenantEndDates)&gt;=AAT$4),IF(OR(AND(DAY(LOOKUP($F7,TenantNames,TenantStartDates))&gt;28,DAY(EOMONTH(AAT$4,0))=28,DAY(AAT$4)=28),AND(DAY(LOOKUP($F7,TenantNames,TenantStartDates))&gt;30,DAY(EOMONTH(AAT$4,0))=30,DAY(AAT$4)=30),DAY(LOOKUP($F7,TenantNames,TenantStartDates))=DAY(AAT$4)),IF((LOOKUP($F7,TenantNames,TenantEndDates)-AAT$4)&lt;=31,LOOKUP($F7,TenantNames,TenantTotalRevenues)-SUM($JA7:AAS7),LOOKUP($F7,TenantNames,TenantMonthlyRents)),IF(AND((SUMIF($G$4:AHB$4,"&lt;"&amp;AAT$4,$G7:AHB7))&gt;SUMIFS(TransactionAmounts,TenantSources,$F7,'Filtered Data'!$C$2:$C23,"&lt;"&amp;AAT$4),AAT$4&lt;TODAY()),"Late","Occupied")),)))</f>
        <v/>
      </c>
      <c r="AAU7" s="33" t="str">
        <f>IF(ISBLANK($F7),,IF(TODAY()=AAU$4,"Today",IF(AND(LOOKUP($F7,TenantNames,TenantStartDates)&lt;=AAU$4,LOOKUP($F7,TenantNames,TenantEndDates)&gt;=AAU$4),IF(OR(AND(DAY(LOOKUP($F7,TenantNames,TenantStartDates))&gt;28,DAY(EOMONTH(AAU$4,0))=28,DAY(AAU$4)=28),AND(DAY(LOOKUP($F7,TenantNames,TenantStartDates))&gt;30,DAY(EOMONTH(AAU$4,0))=30,DAY(AAU$4)=30),DAY(LOOKUP($F7,TenantNames,TenantStartDates))=DAY(AAU$4)),IF((LOOKUP($F7,TenantNames,TenantEndDates)-AAU$4)&lt;=31,LOOKUP($F7,TenantNames,TenantTotalRevenues)-SUM($JA7:AAT7),LOOKUP($F7,TenantNames,TenantMonthlyRents)),IF(AND((SUMIF($G$4:AHB$4,"&lt;"&amp;AAU$4,$G7:AHB7))&gt;SUMIFS(TransactionAmounts,TenantSources,$F7,'Filtered Data'!$C$2:$C23,"&lt;"&amp;AAU$4),AAU$4&lt;TODAY()),"Late","Occupied")),)))</f>
        <v/>
      </c>
      <c r="AAV7" s="33" t="str">
        <f>IF(ISBLANK($F7),,IF(TODAY()=AAV$4,"Today",IF(AND(LOOKUP($F7,TenantNames,TenantStartDates)&lt;=AAV$4,LOOKUP($F7,TenantNames,TenantEndDates)&gt;=AAV$4),IF(OR(AND(DAY(LOOKUP($F7,TenantNames,TenantStartDates))&gt;28,DAY(EOMONTH(AAV$4,0))=28,DAY(AAV$4)=28),AND(DAY(LOOKUP($F7,TenantNames,TenantStartDates))&gt;30,DAY(EOMONTH(AAV$4,0))=30,DAY(AAV$4)=30),DAY(LOOKUP($F7,TenantNames,TenantStartDates))=DAY(AAV$4)),IF((LOOKUP($F7,TenantNames,TenantEndDates)-AAV$4)&lt;=31,LOOKUP($F7,TenantNames,TenantTotalRevenues)-SUM($JA7:AAU7),LOOKUP($F7,TenantNames,TenantMonthlyRents)),IF(AND((SUMIF($G$4:AHB$4,"&lt;"&amp;AAV$4,$G7:AHB7))&gt;SUMIFS(TransactionAmounts,TenantSources,$F7,'Filtered Data'!$C$2:$C23,"&lt;"&amp;AAV$4),AAV$4&lt;TODAY()),"Late","Occupied")),)))</f>
        <v/>
      </c>
      <c r="AAW7" s="33" t="str">
        <f>IF(ISBLANK($F7),,IF(TODAY()=AAW$4,"Today",IF(AND(LOOKUP($F7,TenantNames,TenantStartDates)&lt;=AAW$4,LOOKUP($F7,TenantNames,TenantEndDates)&gt;=AAW$4),IF(OR(AND(DAY(LOOKUP($F7,TenantNames,TenantStartDates))&gt;28,DAY(EOMONTH(AAW$4,0))=28,DAY(AAW$4)=28),AND(DAY(LOOKUP($F7,TenantNames,TenantStartDates))&gt;30,DAY(EOMONTH(AAW$4,0))=30,DAY(AAW$4)=30),DAY(LOOKUP($F7,TenantNames,TenantStartDates))=DAY(AAW$4)),IF((LOOKUP($F7,TenantNames,TenantEndDates)-AAW$4)&lt;=31,LOOKUP($F7,TenantNames,TenantTotalRevenues)-SUM($JA7:AAV7),LOOKUP($F7,TenantNames,TenantMonthlyRents)),IF(AND((SUMIF($G$4:AHB$4,"&lt;"&amp;AAW$4,$G7:AHB7))&gt;SUMIFS(TransactionAmounts,TenantSources,$F7,'Filtered Data'!$C$2:$C23,"&lt;"&amp;AAW$4),AAW$4&lt;TODAY()),"Late","Occupied")),)))</f>
        <v/>
      </c>
      <c r="AAX7" s="33" t="str">
        <f>IF(ISBLANK($F7),,IF(TODAY()=AAX$4,"Today",IF(AND(LOOKUP($F7,TenantNames,TenantStartDates)&lt;=AAX$4,LOOKUP($F7,TenantNames,TenantEndDates)&gt;=AAX$4),IF(OR(AND(DAY(LOOKUP($F7,TenantNames,TenantStartDates))&gt;28,DAY(EOMONTH(AAX$4,0))=28,DAY(AAX$4)=28),AND(DAY(LOOKUP($F7,TenantNames,TenantStartDates))&gt;30,DAY(EOMONTH(AAX$4,0))=30,DAY(AAX$4)=30),DAY(LOOKUP($F7,TenantNames,TenantStartDates))=DAY(AAX$4)),IF((LOOKUP($F7,TenantNames,TenantEndDates)-AAX$4)&lt;=31,LOOKUP($F7,TenantNames,TenantTotalRevenues)-SUM($JA7:AAW7),LOOKUP($F7,TenantNames,TenantMonthlyRents)),IF(AND((SUMIF($G$4:AHB$4,"&lt;"&amp;AAX$4,$G7:AHB7))&gt;SUMIFS(TransactionAmounts,TenantSources,$F7,'Filtered Data'!$C$2:$C23,"&lt;"&amp;AAX$4),AAX$4&lt;TODAY()),"Late","Occupied")),)))</f>
        <v/>
      </c>
      <c r="AAY7" s="33" t="str">
        <f>IF(ISBLANK($F7),,IF(TODAY()=AAY$4,"Today",IF(AND(LOOKUP($F7,TenantNames,TenantStartDates)&lt;=AAY$4,LOOKUP($F7,TenantNames,TenantEndDates)&gt;=AAY$4),IF(OR(AND(DAY(LOOKUP($F7,TenantNames,TenantStartDates))&gt;28,DAY(EOMONTH(AAY$4,0))=28,DAY(AAY$4)=28),AND(DAY(LOOKUP($F7,TenantNames,TenantStartDates))&gt;30,DAY(EOMONTH(AAY$4,0))=30,DAY(AAY$4)=30),DAY(LOOKUP($F7,TenantNames,TenantStartDates))=DAY(AAY$4)),IF((LOOKUP($F7,TenantNames,TenantEndDates)-AAY$4)&lt;=31,LOOKUP($F7,TenantNames,TenantTotalRevenues)-SUM($JA7:AAX7),LOOKUP($F7,TenantNames,TenantMonthlyRents)),IF(AND((SUMIF($G$4:AHB$4,"&lt;"&amp;AAY$4,$G7:AHB7))&gt;SUMIFS(TransactionAmounts,TenantSources,$F7,'Filtered Data'!$C$2:$C23,"&lt;"&amp;AAY$4),AAY$4&lt;TODAY()),"Late","Occupied")),)))</f>
        <v/>
      </c>
      <c r="AAZ7" s="33" t="str">
        <f>IF(ISBLANK($F7),,IF(TODAY()=AAZ$4,"Today",IF(AND(LOOKUP($F7,TenantNames,TenantStartDates)&lt;=AAZ$4,LOOKUP($F7,TenantNames,TenantEndDates)&gt;=AAZ$4),IF(OR(AND(DAY(LOOKUP($F7,TenantNames,TenantStartDates))&gt;28,DAY(EOMONTH(AAZ$4,0))=28,DAY(AAZ$4)=28),AND(DAY(LOOKUP($F7,TenantNames,TenantStartDates))&gt;30,DAY(EOMONTH(AAZ$4,0))=30,DAY(AAZ$4)=30),DAY(LOOKUP($F7,TenantNames,TenantStartDates))=DAY(AAZ$4)),IF((LOOKUP($F7,TenantNames,TenantEndDates)-AAZ$4)&lt;=31,LOOKUP($F7,TenantNames,TenantTotalRevenues)-SUM($JA7:AAY7),LOOKUP($F7,TenantNames,TenantMonthlyRents)),IF(AND((SUMIF($G$4:AHB$4,"&lt;"&amp;AAZ$4,$G7:AHB7))&gt;SUMIFS(TransactionAmounts,TenantSources,$F7,'Filtered Data'!$C$2:$C23,"&lt;"&amp;AAZ$4),AAZ$4&lt;TODAY()),"Late","Occupied")),)))</f>
        <v/>
      </c>
      <c r="ABA7" s="33" t="str">
        <f>IF(ISBLANK($F7),,IF(TODAY()=ABA$4,"Today",IF(AND(LOOKUP($F7,TenantNames,TenantStartDates)&lt;=ABA$4,LOOKUP($F7,TenantNames,TenantEndDates)&gt;=ABA$4),IF(OR(AND(DAY(LOOKUP($F7,TenantNames,TenantStartDates))&gt;28,DAY(EOMONTH(ABA$4,0))=28,DAY(ABA$4)=28),AND(DAY(LOOKUP($F7,TenantNames,TenantStartDates))&gt;30,DAY(EOMONTH(ABA$4,0))=30,DAY(ABA$4)=30),DAY(LOOKUP($F7,TenantNames,TenantStartDates))=DAY(ABA$4)),IF((LOOKUP($F7,TenantNames,TenantEndDates)-ABA$4)&lt;=31,LOOKUP($F7,TenantNames,TenantTotalRevenues)-SUM($JA7:AAZ7),LOOKUP($F7,TenantNames,TenantMonthlyRents)),IF(AND((SUMIF($G$4:AHB$4,"&lt;"&amp;ABA$4,$G7:AHB7))&gt;SUMIFS(TransactionAmounts,TenantSources,$F7,'Filtered Data'!$C$2:$C23,"&lt;"&amp;ABA$4),ABA$4&lt;TODAY()),"Late","Occupied")),)))</f>
        <v/>
      </c>
      <c r="ABB7" s="33" t="str">
        <f>IF(ISBLANK($F7),,IF(TODAY()=ABB$4,"Today",IF(AND(LOOKUP($F7,TenantNames,TenantStartDates)&lt;=ABB$4,LOOKUP($F7,TenantNames,TenantEndDates)&gt;=ABB$4),IF(OR(AND(DAY(LOOKUP($F7,TenantNames,TenantStartDates))&gt;28,DAY(EOMONTH(ABB$4,0))=28,DAY(ABB$4)=28),AND(DAY(LOOKUP($F7,TenantNames,TenantStartDates))&gt;30,DAY(EOMONTH(ABB$4,0))=30,DAY(ABB$4)=30),DAY(LOOKUP($F7,TenantNames,TenantStartDates))=DAY(ABB$4)),IF((LOOKUP($F7,TenantNames,TenantEndDates)-ABB$4)&lt;=31,LOOKUP($F7,TenantNames,TenantTotalRevenues)-SUM($JA7:ABA7),LOOKUP($F7,TenantNames,TenantMonthlyRents)),IF(AND((SUMIF($G$4:AHB$4,"&lt;"&amp;ABB$4,$G7:AHB7))&gt;SUMIFS(TransactionAmounts,TenantSources,$F7,'Filtered Data'!$C$2:$C23,"&lt;"&amp;ABB$4),ABB$4&lt;TODAY()),"Late","Occupied")),)))</f>
        <v/>
      </c>
      <c r="ABC7" s="33" t="str">
        <f>IF(ISBLANK($F7),,IF(TODAY()=ABC$4,"Today",IF(AND(LOOKUP($F7,TenantNames,TenantStartDates)&lt;=ABC$4,LOOKUP($F7,TenantNames,TenantEndDates)&gt;=ABC$4),IF(OR(AND(DAY(LOOKUP($F7,TenantNames,TenantStartDates))&gt;28,DAY(EOMONTH(ABC$4,0))=28,DAY(ABC$4)=28),AND(DAY(LOOKUP($F7,TenantNames,TenantStartDates))&gt;30,DAY(EOMONTH(ABC$4,0))=30,DAY(ABC$4)=30),DAY(LOOKUP($F7,TenantNames,TenantStartDates))=DAY(ABC$4)),IF((LOOKUP($F7,TenantNames,TenantEndDates)-ABC$4)&lt;=31,LOOKUP($F7,TenantNames,TenantTotalRevenues)-SUM($JA7:ABB7),LOOKUP($F7,TenantNames,TenantMonthlyRents)),IF(AND((SUMIF($G$4:AHB$4,"&lt;"&amp;ABC$4,$G7:AHB7))&gt;SUMIFS(TransactionAmounts,TenantSources,$F7,'Filtered Data'!$C$2:$C23,"&lt;"&amp;ABC$4),ABC$4&lt;TODAY()),"Late","Occupied")),)))</f>
        <v/>
      </c>
      <c r="ABD7" s="33" t="str">
        <f>IF(ISBLANK($F7),,IF(TODAY()=ABD$4,"Today",IF(AND(LOOKUP($F7,TenantNames,TenantStartDates)&lt;=ABD$4,LOOKUP($F7,TenantNames,TenantEndDates)&gt;=ABD$4),IF(OR(AND(DAY(LOOKUP($F7,TenantNames,TenantStartDates))&gt;28,DAY(EOMONTH(ABD$4,0))=28,DAY(ABD$4)=28),AND(DAY(LOOKUP($F7,TenantNames,TenantStartDates))&gt;30,DAY(EOMONTH(ABD$4,0))=30,DAY(ABD$4)=30),DAY(LOOKUP($F7,TenantNames,TenantStartDates))=DAY(ABD$4)),IF((LOOKUP($F7,TenantNames,TenantEndDates)-ABD$4)&lt;=31,LOOKUP($F7,TenantNames,TenantTotalRevenues)-SUM($JA7:ABC7),LOOKUP($F7,TenantNames,TenantMonthlyRents)),IF(AND((SUMIF($G$4:AHB$4,"&lt;"&amp;ABD$4,$G7:AHB7))&gt;SUMIFS(TransactionAmounts,TenantSources,$F7,'Filtered Data'!$C$2:$C23,"&lt;"&amp;ABD$4),ABD$4&lt;TODAY()),"Late","Occupied")),)))</f>
        <v/>
      </c>
      <c r="ABE7" s="33" t="str">
        <f>IF(ISBLANK($F7),,IF(TODAY()=ABE$4,"Today",IF(AND(LOOKUP($F7,TenantNames,TenantStartDates)&lt;=ABE$4,LOOKUP($F7,TenantNames,TenantEndDates)&gt;=ABE$4),IF(OR(AND(DAY(LOOKUP($F7,TenantNames,TenantStartDates))&gt;28,DAY(EOMONTH(ABE$4,0))=28,DAY(ABE$4)=28),AND(DAY(LOOKUP($F7,TenantNames,TenantStartDates))&gt;30,DAY(EOMONTH(ABE$4,0))=30,DAY(ABE$4)=30),DAY(LOOKUP($F7,TenantNames,TenantStartDates))=DAY(ABE$4)),IF((LOOKUP($F7,TenantNames,TenantEndDates)-ABE$4)&lt;=31,LOOKUP($F7,TenantNames,TenantTotalRevenues)-SUM($JA7:ABD7),LOOKUP($F7,TenantNames,TenantMonthlyRents)),IF(AND((SUMIF($G$4:AHB$4,"&lt;"&amp;ABE$4,$G7:AHB7))&gt;SUMIFS(TransactionAmounts,TenantSources,$F7,'Filtered Data'!$C$2:$C23,"&lt;"&amp;ABE$4),ABE$4&lt;TODAY()),"Late","Occupied")),)))</f>
        <v/>
      </c>
      <c r="ABF7" s="33" t="str">
        <f>IF(ISBLANK($F7),,IF(TODAY()=ABF$4,"Today",IF(AND(LOOKUP($F7,TenantNames,TenantStartDates)&lt;=ABF$4,LOOKUP($F7,TenantNames,TenantEndDates)&gt;=ABF$4),IF(OR(AND(DAY(LOOKUP($F7,TenantNames,TenantStartDates))&gt;28,DAY(EOMONTH(ABF$4,0))=28,DAY(ABF$4)=28),AND(DAY(LOOKUP($F7,TenantNames,TenantStartDates))&gt;30,DAY(EOMONTH(ABF$4,0))=30,DAY(ABF$4)=30),DAY(LOOKUP($F7,TenantNames,TenantStartDates))=DAY(ABF$4)),IF((LOOKUP($F7,TenantNames,TenantEndDates)-ABF$4)&lt;=31,LOOKUP($F7,TenantNames,TenantTotalRevenues)-SUM($JA7:ABE7),LOOKUP($F7,TenantNames,TenantMonthlyRents)),IF(AND((SUMIF($G$4:AHB$4,"&lt;"&amp;ABF$4,$G7:AHB7))&gt;SUMIFS(TransactionAmounts,TenantSources,$F7,'Filtered Data'!$C$2:$C23,"&lt;"&amp;ABF$4),ABF$4&lt;TODAY()),"Late","Occupied")),)))</f>
        <v/>
      </c>
      <c r="ABG7" s="33" t="str">
        <f>IF(ISBLANK($F7),,IF(TODAY()=ABG$4,"Today",IF(AND(LOOKUP($F7,TenantNames,TenantStartDates)&lt;=ABG$4,LOOKUP($F7,TenantNames,TenantEndDates)&gt;=ABG$4),IF(OR(AND(DAY(LOOKUP($F7,TenantNames,TenantStartDates))&gt;28,DAY(EOMONTH(ABG$4,0))=28,DAY(ABG$4)=28),AND(DAY(LOOKUP($F7,TenantNames,TenantStartDates))&gt;30,DAY(EOMONTH(ABG$4,0))=30,DAY(ABG$4)=30),DAY(LOOKUP($F7,TenantNames,TenantStartDates))=DAY(ABG$4)),IF((LOOKUP($F7,TenantNames,TenantEndDates)-ABG$4)&lt;=31,LOOKUP($F7,TenantNames,TenantTotalRevenues)-SUM($JA7:ABF7),LOOKUP($F7,TenantNames,TenantMonthlyRents)),IF(AND((SUMIF($G$4:AHB$4,"&lt;"&amp;ABG$4,$G7:AHB7))&gt;SUMIFS(TransactionAmounts,TenantSources,$F7,'Filtered Data'!$C$2:$C23,"&lt;"&amp;ABG$4),ABG$4&lt;TODAY()),"Late","Occupied")),)))</f>
        <v/>
      </c>
      <c r="ABH7" s="33" t="str">
        <f>IF(TODAY()=ABH$4,"Today",IF(AND(LOOKUP($F7,TenantNames,TenantStartDates)&lt;=ABH$4,LOOKUP($F7,TenantNames,TenantEndDates)&gt;=ABH$4),IF(OR(AND(DAY(LOOKUP($F7,TenantNames,TenantStartDates))&gt;28,DAY(EOMONTH(ABH$4,0))=28,DAY(ABH$4)=28),AND(DAY(LOOKUP($F7,TenantNames,TenantStartDates))&gt;30,DAY(EOMONTH(ABH$4,0))=30,DAY(ABH$4)=30),DAY(LOOKUP($F7,TenantNames,TenantStartDates))=DAY(ABH$4)),IF((LOOKUP($F7,TenantNames,TenantEndDates)-ABH$4)&lt;=31,LOOKUP($F7,TenantNames,TenantTotalRevenues)-SUM($JA7:ABG7),LOOKUP($F7,TenantNames,TenantMonthlyRents)),IF(AND((SUMIF($G$4:AHB$4,"&lt;"&amp;ABH$4,$G7:AHB7))&gt;SUMIFS(TransactionAmounts,TenantSources,$F7,'Filtered Data'!$C$2:$C23,"&lt;"&amp;ABH$4),ABH$4&lt;TODAY()),"Late","Occupied")),))</f>
        <v/>
      </c>
      <c r="ABI7" s="36"/>
      <c r="ABJ7" s="36"/>
      <c r="ABK7" s="36"/>
      <c r="ABL7" s="36"/>
      <c r="ABM7" s="36"/>
      <c r="ABN7" s="36"/>
      <c r="ABO7" s="36"/>
      <c r="ABP7" s="36"/>
      <c r="ABQ7" s="36"/>
      <c r="ABR7" s="36"/>
      <c r="ABS7" s="36"/>
      <c r="ABT7" s="36"/>
      <c r="ABU7" s="36"/>
      <c r="ABV7" s="36"/>
      <c r="ABW7" s="36"/>
      <c r="ABX7" s="36"/>
      <c r="ABY7" s="36"/>
      <c r="ABZ7" s="36"/>
      <c r="ACA7" s="36"/>
      <c r="ACB7" s="36"/>
      <c r="ACC7" s="36"/>
      <c r="ACD7" s="36"/>
      <c r="ACE7" s="36"/>
      <c r="ACF7" s="36"/>
      <c r="ACG7" s="36"/>
      <c r="ACH7" s="36"/>
      <c r="ACI7" s="36"/>
      <c r="ACJ7" s="36"/>
      <c r="ACK7" s="36"/>
      <c r="ACL7" s="36"/>
      <c r="ACM7" s="36"/>
      <c r="ACN7" s="36"/>
      <c r="ACO7" s="36"/>
      <c r="ACP7" s="36"/>
      <c r="ACQ7" s="36"/>
      <c r="ACR7" s="36"/>
      <c r="ACS7" s="36"/>
      <c r="ACT7" s="36"/>
      <c r="ACU7" s="36"/>
      <c r="ACV7" s="36"/>
      <c r="ACW7" s="36"/>
      <c r="ACX7" s="36"/>
      <c r="ACY7" s="36"/>
      <c r="ACZ7" s="36"/>
      <c r="ADA7" s="36"/>
      <c r="ADB7" s="36"/>
      <c r="ADC7" s="36"/>
      <c r="ADD7" s="36"/>
      <c r="ADE7" s="36"/>
      <c r="ADF7" s="36"/>
      <c r="ADG7" s="36"/>
      <c r="ADH7" s="36"/>
      <c r="ADI7" s="36"/>
      <c r="ADJ7" s="36"/>
      <c r="ADK7" s="36"/>
      <c r="ADL7" s="36"/>
      <c r="ADM7" s="36"/>
      <c r="ADN7" s="36"/>
      <c r="ADO7" s="36"/>
      <c r="ADP7" s="36"/>
      <c r="ADQ7" s="36"/>
      <c r="ADR7" s="36"/>
      <c r="ADS7" s="36"/>
      <c r="ADT7" s="36"/>
      <c r="ADU7" s="36"/>
      <c r="ADV7" s="36"/>
      <c r="ADW7" s="36"/>
      <c r="ADX7" s="36"/>
      <c r="ADY7" s="36"/>
      <c r="ADZ7" s="36"/>
      <c r="AEA7" s="36"/>
      <c r="AEB7" s="36"/>
      <c r="AEC7" s="36"/>
      <c r="AED7" s="36"/>
      <c r="AEE7" s="36"/>
      <c r="AEF7" s="36"/>
      <c r="AEG7" s="36"/>
      <c r="AEH7" s="36"/>
      <c r="AEI7" s="36"/>
      <c r="AEJ7" s="36"/>
      <c r="AEK7" s="36"/>
      <c r="AEL7" s="36"/>
      <c r="AEM7" s="36"/>
      <c r="AEN7" s="36"/>
      <c r="AEO7" s="36"/>
      <c r="AEP7" s="36"/>
      <c r="AEQ7" s="36"/>
      <c r="AER7" s="36"/>
      <c r="AES7" s="36"/>
      <c r="AET7" s="36"/>
      <c r="AEU7" s="36"/>
      <c r="AEV7" s="36"/>
      <c r="AEW7" s="36"/>
      <c r="AEX7" s="36"/>
      <c r="AEY7" s="36"/>
      <c r="AEZ7" s="36"/>
      <c r="AFA7" s="36"/>
      <c r="AFB7" s="36"/>
      <c r="AFC7" s="36"/>
      <c r="AFD7" s="36"/>
      <c r="AFE7" s="36"/>
      <c r="AFF7" s="36"/>
      <c r="AFG7" s="36"/>
      <c r="AFH7" s="36"/>
      <c r="AFI7" s="36"/>
      <c r="AFJ7" s="36"/>
      <c r="AFK7" s="36"/>
      <c r="AFL7" s="36"/>
      <c r="AFM7" s="36"/>
      <c r="AFN7" s="36"/>
      <c r="AFO7" s="36"/>
      <c r="AFP7" s="36"/>
      <c r="AFQ7" s="36"/>
      <c r="AFR7" s="36"/>
      <c r="AFS7" s="36"/>
      <c r="AFT7" s="36"/>
      <c r="AFU7" s="36"/>
      <c r="AFV7" s="36"/>
      <c r="AFW7" s="36"/>
      <c r="AFX7" s="36"/>
      <c r="AFY7" s="36"/>
      <c r="AFZ7" s="36"/>
      <c r="AGA7" s="36"/>
      <c r="AGB7" s="36"/>
      <c r="AGC7" s="36"/>
      <c r="AGD7" s="36"/>
      <c r="AGE7" s="36"/>
      <c r="AGF7" s="36"/>
      <c r="AGG7" s="36"/>
      <c r="AGH7" s="36"/>
      <c r="AGI7" s="36"/>
      <c r="AGJ7" s="36"/>
      <c r="AGK7" s="36"/>
      <c r="AGL7" s="36"/>
      <c r="AGM7" s="36"/>
      <c r="AGN7" s="36"/>
      <c r="AGO7" s="36"/>
      <c r="AGP7" s="36"/>
      <c r="AGQ7" s="36"/>
      <c r="AGR7" s="36"/>
      <c r="AGS7" s="36"/>
      <c r="AGT7" s="36"/>
      <c r="AGU7" s="36"/>
      <c r="AGV7" s="36"/>
      <c r="AGW7" s="36"/>
      <c r="AGX7" s="36"/>
      <c r="AGY7" s="36"/>
      <c r="AGZ7" s="36"/>
      <c r="AHA7" s="36"/>
      <c r="AHB7" s="36"/>
    </row>
    <row r="8" ht="28.5" customHeight="1">
      <c r="A8" s="21"/>
      <c r="B8" s="31"/>
      <c r="C8" s="32"/>
      <c r="D8" s="22" t="str">
        <f t="shared" si="1"/>
        <v/>
      </c>
      <c r="E8" s="32"/>
      <c r="F8" s="31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  <c r="IV8" s="33"/>
      <c r="IW8" s="33"/>
      <c r="IX8" s="33"/>
      <c r="IY8" s="33"/>
      <c r="IZ8" s="34"/>
      <c r="JA8" s="33" t="str">
        <f>IF(ISBLANK($F8),,IF(TODAY()=JA$4,"Today",IF(AND(LOOKUP($F8,TenantNames,TenantStartDates)&lt;=JA$4,LOOKUP($F8,TenantNames,TenantEndDates)&gt;=JA$4),IF(OR(AND(DAY(LOOKUP($F8,TenantNames,TenantStartDates))&gt;28,DAY(EOMONTH(JA$4,0))=28,DAY(JA$4)=28),AND(DAY(LOOKUP($F8,TenantNames,TenantStartDates))&gt;30,DAY(EOMONTH(JA$4,0))=30,DAY(JA$4)=30),DAY(LOOKUP($F8,TenantNames,TenantStartDates))=DAY(JA$4)),IF((LOOKUP($F8,TenantNames,TenantEndDates)-JA$4)&lt;=31,LOOKUP($F8,TenantNames,TenantTotalRevenues)-SUM(IZ8:$JA8),LOOKUP($F8,TenantNames,TenantMonthlyRents)),IF(AND((SUMIF($G$4:AHB$4,"&lt;"&amp;JA$4,$G8:AHB8))&gt;SUMIFS(TransactionAmounts,TenantSources,$F8,'Filtered Data'!$C$2:$C23,"&lt;"&amp;JA$4),JA$4&lt;TODAY()),"Late","Occupied")),)))</f>
        <v/>
      </c>
      <c r="JB8" s="33" t="str">
        <f>IF(ISBLANK($F8),,IF(TODAY()=JB$4,"Today",IF(AND(LOOKUP($F8,TenantNames,TenantStartDates)&lt;=JB$4,LOOKUP($F8,TenantNames,TenantEndDates)&gt;=JB$4),IF(OR(AND(DAY(LOOKUP($F8,TenantNames,TenantStartDates))&gt;28,DAY(EOMONTH(JB$4,0))=28,DAY(JB$4)=28),AND(DAY(LOOKUP($F8,TenantNames,TenantStartDates))&gt;30,DAY(EOMONTH(JB$4,0))=30,DAY(JB$4)=30),DAY(LOOKUP($F8,TenantNames,TenantStartDates))=DAY(JB$4)),IF((LOOKUP($F8,TenantNames,TenantEndDates)-JB$4)&lt;=31,LOOKUP($F8,TenantNames,TenantTotalRevenues)-SUM(JA8:$JA8),LOOKUP($F8,TenantNames,TenantMonthlyRents)),IF(AND((SUMIF($G$4:AHB$4,"&lt;"&amp;JB$4,$G8:AHB8))&gt;SUMIFS(TransactionAmounts,TenantSources,$F8,'Filtered Data'!$C$2:$C23,"&lt;"&amp;JB$4),JB$4&lt;TODAY()),"Late","Occupied")),)))</f>
        <v/>
      </c>
      <c r="JC8" s="33" t="str">
        <f>IF(ISBLANK($F8),,IF(TODAY()=JC$4,"Today",IF(AND(LOOKUP($F8,TenantNames,TenantStartDates)&lt;=JC$4,LOOKUP($F8,TenantNames,TenantEndDates)&gt;=JC$4),IF(OR(AND(DAY(LOOKUP($F8,TenantNames,TenantStartDates))&gt;28,DAY(EOMONTH(JC$4,0))=28,DAY(JC$4)=28),AND(DAY(LOOKUP($F8,TenantNames,TenantStartDates))&gt;30,DAY(EOMONTH(JC$4,0))=30,DAY(JC$4)=30),DAY(LOOKUP($F8,TenantNames,TenantStartDates))=DAY(JC$4)),IF((LOOKUP($F8,TenantNames,TenantEndDates)-JC$4)&lt;=31,LOOKUP($F8,TenantNames,TenantTotalRevenues)-SUM($JA8:JB8),LOOKUP($F8,TenantNames,TenantMonthlyRents)),IF(AND((SUMIF($G$4:AHB$4,"&lt;"&amp;JC$4,$G8:AHB8))&gt;SUMIFS(TransactionAmounts,TenantSources,$F8,'Filtered Data'!$C$2:$C23,"&lt;"&amp;JC$4),JC$4&lt;TODAY()),"Late","Occupied")),)))</f>
        <v/>
      </c>
      <c r="JD8" s="33" t="str">
        <f>IF(ISBLANK($F8),,IF(TODAY()=JD$4,"Today",IF(AND(LOOKUP($F8,TenantNames,TenantStartDates)&lt;=JD$4,LOOKUP($F8,TenantNames,TenantEndDates)&gt;=JD$4),IF(OR(AND(DAY(LOOKUP($F8,TenantNames,TenantStartDates))&gt;28,DAY(EOMONTH(JD$4,0))=28,DAY(JD$4)=28),AND(DAY(LOOKUP($F8,TenantNames,TenantStartDates))&gt;30,DAY(EOMONTH(JD$4,0))=30,DAY(JD$4)=30),DAY(LOOKUP($F8,TenantNames,TenantStartDates))=DAY(JD$4)),IF((LOOKUP($F8,TenantNames,TenantEndDates)-JD$4)&lt;=31,LOOKUP($F8,TenantNames,TenantTotalRevenues)-SUM($JA8:JC8),LOOKUP($F8,TenantNames,TenantMonthlyRents)),IF(AND((SUMIF($G$4:AHB$4,"&lt;"&amp;JD$4,$G8:AHB8))&gt;SUMIFS(TransactionAmounts,TenantSources,$F8,'Filtered Data'!$C$2:$C23,"&lt;"&amp;JD$4),JD$4&lt;TODAY()),"Late","Occupied")),)))</f>
        <v/>
      </c>
      <c r="JE8" s="33" t="str">
        <f>IF(ISBLANK($F8),,IF(TODAY()=JE$4,"Today",IF(AND(LOOKUP($F8,TenantNames,TenantStartDates)&lt;=JE$4,LOOKUP($F8,TenantNames,TenantEndDates)&gt;=JE$4),IF(OR(AND(DAY(LOOKUP($F8,TenantNames,TenantStartDates))&gt;28,DAY(EOMONTH(JE$4,0))=28,DAY(JE$4)=28),AND(DAY(LOOKUP($F8,TenantNames,TenantStartDates))&gt;30,DAY(EOMONTH(JE$4,0))=30,DAY(JE$4)=30),DAY(LOOKUP($F8,TenantNames,TenantStartDates))=DAY(JE$4)),IF((LOOKUP($F8,TenantNames,TenantEndDates)-JE$4)&lt;=31,LOOKUP($F8,TenantNames,TenantTotalRevenues)-SUM($JA8:JD8),LOOKUP($F8,TenantNames,TenantMonthlyRents)),IF(AND((SUMIF($G$4:AHB$4,"&lt;"&amp;JE$4,$G8:AHB8))&gt;SUMIFS(TransactionAmounts,TenantSources,$F8,'Filtered Data'!$C$2:$C23,"&lt;"&amp;JE$4),JE$4&lt;TODAY()),"Late","Occupied")),)))</f>
        <v/>
      </c>
      <c r="JF8" s="33" t="str">
        <f>IF(ISBLANK($F8),,IF(TODAY()=JF$4,"Today",IF(AND(LOOKUP($F8,TenantNames,TenantStartDates)&lt;=JF$4,LOOKUP($F8,TenantNames,TenantEndDates)&gt;=JF$4),IF(OR(AND(DAY(LOOKUP($F8,TenantNames,TenantStartDates))&gt;28,DAY(EOMONTH(JF$4,0))=28,DAY(JF$4)=28),AND(DAY(LOOKUP($F8,TenantNames,TenantStartDates))&gt;30,DAY(EOMONTH(JF$4,0))=30,DAY(JF$4)=30),DAY(LOOKUP($F8,TenantNames,TenantStartDates))=DAY(JF$4)),IF((LOOKUP($F8,TenantNames,TenantEndDates)-JF$4)&lt;=31,LOOKUP($F8,TenantNames,TenantTotalRevenues)-SUM($JA8:JE8),LOOKUP($F8,TenantNames,TenantMonthlyRents)),IF(AND((SUMIF($G$4:AHB$4,"&lt;"&amp;JF$4,$G8:AHB8))&gt;SUMIFS(TransactionAmounts,TenantSources,$F8,'Filtered Data'!$C$2:$C23,"&lt;"&amp;JF$4),JF$4&lt;TODAY()),"Late","Occupied")),)))</f>
        <v/>
      </c>
      <c r="JG8" s="33" t="str">
        <f>IF(ISBLANK($F8),,IF(TODAY()=JG$4,"Today",IF(AND(LOOKUP($F8,TenantNames,TenantStartDates)&lt;=JG$4,LOOKUP($F8,TenantNames,TenantEndDates)&gt;=JG$4),IF(OR(AND(DAY(LOOKUP($F8,TenantNames,TenantStartDates))&gt;28,DAY(EOMONTH(JG$4,0))=28,DAY(JG$4)=28),AND(DAY(LOOKUP($F8,TenantNames,TenantStartDates))&gt;30,DAY(EOMONTH(JG$4,0))=30,DAY(JG$4)=30),DAY(LOOKUP($F8,TenantNames,TenantStartDates))=DAY(JG$4)),IF((LOOKUP($F8,TenantNames,TenantEndDates)-JG$4)&lt;=31,LOOKUP($F8,TenantNames,TenantTotalRevenues)-SUM($JA8:JF8),LOOKUP($F8,TenantNames,TenantMonthlyRents)),IF(AND((SUMIF($G$4:AHB$4,"&lt;"&amp;JG$4,$G8:AHB8))&gt;SUMIFS(TransactionAmounts,TenantSources,$F8,'Filtered Data'!$C$2:$C23,"&lt;"&amp;JG$4),JG$4&lt;TODAY()),"Late","Occupied")),)))</f>
        <v/>
      </c>
      <c r="JH8" s="33" t="str">
        <f>IF(ISBLANK($F8),,IF(TODAY()=JH$4,"Today",IF(AND(LOOKUP($F8,TenantNames,TenantStartDates)&lt;=JH$4,LOOKUP($F8,TenantNames,TenantEndDates)&gt;=JH$4),IF(OR(AND(DAY(LOOKUP($F8,TenantNames,TenantStartDates))&gt;28,DAY(EOMONTH(JH$4,0))=28,DAY(JH$4)=28),AND(DAY(LOOKUP($F8,TenantNames,TenantStartDates))&gt;30,DAY(EOMONTH(JH$4,0))=30,DAY(JH$4)=30),DAY(LOOKUP($F8,TenantNames,TenantStartDates))=DAY(JH$4)),IF((LOOKUP($F8,TenantNames,TenantEndDates)-JH$4)&lt;=31,LOOKUP($F8,TenantNames,TenantTotalRevenues)-SUM($JA8:JG8),LOOKUP($F8,TenantNames,TenantMonthlyRents)),IF(AND((SUMIF($G$4:AHB$4,"&lt;"&amp;JH$4,$G8:AHB8))&gt;SUMIFS(TransactionAmounts,TenantSources,$F8,'Filtered Data'!$C$2:$C23,"&lt;"&amp;JH$4),JH$4&lt;TODAY()),"Late","Occupied")),)))</f>
        <v/>
      </c>
      <c r="JI8" s="33" t="str">
        <f>IF(ISBLANK($F8),,IF(TODAY()=JI$4,"Today",IF(AND(LOOKUP($F8,TenantNames,TenantStartDates)&lt;=JI$4,LOOKUP($F8,TenantNames,TenantEndDates)&gt;=JI$4),IF(OR(AND(DAY(LOOKUP($F8,TenantNames,TenantStartDates))&gt;28,DAY(EOMONTH(JI$4,0))=28,DAY(JI$4)=28),AND(DAY(LOOKUP($F8,TenantNames,TenantStartDates))&gt;30,DAY(EOMONTH(JI$4,0))=30,DAY(JI$4)=30),DAY(LOOKUP($F8,TenantNames,TenantStartDates))=DAY(JI$4)),IF((LOOKUP($F8,TenantNames,TenantEndDates)-JI$4)&lt;=31,LOOKUP($F8,TenantNames,TenantTotalRevenues)-SUM($JA8:JH8),LOOKUP($F8,TenantNames,TenantMonthlyRents)),IF(AND((SUMIF($G$4:AHB$4,"&lt;"&amp;JI$4,$G8:AHB8))&gt;SUMIFS(TransactionAmounts,TenantSources,$F8,'Filtered Data'!$C$2:$C23,"&lt;"&amp;JI$4),JI$4&lt;TODAY()),"Late","Occupied")),)))</f>
        <v/>
      </c>
      <c r="JJ8" s="33" t="str">
        <f>IF(ISBLANK($F8),,IF(TODAY()=JJ$4,"Today",IF(AND(LOOKUP($F8,TenantNames,TenantStartDates)&lt;=JJ$4,LOOKUP($F8,TenantNames,TenantEndDates)&gt;=JJ$4),IF(OR(AND(DAY(LOOKUP($F8,TenantNames,TenantStartDates))&gt;28,DAY(EOMONTH(JJ$4,0))=28,DAY(JJ$4)=28),AND(DAY(LOOKUP($F8,TenantNames,TenantStartDates))&gt;30,DAY(EOMONTH(JJ$4,0))=30,DAY(JJ$4)=30),DAY(LOOKUP($F8,TenantNames,TenantStartDates))=DAY(JJ$4)),IF((LOOKUP($F8,TenantNames,TenantEndDates)-JJ$4)&lt;=31,LOOKUP($F8,TenantNames,TenantTotalRevenues)-SUM($JA8:JI8),LOOKUP($F8,TenantNames,TenantMonthlyRents)),IF(AND((SUMIF($G$4:AHB$4,"&lt;"&amp;JJ$4,$G8:AHB8))&gt;SUMIFS(TransactionAmounts,TenantSources,$F8,'Filtered Data'!$C$2:$C23,"&lt;"&amp;JJ$4),JJ$4&lt;TODAY()),"Late","Occupied")),)))</f>
        <v/>
      </c>
      <c r="JK8" s="33" t="str">
        <f>IF(ISBLANK($F8),,IF(TODAY()=JK$4,"Today",IF(AND(LOOKUP($F8,TenantNames,TenantStartDates)&lt;=JK$4,LOOKUP($F8,TenantNames,TenantEndDates)&gt;=JK$4),IF(OR(AND(DAY(LOOKUP($F8,TenantNames,TenantStartDates))&gt;28,DAY(EOMONTH(JK$4,0))=28,DAY(JK$4)=28),AND(DAY(LOOKUP($F8,TenantNames,TenantStartDates))&gt;30,DAY(EOMONTH(JK$4,0))=30,DAY(JK$4)=30),DAY(LOOKUP($F8,TenantNames,TenantStartDates))=DAY(JK$4)),IF((LOOKUP($F8,TenantNames,TenantEndDates)-JK$4)&lt;=31,LOOKUP($F8,TenantNames,TenantTotalRevenues)-SUM($JA8:JJ8),LOOKUP($F8,TenantNames,TenantMonthlyRents)),IF(AND((SUMIF($G$4:AHB$4,"&lt;"&amp;JK$4,$G8:AHB8))&gt;SUMIFS(TransactionAmounts,TenantSources,$F8,'Filtered Data'!$C$2:$C23,"&lt;"&amp;JK$4),JK$4&lt;TODAY()),"Late","Occupied")),)))</f>
        <v/>
      </c>
      <c r="JL8" s="33" t="str">
        <f>IF(ISBLANK($F8),,IF(TODAY()=JL$4,"Today",IF(AND(LOOKUP($F8,TenantNames,TenantStartDates)&lt;=JL$4,LOOKUP($F8,TenantNames,TenantEndDates)&gt;=JL$4),IF(OR(AND(DAY(LOOKUP($F8,TenantNames,TenantStartDates))&gt;28,DAY(EOMONTH(JL$4,0))=28,DAY(JL$4)=28),AND(DAY(LOOKUP($F8,TenantNames,TenantStartDates))&gt;30,DAY(EOMONTH(JL$4,0))=30,DAY(JL$4)=30),DAY(LOOKUP($F8,TenantNames,TenantStartDates))=DAY(JL$4)),IF((LOOKUP($F8,TenantNames,TenantEndDates)-JL$4)&lt;=31,LOOKUP($F8,TenantNames,TenantTotalRevenues)-SUM($JA8:JK8),LOOKUP($F8,TenantNames,TenantMonthlyRents)),IF(AND((SUMIF($G$4:AHB$4,"&lt;"&amp;JL$4,$G8:AHB8))&gt;SUMIFS(TransactionAmounts,TenantSources,$F8,'Filtered Data'!$C$2:$C23,"&lt;"&amp;JL$4),JL$4&lt;TODAY()),"Late","Occupied")),)))</f>
        <v/>
      </c>
      <c r="JM8" s="33" t="str">
        <f>IF(ISBLANK($F8),,IF(TODAY()=JM$4,"Today",IF(AND(LOOKUP($F8,TenantNames,TenantStartDates)&lt;=JM$4,LOOKUP($F8,TenantNames,TenantEndDates)&gt;=JM$4),IF(OR(AND(DAY(LOOKUP($F8,TenantNames,TenantStartDates))&gt;28,DAY(EOMONTH(JM$4,0))=28,DAY(JM$4)=28),AND(DAY(LOOKUP($F8,TenantNames,TenantStartDates))&gt;30,DAY(EOMONTH(JM$4,0))=30,DAY(JM$4)=30),DAY(LOOKUP($F8,TenantNames,TenantStartDates))=DAY(JM$4)),IF((LOOKUP($F8,TenantNames,TenantEndDates)-JM$4)&lt;=31,LOOKUP($F8,TenantNames,TenantTotalRevenues)-SUM($JA8:JL8),LOOKUP($F8,TenantNames,TenantMonthlyRents)),IF(AND((SUMIF($G$4:AHB$4,"&lt;"&amp;JM$4,$G8:AHB8))&gt;SUMIFS(TransactionAmounts,TenantSources,$F8,'Filtered Data'!$C$2:$C23,"&lt;"&amp;JM$4),JM$4&lt;TODAY()),"Late","Occupied")),)))</f>
        <v/>
      </c>
      <c r="JN8" s="33" t="str">
        <f>IF(ISBLANK($F8),,IF(TODAY()=JN$4,"Today",IF(AND(LOOKUP($F8,TenantNames,TenantStartDates)&lt;=JN$4,LOOKUP($F8,TenantNames,TenantEndDates)&gt;=JN$4),IF(OR(AND(DAY(LOOKUP($F8,TenantNames,TenantStartDates))&gt;28,DAY(EOMONTH(JN$4,0))=28,DAY(JN$4)=28),AND(DAY(LOOKUP($F8,TenantNames,TenantStartDates))&gt;30,DAY(EOMONTH(JN$4,0))=30,DAY(JN$4)=30),DAY(LOOKUP($F8,TenantNames,TenantStartDates))=DAY(JN$4)),IF((LOOKUP($F8,TenantNames,TenantEndDates)-JN$4)&lt;=31,LOOKUP($F8,TenantNames,TenantTotalRevenues)-SUM($JA8:JM8),LOOKUP($F8,TenantNames,TenantMonthlyRents)),IF(AND((SUMIF($G$4:AHB$4,"&lt;"&amp;JN$4,$G8:AHB8))&gt;SUMIFS(TransactionAmounts,TenantSources,$F8,'Filtered Data'!$C$2:$C23,"&lt;"&amp;JN$4),JN$4&lt;TODAY()),"Late","Occupied")),)))</f>
        <v/>
      </c>
      <c r="JO8" s="33" t="str">
        <f>IF(ISBLANK($F8),,IF(TODAY()=JO$4,"Today",IF(AND(LOOKUP($F8,TenantNames,TenantStartDates)&lt;=JO$4,LOOKUP($F8,TenantNames,TenantEndDates)&gt;=JO$4),IF(OR(AND(DAY(LOOKUP($F8,TenantNames,TenantStartDates))&gt;28,DAY(EOMONTH(JO$4,0))=28,DAY(JO$4)=28),AND(DAY(LOOKUP($F8,TenantNames,TenantStartDates))&gt;30,DAY(EOMONTH(JO$4,0))=30,DAY(JO$4)=30),DAY(LOOKUP($F8,TenantNames,TenantStartDates))=DAY(JO$4)),IF((LOOKUP($F8,TenantNames,TenantEndDates)-JO$4)&lt;=31,LOOKUP($F8,TenantNames,TenantTotalRevenues)-SUM($JA8:JN8),LOOKUP($F8,TenantNames,TenantMonthlyRents)),IF(AND((SUMIF($G$4:AHB$4,"&lt;"&amp;JO$4,$G8:AHB8))&gt;SUMIFS(TransactionAmounts,TenantSources,$F8,'Filtered Data'!$C$2:$C23,"&lt;"&amp;JO$4),JO$4&lt;TODAY()),"Late","Occupied")),)))</f>
        <v/>
      </c>
      <c r="JP8" s="33" t="str">
        <f>IF(ISBLANK($F8),,IF(TODAY()=JP$4,"Today",IF(AND(LOOKUP($F8,TenantNames,TenantStartDates)&lt;=JP$4,LOOKUP($F8,TenantNames,TenantEndDates)&gt;=JP$4),IF(OR(AND(DAY(LOOKUP($F8,TenantNames,TenantStartDates))&gt;28,DAY(EOMONTH(JP$4,0))=28,DAY(JP$4)=28),AND(DAY(LOOKUP($F8,TenantNames,TenantStartDates))&gt;30,DAY(EOMONTH(JP$4,0))=30,DAY(JP$4)=30),DAY(LOOKUP($F8,TenantNames,TenantStartDates))=DAY(JP$4)),IF((LOOKUP($F8,TenantNames,TenantEndDates)-JP$4)&lt;=31,LOOKUP($F8,TenantNames,TenantTotalRevenues)-SUM($JA8:JO8),LOOKUP($F8,TenantNames,TenantMonthlyRents)),IF(AND((SUMIF($G$4:AHB$4,"&lt;"&amp;JP$4,$G8:AHB8))&gt;SUMIFS(TransactionAmounts,TenantSources,$F8,'Filtered Data'!$C$2:$C23,"&lt;"&amp;JP$4),JP$4&lt;TODAY()),"Late","Occupied")),)))</f>
        <v/>
      </c>
      <c r="JQ8" s="33" t="str">
        <f>IF(ISBLANK($F8),,IF(TODAY()=JQ$4,"Today",IF(AND(LOOKUP($F8,TenantNames,TenantStartDates)&lt;=JQ$4,LOOKUP($F8,TenantNames,TenantEndDates)&gt;=JQ$4),IF(OR(AND(DAY(LOOKUP($F8,TenantNames,TenantStartDates))&gt;28,DAY(EOMONTH(JQ$4,0))=28,DAY(JQ$4)=28),AND(DAY(LOOKUP($F8,TenantNames,TenantStartDates))&gt;30,DAY(EOMONTH(JQ$4,0))=30,DAY(JQ$4)=30),DAY(LOOKUP($F8,TenantNames,TenantStartDates))=DAY(JQ$4)),IF((LOOKUP($F8,TenantNames,TenantEndDates)-JQ$4)&lt;=31,LOOKUP($F8,TenantNames,TenantTotalRevenues)-SUM($JA8:JP8),LOOKUP($F8,TenantNames,TenantMonthlyRents)),IF(AND((SUMIF($G$4:AHB$4,"&lt;"&amp;JQ$4,$G8:AHB8))&gt;SUMIFS(TransactionAmounts,TenantSources,$F8,'Filtered Data'!$C$2:$C23,"&lt;"&amp;JQ$4),JQ$4&lt;TODAY()),"Late","Occupied")),)))</f>
        <v/>
      </c>
      <c r="JR8" s="33" t="str">
        <f>IF(ISBLANK($F8),,IF(TODAY()=JR$4,"Today",IF(AND(LOOKUP($F8,TenantNames,TenantStartDates)&lt;=JR$4,LOOKUP($F8,TenantNames,TenantEndDates)&gt;=JR$4),IF(OR(AND(DAY(LOOKUP($F8,TenantNames,TenantStartDates))&gt;28,DAY(EOMONTH(JR$4,0))=28,DAY(JR$4)=28),AND(DAY(LOOKUP($F8,TenantNames,TenantStartDates))&gt;30,DAY(EOMONTH(JR$4,0))=30,DAY(JR$4)=30),DAY(LOOKUP($F8,TenantNames,TenantStartDates))=DAY(JR$4)),IF((LOOKUP($F8,TenantNames,TenantEndDates)-JR$4)&lt;=31,LOOKUP($F8,TenantNames,TenantTotalRevenues)-SUM($JA8:JQ8),LOOKUP($F8,TenantNames,TenantMonthlyRents)),IF(AND((SUMIF($G$4:AHB$4,"&lt;"&amp;JR$4,$G8:AHB8))&gt;SUMIFS(TransactionAmounts,TenantSources,$F8,'Filtered Data'!$C$2:$C23,"&lt;"&amp;JR$4),JR$4&lt;TODAY()),"Late","Occupied")),)))</f>
        <v/>
      </c>
      <c r="JS8" s="33" t="str">
        <f>IF(ISBLANK($F8),,IF(TODAY()=JS$4,"Today",IF(AND(LOOKUP($F8,TenantNames,TenantStartDates)&lt;=JS$4,LOOKUP($F8,TenantNames,TenantEndDates)&gt;=JS$4),IF(OR(AND(DAY(LOOKUP($F8,TenantNames,TenantStartDates))&gt;28,DAY(EOMONTH(JS$4,0))=28,DAY(JS$4)=28),AND(DAY(LOOKUP($F8,TenantNames,TenantStartDates))&gt;30,DAY(EOMONTH(JS$4,0))=30,DAY(JS$4)=30),DAY(LOOKUP($F8,TenantNames,TenantStartDates))=DAY(JS$4)),IF((LOOKUP($F8,TenantNames,TenantEndDates)-JS$4)&lt;=31,LOOKUP($F8,TenantNames,TenantTotalRevenues)-SUM($JA8:JR8),LOOKUP($F8,TenantNames,TenantMonthlyRents)),IF(AND((SUMIF($G$4:AHB$4,"&lt;"&amp;JS$4,$G8:AHB8))&gt;SUMIFS(TransactionAmounts,TenantSources,$F8,'Filtered Data'!$C$2:$C23,"&lt;"&amp;JS$4),JS$4&lt;TODAY()),"Late","Occupied")),)))</f>
        <v/>
      </c>
      <c r="JT8" s="33" t="str">
        <f>IF(ISBLANK($F8),,IF(TODAY()=JT$4,"Today",IF(AND(LOOKUP($F8,TenantNames,TenantStartDates)&lt;=JT$4,LOOKUP($F8,TenantNames,TenantEndDates)&gt;=JT$4),IF(OR(AND(DAY(LOOKUP($F8,TenantNames,TenantStartDates))&gt;28,DAY(EOMONTH(JT$4,0))=28,DAY(JT$4)=28),AND(DAY(LOOKUP($F8,TenantNames,TenantStartDates))&gt;30,DAY(EOMONTH(JT$4,0))=30,DAY(JT$4)=30),DAY(LOOKUP($F8,TenantNames,TenantStartDates))=DAY(JT$4)),IF((LOOKUP($F8,TenantNames,TenantEndDates)-JT$4)&lt;=31,LOOKUP($F8,TenantNames,TenantTotalRevenues)-SUM($JA8:JS8),LOOKUP($F8,TenantNames,TenantMonthlyRents)),IF(AND((SUMIF($G$4:AHB$4,"&lt;"&amp;JT$4,$G8:AHB8))&gt;SUMIFS(TransactionAmounts,TenantSources,$F8,'Filtered Data'!$C$2:$C23,"&lt;"&amp;JT$4),JT$4&lt;TODAY()),"Late","Occupied")),)))</f>
        <v/>
      </c>
      <c r="JU8" s="33" t="str">
        <f>IF(ISBLANK($F8),,IF(TODAY()=JU$4,"Today",IF(AND(LOOKUP($F8,TenantNames,TenantStartDates)&lt;=JU$4,LOOKUP($F8,TenantNames,TenantEndDates)&gt;=JU$4),IF(OR(AND(DAY(LOOKUP($F8,TenantNames,TenantStartDates))&gt;28,DAY(EOMONTH(JU$4,0))=28,DAY(JU$4)=28),AND(DAY(LOOKUP($F8,TenantNames,TenantStartDates))&gt;30,DAY(EOMONTH(JU$4,0))=30,DAY(JU$4)=30),DAY(LOOKUP($F8,TenantNames,TenantStartDates))=DAY(JU$4)),IF((LOOKUP($F8,TenantNames,TenantEndDates)-JU$4)&lt;=31,LOOKUP($F8,TenantNames,TenantTotalRevenues)-SUM($JA8:JT8),LOOKUP($F8,TenantNames,TenantMonthlyRents)),IF(AND((SUMIF($G$4:AHB$4,"&lt;"&amp;JU$4,$G8:AHB8))&gt;SUMIFS(TransactionAmounts,TenantSources,$F8,'Filtered Data'!$C$2:$C23,"&lt;"&amp;JU$4),JU$4&lt;TODAY()),"Late","Occupied")),)))</f>
        <v/>
      </c>
      <c r="JV8" s="33" t="str">
        <f>IF(ISBLANK($F8),,IF(TODAY()=JV$4,"Today",IF(AND(LOOKUP($F8,TenantNames,TenantStartDates)&lt;=JV$4,LOOKUP($F8,TenantNames,TenantEndDates)&gt;=JV$4),IF(OR(AND(DAY(LOOKUP($F8,TenantNames,TenantStartDates))&gt;28,DAY(EOMONTH(JV$4,0))=28,DAY(JV$4)=28),AND(DAY(LOOKUP($F8,TenantNames,TenantStartDates))&gt;30,DAY(EOMONTH(JV$4,0))=30,DAY(JV$4)=30),DAY(LOOKUP($F8,TenantNames,TenantStartDates))=DAY(JV$4)),IF((LOOKUP($F8,TenantNames,TenantEndDates)-JV$4)&lt;=31,LOOKUP($F8,TenantNames,TenantTotalRevenues)-SUM($JA8:JU8),LOOKUP($F8,TenantNames,TenantMonthlyRents)),IF(AND((SUMIF($G$4:AHB$4,"&lt;"&amp;JV$4,$G8:AHB8))&gt;SUMIFS(TransactionAmounts,TenantSources,$F8,'Filtered Data'!$C$2:$C23,"&lt;"&amp;JV$4),JV$4&lt;TODAY()),"Late","Occupied")),)))</f>
        <v/>
      </c>
      <c r="JW8" s="33" t="str">
        <f>IF(ISBLANK($F8),,IF(TODAY()=JW$4,"Today",IF(AND(LOOKUP($F8,TenantNames,TenantStartDates)&lt;=JW$4,LOOKUP($F8,TenantNames,TenantEndDates)&gt;=JW$4),IF(OR(AND(DAY(LOOKUP($F8,TenantNames,TenantStartDates))&gt;28,DAY(EOMONTH(JW$4,0))=28,DAY(JW$4)=28),AND(DAY(LOOKUP($F8,TenantNames,TenantStartDates))&gt;30,DAY(EOMONTH(JW$4,0))=30,DAY(JW$4)=30),DAY(LOOKUP($F8,TenantNames,TenantStartDates))=DAY(JW$4)),IF((LOOKUP($F8,TenantNames,TenantEndDates)-JW$4)&lt;=31,LOOKUP($F8,TenantNames,TenantTotalRevenues)-SUM($JA8:JV8),LOOKUP($F8,TenantNames,TenantMonthlyRents)),IF(AND((SUMIF($G$4:AHB$4,"&lt;"&amp;JW$4,$G8:AHB8))&gt;SUMIFS(TransactionAmounts,TenantSources,$F8,'Filtered Data'!$C$2:$C23,"&lt;"&amp;JW$4),JW$4&lt;TODAY()),"Late","Occupied")),)))</f>
        <v/>
      </c>
      <c r="JX8" s="33" t="str">
        <f>IF(ISBLANK($F8),,IF(TODAY()=JX$4,"Today",IF(AND(LOOKUP($F8,TenantNames,TenantStartDates)&lt;=JX$4,LOOKUP($F8,TenantNames,TenantEndDates)&gt;=JX$4),IF(OR(AND(DAY(LOOKUP($F8,TenantNames,TenantStartDates))&gt;28,DAY(EOMONTH(JX$4,0))=28,DAY(JX$4)=28),AND(DAY(LOOKUP($F8,TenantNames,TenantStartDates))&gt;30,DAY(EOMONTH(JX$4,0))=30,DAY(JX$4)=30),DAY(LOOKUP($F8,TenantNames,TenantStartDates))=DAY(JX$4)),IF((LOOKUP($F8,TenantNames,TenantEndDates)-JX$4)&lt;=31,LOOKUP($F8,TenantNames,TenantTotalRevenues)-SUM($JA8:JW8),LOOKUP($F8,TenantNames,TenantMonthlyRents)),IF(AND((SUMIF($G$4:AHB$4,"&lt;"&amp;JX$4,$G8:AHB8))&gt;SUMIFS(TransactionAmounts,TenantSources,$F8,'Filtered Data'!$C$2:$C23,"&lt;"&amp;JX$4),JX$4&lt;TODAY()),"Late","Occupied")),)))</f>
        <v/>
      </c>
      <c r="JY8" s="33" t="str">
        <f>IF(ISBLANK($F8),,IF(TODAY()=JY$4,"Today",IF(AND(LOOKUP($F8,TenantNames,TenantStartDates)&lt;=JY$4,LOOKUP($F8,TenantNames,TenantEndDates)&gt;=JY$4),IF(OR(AND(DAY(LOOKUP($F8,TenantNames,TenantStartDates))&gt;28,DAY(EOMONTH(JY$4,0))=28,DAY(JY$4)=28),AND(DAY(LOOKUP($F8,TenantNames,TenantStartDates))&gt;30,DAY(EOMONTH(JY$4,0))=30,DAY(JY$4)=30),DAY(LOOKUP($F8,TenantNames,TenantStartDates))=DAY(JY$4)),IF((LOOKUP($F8,TenantNames,TenantEndDates)-JY$4)&lt;=31,LOOKUP($F8,TenantNames,TenantTotalRevenues)-SUM($JA8:JX8),LOOKUP($F8,TenantNames,TenantMonthlyRents)),IF(AND((SUMIF($G$4:AHB$4,"&lt;"&amp;JY$4,$G8:AHB8))&gt;SUMIFS(TransactionAmounts,TenantSources,$F8,'Filtered Data'!$C$2:$C23,"&lt;"&amp;JY$4),JY$4&lt;TODAY()),"Late","Occupied")),)))</f>
        <v/>
      </c>
      <c r="JZ8" s="33" t="str">
        <f>IF(ISBLANK($F8),,IF(TODAY()=JZ$4,"Today",IF(AND(LOOKUP($F8,TenantNames,TenantStartDates)&lt;=JZ$4,LOOKUP($F8,TenantNames,TenantEndDates)&gt;=JZ$4),IF(OR(AND(DAY(LOOKUP($F8,TenantNames,TenantStartDates))&gt;28,DAY(EOMONTH(JZ$4,0))=28,DAY(JZ$4)=28),AND(DAY(LOOKUP($F8,TenantNames,TenantStartDates))&gt;30,DAY(EOMONTH(JZ$4,0))=30,DAY(JZ$4)=30),DAY(LOOKUP($F8,TenantNames,TenantStartDates))=DAY(JZ$4)),IF((LOOKUP($F8,TenantNames,TenantEndDates)-JZ$4)&lt;=31,LOOKUP($F8,TenantNames,TenantTotalRevenues)-SUM($JA8:JY8),LOOKUP($F8,TenantNames,TenantMonthlyRents)),IF(AND((SUMIF($G$4:AHB$4,"&lt;"&amp;JZ$4,$G8:AHB8))&gt;SUMIFS(TransactionAmounts,TenantSources,$F8,'Filtered Data'!$C$2:$C23,"&lt;"&amp;JZ$4),JZ$4&lt;TODAY()),"Late","Occupied")),)))</f>
        <v/>
      </c>
      <c r="KA8" s="33" t="str">
        <f>IF(ISBLANK($F8),,IF(TODAY()=KA$4,"Today",IF(AND(LOOKUP($F8,TenantNames,TenantStartDates)&lt;=KA$4,LOOKUP($F8,TenantNames,TenantEndDates)&gt;=KA$4),IF(OR(AND(DAY(LOOKUP($F8,TenantNames,TenantStartDates))&gt;28,DAY(EOMONTH(KA$4,0))=28,DAY(KA$4)=28),AND(DAY(LOOKUP($F8,TenantNames,TenantStartDates))&gt;30,DAY(EOMONTH(KA$4,0))=30,DAY(KA$4)=30),DAY(LOOKUP($F8,TenantNames,TenantStartDates))=DAY(KA$4)),IF((LOOKUP($F8,TenantNames,TenantEndDates)-KA$4)&lt;=31,LOOKUP($F8,TenantNames,TenantTotalRevenues)-SUM($JA8:JZ8),LOOKUP($F8,TenantNames,TenantMonthlyRents)),IF(AND((SUMIF($G$4:AHB$4,"&lt;"&amp;KA$4,$G8:AHB8))&gt;SUMIFS(TransactionAmounts,TenantSources,$F8,'Filtered Data'!$C$2:$C23,"&lt;"&amp;KA$4),KA$4&lt;TODAY()),"Late","Occupied")),)))</f>
        <v/>
      </c>
      <c r="KB8" s="33" t="str">
        <f>IF(ISBLANK($F8),,IF(TODAY()=KB$4,"Today",IF(AND(LOOKUP($F8,TenantNames,TenantStartDates)&lt;=KB$4,LOOKUP($F8,TenantNames,TenantEndDates)&gt;=KB$4),IF(OR(AND(DAY(LOOKUP($F8,TenantNames,TenantStartDates))&gt;28,DAY(EOMONTH(KB$4,0))=28,DAY(KB$4)=28),AND(DAY(LOOKUP($F8,TenantNames,TenantStartDates))&gt;30,DAY(EOMONTH(KB$4,0))=30,DAY(KB$4)=30),DAY(LOOKUP($F8,TenantNames,TenantStartDates))=DAY(KB$4)),IF((LOOKUP($F8,TenantNames,TenantEndDates)-KB$4)&lt;=31,LOOKUP($F8,TenantNames,TenantTotalRevenues)-SUM($JA8:KA8),LOOKUP($F8,TenantNames,TenantMonthlyRents)),IF(AND((SUMIF($G$4:AHB$4,"&lt;"&amp;KB$4,$G8:AHB8))&gt;SUMIFS(TransactionAmounts,TenantSources,$F8,'Filtered Data'!$C$2:$C23,"&lt;"&amp;KB$4),KB$4&lt;TODAY()),"Late","Occupied")),)))</f>
        <v/>
      </c>
      <c r="KC8" s="33" t="str">
        <f>IF(ISBLANK($F8),,IF(TODAY()=KC$4,"Today",IF(AND(LOOKUP($F8,TenantNames,TenantStartDates)&lt;=KC$4,LOOKUP($F8,TenantNames,TenantEndDates)&gt;=KC$4),IF(OR(AND(DAY(LOOKUP($F8,TenantNames,TenantStartDates))&gt;28,DAY(EOMONTH(KC$4,0))=28,DAY(KC$4)=28),AND(DAY(LOOKUP($F8,TenantNames,TenantStartDates))&gt;30,DAY(EOMONTH(KC$4,0))=30,DAY(KC$4)=30),DAY(LOOKUP($F8,TenantNames,TenantStartDates))=DAY(KC$4)),IF((LOOKUP($F8,TenantNames,TenantEndDates)-KC$4)&lt;=31,LOOKUP($F8,TenantNames,TenantTotalRevenues)-SUM($JA8:KB8),LOOKUP($F8,TenantNames,TenantMonthlyRents)),IF(AND((SUMIF($G$4:AHB$4,"&lt;"&amp;KC$4,$G8:AHB8))&gt;SUMIFS(TransactionAmounts,TenantSources,$F8,'Filtered Data'!$C$2:$C23,"&lt;"&amp;KC$4),KC$4&lt;TODAY()),"Late","Occupied")),)))</f>
        <v/>
      </c>
      <c r="KD8" s="33" t="str">
        <f>IF(ISBLANK($F8),,IF(TODAY()=KD$4,"Today",IF(AND(LOOKUP($F8,TenantNames,TenantStartDates)&lt;=KD$4,LOOKUP($F8,TenantNames,TenantEndDates)&gt;=KD$4),IF(OR(AND(DAY(LOOKUP($F8,TenantNames,TenantStartDates))&gt;28,DAY(EOMONTH(KD$4,0))=28,DAY(KD$4)=28),AND(DAY(LOOKUP($F8,TenantNames,TenantStartDates))&gt;30,DAY(EOMONTH(KD$4,0))=30,DAY(KD$4)=30),DAY(LOOKUP($F8,TenantNames,TenantStartDates))=DAY(KD$4)),IF((LOOKUP($F8,TenantNames,TenantEndDates)-KD$4)&lt;=31,LOOKUP($F8,TenantNames,TenantTotalRevenues)-SUM($JA8:KC8),LOOKUP($F8,TenantNames,TenantMonthlyRents)),IF(AND((SUMIF($G$4:AHB$4,"&lt;"&amp;KD$4,$G8:AHB8))&gt;SUMIFS(TransactionAmounts,TenantSources,$F8,'Filtered Data'!$C$2:$C23,"&lt;"&amp;KD$4),KD$4&lt;TODAY()),"Late","Occupied")),)))</f>
        <v/>
      </c>
      <c r="KE8" s="33" t="str">
        <f>IF(ISBLANK($F8),,IF(TODAY()=KE$4,"Today",IF(AND(LOOKUP($F8,TenantNames,TenantStartDates)&lt;=KE$4,LOOKUP($F8,TenantNames,TenantEndDates)&gt;=KE$4),IF(OR(AND(DAY(LOOKUP($F8,TenantNames,TenantStartDates))&gt;28,DAY(EOMONTH(KE$4,0))=28,DAY(KE$4)=28),AND(DAY(LOOKUP($F8,TenantNames,TenantStartDates))&gt;30,DAY(EOMONTH(KE$4,0))=30,DAY(KE$4)=30),DAY(LOOKUP($F8,TenantNames,TenantStartDates))=DAY(KE$4)),IF((LOOKUP($F8,TenantNames,TenantEndDates)-KE$4)&lt;=31,LOOKUP($F8,TenantNames,TenantTotalRevenues)-SUM($JA8:KD8),LOOKUP($F8,TenantNames,TenantMonthlyRents)),IF(AND((SUMIF($G$4:AHB$4,"&lt;"&amp;KE$4,$G8:AHB8))&gt;SUMIFS(TransactionAmounts,TenantSources,$F8,'Filtered Data'!$C$2:$C23,"&lt;"&amp;KE$4),KE$4&lt;TODAY()),"Late","Occupied")),)))</f>
        <v/>
      </c>
      <c r="KF8" s="33" t="str">
        <f>IF(ISBLANK($F8),,IF(TODAY()=KF$4,"Today",IF(AND(LOOKUP($F8,TenantNames,TenantStartDates)&lt;=KF$4,LOOKUP($F8,TenantNames,TenantEndDates)&gt;=KF$4),IF(OR(AND(DAY(LOOKUP($F8,TenantNames,TenantStartDates))&gt;28,DAY(EOMONTH(KF$4,0))=28,DAY(KF$4)=28),AND(DAY(LOOKUP($F8,TenantNames,TenantStartDates))&gt;30,DAY(EOMONTH(KF$4,0))=30,DAY(KF$4)=30),DAY(LOOKUP($F8,TenantNames,TenantStartDates))=DAY(KF$4)),IF((LOOKUP($F8,TenantNames,TenantEndDates)-KF$4)&lt;=31,LOOKUP($F8,TenantNames,TenantTotalRevenues)-SUM($JA8:KE8),LOOKUP($F8,TenantNames,TenantMonthlyRents)),IF(AND((SUMIF($G$4:AHB$4,"&lt;"&amp;KF$4,$G8:AHB8))&gt;SUMIFS(TransactionAmounts,TenantSources,$F8,'Filtered Data'!$C$2:$C23,"&lt;"&amp;KF$4),KF$4&lt;TODAY()),"Late","Occupied")),)))</f>
        <v/>
      </c>
      <c r="KG8" s="33" t="str">
        <f>IF(ISBLANK($F8),,IF(TODAY()=KG$4,"Today",IF(AND(LOOKUP($F8,TenantNames,TenantStartDates)&lt;=KG$4,LOOKUP($F8,TenantNames,TenantEndDates)&gt;=KG$4),IF(OR(AND(DAY(LOOKUP($F8,TenantNames,TenantStartDates))&gt;28,DAY(EOMONTH(KG$4,0))=28,DAY(KG$4)=28),AND(DAY(LOOKUP($F8,TenantNames,TenantStartDates))&gt;30,DAY(EOMONTH(KG$4,0))=30,DAY(KG$4)=30),DAY(LOOKUP($F8,TenantNames,TenantStartDates))=DAY(KG$4)),IF((LOOKUP($F8,TenantNames,TenantEndDates)-KG$4)&lt;=31,LOOKUP($F8,TenantNames,TenantTotalRevenues)-SUM($JA8:KF8),LOOKUP($F8,TenantNames,TenantMonthlyRents)),IF(AND((SUMIF($G$4:AHB$4,"&lt;"&amp;KG$4,$G8:AHB8))&gt;SUMIFS(TransactionAmounts,TenantSources,$F8,'Filtered Data'!$C$2:$C23,"&lt;"&amp;KG$4),KG$4&lt;TODAY()),"Late","Occupied")),)))</f>
        <v/>
      </c>
      <c r="KH8" s="33" t="str">
        <f>IF(ISBLANK($F8),,IF(TODAY()=KH$4,"Today",IF(AND(LOOKUP($F8,TenantNames,TenantStartDates)&lt;=KH$4,LOOKUP($F8,TenantNames,TenantEndDates)&gt;=KH$4),IF(OR(AND(DAY(LOOKUP($F8,TenantNames,TenantStartDates))&gt;28,DAY(EOMONTH(KH$4,0))=28,DAY(KH$4)=28),AND(DAY(LOOKUP($F8,TenantNames,TenantStartDates))&gt;30,DAY(EOMONTH(KH$4,0))=30,DAY(KH$4)=30),DAY(LOOKUP($F8,TenantNames,TenantStartDates))=DAY(KH$4)),IF((LOOKUP($F8,TenantNames,TenantEndDates)-KH$4)&lt;=31,LOOKUP($F8,TenantNames,TenantTotalRevenues)-SUM($JA8:KG8),LOOKUP($F8,TenantNames,TenantMonthlyRents)),IF(AND((SUMIF($G$4:AHB$4,"&lt;"&amp;KH$4,$G8:AHB8))&gt;SUMIFS(TransactionAmounts,TenantSources,$F8,'Filtered Data'!$C$2:$C23,"&lt;"&amp;KH$4),KH$4&lt;TODAY()),"Late","Occupied")),)))</f>
        <v/>
      </c>
      <c r="KI8" s="33" t="str">
        <f>IF(ISBLANK($F8),,IF(TODAY()=KI$4,"Today",IF(AND(LOOKUP($F8,TenantNames,TenantStartDates)&lt;=KI$4,LOOKUP($F8,TenantNames,TenantEndDates)&gt;=KI$4),IF(OR(AND(DAY(LOOKUP($F8,TenantNames,TenantStartDates))&gt;28,DAY(EOMONTH(KI$4,0))=28,DAY(KI$4)=28),AND(DAY(LOOKUP($F8,TenantNames,TenantStartDates))&gt;30,DAY(EOMONTH(KI$4,0))=30,DAY(KI$4)=30),DAY(LOOKUP($F8,TenantNames,TenantStartDates))=DAY(KI$4)),IF((LOOKUP($F8,TenantNames,TenantEndDates)-KI$4)&lt;=31,LOOKUP($F8,TenantNames,TenantTotalRevenues)-SUM($JA8:KH8),LOOKUP($F8,TenantNames,TenantMonthlyRents)),IF(AND((SUMIF($G$4:AHB$4,"&lt;"&amp;KI$4,$G8:AHB8))&gt;SUMIFS(TransactionAmounts,TenantSources,$F8,'Filtered Data'!$C$2:$C23,"&lt;"&amp;KI$4),KI$4&lt;TODAY()),"Late","Occupied")),)))</f>
        <v/>
      </c>
      <c r="KJ8" s="33" t="str">
        <f>IF(ISBLANK($F8),,IF(TODAY()=KJ$4,"Today",IF(AND(LOOKUP($F8,TenantNames,TenantStartDates)&lt;=KJ$4,LOOKUP($F8,TenantNames,TenantEndDates)&gt;=KJ$4),IF(OR(AND(DAY(LOOKUP($F8,TenantNames,TenantStartDates))&gt;28,DAY(EOMONTH(KJ$4,0))=28,DAY(KJ$4)=28),AND(DAY(LOOKUP($F8,TenantNames,TenantStartDates))&gt;30,DAY(EOMONTH(KJ$4,0))=30,DAY(KJ$4)=30),DAY(LOOKUP($F8,TenantNames,TenantStartDates))=DAY(KJ$4)),IF((LOOKUP($F8,TenantNames,TenantEndDates)-KJ$4)&lt;=31,LOOKUP($F8,TenantNames,TenantTotalRevenues)-SUM($JA8:KI8),LOOKUP($F8,TenantNames,TenantMonthlyRents)),IF(AND((SUMIF($G$4:AHB$4,"&lt;"&amp;KJ$4,$G8:AHB8))&gt;SUMIFS(TransactionAmounts,TenantSources,$F8,'Filtered Data'!$C$2:$C23,"&lt;"&amp;KJ$4),KJ$4&lt;TODAY()),"Late","Occupied")),)))</f>
        <v/>
      </c>
      <c r="KK8" s="33" t="str">
        <f>IF(ISBLANK($F8),,IF(TODAY()=KK$4,"Today",IF(AND(LOOKUP($F8,TenantNames,TenantStartDates)&lt;=KK$4,LOOKUP($F8,TenantNames,TenantEndDates)&gt;=KK$4),IF(OR(AND(DAY(LOOKUP($F8,TenantNames,TenantStartDates))&gt;28,DAY(EOMONTH(KK$4,0))=28,DAY(KK$4)=28),AND(DAY(LOOKUP($F8,TenantNames,TenantStartDates))&gt;30,DAY(EOMONTH(KK$4,0))=30,DAY(KK$4)=30),DAY(LOOKUP($F8,TenantNames,TenantStartDates))=DAY(KK$4)),IF((LOOKUP($F8,TenantNames,TenantEndDates)-KK$4)&lt;=31,LOOKUP($F8,TenantNames,TenantTotalRevenues)-SUM($JA8:KJ8),LOOKUP($F8,TenantNames,TenantMonthlyRents)),IF(AND((SUMIF($G$4:AHB$4,"&lt;"&amp;KK$4,$G8:AHB8))&gt;SUMIFS(TransactionAmounts,TenantSources,$F8,'Filtered Data'!$C$2:$C23,"&lt;"&amp;KK$4),KK$4&lt;TODAY()),"Late","Occupied")),)))</f>
        <v/>
      </c>
      <c r="KL8" s="33" t="str">
        <f>IF(ISBLANK($F8),,IF(TODAY()=KL$4,"Today",IF(AND(LOOKUP($F8,TenantNames,TenantStartDates)&lt;=KL$4,LOOKUP($F8,TenantNames,TenantEndDates)&gt;=KL$4),IF(OR(AND(DAY(LOOKUP($F8,TenantNames,TenantStartDates))&gt;28,DAY(EOMONTH(KL$4,0))=28,DAY(KL$4)=28),AND(DAY(LOOKUP($F8,TenantNames,TenantStartDates))&gt;30,DAY(EOMONTH(KL$4,0))=30,DAY(KL$4)=30),DAY(LOOKUP($F8,TenantNames,TenantStartDates))=DAY(KL$4)),IF((LOOKUP($F8,TenantNames,TenantEndDates)-KL$4)&lt;=31,LOOKUP($F8,TenantNames,TenantTotalRevenues)-SUM($JA8:KK8),LOOKUP($F8,TenantNames,TenantMonthlyRents)),IF(AND((SUMIF($G$4:AHB$4,"&lt;"&amp;KL$4,$G8:AHB8))&gt;SUMIFS(TransactionAmounts,TenantSources,$F8,'Filtered Data'!$C$2:$C23,"&lt;"&amp;KL$4),KL$4&lt;TODAY()),"Late","Occupied")),)))</f>
        <v/>
      </c>
      <c r="KM8" s="33" t="str">
        <f>IF(ISBLANK($F8),,IF(TODAY()=KM$4,"Today",IF(AND(LOOKUP($F8,TenantNames,TenantStartDates)&lt;=KM$4,LOOKUP($F8,TenantNames,TenantEndDates)&gt;=KM$4),IF(OR(AND(DAY(LOOKUP($F8,TenantNames,TenantStartDates))&gt;28,DAY(EOMONTH(KM$4,0))=28,DAY(KM$4)=28),AND(DAY(LOOKUP($F8,TenantNames,TenantStartDates))&gt;30,DAY(EOMONTH(KM$4,0))=30,DAY(KM$4)=30),DAY(LOOKUP($F8,TenantNames,TenantStartDates))=DAY(KM$4)),IF((LOOKUP($F8,TenantNames,TenantEndDates)-KM$4)&lt;=31,LOOKUP($F8,TenantNames,TenantTotalRevenues)-SUM($JA8:KL8),LOOKUP($F8,TenantNames,TenantMonthlyRents)),IF(AND((SUMIF($G$4:AHB$4,"&lt;"&amp;KM$4,$G8:AHB8))&gt;SUMIFS(TransactionAmounts,TenantSources,$F8,'Filtered Data'!$C$2:$C23,"&lt;"&amp;KM$4),KM$4&lt;TODAY()),"Late","Occupied")),)))</f>
        <v/>
      </c>
      <c r="KN8" s="33" t="str">
        <f>IF(ISBLANK($F8),,IF(TODAY()=KN$4,"Today",IF(AND(LOOKUP($F8,TenantNames,TenantStartDates)&lt;=KN$4,LOOKUP($F8,TenantNames,TenantEndDates)&gt;=KN$4),IF(OR(AND(DAY(LOOKUP($F8,TenantNames,TenantStartDates))&gt;28,DAY(EOMONTH(KN$4,0))=28,DAY(KN$4)=28),AND(DAY(LOOKUP($F8,TenantNames,TenantStartDates))&gt;30,DAY(EOMONTH(KN$4,0))=30,DAY(KN$4)=30),DAY(LOOKUP($F8,TenantNames,TenantStartDates))=DAY(KN$4)),IF((LOOKUP($F8,TenantNames,TenantEndDates)-KN$4)&lt;=31,LOOKUP($F8,TenantNames,TenantTotalRevenues)-SUM($JA8:KM8),LOOKUP($F8,TenantNames,TenantMonthlyRents)),IF(AND((SUMIF($G$4:AHB$4,"&lt;"&amp;KN$4,$G8:AHB8))&gt;SUMIFS(TransactionAmounts,TenantSources,$F8,'Filtered Data'!$C$2:$C23,"&lt;"&amp;KN$4),KN$4&lt;TODAY()),"Late","Occupied")),)))</f>
        <v/>
      </c>
      <c r="KO8" s="33" t="str">
        <f>IF(ISBLANK($F8),,IF(TODAY()=KO$4,"Today",IF(AND(LOOKUP($F8,TenantNames,TenantStartDates)&lt;=KO$4,LOOKUP($F8,TenantNames,TenantEndDates)&gt;=KO$4),IF(OR(AND(DAY(LOOKUP($F8,TenantNames,TenantStartDates))&gt;28,DAY(EOMONTH(KO$4,0))=28,DAY(KO$4)=28),AND(DAY(LOOKUP($F8,TenantNames,TenantStartDates))&gt;30,DAY(EOMONTH(KO$4,0))=30,DAY(KO$4)=30),DAY(LOOKUP($F8,TenantNames,TenantStartDates))=DAY(KO$4)),IF((LOOKUP($F8,TenantNames,TenantEndDates)-KO$4)&lt;=31,LOOKUP($F8,TenantNames,TenantTotalRevenues)-SUM($JA8:KN8),LOOKUP($F8,TenantNames,TenantMonthlyRents)),IF(AND((SUMIF($G$4:AHB$4,"&lt;"&amp;KO$4,$G8:AHB8))&gt;SUMIFS(TransactionAmounts,TenantSources,$F8,'Filtered Data'!$C$2:$C23,"&lt;"&amp;KO$4),KO$4&lt;TODAY()),"Late","Occupied")),)))</f>
        <v/>
      </c>
      <c r="KP8" s="33" t="str">
        <f>IF(ISBLANK($F8),,IF(TODAY()=KP$4,"Today",IF(AND(LOOKUP($F8,TenantNames,TenantStartDates)&lt;=KP$4,LOOKUP($F8,TenantNames,TenantEndDates)&gt;=KP$4),IF(OR(AND(DAY(LOOKUP($F8,TenantNames,TenantStartDates))&gt;28,DAY(EOMONTH(KP$4,0))=28,DAY(KP$4)=28),AND(DAY(LOOKUP($F8,TenantNames,TenantStartDates))&gt;30,DAY(EOMONTH(KP$4,0))=30,DAY(KP$4)=30),DAY(LOOKUP($F8,TenantNames,TenantStartDates))=DAY(KP$4)),IF((LOOKUP($F8,TenantNames,TenantEndDates)-KP$4)&lt;=31,LOOKUP($F8,TenantNames,TenantTotalRevenues)-SUM($JA8:KO8),LOOKUP($F8,TenantNames,TenantMonthlyRents)),IF(AND((SUMIF($G$4:AHB$4,"&lt;"&amp;KP$4,$G8:AHB8))&gt;SUMIFS(TransactionAmounts,TenantSources,$F8,'Filtered Data'!$C$2:$C23,"&lt;"&amp;KP$4),KP$4&lt;TODAY()),"Late","Occupied")),)))</f>
        <v/>
      </c>
      <c r="KQ8" s="33" t="str">
        <f>IF(ISBLANK($F8),,IF(TODAY()=KQ$4,"Today",IF(AND(LOOKUP($F8,TenantNames,TenantStartDates)&lt;=KQ$4,LOOKUP($F8,TenantNames,TenantEndDates)&gt;=KQ$4),IF(OR(AND(DAY(LOOKUP($F8,TenantNames,TenantStartDates))&gt;28,DAY(EOMONTH(KQ$4,0))=28,DAY(KQ$4)=28),AND(DAY(LOOKUP($F8,TenantNames,TenantStartDates))&gt;30,DAY(EOMONTH(KQ$4,0))=30,DAY(KQ$4)=30),DAY(LOOKUP($F8,TenantNames,TenantStartDates))=DAY(KQ$4)),IF((LOOKUP($F8,TenantNames,TenantEndDates)-KQ$4)&lt;=31,LOOKUP($F8,TenantNames,TenantTotalRevenues)-SUM($JA8:KP8),LOOKUP($F8,TenantNames,TenantMonthlyRents)),IF(AND((SUMIF($G$4:AHB$4,"&lt;"&amp;KQ$4,$G8:AHB8))&gt;SUMIFS(TransactionAmounts,TenantSources,$F8,'Filtered Data'!$C$2:$C23,"&lt;"&amp;KQ$4),KQ$4&lt;TODAY()),"Late","Occupied")),)))</f>
        <v/>
      </c>
      <c r="KR8" s="33" t="str">
        <f>IF(ISBLANK($F8),,IF(TODAY()=KR$4,"Today",IF(AND(LOOKUP($F8,TenantNames,TenantStartDates)&lt;=KR$4,LOOKUP($F8,TenantNames,TenantEndDates)&gt;=KR$4),IF(OR(AND(DAY(LOOKUP($F8,TenantNames,TenantStartDates))&gt;28,DAY(EOMONTH(KR$4,0))=28,DAY(KR$4)=28),AND(DAY(LOOKUP($F8,TenantNames,TenantStartDates))&gt;30,DAY(EOMONTH(KR$4,0))=30,DAY(KR$4)=30),DAY(LOOKUP($F8,TenantNames,TenantStartDates))=DAY(KR$4)),IF((LOOKUP($F8,TenantNames,TenantEndDates)-KR$4)&lt;=31,LOOKUP($F8,TenantNames,TenantTotalRevenues)-SUM($JA8:KQ8),LOOKUP($F8,TenantNames,TenantMonthlyRents)),IF(AND((SUMIF($G$4:AHB$4,"&lt;"&amp;KR$4,$G8:AHB8))&gt;SUMIFS(TransactionAmounts,TenantSources,$F8,'Filtered Data'!$C$2:$C23,"&lt;"&amp;KR$4),KR$4&lt;TODAY()),"Late","Occupied")),)))</f>
        <v/>
      </c>
      <c r="KS8" s="33" t="str">
        <f>IF(ISBLANK($F8),,IF(TODAY()=KS$4,"Today",IF(AND(LOOKUP($F8,TenantNames,TenantStartDates)&lt;=KS$4,LOOKUP($F8,TenantNames,TenantEndDates)&gt;=KS$4),IF(OR(AND(DAY(LOOKUP($F8,TenantNames,TenantStartDates))&gt;28,DAY(EOMONTH(KS$4,0))=28,DAY(KS$4)=28),AND(DAY(LOOKUP($F8,TenantNames,TenantStartDates))&gt;30,DAY(EOMONTH(KS$4,0))=30,DAY(KS$4)=30),DAY(LOOKUP($F8,TenantNames,TenantStartDates))=DAY(KS$4)),IF((LOOKUP($F8,TenantNames,TenantEndDates)-KS$4)&lt;=31,LOOKUP($F8,TenantNames,TenantTotalRevenues)-SUM($JA8:KR8),LOOKUP($F8,TenantNames,TenantMonthlyRents)),IF(AND((SUMIF($G$4:AHB$4,"&lt;"&amp;KS$4,$G8:AHB8))&gt;SUMIFS(TransactionAmounts,TenantSources,$F8,'Filtered Data'!$C$2:$C23,"&lt;"&amp;KS$4),KS$4&lt;TODAY()),"Late","Occupied")),)))</f>
        <v/>
      </c>
      <c r="KT8" s="33" t="str">
        <f>IF(ISBLANK($F8),,IF(TODAY()=KT$4,"Today",IF(AND(LOOKUP($F8,TenantNames,TenantStartDates)&lt;=KT$4,LOOKUP($F8,TenantNames,TenantEndDates)&gt;=KT$4),IF(OR(AND(DAY(LOOKUP($F8,TenantNames,TenantStartDates))&gt;28,DAY(EOMONTH(KT$4,0))=28,DAY(KT$4)=28),AND(DAY(LOOKUP($F8,TenantNames,TenantStartDates))&gt;30,DAY(EOMONTH(KT$4,0))=30,DAY(KT$4)=30),DAY(LOOKUP($F8,TenantNames,TenantStartDates))=DAY(KT$4)),IF((LOOKUP($F8,TenantNames,TenantEndDates)-KT$4)&lt;=31,LOOKUP($F8,TenantNames,TenantTotalRevenues)-SUM($JA8:KS8),LOOKUP($F8,TenantNames,TenantMonthlyRents)),IF(AND((SUMIF($G$4:AHB$4,"&lt;"&amp;KT$4,$G8:AHB8))&gt;SUMIFS(TransactionAmounts,TenantSources,$F8,'Filtered Data'!$C$2:$C23,"&lt;"&amp;KT$4),KT$4&lt;TODAY()),"Late","Occupied")),)))</f>
        <v/>
      </c>
      <c r="KU8" s="33" t="str">
        <f>IF(ISBLANK($F8),,IF(TODAY()=KU$4,"Today",IF(AND(LOOKUP($F8,TenantNames,TenantStartDates)&lt;=KU$4,LOOKUP($F8,TenantNames,TenantEndDates)&gt;=KU$4),IF(OR(AND(DAY(LOOKUP($F8,TenantNames,TenantStartDates))&gt;28,DAY(EOMONTH(KU$4,0))=28,DAY(KU$4)=28),AND(DAY(LOOKUP($F8,TenantNames,TenantStartDates))&gt;30,DAY(EOMONTH(KU$4,0))=30,DAY(KU$4)=30),DAY(LOOKUP($F8,TenantNames,TenantStartDates))=DAY(KU$4)),IF((LOOKUP($F8,TenantNames,TenantEndDates)-KU$4)&lt;=31,LOOKUP($F8,TenantNames,TenantTotalRevenues)-SUM($JA8:KT8),LOOKUP($F8,TenantNames,TenantMonthlyRents)),IF(AND((SUMIF($G$4:AHB$4,"&lt;"&amp;KU$4,$G8:AHB8))&gt;SUMIFS(TransactionAmounts,TenantSources,$F8,'Filtered Data'!$C$2:$C23,"&lt;"&amp;KU$4),KU$4&lt;TODAY()),"Late","Occupied")),)))</f>
        <v/>
      </c>
      <c r="KV8" s="33" t="str">
        <f>IF(ISBLANK($F8),,IF(TODAY()=KV$4,"Today",IF(AND(LOOKUP($F8,TenantNames,TenantStartDates)&lt;=KV$4,LOOKUP($F8,TenantNames,TenantEndDates)&gt;=KV$4),IF(OR(AND(DAY(LOOKUP($F8,TenantNames,TenantStartDates))&gt;28,DAY(EOMONTH(KV$4,0))=28,DAY(KV$4)=28),AND(DAY(LOOKUP($F8,TenantNames,TenantStartDates))&gt;30,DAY(EOMONTH(KV$4,0))=30,DAY(KV$4)=30),DAY(LOOKUP($F8,TenantNames,TenantStartDates))=DAY(KV$4)),IF((LOOKUP($F8,TenantNames,TenantEndDates)-KV$4)&lt;=31,LOOKUP($F8,TenantNames,TenantTotalRevenues)-SUM($JA8:KU8),LOOKUP($F8,TenantNames,TenantMonthlyRents)),IF(AND((SUMIF($G$4:AHB$4,"&lt;"&amp;KV$4,$G8:AHB8))&gt;SUMIFS(TransactionAmounts,TenantSources,$F8,'Filtered Data'!$C$2:$C23,"&lt;"&amp;KV$4),KV$4&lt;TODAY()),"Late","Occupied")),)))</f>
        <v/>
      </c>
      <c r="KW8" s="33" t="str">
        <f>IF(ISBLANK($F8),,IF(TODAY()=KW$4,"Today",IF(AND(LOOKUP($F8,TenantNames,TenantStartDates)&lt;=KW$4,LOOKUP($F8,TenantNames,TenantEndDates)&gt;=KW$4),IF(OR(AND(DAY(LOOKUP($F8,TenantNames,TenantStartDates))&gt;28,DAY(EOMONTH(KW$4,0))=28,DAY(KW$4)=28),AND(DAY(LOOKUP($F8,TenantNames,TenantStartDates))&gt;30,DAY(EOMONTH(KW$4,0))=30,DAY(KW$4)=30),DAY(LOOKUP($F8,TenantNames,TenantStartDates))=DAY(KW$4)),IF((LOOKUP($F8,TenantNames,TenantEndDates)-KW$4)&lt;=31,LOOKUP($F8,TenantNames,TenantTotalRevenues)-SUM($JA8:KV8),LOOKUP($F8,TenantNames,TenantMonthlyRents)),IF(AND((SUMIF($G$4:AHB$4,"&lt;"&amp;KW$4,$G8:AHB8))&gt;SUMIFS(TransactionAmounts,TenantSources,$F8,'Filtered Data'!$C$2:$C23,"&lt;"&amp;KW$4),KW$4&lt;TODAY()),"Late","Occupied")),)))</f>
        <v/>
      </c>
      <c r="KX8" s="33" t="str">
        <f>IF(ISBLANK($F8),,IF(TODAY()=KX$4,"Today",IF(AND(LOOKUP($F8,TenantNames,TenantStartDates)&lt;=KX$4,LOOKUP($F8,TenantNames,TenantEndDates)&gt;=KX$4),IF(OR(AND(DAY(LOOKUP($F8,TenantNames,TenantStartDates))&gt;28,DAY(EOMONTH(KX$4,0))=28,DAY(KX$4)=28),AND(DAY(LOOKUP($F8,TenantNames,TenantStartDates))&gt;30,DAY(EOMONTH(KX$4,0))=30,DAY(KX$4)=30),DAY(LOOKUP($F8,TenantNames,TenantStartDates))=DAY(KX$4)),IF((LOOKUP($F8,TenantNames,TenantEndDates)-KX$4)&lt;=31,LOOKUP($F8,TenantNames,TenantTotalRevenues)-SUM($JA8:KW8),LOOKUP($F8,TenantNames,TenantMonthlyRents)),IF(AND((SUMIF($G$4:AHB$4,"&lt;"&amp;KX$4,$G8:AHB8))&gt;SUMIFS(TransactionAmounts,TenantSources,$F8,'Filtered Data'!$C$2:$C23,"&lt;"&amp;KX$4),KX$4&lt;TODAY()),"Late","Occupied")),)))</f>
        <v/>
      </c>
      <c r="KY8" s="33" t="str">
        <f>IF(ISBLANK($F8),,IF(TODAY()=KY$4,"Today",IF(AND(LOOKUP($F8,TenantNames,TenantStartDates)&lt;=KY$4,LOOKUP($F8,TenantNames,TenantEndDates)&gt;=KY$4),IF(OR(AND(DAY(LOOKUP($F8,TenantNames,TenantStartDates))&gt;28,DAY(EOMONTH(KY$4,0))=28,DAY(KY$4)=28),AND(DAY(LOOKUP($F8,TenantNames,TenantStartDates))&gt;30,DAY(EOMONTH(KY$4,0))=30,DAY(KY$4)=30),DAY(LOOKUP($F8,TenantNames,TenantStartDates))=DAY(KY$4)),IF((LOOKUP($F8,TenantNames,TenantEndDates)-KY$4)&lt;=31,LOOKUP($F8,TenantNames,TenantTotalRevenues)-SUM($JA8:KX8),LOOKUP($F8,TenantNames,TenantMonthlyRents)),IF(AND((SUMIF($G$4:AHB$4,"&lt;"&amp;KY$4,$G8:AHB8))&gt;SUMIFS(TransactionAmounts,TenantSources,$F8,'Filtered Data'!$C$2:$C23,"&lt;"&amp;KY$4),KY$4&lt;TODAY()),"Late","Occupied")),)))</f>
        <v/>
      </c>
      <c r="KZ8" s="33" t="str">
        <f>IF(ISBLANK($F8),,IF(TODAY()=KZ$4,"Today",IF(AND(LOOKUP($F8,TenantNames,TenantStartDates)&lt;=KZ$4,LOOKUP($F8,TenantNames,TenantEndDates)&gt;=KZ$4),IF(OR(AND(DAY(LOOKUP($F8,TenantNames,TenantStartDates))&gt;28,DAY(EOMONTH(KZ$4,0))=28,DAY(KZ$4)=28),AND(DAY(LOOKUP($F8,TenantNames,TenantStartDates))&gt;30,DAY(EOMONTH(KZ$4,0))=30,DAY(KZ$4)=30),DAY(LOOKUP($F8,TenantNames,TenantStartDates))=DAY(KZ$4)),IF((LOOKUP($F8,TenantNames,TenantEndDates)-KZ$4)&lt;=31,LOOKUP($F8,TenantNames,TenantTotalRevenues)-SUM($JA8:KY8),LOOKUP($F8,TenantNames,TenantMonthlyRents)),IF(AND((SUMIF($G$4:AHB$4,"&lt;"&amp;KZ$4,$G8:AHB8))&gt;SUMIFS(TransactionAmounts,TenantSources,$F8,'Filtered Data'!$C$2:$C23,"&lt;"&amp;KZ$4),KZ$4&lt;TODAY()),"Late","Occupied")),)))</f>
        <v/>
      </c>
      <c r="LA8" s="33" t="str">
        <f>IF(ISBLANK($F8),,IF(TODAY()=LA$4,"Today",IF(AND(LOOKUP($F8,TenantNames,TenantStartDates)&lt;=LA$4,LOOKUP($F8,TenantNames,TenantEndDates)&gt;=LA$4),IF(OR(AND(DAY(LOOKUP($F8,TenantNames,TenantStartDates))&gt;28,DAY(EOMONTH(LA$4,0))=28,DAY(LA$4)=28),AND(DAY(LOOKUP($F8,TenantNames,TenantStartDates))&gt;30,DAY(EOMONTH(LA$4,0))=30,DAY(LA$4)=30),DAY(LOOKUP($F8,TenantNames,TenantStartDates))=DAY(LA$4)),IF((LOOKUP($F8,TenantNames,TenantEndDates)-LA$4)&lt;=31,LOOKUP($F8,TenantNames,TenantTotalRevenues)-SUM($JA8:KZ8),LOOKUP($F8,TenantNames,TenantMonthlyRents)),IF(AND((SUMIF($G$4:AHB$4,"&lt;"&amp;LA$4,$G8:AHB8))&gt;SUMIFS(TransactionAmounts,TenantSources,$F8,'Filtered Data'!$C$2:$C23,"&lt;"&amp;LA$4),LA$4&lt;TODAY()),"Late","Occupied")),)))</f>
        <v/>
      </c>
      <c r="LB8" s="33" t="str">
        <f>IF(ISBLANK($F8),,IF(TODAY()=LB$4,"Today",IF(AND(LOOKUP($F8,TenantNames,TenantStartDates)&lt;=LB$4,LOOKUP($F8,TenantNames,TenantEndDates)&gt;=LB$4),IF(OR(AND(DAY(LOOKUP($F8,TenantNames,TenantStartDates))&gt;28,DAY(EOMONTH(LB$4,0))=28,DAY(LB$4)=28),AND(DAY(LOOKUP($F8,TenantNames,TenantStartDates))&gt;30,DAY(EOMONTH(LB$4,0))=30,DAY(LB$4)=30),DAY(LOOKUP($F8,TenantNames,TenantStartDates))=DAY(LB$4)),IF((LOOKUP($F8,TenantNames,TenantEndDates)-LB$4)&lt;=31,LOOKUP($F8,TenantNames,TenantTotalRevenues)-SUM($JA8:LA8),LOOKUP($F8,TenantNames,TenantMonthlyRents)),IF(AND((SUMIF($G$4:AHB$4,"&lt;"&amp;LB$4,$G8:AHB8))&gt;SUMIFS(TransactionAmounts,TenantSources,$F8,'Filtered Data'!$C$2:$C23,"&lt;"&amp;LB$4),LB$4&lt;TODAY()),"Late","Occupied")),)))</f>
        <v/>
      </c>
      <c r="LC8" s="33" t="str">
        <f>IF(ISBLANK($F8),,IF(TODAY()=LC$4,"Today",IF(AND(LOOKUP($F8,TenantNames,TenantStartDates)&lt;=LC$4,LOOKUP($F8,TenantNames,TenantEndDates)&gt;=LC$4),IF(OR(AND(DAY(LOOKUP($F8,TenantNames,TenantStartDates))&gt;28,DAY(EOMONTH(LC$4,0))=28,DAY(LC$4)=28),AND(DAY(LOOKUP($F8,TenantNames,TenantStartDates))&gt;30,DAY(EOMONTH(LC$4,0))=30,DAY(LC$4)=30),DAY(LOOKUP($F8,TenantNames,TenantStartDates))=DAY(LC$4)),IF((LOOKUP($F8,TenantNames,TenantEndDates)-LC$4)&lt;=31,LOOKUP($F8,TenantNames,TenantTotalRevenues)-SUM($JA8:LB8),LOOKUP($F8,TenantNames,TenantMonthlyRents)),IF(AND((SUMIF($G$4:AHB$4,"&lt;"&amp;LC$4,$G8:AHB8))&gt;SUMIFS(TransactionAmounts,TenantSources,$F8,'Filtered Data'!$C$2:$C23,"&lt;"&amp;LC$4),LC$4&lt;TODAY()),"Late","Occupied")),)))</f>
        <v/>
      </c>
      <c r="LD8" s="33" t="str">
        <f>IF(ISBLANK($F8),,IF(TODAY()=LD$4,"Today",IF(AND(LOOKUP($F8,TenantNames,TenantStartDates)&lt;=LD$4,LOOKUP($F8,TenantNames,TenantEndDates)&gt;=LD$4),IF(OR(AND(DAY(LOOKUP($F8,TenantNames,TenantStartDates))&gt;28,DAY(EOMONTH(LD$4,0))=28,DAY(LD$4)=28),AND(DAY(LOOKUP($F8,TenantNames,TenantStartDates))&gt;30,DAY(EOMONTH(LD$4,0))=30,DAY(LD$4)=30),DAY(LOOKUP($F8,TenantNames,TenantStartDates))=DAY(LD$4)),IF((LOOKUP($F8,TenantNames,TenantEndDates)-LD$4)&lt;=31,LOOKUP($F8,TenantNames,TenantTotalRevenues)-SUM($JA8:LC8),LOOKUP($F8,TenantNames,TenantMonthlyRents)),IF(AND((SUMIF($G$4:AHB$4,"&lt;"&amp;LD$4,$G8:AHB8))&gt;SUMIFS(TransactionAmounts,TenantSources,$F8,'Filtered Data'!$C$2:$C23,"&lt;"&amp;LD$4),LD$4&lt;TODAY()),"Late","Occupied")),)))</f>
        <v/>
      </c>
      <c r="LE8" s="33" t="str">
        <f>IF(ISBLANK($F8),,IF(TODAY()=LE$4,"Today",IF(AND(LOOKUP($F8,TenantNames,TenantStartDates)&lt;=LE$4,LOOKUP($F8,TenantNames,TenantEndDates)&gt;=LE$4),IF(OR(AND(DAY(LOOKUP($F8,TenantNames,TenantStartDates))&gt;28,DAY(EOMONTH(LE$4,0))=28,DAY(LE$4)=28),AND(DAY(LOOKUP($F8,TenantNames,TenantStartDates))&gt;30,DAY(EOMONTH(LE$4,0))=30,DAY(LE$4)=30),DAY(LOOKUP($F8,TenantNames,TenantStartDates))=DAY(LE$4)),IF((LOOKUP($F8,TenantNames,TenantEndDates)-LE$4)&lt;=31,LOOKUP($F8,TenantNames,TenantTotalRevenues)-SUM($JA8:LD8),LOOKUP($F8,TenantNames,TenantMonthlyRents)),IF(AND((SUMIF($G$4:AHB$4,"&lt;"&amp;LE$4,$G8:AHB8))&gt;SUMIFS(TransactionAmounts,TenantSources,$F8,'Filtered Data'!$C$2:$C23,"&lt;"&amp;LE$4),LE$4&lt;TODAY()),"Late","Occupied")),)))</f>
        <v/>
      </c>
      <c r="LF8" s="33" t="str">
        <f>IF(ISBLANK($F8),,IF(TODAY()=LF$4,"Today",IF(AND(LOOKUP($F8,TenantNames,TenantStartDates)&lt;=LF$4,LOOKUP($F8,TenantNames,TenantEndDates)&gt;=LF$4),IF(OR(AND(DAY(LOOKUP($F8,TenantNames,TenantStartDates))&gt;28,DAY(EOMONTH(LF$4,0))=28,DAY(LF$4)=28),AND(DAY(LOOKUP($F8,TenantNames,TenantStartDates))&gt;30,DAY(EOMONTH(LF$4,0))=30,DAY(LF$4)=30),DAY(LOOKUP($F8,TenantNames,TenantStartDates))=DAY(LF$4)),IF((LOOKUP($F8,TenantNames,TenantEndDates)-LF$4)&lt;=31,LOOKUP($F8,TenantNames,TenantTotalRevenues)-SUM($JA8:LE8),LOOKUP($F8,TenantNames,TenantMonthlyRents)),IF(AND((SUMIF($G$4:AHB$4,"&lt;"&amp;LF$4,$G8:AHB8))&gt;SUMIFS(TransactionAmounts,TenantSources,$F8,'Filtered Data'!$C$2:$C23,"&lt;"&amp;LF$4),LF$4&lt;TODAY()),"Late","Occupied")),)))</f>
        <v/>
      </c>
      <c r="LG8" s="33" t="str">
        <f>IF(ISBLANK($F8),,IF(TODAY()=LG$4,"Today",IF(AND(LOOKUP($F8,TenantNames,TenantStartDates)&lt;=LG$4,LOOKUP($F8,TenantNames,TenantEndDates)&gt;=LG$4),IF(OR(AND(DAY(LOOKUP($F8,TenantNames,TenantStartDates))&gt;28,DAY(EOMONTH(LG$4,0))=28,DAY(LG$4)=28),AND(DAY(LOOKUP($F8,TenantNames,TenantStartDates))&gt;30,DAY(EOMONTH(LG$4,0))=30,DAY(LG$4)=30),DAY(LOOKUP($F8,TenantNames,TenantStartDates))=DAY(LG$4)),IF((LOOKUP($F8,TenantNames,TenantEndDates)-LG$4)&lt;=31,LOOKUP($F8,TenantNames,TenantTotalRevenues)-SUM($JA8:LF8),LOOKUP($F8,TenantNames,TenantMonthlyRents)),IF(AND((SUMIF($G$4:AHB$4,"&lt;"&amp;LG$4,$G8:AHB8))&gt;SUMIFS(TransactionAmounts,TenantSources,$F8,'Filtered Data'!$C$2:$C23,"&lt;"&amp;LG$4),LG$4&lt;TODAY()),"Late","Occupied")),)))</f>
        <v/>
      </c>
      <c r="LH8" s="33" t="str">
        <f>IF(ISBLANK($F8),,IF(TODAY()=LH$4,"Today",IF(AND(LOOKUP($F8,TenantNames,TenantStartDates)&lt;=LH$4,LOOKUP($F8,TenantNames,TenantEndDates)&gt;=LH$4),IF(OR(AND(DAY(LOOKUP($F8,TenantNames,TenantStartDates))&gt;28,DAY(EOMONTH(LH$4,0))=28,DAY(LH$4)=28),AND(DAY(LOOKUP($F8,TenantNames,TenantStartDates))&gt;30,DAY(EOMONTH(LH$4,0))=30,DAY(LH$4)=30),DAY(LOOKUP($F8,TenantNames,TenantStartDates))=DAY(LH$4)),IF((LOOKUP($F8,TenantNames,TenantEndDates)-LH$4)&lt;=31,LOOKUP($F8,TenantNames,TenantTotalRevenues)-SUM($JA8:LG8),LOOKUP($F8,TenantNames,TenantMonthlyRents)),IF(AND((SUMIF($G$4:AHB$4,"&lt;"&amp;LH$4,$G8:AHB8))&gt;SUMIFS(TransactionAmounts,TenantSources,$F8,'Filtered Data'!$C$2:$C23,"&lt;"&amp;LH$4),LH$4&lt;TODAY()),"Late","Occupied")),)))</f>
        <v/>
      </c>
      <c r="LI8" s="33" t="str">
        <f>IF(ISBLANK($F8),,IF(TODAY()=LI$4,"Today",IF(AND(LOOKUP($F8,TenantNames,TenantStartDates)&lt;=LI$4,LOOKUP($F8,TenantNames,TenantEndDates)&gt;=LI$4),IF(OR(AND(DAY(LOOKUP($F8,TenantNames,TenantStartDates))&gt;28,DAY(EOMONTH(LI$4,0))=28,DAY(LI$4)=28),AND(DAY(LOOKUP($F8,TenantNames,TenantStartDates))&gt;30,DAY(EOMONTH(LI$4,0))=30,DAY(LI$4)=30),DAY(LOOKUP($F8,TenantNames,TenantStartDates))=DAY(LI$4)),IF((LOOKUP($F8,TenantNames,TenantEndDates)-LI$4)&lt;=31,LOOKUP($F8,TenantNames,TenantTotalRevenues)-SUM($JA8:LH8),LOOKUP($F8,TenantNames,TenantMonthlyRents)),IF(AND((SUMIF($G$4:AHB$4,"&lt;"&amp;LI$4,$G8:AHB8))&gt;SUMIFS(TransactionAmounts,TenantSources,$F8,'Filtered Data'!$C$2:$C23,"&lt;"&amp;LI$4),LI$4&lt;TODAY()),"Late","Occupied")),)))</f>
        <v/>
      </c>
      <c r="LJ8" s="33" t="str">
        <f>IF(ISBLANK($F8),,IF(TODAY()=LJ$4,"Today",IF(AND(LOOKUP($F8,TenantNames,TenantStartDates)&lt;=LJ$4,LOOKUP($F8,TenantNames,TenantEndDates)&gt;=LJ$4),IF(OR(AND(DAY(LOOKUP($F8,TenantNames,TenantStartDates))&gt;28,DAY(EOMONTH(LJ$4,0))=28,DAY(LJ$4)=28),AND(DAY(LOOKUP($F8,TenantNames,TenantStartDates))&gt;30,DAY(EOMONTH(LJ$4,0))=30,DAY(LJ$4)=30),DAY(LOOKUP($F8,TenantNames,TenantStartDates))=DAY(LJ$4)),IF((LOOKUP($F8,TenantNames,TenantEndDates)-LJ$4)&lt;=31,LOOKUP($F8,TenantNames,TenantTotalRevenues)-SUM($JA8:LI8),LOOKUP($F8,TenantNames,TenantMonthlyRents)),IF(AND((SUMIF($G$4:AHB$4,"&lt;"&amp;LJ$4,$G8:AHB8))&gt;SUMIFS(TransactionAmounts,TenantSources,$F8,'Filtered Data'!$C$2:$C23,"&lt;"&amp;LJ$4),LJ$4&lt;TODAY()),"Late","Occupied")),)))</f>
        <v/>
      </c>
      <c r="LK8" s="33" t="str">
        <f>IF(ISBLANK($F8),,IF(TODAY()=LK$4,"Today",IF(AND(LOOKUP($F8,TenantNames,TenantStartDates)&lt;=LK$4,LOOKUP($F8,TenantNames,TenantEndDates)&gt;=LK$4),IF(OR(AND(DAY(LOOKUP($F8,TenantNames,TenantStartDates))&gt;28,DAY(EOMONTH(LK$4,0))=28,DAY(LK$4)=28),AND(DAY(LOOKUP($F8,TenantNames,TenantStartDates))&gt;30,DAY(EOMONTH(LK$4,0))=30,DAY(LK$4)=30),DAY(LOOKUP($F8,TenantNames,TenantStartDates))=DAY(LK$4)),IF((LOOKUP($F8,TenantNames,TenantEndDates)-LK$4)&lt;=31,LOOKUP($F8,TenantNames,TenantTotalRevenues)-SUM($JA8:LJ8),LOOKUP($F8,TenantNames,TenantMonthlyRents)),IF(AND((SUMIF($G$4:AHB$4,"&lt;"&amp;LK$4,$G8:AHB8))&gt;SUMIFS(TransactionAmounts,TenantSources,$F8,'Filtered Data'!$C$2:$C23,"&lt;"&amp;LK$4),LK$4&lt;TODAY()),"Late","Occupied")),)))</f>
        <v/>
      </c>
      <c r="LL8" s="33" t="str">
        <f>IF(ISBLANK($F8),,IF(TODAY()=LL$4,"Today",IF(AND(LOOKUP($F8,TenantNames,TenantStartDates)&lt;=LL$4,LOOKUP($F8,TenantNames,TenantEndDates)&gt;=LL$4),IF(OR(AND(DAY(LOOKUP($F8,TenantNames,TenantStartDates))&gt;28,DAY(EOMONTH(LL$4,0))=28,DAY(LL$4)=28),AND(DAY(LOOKUP($F8,TenantNames,TenantStartDates))&gt;30,DAY(EOMONTH(LL$4,0))=30,DAY(LL$4)=30),DAY(LOOKUP($F8,TenantNames,TenantStartDates))=DAY(LL$4)),IF((LOOKUP($F8,TenantNames,TenantEndDates)-LL$4)&lt;=31,LOOKUP($F8,TenantNames,TenantTotalRevenues)-SUM($JA8:LK8),LOOKUP($F8,TenantNames,TenantMonthlyRents)),IF(AND((SUMIF($G$4:AHB$4,"&lt;"&amp;LL$4,$G8:AHB8))&gt;SUMIFS(TransactionAmounts,TenantSources,$F8,'Filtered Data'!$C$2:$C23,"&lt;"&amp;LL$4),LL$4&lt;TODAY()),"Late","Occupied")),)))</f>
        <v/>
      </c>
      <c r="LM8" s="33" t="str">
        <f>IF(ISBLANK($F8),,IF(TODAY()=LM$4,"Today",IF(AND(LOOKUP($F8,TenantNames,TenantStartDates)&lt;=LM$4,LOOKUP($F8,TenantNames,TenantEndDates)&gt;=LM$4),IF(OR(AND(DAY(LOOKUP($F8,TenantNames,TenantStartDates))&gt;28,DAY(EOMONTH(LM$4,0))=28,DAY(LM$4)=28),AND(DAY(LOOKUP($F8,TenantNames,TenantStartDates))&gt;30,DAY(EOMONTH(LM$4,0))=30,DAY(LM$4)=30),DAY(LOOKUP($F8,TenantNames,TenantStartDates))=DAY(LM$4)),IF((LOOKUP($F8,TenantNames,TenantEndDates)-LM$4)&lt;=31,LOOKUP($F8,TenantNames,TenantTotalRevenues)-SUM($JA8:LL8),LOOKUP($F8,TenantNames,TenantMonthlyRents)),IF(AND((SUMIF($G$4:AHB$4,"&lt;"&amp;LM$4,$G8:AHB8))&gt;SUMIFS(TransactionAmounts,TenantSources,$F8,'Filtered Data'!$C$2:$C23,"&lt;"&amp;LM$4),LM$4&lt;TODAY()),"Late","Occupied")),)))</f>
        <v/>
      </c>
      <c r="LN8" s="33" t="str">
        <f>IF(ISBLANK($F8),,IF(TODAY()=LN$4,"Today",IF(AND(LOOKUP($F8,TenantNames,TenantStartDates)&lt;=LN$4,LOOKUP($F8,TenantNames,TenantEndDates)&gt;=LN$4),IF(OR(AND(DAY(LOOKUP($F8,TenantNames,TenantStartDates))&gt;28,DAY(EOMONTH(LN$4,0))=28,DAY(LN$4)=28),AND(DAY(LOOKUP($F8,TenantNames,TenantStartDates))&gt;30,DAY(EOMONTH(LN$4,0))=30,DAY(LN$4)=30),DAY(LOOKUP($F8,TenantNames,TenantStartDates))=DAY(LN$4)),IF((LOOKUP($F8,TenantNames,TenantEndDates)-LN$4)&lt;=31,LOOKUP($F8,TenantNames,TenantTotalRevenues)-SUM($JA8:LM8),LOOKUP($F8,TenantNames,TenantMonthlyRents)),IF(AND((SUMIF($G$4:AHB$4,"&lt;"&amp;LN$4,$G8:AHB8))&gt;SUMIFS(TransactionAmounts,TenantSources,$F8,'Filtered Data'!$C$2:$C23,"&lt;"&amp;LN$4),LN$4&lt;TODAY()),"Late","Occupied")),)))</f>
        <v/>
      </c>
      <c r="LO8" s="33" t="str">
        <f>IF(ISBLANK($F8),,IF(TODAY()=LO$4,"Today",IF(AND(LOOKUP($F8,TenantNames,TenantStartDates)&lt;=LO$4,LOOKUP($F8,TenantNames,TenantEndDates)&gt;=LO$4),IF(OR(AND(DAY(LOOKUP($F8,TenantNames,TenantStartDates))&gt;28,DAY(EOMONTH(LO$4,0))=28,DAY(LO$4)=28),AND(DAY(LOOKUP($F8,TenantNames,TenantStartDates))&gt;30,DAY(EOMONTH(LO$4,0))=30,DAY(LO$4)=30),DAY(LOOKUP($F8,TenantNames,TenantStartDates))=DAY(LO$4)),IF((LOOKUP($F8,TenantNames,TenantEndDates)-LO$4)&lt;=31,LOOKUP($F8,TenantNames,TenantTotalRevenues)-SUM($JA8:LN8),LOOKUP($F8,TenantNames,TenantMonthlyRents)),IF(AND((SUMIF($G$4:AHB$4,"&lt;"&amp;LO$4,$G8:AHB8))&gt;SUMIFS(TransactionAmounts,TenantSources,$F8,'Filtered Data'!$C$2:$C23,"&lt;"&amp;LO$4),LO$4&lt;TODAY()),"Late","Occupied")),)))</f>
        <v/>
      </c>
      <c r="LP8" s="33" t="str">
        <f>IF(ISBLANK($F8),,IF(TODAY()=LP$4,"Today",IF(AND(LOOKUP($F8,TenantNames,TenantStartDates)&lt;=LP$4,LOOKUP($F8,TenantNames,TenantEndDates)&gt;=LP$4),IF(OR(AND(DAY(LOOKUP($F8,TenantNames,TenantStartDates))&gt;28,DAY(EOMONTH(LP$4,0))=28,DAY(LP$4)=28),AND(DAY(LOOKUP($F8,TenantNames,TenantStartDates))&gt;30,DAY(EOMONTH(LP$4,0))=30,DAY(LP$4)=30),DAY(LOOKUP($F8,TenantNames,TenantStartDates))=DAY(LP$4)),IF((LOOKUP($F8,TenantNames,TenantEndDates)-LP$4)&lt;=31,LOOKUP($F8,TenantNames,TenantTotalRevenues)-SUM($JA8:LO8),LOOKUP($F8,TenantNames,TenantMonthlyRents)),IF(AND((SUMIF($G$4:AHB$4,"&lt;"&amp;LP$4,$G8:AHB8))&gt;SUMIFS(TransactionAmounts,TenantSources,$F8,'Filtered Data'!$C$2:$C23,"&lt;"&amp;LP$4),LP$4&lt;TODAY()),"Late","Occupied")),)))</f>
        <v/>
      </c>
      <c r="LQ8" s="33" t="str">
        <f>IF(ISBLANK($F8),,IF(TODAY()=LQ$4,"Today",IF(AND(LOOKUP($F8,TenantNames,TenantStartDates)&lt;=LQ$4,LOOKUP($F8,TenantNames,TenantEndDates)&gt;=LQ$4),IF(OR(AND(DAY(LOOKUP($F8,TenantNames,TenantStartDates))&gt;28,DAY(EOMONTH(LQ$4,0))=28,DAY(LQ$4)=28),AND(DAY(LOOKUP($F8,TenantNames,TenantStartDates))&gt;30,DAY(EOMONTH(LQ$4,0))=30,DAY(LQ$4)=30),DAY(LOOKUP($F8,TenantNames,TenantStartDates))=DAY(LQ$4)),IF((LOOKUP($F8,TenantNames,TenantEndDates)-LQ$4)&lt;=31,LOOKUP($F8,TenantNames,TenantTotalRevenues)-SUM($JA8:LP8),LOOKUP($F8,TenantNames,TenantMonthlyRents)),IF(AND((SUMIF($G$4:AHB$4,"&lt;"&amp;LQ$4,$G8:AHB8))&gt;SUMIFS(TransactionAmounts,TenantSources,$F8,'Filtered Data'!$C$2:$C23,"&lt;"&amp;LQ$4),LQ$4&lt;TODAY()),"Late","Occupied")),)))</f>
        <v/>
      </c>
      <c r="LR8" s="33" t="str">
        <f>IF(ISBLANK($F8),,IF(TODAY()=LR$4,"Today",IF(AND(LOOKUP($F8,TenantNames,TenantStartDates)&lt;=LR$4,LOOKUP($F8,TenantNames,TenantEndDates)&gt;=LR$4),IF(OR(AND(DAY(LOOKUP($F8,TenantNames,TenantStartDates))&gt;28,DAY(EOMONTH(LR$4,0))=28,DAY(LR$4)=28),AND(DAY(LOOKUP($F8,TenantNames,TenantStartDates))&gt;30,DAY(EOMONTH(LR$4,0))=30,DAY(LR$4)=30),DAY(LOOKUP($F8,TenantNames,TenantStartDates))=DAY(LR$4)),IF((LOOKUP($F8,TenantNames,TenantEndDates)-LR$4)&lt;=31,LOOKUP($F8,TenantNames,TenantTotalRevenues)-SUM($JA8:LQ8),LOOKUP($F8,TenantNames,TenantMonthlyRents)),IF(AND((SUMIF($G$4:AHB$4,"&lt;"&amp;LR$4,$G8:AHB8))&gt;SUMIFS(TransactionAmounts,TenantSources,$F8,'Filtered Data'!$C$2:$C23,"&lt;"&amp;LR$4),LR$4&lt;TODAY()),"Late","Occupied")),)))</f>
        <v/>
      </c>
      <c r="LS8" s="33" t="str">
        <f>IF(ISBLANK($F8),,IF(TODAY()=LS$4,"Today",IF(AND(LOOKUP($F8,TenantNames,TenantStartDates)&lt;=LS$4,LOOKUP($F8,TenantNames,TenantEndDates)&gt;=LS$4),IF(OR(AND(DAY(LOOKUP($F8,TenantNames,TenantStartDates))&gt;28,DAY(EOMONTH(LS$4,0))=28,DAY(LS$4)=28),AND(DAY(LOOKUP($F8,TenantNames,TenantStartDates))&gt;30,DAY(EOMONTH(LS$4,0))=30,DAY(LS$4)=30),DAY(LOOKUP($F8,TenantNames,TenantStartDates))=DAY(LS$4)),IF((LOOKUP($F8,TenantNames,TenantEndDates)-LS$4)&lt;=31,LOOKUP($F8,TenantNames,TenantTotalRevenues)-SUM($JA8:LR8),LOOKUP($F8,TenantNames,TenantMonthlyRents)),IF(AND((SUMIF($G$4:AHB$4,"&lt;"&amp;LS$4,$G8:AHB8))&gt;SUMIFS(TransactionAmounts,TenantSources,$F8,'Filtered Data'!$C$2:$C23,"&lt;"&amp;LS$4),LS$4&lt;TODAY()),"Late","Occupied")),)))</f>
        <v/>
      </c>
      <c r="LT8" s="33" t="str">
        <f>IF(ISBLANK($F8),,IF(TODAY()=LT$4,"Today",IF(AND(LOOKUP($F8,TenantNames,TenantStartDates)&lt;=LT$4,LOOKUP($F8,TenantNames,TenantEndDates)&gt;=LT$4),IF(OR(AND(DAY(LOOKUP($F8,TenantNames,TenantStartDates))&gt;28,DAY(EOMONTH(LT$4,0))=28,DAY(LT$4)=28),AND(DAY(LOOKUP($F8,TenantNames,TenantStartDates))&gt;30,DAY(EOMONTH(LT$4,0))=30,DAY(LT$4)=30),DAY(LOOKUP($F8,TenantNames,TenantStartDates))=DAY(LT$4)),IF((LOOKUP($F8,TenantNames,TenantEndDates)-LT$4)&lt;=31,LOOKUP($F8,TenantNames,TenantTotalRevenues)-SUM($JA8:LS8),LOOKUP($F8,TenantNames,TenantMonthlyRents)),IF(AND((SUMIF($G$4:AHB$4,"&lt;"&amp;LT$4,$G8:AHB8))&gt;SUMIFS(TransactionAmounts,TenantSources,$F8,'Filtered Data'!$C$2:$C23,"&lt;"&amp;LT$4),LT$4&lt;TODAY()),"Late","Occupied")),)))</f>
        <v/>
      </c>
      <c r="LU8" s="33" t="str">
        <f>IF(ISBLANK($F8),,IF(TODAY()=LU$4,"Today",IF(AND(LOOKUP($F8,TenantNames,TenantStartDates)&lt;=LU$4,LOOKUP($F8,TenantNames,TenantEndDates)&gt;=LU$4),IF(OR(AND(DAY(LOOKUP($F8,TenantNames,TenantStartDates))&gt;28,DAY(EOMONTH(LU$4,0))=28,DAY(LU$4)=28),AND(DAY(LOOKUP($F8,TenantNames,TenantStartDates))&gt;30,DAY(EOMONTH(LU$4,0))=30,DAY(LU$4)=30),DAY(LOOKUP($F8,TenantNames,TenantStartDates))=DAY(LU$4)),IF((LOOKUP($F8,TenantNames,TenantEndDates)-LU$4)&lt;=31,LOOKUP($F8,TenantNames,TenantTotalRevenues)-SUM($JA8:LT8),LOOKUP($F8,TenantNames,TenantMonthlyRents)),IF(AND((SUMIF($G$4:AHB$4,"&lt;"&amp;LU$4,$G8:AHB8))&gt;SUMIFS(TransactionAmounts,TenantSources,$F8,'Filtered Data'!$C$2:$C23,"&lt;"&amp;LU$4),LU$4&lt;TODAY()),"Late","Occupied")),)))</f>
        <v/>
      </c>
      <c r="LV8" s="33" t="str">
        <f>IF(ISBLANK($F8),,IF(TODAY()=LV$4,"Today",IF(AND(LOOKUP($F8,TenantNames,TenantStartDates)&lt;=LV$4,LOOKUP($F8,TenantNames,TenantEndDates)&gt;=LV$4),IF(OR(AND(DAY(LOOKUP($F8,TenantNames,TenantStartDates))&gt;28,DAY(EOMONTH(LV$4,0))=28,DAY(LV$4)=28),AND(DAY(LOOKUP($F8,TenantNames,TenantStartDates))&gt;30,DAY(EOMONTH(LV$4,0))=30,DAY(LV$4)=30),DAY(LOOKUP($F8,TenantNames,TenantStartDates))=DAY(LV$4)),IF((LOOKUP($F8,TenantNames,TenantEndDates)-LV$4)&lt;=31,LOOKUP($F8,TenantNames,TenantTotalRevenues)-SUM($JA8:LU8),LOOKUP($F8,TenantNames,TenantMonthlyRents)),IF(AND((SUMIF($G$4:AHB$4,"&lt;"&amp;LV$4,$G8:AHB8))&gt;SUMIFS(TransactionAmounts,TenantSources,$F8,'Filtered Data'!$C$2:$C23,"&lt;"&amp;LV$4),LV$4&lt;TODAY()),"Late","Occupied")),)))</f>
        <v/>
      </c>
      <c r="LW8" s="33" t="str">
        <f>IF(ISBLANK($F8),,IF(TODAY()=LW$4,"Today",IF(AND(LOOKUP($F8,TenantNames,TenantStartDates)&lt;=LW$4,LOOKUP($F8,TenantNames,TenantEndDates)&gt;=LW$4),IF(OR(AND(DAY(LOOKUP($F8,TenantNames,TenantStartDates))&gt;28,DAY(EOMONTH(LW$4,0))=28,DAY(LW$4)=28),AND(DAY(LOOKUP($F8,TenantNames,TenantStartDates))&gt;30,DAY(EOMONTH(LW$4,0))=30,DAY(LW$4)=30),DAY(LOOKUP($F8,TenantNames,TenantStartDates))=DAY(LW$4)),IF((LOOKUP($F8,TenantNames,TenantEndDates)-LW$4)&lt;=31,LOOKUP($F8,TenantNames,TenantTotalRevenues)-SUM($JA8:LV8),LOOKUP($F8,TenantNames,TenantMonthlyRents)),IF(AND((SUMIF($G$4:AHB$4,"&lt;"&amp;LW$4,$G8:AHB8))&gt;SUMIFS(TransactionAmounts,TenantSources,$F8,'Filtered Data'!$C$2:$C23,"&lt;"&amp;LW$4),LW$4&lt;TODAY()),"Late","Occupied")),)))</f>
        <v/>
      </c>
      <c r="LX8" s="33" t="str">
        <f>IF(ISBLANK($F8),,IF(TODAY()=LX$4,"Today",IF(AND(LOOKUP($F8,TenantNames,TenantStartDates)&lt;=LX$4,LOOKUP($F8,TenantNames,TenantEndDates)&gt;=LX$4),IF(OR(AND(DAY(LOOKUP($F8,TenantNames,TenantStartDates))&gt;28,DAY(EOMONTH(LX$4,0))=28,DAY(LX$4)=28),AND(DAY(LOOKUP($F8,TenantNames,TenantStartDates))&gt;30,DAY(EOMONTH(LX$4,0))=30,DAY(LX$4)=30),DAY(LOOKUP($F8,TenantNames,TenantStartDates))=DAY(LX$4)),IF((LOOKUP($F8,TenantNames,TenantEndDates)-LX$4)&lt;=31,LOOKUP($F8,TenantNames,TenantTotalRevenues)-SUM($JA8:LW8),LOOKUP($F8,TenantNames,TenantMonthlyRents)),IF(AND((SUMIF($G$4:AHB$4,"&lt;"&amp;LX$4,$G8:AHB8))&gt;SUMIFS(TransactionAmounts,TenantSources,$F8,'Filtered Data'!$C$2:$C23,"&lt;"&amp;LX$4),LX$4&lt;TODAY()),"Late","Occupied")),)))</f>
        <v/>
      </c>
      <c r="LY8" s="33" t="str">
        <f>IF(ISBLANK($F8),,IF(TODAY()=LY$4,"Today",IF(AND(LOOKUP($F8,TenantNames,TenantStartDates)&lt;=LY$4,LOOKUP($F8,TenantNames,TenantEndDates)&gt;=LY$4),IF(OR(AND(DAY(LOOKUP($F8,TenantNames,TenantStartDates))&gt;28,DAY(EOMONTH(LY$4,0))=28,DAY(LY$4)=28),AND(DAY(LOOKUP($F8,TenantNames,TenantStartDates))&gt;30,DAY(EOMONTH(LY$4,0))=30,DAY(LY$4)=30),DAY(LOOKUP($F8,TenantNames,TenantStartDates))=DAY(LY$4)),IF((LOOKUP($F8,TenantNames,TenantEndDates)-LY$4)&lt;=31,LOOKUP($F8,TenantNames,TenantTotalRevenues)-SUM($JA8:LX8),LOOKUP($F8,TenantNames,TenantMonthlyRents)),IF(AND((SUMIF($G$4:AHB$4,"&lt;"&amp;LY$4,$G8:AHB8))&gt;SUMIFS(TransactionAmounts,TenantSources,$F8,'Filtered Data'!$C$2:$C23,"&lt;"&amp;LY$4),LY$4&lt;TODAY()),"Late","Occupied")),)))</f>
        <v/>
      </c>
      <c r="LZ8" s="33" t="str">
        <f>IF(ISBLANK($F8),,IF(TODAY()=LZ$4,"Today",IF(AND(LOOKUP($F8,TenantNames,TenantStartDates)&lt;=LZ$4,LOOKUP($F8,TenantNames,TenantEndDates)&gt;=LZ$4),IF(OR(AND(DAY(LOOKUP($F8,TenantNames,TenantStartDates))&gt;28,DAY(EOMONTH(LZ$4,0))=28,DAY(LZ$4)=28),AND(DAY(LOOKUP($F8,TenantNames,TenantStartDates))&gt;30,DAY(EOMONTH(LZ$4,0))=30,DAY(LZ$4)=30),DAY(LOOKUP($F8,TenantNames,TenantStartDates))=DAY(LZ$4)),IF((LOOKUP($F8,TenantNames,TenantEndDates)-LZ$4)&lt;=31,LOOKUP($F8,TenantNames,TenantTotalRevenues)-SUM($JA8:LY8),LOOKUP($F8,TenantNames,TenantMonthlyRents)),IF(AND((SUMIF($G$4:AHB$4,"&lt;"&amp;LZ$4,$G8:AHB8))&gt;SUMIFS(TransactionAmounts,TenantSources,$F8,'Filtered Data'!$C$2:$C23,"&lt;"&amp;LZ$4),LZ$4&lt;TODAY()),"Late","Occupied")),)))</f>
        <v/>
      </c>
      <c r="MA8" s="33" t="str">
        <f>IF(ISBLANK($F8),,IF(TODAY()=MA$4,"Today",IF(AND(LOOKUP($F8,TenantNames,TenantStartDates)&lt;=MA$4,LOOKUP($F8,TenantNames,TenantEndDates)&gt;=MA$4),IF(OR(AND(DAY(LOOKUP($F8,TenantNames,TenantStartDates))&gt;28,DAY(EOMONTH(MA$4,0))=28,DAY(MA$4)=28),AND(DAY(LOOKUP($F8,TenantNames,TenantStartDates))&gt;30,DAY(EOMONTH(MA$4,0))=30,DAY(MA$4)=30),DAY(LOOKUP($F8,TenantNames,TenantStartDates))=DAY(MA$4)),IF((LOOKUP($F8,TenantNames,TenantEndDates)-MA$4)&lt;=31,LOOKUP($F8,TenantNames,TenantTotalRevenues)-SUM($JA8:LZ8),LOOKUP($F8,TenantNames,TenantMonthlyRents)),IF(AND((SUMIF($G$4:AHB$4,"&lt;"&amp;MA$4,$G8:AHB8))&gt;SUMIFS(TransactionAmounts,TenantSources,$F8,'Filtered Data'!$C$2:$C23,"&lt;"&amp;MA$4),MA$4&lt;TODAY()),"Late","Occupied")),)))</f>
        <v/>
      </c>
      <c r="MB8" s="33" t="str">
        <f>IF(ISBLANK($F8),,IF(TODAY()=MB$4,"Today",IF(AND(LOOKUP($F8,TenantNames,TenantStartDates)&lt;=MB$4,LOOKUP($F8,TenantNames,TenantEndDates)&gt;=MB$4),IF(OR(AND(DAY(LOOKUP($F8,TenantNames,TenantStartDates))&gt;28,DAY(EOMONTH(MB$4,0))=28,DAY(MB$4)=28),AND(DAY(LOOKUP($F8,TenantNames,TenantStartDates))&gt;30,DAY(EOMONTH(MB$4,0))=30,DAY(MB$4)=30),DAY(LOOKUP($F8,TenantNames,TenantStartDates))=DAY(MB$4)),IF((LOOKUP($F8,TenantNames,TenantEndDates)-MB$4)&lt;=31,LOOKUP($F8,TenantNames,TenantTotalRevenues)-SUM($JA8:MA8),LOOKUP($F8,TenantNames,TenantMonthlyRents)),IF(AND((SUMIF($G$4:AHB$4,"&lt;"&amp;MB$4,$G8:AHB8))&gt;SUMIFS(TransactionAmounts,TenantSources,$F8,'Filtered Data'!$C$2:$C23,"&lt;"&amp;MB$4),MB$4&lt;TODAY()),"Late","Occupied")),)))</f>
        <v/>
      </c>
      <c r="MC8" s="33" t="str">
        <f>IF(ISBLANK($F8),,IF(TODAY()=MC$4,"Today",IF(AND(LOOKUP($F8,TenantNames,TenantStartDates)&lt;=MC$4,LOOKUP($F8,TenantNames,TenantEndDates)&gt;=MC$4),IF(OR(AND(DAY(LOOKUP($F8,TenantNames,TenantStartDates))&gt;28,DAY(EOMONTH(MC$4,0))=28,DAY(MC$4)=28),AND(DAY(LOOKUP($F8,TenantNames,TenantStartDates))&gt;30,DAY(EOMONTH(MC$4,0))=30,DAY(MC$4)=30),DAY(LOOKUP($F8,TenantNames,TenantStartDates))=DAY(MC$4)),IF((LOOKUP($F8,TenantNames,TenantEndDates)-MC$4)&lt;=31,LOOKUP($F8,TenantNames,TenantTotalRevenues)-SUM($JA8:MB8),LOOKUP($F8,TenantNames,TenantMonthlyRents)),IF(AND((SUMIF($G$4:AHB$4,"&lt;"&amp;MC$4,$G8:AHB8))&gt;SUMIFS(TransactionAmounts,TenantSources,$F8,'Filtered Data'!$C$2:$C23,"&lt;"&amp;MC$4),MC$4&lt;TODAY()),"Late","Occupied")),)))</f>
        <v/>
      </c>
      <c r="MD8" s="33" t="str">
        <f>IF(ISBLANK($F8),,IF(TODAY()=MD$4,"Today",IF(AND(LOOKUP($F8,TenantNames,TenantStartDates)&lt;=MD$4,LOOKUP($F8,TenantNames,TenantEndDates)&gt;=MD$4),IF(OR(AND(DAY(LOOKUP($F8,TenantNames,TenantStartDates))&gt;28,DAY(EOMONTH(MD$4,0))=28,DAY(MD$4)=28),AND(DAY(LOOKUP($F8,TenantNames,TenantStartDates))&gt;30,DAY(EOMONTH(MD$4,0))=30,DAY(MD$4)=30),DAY(LOOKUP($F8,TenantNames,TenantStartDates))=DAY(MD$4)),IF((LOOKUP($F8,TenantNames,TenantEndDates)-MD$4)&lt;=31,LOOKUP($F8,TenantNames,TenantTotalRevenues)-SUM($JA8:MC8),LOOKUP($F8,TenantNames,TenantMonthlyRents)),IF(AND((SUMIF($G$4:AHB$4,"&lt;"&amp;MD$4,$G8:AHB8))&gt;SUMIFS(TransactionAmounts,TenantSources,$F8,'Filtered Data'!$C$2:$C23,"&lt;"&amp;MD$4),MD$4&lt;TODAY()),"Late","Occupied")),)))</f>
        <v/>
      </c>
      <c r="ME8" s="33" t="str">
        <f>IF(ISBLANK($F8),,IF(TODAY()=ME$4,"Today",IF(AND(LOOKUP($F8,TenantNames,TenantStartDates)&lt;=ME$4,LOOKUP($F8,TenantNames,TenantEndDates)&gt;=ME$4),IF(OR(AND(DAY(LOOKUP($F8,TenantNames,TenantStartDates))&gt;28,DAY(EOMONTH(ME$4,0))=28,DAY(ME$4)=28),AND(DAY(LOOKUP($F8,TenantNames,TenantStartDates))&gt;30,DAY(EOMONTH(ME$4,0))=30,DAY(ME$4)=30),DAY(LOOKUP($F8,TenantNames,TenantStartDates))=DAY(ME$4)),IF((LOOKUP($F8,TenantNames,TenantEndDates)-ME$4)&lt;=31,LOOKUP($F8,TenantNames,TenantTotalRevenues)-SUM($JA8:MD8),LOOKUP($F8,TenantNames,TenantMonthlyRents)),IF(AND((SUMIF($G$4:AHB$4,"&lt;"&amp;ME$4,$G8:AHB8))&gt;SUMIFS(TransactionAmounts,TenantSources,$F8,'Filtered Data'!$C$2:$C23,"&lt;"&amp;ME$4),ME$4&lt;TODAY()),"Late","Occupied")),)))</f>
        <v/>
      </c>
      <c r="MF8" s="33" t="str">
        <f>IF(ISBLANK($F8),,IF(TODAY()=MF$4,"Today",IF(AND(LOOKUP($F8,TenantNames,TenantStartDates)&lt;=MF$4,LOOKUP($F8,TenantNames,TenantEndDates)&gt;=MF$4),IF(OR(AND(DAY(LOOKUP($F8,TenantNames,TenantStartDates))&gt;28,DAY(EOMONTH(MF$4,0))=28,DAY(MF$4)=28),AND(DAY(LOOKUP($F8,TenantNames,TenantStartDates))&gt;30,DAY(EOMONTH(MF$4,0))=30,DAY(MF$4)=30),DAY(LOOKUP($F8,TenantNames,TenantStartDates))=DAY(MF$4)),IF((LOOKUP($F8,TenantNames,TenantEndDates)-MF$4)&lt;=31,LOOKUP($F8,TenantNames,TenantTotalRevenues)-SUM($JA8:ME8),LOOKUP($F8,TenantNames,TenantMonthlyRents)),IF(AND((SUMIF($G$4:AHB$4,"&lt;"&amp;MF$4,$G8:AHB8))&gt;SUMIFS(TransactionAmounts,TenantSources,$F8,'Filtered Data'!$C$2:$C23,"&lt;"&amp;MF$4),MF$4&lt;TODAY()),"Late","Occupied")),)))</f>
        <v/>
      </c>
      <c r="MG8" s="33" t="str">
        <f>IF(ISBLANK($F8),,IF(TODAY()=MG$4,"Today",IF(AND(LOOKUP($F8,TenantNames,TenantStartDates)&lt;=MG$4,LOOKUP($F8,TenantNames,TenantEndDates)&gt;=MG$4),IF(OR(AND(DAY(LOOKUP($F8,TenantNames,TenantStartDates))&gt;28,DAY(EOMONTH(MG$4,0))=28,DAY(MG$4)=28),AND(DAY(LOOKUP($F8,TenantNames,TenantStartDates))&gt;30,DAY(EOMONTH(MG$4,0))=30,DAY(MG$4)=30),DAY(LOOKUP($F8,TenantNames,TenantStartDates))=DAY(MG$4)),IF((LOOKUP($F8,TenantNames,TenantEndDates)-MG$4)&lt;=31,LOOKUP($F8,TenantNames,TenantTotalRevenues)-SUM($JA8:MF8),LOOKUP($F8,TenantNames,TenantMonthlyRents)),IF(AND((SUMIF($G$4:AHB$4,"&lt;"&amp;MG$4,$G8:AHB8))&gt;SUMIFS(TransactionAmounts,TenantSources,$F8,'Filtered Data'!$C$2:$C23,"&lt;"&amp;MG$4),MG$4&lt;TODAY()),"Late","Occupied")),)))</f>
        <v/>
      </c>
      <c r="MH8" s="33" t="str">
        <f>IF(ISBLANK($F8),,IF(TODAY()=MH$4,"Today",IF(AND(LOOKUP($F8,TenantNames,TenantStartDates)&lt;=MH$4,LOOKUP($F8,TenantNames,TenantEndDates)&gt;=MH$4),IF(OR(AND(DAY(LOOKUP($F8,TenantNames,TenantStartDates))&gt;28,DAY(EOMONTH(MH$4,0))=28,DAY(MH$4)=28),AND(DAY(LOOKUP($F8,TenantNames,TenantStartDates))&gt;30,DAY(EOMONTH(MH$4,0))=30,DAY(MH$4)=30),DAY(LOOKUP($F8,TenantNames,TenantStartDates))=DAY(MH$4)),IF((LOOKUP($F8,TenantNames,TenantEndDates)-MH$4)&lt;=31,LOOKUP($F8,TenantNames,TenantTotalRevenues)-SUM($JA8:MG8),LOOKUP($F8,TenantNames,TenantMonthlyRents)),IF(AND((SUMIF($G$4:AHB$4,"&lt;"&amp;MH$4,$G8:AHB8))&gt;SUMIFS(TransactionAmounts,TenantSources,$F8,'Filtered Data'!$C$2:$C23,"&lt;"&amp;MH$4),MH$4&lt;TODAY()),"Late","Occupied")),)))</f>
        <v/>
      </c>
      <c r="MI8" s="33" t="str">
        <f>IF(ISBLANK($F8),,IF(TODAY()=MI$4,"Today",IF(AND(LOOKUP($F8,TenantNames,TenantStartDates)&lt;=MI$4,LOOKUP($F8,TenantNames,TenantEndDates)&gt;=MI$4),IF(OR(AND(DAY(LOOKUP($F8,TenantNames,TenantStartDates))&gt;28,DAY(EOMONTH(MI$4,0))=28,DAY(MI$4)=28),AND(DAY(LOOKUP($F8,TenantNames,TenantStartDates))&gt;30,DAY(EOMONTH(MI$4,0))=30,DAY(MI$4)=30),DAY(LOOKUP($F8,TenantNames,TenantStartDates))=DAY(MI$4)),IF((LOOKUP($F8,TenantNames,TenantEndDates)-MI$4)&lt;=31,LOOKUP($F8,TenantNames,TenantTotalRevenues)-SUM($JA8:MH8),LOOKUP($F8,TenantNames,TenantMonthlyRents)),IF(AND((SUMIF($G$4:AHB$4,"&lt;"&amp;MI$4,$G8:AHB8))&gt;SUMIFS(TransactionAmounts,TenantSources,$F8,'Filtered Data'!$C$2:$C23,"&lt;"&amp;MI$4),MI$4&lt;TODAY()),"Late","Occupied")),)))</f>
        <v/>
      </c>
      <c r="MJ8" s="33" t="str">
        <f>IF(ISBLANK($F8),,IF(TODAY()=MJ$4,"Today",IF(AND(LOOKUP($F8,TenantNames,TenantStartDates)&lt;=MJ$4,LOOKUP($F8,TenantNames,TenantEndDates)&gt;=MJ$4),IF(OR(AND(DAY(LOOKUP($F8,TenantNames,TenantStartDates))&gt;28,DAY(EOMONTH(MJ$4,0))=28,DAY(MJ$4)=28),AND(DAY(LOOKUP($F8,TenantNames,TenantStartDates))&gt;30,DAY(EOMONTH(MJ$4,0))=30,DAY(MJ$4)=30),DAY(LOOKUP($F8,TenantNames,TenantStartDates))=DAY(MJ$4)),IF((LOOKUP($F8,TenantNames,TenantEndDates)-MJ$4)&lt;=31,LOOKUP($F8,TenantNames,TenantTotalRevenues)-SUM($JA8:MI8),LOOKUP($F8,TenantNames,TenantMonthlyRents)),IF(AND((SUMIF($G$4:AHB$4,"&lt;"&amp;MJ$4,$G8:AHB8))&gt;SUMIFS(TransactionAmounts,TenantSources,$F8,'Filtered Data'!$C$2:$C23,"&lt;"&amp;MJ$4),MJ$4&lt;TODAY()),"Late","Occupied")),)))</f>
        <v/>
      </c>
      <c r="MK8" s="33" t="str">
        <f>IF(ISBLANK($F8),,IF(TODAY()=MK$4,"Today",IF(AND(LOOKUP($F8,TenantNames,TenantStartDates)&lt;=MK$4,LOOKUP($F8,TenantNames,TenantEndDates)&gt;=MK$4),IF(OR(AND(DAY(LOOKUP($F8,TenantNames,TenantStartDates))&gt;28,DAY(EOMONTH(MK$4,0))=28,DAY(MK$4)=28),AND(DAY(LOOKUP($F8,TenantNames,TenantStartDates))&gt;30,DAY(EOMONTH(MK$4,0))=30,DAY(MK$4)=30),DAY(LOOKUP($F8,TenantNames,TenantStartDates))=DAY(MK$4)),IF((LOOKUP($F8,TenantNames,TenantEndDates)-MK$4)&lt;=31,LOOKUP($F8,TenantNames,TenantTotalRevenues)-SUM($JA8:MJ8),LOOKUP($F8,TenantNames,TenantMonthlyRents)),IF(AND((SUMIF($G$4:AHB$4,"&lt;"&amp;MK$4,$G8:AHB8))&gt;SUMIFS(TransactionAmounts,TenantSources,$F8,'Filtered Data'!$C$2:$C23,"&lt;"&amp;MK$4),MK$4&lt;TODAY()),"Late","Occupied")),)))</f>
        <v/>
      </c>
      <c r="ML8" s="33" t="str">
        <f>IF(ISBLANK($F8),,IF(TODAY()=ML$4,"Today",IF(AND(LOOKUP($F8,TenantNames,TenantStartDates)&lt;=ML$4,LOOKUP($F8,TenantNames,TenantEndDates)&gt;=ML$4),IF(OR(AND(DAY(LOOKUP($F8,TenantNames,TenantStartDates))&gt;28,DAY(EOMONTH(ML$4,0))=28,DAY(ML$4)=28),AND(DAY(LOOKUP($F8,TenantNames,TenantStartDates))&gt;30,DAY(EOMONTH(ML$4,0))=30,DAY(ML$4)=30),DAY(LOOKUP($F8,TenantNames,TenantStartDates))=DAY(ML$4)),IF((LOOKUP($F8,TenantNames,TenantEndDates)-ML$4)&lt;=31,LOOKUP($F8,TenantNames,TenantTotalRevenues)-SUM($JA8:MK8),LOOKUP($F8,TenantNames,TenantMonthlyRents)),IF(AND((SUMIF($G$4:AHB$4,"&lt;"&amp;ML$4,$G8:AHB8))&gt;SUMIFS(TransactionAmounts,TenantSources,$F8,'Filtered Data'!$C$2:$C23,"&lt;"&amp;ML$4),ML$4&lt;TODAY()),"Late","Occupied")),)))</f>
        <v/>
      </c>
      <c r="MM8" s="33" t="str">
        <f>IF(ISBLANK($F8),,IF(TODAY()=MM$4,"Today",IF(AND(LOOKUP($F8,TenantNames,TenantStartDates)&lt;=MM$4,LOOKUP($F8,TenantNames,TenantEndDates)&gt;=MM$4),IF(OR(AND(DAY(LOOKUP($F8,TenantNames,TenantStartDates))&gt;28,DAY(EOMONTH(MM$4,0))=28,DAY(MM$4)=28),AND(DAY(LOOKUP($F8,TenantNames,TenantStartDates))&gt;30,DAY(EOMONTH(MM$4,0))=30,DAY(MM$4)=30),DAY(LOOKUP($F8,TenantNames,TenantStartDates))=DAY(MM$4)),IF((LOOKUP($F8,TenantNames,TenantEndDates)-MM$4)&lt;=31,LOOKUP($F8,TenantNames,TenantTotalRevenues)-SUM($JA8:ML8),LOOKUP($F8,TenantNames,TenantMonthlyRents)),IF(AND((SUMIF($G$4:AHB$4,"&lt;"&amp;MM$4,$G8:AHB8))&gt;SUMIFS(TransactionAmounts,TenantSources,$F8,'Filtered Data'!$C$2:$C23,"&lt;"&amp;MM$4),MM$4&lt;TODAY()),"Late","Occupied")),)))</f>
        <v/>
      </c>
      <c r="MN8" s="33" t="str">
        <f>IF(ISBLANK($F8),,IF(TODAY()=MN$4,"Today",IF(AND(LOOKUP($F8,TenantNames,TenantStartDates)&lt;=MN$4,LOOKUP($F8,TenantNames,TenantEndDates)&gt;=MN$4),IF(OR(AND(DAY(LOOKUP($F8,TenantNames,TenantStartDates))&gt;28,DAY(EOMONTH(MN$4,0))=28,DAY(MN$4)=28),AND(DAY(LOOKUP($F8,TenantNames,TenantStartDates))&gt;30,DAY(EOMONTH(MN$4,0))=30,DAY(MN$4)=30),DAY(LOOKUP($F8,TenantNames,TenantStartDates))=DAY(MN$4)),IF((LOOKUP($F8,TenantNames,TenantEndDates)-MN$4)&lt;=31,LOOKUP($F8,TenantNames,TenantTotalRevenues)-SUM($JA8:MM8),LOOKUP($F8,TenantNames,TenantMonthlyRents)),IF(AND((SUMIF($G$4:AHB$4,"&lt;"&amp;MN$4,$G8:AHB8))&gt;SUMIFS(TransactionAmounts,TenantSources,$F8,'Filtered Data'!$C$2:$C23,"&lt;"&amp;MN$4),MN$4&lt;TODAY()),"Late","Occupied")),)))</f>
        <v/>
      </c>
      <c r="MO8" s="33" t="str">
        <f>IF(ISBLANK($F8),,IF(TODAY()=MO$4,"Today",IF(AND(LOOKUP($F8,TenantNames,TenantStartDates)&lt;=MO$4,LOOKUP($F8,TenantNames,TenantEndDates)&gt;=MO$4),IF(OR(AND(DAY(LOOKUP($F8,TenantNames,TenantStartDates))&gt;28,DAY(EOMONTH(MO$4,0))=28,DAY(MO$4)=28),AND(DAY(LOOKUP($F8,TenantNames,TenantStartDates))&gt;30,DAY(EOMONTH(MO$4,0))=30,DAY(MO$4)=30),DAY(LOOKUP($F8,TenantNames,TenantStartDates))=DAY(MO$4)),IF((LOOKUP($F8,TenantNames,TenantEndDates)-MO$4)&lt;=31,LOOKUP($F8,TenantNames,TenantTotalRevenues)-SUM($JA8:MN8),LOOKUP($F8,TenantNames,TenantMonthlyRents)),IF(AND((SUMIF($G$4:AHB$4,"&lt;"&amp;MO$4,$G8:AHB8))&gt;SUMIFS(TransactionAmounts,TenantSources,$F8,'Filtered Data'!$C$2:$C23,"&lt;"&amp;MO$4),MO$4&lt;TODAY()),"Late","Occupied")),)))</f>
        <v/>
      </c>
      <c r="MP8" s="33" t="str">
        <f>IF(ISBLANK($F8),,IF(TODAY()=MP$4,"Today",IF(AND(LOOKUP($F8,TenantNames,TenantStartDates)&lt;=MP$4,LOOKUP($F8,TenantNames,TenantEndDates)&gt;=MP$4),IF(OR(AND(DAY(LOOKUP($F8,TenantNames,TenantStartDates))&gt;28,DAY(EOMONTH(MP$4,0))=28,DAY(MP$4)=28),AND(DAY(LOOKUP($F8,TenantNames,TenantStartDates))&gt;30,DAY(EOMONTH(MP$4,0))=30,DAY(MP$4)=30),DAY(LOOKUP($F8,TenantNames,TenantStartDates))=DAY(MP$4)),IF((LOOKUP($F8,TenantNames,TenantEndDates)-MP$4)&lt;=31,LOOKUP($F8,TenantNames,TenantTotalRevenues)-SUM($JA8:MO8),LOOKUP($F8,TenantNames,TenantMonthlyRents)),IF(AND((SUMIF($G$4:AHB$4,"&lt;"&amp;MP$4,$G8:AHB8))&gt;SUMIFS(TransactionAmounts,TenantSources,$F8,'Filtered Data'!$C$2:$C23,"&lt;"&amp;MP$4),MP$4&lt;TODAY()),"Late","Occupied")),)))</f>
        <v/>
      </c>
      <c r="MQ8" s="33" t="str">
        <f>IF(ISBLANK($F8),,IF(TODAY()=MQ$4,"Today",IF(AND(LOOKUP($F8,TenantNames,TenantStartDates)&lt;=MQ$4,LOOKUP($F8,TenantNames,TenantEndDates)&gt;=MQ$4),IF(OR(AND(DAY(LOOKUP($F8,TenantNames,TenantStartDates))&gt;28,DAY(EOMONTH(MQ$4,0))=28,DAY(MQ$4)=28),AND(DAY(LOOKUP($F8,TenantNames,TenantStartDates))&gt;30,DAY(EOMONTH(MQ$4,0))=30,DAY(MQ$4)=30),DAY(LOOKUP($F8,TenantNames,TenantStartDates))=DAY(MQ$4)),IF((LOOKUP($F8,TenantNames,TenantEndDates)-MQ$4)&lt;=31,LOOKUP($F8,TenantNames,TenantTotalRevenues)-SUM($JA8:MP8),LOOKUP($F8,TenantNames,TenantMonthlyRents)),IF(AND((SUMIF($G$4:AHB$4,"&lt;"&amp;MQ$4,$G8:AHB8))&gt;SUMIFS(TransactionAmounts,TenantSources,$F8,'Filtered Data'!$C$2:$C23,"&lt;"&amp;MQ$4),MQ$4&lt;TODAY()),"Late","Occupied")),)))</f>
        <v/>
      </c>
      <c r="MR8" s="33" t="str">
        <f>IF(ISBLANK($F8),,IF(TODAY()=MR$4,"Today",IF(AND(LOOKUP($F8,TenantNames,TenantStartDates)&lt;=MR$4,LOOKUP($F8,TenantNames,TenantEndDates)&gt;=MR$4),IF(OR(AND(DAY(LOOKUP($F8,TenantNames,TenantStartDates))&gt;28,DAY(EOMONTH(MR$4,0))=28,DAY(MR$4)=28),AND(DAY(LOOKUP($F8,TenantNames,TenantStartDates))&gt;30,DAY(EOMONTH(MR$4,0))=30,DAY(MR$4)=30),DAY(LOOKUP($F8,TenantNames,TenantStartDates))=DAY(MR$4)),IF((LOOKUP($F8,TenantNames,TenantEndDates)-MR$4)&lt;=31,LOOKUP($F8,TenantNames,TenantTotalRevenues)-SUM($JA8:MQ8),LOOKUP($F8,TenantNames,TenantMonthlyRents)),IF(AND((SUMIF($G$4:AHB$4,"&lt;"&amp;MR$4,$G8:AHB8))&gt;SUMIFS(TransactionAmounts,TenantSources,$F8,'Filtered Data'!$C$2:$C23,"&lt;"&amp;MR$4),MR$4&lt;TODAY()),"Late","Occupied")),)))</f>
        <v/>
      </c>
      <c r="MS8" s="33" t="str">
        <f>IF(ISBLANK($F8),,IF(TODAY()=MS$4,"Today",IF(AND(LOOKUP($F8,TenantNames,TenantStartDates)&lt;=MS$4,LOOKUP($F8,TenantNames,TenantEndDates)&gt;=MS$4),IF(OR(AND(DAY(LOOKUP($F8,TenantNames,TenantStartDates))&gt;28,DAY(EOMONTH(MS$4,0))=28,DAY(MS$4)=28),AND(DAY(LOOKUP($F8,TenantNames,TenantStartDates))&gt;30,DAY(EOMONTH(MS$4,0))=30,DAY(MS$4)=30),DAY(LOOKUP($F8,TenantNames,TenantStartDates))=DAY(MS$4)),IF((LOOKUP($F8,TenantNames,TenantEndDates)-MS$4)&lt;=31,LOOKUP($F8,TenantNames,TenantTotalRevenues)-SUM($JA8:MR8),LOOKUP($F8,TenantNames,TenantMonthlyRents)),IF(AND((SUMIF($G$4:AHB$4,"&lt;"&amp;MS$4,$G8:AHB8))&gt;SUMIFS(TransactionAmounts,TenantSources,$F8,'Filtered Data'!$C$2:$C23,"&lt;"&amp;MS$4),MS$4&lt;TODAY()),"Late","Occupied")),)))</f>
        <v/>
      </c>
      <c r="MT8" s="33" t="str">
        <f>IF(ISBLANK($F8),,IF(TODAY()=MT$4,"Today",IF(AND(LOOKUP($F8,TenantNames,TenantStartDates)&lt;=MT$4,LOOKUP($F8,TenantNames,TenantEndDates)&gt;=MT$4),IF(OR(AND(DAY(LOOKUP($F8,TenantNames,TenantStartDates))&gt;28,DAY(EOMONTH(MT$4,0))=28,DAY(MT$4)=28),AND(DAY(LOOKUP($F8,TenantNames,TenantStartDates))&gt;30,DAY(EOMONTH(MT$4,0))=30,DAY(MT$4)=30),DAY(LOOKUP($F8,TenantNames,TenantStartDates))=DAY(MT$4)),IF((LOOKUP($F8,TenantNames,TenantEndDates)-MT$4)&lt;=31,LOOKUP($F8,TenantNames,TenantTotalRevenues)-SUM($JA8:MS8),LOOKUP($F8,TenantNames,TenantMonthlyRents)),IF(AND((SUMIF($G$4:AHB$4,"&lt;"&amp;MT$4,$G8:AHB8))&gt;SUMIFS(TransactionAmounts,TenantSources,$F8,'Filtered Data'!$C$2:$C23,"&lt;"&amp;MT$4),MT$4&lt;TODAY()),"Late","Occupied")),)))</f>
        <v/>
      </c>
      <c r="MU8" s="33" t="str">
        <f>IF(ISBLANK($F8),,IF(TODAY()=MU$4,"Today",IF(AND(LOOKUP($F8,TenantNames,TenantStartDates)&lt;=MU$4,LOOKUP($F8,TenantNames,TenantEndDates)&gt;=MU$4),IF(OR(AND(DAY(LOOKUP($F8,TenantNames,TenantStartDates))&gt;28,DAY(EOMONTH(MU$4,0))=28,DAY(MU$4)=28),AND(DAY(LOOKUP($F8,TenantNames,TenantStartDates))&gt;30,DAY(EOMONTH(MU$4,0))=30,DAY(MU$4)=30),DAY(LOOKUP($F8,TenantNames,TenantStartDates))=DAY(MU$4)),IF((LOOKUP($F8,TenantNames,TenantEndDates)-MU$4)&lt;=31,LOOKUP($F8,TenantNames,TenantTotalRevenues)-SUM($JA8:MT8),LOOKUP($F8,TenantNames,TenantMonthlyRents)),IF(AND((SUMIF($G$4:AHB$4,"&lt;"&amp;MU$4,$G8:AHB8))&gt;SUMIFS(TransactionAmounts,TenantSources,$F8,'Filtered Data'!$C$2:$C23,"&lt;"&amp;MU$4),MU$4&lt;TODAY()),"Late","Occupied")),)))</f>
        <v/>
      </c>
      <c r="MV8" s="33" t="str">
        <f>IF(ISBLANK($F8),,IF(TODAY()=MV$4,"Today",IF(AND(LOOKUP($F8,TenantNames,TenantStartDates)&lt;=MV$4,LOOKUP($F8,TenantNames,TenantEndDates)&gt;=MV$4),IF(OR(AND(DAY(LOOKUP($F8,TenantNames,TenantStartDates))&gt;28,DAY(EOMONTH(MV$4,0))=28,DAY(MV$4)=28),AND(DAY(LOOKUP($F8,TenantNames,TenantStartDates))&gt;30,DAY(EOMONTH(MV$4,0))=30,DAY(MV$4)=30),DAY(LOOKUP($F8,TenantNames,TenantStartDates))=DAY(MV$4)),IF((LOOKUP($F8,TenantNames,TenantEndDates)-MV$4)&lt;=31,LOOKUP($F8,TenantNames,TenantTotalRevenues)-SUM($JA8:MU8),LOOKUP($F8,TenantNames,TenantMonthlyRents)),IF(AND((SUMIF($G$4:AHB$4,"&lt;"&amp;MV$4,$G8:AHB8))&gt;SUMIFS(TransactionAmounts,TenantSources,$F8,'Filtered Data'!$C$2:$C23,"&lt;"&amp;MV$4),MV$4&lt;TODAY()),"Late","Occupied")),)))</f>
        <v/>
      </c>
      <c r="MW8" s="33" t="str">
        <f>IF(ISBLANK($F8),,IF(TODAY()=MW$4,"Today",IF(AND(LOOKUP($F8,TenantNames,TenantStartDates)&lt;=MW$4,LOOKUP($F8,TenantNames,TenantEndDates)&gt;=MW$4),IF(OR(AND(DAY(LOOKUP($F8,TenantNames,TenantStartDates))&gt;28,DAY(EOMONTH(MW$4,0))=28,DAY(MW$4)=28),AND(DAY(LOOKUP($F8,TenantNames,TenantStartDates))&gt;30,DAY(EOMONTH(MW$4,0))=30,DAY(MW$4)=30),DAY(LOOKUP($F8,TenantNames,TenantStartDates))=DAY(MW$4)),IF((LOOKUP($F8,TenantNames,TenantEndDates)-MW$4)&lt;=31,LOOKUP($F8,TenantNames,TenantTotalRevenues)-SUM($JA8:MV8),LOOKUP($F8,TenantNames,TenantMonthlyRents)),IF(AND((SUMIF($G$4:AHB$4,"&lt;"&amp;MW$4,$G8:AHB8))&gt;SUMIFS(TransactionAmounts,TenantSources,$F8,'Filtered Data'!$C$2:$C23,"&lt;"&amp;MW$4),MW$4&lt;TODAY()),"Late","Occupied")),)))</f>
        <v/>
      </c>
      <c r="MX8" s="33" t="str">
        <f>IF(ISBLANK($F8),,IF(TODAY()=MX$4,"Today",IF(AND(LOOKUP($F8,TenantNames,TenantStartDates)&lt;=MX$4,LOOKUP($F8,TenantNames,TenantEndDates)&gt;=MX$4),IF(OR(AND(DAY(LOOKUP($F8,TenantNames,TenantStartDates))&gt;28,DAY(EOMONTH(MX$4,0))=28,DAY(MX$4)=28),AND(DAY(LOOKUP($F8,TenantNames,TenantStartDates))&gt;30,DAY(EOMONTH(MX$4,0))=30,DAY(MX$4)=30),DAY(LOOKUP($F8,TenantNames,TenantStartDates))=DAY(MX$4)),IF((LOOKUP($F8,TenantNames,TenantEndDates)-MX$4)&lt;=31,LOOKUP($F8,TenantNames,TenantTotalRevenues)-SUM($JA8:MW8),LOOKUP($F8,TenantNames,TenantMonthlyRents)),IF(AND((SUMIF($G$4:AHB$4,"&lt;"&amp;MX$4,$G8:AHB8))&gt;SUMIFS(TransactionAmounts,TenantSources,$F8,'Filtered Data'!$C$2:$C23,"&lt;"&amp;MX$4),MX$4&lt;TODAY()),"Late","Occupied")),)))</f>
        <v/>
      </c>
      <c r="MY8" s="33" t="str">
        <f>IF(ISBLANK($F8),,IF(TODAY()=MY$4,"Today",IF(AND(LOOKUP($F8,TenantNames,TenantStartDates)&lt;=MY$4,LOOKUP($F8,TenantNames,TenantEndDates)&gt;=MY$4),IF(OR(AND(DAY(LOOKUP($F8,TenantNames,TenantStartDates))&gt;28,DAY(EOMONTH(MY$4,0))=28,DAY(MY$4)=28),AND(DAY(LOOKUP($F8,TenantNames,TenantStartDates))&gt;30,DAY(EOMONTH(MY$4,0))=30,DAY(MY$4)=30),DAY(LOOKUP($F8,TenantNames,TenantStartDates))=DAY(MY$4)),IF((LOOKUP($F8,TenantNames,TenantEndDates)-MY$4)&lt;=31,LOOKUP($F8,TenantNames,TenantTotalRevenues)-SUM($JA8:MX8),LOOKUP($F8,TenantNames,TenantMonthlyRents)),IF(AND((SUMIF($G$4:AHB$4,"&lt;"&amp;MY$4,$G8:AHB8))&gt;SUMIFS(TransactionAmounts,TenantSources,$F8,'Filtered Data'!$C$2:$C23,"&lt;"&amp;MY$4),MY$4&lt;TODAY()),"Late","Occupied")),)))</f>
        <v/>
      </c>
      <c r="MZ8" s="33" t="str">
        <f>IF(ISBLANK($F8),,IF(TODAY()=MZ$4,"Today",IF(AND(LOOKUP($F8,TenantNames,TenantStartDates)&lt;=MZ$4,LOOKUP($F8,TenantNames,TenantEndDates)&gt;=MZ$4),IF(OR(AND(DAY(LOOKUP($F8,TenantNames,TenantStartDates))&gt;28,DAY(EOMONTH(MZ$4,0))=28,DAY(MZ$4)=28),AND(DAY(LOOKUP($F8,TenantNames,TenantStartDates))&gt;30,DAY(EOMONTH(MZ$4,0))=30,DAY(MZ$4)=30),DAY(LOOKUP($F8,TenantNames,TenantStartDates))=DAY(MZ$4)),IF((LOOKUP($F8,TenantNames,TenantEndDates)-MZ$4)&lt;=31,LOOKUP($F8,TenantNames,TenantTotalRevenues)-SUM($JA8:MY8),LOOKUP($F8,TenantNames,TenantMonthlyRents)),IF(AND((SUMIF($G$4:AHB$4,"&lt;"&amp;MZ$4,$G8:AHB8))&gt;SUMIFS(TransactionAmounts,TenantSources,$F8,'Filtered Data'!$C$2:$C23,"&lt;"&amp;MZ$4),MZ$4&lt;TODAY()),"Late","Occupied")),)))</f>
        <v/>
      </c>
      <c r="NA8" s="33" t="str">
        <f>IF(ISBLANK($F8),,IF(TODAY()=NA$4,"Today",IF(AND(LOOKUP($F8,TenantNames,TenantStartDates)&lt;=NA$4,LOOKUP($F8,TenantNames,TenantEndDates)&gt;=NA$4),IF(OR(AND(DAY(LOOKUP($F8,TenantNames,TenantStartDates))&gt;28,DAY(EOMONTH(NA$4,0))=28,DAY(NA$4)=28),AND(DAY(LOOKUP($F8,TenantNames,TenantStartDates))&gt;30,DAY(EOMONTH(NA$4,0))=30,DAY(NA$4)=30),DAY(LOOKUP($F8,TenantNames,TenantStartDates))=DAY(NA$4)),IF((LOOKUP($F8,TenantNames,TenantEndDates)-NA$4)&lt;=31,LOOKUP($F8,TenantNames,TenantTotalRevenues)-SUM($JA8:MZ8),LOOKUP($F8,TenantNames,TenantMonthlyRents)),IF(AND((SUMIF($G$4:AHB$4,"&lt;"&amp;NA$4,$G8:AHB8))&gt;SUMIFS(TransactionAmounts,TenantSources,$F8,'Filtered Data'!$C$2:$C23,"&lt;"&amp;NA$4),NA$4&lt;TODAY()),"Late","Occupied")),)))</f>
        <v/>
      </c>
      <c r="NB8" s="33" t="str">
        <f>IF(ISBLANK($F8),,IF(TODAY()=NB$4,"Today",IF(AND(LOOKUP($F8,TenantNames,TenantStartDates)&lt;=NB$4,LOOKUP($F8,TenantNames,TenantEndDates)&gt;=NB$4),IF(OR(AND(DAY(LOOKUP($F8,TenantNames,TenantStartDates))&gt;28,DAY(EOMONTH(NB$4,0))=28,DAY(NB$4)=28),AND(DAY(LOOKUP($F8,TenantNames,TenantStartDates))&gt;30,DAY(EOMONTH(NB$4,0))=30,DAY(NB$4)=30),DAY(LOOKUP($F8,TenantNames,TenantStartDates))=DAY(NB$4)),IF((LOOKUP($F8,TenantNames,TenantEndDates)-NB$4)&lt;=31,LOOKUP($F8,TenantNames,TenantTotalRevenues)-SUM($JA8:NA8),LOOKUP($F8,TenantNames,TenantMonthlyRents)),IF(AND((SUMIF($G$4:AHB$4,"&lt;"&amp;NB$4,$G8:AHB8))&gt;SUMIFS(TransactionAmounts,TenantSources,$F8,'Filtered Data'!$C$2:$C23,"&lt;"&amp;NB$4),NB$4&lt;TODAY()),"Late","Occupied")),)))</f>
        <v/>
      </c>
      <c r="NC8" s="33" t="str">
        <f>IF(ISBLANK($F8),,IF(TODAY()=NC$4,"Today",IF(AND(LOOKUP($F8,TenantNames,TenantStartDates)&lt;=NC$4,LOOKUP($F8,TenantNames,TenantEndDates)&gt;=NC$4),IF(OR(AND(DAY(LOOKUP($F8,TenantNames,TenantStartDates))&gt;28,DAY(EOMONTH(NC$4,0))=28,DAY(NC$4)=28),AND(DAY(LOOKUP($F8,TenantNames,TenantStartDates))&gt;30,DAY(EOMONTH(NC$4,0))=30,DAY(NC$4)=30),DAY(LOOKUP($F8,TenantNames,TenantStartDates))=DAY(NC$4)),IF((LOOKUP($F8,TenantNames,TenantEndDates)-NC$4)&lt;=31,LOOKUP($F8,TenantNames,TenantTotalRevenues)-SUM($JA8:NB8),LOOKUP($F8,TenantNames,TenantMonthlyRents)),IF(AND((SUMIF($G$4:AHB$4,"&lt;"&amp;NC$4,$G8:AHB8))&gt;SUMIFS(TransactionAmounts,TenantSources,$F8,'Filtered Data'!$C$2:$C23,"&lt;"&amp;NC$4),NC$4&lt;TODAY()),"Late","Occupied")),)))</f>
        <v/>
      </c>
      <c r="ND8" s="33" t="str">
        <f>IF(ISBLANK($F8),,IF(TODAY()=ND$4,"Today",IF(AND(LOOKUP($F8,TenantNames,TenantStartDates)&lt;=ND$4,LOOKUP($F8,TenantNames,TenantEndDates)&gt;=ND$4),IF(OR(AND(DAY(LOOKUP($F8,TenantNames,TenantStartDates))&gt;28,DAY(EOMONTH(ND$4,0))=28,DAY(ND$4)=28),AND(DAY(LOOKUP($F8,TenantNames,TenantStartDates))&gt;30,DAY(EOMONTH(ND$4,0))=30,DAY(ND$4)=30),DAY(LOOKUP($F8,TenantNames,TenantStartDates))=DAY(ND$4)),IF((LOOKUP($F8,TenantNames,TenantEndDates)-ND$4)&lt;=31,LOOKUP($F8,TenantNames,TenantTotalRevenues)-SUM($JA8:NC8),LOOKUP($F8,TenantNames,TenantMonthlyRents)),IF(AND((SUMIF($G$4:AHB$4,"&lt;"&amp;ND$4,$G8:AHB8))&gt;SUMIFS(TransactionAmounts,TenantSources,$F8,'Filtered Data'!$C$2:$C23,"&lt;"&amp;ND$4),ND$4&lt;TODAY()),"Late","Occupied")),)))</f>
        <v/>
      </c>
      <c r="NE8" s="33" t="str">
        <f>IF(ISBLANK($F8),,IF(TODAY()=NE$4,"Today",IF(AND(LOOKUP($F8,TenantNames,TenantStartDates)&lt;=NE$4,LOOKUP($F8,TenantNames,TenantEndDates)&gt;=NE$4),IF(OR(AND(DAY(LOOKUP($F8,TenantNames,TenantStartDates))&gt;28,DAY(EOMONTH(NE$4,0))=28,DAY(NE$4)=28),AND(DAY(LOOKUP($F8,TenantNames,TenantStartDates))&gt;30,DAY(EOMONTH(NE$4,0))=30,DAY(NE$4)=30),DAY(LOOKUP($F8,TenantNames,TenantStartDates))=DAY(NE$4)),IF((LOOKUP($F8,TenantNames,TenantEndDates)-NE$4)&lt;=31,LOOKUP($F8,TenantNames,TenantTotalRevenues)-SUM($JA8:ND8),LOOKUP($F8,TenantNames,TenantMonthlyRents)),IF(AND((SUMIF($G$4:AHB$4,"&lt;"&amp;NE$4,$G8:AHB8))&gt;SUMIFS(TransactionAmounts,TenantSources,$F8,'Filtered Data'!$C$2:$C23,"&lt;"&amp;NE$4),NE$4&lt;TODAY()),"Late","Occupied")),)))</f>
        <v/>
      </c>
      <c r="NF8" s="33" t="str">
        <f>IF(ISBLANK($F8),,IF(TODAY()=NF$4,"Today",IF(AND(LOOKUP($F8,TenantNames,TenantStartDates)&lt;=NF$4,LOOKUP($F8,TenantNames,TenantEndDates)&gt;=NF$4),IF(OR(AND(DAY(LOOKUP($F8,TenantNames,TenantStartDates))&gt;28,DAY(EOMONTH(NF$4,0))=28,DAY(NF$4)=28),AND(DAY(LOOKUP($F8,TenantNames,TenantStartDates))&gt;30,DAY(EOMONTH(NF$4,0))=30,DAY(NF$4)=30),DAY(LOOKUP($F8,TenantNames,TenantStartDates))=DAY(NF$4)),IF((LOOKUP($F8,TenantNames,TenantEndDates)-NF$4)&lt;=31,LOOKUP($F8,TenantNames,TenantTotalRevenues)-SUM($JA8:NE8),LOOKUP($F8,TenantNames,TenantMonthlyRents)),IF(AND((SUMIF($G$4:AHB$4,"&lt;"&amp;NF$4,$G8:AHB8))&gt;SUMIFS(TransactionAmounts,TenantSources,$F8,'Filtered Data'!$C$2:$C23,"&lt;"&amp;NF$4),NF$4&lt;TODAY()),"Late","Occupied")),)))</f>
        <v/>
      </c>
      <c r="NG8" s="33" t="str">
        <f>IF(ISBLANK($F8),,IF(TODAY()=NG$4,"Today",IF(AND(LOOKUP($F8,TenantNames,TenantStartDates)&lt;=NG$4,LOOKUP($F8,TenantNames,TenantEndDates)&gt;=NG$4),IF(OR(AND(DAY(LOOKUP($F8,TenantNames,TenantStartDates))&gt;28,DAY(EOMONTH(NG$4,0))=28,DAY(NG$4)=28),AND(DAY(LOOKUP($F8,TenantNames,TenantStartDates))&gt;30,DAY(EOMONTH(NG$4,0))=30,DAY(NG$4)=30),DAY(LOOKUP($F8,TenantNames,TenantStartDates))=DAY(NG$4)),IF((LOOKUP($F8,TenantNames,TenantEndDates)-NG$4)&lt;=31,LOOKUP($F8,TenantNames,TenantTotalRevenues)-SUM($JA8:NF8),LOOKUP($F8,TenantNames,TenantMonthlyRents)),IF(AND((SUMIF($G$4:AHB$4,"&lt;"&amp;NG$4,$G8:AHB8))&gt;SUMIFS(TransactionAmounts,TenantSources,$F8,'Filtered Data'!$C$2:$C23,"&lt;"&amp;NG$4),NG$4&lt;TODAY()),"Late","Occupied")),)))</f>
        <v/>
      </c>
      <c r="NH8" s="33" t="str">
        <f>IF(ISBLANK($F8),,IF(TODAY()=NH$4,"Today",IF(AND(LOOKUP($F8,TenantNames,TenantStartDates)&lt;=NH$4,LOOKUP($F8,TenantNames,TenantEndDates)&gt;=NH$4),IF(OR(AND(DAY(LOOKUP($F8,TenantNames,TenantStartDates))&gt;28,DAY(EOMONTH(NH$4,0))=28,DAY(NH$4)=28),AND(DAY(LOOKUP($F8,TenantNames,TenantStartDates))&gt;30,DAY(EOMONTH(NH$4,0))=30,DAY(NH$4)=30),DAY(LOOKUP($F8,TenantNames,TenantStartDates))=DAY(NH$4)),IF((LOOKUP($F8,TenantNames,TenantEndDates)-NH$4)&lt;=31,LOOKUP($F8,TenantNames,TenantTotalRevenues)-SUM($JA8:NG8),LOOKUP($F8,TenantNames,TenantMonthlyRents)),IF(AND((SUMIF($G$4:AHB$4,"&lt;"&amp;NH$4,$G8:AHB8))&gt;SUMIFS(TransactionAmounts,TenantSources,$F8,'Filtered Data'!$C$2:$C23,"&lt;"&amp;NH$4),NH$4&lt;TODAY()),"Late","Occupied")),)))</f>
        <v/>
      </c>
      <c r="NI8" s="33" t="str">
        <f>IF(ISBLANK($F8),,IF(TODAY()=NI$4,"Today",IF(AND(LOOKUP($F8,TenantNames,TenantStartDates)&lt;=NI$4,LOOKUP($F8,TenantNames,TenantEndDates)&gt;=NI$4),IF(OR(AND(DAY(LOOKUP($F8,TenantNames,TenantStartDates))&gt;28,DAY(EOMONTH(NI$4,0))=28,DAY(NI$4)=28),AND(DAY(LOOKUP($F8,TenantNames,TenantStartDates))&gt;30,DAY(EOMONTH(NI$4,0))=30,DAY(NI$4)=30),DAY(LOOKUP($F8,TenantNames,TenantStartDates))=DAY(NI$4)),IF((LOOKUP($F8,TenantNames,TenantEndDates)-NI$4)&lt;=31,LOOKUP($F8,TenantNames,TenantTotalRevenues)-SUM($JA8:NH8),LOOKUP($F8,TenantNames,TenantMonthlyRents)),IF(AND((SUMIF($G$4:AHB$4,"&lt;"&amp;NI$4,$G8:AHB8))&gt;SUMIFS(TransactionAmounts,TenantSources,$F8,'Filtered Data'!$C$2:$C23,"&lt;"&amp;NI$4),NI$4&lt;TODAY()),"Late","Occupied")),)))</f>
        <v/>
      </c>
      <c r="NJ8" s="33" t="str">
        <f>IF(ISBLANK($F8),,IF(TODAY()=NJ$4,"Today",IF(AND(LOOKUP($F8,TenantNames,TenantStartDates)&lt;=NJ$4,LOOKUP($F8,TenantNames,TenantEndDates)&gt;=NJ$4),IF(OR(AND(DAY(LOOKUP($F8,TenantNames,TenantStartDates))&gt;28,DAY(EOMONTH(NJ$4,0))=28,DAY(NJ$4)=28),AND(DAY(LOOKUP($F8,TenantNames,TenantStartDates))&gt;30,DAY(EOMONTH(NJ$4,0))=30,DAY(NJ$4)=30),DAY(LOOKUP($F8,TenantNames,TenantStartDates))=DAY(NJ$4)),IF((LOOKUP($F8,TenantNames,TenantEndDates)-NJ$4)&lt;=31,LOOKUP($F8,TenantNames,TenantTotalRevenues)-SUM($JA8:NI8),LOOKUP($F8,TenantNames,TenantMonthlyRents)),IF(AND((SUMIF($G$4:AHB$4,"&lt;"&amp;NJ$4,$G8:AHB8))&gt;SUMIFS(TransactionAmounts,TenantSources,$F8,'Filtered Data'!$C$2:$C23,"&lt;"&amp;NJ$4),NJ$4&lt;TODAY()),"Late","Occupied")),)))</f>
        <v/>
      </c>
      <c r="NK8" s="33" t="str">
        <f>IF(ISBLANK($F8),,IF(TODAY()=NK$4,"Today",IF(AND(LOOKUP($F8,TenantNames,TenantStartDates)&lt;=NK$4,LOOKUP($F8,TenantNames,TenantEndDates)&gt;=NK$4),IF(OR(AND(DAY(LOOKUP($F8,TenantNames,TenantStartDates))&gt;28,DAY(EOMONTH(NK$4,0))=28,DAY(NK$4)=28),AND(DAY(LOOKUP($F8,TenantNames,TenantStartDates))&gt;30,DAY(EOMONTH(NK$4,0))=30,DAY(NK$4)=30),DAY(LOOKUP($F8,TenantNames,TenantStartDates))=DAY(NK$4)),IF((LOOKUP($F8,TenantNames,TenantEndDates)-NK$4)&lt;=31,LOOKUP($F8,TenantNames,TenantTotalRevenues)-SUM($JA8:NJ8),LOOKUP($F8,TenantNames,TenantMonthlyRents)),IF(AND((SUMIF($G$4:AHB$4,"&lt;"&amp;NK$4,$G8:AHB8))&gt;SUMIFS(TransactionAmounts,TenantSources,$F8,'Filtered Data'!$C$2:$C23,"&lt;"&amp;NK$4),NK$4&lt;TODAY()),"Late","Occupied")),)))</f>
        <v/>
      </c>
      <c r="NL8" s="33" t="str">
        <f>IF(ISBLANK($F8),,IF(TODAY()=NL$4,"Today",IF(AND(LOOKUP($F8,TenantNames,TenantStartDates)&lt;=NL$4,LOOKUP($F8,TenantNames,TenantEndDates)&gt;=NL$4),IF(OR(AND(DAY(LOOKUP($F8,TenantNames,TenantStartDates))&gt;28,DAY(EOMONTH(NL$4,0))=28,DAY(NL$4)=28),AND(DAY(LOOKUP($F8,TenantNames,TenantStartDates))&gt;30,DAY(EOMONTH(NL$4,0))=30,DAY(NL$4)=30),DAY(LOOKUP($F8,TenantNames,TenantStartDates))=DAY(NL$4)),IF((LOOKUP($F8,TenantNames,TenantEndDates)-NL$4)&lt;=31,LOOKUP($F8,TenantNames,TenantTotalRevenues)-SUM($JA8:NK8),LOOKUP($F8,TenantNames,TenantMonthlyRents)),IF(AND((SUMIF($G$4:AHB$4,"&lt;"&amp;NL$4,$G8:AHB8))&gt;SUMIFS(TransactionAmounts,TenantSources,$F8,'Filtered Data'!$C$2:$C23,"&lt;"&amp;NL$4),NL$4&lt;TODAY()),"Late","Occupied")),)))</f>
        <v/>
      </c>
      <c r="NM8" s="33" t="str">
        <f>IF(ISBLANK($F8),,IF(TODAY()=NM$4,"Today",IF(AND(LOOKUP($F8,TenantNames,TenantStartDates)&lt;=NM$4,LOOKUP($F8,TenantNames,TenantEndDates)&gt;=NM$4),IF(OR(AND(DAY(LOOKUP($F8,TenantNames,TenantStartDates))&gt;28,DAY(EOMONTH(NM$4,0))=28,DAY(NM$4)=28),AND(DAY(LOOKUP($F8,TenantNames,TenantStartDates))&gt;30,DAY(EOMONTH(NM$4,0))=30,DAY(NM$4)=30),DAY(LOOKUP($F8,TenantNames,TenantStartDates))=DAY(NM$4)),IF((LOOKUP($F8,TenantNames,TenantEndDates)-NM$4)&lt;=31,LOOKUP($F8,TenantNames,TenantTotalRevenues)-SUM($JA8:NL8),LOOKUP($F8,TenantNames,TenantMonthlyRents)),IF(AND((SUMIF($G$4:AHB$4,"&lt;"&amp;NM$4,$G8:AHB8))&gt;SUMIFS(TransactionAmounts,TenantSources,$F8,'Filtered Data'!$C$2:$C23,"&lt;"&amp;NM$4),NM$4&lt;TODAY()),"Late","Occupied")),)))</f>
        <v/>
      </c>
      <c r="NN8" s="33" t="str">
        <f>IF(ISBLANK($F8),,IF(TODAY()=NN$4,"Today",IF(AND(LOOKUP($F8,TenantNames,TenantStartDates)&lt;=NN$4,LOOKUP($F8,TenantNames,TenantEndDates)&gt;=NN$4),IF(OR(AND(DAY(LOOKUP($F8,TenantNames,TenantStartDates))&gt;28,DAY(EOMONTH(NN$4,0))=28,DAY(NN$4)=28),AND(DAY(LOOKUP($F8,TenantNames,TenantStartDates))&gt;30,DAY(EOMONTH(NN$4,0))=30,DAY(NN$4)=30),DAY(LOOKUP($F8,TenantNames,TenantStartDates))=DAY(NN$4)),IF((LOOKUP($F8,TenantNames,TenantEndDates)-NN$4)&lt;=31,LOOKUP($F8,TenantNames,TenantTotalRevenues)-SUM($JA8:NM8),LOOKUP($F8,TenantNames,TenantMonthlyRents)),IF(AND((SUMIF($G$4:AHB$4,"&lt;"&amp;NN$4,$G8:AHB8))&gt;SUMIFS(TransactionAmounts,TenantSources,$F8,'Filtered Data'!$C$2:$C23,"&lt;"&amp;NN$4),NN$4&lt;TODAY()),"Late","Occupied")),)))</f>
        <v/>
      </c>
      <c r="NO8" s="33" t="str">
        <f>IF(ISBLANK($F8),,IF(TODAY()=NO$4,"Today",IF(AND(LOOKUP($F8,TenantNames,TenantStartDates)&lt;=NO$4,LOOKUP($F8,TenantNames,TenantEndDates)&gt;=NO$4),IF(OR(AND(DAY(LOOKUP($F8,TenantNames,TenantStartDates))&gt;28,DAY(EOMONTH(NO$4,0))=28,DAY(NO$4)=28),AND(DAY(LOOKUP($F8,TenantNames,TenantStartDates))&gt;30,DAY(EOMONTH(NO$4,0))=30,DAY(NO$4)=30),DAY(LOOKUP($F8,TenantNames,TenantStartDates))=DAY(NO$4)),IF((LOOKUP($F8,TenantNames,TenantEndDates)-NO$4)&lt;=31,LOOKUP($F8,TenantNames,TenantTotalRevenues)-SUM($JA8:NN8),LOOKUP($F8,TenantNames,TenantMonthlyRents)),IF(AND((SUMIF($G$4:AHB$4,"&lt;"&amp;NO$4,$G8:AHB8))&gt;SUMIFS(TransactionAmounts,TenantSources,$F8,'Filtered Data'!$C$2:$C23,"&lt;"&amp;NO$4),NO$4&lt;TODAY()),"Late","Occupied")),)))</f>
        <v/>
      </c>
      <c r="NP8" s="33" t="str">
        <f>IF(ISBLANK($F8),,IF(TODAY()=NP$4,"Today",IF(AND(LOOKUP($F8,TenantNames,TenantStartDates)&lt;=NP$4,LOOKUP($F8,TenantNames,TenantEndDates)&gt;=NP$4),IF(OR(AND(DAY(LOOKUP($F8,TenantNames,TenantStartDates))&gt;28,DAY(EOMONTH(NP$4,0))=28,DAY(NP$4)=28),AND(DAY(LOOKUP($F8,TenantNames,TenantStartDates))&gt;30,DAY(EOMONTH(NP$4,0))=30,DAY(NP$4)=30),DAY(LOOKUP($F8,TenantNames,TenantStartDates))=DAY(NP$4)),IF((LOOKUP($F8,TenantNames,TenantEndDates)-NP$4)&lt;=31,LOOKUP($F8,TenantNames,TenantTotalRevenues)-SUM($JA8:NO8),LOOKUP($F8,TenantNames,TenantMonthlyRents)),IF(AND((SUMIF($G$4:AHB$4,"&lt;"&amp;NP$4,$G8:AHB8))&gt;SUMIFS(TransactionAmounts,TenantSources,$F8,'Filtered Data'!$C$2:$C23,"&lt;"&amp;NP$4),NP$4&lt;TODAY()),"Late","Occupied")),)))</f>
        <v/>
      </c>
      <c r="NQ8" s="33" t="str">
        <f>IF(ISBLANK($F8),,IF(TODAY()=NQ$4,"Today",IF(AND(LOOKUP($F8,TenantNames,TenantStartDates)&lt;=NQ$4,LOOKUP($F8,TenantNames,TenantEndDates)&gt;=NQ$4),IF(OR(AND(DAY(LOOKUP($F8,TenantNames,TenantStartDates))&gt;28,DAY(EOMONTH(NQ$4,0))=28,DAY(NQ$4)=28),AND(DAY(LOOKUP($F8,TenantNames,TenantStartDates))&gt;30,DAY(EOMONTH(NQ$4,0))=30,DAY(NQ$4)=30),DAY(LOOKUP($F8,TenantNames,TenantStartDates))=DAY(NQ$4)),IF((LOOKUP($F8,TenantNames,TenantEndDates)-NQ$4)&lt;=31,LOOKUP($F8,TenantNames,TenantTotalRevenues)-SUM($JA8:NP8),LOOKUP($F8,TenantNames,TenantMonthlyRents)),IF(AND((SUMIF($G$4:AHB$4,"&lt;"&amp;NQ$4,$G8:AHB8))&gt;SUMIFS(TransactionAmounts,TenantSources,$F8,'Filtered Data'!$C$2:$C23,"&lt;"&amp;NQ$4),NQ$4&lt;TODAY()),"Late","Occupied")),)))</f>
        <v/>
      </c>
      <c r="NR8" s="33" t="str">
        <f>IF(ISBLANK($F8),,IF(TODAY()=NR$4,"Today",IF(AND(LOOKUP($F8,TenantNames,TenantStartDates)&lt;=NR$4,LOOKUP($F8,TenantNames,TenantEndDates)&gt;=NR$4),IF(OR(AND(DAY(LOOKUP($F8,TenantNames,TenantStartDates))&gt;28,DAY(EOMONTH(NR$4,0))=28,DAY(NR$4)=28),AND(DAY(LOOKUP($F8,TenantNames,TenantStartDates))&gt;30,DAY(EOMONTH(NR$4,0))=30,DAY(NR$4)=30),DAY(LOOKUP($F8,TenantNames,TenantStartDates))=DAY(NR$4)),IF((LOOKUP($F8,TenantNames,TenantEndDates)-NR$4)&lt;=31,LOOKUP($F8,TenantNames,TenantTotalRevenues)-SUM($JA8:NQ8),LOOKUP($F8,TenantNames,TenantMonthlyRents)),IF(AND((SUMIF($G$4:AHB$4,"&lt;"&amp;NR$4,$G8:AHB8))&gt;SUMIFS(TransactionAmounts,TenantSources,$F8,'Filtered Data'!$C$2:$C23,"&lt;"&amp;NR$4),NR$4&lt;TODAY()),"Late","Occupied")),)))</f>
        <v/>
      </c>
      <c r="NS8" s="33" t="str">
        <f>IF(ISBLANK($F8),,IF(TODAY()=NS$4,"Today",IF(AND(LOOKUP($F8,TenantNames,TenantStartDates)&lt;=NS$4,LOOKUP($F8,TenantNames,TenantEndDates)&gt;=NS$4),IF(OR(AND(DAY(LOOKUP($F8,TenantNames,TenantStartDates))&gt;28,DAY(EOMONTH(NS$4,0))=28,DAY(NS$4)=28),AND(DAY(LOOKUP($F8,TenantNames,TenantStartDates))&gt;30,DAY(EOMONTH(NS$4,0))=30,DAY(NS$4)=30),DAY(LOOKUP($F8,TenantNames,TenantStartDates))=DAY(NS$4)),IF((LOOKUP($F8,TenantNames,TenantEndDates)-NS$4)&lt;=31,LOOKUP($F8,TenantNames,TenantTotalRevenues)-SUM($JA8:NR8),LOOKUP($F8,TenantNames,TenantMonthlyRents)),IF(AND((SUMIF($G$4:AHB$4,"&lt;"&amp;NS$4,$G8:AHB8))&gt;SUMIFS(TransactionAmounts,TenantSources,$F8,'Filtered Data'!$C$2:$C23,"&lt;"&amp;NS$4),NS$4&lt;TODAY()),"Late","Occupied")),)))</f>
        <v/>
      </c>
      <c r="NT8" s="33" t="str">
        <f>IF(ISBLANK($F8),,IF(TODAY()=NT$4,"Today",IF(AND(LOOKUP($F8,TenantNames,TenantStartDates)&lt;=NT$4,LOOKUP($F8,TenantNames,TenantEndDates)&gt;=NT$4),IF(OR(AND(DAY(LOOKUP($F8,TenantNames,TenantStartDates))&gt;28,DAY(EOMONTH(NT$4,0))=28,DAY(NT$4)=28),AND(DAY(LOOKUP($F8,TenantNames,TenantStartDates))&gt;30,DAY(EOMONTH(NT$4,0))=30,DAY(NT$4)=30),DAY(LOOKUP($F8,TenantNames,TenantStartDates))=DAY(NT$4)),IF((LOOKUP($F8,TenantNames,TenantEndDates)-NT$4)&lt;=31,LOOKUP($F8,TenantNames,TenantTotalRevenues)-SUM($JA8:NS8),LOOKUP($F8,TenantNames,TenantMonthlyRents)),IF(AND((SUMIF($G$4:AHB$4,"&lt;"&amp;NT$4,$G8:AHB8))&gt;SUMIFS(TransactionAmounts,TenantSources,$F8,'Filtered Data'!$C$2:$C23,"&lt;"&amp;NT$4),NT$4&lt;TODAY()),"Late","Occupied")),)))</f>
        <v/>
      </c>
      <c r="NU8" s="33" t="str">
        <f>IF(ISBLANK($F8),,IF(TODAY()=NU$4,"Today",IF(AND(LOOKUP($F8,TenantNames,TenantStartDates)&lt;=NU$4,LOOKUP($F8,TenantNames,TenantEndDates)&gt;=NU$4),IF(OR(AND(DAY(LOOKUP($F8,TenantNames,TenantStartDates))&gt;28,DAY(EOMONTH(NU$4,0))=28,DAY(NU$4)=28),AND(DAY(LOOKUP($F8,TenantNames,TenantStartDates))&gt;30,DAY(EOMONTH(NU$4,0))=30,DAY(NU$4)=30),DAY(LOOKUP($F8,TenantNames,TenantStartDates))=DAY(NU$4)),IF((LOOKUP($F8,TenantNames,TenantEndDates)-NU$4)&lt;=31,LOOKUP($F8,TenantNames,TenantTotalRevenues)-SUM($JA8:NT8),LOOKUP($F8,TenantNames,TenantMonthlyRents)),IF(AND((SUMIF($G$4:AHB$4,"&lt;"&amp;NU$4,$G8:AHB8))&gt;SUMIFS(TransactionAmounts,TenantSources,$F8,'Filtered Data'!$C$2:$C23,"&lt;"&amp;NU$4),NU$4&lt;TODAY()),"Late","Occupied")),)))</f>
        <v/>
      </c>
      <c r="NV8" s="33" t="str">
        <f>IF(ISBLANK($F8),,IF(TODAY()=NV$4,"Today",IF(AND(LOOKUP($F8,TenantNames,TenantStartDates)&lt;=NV$4,LOOKUP($F8,TenantNames,TenantEndDates)&gt;=NV$4),IF(OR(AND(DAY(LOOKUP($F8,TenantNames,TenantStartDates))&gt;28,DAY(EOMONTH(NV$4,0))=28,DAY(NV$4)=28),AND(DAY(LOOKUP($F8,TenantNames,TenantStartDates))&gt;30,DAY(EOMONTH(NV$4,0))=30,DAY(NV$4)=30),DAY(LOOKUP($F8,TenantNames,TenantStartDates))=DAY(NV$4)),IF((LOOKUP($F8,TenantNames,TenantEndDates)-NV$4)&lt;=31,LOOKUP($F8,TenantNames,TenantTotalRevenues)-SUM($JA8:NU8),LOOKUP($F8,TenantNames,TenantMonthlyRents)),IF(AND((SUMIF($G$4:AHB$4,"&lt;"&amp;NV$4,$G8:AHB8))&gt;SUMIFS(TransactionAmounts,TenantSources,$F8,'Filtered Data'!$C$2:$C23,"&lt;"&amp;NV$4),NV$4&lt;TODAY()),"Late","Occupied")),)))</f>
        <v/>
      </c>
      <c r="NW8" s="33" t="str">
        <f>IF(ISBLANK($F8),,IF(TODAY()=NW$4,"Today",IF(AND(LOOKUP($F8,TenantNames,TenantStartDates)&lt;=NW$4,LOOKUP($F8,TenantNames,TenantEndDates)&gt;=NW$4),IF(OR(AND(DAY(LOOKUP($F8,TenantNames,TenantStartDates))&gt;28,DAY(EOMONTH(NW$4,0))=28,DAY(NW$4)=28),AND(DAY(LOOKUP($F8,TenantNames,TenantStartDates))&gt;30,DAY(EOMONTH(NW$4,0))=30,DAY(NW$4)=30),DAY(LOOKUP($F8,TenantNames,TenantStartDates))=DAY(NW$4)),IF((LOOKUP($F8,TenantNames,TenantEndDates)-NW$4)&lt;=31,LOOKUP($F8,TenantNames,TenantTotalRevenues)-SUM($JA8:NV8),LOOKUP($F8,TenantNames,TenantMonthlyRents)),IF(AND((SUMIF($G$4:AHB$4,"&lt;"&amp;NW$4,$G8:AHB8))&gt;SUMIFS(TransactionAmounts,TenantSources,$F8,'Filtered Data'!$C$2:$C23,"&lt;"&amp;NW$4),NW$4&lt;TODAY()),"Late","Occupied")),)))</f>
        <v/>
      </c>
      <c r="NX8" s="33" t="str">
        <f>IF(ISBLANK($F8),,IF(TODAY()=NX$4,"Today",IF(AND(LOOKUP($F8,TenantNames,TenantStartDates)&lt;=NX$4,LOOKUP($F8,TenantNames,TenantEndDates)&gt;=NX$4),IF(OR(AND(DAY(LOOKUP($F8,TenantNames,TenantStartDates))&gt;28,DAY(EOMONTH(NX$4,0))=28,DAY(NX$4)=28),AND(DAY(LOOKUP($F8,TenantNames,TenantStartDates))&gt;30,DAY(EOMONTH(NX$4,0))=30,DAY(NX$4)=30),DAY(LOOKUP($F8,TenantNames,TenantStartDates))=DAY(NX$4)),IF((LOOKUP($F8,TenantNames,TenantEndDates)-NX$4)&lt;=31,LOOKUP($F8,TenantNames,TenantTotalRevenues)-SUM($JA8:NW8),LOOKUP($F8,TenantNames,TenantMonthlyRents)),IF(AND((SUMIF($G$4:AHB$4,"&lt;"&amp;NX$4,$G8:AHB8))&gt;SUMIFS(TransactionAmounts,TenantSources,$F8,'Filtered Data'!$C$2:$C23,"&lt;"&amp;NX$4),NX$4&lt;TODAY()),"Late","Occupied")),)))</f>
        <v/>
      </c>
      <c r="NY8" s="33" t="str">
        <f>IF(ISBLANK($F8),,IF(TODAY()=NY$4,"Today",IF(AND(LOOKUP($F8,TenantNames,TenantStartDates)&lt;=NY$4,LOOKUP($F8,TenantNames,TenantEndDates)&gt;=NY$4),IF(OR(AND(DAY(LOOKUP($F8,TenantNames,TenantStartDates))&gt;28,DAY(EOMONTH(NY$4,0))=28,DAY(NY$4)=28),AND(DAY(LOOKUP($F8,TenantNames,TenantStartDates))&gt;30,DAY(EOMONTH(NY$4,0))=30,DAY(NY$4)=30),DAY(LOOKUP($F8,TenantNames,TenantStartDates))=DAY(NY$4)),IF((LOOKUP($F8,TenantNames,TenantEndDates)-NY$4)&lt;=31,LOOKUP($F8,TenantNames,TenantTotalRevenues)-SUM($JA8:NX8),LOOKUP($F8,TenantNames,TenantMonthlyRents)),IF(AND((SUMIF($G$4:AHB$4,"&lt;"&amp;NY$4,$G8:AHB8))&gt;SUMIFS(TransactionAmounts,TenantSources,$F8,'Filtered Data'!$C$2:$C23,"&lt;"&amp;NY$4),NY$4&lt;TODAY()),"Late","Occupied")),)))</f>
        <v/>
      </c>
      <c r="NZ8" s="33" t="str">
        <f>IF(ISBLANK($F8),,IF(TODAY()=NZ$4,"Today",IF(AND(LOOKUP($F8,TenantNames,TenantStartDates)&lt;=NZ$4,LOOKUP($F8,TenantNames,TenantEndDates)&gt;=NZ$4),IF(OR(AND(DAY(LOOKUP($F8,TenantNames,TenantStartDates))&gt;28,DAY(EOMONTH(NZ$4,0))=28,DAY(NZ$4)=28),AND(DAY(LOOKUP($F8,TenantNames,TenantStartDates))&gt;30,DAY(EOMONTH(NZ$4,0))=30,DAY(NZ$4)=30),DAY(LOOKUP($F8,TenantNames,TenantStartDates))=DAY(NZ$4)),IF((LOOKUP($F8,TenantNames,TenantEndDates)-NZ$4)&lt;=31,LOOKUP($F8,TenantNames,TenantTotalRevenues)-SUM($JA8:NY8),LOOKUP($F8,TenantNames,TenantMonthlyRents)),IF(AND((SUMIF($G$4:AHB$4,"&lt;"&amp;NZ$4,$G8:AHB8))&gt;SUMIFS(TransactionAmounts,TenantSources,$F8,'Filtered Data'!$C$2:$C23,"&lt;"&amp;NZ$4),NZ$4&lt;TODAY()),"Late","Occupied")),)))</f>
        <v/>
      </c>
      <c r="OA8" s="33" t="str">
        <f>IF(ISBLANK($F8),,IF(TODAY()=OA$4,"Today",IF(AND(LOOKUP($F8,TenantNames,TenantStartDates)&lt;=OA$4,LOOKUP($F8,TenantNames,TenantEndDates)&gt;=OA$4),IF(OR(AND(DAY(LOOKUP($F8,TenantNames,TenantStartDates))&gt;28,DAY(EOMONTH(OA$4,0))=28,DAY(OA$4)=28),AND(DAY(LOOKUP($F8,TenantNames,TenantStartDates))&gt;30,DAY(EOMONTH(OA$4,0))=30,DAY(OA$4)=30),DAY(LOOKUP($F8,TenantNames,TenantStartDates))=DAY(OA$4)),IF((LOOKUP($F8,TenantNames,TenantEndDates)-OA$4)&lt;=31,LOOKUP($F8,TenantNames,TenantTotalRevenues)-SUM($JA8:NZ8),LOOKUP($F8,TenantNames,TenantMonthlyRents)),IF(AND((SUMIF($G$4:AHB$4,"&lt;"&amp;OA$4,$G8:AHB8))&gt;SUMIFS(TransactionAmounts,TenantSources,$F8,'Filtered Data'!$C$2:$C23,"&lt;"&amp;OA$4),OA$4&lt;TODAY()),"Late","Occupied")),)))</f>
        <v/>
      </c>
      <c r="OB8" s="33" t="str">
        <f>IF(ISBLANK($F8),,IF(TODAY()=OB$4,"Today",IF(AND(LOOKUP($F8,TenantNames,TenantStartDates)&lt;=OB$4,LOOKUP($F8,TenantNames,TenantEndDates)&gt;=OB$4),IF(OR(AND(DAY(LOOKUP($F8,TenantNames,TenantStartDates))&gt;28,DAY(EOMONTH(OB$4,0))=28,DAY(OB$4)=28),AND(DAY(LOOKUP($F8,TenantNames,TenantStartDates))&gt;30,DAY(EOMONTH(OB$4,0))=30,DAY(OB$4)=30),DAY(LOOKUP($F8,TenantNames,TenantStartDates))=DAY(OB$4)),IF((LOOKUP($F8,TenantNames,TenantEndDates)-OB$4)&lt;=31,LOOKUP($F8,TenantNames,TenantTotalRevenues)-SUM($JA8:OA8),LOOKUP($F8,TenantNames,TenantMonthlyRents)),IF(AND((SUMIF($G$4:AHB$4,"&lt;"&amp;OB$4,$G8:AHB8))&gt;SUMIFS(TransactionAmounts,TenantSources,$F8,'Filtered Data'!$C$2:$C23,"&lt;"&amp;OB$4),OB$4&lt;TODAY()),"Late","Occupied")),)))</f>
        <v/>
      </c>
      <c r="OC8" s="33" t="str">
        <f>IF(ISBLANK($F8),,IF(TODAY()=OC$4,"Today",IF(AND(LOOKUP($F8,TenantNames,TenantStartDates)&lt;=OC$4,LOOKUP($F8,TenantNames,TenantEndDates)&gt;=OC$4),IF(OR(AND(DAY(LOOKUP($F8,TenantNames,TenantStartDates))&gt;28,DAY(EOMONTH(OC$4,0))=28,DAY(OC$4)=28),AND(DAY(LOOKUP($F8,TenantNames,TenantStartDates))&gt;30,DAY(EOMONTH(OC$4,0))=30,DAY(OC$4)=30),DAY(LOOKUP($F8,TenantNames,TenantStartDates))=DAY(OC$4)),IF((LOOKUP($F8,TenantNames,TenantEndDates)-OC$4)&lt;=31,LOOKUP($F8,TenantNames,TenantTotalRevenues)-SUM($JA8:OB8),LOOKUP($F8,TenantNames,TenantMonthlyRents)),IF(AND((SUMIF($G$4:AHB$4,"&lt;"&amp;OC$4,$G8:AHB8))&gt;SUMIFS(TransactionAmounts,TenantSources,$F8,'Filtered Data'!$C$2:$C23,"&lt;"&amp;OC$4),OC$4&lt;TODAY()),"Late","Occupied")),)))</f>
        <v/>
      </c>
      <c r="OD8" s="33" t="str">
        <f>IF(ISBLANK($F8),,IF(TODAY()=OD$4,"Today",IF(AND(LOOKUP($F8,TenantNames,TenantStartDates)&lt;=OD$4,LOOKUP($F8,TenantNames,TenantEndDates)&gt;=OD$4),IF(OR(AND(DAY(LOOKUP($F8,TenantNames,TenantStartDates))&gt;28,DAY(EOMONTH(OD$4,0))=28,DAY(OD$4)=28),AND(DAY(LOOKUP($F8,TenantNames,TenantStartDates))&gt;30,DAY(EOMONTH(OD$4,0))=30,DAY(OD$4)=30),DAY(LOOKUP($F8,TenantNames,TenantStartDates))=DAY(OD$4)),IF((LOOKUP($F8,TenantNames,TenantEndDates)-OD$4)&lt;=31,LOOKUP($F8,TenantNames,TenantTotalRevenues)-SUM($JA8:OC8),LOOKUP($F8,TenantNames,TenantMonthlyRents)),IF(AND((SUMIF($G$4:AHB$4,"&lt;"&amp;OD$4,$G8:AHB8))&gt;SUMIFS(TransactionAmounts,TenantSources,$F8,'Filtered Data'!$C$2:$C23,"&lt;"&amp;OD$4),OD$4&lt;TODAY()),"Late","Occupied")),)))</f>
        <v/>
      </c>
      <c r="OE8" s="33" t="str">
        <f>IF(ISBLANK($F8),,IF(TODAY()=OE$4,"Today",IF(AND(LOOKUP($F8,TenantNames,TenantStartDates)&lt;=OE$4,LOOKUP($F8,TenantNames,TenantEndDates)&gt;=OE$4),IF(OR(AND(DAY(LOOKUP($F8,TenantNames,TenantStartDates))&gt;28,DAY(EOMONTH(OE$4,0))=28,DAY(OE$4)=28),AND(DAY(LOOKUP($F8,TenantNames,TenantStartDates))&gt;30,DAY(EOMONTH(OE$4,0))=30,DAY(OE$4)=30),DAY(LOOKUP($F8,TenantNames,TenantStartDates))=DAY(OE$4)),IF((LOOKUP($F8,TenantNames,TenantEndDates)-OE$4)&lt;=31,LOOKUP($F8,TenantNames,TenantTotalRevenues)-SUM($JA8:OD8),LOOKUP($F8,TenantNames,TenantMonthlyRents)),IF(AND((SUMIF($G$4:AHB$4,"&lt;"&amp;OE$4,$G8:AHB8))&gt;SUMIFS(TransactionAmounts,TenantSources,$F8,'Filtered Data'!$C$2:$C23,"&lt;"&amp;OE$4),OE$4&lt;TODAY()),"Late","Occupied")),)))</f>
        <v/>
      </c>
      <c r="OF8" s="33" t="str">
        <f>IF(ISBLANK($F8),,IF(TODAY()=OF$4,"Today",IF(AND(LOOKUP($F8,TenantNames,TenantStartDates)&lt;=OF$4,LOOKUP($F8,TenantNames,TenantEndDates)&gt;=OF$4),IF(OR(AND(DAY(LOOKUP($F8,TenantNames,TenantStartDates))&gt;28,DAY(EOMONTH(OF$4,0))=28,DAY(OF$4)=28),AND(DAY(LOOKUP($F8,TenantNames,TenantStartDates))&gt;30,DAY(EOMONTH(OF$4,0))=30,DAY(OF$4)=30),DAY(LOOKUP($F8,TenantNames,TenantStartDates))=DAY(OF$4)),IF((LOOKUP($F8,TenantNames,TenantEndDates)-OF$4)&lt;=31,LOOKUP($F8,TenantNames,TenantTotalRevenues)-SUM($JA8:OE8),LOOKUP($F8,TenantNames,TenantMonthlyRents)),IF(AND((SUMIF($G$4:AHB$4,"&lt;"&amp;OF$4,$G8:AHB8))&gt;SUMIFS(TransactionAmounts,TenantSources,$F8,'Filtered Data'!$C$2:$C23,"&lt;"&amp;OF$4),OF$4&lt;TODAY()),"Late","Occupied")),)))</f>
        <v/>
      </c>
      <c r="OG8" s="33" t="str">
        <f>IF(ISBLANK($F8),,IF(TODAY()=OG$4,"Today",IF(AND(LOOKUP($F8,TenantNames,TenantStartDates)&lt;=OG$4,LOOKUP($F8,TenantNames,TenantEndDates)&gt;=OG$4),IF(OR(AND(DAY(LOOKUP($F8,TenantNames,TenantStartDates))&gt;28,DAY(EOMONTH(OG$4,0))=28,DAY(OG$4)=28),AND(DAY(LOOKUP($F8,TenantNames,TenantStartDates))&gt;30,DAY(EOMONTH(OG$4,0))=30,DAY(OG$4)=30),DAY(LOOKUP($F8,TenantNames,TenantStartDates))=DAY(OG$4)),IF((LOOKUP($F8,TenantNames,TenantEndDates)-OG$4)&lt;=31,LOOKUP($F8,TenantNames,TenantTotalRevenues)-SUM($JA8:OF8),LOOKUP($F8,TenantNames,TenantMonthlyRents)),IF(AND((SUMIF($G$4:AHB$4,"&lt;"&amp;OG$4,$G8:AHB8))&gt;SUMIFS(TransactionAmounts,TenantSources,$F8,'Filtered Data'!$C$2:$C23,"&lt;"&amp;OG$4),OG$4&lt;TODAY()),"Late","Occupied")),)))</f>
        <v/>
      </c>
      <c r="OH8" s="33" t="str">
        <f>IF(ISBLANK($F8),,IF(TODAY()=OH$4,"Today",IF(AND(LOOKUP($F8,TenantNames,TenantStartDates)&lt;=OH$4,LOOKUP($F8,TenantNames,TenantEndDates)&gt;=OH$4),IF(OR(AND(DAY(LOOKUP($F8,TenantNames,TenantStartDates))&gt;28,DAY(EOMONTH(OH$4,0))=28,DAY(OH$4)=28),AND(DAY(LOOKUP($F8,TenantNames,TenantStartDates))&gt;30,DAY(EOMONTH(OH$4,0))=30,DAY(OH$4)=30),DAY(LOOKUP($F8,TenantNames,TenantStartDates))=DAY(OH$4)),IF((LOOKUP($F8,TenantNames,TenantEndDates)-OH$4)&lt;=31,LOOKUP($F8,TenantNames,TenantTotalRevenues)-SUM($JA8:OG8),LOOKUP($F8,TenantNames,TenantMonthlyRents)),IF(AND((SUMIF($G$4:AHB$4,"&lt;"&amp;OH$4,$G8:AHB8))&gt;SUMIFS(TransactionAmounts,TenantSources,$F8,'Filtered Data'!$C$2:$C23,"&lt;"&amp;OH$4),OH$4&lt;TODAY()),"Late","Occupied")),)))</f>
        <v/>
      </c>
      <c r="OI8" s="33" t="str">
        <f>IF(ISBLANK($F8),,IF(TODAY()=OI$4,"Today",IF(AND(LOOKUP($F8,TenantNames,TenantStartDates)&lt;=OI$4,LOOKUP($F8,TenantNames,TenantEndDates)&gt;=OI$4),IF(OR(AND(DAY(LOOKUP($F8,TenantNames,TenantStartDates))&gt;28,DAY(EOMONTH(OI$4,0))=28,DAY(OI$4)=28),AND(DAY(LOOKUP($F8,TenantNames,TenantStartDates))&gt;30,DAY(EOMONTH(OI$4,0))=30,DAY(OI$4)=30),DAY(LOOKUP($F8,TenantNames,TenantStartDates))=DAY(OI$4)),IF((LOOKUP($F8,TenantNames,TenantEndDates)-OI$4)&lt;=31,LOOKUP($F8,TenantNames,TenantTotalRevenues)-SUM($JA8:OH8),LOOKUP($F8,TenantNames,TenantMonthlyRents)),IF(AND((SUMIF($G$4:AHB$4,"&lt;"&amp;OI$4,$G8:AHB8))&gt;SUMIFS(TransactionAmounts,TenantSources,$F8,'Filtered Data'!$C$2:$C23,"&lt;"&amp;OI$4),OI$4&lt;TODAY()),"Late","Occupied")),)))</f>
        <v/>
      </c>
      <c r="OJ8" s="33" t="str">
        <f>IF(ISBLANK($F8),,IF(TODAY()=OJ$4,"Today",IF(AND(LOOKUP($F8,TenantNames,TenantStartDates)&lt;=OJ$4,LOOKUP($F8,TenantNames,TenantEndDates)&gt;=OJ$4),IF(OR(AND(DAY(LOOKUP($F8,TenantNames,TenantStartDates))&gt;28,DAY(EOMONTH(OJ$4,0))=28,DAY(OJ$4)=28),AND(DAY(LOOKUP($F8,TenantNames,TenantStartDates))&gt;30,DAY(EOMONTH(OJ$4,0))=30,DAY(OJ$4)=30),DAY(LOOKUP($F8,TenantNames,TenantStartDates))=DAY(OJ$4)),IF((LOOKUP($F8,TenantNames,TenantEndDates)-OJ$4)&lt;=31,LOOKUP($F8,TenantNames,TenantTotalRevenues)-SUM($JA8:OI8),LOOKUP($F8,TenantNames,TenantMonthlyRents)),IF(AND((SUMIF($G$4:AHB$4,"&lt;"&amp;OJ$4,$G8:AHB8))&gt;SUMIFS(TransactionAmounts,TenantSources,$F8,'Filtered Data'!$C$2:$C23,"&lt;"&amp;OJ$4),OJ$4&lt;TODAY()),"Late","Occupied")),)))</f>
        <v/>
      </c>
      <c r="OK8" s="33" t="str">
        <f>IF(ISBLANK($F8),,IF(TODAY()=OK$4,"Today",IF(AND(LOOKUP($F8,TenantNames,TenantStartDates)&lt;=OK$4,LOOKUP($F8,TenantNames,TenantEndDates)&gt;=OK$4),IF(OR(AND(DAY(LOOKUP($F8,TenantNames,TenantStartDates))&gt;28,DAY(EOMONTH(OK$4,0))=28,DAY(OK$4)=28),AND(DAY(LOOKUP($F8,TenantNames,TenantStartDates))&gt;30,DAY(EOMONTH(OK$4,0))=30,DAY(OK$4)=30),DAY(LOOKUP($F8,TenantNames,TenantStartDates))=DAY(OK$4)),IF((LOOKUP($F8,TenantNames,TenantEndDates)-OK$4)&lt;=31,LOOKUP($F8,TenantNames,TenantTotalRevenues)-SUM($JA8:OJ8),LOOKUP($F8,TenantNames,TenantMonthlyRents)),IF(AND((SUMIF($G$4:AHB$4,"&lt;"&amp;OK$4,$G8:AHB8))&gt;SUMIFS(TransactionAmounts,TenantSources,$F8,'Filtered Data'!$C$2:$C23,"&lt;"&amp;OK$4),OK$4&lt;TODAY()),"Late","Occupied")),)))</f>
        <v/>
      </c>
      <c r="OL8" s="33" t="str">
        <f>IF(ISBLANK($F8),,IF(TODAY()=OL$4,"Today",IF(AND(LOOKUP($F8,TenantNames,TenantStartDates)&lt;=OL$4,LOOKUP($F8,TenantNames,TenantEndDates)&gt;=OL$4),IF(OR(AND(DAY(LOOKUP($F8,TenantNames,TenantStartDates))&gt;28,DAY(EOMONTH(OL$4,0))=28,DAY(OL$4)=28),AND(DAY(LOOKUP($F8,TenantNames,TenantStartDates))&gt;30,DAY(EOMONTH(OL$4,0))=30,DAY(OL$4)=30),DAY(LOOKUP($F8,TenantNames,TenantStartDates))=DAY(OL$4)),IF((LOOKUP($F8,TenantNames,TenantEndDates)-OL$4)&lt;=31,LOOKUP($F8,TenantNames,TenantTotalRevenues)-SUM($JA8:OK8),LOOKUP($F8,TenantNames,TenantMonthlyRents)),IF(AND((SUMIF($G$4:AHB$4,"&lt;"&amp;OL$4,$G8:AHB8))&gt;SUMIFS(TransactionAmounts,TenantSources,$F8,'Filtered Data'!$C$2:$C23,"&lt;"&amp;OL$4),OL$4&lt;TODAY()),"Late","Occupied")),)))</f>
        <v/>
      </c>
      <c r="OM8" s="33" t="str">
        <f>IF(ISBLANK($F8),,IF(TODAY()=OM$4,"Today",IF(AND(LOOKUP($F8,TenantNames,TenantStartDates)&lt;=OM$4,LOOKUP($F8,TenantNames,TenantEndDates)&gt;=OM$4),IF(OR(AND(DAY(LOOKUP($F8,TenantNames,TenantStartDates))&gt;28,DAY(EOMONTH(OM$4,0))=28,DAY(OM$4)=28),AND(DAY(LOOKUP($F8,TenantNames,TenantStartDates))&gt;30,DAY(EOMONTH(OM$4,0))=30,DAY(OM$4)=30),DAY(LOOKUP($F8,TenantNames,TenantStartDates))=DAY(OM$4)),IF((LOOKUP($F8,TenantNames,TenantEndDates)-OM$4)&lt;=31,LOOKUP($F8,TenantNames,TenantTotalRevenues)-SUM($JA8:OL8),LOOKUP($F8,TenantNames,TenantMonthlyRents)),IF(AND((SUMIF($G$4:AHB$4,"&lt;"&amp;OM$4,$G8:AHB8))&gt;SUMIFS(TransactionAmounts,TenantSources,$F8,'Filtered Data'!$C$2:$C23,"&lt;"&amp;OM$4),OM$4&lt;TODAY()),"Late","Occupied")),)))</f>
        <v/>
      </c>
      <c r="ON8" s="33" t="str">
        <f>IF(ISBLANK($F8),,IF(TODAY()=ON$4,"Today",IF(AND(LOOKUP($F8,TenantNames,TenantStartDates)&lt;=ON$4,LOOKUP($F8,TenantNames,TenantEndDates)&gt;=ON$4),IF(OR(AND(DAY(LOOKUP($F8,TenantNames,TenantStartDates))&gt;28,DAY(EOMONTH(ON$4,0))=28,DAY(ON$4)=28),AND(DAY(LOOKUP($F8,TenantNames,TenantStartDates))&gt;30,DAY(EOMONTH(ON$4,0))=30,DAY(ON$4)=30),DAY(LOOKUP($F8,TenantNames,TenantStartDates))=DAY(ON$4)),IF((LOOKUP($F8,TenantNames,TenantEndDates)-ON$4)&lt;=31,LOOKUP($F8,TenantNames,TenantTotalRevenues)-SUM($JA8:OM8),LOOKUP($F8,TenantNames,TenantMonthlyRents)),IF(AND((SUMIF($G$4:AHB$4,"&lt;"&amp;ON$4,$G8:AHB8))&gt;SUMIFS(TransactionAmounts,TenantSources,$F8,'Filtered Data'!$C$2:$C23,"&lt;"&amp;ON$4),ON$4&lt;TODAY()),"Late","Occupied")),)))</f>
        <v/>
      </c>
      <c r="OO8" s="33" t="str">
        <f>IF(ISBLANK($F8),,IF(TODAY()=OO$4,"Today",IF(AND(LOOKUP($F8,TenantNames,TenantStartDates)&lt;=OO$4,LOOKUP($F8,TenantNames,TenantEndDates)&gt;=OO$4),IF(OR(AND(DAY(LOOKUP($F8,TenantNames,TenantStartDates))&gt;28,DAY(EOMONTH(OO$4,0))=28,DAY(OO$4)=28),AND(DAY(LOOKUP($F8,TenantNames,TenantStartDates))&gt;30,DAY(EOMONTH(OO$4,0))=30,DAY(OO$4)=30),DAY(LOOKUP($F8,TenantNames,TenantStartDates))=DAY(OO$4)),IF((LOOKUP($F8,TenantNames,TenantEndDates)-OO$4)&lt;=31,LOOKUP($F8,TenantNames,TenantTotalRevenues)-SUM($JA8:ON8),LOOKUP($F8,TenantNames,TenantMonthlyRents)),IF(AND((SUMIF($G$4:AHB$4,"&lt;"&amp;OO$4,$G8:AHB8))&gt;SUMIFS(TransactionAmounts,TenantSources,$F8,'Filtered Data'!$C$2:$C23,"&lt;"&amp;OO$4),OO$4&lt;TODAY()),"Late","Occupied")),)))</f>
        <v/>
      </c>
      <c r="OP8" s="33" t="str">
        <f>IF(ISBLANK($F8),,IF(TODAY()=OP$4,"Today",IF(AND(LOOKUP($F8,TenantNames,TenantStartDates)&lt;=OP$4,LOOKUP($F8,TenantNames,TenantEndDates)&gt;=OP$4),IF(OR(AND(DAY(LOOKUP($F8,TenantNames,TenantStartDates))&gt;28,DAY(EOMONTH(OP$4,0))=28,DAY(OP$4)=28),AND(DAY(LOOKUP($F8,TenantNames,TenantStartDates))&gt;30,DAY(EOMONTH(OP$4,0))=30,DAY(OP$4)=30),DAY(LOOKUP($F8,TenantNames,TenantStartDates))=DAY(OP$4)),IF((LOOKUP($F8,TenantNames,TenantEndDates)-OP$4)&lt;=31,LOOKUP($F8,TenantNames,TenantTotalRevenues)-SUM($JA8:OO8),LOOKUP($F8,TenantNames,TenantMonthlyRents)),IF(AND((SUMIF($G$4:AHB$4,"&lt;"&amp;OP$4,$G8:AHB8))&gt;SUMIFS(TransactionAmounts,TenantSources,$F8,'Filtered Data'!$C$2:$C23,"&lt;"&amp;OP$4),OP$4&lt;TODAY()),"Late","Occupied")),)))</f>
        <v/>
      </c>
      <c r="OQ8" s="33" t="str">
        <f>IF(ISBLANK($F8),,IF(TODAY()=OQ$4,"Today",IF(AND(LOOKUP($F8,TenantNames,TenantStartDates)&lt;=OQ$4,LOOKUP($F8,TenantNames,TenantEndDates)&gt;=OQ$4),IF(OR(AND(DAY(LOOKUP($F8,TenantNames,TenantStartDates))&gt;28,DAY(EOMONTH(OQ$4,0))=28,DAY(OQ$4)=28),AND(DAY(LOOKUP($F8,TenantNames,TenantStartDates))&gt;30,DAY(EOMONTH(OQ$4,0))=30,DAY(OQ$4)=30),DAY(LOOKUP($F8,TenantNames,TenantStartDates))=DAY(OQ$4)),IF((LOOKUP($F8,TenantNames,TenantEndDates)-OQ$4)&lt;=31,LOOKUP($F8,TenantNames,TenantTotalRevenues)-SUM($JA8:OP8),LOOKUP($F8,TenantNames,TenantMonthlyRents)),IF(AND((SUMIF($G$4:AHB$4,"&lt;"&amp;OQ$4,$G8:AHB8))&gt;SUMIFS(TransactionAmounts,TenantSources,$F8,'Filtered Data'!$C$2:$C23,"&lt;"&amp;OQ$4),OQ$4&lt;TODAY()),"Late","Occupied")),)))</f>
        <v/>
      </c>
      <c r="OR8" s="33" t="str">
        <f>IF(ISBLANK($F8),,IF(TODAY()=OR$4,"Today",IF(AND(LOOKUP($F8,TenantNames,TenantStartDates)&lt;=OR$4,LOOKUP($F8,TenantNames,TenantEndDates)&gt;=OR$4),IF(OR(AND(DAY(LOOKUP($F8,TenantNames,TenantStartDates))&gt;28,DAY(EOMONTH(OR$4,0))=28,DAY(OR$4)=28),AND(DAY(LOOKUP($F8,TenantNames,TenantStartDates))&gt;30,DAY(EOMONTH(OR$4,0))=30,DAY(OR$4)=30),DAY(LOOKUP($F8,TenantNames,TenantStartDates))=DAY(OR$4)),IF((LOOKUP($F8,TenantNames,TenantEndDates)-OR$4)&lt;=31,LOOKUP($F8,TenantNames,TenantTotalRevenues)-SUM($JA8:OQ8),LOOKUP($F8,TenantNames,TenantMonthlyRents)),IF(AND((SUMIF($G$4:AHB$4,"&lt;"&amp;OR$4,$G8:AHB8))&gt;SUMIFS(TransactionAmounts,TenantSources,$F8,'Filtered Data'!$C$2:$C23,"&lt;"&amp;OR$4),OR$4&lt;TODAY()),"Late","Occupied")),)))</f>
        <v/>
      </c>
      <c r="OS8" s="33" t="str">
        <f>IF(ISBLANK($F8),,IF(TODAY()=OS$4,"Today",IF(AND(LOOKUP($F8,TenantNames,TenantStartDates)&lt;=OS$4,LOOKUP($F8,TenantNames,TenantEndDates)&gt;=OS$4),IF(OR(AND(DAY(LOOKUP($F8,TenantNames,TenantStartDates))&gt;28,DAY(EOMONTH(OS$4,0))=28,DAY(OS$4)=28),AND(DAY(LOOKUP($F8,TenantNames,TenantStartDates))&gt;30,DAY(EOMONTH(OS$4,0))=30,DAY(OS$4)=30),DAY(LOOKUP($F8,TenantNames,TenantStartDates))=DAY(OS$4)),IF((LOOKUP($F8,TenantNames,TenantEndDates)-OS$4)&lt;=31,LOOKUP($F8,TenantNames,TenantTotalRevenues)-SUM($JA8:OR8),LOOKUP($F8,TenantNames,TenantMonthlyRents)),IF(AND((SUMIF($G$4:AHB$4,"&lt;"&amp;OS$4,$G8:AHB8))&gt;SUMIFS(TransactionAmounts,TenantSources,$F8,'Filtered Data'!$C$2:$C23,"&lt;"&amp;OS$4),OS$4&lt;TODAY()),"Late","Occupied")),)))</f>
        <v/>
      </c>
      <c r="OT8" s="33" t="str">
        <f>IF(ISBLANK($F8),,IF(TODAY()=OT$4,"Today",IF(AND(LOOKUP($F8,TenantNames,TenantStartDates)&lt;=OT$4,LOOKUP($F8,TenantNames,TenantEndDates)&gt;=OT$4),IF(OR(AND(DAY(LOOKUP($F8,TenantNames,TenantStartDates))&gt;28,DAY(EOMONTH(OT$4,0))=28,DAY(OT$4)=28),AND(DAY(LOOKUP($F8,TenantNames,TenantStartDates))&gt;30,DAY(EOMONTH(OT$4,0))=30,DAY(OT$4)=30),DAY(LOOKUP($F8,TenantNames,TenantStartDates))=DAY(OT$4)),IF((LOOKUP($F8,TenantNames,TenantEndDates)-OT$4)&lt;=31,LOOKUP($F8,TenantNames,TenantTotalRevenues)-SUM($JA8:OS8),LOOKUP($F8,TenantNames,TenantMonthlyRents)),IF(AND((SUMIF($G$4:AHB$4,"&lt;"&amp;OT$4,$G8:AHB8))&gt;SUMIFS(TransactionAmounts,TenantSources,$F8,'Filtered Data'!$C$2:$C23,"&lt;"&amp;OT$4),OT$4&lt;TODAY()),"Late","Occupied")),)))</f>
        <v/>
      </c>
      <c r="OU8" s="33" t="str">
        <f>IF(ISBLANK($F8),,IF(TODAY()=OU$4,"Today",IF(AND(LOOKUP($F8,TenantNames,TenantStartDates)&lt;=OU$4,LOOKUP($F8,TenantNames,TenantEndDates)&gt;=OU$4),IF(OR(AND(DAY(LOOKUP($F8,TenantNames,TenantStartDates))&gt;28,DAY(EOMONTH(OU$4,0))=28,DAY(OU$4)=28),AND(DAY(LOOKUP($F8,TenantNames,TenantStartDates))&gt;30,DAY(EOMONTH(OU$4,0))=30,DAY(OU$4)=30),DAY(LOOKUP($F8,TenantNames,TenantStartDates))=DAY(OU$4)),IF((LOOKUP($F8,TenantNames,TenantEndDates)-OU$4)&lt;=31,LOOKUP($F8,TenantNames,TenantTotalRevenues)-SUM($JA8:OT8),LOOKUP($F8,TenantNames,TenantMonthlyRents)),IF(AND((SUMIF($G$4:AHB$4,"&lt;"&amp;OU$4,$G8:AHB8))&gt;SUMIFS(TransactionAmounts,TenantSources,$F8,'Filtered Data'!$C$2:$C23,"&lt;"&amp;OU$4),OU$4&lt;TODAY()),"Late","Occupied")),)))</f>
        <v/>
      </c>
      <c r="OV8" s="33" t="str">
        <f>IF(ISBLANK($F8),,IF(TODAY()=OV$4,"Today",IF(AND(LOOKUP($F8,TenantNames,TenantStartDates)&lt;=OV$4,LOOKUP($F8,TenantNames,TenantEndDates)&gt;=OV$4),IF(OR(AND(DAY(LOOKUP($F8,TenantNames,TenantStartDates))&gt;28,DAY(EOMONTH(OV$4,0))=28,DAY(OV$4)=28),AND(DAY(LOOKUP($F8,TenantNames,TenantStartDates))&gt;30,DAY(EOMONTH(OV$4,0))=30,DAY(OV$4)=30),DAY(LOOKUP($F8,TenantNames,TenantStartDates))=DAY(OV$4)),IF((LOOKUP($F8,TenantNames,TenantEndDates)-OV$4)&lt;=31,LOOKUP($F8,TenantNames,TenantTotalRevenues)-SUM($JA8:OU8),LOOKUP($F8,TenantNames,TenantMonthlyRents)),IF(AND((SUMIF($G$4:AHB$4,"&lt;"&amp;OV$4,$G8:AHB8))&gt;SUMIFS(TransactionAmounts,TenantSources,$F8,'Filtered Data'!$C$2:$C23,"&lt;"&amp;OV$4),OV$4&lt;TODAY()),"Late","Occupied")),)))</f>
        <v/>
      </c>
      <c r="OW8" s="33" t="str">
        <f>IF(ISBLANK($F8),,IF(TODAY()=OW$4,"Today",IF(AND(LOOKUP($F8,TenantNames,TenantStartDates)&lt;=OW$4,LOOKUP($F8,TenantNames,TenantEndDates)&gt;=OW$4),IF(OR(AND(DAY(LOOKUP($F8,TenantNames,TenantStartDates))&gt;28,DAY(EOMONTH(OW$4,0))=28,DAY(OW$4)=28),AND(DAY(LOOKUP($F8,TenantNames,TenantStartDates))&gt;30,DAY(EOMONTH(OW$4,0))=30,DAY(OW$4)=30),DAY(LOOKUP($F8,TenantNames,TenantStartDates))=DAY(OW$4)),IF((LOOKUP($F8,TenantNames,TenantEndDates)-OW$4)&lt;=31,LOOKUP($F8,TenantNames,TenantTotalRevenues)-SUM($JA8:OV8),LOOKUP($F8,TenantNames,TenantMonthlyRents)),IF(AND((SUMIF($G$4:AHB$4,"&lt;"&amp;OW$4,$G8:AHB8))&gt;SUMIFS(TransactionAmounts,TenantSources,$F8,'Filtered Data'!$C$2:$C23,"&lt;"&amp;OW$4),OW$4&lt;TODAY()),"Late","Occupied")),)))</f>
        <v/>
      </c>
      <c r="OX8" s="33" t="str">
        <f>IF(ISBLANK($F8),,IF(TODAY()=OX$4,"Today",IF(AND(LOOKUP($F8,TenantNames,TenantStartDates)&lt;=OX$4,LOOKUP($F8,TenantNames,TenantEndDates)&gt;=OX$4),IF(OR(AND(DAY(LOOKUP($F8,TenantNames,TenantStartDates))&gt;28,DAY(EOMONTH(OX$4,0))=28,DAY(OX$4)=28),AND(DAY(LOOKUP($F8,TenantNames,TenantStartDates))&gt;30,DAY(EOMONTH(OX$4,0))=30,DAY(OX$4)=30),DAY(LOOKUP($F8,TenantNames,TenantStartDates))=DAY(OX$4)),IF((LOOKUP($F8,TenantNames,TenantEndDates)-OX$4)&lt;=31,LOOKUP($F8,TenantNames,TenantTotalRevenues)-SUM($JA8:OW8),LOOKUP($F8,TenantNames,TenantMonthlyRents)),IF(AND((SUMIF($G$4:AHB$4,"&lt;"&amp;OX$4,$G8:AHB8))&gt;SUMIFS(TransactionAmounts,TenantSources,$F8,'Filtered Data'!$C$2:$C23,"&lt;"&amp;OX$4),OX$4&lt;TODAY()),"Late","Occupied")),)))</f>
        <v/>
      </c>
      <c r="OY8" s="33" t="str">
        <f>IF(ISBLANK($F8),,IF(TODAY()=OY$4,"Today",IF(AND(LOOKUP($F8,TenantNames,TenantStartDates)&lt;=OY$4,LOOKUP($F8,TenantNames,TenantEndDates)&gt;=OY$4),IF(OR(AND(DAY(LOOKUP($F8,TenantNames,TenantStartDates))&gt;28,DAY(EOMONTH(OY$4,0))=28,DAY(OY$4)=28),AND(DAY(LOOKUP($F8,TenantNames,TenantStartDates))&gt;30,DAY(EOMONTH(OY$4,0))=30,DAY(OY$4)=30),DAY(LOOKUP($F8,TenantNames,TenantStartDates))=DAY(OY$4)),IF((LOOKUP($F8,TenantNames,TenantEndDates)-OY$4)&lt;=31,LOOKUP($F8,TenantNames,TenantTotalRevenues)-SUM($JA8:OX8),LOOKUP($F8,TenantNames,TenantMonthlyRents)),IF(AND((SUMIF($G$4:AHB$4,"&lt;"&amp;OY$4,$G8:AHB8))&gt;SUMIFS(TransactionAmounts,TenantSources,$F8,'Filtered Data'!$C$2:$C23,"&lt;"&amp;OY$4),OY$4&lt;TODAY()),"Late","Occupied")),)))</f>
        <v/>
      </c>
      <c r="OZ8" s="33" t="str">
        <f>IF(ISBLANK($F8),,IF(TODAY()=OZ$4,"Today",IF(AND(LOOKUP($F8,TenantNames,TenantStartDates)&lt;=OZ$4,LOOKUP($F8,TenantNames,TenantEndDates)&gt;=OZ$4),IF(OR(AND(DAY(LOOKUP($F8,TenantNames,TenantStartDates))&gt;28,DAY(EOMONTH(OZ$4,0))=28,DAY(OZ$4)=28),AND(DAY(LOOKUP($F8,TenantNames,TenantStartDates))&gt;30,DAY(EOMONTH(OZ$4,0))=30,DAY(OZ$4)=30),DAY(LOOKUP($F8,TenantNames,TenantStartDates))=DAY(OZ$4)),IF((LOOKUP($F8,TenantNames,TenantEndDates)-OZ$4)&lt;=31,LOOKUP($F8,TenantNames,TenantTotalRevenues)-SUM($JA8:OY8),LOOKUP($F8,TenantNames,TenantMonthlyRents)),IF(AND((SUMIF($G$4:AHB$4,"&lt;"&amp;OZ$4,$G8:AHB8))&gt;SUMIFS(TransactionAmounts,TenantSources,$F8,'Filtered Data'!$C$2:$C23,"&lt;"&amp;OZ$4),OZ$4&lt;TODAY()),"Late","Occupied")),)))</f>
        <v/>
      </c>
      <c r="PA8" s="33" t="str">
        <f>IF(ISBLANK($F8),,IF(TODAY()=PA$4,"Today",IF(AND(LOOKUP($F8,TenantNames,TenantStartDates)&lt;=PA$4,LOOKUP($F8,TenantNames,TenantEndDates)&gt;=PA$4),IF(OR(AND(DAY(LOOKUP($F8,TenantNames,TenantStartDates))&gt;28,DAY(EOMONTH(PA$4,0))=28,DAY(PA$4)=28),AND(DAY(LOOKUP($F8,TenantNames,TenantStartDates))&gt;30,DAY(EOMONTH(PA$4,0))=30,DAY(PA$4)=30),DAY(LOOKUP($F8,TenantNames,TenantStartDates))=DAY(PA$4)),IF((LOOKUP($F8,TenantNames,TenantEndDates)-PA$4)&lt;=31,LOOKUP($F8,TenantNames,TenantTotalRevenues)-SUM($JA8:OZ8),LOOKUP($F8,TenantNames,TenantMonthlyRents)),IF(AND((SUMIF($G$4:AHB$4,"&lt;"&amp;PA$4,$G8:AHB8))&gt;SUMIFS(TransactionAmounts,TenantSources,$F8,'Filtered Data'!$C$2:$C23,"&lt;"&amp;PA$4),PA$4&lt;TODAY()),"Late","Occupied")),)))</f>
        <v/>
      </c>
      <c r="PB8" s="33" t="str">
        <f>IF(ISBLANK($F8),,IF(TODAY()=PB$4,"Today",IF(AND(LOOKUP($F8,TenantNames,TenantStartDates)&lt;=PB$4,LOOKUP($F8,TenantNames,TenantEndDates)&gt;=PB$4),IF(OR(AND(DAY(LOOKUP($F8,TenantNames,TenantStartDates))&gt;28,DAY(EOMONTH(PB$4,0))=28,DAY(PB$4)=28),AND(DAY(LOOKUP($F8,TenantNames,TenantStartDates))&gt;30,DAY(EOMONTH(PB$4,0))=30,DAY(PB$4)=30),DAY(LOOKUP($F8,TenantNames,TenantStartDates))=DAY(PB$4)),IF((LOOKUP($F8,TenantNames,TenantEndDates)-PB$4)&lt;=31,LOOKUP($F8,TenantNames,TenantTotalRevenues)-SUM($JA8:PA8),LOOKUP($F8,TenantNames,TenantMonthlyRents)),IF(AND((SUMIF($G$4:AHB$4,"&lt;"&amp;PB$4,$G8:AHB8))&gt;SUMIFS(TransactionAmounts,TenantSources,$F8,'Filtered Data'!$C$2:$C23,"&lt;"&amp;PB$4),PB$4&lt;TODAY()),"Late","Occupied")),)))</f>
        <v/>
      </c>
      <c r="PC8" s="33" t="str">
        <f>IF(ISBLANK($F8),,IF(TODAY()=PC$4,"Today",IF(AND(LOOKUP($F8,TenantNames,TenantStartDates)&lt;=PC$4,LOOKUP($F8,TenantNames,TenantEndDates)&gt;=PC$4),IF(OR(AND(DAY(LOOKUP($F8,TenantNames,TenantStartDates))&gt;28,DAY(EOMONTH(PC$4,0))=28,DAY(PC$4)=28),AND(DAY(LOOKUP($F8,TenantNames,TenantStartDates))&gt;30,DAY(EOMONTH(PC$4,0))=30,DAY(PC$4)=30),DAY(LOOKUP($F8,TenantNames,TenantStartDates))=DAY(PC$4)),IF((LOOKUP($F8,TenantNames,TenantEndDates)-PC$4)&lt;=31,LOOKUP($F8,TenantNames,TenantTotalRevenues)-SUM($JA8:PB8),LOOKUP($F8,TenantNames,TenantMonthlyRents)),IF(AND((SUMIF($G$4:AHB$4,"&lt;"&amp;PC$4,$G8:AHB8))&gt;SUMIFS(TransactionAmounts,TenantSources,$F8,'Filtered Data'!$C$2:$C23,"&lt;"&amp;PC$4),PC$4&lt;TODAY()),"Late","Occupied")),)))</f>
        <v/>
      </c>
      <c r="PD8" s="33" t="str">
        <f>IF(ISBLANK($F8),,IF(TODAY()=PD$4,"Today",IF(AND(LOOKUP($F8,TenantNames,TenantStartDates)&lt;=PD$4,LOOKUP($F8,TenantNames,TenantEndDates)&gt;=PD$4),IF(OR(AND(DAY(LOOKUP($F8,TenantNames,TenantStartDates))&gt;28,DAY(EOMONTH(PD$4,0))=28,DAY(PD$4)=28),AND(DAY(LOOKUP($F8,TenantNames,TenantStartDates))&gt;30,DAY(EOMONTH(PD$4,0))=30,DAY(PD$4)=30),DAY(LOOKUP($F8,TenantNames,TenantStartDates))=DAY(PD$4)),IF((LOOKUP($F8,TenantNames,TenantEndDates)-PD$4)&lt;=31,LOOKUP($F8,TenantNames,TenantTotalRevenues)-SUM($JA8:PC8),LOOKUP($F8,TenantNames,TenantMonthlyRents)),IF(AND((SUMIF($G$4:AHB$4,"&lt;"&amp;PD$4,$G8:AHB8))&gt;SUMIFS(TransactionAmounts,TenantSources,$F8,'Filtered Data'!$C$2:$C23,"&lt;"&amp;PD$4),PD$4&lt;TODAY()),"Late","Occupied")),)))</f>
        <v/>
      </c>
      <c r="PE8" s="33" t="str">
        <f>IF(ISBLANK($F8),,IF(TODAY()=PE$4,"Today",IF(AND(LOOKUP($F8,TenantNames,TenantStartDates)&lt;=PE$4,LOOKUP($F8,TenantNames,TenantEndDates)&gt;=PE$4),IF(OR(AND(DAY(LOOKUP($F8,TenantNames,TenantStartDates))&gt;28,DAY(EOMONTH(PE$4,0))=28,DAY(PE$4)=28),AND(DAY(LOOKUP($F8,TenantNames,TenantStartDates))&gt;30,DAY(EOMONTH(PE$4,0))=30,DAY(PE$4)=30),DAY(LOOKUP($F8,TenantNames,TenantStartDates))=DAY(PE$4)),IF((LOOKUP($F8,TenantNames,TenantEndDates)-PE$4)&lt;=31,LOOKUP($F8,TenantNames,TenantTotalRevenues)-SUM($JA8:PD8),LOOKUP($F8,TenantNames,TenantMonthlyRents)),IF(AND((SUMIF($G$4:AHB$4,"&lt;"&amp;PE$4,$G8:AHB8))&gt;SUMIFS(TransactionAmounts,TenantSources,$F8,'Filtered Data'!$C$2:$C23,"&lt;"&amp;PE$4),PE$4&lt;TODAY()),"Late","Occupied")),)))</f>
        <v/>
      </c>
      <c r="PF8" s="33" t="str">
        <f>IF(ISBLANK($F8),,IF(TODAY()=PF$4,"Today",IF(AND(LOOKUP($F8,TenantNames,TenantStartDates)&lt;=PF$4,LOOKUP($F8,TenantNames,TenantEndDates)&gt;=PF$4),IF(OR(AND(DAY(LOOKUP($F8,TenantNames,TenantStartDates))&gt;28,DAY(EOMONTH(PF$4,0))=28,DAY(PF$4)=28),AND(DAY(LOOKUP($F8,TenantNames,TenantStartDates))&gt;30,DAY(EOMONTH(PF$4,0))=30,DAY(PF$4)=30),DAY(LOOKUP($F8,TenantNames,TenantStartDates))=DAY(PF$4)),IF((LOOKUP($F8,TenantNames,TenantEndDates)-PF$4)&lt;=31,LOOKUP($F8,TenantNames,TenantTotalRevenues)-SUM($JA8:PE8),LOOKUP($F8,TenantNames,TenantMonthlyRents)),IF(AND((SUMIF($G$4:AHB$4,"&lt;"&amp;PF$4,$G8:AHB8))&gt;SUMIFS(TransactionAmounts,TenantSources,$F8,'Filtered Data'!$C$2:$C23,"&lt;"&amp;PF$4),PF$4&lt;TODAY()),"Late","Occupied")),)))</f>
        <v/>
      </c>
      <c r="PG8" s="33" t="str">
        <f>IF(ISBLANK($F8),,IF(TODAY()=PG$4,"Today",IF(AND(LOOKUP($F8,TenantNames,TenantStartDates)&lt;=PG$4,LOOKUP($F8,TenantNames,TenantEndDates)&gt;=PG$4),IF(OR(AND(DAY(LOOKUP($F8,TenantNames,TenantStartDates))&gt;28,DAY(EOMONTH(PG$4,0))=28,DAY(PG$4)=28),AND(DAY(LOOKUP($F8,TenantNames,TenantStartDates))&gt;30,DAY(EOMONTH(PG$4,0))=30,DAY(PG$4)=30),DAY(LOOKUP($F8,TenantNames,TenantStartDates))=DAY(PG$4)),IF((LOOKUP($F8,TenantNames,TenantEndDates)-PG$4)&lt;=31,LOOKUP($F8,TenantNames,TenantTotalRevenues)-SUM($JA8:PF8),LOOKUP($F8,TenantNames,TenantMonthlyRents)),IF(AND((SUMIF($G$4:AHB$4,"&lt;"&amp;PG$4,$G8:AHB8))&gt;SUMIFS(TransactionAmounts,TenantSources,$F8,'Filtered Data'!$C$2:$C23,"&lt;"&amp;PG$4),PG$4&lt;TODAY()),"Late","Occupied")),)))</f>
        <v/>
      </c>
      <c r="PH8" s="33" t="str">
        <f>IF(ISBLANK($F8),,IF(TODAY()=PH$4,"Today",IF(AND(LOOKUP($F8,TenantNames,TenantStartDates)&lt;=PH$4,LOOKUP($F8,TenantNames,TenantEndDates)&gt;=PH$4),IF(OR(AND(DAY(LOOKUP($F8,TenantNames,TenantStartDates))&gt;28,DAY(EOMONTH(PH$4,0))=28,DAY(PH$4)=28),AND(DAY(LOOKUP($F8,TenantNames,TenantStartDates))&gt;30,DAY(EOMONTH(PH$4,0))=30,DAY(PH$4)=30),DAY(LOOKUP($F8,TenantNames,TenantStartDates))=DAY(PH$4)),IF((LOOKUP($F8,TenantNames,TenantEndDates)-PH$4)&lt;=31,LOOKUP($F8,TenantNames,TenantTotalRevenues)-SUM($JA8:PG8),LOOKUP($F8,TenantNames,TenantMonthlyRents)),IF(AND((SUMIF($G$4:AHB$4,"&lt;"&amp;PH$4,$G8:AHB8))&gt;SUMIFS(TransactionAmounts,TenantSources,$F8,'Filtered Data'!$C$2:$C23,"&lt;"&amp;PH$4),PH$4&lt;TODAY()),"Late","Occupied")),)))</f>
        <v/>
      </c>
      <c r="PI8" s="33" t="str">
        <f>IF(ISBLANK($F8),,IF(TODAY()=PI$4,"Today",IF(AND(LOOKUP($F8,TenantNames,TenantStartDates)&lt;=PI$4,LOOKUP($F8,TenantNames,TenantEndDates)&gt;=PI$4),IF(OR(AND(DAY(LOOKUP($F8,TenantNames,TenantStartDates))&gt;28,DAY(EOMONTH(PI$4,0))=28,DAY(PI$4)=28),AND(DAY(LOOKUP($F8,TenantNames,TenantStartDates))&gt;30,DAY(EOMONTH(PI$4,0))=30,DAY(PI$4)=30),DAY(LOOKUP($F8,TenantNames,TenantStartDates))=DAY(PI$4)),IF((LOOKUP($F8,TenantNames,TenantEndDates)-PI$4)&lt;=31,LOOKUP($F8,TenantNames,TenantTotalRevenues)-SUM($JA8:PH8),LOOKUP($F8,TenantNames,TenantMonthlyRents)),IF(AND((SUMIF($G$4:AHB$4,"&lt;"&amp;PI$4,$G8:AHB8))&gt;SUMIFS(TransactionAmounts,TenantSources,$F8,'Filtered Data'!$C$2:$C23,"&lt;"&amp;PI$4),PI$4&lt;TODAY()),"Late","Occupied")),)))</f>
        <v/>
      </c>
      <c r="PJ8" s="33" t="str">
        <f>IF(ISBLANK($F8),,IF(TODAY()=PJ$4,"Today",IF(AND(LOOKUP($F8,TenantNames,TenantStartDates)&lt;=PJ$4,LOOKUP($F8,TenantNames,TenantEndDates)&gt;=PJ$4),IF(OR(AND(DAY(LOOKUP($F8,TenantNames,TenantStartDates))&gt;28,DAY(EOMONTH(PJ$4,0))=28,DAY(PJ$4)=28),AND(DAY(LOOKUP($F8,TenantNames,TenantStartDates))&gt;30,DAY(EOMONTH(PJ$4,0))=30,DAY(PJ$4)=30),DAY(LOOKUP($F8,TenantNames,TenantStartDates))=DAY(PJ$4)),IF((LOOKUP($F8,TenantNames,TenantEndDates)-PJ$4)&lt;=31,LOOKUP($F8,TenantNames,TenantTotalRevenues)-SUM($JA8:PI8),LOOKUP($F8,TenantNames,TenantMonthlyRents)),IF(AND((SUMIF($G$4:AHB$4,"&lt;"&amp;PJ$4,$G8:AHB8))&gt;SUMIFS(TransactionAmounts,TenantSources,$F8,'Filtered Data'!$C$2:$C23,"&lt;"&amp;PJ$4),PJ$4&lt;TODAY()),"Late","Occupied")),)))</f>
        <v/>
      </c>
      <c r="PK8" s="33" t="str">
        <f>IF(ISBLANK($F8),,IF(TODAY()=PK$4,"Today",IF(AND(LOOKUP($F8,TenantNames,TenantStartDates)&lt;=PK$4,LOOKUP($F8,TenantNames,TenantEndDates)&gt;=PK$4),IF(OR(AND(DAY(LOOKUP($F8,TenantNames,TenantStartDates))&gt;28,DAY(EOMONTH(PK$4,0))=28,DAY(PK$4)=28),AND(DAY(LOOKUP($F8,TenantNames,TenantStartDates))&gt;30,DAY(EOMONTH(PK$4,0))=30,DAY(PK$4)=30),DAY(LOOKUP($F8,TenantNames,TenantStartDates))=DAY(PK$4)),IF((LOOKUP($F8,TenantNames,TenantEndDates)-PK$4)&lt;=31,LOOKUP($F8,TenantNames,TenantTotalRevenues)-SUM($JA8:PJ8),LOOKUP($F8,TenantNames,TenantMonthlyRents)),IF(AND((SUMIF($G$4:AHB$4,"&lt;"&amp;PK$4,$G8:AHB8))&gt;SUMIFS(TransactionAmounts,TenantSources,$F8,'Filtered Data'!$C$2:$C23,"&lt;"&amp;PK$4),PK$4&lt;TODAY()),"Late","Occupied")),)))</f>
        <v/>
      </c>
      <c r="PL8" s="33" t="str">
        <f>IF(ISBLANK($F8),,IF(TODAY()=PL$4,"Today",IF(AND(LOOKUP($F8,TenantNames,TenantStartDates)&lt;=PL$4,LOOKUP($F8,TenantNames,TenantEndDates)&gt;=PL$4),IF(OR(AND(DAY(LOOKUP($F8,TenantNames,TenantStartDates))&gt;28,DAY(EOMONTH(PL$4,0))=28,DAY(PL$4)=28),AND(DAY(LOOKUP($F8,TenantNames,TenantStartDates))&gt;30,DAY(EOMONTH(PL$4,0))=30,DAY(PL$4)=30),DAY(LOOKUP($F8,TenantNames,TenantStartDates))=DAY(PL$4)),IF((LOOKUP($F8,TenantNames,TenantEndDates)-PL$4)&lt;=31,LOOKUP($F8,TenantNames,TenantTotalRevenues)-SUM($JA8:PK8),LOOKUP($F8,TenantNames,TenantMonthlyRents)),IF(AND((SUMIF($G$4:AHB$4,"&lt;"&amp;PL$4,$G8:AHB8))&gt;SUMIFS(TransactionAmounts,TenantSources,$F8,'Filtered Data'!$C$2:$C23,"&lt;"&amp;PL$4),PL$4&lt;TODAY()),"Late","Occupied")),)))</f>
        <v/>
      </c>
      <c r="PM8" s="33" t="str">
        <f>IF(ISBLANK($F8),,IF(TODAY()=PM$4,"Today",IF(AND(LOOKUP($F8,TenantNames,TenantStartDates)&lt;=PM$4,LOOKUP($F8,TenantNames,TenantEndDates)&gt;=PM$4),IF(OR(AND(DAY(LOOKUP($F8,TenantNames,TenantStartDates))&gt;28,DAY(EOMONTH(PM$4,0))=28,DAY(PM$4)=28),AND(DAY(LOOKUP($F8,TenantNames,TenantStartDates))&gt;30,DAY(EOMONTH(PM$4,0))=30,DAY(PM$4)=30),DAY(LOOKUP($F8,TenantNames,TenantStartDates))=DAY(PM$4)),IF((LOOKUP($F8,TenantNames,TenantEndDates)-PM$4)&lt;=31,LOOKUP($F8,TenantNames,TenantTotalRevenues)-SUM($JA8:PL8),LOOKUP($F8,TenantNames,TenantMonthlyRents)),IF(AND((SUMIF($G$4:AHB$4,"&lt;"&amp;PM$4,$G8:AHB8))&gt;SUMIFS(TransactionAmounts,TenantSources,$F8,'Filtered Data'!$C$2:$C23,"&lt;"&amp;PM$4),PM$4&lt;TODAY()),"Late","Occupied")),)))</f>
        <v/>
      </c>
      <c r="PN8" s="33" t="str">
        <f>IF(ISBLANK($F8),,IF(TODAY()=PN$4,"Today",IF(AND(LOOKUP($F8,TenantNames,TenantStartDates)&lt;=PN$4,LOOKUP($F8,TenantNames,TenantEndDates)&gt;=PN$4),IF(OR(AND(DAY(LOOKUP($F8,TenantNames,TenantStartDates))&gt;28,DAY(EOMONTH(PN$4,0))=28,DAY(PN$4)=28),AND(DAY(LOOKUP($F8,TenantNames,TenantStartDates))&gt;30,DAY(EOMONTH(PN$4,0))=30,DAY(PN$4)=30),DAY(LOOKUP($F8,TenantNames,TenantStartDates))=DAY(PN$4)),IF((LOOKUP($F8,TenantNames,TenantEndDates)-PN$4)&lt;=31,LOOKUP($F8,TenantNames,TenantTotalRevenues)-SUM($JA8:PM8),LOOKUP($F8,TenantNames,TenantMonthlyRents)),IF(AND((SUMIF($G$4:AHB$4,"&lt;"&amp;PN$4,$G8:AHB8))&gt;SUMIFS(TransactionAmounts,TenantSources,$F8,'Filtered Data'!$C$2:$C23,"&lt;"&amp;PN$4),PN$4&lt;TODAY()),"Late","Occupied")),)))</f>
        <v/>
      </c>
      <c r="PO8" s="33" t="str">
        <f>IF(ISBLANK($F8),,IF(TODAY()=PO$4,"Today",IF(AND(LOOKUP($F8,TenantNames,TenantStartDates)&lt;=PO$4,LOOKUP($F8,TenantNames,TenantEndDates)&gt;=PO$4),IF(OR(AND(DAY(LOOKUP($F8,TenantNames,TenantStartDates))&gt;28,DAY(EOMONTH(PO$4,0))=28,DAY(PO$4)=28),AND(DAY(LOOKUP($F8,TenantNames,TenantStartDates))&gt;30,DAY(EOMONTH(PO$4,0))=30,DAY(PO$4)=30),DAY(LOOKUP($F8,TenantNames,TenantStartDates))=DAY(PO$4)),IF((LOOKUP($F8,TenantNames,TenantEndDates)-PO$4)&lt;=31,LOOKUP($F8,TenantNames,TenantTotalRevenues)-SUM($JA8:PN8),LOOKUP($F8,TenantNames,TenantMonthlyRents)),IF(AND((SUMIF($G$4:AHB$4,"&lt;"&amp;PO$4,$G8:AHB8))&gt;SUMIFS(TransactionAmounts,TenantSources,$F8,'Filtered Data'!$C$2:$C23,"&lt;"&amp;PO$4),PO$4&lt;TODAY()),"Late","Occupied")),)))</f>
        <v/>
      </c>
      <c r="PP8" s="33" t="str">
        <f>IF(ISBLANK($F8),,IF(TODAY()=PP$4,"Today",IF(AND(LOOKUP($F8,TenantNames,TenantStartDates)&lt;=PP$4,LOOKUP($F8,TenantNames,TenantEndDates)&gt;=PP$4),IF(OR(AND(DAY(LOOKUP($F8,TenantNames,TenantStartDates))&gt;28,DAY(EOMONTH(PP$4,0))=28,DAY(PP$4)=28),AND(DAY(LOOKUP($F8,TenantNames,TenantStartDates))&gt;30,DAY(EOMONTH(PP$4,0))=30,DAY(PP$4)=30),DAY(LOOKUP($F8,TenantNames,TenantStartDates))=DAY(PP$4)),IF((LOOKUP($F8,TenantNames,TenantEndDates)-PP$4)&lt;=31,LOOKUP($F8,TenantNames,TenantTotalRevenues)-SUM($JA8:PO8),LOOKUP($F8,TenantNames,TenantMonthlyRents)),IF(AND((SUMIF($G$4:AHB$4,"&lt;"&amp;PP$4,$G8:AHB8))&gt;SUMIFS(TransactionAmounts,TenantSources,$F8,'Filtered Data'!$C$2:$C23,"&lt;"&amp;PP$4),PP$4&lt;TODAY()),"Late","Occupied")),)))</f>
        <v/>
      </c>
      <c r="PQ8" s="33" t="str">
        <f>IF(ISBLANK($F8),,IF(TODAY()=PQ$4,"Today",IF(AND(LOOKUP($F8,TenantNames,TenantStartDates)&lt;=PQ$4,LOOKUP($F8,TenantNames,TenantEndDates)&gt;=PQ$4),IF(OR(AND(DAY(LOOKUP($F8,TenantNames,TenantStartDates))&gt;28,DAY(EOMONTH(PQ$4,0))=28,DAY(PQ$4)=28),AND(DAY(LOOKUP($F8,TenantNames,TenantStartDates))&gt;30,DAY(EOMONTH(PQ$4,0))=30,DAY(PQ$4)=30),DAY(LOOKUP($F8,TenantNames,TenantStartDates))=DAY(PQ$4)),IF((LOOKUP($F8,TenantNames,TenantEndDates)-PQ$4)&lt;=31,LOOKUP($F8,TenantNames,TenantTotalRevenues)-SUM($JA8:PP8),LOOKUP($F8,TenantNames,TenantMonthlyRents)),IF(AND((SUMIF($G$4:AHB$4,"&lt;"&amp;PQ$4,$G8:AHB8))&gt;SUMIFS(TransactionAmounts,TenantSources,$F8,'Filtered Data'!$C$2:$C23,"&lt;"&amp;PQ$4),PQ$4&lt;TODAY()),"Late","Occupied")),)))</f>
        <v/>
      </c>
      <c r="PR8" s="33" t="str">
        <f>IF(ISBLANK($F8),,IF(TODAY()=PR$4,"Today",IF(AND(LOOKUP($F8,TenantNames,TenantStartDates)&lt;=PR$4,LOOKUP($F8,TenantNames,TenantEndDates)&gt;=PR$4),IF(OR(AND(DAY(LOOKUP($F8,TenantNames,TenantStartDates))&gt;28,DAY(EOMONTH(PR$4,0))=28,DAY(PR$4)=28),AND(DAY(LOOKUP($F8,TenantNames,TenantStartDates))&gt;30,DAY(EOMONTH(PR$4,0))=30,DAY(PR$4)=30),DAY(LOOKUP($F8,TenantNames,TenantStartDates))=DAY(PR$4)),IF((LOOKUP($F8,TenantNames,TenantEndDates)-PR$4)&lt;=31,LOOKUP($F8,TenantNames,TenantTotalRevenues)-SUM($JA8:PQ8),LOOKUP($F8,TenantNames,TenantMonthlyRents)),IF(AND((SUMIF($G$4:AHB$4,"&lt;"&amp;PR$4,$G8:AHB8))&gt;SUMIFS(TransactionAmounts,TenantSources,$F8,'Filtered Data'!$C$2:$C23,"&lt;"&amp;PR$4),PR$4&lt;TODAY()),"Late","Occupied")),)))</f>
        <v/>
      </c>
      <c r="PS8" s="33" t="str">
        <f>IF(ISBLANK($F8),,IF(TODAY()=PS$4,"Today",IF(AND(LOOKUP($F8,TenantNames,TenantStartDates)&lt;=PS$4,LOOKUP($F8,TenantNames,TenantEndDates)&gt;=PS$4),IF(OR(AND(DAY(LOOKUP($F8,TenantNames,TenantStartDates))&gt;28,DAY(EOMONTH(PS$4,0))=28,DAY(PS$4)=28),AND(DAY(LOOKUP($F8,TenantNames,TenantStartDates))&gt;30,DAY(EOMONTH(PS$4,0))=30,DAY(PS$4)=30),DAY(LOOKUP($F8,TenantNames,TenantStartDates))=DAY(PS$4)),IF((LOOKUP($F8,TenantNames,TenantEndDates)-PS$4)&lt;=31,LOOKUP($F8,TenantNames,TenantTotalRevenues)-SUM($JA8:PR8),LOOKUP($F8,TenantNames,TenantMonthlyRents)),IF(AND((SUMIF($G$4:AHB$4,"&lt;"&amp;PS$4,$G8:AHB8))&gt;SUMIFS(TransactionAmounts,TenantSources,$F8,'Filtered Data'!$C$2:$C23,"&lt;"&amp;PS$4),PS$4&lt;TODAY()),"Late","Occupied")),)))</f>
        <v/>
      </c>
      <c r="PT8" s="33" t="str">
        <f>IF(ISBLANK($F8),,IF(TODAY()=PT$4,"Today",IF(AND(LOOKUP($F8,TenantNames,TenantStartDates)&lt;=PT$4,LOOKUP($F8,TenantNames,TenantEndDates)&gt;=PT$4),IF(OR(AND(DAY(LOOKUP($F8,TenantNames,TenantStartDates))&gt;28,DAY(EOMONTH(PT$4,0))=28,DAY(PT$4)=28),AND(DAY(LOOKUP($F8,TenantNames,TenantStartDates))&gt;30,DAY(EOMONTH(PT$4,0))=30,DAY(PT$4)=30),DAY(LOOKUP($F8,TenantNames,TenantStartDates))=DAY(PT$4)),IF((LOOKUP($F8,TenantNames,TenantEndDates)-PT$4)&lt;=31,LOOKUP($F8,TenantNames,TenantTotalRevenues)-SUM($JA8:PS8),LOOKUP($F8,TenantNames,TenantMonthlyRents)),IF(AND((SUMIF($G$4:AHB$4,"&lt;"&amp;PT$4,$G8:AHB8))&gt;SUMIFS(TransactionAmounts,TenantSources,$F8,'Filtered Data'!$C$2:$C23,"&lt;"&amp;PT$4),PT$4&lt;TODAY()),"Late","Occupied")),)))</f>
        <v/>
      </c>
      <c r="PU8" s="33" t="str">
        <f>IF(ISBLANK($F8),,IF(TODAY()=PU$4,"Today",IF(AND(LOOKUP($F8,TenantNames,TenantStartDates)&lt;=PU$4,LOOKUP($F8,TenantNames,TenantEndDates)&gt;=PU$4),IF(OR(AND(DAY(LOOKUP($F8,TenantNames,TenantStartDates))&gt;28,DAY(EOMONTH(PU$4,0))=28,DAY(PU$4)=28),AND(DAY(LOOKUP($F8,TenantNames,TenantStartDates))&gt;30,DAY(EOMONTH(PU$4,0))=30,DAY(PU$4)=30),DAY(LOOKUP($F8,TenantNames,TenantStartDates))=DAY(PU$4)),IF((LOOKUP($F8,TenantNames,TenantEndDates)-PU$4)&lt;=31,LOOKUP($F8,TenantNames,TenantTotalRevenues)-SUM($JA8:PT8),LOOKUP($F8,TenantNames,TenantMonthlyRents)),IF(AND((SUMIF($G$4:AHB$4,"&lt;"&amp;PU$4,$G8:AHB8))&gt;SUMIFS(TransactionAmounts,TenantSources,$F8,'Filtered Data'!$C$2:$C23,"&lt;"&amp;PU$4),PU$4&lt;TODAY()),"Late","Occupied")),)))</f>
        <v/>
      </c>
      <c r="PV8" s="33" t="str">
        <f>IF(ISBLANK($F8),,IF(TODAY()=PV$4,"Today",IF(AND(LOOKUP($F8,TenantNames,TenantStartDates)&lt;=PV$4,LOOKUP($F8,TenantNames,TenantEndDates)&gt;=PV$4),IF(OR(AND(DAY(LOOKUP($F8,TenantNames,TenantStartDates))&gt;28,DAY(EOMONTH(PV$4,0))=28,DAY(PV$4)=28),AND(DAY(LOOKUP($F8,TenantNames,TenantStartDates))&gt;30,DAY(EOMONTH(PV$4,0))=30,DAY(PV$4)=30),DAY(LOOKUP($F8,TenantNames,TenantStartDates))=DAY(PV$4)),IF((LOOKUP($F8,TenantNames,TenantEndDates)-PV$4)&lt;=31,LOOKUP($F8,TenantNames,TenantTotalRevenues)-SUM($JA8:PU8),LOOKUP($F8,TenantNames,TenantMonthlyRents)),IF(AND((SUMIF($G$4:AHB$4,"&lt;"&amp;PV$4,$G8:AHB8))&gt;SUMIFS(TransactionAmounts,TenantSources,$F8,'Filtered Data'!$C$2:$C23,"&lt;"&amp;PV$4),PV$4&lt;TODAY()),"Late","Occupied")),)))</f>
        <v/>
      </c>
      <c r="PW8" s="33" t="str">
        <f>IF(ISBLANK($F8),,IF(TODAY()=PW$4,"Today",IF(AND(LOOKUP($F8,TenantNames,TenantStartDates)&lt;=PW$4,LOOKUP($F8,TenantNames,TenantEndDates)&gt;=PW$4),IF(OR(AND(DAY(LOOKUP($F8,TenantNames,TenantStartDates))&gt;28,DAY(EOMONTH(PW$4,0))=28,DAY(PW$4)=28),AND(DAY(LOOKUP($F8,TenantNames,TenantStartDates))&gt;30,DAY(EOMONTH(PW$4,0))=30,DAY(PW$4)=30),DAY(LOOKUP($F8,TenantNames,TenantStartDates))=DAY(PW$4)),IF((LOOKUP($F8,TenantNames,TenantEndDates)-PW$4)&lt;=31,LOOKUP($F8,TenantNames,TenantTotalRevenues)-SUM($JA8:PV8),LOOKUP($F8,TenantNames,TenantMonthlyRents)),IF(AND((SUMIF($G$4:AHB$4,"&lt;"&amp;PW$4,$G8:AHB8))&gt;SUMIFS(TransactionAmounts,TenantSources,$F8,'Filtered Data'!$C$2:$C23,"&lt;"&amp;PW$4),PW$4&lt;TODAY()),"Late","Occupied")),)))</f>
        <v/>
      </c>
      <c r="PX8" s="33" t="str">
        <f>IF(ISBLANK($F8),,IF(TODAY()=PX$4,"Today",IF(AND(LOOKUP($F8,TenantNames,TenantStartDates)&lt;=PX$4,LOOKUP($F8,TenantNames,TenantEndDates)&gt;=PX$4),IF(OR(AND(DAY(LOOKUP($F8,TenantNames,TenantStartDates))&gt;28,DAY(EOMONTH(PX$4,0))=28,DAY(PX$4)=28),AND(DAY(LOOKUP($F8,TenantNames,TenantStartDates))&gt;30,DAY(EOMONTH(PX$4,0))=30,DAY(PX$4)=30),DAY(LOOKUP($F8,TenantNames,TenantStartDates))=DAY(PX$4)),IF((LOOKUP($F8,TenantNames,TenantEndDates)-PX$4)&lt;=31,LOOKUP($F8,TenantNames,TenantTotalRevenues)-SUM($JA8:PW8),LOOKUP($F8,TenantNames,TenantMonthlyRents)),IF(AND((SUMIF($G$4:AHB$4,"&lt;"&amp;PX$4,$G8:AHB8))&gt;SUMIFS(TransactionAmounts,TenantSources,$F8,'Filtered Data'!$C$2:$C23,"&lt;"&amp;PX$4),PX$4&lt;TODAY()),"Late","Occupied")),)))</f>
        <v/>
      </c>
      <c r="PY8" s="33" t="str">
        <f>IF(ISBLANK($F8),,IF(TODAY()=PY$4,"Today",IF(AND(LOOKUP($F8,TenantNames,TenantStartDates)&lt;=PY$4,LOOKUP($F8,TenantNames,TenantEndDates)&gt;=PY$4),IF(OR(AND(DAY(LOOKUP($F8,TenantNames,TenantStartDates))&gt;28,DAY(EOMONTH(PY$4,0))=28,DAY(PY$4)=28),AND(DAY(LOOKUP($F8,TenantNames,TenantStartDates))&gt;30,DAY(EOMONTH(PY$4,0))=30,DAY(PY$4)=30),DAY(LOOKUP($F8,TenantNames,TenantStartDates))=DAY(PY$4)),IF((LOOKUP($F8,TenantNames,TenantEndDates)-PY$4)&lt;=31,LOOKUP($F8,TenantNames,TenantTotalRevenues)-SUM($JA8:PX8),LOOKUP($F8,TenantNames,TenantMonthlyRents)),IF(AND((SUMIF($G$4:AHB$4,"&lt;"&amp;PY$4,$G8:AHB8))&gt;SUMIFS(TransactionAmounts,TenantSources,$F8,'Filtered Data'!$C$2:$C23,"&lt;"&amp;PY$4),PY$4&lt;TODAY()),"Late","Occupied")),)))</f>
        <v/>
      </c>
      <c r="PZ8" s="33" t="str">
        <f>IF(ISBLANK($F8),,IF(TODAY()=PZ$4,"Today",IF(AND(LOOKUP($F8,TenantNames,TenantStartDates)&lt;=PZ$4,LOOKUP($F8,TenantNames,TenantEndDates)&gt;=PZ$4),IF(OR(AND(DAY(LOOKUP($F8,TenantNames,TenantStartDates))&gt;28,DAY(EOMONTH(PZ$4,0))=28,DAY(PZ$4)=28),AND(DAY(LOOKUP($F8,TenantNames,TenantStartDates))&gt;30,DAY(EOMONTH(PZ$4,0))=30,DAY(PZ$4)=30),DAY(LOOKUP($F8,TenantNames,TenantStartDates))=DAY(PZ$4)),IF((LOOKUP($F8,TenantNames,TenantEndDates)-PZ$4)&lt;=31,LOOKUP($F8,TenantNames,TenantTotalRevenues)-SUM($JA8:PY8),LOOKUP($F8,TenantNames,TenantMonthlyRents)),IF(AND((SUMIF($G$4:AHB$4,"&lt;"&amp;PZ$4,$G8:AHB8))&gt;SUMIFS(TransactionAmounts,TenantSources,$F8,'Filtered Data'!$C$2:$C23,"&lt;"&amp;PZ$4),PZ$4&lt;TODAY()),"Late","Occupied")),)))</f>
        <v/>
      </c>
      <c r="QA8" s="33" t="str">
        <f>IF(ISBLANK($F8),,IF(TODAY()=QA$4,"Today",IF(AND(LOOKUP($F8,TenantNames,TenantStartDates)&lt;=QA$4,LOOKUP($F8,TenantNames,TenantEndDates)&gt;=QA$4),IF(OR(AND(DAY(LOOKUP($F8,TenantNames,TenantStartDates))&gt;28,DAY(EOMONTH(QA$4,0))=28,DAY(QA$4)=28),AND(DAY(LOOKUP($F8,TenantNames,TenantStartDates))&gt;30,DAY(EOMONTH(QA$4,0))=30,DAY(QA$4)=30),DAY(LOOKUP($F8,TenantNames,TenantStartDates))=DAY(QA$4)),IF((LOOKUP($F8,TenantNames,TenantEndDates)-QA$4)&lt;=31,LOOKUP($F8,TenantNames,TenantTotalRevenues)-SUM($JA8:PZ8),LOOKUP($F8,TenantNames,TenantMonthlyRents)),IF(AND((SUMIF($G$4:AHB$4,"&lt;"&amp;QA$4,$G8:AHB8))&gt;SUMIFS(TransactionAmounts,TenantSources,$F8,'Filtered Data'!$C$2:$C23,"&lt;"&amp;QA$4),QA$4&lt;TODAY()),"Late","Occupied")),)))</f>
        <v/>
      </c>
      <c r="QB8" s="33" t="str">
        <f>IF(ISBLANK($F8),,IF(TODAY()=QB$4,"Today",IF(AND(LOOKUP($F8,TenantNames,TenantStartDates)&lt;=QB$4,LOOKUP($F8,TenantNames,TenantEndDates)&gt;=QB$4),IF(OR(AND(DAY(LOOKUP($F8,TenantNames,TenantStartDates))&gt;28,DAY(EOMONTH(QB$4,0))=28,DAY(QB$4)=28),AND(DAY(LOOKUP($F8,TenantNames,TenantStartDates))&gt;30,DAY(EOMONTH(QB$4,0))=30,DAY(QB$4)=30),DAY(LOOKUP($F8,TenantNames,TenantStartDates))=DAY(QB$4)),IF((LOOKUP($F8,TenantNames,TenantEndDates)-QB$4)&lt;=31,LOOKUP($F8,TenantNames,TenantTotalRevenues)-SUM($JA8:QA8),LOOKUP($F8,TenantNames,TenantMonthlyRents)),IF(AND((SUMIF($G$4:AHB$4,"&lt;"&amp;QB$4,$G8:AHB8))&gt;SUMIFS(TransactionAmounts,TenantSources,$F8,'Filtered Data'!$C$2:$C23,"&lt;"&amp;QB$4),QB$4&lt;TODAY()),"Late","Occupied")),)))</f>
        <v/>
      </c>
      <c r="QC8" s="33" t="str">
        <f>IF(ISBLANK($F8),,IF(TODAY()=QC$4,"Today",IF(AND(LOOKUP($F8,TenantNames,TenantStartDates)&lt;=QC$4,LOOKUP($F8,TenantNames,TenantEndDates)&gt;=QC$4),IF(OR(AND(DAY(LOOKUP($F8,TenantNames,TenantStartDates))&gt;28,DAY(EOMONTH(QC$4,0))=28,DAY(QC$4)=28),AND(DAY(LOOKUP($F8,TenantNames,TenantStartDates))&gt;30,DAY(EOMONTH(QC$4,0))=30,DAY(QC$4)=30),DAY(LOOKUP($F8,TenantNames,TenantStartDates))=DAY(QC$4)),IF((LOOKUP($F8,TenantNames,TenantEndDates)-QC$4)&lt;=31,LOOKUP($F8,TenantNames,TenantTotalRevenues)-SUM($JA8:QB8),LOOKUP($F8,TenantNames,TenantMonthlyRents)),IF(AND((SUMIF($G$4:AHB$4,"&lt;"&amp;QC$4,$G8:AHB8))&gt;SUMIFS(TransactionAmounts,TenantSources,$F8,'Filtered Data'!$C$2:$C23,"&lt;"&amp;QC$4),QC$4&lt;TODAY()),"Late","Occupied")),)))</f>
        <v/>
      </c>
      <c r="QD8" s="33" t="str">
        <f>IF(ISBLANK($F8),,IF(TODAY()=QD$4,"Today",IF(AND(LOOKUP($F8,TenantNames,TenantStartDates)&lt;=QD$4,LOOKUP($F8,TenantNames,TenantEndDates)&gt;=QD$4),IF(OR(AND(DAY(LOOKUP($F8,TenantNames,TenantStartDates))&gt;28,DAY(EOMONTH(QD$4,0))=28,DAY(QD$4)=28),AND(DAY(LOOKUP($F8,TenantNames,TenantStartDates))&gt;30,DAY(EOMONTH(QD$4,0))=30,DAY(QD$4)=30),DAY(LOOKUP($F8,TenantNames,TenantStartDates))=DAY(QD$4)),IF((LOOKUP($F8,TenantNames,TenantEndDates)-QD$4)&lt;=31,LOOKUP($F8,TenantNames,TenantTotalRevenues)-SUM($JA8:QC8),LOOKUP($F8,TenantNames,TenantMonthlyRents)),IF(AND((SUMIF($G$4:AHB$4,"&lt;"&amp;QD$4,$G8:AHB8))&gt;SUMIFS(TransactionAmounts,TenantSources,$F8,'Filtered Data'!$C$2:$C23,"&lt;"&amp;QD$4),QD$4&lt;TODAY()),"Late","Occupied")),)))</f>
        <v/>
      </c>
      <c r="QE8" s="33" t="str">
        <f>IF(ISBLANK($F8),,IF(TODAY()=QE$4,"Today",IF(AND(LOOKUP($F8,TenantNames,TenantStartDates)&lt;=QE$4,LOOKUP($F8,TenantNames,TenantEndDates)&gt;=QE$4),IF(OR(AND(DAY(LOOKUP($F8,TenantNames,TenantStartDates))&gt;28,DAY(EOMONTH(QE$4,0))=28,DAY(QE$4)=28),AND(DAY(LOOKUP($F8,TenantNames,TenantStartDates))&gt;30,DAY(EOMONTH(QE$4,0))=30,DAY(QE$4)=30),DAY(LOOKUP($F8,TenantNames,TenantStartDates))=DAY(QE$4)),IF((LOOKUP($F8,TenantNames,TenantEndDates)-QE$4)&lt;=31,LOOKUP($F8,TenantNames,TenantTotalRevenues)-SUM($JA8:QD8),LOOKUP($F8,TenantNames,TenantMonthlyRents)),IF(AND((SUMIF($G$4:AHB$4,"&lt;"&amp;QE$4,$G8:AHB8))&gt;SUMIFS(TransactionAmounts,TenantSources,$F8,'Filtered Data'!$C$2:$C23,"&lt;"&amp;QE$4),QE$4&lt;TODAY()),"Late","Occupied")),)))</f>
        <v/>
      </c>
      <c r="QF8" s="33" t="str">
        <f>IF(ISBLANK($F8),,IF(TODAY()=QF$4,"Today",IF(AND(LOOKUP($F8,TenantNames,TenantStartDates)&lt;=QF$4,LOOKUP($F8,TenantNames,TenantEndDates)&gt;=QF$4),IF(OR(AND(DAY(LOOKUP($F8,TenantNames,TenantStartDates))&gt;28,DAY(EOMONTH(QF$4,0))=28,DAY(QF$4)=28),AND(DAY(LOOKUP($F8,TenantNames,TenantStartDates))&gt;30,DAY(EOMONTH(QF$4,0))=30,DAY(QF$4)=30),DAY(LOOKUP($F8,TenantNames,TenantStartDates))=DAY(QF$4)),IF((LOOKUP($F8,TenantNames,TenantEndDates)-QF$4)&lt;=31,LOOKUP($F8,TenantNames,TenantTotalRevenues)-SUM($JA8:QE8),LOOKUP($F8,TenantNames,TenantMonthlyRents)),IF(AND((SUMIF($G$4:AHB$4,"&lt;"&amp;QF$4,$G8:AHB8))&gt;SUMIFS(TransactionAmounts,TenantSources,$F8,'Filtered Data'!$C$2:$C23,"&lt;"&amp;QF$4),QF$4&lt;TODAY()),"Late","Occupied")),)))</f>
        <v/>
      </c>
      <c r="QG8" s="33" t="str">
        <f>IF(ISBLANK($F8),,IF(TODAY()=QG$4,"Today",IF(AND(LOOKUP($F8,TenantNames,TenantStartDates)&lt;=QG$4,LOOKUP($F8,TenantNames,TenantEndDates)&gt;=QG$4),IF(OR(AND(DAY(LOOKUP($F8,TenantNames,TenantStartDates))&gt;28,DAY(EOMONTH(QG$4,0))=28,DAY(QG$4)=28),AND(DAY(LOOKUP($F8,TenantNames,TenantStartDates))&gt;30,DAY(EOMONTH(QG$4,0))=30,DAY(QG$4)=30),DAY(LOOKUP($F8,TenantNames,TenantStartDates))=DAY(QG$4)),IF((LOOKUP($F8,TenantNames,TenantEndDates)-QG$4)&lt;=31,LOOKUP($F8,TenantNames,TenantTotalRevenues)-SUM($JA8:QF8),LOOKUP($F8,TenantNames,TenantMonthlyRents)),IF(AND((SUMIF($G$4:AHB$4,"&lt;"&amp;QG$4,$G8:AHB8))&gt;SUMIFS(TransactionAmounts,TenantSources,$F8,'Filtered Data'!$C$2:$C23,"&lt;"&amp;QG$4),QG$4&lt;TODAY()),"Late","Occupied")),)))</f>
        <v/>
      </c>
      <c r="QH8" s="33" t="str">
        <f>IF(ISBLANK($F8),,IF(TODAY()=QH$4,"Today",IF(AND(LOOKUP($F8,TenantNames,TenantStartDates)&lt;=QH$4,LOOKUP($F8,TenantNames,TenantEndDates)&gt;=QH$4),IF(OR(AND(DAY(LOOKUP($F8,TenantNames,TenantStartDates))&gt;28,DAY(EOMONTH(QH$4,0))=28,DAY(QH$4)=28),AND(DAY(LOOKUP($F8,TenantNames,TenantStartDates))&gt;30,DAY(EOMONTH(QH$4,0))=30,DAY(QH$4)=30),DAY(LOOKUP($F8,TenantNames,TenantStartDates))=DAY(QH$4)),IF((LOOKUP($F8,TenantNames,TenantEndDates)-QH$4)&lt;=31,LOOKUP($F8,TenantNames,TenantTotalRevenues)-SUM($JA8:QG8),LOOKUP($F8,TenantNames,TenantMonthlyRents)),IF(AND((SUMIF($G$4:AHB$4,"&lt;"&amp;QH$4,$G8:AHB8))&gt;SUMIFS(TransactionAmounts,TenantSources,$F8,'Filtered Data'!$C$2:$C23,"&lt;"&amp;QH$4),QH$4&lt;TODAY()),"Late","Occupied")),)))</f>
        <v/>
      </c>
      <c r="QI8" s="33" t="str">
        <f>IF(ISBLANK($F8),,IF(TODAY()=QI$4,"Today",IF(AND(LOOKUP($F8,TenantNames,TenantStartDates)&lt;=QI$4,LOOKUP($F8,TenantNames,TenantEndDates)&gt;=QI$4),IF(OR(AND(DAY(LOOKUP($F8,TenantNames,TenantStartDates))&gt;28,DAY(EOMONTH(QI$4,0))=28,DAY(QI$4)=28),AND(DAY(LOOKUP($F8,TenantNames,TenantStartDates))&gt;30,DAY(EOMONTH(QI$4,0))=30,DAY(QI$4)=30),DAY(LOOKUP($F8,TenantNames,TenantStartDates))=DAY(QI$4)),IF((LOOKUP($F8,TenantNames,TenantEndDates)-QI$4)&lt;=31,LOOKUP($F8,TenantNames,TenantTotalRevenues)-SUM($JA8:QH8),LOOKUP($F8,TenantNames,TenantMonthlyRents)),IF(AND((SUMIF($G$4:AHB$4,"&lt;"&amp;QI$4,$G8:AHB8))&gt;SUMIFS(TransactionAmounts,TenantSources,$F8,'Filtered Data'!$C$2:$C23,"&lt;"&amp;QI$4),QI$4&lt;TODAY()),"Late","Occupied")),)))</f>
        <v/>
      </c>
      <c r="QJ8" s="33" t="str">
        <f>IF(ISBLANK($F8),,IF(TODAY()=QJ$4,"Today",IF(AND(LOOKUP($F8,TenantNames,TenantStartDates)&lt;=QJ$4,LOOKUP($F8,TenantNames,TenantEndDates)&gt;=QJ$4),IF(OR(AND(DAY(LOOKUP($F8,TenantNames,TenantStartDates))&gt;28,DAY(EOMONTH(QJ$4,0))=28,DAY(QJ$4)=28),AND(DAY(LOOKUP($F8,TenantNames,TenantStartDates))&gt;30,DAY(EOMONTH(QJ$4,0))=30,DAY(QJ$4)=30),DAY(LOOKUP($F8,TenantNames,TenantStartDates))=DAY(QJ$4)),IF((LOOKUP($F8,TenantNames,TenantEndDates)-QJ$4)&lt;=31,LOOKUP($F8,TenantNames,TenantTotalRevenues)-SUM($JA8:QI8),LOOKUP($F8,TenantNames,TenantMonthlyRents)),IF(AND((SUMIF($G$4:AHB$4,"&lt;"&amp;QJ$4,$G8:AHB8))&gt;SUMIFS(TransactionAmounts,TenantSources,$F8,'Filtered Data'!$C$2:$C23,"&lt;"&amp;QJ$4),QJ$4&lt;TODAY()),"Late","Occupied")),)))</f>
        <v/>
      </c>
      <c r="QK8" s="33" t="str">
        <f>IF(ISBLANK($F8),,IF(TODAY()=QK$4,"Today",IF(AND(LOOKUP($F8,TenantNames,TenantStartDates)&lt;=QK$4,LOOKUP($F8,TenantNames,TenantEndDates)&gt;=QK$4),IF(OR(AND(DAY(LOOKUP($F8,TenantNames,TenantStartDates))&gt;28,DAY(EOMONTH(QK$4,0))=28,DAY(QK$4)=28),AND(DAY(LOOKUP($F8,TenantNames,TenantStartDates))&gt;30,DAY(EOMONTH(QK$4,0))=30,DAY(QK$4)=30),DAY(LOOKUP($F8,TenantNames,TenantStartDates))=DAY(QK$4)),IF((LOOKUP($F8,TenantNames,TenantEndDates)-QK$4)&lt;=31,LOOKUP($F8,TenantNames,TenantTotalRevenues)-SUM($JA8:QJ8),LOOKUP($F8,TenantNames,TenantMonthlyRents)),IF(AND((SUMIF($G$4:AHB$4,"&lt;"&amp;QK$4,$G8:AHB8))&gt;SUMIFS(TransactionAmounts,TenantSources,$F8,'Filtered Data'!$C$2:$C23,"&lt;"&amp;QK$4),QK$4&lt;TODAY()),"Late","Occupied")),)))</f>
        <v/>
      </c>
      <c r="QL8" s="33" t="str">
        <f>IF(ISBLANK($F8),,IF(TODAY()=QL$4,"Today",IF(AND(LOOKUP($F8,TenantNames,TenantStartDates)&lt;=QL$4,LOOKUP($F8,TenantNames,TenantEndDates)&gt;=QL$4),IF(OR(AND(DAY(LOOKUP($F8,TenantNames,TenantStartDates))&gt;28,DAY(EOMONTH(QL$4,0))=28,DAY(QL$4)=28),AND(DAY(LOOKUP($F8,TenantNames,TenantStartDates))&gt;30,DAY(EOMONTH(QL$4,0))=30,DAY(QL$4)=30),DAY(LOOKUP($F8,TenantNames,TenantStartDates))=DAY(QL$4)),IF((LOOKUP($F8,TenantNames,TenantEndDates)-QL$4)&lt;=31,LOOKUP($F8,TenantNames,TenantTotalRevenues)-SUM($JA8:QK8),LOOKUP($F8,TenantNames,TenantMonthlyRents)),IF(AND((SUMIF($G$4:AHB$4,"&lt;"&amp;QL$4,$G8:AHB8))&gt;SUMIFS(TransactionAmounts,TenantSources,$F8,'Filtered Data'!$C$2:$C23,"&lt;"&amp;QL$4),QL$4&lt;TODAY()),"Late","Occupied")),)))</f>
        <v/>
      </c>
      <c r="QM8" s="33" t="str">
        <f>IF(ISBLANK($F8),,IF(TODAY()=QM$4,"Today",IF(AND(LOOKUP($F8,TenantNames,TenantStartDates)&lt;=QM$4,LOOKUP($F8,TenantNames,TenantEndDates)&gt;=QM$4),IF(OR(AND(DAY(LOOKUP($F8,TenantNames,TenantStartDates))&gt;28,DAY(EOMONTH(QM$4,0))=28,DAY(QM$4)=28),AND(DAY(LOOKUP($F8,TenantNames,TenantStartDates))&gt;30,DAY(EOMONTH(QM$4,0))=30,DAY(QM$4)=30),DAY(LOOKUP($F8,TenantNames,TenantStartDates))=DAY(QM$4)),IF((LOOKUP($F8,TenantNames,TenantEndDates)-QM$4)&lt;=31,LOOKUP($F8,TenantNames,TenantTotalRevenues)-SUM($JA8:QL8),LOOKUP($F8,TenantNames,TenantMonthlyRents)),IF(AND((SUMIF($G$4:AHB$4,"&lt;"&amp;QM$4,$G8:AHB8))&gt;SUMIFS(TransactionAmounts,TenantSources,$F8,'Filtered Data'!$C$2:$C23,"&lt;"&amp;QM$4),QM$4&lt;TODAY()),"Late","Occupied")),)))</f>
        <v/>
      </c>
      <c r="QN8" s="33" t="str">
        <f>IF(ISBLANK($F8),,IF(TODAY()=QN$4,"Today",IF(AND(LOOKUP($F8,TenantNames,TenantStartDates)&lt;=QN$4,LOOKUP($F8,TenantNames,TenantEndDates)&gt;=QN$4),IF(OR(AND(DAY(LOOKUP($F8,TenantNames,TenantStartDates))&gt;28,DAY(EOMONTH(QN$4,0))=28,DAY(QN$4)=28),AND(DAY(LOOKUP($F8,TenantNames,TenantStartDates))&gt;30,DAY(EOMONTH(QN$4,0))=30,DAY(QN$4)=30),DAY(LOOKUP($F8,TenantNames,TenantStartDates))=DAY(QN$4)),IF((LOOKUP($F8,TenantNames,TenantEndDates)-QN$4)&lt;=31,LOOKUP($F8,TenantNames,TenantTotalRevenues)-SUM($JA8:QM8),LOOKUP($F8,TenantNames,TenantMonthlyRents)),IF(AND((SUMIF($G$4:AHB$4,"&lt;"&amp;QN$4,$G8:AHB8))&gt;SUMIFS(TransactionAmounts,TenantSources,$F8,'Filtered Data'!$C$2:$C23,"&lt;"&amp;QN$4),QN$4&lt;TODAY()),"Late","Occupied")),)))</f>
        <v/>
      </c>
      <c r="QO8" s="33" t="str">
        <f>IF(ISBLANK($F8),,IF(TODAY()=QO$4,"Today",IF(AND(LOOKUP($F8,TenantNames,TenantStartDates)&lt;=QO$4,LOOKUP($F8,TenantNames,TenantEndDates)&gt;=QO$4),IF(OR(AND(DAY(LOOKUP($F8,TenantNames,TenantStartDates))&gt;28,DAY(EOMONTH(QO$4,0))=28,DAY(QO$4)=28),AND(DAY(LOOKUP($F8,TenantNames,TenantStartDates))&gt;30,DAY(EOMONTH(QO$4,0))=30,DAY(QO$4)=30),DAY(LOOKUP($F8,TenantNames,TenantStartDates))=DAY(QO$4)),IF((LOOKUP($F8,TenantNames,TenantEndDates)-QO$4)&lt;=31,LOOKUP($F8,TenantNames,TenantTotalRevenues)-SUM($JA8:QN8),LOOKUP($F8,TenantNames,TenantMonthlyRents)),IF(AND((SUMIF($G$4:AHB$4,"&lt;"&amp;QO$4,$G8:AHB8))&gt;SUMIFS(TransactionAmounts,TenantSources,$F8,'Filtered Data'!$C$2:$C23,"&lt;"&amp;QO$4),QO$4&lt;TODAY()),"Late","Occupied")),)))</f>
        <v/>
      </c>
      <c r="QP8" s="33" t="str">
        <f>IF(ISBLANK($F8),,IF(TODAY()=QP$4,"Today",IF(AND(LOOKUP($F8,TenantNames,TenantStartDates)&lt;=QP$4,LOOKUP($F8,TenantNames,TenantEndDates)&gt;=QP$4),IF(OR(AND(DAY(LOOKUP($F8,TenantNames,TenantStartDates))&gt;28,DAY(EOMONTH(QP$4,0))=28,DAY(QP$4)=28),AND(DAY(LOOKUP($F8,TenantNames,TenantStartDates))&gt;30,DAY(EOMONTH(QP$4,0))=30,DAY(QP$4)=30),DAY(LOOKUP($F8,TenantNames,TenantStartDates))=DAY(QP$4)),IF((LOOKUP($F8,TenantNames,TenantEndDates)-QP$4)&lt;=31,LOOKUP($F8,TenantNames,TenantTotalRevenues)-SUM($JA8:QO8),LOOKUP($F8,TenantNames,TenantMonthlyRents)),IF(AND((SUMIF($G$4:AHB$4,"&lt;"&amp;QP$4,$G8:AHB8))&gt;SUMIFS(TransactionAmounts,TenantSources,$F8,'Filtered Data'!$C$2:$C23,"&lt;"&amp;QP$4),QP$4&lt;TODAY()),"Late","Occupied")),)))</f>
        <v/>
      </c>
      <c r="QQ8" s="33" t="str">
        <f>IF(ISBLANK($F8),,IF(TODAY()=QQ$4,"Today",IF(AND(LOOKUP($F8,TenantNames,TenantStartDates)&lt;=QQ$4,LOOKUP($F8,TenantNames,TenantEndDates)&gt;=QQ$4),IF(OR(AND(DAY(LOOKUP($F8,TenantNames,TenantStartDates))&gt;28,DAY(EOMONTH(QQ$4,0))=28,DAY(QQ$4)=28),AND(DAY(LOOKUP($F8,TenantNames,TenantStartDates))&gt;30,DAY(EOMONTH(QQ$4,0))=30,DAY(QQ$4)=30),DAY(LOOKUP($F8,TenantNames,TenantStartDates))=DAY(QQ$4)),IF((LOOKUP($F8,TenantNames,TenantEndDates)-QQ$4)&lt;=31,LOOKUP($F8,TenantNames,TenantTotalRevenues)-SUM($JA8:QP8),LOOKUP($F8,TenantNames,TenantMonthlyRents)),IF(AND((SUMIF($G$4:AHB$4,"&lt;"&amp;QQ$4,$G8:AHB8))&gt;SUMIFS(TransactionAmounts,TenantSources,$F8,'Filtered Data'!$C$2:$C23,"&lt;"&amp;QQ$4),QQ$4&lt;TODAY()),"Late","Occupied")),)))</f>
        <v/>
      </c>
      <c r="QR8" s="33" t="str">
        <f>IF(ISBLANK($F8),,IF(TODAY()=QR$4,"Today",IF(AND(LOOKUP($F8,TenantNames,TenantStartDates)&lt;=QR$4,LOOKUP($F8,TenantNames,TenantEndDates)&gt;=QR$4),IF(OR(AND(DAY(LOOKUP($F8,TenantNames,TenantStartDates))&gt;28,DAY(EOMONTH(QR$4,0))=28,DAY(QR$4)=28),AND(DAY(LOOKUP($F8,TenantNames,TenantStartDates))&gt;30,DAY(EOMONTH(QR$4,0))=30,DAY(QR$4)=30),DAY(LOOKUP($F8,TenantNames,TenantStartDates))=DAY(QR$4)),IF((LOOKUP($F8,TenantNames,TenantEndDates)-QR$4)&lt;=31,LOOKUP($F8,TenantNames,TenantTotalRevenues)-SUM($JA8:QQ8),LOOKUP($F8,TenantNames,TenantMonthlyRents)),IF(AND((SUMIF($G$4:AHB$4,"&lt;"&amp;QR$4,$G8:AHB8))&gt;SUMIFS(TransactionAmounts,TenantSources,$F8,'Filtered Data'!$C$2:$C23,"&lt;"&amp;QR$4),QR$4&lt;TODAY()),"Late","Occupied")),)))</f>
        <v/>
      </c>
      <c r="QS8" s="33" t="str">
        <f>IF(ISBLANK($F8),,IF(TODAY()=QS$4,"Today",IF(AND(LOOKUP($F8,TenantNames,TenantStartDates)&lt;=QS$4,LOOKUP($F8,TenantNames,TenantEndDates)&gt;=QS$4),IF(OR(AND(DAY(LOOKUP($F8,TenantNames,TenantStartDates))&gt;28,DAY(EOMONTH(QS$4,0))=28,DAY(QS$4)=28),AND(DAY(LOOKUP($F8,TenantNames,TenantStartDates))&gt;30,DAY(EOMONTH(QS$4,0))=30,DAY(QS$4)=30),DAY(LOOKUP($F8,TenantNames,TenantStartDates))=DAY(QS$4)),IF((LOOKUP($F8,TenantNames,TenantEndDates)-QS$4)&lt;=31,LOOKUP($F8,TenantNames,TenantTotalRevenues)-SUM($JA8:QR8),LOOKUP($F8,TenantNames,TenantMonthlyRents)),IF(AND((SUMIF($G$4:AHB$4,"&lt;"&amp;QS$4,$G8:AHB8))&gt;SUMIFS(TransactionAmounts,TenantSources,$F8,'Filtered Data'!$C$2:$C23,"&lt;"&amp;QS$4),QS$4&lt;TODAY()),"Late","Occupied")),)))</f>
        <v/>
      </c>
      <c r="QT8" s="33" t="str">
        <f>IF(ISBLANK($F8),,IF(TODAY()=QT$4,"Today",IF(AND(LOOKUP($F8,TenantNames,TenantStartDates)&lt;=QT$4,LOOKUP($F8,TenantNames,TenantEndDates)&gt;=QT$4),IF(OR(AND(DAY(LOOKUP($F8,TenantNames,TenantStartDates))&gt;28,DAY(EOMONTH(QT$4,0))=28,DAY(QT$4)=28),AND(DAY(LOOKUP($F8,TenantNames,TenantStartDates))&gt;30,DAY(EOMONTH(QT$4,0))=30,DAY(QT$4)=30),DAY(LOOKUP($F8,TenantNames,TenantStartDates))=DAY(QT$4)),IF((LOOKUP($F8,TenantNames,TenantEndDates)-QT$4)&lt;=31,LOOKUP($F8,TenantNames,TenantTotalRevenues)-SUM($JA8:QS8),LOOKUP($F8,TenantNames,TenantMonthlyRents)),IF(AND((SUMIF($G$4:AHB$4,"&lt;"&amp;QT$4,$G8:AHB8))&gt;SUMIFS(TransactionAmounts,TenantSources,$F8,'Filtered Data'!$C$2:$C23,"&lt;"&amp;QT$4),QT$4&lt;TODAY()),"Late","Occupied")),)))</f>
        <v/>
      </c>
      <c r="QU8" s="33" t="str">
        <f>IF(ISBLANK($F8),,IF(TODAY()=QU$4,"Today",IF(AND(LOOKUP($F8,TenantNames,TenantStartDates)&lt;=QU$4,LOOKUP($F8,TenantNames,TenantEndDates)&gt;=QU$4),IF(OR(AND(DAY(LOOKUP($F8,TenantNames,TenantStartDates))&gt;28,DAY(EOMONTH(QU$4,0))=28,DAY(QU$4)=28),AND(DAY(LOOKUP($F8,TenantNames,TenantStartDates))&gt;30,DAY(EOMONTH(QU$4,0))=30,DAY(QU$4)=30),DAY(LOOKUP($F8,TenantNames,TenantStartDates))=DAY(QU$4)),IF((LOOKUP($F8,TenantNames,TenantEndDates)-QU$4)&lt;=31,LOOKUP($F8,TenantNames,TenantTotalRevenues)-SUM($JA8:QT8),LOOKUP($F8,TenantNames,TenantMonthlyRents)),IF(AND((SUMIF($G$4:AHB$4,"&lt;"&amp;QU$4,$G8:AHB8))&gt;SUMIFS(TransactionAmounts,TenantSources,$F8,'Filtered Data'!$C$2:$C23,"&lt;"&amp;QU$4),QU$4&lt;TODAY()),"Late","Occupied")),)))</f>
        <v/>
      </c>
      <c r="QV8" s="33" t="str">
        <f>IF(ISBLANK($F8),,IF(TODAY()=QV$4,"Today",IF(AND(LOOKUP($F8,TenantNames,TenantStartDates)&lt;=QV$4,LOOKUP($F8,TenantNames,TenantEndDates)&gt;=QV$4),IF(OR(AND(DAY(LOOKUP($F8,TenantNames,TenantStartDates))&gt;28,DAY(EOMONTH(QV$4,0))=28,DAY(QV$4)=28),AND(DAY(LOOKUP($F8,TenantNames,TenantStartDates))&gt;30,DAY(EOMONTH(QV$4,0))=30,DAY(QV$4)=30),DAY(LOOKUP($F8,TenantNames,TenantStartDates))=DAY(QV$4)),IF((LOOKUP($F8,TenantNames,TenantEndDates)-QV$4)&lt;=31,LOOKUP($F8,TenantNames,TenantTotalRevenues)-SUM($JA8:QU8),LOOKUP($F8,TenantNames,TenantMonthlyRents)),IF(AND((SUMIF($G$4:AHB$4,"&lt;"&amp;QV$4,$G8:AHB8))&gt;SUMIFS(TransactionAmounts,TenantSources,$F8,'Filtered Data'!$C$2:$C23,"&lt;"&amp;QV$4),QV$4&lt;TODAY()),"Late","Occupied")),)))</f>
        <v/>
      </c>
      <c r="QW8" s="33" t="str">
        <f>IF(ISBLANK($F8),,IF(TODAY()=QW$4,"Today",IF(AND(LOOKUP($F8,TenantNames,TenantStartDates)&lt;=QW$4,LOOKUP($F8,TenantNames,TenantEndDates)&gt;=QW$4),IF(OR(AND(DAY(LOOKUP($F8,TenantNames,TenantStartDates))&gt;28,DAY(EOMONTH(QW$4,0))=28,DAY(QW$4)=28),AND(DAY(LOOKUP($F8,TenantNames,TenantStartDates))&gt;30,DAY(EOMONTH(QW$4,0))=30,DAY(QW$4)=30),DAY(LOOKUP($F8,TenantNames,TenantStartDates))=DAY(QW$4)),IF((LOOKUP($F8,TenantNames,TenantEndDates)-QW$4)&lt;=31,LOOKUP($F8,TenantNames,TenantTotalRevenues)-SUM($JA8:QV8),LOOKUP($F8,TenantNames,TenantMonthlyRents)),IF(AND((SUMIF($G$4:AHB$4,"&lt;"&amp;QW$4,$G8:AHB8))&gt;SUMIFS(TransactionAmounts,TenantSources,$F8,'Filtered Data'!$C$2:$C23,"&lt;"&amp;QW$4),QW$4&lt;TODAY()),"Late","Occupied")),)))</f>
        <v/>
      </c>
      <c r="QX8" s="33" t="str">
        <f>IF(ISBLANK($F8),,IF(TODAY()=QX$4,"Today",IF(AND(LOOKUP($F8,TenantNames,TenantStartDates)&lt;=QX$4,LOOKUP($F8,TenantNames,TenantEndDates)&gt;=QX$4),IF(OR(AND(DAY(LOOKUP($F8,TenantNames,TenantStartDates))&gt;28,DAY(EOMONTH(QX$4,0))=28,DAY(QX$4)=28),AND(DAY(LOOKUP($F8,TenantNames,TenantStartDates))&gt;30,DAY(EOMONTH(QX$4,0))=30,DAY(QX$4)=30),DAY(LOOKUP($F8,TenantNames,TenantStartDates))=DAY(QX$4)),IF((LOOKUP($F8,TenantNames,TenantEndDates)-QX$4)&lt;=31,LOOKUP($F8,TenantNames,TenantTotalRevenues)-SUM($JA8:QW8),LOOKUP($F8,TenantNames,TenantMonthlyRents)),IF(AND((SUMIF($G$4:AHB$4,"&lt;"&amp;QX$4,$G8:AHB8))&gt;SUMIFS(TransactionAmounts,TenantSources,$F8,'Filtered Data'!$C$2:$C23,"&lt;"&amp;QX$4),QX$4&lt;TODAY()),"Late","Occupied")),)))</f>
        <v/>
      </c>
      <c r="QY8" s="33" t="str">
        <f>IF(ISBLANK($F8),,IF(TODAY()=QY$4,"Today",IF(AND(LOOKUP($F8,TenantNames,TenantStartDates)&lt;=QY$4,LOOKUP($F8,TenantNames,TenantEndDates)&gt;=QY$4),IF(OR(AND(DAY(LOOKUP($F8,TenantNames,TenantStartDates))&gt;28,DAY(EOMONTH(QY$4,0))=28,DAY(QY$4)=28),AND(DAY(LOOKUP($F8,TenantNames,TenantStartDates))&gt;30,DAY(EOMONTH(QY$4,0))=30,DAY(QY$4)=30),DAY(LOOKUP($F8,TenantNames,TenantStartDates))=DAY(QY$4)),IF((LOOKUP($F8,TenantNames,TenantEndDates)-QY$4)&lt;=31,LOOKUP($F8,TenantNames,TenantTotalRevenues)-SUM($JA8:QX8),LOOKUP($F8,TenantNames,TenantMonthlyRents)),IF(AND((SUMIF($G$4:AHB$4,"&lt;"&amp;QY$4,$G8:AHB8))&gt;SUMIFS(TransactionAmounts,TenantSources,$F8,'Filtered Data'!$C$2:$C23,"&lt;"&amp;QY$4),QY$4&lt;TODAY()),"Late","Occupied")),)))</f>
        <v/>
      </c>
      <c r="QZ8" s="33" t="str">
        <f>IF(ISBLANK($F8),,IF(TODAY()=QZ$4,"Today",IF(AND(LOOKUP($F8,TenantNames,TenantStartDates)&lt;=QZ$4,LOOKUP($F8,TenantNames,TenantEndDates)&gt;=QZ$4),IF(OR(AND(DAY(LOOKUP($F8,TenantNames,TenantStartDates))&gt;28,DAY(EOMONTH(QZ$4,0))=28,DAY(QZ$4)=28),AND(DAY(LOOKUP($F8,TenantNames,TenantStartDates))&gt;30,DAY(EOMONTH(QZ$4,0))=30,DAY(QZ$4)=30),DAY(LOOKUP($F8,TenantNames,TenantStartDates))=DAY(QZ$4)),IF((LOOKUP($F8,TenantNames,TenantEndDates)-QZ$4)&lt;=31,LOOKUP($F8,TenantNames,TenantTotalRevenues)-SUM($JA8:QY8),LOOKUP($F8,TenantNames,TenantMonthlyRents)),IF(AND((SUMIF($G$4:AHB$4,"&lt;"&amp;QZ$4,$G8:AHB8))&gt;SUMIFS(TransactionAmounts,TenantSources,$F8,'Filtered Data'!$C$2:$C23,"&lt;"&amp;QZ$4),QZ$4&lt;TODAY()),"Late","Occupied")),)))</f>
        <v/>
      </c>
      <c r="RA8" s="33" t="str">
        <f>IF(ISBLANK($F8),,IF(TODAY()=RA$4,"Today",IF(AND(LOOKUP($F8,TenantNames,TenantStartDates)&lt;=RA$4,LOOKUP($F8,TenantNames,TenantEndDates)&gt;=RA$4),IF(OR(AND(DAY(LOOKUP($F8,TenantNames,TenantStartDates))&gt;28,DAY(EOMONTH(RA$4,0))=28,DAY(RA$4)=28),AND(DAY(LOOKUP($F8,TenantNames,TenantStartDates))&gt;30,DAY(EOMONTH(RA$4,0))=30,DAY(RA$4)=30),DAY(LOOKUP($F8,TenantNames,TenantStartDates))=DAY(RA$4)),IF((LOOKUP($F8,TenantNames,TenantEndDates)-RA$4)&lt;=31,LOOKUP($F8,TenantNames,TenantTotalRevenues)-SUM($JA8:QZ8),LOOKUP($F8,TenantNames,TenantMonthlyRents)),IF(AND((SUMIF($G$4:AHB$4,"&lt;"&amp;RA$4,$G8:AHB8))&gt;SUMIFS(TransactionAmounts,TenantSources,$F8,'Filtered Data'!$C$2:$C23,"&lt;"&amp;RA$4),RA$4&lt;TODAY()),"Late","Occupied")),)))</f>
        <v/>
      </c>
      <c r="RB8" s="33" t="str">
        <f>IF(ISBLANK($F8),,IF(TODAY()=RB$4,"Today",IF(AND(LOOKUP($F8,TenantNames,TenantStartDates)&lt;=RB$4,LOOKUP($F8,TenantNames,TenantEndDates)&gt;=RB$4),IF(OR(AND(DAY(LOOKUP($F8,TenantNames,TenantStartDates))&gt;28,DAY(EOMONTH(RB$4,0))=28,DAY(RB$4)=28),AND(DAY(LOOKUP($F8,TenantNames,TenantStartDates))&gt;30,DAY(EOMONTH(RB$4,0))=30,DAY(RB$4)=30),DAY(LOOKUP($F8,TenantNames,TenantStartDates))=DAY(RB$4)),IF((LOOKUP($F8,TenantNames,TenantEndDates)-RB$4)&lt;=31,LOOKUP($F8,TenantNames,TenantTotalRevenues)-SUM($JA8:RA8),LOOKUP($F8,TenantNames,TenantMonthlyRents)),IF(AND((SUMIF($G$4:AHB$4,"&lt;"&amp;RB$4,$G8:AHB8))&gt;SUMIFS(TransactionAmounts,TenantSources,$F8,'Filtered Data'!$C$2:$C23,"&lt;"&amp;RB$4),RB$4&lt;TODAY()),"Late","Occupied")),)))</f>
        <v/>
      </c>
      <c r="RC8" s="33" t="str">
        <f>IF(ISBLANK($F8),,IF(TODAY()=RC$4,"Today",IF(AND(LOOKUP($F8,TenantNames,TenantStartDates)&lt;=RC$4,LOOKUP($F8,TenantNames,TenantEndDates)&gt;=RC$4),IF(OR(AND(DAY(LOOKUP($F8,TenantNames,TenantStartDates))&gt;28,DAY(EOMONTH(RC$4,0))=28,DAY(RC$4)=28),AND(DAY(LOOKUP($F8,TenantNames,TenantStartDates))&gt;30,DAY(EOMONTH(RC$4,0))=30,DAY(RC$4)=30),DAY(LOOKUP($F8,TenantNames,TenantStartDates))=DAY(RC$4)),IF((LOOKUP($F8,TenantNames,TenantEndDates)-RC$4)&lt;=31,LOOKUP($F8,TenantNames,TenantTotalRevenues)-SUM($JA8:RB8),LOOKUP($F8,TenantNames,TenantMonthlyRents)),IF(AND((SUMIF($G$4:AHB$4,"&lt;"&amp;RC$4,$G8:AHB8))&gt;SUMIFS(TransactionAmounts,TenantSources,$F8,'Filtered Data'!$C$2:$C23,"&lt;"&amp;RC$4),RC$4&lt;TODAY()),"Late","Occupied")),)))</f>
        <v/>
      </c>
      <c r="RD8" s="33" t="str">
        <f>IF(ISBLANK($F8),,IF(TODAY()=RD$4,"Today",IF(AND(LOOKUP($F8,TenantNames,TenantStartDates)&lt;=RD$4,LOOKUP($F8,TenantNames,TenantEndDates)&gt;=RD$4),IF(OR(AND(DAY(LOOKUP($F8,TenantNames,TenantStartDates))&gt;28,DAY(EOMONTH(RD$4,0))=28,DAY(RD$4)=28),AND(DAY(LOOKUP($F8,TenantNames,TenantStartDates))&gt;30,DAY(EOMONTH(RD$4,0))=30,DAY(RD$4)=30),DAY(LOOKUP($F8,TenantNames,TenantStartDates))=DAY(RD$4)),IF((LOOKUP($F8,TenantNames,TenantEndDates)-RD$4)&lt;=31,LOOKUP($F8,TenantNames,TenantTotalRevenues)-SUM($JA8:RC8),LOOKUP($F8,TenantNames,TenantMonthlyRents)),IF(AND((SUMIF($G$4:AHB$4,"&lt;"&amp;RD$4,$G8:AHB8))&gt;SUMIFS(TransactionAmounts,TenantSources,$F8,'Filtered Data'!$C$2:$C23,"&lt;"&amp;RD$4),RD$4&lt;TODAY()),"Late","Occupied")),)))</f>
        <v/>
      </c>
      <c r="RE8" s="33" t="str">
        <f>IF(ISBLANK($F8),,IF(TODAY()=RE$4,"Today",IF(AND(LOOKUP($F8,TenantNames,TenantStartDates)&lt;=RE$4,LOOKUP($F8,TenantNames,TenantEndDates)&gt;=RE$4),IF(OR(AND(DAY(LOOKUP($F8,TenantNames,TenantStartDates))&gt;28,DAY(EOMONTH(RE$4,0))=28,DAY(RE$4)=28),AND(DAY(LOOKUP($F8,TenantNames,TenantStartDates))&gt;30,DAY(EOMONTH(RE$4,0))=30,DAY(RE$4)=30),DAY(LOOKUP($F8,TenantNames,TenantStartDates))=DAY(RE$4)),IF((LOOKUP($F8,TenantNames,TenantEndDates)-RE$4)&lt;=31,LOOKUP($F8,TenantNames,TenantTotalRevenues)-SUM($JA8:RD8),LOOKUP($F8,TenantNames,TenantMonthlyRents)),IF(AND((SUMIF($G$4:AHB$4,"&lt;"&amp;RE$4,$G8:AHB8))&gt;SUMIFS(TransactionAmounts,TenantSources,$F8,'Filtered Data'!$C$2:$C23,"&lt;"&amp;RE$4),RE$4&lt;TODAY()),"Late","Occupied")),)))</f>
        <v/>
      </c>
      <c r="RF8" s="33" t="str">
        <f>IF(ISBLANK($F8),,IF(TODAY()=RF$4,"Today",IF(AND(LOOKUP($F8,TenantNames,TenantStartDates)&lt;=RF$4,LOOKUP($F8,TenantNames,TenantEndDates)&gt;=RF$4),IF(OR(AND(DAY(LOOKUP($F8,TenantNames,TenantStartDates))&gt;28,DAY(EOMONTH(RF$4,0))=28,DAY(RF$4)=28),AND(DAY(LOOKUP($F8,TenantNames,TenantStartDates))&gt;30,DAY(EOMONTH(RF$4,0))=30,DAY(RF$4)=30),DAY(LOOKUP($F8,TenantNames,TenantStartDates))=DAY(RF$4)),IF((LOOKUP($F8,TenantNames,TenantEndDates)-RF$4)&lt;=31,LOOKUP($F8,TenantNames,TenantTotalRevenues)-SUM($JA8:RE8),LOOKUP($F8,TenantNames,TenantMonthlyRents)),IF(AND((SUMIF($G$4:AHB$4,"&lt;"&amp;RF$4,$G8:AHB8))&gt;SUMIFS(TransactionAmounts,TenantSources,$F8,'Filtered Data'!$C$2:$C23,"&lt;"&amp;RF$4),RF$4&lt;TODAY()),"Late","Occupied")),)))</f>
        <v/>
      </c>
      <c r="RG8" s="33" t="str">
        <f>IF(ISBLANK($F8),,IF(TODAY()=RG$4,"Today",IF(AND(LOOKUP($F8,TenantNames,TenantStartDates)&lt;=RG$4,LOOKUP($F8,TenantNames,TenantEndDates)&gt;=RG$4),IF(OR(AND(DAY(LOOKUP($F8,TenantNames,TenantStartDates))&gt;28,DAY(EOMONTH(RG$4,0))=28,DAY(RG$4)=28),AND(DAY(LOOKUP($F8,TenantNames,TenantStartDates))&gt;30,DAY(EOMONTH(RG$4,0))=30,DAY(RG$4)=30),DAY(LOOKUP($F8,TenantNames,TenantStartDates))=DAY(RG$4)),IF((LOOKUP($F8,TenantNames,TenantEndDates)-RG$4)&lt;=31,LOOKUP($F8,TenantNames,TenantTotalRevenues)-SUM($JA8:RF8),LOOKUP($F8,TenantNames,TenantMonthlyRents)),IF(AND((SUMIF($G$4:AHB$4,"&lt;"&amp;RG$4,$G8:AHB8))&gt;SUMIFS(TransactionAmounts,TenantSources,$F8,'Filtered Data'!$C$2:$C23,"&lt;"&amp;RG$4),RG$4&lt;TODAY()),"Late","Occupied")),)))</f>
        <v/>
      </c>
      <c r="RH8" s="33" t="str">
        <f>IF(ISBLANK($F8),,IF(TODAY()=RH$4,"Today",IF(AND(LOOKUP($F8,TenantNames,TenantStartDates)&lt;=RH$4,LOOKUP($F8,TenantNames,TenantEndDates)&gt;=RH$4),IF(OR(AND(DAY(LOOKUP($F8,TenantNames,TenantStartDates))&gt;28,DAY(EOMONTH(RH$4,0))=28,DAY(RH$4)=28),AND(DAY(LOOKUP($F8,TenantNames,TenantStartDates))&gt;30,DAY(EOMONTH(RH$4,0))=30,DAY(RH$4)=30),DAY(LOOKUP($F8,TenantNames,TenantStartDates))=DAY(RH$4)),IF((LOOKUP($F8,TenantNames,TenantEndDates)-RH$4)&lt;=31,LOOKUP($F8,TenantNames,TenantTotalRevenues)-SUM($JA8:RG8),LOOKUP($F8,TenantNames,TenantMonthlyRents)),IF(AND((SUMIF($G$4:AHB$4,"&lt;"&amp;RH$4,$G8:AHB8))&gt;SUMIFS(TransactionAmounts,TenantSources,$F8,'Filtered Data'!$C$2:$C23,"&lt;"&amp;RH$4),RH$4&lt;TODAY()),"Late","Occupied")),)))</f>
        <v/>
      </c>
      <c r="RI8" s="33" t="str">
        <f>IF(ISBLANK($F8),,IF(TODAY()=RI$4,"Today",IF(AND(LOOKUP($F8,TenantNames,TenantStartDates)&lt;=RI$4,LOOKUP($F8,TenantNames,TenantEndDates)&gt;=RI$4),IF(OR(AND(DAY(LOOKUP($F8,TenantNames,TenantStartDates))&gt;28,DAY(EOMONTH(RI$4,0))=28,DAY(RI$4)=28),AND(DAY(LOOKUP($F8,TenantNames,TenantStartDates))&gt;30,DAY(EOMONTH(RI$4,0))=30,DAY(RI$4)=30),DAY(LOOKUP($F8,TenantNames,TenantStartDates))=DAY(RI$4)),IF((LOOKUP($F8,TenantNames,TenantEndDates)-RI$4)&lt;=31,LOOKUP($F8,TenantNames,TenantTotalRevenues)-SUM($JA8:RH8),LOOKUP($F8,TenantNames,TenantMonthlyRents)),IF(AND((SUMIF($G$4:AHB$4,"&lt;"&amp;RI$4,$G8:AHB8))&gt;SUMIFS(TransactionAmounts,TenantSources,$F8,'Filtered Data'!$C$2:$C23,"&lt;"&amp;RI$4),RI$4&lt;TODAY()),"Late","Occupied")),)))</f>
        <v/>
      </c>
      <c r="RJ8" s="33" t="str">
        <f>IF(ISBLANK($F8),,IF(TODAY()=RJ$4,"Today",IF(AND(LOOKUP($F8,TenantNames,TenantStartDates)&lt;=RJ$4,LOOKUP($F8,TenantNames,TenantEndDates)&gt;=RJ$4),IF(OR(AND(DAY(LOOKUP($F8,TenantNames,TenantStartDates))&gt;28,DAY(EOMONTH(RJ$4,0))=28,DAY(RJ$4)=28),AND(DAY(LOOKUP($F8,TenantNames,TenantStartDates))&gt;30,DAY(EOMONTH(RJ$4,0))=30,DAY(RJ$4)=30),DAY(LOOKUP($F8,TenantNames,TenantStartDates))=DAY(RJ$4)),IF((LOOKUP($F8,TenantNames,TenantEndDates)-RJ$4)&lt;=31,LOOKUP($F8,TenantNames,TenantTotalRevenues)-SUM($JA8:RI8),LOOKUP($F8,TenantNames,TenantMonthlyRents)),IF(AND((SUMIF($G$4:AHB$4,"&lt;"&amp;RJ$4,$G8:AHB8))&gt;SUMIFS(TransactionAmounts,TenantSources,$F8,'Filtered Data'!$C$2:$C23,"&lt;"&amp;RJ$4),RJ$4&lt;TODAY()),"Late","Occupied")),)))</f>
        <v/>
      </c>
      <c r="RK8" s="33" t="str">
        <f>IF(ISBLANK($F8),,IF(TODAY()=RK$4,"Today",IF(AND(LOOKUP($F8,TenantNames,TenantStartDates)&lt;=RK$4,LOOKUP($F8,TenantNames,TenantEndDates)&gt;=RK$4),IF(OR(AND(DAY(LOOKUP($F8,TenantNames,TenantStartDates))&gt;28,DAY(EOMONTH(RK$4,0))=28,DAY(RK$4)=28),AND(DAY(LOOKUP($F8,TenantNames,TenantStartDates))&gt;30,DAY(EOMONTH(RK$4,0))=30,DAY(RK$4)=30),DAY(LOOKUP($F8,TenantNames,TenantStartDates))=DAY(RK$4)),IF((LOOKUP($F8,TenantNames,TenantEndDates)-RK$4)&lt;=31,LOOKUP($F8,TenantNames,TenantTotalRevenues)-SUM($JA8:RJ8),LOOKUP($F8,TenantNames,TenantMonthlyRents)),IF(AND((SUMIF($G$4:AHB$4,"&lt;"&amp;RK$4,$G8:AHB8))&gt;SUMIFS(TransactionAmounts,TenantSources,$F8,'Filtered Data'!$C$2:$C23,"&lt;"&amp;RK$4),RK$4&lt;TODAY()),"Late","Occupied")),)))</f>
        <v/>
      </c>
      <c r="RL8" s="33" t="str">
        <f>IF(ISBLANK($F8),,IF(TODAY()=RL$4,"Today",IF(AND(LOOKUP($F8,TenantNames,TenantStartDates)&lt;=RL$4,LOOKUP($F8,TenantNames,TenantEndDates)&gt;=RL$4),IF(OR(AND(DAY(LOOKUP($F8,TenantNames,TenantStartDates))&gt;28,DAY(EOMONTH(RL$4,0))=28,DAY(RL$4)=28),AND(DAY(LOOKUP($F8,TenantNames,TenantStartDates))&gt;30,DAY(EOMONTH(RL$4,0))=30,DAY(RL$4)=30),DAY(LOOKUP($F8,TenantNames,TenantStartDates))=DAY(RL$4)),IF((LOOKUP($F8,TenantNames,TenantEndDates)-RL$4)&lt;=31,LOOKUP($F8,TenantNames,TenantTotalRevenues)-SUM($JA8:RK8),LOOKUP($F8,TenantNames,TenantMonthlyRents)),IF(AND((SUMIF($G$4:AHB$4,"&lt;"&amp;RL$4,$G8:AHB8))&gt;SUMIFS(TransactionAmounts,TenantSources,$F8,'Filtered Data'!$C$2:$C23,"&lt;"&amp;RL$4),RL$4&lt;TODAY()),"Late","Occupied")),)))</f>
        <v/>
      </c>
      <c r="RM8" s="33" t="str">
        <f>IF(ISBLANK($F8),,IF(TODAY()=RM$4,"Today",IF(AND(LOOKUP($F8,TenantNames,TenantStartDates)&lt;=RM$4,LOOKUP($F8,TenantNames,TenantEndDates)&gt;=RM$4),IF(OR(AND(DAY(LOOKUP($F8,TenantNames,TenantStartDates))&gt;28,DAY(EOMONTH(RM$4,0))=28,DAY(RM$4)=28),AND(DAY(LOOKUP($F8,TenantNames,TenantStartDates))&gt;30,DAY(EOMONTH(RM$4,0))=30,DAY(RM$4)=30),DAY(LOOKUP($F8,TenantNames,TenantStartDates))=DAY(RM$4)),IF((LOOKUP($F8,TenantNames,TenantEndDates)-RM$4)&lt;=31,LOOKUP($F8,TenantNames,TenantTotalRevenues)-SUM($JA8:RL8),LOOKUP($F8,TenantNames,TenantMonthlyRents)),IF(AND((SUMIF($G$4:AHB$4,"&lt;"&amp;RM$4,$G8:AHB8))&gt;SUMIFS(TransactionAmounts,TenantSources,$F8,'Filtered Data'!$C$2:$C23,"&lt;"&amp;RM$4),RM$4&lt;TODAY()),"Late","Occupied")),)))</f>
        <v/>
      </c>
      <c r="RN8" s="33" t="str">
        <f>IF(ISBLANK($F8),,IF(TODAY()=RN$4,"Today",IF(AND(LOOKUP($F8,TenantNames,TenantStartDates)&lt;=RN$4,LOOKUP($F8,TenantNames,TenantEndDates)&gt;=RN$4),IF(OR(AND(DAY(LOOKUP($F8,TenantNames,TenantStartDates))&gt;28,DAY(EOMONTH(RN$4,0))=28,DAY(RN$4)=28),AND(DAY(LOOKUP($F8,TenantNames,TenantStartDates))&gt;30,DAY(EOMONTH(RN$4,0))=30,DAY(RN$4)=30),DAY(LOOKUP($F8,TenantNames,TenantStartDates))=DAY(RN$4)),IF((LOOKUP($F8,TenantNames,TenantEndDates)-RN$4)&lt;=31,LOOKUP($F8,TenantNames,TenantTotalRevenues)-SUM($JA8:RM8),LOOKUP($F8,TenantNames,TenantMonthlyRents)),IF(AND((SUMIF($G$4:AHB$4,"&lt;"&amp;RN$4,$G8:AHB8))&gt;SUMIFS(TransactionAmounts,TenantSources,$F8,'Filtered Data'!$C$2:$C23,"&lt;"&amp;RN$4),RN$4&lt;TODAY()),"Late","Occupied")),)))</f>
        <v/>
      </c>
      <c r="RO8" s="33" t="str">
        <f>IF(ISBLANK($F8),,IF(TODAY()=RO$4,"Today",IF(AND(LOOKUP($F8,TenantNames,TenantStartDates)&lt;=RO$4,LOOKUP($F8,TenantNames,TenantEndDates)&gt;=RO$4),IF(OR(AND(DAY(LOOKUP($F8,TenantNames,TenantStartDates))&gt;28,DAY(EOMONTH(RO$4,0))=28,DAY(RO$4)=28),AND(DAY(LOOKUP($F8,TenantNames,TenantStartDates))&gt;30,DAY(EOMONTH(RO$4,0))=30,DAY(RO$4)=30),DAY(LOOKUP($F8,TenantNames,TenantStartDates))=DAY(RO$4)),IF((LOOKUP($F8,TenantNames,TenantEndDates)-RO$4)&lt;=31,LOOKUP($F8,TenantNames,TenantTotalRevenues)-SUM($JA8:RN8),LOOKUP($F8,TenantNames,TenantMonthlyRents)),IF(AND((SUMIF($G$4:AHB$4,"&lt;"&amp;RO$4,$G8:AHB8))&gt;SUMIFS(TransactionAmounts,TenantSources,$F8,'Filtered Data'!$C$2:$C23,"&lt;"&amp;RO$4),RO$4&lt;TODAY()),"Late","Occupied")),)))</f>
        <v/>
      </c>
      <c r="RP8" s="33" t="str">
        <f>IF(ISBLANK($F8),,IF(TODAY()=RP$4,"Today",IF(AND(LOOKUP($F8,TenantNames,TenantStartDates)&lt;=RP$4,LOOKUP($F8,TenantNames,TenantEndDates)&gt;=RP$4),IF(OR(AND(DAY(LOOKUP($F8,TenantNames,TenantStartDates))&gt;28,DAY(EOMONTH(RP$4,0))=28,DAY(RP$4)=28),AND(DAY(LOOKUP($F8,TenantNames,TenantStartDates))&gt;30,DAY(EOMONTH(RP$4,0))=30,DAY(RP$4)=30),DAY(LOOKUP($F8,TenantNames,TenantStartDates))=DAY(RP$4)),IF((LOOKUP($F8,TenantNames,TenantEndDates)-RP$4)&lt;=31,LOOKUP($F8,TenantNames,TenantTotalRevenues)-SUM($JA8:RO8),LOOKUP($F8,TenantNames,TenantMonthlyRents)),IF(AND((SUMIF($G$4:AHB$4,"&lt;"&amp;RP$4,$G8:AHB8))&gt;SUMIFS(TransactionAmounts,TenantSources,$F8,'Filtered Data'!$C$2:$C23,"&lt;"&amp;RP$4),RP$4&lt;TODAY()),"Late","Occupied")),)))</f>
        <v/>
      </c>
      <c r="RQ8" s="33" t="str">
        <f>IF(ISBLANK($F8),,IF(TODAY()=RQ$4,"Today",IF(AND(LOOKUP($F8,TenantNames,TenantStartDates)&lt;=RQ$4,LOOKUP($F8,TenantNames,TenantEndDates)&gt;=RQ$4),IF(OR(AND(DAY(LOOKUP($F8,TenantNames,TenantStartDates))&gt;28,DAY(EOMONTH(RQ$4,0))=28,DAY(RQ$4)=28),AND(DAY(LOOKUP($F8,TenantNames,TenantStartDates))&gt;30,DAY(EOMONTH(RQ$4,0))=30,DAY(RQ$4)=30),DAY(LOOKUP($F8,TenantNames,TenantStartDates))=DAY(RQ$4)),IF((LOOKUP($F8,TenantNames,TenantEndDates)-RQ$4)&lt;=31,LOOKUP($F8,TenantNames,TenantTotalRevenues)-SUM($JA8:RP8),LOOKUP($F8,TenantNames,TenantMonthlyRents)),IF(AND((SUMIF($G$4:AHB$4,"&lt;"&amp;RQ$4,$G8:AHB8))&gt;SUMIFS(TransactionAmounts,TenantSources,$F8,'Filtered Data'!$C$2:$C23,"&lt;"&amp;RQ$4),RQ$4&lt;TODAY()),"Late","Occupied")),)))</f>
        <v/>
      </c>
      <c r="RR8" s="33" t="str">
        <f>IF(ISBLANK($F8),,IF(TODAY()=RR$4,"Today",IF(AND(LOOKUP($F8,TenantNames,TenantStartDates)&lt;=RR$4,LOOKUP($F8,TenantNames,TenantEndDates)&gt;=RR$4),IF(OR(AND(DAY(LOOKUP($F8,TenantNames,TenantStartDates))&gt;28,DAY(EOMONTH(RR$4,0))=28,DAY(RR$4)=28),AND(DAY(LOOKUP($F8,TenantNames,TenantStartDates))&gt;30,DAY(EOMONTH(RR$4,0))=30,DAY(RR$4)=30),DAY(LOOKUP($F8,TenantNames,TenantStartDates))=DAY(RR$4)),IF((LOOKUP($F8,TenantNames,TenantEndDates)-RR$4)&lt;=31,LOOKUP($F8,TenantNames,TenantTotalRevenues)-SUM($JA8:RQ8),LOOKUP($F8,TenantNames,TenantMonthlyRents)),IF(AND((SUMIF($G$4:AHB$4,"&lt;"&amp;RR$4,$G8:AHB8))&gt;SUMIFS(TransactionAmounts,TenantSources,$F8,'Filtered Data'!$C$2:$C23,"&lt;"&amp;RR$4),RR$4&lt;TODAY()),"Late","Occupied")),)))</f>
        <v/>
      </c>
      <c r="RS8" s="33" t="str">
        <f>IF(ISBLANK($F8),,IF(TODAY()=RS$4,"Today",IF(AND(LOOKUP($F8,TenantNames,TenantStartDates)&lt;=RS$4,LOOKUP($F8,TenantNames,TenantEndDates)&gt;=RS$4),IF(OR(AND(DAY(LOOKUP($F8,TenantNames,TenantStartDates))&gt;28,DAY(EOMONTH(RS$4,0))=28,DAY(RS$4)=28),AND(DAY(LOOKUP($F8,TenantNames,TenantStartDates))&gt;30,DAY(EOMONTH(RS$4,0))=30,DAY(RS$4)=30),DAY(LOOKUP($F8,TenantNames,TenantStartDates))=DAY(RS$4)),IF((LOOKUP($F8,TenantNames,TenantEndDates)-RS$4)&lt;=31,LOOKUP($F8,TenantNames,TenantTotalRevenues)-SUM($JA8:RR8),LOOKUP($F8,TenantNames,TenantMonthlyRents)),IF(AND((SUMIF($G$4:AHB$4,"&lt;"&amp;RS$4,$G8:AHB8))&gt;SUMIFS(TransactionAmounts,TenantSources,$F8,'Filtered Data'!$C$2:$C23,"&lt;"&amp;RS$4),RS$4&lt;TODAY()),"Late","Occupied")),)))</f>
        <v/>
      </c>
      <c r="RT8" s="33" t="str">
        <f>IF(ISBLANK($F8),,IF(TODAY()=RT$4,"Today",IF(AND(LOOKUP($F8,TenantNames,TenantStartDates)&lt;=RT$4,LOOKUP($F8,TenantNames,TenantEndDates)&gt;=RT$4),IF(OR(AND(DAY(LOOKUP($F8,TenantNames,TenantStartDates))&gt;28,DAY(EOMONTH(RT$4,0))=28,DAY(RT$4)=28),AND(DAY(LOOKUP($F8,TenantNames,TenantStartDates))&gt;30,DAY(EOMONTH(RT$4,0))=30,DAY(RT$4)=30),DAY(LOOKUP($F8,TenantNames,TenantStartDates))=DAY(RT$4)),IF((LOOKUP($F8,TenantNames,TenantEndDates)-RT$4)&lt;=31,LOOKUP($F8,TenantNames,TenantTotalRevenues)-SUM($JA8:RS8),LOOKUP($F8,TenantNames,TenantMonthlyRents)),IF(AND((SUMIF($G$4:AHB$4,"&lt;"&amp;RT$4,$G8:AHB8))&gt;SUMIFS(TransactionAmounts,TenantSources,$F8,'Filtered Data'!$C$2:$C23,"&lt;"&amp;RT$4),RT$4&lt;TODAY()),"Late","Occupied")),)))</f>
        <v/>
      </c>
      <c r="RU8" s="33" t="str">
        <f>IF(ISBLANK($F8),,IF(TODAY()=RU$4,"Today",IF(AND(LOOKUP($F8,TenantNames,TenantStartDates)&lt;=RU$4,LOOKUP($F8,TenantNames,TenantEndDates)&gt;=RU$4),IF(OR(AND(DAY(LOOKUP($F8,TenantNames,TenantStartDates))&gt;28,DAY(EOMONTH(RU$4,0))=28,DAY(RU$4)=28),AND(DAY(LOOKUP($F8,TenantNames,TenantStartDates))&gt;30,DAY(EOMONTH(RU$4,0))=30,DAY(RU$4)=30),DAY(LOOKUP($F8,TenantNames,TenantStartDates))=DAY(RU$4)),IF((LOOKUP($F8,TenantNames,TenantEndDates)-RU$4)&lt;=31,LOOKUP($F8,TenantNames,TenantTotalRevenues)-SUM($JA8:RT8),LOOKUP($F8,TenantNames,TenantMonthlyRents)),IF(AND((SUMIF($G$4:AHB$4,"&lt;"&amp;RU$4,$G8:AHB8))&gt;SUMIFS(TransactionAmounts,TenantSources,$F8,'Filtered Data'!$C$2:$C23,"&lt;"&amp;RU$4),RU$4&lt;TODAY()),"Late","Occupied")),)))</f>
        <v/>
      </c>
      <c r="RV8" s="33" t="str">
        <f>IF(ISBLANK($F8),,IF(TODAY()=RV$4,"Today",IF(AND(LOOKUP($F8,TenantNames,TenantStartDates)&lt;=RV$4,LOOKUP($F8,TenantNames,TenantEndDates)&gt;=RV$4),IF(OR(AND(DAY(LOOKUP($F8,TenantNames,TenantStartDates))&gt;28,DAY(EOMONTH(RV$4,0))=28,DAY(RV$4)=28),AND(DAY(LOOKUP($F8,TenantNames,TenantStartDates))&gt;30,DAY(EOMONTH(RV$4,0))=30,DAY(RV$4)=30),DAY(LOOKUP($F8,TenantNames,TenantStartDates))=DAY(RV$4)),IF((LOOKUP($F8,TenantNames,TenantEndDates)-RV$4)&lt;=31,LOOKUP($F8,TenantNames,TenantTotalRevenues)-SUM($JA8:RU8),LOOKUP($F8,TenantNames,TenantMonthlyRents)),IF(AND((SUMIF($G$4:AHB$4,"&lt;"&amp;RV$4,$G8:AHB8))&gt;SUMIFS(TransactionAmounts,TenantSources,$F8,'Filtered Data'!$C$2:$C23,"&lt;"&amp;RV$4),RV$4&lt;TODAY()),"Late","Occupied")),)))</f>
        <v/>
      </c>
      <c r="RW8" s="33" t="str">
        <f>IF(ISBLANK($F8),,IF(TODAY()=RW$4,"Today",IF(AND(LOOKUP($F8,TenantNames,TenantStartDates)&lt;=RW$4,LOOKUP($F8,TenantNames,TenantEndDates)&gt;=RW$4),IF(OR(AND(DAY(LOOKUP($F8,TenantNames,TenantStartDates))&gt;28,DAY(EOMONTH(RW$4,0))=28,DAY(RW$4)=28),AND(DAY(LOOKUP($F8,TenantNames,TenantStartDates))&gt;30,DAY(EOMONTH(RW$4,0))=30,DAY(RW$4)=30),DAY(LOOKUP($F8,TenantNames,TenantStartDates))=DAY(RW$4)),IF((LOOKUP($F8,TenantNames,TenantEndDates)-RW$4)&lt;=31,LOOKUP($F8,TenantNames,TenantTotalRevenues)-SUM($JA8:RV8),LOOKUP($F8,TenantNames,TenantMonthlyRents)),IF(AND((SUMIF($G$4:AHB$4,"&lt;"&amp;RW$4,$G8:AHB8))&gt;SUMIFS(TransactionAmounts,TenantSources,$F8,'Filtered Data'!$C$2:$C23,"&lt;"&amp;RW$4),RW$4&lt;TODAY()),"Late","Occupied")),)))</f>
        <v/>
      </c>
      <c r="RX8" s="33" t="str">
        <f>IF(ISBLANK($F8),,IF(TODAY()=RX$4,"Today",IF(AND(LOOKUP($F8,TenantNames,TenantStartDates)&lt;=RX$4,LOOKUP($F8,TenantNames,TenantEndDates)&gt;=RX$4),IF(OR(AND(DAY(LOOKUP($F8,TenantNames,TenantStartDates))&gt;28,DAY(EOMONTH(RX$4,0))=28,DAY(RX$4)=28),AND(DAY(LOOKUP($F8,TenantNames,TenantStartDates))&gt;30,DAY(EOMONTH(RX$4,0))=30,DAY(RX$4)=30),DAY(LOOKUP($F8,TenantNames,TenantStartDates))=DAY(RX$4)),IF((LOOKUP($F8,TenantNames,TenantEndDates)-RX$4)&lt;=31,LOOKUP($F8,TenantNames,TenantTotalRevenues)-SUM($JA8:RW8),LOOKUP($F8,TenantNames,TenantMonthlyRents)),IF(AND((SUMIF($G$4:AHB$4,"&lt;"&amp;RX$4,$G8:AHB8))&gt;SUMIFS(TransactionAmounts,TenantSources,$F8,'Filtered Data'!$C$2:$C23,"&lt;"&amp;RX$4),RX$4&lt;TODAY()),"Late","Occupied")),)))</f>
        <v/>
      </c>
      <c r="RY8" s="33" t="str">
        <f>IF(ISBLANK($F8),,IF(TODAY()=RY$4,"Today",IF(AND(LOOKUP($F8,TenantNames,TenantStartDates)&lt;=RY$4,LOOKUP($F8,TenantNames,TenantEndDates)&gt;=RY$4),IF(OR(AND(DAY(LOOKUP($F8,TenantNames,TenantStartDates))&gt;28,DAY(EOMONTH(RY$4,0))=28,DAY(RY$4)=28),AND(DAY(LOOKUP($F8,TenantNames,TenantStartDates))&gt;30,DAY(EOMONTH(RY$4,0))=30,DAY(RY$4)=30),DAY(LOOKUP($F8,TenantNames,TenantStartDates))=DAY(RY$4)),IF((LOOKUP($F8,TenantNames,TenantEndDates)-RY$4)&lt;=31,LOOKUP($F8,TenantNames,TenantTotalRevenues)-SUM($JA8:RX8),LOOKUP($F8,TenantNames,TenantMonthlyRents)),IF(AND((SUMIF($G$4:AHB$4,"&lt;"&amp;RY$4,$G8:AHB8))&gt;SUMIFS(TransactionAmounts,TenantSources,$F8,'Filtered Data'!$C$2:$C23,"&lt;"&amp;RY$4),RY$4&lt;TODAY()),"Late","Occupied")),)))</f>
        <v/>
      </c>
      <c r="RZ8" s="33" t="str">
        <f>IF(ISBLANK($F8),,IF(TODAY()=RZ$4,"Today",IF(AND(LOOKUP($F8,TenantNames,TenantStartDates)&lt;=RZ$4,LOOKUP($F8,TenantNames,TenantEndDates)&gt;=RZ$4),IF(OR(AND(DAY(LOOKUP($F8,TenantNames,TenantStartDates))&gt;28,DAY(EOMONTH(RZ$4,0))=28,DAY(RZ$4)=28),AND(DAY(LOOKUP($F8,TenantNames,TenantStartDates))&gt;30,DAY(EOMONTH(RZ$4,0))=30,DAY(RZ$4)=30),DAY(LOOKUP($F8,TenantNames,TenantStartDates))=DAY(RZ$4)),IF((LOOKUP($F8,TenantNames,TenantEndDates)-RZ$4)&lt;=31,LOOKUP($F8,TenantNames,TenantTotalRevenues)-SUM($JA8:RY8),LOOKUP($F8,TenantNames,TenantMonthlyRents)),IF(AND((SUMIF($G$4:AHB$4,"&lt;"&amp;RZ$4,$G8:AHB8))&gt;SUMIFS(TransactionAmounts,TenantSources,$F8,'Filtered Data'!$C$2:$C23,"&lt;"&amp;RZ$4),RZ$4&lt;TODAY()),"Late","Occupied")),)))</f>
        <v/>
      </c>
      <c r="SA8" s="33" t="str">
        <f>IF(ISBLANK($F8),,IF(TODAY()=SA$4,"Today",IF(AND(LOOKUP($F8,TenantNames,TenantStartDates)&lt;=SA$4,LOOKUP($F8,TenantNames,TenantEndDates)&gt;=SA$4),IF(OR(AND(DAY(LOOKUP($F8,TenantNames,TenantStartDates))&gt;28,DAY(EOMONTH(SA$4,0))=28,DAY(SA$4)=28),AND(DAY(LOOKUP($F8,TenantNames,TenantStartDates))&gt;30,DAY(EOMONTH(SA$4,0))=30,DAY(SA$4)=30),DAY(LOOKUP($F8,TenantNames,TenantStartDates))=DAY(SA$4)),IF((LOOKUP($F8,TenantNames,TenantEndDates)-SA$4)&lt;=31,LOOKUP($F8,TenantNames,TenantTotalRevenues)-SUM($JA8:RZ8),LOOKUP($F8,TenantNames,TenantMonthlyRents)),IF(AND((SUMIF($G$4:AHB$4,"&lt;"&amp;SA$4,$G8:AHB8))&gt;SUMIFS(TransactionAmounts,TenantSources,$F8,'Filtered Data'!$C$2:$C23,"&lt;"&amp;SA$4),SA$4&lt;TODAY()),"Late","Occupied")),)))</f>
        <v/>
      </c>
      <c r="SB8" s="33" t="str">
        <f>IF(ISBLANK($F8),,IF(TODAY()=SB$4,"Today",IF(AND(LOOKUP($F8,TenantNames,TenantStartDates)&lt;=SB$4,LOOKUP($F8,TenantNames,TenantEndDates)&gt;=SB$4),IF(OR(AND(DAY(LOOKUP($F8,TenantNames,TenantStartDates))&gt;28,DAY(EOMONTH(SB$4,0))=28,DAY(SB$4)=28),AND(DAY(LOOKUP($F8,TenantNames,TenantStartDates))&gt;30,DAY(EOMONTH(SB$4,0))=30,DAY(SB$4)=30),DAY(LOOKUP($F8,TenantNames,TenantStartDates))=DAY(SB$4)),IF((LOOKUP($F8,TenantNames,TenantEndDates)-SB$4)&lt;=31,LOOKUP($F8,TenantNames,TenantTotalRevenues)-SUM($JA8:SA8),LOOKUP($F8,TenantNames,TenantMonthlyRents)),IF(AND((SUMIF($G$4:AHB$4,"&lt;"&amp;SB$4,$G8:AHB8))&gt;SUMIFS(TransactionAmounts,TenantSources,$F8,'Filtered Data'!$C$2:$C23,"&lt;"&amp;SB$4),SB$4&lt;TODAY()),"Late","Occupied")),)))</f>
        <v/>
      </c>
      <c r="SC8" s="33" t="str">
        <f>IF(ISBLANK($F8),,IF(TODAY()=SC$4,"Today",IF(AND(LOOKUP($F8,TenantNames,TenantStartDates)&lt;=SC$4,LOOKUP($F8,TenantNames,TenantEndDates)&gt;=SC$4),IF(OR(AND(DAY(LOOKUP($F8,TenantNames,TenantStartDates))&gt;28,DAY(EOMONTH(SC$4,0))=28,DAY(SC$4)=28),AND(DAY(LOOKUP($F8,TenantNames,TenantStartDates))&gt;30,DAY(EOMONTH(SC$4,0))=30,DAY(SC$4)=30),DAY(LOOKUP($F8,TenantNames,TenantStartDates))=DAY(SC$4)),IF((LOOKUP($F8,TenantNames,TenantEndDates)-SC$4)&lt;=31,LOOKUP($F8,TenantNames,TenantTotalRevenues)-SUM($JA8:SB8),LOOKUP($F8,TenantNames,TenantMonthlyRents)),IF(AND((SUMIF($G$4:AHB$4,"&lt;"&amp;SC$4,$G8:AHB8))&gt;SUMIFS(TransactionAmounts,TenantSources,$F8,'Filtered Data'!$C$2:$C23,"&lt;"&amp;SC$4),SC$4&lt;TODAY()),"Late","Occupied")),)))</f>
        <v/>
      </c>
      <c r="SD8" s="33" t="str">
        <f>IF(ISBLANK($F8),,IF(TODAY()=SD$4,"Today",IF(AND(LOOKUP($F8,TenantNames,TenantStartDates)&lt;=SD$4,LOOKUP($F8,TenantNames,TenantEndDates)&gt;=SD$4),IF(OR(AND(DAY(LOOKUP($F8,TenantNames,TenantStartDates))&gt;28,DAY(EOMONTH(SD$4,0))=28,DAY(SD$4)=28),AND(DAY(LOOKUP($F8,TenantNames,TenantStartDates))&gt;30,DAY(EOMONTH(SD$4,0))=30,DAY(SD$4)=30),DAY(LOOKUP($F8,TenantNames,TenantStartDates))=DAY(SD$4)),IF((LOOKUP($F8,TenantNames,TenantEndDates)-SD$4)&lt;=31,LOOKUP($F8,TenantNames,TenantTotalRevenues)-SUM($JA8:SC8),LOOKUP($F8,TenantNames,TenantMonthlyRents)),IF(AND((SUMIF($G$4:AHB$4,"&lt;"&amp;SD$4,$G8:AHB8))&gt;SUMIFS(TransactionAmounts,TenantSources,$F8,'Filtered Data'!$C$2:$C23,"&lt;"&amp;SD$4),SD$4&lt;TODAY()),"Late","Occupied")),)))</f>
        <v/>
      </c>
      <c r="SE8" s="33" t="str">
        <f>IF(ISBLANK($F8),,IF(TODAY()=SE$4,"Today",IF(AND(LOOKUP($F8,TenantNames,TenantStartDates)&lt;=SE$4,LOOKUP($F8,TenantNames,TenantEndDates)&gt;=SE$4),IF(OR(AND(DAY(LOOKUP($F8,TenantNames,TenantStartDates))&gt;28,DAY(EOMONTH(SE$4,0))=28,DAY(SE$4)=28),AND(DAY(LOOKUP($F8,TenantNames,TenantStartDates))&gt;30,DAY(EOMONTH(SE$4,0))=30,DAY(SE$4)=30),DAY(LOOKUP($F8,TenantNames,TenantStartDates))=DAY(SE$4)),IF((LOOKUP($F8,TenantNames,TenantEndDates)-SE$4)&lt;=31,LOOKUP($F8,TenantNames,TenantTotalRevenues)-SUM($JA8:SD8),LOOKUP($F8,TenantNames,TenantMonthlyRents)),IF(AND((SUMIF($G$4:AHB$4,"&lt;"&amp;SE$4,$G8:AHB8))&gt;SUMIFS(TransactionAmounts,TenantSources,$F8,'Filtered Data'!$C$2:$C23,"&lt;"&amp;SE$4),SE$4&lt;TODAY()),"Late","Occupied")),)))</f>
        <v/>
      </c>
      <c r="SF8" s="33" t="str">
        <f>IF(ISBLANK($F8),,IF(TODAY()=SF$4,"Today",IF(AND(LOOKUP($F8,TenantNames,TenantStartDates)&lt;=SF$4,LOOKUP($F8,TenantNames,TenantEndDates)&gt;=SF$4),IF(OR(AND(DAY(LOOKUP($F8,TenantNames,TenantStartDates))&gt;28,DAY(EOMONTH(SF$4,0))=28,DAY(SF$4)=28),AND(DAY(LOOKUP($F8,TenantNames,TenantStartDates))&gt;30,DAY(EOMONTH(SF$4,0))=30,DAY(SF$4)=30),DAY(LOOKUP($F8,TenantNames,TenantStartDates))=DAY(SF$4)),IF((LOOKUP($F8,TenantNames,TenantEndDates)-SF$4)&lt;=31,LOOKUP($F8,TenantNames,TenantTotalRevenues)-SUM($JA8:SE8),LOOKUP($F8,TenantNames,TenantMonthlyRents)),IF(AND((SUMIF($G$4:AHB$4,"&lt;"&amp;SF$4,$G8:AHB8))&gt;SUMIFS(TransactionAmounts,TenantSources,$F8,'Filtered Data'!$C$2:$C23,"&lt;"&amp;SF$4),SF$4&lt;TODAY()),"Late","Occupied")),)))</f>
        <v/>
      </c>
      <c r="SG8" s="33" t="str">
        <f>IF(ISBLANK($F8),,IF(TODAY()=SG$4,"Today",IF(AND(LOOKUP($F8,TenantNames,TenantStartDates)&lt;=SG$4,LOOKUP($F8,TenantNames,TenantEndDates)&gt;=SG$4),IF(OR(AND(DAY(LOOKUP($F8,TenantNames,TenantStartDates))&gt;28,DAY(EOMONTH(SG$4,0))=28,DAY(SG$4)=28),AND(DAY(LOOKUP($F8,TenantNames,TenantStartDates))&gt;30,DAY(EOMONTH(SG$4,0))=30,DAY(SG$4)=30),DAY(LOOKUP($F8,TenantNames,TenantStartDates))=DAY(SG$4)),IF((LOOKUP($F8,TenantNames,TenantEndDates)-SG$4)&lt;=31,LOOKUP($F8,TenantNames,TenantTotalRevenues)-SUM($JA8:SF8),LOOKUP($F8,TenantNames,TenantMonthlyRents)),IF(AND((SUMIF($G$4:AHB$4,"&lt;"&amp;SG$4,$G8:AHB8))&gt;SUMIFS(TransactionAmounts,TenantSources,$F8,'Filtered Data'!$C$2:$C23,"&lt;"&amp;SG$4),SG$4&lt;TODAY()),"Late","Occupied")),)))</f>
        <v/>
      </c>
      <c r="SH8" s="33" t="str">
        <f>IF(ISBLANK($F8),,IF(TODAY()=SH$4,"Today",IF(AND(LOOKUP($F8,TenantNames,TenantStartDates)&lt;=SH$4,LOOKUP($F8,TenantNames,TenantEndDates)&gt;=SH$4),IF(OR(AND(DAY(LOOKUP($F8,TenantNames,TenantStartDates))&gt;28,DAY(EOMONTH(SH$4,0))=28,DAY(SH$4)=28),AND(DAY(LOOKUP($F8,TenantNames,TenantStartDates))&gt;30,DAY(EOMONTH(SH$4,0))=30,DAY(SH$4)=30),DAY(LOOKUP($F8,TenantNames,TenantStartDates))=DAY(SH$4)),IF((LOOKUP($F8,TenantNames,TenantEndDates)-SH$4)&lt;=31,LOOKUP($F8,TenantNames,TenantTotalRevenues)-SUM($JA8:SG8),LOOKUP($F8,TenantNames,TenantMonthlyRents)),IF(AND((SUMIF($G$4:AHB$4,"&lt;"&amp;SH$4,$G8:AHB8))&gt;SUMIFS(TransactionAmounts,TenantSources,$F8,'Filtered Data'!$C$2:$C23,"&lt;"&amp;SH$4),SH$4&lt;TODAY()),"Late","Occupied")),)))</f>
        <v/>
      </c>
      <c r="SI8" s="33" t="str">
        <f>IF(ISBLANK($F8),,IF(TODAY()=SI$4,"Today",IF(AND(LOOKUP($F8,TenantNames,TenantStartDates)&lt;=SI$4,LOOKUP($F8,TenantNames,TenantEndDates)&gt;=SI$4),IF(OR(AND(DAY(LOOKUP($F8,TenantNames,TenantStartDates))&gt;28,DAY(EOMONTH(SI$4,0))=28,DAY(SI$4)=28),AND(DAY(LOOKUP($F8,TenantNames,TenantStartDates))&gt;30,DAY(EOMONTH(SI$4,0))=30,DAY(SI$4)=30),DAY(LOOKUP($F8,TenantNames,TenantStartDates))=DAY(SI$4)),IF((LOOKUP($F8,TenantNames,TenantEndDates)-SI$4)&lt;=31,LOOKUP($F8,TenantNames,TenantTotalRevenues)-SUM($JA8:SH8),LOOKUP($F8,TenantNames,TenantMonthlyRents)),IF(AND((SUMIF($G$4:AHB$4,"&lt;"&amp;SI$4,$G8:AHB8))&gt;SUMIFS(TransactionAmounts,TenantSources,$F8,'Filtered Data'!$C$2:$C23,"&lt;"&amp;SI$4),SI$4&lt;TODAY()),"Late","Occupied")),)))</f>
        <v/>
      </c>
      <c r="SJ8" s="33" t="str">
        <f>IF(ISBLANK($F8),,IF(TODAY()=SJ$4,"Today",IF(AND(LOOKUP($F8,TenantNames,TenantStartDates)&lt;=SJ$4,LOOKUP($F8,TenantNames,TenantEndDates)&gt;=SJ$4),IF(OR(AND(DAY(LOOKUP($F8,TenantNames,TenantStartDates))&gt;28,DAY(EOMONTH(SJ$4,0))=28,DAY(SJ$4)=28),AND(DAY(LOOKUP($F8,TenantNames,TenantStartDates))&gt;30,DAY(EOMONTH(SJ$4,0))=30,DAY(SJ$4)=30),DAY(LOOKUP($F8,TenantNames,TenantStartDates))=DAY(SJ$4)),IF((LOOKUP($F8,TenantNames,TenantEndDates)-SJ$4)&lt;=31,LOOKUP($F8,TenantNames,TenantTotalRevenues)-SUM($JA8:SI8),LOOKUP($F8,TenantNames,TenantMonthlyRents)),IF(AND((SUMIF($G$4:AHB$4,"&lt;"&amp;SJ$4,$G8:AHB8))&gt;SUMIFS(TransactionAmounts,TenantSources,$F8,'Filtered Data'!$C$2:$C23,"&lt;"&amp;SJ$4),SJ$4&lt;TODAY()),"Late","Occupied")),)))</f>
        <v/>
      </c>
      <c r="SK8" s="33" t="str">
        <f>IF(ISBLANK($F8),,IF(TODAY()=SK$4,"Today",IF(AND(LOOKUP($F8,TenantNames,TenantStartDates)&lt;=SK$4,LOOKUP($F8,TenantNames,TenantEndDates)&gt;=SK$4),IF(OR(AND(DAY(LOOKUP($F8,TenantNames,TenantStartDates))&gt;28,DAY(EOMONTH(SK$4,0))=28,DAY(SK$4)=28),AND(DAY(LOOKUP($F8,TenantNames,TenantStartDates))&gt;30,DAY(EOMONTH(SK$4,0))=30,DAY(SK$4)=30),DAY(LOOKUP($F8,TenantNames,TenantStartDates))=DAY(SK$4)),IF((LOOKUP($F8,TenantNames,TenantEndDates)-SK$4)&lt;=31,LOOKUP($F8,TenantNames,TenantTotalRevenues)-SUM($JA8:SJ8),LOOKUP($F8,TenantNames,TenantMonthlyRents)),IF(AND((SUMIF($G$4:AHB$4,"&lt;"&amp;SK$4,$G8:AHB8))&gt;SUMIFS(TransactionAmounts,TenantSources,$F8,'Filtered Data'!$C$2:$C23,"&lt;"&amp;SK$4),SK$4&lt;TODAY()),"Late","Occupied")),)))</f>
        <v/>
      </c>
      <c r="SL8" s="33" t="str">
        <f>IF(ISBLANK($F8),,IF(TODAY()=SL$4,"Today",IF(AND(LOOKUP($F8,TenantNames,TenantStartDates)&lt;=SL$4,LOOKUP($F8,TenantNames,TenantEndDates)&gt;=SL$4),IF(OR(AND(DAY(LOOKUP($F8,TenantNames,TenantStartDates))&gt;28,DAY(EOMONTH(SL$4,0))=28,DAY(SL$4)=28),AND(DAY(LOOKUP($F8,TenantNames,TenantStartDates))&gt;30,DAY(EOMONTH(SL$4,0))=30,DAY(SL$4)=30),DAY(LOOKUP($F8,TenantNames,TenantStartDates))=DAY(SL$4)),IF((LOOKUP($F8,TenantNames,TenantEndDates)-SL$4)&lt;=31,LOOKUP($F8,TenantNames,TenantTotalRevenues)-SUM($JA8:SK8),LOOKUP($F8,TenantNames,TenantMonthlyRents)),IF(AND((SUMIF($G$4:AHB$4,"&lt;"&amp;SL$4,$G8:AHB8))&gt;SUMIFS(TransactionAmounts,TenantSources,$F8,'Filtered Data'!$C$2:$C23,"&lt;"&amp;SL$4),SL$4&lt;TODAY()),"Late","Occupied")),)))</f>
        <v/>
      </c>
      <c r="SM8" s="33" t="str">
        <f>IF(ISBLANK($F8),,IF(TODAY()=SM$4,"Today",IF(AND(LOOKUP($F8,TenantNames,TenantStartDates)&lt;=SM$4,LOOKUP($F8,TenantNames,TenantEndDates)&gt;=SM$4),IF(OR(AND(DAY(LOOKUP($F8,TenantNames,TenantStartDates))&gt;28,DAY(EOMONTH(SM$4,0))=28,DAY(SM$4)=28),AND(DAY(LOOKUP($F8,TenantNames,TenantStartDates))&gt;30,DAY(EOMONTH(SM$4,0))=30,DAY(SM$4)=30),DAY(LOOKUP($F8,TenantNames,TenantStartDates))=DAY(SM$4)),IF((LOOKUP($F8,TenantNames,TenantEndDates)-SM$4)&lt;=31,LOOKUP($F8,TenantNames,TenantTotalRevenues)-SUM($JA8:SL8),LOOKUP($F8,TenantNames,TenantMonthlyRents)),IF(AND((SUMIF($G$4:AHB$4,"&lt;"&amp;SM$4,$G8:AHB8))&gt;SUMIFS(TransactionAmounts,TenantSources,$F8,'Filtered Data'!$C$2:$C23,"&lt;"&amp;SM$4),SM$4&lt;TODAY()),"Late","Occupied")),)))</f>
        <v/>
      </c>
      <c r="SN8" s="33" t="str">
        <f>IF(ISBLANK($F8),,IF(TODAY()=SN$4,"Today",IF(AND(LOOKUP($F8,TenantNames,TenantStartDates)&lt;=SN$4,LOOKUP($F8,TenantNames,TenantEndDates)&gt;=SN$4),IF(OR(AND(DAY(LOOKUP($F8,TenantNames,TenantStartDates))&gt;28,DAY(EOMONTH(SN$4,0))=28,DAY(SN$4)=28),AND(DAY(LOOKUP($F8,TenantNames,TenantStartDates))&gt;30,DAY(EOMONTH(SN$4,0))=30,DAY(SN$4)=30),DAY(LOOKUP($F8,TenantNames,TenantStartDates))=DAY(SN$4)),IF((LOOKUP($F8,TenantNames,TenantEndDates)-SN$4)&lt;=31,LOOKUP($F8,TenantNames,TenantTotalRevenues)-SUM($JA8:SM8),LOOKUP($F8,TenantNames,TenantMonthlyRents)),IF(AND((SUMIF($G$4:AHB$4,"&lt;"&amp;SN$4,$G8:AHB8))&gt;SUMIFS(TransactionAmounts,TenantSources,$F8,'Filtered Data'!$C$2:$C23,"&lt;"&amp;SN$4),SN$4&lt;TODAY()),"Late","Occupied")),)))</f>
        <v/>
      </c>
      <c r="SO8" s="33" t="str">
        <f>IF(ISBLANK($F8),,IF(TODAY()=SO$4,"Today",IF(AND(LOOKUP($F8,TenantNames,TenantStartDates)&lt;=SO$4,LOOKUP($F8,TenantNames,TenantEndDates)&gt;=SO$4),IF(OR(AND(DAY(LOOKUP($F8,TenantNames,TenantStartDates))&gt;28,DAY(EOMONTH(SO$4,0))=28,DAY(SO$4)=28),AND(DAY(LOOKUP($F8,TenantNames,TenantStartDates))&gt;30,DAY(EOMONTH(SO$4,0))=30,DAY(SO$4)=30),DAY(LOOKUP($F8,TenantNames,TenantStartDates))=DAY(SO$4)),IF((LOOKUP($F8,TenantNames,TenantEndDates)-SO$4)&lt;=31,LOOKUP($F8,TenantNames,TenantTotalRevenues)-SUM($JA8:SN8),LOOKUP($F8,TenantNames,TenantMonthlyRents)),IF(AND((SUMIF($G$4:AHB$4,"&lt;"&amp;SO$4,$G8:AHB8))&gt;SUMIFS(TransactionAmounts,TenantSources,$F8,'Filtered Data'!$C$2:$C23,"&lt;"&amp;SO$4),SO$4&lt;TODAY()),"Late","Occupied")),)))</f>
        <v/>
      </c>
      <c r="SP8" s="33" t="str">
        <f>IF(ISBLANK($F8),,IF(TODAY()=SP$4,"Today",IF(AND(LOOKUP($F8,TenantNames,TenantStartDates)&lt;=SP$4,LOOKUP($F8,TenantNames,TenantEndDates)&gt;=SP$4),IF(OR(AND(DAY(LOOKUP($F8,TenantNames,TenantStartDates))&gt;28,DAY(EOMONTH(SP$4,0))=28,DAY(SP$4)=28),AND(DAY(LOOKUP($F8,TenantNames,TenantStartDates))&gt;30,DAY(EOMONTH(SP$4,0))=30,DAY(SP$4)=30),DAY(LOOKUP($F8,TenantNames,TenantStartDates))=DAY(SP$4)),IF((LOOKUP($F8,TenantNames,TenantEndDates)-SP$4)&lt;=31,LOOKUP($F8,TenantNames,TenantTotalRevenues)-SUM($JA8:SO8),LOOKUP($F8,TenantNames,TenantMonthlyRents)),IF(AND((SUMIF($G$4:AHB$4,"&lt;"&amp;SP$4,$G8:AHB8))&gt;SUMIFS(TransactionAmounts,TenantSources,$F8,'Filtered Data'!$C$2:$C23,"&lt;"&amp;SP$4),SP$4&lt;TODAY()),"Late","Occupied")),)))</f>
        <v/>
      </c>
      <c r="SQ8" s="33" t="str">
        <f>IF(ISBLANK($F8),,IF(TODAY()=SQ$4,"Today",IF(AND(LOOKUP($F8,TenantNames,TenantStartDates)&lt;=SQ$4,LOOKUP($F8,TenantNames,TenantEndDates)&gt;=SQ$4),IF(OR(AND(DAY(LOOKUP($F8,TenantNames,TenantStartDates))&gt;28,DAY(EOMONTH(SQ$4,0))=28,DAY(SQ$4)=28),AND(DAY(LOOKUP($F8,TenantNames,TenantStartDates))&gt;30,DAY(EOMONTH(SQ$4,0))=30,DAY(SQ$4)=30),DAY(LOOKUP($F8,TenantNames,TenantStartDates))=DAY(SQ$4)),IF((LOOKUP($F8,TenantNames,TenantEndDates)-SQ$4)&lt;=31,LOOKUP($F8,TenantNames,TenantTotalRevenues)-SUM($JA8:SP8),LOOKUP($F8,TenantNames,TenantMonthlyRents)),IF(AND((SUMIF($G$4:AHB$4,"&lt;"&amp;SQ$4,$G8:AHB8))&gt;SUMIFS(TransactionAmounts,TenantSources,$F8,'Filtered Data'!$C$2:$C23,"&lt;"&amp;SQ$4),SQ$4&lt;TODAY()),"Late","Occupied")),)))</f>
        <v/>
      </c>
      <c r="SR8" s="33" t="str">
        <f>IF(ISBLANK($F8),,IF(TODAY()=SR$4,"Today",IF(AND(LOOKUP($F8,TenantNames,TenantStartDates)&lt;=SR$4,LOOKUP($F8,TenantNames,TenantEndDates)&gt;=SR$4),IF(OR(AND(DAY(LOOKUP($F8,TenantNames,TenantStartDates))&gt;28,DAY(EOMONTH(SR$4,0))=28,DAY(SR$4)=28),AND(DAY(LOOKUP($F8,TenantNames,TenantStartDates))&gt;30,DAY(EOMONTH(SR$4,0))=30,DAY(SR$4)=30),DAY(LOOKUP($F8,TenantNames,TenantStartDates))=DAY(SR$4)),IF((LOOKUP($F8,TenantNames,TenantEndDates)-SR$4)&lt;=31,LOOKUP($F8,TenantNames,TenantTotalRevenues)-SUM($JA8:SQ8),LOOKUP($F8,TenantNames,TenantMonthlyRents)),IF(AND((SUMIF($G$4:AHB$4,"&lt;"&amp;SR$4,$G8:AHB8))&gt;SUMIFS(TransactionAmounts,TenantSources,$F8,'Filtered Data'!$C$2:$C23,"&lt;"&amp;SR$4),SR$4&lt;TODAY()),"Late","Occupied")),)))</f>
        <v/>
      </c>
      <c r="SS8" s="33" t="str">
        <f>IF(ISBLANK($F8),,IF(TODAY()=SS$4,"Today",IF(AND(LOOKUP($F8,TenantNames,TenantStartDates)&lt;=SS$4,LOOKUP($F8,TenantNames,TenantEndDates)&gt;=SS$4),IF(OR(AND(DAY(LOOKUP($F8,TenantNames,TenantStartDates))&gt;28,DAY(EOMONTH(SS$4,0))=28,DAY(SS$4)=28),AND(DAY(LOOKUP($F8,TenantNames,TenantStartDates))&gt;30,DAY(EOMONTH(SS$4,0))=30,DAY(SS$4)=30),DAY(LOOKUP($F8,TenantNames,TenantStartDates))=DAY(SS$4)),IF((LOOKUP($F8,TenantNames,TenantEndDates)-SS$4)&lt;=31,LOOKUP($F8,TenantNames,TenantTotalRevenues)-SUM($JA8:SR8),LOOKUP($F8,TenantNames,TenantMonthlyRents)),IF(AND((SUMIF($G$4:AHB$4,"&lt;"&amp;SS$4,$G8:AHB8))&gt;SUMIFS(TransactionAmounts,TenantSources,$F8,'Filtered Data'!$C$2:$C23,"&lt;"&amp;SS$4),SS$4&lt;TODAY()),"Late","Occupied")),)))</f>
        <v/>
      </c>
      <c r="ST8" s="33" t="str">
        <f>IF(ISBLANK($F8),,IF(TODAY()=ST$4,"Today",IF(AND(LOOKUP($F8,TenantNames,TenantStartDates)&lt;=ST$4,LOOKUP($F8,TenantNames,TenantEndDates)&gt;=ST$4),IF(OR(AND(DAY(LOOKUP($F8,TenantNames,TenantStartDates))&gt;28,DAY(EOMONTH(ST$4,0))=28,DAY(ST$4)=28),AND(DAY(LOOKUP($F8,TenantNames,TenantStartDates))&gt;30,DAY(EOMONTH(ST$4,0))=30,DAY(ST$4)=30),DAY(LOOKUP($F8,TenantNames,TenantStartDates))=DAY(ST$4)),IF((LOOKUP($F8,TenantNames,TenantEndDates)-ST$4)&lt;=31,LOOKUP($F8,TenantNames,TenantTotalRevenues)-SUM($JA8:SS8),LOOKUP($F8,TenantNames,TenantMonthlyRents)),IF(AND((SUMIF($G$4:AHB$4,"&lt;"&amp;ST$4,$G8:AHB8))&gt;SUMIFS(TransactionAmounts,TenantSources,$F8,'Filtered Data'!$C$2:$C23,"&lt;"&amp;ST$4),ST$4&lt;TODAY()),"Late","Occupied")),)))</f>
        <v/>
      </c>
      <c r="SU8" s="33" t="str">
        <f>IF(ISBLANK($F8),,IF(TODAY()=SU$4,"Today",IF(AND(LOOKUP($F8,TenantNames,TenantStartDates)&lt;=SU$4,LOOKUP($F8,TenantNames,TenantEndDates)&gt;=SU$4),IF(OR(AND(DAY(LOOKUP($F8,TenantNames,TenantStartDates))&gt;28,DAY(EOMONTH(SU$4,0))=28,DAY(SU$4)=28),AND(DAY(LOOKUP($F8,TenantNames,TenantStartDates))&gt;30,DAY(EOMONTH(SU$4,0))=30,DAY(SU$4)=30),DAY(LOOKUP($F8,TenantNames,TenantStartDates))=DAY(SU$4)),IF((LOOKUP($F8,TenantNames,TenantEndDates)-SU$4)&lt;=31,LOOKUP($F8,TenantNames,TenantTotalRevenues)-SUM($JA8:ST8),LOOKUP($F8,TenantNames,TenantMonthlyRents)),IF(AND((SUMIF($G$4:AHB$4,"&lt;"&amp;SU$4,$G8:AHB8))&gt;SUMIFS(TransactionAmounts,TenantSources,$F8,'Filtered Data'!$C$2:$C23,"&lt;"&amp;SU$4),SU$4&lt;TODAY()),"Late","Occupied")),)))</f>
        <v/>
      </c>
      <c r="SV8" s="33" t="str">
        <f>IF(ISBLANK($F8),,IF(TODAY()=SV$4,"Today",IF(AND(LOOKUP($F8,TenantNames,TenantStartDates)&lt;=SV$4,LOOKUP($F8,TenantNames,TenantEndDates)&gt;=SV$4),IF(OR(AND(DAY(LOOKUP($F8,TenantNames,TenantStartDates))&gt;28,DAY(EOMONTH(SV$4,0))=28,DAY(SV$4)=28),AND(DAY(LOOKUP($F8,TenantNames,TenantStartDates))&gt;30,DAY(EOMONTH(SV$4,0))=30,DAY(SV$4)=30),DAY(LOOKUP($F8,TenantNames,TenantStartDates))=DAY(SV$4)),IF((LOOKUP($F8,TenantNames,TenantEndDates)-SV$4)&lt;=31,LOOKUP($F8,TenantNames,TenantTotalRevenues)-SUM($JA8:SU8),LOOKUP($F8,TenantNames,TenantMonthlyRents)),IF(AND((SUMIF($G$4:AHB$4,"&lt;"&amp;SV$4,$G8:AHB8))&gt;SUMIFS(TransactionAmounts,TenantSources,$F8,'Filtered Data'!$C$2:$C23,"&lt;"&amp;SV$4),SV$4&lt;TODAY()),"Late","Occupied")),)))</f>
        <v/>
      </c>
      <c r="SW8" s="33" t="str">
        <f>IF(ISBLANK($F8),,IF(TODAY()=SW$4,"Today",IF(AND(LOOKUP($F8,TenantNames,TenantStartDates)&lt;=SW$4,LOOKUP($F8,TenantNames,TenantEndDates)&gt;=SW$4),IF(OR(AND(DAY(LOOKUP($F8,TenantNames,TenantStartDates))&gt;28,DAY(EOMONTH(SW$4,0))=28,DAY(SW$4)=28),AND(DAY(LOOKUP($F8,TenantNames,TenantStartDates))&gt;30,DAY(EOMONTH(SW$4,0))=30,DAY(SW$4)=30),DAY(LOOKUP($F8,TenantNames,TenantStartDates))=DAY(SW$4)),IF((LOOKUP($F8,TenantNames,TenantEndDates)-SW$4)&lt;=31,LOOKUP($F8,TenantNames,TenantTotalRevenues)-SUM($JA8:SV8),LOOKUP($F8,TenantNames,TenantMonthlyRents)),IF(AND((SUMIF($G$4:AHB$4,"&lt;"&amp;SW$4,$G8:AHB8))&gt;SUMIFS(TransactionAmounts,TenantSources,$F8,'Filtered Data'!$C$2:$C23,"&lt;"&amp;SW$4),SW$4&lt;TODAY()),"Late","Occupied")),)))</f>
        <v/>
      </c>
      <c r="SX8" s="33" t="str">
        <f>IF(ISBLANK($F8),,IF(TODAY()=SX$4,"Today",IF(AND(LOOKUP($F8,TenantNames,TenantStartDates)&lt;=SX$4,LOOKUP($F8,TenantNames,TenantEndDates)&gt;=SX$4),IF(OR(AND(DAY(LOOKUP($F8,TenantNames,TenantStartDates))&gt;28,DAY(EOMONTH(SX$4,0))=28,DAY(SX$4)=28),AND(DAY(LOOKUP($F8,TenantNames,TenantStartDates))&gt;30,DAY(EOMONTH(SX$4,0))=30,DAY(SX$4)=30),DAY(LOOKUP($F8,TenantNames,TenantStartDates))=DAY(SX$4)),IF((LOOKUP($F8,TenantNames,TenantEndDates)-SX$4)&lt;=31,LOOKUP($F8,TenantNames,TenantTotalRevenues)-SUM($JA8:SW8),LOOKUP($F8,TenantNames,TenantMonthlyRents)),IF(AND((SUMIF($G$4:AHB$4,"&lt;"&amp;SX$4,$G8:AHB8))&gt;SUMIFS(TransactionAmounts,TenantSources,$F8,'Filtered Data'!$C$2:$C23,"&lt;"&amp;SX$4),SX$4&lt;TODAY()),"Late","Occupied")),)))</f>
        <v/>
      </c>
      <c r="SY8" s="33" t="str">
        <f>IF(ISBLANK($F8),,IF(TODAY()=SY$4,"Today",IF(AND(LOOKUP($F8,TenantNames,TenantStartDates)&lt;=SY$4,LOOKUP($F8,TenantNames,TenantEndDates)&gt;=SY$4),IF(OR(AND(DAY(LOOKUP($F8,TenantNames,TenantStartDates))&gt;28,DAY(EOMONTH(SY$4,0))=28,DAY(SY$4)=28),AND(DAY(LOOKUP($F8,TenantNames,TenantStartDates))&gt;30,DAY(EOMONTH(SY$4,0))=30,DAY(SY$4)=30),DAY(LOOKUP($F8,TenantNames,TenantStartDates))=DAY(SY$4)),IF((LOOKUP($F8,TenantNames,TenantEndDates)-SY$4)&lt;=31,LOOKUP($F8,TenantNames,TenantTotalRevenues)-SUM($JA8:SX8),LOOKUP($F8,TenantNames,TenantMonthlyRents)),IF(AND((SUMIF($G$4:AHB$4,"&lt;"&amp;SY$4,$G8:AHB8))&gt;SUMIFS(TransactionAmounts,TenantSources,$F8,'Filtered Data'!$C$2:$C23,"&lt;"&amp;SY$4),SY$4&lt;TODAY()),"Late","Occupied")),)))</f>
        <v/>
      </c>
      <c r="SZ8" s="33" t="str">
        <f>IF(ISBLANK($F8),,IF(TODAY()=SZ$4,"Today",IF(AND(LOOKUP($F8,TenantNames,TenantStartDates)&lt;=SZ$4,LOOKUP($F8,TenantNames,TenantEndDates)&gt;=SZ$4),IF(OR(AND(DAY(LOOKUP($F8,TenantNames,TenantStartDates))&gt;28,DAY(EOMONTH(SZ$4,0))=28,DAY(SZ$4)=28),AND(DAY(LOOKUP($F8,TenantNames,TenantStartDates))&gt;30,DAY(EOMONTH(SZ$4,0))=30,DAY(SZ$4)=30),DAY(LOOKUP($F8,TenantNames,TenantStartDates))=DAY(SZ$4)),IF((LOOKUP($F8,TenantNames,TenantEndDates)-SZ$4)&lt;=31,LOOKUP($F8,TenantNames,TenantTotalRevenues)-SUM($JA8:SY8),LOOKUP($F8,TenantNames,TenantMonthlyRents)),IF(AND((SUMIF($G$4:AHB$4,"&lt;"&amp;SZ$4,$G8:AHB8))&gt;SUMIFS(TransactionAmounts,TenantSources,$F8,'Filtered Data'!$C$2:$C23,"&lt;"&amp;SZ$4),SZ$4&lt;TODAY()),"Late","Occupied")),)))</f>
        <v/>
      </c>
      <c r="TA8" s="33" t="str">
        <f>IF(ISBLANK($F8),,IF(TODAY()=TA$4,"Today",IF(AND(LOOKUP($F8,TenantNames,TenantStartDates)&lt;=TA$4,LOOKUP($F8,TenantNames,TenantEndDates)&gt;=TA$4),IF(OR(AND(DAY(LOOKUP($F8,TenantNames,TenantStartDates))&gt;28,DAY(EOMONTH(TA$4,0))=28,DAY(TA$4)=28),AND(DAY(LOOKUP($F8,TenantNames,TenantStartDates))&gt;30,DAY(EOMONTH(TA$4,0))=30,DAY(TA$4)=30),DAY(LOOKUP($F8,TenantNames,TenantStartDates))=DAY(TA$4)),IF((LOOKUP($F8,TenantNames,TenantEndDates)-TA$4)&lt;=31,LOOKUP($F8,TenantNames,TenantTotalRevenues)-SUM($JA8:SZ8),LOOKUP($F8,TenantNames,TenantMonthlyRents)),IF(AND((SUMIF($G$4:AHB$4,"&lt;"&amp;TA$4,$G8:AHB8))&gt;SUMIFS(TransactionAmounts,TenantSources,$F8,'Filtered Data'!$C$2:$C23,"&lt;"&amp;TA$4),TA$4&lt;TODAY()),"Late","Occupied")),)))</f>
        <v/>
      </c>
      <c r="TB8" s="33" t="str">
        <f>IF(ISBLANK($F8),,IF(TODAY()=TB$4,"Today",IF(AND(LOOKUP($F8,TenantNames,TenantStartDates)&lt;=TB$4,LOOKUP($F8,TenantNames,TenantEndDates)&gt;=TB$4),IF(OR(AND(DAY(LOOKUP($F8,TenantNames,TenantStartDates))&gt;28,DAY(EOMONTH(TB$4,0))=28,DAY(TB$4)=28),AND(DAY(LOOKUP($F8,TenantNames,TenantStartDates))&gt;30,DAY(EOMONTH(TB$4,0))=30,DAY(TB$4)=30),DAY(LOOKUP($F8,TenantNames,TenantStartDates))=DAY(TB$4)),IF((LOOKUP($F8,TenantNames,TenantEndDates)-TB$4)&lt;=31,LOOKUP($F8,TenantNames,TenantTotalRevenues)-SUM($JA8:TA8),LOOKUP($F8,TenantNames,TenantMonthlyRents)),IF(AND((SUMIF($G$4:AHB$4,"&lt;"&amp;TB$4,$G8:AHB8))&gt;SUMIFS(TransactionAmounts,TenantSources,$F8,'Filtered Data'!$C$2:$C23,"&lt;"&amp;TB$4),TB$4&lt;TODAY()),"Late","Occupied")),)))</f>
        <v/>
      </c>
      <c r="TC8" s="33" t="str">
        <f>IF(ISBLANK($F8),,IF(TODAY()=TC$4,"Today",IF(AND(LOOKUP($F8,TenantNames,TenantStartDates)&lt;=TC$4,LOOKUP($F8,TenantNames,TenantEndDates)&gt;=TC$4),IF(OR(AND(DAY(LOOKUP($F8,TenantNames,TenantStartDates))&gt;28,DAY(EOMONTH(TC$4,0))=28,DAY(TC$4)=28),AND(DAY(LOOKUP($F8,TenantNames,TenantStartDates))&gt;30,DAY(EOMONTH(TC$4,0))=30,DAY(TC$4)=30),DAY(LOOKUP($F8,TenantNames,TenantStartDates))=DAY(TC$4)),IF((LOOKUP($F8,TenantNames,TenantEndDates)-TC$4)&lt;=31,LOOKUP($F8,TenantNames,TenantTotalRevenues)-SUM($JA8:TB8),LOOKUP($F8,TenantNames,TenantMonthlyRents)),IF(AND((SUMIF($G$4:AHB$4,"&lt;"&amp;TC$4,$G8:AHB8))&gt;SUMIFS(TransactionAmounts,TenantSources,$F8,'Filtered Data'!$C$2:$C23,"&lt;"&amp;TC$4),TC$4&lt;TODAY()),"Late","Occupied")),)))</f>
        <v/>
      </c>
      <c r="TD8" s="33" t="str">
        <f>IF(ISBLANK($F8),,IF(TODAY()=TD$4,"Today",IF(AND(LOOKUP($F8,TenantNames,TenantStartDates)&lt;=TD$4,LOOKUP($F8,TenantNames,TenantEndDates)&gt;=TD$4),IF(OR(AND(DAY(LOOKUP($F8,TenantNames,TenantStartDates))&gt;28,DAY(EOMONTH(TD$4,0))=28,DAY(TD$4)=28),AND(DAY(LOOKUP($F8,TenantNames,TenantStartDates))&gt;30,DAY(EOMONTH(TD$4,0))=30,DAY(TD$4)=30),DAY(LOOKUP($F8,TenantNames,TenantStartDates))=DAY(TD$4)),IF((LOOKUP($F8,TenantNames,TenantEndDates)-TD$4)&lt;=31,LOOKUP($F8,TenantNames,TenantTotalRevenues)-SUM($JA8:TC8),LOOKUP($F8,TenantNames,TenantMonthlyRents)),IF(AND((SUMIF($G$4:AHB$4,"&lt;"&amp;TD$4,$G8:AHB8))&gt;SUMIFS(TransactionAmounts,TenantSources,$F8,'Filtered Data'!$C$2:$C23,"&lt;"&amp;TD$4),TD$4&lt;TODAY()),"Late","Occupied")),)))</f>
        <v/>
      </c>
      <c r="TE8" s="33" t="str">
        <f>IF(ISBLANK($F8),,IF(TODAY()=TE$4,"Today",IF(AND(LOOKUP($F8,TenantNames,TenantStartDates)&lt;=TE$4,LOOKUP($F8,TenantNames,TenantEndDates)&gt;=TE$4),IF(OR(AND(DAY(LOOKUP($F8,TenantNames,TenantStartDates))&gt;28,DAY(EOMONTH(TE$4,0))=28,DAY(TE$4)=28),AND(DAY(LOOKUP($F8,TenantNames,TenantStartDates))&gt;30,DAY(EOMONTH(TE$4,0))=30,DAY(TE$4)=30),DAY(LOOKUP($F8,TenantNames,TenantStartDates))=DAY(TE$4)),IF((LOOKUP($F8,TenantNames,TenantEndDates)-TE$4)&lt;=31,LOOKUP($F8,TenantNames,TenantTotalRevenues)-SUM($JA8:TD8),LOOKUP($F8,TenantNames,TenantMonthlyRents)),IF(AND((SUMIF($G$4:AHB$4,"&lt;"&amp;TE$4,$G8:AHB8))&gt;SUMIFS(TransactionAmounts,TenantSources,$F8,'Filtered Data'!$C$2:$C23,"&lt;"&amp;TE$4),TE$4&lt;TODAY()),"Late","Occupied")),)))</f>
        <v/>
      </c>
      <c r="TF8" s="33" t="str">
        <f>IF(ISBLANK($F8),,IF(TODAY()=TF$4,"Today",IF(AND(LOOKUP($F8,TenantNames,TenantStartDates)&lt;=TF$4,LOOKUP($F8,TenantNames,TenantEndDates)&gt;=TF$4),IF(OR(AND(DAY(LOOKUP($F8,TenantNames,TenantStartDates))&gt;28,DAY(EOMONTH(TF$4,0))=28,DAY(TF$4)=28),AND(DAY(LOOKUP($F8,TenantNames,TenantStartDates))&gt;30,DAY(EOMONTH(TF$4,0))=30,DAY(TF$4)=30),DAY(LOOKUP($F8,TenantNames,TenantStartDates))=DAY(TF$4)),IF((LOOKUP($F8,TenantNames,TenantEndDates)-TF$4)&lt;=31,LOOKUP($F8,TenantNames,TenantTotalRevenues)-SUM($JA8:TE8),LOOKUP($F8,TenantNames,TenantMonthlyRents)),IF(AND((SUMIF($G$4:AHB$4,"&lt;"&amp;TF$4,$G8:AHB8))&gt;SUMIFS(TransactionAmounts,TenantSources,$F8,'Filtered Data'!$C$2:$C23,"&lt;"&amp;TF$4),TF$4&lt;TODAY()),"Late","Occupied")),)))</f>
        <v/>
      </c>
      <c r="TG8" s="33" t="str">
        <f>IF(ISBLANK($F8),,IF(TODAY()=TG$4,"Today",IF(AND(LOOKUP($F8,TenantNames,TenantStartDates)&lt;=TG$4,LOOKUP($F8,TenantNames,TenantEndDates)&gt;=TG$4),IF(OR(AND(DAY(LOOKUP($F8,TenantNames,TenantStartDates))&gt;28,DAY(EOMONTH(TG$4,0))=28,DAY(TG$4)=28),AND(DAY(LOOKUP($F8,TenantNames,TenantStartDates))&gt;30,DAY(EOMONTH(TG$4,0))=30,DAY(TG$4)=30),DAY(LOOKUP($F8,TenantNames,TenantStartDates))=DAY(TG$4)),IF((LOOKUP($F8,TenantNames,TenantEndDates)-TG$4)&lt;=31,LOOKUP($F8,TenantNames,TenantTotalRevenues)-SUM($JA8:TF8),LOOKUP($F8,TenantNames,TenantMonthlyRents)),IF(AND((SUMIF($G$4:AHB$4,"&lt;"&amp;TG$4,$G8:AHB8))&gt;SUMIFS(TransactionAmounts,TenantSources,$F8,'Filtered Data'!$C$2:$C23,"&lt;"&amp;TG$4),TG$4&lt;TODAY()),"Late","Occupied")),)))</f>
        <v/>
      </c>
      <c r="TH8" s="33" t="str">
        <f>IF(ISBLANK($F8),,IF(TODAY()=TH$4,"Today",IF(AND(LOOKUP($F8,TenantNames,TenantStartDates)&lt;=TH$4,LOOKUP($F8,TenantNames,TenantEndDates)&gt;=TH$4),IF(OR(AND(DAY(LOOKUP($F8,TenantNames,TenantStartDates))&gt;28,DAY(EOMONTH(TH$4,0))=28,DAY(TH$4)=28),AND(DAY(LOOKUP($F8,TenantNames,TenantStartDates))&gt;30,DAY(EOMONTH(TH$4,0))=30,DAY(TH$4)=30),DAY(LOOKUP($F8,TenantNames,TenantStartDates))=DAY(TH$4)),IF((LOOKUP($F8,TenantNames,TenantEndDates)-TH$4)&lt;=31,LOOKUP($F8,TenantNames,TenantTotalRevenues)-SUM($JA8:TG8),LOOKUP($F8,TenantNames,TenantMonthlyRents)),IF(AND((SUMIF($G$4:AHB$4,"&lt;"&amp;TH$4,$G8:AHB8))&gt;SUMIFS(TransactionAmounts,TenantSources,$F8,'Filtered Data'!$C$2:$C23,"&lt;"&amp;TH$4),TH$4&lt;TODAY()),"Late","Occupied")),)))</f>
        <v/>
      </c>
      <c r="TI8" s="33" t="str">
        <f>IF(ISBLANK($F8),,IF(TODAY()=TI$4,"Today",IF(AND(LOOKUP($F8,TenantNames,TenantStartDates)&lt;=TI$4,LOOKUP($F8,TenantNames,TenantEndDates)&gt;=TI$4),IF(OR(AND(DAY(LOOKUP($F8,TenantNames,TenantStartDates))&gt;28,DAY(EOMONTH(TI$4,0))=28,DAY(TI$4)=28),AND(DAY(LOOKUP($F8,TenantNames,TenantStartDates))&gt;30,DAY(EOMONTH(TI$4,0))=30,DAY(TI$4)=30),DAY(LOOKUP($F8,TenantNames,TenantStartDates))=DAY(TI$4)),IF((LOOKUP($F8,TenantNames,TenantEndDates)-TI$4)&lt;=31,LOOKUP($F8,TenantNames,TenantTotalRevenues)-SUM($JA8:TH8),LOOKUP($F8,TenantNames,TenantMonthlyRents)),IF(AND((SUMIF($G$4:AHB$4,"&lt;"&amp;TI$4,$G8:AHB8))&gt;SUMIFS(TransactionAmounts,TenantSources,$F8,'Filtered Data'!$C$2:$C23,"&lt;"&amp;TI$4),TI$4&lt;TODAY()),"Late","Occupied")),)))</f>
        <v/>
      </c>
      <c r="TJ8" s="33" t="str">
        <f>IF(ISBLANK($F8),,IF(TODAY()=TJ$4,"Today",IF(AND(LOOKUP($F8,TenantNames,TenantStartDates)&lt;=TJ$4,LOOKUP($F8,TenantNames,TenantEndDates)&gt;=TJ$4),IF(OR(AND(DAY(LOOKUP($F8,TenantNames,TenantStartDates))&gt;28,DAY(EOMONTH(TJ$4,0))=28,DAY(TJ$4)=28),AND(DAY(LOOKUP($F8,TenantNames,TenantStartDates))&gt;30,DAY(EOMONTH(TJ$4,0))=30,DAY(TJ$4)=30),DAY(LOOKUP($F8,TenantNames,TenantStartDates))=DAY(TJ$4)),IF((LOOKUP($F8,TenantNames,TenantEndDates)-TJ$4)&lt;=31,LOOKUP($F8,TenantNames,TenantTotalRevenues)-SUM($JA8:TI8),LOOKUP($F8,TenantNames,TenantMonthlyRents)),IF(AND((SUMIF($G$4:AHB$4,"&lt;"&amp;TJ$4,$G8:AHB8))&gt;SUMIFS(TransactionAmounts,TenantSources,$F8,'Filtered Data'!$C$2:$C23,"&lt;"&amp;TJ$4),TJ$4&lt;TODAY()),"Late","Occupied")),)))</f>
        <v/>
      </c>
      <c r="TK8" s="33" t="str">
        <f>IF(ISBLANK($F8),,IF(TODAY()=TK$4,"Today",IF(AND(LOOKUP($F8,TenantNames,TenantStartDates)&lt;=TK$4,LOOKUP($F8,TenantNames,TenantEndDates)&gt;=TK$4),IF(OR(AND(DAY(LOOKUP($F8,TenantNames,TenantStartDates))&gt;28,DAY(EOMONTH(TK$4,0))=28,DAY(TK$4)=28),AND(DAY(LOOKUP($F8,TenantNames,TenantStartDates))&gt;30,DAY(EOMONTH(TK$4,0))=30,DAY(TK$4)=30),DAY(LOOKUP($F8,TenantNames,TenantStartDates))=DAY(TK$4)),IF((LOOKUP($F8,TenantNames,TenantEndDates)-TK$4)&lt;=31,LOOKUP($F8,TenantNames,TenantTotalRevenues)-SUM($JA8:TJ8),LOOKUP($F8,TenantNames,TenantMonthlyRents)),IF(AND((SUMIF($G$4:AHB$4,"&lt;"&amp;TK$4,$G8:AHB8))&gt;SUMIFS(TransactionAmounts,TenantSources,$F8,'Filtered Data'!$C$2:$C23,"&lt;"&amp;TK$4),TK$4&lt;TODAY()),"Late","Occupied")),)))</f>
        <v/>
      </c>
      <c r="TL8" s="33" t="str">
        <f>IF(ISBLANK($F8),,IF(TODAY()=TL$4,"Today",IF(AND(LOOKUP($F8,TenantNames,TenantStartDates)&lt;=TL$4,LOOKUP($F8,TenantNames,TenantEndDates)&gt;=TL$4),IF(OR(AND(DAY(LOOKUP($F8,TenantNames,TenantStartDates))&gt;28,DAY(EOMONTH(TL$4,0))=28,DAY(TL$4)=28),AND(DAY(LOOKUP($F8,TenantNames,TenantStartDates))&gt;30,DAY(EOMONTH(TL$4,0))=30,DAY(TL$4)=30),DAY(LOOKUP($F8,TenantNames,TenantStartDates))=DAY(TL$4)),IF((LOOKUP($F8,TenantNames,TenantEndDates)-TL$4)&lt;=31,LOOKUP($F8,TenantNames,TenantTotalRevenues)-SUM($JA8:TK8),LOOKUP($F8,TenantNames,TenantMonthlyRents)),IF(AND((SUMIF($G$4:AHB$4,"&lt;"&amp;TL$4,$G8:AHB8))&gt;SUMIFS(TransactionAmounts,TenantSources,$F8,'Filtered Data'!$C$2:$C23,"&lt;"&amp;TL$4),TL$4&lt;TODAY()),"Late","Occupied")),)))</f>
        <v/>
      </c>
      <c r="TM8" s="33" t="str">
        <f>IF(ISBLANK($F8),,IF(TODAY()=TM$4,"Today",IF(AND(LOOKUP($F8,TenantNames,TenantStartDates)&lt;=TM$4,LOOKUP($F8,TenantNames,TenantEndDates)&gt;=TM$4),IF(OR(AND(DAY(LOOKUP($F8,TenantNames,TenantStartDates))&gt;28,DAY(EOMONTH(TM$4,0))=28,DAY(TM$4)=28),AND(DAY(LOOKUP($F8,TenantNames,TenantStartDates))&gt;30,DAY(EOMONTH(TM$4,0))=30,DAY(TM$4)=30),DAY(LOOKUP($F8,TenantNames,TenantStartDates))=DAY(TM$4)),IF((LOOKUP($F8,TenantNames,TenantEndDates)-TM$4)&lt;=31,LOOKUP($F8,TenantNames,TenantTotalRevenues)-SUM($JA8:TL8),LOOKUP($F8,TenantNames,TenantMonthlyRents)),IF(AND((SUMIF($G$4:AHB$4,"&lt;"&amp;TM$4,$G8:AHB8))&gt;SUMIFS(TransactionAmounts,TenantSources,$F8,'Filtered Data'!$C$2:$C23,"&lt;"&amp;TM$4),TM$4&lt;TODAY()),"Late","Occupied")),)))</f>
        <v/>
      </c>
      <c r="TN8" s="33" t="str">
        <f>IF(ISBLANK($F8),,IF(TODAY()=TN$4,"Today",IF(AND(LOOKUP($F8,TenantNames,TenantStartDates)&lt;=TN$4,LOOKUP($F8,TenantNames,TenantEndDates)&gt;=TN$4),IF(OR(AND(DAY(LOOKUP($F8,TenantNames,TenantStartDates))&gt;28,DAY(EOMONTH(TN$4,0))=28,DAY(TN$4)=28),AND(DAY(LOOKUP($F8,TenantNames,TenantStartDates))&gt;30,DAY(EOMONTH(TN$4,0))=30,DAY(TN$4)=30),DAY(LOOKUP($F8,TenantNames,TenantStartDates))=DAY(TN$4)),IF((LOOKUP($F8,TenantNames,TenantEndDates)-TN$4)&lt;=31,LOOKUP($F8,TenantNames,TenantTotalRevenues)-SUM($JA8:TM8),LOOKUP($F8,TenantNames,TenantMonthlyRents)),IF(AND((SUMIF($G$4:AHB$4,"&lt;"&amp;TN$4,$G8:AHB8))&gt;SUMIFS(TransactionAmounts,TenantSources,$F8,'Filtered Data'!$C$2:$C23,"&lt;"&amp;TN$4),TN$4&lt;TODAY()),"Late","Occupied")),)))</f>
        <v/>
      </c>
      <c r="TO8" s="33" t="str">
        <f>IF(ISBLANK($F8),,IF(TODAY()=TO$4,"Today",IF(AND(LOOKUP($F8,TenantNames,TenantStartDates)&lt;=TO$4,LOOKUP($F8,TenantNames,TenantEndDates)&gt;=TO$4),IF(OR(AND(DAY(LOOKUP($F8,TenantNames,TenantStartDates))&gt;28,DAY(EOMONTH(TO$4,0))=28,DAY(TO$4)=28),AND(DAY(LOOKUP($F8,TenantNames,TenantStartDates))&gt;30,DAY(EOMONTH(TO$4,0))=30,DAY(TO$4)=30),DAY(LOOKUP($F8,TenantNames,TenantStartDates))=DAY(TO$4)),IF((LOOKUP($F8,TenantNames,TenantEndDates)-TO$4)&lt;=31,LOOKUP($F8,TenantNames,TenantTotalRevenues)-SUM($JA8:TN8),LOOKUP($F8,TenantNames,TenantMonthlyRents)),IF(AND((SUMIF($G$4:AHB$4,"&lt;"&amp;TO$4,$G8:AHB8))&gt;SUMIFS(TransactionAmounts,TenantSources,$F8,'Filtered Data'!$C$2:$C23,"&lt;"&amp;TO$4),TO$4&lt;TODAY()),"Late","Occupied")),)))</f>
        <v/>
      </c>
      <c r="TP8" s="33" t="str">
        <f>IF(ISBLANK($F8),,IF(TODAY()=TP$4,"Today",IF(AND(LOOKUP($F8,TenantNames,TenantStartDates)&lt;=TP$4,LOOKUP($F8,TenantNames,TenantEndDates)&gt;=TP$4),IF(OR(AND(DAY(LOOKUP($F8,TenantNames,TenantStartDates))&gt;28,DAY(EOMONTH(TP$4,0))=28,DAY(TP$4)=28),AND(DAY(LOOKUP($F8,TenantNames,TenantStartDates))&gt;30,DAY(EOMONTH(TP$4,0))=30,DAY(TP$4)=30),DAY(LOOKUP($F8,TenantNames,TenantStartDates))=DAY(TP$4)),IF((LOOKUP($F8,TenantNames,TenantEndDates)-TP$4)&lt;=31,LOOKUP($F8,TenantNames,TenantTotalRevenues)-SUM($JA8:TO8),LOOKUP($F8,TenantNames,TenantMonthlyRents)),IF(AND((SUMIF($G$4:AHB$4,"&lt;"&amp;TP$4,$G8:AHB8))&gt;SUMIFS(TransactionAmounts,TenantSources,$F8,'Filtered Data'!$C$2:$C23,"&lt;"&amp;TP$4),TP$4&lt;TODAY()),"Late","Occupied")),)))</f>
        <v/>
      </c>
      <c r="TQ8" s="33" t="str">
        <f>IF(ISBLANK($F8),,IF(TODAY()=TQ$4,"Today",IF(AND(LOOKUP($F8,TenantNames,TenantStartDates)&lt;=TQ$4,LOOKUP($F8,TenantNames,TenantEndDates)&gt;=TQ$4),IF(OR(AND(DAY(LOOKUP($F8,TenantNames,TenantStartDates))&gt;28,DAY(EOMONTH(TQ$4,0))=28,DAY(TQ$4)=28),AND(DAY(LOOKUP($F8,TenantNames,TenantStartDates))&gt;30,DAY(EOMONTH(TQ$4,0))=30,DAY(TQ$4)=30),DAY(LOOKUP($F8,TenantNames,TenantStartDates))=DAY(TQ$4)),IF((LOOKUP($F8,TenantNames,TenantEndDates)-TQ$4)&lt;=31,LOOKUP($F8,TenantNames,TenantTotalRevenues)-SUM($JA8:TP8),LOOKUP($F8,TenantNames,TenantMonthlyRents)),IF(AND((SUMIF($G$4:AHB$4,"&lt;"&amp;TQ$4,$G8:AHB8))&gt;SUMIFS(TransactionAmounts,TenantSources,$F8,'Filtered Data'!$C$2:$C23,"&lt;"&amp;TQ$4),TQ$4&lt;TODAY()),"Late","Occupied")),)))</f>
        <v/>
      </c>
      <c r="TR8" s="33" t="str">
        <f>IF(ISBLANK($F8),,IF(TODAY()=TR$4,"Today",IF(AND(LOOKUP($F8,TenantNames,TenantStartDates)&lt;=TR$4,LOOKUP($F8,TenantNames,TenantEndDates)&gt;=TR$4),IF(OR(AND(DAY(LOOKUP($F8,TenantNames,TenantStartDates))&gt;28,DAY(EOMONTH(TR$4,0))=28,DAY(TR$4)=28),AND(DAY(LOOKUP($F8,TenantNames,TenantStartDates))&gt;30,DAY(EOMONTH(TR$4,0))=30,DAY(TR$4)=30),DAY(LOOKUP($F8,TenantNames,TenantStartDates))=DAY(TR$4)),IF((LOOKUP($F8,TenantNames,TenantEndDates)-TR$4)&lt;=31,LOOKUP($F8,TenantNames,TenantTotalRevenues)-SUM($JA8:TQ8),LOOKUP($F8,TenantNames,TenantMonthlyRents)),IF(AND((SUMIF($G$4:AHB$4,"&lt;"&amp;TR$4,$G8:AHB8))&gt;SUMIFS(TransactionAmounts,TenantSources,$F8,'Filtered Data'!$C$2:$C23,"&lt;"&amp;TR$4),TR$4&lt;TODAY()),"Late","Occupied")),)))</f>
        <v/>
      </c>
      <c r="TS8" s="33" t="str">
        <f>IF(ISBLANK($F8),,IF(TODAY()=TS$4,"Today",IF(AND(LOOKUP($F8,TenantNames,TenantStartDates)&lt;=TS$4,LOOKUP($F8,TenantNames,TenantEndDates)&gt;=TS$4),IF(OR(AND(DAY(LOOKUP($F8,TenantNames,TenantStartDates))&gt;28,DAY(EOMONTH(TS$4,0))=28,DAY(TS$4)=28),AND(DAY(LOOKUP($F8,TenantNames,TenantStartDates))&gt;30,DAY(EOMONTH(TS$4,0))=30,DAY(TS$4)=30),DAY(LOOKUP($F8,TenantNames,TenantStartDates))=DAY(TS$4)),IF((LOOKUP($F8,TenantNames,TenantEndDates)-TS$4)&lt;=31,LOOKUP($F8,TenantNames,TenantTotalRevenues)-SUM($JA8:TR8),LOOKUP($F8,TenantNames,TenantMonthlyRents)),IF(AND((SUMIF($G$4:AHB$4,"&lt;"&amp;TS$4,$G8:AHB8))&gt;SUMIFS(TransactionAmounts,TenantSources,$F8,'Filtered Data'!$C$2:$C23,"&lt;"&amp;TS$4),TS$4&lt;TODAY()),"Late","Occupied")),)))</f>
        <v/>
      </c>
      <c r="TT8" s="33" t="str">
        <f>IF(ISBLANK($F8),,IF(TODAY()=TT$4,"Today",IF(AND(LOOKUP($F8,TenantNames,TenantStartDates)&lt;=TT$4,LOOKUP($F8,TenantNames,TenantEndDates)&gt;=TT$4),IF(OR(AND(DAY(LOOKUP($F8,TenantNames,TenantStartDates))&gt;28,DAY(EOMONTH(TT$4,0))=28,DAY(TT$4)=28),AND(DAY(LOOKUP($F8,TenantNames,TenantStartDates))&gt;30,DAY(EOMONTH(TT$4,0))=30,DAY(TT$4)=30),DAY(LOOKUP($F8,TenantNames,TenantStartDates))=DAY(TT$4)),IF((LOOKUP($F8,TenantNames,TenantEndDates)-TT$4)&lt;=31,LOOKUP($F8,TenantNames,TenantTotalRevenues)-SUM($JA8:TS8),LOOKUP($F8,TenantNames,TenantMonthlyRents)),IF(AND((SUMIF($G$4:AHB$4,"&lt;"&amp;TT$4,$G8:AHB8))&gt;SUMIFS(TransactionAmounts,TenantSources,$F8,'Filtered Data'!$C$2:$C23,"&lt;"&amp;TT$4),TT$4&lt;TODAY()),"Late","Occupied")),)))</f>
        <v/>
      </c>
      <c r="TU8" s="33" t="str">
        <f>IF(ISBLANK($F8),,IF(TODAY()=TU$4,"Today",IF(AND(LOOKUP($F8,TenantNames,TenantStartDates)&lt;=TU$4,LOOKUP($F8,TenantNames,TenantEndDates)&gt;=TU$4),IF(OR(AND(DAY(LOOKUP($F8,TenantNames,TenantStartDates))&gt;28,DAY(EOMONTH(TU$4,0))=28,DAY(TU$4)=28),AND(DAY(LOOKUP($F8,TenantNames,TenantStartDates))&gt;30,DAY(EOMONTH(TU$4,0))=30,DAY(TU$4)=30),DAY(LOOKUP($F8,TenantNames,TenantStartDates))=DAY(TU$4)),IF((LOOKUP($F8,TenantNames,TenantEndDates)-TU$4)&lt;=31,LOOKUP($F8,TenantNames,TenantTotalRevenues)-SUM($JA8:TT8),LOOKUP($F8,TenantNames,TenantMonthlyRents)),IF(AND((SUMIF($G$4:AHB$4,"&lt;"&amp;TU$4,$G8:AHB8))&gt;SUMIFS(TransactionAmounts,TenantSources,$F8,'Filtered Data'!$C$2:$C23,"&lt;"&amp;TU$4),TU$4&lt;TODAY()),"Late","Occupied")),)))</f>
        <v/>
      </c>
      <c r="TV8" s="33" t="str">
        <f>IF(ISBLANK($F8),,IF(TODAY()=TV$4,"Today",IF(AND(LOOKUP($F8,TenantNames,TenantStartDates)&lt;=TV$4,LOOKUP($F8,TenantNames,TenantEndDates)&gt;=TV$4),IF(OR(AND(DAY(LOOKUP($F8,TenantNames,TenantStartDates))&gt;28,DAY(EOMONTH(TV$4,0))=28,DAY(TV$4)=28),AND(DAY(LOOKUP($F8,TenantNames,TenantStartDates))&gt;30,DAY(EOMONTH(TV$4,0))=30,DAY(TV$4)=30),DAY(LOOKUP($F8,TenantNames,TenantStartDates))=DAY(TV$4)),IF((LOOKUP($F8,TenantNames,TenantEndDates)-TV$4)&lt;=31,LOOKUP($F8,TenantNames,TenantTotalRevenues)-SUM($JA8:TU8),LOOKUP($F8,TenantNames,TenantMonthlyRents)),IF(AND((SUMIF($G$4:AHB$4,"&lt;"&amp;TV$4,$G8:AHB8))&gt;SUMIFS(TransactionAmounts,TenantSources,$F8,'Filtered Data'!$C$2:$C23,"&lt;"&amp;TV$4),TV$4&lt;TODAY()),"Late","Occupied")),)))</f>
        <v/>
      </c>
      <c r="TW8" s="33" t="str">
        <f>IF(ISBLANK($F8),,IF(TODAY()=TW$4,"Today",IF(AND(LOOKUP($F8,TenantNames,TenantStartDates)&lt;=TW$4,LOOKUP($F8,TenantNames,TenantEndDates)&gt;=TW$4),IF(OR(AND(DAY(LOOKUP($F8,TenantNames,TenantStartDates))&gt;28,DAY(EOMONTH(TW$4,0))=28,DAY(TW$4)=28),AND(DAY(LOOKUP($F8,TenantNames,TenantStartDates))&gt;30,DAY(EOMONTH(TW$4,0))=30,DAY(TW$4)=30),DAY(LOOKUP($F8,TenantNames,TenantStartDates))=DAY(TW$4)),IF((LOOKUP($F8,TenantNames,TenantEndDates)-TW$4)&lt;=31,LOOKUP($F8,TenantNames,TenantTotalRevenues)-SUM($JA8:TV8),LOOKUP($F8,TenantNames,TenantMonthlyRents)),IF(AND((SUMIF($G$4:AHB$4,"&lt;"&amp;TW$4,$G8:AHB8))&gt;SUMIFS(TransactionAmounts,TenantSources,$F8,'Filtered Data'!$C$2:$C23,"&lt;"&amp;TW$4),TW$4&lt;TODAY()),"Late","Occupied")),)))</f>
        <v/>
      </c>
      <c r="TX8" s="33" t="str">
        <f>IF(ISBLANK($F8),,IF(TODAY()=TX$4,"Today",IF(AND(LOOKUP($F8,TenantNames,TenantStartDates)&lt;=TX$4,LOOKUP($F8,TenantNames,TenantEndDates)&gt;=TX$4),IF(OR(AND(DAY(LOOKUP($F8,TenantNames,TenantStartDates))&gt;28,DAY(EOMONTH(TX$4,0))=28,DAY(TX$4)=28),AND(DAY(LOOKUP($F8,TenantNames,TenantStartDates))&gt;30,DAY(EOMONTH(TX$4,0))=30,DAY(TX$4)=30),DAY(LOOKUP($F8,TenantNames,TenantStartDates))=DAY(TX$4)),IF((LOOKUP($F8,TenantNames,TenantEndDates)-TX$4)&lt;=31,LOOKUP($F8,TenantNames,TenantTotalRevenues)-SUM($JA8:TW8),LOOKUP($F8,TenantNames,TenantMonthlyRents)),IF(AND((SUMIF($G$4:AHB$4,"&lt;"&amp;TX$4,$G8:AHB8))&gt;SUMIFS(TransactionAmounts,TenantSources,$F8,'Filtered Data'!$C$2:$C23,"&lt;"&amp;TX$4),TX$4&lt;TODAY()),"Late","Occupied")),)))</f>
        <v/>
      </c>
      <c r="TY8" s="33" t="str">
        <f>IF(ISBLANK($F8),,IF(TODAY()=TY$4,"Today",IF(AND(LOOKUP($F8,TenantNames,TenantStartDates)&lt;=TY$4,LOOKUP($F8,TenantNames,TenantEndDates)&gt;=TY$4),IF(OR(AND(DAY(LOOKUP($F8,TenantNames,TenantStartDates))&gt;28,DAY(EOMONTH(TY$4,0))=28,DAY(TY$4)=28),AND(DAY(LOOKUP($F8,TenantNames,TenantStartDates))&gt;30,DAY(EOMONTH(TY$4,0))=30,DAY(TY$4)=30),DAY(LOOKUP($F8,TenantNames,TenantStartDates))=DAY(TY$4)),IF((LOOKUP($F8,TenantNames,TenantEndDates)-TY$4)&lt;=31,LOOKUP($F8,TenantNames,TenantTotalRevenues)-SUM($JA8:TX8),LOOKUP($F8,TenantNames,TenantMonthlyRents)),IF(AND((SUMIF($G$4:AHB$4,"&lt;"&amp;TY$4,$G8:AHB8))&gt;SUMIFS(TransactionAmounts,TenantSources,$F8,'Filtered Data'!$C$2:$C23,"&lt;"&amp;TY$4),TY$4&lt;TODAY()),"Late","Occupied")),)))</f>
        <v/>
      </c>
      <c r="TZ8" s="33" t="str">
        <f>IF(ISBLANK($F8),,IF(TODAY()=TZ$4,"Today",IF(AND(LOOKUP($F8,TenantNames,TenantStartDates)&lt;=TZ$4,LOOKUP($F8,TenantNames,TenantEndDates)&gt;=TZ$4),IF(OR(AND(DAY(LOOKUP($F8,TenantNames,TenantStartDates))&gt;28,DAY(EOMONTH(TZ$4,0))=28,DAY(TZ$4)=28),AND(DAY(LOOKUP($F8,TenantNames,TenantStartDates))&gt;30,DAY(EOMONTH(TZ$4,0))=30,DAY(TZ$4)=30),DAY(LOOKUP($F8,TenantNames,TenantStartDates))=DAY(TZ$4)),IF((LOOKUP($F8,TenantNames,TenantEndDates)-TZ$4)&lt;=31,LOOKUP($F8,TenantNames,TenantTotalRevenues)-SUM($JA8:TY8),LOOKUP($F8,TenantNames,TenantMonthlyRents)),IF(AND((SUMIF($G$4:AHB$4,"&lt;"&amp;TZ$4,$G8:AHB8))&gt;SUMIFS(TransactionAmounts,TenantSources,$F8,'Filtered Data'!$C$2:$C23,"&lt;"&amp;TZ$4),TZ$4&lt;TODAY()),"Late","Occupied")),)))</f>
        <v/>
      </c>
      <c r="UA8" s="33" t="str">
        <f>IF(ISBLANK($F8),,IF(TODAY()=UA$4,"Today",IF(AND(LOOKUP($F8,TenantNames,TenantStartDates)&lt;=UA$4,LOOKUP($F8,TenantNames,TenantEndDates)&gt;=UA$4),IF(OR(AND(DAY(LOOKUP($F8,TenantNames,TenantStartDates))&gt;28,DAY(EOMONTH(UA$4,0))=28,DAY(UA$4)=28),AND(DAY(LOOKUP($F8,TenantNames,TenantStartDates))&gt;30,DAY(EOMONTH(UA$4,0))=30,DAY(UA$4)=30),DAY(LOOKUP($F8,TenantNames,TenantStartDates))=DAY(UA$4)),IF((LOOKUP($F8,TenantNames,TenantEndDates)-UA$4)&lt;=31,LOOKUP($F8,TenantNames,TenantTotalRevenues)-SUM($JA8:TZ8),LOOKUP($F8,TenantNames,TenantMonthlyRents)),IF(AND((SUMIF($G$4:AHB$4,"&lt;"&amp;UA$4,$G8:AHB8))&gt;SUMIFS(TransactionAmounts,TenantSources,$F8,'Filtered Data'!$C$2:$C23,"&lt;"&amp;UA$4),UA$4&lt;TODAY()),"Late","Occupied")),)))</f>
        <v/>
      </c>
      <c r="UB8" s="33" t="str">
        <f>IF(ISBLANK($F8),,IF(TODAY()=UB$4,"Today",IF(AND(LOOKUP($F8,TenantNames,TenantStartDates)&lt;=UB$4,LOOKUP($F8,TenantNames,TenantEndDates)&gt;=UB$4),IF(OR(AND(DAY(LOOKUP($F8,TenantNames,TenantStartDates))&gt;28,DAY(EOMONTH(UB$4,0))=28,DAY(UB$4)=28),AND(DAY(LOOKUP($F8,TenantNames,TenantStartDates))&gt;30,DAY(EOMONTH(UB$4,0))=30,DAY(UB$4)=30),DAY(LOOKUP($F8,TenantNames,TenantStartDates))=DAY(UB$4)),IF((LOOKUP($F8,TenantNames,TenantEndDates)-UB$4)&lt;=31,LOOKUP($F8,TenantNames,TenantTotalRevenues)-SUM($JA8:UA8),LOOKUP($F8,TenantNames,TenantMonthlyRents)),IF(AND((SUMIF($G$4:AHB$4,"&lt;"&amp;UB$4,$G8:AHB8))&gt;SUMIFS(TransactionAmounts,TenantSources,$F8,'Filtered Data'!$C$2:$C23,"&lt;"&amp;UB$4),UB$4&lt;TODAY()),"Late","Occupied")),)))</f>
        <v/>
      </c>
      <c r="UC8" s="33" t="str">
        <f>IF(ISBLANK($F8),,IF(TODAY()=UC$4,"Today",IF(AND(LOOKUP($F8,TenantNames,TenantStartDates)&lt;=UC$4,LOOKUP($F8,TenantNames,TenantEndDates)&gt;=UC$4),IF(OR(AND(DAY(LOOKUP($F8,TenantNames,TenantStartDates))&gt;28,DAY(EOMONTH(UC$4,0))=28,DAY(UC$4)=28),AND(DAY(LOOKUP($F8,TenantNames,TenantStartDates))&gt;30,DAY(EOMONTH(UC$4,0))=30,DAY(UC$4)=30),DAY(LOOKUP($F8,TenantNames,TenantStartDates))=DAY(UC$4)),IF((LOOKUP($F8,TenantNames,TenantEndDates)-UC$4)&lt;=31,LOOKUP($F8,TenantNames,TenantTotalRevenues)-SUM($JA8:UB8),LOOKUP($F8,TenantNames,TenantMonthlyRents)),IF(AND((SUMIF($G$4:AHB$4,"&lt;"&amp;UC$4,$G8:AHB8))&gt;SUMIFS(TransactionAmounts,TenantSources,$F8,'Filtered Data'!$C$2:$C23,"&lt;"&amp;UC$4),UC$4&lt;TODAY()),"Late","Occupied")),)))</f>
        <v/>
      </c>
      <c r="UD8" s="33" t="str">
        <f>IF(ISBLANK($F8),,IF(TODAY()=UD$4,"Today",IF(AND(LOOKUP($F8,TenantNames,TenantStartDates)&lt;=UD$4,LOOKUP($F8,TenantNames,TenantEndDates)&gt;=UD$4),IF(OR(AND(DAY(LOOKUP($F8,TenantNames,TenantStartDates))&gt;28,DAY(EOMONTH(UD$4,0))=28,DAY(UD$4)=28),AND(DAY(LOOKUP($F8,TenantNames,TenantStartDates))&gt;30,DAY(EOMONTH(UD$4,0))=30,DAY(UD$4)=30),DAY(LOOKUP($F8,TenantNames,TenantStartDates))=DAY(UD$4)),IF((LOOKUP($F8,TenantNames,TenantEndDates)-UD$4)&lt;=31,LOOKUP($F8,TenantNames,TenantTotalRevenues)-SUM($JA8:UC8),LOOKUP($F8,TenantNames,TenantMonthlyRents)),IF(AND((SUMIF($G$4:AHB$4,"&lt;"&amp;UD$4,$G8:AHB8))&gt;SUMIFS(TransactionAmounts,TenantSources,$F8,'Filtered Data'!$C$2:$C23,"&lt;"&amp;UD$4),UD$4&lt;TODAY()),"Late","Occupied")),)))</f>
        <v/>
      </c>
      <c r="UE8" s="33" t="str">
        <f>IF(ISBLANK($F8),,IF(TODAY()=UE$4,"Today",IF(AND(LOOKUP($F8,TenantNames,TenantStartDates)&lt;=UE$4,LOOKUP($F8,TenantNames,TenantEndDates)&gt;=UE$4),IF(OR(AND(DAY(LOOKUP($F8,TenantNames,TenantStartDates))&gt;28,DAY(EOMONTH(UE$4,0))=28,DAY(UE$4)=28),AND(DAY(LOOKUP($F8,TenantNames,TenantStartDates))&gt;30,DAY(EOMONTH(UE$4,0))=30,DAY(UE$4)=30),DAY(LOOKUP($F8,TenantNames,TenantStartDates))=DAY(UE$4)),IF((LOOKUP($F8,TenantNames,TenantEndDates)-UE$4)&lt;=31,LOOKUP($F8,TenantNames,TenantTotalRevenues)-SUM($JA8:UD8),LOOKUP($F8,TenantNames,TenantMonthlyRents)),IF(AND((SUMIF($G$4:AHB$4,"&lt;"&amp;UE$4,$G8:AHB8))&gt;SUMIFS(TransactionAmounts,TenantSources,$F8,'Filtered Data'!$C$2:$C23,"&lt;"&amp;UE$4),UE$4&lt;TODAY()),"Late","Occupied")),)))</f>
        <v/>
      </c>
      <c r="UF8" s="33" t="str">
        <f>IF(ISBLANK($F8),,IF(TODAY()=UF$4,"Today",IF(AND(LOOKUP($F8,TenantNames,TenantStartDates)&lt;=UF$4,LOOKUP($F8,TenantNames,TenantEndDates)&gt;=UF$4),IF(OR(AND(DAY(LOOKUP($F8,TenantNames,TenantStartDates))&gt;28,DAY(EOMONTH(UF$4,0))=28,DAY(UF$4)=28),AND(DAY(LOOKUP($F8,TenantNames,TenantStartDates))&gt;30,DAY(EOMONTH(UF$4,0))=30,DAY(UF$4)=30),DAY(LOOKUP($F8,TenantNames,TenantStartDates))=DAY(UF$4)),IF((LOOKUP($F8,TenantNames,TenantEndDates)-UF$4)&lt;=31,LOOKUP($F8,TenantNames,TenantTotalRevenues)-SUM($JA8:UE8),LOOKUP($F8,TenantNames,TenantMonthlyRents)),IF(AND((SUMIF($G$4:AHB$4,"&lt;"&amp;UF$4,$G8:AHB8))&gt;SUMIFS(TransactionAmounts,TenantSources,$F8,'Filtered Data'!$C$2:$C23,"&lt;"&amp;UF$4),UF$4&lt;TODAY()),"Late","Occupied")),)))</f>
        <v/>
      </c>
      <c r="UG8" s="33" t="str">
        <f>IF(ISBLANK($F8),,IF(TODAY()=UG$4,"Today",IF(AND(LOOKUP($F8,TenantNames,TenantStartDates)&lt;=UG$4,LOOKUP($F8,TenantNames,TenantEndDates)&gt;=UG$4),IF(OR(AND(DAY(LOOKUP($F8,TenantNames,TenantStartDates))&gt;28,DAY(EOMONTH(UG$4,0))=28,DAY(UG$4)=28),AND(DAY(LOOKUP($F8,TenantNames,TenantStartDates))&gt;30,DAY(EOMONTH(UG$4,0))=30,DAY(UG$4)=30),DAY(LOOKUP($F8,TenantNames,TenantStartDates))=DAY(UG$4)),IF((LOOKUP($F8,TenantNames,TenantEndDates)-UG$4)&lt;=31,LOOKUP($F8,TenantNames,TenantTotalRevenues)-SUM($JA8:UF8),LOOKUP($F8,TenantNames,TenantMonthlyRents)),IF(AND((SUMIF($G$4:AHB$4,"&lt;"&amp;UG$4,$G8:AHB8))&gt;SUMIFS(TransactionAmounts,TenantSources,$F8,'Filtered Data'!$C$2:$C23,"&lt;"&amp;UG$4),UG$4&lt;TODAY()),"Late","Occupied")),)))</f>
        <v/>
      </c>
      <c r="UH8" s="33" t="str">
        <f>IF(ISBLANK($F8),,IF(TODAY()=UH$4,"Today",IF(AND(LOOKUP($F8,TenantNames,TenantStartDates)&lt;=UH$4,LOOKUP($F8,TenantNames,TenantEndDates)&gt;=UH$4),IF(OR(AND(DAY(LOOKUP($F8,TenantNames,TenantStartDates))&gt;28,DAY(EOMONTH(UH$4,0))=28,DAY(UH$4)=28),AND(DAY(LOOKUP($F8,TenantNames,TenantStartDates))&gt;30,DAY(EOMONTH(UH$4,0))=30,DAY(UH$4)=30),DAY(LOOKUP($F8,TenantNames,TenantStartDates))=DAY(UH$4)),IF((LOOKUP($F8,TenantNames,TenantEndDates)-UH$4)&lt;=31,LOOKUP($F8,TenantNames,TenantTotalRevenues)-SUM($JA8:UG8),LOOKUP($F8,TenantNames,TenantMonthlyRents)),IF(AND((SUMIF($G$4:AHB$4,"&lt;"&amp;UH$4,$G8:AHB8))&gt;SUMIFS(TransactionAmounts,TenantSources,$F8,'Filtered Data'!$C$2:$C23,"&lt;"&amp;UH$4),UH$4&lt;TODAY()),"Late","Occupied")),)))</f>
        <v/>
      </c>
      <c r="UI8" s="33" t="str">
        <f>IF(ISBLANK($F8),,IF(TODAY()=UI$4,"Today",IF(AND(LOOKUP($F8,TenantNames,TenantStartDates)&lt;=UI$4,LOOKUP($F8,TenantNames,TenantEndDates)&gt;=UI$4),IF(OR(AND(DAY(LOOKUP($F8,TenantNames,TenantStartDates))&gt;28,DAY(EOMONTH(UI$4,0))=28,DAY(UI$4)=28),AND(DAY(LOOKUP($F8,TenantNames,TenantStartDates))&gt;30,DAY(EOMONTH(UI$4,0))=30,DAY(UI$4)=30),DAY(LOOKUP($F8,TenantNames,TenantStartDates))=DAY(UI$4)),IF((LOOKUP($F8,TenantNames,TenantEndDates)-UI$4)&lt;=31,LOOKUP($F8,TenantNames,TenantTotalRevenues)-SUM($JA8:UH8),LOOKUP($F8,TenantNames,TenantMonthlyRents)),IF(AND((SUMIF($G$4:AHB$4,"&lt;"&amp;UI$4,$G8:AHB8))&gt;SUMIFS(TransactionAmounts,TenantSources,$F8,'Filtered Data'!$C$2:$C23,"&lt;"&amp;UI$4),UI$4&lt;TODAY()),"Late","Occupied")),)))</f>
        <v/>
      </c>
      <c r="UJ8" s="33" t="str">
        <f>IF(ISBLANK($F8),,IF(TODAY()=UJ$4,"Today",IF(AND(LOOKUP($F8,TenantNames,TenantStartDates)&lt;=UJ$4,LOOKUP($F8,TenantNames,TenantEndDates)&gt;=UJ$4),IF(OR(AND(DAY(LOOKUP($F8,TenantNames,TenantStartDates))&gt;28,DAY(EOMONTH(UJ$4,0))=28,DAY(UJ$4)=28),AND(DAY(LOOKUP($F8,TenantNames,TenantStartDates))&gt;30,DAY(EOMONTH(UJ$4,0))=30,DAY(UJ$4)=30),DAY(LOOKUP($F8,TenantNames,TenantStartDates))=DAY(UJ$4)),IF((LOOKUP($F8,TenantNames,TenantEndDates)-UJ$4)&lt;=31,LOOKUP($F8,TenantNames,TenantTotalRevenues)-SUM($JA8:UI8),LOOKUP($F8,TenantNames,TenantMonthlyRents)),IF(AND((SUMIF($G$4:AHB$4,"&lt;"&amp;UJ$4,$G8:AHB8))&gt;SUMIFS(TransactionAmounts,TenantSources,$F8,'Filtered Data'!$C$2:$C23,"&lt;"&amp;UJ$4),UJ$4&lt;TODAY()),"Late","Occupied")),)))</f>
        <v/>
      </c>
      <c r="UK8" s="33" t="str">
        <f>IF(ISBLANK($F8),,IF(TODAY()=UK$4,"Today",IF(AND(LOOKUP($F8,TenantNames,TenantStartDates)&lt;=UK$4,LOOKUP($F8,TenantNames,TenantEndDates)&gt;=UK$4),IF(OR(AND(DAY(LOOKUP($F8,TenantNames,TenantStartDates))&gt;28,DAY(EOMONTH(UK$4,0))=28,DAY(UK$4)=28),AND(DAY(LOOKUP($F8,TenantNames,TenantStartDates))&gt;30,DAY(EOMONTH(UK$4,0))=30,DAY(UK$4)=30),DAY(LOOKUP($F8,TenantNames,TenantStartDates))=DAY(UK$4)),IF((LOOKUP($F8,TenantNames,TenantEndDates)-UK$4)&lt;=31,LOOKUP($F8,TenantNames,TenantTotalRevenues)-SUM($JA8:UJ8),LOOKUP($F8,TenantNames,TenantMonthlyRents)),IF(AND((SUMIF($G$4:AHB$4,"&lt;"&amp;UK$4,$G8:AHB8))&gt;SUMIFS(TransactionAmounts,TenantSources,$F8,'Filtered Data'!$C$2:$C23,"&lt;"&amp;UK$4),UK$4&lt;TODAY()),"Late","Occupied")),)))</f>
        <v/>
      </c>
      <c r="UL8" s="33" t="str">
        <f>IF(ISBLANK($F8),,IF(TODAY()=UL$4,"Today",IF(AND(LOOKUP($F8,TenantNames,TenantStartDates)&lt;=UL$4,LOOKUP($F8,TenantNames,TenantEndDates)&gt;=UL$4),IF(OR(AND(DAY(LOOKUP($F8,TenantNames,TenantStartDates))&gt;28,DAY(EOMONTH(UL$4,0))=28,DAY(UL$4)=28),AND(DAY(LOOKUP($F8,TenantNames,TenantStartDates))&gt;30,DAY(EOMONTH(UL$4,0))=30,DAY(UL$4)=30),DAY(LOOKUP($F8,TenantNames,TenantStartDates))=DAY(UL$4)),IF((LOOKUP($F8,TenantNames,TenantEndDates)-UL$4)&lt;=31,LOOKUP($F8,TenantNames,TenantTotalRevenues)-SUM($JA8:UK8),LOOKUP($F8,TenantNames,TenantMonthlyRents)),IF(AND((SUMIF($G$4:AHB$4,"&lt;"&amp;UL$4,$G8:AHB8))&gt;SUMIFS(TransactionAmounts,TenantSources,$F8,'Filtered Data'!$C$2:$C23,"&lt;"&amp;UL$4),UL$4&lt;TODAY()),"Late","Occupied")),)))</f>
        <v/>
      </c>
      <c r="UM8" s="33" t="str">
        <f>IF(ISBLANK($F8),,IF(TODAY()=UM$4,"Today",IF(AND(LOOKUP($F8,TenantNames,TenantStartDates)&lt;=UM$4,LOOKUP($F8,TenantNames,TenantEndDates)&gt;=UM$4),IF(OR(AND(DAY(LOOKUP($F8,TenantNames,TenantStartDates))&gt;28,DAY(EOMONTH(UM$4,0))=28,DAY(UM$4)=28),AND(DAY(LOOKUP($F8,TenantNames,TenantStartDates))&gt;30,DAY(EOMONTH(UM$4,0))=30,DAY(UM$4)=30),DAY(LOOKUP($F8,TenantNames,TenantStartDates))=DAY(UM$4)),IF((LOOKUP($F8,TenantNames,TenantEndDates)-UM$4)&lt;=31,LOOKUP($F8,TenantNames,TenantTotalRevenues)-SUM($JA8:UL8),LOOKUP($F8,TenantNames,TenantMonthlyRents)),IF(AND((SUMIF($G$4:AHB$4,"&lt;"&amp;UM$4,$G8:AHB8))&gt;SUMIFS(TransactionAmounts,TenantSources,$F8,'Filtered Data'!$C$2:$C23,"&lt;"&amp;UM$4),UM$4&lt;TODAY()),"Late","Occupied")),)))</f>
        <v/>
      </c>
      <c r="UN8" s="33" t="str">
        <f>IF(ISBLANK($F8),,IF(TODAY()=UN$4,"Today",IF(AND(LOOKUP($F8,TenantNames,TenantStartDates)&lt;=UN$4,LOOKUP($F8,TenantNames,TenantEndDates)&gt;=UN$4),IF(OR(AND(DAY(LOOKUP($F8,TenantNames,TenantStartDates))&gt;28,DAY(EOMONTH(UN$4,0))=28,DAY(UN$4)=28),AND(DAY(LOOKUP($F8,TenantNames,TenantStartDates))&gt;30,DAY(EOMONTH(UN$4,0))=30,DAY(UN$4)=30),DAY(LOOKUP($F8,TenantNames,TenantStartDates))=DAY(UN$4)),IF((LOOKUP($F8,TenantNames,TenantEndDates)-UN$4)&lt;=31,LOOKUP($F8,TenantNames,TenantTotalRevenues)-SUM($JA8:UM8),LOOKUP($F8,TenantNames,TenantMonthlyRents)),IF(AND((SUMIF($G$4:AHB$4,"&lt;"&amp;UN$4,$G8:AHB8))&gt;SUMIFS(TransactionAmounts,TenantSources,$F8,'Filtered Data'!$C$2:$C23,"&lt;"&amp;UN$4),UN$4&lt;TODAY()),"Late","Occupied")),)))</f>
        <v/>
      </c>
      <c r="UO8" s="33" t="str">
        <f>IF(ISBLANK($F8),,IF(TODAY()=UO$4,"Today",IF(AND(LOOKUP($F8,TenantNames,TenantStartDates)&lt;=UO$4,LOOKUP($F8,TenantNames,TenantEndDates)&gt;=UO$4),IF(OR(AND(DAY(LOOKUP($F8,TenantNames,TenantStartDates))&gt;28,DAY(EOMONTH(UO$4,0))=28,DAY(UO$4)=28),AND(DAY(LOOKUP($F8,TenantNames,TenantStartDates))&gt;30,DAY(EOMONTH(UO$4,0))=30,DAY(UO$4)=30),DAY(LOOKUP($F8,TenantNames,TenantStartDates))=DAY(UO$4)),IF((LOOKUP($F8,TenantNames,TenantEndDates)-UO$4)&lt;=31,LOOKUP($F8,TenantNames,TenantTotalRevenues)-SUM($JA8:UN8),LOOKUP($F8,TenantNames,TenantMonthlyRents)),IF(AND((SUMIF($G$4:AHB$4,"&lt;"&amp;UO$4,$G8:AHB8))&gt;SUMIFS(TransactionAmounts,TenantSources,$F8,'Filtered Data'!$C$2:$C23,"&lt;"&amp;UO$4),UO$4&lt;TODAY()),"Late","Occupied")),)))</f>
        <v/>
      </c>
      <c r="UP8" s="33" t="str">
        <f>IF(ISBLANK($F8),,IF(TODAY()=UP$4,"Today",IF(AND(LOOKUP($F8,TenantNames,TenantStartDates)&lt;=UP$4,LOOKUP($F8,TenantNames,TenantEndDates)&gt;=UP$4),IF(OR(AND(DAY(LOOKUP($F8,TenantNames,TenantStartDates))&gt;28,DAY(EOMONTH(UP$4,0))=28,DAY(UP$4)=28),AND(DAY(LOOKUP($F8,TenantNames,TenantStartDates))&gt;30,DAY(EOMONTH(UP$4,0))=30,DAY(UP$4)=30),DAY(LOOKUP($F8,TenantNames,TenantStartDates))=DAY(UP$4)),IF((LOOKUP($F8,TenantNames,TenantEndDates)-UP$4)&lt;=31,LOOKUP($F8,TenantNames,TenantTotalRevenues)-SUM($JA8:UO8),LOOKUP($F8,TenantNames,TenantMonthlyRents)),IF(AND((SUMIF($G$4:AHB$4,"&lt;"&amp;UP$4,$G8:AHB8))&gt;SUMIFS(TransactionAmounts,TenantSources,$F8,'Filtered Data'!$C$2:$C23,"&lt;"&amp;UP$4),UP$4&lt;TODAY()),"Late","Occupied")),)))</f>
        <v/>
      </c>
      <c r="UQ8" s="33" t="str">
        <f>IF(ISBLANK($F8),,IF(TODAY()=UQ$4,"Today",IF(AND(LOOKUP($F8,TenantNames,TenantStartDates)&lt;=UQ$4,LOOKUP($F8,TenantNames,TenantEndDates)&gt;=UQ$4),IF(OR(AND(DAY(LOOKUP($F8,TenantNames,TenantStartDates))&gt;28,DAY(EOMONTH(UQ$4,0))=28,DAY(UQ$4)=28),AND(DAY(LOOKUP($F8,TenantNames,TenantStartDates))&gt;30,DAY(EOMONTH(UQ$4,0))=30,DAY(UQ$4)=30),DAY(LOOKUP($F8,TenantNames,TenantStartDates))=DAY(UQ$4)),IF((LOOKUP($F8,TenantNames,TenantEndDates)-UQ$4)&lt;=31,LOOKUP($F8,TenantNames,TenantTotalRevenues)-SUM($JA8:UP8),LOOKUP($F8,TenantNames,TenantMonthlyRents)),IF(AND((SUMIF($G$4:AHB$4,"&lt;"&amp;UQ$4,$G8:AHB8))&gt;SUMIFS(TransactionAmounts,TenantSources,$F8,'Filtered Data'!$C$2:$C23,"&lt;"&amp;UQ$4),UQ$4&lt;TODAY()),"Late","Occupied")),)))</f>
        <v/>
      </c>
      <c r="UR8" s="33" t="str">
        <f>IF(ISBLANK($F8),,IF(TODAY()=UR$4,"Today",IF(AND(LOOKUP($F8,TenantNames,TenantStartDates)&lt;=UR$4,LOOKUP($F8,TenantNames,TenantEndDates)&gt;=UR$4),IF(OR(AND(DAY(LOOKUP($F8,TenantNames,TenantStartDates))&gt;28,DAY(EOMONTH(UR$4,0))=28,DAY(UR$4)=28),AND(DAY(LOOKUP($F8,TenantNames,TenantStartDates))&gt;30,DAY(EOMONTH(UR$4,0))=30,DAY(UR$4)=30),DAY(LOOKUP($F8,TenantNames,TenantStartDates))=DAY(UR$4)),IF((LOOKUP($F8,TenantNames,TenantEndDates)-UR$4)&lt;=31,LOOKUP($F8,TenantNames,TenantTotalRevenues)-SUM($JA8:UQ8),LOOKUP($F8,TenantNames,TenantMonthlyRents)),IF(AND((SUMIF($G$4:AHB$4,"&lt;"&amp;UR$4,$G8:AHB8))&gt;SUMIFS(TransactionAmounts,TenantSources,$F8,'Filtered Data'!$C$2:$C23,"&lt;"&amp;UR$4),UR$4&lt;TODAY()),"Late","Occupied")),)))</f>
        <v/>
      </c>
      <c r="US8" s="33" t="str">
        <f>IF(ISBLANK($F8),,IF(TODAY()=US$4,"Today",IF(AND(LOOKUP($F8,TenantNames,TenantStartDates)&lt;=US$4,LOOKUP($F8,TenantNames,TenantEndDates)&gt;=US$4),IF(OR(AND(DAY(LOOKUP($F8,TenantNames,TenantStartDates))&gt;28,DAY(EOMONTH(US$4,0))=28,DAY(US$4)=28),AND(DAY(LOOKUP($F8,TenantNames,TenantStartDates))&gt;30,DAY(EOMONTH(US$4,0))=30,DAY(US$4)=30),DAY(LOOKUP($F8,TenantNames,TenantStartDates))=DAY(US$4)),IF((LOOKUP($F8,TenantNames,TenantEndDates)-US$4)&lt;=31,LOOKUP($F8,TenantNames,TenantTotalRevenues)-SUM($JA8:UR8),LOOKUP($F8,TenantNames,TenantMonthlyRents)),IF(AND((SUMIF($G$4:AHB$4,"&lt;"&amp;US$4,$G8:AHB8))&gt;SUMIFS(TransactionAmounts,TenantSources,$F8,'Filtered Data'!$C$2:$C23,"&lt;"&amp;US$4),US$4&lt;TODAY()),"Late","Occupied")),)))</f>
        <v/>
      </c>
      <c r="UT8" s="33" t="str">
        <f>IF(ISBLANK($F8),,IF(TODAY()=UT$4,"Today",IF(AND(LOOKUP($F8,TenantNames,TenantStartDates)&lt;=UT$4,LOOKUP($F8,TenantNames,TenantEndDates)&gt;=UT$4),IF(OR(AND(DAY(LOOKUP($F8,TenantNames,TenantStartDates))&gt;28,DAY(EOMONTH(UT$4,0))=28,DAY(UT$4)=28),AND(DAY(LOOKUP($F8,TenantNames,TenantStartDates))&gt;30,DAY(EOMONTH(UT$4,0))=30,DAY(UT$4)=30),DAY(LOOKUP($F8,TenantNames,TenantStartDates))=DAY(UT$4)),IF((LOOKUP($F8,TenantNames,TenantEndDates)-UT$4)&lt;=31,LOOKUP($F8,TenantNames,TenantTotalRevenues)-SUM($JA8:US8),LOOKUP($F8,TenantNames,TenantMonthlyRents)),IF(AND((SUMIF($G$4:AHB$4,"&lt;"&amp;UT$4,$G8:AHB8))&gt;SUMIFS(TransactionAmounts,TenantSources,$F8,'Filtered Data'!$C$2:$C23,"&lt;"&amp;UT$4),UT$4&lt;TODAY()),"Late","Occupied")),)))</f>
        <v/>
      </c>
      <c r="UU8" s="33" t="str">
        <f>IF(ISBLANK($F8),,IF(TODAY()=UU$4,"Today",IF(AND(LOOKUP($F8,TenantNames,TenantStartDates)&lt;=UU$4,LOOKUP($F8,TenantNames,TenantEndDates)&gt;=UU$4),IF(OR(AND(DAY(LOOKUP($F8,TenantNames,TenantStartDates))&gt;28,DAY(EOMONTH(UU$4,0))=28,DAY(UU$4)=28),AND(DAY(LOOKUP($F8,TenantNames,TenantStartDates))&gt;30,DAY(EOMONTH(UU$4,0))=30,DAY(UU$4)=30),DAY(LOOKUP($F8,TenantNames,TenantStartDates))=DAY(UU$4)),IF((LOOKUP($F8,TenantNames,TenantEndDates)-UU$4)&lt;=31,LOOKUP($F8,TenantNames,TenantTotalRevenues)-SUM($JA8:UT8),LOOKUP($F8,TenantNames,TenantMonthlyRents)),IF(AND((SUMIF($G$4:AHB$4,"&lt;"&amp;UU$4,$G8:AHB8))&gt;SUMIFS(TransactionAmounts,TenantSources,$F8,'Filtered Data'!$C$2:$C23,"&lt;"&amp;UU$4),UU$4&lt;TODAY()),"Late","Occupied")),)))</f>
        <v/>
      </c>
      <c r="UV8" s="33" t="str">
        <f>IF(ISBLANK($F8),,IF(TODAY()=UV$4,"Today",IF(AND(LOOKUP($F8,TenantNames,TenantStartDates)&lt;=UV$4,LOOKUP($F8,TenantNames,TenantEndDates)&gt;=UV$4),IF(OR(AND(DAY(LOOKUP($F8,TenantNames,TenantStartDates))&gt;28,DAY(EOMONTH(UV$4,0))=28,DAY(UV$4)=28),AND(DAY(LOOKUP($F8,TenantNames,TenantStartDates))&gt;30,DAY(EOMONTH(UV$4,0))=30,DAY(UV$4)=30),DAY(LOOKUP($F8,TenantNames,TenantStartDates))=DAY(UV$4)),IF((LOOKUP($F8,TenantNames,TenantEndDates)-UV$4)&lt;=31,LOOKUP($F8,TenantNames,TenantTotalRevenues)-SUM($JA8:UU8),LOOKUP($F8,TenantNames,TenantMonthlyRents)),IF(AND((SUMIF($G$4:AHB$4,"&lt;"&amp;UV$4,$G8:AHB8))&gt;SUMIFS(TransactionAmounts,TenantSources,$F8,'Filtered Data'!$C$2:$C23,"&lt;"&amp;UV$4),UV$4&lt;TODAY()),"Late","Occupied")),)))</f>
        <v/>
      </c>
      <c r="UW8" s="33" t="str">
        <f>IF(ISBLANK($F8),,IF(TODAY()=UW$4,"Today",IF(AND(LOOKUP($F8,TenantNames,TenantStartDates)&lt;=UW$4,LOOKUP($F8,TenantNames,TenantEndDates)&gt;=UW$4),IF(OR(AND(DAY(LOOKUP($F8,TenantNames,TenantStartDates))&gt;28,DAY(EOMONTH(UW$4,0))=28,DAY(UW$4)=28),AND(DAY(LOOKUP($F8,TenantNames,TenantStartDates))&gt;30,DAY(EOMONTH(UW$4,0))=30,DAY(UW$4)=30),DAY(LOOKUP($F8,TenantNames,TenantStartDates))=DAY(UW$4)),IF((LOOKUP($F8,TenantNames,TenantEndDates)-UW$4)&lt;=31,LOOKUP($F8,TenantNames,TenantTotalRevenues)-SUM($JA8:UV8),LOOKUP($F8,TenantNames,TenantMonthlyRents)),IF(AND((SUMIF($G$4:AHB$4,"&lt;"&amp;UW$4,$G8:AHB8))&gt;SUMIFS(TransactionAmounts,TenantSources,$F8,'Filtered Data'!$C$2:$C23,"&lt;"&amp;UW$4),UW$4&lt;TODAY()),"Late","Occupied")),)))</f>
        <v/>
      </c>
      <c r="UX8" s="33" t="str">
        <f>IF(ISBLANK($F8),,IF(TODAY()=UX$4,"Today",IF(AND(LOOKUP($F8,TenantNames,TenantStartDates)&lt;=UX$4,LOOKUP($F8,TenantNames,TenantEndDates)&gt;=UX$4),IF(OR(AND(DAY(LOOKUP($F8,TenantNames,TenantStartDates))&gt;28,DAY(EOMONTH(UX$4,0))=28,DAY(UX$4)=28),AND(DAY(LOOKUP($F8,TenantNames,TenantStartDates))&gt;30,DAY(EOMONTH(UX$4,0))=30,DAY(UX$4)=30),DAY(LOOKUP($F8,TenantNames,TenantStartDates))=DAY(UX$4)),IF((LOOKUP($F8,TenantNames,TenantEndDates)-UX$4)&lt;=31,LOOKUP($F8,TenantNames,TenantTotalRevenues)-SUM($JA8:UW8),LOOKUP($F8,TenantNames,TenantMonthlyRents)),IF(AND((SUMIF($G$4:AHB$4,"&lt;"&amp;UX$4,$G8:AHB8))&gt;SUMIFS(TransactionAmounts,TenantSources,$F8,'Filtered Data'!$C$2:$C23,"&lt;"&amp;UX$4),UX$4&lt;TODAY()),"Late","Occupied")),)))</f>
        <v/>
      </c>
      <c r="UY8" s="33" t="str">
        <f>IF(ISBLANK($F8),,IF(TODAY()=UY$4,"Today",IF(AND(LOOKUP($F8,TenantNames,TenantStartDates)&lt;=UY$4,LOOKUP($F8,TenantNames,TenantEndDates)&gt;=UY$4),IF(OR(AND(DAY(LOOKUP($F8,TenantNames,TenantStartDates))&gt;28,DAY(EOMONTH(UY$4,0))=28,DAY(UY$4)=28),AND(DAY(LOOKUP($F8,TenantNames,TenantStartDates))&gt;30,DAY(EOMONTH(UY$4,0))=30,DAY(UY$4)=30),DAY(LOOKUP($F8,TenantNames,TenantStartDates))=DAY(UY$4)),IF((LOOKUP($F8,TenantNames,TenantEndDates)-UY$4)&lt;=31,LOOKUP($F8,TenantNames,TenantTotalRevenues)-SUM($JA8:UX8),LOOKUP($F8,TenantNames,TenantMonthlyRents)),IF(AND((SUMIF($G$4:AHB$4,"&lt;"&amp;UY$4,$G8:AHB8))&gt;SUMIFS(TransactionAmounts,TenantSources,$F8,'Filtered Data'!$C$2:$C23,"&lt;"&amp;UY$4),UY$4&lt;TODAY()),"Late","Occupied")),)))</f>
        <v/>
      </c>
      <c r="UZ8" s="33" t="str">
        <f>IF(ISBLANK($F8),,IF(TODAY()=UZ$4,"Today",IF(AND(LOOKUP($F8,TenantNames,TenantStartDates)&lt;=UZ$4,LOOKUP($F8,TenantNames,TenantEndDates)&gt;=UZ$4),IF(OR(AND(DAY(LOOKUP($F8,TenantNames,TenantStartDates))&gt;28,DAY(EOMONTH(UZ$4,0))=28,DAY(UZ$4)=28),AND(DAY(LOOKUP($F8,TenantNames,TenantStartDates))&gt;30,DAY(EOMONTH(UZ$4,0))=30,DAY(UZ$4)=30),DAY(LOOKUP($F8,TenantNames,TenantStartDates))=DAY(UZ$4)),IF((LOOKUP($F8,TenantNames,TenantEndDates)-UZ$4)&lt;=31,LOOKUP($F8,TenantNames,TenantTotalRevenues)-SUM($JA8:UY8),LOOKUP($F8,TenantNames,TenantMonthlyRents)),IF(AND((SUMIF($G$4:AHB$4,"&lt;"&amp;UZ$4,$G8:AHB8))&gt;SUMIFS(TransactionAmounts,TenantSources,$F8,'Filtered Data'!$C$2:$C23,"&lt;"&amp;UZ$4),UZ$4&lt;TODAY()),"Late","Occupied")),)))</f>
        <v/>
      </c>
      <c r="VA8" s="33" t="str">
        <f>IF(ISBLANK($F8),,IF(TODAY()=VA$4,"Today",IF(AND(LOOKUP($F8,TenantNames,TenantStartDates)&lt;=VA$4,LOOKUP($F8,TenantNames,TenantEndDates)&gt;=VA$4),IF(OR(AND(DAY(LOOKUP($F8,TenantNames,TenantStartDates))&gt;28,DAY(EOMONTH(VA$4,0))=28,DAY(VA$4)=28),AND(DAY(LOOKUP($F8,TenantNames,TenantStartDates))&gt;30,DAY(EOMONTH(VA$4,0))=30,DAY(VA$4)=30),DAY(LOOKUP($F8,TenantNames,TenantStartDates))=DAY(VA$4)),IF((LOOKUP($F8,TenantNames,TenantEndDates)-VA$4)&lt;=31,LOOKUP($F8,TenantNames,TenantTotalRevenues)-SUM($JA8:UZ8),LOOKUP($F8,TenantNames,TenantMonthlyRents)),IF(AND((SUMIF($G$4:AHB$4,"&lt;"&amp;VA$4,$G8:AHB8))&gt;SUMIFS(TransactionAmounts,TenantSources,$F8,'Filtered Data'!$C$2:$C23,"&lt;"&amp;VA$4),VA$4&lt;TODAY()),"Late","Occupied")),)))</f>
        <v/>
      </c>
      <c r="VB8" s="33" t="str">
        <f>IF(ISBLANK($F8),,IF(TODAY()=VB$4,"Today",IF(AND(LOOKUP($F8,TenantNames,TenantStartDates)&lt;=VB$4,LOOKUP($F8,TenantNames,TenantEndDates)&gt;=VB$4),IF(OR(AND(DAY(LOOKUP($F8,TenantNames,TenantStartDates))&gt;28,DAY(EOMONTH(VB$4,0))=28,DAY(VB$4)=28),AND(DAY(LOOKUP($F8,TenantNames,TenantStartDates))&gt;30,DAY(EOMONTH(VB$4,0))=30,DAY(VB$4)=30),DAY(LOOKUP($F8,TenantNames,TenantStartDates))=DAY(VB$4)),IF((LOOKUP($F8,TenantNames,TenantEndDates)-VB$4)&lt;=31,LOOKUP($F8,TenantNames,TenantTotalRevenues)-SUM($JA8:VA8),LOOKUP($F8,TenantNames,TenantMonthlyRents)),IF(AND((SUMIF($G$4:AHB$4,"&lt;"&amp;VB$4,$G8:AHB8))&gt;SUMIFS(TransactionAmounts,TenantSources,$F8,'Filtered Data'!$C$2:$C23,"&lt;"&amp;VB$4),VB$4&lt;TODAY()),"Late","Occupied")),)))</f>
        <v/>
      </c>
      <c r="VC8" s="33" t="str">
        <f>IF(ISBLANK($F8),,IF(TODAY()=VC$4,"Today",IF(AND(LOOKUP($F8,TenantNames,TenantStartDates)&lt;=VC$4,LOOKUP($F8,TenantNames,TenantEndDates)&gt;=VC$4),IF(OR(AND(DAY(LOOKUP($F8,TenantNames,TenantStartDates))&gt;28,DAY(EOMONTH(VC$4,0))=28,DAY(VC$4)=28),AND(DAY(LOOKUP($F8,TenantNames,TenantStartDates))&gt;30,DAY(EOMONTH(VC$4,0))=30,DAY(VC$4)=30),DAY(LOOKUP($F8,TenantNames,TenantStartDates))=DAY(VC$4)),IF((LOOKUP($F8,TenantNames,TenantEndDates)-VC$4)&lt;=31,LOOKUP($F8,TenantNames,TenantTotalRevenues)-SUM($JA8:VB8),LOOKUP($F8,TenantNames,TenantMonthlyRents)),IF(AND((SUMIF($G$4:AHB$4,"&lt;"&amp;VC$4,$G8:AHB8))&gt;SUMIFS(TransactionAmounts,TenantSources,$F8,'Filtered Data'!$C$2:$C23,"&lt;"&amp;VC$4),VC$4&lt;TODAY()),"Late","Occupied")),)))</f>
        <v/>
      </c>
      <c r="VD8" s="33" t="str">
        <f>IF(ISBLANK($F8),,IF(TODAY()=VD$4,"Today",IF(AND(LOOKUP($F8,TenantNames,TenantStartDates)&lt;=VD$4,LOOKUP($F8,TenantNames,TenantEndDates)&gt;=VD$4),IF(OR(AND(DAY(LOOKUP($F8,TenantNames,TenantStartDates))&gt;28,DAY(EOMONTH(VD$4,0))=28,DAY(VD$4)=28),AND(DAY(LOOKUP($F8,TenantNames,TenantStartDates))&gt;30,DAY(EOMONTH(VD$4,0))=30,DAY(VD$4)=30),DAY(LOOKUP($F8,TenantNames,TenantStartDates))=DAY(VD$4)),IF((LOOKUP($F8,TenantNames,TenantEndDates)-VD$4)&lt;=31,LOOKUP($F8,TenantNames,TenantTotalRevenues)-SUM($JA8:VC8),LOOKUP($F8,TenantNames,TenantMonthlyRents)),IF(AND((SUMIF($G$4:AHB$4,"&lt;"&amp;VD$4,$G8:AHB8))&gt;SUMIFS(TransactionAmounts,TenantSources,$F8,'Filtered Data'!$C$2:$C23,"&lt;"&amp;VD$4),VD$4&lt;TODAY()),"Late","Occupied")),)))</f>
        <v/>
      </c>
      <c r="VE8" s="33" t="str">
        <f>IF(ISBLANK($F8),,IF(TODAY()=VE$4,"Today",IF(AND(LOOKUP($F8,TenantNames,TenantStartDates)&lt;=VE$4,LOOKUP($F8,TenantNames,TenantEndDates)&gt;=VE$4),IF(OR(AND(DAY(LOOKUP($F8,TenantNames,TenantStartDates))&gt;28,DAY(EOMONTH(VE$4,0))=28,DAY(VE$4)=28),AND(DAY(LOOKUP($F8,TenantNames,TenantStartDates))&gt;30,DAY(EOMONTH(VE$4,0))=30,DAY(VE$4)=30),DAY(LOOKUP($F8,TenantNames,TenantStartDates))=DAY(VE$4)),IF((LOOKUP($F8,TenantNames,TenantEndDates)-VE$4)&lt;=31,LOOKUP($F8,TenantNames,TenantTotalRevenues)-SUM($JA8:VD8),LOOKUP($F8,TenantNames,TenantMonthlyRents)),IF(AND((SUMIF($G$4:AHB$4,"&lt;"&amp;VE$4,$G8:AHB8))&gt;SUMIFS(TransactionAmounts,TenantSources,$F8,'Filtered Data'!$C$2:$C23,"&lt;"&amp;VE$4),VE$4&lt;TODAY()),"Late","Occupied")),)))</f>
        <v/>
      </c>
      <c r="VF8" s="33" t="str">
        <f>IF(ISBLANK($F8),,IF(TODAY()=VF$4,"Today",IF(AND(LOOKUP($F8,TenantNames,TenantStartDates)&lt;=VF$4,LOOKUP($F8,TenantNames,TenantEndDates)&gt;=VF$4),IF(OR(AND(DAY(LOOKUP($F8,TenantNames,TenantStartDates))&gt;28,DAY(EOMONTH(VF$4,0))=28,DAY(VF$4)=28),AND(DAY(LOOKUP($F8,TenantNames,TenantStartDates))&gt;30,DAY(EOMONTH(VF$4,0))=30,DAY(VF$4)=30),DAY(LOOKUP($F8,TenantNames,TenantStartDates))=DAY(VF$4)),IF((LOOKUP($F8,TenantNames,TenantEndDates)-VF$4)&lt;=31,LOOKUP($F8,TenantNames,TenantTotalRevenues)-SUM($JA8:VE8),LOOKUP($F8,TenantNames,TenantMonthlyRents)),IF(AND((SUMIF($G$4:AHB$4,"&lt;"&amp;VF$4,$G8:AHB8))&gt;SUMIFS(TransactionAmounts,TenantSources,$F8,'Filtered Data'!$C$2:$C23,"&lt;"&amp;VF$4),VF$4&lt;TODAY()),"Late","Occupied")),)))</f>
        <v/>
      </c>
      <c r="VG8" s="33" t="str">
        <f>IF(ISBLANK($F8),,IF(TODAY()=VG$4,"Today",IF(AND(LOOKUP($F8,TenantNames,TenantStartDates)&lt;=VG$4,LOOKUP($F8,TenantNames,TenantEndDates)&gt;=VG$4),IF(OR(AND(DAY(LOOKUP($F8,TenantNames,TenantStartDates))&gt;28,DAY(EOMONTH(VG$4,0))=28,DAY(VG$4)=28),AND(DAY(LOOKUP($F8,TenantNames,TenantStartDates))&gt;30,DAY(EOMONTH(VG$4,0))=30,DAY(VG$4)=30),DAY(LOOKUP($F8,TenantNames,TenantStartDates))=DAY(VG$4)),IF((LOOKUP($F8,TenantNames,TenantEndDates)-VG$4)&lt;=31,LOOKUP($F8,TenantNames,TenantTotalRevenues)-SUM($JA8:VF8),LOOKUP($F8,TenantNames,TenantMonthlyRents)),IF(AND((SUMIF($G$4:AHB$4,"&lt;"&amp;VG$4,$G8:AHB8))&gt;SUMIFS(TransactionAmounts,TenantSources,$F8,'Filtered Data'!$C$2:$C23,"&lt;"&amp;VG$4),VG$4&lt;TODAY()),"Late","Occupied")),)))</f>
        <v/>
      </c>
      <c r="VH8" s="33" t="str">
        <f>IF(ISBLANK($F8),,IF(TODAY()=VH$4,"Today",IF(AND(LOOKUP($F8,TenantNames,TenantStartDates)&lt;=VH$4,LOOKUP($F8,TenantNames,TenantEndDates)&gt;=VH$4),IF(OR(AND(DAY(LOOKUP($F8,TenantNames,TenantStartDates))&gt;28,DAY(EOMONTH(VH$4,0))=28,DAY(VH$4)=28),AND(DAY(LOOKUP($F8,TenantNames,TenantStartDates))&gt;30,DAY(EOMONTH(VH$4,0))=30,DAY(VH$4)=30),DAY(LOOKUP($F8,TenantNames,TenantStartDates))=DAY(VH$4)),IF((LOOKUP($F8,TenantNames,TenantEndDates)-VH$4)&lt;=31,LOOKUP($F8,TenantNames,TenantTotalRevenues)-SUM($JA8:VG8),LOOKUP($F8,TenantNames,TenantMonthlyRents)),IF(AND((SUMIF($G$4:AHB$4,"&lt;"&amp;VH$4,$G8:AHB8))&gt;SUMIFS(TransactionAmounts,TenantSources,$F8,'Filtered Data'!$C$2:$C23,"&lt;"&amp;VH$4),VH$4&lt;TODAY()),"Late","Occupied")),)))</f>
        <v/>
      </c>
      <c r="VI8" s="33" t="str">
        <f>IF(ISBLANK($F8),,IF(TODAY()=VI$4,"Today",IF(AND(LOOKUP($F8,TenantNames,TenantStartDates)&lt;=VI$4,LOOKUP($F8,TenantNames,TenantEndDates)&gt;=VI$4),IF(OR(AND(DAY(LOOKUP($F8,TenantNames,TenantStartDates))&gt;28,DAY(EOMONTH(VI$4,0))=28,DAY(VI$4)=28),AND(DAY(LOOKUP($F8,TenantNames,TenantStartDates))&gt;30,DAY(EOMONTH(VI$4,0))=30,DAY(VI$4)=30),DAY(LOOKUP($F8,TenantNames,TenantStartDates))=DAY(VI$4)),IF((LOOKUP($F8,TenantNames,TenantEndDates)-VI$4)&lt;=31,LOOKUP($F8,TenantNames,TenantTotalRevenues)-SUM($JA8:VH8),LOOKUP($F8,TenantNames,TenantMonthlyRents)),IF(AND((SUMIF($G$4:AHB$4,"&lt;"&amp;VI$4,$G8:AHB8))&gt;SUMIFS(TransactionAmounts,TenantSources,$F8,'Filtered Data'!$C$2:$C23,"&lt;"&amp;VI$4),VI$4&lt;TODAY()),"Late","Occupied")),)))</f>
        <v/>
      </c>
      <c r="VJ8" s="33" t="str">
        <f>IF(ISBLANK($F8),,IF(TODAY()=VJ$4,"Today",IF(AND(LOOKUP($F8,TenantNames,TenantStartDates)&lt;=VJ$4,LOOKUP($F8,TenantNames,TenantEndDates)&gt;=VJ$4),IF(OR(AND(DAY(LOOKUP($F8,TenantNames,TenantStartDates))&gt;28,DAY(EOMONTH(VJ$4,0))=28,DAY(VJ$4)=28),AND(DAY(LOOKUP($F8,TenantNames,TenantStartDates))&gt;30,DAY(EOMONTH(VJ$4,0))=30,DAY(VJ$4)=30),DAY(LOOKUP($F8,TenantNames,TenantStartDates))=DAY(VJ$4)),IF((LOOKUP($F8,TenantNames,TenantEndDates)-VJ$4)&lt;=31,LOOKUP($F8,TenantNames,TenantTotalRevenues)-SUM($JA8:VI8),LOOKUP($F8,TenantNames,TenantMonthlyRents)),IF(AND((SUMIF($G$4:AHB$4,"&lt;"&amp;VJ$4,$G8:AHB8))&gt;SUMIFS(TransactionAmounts,TenantSources,$F8,'Filtered Data'!$C$2:$C23,"&lt;"&amp;VJ$4),VJ$4&lt;TODAY()),"Late","Occupied")),)))</f>
        <v/>
      </c>
      <c r="VK8" s="33" t="str">
        <f>IF(ISBLANK($F8),,IF(TODAY()=VK$4,"Today",IF(AND(LOOKUP($F8,TenantNames,TenantStartDates)&lt;=VK$4,LOOKUP($F8,TenantNames,TenantEndDates)&gt;=VK$4),IF(OR(AND(DAY(LOOKUP($F8,TenantNames,TenantStartDates))&gt;28,DAY(EOMONTH(VK$4,0))=28,DAY(VK$4)=28),AND(DAY(LOOKUP($F8,TenantNames,TenantStartDates))&gt;30,DAY(EOMONTH(VK$4,0))=30,DAY(VK$4)=30),DAY(LOOKUP($F8,TenantNames,TenantStartDates))=DAY(VK$4)),IF((LOOKUP($F8,TenantNames,TenantEndDates)-VK$4)&lt;=31,LOOKUP($F8,TenantNames,TenantTotalRevenues)-SUM($JA8:VJ8),LOOKUP($F8,TenantNames,TenantMonthlyRents)),IF(AND((SUMIF($G$4:AHB$4,"&lt;"&amp;VK$4,$G8:AHB8))&gt;SUMIFS(TransactionAmounts,TenantSources,$F8,'Filtered Data'!$C$2:$C23,"&lt;"&amp;VK$4),VK$4&lt;TODAY()),"Late","Occupied")),)))</f>
        <v/>
      </c>
      <c r="VL8" s="33" t="str">
        <f>IF(ISBLANK($F8),,IF(TODAY()=VL$4,"Today",IF(AND(LOOKUP($F8,TenantNames,TenantStartDates)&lt;=VL$4,LOOKUP($F8,TenantNames,TenantEndDates)&gt;=VL$4),IF(OR(AND(DAY(LOOKUP($F8,TenantNames,TenantStartDates))&gt;28,DAY(EOMONTH(VL$4,0))=28,DAY(VL$4)=28),AND(DAY(LOOKUP($F8,TenantNames,TenantStartDates))&gt;30,DAY(EOMONTH(VL$4,0))=30,DAY(VL$4)=30),DAY(LOOKUP($F8,TenantNames,TenantStartDates))=DAY(VL$4)),IF((LOOKUP($F8,TenantNames,TenantEndDates)-VL$4)&lt;=31,LOOKUP($F8,TenantNames,TenantTotalRevenues)-SUM($JA8:VK8),LOOKUP($F8,TenantNames,TenantMonthlyRents)),IF(AND((SUMIF($G$4:AHB$4,"&lt;"&amp;VL$4,$G8:AHB8))&gt;SUMIFS(TransactionAmounts,TenantSources,$F8,'Filtered Data'!$C$2:$C23,"&lt;"&amp;VL$4),VL$4&lt;TODAY()),"Late","Occupied")),)))</f>
        <v/>
      </c>
      <c r="VM8" s="33" t="str">
        <f>IF(ISBLANK($F8),,IF(TODAY()=VM$4,"Today",IF(AND(LOOKUP($F8,TenantNames,TenantStartDates)&lt;=VM$4,LOOKUP($F8,TenantNames,TenantEndDates)&gt;=VM$4),IF(OR(AND(DAY(LOOKUP($F8,TenantNames,TenantStartDates))&gt;28,DAY(EOMONTH(VM$4,0))=28,DAY(VM$4)=28),AND(DAY(LOOKUP($F8,TenantNames,TenantStartDates))&gt;30,DAY(EOMONTH(VM$4,0))=30,DAY(VM$4)=30),DAY(LOOKUP($F8,TenantNames,TenantStartDates))=DAY(VM$4)),IF((LOOKUP($F8,TenantNames,TenantEndDates)-VM$4)&lt;=31,LOOKUP($F8,TenantNames,TenantTotalRevenues)-SUM($JA8:VL8),LOOKUP($F8,TenantNames,TenantMonthlyRents)),IF(AND((SUMIF($G$4:AHB$4,"&lt;"&amp;VM$4,$G8:AHB8))&gt;SUMIFS(TransactionAmounts,TenantSources,$F8,'Filtered Data'!$C$2:$C23,"&lt;"&amp;VM$4),VM$4&lt;TODAY()),"Late","Occupied")),)))</f>
        <v/>
      </c>
      <c r="VN8" s="33" t="str">
        <f>IF(ISBLANK($F8),,IF(TODAY()=VN$4,"Today",IF(AND(LOOKUP($F8,TenantNames,TenantStartDates)&lt;=VN$4,LOOKUP($F8,TenantNames,TenantEndDates)&gt;=VN$4),IF(OR(AND(DAY(LOOKUP($F8,TenantNames,TenantStartDates))&gt;28,DAY(EOMONTH(VN$4,0))=28,DAY(VN$4)=28),AND(DAY(LOOKUP($F8,TenantNames,TenantStartDates))&gt;30,DAY(EOMONTH(VN$4,0))=30,DAY(VN$4)=30),DAY(LOOKUP($F8,TenantNames,TenantStartDates))=DAY(VN$4)),IF((LOOKUP($F8,TenantNames,TenantEndDates)-VN$4)&lt;=31,LOOKUP($F8,TenantNames,TenantTotalRevenues)-SUM($JA8:VM8),LOOKUP($F8,TenantNames,TenantMonthlyRents)),IF(AND((SUMIF($G$4:AHB$4,"&lt;"&amp;VN$4,$G8:AHB8))&gt;SUMIFS(TransactionAmounts,TenantSources,$F8,'Filtered Data'!$C$2:$C23,"&lt;"&amp;VN$4),VN$4&lt;TODAY()),"Late","Occupied")),)))</f>
        <v/>
      </c>
      <c r="VO8" s="33" t="str">
        <f>IF(ISBLANK($F8),,IF(TODAY()=VO$4,"Today",IF(AND(LOOKUP($F8,TenantNames,TenantStartDates)&lt;=VO$4,LOOKUP($F8,TenantNames,TenantEndDates)&gt;=VO$4),IF(OR(AND(DAY(LOOKUP($F8,TenantNames,TenantStartDates))&gt;28,DAY(EOMONTH(VO$4,0))=28,DAY(VO$4)=28),AND(DAY(LOOKUP($F8,TenantNames,TenantStartDates))&gt;30,DAY(EOMONTH(VO$4,0))=30,DAY(VO$4)=30),DAY(LOOKUP($F8,TenantNames,TenantStartDates))=DAY(VO$4)),IF((LOOKUP($F8,TenantNames,TenantEndDates)-VO$4)&lt;=31,LOOKUP($F8,TenantNames,TenantTotalRevenues)-SUM($JA8:VN8),LOOKUP($F8,TenantNames,TenantMonthlyRents)),IF(AND((SUMIF($G$4:AHB$4,"&lt;"&amp;VO$4,$G8:AHB8))&gt;SUMIFS(TransactionAmounts,TenantSources,$F8,'Filtered Data'!$C$2:$C23,"&lt;"&amp;VO$4),VO$4&lt;TODAY()),"Late","Occupied")),)))</f>
        <v/>
      </c>
      <c r="VP8" s="33" t="str">
        <f>IF(ISBLANK($F8),,IF(TODAY()=VP$4,"Today",IF(AND(LOOKUP($F8,TenantNames,TenantStartDates)&lt;=VP$4,LOOKUP($F8,TenantNames,TenantEndDates)&gt;=VP$4),IF(OR(AND(DAY(LOOKUP($F8,TenantNames,TenantStartDates))&gt;28,DAY(EOMONTH(VP$4,0))=28,DAY(VP$4)=28),AND(DAY(LOOKUP($F8,TenantNames,TenantStartDates))&gt;30,DAY(EOMONTH(VP$4,0))=30,DAY(VP$4)=30),DAY(LOOKUP($F8,TenantNames,TenantStartDates))=DAY(VP$4)),IF((LOOKUP($F8,TenantNames,TenantEndDates)-VP$4)&lt;=31,LOOKUP($F8,TenantNames,TenantTotalRevenues)-SUM($JA8:VO8),LOOKUP($F8,TenantNames,TenantMonthlyRents)),IF(AND((SUMIF($G$4:AHB$4,"&lt;"&amp;VP$4,$G8:AHB8))&gt;SUMIFS(TransactionAmounts,TenantSources,$F8,'Filtered Data'!$C$2:$C23,"&lt;"&amp;VP$4),VP$4&lt;TODAY()),"Late","Occupied")),)))</f>
        <v/>
      </c>
      <c r="VQ8" s="33" t="str">
        <f>IF(ISBLANK($F8),,IF(TODAY()=VQ$4,"Today",IF(AND(LOOKUP($F8,TenantNames,TenantStartDates)&lt;=VQ$4,LOOKUP($F8,TenantNames,TenantEndDates)&gt;=VQ$4),IF(OR(AND(DAY(LOOKUP($F8,TenantNames,TenantStartDates))&gt;28,DAY(EOMONTH(VQ$4,0))=28,DAY(VQ$4)=28),AND(DAY(LOOKUP($F8,TenantNames,TenantStartDates))&gt;30,DAY(EOMONTH(VQ$4,0))=30,DAY(VQ$4)=30),DAY(LOOKUP($F8,TenantNames,TenantStartDates))=DAY(VQ$4)),IF((LOOKUP($F8,TenantNames,TenantEndDates)-VQ$4)&lt;=31,LOOKUP($F8,TenantNames,TenantTotalRevenues)-SUM($JA8:VP8),LOOKUP($F8,TenantNames,TenantMonthlyRents)),IF(AND((SUMIF($G$4:AHB$4,"&lt;"&amp;VQ$4,$G8:AHB8))&gt;SUMIFS(TransactionAmounts,TenantSources,$F8,'Filtered Data'!$C$2:$C23,"&lt;"&amp;VQ$4),VQ$4&lt;TODAY()),"Late","Occupied")),)))</f>
        <v/>
      </c>
      <c r="VR8" s="33" t="str">
        <f>IF(ISBLANK($F8),,IF(TODAY()=VR$4,"Today",IF(AND(LOOKUP($F8,TenantNames,TenantStartDates)&lt;=VR$4,LOOKUP($F8,TenantNames,TenantEndDates)&gt;=VR$4),IF(OR(AND(DAY(LOOKUP($F8,TenantNames,TenantStartDates))&gt;28,DAY(EOMONTH(VR$4,0))=28,DAY(VR$4)=28),AND(DAY(LOOKUP($F8,TenantNames,TenantStartDates))&gt;30,DAY(EOMONTH(VR$4,0))=30,DAY(VR$4)=30),DAY(LOOKUP($F8,TenantNames,TenantStartDates))=DAY(VR$4)),IF((LOOKUP($F8,TenantNames,TenantEndDates)-VR$4)&lt;=31,LOOKUP($F8,TenantNames,TenantTotalRevenues)-SUM($JA8:VQ8),LOOKUP($F8,TenantNames,TenantMonthlyRents)),IF(AND((SUMIF($G$4:AHB$4,"&lt;"&amp;VR$4,$G8:AHB8))&gt;SUMIFS(TransactionAmounts,TenantSources,$F8,'Filtered Data'!$C$2:$C23,"&lt;"&amp;VR$4),VR$4&lt;TODAY()),"Late","Occupied")),)))</f>
        <v/>
      </c>
      <c r="VS8" s="33" t="str">
        <f>IF(ISBLANK($F8),,IF(TODAY()=VS$4,"Today",IF(AND(LOOKUP($F8,TenantNames,TenantStartDates)&lt;=VS$4,LOOKUP($F8,TenantNames,TenantEndDates)&gt;=VS$4),IF(OR(AND(DAY(LOOKUP($F8,TenantNames,TenantStartDates))&gt;28,DAY(EOMONTH(VS$4,0))=28,DAY(VS$4)=28),AND(DAY(LOOKUP($F8,TenantNames,TenantStartDates))&gt;30,DAY(EOMONTH(VS$4,0))=30,DAY(VS$4)=30),DAY(LOOKUP($F8,TenantNames,TenantStartDates))=DAY(VS$4)),IF((LOOKUP($F8,TenantNames,TenantEndDates)-VS$4)&lt;=31,LOOKUP($F8,TenantNames,TenantTotalRevenues)-SUM($JA8:VR8),LOOKUP($F8,TenantNames,TenantMonthlyRents)),IF(AND((SUMIF($G$4:AHB$4,"&lt;"&amp;VS$4,$G8:AHB8))&gt;SUMIFS(TransactionAmounts,TenantSources,$F8,'Filtered Data'!$C$2:$C23,"&lt;"&amp;VS$4),VS$4&lt;TODAY()),"Late","Occupied")),)))</f>
        <v/>
      </c>
      <c r="VT8" s="33" t="str">
        <f>IF(ISBLANK($F8),,IF(TODAY()=VT$4,"Today",IF(AND(LOOKUP($F8,TenantNames,TenantStartDates)&lt;=VT$4,LOOKUP($F8,TenantNames,TenantEndDates)&gt;=VT$4),IF(OR(AND(DAY(LOOKUP($F8,TenantNames,TenantStartDates))&gt;28,DAY(EOMONTH(VT$4,0))=28,DAY(VT$4)=28),AND(DAY(LOOKUP($F8,TenantNames,TenantStartDates))&gt;30,DAY(EOMONTH(VT$4,0))=30,DAY(VT$4)=30),DAY(LOOKUP($F8,TenantNames,TenantStartDates))=DAY(VT$4)),IF((LOOKUP($F8,TenantNames,TenantEndDates)-VT$4)&lt;=31,LOOKUP($F8,TenantNames,TenantTotalRevenues)-SUM($JA8:VS8),LOOKUP($F8,TenantNames,TenantMonthlyRents)),IF(AND((SUMIF($G$4:AHB$4,"&lt;"&amp;VT$4,$G8:AHB8))&gt;SUMIFS(TransactionAmounts,TenantSources,$F8,'Filtered Data'!$C$2:$C23,"&lt;"&amp;VT$4),VT$4&lt;TODAY()),"Late","Occupied")),)))</f>
        <v/>
      </c>
      <c r="VU8" s="33" t="str">
        <f>IF(ISBLANK($F8),,IF(TODAY()=VU$4,"Today",IF(AND(LOOKUP($F8,TenantNames,TenantStartDates)&lt;=VU$4,LOOKUP($F8,TenantNames,TenantEndDates)&gt;=VU$4),IF(OR(AND(DAY(LOOKUP($F8,TenantNames,TenantStartDates))&gt;28,DAY(EOMONTH(VU$4,0))=28,DAY(VU$4)=28),AND(DAY(LOOKUP($F8,TenantNames,TenantStartDates))&gt;30,DAY(EOMONTH(VU$4,0))=30,DAY(VU$4)=30),DAY(LOOKUP($F8,TenantNames,TenantStartDates))=DAY(VU$4)),IF((LOOKUP($F8,TenantNames,TenantEndDates)-VU$4)&lt;=31,LOOKUP($F8,TenantNames,TenantTotalRevenues)-SUM($JA8:VT8),LOOKUP($F8,TenantNames,TenantMonthlyRents)),IF(AND((SUMIF($G$4:AHB$4,"&lt;"&amp;VU$4,$G8:AHB8))&gt;SUMIFS(TransactionAmounts,TenantSources,$F8,'Filtered Data'!$C$2:$C23,"&lt;"&amp;VU$4),VU$4&lt;TODAY()),"Late","Occupied")),)))</f>
        <v/>
      </c>
      <c r="VV8" s="33" t="str">
        <f>IF(ISBLANK($F8),,IF(TODAY()=VV$4,"Today",IF(AND(LOOKUP($F8,TenantNames,TenantStartDates)&lt;=VV$4,LOOKUP($F8,TenantNames,TenantEndDates)&gt;=VV$4),IF(OR(AND(DAY(LOOKUP($F8,TenantNames,TenantStartDates))&gt;28,DAY(EOMONTH(VV$4,0))=28,DAY(VV$4)=28),AND(DAY(LOOKUP($F8,TenantNames,TenantStartDates))&gt;30,DAY(EOMONTH(VV$4,0))=30,DAY(VV$4)=30),DAY(LOOKUP($F8,TenantNames,TenantStartDates))=DAY(VV$4)),IF((LOOKUP($F8,TenantNames,TenantEndDates)-VV$4)&lt;=31,LOOKUP($F8,TenantNames,TenantTotalRevenues)-SUM($JA8:VU8),LOOKUP($F8,TenantNames,TenantMonthlyRents)),IF(AND((SUMIF($G$4:AHB$4,"&lt;"&amp;VV$4,$G8:AHB8))&gt;SUMIFS(TransactionAmounts,TenantSources,$F8,'Filtered Data'!$C$2:$C23,"&lt;"&amp;VV$4),VV$4&lt;TODAY()),"Late","Occupied")),)))</f>
        <v/>
      </c>
      <c r="VW8" s="33" t="str">
        <f>IF(ISBLANK($F8),,IF(TODAY()=VW$4,"Today",IF(AND(LOOKUP($F8,TenantNames,TenantStartDates)&lt;=VW$4,LOOKUP($F8,TenantNames,TenantEndDates)&gt;=VW$4),IF(OR(AND(DAY(LOOKUP($F8,TenantNames,TenantStartDates))&gt;28,DAY(EOMONTH(VW$4,0))=28,DAY(VW$4)=28),AND(DAY(LOOKUP($F8,TenantNames,TenantStartDates))&gt;30,DAY(EOMONTH(VW$4,0))=30,DAY(VW$4)=30),DAY(LOOKUP($F8,TenantNames,TenantStartDates))=DAY(VW$4)),IF((LOOKUP($F8,TenantNames,TenantEndDates)-VW$4)&lt;=31,LOOKUP($F8,TenantNames,TenantTotalRevenues)-SUM($JA8:VV8),LOOKUP($F8,TenantNames,TenantMonthlyRents)),IF(AND((SUMIF($G$4:AHB$4,"&lt;"&amp;VW$4,$G8:AHB8))&gt;SUMIFS(TransactionAmounts,TenantSources,$F8,'Filtered Data'!$C$2:$C23,"&lt;"&amp;VW$4),VW$4&lt;TODAY()),"Late","Occupied")),)))</f>
        <v/>
      </c>
      <c r="VX8" s="33" t="str">
        <f>IF(ISBLANK($F8),,IF(TODAY()=VX$4,"Today",IF(AND(LOOKUP($F8,TenantNames,TenantStartDates)&lt;=VX$4,LOOKUP($F8,TenantNames,TenantEndDates)&gt;=VX$4),IF(OR(AND(DAY(LOOKUP($F8,TenantNames,TenantStartDates))&gt;28,DAY(EOMONTH(VX$4,0))=28,DAY(VX$4)=28),AND(DAY(LOOKUP($F8,TenantNames,TenantStartDates))&gt;30,DAY(EOMONTH(VX$4,0))=30,DAY(VX$4)=30),DAY(LOOKUP($F8,TenantNames,TenantStartDates))=DAY(VX$4)),IF((LOOKUP($F8,TenantNames,TenantEndDates)-VX$4)&lt;=31,LOOKUP($F8,TenantNames,TenantTotalRevenues)-SUM($JA8:VW8),LOOKUP($F8,TenantNames,TenantMonthlyRents)),IF(AND((SUMIF($G$4:AHB$4,"&lt;"&amp;VX$4,$G8:AHB8))&gt;SUMIFS(TransactionAmounts,TenantSources,$F8,'Filtered Data'!$C$2:$C23,"&lt;"&amp;VX$4),VX$4&lt;TODAY()),"Late","Occupied")),)))</f>
        <v/>
      </c>
      <c r="VY8" s="33" t="str">
        <f>IF(ISBLANK($F8),,IF(TODAY()=VY$4,"Today",IF(AND(LOOKUP($F8,TenantNames,TenantStartDates)&lt;=VY$4,LOOKUP($F8,TenantNames,TenantEndDates)&gt;=VY$4),IF(OR(AND(DAY(LOOKUP($F8,TenantNames,TenantStartDates))&gt;28,DAY(EOMONTH(VY$4,0))=28,DAY(VY$4)=28),AND(DAY(LOOKUP($F8,TenantNames,TenantStartDates))&gt;30,DAY(EOMONTH(VY$4,0))=30,DAY(VY$4)=30),DAY(LOOKUP($F8,TenantNames,TenantStartDates))=DAY(VY$4)),IF((LOOKUP($F8,TenantNames,TenantEndDates)-VY$4)&lt;=31,LOOKUP($F8,TenantNames,TenantTotalRevenues)-SUM($JA8:VX8),LOOKUP($F8,TenantNames,TenantMonthlyRents)),IF(AND((SUMIF($G$4:AHB$4,"&lt;"&amp;VY$4,$G8:AHB8))&gt;SUMIFS(TransactionAmounts,TenantSources,$F8,'Filtered Data'!$C$2:$C23,"&lt;"&amp;VY$4),VY$4&lt;TODAY()),"Late","Occupied")),)))</f>
        <v/>
      </c>
      <c r="VZ8" s="33" t="str">
        <f>IF(ISBLANK($F8),,IF(TODAY()=VZ$4,"Today",IF(AND(LOOKUP($F8,TenantNames,TenantStartDates)&lt;=VZ$4,LOOKUP($F8,TenantNames,TenantEndDates)&gt;=VZ$4),IF(OR(AND(DAY(LOOKUP($F8,TenantNames,TenantStartDates))&gt;28,DAY(EOMONTH(VZ$4,0))=28,DAY(VZ$4)=28),AND(DAY(LOOKUP($F8,TenantNames,TenantStartDates))&gt;30,DAY(EOMONTH(VZ$4,0))=30,DAY(VZ$4)=30),DAY(LOOKUP($F8,TenantNames,TenantStartDates))=DAY(VZ$4)),IF((LOOKUP($F8,TenantNames,TenantEndDates)-VZ$4)&lt;=31,LOOKUP($F8,TenantNames,TenantTotalRevenues)-SUM($JA8:VY8),LOOKUP($F8,TenantNames,TenantMonthlyRents)),IF(AND((SUMIF($G$4:AHB$4,"&lt;"&amp;VZ$4,$G8:AHB8))&gt;SUMIFS(TransactionAmounts,TenantSources,$F8,'Filtered Data'!$C$2:$C23,"&lt;"&amp;VZ$4),VZ$4&lt;TODAY()),"Late","Occupied")),)))</f>
        <v/>
      </c>
      <c r="WA8" s="33" t="str">
        <f>IF(ISBLANK($F8),,IF(TODAY()=WA$4,"Today",IF(AND(LOOKUP($F8,TenantNames,TenantStartDates)&lt;=WA$4,LOOKUP($F8,TenantNames,TenantEndDates)&gt;=WA$4),IF(OR(AND(DAY(LOOKUP($F8,TenantNames,TenantStartDates))&gt;28,DAY(EOMONTH(WA$4,0))=28,DAY(WA$4)=28),AND(DAY(LOOKUP($F8,TenantNames,TenantStartDates))&gt;30,DAY(EOMONTH(WA$4,0))=30,DAY(WA$4)=30),DAY(LOOKUP($F8,TenantNames,TenantStartDates))=DAY(WA$4)),IF((LOOKUP($F8,TenantNames,TenantEndDates)-WA$4)&lt;=31,LOOKUP($F8,TenantNames,TenantTotalRevenues)-SUM($JA8:VZ8),LOOKUP($F8,TenantNames,TenantMonthlyRents)),IF(AND((SUMIF($G$4:AHB$4,"&lt;"&amp;WA$4,$G8:AHB8))&gt;SUMIFS(TransactionAmounts,TenantSources,$F8,'Filtered Data'!$C$2:$C23,"&lt;"&amp;WA$4),WA$4&lt;TODAY()),"Late","Occupied")),)))</f>
        <v/>
      </c>
      <c r="WB8" s="33" t="str">
        <f>IF(ISBLANK($F8),,IF(TODAY()=WB$4,"Today",IF(AND(LOOKUP($F8,TenantNames,TenantStartDates)&lt;=WB$4,LOOKUP($F8,TenantNames,TenantEndDates)&gt;=WB$4),IF(OR(AND(DAY(LOOKUP($F8,TenantNames,TenantStartDates))&gt;28,DAY(EOMONTH(WB$4,0))=28,DAY(WB$4)=28),AND(DAY(LOOKUP($F8,TenantNames,TenantStartDates))&gt;30,DAY(EOMONTH(WB$4,0))=30,DAY(WB$4)=30),DAY(LOOKUP($F8,TenantNames,TenantStartDates))=DAY(WB$4)),IF((LOOKUP($F8,TenantNames,TenantEndDates)-WB$4)&lt;=31,LOOKUP($F8,TenantNames,TenantTotalRevenues)-SUM($JA8:WA8),LOOKUP($F8,TenantNames,TenantMonthlyRents)),IF(AND((SUMIF($G$4:AHB$4,"&lt;"&amp;WB$4,$G8:AHB8))&gt;SUMIFS(TransactionAmounts,TenantSources,$F8,'Filtered Data'!$C$2:$C23,"&lt;"&amp;WB$4),WB$4&lt;TODAY()),"Late","Occupied")),)))</f>
        <v/>
      </c>
      <c r="WC8" s="33" t="str">
        <f>IF(ISBLANK($F8),,IF(TODAY()=WC$4,"Today",IF(AND(LOOKUP($F8,TenantNames,TenantStartDates)&lt;=WC$4,LOOKUP($F8,TenantNames,TenantEndDates)&gt;=WC$4),IF(OR(AND(DAY(LOOKUP($F8,TenantNames,TenantStartDates))&gt;28,DAY(EOMONTH(WC$4,0))=28,DAY(WC$4)=28),AND(DAY(LOOKUP($F8,TenantNames,TenantStartDates))&gt;30,DAY(EOMONTH(WC$4,0))=30,DAY(WC$4)=30),DAY(LOOKUP($F8,TenantNames,TenantStartDates))=DAY(WC$4)),IF((LOOKUP($F8,TenantNames,TenantEndDates)-WC$4)&lt;=31,LOOKUP($F8,TenantNames,TenantTotalRevenues)-SUM($JA8:WB8),LOOKUP($F8,TenantNames,TenantMonthlyRents)),IF(AND((SUMIF($G$4:AHB$4,"&lt;"&amp;WC$4,$G8:AHB8))&gt;SUMIFS(TransactionAmounts,TenantSources,$F8,'Filtered Data'!$C$2:$C23,"&lt;"&amp;WC$4),WC$4&lt;TODAY()),"Late","Occupied")),)))</f>
        <v/>
      </c>
      <c r="WD8" s="33" t="str">
        <f>IF(ISBLANK($F8),,IF(TODAY()=WD$4,"Today",IF(AND(LOOKUP($F8,TenantNames,TenantStartDates)&lt;=WD$4,LOOKUP($F8,TenantNames,TenantEndDates)&gt;=WD$4),IF(OR(AND(DAY(LOOKUP($F8,TenantNames,TenantStartDates))&gt;28,DAY(EOMONTH(WD$4,0))=28,DAY(WD$4)=28),AND(DAY(LOOKUP($F8,TenantNames,TenantStartDates))&gt;30,DAY(EOMONTH(WD$4,0))=30,DAY(WD$4)=30),DAY(LOOKUP($F8,TenantNames,TenantStartDates))=DAY(WD$4)),IF((LOOKUP($F8,TenantNames,TenantEndDates)-WD$4)&lt;=31,LOOKUP($F8,TenantNames,TenantTotalRevenues)-SUM($JA8:WC8),LOOKUP($F8,TenantNames,TenantMonthlyRents)),IF(AND((SUMIF($G$4:AHB$4,"&lt;"&amp;WD$4,$G8:AHB8))&gt;SUMIFS(TransactionAmounts,TenantSources,$F8,'Filtered Data'!$C$2:$C23,"&lt;"&amp;WD$4),WD$4&lt;TODAY()),"Late","Occupied")),)))</f>
        <v/>
      </c>
      <c r="WE8" s="33" t="str">
        <f>IF(ISBLANK($F8),,IF(TODAY()=WE$4,"Today",IF(AND(LOOKUP($F8,TenantNames,TenantStartDates)&lt;=WE$4,LOOKUP($F8,TenantNames,TenantEndDates)&gt;=WE$4),IF(OR(AND(DAY(LOOKUP($F8,TenantNames,TenantStartDates))&gt;28,DAY(EOMONTH(WE$4,0))=28,DAY(WE$4)=28),AND(DAY(LOOKUP($F8,TenantNames,TenantStartDates))&gt;30,DAY(EOMONTH(WE$4,0))=30,DAY(WE$4)=30),DAY(LOOKUP($F8,TenantNames,TenantStartDates))=DAY(WE$4)),IF((LOOKUP($F8,TenantNames,TenantEndDates)-WE$4)&lt;=31,LOOKUP($F8,TenantNames,TenantTotalRevenues)-SUM($JA8:WD8),LOOKUP($F8,TenantNames,TenantMonthlyRents)),IF(AND((SUMIF($G$4:AHB$4,"&lt;"&amp;WE$4,$G8:AHB8))&gt;SUMIFS(TransactionAmounts,TenantSources,$F8,'Filtered Data'!$C$2:$C23,"&lt;"&amp;WE$4),WE$4&lt;TODAY()),"Late","Occupied")),)))</f>
        <v/>
      </c>
      <c r="WF8" s="33" t="str">
        <f>IF(ISBLANK($F8),,IF(TODAY()=WF$4,"Today",IF(AND(LOOKUP($F8,TenantNames,TenantStartDates)&lt;=WF$4,LOOKUP($F8,TenantNames,TenantEndDates)&gt;=WF$4),IF(OR(AND(DAY(LOOKUP($F8,TenantNames,TenantStartDates))&gt;28,DAY(EOMONTH(WF$4,0))=28,DAY(WF$4)=28),AND(DAY(LOOKUP($F8,TenantNames,TenantStartDates))&gt;30,DAY(EOMONTH(WF$4,0))=30,DAY(WF$4)=30),DAY(LOOKUP($F8,TenantNames,TenantStartDates))=DAY(WF$4)),IF((LOOKUP($F8,TenantNames,TenantEndDates)-WF$4)&lt;=31,LOOKUP($F8,TenantNames,TenantTotalRevenues)-SUM($JA8:WE8),LOOKUP($F8,TenantNames,TenantMonthlyRents)),IF(AND((SUMIF($G$4:AHB$4,"&lt;"&amp;WF$4,$G8:AHB8))&gt;SUMIFS(TransactionAmounts,TenantSources,$F8,'Filtered Data'!$C$2:$C23,"&lt;"&amp;WF$4),WF$4&lt;TODAY()),"Late","Occupied")),)))</f>
        <v/>
      </c>
      <c r="WG8" s="33" t="str">
        <f>IF(ISBLANK($F8),,IF(TODAY()=WG$4,"Today",IF(AND(LOOKUP($F8,TenantNames,TenantStartDates)&lt;=WG$4,LOOKUP($F8,TenantNames,TenantEndDates)&gt;=WG$4),IF(OR(AND(DAY(LOOKUP($F8,TenantNames,TenantStartDates))&gt;28,DAY(EOMONTH(WG$4,0))=28,DAY(WG$4)=28),AND(DAY(LOOKUP($F8,TenantNames,TenantStartDates))&gt;30,DAY(EOMONTH(WG$4,0))=30,DAY(WG$4)=30),DAY(LOOKUP($F8,TenantNames,TenantStartDates))=DAY(WG$4)),IF((LOOKUP($F8,TenantNames,TenantEndDates)-WG$4)&lt;=31,LOOKUP($F8,TenantNames,TenantTotalRevenues)-SUM($JA8:WF8),LOOKUP($F8,TenantNames,TenantMonthlyRents)),IF(AND((SUMIF($G$4:AHB$4,"&lt;"&amp;WG$4,$G8:AHB8))&gt;SUMIFS(TransactionAmounts,TenantSources,$F8,'Filtered Data'!$C$2:$C23,"&lt;"&amp;WG$4),WG$4&lt;TODAY()),"Late","Occupied")),)))</f>
        <v/>
      </c>
      <c r="WH8" s="33" t="str">
        <f>IF(ISBLANK($F8),,IF(TODAY()=WH$4,"Today",IF(AND(LOOKUP($F8,TenantNames,TenantStartDates)&lt;=WH$4,LOOKUP($F8,TenantNames,TenantEndDates)&gt;=WH$4),IF(OR(AND(DAY(LOOKUP($F8,TenantNames,TenantStartDates))&gt;28,DAY(EOMONTH(WH$4,0))=28,DAY(WH$4)=28),AND(DAY(LOOKUP($F8,TenantNames,TenantStartDates))&gt;30,DAY(EOMONTH(WH$4,0))=30,DAY(WH$4)=30),DAY(LOOKUP($F8,TenantNames,TenantStartDates))=DAY(WH$4)),IF((LOOKUP($F8,TenantNames,TenantEndDates)-WH$4)&lt;=31,LOOKUP($F8,TenantNames,TenantTotalRevenues)-SUM($JA8:WG8),LOOKUP($F8,TenantNames,TenantMonthlyRents)),IF(AND((SUMIF($G$4:AHB$4,"&lt;"&amp;WH$4,$G8:AHB8))&gt;SUMIFS(TransactionAmounts,TenantSources,$F8,'Filtered Data'!$C$2:$C23,"&lt;"&amp;WH$4),WH$4&lt;TODAY()),"Late","Occupied")),)))</f>
        <v/>
      </c>
      <c r="WI8" s="33" t="str">
        <f>IF(ISBLANK($F8),,IF(TODAY()=WI$4,"Today",IF(AND(LOOKUP($F8,TenantNames,TenantStartDates)&lt;=WI$4,LOOKUP($F8,TenantNames,TenantEndDates)&gt;=WI$4),IF(OR(AND(DAY(LOOKUP($F8,TenantNames,TenantStartDates))&gt;28,DAY(EOMONTH(WI$4,0))=28,DAY(WI$4)=28),AND(DAY(LOOKUP($F8,TenantNames,TenantStartDates))&gt;30,DAY(EOMONTH(WI$4,0))=30,DAY(WI$4)=30),DAY(LOOKUP($F8,TenantNames,TenantStartDates))=DAY(WI$4)),IF((LOOKUP($F8,TenantNames,TenantEndDates)-WI$4)&lt;=31,LOOKUP($F8,TenantNames,TenantTotalRevenues)-SUM($JA8:WH8),LOOKUP($F8,TenantNames,TenantMonthlyRents)),IF(AND((SUMIF($G$4:AHB$4,"&lt;"&amp;WI$4,$G8:AHB8))&gt;SUMIFS(TransactionAmounts,TenantSources,$F8,'Filtered Data'!$C$2:$C23,"&lt;"&amp;WI$4),WI$4&lt;TODAY()),"Late","Occupied")),)))</f>
        <v/>
      </c>
      <c r="WJ8" s="33" t="str">
        <f>IF(ISBLANK($F8),,IF(TODAY()=WJ$4,"Today",IF(AND(LOOKUP($F8,TenantNames,TenantStartDates)&lt;=WJ$4,LOOKUP($F8,TenantNames,TenantEndDates)&gt;=WJ$4),IF(OR(AND(DAY(LOOKUP($F8,TenantNames,TenantStartDates))&gt;28,DAY(EOMONTH(WJ$4,0))=28,DAY(WJ$4)=28),AND(DAY(LOOKUP($F8,TenantNames,TenantStartDates))&gt;30,DAY(EOMONTH(WJ$4,0))=30,DAY(WJ$4)=30),DAY(LOOKUP($F8,TenantNames,TenantStartDates))=DAY(WJ$4)),IF((LOOKUP($F8,TenantNames,TenantEndDates)-WJ$4)&lt;=31,LOOKUP($F8,TenantNames,TenantTotalRevenues)-SUM($JA8:WI8),LOOKUP($F8,TenantNames,TenantMonthlyRents)),IF(AND((SUMIF($G$4:AHB$4,"&lt;"&amp;WJ$4,$G8:AHB8))&gt;SUMIFS(TransactionAmounts,TenantSources,$F8,'Filtered Data'!$C$2:$C23,"&lt;"&amp;WJ$4),WJ$4&lt;TODAY()),"Late","Occupied")),)))</f>
        <v/>
      </c>
      <c r="WK8" s="33" t="str">
        <f>IF(ISBLANK($F8),,IF(TODAY()=WK$4,"Today",IF(AND(LOOKUP($F8,TenantNames,TenantStartDates)&lt;=WK$4,LOOKUP($F8,TenantNames,TenantEndDates)&gt;=WK$4),IF(OR(AND(DAY(LOOKUP($F8,TenantNames,TenantStartDates))&gt;28,DAY(EOMONTH(WK$4,0))=28,DAY(WK$4)=28),AND(DAY(LOOKUP($F8,TenantNames,TenantStartDates))&gt;30,DAY(EOMONTH(WK$4,0))=30,DAY(WK$4)=30),DAY(LOOKUP($F8,TenantNames,TenantStartDates))=DAY(WK$4)),IF((LOOKUP($F8,TenantNames,TenantEndDates)-WK$4)&lt;=31,LOOKUP($F8,TenantNames,TenantTotalRevenues)-SUM($JA8:WJ8),LOOKUP($F8,TenantNames,TenantMonthlyRents)),IF(AND((SUMIF($G$4:AHB$4,"&lt;"&amp;WK$4,$G8:AHB8))&gt;SUMIFS(TransactionAmounts,TenantSources,$F8,'Filtered Data'!$C$2:$C23,"&lt;"&amp;WK$4),WK$4&lt;TODAY()),"Late","Occupied")),)))</f>
        <v/>
      </c>
      <c r="WL8" s="33" t="str">
        <f>IF(ISBLANK($F8),,IF(TODAY()=WL$4,"Today",IF(AND(LOOKUP($F8,TenantNames,TenantStartDates)&lt;=WL$4,LOOKUP($F8,TenantNames,TenantEndDates)&gt;=WL$4),IF(OR(AND(DAY(LOOKUP($F8,TenantNames,TenantStartDates))&gt;28,DAY(EOMONTH(WL$4,0))=28,DAY(WL$4)=28),AND(DAY(LOOKUP($F8,TenantNames,TenantStartDates))&gt;30,DAY(EOMONTH(WL$4,0))=30,DAY(WL$4)=30),DAY(LOOKUP($F8,TenantNames,TenantStartDates))=DAY(WL$4)),IF((LOOKUP($F8,TenantNames,TenantEndDates)-WL$4)&lt;=31,LOOKUP($F8,TenantNames,TenantTotalRevenues)-SUM($JA8:WK8),LOOKUP($F8,TenantNames,TenantMonthlyRents)),IF(AND((SUMIF($G$4:AHB$4,"&lt;"&amp;WL$4,$G8:AHB8))&gt;SUMIFS(TransactionAmounts,TenantSources,$F8,'Filtered Data'!$C$2:$C23,"&lt;"&amp;WL$4),WL$4&lt;TODAY()),"Late","Occupied")),)))</f>
        <v/>
      </c>
      <c r="WM8" s="33" t="str">
        <f>IF(ISBLANK($F8),,IF(TODAY()=WM$4,"Today",IF(AND(LOOKUP($F8,TenantNames,TenantStartDates)&lt;=WM$4,LOOKUP($F8,TenantNames,TenantEndDates)&gt;=WM$4),IF(OR(AND(DAY(LOOKUP($F8,TenantNames,TenantStartDates))&gt;28,DAY(EOMONTH(WM$4,0))=28,DAY(WM$4)=28),AND(DAY(LOOKUP($F8,TenantNames,TenantStartDates))&gt;30,DAY(EOMONTH(WM$4,0))=30,DAY(WM$4)=30),DAY(LOOKUP($F8,TenantNames,TenantStartDates))=DAY(WM$4)),IF((LOOKUP($F8,TenantNames,TenantEndDates)-WM$4)&lt;=31,LOOKUP($F8,TenantNames,TenantTotalRevenues)-SUM($JA8:WL8),LOOKUP($F8,TenantNames,TenantMonthlyRents)),IF(AND((SUMIF($G$4:AHB$4,"&lt;"&amp;WM$4,$G8:AHB8))&gt;SUMIFS(TransactionAmounts,TenantSources,$F8,'Filtered Data'!$C$2:$C23,"&lt;"&amp;WM$4),WM$4&lt;TODAY()),"Late","Occupied")),)))</f>
        <v/>
      </c>
      <c r="WN8" s="33" t="str">
        <f>IF(ISBLANK($F8),,IF(TODAY()=WN$4,"Today",IF(AND(LOOKUP($F8,TenantNames,TenantStartDates)&lt;=WN$4,LOOKUP($F8,TenantNames,TenantEndDates)&gt;=WN$4),IF(OR(AND(DAY(LOOKUP($F8,TenantNames,TenantStartDates))&gt;28,DAY(EOMONTH(WN$4,0))=28,DAY(WN$4)=28),AND(DAY(LOOKUP($F8,TenantNames,TenantStartDates))&gt;30,DAY(EOMONTH(WN$4,0))=30,DAY(WN$4)=30),DAY(LOOKUP($F8,TenantNames,TenantStartDates))=DAY(WN$4)),IF((LOOKUP($F8,TenantNames,TenantEndDates)-WN$4)&lt;=31,LOOKUP($F8,TenantNames,TenantTotalRevenues)-SUM($JA8:WM8),LOOKUP($F8,TenantNames,TenantMonthlyRents)),IF(AND((SUMIF($G$4:AHB$4,"&lt;"&amp;WN$4,$G8:AHB8))&gt;SUMIFS(TransactionAmounts,TenantSources,$F8,'Filtered Data'!$C$2:$C23,"&lt;"&amp;WN$4),WN$4&lt;TODAY()),"Late","Occupied")),)))</f>
        <v/>
      </c>
      <c r="WO8" s="33" t="str">
        <f>IF(ISBLANK($F8),,IF(TODAY()=WO$4,"Today",IF(AND(LOOKUP($F8,TenantNames,TenantStartDates)&lt;=WO$4,LOOKUP($F8,TenantNames,TenantEndDates)&gt;=WO$4),IF(OR(AND(DAY(LOOKUP($F8,TenantNames,TenantStartDates))&gt;28,DAY(EOMONTH(WO$4,0))=28,DAY(WO$4)=28),AND(DAY(LOOKUP($F8,TenantNames,TenantStartDates))&gt;30,DAY(EOMONTH(WO$4,0))=30,DAY(WO$4)=30),DAY(LOOKUP($F8,TenantNames,TenantStartDates))=DAY(WO$4)),IF((LOOKUP($F8,TenantNames,TenantEndDates)-WO$4)&lt;=31,LOOKUP($F8,TenantNames,TenantTotalRevenues)-SUM($JA8:WN8),LOOKUP($F8,TenantNames,TenantMonthlyRents)),IF(AND((SUMIF($G$4:AHB$4,"&lt;"&amp;WO$4,$G8:AHB8))&gt;SUMIFS(TransactionAmounts,TenantSources,$F8,'Filtered Data'!$C$2:$C23,"&lt;"&amp;WO$4),WO$4&lt;TODAY()),"Late","Occupied")),)))</f>
        <v/>
      </c>
      <c r="WP8" s="33" t="str">
        <f>IF(ISBLANK($F8),,IF(TODAY()=WP$4,"Today",IF(AND(LOOKUP($F8,TenantNames,TenantStartDates)&lt;=WP$4,LOOKUP($F8,TenantNames,TenantEndDates)&gt;=WP$4),IF(OR(AND(DAY(LOOKUP($F8,TenantNames,TenantStartDates))&gt;28,DAY(EOMONTH(WP$4,0))=28,DAY(WP$4)=28),AND(DAY(LOOKUP($F8,TenantNames,TenantStartDates))&gt;30,DAY(EOMONTH(WP$4,0))=30,DAY(WP$4)=30),DAY(LOOKUP($F8,TenantNames,TenantStartDates))=DAY(WP$4)),IF((LOOKUP($F8,TenantNames,TenantEndDates)-WP$4)&lt;=31,LOOKUP($F8,TenantNames,TenantTotalRevenues)-SUM($JA8:WO8),LOOKUP($F8,TenantNames,TenantMonthlyRents)),IF(AND((SUMIF($G$4:AHB$4,"&lt;"&amp;WP$4,$G8:AHB8))&gt;SUMIFS(TransactionAmounts,TenantSources,$F8,'Filtered Data'!$C$2:$C23,"&lt;"&amp;WP$4),WP$4&lt;TODAY()),"Late","Occupied")),)))</f>
        <v/>
      </c>
      <c r="WQ8" s="33" t="str">
        <f>IF(ISBLANK($F8),,IF(TODAY()=WQ$4,"Today",IF(AND(LOOKUP($F8,TenantNames,TenantStartDates)&lt;=WQ$4,LOOKUP($F8,TenantNames,TenantEndDates)&gt;=WQ$4),IF(OR(AND(DAY(LOOKUP($F8,TenantNames,TenantStartDates))&gt;28,DAY(EOMONTH(WQ$4,0))=28,DAY(WQ$4)=28),AND(DAY(LOOKUP($F8,TenantNames,TenantStartDates))&gt;30,DAY(EOMONTH(WQ$4,0))=30,DAY(WQ$4)=30),DAY(LOOKUP($F8,TenantNames,TenantStartDates))=DAY(WQ$4)),IF((LOOKUP($F8,TenantNames,TenantEndDates)-WQ$4)&lt;=31,LOOKUP($F8,TenantNames,TenantTotalRevenues)-SUM($JA8:WP8),LOOKUP($F8,TenantNames,TenantMonthlyRents)),IF(AND((SUMIF($G$4:AHB$4,"&lt;"&amp;WQ$4,$G8:AHB8))&gt;SUMIFS(TransactionAmounts,TenantSources,$F8,'Filtered Data'!$C$2:$C23,"&lt;"&amp;WQ$4),WQ$4&lt;TODAY()),"Late","Occupied")),)))</f>
        <v/>
      </c>
      <c r="WR8" s="33" t="str">
        <f>IF(ISBLANK($F8),,IF(TODAY()=WR$4,"Today",IF(AND(LOOKUP($F8,TenantNames,TenantStartDates)&lt;=WR$4,LOOKUP($F8,TenantNames,TenantEndDates)&gt;=WR$4),IF(OR(AND(DAY(LOOKUP($F8,TenantNames,TenantStartDates))&gt;28,DAY(EOMONTH(WR$4,0))=28,DAY(WR$4)=28),AND(DAY(LOOKUP($F8,TenantNames,TenantStartDates))&gt;30,DAY(EOMONTH(WR$4,0))=30,DAY(WR$4)=30),DAY(LOOKUP($F8,TenantNames,TenantStartDates))=DAY(WR$4)),IF((LOOKUP($F8,TenantNames,TenantEndDates)-WR$4)&lt;=31,LOOKUP($F8,TenantNames,TenantTotalRevenues)-SUM($JA8:WQ8),LOOKUP($F8,TenantNames,TenantMonthlyRents)),IF(AND((SUMIF($G$4:AHB$4,"&lt;"&amp;WR$4,$G8:AHB8))&gt;SUMIFS(TransactionAmounts,TenantSources,$F8,'Filtered Data'!$C$2:$C23,"&lt;"&amp;WR$4),WR$4&lt;TODAY()),"Late","Occupied")),)))</f>
        <v/>
      </c>
      <c r="WS8" s="33" t="str">
        <f>IF(ISBLANK($F8),,IF(TODAY()=WS$4,"Today",IF(AND(LOOKUP($F8,TenantNames,TenantStartDates)&lt;=WS$4,LOOKUP($F8,TenantNames,TenantEndDates)&gt;=WS$4),IF(OR(AND(DAY(LOOKUP($F8,TenantNames,TenantStartDates))&gt;28,DAY(EOMONTH(WS$4,0))=28,DAY(WS$4)=28),AND(DAY(LOOKUP($F8,TenantNames,TenantStartDates))&gt;30,DAY(EOMONTH(WS$4,0))=30,DAY(WS$4)=30),DAY(LOOKUP($F8,TenantNames,TenantStartDates))=DAY(WS$4)),IF((LOOKUP($F8,TenantNames,TenantEndDates)-WS$4)&lt;=31,LOOKUP($F8,TenantNames,TenantTotalRevenues)-SUM($JA8:WR8),LOOKUP($F8,TenantNames,TenantMonthlyRents)),IF(AND((SUMIF($G$4:AHB$4,"&lt;"&amp;WS$4,$G8:AHB8))&gt;SUMIFS(TransactionAmounts,TenantSources,$F8,'Filtered Data'!$C$2:$C23,"&lt;"&amp;WS$4),WS$4&lt;TODAY()),"Late","Occupied")),)))</f>
        <v/>
      </c>
      <c r="WT8" s="33" t="str">
        <f>IF(ISBLANK($F8),,IF(TODAY()=WT$4,"Today",IF(AND(LOOKUP($F8,TenantNames,TenantStartDates)&lt;=WT$4,LOOKUP($F8,TenantNames,TenantEndDates)&gt;=WT$4),IF(OR(AND(DAY(LOOKUP($F8,TenantNames,TenantStartDates))&gt;28,DAY(EOMONTH(WT$4,0))=28,DAY(WT$4)=28),AND(DAY(LOOKUP($F8,TenantNames,TenantStartDates))&gt;30,DAY(EOMONTH(WT$4,0))=30,DAY(WT$4)=30),DAY(LOOKUP($F8,TenantNames,TenantStartDates))=DAY(WT$4)),IF((LOOKUP($F8,TenantNames,TenantEndDates)-WT$4)&lt;=31,LOOKUP($F8,TenantNames,TenantTotalRevenues)-SUM($JA8:WS8),LOOKUP($F8,TenantNames,TenantMonthlyRents)),IF(AND((SUMIF($G$4:AHB$4,"&lt;"&amp;WT$4,$G8:AHB8))&gt;SUMIFS(TransactionAmounts,TenantSources,$F8,'Filtered Data'!$C$2:$C23,"&lt;"&amp;WT$4),WT$4&lt;TODAY()),"Late","Occupied")),)))</f>
        <v/>
      </c>
      <c r="WU8" s="33" t="str">
        <f>IF(ISBLANK($F8),,IF(TODAY()=WU$4,"Today",IF(AND(LOOKUP($F8,TenantNames,TenantStartDates)&lt;=WU$4,LOOKUP($F8,TenantNames,TenantEndDates)&gt;=WU$4),IF(OR(AND(DAY(LOOKUP($F8,TenantNames,TenantStartDates))&gt;28,DAY(EOMONTH(WU$4,0))=28,DAY(WU$4)=28),AND(DAY(LOOKUP($F8,TenantNames,TenantStartDates))&gt;30,DAY(EOMONTH(WU$4,0))=30,DAY(WU$4)=30),DAY(LOOKUP($F8,TenantNames,TenantStartDates))=DAY(WU$4)),IF((LOOKUP($F8,TenantNames,TenantEndDates)-WU$4)&lt;=31,LOOKUP($F8,TenantNames,TenantTotalRevenues)-SUM($JA8:WT8),LOOKUP($F8,TenantNames,TenantMonthlyRents)),IF(AND((SUMIF($G$4:AHB$4,"&lt;"&amp;WU$4,$G8:AHB8))&gt;SUMIFS(TransactionAmounts,TenantSources,$F8,'Filtered Data'!$C$2:$C23,"&lt;"&amp;WU$4),WU$4&lt;TODAY()),"Late","Occupied")),)))</f>
        <v/>
      </c>
      <c r="WV8" s="33" t="str">
        <f>IF(ISBLANK($F8),,IF(TODAY()=WV$4,"Today",IF(AND(LOOKUP($F8,TenantNames,TenantStartDates)&lt;=WV$4,LOOKUP($F8,TenantNames,TenantEndDates)&gt;=WV$4),IF(OR(AND(DAY(LOOKUP($F8,TenantNames,TenantStartDates))&gt;28,DAY(EOMONTH(WV$4,0))=28,DAY(WV$4)=28),AND(DAY(LOOKUP($F8,TenantNames,TenantStartDates))&gt;30,DAY(EOMONTH(WV$4,0))=30,DAY(WV$4)=30),DAY(LOOKUP($F8,TenantNames,TenantStartDates))=DAY(WV$4)),IF((LOOKUP($F8,TenantNames,TenantEndDates)-WV$4)&lt;=31,LOOKUP($F8,TenantNames,TenantTotalRevenues)-SUM($JA8:WU8),LOOKUP($F8,TenantNames,TenantMonthlyRents)),IF(AND((SUMIF($G$4:AHB$4,"&lt;"&amp;WV$4,$G8:AHB8))&gt;SUMIFS(TransactionAmounts,TenantSources,$F8,'Filtered Data'!$C$2:$C23,"&lt;"&amp;WV$4),WV$4&lt;TODAY()),"Late","Occupied")),)))</f>
        <v/>
      </c>
      <c r="WW8" s="33" t="str">
        <f>IF(ISBLANK($F8),,IF(TODAY()=WW$4,"Today",IF(AND(LOOKUP($F8,TenantNames,TenantStartDates)&lt;=WW$4,LOOKUP($F8,TenantNames,TenantEndDates)&gt;=WW$4),IF(OR(AND(DAY(LOOKUP($F8,TenantNames,TenantStartDates))&gt;28,DAY(EOMONTH(WW$4,0))=28,DAY(WW$4)=28),AND(DAY(LOOKUP($F8,TenantNames,TenantStartDates))&gt;30,DAY(EOMONTH(WW$4,0))=30,DAY(WW$4)=30),DAY(LOOKUP($F8,TenantNames,TenantStartDates))=DAY(WW$4)),IF((LOOKUP($F8,TenantNames,TenantEndDates)-WW$4)&lt;=31,LOOKUP($F8,TenantNames,TenantTotalRevenues)-SUM($JA8:WV8),LOOKUP($F8,TenantNames,TenantMonthlyRents)),IF(AND((SUMIF($G$4:AHB$4,"&lt;"&amp;WW$4,$G8:AHB8))&gt;SUMIFS(TransactionAmounts,TenantSources,$F8,'Filtered Data'!$C$2:$C23,"&lt;"&amp;WW$4),WW$4&lt;TODAY()),"Late","Occupied")),)))</f>
        <v/>
      </c>
      <c r="WX8" s="33" t="str">
        <f>IF(ISBLANK($F8),,IF(TODAY()=WX$4,"Today",IF(AND(LOOKUP($F8,TenantNames,TenantStartDates)&lt;=WX$4,LOOKUP($F8,TenantNames,TenantEndDates)&gt;=WX$4),IF(OR(AND(DAY(LOOKUP($F8,TenantNames,TenantStartDates))&gt;28,DAY(EOMONTH(WX$4,0))=28,DAY(WX$4)=28),AND(DAY(LOOKUP($F8,TenantNames,TenantStartDates))&gt;30,DAY(EOMONTH(WX$4,0))=30,DAY(WX$4)=30),DAY(LOOKUP($F8,TenantNames,TenantStartDates))=DAY(WX$4)),IF((LOOKUP($F8,TenantNames,TenantEndDates)-WX$4)&lt;=31,LOOKUP($F8,TenantNames,TenantTotalRevenues)-SUM($JA8:WW8),LOOKUP($F8,TenantNames,TenantMonthlyRents)),IF(AND((SUMIF($G$4:AHB$4,"&lt;"&amp;WX$4,$G8:AHB8))&gt;SUMIFS(TransactionAmounts,TenantSources,$F8,'Filtered Data'!$C$2:$C23,"&lt;"&amp;WX$4),WX$4&lt;TODAY()),"Late","Occupied")),)))</f>
        <v/>
      </c>
      <c r="WY8" s="33" t="str">
        <f>IF(ISBLANK($F8),,IF(TODAY()=WY$4,"Today",IF(AND(LOOKUP($F8,TenantNames,TenantStartDates)&lt;=WY$4,LOOKUP($F8,TenantNames,TenantEndDates)&gt;=WY$4),IF(OR(AND(DAY(LOOKUP($F8,TenantNames,TenantStartDates))&gt;28,DAY(EOMONTH(WY$4,0))=28,DAY(WY$4)=28),AND(DAY(LOOKUP($F8,TenantNames,TenantStartDates))&gt;30,DAY(EOMONTH(WY$4,0))=30,DAY(WY$4)=30),DAY(LOOKUP($F8,TenantNames,TenantStartDates))=DAY(WY$4)),IF((LOOKUP($F8,TenantNames,TenantEndDates)-WY$4)&lt;=31,LOOKUP($F8,TenantNames,TenantTotalRevenues)-SUM($JA8:WX8),LOOKUP($F8,TenantNames,TenantMonthlyRents)),IF(AND((SUMIF($G$4:AHB$4,"&lt;"&amp;WY$4,$G8:AHB8))&gt;SUMIFS(TransactionAmounts,TenantSources,$F8,'Filtered Data'!$C$2:$C23,"&lt;"&amp;WY$4),WY$4&lt;TODAY()),"Late","Occupied")),)))</f>
        <v/>
      </c>
      <c r="WZ8" s="33" t="str">
        <f>IF(ISBLANK($F8),,IF(TODAY()=WZ$4,"Today",IF(AND(LOOKUP($F8,TenantNames,TenantStartDates)&lt;=WZ$4,LOOKUP($F8,TenantNames,TenantEndDates)&gt;=WZ$4),IF(OR(AND(DAY(LOOKUP($F8,TenantNames,TenantStartDates))&gt;28,DAY(EOMONTH(WZ$4,0))=28,DAY(WZ$4)=28),AND(DAY(LOOKUP($F8,TenantNames,TenantStartDates))&gt;30,DAY(EOMONTH(WZ$4,0))=30,DAY(WZ$4)=30),DAY(LOOKUP($F8,TenantNames,TenantStartDates))=DAY(WZ$4)),IF((LOOKUP($F8,TenantNames,TenantEndDates)-WZ$4)&lt;=31,LOOKUP($F8,TenantNames,TenantTotalRevenues)-SUM($JA8:WY8),LOOKUP($F8,TenantNames,TenantMonthlyRents)),IF(AND((SUMIF($G$4:AHB$4,"&lt;"&amp;WZ$4,$G8:AHB8))&gt;SUMIFS(TransactionAmounts,TenantSources,$F8,'Filtered Data'!$C$2:$C23,"&lt;"&amp;WZ$4),WZ$4&lt;TODAY()),"Late","Occupied")),)))</f>
        <v/>
      </c>
      <c r="XA8" s="33" t="str">
        <f>IF(ISBLANK($F8),,IF(TODAY()=XA$4,"Today",IF(AND(LOOKUP($F8,TenantNames,TenantStartDates)&lt;=XA$4,LOOKUP($F8,TenantNames,TenantEndDates)&gt;=XA$4),IF(OR(AND(DAY(LOOKUP($F8,TenantNames,TenantStartDates))&gt;28,DAY(EOMONTH(XA$4,0))=28,DAY(XA$4)=28),AND(DAY(LOOKUP($F8,TenantNames,TenantStartDates))&gt;30,DAY(EOMONTH(XA$4,0))=30,DAY(XA$4)=30),DAY(LOOKUP($F8,TenantNames,TenantStartDates))=DAY(XA$4)),IF((LOOKUP($F8,TenantNames,TenantEndDates)-XA$4)&lt;=31,LOOKUP($F8,TenantNames,TenantTotalRevenues)-SUM($JA8:WZ8),LOOKUP($F8,TenantNames,TenantMonthlyRents)),IF(AND((SUMIF($G$4:AHB$4,"&lt;"&amp;XA$4,$G8:AHB8))&gt;SUMIFS(TransactionAmounts,TenantSources,$F8,'Filtered Data'!$C$2:$C23,"&lt;"&amp;XA$4),XA$4&lt;TODAY()),"Late","Occupied")),)))</f>
        <v/>
      </c>
      <c r="XB8" s="33" t="str">
        <f>IF(ISBLANK($F8),,IF(TODAY()=XB$4,"Today",IF(AND(LOOKUP($F8,TenantNames,TenantStartDates)&lt;=XB$4,LOOKUP($F8,TenantNames,TenantEndDates)&gt;=XB$4),IF(OR(AND(DAY(LOOKUP($F8,TenantNames,TenantStartDates))&gt;28,DAY(EOMONTH(XB$4,0))=28,DAY(XB$4)=28),AND(DAY(LOOKUP($F8,TenantNames,TenantStartDates))&gt;30,DAY(EOMONTH(XB$4,0))=30,DAY(XB$4)=30),DAY(LOOKUP($F8,TenantNames,TenantStartDates))=DAY(XB$4)),IF((LOOKUP($F8,TenantNames,TenantEndDates)-XB$4)&lt;=31,LOOKUP($F8,TenantNames,TenantTotalRevenues)-SUM($JA8:XA8),LOOKUP($F8,TenantNames,TenantMonthlyRents)),IF(AND((SUMIF($G$4:AHB$4,"&lt;"&amp;XB$4,$G8:AHB8))&gt;SUMIFS(TransactionAmounts,TenantSources,$F8,'Filtered Data'!$C$2:$C23,"&lt;"&amp;XB$4),XB$4&lt;TODAY()),"Late","Occupied")),)))</f>
        <v/>
      </c>
      <c r="XC8" s="33" t="str">
        <f>IF(ISBLANK($F8),,IF(TODAY()=XC$4,"Today",IF(AND(LOOKUP($F8,TenantNames,TenantStartDates)&lt;=XC$4,LOOKUP($F8,TenantNames,TenantEndDates)&gt;=XC$4),IF(OR(AND(DAY(LOOKUP($F8,TenantNames,TenantStartDates))&gt;28,DAY(EOMONTH(XC$4,0))=28,DAY(XC$4)=28),AND(DAY(LOOKUP($F8,TenantNames,TenantStartDates))&gt;30,DAY(EOMONTH(XC$4,0))=30,DAY(XC$4)=30),DAY(LOOKUP($F8,TenantNames,TenantStartDates))=DAY(XC$4)),IF((LOOKUP($F8,TenantNames,TenantEndDates)-XC$4)&lt;=31,LOOKUP($F8,TenantNames,TenantTotalRevenues)-SUM($JA8:XB8),LOOKUP($F8,TenantNames,TenantMonthlyRents)),IF(AND((SUMIF($G$4:AHB$4,"&lt;"&amp;XC$4,$G8:AHB8))&gt;SUMIFS(TransactionAmounts,TenantSources,$F8,'Filtered Data'!$C$2:$C23,"&lt;"&amp;XC$4),XC$4&lt;TODAY()),"Late","Occupied")),)))</f>
        <v/>
      </c>
      <c r="XD8" s="33" t="str">
        <f>IF(ISBLANK($F8),,IF(TODAY()=XD$4,"Today",IF(AND(LOOKUP($F8,TenantNames,TenantStartDates)&lt;=XD$4,LOOKUP($F8,TenantNames,TenantEndDates)&gt;=XD$4),IF(OR(AND(DAY(LOOKUP($F8,TenantNames,TenantStartDates))&gt;28,DAY(EOMONTH(XD$4,0))=28,DAY(XD$4)=28),AND(DAY(LOOKUP($F8,TenantNames,TenantStartDates))&gt;30,DAY(EOMONTH(XD$4,0))=30,DAY(XD$4)=30),DAY(LOOKUP($F8,TenantNames,TenantStartDates))=DAY(XD$4)),IF((LOOKUP($F8,TenantNames,TenantEndDates)-XD$4)&lt;=31,LOOKUP($F8,TenantNames,TenantTotalRevenues)-SUM($JA8:XC8),LOOKUP($F8,TenantNames,TenantMonthlyRents)),IF(AND((SUMIF($G$4:AHB$4,"&lt;"&amp;XD$4,$G8:AHB8))&gt;SUMIFS(TransactionAmounts,TenantSources,$F8,'Filtered Data'!$C$2:$C23,"&lt;"&amp;XD$4),XD$4&lt;TODAY()),"Late","Occupied")),)))</f>
        <v/>
      </c>
      <c r="XE8" s="33" t="str">
        <f>IF(ISBLANK($F8),,IF(TODAY()=XE$4,"Today",IF(AND(LOOKUP($F8,TenantNames,TenantStartDates)&lt;=XE$4,LOOKUP($F8,TenantNames,TenantEndDates)&gt;=XE$4),IF(OR(AND(DAY(LOOKUP($F8,TenantNames,TenantStartDates))&gt;28,DAY(EOMONTH(XE$4,0))=28,DAY(XE$4)=28),AND(DAY(LOOKUP($F8,TenantNames,TenantStartDates))&gt;30,DAY(EOMONTH(XE$4,0))=30,DAY(XE$4)=30),DAY(LOOKUP($F8,TenantNames,TenantStartDates))=DAY(XE$4)),IF((LOOKUP($F8,TenantNames,TenantEndDates)-XE$4)&lt;=31,LOOKUP($F8,TenantNames,TenantTotalRevenues)-SUM($JA8:XD8),LOOKUP($F8,TenantNames,TenantMonthlyRents)),IF(AND((SUMIF($G$4:AHB$4,"&lt;"&amp;XE$4,$G8:AHB8))&gt;SUMIFS(TransactionAmounts,TenantSources,$F8,'Filtered Data'!$C$2:$C23,"&lt;"&amp;XE$4),XE$4&lt;TODAY()),"Late","Occupied")),)))</f>
        <v/>
      </c>
      <c r="XF8" s="33" t="str">
        <f>IF(ISBLANK($F8),,IF(TODAY()=XF$4,"Today",IF(AND(LOOKUP($F8,TenantNames,TenantStartDates)&lt;=XF$4,LOOKUP($F8,TenantNames,TenantEndDates)&gt;=XF$4),IF(OR(AND(DAY(LOOKUP($F8,TenantNames,TenantStartDates))&gt;28,DAY(EOMONTH(XF$4,0))=28,DAY(XF$4)=28),AND(DAY(LOOKUP($F8,TenantNames,TenantStartDates))&gt;30,DAY(EOMONTH(XF$4,0))=30,DAY(XF$4)=30),DAY(LOOKUP($F8,TenantNames,TenantStartDates))=DAY(XF$4)),IF((LOOKUP($F8,TenantNames,TenantEndDates)-XF$4)&lt;=31,LOOKUP($F8,TenantNames,TenantTotalRevenues)-SUM($JA8:XE8),LOOKUP($F8,TenantNames,TenantMonthlyRents)),IF(AND((SUMIF($G$4:AHB$4,"&lt;"&amp;XF$4,$G8:AHB8))&gt;SUMIFS(TransactionAmounts,TenantSources,$F8,'Filtered Data'!$C$2:$C23,"&lt;"&amp;XF$4),XF$4&lt;TODAY()),"Late","Occupied")),)))</f>
        <v/>
      </c>
      <c r="XG8" s="33" t="str">
        <f>IF(ISBLANK($F8),,IF(TODAY()=XG$4,"Today",IF(AND(LOOKUP($F8,TenantNames,TenantStartDates)&lt;=XG$4,LOOKUP($F8,TenantNames,TenantEndDates)&gt;=XG$4),IF(OR(AND(DAY(LOOKUP($F8,TenantNames,TenantStartDates))&gt;28,DAY(EOMONTH(XG$4,0))=28,DAY(XG$4)=28),AND(DAY(LOOKUP($F8,TenantNames,TenantStartDates))&gt;30,DAY(EOMONTH(XG$4,0))=30,DAY(XG$4)=30),DAY(LOOKUP($F8,TenantNames,TenantStartDates))=DAY(XG$4)),IF((LOOKUP($F8,TenantNames,TenantEndDates)-XG$4)&lt;=31,LOOKUP($F8,TenantNames,TenantTotalRevenues)-SUM($JA8:XF8),LOOKUP($F8,TenantNames,TenantMonthlyRents)),IF(AND((SUMIF($G$4:AHB$4,"&lt;"&amp;XG$4,$G8:AHB8))&gt;SUMIFS(TransactionAmounts,TenantSources,$F8,'Filtered Data'!$C$2:$C23,"&lt;"&amp;XG$4),XG$4&lt;TODAY()),"Late","Occupied")),)))</f>
        <v/>
      </c>
      <c r="XH8" s="33" t="str">
        <f>IF(ISBLANK($F8),,IF(TODAY()=XH$4,"Today",IF(AND(LOOKUP($F8,TenantNames,TenantStartDates)&lt;=XH$4,LOOKUP($F8,TenantNames,TenantEndDates)&gt;=XH$4),IF(OR(AND(DAY(LOOKUP($F8,TenantNames,TenantStartDates))&gt;28,DAY(EOMONTH(XH$4,0))=28,DAY(XH$4)=28),AND(DAY(LOOKUP($F8,TenantNames,TenantStartDates))&gt;30,DAY(EOMONTH(XH$4,0))=30,DAY(XH$4)=30),DAY(LOOKUP($F8,TenantNames,TenantStartDates))=DAY(XH$4)),IF((LOOKUP($F8,TenantNames,TenantEndDates)-XH$4)&lt;=31,LOOKUP($F8,TenantNames,TenantTotalRevenues)-SUM($JA8:XG8),LOOKUP($F8,TenantNames,TenantMonthlyRents)),IF(AND((SUMIF($G$4:AHB$4,"&lt;"&amp;XH$4,$G8:AHB8))&gt;SUMIFS(TransactionAmounts,TenantSources,$F8,'Filtered Data'!$C$2:$C23,"&lt;"&amp;XH$4),XH$4&lt;TODAY()),"Late","Occupied")),)))</f>
        <v/>
      </c>
      <c r="XI8" s="33" t="str">
        <f>IF(ISBLANK($F8),,IF(TODAY()=XI$4,"Today",IF(AND(LOOKUP($F8,TenantNames,TenantStartDates)&lt;=XI$4,LOOKUP($F8,TenantNames,TenantEndDates)&gt;=XI$4),IF(OR(AND(DAY(LOOKUP($F8,TenantNames,TenantStartDates))&gt;28,DAY(EOMONTH(XI$4,0))=28,DAY(XI$4)=28),AND(DAY(LOOKUP($F8,TenantNames,TenantStartDates))&gt;30,DAY(EOMONTH(XI$4,0))=30,DAY(XI$4)=30),DAY(LOOKUP($F8,TenantNames,TenantStartDates))=DAY(XI$4)),IF((LOOKUP($F8,TenantNames,TenantEndDates)-XI$4)&lt;=31,LOOKUP($F8,TenantNames,TenantTotalRevenues)-SUM($JA8:XH8),LOOKUP($F8,TenantNames,TenantMonthlyRents)),IF(AND((SUMIF($G$4:AHB$4,"&lt;"&amp;XI$4,$G8:AHB8))&gt;SUMIFS(TransactionAmounts,TenantSources,$F8,'Filtered Data'!$C$2:$C23,"&lt;"&amp;XI$4),XI$4&lt;TODAY()),"Late","Occupied")),)))</f>
        <v/>
      </c>
      <c r="XJ8" s="33" t="str">
        <f>IF(ISBLANK($F8),,IF(TODAY()=XJ$4,"Today",IF(AND(LOOKUP($F8,TenantNames,TenantStartDates)&lt;=XJ$4,LOOKUP($F8,TenantNames,TenantEndDates)&gt;=XJ$4),IF(OR(AND(DAY(LOOKUP($F8,TenantNames,TenantStartDates))&gt;28,DAY(EOMONTH(XJ$4,0))=28,DAY(XJ$4)=28),AND(DAY(LOOKUP($F8,TenantNames,TenantStartDates))&gt;30,DAY(EOMONTH(XJ$4,0))=30,DAY(XJ$4)=30),DAY(LOOKUP($F8,TenantNames,TenantStartDates))=DAY(XJ$4)),IF((LOOKUP($F8,TenantNames,TenantEndDates)-XJ$4)&lt;=31,LOOKUP($F8,TenantNames,TenantTotalRevenues)-SUM($JA8:XI8),LOOKUP($F8,TenantNames,TenantMonthlyRents)),IF(AND((SUMIF($G$4:AHB$4,"&lt;"&amp;XJ$4,$G8:AHB8))&gt;SUMIFS(TransactionAmounts,TenantSources,$F8,'Filtered Data'!$C$2:$C23,"&lt;"&amp;XJ$4),XJ$4&lt;TODAY()),"Late","Occupied")),)))</f>
        <v/>
      </c>
      <c r="XK8" s="33" t="str">
        <f>IF(ISBLANK($F8),,IF(TODAY()=XK$4,"Today",IF(AND(LOOKUP($F8,TenantNames,TenantStartDates)&lt;=XK$4,LOOKUP($F8,TenantNames,TenantEndDates)&gt;=XK$4),IF(OR(AND(DAY(LOOKUP($F8,TenantNames,TenantStartDates))&gt;28,DAY(EOMONTH(XK$4,0))=28,DAY(XK$4)=28),AND(DAY(LOOKUP($F8,TenantNames,TenantStartDates))&gt;30,DAY(EOMONTH(XK$4,0))=30,DAY(XK$4)=30),DAY(LOOKUP($F8,TenantNames,TenantStartDates))=DAY(XK$4)),IF((LOOKUP($F8,TenantNames,TenantEndDates)-XK$4)&lt;=31,LOOKUP($F8,TenantNames,TenantTotalRevenues)-SUM($JA8:XJ8),LOOKUP($F8,TenantNames,TenantMonthlyRents)),IF(AND((SUMIF($G$4:AHB$4,"&lt;"&amp;XK$4,$G8:AHB8))&gt;SUMIFS(TransactionAmounts,TenantSources,$F8,'Filtered Data'!$C$2:$C23,"&lt;"&amp;XK$4),XK$4&lt;TODAY()),"Late","Occupied")),)))</f>
        <v/>
      </c>
      <c r="XL8" s="33" t="str">
        <f>IF(ISBLANK($F8),,IF(TODAY()=XL$4,"Today",IF(AND(LOOKUP($F8,TenantNames,TenantStartDates)&lt;=XL$4,LOOKUP($F8,TenantNames,TenantEndDates)&gt;=XL$4),IF(OR(AND(DAY(LOOKUP($F8,TenantNames,TenantStartDates))&gt;28,DAY(EOMONTH(XL$4,0))=28,DAY(XL$4)=28),AND(DAY(LOOKUP($F8,TenantNames,TenantStartDates))&gt;30,DAY(EOMONTH(XL$4,0))=30,DAY(XL$4)=30),DAY(LOOKUP($F8,TenantNames,TenantStartDates))=DAY(XL$4)),IF((LOOKUP($F8,TenantNames,TenantEndDates)-XL$4)&lt;=31,LOOKUP($F8,TenantNames,TenantTotalRevenues)-SUM($JA8:XK8),LOOKUP($F8,TenantNames,TenantMonthlyRents)),IF(AND((SUMIF($G$4:AHB$4,"&lt;"&amp;XL$4,$G8:AHB8))&gt;SUMIFS(TransactionAmounts,TenantSources,$F8,'Filtered Data'!$C$2:$C23,"&lt;"&amp;XL$4),XL$4&lt;TODAY()),"Late","Occupied")),)))</f>
        <v/>
      </c>
      <c r="XM8" s="33" t="str">
        <f>IF(ISBLANK($F8),,IF(TODAY()=XM$4,"Today",IF(AND(LOOKUP($F8,TenantNames,TenantStartDates)&lt;=XM$4,LOOKUP($F8,TenantNames,TenantEndDates)&gt;=XM$4),IF(OR(AND(DAY(LOOKUP($F8,TenantNames,TenantStartDates))&gt;28,DAY(EOMONTH(XM$4,0))=28,DAY(XM$4)=28),AND(DAY(LOOKUP($F8,TenantNames,TenantStartDates))&gt;30,DAY(EOMONTH(XM$4,0))=30,DAY(XM$4)=30),DAY(LOOKUP($F8,TenantNames,TenantStartDates))=DAY(XM$4)),IF((LOOKUP($F8,TenantNames,TenantEndDates)-XM$4)&lt;=31,LOOKUP($F8,TenantNames,TenantTotalRevenues)-SUM($JA8:XL8),LOOKUP($F8,TenantNames,TenantMonthlyRents)),IF(AND((SUMIF($G$4:AHB$4,"&lt;"&amp;XM$4,$G8:AHB8))&gt;SUMIFS(TransactionAmounts,TenantSources,$F8,'Filtered Data'!$C$2:$C23,"&lt;"&amp;XM$4),XM$4&lt;TODAY()),"Late","Occupied")),)))</f>
        <v/>
      </c>
      <c r="XN8" s="33" t="str">
        <f>IF(ISBLANK($F8),,IF(TODAY()=XN$4,"Today",IF(AND(LOOKUP($F8,TenantNames,TenantStartDates)&lt;=XN$4,LOOKUP($F8,TenantNames,TenantEndDates)&gt;=XN$4),IF(OR(AND(DAY(LOOKUP($F8,TenantNames,TenantStartDates))&gt;28,DAY(EOMONTH(XN$4,0))=28,DAY(XN$4)=28),AND(DAY(LOOKUP($F8,TenantNames,TenantStartDates))&gt;30,DAY(EOMONTH(XN$4,0))=30,DAY(XN$4)=30),DAY(LOOKUP($F8,TenantNames,TenantStartDates))=DAY(XN$4)),IF((LOOKUP($F8,TenantNames,TenantEndDates)-XN$4)&lt;=31,LOOKUP($F8,TenantNames,TenantTotalRevenues)-SUM($JA8:XM8),LOOKUP($F8,TenantNames,TenantMonthlyRents)),IF(AND((SUMIF($G$4:AHB$4,"&lt;"&amp;XN$4,$G8:AHB8))&gt;SUMIFS(TransactionAmounts,TenantSources,$F8,'Filtered Data'!$C$2:$C23,"&lt;"&amp;XN$4),XN$4&lt;TODAY()),"Late","Occupied")),)))</f>
        <v/>
      </c>
      <c r="XO8" s="33" t="str">
        <f>IF(ISBLANK($F8),,IF(TODAY()=XO$4,"Today",IF(AND(LOOKUP($F8,TenantNames,TenantStartDates)&lt;=XO$4,LOOKUP($F8,TenantNames,TenantEndDates)&gt;=XO$4),IF(OR(AND(DAY(LOOKUP($F8,TenantNames,TenantStartDates))&gt;28,DAY(EOMONTH(XO$4,0))=28,DAY(XO$4)=28),AND(DAY(LOOKUP($F8,TenantNames,TenantStartDates))&gt;30,DAY(EOMONTH(XO$4,0))=30,DAY(XO$4)=30),DAY(LOOKUP($F8,TenantNames,TenantStartDates))=DAY(XO$4)),IF((LOOKUP($F8,TenantNames,TenantEndDates)-XO$4)&lt;=31,LOOKUP($F8,TenantNames,TenantTotalRevenues)-SUM($JA8:XN8),LOOKUP($F8,TenantNames,TenantMonthlyRents)),IF(AND((SUMIF($G$4:AHB$4,"&lt;"&amp;XO$4,$G8:AHB8))&gt;SUMIFS(TransactionAmounts,TenantSources,$F8,'Filtered Data'!$C$2:$C23,"&lt;"&amp;XO$4),XO$4&lt;TODAY()),"Late","Occupied")),)))</f>
        <v/>
      </c>
      <c r="XP8" s="33" t="str">
        <f>IF(ISBLANK($F8),,IF(TODAY()=XP$4,"Today",IF(AND(LOOKUP($F8,TenantNames,TenantStartDates)&lt;=XP$4,LOOKUP($F8,TenantNames,TenantEndDates)&gt;=XP$4),IF(OR(AND(DAY(LOOKUP($F8,TenantNames,TenantStartDates))&gt;28,DAY(EOMONTH(XP$4,0))=28,DAY(XP$4)=28),AND(DAY(LOOKUP($F8,TenantNames,TenantStartDates))&gt;30,DAY(EOMONTH(XP$4,0))=30,DAY(XP$4)=30),DAY(LOOKUP($F8,TenantNames,TenantStartDates))=DAY(XP$4)),IF((LOOKUP($F8,TenantNames,TenantEndDates)-XP$4)&lt;=31,LOOKUP($F8,TenantNames,TenantTotalRevenues)-SUM($JA8:XO8),LOOKUP($F8,TenantNames,TenantMonthlyRents)),IF(AND((SUMIF($G$4:AHB$4,"&lt;"&amp;XP$4,$G8:AHB8))&gt;SUMIFS(TransactionAmounts,TenantSources,$F8,'Filtered Data'!$C$2:$C23,"&lt;"&amp;XP$4),XP$4&lt;TODAY()),"Late","Occupied")),)))</f>
        <v/>
      </c>
      <c r="XQ8" s="33" t="str">
        <f>IF(ISBLANK($F8),,IF(TODAY()=XQ$4,"Today",IF(AND(LOOKUP($F8,TenantNames,TenantStartDates)&lt;=XQ$4,LOOKUP($F8,TenantNames,TenantEndDates)&gt;=XQ$4),IF(OR(AND(DAY(LOOKUP($F8,TenantNames,TenantStartDates))&gt;28,DAY(EOMONTH(XQ$4,0))=28,DAY(XQ$4)=28),AND(DAY(LOOKUP($F8,TenantNames,TenantStartDates))&gt;30,DAY(EOMONTH(XQ$4,0))=30,DAY(XQ$4)=30),DAY(LOOKUP($F8,TenantNames,TenantStartDates))=DAY(XQ$4)),IF((LOOKUP($F8,TenantNames,TenantEndDates)-XQ$4)&lt;=31,LOOKUP($F8,TenantNames,TenantTotalRevenues)-SUM($JA8:XP8),LOOKUP($F8,TenantNames,TenantMonthlyRents)),IF(AND((SUMIF($G$4:AHB$4,"&lt;"&amp;XQ$4,$G8:AHB8))&gt;SUMIFS(TransactionAmounts,TenantSources,$F8,'Filtered Data'!$C$2:$C23,"&lt;"&amp;XQ$4),XQ$4&lt;TODAY()),"Late","Occupied")),)))</f>
        <v/>
      </c>
      <c r="XR8" s="33" t="str">
        <f>IF(ISBLANK($F8),,IF(TODAY()=XR$4,"Today",IF(AND(LOOKUP($F8,TenantNames,TenantStartDates)&lt;=XR$4,LOOKUP($F8,TenantNames,TenantEndDates)&gt;=XR$4),IF(OR(AND(DAY(LOOKUP($F8,TenantNames,TenantStartDates))&gt;28,DAY(EOMONTH(XR$4,0))=28,DAY(XR$4)=28),AND(DAY(LOOKUP($F8,TenantNames,TenantStartDates))&gt;30,DAY(EOMONTH(XR$4,0))=30,DAY(XR$4)=30),DAY(LOOKUP($F8,TenantNames,TenantStartDates))=DAY(XR$4)),IF((LOOKUP($F8,TenantNames,TenantEndDates)-XR$4)&lt;=31,LOOKUP($F8,TenantNames,TenantTotalRevenues)-SUM($JA8:XQ8),LOOKUP($F8,TenantNames,TenantMonthlyRents)),IF(AND((SUMIF($G$4:AHB$4,"&lt;"&amp;XR$4,$G8:AHB8))&gt;SUMIFS(TransactionAmounts,TenantSources,$F8,'Filtered Data'!$C$2:$C23,"&lt;"&amp;XR$4),XR$4&lt;TODAY()),"Late","Occupied")),)))</f>
        <v/>
      </c>
      <c r="XS8" s="33" t="str">
        <f>IF(ISBLANK($F8),,IF(TODAY()=XS$4,"Today",IF(AND(LOOKUP($F8,TenantNames,TenantStartDates)&lt;=XS$4,LOOKUP($F8,TenantNames,TenantEndDates)&gt;=XS$4),IF(OR(AND(DAY(LOOKUP($F8,TenantNames,TenantStartDates))&gt;28,DAY(EOMONTH(XS$4,0))=28,DAY(XS$4)=28),AND(DAY(LOOKUP($F8,TenantNames,TenantStartDates))&gt;30,DAY(EOMONTH(XS$4,0))=30,DAY(XS$4)=30),DAY(LOOKUP($F8,TenantNames,TenantStartDates))=DAY(XS$4)),IF((LOOKUP($F8,TenantNames,TenantEndDates)-XS$4)&lt;=31,LOOKUP($F8,TenantNames,TenantTotalRevenues)-SUM($JA8:XR8),LOOKUP($F8,TenantNames,TenantMonthlyRents)),IF(AND((SUMIF($G$4:AHB$4,"&lt;"&amp;XS$4,$G8:AHB8))&gt;SUMIFS(TransactionAmounts,TenantSources,$F8,'Filtered Data'!$C$2:$C23,"&lt;"&amp;XS$4),XS$4&lt;TODAY()),"Late","Occupied")),)))</f>
        <v/>
      </c>
      <c r="XT8" s="33" t="str">
        <f>IF(ISBLANK($F8),,IF(TODAY()=XT$4,"Today",IF(AND(LOOKUP($F8,TenantNames,TenantStartDates)&lt;=XT$4,LOOKUP($F8,TenantNames,TenantEndDates)&gt;=XT$4),IF(OR(AND(DAY(LOOKUP($F8,TenantNames,TenantStartDates))&gt;28,DAY(EOMONTH(XT$4,0))=28,DAY(XT$4)=28),AND(DAY(LOOKUP($F8,TenantNames,TenantStartDates))&gt;30,DAY(EOMONTH(XT$4,0))=30,DAY(XT$4)=30),DAY(LOOKUP($F8,TenantNames,TenantStartDates))=DAY(XT$4)),IF((LOOKUP($F8,TenantNames,TenantEndDates)-XT$4)&lt;=31,LOOKUP($F8,TenantNames,TenantTotalRevenues)-SUM($JA8:XS8),LOOKUP($F8,TenantNames,TenantMonthlyRents)),IF(AND((SUMIF($G$4:AHB$4,"&lt;"&amp;XT$4,$G8:AHB8))&gt;SUMIFS(TransactionAmounts,TenantSources,$F8,'Filtered Data'!$C$2:$C23,"&lt;"&amp;XT$4),XT$4&lt;TODAY()),"Late","Occupied")),)))</f>
        <v/>
      </c>
      <c r="XU8" s="33" t="str">
        <f>IF(ISBLANK($F8),,IF(TODAY()=XU$4,"Today",IF(AND(LOOKUP($F8,TenantNames,TenantStartDates)&lt;=XU$4,LOOKUP($F8,TenantNames,TenantEndDates)&gt;=XU$4),IF(OR(AND(DAY(LOOKUP($F8,TenantNames,TenantStartDates))&gt;28,DAY(EOMONTH(XU$4,0))=28,DAY(XU$4)=28),AND(DAY(LOOKUP($F8,TenantNames,TenantStartDates))&gt;30,DAY(EOMONTH(XU$4,0))=30,DAY(XU$4)=30),DAY(LOOKUP($F8,TenantNames,TenantStartDates))=DAY(XU$4)),IF((LOOKUP($F8,TenantNames,TenantEndDates)-XU$4)&lt;=31,LOOKUP($F8,TenantNames,TenantTotalRevenues)-SUM($JA8:XT8),LOOKUP($F8,TenantNames,TenantMonthlyRents)),IF(AND((SUMIF($G$4:AHB$4,"&lt;"&amp;XU$4,$G8:AHB8))&gt;SUMIFS(TransactionAmounts,TenantSources,$F8,'Filtered Data'!$C$2:$C23,"&lt;"&amp;XU$4),XU$4&lt;TODAY()),"Late","Occupied")),)))</f>
        <v/>
      </c>
      <c r="XV8" s="33" t="str">
        <f>IF(ISBLANK($F8),,IF(TODAY()=XV$4,"Today",IF(AND(LOOKUP($F8,TenantNames,TenantStartDates)&lt;=XV$4,LOOKUP($F8,TenantNames,TenantEndDates)&gt;=XV$4),IF(OR(AND(DAY(LOOKUP($F8,TenantNames,TenantStartDates))&gt;28,DAY(EOMONTH(XV$4,0))=28,DAY(XV$4)=28),AND(DAY(LOOKUP($F8,TenantNames,TenantStartDates))&gt;30,DAY(EOMONTH(XV$4,0))=30,DAY(XV$4)=30),DAY(LOOKUP($F8,TenantNames,TenantStartDates))=DAY(XV$4)),IF((LOOKUP($F8,TenantNames,TenantEndDates)-XV$4)&lt;=31,LOOKUP($F8,TenantNames,TenantTotalRevenues)-SUM($JA8:XU8),LOOKUP($F8,TenantNames,TenantMonthlyRents)),IF(AND((SUMIF($G$4:AHB$4,"&lt;"&amp;XV$4,$G8:AHB8))&gt;SUMIFS(TransactionAmounts,TenantSources,$F8,'Filtered Data'!$C$2:$C23,"&lt;"&amp;XV$4),XV$4&lt;TODAY()),"Late","Occupied")),)))</f>
        <v/>
      </c>
      <c r="XW8" s="33" t="str">
        <f>IF(ISBLANK($F8),,IF(TODAY()=XW$4,"Today",IF(AND(LOOKUP($F8,TenantNames,TenantStartDates)&lt;=XW$4,LOOKUP($F8,TenantNames,TenantEndDates)&gt;=XW$4),IF(OR(AND(DAY(LOOKUP($F8,TenantNames,TenantStartDates))&gt;28,DAY(EOMONTH(XW$4,0))=28,DAY(XW$4)=28),AND(DAY(LOOKUP($F8,TenantNames,TenantStartDates))&gt;30,DAY(EOMONTH(XW$4,0))=30,DAY(XW$4)=30),DAY(LOOKUP($F8,TenantNames,TenantStartDates))=DAY(XW$4)),IF((LOOKUP($F8,TenantNames,TenantEndDates)-XW$4)&lt;=31,LOOKUP($F8,TenantNames,TenantTotalRevenues)-SUM($JA8:XV8),LOOKUP($F8,TenantNames,TenantMonthlyRents)),IF(AND((SUMIF($G$4:AHB$4,"&lt;"&amp;XW$4,$G8:AHB8))&gt;SUMIFS(TransactionAmounts,TenantSources,$F8,'Filtered Data'!$C$2:$C23,"&lt;"&amp;XW$4),XW$4&lt;TODAY()),"Late","Occupied")),)))</f>
        <v/>
      </c>
      <c r="XX8" s="33" t="str">
        <f>IF(ISBLANK($F8),,IF(TODAY()=XX$4,"Today",IF(AND(LOOKUP($F8,TenantNames,TenantStartDates)&lt;=XX$4,LOOKUP($F8,TenantNames,TenantEndDates)&gt;=XX$4),IF(OR(AND(DAY(LOOKUP($F8,TenantNames,TenantStartDates))&gt;28,DAY(EOMONTH(XX$4,0))=28,DAY(XX$4)=28),AND(DAY(LOOKUP($F8,TenantNames,TenantStartDates))&gt;30,DAY(EOMONTH(XX$4,0))=30,DAY(XX$4)=30),DAY(LOOKUP($F8,TenantNames,TenantStartDates))=DAY(XX$4)),IF((LOOKUP($F8,TenantNames,TenantEndDates)-XX$4)&lt;=31,LOOKUP($F8,TenantNames,TenantTotalRevenues)-SUM($JA8:XW8),LOOKUP($F8,TenantNames,TenantMonthlyRents)),IF(AND((SUMIF($G$4:AHB$4,"&lt;"&amp;XX$4,$G8:AHB8))&gt;SUMIFS(TransactionAmounts,TenantSources,$F8,'Filtered Data'!$C$2:$C23,"&lt;"&amp;XX$4),XX$4&lt;TODAY()),"Late","Occupied")),)))</f>
        <v/>
      </c>
      <c r="XY8" s="33" t="str">
        <f>IF(ISBLANK($F8),,IF(TODAY()=XY$4,"Today",IF(AND(LOOKUP($F8,TenantNames,TenantStartDates)&lt;=XY$4,LOOKUP($F8,TenantNames,TenantEndDates)&gt;=XY$4),IF(OR(AND(DAY(LOOKUP($F8,TenantNames,TenantStartDates))&gt;28,DAY(EOMONTH(XY$4,0))=28,DAY(XY$4)=28),AND(DAY(LOOKUP($F8,TenantNames,TenantStartDates))&gt;30,DAY(EOMONTH(XY$4,0))=30,DAY(XY$4)=30),DAY(LOOKUP($F8,TenantNames,TenantStartDates))=DAY(XY$4)),IF((LOOKUP($F8,TenantNames,TenantEndDates)-XY$4)&lt;=31,LOOKUP($F8,TenantNames,TenantTotalRevenues)-SUM($JA8:XX8),LOOKUP($F8,TenantNames,TenantMonthlyRents)),IF(AND((SUMIF($G$4:AHB$4,"&lt;"&amp;XY$4,$G8:AHB8))&gt;SUMIFS(TransactionAmounts,TenantSources,$F8,'Filtered Data'!$C$2:$C23,"&lt;"&amp;XY$4),XY$4&lt;TODAY()),"Late","Occupied")),)))</f>
        <v/>
      </c>
      <c r="XZ8" s="33" t="str">
        <f>IF(ISBLANK($F8),,IF(TODAY()=XZ$4,"Today",IF(AND(LOOKUP($F8,TenantNames,TenantStartDates)&lt;=XZ$4,LOOKUP($F8,TenantNames,TenantEndDates)&gt;=XZ$4),IF(OR(AND(DAY(LOOKUP($F8,TenantNames,TenantStartDates))&gt;28,DAY(EOMONTH(XZ$4,0))=28,DAY(XZ$4)=28),AND(DAY(LOOKUP($F8,TenantNames,TenantStartDates))&gt;30,DAY(EOMONTH(XZ$4,0))=30,DAY(XZ$4)=30),DAY(LOOKUP($F8,TenantNames,TenantStartDates))=DAY(XZ$4)),IF((LOOKUP($F8,TenantNames,TenantEndDates)-XZ$4)&lt;=31,LOOKUP($F8,TenantNames,TenantTotalRevenues)-SUM($JA8:XY8),LOOKUP($F8,TenantNames,TenantMonthlyRents)),IF(AND((SUMIF($G$4:AHB$4,"&lt;"&amp;XZ$4,$G8:AHB8))&gt;SUMIFS(TransactionAmounts,TenantSources,$F8,'Filtered Data'!$C$2:$C23,"&lt;"&amp;XZ$4),XZ$4&lt;TODAY()),"Late","Occupied")),)))</f>
        <v/>
      </c>
      <c r="YA8" s="33" t="str">
        <f>IF(ISBLANK($F8),,IF(TODAY()=YA$4,"Today",IF(AND(LOOKUP($F8,TenantNames,TenantStartDates)&lt;=YA$4,LOOKUP($F8,TenantNames,TenantEndDates)&gt;=YA$4),IF(OR(AND(DAY(LOOKUP($F8,TenantNames,TenantStartDates))&gt;28,DAY(EOMONTH(YA$4,0))=28,DAY(YA$4)=28),AND(DAY(LOOKUP($F8,TenantNames,TenantStartDates))&gt;30,DAY(EOMONTH(YA$4,0))=30,DAY(YA$4)=30),DAY(LOOKUP($F8,TenantNames,TenantStartDates))=DAY(YA$4)),IF((LOOKUP($F8,TenantNames,TenantEndDates)-YA$4)&lt;=31,LOOKUP($F8,TenantNames,TenantTotalRevenues)-SUM($JA8:XZ8),LOOKUP($F8,TenantNames,TenantMonthlyRents)),IF(AND((SUMIF($G$4:AHB$4,"&lt;"&amp;YA$4,$G8:AHB8))&gt;SUMIFS(TransactionAmounts,TenantSources,$F8,'Filtered Data'!$C$2:$C23,"&lt;"&amp;YA$4),YA$4&lt;TODAY()),"Late","Occupied")),)))</f>
        <v/>
      </c>
      <c r="YB8" s="33" t="str">
        <f>IF(ISBLANK($F8),,IF(TODAY()=YB$4,"Today",IF(AND(LOOKUP($F8,TenantNames,TenantStartDates)&lt;=YB$4,LOOKUP($F8,TenantNames,TenantEndDates)&gt;=YB$4),IF(OR(AND(DAY(LOOKUP($F8,TenantNames,TenantStartDates))&gt;28,DAY(EOMONTH(YB$4,0))=28,DAY(YB$4)=28),AND(DAY(LOOKUP($F8,TenantNames,TenantStartDates))&gt;30,DAY(EOMONTH(YB$4,0))=30,DAY(YB$4)=30),DAY(LOOKUP($F8,TenantNames,TenantStartDates))=DAY(YB$4)),IF((LOOKUP($F8,TenantNames,TenantEndDates)-YB$4)&lt;=31,LOOKUP($F8,TenantNames,TenantTotalRevenues)-SUM($JA8:YA8),LOOKUP($F8,TenantNames,TenantMonthlyRents)),IF(AND((SUMIF($G$4:AHB$4,"&lt;"&amp;YB$4,$G8:AHB8))&gt;SUMIFS(TransactionAmounts,TenantSources,$F8,'Filtered Data'!$C$2:$C23,"&lt;"&amp;YB$4),YB$4&lt;TODAY()),"Late","Occupied")),)))</f>
        <v/>
      </c>
      <c r="YC8" s="33" t="str">
        <f>IF(ISBLANK($F8),,IF(TODAY()=YC$4,"Today",IF(AND(LOOKUP($F8,TenantNames,TenantStartDates)&lt;=YC$4,LOOKUP($F8,TenantNames,TenantEndDates)&gt;=YC$4),IF(OR(AND(DAY(LOOKUP($F8,TenantNames,TenantStartDates))&gt;28,DAY(EOMONTH(YC$4,0))=28,DAY(YC$4)=28),AND(DAY(LOOKUP($F8,TenantNames,TenantStartDates))&gt;30,DAY(EOMONTH(YC$4,0))=30,DAY(YC$4)=30),DAY(LOOKUP($F8,TenantNames,TenantStartDates))=DAY(YC$4)),IF((LOOKUP($F8,TenantNames,TenantEndDates)-YC$4)&lt;=31,LOOKUP($F8,TenantNames,TenantTotalRevenues)-SUM($JA8:YB8),LOOKUP($F8,TenantNames,TenantMonthlyRents)),IF(AND((SUMIF($G$4:AHB$4,"&lt;"&amp;YC$4,$G8:AHB8))&gt;SUMIFS(TransactionAmounts,TenantSources,$F8,'Filtered Data'!$C$2:$C23,"&lt;"&amp;YC$4),YC$4&lt;TODAY()),"Late","Occupied")),)))</f>
        <v/>
      </c>
      <c r="YD8" s="33" t="str">
        <f>IF(ISBLANK($F8),,IF(TODAY()=YD$4,"Today",IF(AND(LOOKUP($F8,TenantNames,TenantStartDates)&lt;=YD$4,LOOKUP($F8,TenantNames,TenantEndDates)&gt;=YD$4),IF(OR(AND(DAY(LOOKUP($F8,TenantNames,TenantStartDates))&gt;28,DAY(EOMONTH(YD$4,0))=28,DAY(YD$4)=28),AND(DAY(LOOKUP($F8,TenantNames,TenantStartDates))&gt;30,DAY(EOMONTH(YD$4,0))=30,DAY(YD$4)=30),DAY(LOOKUP($F8,TenantNames,TenantStartDates))=DAY(YD$4)),IF((LOOKUP($F8,TenantNames,TenantEndDates)-YD$4)&lt;=31,LOOKUP($F8,TenantNames,TenantTotalRevenues)-SUM($JA8:YC8),LOOKUP($F8,TenantNames,TenantMonthlyRents)),IF(AND((SUMIF($G$4:AHB$4,"&lt;"&amp;YD$4,$G8:AHB8))&gt;SUMIFS(TransactionAmounts,TenantSources,$F8,'Filtered Data'!$C$2:$C23,"&lt;"&amp;YD$4),YD$4&lt;TODAY()),"Late","Occupied")),)))</f>
        <v/>
      </c>
      <c r="YE8" s="33" t="str">
        <f>IF(ISBLANK($F8),,IF(TODAY()=YE$4,"Today",IF(AND(LOOKUP($F8,TenantNames,TenantStartDates)&lt;=YE$4,LOOKUP($F8,TenantNames,TenantEndDates)&gt;=YE$4),IF(OR(AND(DAY(LOOKUP($F8,TenantNames,TenantStartDates))&gt;28,DAY(EOMONTH(YE$4,0))=28,DAY(YE$4)=28),AND(DAY(LOOKUP($F8,TenantNames,TenantStartDates))&gt;30,DAY(EOMONTH(YE$4,0))=30,DAY(YE$4)=30),DAY(LOOKUP($F8,TenantNames,TenantStartDates))=DAY(YE$4)),IF((LOOKUP($F8,TenantNames,TenantEndDates)-YE$4)&lt;=31,LOOKUP($F8,TenantNames,TenantTotalRevenues)-SUM($JA8:YD8),LOOKUP($F8,TenantNames,TenantMonthlyRents)),IF(AND((SUMIF($G$4:AHB$4,"&lt;"&amp;YE$4,$G8:AHB8))&gt;SUMIFS(TransactionAmounts,TenantSources,$F8,'Filtered Data'!$C$2:$C23,"&lt;"&amp;YE$4),YE$4&lt;TODAY()),"Late","Occupied")),)))</f>
        <v/>
      </c>
      <c r="YF8" s="33" t="str">
        <f>IF(ISBLANK($F8),,IF(TODAY()=YF$4,"Today",IF(AND(LOOKUP($F8,TenantNames,TenantStartDates)&lt;=YF$4,LOOKUP($F8,TenantNames,TenantEndDates)&gt;=YF$4),IF(OR(AND(DAY(LOOKUP($F8,TenantNames,TenantStartDates))&gt;28,DAY(EOMONTH(YF$4,0))=28,DAY(YF$4)=28),AND(DAY(LOOKUP($F8,TenantNames,TenantStartDates))&gt;30,DAY(EOMONTH(YF$4,0))=30,DAY(YF$4)=30),DAY(LOOKUP($F8,TenantNames,TenantStartDates))=DAY(YF$4)),IF((LOOKUP($F8,TenantNames,TenantEndDates)-YF$4)&lt;=31,LOOKUP($F8,TenantNames,TenantTotalRevenues)-SUM($JA8:YE8),LOOKUP($F8,TenantNames,TenantMonthlyRents)),IF(AND((SUMIF($G$4:AHB$4,"&lt;"&amp;YF$4,$G8:AHB8))&gt;SUMIFS(TransactionAmounts,TenantSources,$F8,'Filtered Data'!$C$2:$C23,"&lt;"&amp;YF$4),YF$4&lt;TODAY()),"Late","Occupied")),)))</f>
        <v/>
      </c>
      <c r="YG8" s="33" t="str">
        <f>IF(ISBLANK($F8),,IF(TODAY()=YG$4,"Today",IF(AND(LOOKUP($F8,TenantNames,TenantStartDates)&lt;=YG$4,LOOKUP($F8,TenantNames,TenantEndDates)&gt;=YG$4),IF(OR(AND(DAY(LOOKUP($F8,TenantNames,TenantStartDates))&gt;28,DAY(EOMONTH(YG$4,0))=28,DAY(YG$4)=28),AND(DAY(LOOKUP($F8,TenantNames,TenantStartDates))&gt;30,DAY(EOMONTH(YG$4,0))=30,DAY(YG$4)=30),DAY(LOOKUP($F8,TenantNames,TenantStartDates))=DAY(YG$4)),IF((LOOKUP($F8,TenantNames,TenantEndDates)-YG$4)&lt;=31,LOOKUP($F8,TenantNames,TenantTotalRevenues)-SUM($JA8:YF8),LOOKUP($F8,TenantNames,TenantMonthlyRents)),IF(AND((SUMIF($G$4:AHB$4,"&lt;"&amp;YG$4,$G8:AHB8))&gt;SUMIFS(TransactionAmounts,TenantSources,$F8,'Filtered Data'!$C$2:$C23,"&lt;"&amp;YG$4),YG$4&lt;TODAY()),"Late","Occupied")),)))</f>
        <v/>
      </c>
      <c r="YH8" s="33" t="str">
        <f>IF(ISBLANK($F8),,IF(TODAY()=YH$4,"Today",IF(AND(LOOKUP($F8,TenantNames,TenantStartDates)&lt;=YH$4,LOOKUP($F8,TenantNames,TenantEndDates)&gt;=YH$4),IF(OR(AND(DAY(LOOKUP($F8,TenantNames,TenantStartDates))&gt;28,DAY(EOMONTH(YH$4,0))=28,DAY(YH$4)=28),AND(DAY(LOOKUP($F8,TenantNames,TenantStartDates))&gt;30,DAY(EOMONTH(YH$4,0))=30,DAY(YH$4)=30),DAY(LOOKUP($F8,TenantNames,TenantStartDates))=DAY(YH$4)),IF((LOOKUP($F8,TenantNames,TenantEndDates)-YH$4)&lt;=31,LOOKUP($F8,TenantNames,TenantTotalRevenues)-SUM($JA8:YG8),LOOKUP($F8,TenantNames,TenantMonthlyRents)),IF(AND((SUMIF($G$4:AHB$4,"&lt;"&amp;YH$4,$G8:AHB8))&gt;SUMIFS(TransactionAmounts,TenantSources,$F8,'Filtered Data'!$C$2:$C23,"&lt;"&amp;YH$4),YH$4&lt;TODAY()),"Late","Occupied")),)))</f>
        <v/>
      </c>
      <c r="YI8" s="33" t="str">
        <f>IF(ISBLANK($F8),,IF(TODAY()=YI$4,"Today",IF(AND(LOOKUP($F8,TenantNames,TenantStartDates)&lt;=YI$4,LOOKUP($F8,TenantNames,TenantEndDates)&gt;=YI$4),IF(OR(AND(DAY(LOOKUP($F8,TenantNames,TenantStartDates))&gt;28,DAY(EOMONTH(YI$4,0))=28,DAY(YI$4)=28),AND(DAY(LOOKUP($F8,TenantNames,TenantStartDates))&gt;30,DAY(EOMONTH(YI$4,0))=30,DAY(YI$4)=30),DAY(LOOKUP($F8,TenantNames,TenantStartDates))=DAY(YI$4)),IF((LOOKUP($F8,TenantNames,TenantEndDates)-YI$4)&lt;=31,LOOKUP($F8,TenantNames,TenantTotalRevenues)-SUM($JA8:YH8),LOOKUP($F8,TenantNames,TenantMonthlyRents)),IF(AND((SUMIF($G$4:AHB$4,"&lt;"&amp;YI$4,$G8:AHB8))&gt;SUMIFS(TransactionAmounts,TenantSources,$F8,'Filtered Data'!$C$2:$C23,"&lt;"&amp;YI$4),YI$4&lt;TODAY()),"Late","Occupied")),)))</f>
        <v/>
      </c>
      <c r="YJ8" s="33" t="str">
        <f>IF(ISBLANK($F8),,IF(TODAY()=YJ$4,"Today",IF(AND(LOOKUP($F8,TenantNames,TenantStartDates)&lt;=YJ$4,LOOKUP($F8,TenantNames,TenantEndDates)&gt;=YJ$4),IF(OR(AND(DAY(LOOKUP($F8,TenantNames,TenantStartDates))&gt;28,DAY(EOMONTH(YJ$4,0))=28,DAY(YJ$4)=28),AND(DAY(LOOKUP($F8,TenantNames,TenantStartDates))&gt;30,DAY(EOMONTH(YJ$4,0))=30,DAY(YJ$4)=30),DAY(LOOKUP($F8,TenantNames,TenantStartDates))=DAY(YJ$4)),IF((LOOKUP($F8,TenantNames,TenantEndDates)-YJ$4)&lt;=31,LOOKUP($F8,TenantNames,TenantTotalRevenues)-SUM($JA8:YI8),LOOKUP($F8,TenantNames,TenantMonthlyRents)),IF(AND((SUMIF($G$4:AHB$4,"&lt;"&amp;YJ$4,$G8:AHB8))&gt;SUMIFS(TransactionAmounts,TenantSources,$F8,'Filtered Data'!$C$2:$C23,"&lt;"&amp;YJ$4),YJ$4&lt;TODAY()),"Late","Occupied")),)))</f>
        <v/>
      </c>
      <c r="YK8" s="33" t="str">
        <f>IF(ISBLANK($F8),,IF(TODAY()=YK$4,"Today",IF(AND(LOOKUP($F8,TenantNames,TenantStartDates)&lt;=YK$4,LOOKUP($F8,TenantNames,TenantEndDates)&gt;=YK$4),IF(OR(AND(DAY(LOOKUP($F8,TenantNames,TenantStartDates))&gt;28,DAY(EOMONTH(YK$4,0))=28,DAY(YK$4)=28),AND(DAY(LOOKUP($F8,TenantNames,TenantStartDates))&gt;30,DAY(EOMONTH(YK$4,0))=30,DAY(YK$4)=30),DAY(LOOKUP($F8,TenantNames,TenantStartDates))=DAY(YK$4)),IF((LOOKUP($F8,TenantNames,TenantEndDates)-YK$4)&lt;=31,LOOKUP($F8,TenantNames,TenantTotalRevenues)-SUM($JA8:YJ8),LOOKUP($F8,TenantNames,TenantMonthlyRents)),IF(AND((SUMIF($G$4:AHB$4,"&lt;"&amp;YK$4,$G8:AHB8))&gt;SUMIFS(TransactionAmounts,TenantSources,$F8,'Filtered Data'!$C$2:$C23,"&lt;"&amp;YK$4),YK$4&lt;TODAY()),"Late","Occupied")),)))</f>
        <v/>
      </c>
      <c r="YL8" s="33" t="str">
        <f>IF(ISBLANK($F8),,IF(TODAY()=YL$4,"Today",IF(AND(LOOKUP($F8,TenantNames,TenantStartDates)&lt;=YL$4,LOOKUP($F8,TenantNames,TenantEndDates)&gt;=YL$4),IF(OR(AND(DAY(LOOKUP($F8,TenantNames,TenantStartDates))&gt;28,DAY(EOMONTH(YL$4,0))=28,DAY(YL$4)=28),AND(DAY(LOOKUP($F8,TenantNames,TenantStartDates))&gt;30,DAY(EOMONTH(YL$4,0))=30,DAY(YL$4)=30),DAY(LOOKUP($F8,TenantNames,TenantStartDates))=DAY(YL$4)),IF((LOOKUP($F8,TenantNames,TenantEndDates)-YL$4)&lt;=31,LOOKUP($F8,TenantNames,TenantTotalRevenues)-SUM($JA8:YK8),LOOKUP($F8,TenantNames,TenantMonthlyRents)),IF(AND((SUMIF($G$4:AHB$4,"&lt;"&amp;YL$4,$G8:AHB8))&gt;SUMIFS(TransactionAmounts,TenantSources,$F8,'Filtered Data'!$C$2:$C23,"&lt;"&amp;YL$4),YL$4&lt;TODAY()),"Late","Occupied")),)))</f>
        <v/>
      </c>
      <c r="YM8" s="33" t="str">
        <f>IF(ISBLANK($F8),,IF(TODAY()=YM$4,"Today",IF(AND(LOOKUP($F8,TenantNames,TenantStartDates)&lt;=YM$4,LOOKUP($F8,TenantNames,TenantEndDates)&gt;=YM$4),IF(OR(AND(DAY(LOOKUP($F8,TenantNames,TenantStartDates))&gt;28,DAY(EOMONTH(YM$4,0))=28,DAY(YM$4)=28),AND(DAY(LOOKUP($F8,TenantNames,TenantStartDates))&gt;30,DAY(EOMONTH(YM$4,0))=30,DAY(YM$4)=30),DAY(LOOKUP($F8,TenantNames,TenantStartDates))=DAY(YM$4)),IF((LOOKUP($F8,TenantNames,TenantEndDates)-YM$4)&lt;=31,LOOKUP($F8,TenantNames,TenantTotalRevenues)-SUM($JA8:YL8),LOOKUP($F8,TenantNames,TenantMonthlyRents)),IF(AND((SUMIF($G$4:AHB$4,"&lt;"&amp;YM$4,$G8:AHB8))&gt;SUMIFS(TransactionAmounts,TenantSources,$F8,'Filtered Data'!$C$2:$C23,"&lt;"&amp;YM$4),YM$4&lt;TODAY()),"Late","Occupied")),)))</f>
        <v/>
      </c>
      <c r="YN8" s="33" t="str">
        <f>IF(ISBLANK($F8),,IF(TODAY()=YN$4,"Today",IF(AND(LOOKUP($F8,TenantNames,TenantStartDates)&lt;=YN$4,LOOKUP($F8,TenantNames,TenantEndDates)&gt;=YN$4),IF(OR(AND(DAY(LOOKUP($F8,TenantNames,TenantStartDates))&gt;28,DAY(EOMONTH(YN$4,0))=28,DAY(YN$4)=28),AND(DAY(LOOKUP($F8,TenantNames,TenantStartDates))&gt;30,DAY(EOMONTH(YN$4,0))=30,DAY(YN$4)=30),DAY(LOOKUP($F8,TenantNames,TenantStartDates))=DAY(YN$4)),IF((LOOKUP($F8,TenantNames,TenantEndDates)-YN$4)&lt;=31,LOOKUP($F8,TenantNames,TenantTotalRevenues)-SUM($JA8:YM8),LOOKUP($F8,TenantNames,TenantMonthlyRents)),IF(AND((SUMIF($G$4:AHB$4,"&lt;"&amp;YN$4,$G8:AHB8))&gt;SUMIFS(TransactionAmounts,TenantSources,$F8,'Filtered Data'!$C$2:$C23,"&lt;"&amp;YN$4),YN$4&lt;TODAY()),"Late","Occupied")),)))</f>
        <v/>
      </c>
      <c r="YO8" s="33" t="str">
        <f>IF(ISBLANK($F8),,IF(TODAY()=YO$4,"Today",IF(AND(LOOKUP($F8,TenantNames,TenantStartDates)&lt;=YO$4,LOOKUP($F8,TenantNames,TenantEndDates)&gt;=YO$4),IF(OR(AND(DAY(LOOKUP($F8,TenantNames,TenantStartDates))&gt;28,DAY(EOMONTH(YO$4,0))=28,DAY(YO$4)=28),AND(DAY(LOOKUP($F8,TenantNames,TenantStartDates))&gt;30,DAY(EOMONTH(YO$4,0))=30,DAY(YO$4)=30),DAY(LOOKUP($F8,TenantNames,TenantStartDates))=DAY(YO$4)),IF((LOOKUP($F8,TenantNames,TenantEndDates)-YO$4)&lt;=31,LOOKUP($F8,TenantNames,TenantTotalRevenues)-SUM($JA8:YN8),LOOKUP($F8,TenantNames,TenantMonthlyRents)),IF(AND((SUMIF($G$4:AHB$4,"&lt;"&amp;YO$4,$G8:AHB8))&gt;SUMIFS(TransactionAmounts,TenantSources,$F8,'Filtered Data'!$C$2:$C23,"&lt;"&amp;YO$4),YO$4&lt;TODAY()),"Late","Occupied")),)))</f>
        <v/>
      </c>
      <c r="YP8" s="33" t="str">
        <f>IF(ISBLANK($F8),,IF(TODAY()=YP$4,"Today",IF(AND(LOOKUP($F8,TenantNames,TenantStartDates)&lt;=YP$4,LOOKUP($F8,TenantNames,TenantEndDates)&gt;=YP$4),IF(OR(AND(DAY(LOOKUP($F8,TenantNames,TenantStartDates))&gt;28,DAY(EOMONTH(YP$4,0))=28,DAY(YP$4)=28),AND(DAY(LOOKUP($F8,TenantNames,TenantStartDates))&gt;30,DAY(EOMONTH(YP$4,0))=30,DAY(YP$4)=30),DAY(LOOKUP($F8,TenantNames,TenantStartDates))=DAY(YP$4)),IF((LOOKUP($F8,TenantNames,TenantEndDates)-YP$4)&lt;=31,LOOKUP($F8,TenantNames,TenantTotalRevenues)-SUM($JA8:YO8),LOOKUP($F8,TenantNames,TenantMonthlyRents)),IF(AND((SUMIF($G$4:AHB$4,"&lt;"&amp;YP$4,$G8:AHB8))&gt;SUMIFS(TransactionAmounts,TenantSources,$F8,'Filtered Data'!$C$2:$C23,"&lt;"&amp;YP$4),YP$4&lt;TODAY()),"Late","Occupied")),)))</f>
        <v/>
      </c>
      <c r="YQ8" s="33" t="str">
        <f>IF(ISBLANK($F8),,IF(TODAY()=YQ$4,"Today",IF(AND(LOOKUP($F8,TenantNames,TenantStartDates)&lt;=YQ$4,LOOKUP($F8,TenantNames,TenantEndDates)&gt;=YQ$4),IF(OR(AND(DAY(LOOKUP($F8,TenantNames,TenantStartDates))&gt;28,DAY(EOMONTH(YQ$4,0))=28,DAY(YQ$4)=28),AND(DAY(LOOKUP($F8,TenantNames,TenantStartDates))&gt;30,DAY(EOMONTH(YQ$4,0))=30,DAY(YQ$4)=30),DAY(LOOKUP($F8,TenantNames,TenantStartDates))=DAY(YQ$4)),IF((LOOKUP($F8,TenantNames,TenantEndDates)-YQ$4)&lt;=31,LOOKUP($F8,TenantNames,TenantTotalRevenues)-SUM($JA8:YP8),LOOKUP($F8,TenantNames,TenantMonthlyRents)),IF(AND((SUMIF($G$4:AHB$4,"&lt;"&amp;YQ$4,$G8:AHB8))&gt;SUMIFS(TransactionAmounts,TenantSources,$F8,'Filtered Data'!$C$2:$C23,"&lt;"&amp;YQ$4),YQ$4&lt;TODAY()),"Late","Occupied")),)))</f>
        <v/>
      </c>
      <c r="YR8" s="33" t="str">
        <f>IF(ISBLANK($F8),,IF(TODAY()=YR$4,"Today",IF(AND(LOOKUP($F8,TenantNames,TenantStartDates)&lt;=YR$4,LOOKUP($F8,TenantNames,TenantEndDates)&gt;=YR$4),IF(OR(AND(DAY(LOOKUP($F8,TenantNames,TenantStartDates))&gt;28,DAY(EOMONTH(YR$4,0))=28,DAY(YR$4)=28),AND(DAY(LOOKUP($F8,TenantNames,TenantStartDates))&gt;30,DAY(EOMONTH(YR$4,0))=30,DAY(YR$4)=30),DAY(LOOKUP($F8,TenantNames,TenantStartDates))=DAY(YR$4)),IF((LOOKUP($F8,TenantNames,TenantEndDates)-YR$4)&lt;=31,LOOKUP($F8,TenantNames,TenantTotalRevenues)-SUM($JA8:YQ8),LOOKUP($F8,TenantNames,TenantMonthlyRents)),IF(AND((SUMIF($G$4:AHB$4,"&lt;"&amp;YR$4,$G8:AHB8))&gt;SUMIFS(TransactionAmounts,TenantSources,$F8,'Filtered Data'!$C$2:$C23,"&lt;"&amp;YR$4),YR$4&lt;TODAY()),"Late","Occupied")),)))</f>
        <v/>
      </c>
      <c r="YS8" s="33" t="str">
        <f>IF(ISBLANK($F8),,IF(TODAY()=YS$4,"Today",IF(AND(LOOKUP($F8,TenantNames,TenantStartDates)&lt;=YS$4,LOOKUP($F8,TenantNames,TenantEndDates)&gt;=YS$4),IF(OR(AND(DAY(LOOKUP($F8,TenantNames,TenantStartDates))&gt;28,DAY(EOMONTH(YS$4,0))=28,DAY(YS$4)=28),AND(DAY(LOOKUP($F8,TenantNames,TenantStartDates))&gt;30,DAY(EOMONTH(YS$4,0))=30,DAY(YS$4)=30),DAY(LOOKUP($F8,TenantNames,TenantStartDates))=DAY(YS$4)),IF((LOOKUP($F8,TenantNames,TenantEndDates)-YS$4)&lt;=31,LOOKUP($F8,TenantNames,TenantTotalRevenues)-SUM($JA8:YR8),LOOKUP($F8,TenantNames,TenantMonthlyRents)),IF(AND((SUMIF($G$4:AHB$4,"&lt;"&amp;YS$4,$G8:AHB8))&gt;SUMIFS(TransactionAmounts,TenantSources,$F8,'Filtered Data'!$C$2:$C23,"&lt;"&amp;YS$4),YS$4&lt;TODAY()),"Late","Occupied")),)))</f>
        <v/>
      </c>
      <c r="YT8" s="33" t="str">
        <f>IF(ISBLANK($F8),,IF(TODAY()=YT$4,"Today",IF(AND(LOOKUP($F8,TenantNames,TenantStartDates)&lt;=YT$4,LOOKUP($F8,TenantNames,TenantEndDates)&gt;=YT$4),IF(OR(AND(DAY(LOOKUP($F8,TenantNames,TenantStartDates))&gt;28,DAY(EOMONTH(YT$4,0))=28,DAY(YT$4)=28),AND(DAY(LOOKUP($F8,TenantNames,TenantStartDates))&gt;30,DAY(EOMONTH(YT$4,0))=30,DAY(YT$4)=30),DAY(LOOKUP($F8,TenantNames,TenantStartDates))=DAY(YT$4)),IF((LOOKUP($F8,TenantNames,TenantEndDates)-YT$4)&lt;=31,LOOKUP($F8,TenantNames,TenantTotalRevenues)-SUM($JA8:YS8),LOOKUP($F8,TenantNames,TenantMonthlyRents)),IF(AND((SUMIF($G$4:AHB$4,"&lt;"&amp;YT$4,$G8:AHB8))&gt;SUMIFS(TransactionAmounts,TenantSources,$F8,'Filtered Data'!$C$2:$C23,"&lt;"&amp;YT$4),YT$4&lt;TODAY()),"Late","Occupied")),)))</f>
        <v/>
      </c>
      <c r="YU8" s="33" t="str">
        <f>IF(ISBLANK($F8),,IF(TODAY()=YU$4,"Today",IF(AND(LOOKUP($F8,TenantNames,TenantStartDates)&lt;=YU$4,LOOKUP($F8,TenantNames,TenantEndDates)&gt;=YU$4),IF(OR(AND(DAY(LOOKUP($F8,TenantNames,TenantStartDates))&gt;28,DAY(EOMONTH(YU$4,0))=28,DAY(YU$4)=28),AND(DAY(LOOKUP($F8,TenantNames,TenantStartDates))&gt;30,DAY(EOMONTH(YU$4,0))=30,DAY(YU$4)=30),DAY(LOOKUP($F8,TenantNames,TenantStartDates))=DAY(YU$4)),IF((LOOKUP($F8,TenantNames,TenantEndDates)-YU$4)&lt;=31,LOOKUP($F8,TenantNames,TenantTotalRevenues)-SUM($JA8:YT8),LOOKUP($F8,TenantNames,TenantMonthlyRents)),IF(AND((SUMIF($G$4:AHB$4,"&lt;"&amp;YU$4,$G8:AHB8))&gt;SUMIFS(TransactionAmounts,TenantSources,$F8,'Filtered Data'!$C$2:$C23,"&lt;"&amp;YU$4),YU$4&lt;TODAY()),"Late","Occupied")),)))</f>
        <v/>
      </c>
      <c r="YV8" s="33" t="str">
        <f>IF(ISBLANK($F8),,IF(TODAY()=YV$4,"Today",IF(AND(LOOKUP($F8,TenantNames,TenantStartDates)&lt;=YV$4,LOOKUP($F8,TenantNames,TenantEndDates)&gt;=YV$4),IF(OR(AND(DAY(LOOKUP($F8,TenantNames,TenantStartDates))&gt;28,DAY(EOMONTH(YV$4,0))=28,DAY(YV$4)=28),AND(DAY(LOOKUP($F8,TenantNames,TenantStartDates))&gt;30,DAY(EOMONTH(YV$4,0))=30,DAY(YV$4)=30),DAY(LOOKUP($F8,TenantNames,TenantStartDates))=DAY(YV$4)),IF((LOOKUP($F8,TenantNames,TenantEndDates)-YV$4)&lt;=31,LOOKUP($F8,TenantNames,TenantTotalRevenues)-SUM($JA8:YU8),LOOKUP($F8,TenantNames,TenantMonthlyRents)),IF(AND((SUMIF($G$4:AHB$4,"&lt;"&amp;YV$4,$G8:AHB8))&gt;SUMIFS(TransactionAmounts,TenantSources,$F8,'Filtered Data'!$C$2:$C23,"&lt;"&amp;YV$4),YV$4&lt;TODAY()),"Late","Occupied")),)))</f>
        <v/>
      </c>
      <c r="YW8" s="33" t="str">
        <f>IF(ISBLANK($F8),,IF(TODAY()=YW$4,"Today",IF(AND(LOOKUP($F8,TenantNames,TenantStartDates)&lt;=YW$4,LOOKUP($F8,TenantNames,TenantEndDates)&gt;=YW$4),IF(OR(AND(DAY(LOOKUP($F8,TenantNames,TenantStartDates))&gt;28,DAY(EOMONTH(YW$4,0))=28,DAY(YW$4)=28),AND(DAY(LOOKUP($F8,TenantNames,TenantStartDates))&gt;30,DAY(EOMONTH(YW$4,0))=30,DAY(YW$4)=30),DAY(LOOKUP($F8,TenantNames,TenantStartDates))=DAY(YW$4)),IF((LOOKUP($F8,TenantNames,TenantEndDates)-YW$4)&lt;=31,LOOKUP($F8,TenantNames,TenantTotalRevenues)-SUM($JA8:YV8),LOOKUP($F8,TenantNames,TenantMonthlyRents)),IF(AND((SUMIF($G$4:AHB$4,"&lt;"&amp;YW$4,$G8:AHB8))&gt;SUMIFS(TransactionAmounts,TenantSources,$F8,'Filtered Data'!$C$2:$C23,"&lt;"&amp;YW$4),YW$4&lt;TODAY()),"Late","Occupied")),)))</f>
        <v/>
      </c>
      <c r="YX8" s="33" t="str">
        <f>IF(ISBLANK($F8),,IF(TODAY()=YX$4,"Today",IF(AND(LOOKUP($F8,TenantNames,TenantStartDates)&lt;=YX$4,LOOKUP($F8,TenantNames,TenantEndDates)&gt;=YX$4),IF(OR(AND(DAY(LOOKUP($F8,TenantNames,TenantStartDates))&gt;28,DAY(EOMONTH(YX$4,0))=28,DAY(YX$4)=28),AND(DAY(LOOKUP($F8,TenantNames,TenantStartDates))&gt;30,DAY(EOMONTH(YX$4,0))=30,DAY(YX$4)=30),DAY(LOOKUP($F8,TenantNames,TenantStartDates))=DAY(YX$4)),IF((LOOKUP($F8,TenantNames,TenantEndDates)-YX$4)&lt;=31,LOOKUP($F8,TenantNames,TenantTotalRevenues)-SUM($JA8:YW8),LOOKUP($F8,TenantNames,TenantMonthlyRents)),IF(AND((SUMIF($G$4:AHB$4,"&lt;"&amp;YX$4,$G8:AHB8))&gt;SUMIFS(TransactionAmounts,TenantSources,$F8,'Filtered Data'!$C$2:$C23,"&lt;"&amp;YX$4),YX$4&lt;TODAY()),"Late","Occupied")),)))</f>
        <v/>
      </c>
      <c r="YY8" s="33" t="str">
        <f>IF(ISBLANK($F8),,IF(TODAY()=YY$4,"Today",IF(AND(LOOKUP($F8,TenantNames,TenantStartDates)&lt;=YY$4,LOOKUP($F8,TenantNames,TenantEndDates)&gt;=YY$4),IF(OR(AND(DAY(LOOKUP($F8,TenantNames,TenantStartDates))&gt;28,DAY(EOMONTH(YY$4,0))=28,DAY(YY$4)=28),AND(DAY(LOOKUP($F8,TenantNames,TenantStartDates))&gt;30,DAY(EOMONTH(YY$4,0))=30,DAY(YY$4)=30),DAY(LOOKUP($F8,TenantNames,TenantStartDates))=DAY(YY$4)),IF((LOOKUP($F8,TenantNames,TenantEndDates)-YY$4)&lt;=31,LOOKUP($F8,TenantNames,TenantTotalRevenues)-SUM($JA8:YX8),LOOKUP($F8,TenantNames,TenantMonthlyRents)),IF(AND((SUMIF($G$4:AHB$4,"&lt;"&amp;YY$4,$G8:AHB8))&gt;SUMIFS(TransactionAmounts,TenantSources,$F8,'Filtered Data'!$C$2:$C23,"&lt;"&amp;YY$4),YY$4&lt;TODAY()),"Late","Occupied")),)))</f>
        <v/>
      </c>
      <c r="YZ8" s="33" t="str">
        <f>IF(ISBLANK($F8),,IF(TODAY()=YZ$4,"Today",IF(AND(LOOKUP($F8,TenantNames,TenantStartDates)&lt;=YZ$4,LOOKUP($F8,TenantNames,TenantEndDates)&gt;=YZ$4),IF(OR(AND(DAY(LOOKUP($F8,TenantNames,TenantStartDates))&gt;28,DAY(EOMONTH(YZ$4,0))=28,DAY(YZ$4)=28),AND(DAY(LOOKUP($F8,TenantNames,TenantStartDates))&gt;30,DAY(EOMONTH(YZ$4,0))=30,DAY(YZ$4)=30),DAY(LOOKUP($F8,TenantNames,TenantStartDates))=DAY(YZ$4)),IF((LOOKUP($F8,TenantNames,TenantEndDates)-YZ$4)&lt;=31,LOOKUP($F8,TenantNames,TenantTotalRevenues)-SUM($JA8:YY8),LOOKUP($F8,TenantNames,TenantMonthlyRents)),IF(AND((SUMIF($G$4:AHB$4,"&lt;"&amp;YZ$4,$G8:AHB8))&gt;SUMIFS(TransactionAmounts,TenantSources,$F8,'Filtered Data'!$C$2:$C23,"&lt;"&amp;YZ$4),YZ$4&lt;TODAY()),"Late","Occupied")),)))</f>
        <v/>
      </c>
      <c r="ZA8" s="33" t="str">
        <f>IF(ISBLANK($F8),,IF(TODAY()=ZA$4,"Today",IF(AND(LOOKUP($F8,TenantNames,TenantStartDates)&lt;=ZA$4,LOOKUP($F8,TenantNames,TenantEndDates)&gt;=ZA$4),IF(OR(AND(DAY(LOOKUP($F8,TenantNames,TenantStartDates))&gt;28,DAY(EOMONTH(ZA$4,0))=28,DAY(ZA$4)=28),AND(DAY(LOOKUP($F8,TenantNames,TenantStartDates))&gt;30,DAY(EOMONTH(ZA$4,0))=30,DAY(ZA$4)=30),DAY(LOOKUP($F8,TenantNames,TenantStartDates))=DAY(ZA$4)),IF((LOOKUP($F8,TenantNames,TenantEndDates)-ZA$4)&lt;=31,LOOKUP($F8,TenantNames,TenantTotalRevenues)-SUM($JA8:YZ8),LOOKUP($F8,TenantNames,TenantMonthlyRents)),IF(AND((SUMIF($G$4:AHB$4,"&lt;"&amp;ZA$4,$G8:AHB8))&gt;SUMIFS(TransactionAmounts,TenantSources,$F8,'Filtered Data'!$C$2:$C23,"&lt;"&amp;ZA$4),ZA$4&lt;TODAY()),"Late","Occupied")),)))</f>
        <v/>
      </c>
      <c r="ZB8" s="33" t="str">
        <f>IF(ISBLANK($F8),,IF(TODAY()=ZB$4,"Today",IF(AND(LOOKUP($F8,TenantNames,TenantStartDates)&lt;=ZB$4,LOOKUP($F8,TenantNames,TenantEndDates)&gt;=ZB$4),IF(OR(AND(DAY(LOOKUP($F8,TenantNames,TenantStartDates))&gt;28,DAY(EOMONTH(ZB$4,0))=28,DAY(ZB$4)=28),AND(DAY(LOOKUP($F8,TenantNames,TenantStartDates))&gt;30,DAY(EOMONTH(ZB$4,0))=30,DAY(ZB$4)=30),DAY(LOOKUP($F8,TenantNames,TenantStartDates))=DAY(ZB$4)),IF((LOOKUP($F8,TenantNames,TenantEndDates)-ZB$4)&lt;=31,LOOKUP($F8,TenantNames,TenantTotalRevenues)-SUM($JA8:ZA8),LOOKUP($F8,TenantNames,TenantMonthlyRents)),IF(AND((SUMIF($G$4:AHB$4,"&lt;"&amp;ZB$4,$G8:AHB8))&gt;SUMIFS(TransactionAmounts,TenantSources,$F8,'Filtered Data'!$C$2:$C23,"&lt;"&amp;ZB$4),ZB$4&lt;TODAY()),"Late","Occupied")),)))</f>
        <v/>
      </c>
      <c r="ZC8" s="33" t="str">
        <f>IF(ISBLANK($F8),,IF(TODAY()=ZC$4,"Today",IF(AND(LOOKUP($F8,TenantNames,TenantStartDates)&lt;=ZC$4,LOOKUP($F8,TenantNames,TenantEndDates)&gt;=ZC$4),IF(OR(AND(DAY(LOOKUP($F8,TenantNames,TenantStartDates))&gt;28,DAY(EOMONTH(ZC$4,0))=28,DAY(ZC$4)=28),AND(DAY(LOOKUP($F8,TenantNames,TenantStartDates))&gt;30,DAY(EOMONTH(ZC$4,0))=30,DAY(ZC$4)=30),DAY(LOOKUP($F8,TenantNames,TenantStartDates))=DAY(ZC$4)),IF((LOOKUP($F8,TenantNames,TenantEndDates)-ZC$4)&lt;=31,LOOKUP($F8,TenantNames,TenantTotalRevenues)-SUM($JA8:ZB8),LOOKUP($F8,TenantNames,TenantMonthlyRents)),IF(AND((SUMIF($G$4:AHB$4,"&lt;"&amp;ZC$4,$G8:AHB8))&gt;SUMIFS(TransactionAmounts,TenantSources,$F8,'Filtered Data'!$C$2:$C23,"&lt;"&amp;ZC$4),ZC$4&lt;TODAY()),"Late","Occupied")),)))</f>
        <v/>
      </c>
      <c r="ZD8" s="33" t="str">
        <f>IF(ISBLANK($F8),,IF(TODAY()=ZD$4,"Today",IF(AND(LOOKUP($F8,TenantNames,TenantStartDates)&lt;=ZD$4,LOOKUP($F8,TenantNames,TenantEndDates)&gt;=ZD$4),IF(OR(AND(DAY(LOOKUP($F8,TenantNames,TenantStartDates))&gt;28,DAY(EOMONTH(ZD$4,0))=28,DAY(ZD$4)=28),AND(DAY(LOOKUP($F8,TenantNames,TenantStartDates))&gt;30,DAY(EOMONTH(ZD$4,0))=30,DAY(ZD$4)=30),DAY(LOOKUP($F8,TenantNames,TenantStartDates))=DAY(ZD$4)),IF((LOOKUP($F8,TenantNames,TenantEndDates)-ZD$4)&lt;=31,LOOKUP($F8,TenantNames,TenantTotalRevenues)-SUM($JA8:ZC8),LOOKUP($F8,TenantNames,TenantMonthlyRents)),IF(AND((SUMIF($G$4:AHB$4,"&lt;"&amp;ZD$4,$G8:AHB8))&gt;SUMIFS(TransactionAmounts,TenantSources,$F8,'Filtered Data'!$C$2:$C23,"&lt;"&amp;ZD$4),ZD$4&lt;TODAY()),"Late","Occupied")),)))</f>
        <v/>
      </c>
      <c r="ZE8" s="33" t="str">
        <f>IF(ISBLANK($F8),,IF(TODAY()=ZE$4,"Today",IF(AND(LOOKUP($F8,TenantNames,TenantStartDates)&lt;=ZE$4,LOOKUP($F8,TenantNames,TenantEndDates)&gt;=ZE$4),IF(OR(AND(DAY(LOOKUP($F8,TenantNames,TenantStartDates))&gt;28,DAY(EOMONTH(ZE$4,0))=28,DAY(ZE$4)=28),AND(DAY(LOOKUP($F8,TenantNames,TenantStartDates))&gt;30,DAY(EOMONTH(ZE$4,0))=30,DAY(ZE$4)=30),DAY(LOOKUP($F8,TenantNames,TenantStartDates))=DAY(ZE$4)),IF((LOOKUP($F8,TenantNames,TenantEndDates)-ZE$4)&lt;=31,LOOKUP($F8,TenantNames,TenantTotalRevenues)-SUM($JA8:ZD8),LOOKUP($F8,TenantNames,TenantMonthlyRents)),IF(AND((SUMIF($G$4:AHB$4,"&lt;"&amp;ZE$4,$G8:AHB8))&gt;SUMIFS(TransactionAmounts,TenantSources,$F8,'Filtered Data'!$C$2:$C23,"&lt;"&amp;ZE$4),ZE$4&lt;TODAY()),"Late","Occupied")),)))</f>
        <v/>
      </c>
      <c r="ZF8" s="33" t="str">
        <f>IF(ISBLANK($F8),,IF(TODAY()=ZF$4,"Today",IF(AND(LOOKUP($F8,TenantNames,TenantStartDates)&lt;=ZF$4,LOOKUP($F8,TenantNames,TenantEndDates)&gt;=ZF$4),IF(OR(AND(DAY(LOOKUP($F8,TenantNames,TenantStartDates))&gt;28,DAY(EOMONTH(ZF$4,0))=28,DAY(ZF$4)=28),AND(DAY(LOOKUP($F8,TenantNames,TenantStartDates))&gt;30,DAY(EOMONTH(ZF$4,0))=30,DAY(ZF$4)=30),DAY(LOOKUP($F8,TenantNames,TenantStartDates))=DAY(ZF$4)),IF((LOOKUP($F8,TenantNames,TenantEndDates)-ZF$4)&lt;=31,LOOKUP($F8,TenantNames,TenantTotalRevenues)-SUM($JA8:ZE8),LOOKUP($F8,TenantNames,TenantMonthlyRents)),IF(AND((SUMIF($G$4:AHB$4,"&lt;"&amp;ZF$4,$G8:AHB8))&gt;SUMIFS(TransactionAmounts,TenantSources,$F8,'Filtered Data'!$C$2:$C23,"&lt;"&amp;ZF$4),ZF$4&lt;TODAY()),"Late","Occupied")),)))</f>
        <v/>
      </c>
      <c r="ZG8" s="33" t="str">
        <f>IF(ISBLANK($F8),,IF(TODAY()=ZG$4,"Today",IF(AND(LOOKUP($F8,TenantNames,TenantStartDates)&lt;=ZG$4,LOOKUP($F8,TenantNames,TenantEndDates)&gt;=ZG$4),IF(OR(AND(DAY(LOOKUP($F8,TenantNames,TenantStartDates))&gt;28,DAY(EOMONTH(ZG$4,0))=28,DAY(ZG$4)=28),AND(DAY(LOOKUP($F8,TenantNames,TenantStartDates))&gt;30,DAY(EOMONTH(ZG$4,0))=30,DAY(ZG$4)=30),DAY(LOOKUP($F8,TenantNames,TenantStartDates))=DAY(ZG$4)),IF((LOOKUP($F8,TenantNames,TenantEndDates)-ZG$4)&lt;=31,LOOKUP($F8,TenantNames,TenantTotalRevenues)-SUM($JA8:ZF8),LOOKUP($F8,TenantNames,TenantMonthlyRents)),IF(AND((SUMIF($G$4:AHB$4,"&lt;"&amp;ZG$4,$G8:AHB8))&gt;SUMIFS(TransactionAmounts,TenantSources,$F8,'Filtered Data'!$C$2:$C23,"&lt;"&amp;ZG$4),ZG$4&lt;TODAY()),"Late","Occupied")),)))</f>
        <v/>
      </c>
      <c r="ZH8" s="33" t="str">
        <f>IF(ISBLANK($F8),,IF(TODAY()=ZH$4,"Today",IF(AND(LOOKUP($F8,TenantNames,TenantStartDates)&lt;=ZH$4,LOOKUP($F8,TenantNames,TenantEndDates)&gt;=ZH$4),IF(OR(AND(DAY(LOOKUP($F8,TenantNames,TenantStartDates))&gt;28,DAY(EOMONTH(ZH$4,0))=28,DAY(ZH$4)=28),AND(DAY(LOOKUP($F8,TenantNames,TenantStartDates))&gt;30,DAY(EOMONTH(ZH$4,0))=30,DAY(ZH$4)=30),DAY(LOOKUP($F8,TenantNames,TenantStartDates))=DAY(ZH$4)),IF((LOOKUP($F8,TenantNames,TenantEndDates)-ZH$4)&lt;=31,LOOKUP($F8,TenantNames,TenantTotalRevenues)-SUM($JA8:ZG8),LOOKUP($F8,TenantNames,TenantMonthlyRents)),IF(AND((SUMIF($G$4:AHB$4,"&lt;"&amp;ZH$4,$G8:AHB8))&gt;SUMIFS(TransactionAmounts,TenantSources,$F8,'Filtered Data'!$C$2:$C23,"&lt;"&amp;ZH$4),ZH$4&lt;TODAY()),"Late","Occupied")),)))</f>
        <v/>
      </c>
      <c r="ZI8" s="33" t="str">
        <f>IF(ISBLANK($F8),,IF(TODAY()=ZI$4,"Today",IF(AND(LOOKUP($F8,TenantNames,TenantStartDates)&lt;=ZI$4,LOOKUP($F8,TenantNames,TenantEndDates)&gt;=ZI$4),IF(OR(AND(DAY(LOOKUP($F8,TenantNames,TenantStartDates))&gt;28,DAY(EOMONTH(ZI$4,0))=28,DAY(ZI$4)=28),AND(DAY(LOOKUP($F8,TenantNames,TenantStartDates))&gt;30,DAY(EOMONTH(ZI$4,0))=30,DAY(ZI$4)=30),DAY(LOOKUP($F8,TenantNames,TenantStartDates))=DAY(ZI$4)),IF((LOOKUP($F8,TenantNames,TenantEndDates)-ZI$4)&lt;=31,LOOKUP($F8,TenantNames,TenantTotalRevenues)-SUM($JA8:ZH8),LOOKUP($F8,TenantNames,TenantMonthlyRents)),IF(AND((SUMIF($G$4:AHB$4,"&lt;"&amp;ZI$4,$G8:AHB8))&gt;SUMIFS(TransactionAmounts,TenantSources,$F8,'Filtered Data'!$C$2:$C23,"&lt;"&amp;ZI$4),ZI$4&lt;TODAY()),"Late","Occupied")),)))</f>
        <v/>
      </c>
      <c r="ZJ8" s="33" t="str">
        <f>IF(ISBLANK($F8),,IF(TODAY()=ZJ$4,"Today",IF(AND(LOOKUP($F8,TenantNames,TenantStartDates)&lt;=ZJ$4,LOOKUP($F8,TenantNames,TenantEndDates)&gt;=ZJ$4),IF(OR(AND(DAY(LOOKUP($F8,TenantNames,TenantStartDates))&gt;28,DAY(EOMONTH(ZJ$4,0))=28,DAY(ZJ$4)=28),AND(DAY(LOOKUP($F8,TenantNames,TenantStartDates))&gt;30,DAY(EOMONTH(ZJ$4,0))=30,DAY(ZJ$4)=30),DAY(LOOKUP($F8,TenantNames,TenantStartDates))=DAY(ZJ$4)),IF((LOOKUP($F8,TenantNames,TenantEndDates)-ZJ$4)&lt;=31,LOOKUP($F8,TenantNames,TenantTotalRevenues)-SUM($JA8:ZI8),LOOKUP($F8,TenantNames,TenantMonthlyRents)),IF(AND((SUMIF($G$4:AHB$4,"&lt;"&amp;ZJ$4,$G8:AHB8))&gt;SUMIFS(TransactionAmounts,TenantSources,$F8,'Filtered Data'!$C$2:$C23,"&lt;"&amp;ZJ$4),ZJ$4&lt;TODAY()),"Late","Occupied")),)))</f>
        <v/>
      </c>
      <c r="ZK8" s="33" t="str">
        <f>IF(ISBLANK($F8),,IF(TODAY()=ZK$4,"Today",IF(AND(LOOKUP($F8,TenantNames,TenantStartDates)&lt;=ZK$4,LOOKUP($F8,TenantNames,TenantEndDates)&gt;=ZK$4),IF(OR(AND(DAY(LOOKUP($F8,TenantNames,TenantStartDates))&gt;28,DAY(EOMONTH(ZK$4,0))=28,DAY(ZK$4)=28),AND(DAY(LOOKUP($F8,TenantNames,TenantStartDates))&gt;30,DAY(EOMONTH(ZK$4,0))=30,DAY(ZK$4)=30),DAY(LOOKUP($F8,TenantNames,TenantStartDates))=DAY(ZK$4)),IF((LOOKUP($F8,TenantNames,TenantEndDates)-ZK$4)&lt;=31,LOOKUP($F8,TenantNames,TenantTotalRevenues)-SUM($JA8:ZJ8),LOOKUP($F8,TenantNames,TenantMonthlyRents)),IF(AND((SUMIF($G$4:AHB$4,"&lt;"&amp;ZK$4,$G8:AHB8))&gt;SUMIFS(TransactionAmounts,TenantSources,$F8,'Filtered Data'!$C$2:$C23,"&lt;"&amp;ZK$4),ZK$4&lt;TODAY()),"Late","Occupied")),)))</f>
        <v/>
      </c>
      <c r="ZL8" s="33" t="str">
        <f>IF(ISBLANK($F8),,IF(TODAY()=ZL$4,"Today",IF(AND(LOOKUP($F8,TenantNames,TenantStartDates)&lt;=ZL$4,LOOKUP($F8,TenantNames,TenantEndDates)&gt;=ZL$4),IF(OR(AND(DAY(LOOKUP($F8,TenantNames,TenantStartDates))&gt;28,DAY(EOMONTH(ZL$4,0))=28,DAY(ZL$4)=28),AND(DAY(LOOKUP($F8,TenantNames,TenantStartDates))&gt;30,DAY(EOMONTH(ZL$4,0))=30,DAY(ZL$4)=30),DAY(LOOKUP($F8,TenantNames,TenantStartDates))=DAY(ZL$4)),IF((LOOKUP($F8,TenantNames,TenantEndDates)-ZL$4)&lt;=31,LOOKUP($F8,TenantNames,TenantTotalRevenues)-SUM($JA8:ZK8),LOOKUP($F8,TenantNames,TenantMonthlyRents)),IF(AND((SUMIF($G$4:AHB$4,"&lt;"&amp;ZL$4,$G8:AHB8))&gt;SUMIFS(TransactionAmounts,TenantSources,$F8,'Filtered Data'!$C$2:$C23,"&lt;"&amp;ZL$4),ZL$4&lt;TODAY()),"Late","Occupied")),)))</f>
        <v/>
      </c>
      <c r="ZM8" s="33" t="str">
        <f>IF(ISBLANK($F8),,IF(TODAY()=ZM$4,"Today",IF(AND(LOOKUP($F8,TenantNames,TenantStartDates)&lt;=ZM$4,LOOKUP($F8,TenantNames,TenantEndDates)&gt;=ZM$4),IF(OR(AND(DAY(LOOKUP($F8,TenantNames,TenantStartDates))&gt;28,DAY(EOMONTH(ZM$4,0))=28,DAY(ZM$4)=28),AND(DAY(LOOKUP($F8,TenantNames,TenantStartDates))&gt;30,DAY(EOMONTH(ZM$4,0))=30,DAY(ZM$4)=30),DAY(LOOKUP($F8,TenantNames,TenantStartDates))=DAY(ZM$4)),IF((LOOKUP($F8,TenantNames,TenantEndDates)-ZM$4)&lt;=31,LOOKUP($F8,TenantNames,TenantTotalRevenues)-SUM($JA8:ZL8),LOOKUP($F8,TenantNames,TenantMonthlyRents)),IF(AND((SUMIF($G$4:AHB$4,"&lt;"&amp;ZM$4,$G8:AHB8))&gt;SUMIFS(TransactionAmounts,TenantSources,$F8,'Filtered Data'!$C$2:$C23,"&lt;"&amp;ZM$4),ZM$4&lt;TODAY()),"Late","Occupied")),)))</f>
        <v/>
      </c>
      <c r="ZN8" s="33" t="str">
        <f>IF(ISBLANK($F8),,IF(TODAY()=ZN$4,"Today",IF(AND(LOOKUP($F8,TenantNames,TenantStartDates)&lt;=ZN$4,LOOKUP($F8,TenantNames,TenantEndDates)&gt;=ZN$4),IF(OR(AND(DAY(LOOKUP($F8,TenantNames,TenantStartDates))&gt;28,DAY(EOMONTH(ZN$4,0))=28,DAY(ZN$4)=28),AND(DAY(LOOKUP($F8,TenantNames,TenantStartDates))&gt;30,DAY(EOMONTH(ZN$4,0))=30,DAY(ZN$4)=30),DAY(LOOKUP($F8,TenantNames,TenantStartDates))=DAY(ZN$4)),IF((LOOKUP($F8,TenantNames,TenantEndDates)-ZN$4)&lt;=31,LOOKUP($F8,TenantNames,TenantTotalRevenues)-SUM($JA8:ZM8),LOOKUP($F8,TenantNames,TenantMonthlyRents)),IF(AND((SUMIF($G$4:AHB$4,"&lt;"&amp;ZN$4,$G8:AHB8))&gt;SUMIFS(TransactionAmounts,TenantSources,$F8,'Filtered Data'!$C$2:$C23,"&lt;"&amp;ZN$4),ZN$4&lt;TODAY()),"Late","Occupied")),)))</f>
        <v/>
      </c>
      <c r="ZO8" s="33" t="str">
        <f>IF(ISBLANK($F8),,IF(TODAY()=ZO$4,"Today",IF(AND(LOOKUP($F8,TenantNames,TenantStartDates)&lt;=ZO$4,LOOKUP($F8,TenantNames,TenantEndDates)&gt;=ZO$4),IF(OR(AND(DAY(LOOKUP($F8,TenantNames,TenantStartDates))&gt;28,DAY(EOMONTH(ZO$4,0))=28,DAY(ZO$4)=28),AND(DAY(LOOKUP($F8,TenantNames,TenantStartDates))&gt;30,DAY(EOMONTH(ZO$4,0))=30,DAY(ZO$4)=30),DAY(LOOKUP($F8,TenantNames,TenantStartDates))=DAY(ZO$4)),IF((LOOKUP($F8,TenantNames,TenantEndDates)-ZO$4)&lt;=31,LOOKUP($F8,TenantNames,TenantTotalRevenues)-SUM($JA8:ZN8),LOOKUP($F8,TenantNames,TenantMonthlyRents)),IF(AND((SUMIF($G$4:AHB$4,"&lt;"&amp;ZO$4,$G8:AHB8))&gt;SUMIFS(TransactionAmounts,TenantSources,$F8,'Filtered Data'!$C$2:$C23,"&lt;"&amp;ZO$4),ZO$4&lt;TODAY()),"Late","Occupied")),)))</f>
        <v/>
      </c>
      <c r="ZP8" s="33" t="str">
        <f>IF(ISBLANK($F8),,IF(TODAY()=ZP$4,"Today",IF(AND(LOOKUP($F8,TenantNames,TenantStartDates)&lt;=ZP$4,LOOKUP($F8,TenantNames,TenantEndDates)&gt;=ZP$4),IF(OR(AND(DAY(LOOKUP($F8,TenantNames,TenantStartDates))&gt;28,DAY(EOMONTH(ZP$4,0))=28,DAY(ZP$4)=28),AND(DAY(LOOKUP($F8,TenantNames,TenantStartDates))&gt;30,DAY(EOMONTH(ZP$4,0))=30,DAY(ZP$4)=30),DAY(LOOKUP($F8,TenantNames,TenantStartDates))=DAY(ZP$4)),IF((LOOKUP($F8,TenantNames,TenantEndDates)-ZP$4)&lt;=31,LOOKUP($F8,TenantNames,TenantTotalRevenues)-SUM($JA8:ZO8),LOOKUP($F8,TenantNames,TenantMonthlyRents)),IF(AND((SUMIF($G$4:AHB$4,"&lt;"&amp;ZP$4,$G8:AHB8))&gt;SUMIFS(TransactionAmounts,TenantSources,$F8,'Filtered Data'!$C$2:$C23,"&lt;"&amp;ZP$4),ZP$4&lt;TODAY()),"Late","Occupied")),)))</f>
        <v/>
      </c>
      <c r="ZQ8" s="33" t="str">
        <f>IF(ISBLANK($F8),,IF(TODAY()=ZQ$4,"Today",IF(AND(LOOKUP($F8,TenantNames,TenantStartDates)&lt;=ZQ$4,LOOKUP($F8,TenantNames,TenantEndDates)&gt;=ZQ$4),IF(OR(AND(DAY(LOOKUP($F8,TenantNames,TenantStartDates))&gt;28,DAY(EOMONTH(ZQ$4,0))=28,DAY(ZQ$4)=28),AND(DAY(LOOKUP($F8,TenantNames,TenantStartDates))&gt;30,DAY(EOMONTH(ZQ$4,0))=30,DAY(ZQ$4)=30),DAY(LOOKUP($F8,TenantNames,TenantStartDates))=DAY(ZQ$4)),IF((LOOKUP($F8,TenantNames,TenantEndDates)-ZQ$4)&lt;=31,LOOKUP($F8,TenantNames,TenantTotalRevenues)-SUM($JA8:ZP8),LOOKUP($F8,TenantNames,TenantMonthlyRents)),IF(AND((SUMIF($G$4:AHB$4,"&lt;"&amp;ZQ$4,$G8:AHB8))&gt;SUMIFS(TransactionAmounts,TenantSources,$F8,'Filtered Data'!$C$2:$C23,"&lt;"&amp;ZQ$4),ZQ$4&lt;TODAY()),"Late","Occupied")),)))</f>
        <v/>
      </c>
      <c r="ZR8" s="33" t="str">
        <f>IF(ISBLANK($F8),,IF(TODAY()=ZR$4,"Today",IF(AND(LOOKUP($F8,TenantNames,TenantStartDates)&lt;=ZR$4,LOOKUP($F8,TenantNames,TenantEndDates)&gt;=ZR$4),IF(OR(AND(DAY(LOOKUP($F8,TenantNames,TenantStartDates))&gt;28,DAY(EOMONTH(ZR$4,0))=28,DAY(ZR$4)=28),AND(DAY(LOOKUP($F8,TenantNames,TenantStartDates))&gt;30,DAY(EOMONTH(ZR$4,0))=30,DAY(ZR$4)=30),DAY(LOOKUP($F8,TenantNames,TenantStartDates))=DAY(ZR$4)),IF((LOOKUP($F8,TenantNames,TenantEndDates)-ZR$4)&lt;=31,LOOKUP($F8,TenantNames,TenantTotalRevenues)-SUM($JA8:ZQ8),LOOKUP($F8,TenantNames,TenantMonthlyRents)),IF(AND((SUMIF($G$4:AHB$4,"&lt;"&amp;ZR$4,$G8:AHB8))&gt;SUMIFS(TransactionAmounts,TenantSources,$F8,'Filtered Data'!$C$2:$C23,"&lt;"&amp;ZR$4),ZR$4&lt;TODAY()),"Late","Occupied")),)))</f>
        <v/>
      </c>
      <c r="ZS8" s="33" t="str">
        <f>IF(ISBLANK($F8),,IF(TODAY()=ZS$4,"Today",IF(AND(LOOKUP($F8,TenantNames,TenantStartDates)&lt;=ZS$4,LOOKUP($F8,TenantNames,TenantEndDates)&gt;=ZS$4),IF(OR(AND(DAY(LOOKUP($F8,TenantNames,TenantStartDates))&gt;28,DAY(EOMONTH(ZS$4,0))=28,DAY(ZS$4)=28),AND(DAY(LOOKUP($F8,TenantNames,TenantStartDates))&gt;30,DAY(EOMONTH(ZS$4,0))=30,DAY(ZS$4)=30),DAY(LOOKUP($F8,TenantNames,TenantStartDates))=DAY(ZS$4)),IF((LOOKUP($F8,TenantNames,TenantEndDates)-ZS$4)&lt;=31,LOOKUP($F8,TenantNames,TenantTotalRevenues)-SUM($JA8:ZR8),LOOKUP($F8,TenantNames,TenantMonthlyRents)),IF(AND((SUMIF($G$4:AHB$4,"&lt;"&amp;ZS$4,$G8:AHB8))&gt;SUMIFS(TransactionAmounts,TenantSources,$F8,'Filtered Data'!$C$2:$C23,"&lt;"&amp;ZS$4),ZS$4&lt;TODAY()),"Late","Occupied")),)))</f>
        <v/>
      </c>
      <c r="ZT8" s="33" t="str">
        <f>IF(ISBLANK($F8),,IF(TODAY()=ZT$4,"Today",IF(AND(LOOKUP($F8,TenantNames,TenantStartDates)&lt;=ZT$4,LOOKUP($F8,TenantNames,TenantEndDates)&gt;=ZT$4),IF(OR(AND(DAY(LOOKUP($F8,TenantNames,TenantStartDates))&gt;28,DAY(EOMONTH(ZT$4,0))=28,DAY(ZT$4)=28),AND(DAY(LOOKUP($F8,TenantNames,TenantStartDates))&gt;30,DAY(EOMONTH(ZT$4,0))=30,DAY(ZT$4)=30),DAY(LOOKUP($F8,TenantNames,TenantStartDates))=DAY(ZT$4)),IF((LOOKUP($F8,TenantNames,TenantEndDates)-ZT$4)&lt;=31,LOOKUP($F8,TenantNames,TenantTotalRevenues)-SUM($JA8:ZS8),LOOKUP($F8,TenantNames,TenantMonthlyRents)),IF(AND((SUMIF($G$4:AHB$4,"&lt;"&amp;ZT$4,$G8:AHB8))&gt;SUMIFS(TransactionAmounts,TenantSources,$F8,'Filtered Data'!$C$2:$C23,"&lt;"&amp;ZT$4),ZT$4&lt;TODAY()),"Late","Occupied")),)))</f>
        <v/>
      </c>
      <c r="ZU8" s="33" t="str">
        <f>IF(ISBLANK($F8),,IF(TODAY()=ZU$4,"Today",IF(AND(LOOKUP($F8,TenantNames,TenantStartDates)&lt;=ZU$4,LOOKUP($F8,TenantNames,TenantEndDates)&gt;=ZU$4),IF(OR(AND(DAY(LOOKUP($F8,TenantNames,TenantStartDates))&gt;28,DAY(EOMONTH(ZU$4,0))=28,DAY(ZU$4)=28),AND(DAY(LOOKUP($F8,TenantNames,TenantStartDates))&gt;30,DAY(EOMONTH(ZU$4,0))=30,DAY(ZU$4)=30),DAY(LOOKUP($F8,TenantNames,TenantStartDates))=DAY(ZU$4)),IF((LOOKUP($F8,TenantNames,TenantEndDates)-ZU$4)&lt;=31,LOOKUP($F8,TenantNames,TenantTotalRevenues)-SUM($JA8:ZT8),LOOKUP($F8,TenantNames,TenantMonthlyRents)),IF(AND((SUMIF($G$4:AHB$4,"&lt;"&amp;ZU$4,$G8:AHB8))&gt;SUMIFS(TransactionAmounts,TenantSources,$F8,'Filtered Data'!$C$2:$C23,"&lt;"&amp;ZU$4),ZU$4&lt;TODAY()),"Late","Occupied")),)))</f>
        <v/>
      </c>
      <c r="ZV8" s="33" t="str">
        <f>IF(ISBLANK($F8),,IF(TODAY()=ZV$4,"Today",IF(AND(LOOKUP($F8,TenantNames,TenantStartDates)&lt;=ZV$4,LOOKUP($F8,TenantNames,TenantEndDates)&gt;=ZV$4),IF(OR(AND(DAY(LOOKUP($F8,TenantNames,TenantStartDates))&gt;28,DAY(EOMONTH(ZV$4,0))=28,DAY(ZV$4)=28),AND(DAY(LOOKUP($F8,TenantNames,TenantStartDates))&gt;30,DAY(EOMONTH(ZV$4,0))=30,DAY(ZV$4)=30),DAY(LOOKUP($F8,TenantNames,TenantStartDates))=DAY(ZV$4)),IF((LOOKUP($F8,TenantNames,TenantEndDates)-ZV$4)&lt;=31,LOOKUP($F8,TenantNames,TenantTotalRevenues)-SUM($JA8:ZU8),LOOKUP($F8,TenantNames,TenantMonthlyRents)),IF(AND((SUMIF($G$4:AHB$4,"&lt;"&amp;ZV$4,$G8:AHB8))&gt;SUMIFS(TransactionAmounts,TenantSources,$F8,'Filtered Data'!$C$2:$C23,"&lt;"&amp;ZV$4),ZV$4&lt;TODAY()),"Late","Occupied")),)))</f>
        <v/>
      </c>
      <c r="ZW8" s="33" t="str">
        <f>IF(ISBLANK($F8),,IF(TODAY()=ZW$4,"Today",IF(AND(LOOKUP($F8,TenantNames,TenantStartDates)&lt;=ZW$4,LOOKUP($F8,TenantNames,TenantEndDates)&gt;=ZW$4),IF(OR(AND(DAY(LOOKUP($F8,TenantNames,TenantStartDates))&gt;28,DAY(EOMONTH(ZW$4,0))=28,DAY(ZW$4)=28),AND(DAY(LOOKUP($F8,TenantNames,TenantStartDates))&gt;30,DAY(EOMONTH(ZW$4,0))=30,DAY(ZW$4)=30),DAY(LOOKUP($F8,TenantNames,TenantStartDates))=DAY(ZW$4)),IF((LOOKUP($F8,TenantNames,TenantEndDates)-ZW$4)&lt;=31,LOOKUP($F8,TenantNames,TenantTotalRevenues)-SUM($JA8:ZV8),LOOKUP($F8,TenantNames,TenantMonthlyRents)),IF(AND((SUMIF($G$4:AHB$4,"&lt;"&amp;ZW$4,$G8:AHB8))&gt;SUMIFS(TransactionAmounts,TenantSources,$F8,'Filtered Data'!$C$2:$C23,"&lt;"&amp;ZW$4),ZW$4&lt;TODAY()),"Late","Occupied")),)))</f>
        <v/>
      </c>
      <c r="ZX8" s="33" t="str">
        <f>IF(ISBLANK($F8),,IF(TODAY()=ZX$4,"Today",IF(AND(LOOKUP($F8,TenantNames,TenantStartDates)&lt;=ZX$4,LOOKUP($F8,TenantNames,TenantEndDates)&gt;=ZX$4),IF(OR(AND(DAY(LOOKUP($F8,TenantNames,TenantStartDates))&gt;28,DAY(EOMONTH(ZX$4,0))=28,DAY(ZX$4)=28),AND(DAY(LOOKUP($F8,TenantNames,TenantStartDates))&gt;30,DAY(EOMONTH(ZX$4,0))=30,DAY(ZX$4)=30),DAY(LOOKUP($F8,TenantNames,TenantStartDates))=DAY(ZX$4)),IF((LOOKUP($F8,TenantNames,TenantEndDates)-ZX$4)&lt;=31,LOOKUP($F8,TenantNames,TenantTotalRevenues)-SUM($JA8:ZW8),LOOKUP($F8,TenantNames,TenantMonthlyRents)),IF(AND((SUMIF($G$4:AHB$4,"&lt;"&amp;ZX$4,$G8:AHB8))&gt;SUMIFS(TransactionAmounts,TenantSources,$F8,'Filtered Data'!$C$2:$C23,"&lt;"&amp;ZX$4),ZX$4&lt;TODAY()),"Late","Occupied")),)))</f>
        <v/>
      </c>
      <c r="ZY8" s="33" t="str">
        <f>IF(ISBLANK($F8),,IF(TODAY()=ZY$4,"Today",IF(AND(LOOKUP($F8,TenantNames,TenantStartDates)&lt;=ZY$4,LOOKUP($F8,TenantNames,TenantEndDates)&gt;=ZY$4),IF(OR(AND(DAY(LOOKUP($F8,TenantNames,TenantStartDates))&gt;28,DAY(EOMONTH(ZY$4,0))=28,DAY(ZY$4)=28),AND(DAY(LOOKUP($F8,TenantNames,TenantStartDates))&gt;30,DAY(EOMONTH(ZY$4,0))=30,DAY(ZY$4)=30),DAY(LOOKUP($F8,TenantNames,TenantStartDates))=DAY(ZY$4)),IF((LOOKUP($F8,TenantNames,TenantEndDates)-ZY$4)&lt;=31,LOOKUP($F8,TenantNames,TenantTotalRevenues)-SUM($JA8:ZX8),LOOKUP($F8,TenantNames,TenantMonthlyRents)),IF(AND((SUMIF($G$4:AHB$4,"&lt;"&amp;ZY$4,$G8:AHB8))&gt;SUMIFS(TransactionAmounts,TenantSources,$F8,'Filtered Data'!$C$2:$C23,"&lt;"&amp;ZY$4),ZY$4&lt;TODAY()),"Late","Occupied")),)))</f>
        <v/>
      </c>
      <c r="ZZ8" s="33" t="str">
        <f>IF(ISBLANK($F8),,IF(TODAY()=ZZ$4,"Today",IF(AND(LOOKUP($F8,TenantNames,TenantStartDates)&lt;=ZZ$4,LOOKUP($F8,TenantNames,TenantEndDates)&gt;=ZZ$4),IF(OR(AND(DAY(LOOKUP($F8,TenantNames,TenantStartDates))&gt;28,DAY(EOMONTH(ZZ$4,0))=28,DAY(ZZ$4)=28),AND(DAY(LOOKUP($F8,TenantNames,TenantStartDates))&gt;30,DAY(EOMONTH(ZZ$4,0))=30,DAY(ZZ$4)=30),DAY(LOOKUP($F8,TenantNames,TenantStartDates))=DAY(ZZ$4)),IF((LOOKUP($F8,TenantNames,TenantEndDates)-ZZ$4)&lt;=31,LOOKUP($F8,TenantNames,TenantTotalRevenues)-SUM($JA8:ZY8),LOOKUP($F8,TenantNames,TenantMonthlyRents)),IF(AND((SUMIF($G$4:AHB$4,"&lt;"&amp;ZZ$4,$G8:AHB8))&gt;SUMIFS(TransactionAmounts,TenantSources,$F8,'Filtered Data'!$C$2:$C23,"&lt;"&amp;ZZ$4),ZZ$4&lt;TODAY()),"Late","Occupied")),)))</f>
        <v/>
      </c>
      <c r="AAA8" s="33" t="str">
        <f>IF(ISBLANK($F8),,IF(TODAY()=AAA$4,"Today",IF(AND(LOOKUP($F8,TenantNames,TenantStartDates)&lt;=AAA$4,LOOKUP($F8,TenantNames,TenantEndDates)&gt;=AAA$4),IF(OR(AND(DAY(LOOKUP($F8,TenantNames,TenantStartDates))&gt;28,DAY(EOMONTH(AAA$4,0))=28,DAY(AAA$4)=28),AND(DAY(LOOKUP($F8,TenantNames,TenantStartDates))&gt;30,DAY(EOMONTH(AAA$4,0))=30,DAY(AAA$4)=30),DAY(LOOKUP($F8,TenantNames,TenantStartDates))=DAY(AAA$4)),IF((LOOKUP($F8,TenantNames,TenantEndDates)-AAA$4)&lt;=31,LOOKUP($F8,TenantNames,TenantTotalRevenues)-SUM($JA8:ZZ8),LOOKUP($F8,TenantNames,TenantMonthlyRents)),IF(AND((SUMIF($G$4:AHB$4,"&lt;"&amp;AAA$4,$G8:AHB8))&gt;SUMIFS(TransactionAmounts,TenantSources,$F8,'Filtered Data'!$C$2:$C23,"&lt;"&amp;AAA$4),AAA$4&lt;TODAY()),"Late","Occupied")),)))</f>
        <v/>
      </c>
      <c r="AAB8" s="33" t="str">
        <f>IF(ISBLANK($F8),,IF(TODAY()=AAB$4,"Today",IF(AND(LOOKUP($F8,TenantNames,TenantStartDates)&lt;=AAB$4,LOOKUP($F8,TenantNames,TenantEndDates)&gt;=AAB$4),IF(OR(AND(DAY(LOOKUP($F8,TenantNames,TenantStartDates))&gt;28,DAY(EOMONTH(AAB$4,0))=28,DAY(AAB$4)=28),AND(DAY(LOOKUP($F8,TenantNames,TenantStartDates))&gt;30,DAY(EOMONTH(AAB$4,0))=30,DAY(AAB$4)=30),DAY(LOOKUP($F8,TenantNames,TenantStartDates))=DAY(AAB$4)),IF((LOOKUP($F8,TenantNames,TenantEndDates)-AAB$4)&lt;=31,LOOKUP($F8,TenantNames,TenantTotalRevenues)-SUM($JA8:AAA8),LOOKUP($F8,TenantNames,TenantMonthlyRents)),IF(AND((SUMIF($G$4:AHB$4,"&lt;"&amp;AAB$4,$G8:AHB8))&gt;SUMIFS(TransactionAmounts,TenantSources,$F8,'Filtered Data'!$C$2:$C23,"&lt;"&amp;AAB$4),AAB$4&lt;TODAY()),"Late","Occupied")),)))</f>
        <v/>
      </c>
      <c r="AAC8" s="33" t="str">
        <f>IF(ISBLANK($F8),,IF(TODAY()=AAC$4,"Today",IF(AND(LOOKUP($F8,TenantNames,TenantStartDates)&lt;=AAC$4,LOOKUP($F8,TenantNames,TenantEndDates)&gt;=AAC$4),IF(OR(AND(DAY(LOOKUP($F8,TenantNames,TenantStartDates))&gt;28,DAY(EOMONTH(AAC$4,0))=28,DAY(AAC$4)=28),AND(DAY(LOOKUP($F8,TenantNames,TenantStartDates))&gt;30,DAY(EOMONTH(AAC$4,0))=30,DAY(AAC$4)=30),DAY(LOOKUP($F8,TenantNames,TenantStartDates))=DAY(AAC$4)),IF((LOOKUP($F8,TenantNames,TenantEndDates)-AAC$4)&lt;=31,LOOKUP($F8,TenantNames,TenantTotalRevenues)-SUM($JA8:AAB8),LOOKUP($F8,TenantNames,TenantMonthlyRents)),IF(AND((SUMIF($G$4:AHB$4,"&lt;"&amp;AAC$4,$G8:AHB8))&gt;SUMIFS(TransactionAmounts,TenantSources,$F8,'Filtered Data'!$C$2:$C23,"&lt;"&amp;AAC$4),AAC$4&lt;TODAY()),"Late","Occupied")),)))</f>
        <v/>
      </c>
      <c r="AAD8" s="33" t="str">
        <f>IF(ISBLANK($F8),,IF(TODAY()=AAD$4,"Today",IF(AND(LOOKUP($F8,TenantNames,TenantStartDates)&lt;=AAD$4,LOOKUP($F8,TenantNames,TenantEndDates)&gt;=AAD$4),IF(OR(AND(DAY(LOOKUP($F8,TenantNames,TenantStartDates))&gt;28,DAY(EOMONTH(AAD$4,0))=28,DAY(AAD$4)=28),AND(DAY(LOOKUP($F8,TenantNames,TenantStartDates))&gt;30,DAY(EOMONTH(AAD$4,0))=30,DAY(AAD$4)=30),DAY(LOOKUP($F8,TenantNames,TenantStartDates))=DAY(AAD$4)),IF((LOOKUP($F8,TenantNames,TenantEndDates)-AAD$4)&lt;=31,LOOKUP($F8,TenantNames,TenantTotalRevenues)-SUM($JA8:AAC8),LOOKUP($F8,TenantNames,TenantMonthlyRents)),IF(AND((SUMIF($G$4:AHB$4,"&lt;"&amp;AAD$4,$G8:AHB8))&gt;SUMIFS(TransactionAmounts,TenantSources,$F8,'Filtered Data'!$C$2:$C23,"&lt;"&amp;AAD$4),AAD$4&lt;TODAY()),"Late","Occupied")),)))</f>
        <v/>
      </c>
      <c r="AAE8" s="33" t="str">
        <f>IF(ISBLANK($F8),,IF(TODAY()=AAE$4,"Today",IF(AND(LOOKUP($F8,TenantNames,TenantStartDates)&lt;=AAE$4,LOOKUP($F8,TenantNames,TenantEndDates)&gt;=AAE$4),IF(OR(AND(DAY(LOOKUP($F8,TenantNames,TenantStartDates))&gt;28,DAY(EOMONTH(AAE$4,0))=28,DAY(AAE$4)=28),AND(DAY(LOOKUP($F8,TenantNames,TenantStartDates))&gt;30,DAY(EOMONTH(AAE$4,0))=30,DAY(AAE$4)=30),DAY(LOOKUP($F8,TenantNames,TenantStartDates))=DAY(AAE$4)),IF((LOOKUP($F8,TenantNames,TenantEndDates)-AAE$4)&lt;=31,LOOKUP($F8,TenantNames,TenantTotalRevenues)-SUM($JA8:AAD8),LOOKUP($F8,TenantNames,TenantMonthlyRents)),IF(AND((SUMIF($G$4:AHB$4,"&lt;"&amp;AAE$4,$G8:AHB8))&gt;SUMIFS(TransactionAmounts,TenantSources,$F8,'Filtered Data'!$C$2:$C23,"&lt;"&amp;AAE$4),AAE$4&lt;TODAY()),"Late","Occupied")),)))</f>
        <v/>
      </c>
      <c r="AAF8" s="33" t="str">
        <f>IF(ISBLANK($F8),,IF(TODAY()=AAF$4,"Today",IF(AND(LOOKUP($F8,TenantNames,TenantStartDates)&lt;=AAF$4,LOOKUP($F8,TenantNames,TenantEndDates)&gt;=AAF$4),IF(OR(AND(DAY(LOOKUP($F8,TenantNames,TenantStartDates))&gt;28,DAY(EOMONTH(AAF$4,0))=28,DAY(AAF$4)=28),AND(DAY(LOOKUP($F8,TenantNames,TenantStartDates))&gt;30,DAY(EOMONTH(AAF$4,0))=30,DAY(AAF$4)=30),DAY(LOOKUP($F8,TenantNames,TenantStartDates))=DAY(AAF$4)),IF((LOOKUP($F8,TenantNames,TenantEndDates)-AAF$4)&lt;=31,LOOKUP($F8,TenantNames,TenantTotalRevenues)-SUM($JA8:AAE8),LOOKUP($F8,TenantNames,TenantMonthlyRents)),IF(AND((SUMIF($G$4:AHB$4,"&lt;"&amp;AAF$4,$G8:AHB8))&gt;SUMIFS(TransactionAmounts,TenantSources,$F8,'Filtered Data'!$C$2:$C23,"&lt;"&amp;AAF$4),AAF$4&lt;TODAY()),"Late","Occupied")),)))</f>
        <v/>
      </c>
      <c r="AAG8" s="33" t="str">
        <f>IF(ISBLANK($F8),,IF(TODAY()=AAG$4,"Today",IF(AND(LOOKUP($F8,TenantNames,TenantStartDates)&lt;=AAG$4,LOOKUP($F8,TenantNames,TenantEndDates)&gt;=AAG$4),IF(OR(AND(DAY(LOOKUP($F8,TenantNames,TenantStartDates))&gt;28,DAY(EOMONTH(AAG$4,0))=28,DAY(AAG$4)=28),AND(DAY(LOOKUP($F8,TenantNames,TenantStartDates))&gt;30,DAY(EOMONTH(AAG$4,0))=30,DAY(AAG$4)=30),DAY(LOOKUP($F8,TenantNames,TenantStartDates))=DAY(AAG$4)),IF((LOOKUP($F8,TenantNames,TenantEndDates)-AAG$4)&lt;=31,LOOKUP($F8,TenantNames,TenantTotalRevenues)-SUM($JA8:AAF8),LOOKUP($F8,TenantNames,TenantMonthlyRents)),IF(AND((SUMIF($G$4:AHB$4,"&lt;"&amp;AAG$4,$G8:AHB8))&gt;SUMIFS(TransactionAmounts,TenantSources,$F8,'Filtered Data'!$C$2:$C23,"&lt;"&amp;AAG$4),AAG$4&lt;TODAY()),"Late","Occupied")),)))</f>
        <v/>
      </c>
      <c r="AAH8" s="33" t="str">
        <f>IF(ISBLANK($F8),,IF(TODAY()=AAH$4,"Today",IF(AND(LOOKUP($F8,TenantNames,TenantStartDates)&lt;=AAH$4,LOOKUP($F8,TenantNames,TenantEndDates)&gt;=AAH$4),IF(OR(AND(DAY(LOOKUP($F8,TenantNames,TenantStartDates))&gt;28,DAY(EOMONTH(AAH$4,0))=28,DAY(AAH$4)=28),AND(DAY(LOOKUP($F8,TenantNames,TenantStartDates))&gt;30,DAY(EOMONTH(AAH$4,0))=30,DAY(AAH$4)=30),DAY(LOOKUP($F8,TenantNames,TenantStartDates))=DAY(AAH$4)),IF((LOOKUP($F8,TenantNames,TenantEndDates)-AAH$4)&lt;=31,LOOKUP($F8,TenantNames,TenantTotalRevenues)-SUM($JA8:AAG8),LOOKUP($F8,TenantNames,TenantMonthlyRents)),IF(AND((SUMIF($G$4:AHB$4,"&lt;"&amp;AAH$4,$G8:AHB8))&gt;SUMIFS(TransactionAmounts,TenantSources,$F8,'Filtered Data'!$C$2:$C23,"&lt;"&amp;AAH$4),AAH$4&lt;TODAY()),"Late","Occupied")),)))</f>
        <v/>
      </c>
      <c r="AAI8" s="33" t="str">
        <f>IF(ISBLANK($F8),,IF(TODAY()=AAI$4,"Today",IF(AND(LOOKUP($F8,TenantNames,TenantStartDates)&lt;=AAI$4,LOOKUP($F8,TenantNames,TenantEndDates)&gt;=AAI$4),IF(OR(AND(DAY(LOOKUP($F8,TenantNames,TenantStartDates))&gt;28,DAY(EOMONTH(AAI$4,0))=28,DAY(AAI$4)=28),AND(DAY(LOOKUP($F8,TenantNames,TenantStartDates))&gt;30,DAY(EOMONTH(AAI$4,0))=30,DAY(AAI$4)=30),DAY(LOOKUP($F8,TenantNames,TenantStartDates))=DAY(AAI$4)),IF((LOOKUP($F8,TenantNames,TenantEndDates)-AAI$4)&lt;=31,LOOKUP($F8,TenantNames,TenantTotalRevenues)-SUM($JA8:AAH8),LOOKUP($F8,TenantNames,TenantMonthlyRents)),IF(AND((SUMIF($G$4:AHB$4,"&lt;"&amp;AAI$4,$G8:AHB8))&gt;SUMIFS(TransactionAmounts,TenantSources,$F8,'Filtered Data'!$C$2:$C23,"&lt;"&amp;AAI$4),AAI$4&lt;TODAY()),"Late","Occupied")),)))</f>
        <v/>
      </c>
      <c r="AAJ8" s="33" t="str">
        <f>IF(ISBLANK($F8),,IF(TODAY()=AAJ$4,"Today",IF(AND(LOOKUP($F8,TenantNames,TenantStartDates)&lt;=AAJ$4,LOOKUP($F8,TenantNames,TenantEndDates)&gt;=AAJ$4),IF(OR(AND(DAY(LOOKUP($F8,TenantNames,TenantStartDates))&gt;28,DAY(EOMONTH(AAJ$4,0))=28,DAY(AAJ$4)=28),AND(DAY(LOOKUP($F8,TenantNames,TenantStartDates))&gt;30,DAY(EOMONTH(AAJ$4,0))=30,DAY(AAJ$4)=30),DAY(LOOKUP($F8,TenantNames,TenantStartDates))=DAY(AAJ$4)),IF((LOOKUP($F8,TenantNames,TenantEndDates)-AAJ$4)&lt;=31,LOOKUP($F8,TenantNames,TenantTotalRevenues)-SUM($JA8:AAI8),LOOKUP($F8,TenantNames,TenantMonthlyRents)),IF(AND((SUMIF($G$4:AHB$4,"&lt;"&amp;AAJ$4,$G8:AHB8))&gt;SUMIFS(TransactionAmounts,TenantSources,$F8,'Filtered Data'!$C$2:$C23,"&lt;"&amp;AAJ$4),AAJ$4&lt;TODAY()),"Late","Occupied")),)))</f>
        <v/>
      </c>
      <c r="AAK8" s="33" t="str">
        <f>IF(ISBLANK($F8),,IF(TODAY()=AAK$4,"Today",IF(AND(LOOKUP($F8,TenantNames,TenantStartDates)&lt;=AAK$4,LOOKUP($F8,TenantNames,TenantEndDates)&gt;=AAK$4),IF(OR(AND(DAY(LOOKUP($F8,TenantNames,TenantStartDates))&gt;28,DAY(EOMONTH(AAK$4,0))=28,DAY(AAK$4)=28),AND(DAY(LOOKUP($F8,TenantNames,TenantStartDates))&gt;30,DAY(EOMONTH(AAK$4,0))=30,DAY(AAK$4)=30),DAY(LOOKUP($F8,TenantNames,TenantStartDates))=DAY(AAK$4)),IF((LOOKUP($F8,TenantNames,TenantEndDates)-AAK$4)&lt;=31,LOOKUP($F8,TenantNames,TenantTotalRevenues)-SUM($JA8:AAJ8),LOOKUP($F8,TenantNames,TenantMonthlyRents)),IF(AND((SUMIF($G$4:AHB$4,"&lt;"&amp;AAK$4,$G8:AHB8))&gt;SUMIFS(TransactionAmounts,TenantSources,$F8,'Filtered Data'!$C$2:$C23,"&lt;"&amp;AAK$4),AAK$4&lt;TODAY()),"Late","Occupied")),)))</f>
        <v/>
      </c>
      <c r="AAL8" s="33" t="str">
        <f>IF(ISBLANK($F8),,IF(TODAY()=AAL$4,"Today",IF(AND(LOOKUP($F8,TenantNames,TenantStartDates)&lt;=AAL$4,LOOKUP($F8,TenantNames,TenantEndDates)&gt;=AAL$4),IF(OR(AND(DAY(LOOKUP($F8,TenantNames,TenantStartDates))&gt;28,DAY(EOMONTH(AAL$4,0))=28,DAY(AAL$4)=28),AND(DAY(LOOKUP($F8,TenantNames,TenantStartDates))&gt;30,DAY(EOMONTH(AAL$4,0))=30,DAY(AAL$4)=30),DAY(LOOKUP($F8,TenantNames,TenantStartDates))=DAY(AAL$4)),IF((LOOKUP($F8,TenantNames,TenantEndDates)-AAL$4)&lt;=31,LOOKUP($F8,TenantNames,TenantTotalRevenues)-SUM($JA8:AAK8),LOOKUP($F8,TenantNames,TenantMonthlyRents)),IF(AND((SUMIF($G$4:AHB$4,"&lt;"&amp;AAL$4,$G8:AHB8))&gt;SUMIFS(TransactionAmounts,TenantSources,$F8,'Filtered Data'!$C$2:$C23,"&lt;"&amp;AAL$4),AAL$4&lt;TODAY()),"Late","Occupied")),)))</f>
        <v/>
      </c>
      <c r="AAM8" s="33" t="str">
        <f>IF(ISBLANK($F8),,IF(TODAY()=AAM$4,"Today",IF(AND(LOOKUP($F8,TenantNames,TenantStartDates)&lt;=AAM$4,LOOKUP($F8,TenantNames,TenantEndDates)&gt;=AAM$4),IF(OR(AND(DAY(LOOKUP($F8,TenantNames,TenantStartDates))&gt;28,DAY(EOMONTH(AAM$4,0))=28,DAY(AAM$4)=28),AND(DAY(LOOKUP($F8,TenantNames,TenantStartDates))&gt;30,DAY(EOMONTH(AAM$4,0))=30,DAY(AAM$4)=30),DAY(LOOKUP($F8,TenantNames,TenantStartDates))=DAY(AAM$4)),IF((LOOKUP($F8,TenantNames,TenantEndDates)-AAM$4)&lt;=31,LOOKUP($F8,TenantNames,TenantTotalRevenues)-SUM($JA8:AAL8),LOOKUP($F8,TenantNames,TenantMonthlyRents)),IF(AND((SUMIF($G$4:AHB$4,"&lt;"&amp;AAM$4,$G8:AHB8))&gt;SUMIFS(TransactionAmounts,TenantSources,$F8,'Filtered Data'!$C$2:$C23,"&lt;"&amp;AAM$4),AAM$4&lt;TODAY()),"Late","Occupied")),)))</f>
        <v/>
      </c>
      <c r="AAN8" s="33" t="str">
        <f>IF(ISBLANK($F8),,IF(TODAY()=AAN$4,"Today",IF(AND(LOOKUP($F8,TenantNames,TenantStartDates)&lt;=AAN$4,LOOKUP($F8,TenantNames,TenantEndDates)&gt;=AAN$4),IF(OR(AND(DAY(LOOKUP($F8,TenantNames,TenantStartDates))&gt;28,DAY(EOMONTH(AAN$4,0))=28,DAY(AAN$4)=28),AND(DAY(LOOKUP($F8,TenantNames,TenantStartDates))&gt;30,DAY(EOMONTH(AAN$4,0))=30,DAY(AAN$4)=30),DAY(LOOKUP($F8,TenantNames,TenantStartDates))=DAY(AAN$4)),IF((LOOKUP($F8,TenantNames,TenantEndDates)-AAN$4)&lt;=31,LOOKUP($F8,TenantNames,TenantTotalRevenues)-SUM($JA8:AAM8),LOOKUP($F8,TenantNames,TenantMonthlyRents)),IF(AND((SUMIF($G$4:AHB$4,"&lt;"&amp;AAN$4,$G8:AHB8))&gt;SUMIFS(TransactionAmounts,TenantSources,$F8,'Filtered Data'!$C$2:$C23,"&lt;"&amp;AAN$4),AAN$4&lt;TODAY()),"Late","Occupied")),)))</f>
        <v/>
      </c>
      <c r="AAO8" s="33" t="str">
        <f>IF(ISBLANK($F8),,IF(TODAY()=AAO$4,"Today",IF(AND(LOOKUP($F8,TenantNames,TenantStartDates)&lt;=AAO$4,LOOKUP($F8,TenantNames,TenantEndDates)&gt;=AAO$4),IF(OR(AND(DAY(LOOKUP($F8,TenantNames,TenantStartDates))&gt;28,DAY(EOMONTH(AAO$4,0))=28,DAY(AAO$4)=28),AND(DAY(LOOKUP($F8,TenantNames,TenantStartDates))&gt;30,DAY(EOMONTH(AAO$4,0))=30,DAY(AAO$4)=30),DAY(LOOKUP($F8,TenantNames,TenantStartDates))=DAY(AAO$4)),IF((LOOKUP($F8,TenantNames,TenantEndDates)-AAO$4)&lt;=31,LOOKUP($F8,TenantNames,TenantTotalRevenues)-SUM($JA8:AAN8),LOOKUP($F8,TenantNames,TenantMonthlyRents)),IF(AND((SUMIF($G$4:AHB$4,"&lt;"&amp;AAO$4,$G8:AHB8))&gt;SUMIFS(TransactionAmounts,TenantSources,$F8,'Filtered Data'!$C$2:$C23,"&lt;"&amp;AAO$4),AAO$4&lt;TODAY()),"Late","Occupied")),)))</f>
        <v/>
      </c>
      <c r="AAP8" s="33" t="str">
        <f>IF(ISBLANK($F8),,IF(TODAY()=AAP$4,"Today",IF(AND(LOOKUP($F8,TenantNames,TenantStartDates)&lt;=AAP$4,LOOKUP($F8,TenantNames,TenantEndDates)&gt;=AAP$4),IF(OR(AND(DAY(LOOKUP($F8,TenantNames,TenantStartDates))&gt;28,DAY(EOMONTH(AAP$4,0))=28,DAY(AAP$4)=28),AND(DAY(LOOKUP($F8,TenantNames,TenantStartDates))&gt;30,DAY(EOMONTH(AAP$4,0))=30,DAY(AAP$4)=30),DAY(LOOKUP($F8,TenantNames,TenantStartDates))=DAY(AAP$4)),IF((LOOKUP($F8,TenantNames,TenantEndDates)-AAP$4)&lt;=31,LOOKUP($F8,TenantNames,TenantTotalRevenues)-SUM($JA8:AAO8),LOOKUP($F8,TenantNames,TenantMonthlyRents)),IF(AND((SUMIF($G$4:AHB$4,"&lt;"&amp;AAP$4,$G8:AHB8))&gt;SUMIFS(TransactionAmounts,TenantSources,$F8,'Filtered Data'!$C$2:$C23,"&lt;"&amp;AAP$4),AAP$4&lt;TODAY()),"Late","Occupied")),)))</f>
        <v/>
      </c>
      <c r="AAQ8" s="33" t="str">
        <f>IF(ISBLANK($F8),,IF(TODAY()=AAQ$4,"Today",IF(AND(LOOKUP($F8,TenantNames,TenantStartDates)&lt;=AAQ$4,LOOKUP($F8,TenantNames,TenantEndDates)&gt;=AAQ$4),IF(OR(AND(DAY(LOOKUP($F8,TenantNames,TenantStartDates))&gt;28,DAY(EOMONTH(AAQ$4,0))=28,DAY(AAQ$4)=28),AND(DAY(LOOKUP($F8,TenantNames,TenantStartDates))&gt;30,DAY(EOMONTH(AAQ$4,0))=30,DAY(AAQ$4)=30),DAY(LOOKUP($F8,TenantNames,TenantStartDates))=DAY(AAQ$4)),IF((LOOKUP($F8,TenantNames,TenantEndDates)-AAQ$4)&lt;=31,LOOKUP($F8,TenantNames,TenantTotalRevenues)-SUM($JA8:AAP8),LOOKUP($F8,TenantNames,TenantMonthlyRents)),IF(AND((SUMIF($G$4:AHB$4,"&lt;"&amp;AAQ$4,$G8:AHB8))&gt;SUMIFS(TransactionAmounts,TenantSources,$F8,'Filtered Data'!$C$2:$C23,"&lt;"&amp;AAQ$4),AAQ$4&lt;TODAY()),"Late","Occupied")),)))</f>
        <v/>
      </c>
      <c r="AAR8" s="33" t="str">
        <f>IF(ISBLANK($F8),,IF(TODAY()=AAR$4,"Today",IF(AND(LOOKUP($F8,TenantNames,TenantStartDates)&lt;=AAR$4,LOOKUP($F8,TenantNames,TenantEndDates)&gt;=AAR$4),IF(OR(AND(DAY(LOOKUP($F8,TenantNames,TenantStartDates))&gt;28,DAY(EOMONTH(AAR$4,0))=28,DAY(AAR$4)=28),AND(DAY(LOOKUP($F8,TenantNames,TenantStartDates))&gt;30,DAY(EOMONTH(AAR$4,0))=30,DAY(AAR$4)=30),DAY(LOOKUP($F8,TenantNames,TenantStartDates))=DAY(AAR$4)),IF((LOOKUP($F8,TenantNames,TenantEndDates)-AAR$4)&lt;=31,LOOKUP($F8,TenantNames,TenantTotalRevenues)-SUM($JA8:AAQ8),LOOKUP($F8,TenantNames,TenantMonthlyRents)),IF(AND((SUMIF($G$4:AHB$4,"&lt;"&amp;AAR$4,$G8:AHB8))&gt;SUMIFS(TransactionAmounts,TenantSources,$F8,'Filtered Data'!$C$2:$C23,"&lt;"&amp;AAR$4),AAR$4&lt;TODAY()),"Late","Occupied")),)))</f>
        <v/>
      </c>
      <c r="AAS8" s="33" t="str">
        <f>IF(ISBLANK($F8),,IF(TODAY()=AAS$4,"Today",IF(AND(LOOKUP($F8,TenantNames,TenantStartDates)&lt;=AAS$4,LOOKUP($F8,TenantNames,TenantEndDates)&gt;=AAS$4),IF(OR(AND(DAY(LOOKUP($F8,TenantNames,TenantStartDates))&gt;28,DAY(EOMONTH(AAS$4,0))=28,DAY(AAS$4)=28),AND(DAY(LOOKUP($F8,TenantNames,TenantStartDates))&gt;30,DAY(EOMONTH(AAS$4,0))=30,DAY(AAS$4)=30),DAY(LOOKUP($F8,TenantNames,TenantStartDates))=DAY(AAS$4)),IF((LOOKUP($F8,TenantNames,TenantEndDates)-AAS$4)&lt;=31,LOOKUP($F8,TenantNames,TenantTotalRevenues)-SUM($JA8:AAR8),LOOKUP($F8,TenantNames,TenantMonthlyRents)),IF(AND((SUMIF($G$4:AHB$4,"&lt;"&amp;AAS$4,$G8:AHB8))&gt;SUMIFS(TransactionAmounts,TenantSources,$F8,'Filtered Data'!$C$2:$C23,"&lt;"&amp;AAS$4),AAS$4&lt;TODAY()),"Late","Occupied")),)))</f>
        <v/>
      </c>
      <c r="AAT8" s="33" t="str">
        <f>IF(ISBLANK($F8),,IF(TODAY()=AAT$4,"Today",IF(AND(LOOKUP($F8,TenantNames,TenantStartDates)&lt;=AAT$4,LOOKUP($F8,TenantNames,TenantEndDates)&gt;=AAT$4),IF(OR(AND(DAY(LOOKUP($F8,TenantNames,TenantStartDates))&gt;28,DAY(EOMONTH(AAT$4,0))=28,DAY(AAT$4)=28),AND(DAY(LOOKUP($F8,TenantNames,TenantStartDates))&gt;30,DAY(EOMONTH(AAT$4,0))=30,DAY(AAT$4)=30),DAY(LOOKUP($F8,TenantNames,TenantStartDates))=DAY(AAT$4)),IF((LOOKUP($F8,TenantNames,TenantEndDates)-AAT$4)&lt;=31,LOOKUP($F8,TenantNames,TenantTotalRevenues)-SUM($JA8:AAS8),LOOKUP($F8,TenantNames,TenantMonthlyRents)),IF(AND((SUMIF($G$4:AHB$4,"&lt;"&amp;AAT$4,$G8:AHB8))&gt;SUMIFS(TransactionAmounts,TenantSources,$F8,'Filtered Data'!$C$2:$C23,"&lt;"&amp;AAT$4),AAT$4&lt;TODAY()),"Late","Occupied")),)))</f>
        <v/>
      </c>
      <c r="AAU8" s="33" t="str">
        <f>IF(ISBLANK($F8),,IF(TODAY()=AAU$4,"Today",IF(AND(LOOKUP($F8,TenantNames,TenantStartDates)&lt;=AAU$4,LOOKUP($F8,TenantNames,TenantEndDates)&gt;=AAU$4),IF(OR(AND(DAY(LOOKUP($F8,TenantNames,TenantStartDates))&gt;28,DAY(EOMONTH(AAU$4,0))=28,DAY(AAU$4)=28),AND(DAY(LOOKUP($F8,TenantNames,TenantStartDates))&gt;30,DAY(EOMONTH(AAU$4,0))=30,DAY(AAU$4)=30),DAY(LOOKUP($F8,TenantNames,TenantStartDates))=DAY(AAU$4)),IF((LOOKUP($F8,TenantNames,TenantEndDates)-AAU$4)&lt;=31,LOOKUP($F8,TenantNames,TenantTotalRevenues)-SUM($JA8:AAT8),LOOKUP($F8,TenantNames,TenantMonthlyRents)),IF(AND((SUMIF($G$4:AHB$4,"&lt;"&amp;AAU$4,$G8:AHB8))&gt;SUMIFS(TransactionAmounts,TenantSources,$F8,'Filtered Data'!$C$2:$C23,"&lt;"&amp;AAU$4),AAU$4&lt;TODAY()),"Late","Occupied")),)))</f>
        <v/>
      </c>
      <c r="AAV8" s="33" t="str">
        <f>IF(ISBLANK($F8),,IF(TODAY()=AAV$4,"Today",IF(AND(LOOKUP($F8,TenantNames,TenantStartDates)&lt;=AAV$4,LOOKUP($F8,TenantNames,TenantEndDates)&gt;=AAV$4),IF(OR(AND(DAY(LOOKUP($F8,TenantNames,TenantStartDates))&gt;28,DAY(EOMONTH(AAV$4,0))=28,DAY(AAV$4)=28),AND(DAY(LOOKUP($F8,TenantNames,TenantStartDates))&gt;30,DAY(EOMONTH(AAV$4,0))=30,DAY(AAV$4)=30),DAY(LOOKUP($F8,TenantNames,TenantStartDates))=DAY(AAV$4)),IF((LOOKUP($F8,TenantNames,TenantEndDates)-AAV$4)&lt;=31,LOOKUP($F8,TenantNames,TenantTotalRevenues)-SUM($JA8:AAU8),LOOKUP($F8,TenantNames,TenantMonthlyRents)),IF(AND((SUMIF($G$4:AHB$4,"&lt;"&amp;AAV$4,$G8:AHB8))&gt;SUMIFS(TransactionAmounts,TenantSources,$F8,'Filtered Data'!$C$2:$C23,"&lt;"&amp;AAV$4),AAV$4&lt;TODAY()),"Late","Occupied")),)))</f>
        <v/>
      </c>
      <c r="AAW8" s="33" t="str">
        <f>IF(ISBLANK($F8),,IF(TODAY()=AAW$4,"Today",IF(AND(LOOKUP($F8,TenantNames,TenantStartDates)&lt;=AAW$4,LOOKUP($F8,TenantNames,TenantEndDates)&gt;=AAW$4),IF(OR(AND(DAY(LOOKUP($F8,TenantNames,TenantStartDates))&gt;28,DAY(EOMONTH(AAW$4,0))=28,DAY(AAW$4)=28),AND(DAY(LOOKUP($F8,TenantNames,TenantStartDates))&gt;30,DAY(EOMONTH(AAW$4,0))=30,DAY(AAW$4)=30),DAY(LOOKUP($F8,TenantNames,TenantStartDates))=DAY(AAW$4)),IF((LOOKUP($F8,TenantNames,TenantEndDates)-AAW$4)&lt;=31,LOOKUP($F8,TenantNames,TenantTotalRevenues)-SUM($JA8:AAV8),LOOKUP($F8,TenantNames,TenantMonthlyRents)),IF(AND((SUMIF($G$4:AHB$4,"&lt;"&amp;AAW$4,$G8:AHB8))&gt;SUMIFS(TransactionAmounts,TenantSources,$F8,'Filtered Data'!$C$2:$C23,"&lt;"&amp;AAW$4),AAW$4&lt;TODAY()),"Late","Occupied")),)))</f>
        <v/>
      </c>
      <c r="AAX8" s="33" t="str">
        <f>IF(ISBLANK($F8),,IF(TODAY()=AAX$4,"Today",IF(AND(LOOKUP($F8,TenantNames,TenantStartDates)&lt;=AAX$4,LOOKUP($F8,TenantNames,TenantEndDates)&gt;=AAX$4),IF(OR(AND(DAY(LOOKUP($F8,TenantNames,TenantStartDates))&gt;28,DAY(EOMONTH(AAX$4,0))=28,DAY(AAX$4)=28),AND(DAY(LOOKUP($F8,TenantNames,TenantStartDates))&gt;30,DAY(EOMONTH(AAX$4,0))=30,DAY(AAX$4)=30),DAY(LOOKUP($F8,TenantNames,TenantStartDates))=DAY(AAX$4)),IF((LOOKUP($F8,TenantNames,TenantEndDates)-AAX$4)&lt;=31,LOOKUP($F8,TenantNames,TenantTotalRevenues)-SUM($JA8:AAW8),LOOKUP($F8,TenantNames,TenantMonthlyRents)),IF(AND((SUMIF($G$4:AHB$4,"&lt;"&amp;AAX$4,$G8:AHB8))&gt;SUMIFS(TransactionAmounts,TenantSources,$F8,'Filtered Data'!$C$2:$C23,"&lt;"&amp;AAX$4),AAX$4&lt;TODAY()),"Late","Occupied")),)))</f>
        <v/>
      </c>
      <c r="AAY8" s="33" t="str">
        <f>IF(ISBLANK($F8),,IF(TODAY()=AAY$4,"Today",IF(AND(LOOKUP($F8,TenantNames,TenantStartDates)&lt;=AAY$4,LOOKUP($F8,TenantNames,TenantEndDates)&gt;=AAY$4),IF(OR(AND(DAY(LOOKUP($F8,TenantNames,TenantStartDates))&gt;28,DAY(EOMONTH(AAY$4,0))=28,DAY(AAY$4)=28),AND(DAY(LOOKUP($F8,TenantNames,TenantStartDates))&gt;30,DAY(EOMONTH(AAY$4,0))=30,DAY(AAY$4)=30),DAY(LOOKUP($F8,TenantNames,TenantStartDates))=DAY(AAY$4)),IF((LOOKUP($F8,TenantNames,TenantEndDates)-AAY$4)&lt;=31,LOOKUP($F8,TenantNames,TenantTotalRevenues)-SUM($JA8:AAX8),LOOKUP($F8,TenantNames,TenantMonthlyRents)),IF(AND((SUMIF($G$4:AHB$4,"&lt;"&amp;AAY$4,$G8:AHB8))&gt;SUMIFS(TransactionAmounts,TenantSources,$F8,'Filtered Data'!$C$2:$C23,"&lt;"&amp;AAY$4),AAY$4&lt;TODAY()),"Late","Occupied")),)))</f>
        <v/>
      </c>
      <c r="AAZ8" s="33" t="str">
        <f>IF(ISBLANK($F8),,IF(TODAY()=AAZ$4,"Today",IF(AND(LOOKUP($F8,TenantNames,TenantStartDates)&lt;=AAZ$4,LOOKUP($F8,TenantNames,TenantEndDates)&gt;=AAZ$4),IF(OR(AND(DAY(LOOKUP($F8,TenantNames,TenantStartDates))&gt;28,DAY(EOMONTH(AAZ$4,0))=28,DAY(AAZ$4)=28),AND(DAY(LOOKUP($F8,TenantNames,TenantStartDates))&gt;30,DAY(EOMONTH(AAZ$4,0))=30,DAY(AAZ$4)=30),DAY(LOOKUP($F8,TenantNames,TenantStartDates))=DAY(AAZ$4)),IF((LOOKUP($F8,TenantNames,TenantEndDates)-AAZ$4)&lt;=31,LOOKUP($F8,TenantNames,TenantTotalRevenues)-SUM($JA8:AAY8),LOOKUP($F8,TenantNames,TenantMonthlyRents)),IF(AND((SUMIF($G$4:AHB$4,"&lt;"&amp;AAZ$4,$G8:AHB8))&gt;SUMIFS(TransactionAmounts,TenantSources,$F8,'Filtered Data'!$C$2:$C23,"&lt;"&amp;AAZ$4),AAZ$4&lt;TODAY()),"Late","Occupied")),)))</f>
        <v/>
      </c>
      <c r="ABA8" s="33" t="str">
        <f>IF(ISBLANK($F8),,IF(TODAY()=ABA$4,"Today",IF(AND(LOOKUP($F8,TenantNames,TenantStartDates)&lt;=ABA$4,LOOKUP($F8,TenantNames,TenantEndDates)&gt;=ABA$4),IF(OR(AND(DAY(LOOKUP($F8,TenantNames,TenantStartDates))&gt;28,DAY(EOMONTH(ABA$4,0))=28,DAY(ABA$4)=28),AND(DAY(LOOKUP($F8,TenantNames,TenantStartDates))&gt;30,DAY(EOMONTH(ABA$4,0))=30,DAY(ABA$4)=30),DAY(LOOKUP($F8,TenantNames,TenantStartDates))=DAY(ABA$4)),IF((LOOKUP($F8,TenantNames,TenantEndDates)-ABA$4)&lt;=31,LOOKUP($F8,TenantNames,TenantTotalRevenues)-SUM($JA8:AAZ8),LOOKUP($F8,TenantNames,TenantMonthlyRents)),IF(AND((SUMIF($G$4:AHB$4,"&lt;"&amp;ABA$4,$G8:AHB8))&gt;SUMIFS(TransactionAmounts,TenantSources,$F8,'Filtered Data'!$C$2:$C23,"&lt;"&amp;ABA$4),ABA$4&lt;TODAY()),"Late","Occupied")),)))</f>
        <v/>
      </c>
      <c r="ABB8" s="33" t="str">
        <f>IF(ISBLANK($F8),,IF(TODAY()=ABB$4,"Today",IF(AND(LOOKUP($F8,TenantNames,TenantStartDates)&lt;=ABB$4,LOOKUP($F8,TenantNames,TenantEndDates)&gt;=ABB$4),IF(OR(AND(DAY(LOOKUP($F8,TenantNames,TenantStartDates))&gt;28,DAY(EOMONTH(ABB$4,0))=28,DAY(ABB$4)=28),AND(DAY(LOOKUP($F8,TenantNames,TenantStartDates))&gt;30,DAY(EOMONTH(ABB$4,0))=30,DAY(ABB$4)=30),DAY(LOOKUP($F8,TenantNames,TenantStartDates))=DAY(ABB$4)),IF((LOOKUP($F8,TenantNames,TenantEndDates)-ABB$4)&lt;=31,LOOKUP($F8,TenantNames,TenantTotalRevenues)-SUM($JA8:ABA8),LOOKUP($F8,TenantNames,TenantMonthlyRents)),IF(AND((SUMIF($G$4:AHB$4,"&lt;"&amp;ABB$4,$G8:AHB8))&gt;SUMIFS(TransactionAmounts,TenantSources,$F8,'Filtered Data'!$C$2:$C23,"&lt;"&amp;ABB$4),ABB$4&lt;TODAY()),"Late","Occupied")),)))</f>
        <v/>
      </c>
      <c r="ABC8" s="33" t="str">
        <f>IF(ISBLANK($F8),,IF(TODAY()=ABC$4,"Today",IF(AND(LOOKUP($F8,TenantNames,TenantStartDates)&lt;=ABC$4,LOOKUP($F8,TenantNames,TenantEndDates)&gt;=ABC$4),IF(OR(AND(DAY(LOOKUP($F8,TenantNames,TenantStartDates))&gt;28,DAY(EOMONTH(ABC$4,0))=28,DAY(ABC$4)=28),AND(DAY(LOOKUP($F8,TenantNames,TenantStartDates))&gt;30,DAY(EOMONTH(ABC$4,0))=30,DAY(ABC$4)=30),DAY(LOOKUP($F8,TenantNames,TenantStartDates))=DAY(ABC$4)),IF((LOOKUP($F8,TenantNames,TenantEndDates)-ABC$4)&lt;=31,LOOKUP($F8,TenantNames,TenantTotalRevenues)-SUM($JA8:ABB8),LOOKUP($F8,TenantNames,TenantMonthlyRents)),IF(AND((SUMIF($G$4:AHB$4,"&lt;"&amp;ABC$4,$G8:AHB8))&gt;SUMIFS(TransactionAmounts,TenantSources,$F8,'Filtered Data'!$C$2:$C23,"&lt;"&amp;ABC$4),ABC$4&lt;TODAY()),"Late","Occupied")),)))</f>
        <v/>
      </c>
      <c r="ABD8" s="33" t="str">
        <f>IF(ISBLANK($F8),,IF(TODAY()=ABD$4,"Today",IF(AND(LOOKUP($F8,TenantNames,TenantStartDates)&lt;=ABD$4,LOOKUP($F8,TenantNames,TenantEndDates)&gt;=ABD$4),IF(OR(AND(DAY(LOOKUP($F8,TenantNames,TenantStartDates))&gt;28,DAY(EOMONTH(ABD$4,0))=28,DAY(ABD$4)=28),AND(DAY(LOOKUP($F8,TenantNames,TenantStartDates))&gt;30,DAY(EOMONTH(ABD$4,0))=30,DAY(ABD$4)=30),DAY(LOOKUP($F8,TenantNames,TenantStartDates))=DAY(ABD$4)),IF((LOOKUP($F8,TenantNames,TenantEndDates)-ABD$4)&lt;=31,LOOKUP($F8,TenantNames,TenantTotalRevenues)-SUM($JA8:ABC8),LOOKUP($F8,TenantNames,TenantMonthlyRents)),IF(AND((SUMIF($G$4:AHB$4,"&lt;"&amp;ABD$4,$G8:AHB8))&gt;SUMIFS(TransactionAmounts,TenantSources,$F8,'Filtered Data'!$C$2:$C23,"&lt;"&amp;ABD$4),ABD$4&lt;TODAY()),"Late","Occupied")),)))</f>
        <v/>
      </c>
      <c r="ABE8" s="33" t="str">
        <f>IF(ISBLANK($F8),,IF(TODAY()=ABE$4,"Today",IF(AND(LOOKUP($F8,TenantNames,TenantStartDates)&lt;=ABE$4,LOOKUP($F8,TenantNames,TenantEndDates)&gt;=ABE$4),IF(OR(AND(DAY(LOOKUP($F8,TenantNames,TenantStartDates))&gt;28,DAY(EOMONTH(ABE$4,0))=28,DAY(ABE$4)=28),AND(DAY(LOOKUP($F8,TenantNames,TenantStartDates))&gt;30,DAY(EOMONTH(ABE$4,0))=30,DAY(ABE$4)=30),DAY(LOOKUP($F8,TenantNames,TenantStartDates))=DAY(ABE$4)),IF((LOOKUP($F8,TenantNames,TenantEndDates)-ABE$4)&lt;=31,LOOKUP($F8,TenantNames,TenantTotalRevenues)-SUM($JA8:ABD8),LOOKUP($F8,TenantNames,TenantMonthlyRents)),IF(AND((SUMIF($G$4:AHB$4,"&lt;"&amp;ABE$4,$G8:AHB8))&gt;SUMIFS(TransactionAmounts,TenantSources,$F8,'Filtered Data'!$C$2:$C23,"&lt;"&amp;ABE$4),ABE$4&lt;TODAY()),"Late","Occupied")),)))</f>
        <v/>
      </c>
      <c r="ABF8" s="33" t="str">
        <f>IF(ISBLANK($F8),,IF(TODAY()=ABF$4,"Today",IF(AND(LOOKUP($F8,TenantNames,TenantStartDates)&lt;=ABF$4,LOOKUP($F8,TenantNames,TenantEndDates)&gt;=ABF$4),IF(OR(AND(DAY(LOOKUP($F8,TenantNames,TenantStartDates))&gt;28,DAY(EOMONTH(ABF$4,0))=28,DAY(ABF$4)=28),AND(DAY(LOOKUP($F8,TenantNames,TenantStartDates))&gt;30,DAY(EOMONTH(ABF$4,0))=30,DAY(ABF$4)=30),DAY(LOOKUP($F8,TenantNames,TenantStartDates))=DAY(ABF$4)),IF((LOOKUP($F8,TenantNames,TenantEndDates)-ABF$4)&lt;=31,LOOKUP($F8,TenantNames,TenantTotalRevenues)-SUM($JA8:ABE8),LOOKUP($F8,TenantNames,TenantMonthlyRents)),IF(AND((SUMIF($G$4:AHB$4,"&lt;"&amp;ABF$4,$G8:AHB8))&gt;SUMIFS(TransactionAmounts,TenantSources,$F8,'Filtered Data'!$C$2:$C23,"&lt;"&amp;ABF$4),ABF$4&lt;TODAY()),"Late","Occupied")),)))</f>
        <v/>
      </c>
      <c r="ABG8" s="33" t="str">
        <f>IF(ISBLANK($F8),,IF(TODAY()=ABG$4,"Today",IF(AND(LOOKUP($F8,TenantNames,TenantStartDates)&lt;=ABG$4,LOOKUP($F8,TenantNames,TenantEndDates)&gt;=ABG$4),IF(OR(AND(DAY(LOOKUP($F8,TenantNames,TenantStartDates))&gt;28,DAY(EOMONTH(ABG$4,0))=28,DAY(ABG$4)=28),AND(DAY(LOOKUP($F8,TenantNames,TenantStartDates))&gt;30,DAY(EOMONTH(ABG$4,0))=30,DAY(ABG$4)=30),DAY(LOOKUP($F8,TenantNames,TenantStartDates))=DAY(ABG$4)),IF((LOOKUP($F8,TenantNames,TenantEndDates)-ABG$4)&lt;=31,LOOKUP($F8,TenantNames,TenantTotalRevenues)-SUM($JA8:ABF8),LOOKUP($F8,TenantNames,TenantMonthlyRents)),IF(AND((SUMIF($G$4:AHB$4,"&lt;"&amp;ABG$4,$G8:AHB8))&gt;SUMIFS(TransactionAmounts,TenantSources,$F8,'Filtered Data'!$C$2:$C23,"&lt;"&amp;ABG$4),ABG$4&lt;TODAY()),"Late","Occupied")),)))</f>
        <v/>
      </c>
      <c r="ABH8" s="33"/>
      <c r="ABI8" s="36"/>
      <c r="ABJ8" s="36"/>
      <c r="ABK8" s="36"/>
      <c r="ABL8" s="36"/>
      <c r="ABM8" s="36"/>
      <c r="ABN8" s="36"/>
      <c r="ABO8" s="36"/>
      <c r="ABP8" s="36"/>
      <c r="ABQ8" s="36"/>
      <c r="ABR8" s="36"/>
      <c r="ABS8" s="36"/>
      <c r="ABT8" s="36"/>
      <c r="ABU8" s="36"/>
      <c r="ABV8" s="36"/>
      <c r="ABW8" s="36"/>
      <c r="ABX8" s="36"/>
      <c r="ABY8" s="36"/>
      <c r="ABZ8" s="36"/>
      <c r="ACA8" s="36"/>
      <c r="ACB8" s="36"/>
      <c r="ACC8" s="36"/>
      <c r="ACD8" s="36"/>
      <c r="ACE8" s="36"/>
      <c r="ACF8" s="36"/>
      <c r="ACG8" s="36"/>
      <c r="ACH8" s="36"/>
      <c r="ACI8" s="36"/>
      <c r="ACJ8" s="36"/>
      <c r="ACK8" s="36"/>
      <c r="ACL8" s="36"/>
      <c r="ACM8" s="36"/>
      <c r="ACN8" s="36"/>
      <c r="ACO8" s="36"/>
      <c r="ACP8" s="36"/>
      <c r="ACQ8" s="36"/>
      <c r="ACR8" s="36"/>
      <c r="ACS8" s="36"/>
      <c r="ACT8" s="36"/>
      <c r="ACU8" s="36"/>
      <c r="ACV8" s="36"/>
      <c r="ACW8" s="36"/>
      <c r="ACX8" s="36"/>
      <c r="ACY8" s="36"/>
      <c r="ACZ8" s="36"/>
      <c r="ADA8" s="36"/>
      <c r="ADB8" s="36"/>
      <c r="ADC8" s="36"/>
      <c r="ADD8" s="36"/>
      <c r="ADE8" s="36"/>
      <c r="ADF8" s="36"/>
      <c r="ADG8" s="36"/>
      <c r="ADH8" s="36"/>
      <c r="ADI8" s="36"/>
      <c r="ADJ8" s="36"/>
      <c r="ADK8" s="36"/>
      <c r="ADL8" s="36"/>
      <c r="ADM8" s="36"/>
      <c r="ADN8" s="36"/>
      <c r="ADO8" s="36"/>
      <c r="ADP8" s="36"/>
      <c r="ADQ8" s="36"/>
      <c r="ADR8" s="36"/>
      <c r="ADS8" s="36"/>
      <c r="ADT8" s="36"/>
      <c r="ADU8" s="36"/>
      <c r="ADV8" s="36"/>
      <c r="ADW8" s="36"/>
      <c r="ADX8" s="36"/>
      <c r="ADY8" s="36"/>
      <c r="ADZ8" s="36"/>
      <c r="AEA8" s="36"/>
      <c r="AEB8" s="36"/>
      <c r="AEC8" s="36"/>
      <c r="AED8" s="36"/>
      <c r="AEE8" s="36"/>
      <c r="AEF8" s="36"/>
      <c r="AEG8" s="36"/>
      <c r="AEH8" s="36"/>
      <c r="AEI8" s="36"/>
      <c r="AEJ8" s="36"/>
      <c r="AEK8" s="36"/>
      <c r="AEL8" s="36"/>
      <c r="AEM8" s="36"/>
      <c r="AEN8" s="36"/>
      <c r="AEO8" s="36"/>
      <c r="AEP8" s="36"/>
      <c r="AEQ8" s="36"/>
      <c r="AER8" s="36"/>
      <c r="AES8" s="36"/>
      <c r="AET8" s="36"/>
      <c r="AEU8" s="36"/>
      <c r="AEV8" s="36"/>
      <c r="AEW8" s="36"/>
      <c r="AEX8" s="36"/>
      <c r="AEY8" s="36"/>
      <c r="AEZ8" s="36"/>
      <c r="AFA8" s="36"/>
      <c r="AFB8" s="36"/>
      <c r="AFC8" s="36"/>
      <c r="AFD8" s="36"/>
      <c r="AFE8" s="36"/>
      <c r="AFF8" s="36"/>
      <c r="AFG8" s="36"/>
      <c r="AFH8" s="36"/>
      <c r="AFI8" s="36"/>
      <c r="AFJ8" s="36"/>
      <c r="AFK8" s="36"/>
      <c r="AFL8" s="36"/>
      <c r="AFM8" s="36"/>
      <c r="AFN8" s="36"/>
      <c r="AFO8" s="36"/>
      <c r="AFP8" s="36"/>
      <c r="AFQ8" s="36"/>
      <c r="AFR8" s="36"/>
      <c r="AFS8" s="36"/>
      <c r="AFT8" s="36"/>
      <c r="AFU8" s="36"/>
      <c r="AFV8" s="36"/>
      <c r="AFW8" s="36"/>
      <c r="AFX8" s="36"/>
      <c r="AFY8" s="36"/>
      <c r="AFZ8" s="36"/>
      <c r="AGA8" s="36"/>
      <c r="AGB8" s="36"/>
      <c r="AGC8" s="36"/>
      <c r="AGD8" s="36"/>
      <c r="AGE8" s="36"/>
      <c r="AGF8" s="36"/>
      <c r="AGG8" s="36"/>
      <c r="AGH8" s="36"/>
      <c r="AGI8" s="36"/>
      <c r="AGJ8" s="36"/>
      <c r="AGK8" s="36"/>
      <c r="AGL8" s="36"/>
      <c r="AGM8" s="36"/>
      <c r="AGN8" s="36"/>
      <c r="AGO8" s="36"/>
      <c r="AGP8" s="36"/>
      <c r="AGQ8" s="36"/>
      <c r="AGR8" s="36"/>
      <c r="AGS8" s="36"/>
      <c r="AGT8" s="36"/>
      <c r="AGU8" s="36"/>
      <c r="AGV8" s="36"/>
      <c r="AGW8" s="36"/>
      <c r="AGX8" s="36"/>
      <c r="AGY8" s="36"/>
      <c r="AGZ8" s="36"/>
      <c r="AHA8" s="36"/>
      <c r="AHB8" s="36"/>
    </row>
    <row r="9" ht="28.5" customHeight="1">
      <c r="A9" s="31"/>
      <c r="B9" s="31"/>
      <c r="C9" s="27"/>
      <c r="D9" s="22" t="str">
        <f t="shared" si="1"/>
        <v/>
      </c>
      <c r="E9" s="22"/>
      <c r="F9" s="2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18"/>
      <c r="JA9" s="33" t="str">
        <f>IF(ISBLANK($F9),,IF(TODAY()=JA$4,"Today",IF(AND(LOOKUP($F9,TenantNames,TenantStartDates)&lt;=JA$4,LOOKUP($F9,TenantNames,TenantEndDates)&gt;=JA$4),IF(OR(AND(DAY(LOOKUP($F9,TenantNames,TenantStartDates))&gt;28,DAY(EOMONTH(JA$4,0))=28,DAY(JA$4)=28),AND(DAY(LOOKUP($F9,TenantNames,TenantStartDates))&gt;30,DAY(EOMONTH(JA$4,0))=30,DAY(JA$4)=30),DAY(LOOKUP($F9,TenantNames,TenantStartDates))=DAY(JA$4)),IF((LOOKUP($F9,TenantNames,TenantEndDates)-JA$4)&lt;=31,LOOKUP($F9,TenantNames,TenantTotalRevenues)-SUM(IZ9:$JA9),LOOKUP($F9,TenantNames,TenantMonthlyRents)),IF(AND((SUMIF($G$4:AHB$4,"&lt;"&amp;JA$4,$G9:AHB9))&gt;SUMIFS(TransactionAmounts,TenantSources,$F9,'Filtered Data'!$C$2:$C23,"&lt;"&amp;JA$4),JA$4&lt;TODAY()),"Late","Occupied")),)))</f>
        <v/>
      </c>
      <c r="JB9" s="33" t="str">
        <f>IF(ISBLANK($F9),,IF(TODAY()=JB$4,"Today",IF(AND(LOOKUP($F9,TenantNames,TenantStartDates)&lt;=JB$4,LOOKUP($F9,TenantNames,TenantEndDates)&gt;=JB$4),IF(OR(AND(DAY(LOOKUP($F9,TenantNames,TenantStartDates))&gt;28,DAY(EOMONTH(JB$4,0))=28,DAY(JB$4)=28),AND(DAY(LOOKUP($F9,TenantNames,TenantStartDates))&gt;30,DAY(EOMONTH(JB$4,0))=30,DAY(JB$4)=30),DAY(LOOKUP($F9,TenantNames,TenantStartDates))=DAY(JB$4)),IF((LOOKUP($F9,TenantNames,TenantEndDates)-JB$4)&lt;=31,LOOKUP($F9,TenantNames,TenantTotalRevenues)-SUM(JA9:$JA9),LOOKUP($F9,TenantNames,TenantMonthlyRents)),IF(AND((SUMIF($G$4:AHB$4,"&lt;"&amp;JB$4,$G9:AHB9))&gt;SUMIFS(TransactionAmounts,TenantSources,$F9,'Filtered Data'!$C$2:$C23,"&lt;"&amp;JB$4),JB$4&lt;TODAY()),"Late","Occupied")),)))</f>
        <v/>
      </c>
      <c r="JC9" s="33" t="str">
        <f>IF(ISBLANK($F9),,IF(TODAY()=JC$4,"Today",IF(AND(LOOKUP($F9,TenantNames,TenantStartDates)&lt;=JC$4,LOOKUP($F9,TenantNames,TenantEndDates)&gt;=JC$4),IF(OR(AND(DAY(LOOKUP($F9,TenantNames,TenantStartDates))&gt;28,DAY(EOMONTH(JC$4,0))=28,DAY(JC$4)=28),AND(DAY(LOOKUP($F9,TenantNames,TenantStartDates))&gt;30,DAY(EOMONTH(JC$4,0))=30,DAY(JC$4)=30),DAY(LOOKUP($F9,TenantNames,TenantStartDates))=DAY(JC$4)),IF((LOOKUP($F9,TenantNames,TenantEndDates)-JC$4)&lt;=31,LOOKUP($F9,TenantNames,TenantTotalRevenues)-SUM($JA9:JB9),LOOKUP($F9,TenantNames,TenantMonthlyRents)),IF(AND((SUMIF($G$4:AHB$4,"&lt;"&amp;JC$4,$G9:AHB9))&gt;SUMIFS(TransactionAmounts,TenantSources,$F9,'Filtered Data'!$C$2:$C23,"&lt;"&amp;JC$4),JC$4&lt;TODAY()),"Late","Occupied")),)))</f>
        <v/>
      </c>
      <c r="JD9" s="33" t="str">
        <f>IF(ISBLANK($F9),,IF(TODAY()=JD$4,"Today",IF(AND(LOOKUP($F9,TenantNames,TenantStartDates)&lt;=JD$4,LOOKUP($F9,TenantNames,TenantEndDates)&gt;=JD$4),IF(OR(AND(DAY(LOOKUP($F9,TenantNames,TenantStartDates))&gt;28,DAY(EOMONTH(JD$4,0))=28,DAY(JD$4)=28),AND(DAY(LOOKUP($F9,TenantNames,TenantStartDates))&gt;30,DAY(EOMONTH(JD$4,0))=30,DAY(JD$4)=30),DAY(LOOKUP($F9,TenantNames,TenantStartDates))=DAY(JD$4)),IF((LOOKUP($F9,TenantNames,TenantEndDates)-JD$4)&lt;=31,LOOKUP($F9,TenantNames,TenantTotalRevenues)-SUM($JA9:JC9),LOOKUP($F9,TenantNames,TenantMonthlyRents)),IF(AND((SUMIF($G$4:AHB$4,"&lt;"&amp;JD$4,$G9:AHB9))&gt;SUMIFS(TransactionAmounts,TenantSources,$F9,'Filtered Data'!$C$2:$C23,"&lt;"&amp;JD$4),JD$4&lt;TODAY()),"Late","Occupied")),)))</f>
        <v/>
      </c>
      <c r="JE9" s="33" t="str">
        <f>IF(ISBLANK($F9),,IF(TODAY()=JE$4,"Today",IF(AND(LOOKUP($F9,TenantNames,TenantStartDates)&lt;=JE$4,LOOKUP($F9,TenantNames,TenantEndDates)&gt;=JE$4),IF(OR(AND(DAY(LOOKUP($F9,TenantNames,TenantStartDates))&gt;28,DAY(EOMONTH(JE$4,0))=28,DAY(JE$4)=28),AND(DAY(LOOKUP($F9,TenantNames,TenantStartDates))&gt;30,DAY(EOMONTH(JE$4,0))=30,DAY(JE$4)=30),DAY(LOOKUP($F9,TenantNames,TenantStartDates))=DAY(JE$4)),IF((LOOKUP($F9,TenantNames,TenantEndDates)-JE$4)&lt;=31,LOOKUP($F9,TenantNames,TenantTotalRevenues)-SUM($JA9:JD9),LOOKUP($F9,TenantNames,TenantMonthlyRents)),IF(AND((SUMIF($G$4:AHB$4,"&lt;"&amp;JE$4,$G9:AHB9))&gt;SUMIFS(TransactionAmounts,TenantSources,$F9,'Filtered Data'!$C$2:$C23,"&lt;"&amp;JE$4),JE$4&lt;TODAY()),"Late","Occupied")),)))</f>
        <v/>
      </c>
      <c r="JF9" s="33" t="str">
        <f>IF(ISBLANK($F9),,IF(TODAY()=JF$4,"Today",IF(AND(LOOKUP($F9,TenantNames,TenantStartDates)&lt;=JF$4,LOOKUP($F9,TenantNames,TenantEndDates)&gt;=JF$4),IF(OR(AND(DAY(LOOKUP($F9,TenantNames,TenantStartDates))&gt;28,DAY(EOMONTH(JF$4,0))=28,DAY(JF$4)=28),AND(DAY(LOOKUP($F9,TenantNames,TenantStartDates))&gt;30,DAY(EOMONTH(JF$4,0))=30,DAY(JF$4)=30),DAY(LOOKUP($F9,TenantNames,TenantStartDates))=DAY(JF$4)),IF((LOOKUP($F9,TenantNames,TenantEndDates)-JF$4)&lt;=31,LOOKUP($F9,TenantNames,TenantTotalRevenues)-SUM($JA9:JE9),LOOKUP($F9,TenantNames,TenantMonthlyRents)),IF(AND((SUMIF($G$4:AHB$4,"&lt;"&amp;JF$4,$G9:AHB9))&gt;SUMIFS(TransactionAmounts,TenantSources,$F9,'Filtered Data'!$C$2:$C23,"&lt;"&amp;JF$4),JF$4&lt;TODAY()),"Late","Occupied")),)))</f>
        <v/>
      </c>
      <c r="JG9" s="33" t="str">
        <f>IF(ISBLANK($F9),,IF(TODAY()=JG$4,"Today",IF(AND(LOOKUP($F9,TenantNames,TenantStartDates)&lt;=JG$4,LOOKUP($F9,TenantNames,TenantEndDates)&gt;=JG$4),IF(OR(AND(DAY(LOOKUP($F9,TenantNames,TenantStartDates))&gt;28,DAY(EOMONTH(JG$4,0))=28,DAY(JG$4)=28),AND(DAY(LOOKUP($F9,TenantNames,TenantStartDates))&gt;30,DAY(EOMONTH(JG$4,0))=30,DAY(JG$4)=30),DAY(LOOKUP($F9,TenantNames,TenantStartDates))=DAY(JG$4)),IF((LOOKUP($F9,TenantNames,TenantEndDates)-JG$4)&lt;=31,LOOKUP($F9,TenantNames,TenantTotalRevenues)-SUM($JA9:JF9),LOOKUP($F9,TenantNames,TenantMonthlyRents)),IF(AND((SUMIF($G$4:AHB$4,"&lt;"&amp;JG$4,$G9:AHB9))&gt;SUMIFS(TransactionAmounts,TenantSources,$F9,'Filtered Data'!$C$2:$C23,"&lt;"&amp;JG$4),JG$4&lt;TODAY()),"Late","Occupied")),)))</f>
        <v/>
      </c>
      <c r="JH9" s="33" t="str">
        <f>IF(ISBLANK($F9),,IF(TODAY()=JH$4,"Today",IF(AND(LOOKUP($F9,TenantNames,TenantStartDates)&lt;=JH$4,LOOKUP($F9,TenantNames,TenantEndDates)&gt;=JH$4),IF(OR(AND(DAY(LOOKUP($F9,TenantNames,TenantStartDates))&gt;28,DAY(EOMONTH(JH$4,0))=28,DAY(JH$4)=28),AND(DAY(LOOKUP($F9,TenantNames,TenantStartDates))&gt;30,DAY(EOMONTH(JH$4,0))=30,DAY(JH$4)=30),DAY(LOOKUP($F9,TenantNames,TenantStartDates))=DAY(JH$4)),IF((LOOKUP($F9,TenantNames,TenantEndDates)-JH$4)&lt;=31,LOOKUP($F9,TenantNames,TenantTotalRevenues)-SUM($JA9:JG9),LOOKUP($F9,TenantNames,TenantMonthlyRents)),IF(AND((SUMIF($G$4:AHB$4,"&lt;"&amp;JH$4,$G9:AHB9))&gt;SUMIFS(TransactionAmounts,TenantSources,$F9,'Filtered Data'!$C$2:$C23,"&lt;"&amp;JH$4),JH$4&lt;TODAY()),"Late","Occupied")),)))</f>
        <v/>
      </c>
      <c r="JI9" s="33" t="str">
        <f>IF(ISBLANK($F9),,IF(TODAY()=JI$4,"Today",IF(AND(LOOKUP($F9,TenantNames,TenantStartDates)&lt;=JI$4,LOOKUP($F9,TenantNames,TenantEndDates)&gt;=JI$4),IF(OR(AND(DAY(LOOKUP($F9,TenantNames,TenantStartDates))&gt;28,DAY(EOMONTH(JI$4,0))=28,DAY(JI$4)=28),AND(DAY(LOOKUP($F9,TenantNames,TenantStartDates))&gt;30,DAY(EOMONTH(JI$4,0))=30,DAY(JI$4)=30),DAY(LOOKUP($F9,TenantNames,TenantStartDates))=DAY(JI$4)),IF((LOOKUP($F9,TenantNames,TenantEndDates)-JI$4)&lt;=31,LOOKUP($F9,TenantNames,TenantTotalRevenues)-SUM($JA9:JH9),LOOKUP($F9,TenantNames,TenantMonthlyRents)),IF(AND((SUMIF($G$4:AHB$4,"&lt;"&amp;JI$4,$G9:AHB9))&gt;SUMIFS(TransactionAmounts,TenantSources,$F9,'Filtered Data'!$C$2:$C23,"&lt;"&amp;JI$4),JI$4&lt;TODAY()),"Late","Occupied")),)))</f>
        <v/>
      </c>
      <c r="JJ9" s="33" t="str">
        <f>IF(ISBLANK($F9),,IF(TODAY()=JJ$4,"Today",IF(AND(LOOKUP($F9,TenantNames,TenantStartDates)&lt;=JJ$4,LOOKUP($F9,TenantNames,TenantEndDates)&gt;=JJ$4),IF(OR(AND(DAY(LOOKUP($F9,TenantNames,TenantStartDates))&gt;28,DAY(EOMONTH(JJ$4,0))=28,DAY(JJ$4)=28),AND(DAY(LOOKUP($F9,TenantNames,TenantStartDates))&gt;30,DAY(EOMONTH(JJ$4,0))=30,DAY(JJ$4)=30),DAY(LOOKUP($F9,TenantNames,TenantStartDates))=DAY(JJ$4)),IF((LOOKUP($F9,TenantNames,TenantEndDates)-JJ$4)&lt;=31,LOOKUP($F9,TenantNames,TenantTotalRevenues)-SUM($JA9:JI9),LOOKUP($F9,TenantNames,TenantMonthlyRents)),IF(AND((SUMIF($G$4:AHB$4,"&lt;"&amp;JJ$4,$G9:AHB9))&gt;SUMIFS(TransactionAmounts,TenantSources,$F9,'Filtered Data'!$C$2:$C23,"&lt;"&amp;JJ$4),JJ$4&lt;TODAY()),"Late","Occupied")),)))</f>
        <v/>
      </c>
      <c r="JK9" s="33" t="str">
        <f>IF(ISBLANK($F9),,IF(TODAY()=JK$4,"Today",IF(AND(LOOKUP($F9,TenantNames,TenantStartDates)&lt;=JK$4,LOOKUP($F9,TenantNames,TenantEndDates)&gt;=JK$4),IF(OR(AND(DAY(LOOKUP($F9,TenantNames,TenantStartDates))&gt;28,DAY(EOMONTH(JK$4,0))=28,DAY(JK$4)=28),AND(DAY(LOOKUP($F9,TenantNames,TenantStartDates))&gt;30,DAY(EOMONTH(JK$4,0))=30,DAY(JK$4)=30),DAY(LOOKUP($F9,TenantNames,TenantStartDates))=DAY(JK$4)),IF((LOOKUP($F9,TenantNames,TenantEndDates)-JK$4)&lt;=31,LOOKUP($F9,TenantNames,TenantTotalRevenues)-SUM($JA9:JJ9),LOOKUP($F9,TenantNames,TenantMonthlyRents)),IF(AND((SUMIF($G$4:AHB$4,"&lt;"&amp;JK$4,$G9:AHB9))&gt;SUMIFS(TransactionAmounts,TenantSources,$F9,'Filtered Data'!$C$2:$C23,"&lt;"&amp;JK$4),JK$4&lt;TODAY()),"Late","Occupied")),)))</f>
        <v/>
      </c>
      <c r="JL9" s="33" t="str">
        <f>IF(ISBLANK($F9),,IF(TODAY()=JL$4,"Today",IF(AND(LOOKUP($F9,TenantNames,TenantStartDates)&lt;=JL$4,LOOKUP($F9,TenantNames,TenantEndDates)&gt;=JL$4),IF(OR(AND(DAY(LOOKUP($F9,TenantNames,TenantStartDates))&gt;28,DAY(EOMONTH(JL$4,0))=28,DAY(JL$4)=28),AND(DAY(LOOKUP($F9,TenantNames,TenantStartDates))&gt;30,DAY(EOMONTH(JL$4,0))=30,DAY(JL$4)=30),DAY(LOOKUP($F9,TenantNames,TenantStartDates))=DAY(JL$4)),IF((LOOKUP($F9,TenantNames,TenantEndDates)-JL$4)&lt;=31,LOOKUP($F9,TenantNames,TenantTotalRevenues)-SUM($JA9:JK9),LOOKUP($F9,TenantNames,TenantMonthlyRents)),IF(AND((SUMIF($G$4:AHB$4,"&lt;"&amp;JL$4,$G9:AHB9))&gt;SUMIFS(TransactionAmounts,TenantSources,$F9,'Filtered Data'!$C$2:$C23,"&lt;"&amp;JL$4),JL$4&lt;TODAY()),"Late","Occupied")),)))</f>
        <v/>
      </c>
      <c r="JM9" s="33" t="str">
        <f>IF(ISBLANK($F9),,IF(TODAY()=JM$4,"Today",IF(AND(LOOKUP($F9,TenantNames,TenantStartDates)&lt;=JM$4,LOOKUP($F9,TenantNames,TenantEndDates)&gt;=JM$4),IF(OR(AND(DAY(LOOKUP($F9,TenantNames,TenantStartDates))&gt;28,DAY(EOMONTH(JM$4,0))=28,DAY(JM$4)=28),AND(DAY(LOOKUP($F9,TenantNames,TenantStartDates))&gt;30,DAY(EOMONTH(JM$4,0))=30,DAY(JM$4)=30),DAY(LOOKUP($F9,TenantNames,TenantStartDates))=DAY(JM$4)),IF((LOOKUP($F9,TenantNames,TenantEndDates)-JM$4)&lt;=31,LOOKUP($F9,TenantNames,TenantTotalRevenues)-SUM($JA9:JL9),LOOKUP($F9,TenantNames,TenantMonthlyRents)),IF(AND((SUMIF($G$4:AHB$4,"&lt;"&amp;JM$4,$G9:AHB9))&gt;SUMIFS(TransactionAmounts,TenantSources,$F9,'Filtered Data'!$C$2:$C23,"&lt;"&amp;JM$4),JM$4&lt;TODAY()),"Late","Occupied")),)))</f>
        <v/>
      </c>
      <c r="JN9" s="33" t="str">
        <f>IF(ISBLANK($F9),,IF(TODAY()=JN$4,"Today",IF(AND(LOOKUP($F9,TenantNames,TenantStartDates)&lt;=JN$4,LOOKUP($F9,TenantNames,TenantEndDates)&gt;=JN$4),IF(OR(AND(DAY(LOOKUP($F9,TenantNames,TenantStartDates))&gt;28,DAY(EOMONTH(JN$4,0))=28,DAY(JN$4)=28),AND(DAY(LOOKUP($F9,TenantNames,TenantStartDates))&gt;30,DAY(EOMONTH(JN$4,0))=30,DAY(JN$4)=30),DAY(LOOKUP($F9,TenantNames,TenantStartDates))=DAY(JN$4)),IF((LOOKUP($F9,TenantNames,TenantEndDates)-JN$4)&lt;=31,LOOKUP($F9,TenantNames,TenantTotalRevenues)-SUM($JA9:JM9),LOOKUP($F9,TenantNames,TenantMonthlyRents)),IF(AND((SUMIF($G$4:AHB$4,"&lt;"&amp;JN$4,$G9:AHB9))&gt;SUMIFS(TransactionAmounts,TenantSources,$F9,'Filtered Data'!$C$2:$C23,"&lt;"&amp;JN$4),JN$4&lt;TODAY()),"Late","Occupied")),)))</f>
        <v/>
      </c>
      <c r="JO9" s="33" t="str">
        <f>IF(ISBLANK($F9),,IF(TODAY()=JO$4,"Today",IF(AND(LOOKUP($F9,TenantNames,TenantStartDates)&lt;=JO$4,LOOKUP($F9,TenantNames,TenantEndDates)&gt;=JO$4),IF(OR(AND(DAY(LOOKUP($F9,TenantNames,TenantStartDates))&gt;28,DAY(EOMONTH(JO$4,0))=28,DAY(JO$4)=28),AND(DAY(LOOKUP($F9,TenantNames,TenantStartDates))&gt;30,DAY(EOMONTH(JO$4,0))=30,DAY(JO$4)=30),DAY(LOOKUP($F9,TenantNames,TenantStartDates))=DAY(JO$4)),IF((LOOKUP($F9,TenantNames,TenantEndDates)-JO$4)&lt;=31,LOOKUP($F9,TenantNames,TenantTotalRevenues)-SUM($JA9:JN9),LOOKUP($F9,TenantNames,TenantMonthlyRents)),IF(AND((SUMIF($G$4:AHB$4,"&lt;"&amp;JO$4,$G9:AHB9))&gt;SUMIFS(TransactionAmounts,TenantSources,$F9,'Filtered Data'!$C$2:$C23,"&lt;"&amp;JO$4),JO$4&lt;TODAY()),"Late","Occupied")),)))</f>
        <v/>
      </c>
      <c r="JP9" s="33" t="str">
        <f>IF(ISBLANK($F9),,IF(TODAY()=JP$4,"Today",IF(AND(LOOKUP($F9,TenantNames,TenantStartDates)&lt;=JP$4,LOOKUP($F9,TenantNames,TenantEndDates)&gt;=JP$4),IF(OR(AND(DAY(LOOKUP($F9,TenantNames,TenantStartDates))&gt;28,DAY(EOMONTH(JP$4,0))=28,DAY(JP$4)=28),AND(DAY(LOOKUP($F9,TenantNames,TenantStartDates))&gt;30,DAY(EOMONTH(JP$4,0))=30,DAY(JP$4)=30),DAY(LOOKUP($F9,TenantNames,TenantStartDates))=DAY(JP$4)),IF((LOOKUP($F9,TenantNames,TenantEndDates)-JP$4)&lt;=31,LOOKUP($F9,TenantNames,TenantTotalRevenues)-SUM($JA9:JO9),LOOKUP($F9,TenantNames,TenantMonthlyRents)),IF(AND((SUMIF($G$4:AHB$4,"&lt;"&amp;JP$4,$G9:AHB9))&gt;SUMIFS(TransactionAmounts,TenantSources,$F9,'Filtered Data'!$C$2:$C23,"&lt;"&amp;JP$4),JP$4&lt;TODAY()),"Late","Occupied")),)))</f>
        <v/>
      </c>
      <c r="JQ9" s="33" t="str">
        <f>IF(ISBLANK($F9),,IF(TODAY()=JQ$4,"Today",IF(AND(LOOKUP($F9,TenantNames,TenantStartDates)&lt;=JQ$4,LOOKUP($F9,TenantNames,TenantEndDates)&gt;=JQ$4),IF(OR(AND(DAY(LOOKUP($F9,TenantNames,TenantStartDates))&gt;28,DAY(EOMONTH(JQ$4,0))=28,DAY(JQ$4)=28),AND(DAY(LOOKUP($F9,TenantNames,TenantStartDates))&gt;30,DAY(EOMONTH(JQ$4,0))=30,DAY(JQ$4)=30),DAY(LOOKUP($F9,TenantNames,TenantStartDates))=DAY(JQ$4)),IF((LOOKUP($F9,TenantNames,TenantEndDates)-JQ$4)&lt;=31,LOOKUP($F9,TenantNames,TenantTotalRevenues)-SUM($JA9:JP9),LOOKUP($F9,TenantNames,TenantMonthlyRents)),IF(AND((SUMIF($G$4:AHB$4,"&lt;"&amp;JQ$4,$G9:AHB9))&gt;SUMIFS(TransactionAmounts,TenantSources,$F9,'Filtered Data'!$C$2:$C23,"&lt;"&amp;JQ$4),JQ$4&lt;TODAY()),"Late","Occupied")),)))</f>
        <v/>
      </c>
      <c r="JR9" s="33" t="str">
        <f>IF(ISBLANK($F9),,IF(TODAY()=JR$4,"Today",IF(AND(LOOKUP($F9,TenantNames,TenantStartDates)&lt;=JR$4,LOOKUP($F9,TenantNames,TenantEndDates)&gt;=JR$4),IF(OR(AND(DAY(LOOKUP($F9,TenantNames,TenantStartDates))&gt;28,DAY(EOMONTH(JR$4,0))=28,DAY(JR$4)=28),AND(DAY(LOOKUP($F9,TenantNames,TenantStartDates))&gt;30,DAY(EOMONTH(JR$4,0))=30,DAY(JR$4)=30),DAY(LOOKUP($F9,TenantNames,TenantStartDates))=DAY(JR$4)),IF((LOOKUP($F9,TenantNames,TenantEndDates)-JR$4)&lt;=31,LOOKUP($F9,TenantNames,TenantTotalRevenues)-SUM($JA9:JQ9),LOOKUP($F9,TenantNames,TenantMonthlyRents)),IF(AND((SUMIF($G$4:AHB$4,"&lt;"&amp;JR$4,$G9:AHB9))&gt;SUMIFS(TransactionAmounts,TenantSources,$F9,'Filtered Data'!$C$2:$C23,"&lt;"&amp;JR$4),JR$4&lt;TODAY()),"Late","Occupied")),)))</f>
        <v/>
      </c>
      <c r="JS9" s="33" t="str">
        <f>IF(ISBLANK($F9),,IF(TODAY()=JS$4,"Today",IF(AND(LOOKUP($F9,TenantNames,TenantStartDates)&lt;=JS$4,LOOKUP($F9,TenantNames,TenantEndDates)&gt;=JS$4),IF(OR(AND(DAY(LOOKUP($F9,TenantNames,TenantStartDates))&gt;28,DAY(EOMONTH(JS$4,0))=28,DAY(JS$4)=28),AND(DAY(LOOKUP($F9,TenantNames,TenantStartDates))&gt;30,DAY(EOMONTH(JS$4,0))=30,DAY(JS$4)=30),DAY(LOOKUP($F9,TenantNames,TenantStartDates))=DAY(JS$4)),IF((LOOKUP($F9,TenantNames,TenantEndDates)-JS$4)&lt;=31,LOOKUP($F9,TenantNames,TenantTotalRevenues)-SUM($JA9:JR9),LOOKUP($F9,TenantNames,TenantMonthlyRents)),IF(AND((SUMIF($G$4:AHB$4,"&lt;"&amp;JS$4,$G9:AHB9))&gt;SUMIFS(TransactionAmounts,TenantSources,$F9,'Filtered Data'!$C$2:$C23,"&lt;"&amp;JS$4),JS$4&lt;TODAY()),"Late","Occupied")),)))</f>
        <v/>
      </c>
      <c r="JT9" s="33" t="str">
        <f>IF(ISBLANK($F9),,IF(TODAY()=JT$4,"Today",IF(AND(LOOKUP($F9,TenantNames,TenantStartDates)&lt;=JT$4,LOOKUP($F9,TenantNames,TenantEndDates)&gt;=JT$4),IF(OR(AND(DAY(LOOKUP($F9,TenantNames,TenantStartDates))&gt;28,DAY(EOMONTH(JT$4,0))=28,DAY(JT$4)=28),AND(DAY(LOOKUP($F9,TenantNames,TenantStartDates))&gt;30,DAY(EOMONTH(JT$4,0))=30,DAY(JT$4)=30),DAY(LOOKUP($F9,TenantNames,TenantStartDates))=DAY(JT$4)),IF((LOOKUP($F9,TenantNames,TenantEndDates)-JT$4)&lt;=31,LOOKUP($F9,TenantNames,TenantTotalRevenues)-SUM($JA9:JS9),LOOKUP($F9,TenantNames,TenantMonthlyRents)),IF(AND((SUMIF($G$4:AHB$4,"&lt;"&amp;JT$4,$G9:AHB9))&gt;SUMIFS(TransactionAmounts,TenantSources,$F9,'Filtered Data'!$C$2:$C23,"&lt;"&amp;JT$4),JT$4&lt;TODAY()),"Late","Occupied")),)))</f>
        <v/>
      </c>
      <c r="JU9" s="33" t="str">
        <f>IF(ISBLANK($F9),,IF(TODAY()=JU$4,"Today",IF(AND(LOOKUP($F9,TenantNames,TenantStartDates)&lt;=JU$4,LOOKUP($F9,TenantNames,TenantEndDates)&gt;=JU$4),IF(OR(AND(DAY(LOOKUP($F9,TenantNames,TenantStartDates))&gt;28,DAY(EOMONTH(JU$4,0))=28,DAY(JU$4)=28),AND(DAY(LOOKUP($F9,TenantNames,TenantStartDates))&gt;30,DAY(EOMONTH(JU$4,0))=30,DAY(JU$4)=30),DAY(LOOKUP($F9,TenantNames,TenantStartDates))=DAY(JU$4)),IF((LOOKUP($F9,TenantNames,TenantEndDates)-JU$4)&lt;=31,LOOKUP($F9,TenantNames,TenantTotalRevenues)-SUM($JA9:JT9),LOOKUP($F9,TenantNames,TenantMonthlyRents)),IF(AND((SUMIF($G$4:AHB$4,"&lt;"&amp;JU$4,$G9:AHB9))&gt;SUMIFS(TransactionAmounts,TenantSources,$F9,'Filtered Data'!$C$2:$C23,"&lt;"&amp;JU$4),JU$4&lt;TODAY()),"Late","Occupied")),)))</f>
        <v/>
      </c>
      <c r="JV9" s="33" t="str">
        <f>IF(ISBLANK($F9),,IF(TODAY()=JV$4,"Today",IF(AND(LOOKUP($F9,TenantNames,TenantStartDates)&lt;=JV$4,LOOKUP($F9,TenantNames,TenantEndDates)&gt;=JV$4),IF(OR(AND(DAY(LOOKUP($F9,TenantNames,TenantStartDates))&gt;28,DAY(EOMONTH(JV$4,0))=28,DAY(JV$4)=28),AND(DAY(LOOKUP($F9,TenantNames,TenantStartDates))&gt;30,DAY(EOMONTH(JV$4,0))=30,DAY(JV$4)=30),DAY(LOOKUP($F9,TenantNames,TenantStartDates))=DAY(JV$4)),IF((LOOKUP($F9,TenantNames,TenantEndDates)-JV$4)&lt;=31,LOOKUP($F9,TenantNames,TenantTotalRevenues)-SUM($JA9:JU9),LOOKUP($F9,TenantNames,TenantMonthlyRents)),IF(AND((SUMIF($G$4:AHB$4,"&lt;"&amp;JV$4,$G9:AHB9))&gt;SUMIFS(TransactionAmounts,TenantSources,$F9,'Filtered Data'!$C$2:$C23,"&lt;"&amp;JV$4),JV$4&lt;TODAY()),"Late","Occupied")),)))</f>
        <v/>
      </c>
      <c r="JW9" s="33" t="str">
        <f>IF(ISBLANK($F9),,IF(TODAY()=JW$4,"Today",IF(AND(LOOKUP($F9,TenantNames,TenantStartDates)&lt;=JW$4,LOOKUP($F9,TenantNames,TenantEndDates)&gt;=JW$4),IF(OR(AND(DAY(LOOKUP($F9,TenantNames,TenantStartDates))&gt;28,DAY(EOMONTH(JW$4,0))=28,DAY(JW$4)=28),AND(DAY(LOOKUP($F9,TenantNames,TenantStartDates))&gt;30,DAY(EOMONTH(JW$4,0))=30,DAY(JW$4)=30),DAY(LOOKUP($F9,TenantNames,TenantStartDates))=DAY(JW$4)),IF((LOOKUP($F9,TenantNames,TenantEndDates)-JW$4)&lt;=31,LOOKUP($F9,TenantNames,TenantTotalRevenues)-SUM($JA9:JV9),LOOKUP($F9,TenantNames,TenantMonthlyRents)),IF(AND((SUMIF($G$4:AHB$4,"&lt;"&amp;JW$4,$G9:AHB9))&gt;SUMIFS(TransactionAmounts,TenantSources,$F9,'Filtered Data'!$C$2:$C23,"&lt;"&amp;JW$4),JW$4&lt;TODAY()),"Late","Occupied")),)))</f>
        <v/>
      </c>
      <c r="JX9" s="33" t="str">
        <f>IF(ISBLANK($F9),,IF(TODAY()=JX$4,"Today",IF(AND(LOOKUP($F9,TenantNames,TenantStartDates)&lt;=JX$4,LOOKUP($F9,TenantNames,TenantEndDates)&gt;=JX$4),IF(OR(AND(DAY(LOOKUP($F9,TenantNames,TenantStartDates))&gt;28,DAY(EOMONTH(JX$4,0))=28,DAY(JX$4)=28),AND(DAY(LOOKUP($F9,TenantNames,TenantStartDates))&gt;30,DAY(EOMONTH(JX$4,0))=30,DAY(JX$4)=30),DAY(LOOKUP($F9,TenantNames,TenantStartDates))=DAY(JX$4)),IF((LOOKUP($F9,TenantNames,TenantEndDates)-JX$4)&lt;=31,LOOKUP($F9,TenantNames,TenantTotalRevenues)-SUM($JA9:JW9),LOOKUP($F9,TenantNames,TenantMonthlyRents)),IF(AND((SUMIF($G$4:AHB$4,"&lt;"&amp;JX$4,$G9:AHB9))&gt;SUMIFS(TransactionAmounts,TenantSources,$F9,'Filtered Data'!$C$2:$C23,"&lt;"&amp;JX$4),JX$4&lt;TODAY()),"Late","Occupied")),)))</f>
        <v/>
      </c>
      <c r="JY9" s="33" t="str">
        <f>IF(ISBLANK($F9),,IF(TODAY()=JY$4,"Today",IF(AND(LOOKUP($F9,TenantNames,TenantStartDates)&lt;=JY$4,LOOKUP($F9,TenantNames,TenantEndDates)&gt;=JY$4),IF(OR(AND(DAY(LOOKUP($F9,TenantNames,TenantStartDates))&gt;28,DAY(EOMONTH(JY$4,0))=28,DAY(JY$4)=28),AND(DAY(LOOKUP($F9,TenantNames,TenantStartDates))&gt;30,DAY(EOMONTH(JY$4,0))=30,DAY(JY$4)=30),DAY(LOOKUP($F9,TenantNames,TenantStartDates))=DAY(JY$4)),IF((LOOKUP($F9,TenantNames,TenantEndDates)-JY$4)&lt;=31,LOOKUP($F9,TenantNames,TenantTotalRevenues)-SUM($JA9:JX9),LOOKUP($F9,TenantNames,TenantMonthlyRents)),IF(AND((SUMIF($G$4:AHB$4,"&lt;"&amp;JY$4,$G9:AHB9))&gt;SUMIFS(TransactionAmounts,TenantSources,$F9,'Filtered Data'!$C$2:$C23,"&lt;"&amp;JY$4),JY$4&lt;TODAY()),"Late","Occupied")),)))</f>
        <v/>
      </c>
      <c r="JZ9" s="33" t="str">
        <f>IF(ISBLANK($F9),,IF(TODAY()=JZ$4,"Today",IF(AND(LOOKUP($F9,TenantNames,TenantStartDates)&lt;=JZ$4,LOOKUP($F9,TenantNames,TenantEndDates)&gt;=JZ$4),IF(OR(AND(DAY(LOOKUP($F9,TenantNames,TenantStartDates))&gt;28,DAY(EOMONTH(JZ$4,0))=28,DAY(JZ$4)=28),AND(DAY(LOOKUP($F9,TenantNames,TenantStartDates))&gt;30,DAY(EOMONTH(JZ$4,0))=30,DAY(JZ$4)=30),DAY(LOOKUP($F9,TenantNames,TenantStartDates))=DAY(JZ$4)),IF((LOOKUP($F9,TenantNames,TenantEndDates)-JZ$4)&lt;=31,LOOKUP($F9,TenantNames,TenantTotalRevenues)-SUM($JA9:JY9),LOOKUP($F9,TenantNames,TenantMonthlyRents)),IF(AND((SUMIF($G$4:AHB$4,"&lt;"&amp;JZ$4,$G9:AHB9))&gt;SUMIFS(TransactionAmounts,TenantSources,$F9,'Filtered Data'!$C$2:$C23,"&lt;"&amp;JZ$4),JZ$4&lt;TODAY()),"Late","Occupied")),)))</f>
        <v/>
      </c>
      <c r="KA9" s="33" t="str">
        <f>IF(ISBLANK($F9),,IF(TODAY()=KA$4,"Today",IF(AND(LOOKUP($F9,TenantNames,TenantStartDates)&lt;=KA$4,LOOKUP($F9,TenantNames,TenantEndDates)&gt;=KA$4),IF(OR(AND(DAY(LOOKUP($F9,TenantNames,TenantStartDates))&gt;28,DAY(EOMONTH(KA$4,0))=28,DAY(KA$4)=28),AND(DAY(LOOKUP($F9,TenantNames,TenantStartDates))&gt;30,DAY(EOMONTH(KA$4,0))=30,DAY(KA$4)=30),DAY(LOOKUP($F9,TenantNames,TenantStartDates))=DAY(KA$4)),IF((LOOKUP($F9,TenantNames,TenantEndDates)-KA$4)&lt;=31,LOOKUP($F9,TenantNames,TenantTotalRevenues)-SUM($JA9:JZ9),LOOKUP($F9,TenantNames,TenantMonthlyRents)),IF(AND((SUMIF($G$4:AHB$4,"&lt;"&amp;KA$4,$G9:AHB9))&gt;SUMIFS(TransactionAmounts,TenantSources,$F9,'Filtered Data'!$C$2:$C23,"&lt;"&amp;KA$4),KA$4&lt;TODAY()),"Late","Occupied")),)))</f>
        <v/>
      </c>
      <c r="KB9" s="33" t="str">
        <f>IF(ISBLANK($F9),,IF(TODAY()=KB$4,"Today",IF(AND(LOOKUP($F9,TenantNames,TenantStartDates)&lt;=KB$4,LOOKUP($F9,TenantNames,TenantEndDates)&gt;=KB$4),IF(OR(AND(DAY(LOOKUP($F9,TenantNames,TenantStartDates))&gt;28,DAY(EOMONTH(KB$4,0))=28,DAY(KB$4)=28),AND(DAY(LOOKUP($F9,TenantNames,TenantStartDates))&gt;30,DAY(EOMONTH(KB$4,0))=30,DAY(KB$4)=30),DAY(LOOKUP($F9,TenantNames,TenantStartDates))=DAY(KB$4)),IF((LOOKUP($F9,TenantNames,TenantEndDates)-KB$4)&lt;=31,LOOKUP($F9,TenantNames,TenantTotalRevenues)-SUM($JA9:KA9),LOOKUP($F9,TenantNames,TenantMonthlyRents)),IF(AND((SUMIF($G$4:AHB$4,"&lt;"&amp;KB$4,$G9:AHB9))&gt;SUMIFS(TransactionAmounts,TenantSources,$F9,'Filtered Data'!$C$2:$C23,"&lt;"&amp;KB$4),KB$4&lt;TODAY()),"Late","Occupied")),)))</f>
        <v/>
      </c>
      <c r="KC9" s="33" t="str">
        <f>IF(ISBLANK($F9),,IF(TODAY()=KC$4,"Today",IF(AND(LOOKUP($F9,TenantNames,TenantStartDates)&lt;=KC$4,LOOKUP($F9,TenantNames,TenantEndDates)&gt;=KC$4),IF(OR(AND(DAY(LOOKUP($F9,TenantNames,TenantStartDates))&gt;28,DAY(EOMONTH(KC$4,0))=28,DAY(KC$4)=28),AND(DAY(LOOKUP($F9,TenantNames,TenantStartDates))&gt;30,DAY(EOMONTH(KC$4,0))=30,DAY(KC$4)=30),DAY(LOOKUP($F9,TenantNames,TenantStartDates))=DAY(KC$4)),IF((LOOKUP($F9,TenantNames,TenantEndDates)-KC$4)&lt;=31,LOOKUP($F9,TenantNames,TenantTotalRevenues)-SUM($JA9:KB9),LOOKUP($F9,TenantNames,TenantMonthlyRents)),IF(AND((SUMIF($G$4:AHB$4,"&lt;"&amp;KC$4,$G9:AHB9))&gt;SUMIFS(TransactionAmounts,TenantSources,$F9,'Filtered Data'!$C$2:$C23,"&lt;"&amp;KC$4),KC$4&lt;TODAY()),"Late","Occupied")),)))</f>
        <v/>
      </c>
      <c r="KD9" s="33" t="str">
        <f>IF(ISBLANK($F9),,IF(TODAY()=KD$4,"Today",IF(AND(LOOKUP($F9,TenantNames,TenantStartDates)&lt;=KD$4,LOOKUP($F9,TenantNames,TenantEndDates)&gt;=KD$4),IF(OR(AND(DAY(LOOKUP($F9,TenantNames,TenantStartDates))&gt;28,DAY(EOMONTH(KD$4,0))=28,DAY(KD$4)=28),AND(DAY(LOOKUP($F9,TenantNames,TenantStartDates))&gt;30,DAY(EOMONTH(KD$4,0))=30,DAY(KD$4)=30),DAY(LOOKUP($F9,TenantNames,TenantStartDates))=DAY(KD$4)),IF((LOOKUP($F9,TenantNames,TenantEndDates)-KD$4)&lt;=31,LOOKUP($F9,TenantNames,TenantTotalRevenues)-SUM($JA9:KC9),LOOKUP($F9,TenantNames,TenantMonthlyRents)),IF(AND((SUMIF($G$4:AHB$4,"&lt;"&amp;KD$4,$G9:AHB9))&gt;SUMIFS(TransactionAmounts,TenantSources,$F9,'Filtered Data'!$C$2:$C23,"&lt;"&amp;KD$4),KD$4&lt;TODAY()),"Late","Occupied")),)))</f>
        <v/>
      </c>
      <c r="KE9" s="33" t="str">
        <f>IF(ISBLANK($F9),,IF(TODAY()=KE$4,"Today",IF(AND(LOOKUP($F9,TenantNames,TenantStartDates)&lt;=KE$4,LOOKUP($F9,TenantNames,TenantEndDates)&gt;=KE$4),IF(OR(AND(DAY(LOOKUP($F9,TenantNames,TenantStartDates))&gt;28,DAY(EOMONTH(KE$4,0))=28,DAY(KE$4)=28),AND(DAY(LOOKUP($F9,TenantNames,TenantStartDates))&gt;30,DAY(EOMONTH(KE$4,0))=30,DAY(KE$4)=30),DAY(LOOKUP($F9,TenantNames,TenantStartDates))=DAY(KE$4)),IF((LOOKUP($F9,TenantNames,TenantEndDates)-KE$4)&lt;=31,LOOKUP($F9,TenantNames,TenantTotalRevenues)-SUM($JA9:KD9),LOOKUP($F9,TenantNames,TenantMonthlyRents)),IF(AND((SUMIF($G$4:AHB$4,"&lt;"&amp;KE$4,$G9:AHB9))&gt;SUMIFS(TransactionAmounts,TenantSources,$F9,'Filtered Data'!$C$2:$C23,"&lt;"&amp;KE$4),KE$4&lt;TODAY()),"Late","Occupied")),)))</f>
        <v/>
      </c>
      <c r="KF9" s="33" t="str">
        <f>IF(ISBLANK($F9),,IF(TODAY()=KF$4,"Today",IF(AND(LOOKUP($F9,TenantNames,TenantStartDates)&lt;=KF$4,LOOKUP($F9,TenantNames,TenantEndDates)&gt;=KF$4),IF(OR(AND(DAY(LOOKUP($F9,TenantNames,TenantStartDates))&gt;28,DAY(EOMONTH(KF$4,0))=28,DAY(KF$4)=28),AND(DAY(LOOKUP($F9,TenantNames,TenantStartDates))&gt;30,DAY(EOMONTH(KF$4,0))=30,DAY(KF$4)=30),DAY(LOOKUP($F9,TenantNames,TenantStartDates))=DAY(KF$4)),IF((LOOKUP($F9,TenantNames,TenantEndDates)-KF$4)&lt;=31,LOOKUP($F9,TenantNames,TenantTotalRevenues)-SUM($JA9:KE9),LOOKUP($F9,TenantNames,TenantMonthlyRents)),IF(AND((SUMIF($G$4:AHB$4,"&lt;"&amp;KF$4,$G9:AHB9))&gt;SUMIFS(TransactionAmounts,TenantSources,$F9,'Filtered Data'!$C$2:$C23,"&lt;"&amp;KF$4),KF$4&lt;TODAY()),"Late","Occupied")),)))</f>
        <v/>
      </c>
      <c r="KG9" s="33" t="str">
        <f>IF(ISBLANK($F9),,IF(TODAY()=KG$4,"Today",IF(AND(LOOKUP($F9,TenantNames,TenantStartDates)&lt;=KG$4,LOOKUP($F9,TenantNames,TenantEndDates)&gt;=KG$4),IF(OR(AND(DAY(LOOKUP($F9,TenantNames,TenantStartDates))&gt;28,DAY(EOMONTH(KG$4,0))=28,DAY(KG$4)=28),AND(DAY(LOOKUP($F9,TenantNames,TenantStartDates))&gt;30,DAY(EOMONTH(KG$4,0))=30,DAY(KG$4)=30),DAY(LOOKUP($F9,TenantNames,TenantStartDates))=DAY(KG$4)),IF((LOOKUP($F9,TenantNames,TenantEndDates)-KG$4)&lt;=31,LOOKUP($F9,TenantNames,TenantTotalRevenues)-SUM($JA9:KF9),LOOKUP($F9,TenantNames,TenantMonthlyRents)),IF(AND((SUMIF($G$4:AHB$4,"&lt;"&amp;KG$4,$G9:AHB9))&gt;SUMIFS(TransactionAmounts,TenantSources,$F9,'Filtered Data'!$C$2:$C23,"&lt;"&amp;KG$4),KG$4&lt;TODAY()),"Late","Occupied")),)))</f>
        <v/>
      </c>
      <c r="KH9" s="33" t="str">
        <f>IF(ISBLANK($F9),,IF(TODAY()=KH$4,"Today",IF(AND(LOOKUP($F9,TenantNames,TenantStartDates)&lt;=KH$4,LOOKUP($F9,TenantNames,TenantEndDates)&gt;=KH$4),IF(OR(AND(DAY(LOOKUP($F9,TenantNames,TenantStartDates))&gt;28,DAY(EOMONTH(KH$4,0))=28,DAY(KH$4)=28),AND(DAY(LOOKUP($F9,TenantNames,TenantStartDates))&gt;30,DAY(EOMONTH(KH$4,0))=30,DAY(KH$4)=30),DAY(LOOKUP($F9,TenantNames,TenantStartDates))=DAY(KH$4)),IF((LOOKUP($F9,TenantNames,TenantEndDates)-KH$4)&lt;=31,LOOKUP($F9,TenantNames,TenantTotalRevenues)-SUM($JA9:KG9),LOOKUP($F9,TenantNames,TenantMonthlyRents)),IF(AND((SUMIF($G$4:AHB$4,"&lt;"&amp;KH$4,$G9:AHB9))&gt;SUMIFS(TransactionAmounts,TenantSources,$F9,'Filtered Data'!$C$2:$C23,"&lt;"&amp;KH$4),KH$4&lt;TODAY()),"Late","Occupied")),)))</f>
        <v/>
      </c>
      <c r="KI9" s="33" t="str">
        <f>IF(ISBLANK($F9),,IF(TODAY()=KI$4,"Today",IF(AND(LOOKUP($F9,TenantNames,TenantStartDates)&lt;=KI$4,LOOKUP($F9,TenantNames,TenantEndDates)&gt;=KI$4),IF(OR(AND(DAY(LOOKUP($F9,TenantNames,TenantStartDates))&gt;28,DAY(EOMONTH(KI$4,0))=28,DAY(KI$4)=28),AND(DAY(LOOKUP($F9,TenantNames,TenantStartDates))&gt;30,DAY(EOMONTH(KI$4,0))=30,DAY(KI$4)=30),DAY(LOOKUP($F9,TenantNames,TenantStartDates))=DAY(KI$4)),IF((LOOKUP($F9,TenantNames,TenantEndDates)-KI$4)&lt;=31,LOOKUP($F9,TenantNames,TenantTotalRevenues)-SUM($JA9:KH9),LOOKUP($F9,TenantNames,TenantMonthlyRents)),IF(AND((SUMIF($G$4:AHB$4,"&lt;"&amp;KI$4,$G9:AHB9))&gt;SUMIFS(TransactionAmounts,TenantSources,$F9,'Filtered Data'!$C$2:$C23,"&lt;"&amp;KI$4),KI$4&lt;TODAY()),"Late","Occupied")),)))</f>
        <v/>
      </c>
      <c r="KJ9" s="33" t="str">
        <f>IF(ISBLANK($F9),,IF(TODAY()=KJ$4,"Today",IF(AND(LOOKUP($F9,TenantNames,TenantStartDates)&lt;=KJ$4,LOOKUP($F9,TenantNames,TenantEndDates)&gt;=KJ$4),IF(OR(AND(DAY(LOOKUP($F9,TenantNames,TenantStartDates))&gt;28,DAY(EOMONTH(KJ$4,0))=28,DAY(KJ$4)=28),AND(DAY(LOOKUP($F9,TenantNames,TenantStartDates))&gt;30,DAY(EOMONTH(KJ$4,0))=30,DAY(KJ$4)=30),DAY(LOOKUP($F9,TenantNames,TenantStartDates))=DAY(KJ$4)),IF((LOOKUP($F9,TenantNames,TenantEndDates)-KJ$4)&lt;=31,LOOKUP($F9,TenantNames,TenantTotalRevenues)-SUM($JA9:KI9),LOOKUP($F9,TenantNames,TenantMonthlyRents)),IF(AND((SUMIF($G$4:AHB$4,"&lt;"&amp;KJ$4,$G9:AHB9))&gt;SUMIFS(TransactionAmounts,TenantSources,$F9,'Filtered Data'!$C$2:$C23,"&lt;"&amp;KJ$4),KJ$4&lt;TODAY()),"Late","Occupied")),)))</f>
        <v/>
      </c>
      <c r="KK9" s="33" t="str">
        <f>IF(ISBLANK($F9),,IF(TODAY()=KK$4,"Today",IF(AND(LOOKUP($F9,TenantNames,TenantStartDates)&lt;=KK$4,LOOKUP($F9,TenantNames,TenantEndDates)&gt;=KK$4),IF(OR(AND(DAY(LOOKUP($F9,TenantNames,TenantStartDates))&gt;28,DAY(EOMONTH(KK$4,0))=28,DAY(KK$4)=28),AND(DAY(LOOKUP($F9,TenantNames,TenantStartDates))&gt;30,DAY(EOMONTH(KK$4,0))=30,DAY(KK$4)=30),DAY(LOOKUP($F9,TenantNames,TenantStartDates))=DAY(KK$4)),IF((LOOKUP($F9,TenantNames,TenantEndDates)-KK$4)&lt;=31,LOOKUP($F9,TenantNames,TenantTotalRevenues)-SUM($JA9:KJ9),LOOKUP($F9,TenantNames,TenantMonthlyRents)),IF(AND((SUMIF($G$4:AHB$4,"&lt;"&amp;KK$4,$G9:AHB9))&gt;SUMIFS(TransactionAmounts,TenantSources,$F9,'Filtered Data'!$C$2:$C23,"&lt;"&amp;KK$4),KK$4&lt;TODAY()),"Late","Occupied")),)))</f>
        <v/>
      </c>
      <c r="KL9" s="33" t="str">
        <f>IF(ISBLANK($F9),,IF(TODAY()=KL$4,"Today",IF(AND(LOOKUP($F9,TenantNames,TenantStartDates)&lt;=KL$4,LOOKUP($F9,TenantNames,TenantEndDates)&gt;=KL$4),IF(OR(AND(DAY(LOOKUP($F9,TenantNames,TenantStartDates))&gt;28,DAY(EOMONTH(KL$4,0))=28,DAY(KL$4)=28),AND(DAY(LOOKUP($F9,TenantNames,TenantStartDates))&gt;30,DAY(EOMONTH(KL$4,0))=30,DAY(KL$4)=30),DAY(LOOKUP($F9,TenantNames,TenantStartDates))=DAY(KL$4)),IF((LOOKUP($F9,TenantNames,TenantEndDates)-KL$4)&lt;=31,LOOKUP($F9,TenantNames,TenantTotalRevenues)-SUM($JA9:KK9),LOOKUP($F9,TenantNames,TenantMonthlyRents)),IF(AND((SUMIF($G$4:AHB$4,"&lt;"&amp;KL$4,$G9:AHB9))&gt;SUMIFS(TransactionAmounts,TenantSources,$F9,'Filtered Data'!$C$2:$C23,"&lt;"&amp;KL$4),KL$4&lt;TODAY()),"Late","Occupied")),)))</f>
        <v/>
      </c>
      <c r="KM9" s="33" t="str">
        <f>IF(ISBLANK($F9),,IF(TODAY()=KM$4,"Today",IF(AND(LOOKUP($F9,TenantNames,TenantStartDates)&lt;=KM$4,LOOKUP($F9,TenantNames,TenantEndDates)&gt;=KM$4),IF(OR(AND(DAY(LOOKUP($F9,TenantNames,TenantStartDates))&gt;28,DAY(EOMONTH(KM$4,0))=28,DAY(KM$4)=28),AND(DAY(LOOKUP($F9,TenantNames,TenantStartDates))&gt;30,DAY(EOMONTH(KM$4,0))=30,DAY(KM$4)=30),DAY(LOOKUP($F9,TenantNames,TenantStartDates))=DAY(KM$4)),IF((LOOKUP($F9,TenantNames,TenantEndDates)-KM$4)&lt;=31,LOOKUP($F9,TenantNames,TenantTotalRevenues)-SUM($JA9:KL9),LOOKUP($F9,TenantNames,TenantMonthlyRents)),IF(AND((SUMIF($G$4:AHB$4,"&lt;"&amp;KM$4,$G9:AHB9))&gt;SUMIFS(TransactionAmounts,TenantSources,$F9,'Filtered Data'!$C$2:$C23,"&lt;"&amp;KM$4),KM$4&lt;TODAY()),"Late","Occupied")),)))</f>
        <v/>
      </c>
      <c r="KN9" s="33" t="str">
        <f>IF(ISBLANK($F9),,IF(TODAY()=KN$4,"Today",IF(AND(LOOKUP($F9,TenantNames,TenantStartDates)&lt;=KN$4,LOOKUP($F9,TenantNames,TenantEndDates)&gt;=KN$4),IF(OR(AND(DAY(LOOKUP($F9,TenantNames,TenantStartDates))&gt;28,DAY(EOMONTH(KN$4,0))=28,DAY(KN$4)=28),AND(DAY(LOOKUP($F9,TenantNames,TenantStartDates))&gt;30,DAY(EOMONTH(KN$4,0))=30,DAY(KN$4)=30),DAY(LOOKUP($F9,TenantNames,TenantStartDates))=DAY(KN$4)),IF((LOOKUP($F9,TenantNames,TenantEndDates)-KN$4)&lt;=31,LOOKUP($F9,TenantNames,TenantTotalRevenues)-SUM($JA9:KM9),LOOKUP($F9,TenantNames,TenantMonthlyRents)),IF(AND((SUMIF($G$4:AHB$4,"&lt;"&amp;KN$4,$G9:AHB9))&gt;SUMIFS(TransactionAmounts,TenantSources,$F9,'Filtered Data'!$C$2:$C23,"&lt;"&amp;KN$4),KN$4&lt;TODAY()),"Late","Occupied")),)))</f>
        <v/>
      </c>
      <c r="KO9" s="33" t="str">
        <f>IF(ISBLANK($F9),,IF(TODAY()=KO$4,"Today",IF(AND(LOOKUP($F9,TenantNames,TenantStartDates)&lt;=KO$4,LOOKUP($F9,TenantNames,TenantEndDates)&gt;=KO$4),IF(OR(AND(DAY(LOOKUP($F9,TenantNames,TenantStartDates))&gt;28,DAY(EOMONTH(KO$4,0))=28,DAY(KO$4)=28),AND(DAY(LOOKUP($F9,TenantNames,TenantStartDates))&gt;30,DAY(EOMONTH(KO$4,0))=30,DAY(KO$4)=30),DAY(LOOKUP($F9,TenantNames,TenantStartDates))=DAY(KO$4)),IF((LOOKUP($F9,TenantNames,TenantEndDates)-KO$4)&lt;=31,LOOKUP($F9,TenantNames,TenantTotalRevenues)-SUM($JA9:KN9),LOOKUP($F9,TenantNames,TenantMonthlyRents)),IF(AND((SUMIF($G$4:AHB$4,"&lt;"&amp;KO$4,$G9:AHB9))&gt;SUMIFS(TransactionAmounts,TenantSources,$F9,'Filtered Data'!$C$2:$C23,"&lt;"&amp;KO$4),KO$4&lt;TODAY()),"Late","Occupied")),)))</f>
        <v/>
      </c>
      <c r="KP9" s="33" t="str">
        <f>IF(ISBLANK($F9),,IF(TODAY()=KP$4,"Today",IF(AND(LOOKUP($F9,TenantNames,TenantStartDates)&lt;=KP$4,LOOKUP($F9,TenantNames,TenantEndDates)&gt;=KP$4),IF(OR(AND(DAY(LOOKUP($F9,TenantNames,TenantStartDates))&gt;28,DAY(EOMONTH(KP$4,0))=28,DAY(KP$4)=28),AND(DAY(LOOKUP($F9,TenantNames,TenantStartDates))&gt;30,DAY(EOMONTH(KP$4,0))=30,DAY(KP$4)=30),DAY(LOOKUP($F9,TenantNames,TenantStartDates))=DAY(KP$4)),IF((LOOKUP($F9,TenantNames,TenantEndDates)-KP$4)&lt;=31,LOOKUP($F9,TenantNames,TenantTotalRevenues)-SUM($JA9:KO9),LOOKUP($F9,TenantNames,TenantMonthlyRents)),IF(AND((SUMIF($G$4:AHB$4,"&lt;"&amp;KP$4,$G9:AHB9))&gt;SUMIFS(TransactionAmounts,TenantSources,$F9,'Filtered Data'!$C$2:$C23,"&lt;"&amp;KP$4),KP$4&lt;TODAY()),"Late","Occupied")),)))</f>
        <v/>
      </c>
      <c r="KQ9" s="33" t="str">
        <f>IF(ISBLANK($F9),,IF(TODAY()=KQ$4,"Today",IF(AND(LOOKUP($F9,TenantNames,TenantStartDates)&lt;=KQ$4,LOOKUP($F9,TenantNames,TenantEndDates)&gt;=KQ$4),IF(OR(AND(DAY(LOOKUP($F9,TenantNames,TenantStartDates))&gt;28,DAY(EOMONTH(KQ$4,0))=28,DAY(KQ$4)=28),AND(DAY(LOOKUP($F9,TenantNames,TenantStartDates))&gt;30,DAY(EOMONTH(KQ$4,0))=30,DAY(KQ$4)=30),DAY(LOOKUP($F9,TenantNames,TenantStartDates))=DAY(KQ$4)),IF((LOOKUP($F9,TenantNames,TenantEndDates)-KQ$4)&lt;=31,LOOKUP($F9,TenantNames,TenantTotalRevenues)-SUM($JA9:KP9),LOOKUP($F9,TenantNames,TenantMonthlyRents)),IF(AND((SUMIF($G$4:AHB$4,"&lt;"&amp;KQ$4,$G9:AHB9))&gt;SUMIFS(TransactionAmounts,TenantSources,$F9,'Filtered Data'!$C$2:$C23,"&lt;"&amp;KQ$4),KQ$4&lt;TODAY()),"Late","Occupied")),)))</f>
        <v/>
      </c>
      <c r="KR9" s="33" t="str">
        <f>IF(ISBLANK($F9),,IF(TODAY()=KR$4,"Today",IF(AND(LOOKUP($F9,TenantNames,TenantStartDates)&lt;=KR$4,LOOKUP($F9,TenantNames,TenantEndDates)&gt;=KR$4),IF(OR(AND(DAY(LOOKUP($F9,TenantNames,TenantStartDates))&gt;28,DAY(EOMONTH(KR$4,0))=28,DAY(KR$4)=28),AND(DAY(LOOKUP($F9,TenantNames,TenantStartDates))&gt;30,DAY(EOMONTH(KR$4,0))=30,DAY(KR$4)=30),DAY(LOOKUP($F9,TenantNames,TenantStartDates))=DAY(KR$4)),IF((LOOKUP($F9,TenantNames,TenantEndDates)-KR$4)&lt;=31,LOOKUP($F9,TenantNames,TenantTotalRevenues)-SUM($JA9:KQ9),LOOKUP($F9,TenantNames,TenantMonthlyRents)),IF(AND((SUMIF($G$4:AHB$4,"&lt;"&amp;KR$4,$G9:AHB9))&gt;SUMIFS(TransactionAmounts,TenantSources,$F9,'Filtered Data'!$C$2:$C23,"&lt;"&amp;KR$4),KR$4&lt;TODAY()),"Late","Occupied")),)))</f>
        <v/>
      </c>
      <c r="KS9" s="33" t="str">
        <f>IF(ISBLANK($F9),,IF(TODAY()=KS$4,"Today",IF(AND(LOOKUP($F9,TenantNames,TenantStartDates)&lt;=KS$4,LOOKUP($F9,TenantNames,TenantEndDates)&gt;=KS$4),IF(OR(AND(DAY(LOOKUP($F9,TenantNames,TenantStartDates))&gt;28,DAY(EOMONTH(KS$4,0))=28,DAY(KS$4)=28),AND(DAY(LOOKUP($F9,TenantNames,TenantStartDates))&gt;30,DAY(EOMONTH(KS$4,0))=30,DAY(KS$4)=30),DAY(LOOKUP($F9,TenantNames,TenantStartDates))=DAY(KS$4)),IF((LOOKUP($F9,TenantNames,TenantEndDates)-KS$4)&lt;=31,LOOKUP($F9,TenantNames,TenantTotalRevenues)-SUM($JA9:KR9),LOOKUP($F9,TenantNames,TenantMonthlyRents)),IF(AND((SUMIF($G$4:AHB$4,"&lt;"&amp;KS$4,$G9:AHB9))&gt;SUMIFS(TransactionAmounts,TenantSources,$F9,'Filtered Data'!$C$2:$C23,"&lt;"&amp;KS$4),KS$4&lt;TODAY()),"Late","Occupied")),)))</f>
        <v/>
      </c>
      <c r="KT9" s="33" t="str">
        <f>IF(ISBLANK($F9),,IF(TODAY()=KT$4,"Today",IF(AND(LOOKUP($F9,TenantNames,TenantStartDates)&lt;=KT$4,LOOKUP($F9,TenantNames,TenantEndDates)&gt;=KT$4),IF(OR(AND(DAY(LOOKUP($F9,TenantNames,TenantStartDates))&gt;28,DAY(EOMONTH(KT$4,0))=28,DAY(KT$4)=28),AND(DAY(LOOKUP($F9,TenantNames,TenantStartDates))&gt;30,DAY(EOMONTH(KT$4,0))=30,DAY(KT$4)=30),DAY(LOOKUP($F9,TenantNames,TenantStartDates))=DAY(KT$4)),IF((LOOKUP($F9,TenantNames,TenantEndDates)-KT$4)&lt;=31,LOOKUP($F9,TenantNames,TenantTotalRevenues)-SUM($JA9:KS9),LOOKUP($F9,TenantNames,TenantMonthlyRents)),IF(AND((SUMIF($G$4:AHB$4,"&lt;"&amp;KT$4,$G9:AHB9))&gt;SUMIFS(TransactionAmounts,TenantSources,$F9,'Filtered Data'!$C$2:$C23,"&lt;"&amp;KT$4),KT$4&lt;TODAY()),"Late","Occupied")),)))</f>
        <v/>
      </c>
      <c r="KU9" s="33" t="str">
        <f>IF(ISBLANK($F9),,IF(TODAY()=KU$4,"Today",IF(AND(LOOKUP($F9,TenantNames,TenantStartDates)&lt;=KU$4,LOOKUP($F9,TenantNames,TenantEndDates)&gt;=KU$4),IF(OR(AND(DAY(LOOKUP($F9,TenantNames,TenantStartDates))&gt;28,DAY(EOMONTH(KU$4,0))=28,DAY(KU$4)=28),AND(DAY(LOOKUP($F9,TenantNames,TenantStartDates))&gt;30,DAY(EOMONTH(KU$4,0))=30,DAY(KU$4)=30),DAY(LOOKUP($F9,TenantNames,TenantStartDates))=DAY(KU$4)),IF((LOOKUP($F9,TenantNames,TenantEndDates)-KU$4)&lt;=31,LOOKUP($F9,TenantNames,TenantTotalRevenues)-SUM($JA9:KT9),LOOKUP($F9,TenantNames,TenantMonthlyRents)),IF(AND((SUMIF($G$4:AHB$4,"&lt;"&amp;KU$4,$G9:AHB9))&gt;SUMIFS(TransactionAmounts,TenantSources,$F9,'Filtered Data'!$C$2:$C23,"&lt;"&amp;KU$4),KU$4&lt;TODAY()),"Late","Occupied")),)))</f>
        <v/>
      </c>
      <c r="KV9" s="33" t="str">
        <f>IF(ISBLANK($F9),,IF(TODAY()=KV$4,"Today",IF(AND(LOOKUP($F9,TenantNames,TenantStartDates)&lt;=KV$4,LOOKUP($F9,TenantNames,TenantEndDates)&gt;=KV$4),IF(OR(AND(DAY(LOOKUP($F9,TenantNames,TenantStartDates))&gt;28,DAY(EOMONTH(KV$4,0))=28,DAY(KV$4)=28),AND(DAY(LOOKUP($F9,TenantNames,TenantStartDates))&gt;30,DAY(EOMONTH(KV$4,0))=30,DAY(KV$4)=30),DAY(LOOKUP($F9,TenantNames,TenantStartDates))=DAY(KV$4)),IF((LOOKUP($F9,TenantNames,TenantEndDates)-KV$4)&lt;=31,LOOKUP($F9,TenantNames,TenantTotalRevenues)-SUM($JA9:KU9),LOOKUP($F9,TenantNames,TenantMonthlyRents)),IF(AND((SUMIF($G$4:AHB$4,"&lt;"&amp;KV$4,$G9:AHB9))&gt;SUMIFS(TransactionAmounts,TenantSources,$F9,'Filtered Data'!$C$2:$C23,"&lt;"&amp;KV$4),KV$4&lt;TODAY()),"Late","Occupied")),)))</f>
        <v/>
      </c>
      <c r="KW9" s="33" t="str">
        <f>IF(ISBLANK($F9),,IF(TODAY()=KW$4,"Today",IF(AND(LOOKUP($F9,TenantNames,TenantStartDates)&lt;=KW$4,LOOKUP($F9,TenantNames,TenantEndDates)&gt;=KW$4),IF(OR(AND(DAY(LOOKUP($F9,TenantNames,TenantStartDates))&gt;28,DAY(EOMONTH(KW$4,0))=28,DAY(KW$4)=28),AND(DAY(LOOKUP($F9,TenantNames,TenantStartDates))&gt;30,DAY(EOMONTH(KW$4,0))=30,DAY(KW$4)=30),DAY(LOOKUP($F9,TenantNames,TenantStartDates))=DAY(KW$4)),IF((LOOKUP($F9,TenantNames,TenantEndDates)-KW$4)&lt;=31,LOOKUP($F9,TenantNames,TenantTotalRevenues)-SUM($JA9:KV9),LOOKUP($F9,TenantNames,TenantMonthlyRents)),IF(AND((SUMIF($G$4:AHB$4,"&lt;"&amp;KW$4,$G9:AHB9))&gt;SUMIFS(TransactionAmounts,TenantSources,$F9,'Filtered Data'!$C$2:$C23,"&lt;"&amp;KW$4),KW$4&lt;TODAY()),"Late","Occupied")),)))</f>
        <v/>
      </c>
      <c r="KX9" s="33" t="str">
        <f>IF(ISBLANK($F9),,IF(TODAY()=KX$4,"Today",IF(AND(LOOKUP($F9,TenantNames,TenantStartDates)&lt;=KX$4,LOOKUP($F9,TenantNames,TenantEndDates)&gt;=KX$4),IF(OR(AND(DAY(LOOKUP($F9,TenantNames,TenantStartDates))&gt;28,DAY(EOMONTH(KX$4,0))=28,DAY(KX$4)=28),AND(DAY(LOOKUP($F9,TenantNames,TenantStartDates))&gt;30,DAY(EOMONTH(KX$4,0))=30,DAY(KX$4)=30),DAY(LOOKUP($F9,TenantNames,TenantStartDates))=DAY(KX$4)),IF((LOOKUP($F9,TenantNames,TenantEndDates)-KX$4)&lt;=31,LOOKUP($F9,TenantNames,TenantTotalRevenues)-SUM($JA9:KW9),LOOKUP($F9,TenantNames,TenantMonthlyRents)),IF(AND((SUMIF($G$4:AHB$4,"&lt;"&amp;KX$4,$G9:AHB9))&gt;SUMIFS(TransactionAmounts,TenantSources,$F9,'Filtered Data'!$C$2:$C23,"&lt;"&amp;KX$4),KX$4&lt;TODAY()),"Late","Occupied")),)))</f>
        <v/>
      </c>
      <c r="KY9" s="33" t="str">
        <f>IF(ISBLANK($F9),,IF(TODAY()=KY$4,"Today",IF(AND(LOOKUP($F9,TenantNames,TenantStartDates)&lt;=KY$4,LOOKUP($F9,TenantNames,TenantEndDates)&gt;=KY$4),IF(OR(AND(DAY(LOOKUP($F9,TenantNames,TenantStartDates))&gt;28,DAY(EOMONTH(KY$4,0))=28,DAY(KY$4)=28),AND(DAY(LOOKUP($F9,TenantNames,TenantStartDates))&gt;30,DAY(EOMONTH(KY$4,0))=30,DAY(KY$4)=30),DAY(LOOKUP($F9,TenantNames,TenantStartDates))=DAY(KY$4)),IF((LOOKUP($F9,TenantNames,TenantEndDates)-KY$4)&lt;=31,LOOKUP($F9,TenantNames,TenantTotalRevenues)-SUM($JA9:KX9),LOOKUP($F9,TenantNames,TenantMonthlyRents)),IF(AND((SUMIF($G$4:AHB$4,"&lt;"&amp;KY$4,$G9:AHB9))&gt;SUMIFS(TransactionAmounts,TenantSources,$F9,'Filtered Data'!$C$2:$C23,"&lt;"&amp;KY$4),KY$4&lt;TODAY()),"Late","Occupied")),)))</f>
        <v/>
      </c>
      <c r="KZ9" s="33" t="str">
        <f>IF(ISBLANK($F9),,IF(TODAY()=KZ$4,"Today",IF(AND(LOOKUP($F9,TenantNames,TenantStartDates)&lt;=KZ$4,LOOKUP($F9,TenantNames,TenantEndDates)&gt;=KZ$4),IF(OR(AND(DAY(LOOKUP($F9,TenantNames,TenantStartDates))&gt;28,DAY(EOMONTH(KZ$4,0))=28,DAY(KZ$4)=28),AND(DAY(LOOKUP($F9,TenantNames,TenantStartDates))&gt;30,DAY(EOMONTH(KZ$4,0))=30,DAY(KZ$4)=30),DAY(LOOKUP($F9,TenantNames,TenantStartDates))=DAY(KZ$4)),IF((LOOKUP($F9,TenantNames,TenantEndDates)-KZ$4)&lt;=31,LOOKUP($F9,TenantNames,TenantTotalRevenues)-SUM($JA9:KY9),LOOKUP($F9,TenantNames,TenantMonthlyRents)),IF(AND((SUMIF($G$4:AHB$4,"&lt;"&amp;KZ$4,$G9:AHB9))&gt;SUMIFS(TransactionAmounts,TenantSources,$F9,'Filtered Data'!$C$2:$C23,"&lt;"&amp;KZ$4),KZ$4&lt;TODAY()),"Late","Occupied")),)))</f>
        <v/>
      </c>
      <c r="LA9" s="33" t="str">
        <f>IF(ISBLANK($F9),,IF(TODAY()=LA$4,"Today",IF(AND(LOOKUP($F9,TenantNames,TenantStartDates)&lt;=LA$4,LOOKUP($F9,TenantNames,TenantEndDates)&gt;=LA$4),IF(OR(AND(DAY(LOOKUP($F9,TenantNames,TenantStartDates))&gt;28,DAY(EOMONTH(LA$4,0))=28,DAY(LA$4)=28),AND(DAY(LOOKUP($F9,TenantNames,TenantStartDates))&gt;30,DAY(EOMONTH(LA$4,0))=30,DAY(LA$4)=30),DAY(LOOKUP($F9,TenantNames,TenantStartDates))=DAY(LA$4)),IF((LOOKUP($F9,TenantNames,TenantEndDates)-LA$4)&lt;=31,LOOKUP($F9,TenantNames,TenantTotalRevenues)-SUM($JA9:KZ9),LOOKUP($F9,TenantNames,TenantMonthlyRents)),IF(AND((SUMIF($G$4:AHB$4,"&lt;"&amp;LA$4,$G9:AHB9))&gt;SUMIFS(TransactionAmounts,TenantSources,$F9,'Filtered Data'!$C$2:$C23,"&lt;"&amp;LA$4),LA$4&lt;TODAY()),"Late","Occupied")),)))</f>
        <v/>
      </c>
      <c r="LB9" s="33" t="str">
        <f>IF(ISBLANK($F9),,IF(TODAY()=LB$4,"Today",IF(AND(LOOKUP($F9,TenantNames,TenantStartDates)&lt;=LB$4,LOOKUP($F9,TenantNames,TenantEndDates)&gt;=LB$4),IF(OR(AND(DAY(LOOKUP($F9,TenantNames,TenantStartDates))&gt;28,DAY(EOMONTH(LB$4,0))=28,DAY(LB$4)=28),AND(DAY(LOOKUP($F9,TenantNames,TenantStartDates))&gt;30,DAY(EOMONTH(LB$4,0))=30,DAY(LB$4)=30),DAY(LOOKUP($F9,TenantNames,TenantStartDates))=DAY(LB$4)),IF((LOOKUP($F9,TenantNames,TenantEndDates)-LB$4)&lt;=31,LOOKUP($F9,TenantNames,TenantTotalRevenues)-SUM($JA9:LA9),LOOKUP($F9,TenantNames,TenantMonthlyRents)),IF(AND((SUMIF($G$4:AHB$4,"&lt;"&amp;LB$4,$G9:AHB9))&gt;SUMIFS(TransactionAmounts,TenantSources,$F9,'Filtered Data'!$C$2:$C23,"&lt;"&amp;LB$4),LB$4&lt;TODAY()),"Late","Occupied")),)))</f>
        <v/>
      </c>
      <c r="LC9" s="33" t="str">
        <f>IF(ISBLANK($F9),,IF(TODAY()=LC$4,"Today",IF(AND(LOOKUP($F9,TenantNames,TenantStartDates)&lt;=LC$4,LOOKUP($F9,TenantNames,TenantEndDates)&gt;=LC$4),IF(OR(AND(DAY(LOOKUP($F9,TenantNames,TenantStartDates))&gt;28,DAY(EOMONTH(LC$4,0))=28,DAY(LC$4)=28),AND(DAY(LOOKUP($F9,TenantNames,TenantStartDates))&gt;30,DAY(EOMONTH(LC$4,0))=30,DAY(LC$4)=30),DAY(LOOKUP($F9,TenantNames,TenantStartDates))=DAY(LC$4)),IF((LOOKUP($F9,TenantNames,TenantEndDates)-LC$4)&lt;=31,LOOKUP($F9,TenantNames,TenantTotalRevenues)-SUM($JA9:LB9),LOOKUP($F9,TenantNames,TenantMonthlyRents)),IF(AND((SUMIF($G$4:AHB$4,"&lt;"&amp;LC$4,$G9:AHB9))&gt;SUMIFS(TransactionAmounts,TenantSources,$F9,'Filtered Data'!$C$2:$C23,"&lt;"&amp;LC$4),LC$4&lt;TODAY()),"Late","Occupied")),)))</f>
        <v/>
      </c>
      <c r="LD9" s="33" t="str">
        <f>IF(ISBLANK($F9),,IF(TODAY()=LD$4,"Today",IF(AND(LOOKUP($F9,TenantNames,TenantStartDates)&lt;=LD$4,LOOKUP($F9,TenantNames,TenantEndDates)&gt;=LD$4),IF(OR(AND(DAY(LOOKUP($F9,TenantNames,TenantStartDates))&gt;28,DAY(EOMONTH(LD$4,0))=28,DAY(LD$4)=28),AND(DAY(LOOKUP($F9,TenantNames,TenantStartDates))&gt;30,DAY(EOMONTH(LD$4,0))=30,DAY(LD$4)=30),DAY(LOOKUP($F9,TenantNames,TenantStartDates))=DAY(LD$4)),IF((LOOKUP($F9,TenantNames,TenantEndDates)-LD$4)&lt;=31,LOOKUP($F9,TenantNames,TenantTotalRevenues)-SUM($JA9:LC9),LOOKUP($F9,TenantNames,TenantMonthlyRents)),IF(AND((SUMIF($G$4:AHB$4,"&lt;"&amp;LD$4,$G9:AHB9))&gt;SUMIFS(TransactionAmounts,TenantSources,$F9,'Filtered Data'!$C$2:$C23,"&lt;"&amp;LD$4),LD$4&lt;TODAY()),"Late","Occupied")),)))</f>
        <v/>
      </c>
      <c r="LE9" s="33" t="str">
        <f>IF(ISBLANK($F9),,IF(TODAY()=LE$4,"Today",IF(AND(LOOKUP($F9,TenantNames,TenantStartDates)&lt;=LE$4,LOOKUP($F9,TenantNames,TenantEndDates)&gt;=LE$4),IF(OR(AND(DAY(LOOKUP($F9,TenantNames,TenantStartDates))&gt;28,DAY(EOMONTH(LE$4,0))=28,DAY(LE$4)=28),AND(DAY(LOOKUP($F9,TenantNames,TenantStartDates))&gt;30,DAY(EOMONTH(LE$4,0))=30,DAY(LE$4)=30),DAY(LOOKUP($F9,TenantNames,TenantStartDates))=DAY(LE$4)),IF((LOOKUP($F9,TenantNames,TenantEndDates)-LE$4)&lt;=31,LOOKUP($F9,TenantNames,TenantTotalRevenues)-SUM($JA9:LD9),LOOKUP($F9,TenantNames,TenantMonthlyRents)),IF(AND((SUMIF($G$4:AHB$4,"&lt;"&amp;LE$4,$G9:AHB9))&gt;SUMIFS(TransactionAmounts,TenantSources,$F9,'Filtered Data'!$C$2:$C23,"&lt;"&amp;LE$4),LE$4&lt;TODAY()),"Late","Occupied")),)))</f>
        <v/>
      </c>
      <c r="LF9" s="33" t="str">
        <f>IF(ISBLANK($F9),,IF(TODAY()=LF$4,"Today",IF(AND(LOOKUP($F9,TenantNames,TenantStartDates)&lt;=LF$4,LOOKUP($F9,TenantNames,TenantEndDates)&gt;=LF$4),IF(OR(AND(DAY(LOOKUP($F9,TenantNames,TenantStartDates))&gt;28,DAY(EOMONTH(LF$4,0))=28,DAY(LF$4)=28),AND(DAY(LOOKUP($F9,TenantNames,TenantStartDates))&gt;30,DAY(EOMONTH(LF$4,0))=30,DAY(LF$4)=30),DAY(LOOKUP($F9,TenantNames,TenantStartDates))=DAY(LF$4)),IF((LOOKUP($F9,TenantNames,TenantEndDates)-LF$4)&lt;=31,LOOKUP($F9,TenantNames,TenantTotalRevenues)-SUM($JA9:LE9),LOOKUP($F9,TenantNames,TenantMonthlyRents)),IF(AND((SUMIF($G$4:AHB$4,"&lt;"&amp;LF$4,$G9:AHB9))&gt;SUMIFS(TransactionAmounts,TenantSources,$F9,'Filtered Data'!$C$2:$C23,"&lt;"&amp;LF$4),LF$4&lt;TODAY()),"Late","Occupied")),)))</f>
        <v/>
      </c>
      <c r="LG9" s="33" t="str">
        <f>IF(ISBLANK($F9),,IF(TODAY()=LG$4,"Today",IF(AND(LOOKUP($F9,TenantNames,TenantStartDates)&lt;=LG$4,LOOKUP($F9,TenantNames,TenantEndDates)&gt;=LG$4),IF(OR(AND(DAY(LOOKUP($F9,TenantNames,TenantStartDates))&gt;28,DAY(EOMONTH(LG$4,0))=28,DAY(LG$4)=28),AND(DAY(LOOKUP($F9,TenantNames,TenantStartDates))&gt;30,DAY(EOMONTH(LG$4,0))=30,DAY(LG$4)=30),DAY(LOOKUP($F9,TenantNames,TenantStartDates))=DAY(LG$4)),IF((LOOKUP($F9,TenantNames,TenantEndDates)-LG$4)&lt;=31,LOOKUP($F9,TenantNames,TenantTotalRevenues)-SUM($JA9:LF9),LOOKUP($F9,TenantNames,TenantMonthlyRents)),IF(AND((SUMIF($G$4:AHB$4,"&lt;"&amp;LG$4,$G9:AHB9))&gt;SUMIFS(TransactionAmounts,TenantSources,$F9,'Filtered Data'!$C$2:$C23,"&lt;"&amp;LG$4),LG$4&lt;TODAY()),"Late","Occupied")),)))</f>
        <v/>
      </c>
      <c r="LH9" s="33" t="str">
        <f>IF(ISBLANK($F9),,IF(TODAY()=LH$4,"Today",IF(AND(LOOKUP($F9,TenantNames,TenantStartDates)&lt;=LH$4,LOOKUP($F9,TenantNames,TenantEndDates)&gt;=LH$4),IF(OR(AND(DAY(LOOKUP($F9,TenantNames,TenantStartDates))&gt;28,DAY(EOMONTH(LH$4,0))=28,DAY(LH$4)=28),AND(DAY(LOOKUP($F9,TenantNames,TenantStartDates))&gt;30,DAY(EOMONTH(LH$4,0))=30,DAY(LH$4)=30),DAY(LOOKUP($F9,TenantNames,TenantStartDates))=DAY(LH$4)),IF((LOOKUP($F9,TenantNames,TenantEndDates)-LH$4)&lt;=31,LOOKUP($F9,TenantNames,TenantTotalRevenues)-SUM($JA9:LG9),LOOKUP($F9,TenantNames,TenantMonthlyRents)),IF(AND((SUMIF($G$4:AHB$4,"&lt;"&amp;LH$4,$G9:AHB9))&gt;SUMIFS(TransactionAmounts,TenantSources,$F9,'Filtered Data'!$C$2:$C23,"&lt;"&amp;LH$4),LH$4&lt;TODAY()),"Late","Occupied")),)))</f>
        <v/>
      </c>
      <c r="LI9" s="33" t="str">
        <f>IF(ISBLANK($F9),,IF(TODAY()=LI$4,"Today",IF(AND(LOOKUP($F9,TenantNames,TenantStartDates)&lt;=LI$4,LOOKUP($F9,TenantNames,TenantEndDates)&gt;=LI$4),IF(OR(AND(DAY(LOOKUP($F9,TenantNames,TenantStartDates))&gt;28,DAY(EOMONTH(LI$4,0))=28,DAY(LI$4)=28),AND(DAY(LOOKUP($F9,TenantNames,TenantStartDates))&gt;30,DAY(EOMONTH(LI$4,0))=30,DAY(LI$4)=30),DAY(LOOKUP($F9,TenantNames,TenantStartDates))=DAY(LI$4)),IF((LOOKUP($F9,TenantNames,TenantEndDates)-LI$4)&lt;=31,LOOKUP($F9,TenantNames,TenantTotalRevenues)-SUM($JA9:LH9),LOOKUP($F9,TenantNames,TenantMonthlyRents)),IF(AND((SUMIF($G$4:AHB$4,"&lt;"&amp;LI$4,$G9:AHB9))&gt;SUMIFS(TransactionAmounts,TenantSources,$F9,'Filtered Data'!$C$2:$C23,"&lt;"&amp;LI$4),LI$4&lt;TODAY()),"Late","Occupied")),)))</f>
        <v/>
      </c>
      <c r="LJ9" s="33" t="str">
        <f>IF(ISBLANK($F9),,IF(TODAY()=LJ$4,"Today",IF(AND(LOOKUP($F9,TenantNames,TenantStartDates)&lt;=LJ$4,LOOKUP($F9,TenantNames,TenantEndDates)&gt;=LJ$4),IF(OR(AND(DAY(LOOKUP($F9,TenantNames,TenantStartDates))&gt;28,DAY(EOMONTH(LJ$4,0))=28,DAY(LJ$4)=28),AND(DAY(LOOKUP($F9,TenantNames,TenantStartDates))&gt;30,DAY(EOMONTH(LJ$4,0))=30,DAY(LJ$4)=30),DAY(LOOKUP($F9,TenantNames,TenantStartDates))=DAY(LJ$4)),IF((LOOKUP($F9,TenantNames,TenantEndDates)-LJ$4)&lt;=31,LOOKUP($F9,TenantNames,TenantTotalRevenues)-SUM($JA9:LI9),LOOKUP($F9,TenantNames,TenantMonthlyRents)),IF(AND((SUMIF($G$4:AHB$4,"&lt;"&amp;LJ$4,$G9:AHB9))&gt;SUMIFS(TransactionAmounts,TenantSources,$F9,'Filtered Data'!$C$2:$C23,"&lt;"&amp;LJ$4),LJ$4&lt;TODAY()),"Late","Occupied")),)))</f>
        <v/>
      </c>
      <c r="LK9" s="33" t="str">
        <f>IF(ISBLANK($F9),,IF(TODAY()=LK$4,"Today",IF(AND(LOOKUP($F9,TenantNames,TenantStartDates)&lt;=LK$4,LOOKUP($F9,TenantNames,TenantEndDates)&gt;=LK$4),IF(OR(AND(DAY(LOOKUP($F9,TenantNames,TenantStartDates))&gt;28,DAY(EOMONTH(LK$4,0))=28,DAY(LK$4)=28),AND(DAY(LOOKUP($F9,TenantNames,TenantStartDates))&gt;30,DAY(EOMONTH(LK$4,0))=30,DAY(LK$4)=30),DAY(LOOKUP($F9,TenantNames,TenantStartDates))=DAY(LK$4)),IF((LOOKUP($F9,TenantNames,TenantEndDates)-LK$4)&lt;=31,LOOKUP($F9,TenantNames,TenantTotalRevenues)-SUM($JA9:LJ9),LOOKUP($F9,TenantNames,TenantMonthlyRents)),IF(AND((SUMIF($G$4:AHB$4,"&lt;"&amp;LK$4,$G9:AHB9))&gt;SUMIFS(TransactionAmounts,TenantSources,$F9,'Filtered Data'!$C$2:$C23,"&lt;"&amp;LK$4),LK$4&lt;TODAY()),"Late","Occupied")),)))</f>
        <v/>
      </c>
      <c r="LL9" s="33" t="str">
        <f>IF(ISBLANK($F9),,IF(TODAY()=LL$4,"Today",IF(AND(LOOKUP($F9,TenantNames,TenantStartDates)&lt;=LL$4,LOOKUP($F9,TenantNames,TenantEndDates)&gt;=LL$4),IF(OR(AND(DAY(LOOKUP($F9,TenantNames,TenantStartDates))&gt;28,DAY(EOMONTH(LL$4,0))=28,DAY(LL$4)=28),AND(DAY(LOOKUP($F9,TenantNames,TenantStartDates))&gt;30,DAY(EOMONTH(LL$4,0))=30,DAY(LL$4)=30),DAY(LOOKUP($F9,TenantNames,TenantStartDates))=DAY(LL$4)),IF((LOOKUP($F9,TenantNames,TenantEndDates)-LL$4)&lt;=31,LOOKUP($F9,TenantNames,TenantTotalRevenues)-SUM($JA9:LK9),LOOKUP($F9,TenantNames,TenantMonthlyRents)),IF(AND((SUMIF($G$4:AHB$4,"&lt;"&amp;LL$4,$G9:AHB9))&gt;SUMIFS(TransactionAmounts,TenantSources,$F9,'Filtered Data'!$C$2:$C23,"&lt;"&amp;LL$4),LL$4&lt;TODAY()),"Late","Occupied")),)))</f>
        <v/>
      </c>
      <c r="LM9" s="33" t="str">
        <f>IF(ISBLANK($F9),,IF(TODAY()=LM$4,"Today",IF(AND(LOOKUP($F9,TenantNames,TenantStartDates)&lt;=LM$4,LOOKUP($F9,TenantNames,TenantEndDates)&gt;=LM$4),IF(OR(AND(DAY(LOOKUP($F9,TenantNames,TenantStartDates))&gt;28,DAY(EOMONTH(LM$4,0))=28,DAY(LM$4)=28),AND(DAY(LOOKUP($F9,TenantNames,TenantStartDates))&gt;30,DAY(EOMONTH(LM$4,0))=30,DAY(LM$4)=30),DAY(LOOKUP($F9,TenantNames,TenantStartDates))=DAY(LM$4)),IF((LOOKUP($F9,TenantNames,TenantEndDates)-LM$4)&lt;=31,LOOKUP($F9,TenantNames,TenantTotalRevenues)-SUM($JA9:LL9),LOOKUP($F9,TenantNames,TenantMonthlyRents)),IF(AND((SUMIF($G$4:AHB$4,"&lt;"&amp;LM$4,$G9:AHB9))&gt;SUMIFS(TransactionAmounts,TenantSources,$F9,'Filtered Data'!$C$2:$C23,"&lt;"&amp;LM$4),LM$4&lt;TODAY()),"Late","Occupied")),)))</f>
        <v/>
      </c>
      <c r="LN9" s="33" t="str">
        <f>IF(ISBLANK($F9),,IF(TODAY()=LN$4,"Today",IF(AND(LOOKUP($F9,TenantNames,TenantStartDates)&lt;=LN$4,LOOKUP($F9,TenantNames,TenantEndDates)&gt;=LN$4),IF(OR(AND(DAY(LOOKUP($F9,TenantNames,TenantStartDates))&gt;28,DAY(EOMONTH(LN$4,0))=28,DAY(LN$4)=28),AND(DAY(LOOKUP($F9,TenantNames,TenantStartDates))&gt;30,DAY(EOMONTH(LN$4,0))=30,DAY(LN$4)=30),DAY(LOOKUP($F9,TenantNames,TenantStartDates))=DAY(LN$4)),IF((LOOKUP($F9,TenantNames,TenantEndDates)-LN$4)&lt;=31,LOOKUP($F9,TenantNames,TenantTotalRevenues)-SUM($JA9:LM9),LOOKUP($F9,TenantNames,TenantMonthlyRents)),IF(AND((SUMIF($G$4:AHB$4,"&lt;"&amp;LN$4,$G9:AHB9))&gt;SUMIFS(TransactionAmounts,TenantSources,$F9,'Filtered Data'!$C$2:$C23,"&lt;"&amp;LN$4),LN$4&lt;TODAY()),"Late","Occupied")),)))</f>
        <v/>
      </c>
      <c r="LO9" s="33" t="str">
        <f>IF(ISBLANK($F9),,IF(TODAY()=LO$4,"Today",IF(AND(LOOKUP($F9,TenantNames,TenantStartDates)&lt;=LO$4,LOOKUP($F9,TenantNames,TenantEndDates)&gt;=LO$4),IF(OR(AND(DAY(LOOKUP($F9,TenantNames,TenantStartDates))&gt;28,DAY(EOMONTH(LO$4,0))=28,DAY(LO$4)=28),AND(DAY(LOOKUP($F9,TenantNames,TenantStartDates))&gt;30,DAY(EOMONTH(LO$4,0))=30,DAY(LO$4)=30),DAY(LOOKUP($F9,TenantNames,TenantStartDates))=DAY(LO$4)),IF((LOOKUP($F9,TenantNames,TenantEndDates)-LO$4)&lt;=31,LOOKUP($F9,TenantNames,TenantTotalRevenues)-SUM($JA9:LN9),LOOKUP($F9,TenantNames,TenantMonthlyRents)),IF(AND((SUMIF($G$4:AHB$4,"&lt;"&amp;LO$4,$G9:AHB9))&gt;SUMIFS(TransactionAmounts,TenantSources,$F9,'Filtered Data'!$C$2:$C23,"&lt;"&amp;LO$4),LO$4&lt;TODAY()),"Late","Occupied")),)))</f>
        <v/>
      </c>
      <c r="LP9" s="33" t="str">
        <f>IF(ISBLANK($F9),,IF(TODAY()=LP$4,"Today",IF(AND(LOOKUP($F9,TenantNames,TenantStartDates)&lt;=LP$4,LOOKUP($F9,TenantNames,TenantEndDates)&gt;=LP$4),IF(OR(AND(DAY(LOOKUP($F9,TenantNames,TenantStartDates))&gt;28,DAY(EOMONTH(LP$4,0))=28,DAY(LP$4)=28),AND(DAY(LOOKUP($F9,TenantNames,TenantStartDates))&gt;30,DAY(EOMONTH(LP$4,0))=30,DAY(LP$4)=30),DAY(LOOKUP($F9,TenantNames,TenantStartDates))=DAY(LP$4)),IF((LOOKUP($F9,TenantNames,TenantEndDates)-LP$4)&lt;=31,LOOKUP($F9,TenantNames,TenantTotalRevenues)-SUM($JA9:LO9),LOOKUP($F9,TenantNames,TenantMonthlyRents)),IF(AND((SUMIF($G$4:AHB$4,"&lt;"&amp;LP$4,$G9:AHB9))&gt;SUMIFS(TransactionAmounts,TenantSources,$F9,'Filtered Data'!$C$2:$C23,"&lt;"&amp;LP$4),LP$4&lt;TODAY()),"Late","Occupied")),)))</f>
        <v/>
      </c>
      <c r="LQ9" s="33" t="str">
        <f>IF(ISBLANK($F9),,IF(TODAY()=LQ$4,"Today",IF(AND(LOOKUP($F9,TenantNames,TenantStartDates)&lt;=LQ$4,LOOKUP($F9,TenantNames,TenantEndDates)&gt;=LQ$4),IF(OR(AND(DAY(LOOKUP($F9,TenantNames,TenantStartDates))&gt;28,DAY(EOMONTH(LQ$4,0))=28,DAY(LQ$4)=28),AND(DAY(LOOKUP($F9,TenantNames,TenantStartDates))&gt;30,DAY(EOMONTH(LQ$4,0))=30,DAY(LQ$4)=30),DAY(LOOKUP($F9,TenantNames,TenantStartDates))=DAY(LQ$4)),IF((LOOKUP($F9,TenantNames,TenantEndDates)-LQ$4)&lt;=31,LOOKUP($F9,TenantNames,TenantTotalRevenues)-SUM($JA9:LP9),LOOKUP($F9,TenantNames,TenantMonthlyRents)),IF(AND((SUMIF($G$4:AHB$4,"&lt;"&amp;LQ$4,$G9:AHB9))&gt;SUMIFS(TransactionAmounts,TenantSources,$F9,'Filtered Data'!$C$2:$C23,"&lt;"&amp;LQ$4),LQ$4&lt;TODAY()),"Late","Occupied")),)))</f>
        <v/>
      </c>
      <c r="LR9" s="33" t="str">
        <f>IF(ISBLANK($F9),,IF(TODAY()=LR$4,"Today",IF(AND(LOOKUP($F9,TenantNames,TenantStartDates)&lt;=LR$4,LOOKUP($F9,TenantNames,TenantEndDates)&gt;=LR$4),IF(OR(AND(DAY(LOOKUP($F9,TenantNames,TenantStartDates))&gt;28,DAY(EOMONTH(LR$4,0))=28,DAY(LR$4)=28),AND(DAY(LOOKUP($F9,TenantNames,TenantStartDates))&gt;30,DAY(EOMONTH(LR$4,0))=30,DAY(LR$4)=30),DAY(LOOKUP($F9,TenantNames,TenantStartDates))=DAY(LR$4)),IF((LOOKUP($F9,TenantNames,TenantEndDates)-LR$4)&lt;=31,LOOKUP($F9,TenantNames,TenantTotalRevenues)-SUM($JA9:LQ9),LOOKUP($F9,TenantNames,TenantMonthlyRents)),IF(AND((SUMIF($G$4:AHB$4,"&lt;"&amp;LR$4,$G9:AHB9))&gt;SUMIFS(TransactionAmounts,TenantSources,$F9,'Filtered Data'!$C$2:$C23,"&lt;"&amp;LR$4),LR$4&lt;TODAY()),"Late","Occupied")),)))</f>
        <v/>
      </c>
      <c r="LS9" s="33" t="str">
        <f>IF(ISBLANK($F9),,IF(TODAY()=LS$4,"Today",IF(AND(LOOKUP($F9,TenantNames,TenantStartDates)&lt;=LS$4,LOOKUP($F9,TenantNames,TenantEndDates)&gt;=LS$4),IF(OR(AND(DAY(LOOKUP($F9,TenantNames,TenantStartDates))&gt;28,DAY(EOMONTH(LS$4,0))=28,DAY(LS$4)=28),AND(DAY(LOOKUP($F9,TenantNames,TenantStartDates))&gt;30,DAY(EOMONTH(LS$4,0))=30,DAY(LS$4)=30),DAY(LOOKUP($F9,TenantNames,TenantStartDates))=DAY(LS$4)),IF((LOOKUP($F9,TenantNames,TenantEndDates)-LS$4)&lt;=31,LOOKUP($F9,TenantNames,TenantTotalRevenues)-SUM($JA9:LR9),LOOKUP($F9,TenantNames,TenantMonthlyRents)),IF(AND((SUMIF($G$4:AHB$4,"&lt;"&amp;LS$4,$G9:AHB9))&gt;SUMIFS(TransactionAmounts,TenantSources,$F9,'Filtered Data'!$C$2:$C23,"&lt;"&amp;LS$4),LS$4&lt;TODAY()),"Late","Occupied")),)))</f>
        <v/>
      </c>
      <c r="LT9" s="33" t="str">
        <f>IF(ISBLANK($F9),,IF(TODAY()=LT$4,"Today",IF(AND(LOOKUP($F9,TenantNames,TenantStartDates)&lt;=LT$4,LOOKUP($F9,TenantNames,TenantEndDates)&gt;=LT$4),IF(OR(AND(DAY(LOOKUP($F9,TenantNames,TenantStartDates))&gt;28,DAY(EOMONTH(LT$4,0))=28,DAY(LT$4)=28),AND(DAY(LOOKUP($F9,TenantNames,TenantStartDates))&gt;30,DAY(EOMONTH(LT$4,0))=30,DAY(LT$4)=30),DAY(LOOKUP($F9,TenantNames,TenantStartDates))=DAY(LT$4)),IF((LOOKUP($F9,TenantNames,TenantEndDates)-LT$4)&lt;=31,LOOKUP($F9,TenantNames,TenantTotalRevenues)-SUM($JA9:LS9),LOOKUP($F9,TenantNames,TenantMonthlyRents)),IF(AND((SUMIF($G$4:AHB$4,"&lt;"&amp;LT$4,$G9:AHB9))&gt;SUMIFS(TransactionAmounts,TenantSources,$F9,'Filtered Data'!$C$2:$C23,"&lt;"&amp;LT$4),LT$4&lt;TODAY()),"Late","Occupied")),)))</f>
        <v/>
      </c>
      <c r="LU9" s="33" t="str">
        <f>IF(ISBLANK($F9),,IF(TODAY()=LU$4,"Today",IF(AND(LOOKUP($F9,TenantNames,TenantStartDates)&lt;=LU$4,LOOKUP($F9,TenantNames,TenantEndDates)&gt;=LU$4),IF(OR(AND(DAY(LOOKUP($F9,TenantNames,TenantStartDates))&gt;28,DAY(EOMONTH(LU$4,0))=28,DAY(LU$4)=28),AND(DAY(LOOKUP($F9,TenantNames,TenantStartDates))&gt;30,DAY(EOMONTH(LU$4,0))=30,DAY(LU$4)=30),DAY(LOOKUP($F9,TenantNames,TenantStartDates))=DAY(LU$4)),IF((LOOKUP($F9,TenantNames,TenantEndDates)-LU$4)&lt;=31,LOOKUP($F9,TenantNames,TenantTotalRevenues)-SUM($JA9:LT9),LOOKUP($F9,TenantNames,TenantMonthlyRents)),IF(AND((SUMIF($G$4:AHB$4,"&lt;"&amp;LU$4,$G9:AHB9))&gt;SUMIFS(TransactionAmounts,TenantSources,$F9,'Filtered Data'!$C$2:$C23,"&lt;"&amp;LU$4),LU$4&lt;TODAY()),"Late","Occupied")),)))</f>
        <v/>
      </c>
      <c r="LV9" s="33" t="str">
        <f>IF(ISBLANK($F9),,IF(TODAY()=LV$4,"Today",IF(AND(LOOKUP($F9,TenantNames,TenantStartDates)&lt;=LV$4,LOOKUP($F9,TenantNames,TenantEndDates)&gt;=LV$4),IF(OR(AND(DAY(LOOKUP($F9,TenantNames,TenantStartDates))&gt;28,DAY(EOMONTH(LV$4,0))=28,DAY(LV$4)=28),AND(DAY(LOOKUP($F9,TenantNames,TenantStartDates))&gt;30,DAY(EOMONTH(LV$4,0))=30,DAY(LV$4)=30),DAY(LOOKUP($F9,TenantNames,TenantStartDates))=DAY(LV$4)),IF((LOOKUP($F9,TenantNames,TenantEndDates)-LV$4)&lt;=31,LOOKUP($F9,TenantNames,TenantTotalRevenues)-SUM($JA9:LU9),LOOKUP($F9,TenantNames,TenantMonthlyRents)),IF(AND((SUMIF($G$4:AHB$4,"&lt;"&amp;LV$4,$G9:AHB9))&gt;SUMIFS(TransactionAmounts,TenantSources,$F9,'Filtered Data'!$C$2:$C23,"&lt;"&amp;LV$4),LV$4&lt;TODAY()),"Late","Occupied")),)))</f>
        <v/>
      </c>
      <c r="LW9" s="33" t="str">
        <f>IF(ISBLANK($F9),,IF(TODAY()=LW$4,"Today",IF(AND(LOOKUP($F9,TenantNames,TenantStartDates)&lt;=LW$4,LOOKUP($F9,TenantNames,TenantEndDates)&gt;=LW$4),IF(OR(AND(DAY(LOOKUP($F9,TenantNames,TenantStartDates))&gt;28,DAY(EOMONTH(LW$4,0))=28,DAY(LW$4)=28),AND(DAY(LOOKUP($F9,TenantNames,TenantStartDates))&gt;30,DAY(EOMONTH(LW$4,0))=30,DAY(LW$4)=30),DAY(LOOKUP($F9,TenantNames,TenantStartDates))=DAY(LW$4)),IF((LOOKUP($F9,TenantNames,TenantEndDates)-LW$4)&lt;=31,LOOKUP($F9,TenantNames,TenantTotalRevenues)-SUM($JA9:LV9),LOOKUP($F9,TenantNames,TenantMonthlyRents)),IF(AND((SUMIF($G$4:AHB$4,"&lt;"&amp;LW$4,$G9:AHB9))&gt;SUMIFS(TransactionAmounts,TenantSources,$F9,'Filtered Data'!$C$2:$C23,"&lt;"&amp;LW$4),LW$4&lt;TODAY()),"Late","Occupied")),)))</f>
        <v/>
      </c>
      <c r="LX9" s="33" t="str">
        <f>IF(ISBLANK($F9),,IF(TODAY()=LX$4,"Today",IF(AND(LOOKUP($F9,TenantNames,TenantStartDates)&lt;=LX$4,LOOKUP($F9,TenantNames,TenantEndDates)&gt;=LX$4),IF(OR(AND(DAY(LOOKUP($F9,TenantNames,TenantStartDates))&gt;28,DAY(EOMONTH(LX$4,0))=28,DAY(LX$4)=28),AND(DAY(LOOKUP($F9,TenantNames,TenantStartDates))&gt;30,DAY(EOMONTH(LX$4,0))=30,DAY(LX$4)=30),DAY(LOOKUP($F9,TenantNames,TenantStartDates))=DAY(LX$4)),IF((LOOKUP($F9,TenantNames,TenantEndDates)-LX$4)&lt;=31,LOOKUP($F9,TenantNames,TenantTotalRevenues)-SUM($JA9:LW9),LOOKUP($F9,TenantNames,TenantMonthlyRents)),IF(AND((SUMIF($G$4:AHB$4,"&lt;"&amp;LX$4,$G9:AHB9))&gt;SUMIFS(TransactionAmounts,TenantSources,$F9,'Filtered Data'!$C$2:$C23,"&lt;"&amp;LX$4),LX$4&lt;TODAY()),"Late","Occupied")),)))</f>
        <v/>
      </c>
      <c r="LY9" s="33" t="str">
        <f>IF(ISBLANK($F9),,IF(TODAY()=LY$4,"Today",IF(AND(LOOKUP($F9,TenantNames,TenantStartDates)&lt;=LY$4,LOOKUP($F9,TenantNames,TenantEndDates)&gt;=LY$4),IF(OR(AND(DAY(LOOKUP($F9,TenantNames,TenantStartDates))&gt;28,DAY(EOMONTH(LY$4,0))=28,DAY(LY$4)=28),AND(DAY(LOOKUP($F9,TenantNames,TenantStartDates))&gt;30,DAY(EOMONTH(LY$4,0))=30,DAY(LY$4)=30),DAY(LOOKUP($F9,TenantNames,TenantStartDates))=DAY(LY$4)),IF((LOOKUP($F9,TenantNames,TenantEndDates)-LY$4)&lt;=31,LOOKUP($F9,TenantNames,TenantTotalRevenues)-SUM($JA9:LX9),LOOKUP($F9,TenantNames,TenantMonthlyRents)),IF(AND((SUMIF($G$4:AHB$4,"&lt;"&amp;LY$4,$G9:AHB9))&gt;SUMIFS(TransactionAmounts,TenantSources,$F9,'Filtered Data'!$C$2:$C23,"&lt;"&amp;LY$4),LY$4&lt;TODAY()),"Late","Occupied")),)))</f>
        <v/>
      </c>
      <c r="LZ9" s="33" t="str">
        <f>IF(ISBLANK($F9),,IF(TODAY()=LZ$4,"Today",IF(AND(LOOKUP($F9,TenantNames,TenantStartDates)&lt;=LZ$4,LOOKUP($F9,TenantNames,TenantEndDates)&gt;=LZ$4),IF(OR(AND(DAY(LOOKUP($F9,TenantNames,TenantStartDates))&gt;28,DAY(EOMONTH(LZ$4,0))=28,DAY(LZ$4)=28),AND(DAY(LOOKUP($F9,TenantNames,TenantStartDates))&gt;30,DAY(EOMONTH(LZ$4,0))=30,DAY(LZ$4)=30),DAY(LOOKUP($F9,TenantNames,TenantStartDates))=DAY(LZ$4)),IF((LOOKUP($F9,TenantNames,TenantEndDates)-LZ$4)&lt;=31,LOOKUP($F9,TenantNames,TenantTotalRevenues)-SUM($JA9:LY9),LOOKUP($F9,TenantNames,TenantMonthlyRents)),IF(AND((SUMIF($G$4:AHB$4,"&lt;"&amp;LZ$4,$G9:AHB9))&gt;SUMIFS(TransactionAmounts,TenantSources,$F9,'Filtered Data'!$C$2:$C23,"&lt;"&amp;LZ$4),LZ$4&lt;TODAY()),"Late","Occupied")),)))</f>
        <v/>
      </c>
      <c r="MA9" s="33" t="str">
        <f>IF(ISBLANK($F9),,IF(TODAY()=MA$4,"Today",IF(AND(LOOKUP($F9,TenantNames,TenantStartDates)&lt;=MA$4,LOOKUP($F9,TenantNames,TenantEndDates)&gt;=MA$4),IF(OR(AND(DAY(LOOKUP($F9,TenantNames,TenantStartDates))&gt;28,DAY(EOMONTH(MA$4,0))=28,DAY(MA$4)=28),AND(DAY(LOOKUP($F9,TenantNames,TenantStartDates))&gt;30,DAY(EOMONTH(MA$4,0))=30,DAY(MA$4)=30),DAY(LOOKUP($F9,TenantNames,TenantStartDates))=DAY(MA$4)),IF((LOOKUP($F9,TenantNames,TenantEndDates)-MA$4)&lt;=31,LOOKUP($F9,TenantNames,TenantTotalRevenues)-SUM($JA9:LZ9),LOOKUP($F9,TenantNames,TenantMonthlyRents)),IF(AND((SUMIF($G$4:AHB$4,"&lt;"&amp;MA$4,$G9:AHB9))&gt;SUMIFS(TransactionAmounts,TenantSources,$F9,'Filtered Data'!$C$2:$C23,"&lt;"&amp;MA$4),MA$4&lt;TODAY()),"Late","Occupied")),)))</f>
        <v/>
      </c>
      <c r="MB9" s="33" t="str">
        <f>IF(ISBLANK($F9),,IF(TODAY()=MB$4,"Today",IF(AND(LOOKUP($F9,TenantNames,TenantStartDates)&lt;=MB$4,LOOKUP($F9,TenantNames,TenantEndDates)&gt;=MB$4),IF(OR(AND(DAY(LOOKUP($F9,TenantNames,TenantStartDates))&gt;28,DAY(EOMONTH(MB$4,0))=28,DAY(MB$4)=28),AND(DAY(LOOKUP($F9,TenantNames,TenantStartDates))&gt;30,DAY(EOMONTH(MB$4,0))=30,DAY(MB$4)=30),DAY(LOOKUP($F9,TenantNames,TenantStartDates))=DAY(MB$4)),IF((LOOKUP($F9,TenantNames,TenantEndDates)-MB$4)&lt;=31,LOOKUP($F9,TenantNames,TenantTotalRevenues)-SUM($JA9:MA9),LOOKUP($F9,TenantNames,TenantMonthlyRents)),IF(AND((SUMIF($G$4:AHB$4,"&lt;"&amp;MB$4,$G9:AHB9))&gt;SUMIFS(TransactionAmounts,TenantSources,$F9,'Filtered Data'!$C$2:$C23,"&lt;"&amp;MB$4),MB$4&lt;TODAY()),"Late","Occupied")),)))</f>
        <v/>
      </c>
      <c r="MC9" s="33" t="str">
        <f>IF(ISBLANK($F9),,IF(TODAY()=MC$4,"Today",IF(AND(LOOKUP($F9,TenantNames,TenantStartDates)&lt;=MC$4,LOOKUP($F9,TenantNames,TenantEndDates)&gt;=MC$4),IF(OR(AND(DAY(LOOKUP($F9,TenantNames,TenantStartDates))&gt;28,DAY(EOMONTH(MC$4,0))=28,DAY(MC$4)=28),AND(DAY(LOOKUP($F9,TenantNames,TenantStartDates))&gt;30,DAY(EOMONTH(MC$4,0))=30,DAY(MC$4)=30),DAY(LOOKUP($F9,TenantNames,TenantStartDates))=DAY(MC$4)),IF((LOOKUP($F9,TenantNames,TenantEndDates)-MC$4)&lt;=31,LOOKUP($F9,TenantNames,TenantTotalRevenues)-SUM($JA9:MB9),LOOKUP($F9,TenantNames,TenantMonthlyRents)),IF(AND((SUMIF($G$4:AHB$4,"&lt;"&amp;MC$4,$G9:AHB9))&gt;SUMIFS(TransactionAmounts,TenantSources,$F9,'Filtered Data'!$C$2:$C23,"&lt;"&amp;MC$4),MC$4&lt;TODAY()),"Late","Occupied")),)))</f>
        <v/>
      </c>
      <c r="MD9" s="33" t="str">
        <f>IF(ISBLANK($F9),,IF(TODAY()=MD$4,"Today",IF(AND(LOOKUP($F9,TenantNames,TenantStartDates)&lt;=MD$4,LOOKUP($F9,TenantNames,TenantEndDates)&gt;=MD$4),IF(OR(AND(DAY(LOOKUP($F9,TenantNames,TenantStartDates))&gt;28,DAY(EOMONTH(MD$4,0))=28,DAY(MD$4)=28),AND(DAY(LOOKUP($F9,TenantNames,TenantStartDates))&gt;30,DAY(EOMONTH(MD$4,0))=30,DAY(MD$4)=30),DAY(LOOKUP($F9,TenantNames,TenantStartDates))=DAY(MD$4)),IF((LOOKUP($F9,TenantNames,TenantEndDates)-MD$4)&lt;=31,LOOKUP($F9,TenantNames,TenantTotalRevenues)-SUM($JA9:MC9),LOOKUP($F9,TenantNames,TenantMonthlyRents)),IF(AND((SUMIF($G$4:AHB$4,"&lt;"&amp;MD$4,$G9:AHB9))&gt;SUMIFS(TransactionAmounts,TenantSources,$F9,'Filtered Data'!$C$2:$C23,"&lt;"&amp;MD$4),MD$4&lt;TODAY()),"Late","Occupied")),)))</f>
        <v/>
      </c>
      <c r="ME9" s="33" t="str">
        <f>IF(ISBLANK($F9),,IF(TODAY()=ME$4,"Today",IF(AND(LOOKUP($F9,TenantNames,TenantStartDates)&lt;=ME$4,LOOKUP($F9,TenantNames,TenantEndDates)&gt;=ME$4),IF(OR(AND(DAY(LOOKUP($F9,TenantNames,TenantStartDates))&gt;28,DAY(EOMONTH(ME$4,0))=28,DAY(ME$4)=28),AND(DAY(LOOKUP($F9,TenantNames,TenantStartDates))&gt;30,DAY(EOMONTH(ME$4,0))=30,DAY(ME$4)=30),DAY(LOOKUP($F9,TenantNames,TenantStartDates))=DAY(ME$4)),IF((LOOKUP($F9,TenantNames,TenantEndDates)-ME$4)&lt;=31,LOOKUP($F9,TenantNames,TenantTotalRevenues)-SUM($JA9:MD9),LOOKUP($F9,TenantNames,TenantMonthlyRents)),IF(AND((SUMIF($G$4:AHB$4,"&lt;"&amp;ME$4,$G9:AHB9))&gt;SUMIFS(TransactionAmounts,TenantSources,$F9,'Filtered Data'!$C$2:$C23,"&lt;"&amp;ME$4),ME$4&lt;TODAY()),"Late","Occupied")),)))</f>
        <v/>
      </c>
      <c r="MF9" s="33" t="str">
        <f>IF(ISBLANK($F9),,IF(TODAY()=MF$4,"Today",IF(AND(LOOKUP($F9,TenantNames,TenantStartDates)&lt;=MF$4,LOOKUP($F9,TenantNames,TenantEndDates)&gt;=MF$4),IF(OR(AND(DAY(LOOKUP($F9,TenantNames,TenantStartDates))&gt;28,DAY(EOMONTH(MF$4,0))=28,DAY(MF$4)=28),AND(DAY(LOOKUP($F9,TenantNames,TenantStartDates))&gt;30,DAY(EOMONTH(MF$4,0))=30,DAY(MF$4)=30),DAY(LOOKUP($F9,TenantNames,TenantStartDates))=DAY(MF$4)),IF((LOOKUP($F9,TenantNames,TenantEndDates)-MF$4)&lt;=31,LOOKUP($F9,TenantNames,TenantTotalRevenues)-SUM($JA9:ME9),LOOKUP($F9,TenantNames,TenantMonthlyRents)),IF(AND((SUMIF($G$4:AHB$4,"&lt;"&amp;MF$4,$G9:AHB9))&gt;SUMIFS(TransactionAmounts,TenantSources,$F9,'Filtered Data'!$C$2:$C23,"&lt;"&amp;MF$4),MF$4&lt;TODAY()),"Late","Occupied")),)))</f>
        <v/>
      </c>
      <c r="MG9" s="33" t="str">
        <f>IF(ISBLANK($F9),,IF(TODAY()=MG$4,"Today",IF(AND(LOOKUP($F9,TenantNames,TenantStartDates)&lt;=MG$4,LOOKUP($F9,TenantNames,TenantEndDates)&gt;=MG$4),IF(OR(AND(DAY(LOOKUP($F9,TenantNames,TenantStartDates))&gt;28,DAY(EOMONTH(MG$4,0))=28,DAY(MG$4)=28),AND(DAY(LOOKUP($F9,TenantNames,TenantStartDates))&gt;30,DAY(EOMONTH(MG$4,0))=30,DAY(MG$4)=30),DAY(LOOKUP($F9,TenantNames,TenantStartDates))=DAY(MG$4)),IF((LOOKUP($F9,TenantNames,TenantEndDates)-MG$4)&lt;=31,LOOKUP($F9,TenantNames,TenantTotalRevenues)-SUM($JA9:MF9),LOOKUP($F9,TenantNames,TenantMonthlyRents)),IF(AND((SUMIF($G$4:AHB$4,"&lt;"&amp;MG$4,$G9:AHB9))&gt;SUMIFS(TransactionAmounts,TenantSources,$F9,'Filtered Data'!$C$2:$C23,"&lt;"&amp;MG$4),MG$4&lt;TODAY()),"Late","Occupied")),)))</f>
        <v/>
      </c>
      <c r="MH9" s="33" t="str">
        <f>IF(ISBLANK($F9),,IF(TODAY()=MH$4,"Today",IF(AND(LOOKUP($F9,TenantNames,TenantStartDates)&lt;=MH$4,LOOKUP($F9,TenantNames,TenantEndDates)&gt;=MH$4),IF(OR(AND(DAY(LOOKUP($F9,TenantNames,TenantStartDates))&gt;28,DAY(EOMONTH(MH$4,0))=28,DAY(MH$4)=28),AND(DAY(LOOKUP($F9,TenantNames,TenantStartDates))&gt;30,DAY(EOMONTH(MH$4,0))=30,DAY(MH$4)=30),DAY(LOOKUP($F9,TenantNames,TenantStartDates))=DAY(MH$4)),IF((LOOKUP($F9,TenantNames,TenantEndDates)-MH$4)&lt;=31,LOOKUP($F9,TenantNames,TenantTotalRevenues)-SUM($JA9:MG9),LOOKUP($F9,TenantNames,TenantMonthlyRents)),IF(AND((SUMIF($G$4:AHB$4,"&lt;"&amp;MH$4,$G9:AHB9))&gt;SUMIFS(TransactionAmounts,TenantSources,$F9,'Filtered Data'!$C$2:$C23,"&lt;"&amp;MH$4),MH$4&lt;TODAY()),"Late","Occupied")),)))</f>
        <v/>
      </c>
      <c r="MI9" s="33" t="str">
        <f>IF(ISBLANK($F9),,IF(TODAY()=MI$4,"Today",IF(AND(LOOKUP($F9,TenantNames,TenantStartDates)&lt;=MI$4,LOOKUP($F9,TenantNames,TenantEndDates)&gt;=MI$4),IF(OR(AND(DAY(LOOKUP($F9,TenantNames,TenantStartDates))&gt;28,DAY(EOMONTH(MI$4,0))=28,DAY(MI$4)=28),AND(DAY(LOOKUP($F9,TenantNames,TenantStartDates))&gt;30,DAY(EOMONTH(MI$4,0))=30,DAY(MI$4)=30),DAY(LOOKUP($F9,TenantNames,TenantStartDates))=DAY(MI$4)),IF((LOOKUP($F9,TenantNames,TenantEndDates)-MI$4)&lt;=31,LOOKUP($F9,TenantNames,TenantTotalRevenues)-SUM($JA9:MH9),LOOKUP($F9,TenantNames,TenantMonthlyRents)),IF(AND((SUMIF($G$4:AHB$4,"&lt;"&amp;MI$4,$G9:AHB9))&gt;SUMIFS(TransactionAmounts,TenantSources,$F9,'Filtered Data'!$C$2:$C23,"&lt;"&amp;MI$4),MI$4&lt;TODAY()),"Late","Occupied")),)))</f>
        <v/>
      </c>
      <c r="MJ9" s="33" t="str">
        <f>IF(ISBLANK($F9),,IF(TODAY()=MJ$4,"Today",IF(AND(LOOKUP($F9,TenantNames,TenantStartDates)&lt;=MJ$4,LOOKUP($F9,TenantNames,TenantEndDates)&gt;=MJ$4),IF(OR(AND(DAY(LOOKUP($F9,TenantNames,TenantStartDates))&gt;28,DAY(EOMONTH(MJ$4,0))=28,DAY(MJ$4)=28),AND(DAY(LOOKUP($F9,TenantNames,TenantStartDates))&gt;30,DAY(EOMONTH(MJ$4,0))=30,DAY(MJ$4)=30),DAY(LOOKUP($F9,TenantNames,TenantStartDates))=DAY(MJ$4)),IF((LOOKUP($F9,TenantNames,TenantEndDates)-MJ$4)&lt;=31,LOOKUP($F9,TenantNames,TenantTotalRevenues)-SUM($JA9:MI9),LOOKUP($F9,TenantNames,TenantMonthlyRents)),IF(AND((SUMIF($G$4:AHB$4,"&lt;"&amp;MJ$4,$G9:AHB9))&gt;SUMIFS(TransactionAmounts,TenantSources,$F9,'Filtered Data'!$C$2:$C23,"&lt;"&amp;MJ$4),MJ$4&lt;TODAY()),"Late","Occupied")),)))</f>
        <v/>
      </c>
      <c r="MK9" s="33" t="str">
        <f>IF(ISBLANK($F9),,IF(TODAY()=MK$4,"Today",IF(AND(LOOKUP($F9,TenantNames,TenantStartDates)&lt;=MK$4,LOOKUP($F9,TenantNames,TenantEndDates)&gt;=MK$4),IF(OR(AND(DAY(LOOKUP($F9,TenantNames,TenantStartDates))&gt;28,DAY(EOMONTH(MK$4,0))=28,DAY(MK$4)=28),AND(DAY(LOOKUP($F9,TenantNames,TenantStartDates))&gt;30,DAY(EOMONTH(MK$4,0))=30,DAY(MK$4)=30),DAY(LOOKUP($F9,TenantNames,TenantStartDates))=DAY(MK$4)),IF((LOOKUP($F9,TenantNames,TenantEndDates)-MK$4)&lt;=31,LOOKUP($F9,TenantNames,TenantTotalRevenues)-SUM($JA9:MJ9),LOOKUP($F9,TenantNames,TenantMonthlyRents)),IF(AND((SUMIF($G$4:AHB$4,"&lt;"&amp;MK$4,$G9:AHB9))&gt;SUMIFS(TransactionAmounts,TenantSources,$F9,'Filtered Data'!$C$2:$C23,"&lt;"&amp;MK$4),MK$4&lt;TODAY()),"Late","Occupied")),)))</f>
        <v/>
      </c>
      <c r="ML9" s="33" t="str">
        <f>IF(ISBLANK($F9),,IF(TODAY()=ML$4,"Today",IF(AND(LOOKUP($F9,TenantNames,TenantStartDates)&lt;=ML$4,LOOKUP($F9,TenantNames,TenantEndDates)&gt;=ML$4),IF(OR(AND(DAY(LOOKUP($F9,TenantNames,TenantStartDates))&gt;28,DAY(EOMONTH(ML$4,0))=28,DAY(ML$4)=28),AND(DAY(LOOKUP($F9,TenantNames,TenantStartDates))&gt;30,DAY(EOMONTH(ML$4,0))=30,DAY(ML$4)=30),DAY(LOOKUP($F9,TenantNames,TenantStartDates))=DAY(ML$4)),IF((LOOKUP($F9,TenantNames,TenantEndDates)-ML$4)&lt;=31,LOOKUP($F9,TenantNames,TenantTotalRevenues)-SUM($JA9:MK9),LOOKUP($F9,TenantNames,TenantMonthlyRents)),IF(AND((SUMIF($G$4:AHB$4,"&lt;"&amp;ML$4,$G9:AHB9))&gt;SUMIFS(TransactionAmounts,TenantSources,$F9,'Filtered Data'!$C$2:$C23,"&lt;"&amp;ML$4),ML$4&lt;TODAY()),"Late","Occupied")),)))</f>
        <v/>
      </c>
      <c r="MM9" s="33" t="str">
        <f>IF(ISBLANK($F9),,IF(TODAY()=MM$4,"Today",IF(AND(LOOKUP($F9,TenantNames,TenantStartDates)&lt;=MM$4,LOOKUP($F9,TenantNames,TenantEndDates)&gt;=MM$4),IF(OR(AND(DAY(LOOKUP($F9,TenantNames,TenantStartDates))&gt;28,DAY(EOMONTH(MM$4,0))=28,DAY(MM$4)=28),AND(DAY(LOOKUP($F9,TenantNames,TenantStartDates))&gt;30,DAY(EOMONTH(MM$4,0))=30,DAY(MM$4)=30),DAY(LOOKUP($F9,TenantNames,TenantStartDates))=DAY(MM$4)),IF((LOOKUP($F9,TenantNames,TenantEndDates)-MM$4)&lt;=31,LOOKUP($F9,TenantNames,TenantTotalRevenues)-SUM($JA9:ML9),LOOKUP($F9,TenantNames,TenantMonthlyRents)),IF(AND((SUMIF($G$4:AHB$4,"&lt;"&amp;MM$4,$G9:AHB9))&gt;SUMIFS(TransactionAmounts,TenantSources,$F9,'Filtered Data'!$C$2:$C23,"&lt;"&amp;MM$4),MM$4&lt;TODAY()),"Late","Occupied")),)))</f>
        <v/>
      </c>
      <c r="MN9" s="33" t="str">
        <f>IF(ISBLANK($F9),,IF(TODAY()=MN$4,"Today",IF(AND(LOOKUP($F9,TenantNames,TenantStartDates)&lt;=MN$4,LOOKUP($F9,TenantNames,TenantEndDates)&gt;=MN$4),IF(OR(AND(DAY(LOOKUP($F9,TenantNames,TenantStartDates))&gt;28,DAY(EOMONTH(MN$4,0))=28,DAY(MN$4)=28),AND(DAY(LOOKUP($F9,TenantNames,TenantStartDates))&gt;30,DAY(EOMONTH(MN$4,0))=30,DAY(MN$4)=30),DAY(LOOKUP($F9,TenantNames,TenantStartDates))=DAY(MN$4)),IF((LOOKUP($F9,TenantNames,TenantEndDates)-MN$4)&lt;=31,LOOKUP($F9,TenantNames,TenantTotalRevenues)-SUM($JA9:MM9),LOOKUP($F9,TenantNames,TenantMonthlyRents)),IF(AND((SUMIF($G$4:AHB$4,"&lt;"&amp;MN$4,$G9:AHB9))&gt;SUMIFS(TransactionAmounts,TenantSources,$F9,'Filtered Data'!$C$2:$C23,"&lt;"&amp;MN$4),MN$4&lt;TODAY()),"Late","Occupied")),)))</f>
        <v/>
      </c>
      <c r="MO9" s="33" t="str">
        <f>IF(ISBLANK($F9),,IF(TODAY()=MO$4,"Today",IF(AND(LOOKUP($F9,TenantNames,TenantStartDates)&lt;=MO$4,LOOKUP($F9,TenantNames,TenantEndDates)&gt;=MO$4),IF(OR(AND(DAY(LOOKUP($F9,TenantNames,TenantStartDates))&gt;28,DAY(EOMONTH(MO$4,0))=28,DAY(MO$4)=28),AND(DAY(LOOKUP($F9,TenantNames,TenantStartDates))&gt;30,DAY(EOMONTH(MO$4,0))=30,DAY(MO$4)=30),DAY(LOOKUP($F9,TenantNames,TenantStartDates))=DAY(MO$4)),IF((LOOKUP($F9,TenantNames,TenantEndDates)-MO$4)&lt;=31,LOOKUP($F9,TenantNames,TenantTotalRevenues)-SUM($JA9:MN9),LOOKUP($F9,TenantNames,TenantMonthlyRents)),IF(AND((SUMIF($G$4:AHB$4,"&lt;"&amp;MO$4,$G9:AHB9))&gt;SUMIFS(TransactionAmounts,TenantSources,$F9,'Filtered Data'!$C$2:$C23,"&lt;"&amp;MO$4),MO$4&lt;TODAY()),"Late","Occupied")),)))</f>
        <v/>
      </c>
      <c r="MP9" s="33" t="str">
        <f>IF(ISBLANK($F9),,IF(TODAY()=MP$4,"Today",IF(AND(LOOKUP($F9,TenantNames,TenantStartDates)&lt;=MP$4,LOOKUP($F9,TenantNames,TenantEndDates)&gt;=MP$4),IF(OR(AND(DAY(LOOKUP($F9,TenantNames,TenantStartDates))&gt;28,DAY(EOMONTH(MP$4,0))=28,DAY(MP$4)=28),AND(DAY(LOOKUP($F9,TenantNames,TenantStartDates))&gt;30,DAY(EOMONTH(MP$4,0))=30,DAY(MP$4)=30),DAY(LOOKUP($F9,TenantNames,TenantStartDates))=DAY(MP$4)),IF((LOOKUP($F9,TenantNames,TenantEndDates)-MP$4)&lt;=31,LOOKUP($F9,TenantNames,TenantTotalRevenues)-SUM($JA9:MO9),LOOKUP($F9,TenantNames,TenantMonthlyRents)),IF(AND((SUMIF($G$4:AHB$4,"&lt;"&amp;MP$4,$G9:AHB9))&gt;SUMIFS(TransactionAmounts,TenantSources,$F9,'Filtered Data'!$C$2:$C23,"&lt;"&amp;MP$4),MP$4&lt;TODAY()),"Late","Occupied")),)))</f>
        <v/>
      </c>
      <c r="MQ9" s="33" t="str">
        <f>IF(ISBLANK($F9),,IF(TODAY()=MQ$4,"Today",IF(AND(LOOKUP($F9,TenantNames,TenantStartDates)&lt;=MQ$4,LOOKUP($F9,TenantNames,TenantEndDates)&gt;=MQ$4),IF(OR(AND(DAY(LOOKUP($F9,TenantNames,TenantStartDates))&gt;28,DAY(EOMONTH(MQ$4,0))=28,DAY(MQ$4)=28),AND(DAY(LOOKUP($F9,TenantNames,TenantStartDates))&gt;30,DAY(EOMONTH(MQ$4,0))=30,DAY(MQ$4)=30),DAY(LOOKUP($F9,TenantNames,TenantStartDates))=DAY(MQ$4)),IF((LOOKUP($F9,TenantNames,TenantEndDates)-MQ$4)&lt;=31,LOOKUP($F9,TenantNames,TenantTotalRevenues)-SUM($JA9:MP9),LOOKUP($F9,TenantNames,TenantMonthlyRents)),IF(AND((SUMIF($G$4:AHB$4,"&lt;"&amp;MQ$4,$G9:AHB9))&gt;SUMIFS(TransactionAmounts,TenantSources,$F9,'Filtered Data'!$C$2:$C23,"&lt;"&amp;MQ$4),MQ$4&lt;TODAY()),"Late","Occupied")),)))</f>
        <v/>
      </c>
      <c r="MR9" s="33" t="str">
        <f>IF(ISBLANK($F9),,IF(TODAY()=MR$4,"Today",IF(AND(LOOKUP($F9,TenantNames,TenantStartDates)&lt;=MR$4,LOOKUP($F9,TenantNames,TenantEndDates)&gt;=MR$4),IF(OR(AND(DAY(LOOKUP($F9,TenantNames,TenantStartDates))&gt;28,DAY(EOMONTH(MR$4,0))=28,DAY(MR$4)=28),AND(DAY(LOOKUP($F9,TenantNames,TenantStartDates))&gt;30,DAY(EOMONTH(MR$4,0))=30,DAY(MR$4)=30),DAY(LOOKUP($F9,TenantNames,TenantStartDates))=DAY(MR$4)),IF((LOOKUP($F9,TenantNames,TenantEndDates)-MR$4)&lt;=31,LOOKUP($F9,TenantNames,TenantTotalRevenues)-SUM($JA9:MQ9),LOOKUP($F9,TenantNames,TenantMonthlyRents)),IF(AND((SUMIF($G$4:AHB$4,"&lt;"&amp;MR$4,$G9:AHB9))&gt;SUMIFS(TransactionAmounts,TenantSources,$F9,'Filtered Data'!$C$2:$C23,"&lt;"&amp;MR$4),MR$4&lt;TODAY()),"Late","Occupied")),)))</f>
        <v/>
      </c>
      <c r="MS9" s="33" t="str">
        <f>IF(ISBLANK($F9),,IF(TODAY()=MS$4,"Today",IF(AND(LOOKUP($F9,TenantNames,TenantStartDates)&lt;=MS$4,LOOKUP($F9,TenantNames,TenantEndDates)&gt;=MS$4),IF(OR(AND(DAY(LOOKUP($F9,TenantNames,TenantStartDates))&gt;28,DAY(EOMONTH(MS$4,0))=28,DAY(MS$4)=28),AND(DAY(LOOKUP($F9,TenantNames,TenantStartDates))&gt;30,DAY(EOMONTH(MS$4,0))=30,DAY(MS$4)=30),DAY(LOOKUP($F9,TenantNames,TenantStartDates))=DAY(MS$4)),IF((LOOKUP($F9,TenantNames,TenantEndDates)-MS$4)&lt;=31,LOOKUP($F9,TenantNames,TenantTotalRevenues)-SUM($JA9:MR9),LOOKUP($F9,TenantNames,TenantMonthlyRents)),IF(AND((SUMIF($G$4:AHB$4,"&lt;"&amp;MS$4,$G9:AHB9))&gt;SUMIFS(TransactionAmounts,TenantSources,$F9,'Filtered Data'!$C$2:$C23,"&lt;"&amp;MS$4),MS$4&lt;TODAY()),"Late","Occupied")),)))</f>
        <v/>
      </c>
      <c r="MT9" s="33" t="str">
        <f>IF(ISBLANK($F9),,IF(TODAY()=MT$4,"Today",IF(AND(LOOKUP($F9,TenantNames,TenantStartDates)&lt;=MT$4,LOOKUP($F9,TenantNames,TenantEndDates)&gt;=MT$4),IF(OR(AND(DAY(LOOKUP($F9,TenantNames,TenantStartDates))&gt;28,DAY(EOMONTH(MT$4,0))=28,DAY(MT$4)=28),AND(DAY(LOOKUP($F9,TenantNames,TenantStartDates))&gt;30,DAY(EOMONTH(MT$4,0))=30,DAY(MT$4)=30),DAY(LOOKUP($F9,TenantNames,TenantStartDates))=DAY(MT$4)),IF((LOOKUP($F9,TenantNames,TenantEndDates)-MT$4)&lt;=31,LOOKUP($F9,TenantNames,TenantTotalRevenues)-SUM($JA9:MS9),LOOKUP($F9,TenantNames,TenantMonthlyRents)),IF(AND((SUMIF($G$4:AHB$4,"&lt;"&amp;MT$4,$G9:AHB9))&gt;SUMIFS(TransactionAmounts,TenantSources,$F9,'Filtered Data'!$C$2:$C23,"&lt;"&amp;MT$4),MT$4&lt;TODAY()),"Late","Occupied")),)))</f>
        <v/>
      </c>
      <c r="MU9" s="33" t="str">
        <f>IF(ISBLANK($F9),,IF(TODAY()=MU$4,"Today",IF(AND(LOOKUP($F9,TenantNames,TenantStartDates)&lt;=MU$4,LOOKUP($F9,TenantNames,TenantEndDates)&gt;=MU$4),IF(OR(AND(DAY(LOOKUP($F9,TenantNames,TenantStartDates))&gt;28,DAY(EOMONTH(MU$4,0))=28,DAY(MU$4)=28),AND(DAY(LOOKUP($F9,TenantNames,TenantStartDates))&gt;30,DAY(EOMONTH(MU$4,0))=30,DAY(MU$4)=30),DAY(LOOKUP($F9,TenantNames,TenantStartDates))=DAY(MU$4)),IF((LOOKUP($F9,TenantNames,TenantEndDates)-MU$4)&lt;=31,LOOKUP($F9,TenantNames,TenantTotalRevenues)-SUM($JA9:MT9),LOOKUP($F9,TenantNames,TenantMonthlyRents)),IF(AND((SUMIF($G$4:AHB$4,"&lt;"&amp;MU$4,$G9:AHB9))&gt;SUMIFS(TransactionAmounts,TenantSources,$F9,'Filtered Data'!$C$2:$C23,"&lt;"&amp;MU$4),MU$4&lt;TODAY()),"Late","Occupied")),)))</f>
        <v/>
      </c>
      <c r="MV9" s="33" t="str">
        <f>IF(ISBLANK($F9),,IF(TODAY()=MV$4,"Today",IF(AND(LOOKUP($F9,TenantNames,TenantStartDates)&lt;=MV$4,LOOKUP($F9,TenantNames,TenantEndDates)&gt;=MV$4),IF(OR(AND(DAY(LOOKUP($F9,TenantNames,TenantStartDates))&gt;28,DAY(EOMONTH(MV$4,0))=28,DAY(MV$4)=28),AND(DAY(LOOKUP($F9,TenantNames,TenantStartDates))&gt;30,DAY(EOMONTH(MV$4,0))=30,DAY(MV$4)=30),DAY(LOOKUP($F9,TenantNames,TenantStartDates))=DAY(MV$4)),IF((LOOKUP($F9,TenantNames,TenantEndDates)-MV$4)&lt;=31,LOOKUP($F9,TenantNames,TenantTotalRevenues)-SUM($JA9:MU9),LOOKUP($F9,TenantNames,TenantMonthlyRents)),IF(AND((SUMIF($G$4:AHB$4,"&lt;"&amp;MV$4,$G9:AHB9))&gt;SUMIFS(TransactionAmounts,TenantSources,$F9,'Filtered Data'!$C$2:$C23,"&lt;"&amp;MV$4),MV$4&lt;TODAY()),"Late","Occupied")),)))</f>
        <v/>
      </c>
      <c r="MW9" s="33" t="str">
        <f>IF(ISBLANK($F9),,IF(TODAY()=MW$4,"Today",IF(AND(LOOKUP($F9,TenantNames,TenantStartDates)&lt;=MW$4,LOOKUP($F9,TenantNames,TenantEndDates)&gt;=MW$4),IF(OR(AND(DAY(LOOKUP($F9,TenantNames,TenantStartDates))&gt;28,DAY(EOMONTH(MW$4,0))=28,DAY(MW$4)=28),AND(DAY(LOOKUP($F9,TenantNames,TenantStartDates))&gt;30,DAY(EOMONTH(MW$4,0))=30,DAY(MW$4)=30),DAY(LOOKUP($F9,TenantNames,TenantStartDates))=DAY(MW$4)),IF((LOOKUP($F9,TenantNames,TenantEndDates)-MW$4)&lt;=31,LOOKUP($F9,TenantNames,TenantTotalRevenues)-SUM($JA9:MV9),LOOKUP($F9,TenantNames,TenantMonthlyRents)),IF(AND((SUMIF($G$4:AHB$4,"&lt;"&amp;MW$4,$G9:AHB9))&gt;SUMIFS(TransactionAmounts,TenantSources,$F9,'Filtered Data'!$C$2:$C23,"&lt;"&amp;MW$4),MW$4&lt;TODAY()),"Late","Occupied")),)))</f>
        <v/>
      </c>
      <c r="MX9" s="33" t="str">
        <f>IF(ISBLANK($F9),,IF(TODAY()=MX$4,"Today",IF(AND(LOOKUP($F9,TenantNames,TenantStartDates)&lt;=MX$4,LOOKUP($F9,TenantNames,TenantEndDates)&gt;=MX$4),IF(OR(AND(DAY(LOOKUP($F9,TenantNames,TenantStartDates))&gt;28,DAY(EOMONTH(MX$4,0))=28,DAY(MX$4)=28),AND(DAY(LOOKUP($F9,TenantNames,TenantStartDates))&gt;30,DAY(EOMONTH(MX$4,0))=30,DAY(MX$4)=30),DAY(LOOKUP($F9,TenantNames,TenantStartDates))=DAY(MX$4)),IF((LOOKUP($F9,TenantNames,TenantEndDates)-MX$4)&lt;=31,LOOKUP($F9,TenantNames,TenantTotalRevenues)-SUM($JA9:MW9),LOOKUP($F9,TenantNames,TenantMonthlyRents)),IF(AND((SUMIF($G$4:AHB$4,"&lt;"&amp;MX$4,$G9:AHB9))&gt;SUMIFS(TransactionAmounts,TenantSources,$F9,'Filtered Data'!$C$2:$C23,"&lt;"&amp;MX$4),MX$4&lt;TODAY()),"Late","Occupied")),)))</f>
        <v/>
      </c>
      <c r="MY9" s="33" t="str">
        <f>IF(ISBLANK($F9),,IF(TODAY()=MY$4,"Today",IF(AND(LOOKUP($F9,TenantNames,TenantStartDates)&lt;=MY$4,LOOKUP($F9,TenantNames,TenantEndDates)&gt;=MY$4),IF(OR(AND(DAY(LOOKUP($F9,TenantNames,TenantStartDates))&gt;28,DAY(EOMONTH(MY$4,0))=28,DAY(MY$4)=28),AND(DAY(LOOKUP($F9,TenantNames,TenantStartDates))&gt;30,DAY(EOMONTH(MY$4,0))=30,DAY(MY$4)=30),DAY(LOOKUP($F9,TenantNames,TenantStartDates))=DAY(MY$4)),IF((LOOKUP($F9,TenantNames,TenantEndDates)-MY$4)&lt;=31,LOOKUP($F9,TenantNames,TenantTotalRevenues)-SUM($JA9:MX9),LOOKUP($F9,TenantNames,TenantMonthlyRents)),IF(AND((SUMIF($G$4:AHB$4,"&lt;"&amp;MY$4,$G9:AHB9))&gt;SUMIFS(TransactionAmounts,TenantSources,$F9,'Filtered Data'!$C$2:$C23,"&lt;"&amp;MY$4),MY$4&lt;TODAY()),"Late","Occupied")),)))</f>
        <v/>
      </c>
      <c r="MZ9" s="33" t="str">
        <f>IF(ISBLANK($F9),,IF(TODAY()=MZ$4,"Today",IF(AND(LOOKUP($F9,TenantNames,TenantStartDates)&lt;=MZ$4,LOOKUP($F9,TenantNames,TenantEndDates)&gt;=MZ$4),IF(OR(AND(DAY(LOOKUP($F9,TenantNames,TenantStartDates))&gt;28,DAY(EOMONTH(MZ$4,0))=28,DAY(MZ$4)=28),AND(DAY(LOOKUP($F9,TenantNames,TenantStartDates))&gt;30,DAY(EOMONTH(MZ$4,0))=30,DAY(MZ$4)=30),DAY(LOOKUP($F9,TenantNames,TenantStartDates))=DAY(MZ$4)),IF((LOOKUP($F9,TenantNames,TenantEndDates)-MZ$4)&lt;=31,LOOKUP($F9,TenantNames,TenantTotalRevenues)-SUM($JA9:MY9),LOOKUP($F9,TenantNames,TenantMonthlyRents)),IF(AND((SUMIF($G$4:AHB$4,"&lt;"&amp;MZ$4,$G9:AHB9))&gt;SUMIFS(TransactionAmounts,TenantSources,$F9,'Filtered Data'!$C$2:$C23,"&lt;"&amp;MZ$4),MZ$4&lt;TODAY()),"Late","Occupied")),)))</f>
        <v/>
      </c>
      <c r="NA9" s="33" t="str">
        <f>IF(ISBLANK($F9),,IF(TODAY()=NA$4,"Today",IF(AND(LOOKUP($F9,TenantNames,TenantStartDates)&lt;=NA$4,LOOKUP($F9,TenantNames,TenantEndDates)&gt;=NA$4),IF(OR(AND(DAY(LOOKUP($F9,TenantNames,TenantStartDates))&gt;28,DAY(EOMONTH(NA$4,0))=28,DAY(NA$4)=28),AND(DAY(LOOKUP($F9,TenantNames,TenantStartDates))&gt;30,DAY(EOMONTH(NA$4,0))=30,DAY(NA$4)=30),DAY(LOOKUP($F9,TenantNames,TenantStartDates))=DAY(NA$4)),IF((LOOKUP($F9,TenantNames,TenantEndDates)-NA$4)&lt;=31,LOOKUP($F9,TenantNames,TenantTotalRevenues)-SUM($JA9:MZ9),LOOKUP($F9,TenantNames,TenantMonthlyRents)),IF(AND((SUMIF($G$4:AHB$4,"&lt;"&amp;NA$4,$G9:AHB9))&gt;SUMIFS(TransactionAmounts,TenantSources,$F9,'Filtered Data'!$C$2:$C23,"&lt;"&amp;NA$4),NA$4&lt;TODAY()),"Late","Occupied")),)))</f>
        <v/>
      </c>
      <c r="NB9" s="33" t="str">
        <f>IF(ISBLANK($F9),,IF(TODAY()=NB$4,"Today",IF(AND(LOOKUP($F9,TenantNames,TenantStartDates)&lt;=NB$4,LOOKUP($F9,TenantNames,TenantEndDates)&gt;=NB$4),IF(OR(AND(DAY(LOOKUP($F9,TenantNames,TenantStartDates))&gt;28,DAY(EOMONTH(NB$4,0))=28,DAY(NB$4)=28),AND(DAY(LOOKUP($F9,TenantNames,TenantStartDates))&gt;30,DAY(EOMONTH(NB$4,0))=30,DAY(NB$4)=30),DAY(LOOKUP($F9,TenantNames,TenantStartDates))=DAY(NB$4)),IF((LOOKUP($F9,TenantNames,TenantEndDates)-NB$4)&lt;=31,LOOKUP($F9,TenantNames,TenantTotalRevenues)-SUM($JA9:NA9),LOOKUP($F9,TenantNames,TenantMonthlyRents)),IF(AND((SUMIF($G$4:AHB$4,"&lt;"&amp;NB$4,$G9:AHB9))&gt;SUMIFS(TransactionAmounts,TenantSources,$F9,'Filtered Data'!$C$2:$C23,"&lt;"&amp;NB$4),NB$4&lt;TODAY()),"Late","Occupied")),)))</f>
        <v/>
      </c>
      <c r="NC9" s="33" t="str">
        <f>IF(ISBLANK($F9),,IF(TODAY()=NC$4,"Today",IF(AND(LOOKUP($F9,TenantNames,TenantStartDates)&lt;=NC$4,LOOKUP($F9,TenantNames,TenantEndDates)&gt;=NC$4),IF(OR(AND(DAY(LOOKUP($F9,TenantNames,TenantStartDates))&gt;28,DAY(EOMONTH(NC$4,0))=28,DAY(NC$4)=28),AND(DAY(LOOKUP($F9,TenantNames,TenantStartDates))&gt;30,DAY(EOMONTH(NC$4,0))=30,DAY(NC$4)=30),DAY(LOOKUP($F9,TenantNames,TenantStartDates))=DAY(NC$4)),IF((LOOKUP($F9,TenantNames,TenantEndDates)-NC$4)&lt;=31,LOOKUP($F9,TenantNames,TenantTotalRevenues)-SUM($JA9:NB9),LOOKUP($F9,TenantNames,TenantMonthlyRents)),IF(AND((SUMIF($G$4:AHB$4,"&lt;"&amp;NC$4,$G9:AHB9))&gt;SUMIFS(TransactionAmounts,TenantSources,$F9,'Filtered Data'!$C$2:$C23,"&lt;"&amp;NC$4),NC$4&lt;TODAY()),"Late","Occupied")),)))</f>
        <v/>
      </c>
      <c r="ND9" s="33" t="str">
        <f>IF(ISBLANK($F9),,IF(TODAY()=ND$4,"Today",IF(AND(LOOKUP($F9,TenantNames,TenantStartDates)&lt;=ND$4,LOOKUP($F9,TenantNames,TenantEndDates)&gt;=ND$4),IF(OR(AND(DAY(LOOKUP($F9,TenantNames,TenantStartDates))&gt;28,DAY(EOMONTH(ND$4,0))=28,DAY(ND$4)=28),AND(DAY(LOOKUP($F9,TenantNames,TenantStartDates))&gt;30,DAY(EOMONTH(ND$4,0))=30,DAY(ND$4)=30),DAY(LOOKUP($F9,TenantNames,TenantStartDates))=DAY(ND$4)),IF((LOOKUP($F9,TenantNames,TenantEndDates)-ND$4)&lt;=31,LOOKUP($F9,TenantNames,TenantTotalRevenues)-SUM($JA9:NC9),LOOKUP($F9,TenantNames,TenantMonthlyRents)),IF(AND((SUMIF($G$4:AHB$4,"&lt;"&amp;ND$4,$G9:AHB9))&gt;SUMIFS(TransactionAmounts,TenantSources,$F9,'Filtered Data'!$C$2:$C23,"&lt;"&amp;ND$4),ND$4&lt;TODAY()),"Late","Occupied")),)))</f>
        <v/>
      </c>
      <c r="NE9" s="33" t="str">
        <f>IF(ISBLANK($F9),,IF(TODAY()=NE$4,"Today",IF(AND(LOOKUP($F9,TenantNames,TenantStartDates)&lt;=NE$4,LOOKUP($F9,TenantNames,TenantEndDates)&gt;=NE$4),IF(OR(AND(DAY(LOOKUP($F9,TenantNames,TenantStartDates))&gt;28,DAY(EOMONTH(NE$4,0))=28,DAY(NE$4)=28),AND(DAY(LOOKUP($F9,TenantNames,TenantStartDates))&gt;30,DAY(EOMONTH(NE$4,0))=30,DAY(NE$4)=30),DAY(LOOKUP($F9,TenantNames,TenantStartDates))=DAY(NE$4)),IF((LOOKUP($F9,TenantNames,TenantEndDates)-NE$4)&lt;=31,LOOKUP($F9,TenantNames,TenantTotalRevenues)-SUM($JA9:ND9),LOOKUP($F9,TenantNames,TenantMonthlyRents)),IF(AND((SUMIF($G$4:AHB$4,"&lt;"&amp;NE$4,$G9:AHB9))&gt;SUMIFS(TransactionAmounts,TenantSources,$F9,'Filtered Data'!$C$2:$C23,"&lt;"&amp;NE$4),NE$4&lt;TODAY()),"Late","Occupied")),)))</f>
        <v/>
      </c>
      <c r="NF9" s="33" t="str">
        <f>IF(ISBLANK($F9),,IF(TODAY()=NF$4,"Today",IF(AND(LOOKUP($F9,TenantNames,TenantStartDates)&lt;=NF$4,LOOKUP($F9,TenantNames,TenantEndDates)&gt;=NF$4),IF(OR(AND(DAY(LOOKUP($F9,TenantNames,TenantStartDates))&gt;28,DAY(EOMONTH(NF$4,0))=28,DAY(NF$4)=28),AND(DAY(LOOKUP($F9,TenantNames,TenantStartDates))&gt;30,DAY(EOMONTH(NF$4,0))=30,DAY(NF$4)=30),DAY(LOOKUP($F9,TenantNames,TenantStartDates))=DAY(NF$4)),IF((LOOKUP($F9,TenantNames,TenantEndDates)-NF$4)&lt;=31,LOOKUP($F9,TenantNames,TenantTotalRevenues)-SUM($JA9:NE9),LOOKUP($F9,TenantNames,TenantMonthlyRents)),IF(AND((SUMIF($G$4:AHB$4,"&lt;"&amp;NF$4,$G9:AHB9))&gt;SUMIFS(TransactionAmounts,TenantSources,$F9,'Filtered Data'!$C$2:$C23,"&lt;"&amp;NF$4),NF$4&lt;TODAY()),"Late","Occupied")),)))</f>
        <v/>
      </c>
      <c r="NG9" s="33" t="str">
        <f>IF(ISBLANK($F9),,IF(TODAY()=NG$4,"Today",IF(AND(LOOKUP($F9,TenantNames,TenantStartDates)&lt;=NG$4,LOOKUP($F9,TenantNames,TenantEndDates)&gt;=NG$4),IF(OR(AND(DAY(LOOKUP($F9,TenantNames,TenantStartDates))&gt;28,DAY(EOMONTH(NG$4,0))=28,DAY(NG$4)=28),AND(DAY(LOOKUP($F9,TenantNames,TenantStartDates))&gt;30,DAY(EOMONTH(NG$4,0))=30,DAY(NG$4)=30),DAY(LOOKUP($F9,TenantNames,TenantStartDates))=DAY(NG$4)),IF((LOOKUP($F9,TenantNames,TenantEndDates)-NG$4)&lt;=31,LOOKUP($F9,TenantNames,TenantTotalRevenues)-SUM($JA9:NF9),LOOKUP($F9,TenantNames,TenantMonthlyRents)),IF(AND((SUMIF($G$4:AHB$4,"&lt;"&amp;NG$4,$G9:AHB9))&gt;SUMIFS(TransactionAmounts,TenantSources,$F9,'Filtered Data'!$C$2:$C23,"&lt;"&amp;NG$4),NG$4&lt;TODAY()),"Late","Occupied")),)))</f>
        <v/>
      </c>
      <c r="NH9" s="33" t="str">
        <f>IF(ISBLANK($F9),,IF(TODAY()=NH$4,"Today",IF(AND(LOOKUP($F9,TenantNames,TenantStartDates)&lt;=NH$4,LOOKUP($F9,TenantNames,TenantEndDates)&gt;=NH$4),IF(OR(AND(DAY(LOOKUP($F9,TenantNames,TenantStartDates))&gt;28,DAY(EOMONTH(NH$4,0))=28,DAY(NH$4)=28),AND(DAY(LOOKUP($F9,TenantNames,TenantStartDates))&gt;30,DAY(EOMONTH(NH$4,0))=30,DAY(NH$4)=30),DAY(LOOKUP($F9,TenantNames,TenantStartDates))=DAY(NH$4)),IF((LOOKUP($F9,TenantNames,TenantEndDates)-NH$4)&lt;=31,LOOKUP($F9,TenantNames,TenantTotalRevenues)-SUM($JA9:NG9),LOOKUP($F9,TenantNames,TenantMonthlyRents)),IF(AND((SUMIF($G$4:AHB$4,"&lt;"&amp;NH$4,$G9:AHB9))&gt;SUMIFS(TransactionAmounts,TenantSources,$F9,'Filtered Data'!$C$2:$C23,"&lt;"&amp;NH$4),NH$4&lt;TODAY()),"Late","Occupied")),)))</f>
        <v/>
      </c>
      <c r="NI9" s="33" t="str">
        <f>IF(ISBLANK($F9),,IF(TODAY()=NI$4,"Today",IF(AND(LOOKUP($F9,TenantNames,TenantStartDates)&lt;=NI$4,LOOKUP($F9,TenantNames,TenantEndDates)&gt;=NI$4),IF(OR(AND(DAY(LOOKUP($F9,TenantNames,TenantStartDates))&gt;28,DAY(EOMONTH(NI$4,0))=28,DAY(NI$4)=28),AND(DAY(LOOKUP($F9,TenantNames,TenantStartDates))&gt;30,DAY(EOMONTH(NI$4,0))=30,DAY(NI$4)=30),DAY(LOOKUP($F9,TenantNames,TenantStartDates))=DAY(NI$4)),IF((LOOKUP($F9,TenantNames,TenantEndDates)-NI$4)&lt;=31,LOOKUP($F9,TenantNames,TenantTotalRevenues)-SUM($JA9:NH9),LOOKUP($F9,TenantNames,TenantMonthlyRents)),IF(AND((SUMIF($G$4:AHB$4,"&lt;"&amp;NI$4,$G9:AHB9))&gt;SUMIFS(TransactionAmounts,TenantSources,$F9,'Filtered Data'!$C$2:$C23,"&lt;"&amp;NI$4),NI$4&lt;TODAY()),"Late","Occupied")),)))</f>
        <v/>
      </c>
      <c r="NJ9" s="33" t="str">
        <f>IF(ISBLANK($F9),,IF(TODAY()=NJ$4,"Today",IF(AND(LOOKUP($F9,TenantNames,TenantStartDates)&lt;=NJ$4,LOOKUP($F9,TenantNames,TenantEndDates)&gt;=NJ$4),IF(OR(AND(DAY(LOOKUP($F9,TenantNames,TenantStartDates))&gt;28,DAY(EOMONTH(NJ$4,0))=28,DAY(NJ$4)=28),AND(DAY(LOOKUP($F9,TenantNames,TenantStartDates))&gt;30,DAY(EOMONTH(NJ$4,0))=30,DAY(NJ$4)=30),DAY(LOOKUP($F9,TenantNames,TenantStartDates))=DAY(NJ$4)),IF((LOOKUP($F9,TenantNames,TenantEndDates)-NJ$4)&lt;=31,LOOKUP($F9,TenantNames,TenantTotalRevenues)-SUM($JA9:NI9),LOOKUP($F9,TenantNames,TenantMonthlyRents)),IF(AND((SUMIF($G$4:AHB$4,"&lt;"&amp;NJ$4,$G9:AHB9))&gt;SUMIFS(TransactionAmounts,TenantSources,$F9,'Filtered Data'!$C$2:$C23,"&lt;"&amp;NJ$4),NJ$4&lt;TODAY()),"Late","Occupied")),)))</f>
        <v/>
      </c>
      <c r="NK9" s="33" t="str">
        <f>IF(ISBLANK($F9),,IF(TODAY()=NK$4,"Today",IF(AND(LOOKUP($F9,TenantNames,TenantStartDates)&lt;=NK$4,LOOKUP($F9,TenantNames,TenantEndDates)&gt;=NK$4),IF(OR(AND(DAY(LOOKUP($F9,TenantNames,TenantStartDates))&gt;28,DAY(EOMONTH(NK$4,0))=28,DAY(NK$4)=28),AND(DAY(LOOKUP($F9,TenantNames,TenantStartDates))&gt;30,DAY(EOMONTH(NK$4,0))=30,DAY(NK$4)=30),DAY(LOOKUP($F9,TenantNames,TenantStartDates))=DAY(NK$4)),IF((LOOKUP($F9,TenantNames,TenantEndDates)-NK$4)&lt;=31,LOOKUP($F9,TenantNames,TenantTotalRevenues)-SUM($JA9:NJ9),LOOKUP($F9,TenantNames,TenantMonthlyRents)),IF(AND((SUMIF($G$4:AHB$4,"&lt;"&amp;NK$4,$G9:AHB9))&gt;SUMIFS(TransactionAmounts,TenantSources,$F9,'Filtered Data'!$C$2:$C23,"&lt;"&amp;NK$4),NK$4&lt;TODAY()),"Late","Occupied")),)))</f>
        <v/>
      </c>
      <c r="NL9" s="33" t="str">
        <f>IF(ISBLANK($F9),,IF(TODAY()=NL$4,"Today",IF(AND(LOOKUP($F9,TenantNames,TenantStartDates)&lt;=NL$4,LOOKUP($F9,TenantNames,TenantEndDates)&gt;=NL$4),IF(OR(AND(DAY(LOOKUP($F9,TenantNames,TenantStartDates))&gt;28,DAY(EOMONTH(NL$4,0))=28,DAY(NL$4)=28),AND(DAY(LOOKUP($F9,TenantNames,TenantStartDates))&gt;30,DAY(EOMONTH(NL$4,0))=30,DAY(NL$4)=30),DAY(LOOKUP($F9,TenantNames,TenantStartDates))=DAY(NL$4)),IF((LOOKUP($F9,TenantNames,TenantEndDates)-NL$4)&lt;=31,LOOKUP($F9,TenantNames,TenantTotalRevenues)-SUM($JA9:NK9),LOOKUP($F9,TenantNames,TenantMonthlyRents)),IF(AND((SUMIF($G$4:AHB$4,"&lt;"&amp;NL$4,$G9:AHB9))&gt;SUMIFS(TransactionAmounts,TenantSources,$F9,'Filtered Data'!$C$2:$C23,"&lt;"&amp;NL$4),NL$4&lt;TODAY()),"Late","Occupied")),)))</f>
        <v/>
      </c>
      <c r="NM9" s="33" t="str">
        <f>IF(ISBLANK($F9),,IF(TODAY()=NM$4,"Today",IF(AND(LOOKUP($F9,TenantNames,TenantStartDates)&lt;=NM$4,LOOKUP($F9,TenantNames,TenantEndDates)&gt;=NM$4),IF(OR(AND(DAY(LOOKUP($F9,TenantNames,TenantStartDates))&gt;28,DAY(EOMONTH(NM$4,0))=28,DAY(NM$4)=28),AND(DAY(LOOKUP($F9,TenantNames,TenantStartDates))&gt;30,DAY(EOMONTH(NM$4,0))=30,DAY(NM$4)=30),DAY(LOOKUP($F9,TenantNames,TenantStartDates))=DAY(NM$4)),IF((LOOKUP($F9,TenantNames,TenantEndDates)-NM$4)&lt;=31,LOOKUP($F9,TenantNames,TenantTotalRevenues)-SUM($JA9:NL9),LOOKUP($F9,TenantNames,TenantMonthlyRents)),IF(AND((SUMIF($G$4:AHB$4,"&lt;"&amp;NM$4,$G9:AHB9))&gt;SUMIFS(TransactionAmounts,TenantSources,$F9,'Filtered Data'!$C$2:$C23,"&lt;"&amp;NM$4),NM$4&lt;TODAY()),"Late","Occupied")),)))</f>
        <v/>
      </c>
      <c r="NN9" s="33" t="str">
        <f>IF(ISBLANK($F9),,IF(TODAY()=NN$4,"Today",IF(AND(LOOKUP($F9,TenantNames,TenantStartDates)&lt;=NN$4,LOOKUP($F9,TenantNames,TenantEndDates)&gt;=NN$4),IF(OR(AND(DAY(LOOKUP($F9,TenantNames,TenantStartDates))&gt;28,DAY(EOMONTH(NN$4,0))=28,DAY(NN$4)=28),AND(DAY(LOOKUP($F9,TenantNames,TenantStartDates))&gt;30,DAY(EOMONTH(NN$4,0))=30,DAY(NN$4)=30),DAY(LOOKUP($F9,TenantNames,TenantStartDates))=DAY(NN$4)),IF((LOOKUP($F9,TenantNames,TenantEndDates)-NN$4)&lt;=31,LOOKUP($F9,TenantNames,TenantTotalRevenues)-SUM($JA9:NM9),LOOKUP($F9,TenantNames,TenantMonthlyRents)),IF(AND((SUMIF($G$4:AHB$4,"&lt;"&amp;NN$4,$G9:AHB9))&gt;SUMIFS(TransactionAmounts,TenantSources,$F9,'Filtered Data'!$C$2:$C23,"&lt;"&amp;NN$4),NN$4&lt;TODAY()),"Late","Occupied")),)))</f>
        <v/>
      </c>
      <c r="NO9" s="33" t="str">
        <f>IF(ISBLANK($F9),,IF(TODAY()=NO$4,"Today",IF(AND(LOOKUP($F9,TenantNames,TenantStartDates)&lt;=NO$4,LOOKUP($F9,TenantNames,TenantEndDates)&gt;=NO$4),IF(OR(AND(DAY(LOOKUP($F9,TenantNames,TenantStartDates))&gt;28,DAY(EOMONTH(NO$4,0))=28,DAY(NO$4)=28),AND(DAY(LOOKUP($F9,TenantNames,TenantStartDates))&gt;30,DAY(EOMONTH(NO$4,0))=30,DAY(NO$4)=30),DAY(LOOKUP($F9,TenantNames,TenantStartDates))=DAY(NO$4)),IF((LOOKUP($F9,TenantNames,TenantEndDates)-NO$4)&lt;=31,LOOKUP($F9,TenantNames,TenantTotalRevenues)-SUM($JA9:NN9),LOOKUP($F9,TenantNames,TenantMonthlyRents)),IF(AND((SUMIF($G$4:AHB$4,"&lt;"&amp;NO$4,$G9:AHB9))&gt;SUMIFS(TransactionAmounts,TenantSources,$F9,'Filtered Data'!$C$2:$C23,"&lt;"&amp;NO$4),NO$4&lt;TODAY()),"Late","Occupied")),)))</f>
        <v/>
      </c>
      <c r="NP9" s="33" t="str">
        <f>IF(ISBLANK($F9),,IF(TODAY()=NP$4,"Today",IF(AND(LOOKUP($F9,TenantNames,TenantStartDates)&lt;=NP$4,LOOKUP($F9,TenantNames,TenantEndDates)&gt;=NP$4),IF(OR(AND(DAY(LOOKUP($F9,TenantNames,TenantStartDates))&gt;28,DAY(EOMONTH(NP$4,0))=28,DAY(NP$4)=28),AND(DAY(LOOKUP($F9,TenantNames,TenantStartDates))&gt;30,DAY(EOMONTH(NP$4,0))=30,DAY(NP$4)=30),DAY(LOOKUP($F9,TenantNames,TenantStartDates))=DAY(NP$4)),IF((LOOKUP($F9,TenantNames,TenantEndDates)-NP$4)&lt;=31,LOOKUP($F9,TenantNames,TenantTotalRevenues)-SUM($JA9:NO9),LOOKUP($F9,TenantNames,TenantMonthlyRents)),IF(AND((SUMIF($G$4:AHB$4,"&lt;"&amp;NP$4,$G9:AHB9))&gt;SUMIFS(TransactionAmounts,TenantSources,$F9,'Filtered Data'!$C$2:$C23,"&lt;"&amp;NP$4),NP$4&lt;TODAY()),"Late","Occupied")),)))</f>
        <v/>
      </c>
      <c r="NQ9" s="33" t="str">
        <f>IF(ISBLANK($F9),,IF(TODAY()=NQ$4,"Today",IF(AND(LOOKUP($F9,TenantNames,TenantStartDates)&lt;=NQ$4,LOOKUP($F9,TenantNames,TenantEndDates)&gt;=NQ$4),IF(OR(AND(DAY(LOOKUP($F9,TenantNames,TenantStartDates))&gt;28,DAY(EOMONTH(NQ$4,0))=28,DAY(NQ$4)=28),AND(DAY(LOOKUP($F9,TenantNames,TenantStartDates))&gt;30,DAY(EOMONTH(NQ$4,0))=30,DAY(NQ$4)=30),DAY(LOOKUP($F9,TenantNames,TenantStartDates))=DAY(NQ$4)),IF((LOOKUP($F9,TenantNames,TenantEndDates)-NQ$4)&lt;=31,LOOKUP($F9,TenantNames,TenantTotalRevenues)-SUM($JA9:NP9),LOOKUP($F9,TenantNames,TenantMonthlyRents)),IF(AND((SUMIF($G$4:AHB$4,"&lt;"&amp;NQ$4,$G9:AHB9))&gt;SUMIFS(TransactionAmounts,TenantSources,$F9,'Filtered Data'!$C$2:$C23,"&lt;"&amp;NQ$4),NQ$4&lt;TODAY()),"Late","Occupied")),)))</f>
        <v/>
      </c>
      <c r="NR9" s="33" t="str">
        <f>IF(ISBLANK($F9),,IF(TODAY()=NR$4,"Today",IF(AND(LOOKUP($F9,TenantNames,TenantStartDates)&lt;=NR$4,LOOKUP($F9,TenantNames,TenantEndDates)&gt;=NR$4),IF(OR(AND(DAY(LOOKUP($F9,TenantNames,TenantStartDates))&gt;28,DAY(EOMONTH(NR$4,0))=28,DAY(NR$4)=28),AND(DAY(LOOKUP($F9,TenantNames,TenantStartDates))&gt;30,DAY(EOMONTH(NR$4,0))=30,DAY(NR$4)=30),DAY(LOOKUP($F9,TenantNames,TenantStartDates))=DAY(NR$4)),IF((LOOKUP($F9,TenantNames,TenantEndDates)-NR$4)&lt;=31,LOOKUP($F9,TenantNames,TenantTotalRevenues)-SUM($JA9:NQ9),LOOKUP($F9,TenantNames,TenantMonthlyRents)),IF(AND((SUMIF($G$4:AHB$4,"&lt;"&amp;NR$4,$G9:AHB9))&gt;SUMIFS(TransactionAmounts,TenantSources,$F9,'Filtered Data'!$C$2:$C23,"&lt;"&amp;NR$4),NR$4&lt;TODAY()),"Late","Occupied")),)))</f>
        <v/>
      </c>
      <c r="NS9" s="33" t="str">
        <f>IF(ISBLANK($F9),,IF(TODAY()=NS$4,"Today",IF(AND(LOOKUP($F9,TenantNames,TenantStartDates)&lt;=NS$4,LOOKUP($F9,TenantNames,TenantEndDates)&gt;=NS$4),IF(OR(AND(DAY(LOOKUP($F9,TenantNames,TenantStartDates))&gt;28,DAY(EOMONTH(NS$4,0))=28,DAY(NS$4)=28),AND(DAY(LOOKUP($F9,TenantNames,TenantStartDates))&gt;30,DAY(EOMONTH(NS$4,0))=30,DAY(NS$4)=30),DAY(LOOKUP($F9,TenantNames,TenantStartDates))=DAY(NS$4)),IF((LOOKUP($F9,TenantNames,TenantEndDates)-NS$4)&lt;=31,LOOKUP($F9,TenantNames,TenantTotalRevenues)-SUM($JA9:NR9),LOOKUP($F9,TenantNames,TenantMonthlyRents)),IF(AND((SUMIF($G$4:AHB$4,"&lt;"&amp;NS$4,$G9:AHB9))&gt;SUMIFS(TransactionAmounts,TenantSources,$F9,'Filtered Data'!$C$2:$C23,"&lt;"&amp;NS$4),NS$4&lt;TODAY()),"Late","Occupied")),)))</f>
        <v/>
      </c>
      <c r="NT9" s="33" t="str">
        <f>IF(ISBLANK($F9),,IF(TODAY()=NT$4,"Today",IF(AND(LOOKUP($F9,TenantNames,TenantStartDates)&lt;=NT$4,LOOKUP($F9,TenantNames,TenantEndDates)&gt;=NT$4),IF(OR(AND(DAY(LOOKUP($F9,TenantNames,TenantStartDates))&gt;28,DAY(EOMONTH(NT$4,0))=28,DAY(NT$4)=28),AND(DAY(LOOKUP($F9,TenantNames,TenantStartDates))&gt;30,DAY(EOMONTH(NT$4,0))=30,DAY(NT$4)=30),DAY(LOOKUP($F9,TenantNames,TenantStartDates))=DAY(NT$4)),IF((LOOKUP($F9,TenantNames,TenantEndDates)-NT$4)&lt;=31,LOOKUP($F9,TenantNames,TenantTotalRevenues)-SUM($JA9:NS9),LOOKUP($F9,TenantNames,TenantMonthlyRents)),IF(AND((SUMIF($G$4:AHB$4,"&lt;"&amp;NT$4,$G9:AHB9))&gt;SUMIFS(TransactionAmounts,TenantSources,$F9,'Filtered Data'!$C$2:$C23,"&lt;"&amp;NT$4),NT$4&lt;TODAY()),"Late","Occupied")),)))</f>
        <v/>
      </c>
      <c r="NU9" s="33" t="str">
        <f>IF(ISBLANK($F9),,IF(TODAY()=NU$4,"Today",IF(AND(LOOKUP($F9,TenantNames,TenantStartDates)&lt;=NU$4,LOOKUP($F9,TenantNames,TenantEndDates)&gt;=NU$4),IF(OR(AND(DAY(LOOKUP($F9,TenantNames,TenantStartDates))&gt;28,DAY(EOMONTH(NU$4,0))=28,DAY(NU$4)=28),AND(DAY(LOOKUP($F9,TenantNames,TenantStartDates))&gt;30,DAY(EOMONTH(NU$4,0))=30,DAY(NU$4)=30),DAY(LOOKUP($F9,TenantNames,TenantStartDates))=DAY(NU$4)),IF((LOOKUP($F9,TenantNames,TenantEndDates)-NU$4)&lt;=31,LOOKUP($F9,TenantNames,TenantTotalRevenues)-SUM($JA9:NT9),LOOKUP($F9,TenantNames,TenantMonthlyRents)),IF(AND((SUMIF($G$4:AHB$4,"&lt;"&amp;NU$4,$G9:AHB9))&gt;SUMIFS(TransactionAmounts,TenantSources,$F9,'Filtered Data'!$C$2:$C23,"&lt;"&amp;NU$4),NU$4&lt;TODAY()),"Late","Occupied")),)))</f>
        <v/>
      </c>
      <c r="NV9" s="33" t="str">
        <f>IF(ISBLANK($F9),,IF(TODAY()=NV$4,"Today",IF(AND(LOOKUP($F9,TenantNames,TenantStartDates)&lt;=NV$4,LOOKUP($F9,TenantNames,TenantEndDates)&gt;=NV$4),IF(OR(AND(DAY(LOOKUP($F9,TenantNames,TenantStartDates))&gt;28,DAY(EOMONTH(NV$4,0))=28,DAY(NV$4)=28),AND(DAY(LOOKUP($F9,TenantNames,TenantStartDates))&gt;30,DAY(EOMONTH(NV$4,0))=30,DAY(NV$4)=30),DAY(LOOKUP($F9,TenantNames,TenantStartDates))=DAY(NV$4)),IF((LOOKUP($F9,TenantNames,TenantEndDates)-NV$4)&lt;=31,LOOKUP($F9,TenantNames,TenantTotalRevenues)-SUM($JA9:NU9),LOOKUP($F9,TenantNames,TenantMonthlyRents)),IF(AND((SUMIF($G$4:AHB$4,"&lt;"&amp;NV$4,$G9:AHB9))&gt;SUMIFS(TransactionAmounts,TenantSources,$F9,'Filtered Data'!$C$2:$C23,"&lt;"&amp;NV$4),NV$4&lt;TODAY()),"Late","Occupied")),)))</f>
        <v/>
      </c>
      <c r="NW9" s="33" t="str">
        <f>IF(ISBLANK($F9),,IF(TODAY()=NW$4,"Today",IF(AND(LOOKUP($F9,TenantNames,TenantStartDates)&lt;=NW$4,LOOKUP($F9,TenantNames,TenantEndDates)&gt;=NW$4),IF(OR(AND(DAY(LOOKUP($F9,TenantNames,TenantStartDates))&gt;28,DAY(EOMONTH(NW$4,0))=28,DAY(NW$4)=28),AND(DAY(LOOKUP($F9,TenantNames,TenantStartDates))&gt;30,DAY(EOMONTH(NW$4,0))=30,DAY(NW$4)=30),DAY(LOOKUP($F9,TenantNames,TenantStartDates))=DAY(NW$4)),IF((LOOKUP($F9,TenantNames,TenantEndDates)-NW$4)&lt;=31,LOOKUP($F9,TenantNames,TenantTotalRevenues)-SUM($JA9:NV9),LOOKUP($F9,TenantNames,TenantMonthlyRents)),IF(AND((SUMIF($G$4:AHB$4,"&lt;"&amp;NW$4,$G9:AHB9))&gt;SUMIFS(TransactionAmounts,TenantSources,$F9,'Filtered Data'!$C$2:$C23,"&lt;"&amp;NW$4),NW$4&lt;TODAY()),"Late","Occupied")),)))</f>
        <v/>
      </c>
      <c r="NX9" s="33" t="str">
        <f>IF(ISBLANK($F9),,IF(TODAY()=NX$4,"Today",IF(AND(LOOKUP($F9,TenantNames,TenantStartDates)&lt;=NX$4,LOOKUP($F9,TenantNames,TenantEndDates)&gt;=NX$4),IF(OR(AND(DAY(LOOKUP($F9,TenantNames,TenantStartDates))&gt;28,DAY(EOMONTH(NX$4,0))=28,DAY(NX$4)=28),AND(DAY(LOOKUP($F9,TenantNames,TenantStartDates))&gt;30,DAY(EOMONTH(NX$4,0))=30,DAY(NX$4)=30),DAY(LOOKUP($F9,TenantNames,TenantStartDates))=DAY(NX$4)),IF((LOOKUP($F9,TenantNames,TenantEndDates)-NX$4)&lt;=31,LOOKUP($F9,TenantNames,TenantTotalRevenues)-SUM($JA9:NW9),LOOKUP($F9,TenantNames,TenantMonthlyRents)),IF(AND((SUMIF($G$4:AHB$4,"&lt;"&amp;NX$4,$G9:AHB9))&gt;SUMIFS(TransactionAmounts,TenantSources,$F9,'Filtered Data'!$C$2:$C23,"&lt;"&amp;NX$4),NX$4&lt;TODAY()),"Late","Occupied")),)))</f>
        <v/>
      </c>
      <c r="NY9" s="33" t="str">
        <f>IF(ISBLANK($F9),,IF(TODAY()=NY$4,"Today",IF(AND(LOOKUP($F9,TenantNames,TenantStartDates)&lt;=NY$4,LOOKUP($F9,TenantNames,TenantEndDates)&gt;=NY$4),IF(OR(AND(DAY(LOOKUP($F9,TenantNames,TenantStartDates))&gt;28,DAY(EOMONTH(NY$4,0))=28,DAY(NY$4)=28),AND(DAY(LOOKUP($F9,TenantNames,TenantStartDates))&gt;30,DAY(EOMONTH(NY$4,0))=30,DAY(NY$4)=30),DAY(LOOKUP($F9,TenantNames,TenantStartDates))=DAY(NY$4)),IF((LOOKUP($F9,TenantNames,TenantEndDates)-NY$4)&lt;=31,LOOKUP($F9,TenantNames,TenantTotalRevenues)-SUM($JA9:NX9),LOOKUP($F9,TenantNames,TenantMonthlyRents)),IF(AND((SUMIF($G$4:AHB$4,"&lt;"&amp;NY$4,$G9:AHB9))&gt;SUMIFS(TransactionAmounts,TenantSources,$F9,'Filtered Data'!$C$2:$C23,"&lt;"&amp;NY$4),NY$4&lt;TODAY()),"Late","Occupied")),)))</f>
        <v/>
      </c>
      <c r="NZ9" s="33" t="str">
        <f>IF(ISBLANK($F9),,IF(TODAY()=NZ$4,"Today",IF(AND(LOOKUP($F9,TenantNames,TenantStartDates)&lt;=NZ$4,LOOKUP($F9,TenantNames,TenantEndDates)&gt;=NZ$4),IF(OR(AND(DAY(LOOKUP($F9,TenantNames,TenantStartDates))&gt;28,DAY(EOMONTH(NZ$4,0))=28,DAY(NZ$4)=28),AND(DAY(LOOKUP($F9,TenantNames,TenantStartDates))&gt;30,DAY(EOMONTH(NZ$4,0))=30,DAY(NZ$4)=30),DAY(LOOKUP($F9,TenantNames,TenantStartDates))=DAY(NZ$4)),IF((LOOKUP($F9,TenantNames,TenantEndDates)-NZ$4)&lt;=31,LOOKUP($F9,TenantNames,TenantTotalRevenues)-SUM($JA9:NY9),LOOKUP($F9,TenantNames,TenantMonthlyRents)),IF(AND((SUMIF($G$4:AHB$4,"&lt;"&amp;NZ$4,$G9:AHB9))&gt;SUMIFS(TransactionAmounts,TenantSources,$F9,'Filtered Data'!$C$2:$C23,"&lt;"&amp;NZ$4),NZ$4&lt;TODAY()),"Late","Occupied")),)))</f>
        <v/>
      </c>
      <c r="OA9" s="33" t="str">
        <f>IF(ISBLANK($F9),,IF(TODAY()=OA$4,"Today",IF(AND(LOOKUP($F9,TenantNames,TenantStartDates)&lt;=OA$4,LOOKUP($F9,TenantNames,TenantEndDates)&gt;=OA$4),IF(OR(AND(DAY(LOOKUP($F9,TenantNames,TenantStartDates))&gt;28,DAY(EOMONTH(OA$4,0))=28,DAY(OA$4)=28),AND(DAY(LOOKUP($F9,TenantNames,TenantStartDates))&gt;30,DAY(EOMONTH(OA$4,0))=30,DAY(OA$4)=30),DAY(LOOKUP($F9,TenantNames,TenantStartDates))=DAY(OA$4)),IF((LOOKUP($F9,TenantNames,TenantEndDates)-OA$4)&lt;=31,LOOKUP($F9,TenantNames,TenantTotalRevenues)-SUM($JA9:NZ9),LOOKUP($F9,TenantNames,TenantMonthlyRents)),IF(AND((SUMIF($G$4:AHB$4,"&lt;"&amp;OA$4,$G9:AHB9))&gt;SUMIFS(TransactionAmounts,TenantSources,$F9,'Filtered Data'!$C$2:$C23,"&lt;"&amp;OA$4),OA$4&lt;TODAY()),"Late","Occupied")),)))</f>
        <v/>
      </c>
      <c r="OB9" s="33" t="str">
        <f>IF(ISBLANK($F9),,IF(TODAY()=OB$4,"Today",IF(AND(LOOKUP($F9,TenantNames,TenantStartDates)&lt;=OB$4,LOOKUP($F9,TenantNames,TenantEndDates)&gt;=OB$4),IF(OR(AND(DAY(LOOKUP($F9,TenantNames,TenantStartDates))&gt;28,DAY(EOMONTH(OB$4,0))=28,DAY(OB$4)=28),AND(DAY(LOOKUP($F9,TenantNames,TenantStartDates))&gt;30,DAY(EOMONTH(OB$4,0))=30,DAY(OB$4)=30),DAY(LOOKUP($F9,TenantNames,TenantStartDates))=DAY(OB$4)),IF((LOOKUP($F9,TenantNames,TenantEndDates)-OB$4)&lt;=31,LOOKUP($F9,TenantNames,TenantTotalRevenues)-SUM($JA9:OA9),LOOKUP($F9,TenantNames,TenantMonthlyRents)),IF(AND((SUMIF($G$4:AHB$4,"&lt;"&amp;OB$4,$G9:AHB9))&gt;SUMIFS(TransactionAmounts,TenantSources,$F9,'Filtered Data'!$C$2:$C23,"&lt;"&amp;OB$4),OB$4&lt;TODAY()),"Late","Occupied")),)))</f>
        <v/>
      </c>
      <c r="OC9" s="33" t="str">
        <f>IF(ISBLANK($F9),,IF(TODAY()=OC$4,"Today",IF(AND(LOOKUP($F9,TenantNames,TenantStartDates)&lt;=OC$4,LOOKUP($F9,TenantNames,TenantEndDates)&gt;=OC$4),IF(OR(AND(DAY(LOOKUP($F9,TenantNames,TenantStartDates))&gt;28,DAY(EOMONTH(OC$4,0))=28,DAY(OC$4)=28),AND(DAY(LOOKUP($F9,TenantNames,TenantStartDates))&gt;30,DAY(EOMONTH(OC$4,0))=30,DAY(OC$4)=30),DAY(LOOKUP($F9,TenantNames,TenantStartDates))=DAY(OC$4)),IF((LOOKUP($F9,TenantNames,TenantEndDates)-OC$4)&lt;=31,LOOKUP($F9,TenantNames,TenantTotalRevenues)-SUM($JA9:OB9),LOOKUP($F9,TenantNames,TenantMonthlyRents)),IF(AND((SUMIF($G$4:AHB$4,"&lt;"&amp;OC$4,$G9:AHB9))&gt;SUMIFS(TransactionAmounts,TenantSources,$F9,'Filtered Data'!$C$2:$C23,"&lt;"&amp;OC$4),OC$4&lt;TODAY()),"Late","Occupied")),)))</f>
        <v/>
      </c>
      <c r="OD9" s="33" t="str">
        <f>IF(ISBLANK($F9),,IF(TODAY()=OD$4,"Today",IF(AND(LOOKUP($F9,TenantNames,TenantStartDates)&lt;=OD$4,LOOKUP($F9,TenantNames,TenantEndDates)&gt;=OD$4),IF(OR(AND(DAY(LOOKUP($F9,TenantNames,TenantStartDates))&gt;28,DAY(EOMONTH(OD$4,0))=28,DAY(OD$4)=28),AND(DAY(LOOKUP($F9,TenantNames,TenantStartDates))&gt;30,DAY(EOMONTH(OD$4,0))=30,DAY(OD$4)=30),DAY(LOOKUP($F9,TenantNames,TenantStartDates))=DAY(OD$4)),IF((LOOKUP($F9,TenantNames,TenantEndDates)-OD$4)&lt;=31,LOOKUP($F9,TenantNames,TenantTotalRevenues)-SUM($JA9:OC9),LOOKUP($F9,TenantNames,TenantMonthlyRents)),IF(AND((SUMIF($G$4:AHB$4,"&lt;"&amp;OD$4,$G9:AHB9))&gt;SUMIFS(TransactionAmounts,TenantSources,$F9,'Filtered Data'!$C$2:$C23,"&lt;"&amp;OD$4),OD$4&lt;TODAY()),"Late","Occupied")),)))</f>
        <v/>
      </c>
      <c r="OE9" s="33" t="str">
        <f>IF(ISBLANK($F9),,IF(TODAY()=OE$4,"Today",IF(AND(LOOKUP($F9,TenantNames,TenantStartDates)&lt;=OE$4,LOOKUP($F9,TenantNames,TenantEndDates)&gt;=OE$4),IF(OR(AND(DAY(LOOKUP($F9,TenantNames,TenantStartDates))&gt;28,DAY(EOMONTH(OE$4,0))=28,DAY(OE$4)=28),AND(DAY(LOOKUP($F9,TenantNames,TenantStartDates))&gt;30,DAY(EOMONTH(OE$4,0))=30,DAY(OE$4)=30),DAY(LOOKUP($F9,TenantNames,TenantStartDates))=DAY(OE$4)),IF((LOOKUP($F9,TenantNames,TenantEndDates)-OE$4)&lt;=31,LOOKUP($F9,TenantNames,TenantTotalRevenues)-SUM($JA9:OD9),LOOKUP($F9,TenantNames,TenantMonthlyRents)),IF(AND((SUMIF($G$4:AHB$4,"&lt;"&amp;OE$4,$G9:AHB9))&gt;SUMIFS(TransactionAmounts,TenantSources,$F9,'Filtered Data'!$C$2:$C23,"&lt;"&amp;OE$4),OE$4&lt;TODAY()),"Late","Occupied")),)))</f>
        <v/>
      </c>
      <c r="OF9" s="33" t="str">
        <f>IF(ISBLANK($F9),,IF(TODAY()=OF$4,"Today",IF(AND(LOOKUP($F9,TenantNames,TenantStartDates)&lt;=OF$4,LOOKUP($F9,TenantNames,TenantEndDates)&gt;=OF$4),IF(OR(AND(DAY(LOOKUP($F9,TenantNames,TenantStartDates))&gt;28,DAY(EOMONTH(OF$4,0))=28,DAY(OF$4)=28),AND(DAY(LOOKUP($F9,TenantNames,TenantStartDates))&gt;30,DAY(EOMONTH(OF$4,0))=30,DAY(OF$4)=30),DAY(LOOKUP($F9,TenantNames,TenantStartDates))=DAY(OF$4)),IF((LOOKUP($F9,TenantNames,TenantEndDates)-OF$4)&lt;=31,LOOKUP($F9,TenantNames,TenantTotalRevenues)-SUM($JA9:OE9),LOOKUP($F9,TenantNames,TenantMonthlyRents)),IF(AND((SUMIF($G$4:AHB$4,"&lt;"&amp;OF$4,$G9:AHB9))&gt;SUMIFS(TransactionAmounts,TenantSources,$F9,'Filtered Data'!$C$2:$C23,"&lt;"&amp;OF$4),OF$4&lt;TODAY()),"Late","Occupied")),)))</f>
        <v/>
      </c>
      <c r="OG9" s="33" t="str">
        <f>IF(ISBLANK($F9),,IF(TODAY()=OG$4,"Today",IF(AND(LOOKUP($F9,TenantNames,TenantStartDates)&lt;=OG$4,LOOKUP($F9,TenantNames,TenantEndDates)&gt;=OG$4),IF(OR(AND(DAY(LOOKUP($F9,TenantNames,TenantStartDates))&gt;28,DAY(EOMONTH(OG$4,0))=28,DAY(OG$4)=28),AND(DAY(LOOKUP($F9,TenantNames,TenantStartDates))&gt;30,DAY(EOMONTH(OG$4,0))=30,DAY(OG$4)=30),DAY(LOOKUP($F9,TenantNames,TenantStartDates))=DAY(OG$4)),IF((LOOKUP($F9,TenantNames,TenantEndDates)-OG$4)&lt;=31,LOOKUP($F9,TenantNames,TenantTotalRevenues)-SUM($JA9:OF9),LOOKUP($F9,TenantNames,TenantMonthlyRents)),IF(AND((SUMIF($G$4:AHB$4,"&lt;"&amp;OG$4,$G9:AHB9))&gt;SUMIFS(TransactionAmounts,TenantSources,$F9,'Filtered Data'!$C$2:$C23,"&lt;"&amp;OG$4),OG$4&lt;TODAY()),"Late","Occupied")),)))</f>
        <v/>
      </c>
      <c r="OH9" s="33" t="str">
        <f>IF(ISBLANK($F9),,IF(TODAY()=OH$4,"Today",IF(AND(LOOKUP($F9,TenantNames,TenantStartDates)&lt;=OH$4,LOOKUP($F9,TenantNames,TenantEndDates)&gt;=OH$4),IF(OR(AND(DAY(LOOKUP($F9,TenantNames,TenantStartDates))&gt;28,DAY(EOMONTH(OH$4,0))=28,DAY(OH$4)=28),AND(DAY(LOOKUP($F9,TenantNames,TenantStartDates))&gt;30,DAY(EOMONTH(OH$4,0))=30,DAY(OH$4)=30),DAY(LOOKUP($F9,TenantNames,TenantStartDates))=DAY(OH$4)),IF((LOOKUP($F9,TenantNames,TenantEndDates)-OH$4)&lt;=31,LOOKUP($F9,TenantNames,TenantTotalRevenues)-SUM($JA9:OG9),LOOKUP($F9,TenantNames,TenantMonthlyRents)),IF(AND((SUMIF($G$4:AHB$4,"&lt;"&amp;OH$4,$G9:AHB9))&gt;SUMIFS(TransactionAmounts,TenantSources,$F9,'Filtered Data'!$C$2:$C23,"&lt;"&amp;OH$4),OH$4&lt;TODAY()),"Late","Occupied")),)))</f>
        <v/>
      </c>
      <c r="OI9" s="33" t="str">
        <f>IF(ISBLANK($F9),,IF(TODAY()=OI$4,"Today",IF(AND(LOOKUP($F9,TenantNames,TenantStartDates)&lt;=OI$4,LOOKUP($F9,TenantNames,TenantEndDates)&gt;=OI$4),IF(OR(AND(DAY(LOOKUP($F9,TenantNames,TenantStartDates))&gt;28,DAY(EOMONTH(OI$4,0))=28,DAY(OI$4)=28),AND(DAY(LOOKUP($F9,TenantNames,TenantStartDates))&gt;30,DAY(EOMONTH(OI$4,0))=30,DAY(OI$4)=30),DAY(LOOKUP($F9,TenantNames,TenantStartDates))=DAY(OI$4)),IF((LOOKUP($F9,TenantNames,TenantEndDates)-OI$4)&lt;=31,LOOKUP($F9,TenantNames,TenantTotalRevenues)-SUM($JA9:OH9),LOOKUP($F9,TenantNames,TenantMonthlyRents)),IF(AND((SUMIF($G$4:AHB$4,"&lt;"&amp;OI$4,$G9:AHB9))&gt;SUMIFS(TransactionAmounts,TenantSources,$F9,'Filtered Data'!$C$2:$C23,"&lt;"&amp;OI$4),OI$4&lt;TODAY()),"Late","Occupied")),)))</f>
        <v/>
      </c>
      <c r="OJ9" s="33" t="str">
        <f>IF(ISBLANK($F9),,IF(TODAY()=OJ$4,"Today",IF(AND(LOOKUP($F9,TenantNames,TenantStartDates)&lt;=OJ$4,LOOKUP($F9,TenantNames,TenantEndDates)&gt;=OJ$4),IF(OR(AND(DAY(LOOKUP($F9,TenantNames,TenantStartDates))&gt;28,DAY(EOMONTH(OJ$4,0))=28,DAY(OJ$4)=28),AND(DAY(LOOKUP($F9,TenantNames,TenantStartDates))&gt;30,DAY(EOMONTH(OJ$4,0))=30,DAY(OJ$4)=30),DAY(LOOKUP($F9,TenantNames,TenantStartDates))=DAY(OJ$4)),IF((LOOKUP($F9,TenantNames,TenantEndDates)-OJ$4)&lt;=31,LOOKUP($F9,TenantNames,TenantTotalRevenues)-SUM($JA9:OI9),LOOKUP($F9,TenantNames,TenantMonthlyRents)),IF(AND((SUMIF($G$4:AHB$4,"&lt;"&amp;OJ$4,$G9:AHB9))&gt;SUMIFS(TransactionAmounts,TenantSources,$F9,'Filtered Data'!$C$2:$C23,"&lt;"&amp;OJ$4),OJ$4&lt;TODAY()),"Late","Occupied")),)))</f>
        <v/>
      </c>
      <c r="OK9" s="33" t="str">
        <f>IF(ISBLANK($F9),,IF(TODAY()=OK$4,"Today",IF(AND(LOOKUP($F9,TenantNames,TenantStartDates)&lt;=OK$4,LOOKUP($F9,TenantNames,TenantEndDates)&gt;=OK$4),IF(OR(AND(DAY(LOOKUP($F9,TenantNames,TenantStartDates))&gt;28,DAY(EOMONTH(OK$4,0))=28,DAY(OK$4)=28),AND(DAY(LOOKUP($F9,TenantNames,TenantStartDates))&gt;30,DAY(EOMONTH(OK$4,0))=30,DAY(OK$4)=30),DAY(LOOKUP($F9,TenantNames,TenantStartDates))=DAY(OK$4)),IF((LOOKUP($F9,TenantNames,TenantEndDates)-OK$4)&lt;=31,LOOKUP($F9,TenantNames,TenantTotalRevenues)-SUM($JA9:OJ9),LOOKUP($F9,TenantNames,TenantMonthlyRents)),IF(AND((SUMIF($G$4:AHB$4,"&lt;"&amp;OK$4,$G9:AHB9))&gt;SUMIFS(TransactionAmounts,TenantSources,$F9,'Filtered Data'!$C$2:$C23,"&lt;"&amp;OK$4),OK$4&lt;TODAY()),"Late","Occupied")),)))</f>
        <v/>
      </c>
      <c r="OL9" s="33" t="str">
        <f>IF(ISBLANK($F9),,IF(TODAY()=OL$4,"Today",IF(AND(LOOKUP($F9,TenantNames,TenantStartDates)&lt;=OL$4,LOOKUP($F9,TenantNames,TenantEndDates)&gt;=OL$4),IF(OR(AND(DAY(LOOKUP($F9,TenantNames,TenantStartDates))&gt;28,DAY(EOMONTH(OL$4,0))=28,DAY(OL$4)=28),AND(DAY(LOOKUP($F9,TenantNames,TenantStartDates))&gt;30,DAY(EOMONTH(OL$4,0))=30,DAY(OL$4)=30),DAY(LOOKUP($F9,TenantNames,TenantStartDates))=DAY(OL$4)),IF((LOOKUP($F9,TenantNames,TenantEndDates)-OL$4)&lt;=31,LOOKUP($F9,TenantNames,TenantTotalRevenues)-SUM($JA9:OK9),LOOKUP($F9,TenantNames,TenantMonthlyRents)),IF(AND((SUMIF($G$4:AHB$4,"&lt;"&amp;OL$4,$G9:AHB9))&gt;SUMIFS(TransactionAmounts,TenantSources,$F9,'Filtered Data'!$C$2:$C23,"&lt;"&amp;OL$4),OL$4&lt;TODAY()),"Late","Occupied")),)))</f>
        <v/>
      </c>
      <c r="OM9" s="33" t="str">
        <f>IF(ISBLANK($F9),,IF(TODAY()=OM$4,"Today",IF(AND(LOOKUP($F9,TenantNames,TenantStartDates)&lt;=OM$4,LOOKUP($F9,TenantNames,TenantEndDates)&gt;=OM$4),IF(OR(AND(DAY(LOOKUP($F9,TenantNames,TenantStartDates))&gt;28,DAY(EOMONTH(OM$4,0))=28,DAY(OM$4)=28),AND(DAY(LOOKUP($F9,TenantNames,TenantStartDates))&gt;30,DAY(EOMONTH(OM$4,0))=30,DAY(OM$4)=30),DAY(LOOKUP($F9,TenantNames,TenantStartDates))=DAY(OM$4)),IF((LOOKUP($F9,TenantNames,TenantEndDates)-OM$4)&lt;=31,LOOKUP($F9,TenantNames,TenantTotalRevenues)-SUM($JA9:OL9),LOOKUP($F9,TenantNames,TenantMonthlyRents)),IF(AND((SUMIF($G$4:AHB$4,"&lt;"&amp;OM$4,$G9:AHB9))&gt;SUMIFS(TransactionAmounts,TenantSources,$F9,'Filtered Data'!$C$2:$C23,"&lt;"&amp;OM$4),OM$4&lt;TODAY()),"Late","Occupied")),)))</f>
        <v/>
      </c>
      <c r="ON9" s="33" t="str">
        <f>IF(ISBLANK($F9),,IF(TODAY()=ON$4,"Today",IF(AND(LOOKUP($F9,TenantNames,TenantStartDates)&lt;=ON$4,LOOKUP($F9,TenantNames,TenantEndDates)&gt;=ON$4),IF(OR(AND(DAY(LOOKUP($F9,TenantNames,TenantStartDates))&gt;28,DAY(EOMONTH(ON$4,0))=28,DAY(ON$4)=28),AND(DAY(LOOKUP($F9,TenantNames,TenantStartDates))&gt;30,DAY(EOMONTH(ON$4,0))=30,DAY(ON$4)=30),DAY(LOOKUP($F9,TenantNames,TenantStartDates))=DAY(ON$4)),IF((LOOKUP($F9,TenantNames,TenantEndDates)-ON$4)&lt;=31,LOOKUP($F9,TenantNames,TenantTotalRevenues)-SUM($JA9:OM9),LOOKUP($F9,TenantNames,TenantMonthlyRents)),IF(AND((SUMIF($G$4:AHB$4,"&lt;"&amp;ON$4,$G9:AHB9))&gt;SUMIFS(TransactionAmounts,TenantSources,$F9,'Filtered Data'!$C$2:$C23,"&lt;"&amp;ON$4),ON$4&lt;TODAY()),"Late","Occupied")),)))</f>
        <v/>
      </c>
      <c r="OO9" s="33" t="str">
        <f>IF(ISBLANK($F9),,IF(TODAY()=OO$4,"Today",IF(AND(LOOKUP($F9,TenantNames,TenantStartDates)&lt;=OO$4,LOOKUP($F9,TenantNames,TenantEndDates)&gt;=OO$4),IF(OR(AND(DAY(LOOKUP($F9,TenantNames,TenantStartDates))&gt;28,DAY(EOMONTH(OO$4,0))=28,DAY(OO$4)=28),AND(DAY(LOOKUP($F9,TenantNames,TenantStartDates))&gt;30,DAY(EOMONTH(OO$4,0))=30,DAY(OO$4)=30),DAY(LOOKUP($F9,TenantNames,TenantStartDates))=DAY(OO$4)),IF((LOOKUP($F9,TenantNames,TenantEndDates)-OO$4)&lt;=31,LOOKUP($F9,TenantNames,TenantTotalRevenues)-SUM($JA9:ON9),LOOKUP($F9,TenantNames,TenantMonthlyRents)),IF(AND((SUMIF($G$4:AHB$4,"&lt;"&amp;OO$4,$G9:AHB9))&gt;SUMIFS(TransactionAmounts,TenantSources,$F9,'Filtered Data'!$C$2:$C23,"&lt;"&amp;OO$4),OO$4&lt;TODAY()),"Late","Occupied")),)))</f>
        <v/>
      </c>
      <c r="OP9" s="33" t="str">
        <f>IF(ISBLANK($F9),,IF(TODAY()=OP$4,"Today",IF(AND(LOOKUP($F9,TenantNames,TenantStartDates)&lt;=OP$4,LOOKUP($F9,TenantNames,TenantEndDates)&gt;=OP$4),IF(OR(AND(DAY(LOOKUP($F9,TenantNames,TenantStartDates))&gt;28,DAY(EOMONTH(OP$4,0))=28,DAY(OP$4)=28),AND(DAY(LOOKUP($F9,TenantNames,TenantStartDates))&gt;30,DAY(EOMONTH(OP$4,0))=30,DAY(OP$4)=30),DAY(LOOKUP($F9,TenantNames,TenantStartDates))=DAY(OP$4)),IF((LOOKUP($F9,TenantNames,TenantEndDates)-OP$4)&lt;=31,LOOKUP($F9,TenantNames,TenantTotalRevenues)-SUM($JA9:OO9),LOOKUP($F9,TenantNames,TenantMonthlyRents)),IF(AND((SUMIF($G$4:AHB$4,"&lt;"&amp;OP$4,$G9:AHB9))&gt;SUMIFS(TransactionAmounts,TenantSources,$F9,'Filtered Data'!$C$2:$C23,"&lt;"&amp;OP$4),OP$4&lt;TODAY()),"Late","Occupied")),)))</f>
        <v/>
      </c>
      <c r="OQ9" s="33" t="str">
        <f>IF(ISBLANK($F9),,IF(TODAY()=OQ$4,"Today",IF(AND(LOOKUP($F9,TenantNames,TenantStartDates)&lt;=OQ$4,LOOKUP($F9,TenantNames,TenantEndDates)&gt;=OQ$4),IF(OR(AND(DAY(LOOKUP($F9,TenantNames,TenantStartDates))&gt;28,DAY(EOMONTH(OQ$4,0))=28,DAY(OQ$4)=28),AND(DAY(LOOKUP($F9,TenantNames,TenantStartDates))&gt;30,DAY(EOMONTH(OQ$4,0))=30,DAY(OQ$4)=30),DAY(LOOKUP($F9,TenantNames,TenantStartDates))=DAY(OQ$4)),IF((LOOKUP($F9,TenantNames,TenantEndDates)-OQ$4)&lt;=31,LOOKUP($F9,TenantNames,TenantTotalRevenues)-SUM($JA9:OP9),LOOKUP($F9,TenantNames,TenantMonthlyRents)),IF(AND((SUMIF($G$4:AHB$4,"&lt;"&amp;OQ$4,$G9:AHB9))&gt;SUMIFS(TransactionAmounts,TenantSources,$F9,'Filtered Data'!$C$2:$C23,"&lt;"&amp;OQ$4),OQ$4&lt;TODAY()),"Late","Occupied")),)))</f>
        <v/>
      </c>
      <c r="OR9" s="33" t="str">
        <f>IF(ISBLANK($F9),,IF(TODAY()=OR$4,"Today",IF(AND(LOOKUP($F9,TenantNames,TenantStartDates)&lt;=OR$4,LOOKUP($F9,TenantNames,TenantEndDates)&gt;=OR$4),IF(OR(AND(DAY(LOOKUP($F9,TenantNames,TenantStartDates))&gt;28,DAY(EOMONTH(OR$4,0))=28,DAY(OR$4)=28),AND(DAY(LOOKUP($F9,TenantNames,TenantStartDates))&gt;30,DAY(EOMONTH(OR$4,0))=30,DAY(OR$4)=30),DAY(LOOKUP($F9,TenantNames,TenantStartDates))=DAY(OR$4)),IF((LOOKUP($F9,TenantNames,TenantEndDates)-OR$4)&lt;=31,LOOKUP($F9,TenantNames,TenantTotalRevenues)-SUM($JA9:OQ9),LOOKUP($F9,TenantNames,TenantMonthlyRents)),IF(AND((SUMIF($G$4:AHB$4,"&lt;"&amp;OR$4,$G9:AHB9))&gt;SUMIFS(TransactionAmounts,TenantSources,$F9,'Filtered Data'!$C$2:$C23,"&lt;"&amp;OR$4),OR$4&lt;TODAY()),"Late","Occupied")),)))</f>
        <v/>
      </c>
      <c r="OS9" s="33" t="str">
        <f>IF(ISBLANK($F9),,IF(TODAY()=OS$4,"Today",IF(AND(LOOKUP($F9,TenantNames,TenantStartDates)&lt;=OS$4,LOOKUP($F9,TenantNames,TenantEndDates)&gt;=OS$4),IF(OR(AND(DAY(LOOKUP($F9,TenantNames,TenantStartDates))&gt;28,DAY(EOMONTH(OS$4,0))=28,DAY(OS$4)=28),AND(DAY(LOOKUP($F9,TenantNames,TenantStartDates))&gt;30,DAY(EOMONTH(OS$4,0))=30,DAY(OS$4)=30),DAY(LOOKUP($F9,TenantNames,TenantStartDates))=DAY(OS$4)),IF((LOOKUP($F9,TenantNames,TenantEndDates)-OS$4)&lt;=31,LOOKUP($F9,TenantNames,TenantTotalRevenues)-SUM($JA9:OR9),LOOKUP($F9,TenantNames,TenantMonthlyRents)),IF(AND((SUMIF($G$4:AHB$4,"&lt;"&amp;OS$4,$G9:AHB9))&gt;SUMIFS(TransactionAmounts,TenantSources,$F9,'Filtered Data'!$C$2:$C23,"&lt;"&amp;OS$4),OS$4&lt;TODAY()),"Late","Occupied")),)))</f>
        <v/>
      </c>
      <c r="OT9" s="33" t="str">
        <f>IF(ISBLANK($F9),,IF(TODAY()=OT$4,"Today",IF(AND(LOOKUP($F9,TenantNames,TenantStartDates)&lt;=OT$4,LOOKUP($F9,TenantNames,TenantEndDates)&gt;=OT$4),IF(OR(AND(DAY(LOOKUP($F9,TenantNames,TenantStartDates))&gt;28,DAY(EOMONTH(OT$4,0))=28,DAY(OT$4)=28),AND(DAY(LOOKUP($F9,TenantNames,TenantStartDates))&gt;30,DAY(EOMONTH(OT$4,0))=30,DAY(OT$4)=30),DAY(LOOKUP($F9,TenantNames,TenantStartDates))=DAY(OT$4)),IF((LOOKUP($F9,TenantNames,TenantEndDates)-OT$4)&lt;=31,LOOKUP($F9,TenantNames,TenantTotalRevenues)-SUM($JA9:OS9),LOOKUP($F9,TenantNames,TenantMonthlyRents)),IF(AND((SUMIF($G$4:AHB$4,"&lt;"&amp;OT$4,$G9:AHB9))&gt;SUMIFS(TransactionAmounts,TenantSources,$F9,'Filtered Data'!$C$2:$C23,"&lt;"&amp;OT$4),OT$4&lt;TODAY()),"Late","Occupied")),)))</f>
        <v/>
      </c>
      <c r="OU9" s="33" t="str">
        <f>IF(ISBLANK($F9),,IF(TODAY()=OU$4,"Today",IF(AND(LOOKUP($F9,TenantNames,TenantStartDates)&lt;=OU$4,LOOKUP($F9,TenantNames,TenantEndDates)&gt;=OU$4),IF(OR(AND(DAY(LOOKUP($F9,TenantNames,TenantStartDates))&gt;28,DAY(EOMONTH(OU$4,0))=28,DAY(OU$4)=28),AND(DAY(LOOKUP($F9,TenantNames,TenantStartDates))&gt;30,DAY(EOMONTH(OU$4,0))=30,DAY(OU$4)=30),DAY(LOOKUP($F9,TenantNames,TenantStartDates))=DAY(OU$4)),IF((LOOKUP($F9,TenantNames,TenantEndDates)-OU$4)&lt;=31,LOOKUP($F9,TenantNames,TenantTotalRevenues)-SUM($JA9:OT9),LOOKUP($F9,TenantNames,TenantMonthlyRents)),IF(AND((SUMIF($G$4:AHB$4,"&lt;"&amp;OU$4,$G9:AHB9))&gt;SUMIFS(TransactionAmounts,TenantSources,$F9,'Filtered Data'!$C$2:$C23,"&lt;"&amp;OU$4),OU$4&lt;TODAY()),"Late","Occupied")),)))</f>
        <v/>
      </c>
      <c r="OV9" s="33" t="str">
        <f>IF(ISBLANK($F9),,IF(TODAY()=OV$4,"Today",IF(AND(LOOKUP($F9,TenantNames,TenantStartDates)&lt;=OV$4,LOOKUP($F9,TenantNames,TenantEndDates)&gt;=OV$4),IF(OR(AND(DAY(LOOKUP($F9,TenantNames,TenantStartDates))&gt;28,DAY(EOMONTH(OV$4,0))=28,DAY(OV$4)=28),AND(DAY(LOOKUP($F9,TenantNames,TenantStartDates))&gt;30,DAY(EOMONTH(OV$4,0))=30,DAY(OV$4)=30),DAY(LOOKUP($F9,TenantNames,TenantStartDates))=DAY(OV$4)),IF((LOOKUP($F9,TenantNames,TenantEndDates)-OV$4)&lt;=31,LOOKUP($F9,TenantNames,TenantTotalRevenues)-SUM($JA9:OU9),LOOKUP($F9,TenantNames,TenantMonthlyRents)),IF(AND((SUMIF($G$4:AHB$4,"&lt;"&amp;OV$4,$G9:AHB9))&gt;SUMIFS(TransactionAmounts,TenantSources,$F9,'Filtered Data'!$C$2:$C23,"&lt;"&amp;OV$4),OV$4&lt;TODAY()),"Late","Occupied")),)))</f>
        <v/>
      </c>
      <c r="OW9" s="33" t="str">
        <f>IF(ISBLANK($F9),,IF(TODAY()=OW$4,"Today",IF(AND(LOOKUP($F9,TenantNames,TenantStartDates)&lt;=OW$4,LOOKUP($F9,TenantNames,TenantEndDates)&gt;=OW$4),IF(OR(AND(DAY(LOOKUP($F9,TenantNames,TenantStartDates))&gt;28,DAY(EOMONTH(OW$4,0))=28,DAY(OW$4)=28),AND(DAY(LOOKUP($F9,TenantNames,TenantStartDates))&gt;30,DAY(EOMONTH(OW$4,0))=30,DAY(OW$4)=30),DAY(LOOKUP($F9,TenantNames,TenantStartDates))=DAY(OW$4)),IF((LOOKUP($F9,TenantNames,TenantEndDates)-OW$4)&lt;=31,LOOKUP($F9,TenantNames,TenantTotalRevenues)-SUM($JA9:OV9),LOOKUP($F9,TenantNames,TenantMonthlyRents)),IF(AND((SUMIF($G$4:AHB$4,"&lt;"&amp;OW$4,$G9:AHB9))&gt;SUMIFS(TransactionAmounts,TenantSources,$F9,'Filtered Data'!$C$2:$C23,"&lt;"&amp;OW$4),OW$4&lt;TODAY()),"Late","Occupied")),)))</f>
        <v/>
      </c>
      <c r="OX9" s="33" t="str">
        <f>IF(ISBLANK($F9),,IF(TODAY()=OX$4,"Today",IF(AND(LOOKUP($F9,TenantNames,TenantStartDates)&lt;=OX$4,LOOKUP($F9,TenantNames,TenantEndDates)&gt;=OX$4),IF(OR(AND(DAY(LOOKUP($F9,TenantNames,TenantStartDates))&gt;28,DAY(EOMONTH(OX$4,0))=28,DAY(OX$4)=28),AND(DAY(LOOKUP($F9,TenantNames,TenantStartDates))&gt;30,DAY(EOMONTH(OX$4,0))=30,DAY(OX$4)=30),DAY(LOOKUP($F9,TenantNames,TenantStartDates))=DAY(OX$4)),IF((LOOKUP($F9,TenantNames,TenantEndDates)-OX$4)&lt;=31,LOOKUP($F9,TenantNames,TenantTotalRevenues)-SUM($JA9:OW9),LOOKUP($F9,TenantNames,TenantMonthlyRents)),IF(AND((SUMIF($G$4:AHB$4,"&lt;"&amp;OX$4,$G9:AHB9))&gt;SUMIFS(TransactionAmounts,TenantSources,$F9,'Filtered Data'!$C$2:$C23,"&lt;"&amp;OX$4),OX$4&lt;TODAY()),"Late","Occupied")),)))</f>
        <v/>
      </c>
      <c r="OY9" s="33" t="str">
        <f>IF(ISBLANK($F9),,IF(TODAY()=OY$4,"Today",IF(AND(LOOKUP($F9,TenantNames,TenantStartDates)&lt;=OY$4,LOOKUP($F9,TenantNames,TenantEndDates)&gt;=OY$4),IF(OR(AND(DAY(LOOKUP($F9,TenantNames,TenantStartDates))&gt;28,DAY(EOMONTH(OY$4,0))=28,DAY(OY$4)=28),AND(DAY(LOOKUP($F9,TenantNames,TenantStartDates))&gt;30,DAY(EOMONTH(OY$4,0))=30,DAY(OY$4)=30),DAY(LOOKUP($F9,TenantNames,TenantStartDates))=DAY(OY$4)),IF((LOOKUP($F9,TenantNames,TenantEndDates)-OY$4)&lt;=31,LOOKUP($F9,TenantNames,TenantTotalRevenues)-SUM($JA9:OX9),LOOKUP($F9,TenantNames,TenantMonthlyRents)),IF(AND((SUMIF($G$4:AHB$4,"&lt;"&amp;OY$4,$G9:AHB9))&gt;SUMIFS(TransactionAmounts,TenantSources,$F9,'Filtered Data'!$C$2:$C23,"&lt;"&amp;OY$4),OY$4&lt;TODAY()),"Late","Occupied")),)))</f>
        <v/>
      </c>
      <c r="OZ9" s="33" t="str">
        <f>IF(ISBLANK($F9),,IF(TODAY()=OZ$4,"Today",IF(AND(LOOKUP($F9,TenantNames,TenantStartDates)&lt;=OZ$4,LOOKUP($F9,TenantNames,TenantEndDates)&gt;=OZ$4),IF(OR(AND(DAY(LOOKUP($F9,TenantNames,TenantStartDates))&gt;28,DAY(EOMONTH(OZ$4,0))=28,DAY(OZ$4)=28),AND(DAY(LOOKUP($F9,TenantNames,TenantStartDates))&gt;30,DAY(EOMONTH(OZ$4,0))=30,DAY(OZ$4)=30),DAY(LOOKUP($F9,TenantNames,TenantStartDates))=DAY(OZ$4)),IF((LOOKUP($F9,TenantNames,TenantEndDates)-OZ$4)&lt;=31,LOOKUP($F9,TenantNames,TenantTotalRevenues)-SUM($JA9:OY9),LOOKUP($F9,TenantNames,TenantMonthlyRents)),IF(AND((SUMIF($G$4:AHB$4,"&lt;"&amp;OZ$4,$G9:AHB9))&gt;SUMIFS(TransactionAmounts,TenantSources,$F9,'Filtered Data'!$C$2:$C23,"&lt;"&amp;OZ$4),OZ$4&lt;TODAY()),"Late","Occupied")),)))</f>
        <v/>
      </c>
      <c r="PA9" s="33" t="str">
        <f>IF(ISBLANK($F9),,IF(TODAY()=PA$4,"Today",IF(AND(LOOKUP($F9,TenantNames,TenantStartDates)&lt;=PA$4,LOOKUP($F9,TenantNames,TenantEndDates)&gt;=PA$4),IF(OR(AND(DAY(LOOKUP($F9,TenantNames,TenantStartDates))&gt;28,DAY(EOMONTH(PA$4,0))=28,DAY(PA$4)=28),AND(DAY(LOOKUP($F9,TenantNames,TenantStartDates))&gt;30,DAY(EOMONTH(PA$4,0))=30,DAY(PA$4)=30),DAY(LOOKUP($F9,TenantNames,TenantStartDates))=DAY(PA$4)),IF((LOOKUP($F9,TenantNames,TenantEndDates)-PA$4)&lt;=31,LOOKUP($F9,TenantNames,TenantTotalRevenues)-SUM($JA9:OZ9),LOOKUP($F9,TenantNames,TenantMonthlyRents)),IF(AND((SUMIF($G$4:AHB$4,"&lt;"&amp;PA$4,$G9:AHB9))&gt;SUMIFS(TransactionAmounts,TenantSources,$F9,'Filtered Data'!$C$2:$C23,"&lt;"&amp;PA$4),PA$4&lt;TODAY()),"Late","Occupied")),)))</f>
        <v/>
      </c>
      <c r="PB9" s="33" t="str">
        <f>IF(ISBLANK($F9),,IF(TODAY()=PB$4,"Today",IF(AND(LOOKUP($F9,TenantNames,TenantStartDates)&lt;=PB$4,LOOKUP($F9,TenantNames,TenantEndDates)&gt;=PB$4),IF(OR(AND(DAY(LOOKUP($F9,TenantNames,TenantStartDates))&gt;28,DAY(EOMONTH(PB$4,0))=28,DAY(PB$4)=28),AND(DAY(LOOKUP($F9,TenantNames,TenantStartDates))&gt;30,DAY(EOMONTH(PB$4,0))=30,DAY(PB$4)=30),DAY(LOOKUP($F9,TenantNames,TenantStartDates))=DAY(PB$4)),IF((LOOKUP($F9,TenantNames,TenantEndDates)-PB$4)&lt;=31,LOOKUP($F9,TenantNames,TenantTotalRevenues)-SUM($JA9:PA9),LOOKUP($F9,TenantNames,TenantMonthlyRents)),IF(AND((SUMIF($G$4:AHB$4,"&lt;"&amp;PB$4,$G9:AHB9))&gt;SUMIFS(TransactionAmounts,TenantSources,$F9,'Filtered Data'!$C$2:$C23,"&lt;"&amp;PB$4),PB$4&lt;TODAY()),"Late","Occupied")),)))</f>
        <v/>
      </c>
      <c r="PC9" s="33" t="str">
        <f>IF(ISBLANK($F9),,IF(TODAY()=PC$4,"Today",IF(AND(LOOKUP($F9,TenantNames,TenantStartDates)&lt;=PC$4,LOOKUP($F9,TenantNames,TenantEndDates)&gt;=PC$4),IF(OR(AND(DAY(LOOKUP($F9,TenantNames,TenantStartDates))&gt;28,DAY(EOMONTH(PC$4,0))=28,DAY(PC$4)=28),AND(DAY(LOOKUP($F9,TenantNames,TenantStartDates))&gt;30,DAY(EOMONTH(PC$4,0))=30,DAY(PC$4)=30),DAY(LOOKUP($F9,TenantNames,TenantStartDates))=DAY(PC$4)),IF((LOOKUP($F9,TenantNames,TenantEndDates)-PC$4)&lt;=31,LOOKUP($F9,TenantNames,TenantTotalRevenues)-SUM($JA9:PB9),LOOKUP($F9,TenantNames,TenantMonthlyRents)),IF(AND((SUMIF($G$4:AHB$4,"&lt;"&amp;PC$4,$G9:AHB9))&gt;SUMIFS(TransactionAmounts,TenantSources,$F9,'Filtered Data'!$C$2:$C23,"&lt;"&amp;PC$4),PC$4&lt;TODAY()),"Late","Occupied")),)))</f>
        <v/>
      </c>
      <c r="PD9" s="33" t="str">
        <f>IF(ISBLANK($F9),,IF(TODAY()=PD$4,"Today",IF(AND(LOOKUP($F9,TenantNames,TenantStartDates)&lt;=PD$4,LOOKUP($F9,TenantNames,TenantEndDates)&gt;=PD$4),IF(OR(AND(DAY(LOOKUP($F9,TenantNames,TenantStartDates))&gt;28,DAY(EOMONTH(PD$4,0))=28,DAY(PD$4)=28),AND(DAY(LOOKUP($F9,TenantNames,TenantStartDates))&gt;30,DAY(EOMONTH(PD$4,0))=30,DAY(PD$4)=30),DAY(LOOKUP($F9,TenantNames,TenantStartDates))=DAY(PD$4)),IF((LOOKUP($F9,TenantNames,TenantEndDates)-PD$4)&lt;=31,LOOKUP($F9,TenantNames,TenantTotalRevenues)-SUM($JA9:PC9),LOOKUP($F9,TenantNames,TenantMonthlyRents)),IF(AND((SUMIF($G$4:AHB$4,"&lt;"&amp;PD$4,$G9:AHB9))&gt;SUMIFS(TransactionAmounts,TenantSources,$F9,'Filtered Data'!$C$2:$C23,"&lt;"&amp;PD$4),PD$4&lt;TODAY()),"Late","Occupied")),)))</f>
        <v/>
      </c>
      <c r="PE9" s="33" t="str">
        <f>IF(ISBLANK($F9),,IF(TODAY()=PE$4,"Today",IF(AND(LOOKUP($F9,TenantNames,TenantStartDates)&lt;=PE$4,LOOKUP($F9,TenantNames,TenantEndDates)&gt;=PE$4),IF(OR(AND(DAY(LOOKUP($F9,TenantNames,TenantStartDates))&gt;28,DAY(EOMONTH(PE$4,0))=28,DAY(PE$4)=28),AND(DAY(LOOKUP($F9,TenantNames,TenantStartDates))&gt;30,DAY(EOMONTH(PE$4,0))=30,DAY(PE$4)=30),DAY(LOOKUP($F9,TenantNames,TenantStartDates))=DAY(PE$4)),IF((LOOKUP($F9,TenantNames,TenantEndDates)-PE$4)&lt;=31,LOOKUP($F9,TenantNames,TenantTotalRevenues)-SUM($JA9:PD9),LOOKUP($F9,TenantNames,TenantMonthlyRents)),IF(AND((SUMIF($G$4:AHB$4,"&lt;"&amp;PE$4,$G9:AHB9))&gt;SUMIFS(TransactionAmounts,TenantSources,$F9,'Filtered Data'!$C$2:$C23,"&lt;"&amp;PE$4),PE$4&lt;TODAY()),"Late","Occupied")),)))</f>
        <v/>
      </c>
      <c r="PF9" s="33" t="str">
        <f>IF(ISBLANK($F9),,IF(TODAY()=PF$4,"Today",IF(AND(LOOKUP($F9,TenantNames,TenantStartDates)&lt;=PF$4,LOOKUP($F9,TenantNames,TenantEndDates)&gt;=PF$4),IF(OR(AND(DAY(LOOKUP($F9,TenantNames,TenantStartDates))&gt;28,DAY(EOMONTH(PF$4,0))=28,DAY(PF$4)=28),AND(DAY(LOOKUP($F9,TenantNames,TenantStartDates))&gt;30,DAY(EOMONTH(PF$4,0))=30,DAY(PF$4)=30),DAY(LOOKUP($F9,TenantNames,TenantStartDates))=DAY(PF$4)),IF((LOOKUP($F9,TenantNames,TenantEndDates)-PF$4)&lt;=31,LOOKUP($F9,TenantNames,TenantTotalRevenues)-SUM($JA9:PE9),LOOKUP($F9,TenantNames,TenantMonthlyRents)),IF(AND((SUMIF($G$4:AHB$4,"&lt;"&amp;PF$4,$G9:AHB9))&gt;SUMIFS(TransactionAmounts,TenantSources,$F9,'Filtered Data'!$C$2:$C23,"&lt;"&amp;PF$4),PF$4&lt;TODAY()),"Late","Occupied")),)))</f>
        <v/>
      </c>
      <c r="PG9" s="33" t="str">
        <f>IF(ISBLANK($F9),,IF(TODAY()=PG$4,"Today",IF(AND(LOOKUP($F9,TenantNames,TenantStartDates)&lt;=PG$4,LOOKUP($F9,TenantNames,TenantEndDates)&gt;=PG$4),IF(OR(AND(DAY(LOOKUP($F9,TenantNames,TenantStartDates))&gt;28,DAY(EOMONTH(PG$4,0))=28,DAY(PG$4)=28),AND(DAY(LOOKUP($F9,TenantNames,TenantStartDates))&gt;30,DAY(EOMONTH(PG$4,0))=30,DAY(PG$4)=30),DAY(LOOKUP($F9,TenantNames,TenantStartDates))=DAY(PG$4)),IF((LOOKUP($F9,TenantNames,TenantEndDates)-PG$4)&lt;=31,LOOKUP($F9,TenantNames,TenantTotalRevenues)-SUM($JA9:PF9),LOOKUP($F9,TenantNames,TenantMonthlyRents)),IF(AND((SUMIF($G$4:AHB$4,"&lt;"&amp;PG$4,$G9:AHB9))&gt;SUMIFS(TransactionAmounts,TenantSources,$F9,'Filtered Data'!$C$2:$C23,"&lt;"&amp;PG$4),PG$4&lt;TODAY()),"Late","Occupied")),)))</f>
        <v/>
      </c>
      <c r="PH9" s="33" t="str">
        <f>IF(ISBLANK($F9),,IF(TODAY()=PH$4,"Today",IF(AND(LOOKUP($F9,TenantNames,TenantStartDates)&lt;=PH$4,LOOKUP($F9,TenantNames,TenantEndDates)&gt;=PH$4),IF(OR(AND(DAY(LOOKUP($F9,TenantNames,TenantStartDates))&gt;28,DAY(EOMONTH(PH$4,0))=28,DAY(PH$4)=28),AND(DAY(LOOKUP($F9,TenantNames,TenantStartDates))&gt;30,DAY(EOMONTH(PH$4,0))=30,DAY(PH$4)=30),DAY(LOOKUP($F9,TenantNames,TenantStartDates))=DAY(PH$4)),IF((LOOKUP($F9,TenantNames,TenantEndDates)-PH$4)&lt;=31,LOOKUP($F9,TenantNames,TenantTotalRevenues)-SUM($JA9:PG9),LOOKUP($F9,TenantNames,TenantMonthlyRents)),IF(AND((SUMIF($G$4:AHB$4,"&lt;"&amp;PH$4,$G9:AHB9))&gt;SUMIFS(TransactionAmounts,TenantSources,$F9,'Filtered Data'!$C$2:$C23,"&lt;"&amp;PH$4),PH$4&lt;TODAY()),"Late","Occupied")),)))</f>
        <v/>
      </c>
      <c r="PI9" s="33" t="str">
        <f>IF(ISBLANK($F9),,IF(TODAY()=PI$4,"Today",IF(AND(LOOKUP($F9,TenantNames,TenantStartDates)&lt;=PI$4,LOOKUP($F9,TenantNames,TenantEndDates)&gt;=PI$4),IF(OR(AND(DAY(LOOKUP($F9,TenantNames,TenantStartDates))&gt;28,DAY(EOMONTH(PI$4,0))=28,DAY(PI$4)=28),AND(DAY(LOOKUP($F9,TenantNames,TenantStartDates))&gt;30,DAY(EOMONTH(PI$4,0))=30,DAY(PI$4)=30),DAY(LOOKUP($F9,TenantNames,TenantStartDates))=DAY(PI$4)),IF((LOOKUP($F9,TenantNames,TenantEndDates)-PI$4)&lt;=31,LOOKUP($F9,TenantNames,TenantTotalRevenues)-SUM($JA9:PH9),LOOKUP($F9,TenantNames,TenantMonthlyRents)),IF(AND((SUMIF($G$4:AHB$4,"&lt;"&amp;PI$4,$G9:AHB9))&gt;SUMIFS(TransactionAmounts,TenantSources,$F9,'Filtered Data'!$C$2:$C23,"&lt;"&amp;PI$4),PI$4&lt;TODAY()),"Late","Occupied")),)))</f>
        <v/>
      </c>
      <c r="PJ9" s="33" t="str">
        <f>IF(ISBLANK($F9),,IF(TODAY()=PJ$4,"Today",IF(AND(LOOKUP($F9,TenantNames,TenantStartDates)&lt;=PJ$4,LOOKUP($F9,TenantNames,TenantEndDates)&gt;=PJ$4),IF(OR(AND(DAY(LOOKUP($F9,TenantNames,TenantStartDates))&gt;28,DAY(EOMONTH(PJ$4,0))=28,DAY(PJ$4)=28),AND(DAY(LOOKUP($F9,TenantNames,TenantStartDates))&gt;30,DAY(EOMONTH(PJ$4,0))=30,DAY(PJ$4)=30),DAY(LOOKUP($F9,TenantNames,TenantStartDates))=DAY(PJ$4)),IF((LOOKUP($F9,TenantNames,TenantEndDates)-PJ$4)&lt;=31,LOOKUP($F9,TenantNames,TenantTotalRevenues)-SUM($JA9:PI9),LOOKUP($F9,TenantNames,TenantMonthlyRents)),IF(AND((SUMIF($G$4:AHB$4,"&lt;"&amp;PJ$4,$G9:AHB9))&gt;SUMIFS(TransactionAmounts,TenantSources,$F9,'Filtered Data'!$C$2:$C23,"&lt;"&amp;PJ$4),PJ$4&lt;TODAY()),"Late","Occupied")),)))</f>
        <v/>
      </c>
      <c r="PK9" s="33" t="str">
        <f>IF(ISBLANK($F9),,IF(TODAY()=PK$4,"Today",IF(AND(LOOKUP($F9,TenantNames,TenantStartDates)&lt;=PK$4,LOOKUP($F9,TenantNames,TenantEndDates)&gt;=PK$4),IF(OR(AND(DAY(LOOKUP($F9,TenantNames,TenantStartDates))&gt;28,DAY(EOMONTH(PK$4,0))=28,DAY(PK$4)=28),AND(DAY(LOOKUP($F9,TenantNames,TenantStartDates))&gt;30,DAY(EOMONTH(PK$4,0))=30,DAY(PK$4)=30),DAY(LOOKUP($F9,TenantNames,TenantStartDates))=DAY(PK$4)),IF((LOOKUP($F9,TenantNames,TenantEndDates)-PK$4)&lt;=31,LOOKUP($F9,TenantNames,TenantTotalRevenues)-SUM($JA9:PJ9),LOOKUP($F9,TenantNames,TenantMonthlyRents)),IF(AND((SUMIF($G$4:AHB$4,"&lt;"&amp;PK$4,$G9:AHB9))&gt;SUMIFS(TransactionAmounts,TenantSources,$F9,'Filtered Data'!$C$2:$C23,"&lt;"&amp;PK$4),PK$4&lt;TODAY()),"Late","Occupied")),)))</f>
        <v/>
      </c>
      <c r="PL9" s="33" t="str">
        <f>IF(ISBLANK($F9),,IF(TODAY()=PL$4,"Today",IF(AND(LOOKUP($F9,TenantNames,TenantStartDates)&lt;=PL$4,LOOKUP($F9,TenantNames,TenantEndDates)&gt;=PL$4),IF(OR(AND(DAY(LOOKUP($F9,TenantNames,TenantStartDates))&gt;28,DAY(EOMONTH(PL$4,0))=28,DAY(PL$4)=28),AND(DAY(LOOKUP($F9,TenantNames,TenantStartDates))&gt;30,DAY(EOMONTH(PL$4,0))=30,DAY(PL$4)=30),DAY(LOOKUP($F9,TenantNames,TenantStartDates))=DAY(PL$4)),IF((LOOKUP($F9,TenantNames,TenantEndDates)-PL$4)&lt;=31,LOOKUP($F9,TenantNames,TenantTotalRevenues)-SUM($JA9:PK9),LOOKUP($F9,TenantNames,TenantMonthlyRents)),IF(AND((SUMIF($G$4:AHB$4,"&lt;"&amp;PL$4,$G9:AHB9))&gt;SUMIFS(TransactionAmounts,TenantSources,$F9,'Filtered Data'!$C$2:$C23,"&lt;"&amp;PL$4),PL$4&lt;TODAY()),"Late","Occupied")),)))</f>
        <v/>
      </c>
      <c r="PM9" s="33" t="str">
        <f>IF(ISBLANK($F9),,IF(TODAY()=PM$4,"Today",IF(AND(LOOKUP($F9,TenantNames,TenantStartDates)&lt;=PM$4,LOOKUP($F9,TenantNames,TenantEndDates)&gt;=PM$4),IF(OR(AND(DAY(LOOKUP($F9,TenantNames,TenantStartDates))&gt;28,DAY(EOMONTH(PM$4,0))=28,DAY(PM$4)=28),AND(DAY(LOOKUP($F9,TenantNames,TenantStartDates))&gt;30,DAY(EOMONTH(PM$4,0))=30,DAY(PM$4)=30),DAY(LOOKUP($F9,TenantNames,TenantStartDates))=DAY(PM$4)),IF((LOOKUP($F9,TenantNames,TenantEndDates)-PM$4)&lt;=31,LOOKUP($F9,TenantNames,TenantTotalRevenues)-SUM($JA9:PL9),LOOKUP($F9,TenantNames,TenantMonthlyRents)),IF(AND((SUMIF($G$4:AHB$4,"&lt;"&amp;PM$4,$G9:AHB9))&gt;SUMIFS(TransactionAmounts,TenantSources,$F9,'Filtered Data'!$C$2:$C23,"&lt;"&amp;PM$4),PM$4&lt;TODAY()),"Late","Occupied")),)))</f>
        <v/>
      </c>
      <c r="PN9" s="33" t="str">
        <f>IF(ISBLANK($F9),,IF(TODAY()=PN$4,"Today",IF(AND(LOOKUP($F9,TenantNames,TenantStartDates)&lt;=PN$4,LOOKUP($F9,TenantNames,TenantEndDates)&gt;=PN$4),IF(OR(AND(DAY(LOOKUP($F9,TenantNames,TenantStartDates))&gt;28,DAY(EOMONTH(PN$4,0))=28,DAY(PN$4)=28),AND(DAY(LOOKUP($F9,TenantNames,TenantStartDates))&gt;30,DAY(EOMONTH(PN$4,0))=30,DAY(PN$4)=30),DAY(LOOKUP($F9,TenantNames,TenantStartDates))=DAY(PN$4)),IF((LOOKUP($F9,TenantNames,TenantEndDates)-PN$4)&lt;=31,LOOKUP($F9,TenantNames,TenantTotalRevenues)-SUM($JA9:PM9),LOOKUP($F9,TenantNames,TenantMonthlyRents)),IF(AND((SUMIF($G$4:AHB$4,"&lt;"&amp;PN$4,$G9:AHB9))&gt;SUMIFS(TransactionAmounts,TenantSources,$F9,'Filtered Data'!$C$2:$C23,"&lt;"&amp;PN$4),PN$4&lt;TODAY()),"Late","Occupied")),)))</f>
        <v/>
      </c>
      <c r="PO9" s="33" t="str">
        <f>IF(ISBLANK($F9),,IF(TODAY()=PO$4,"Today",IF(AND(LOOKUP($F9,TenantNames,TenantStartDates)&lt;=PO$4,LOOKUP($F9,TenantNames,TenantEndDates)&gt;=PO$4),IF(OR(AND(DAY(LOOKUP($F9,TenantNames,TenantStartDates))&gt;28,DAY(EOMONTH(PO$4,0))=28,DAY(PO$4)=28),AND(DAY(LOOKUP($F9,TenantNames,TenantStartDates))&gt;30,DAY(EOMONTH(PO$4,0))=30,DAY(PO$4)=30),DAY(LOOKUP($F9,TenantNames,TenantStartDates))=DAY(PO$4)),IF((LOOKUP($F9,TenantNames,TenantEndDates)-PO$4)&lt;=31,LOOKUP($F9,TenantNames,TenantTotalRevenues)-SUM($JA9:PN9),LOOKUP($F9,TenantNames,TenantMonthlyRents)),IF(AND((SUMIF($G$4:AHB$4,"&lt;"&amp;PO$4,$G9:AHB9))&gt;SUMIFS(TransactionAmounts,TenantSources,$F9,'Filtered Data'!$C$2:$C23,"&lt;"&amp;PO$4),PO$4&lt;TODAY()),"Late","Occupied")),)))</f>
        <v/>
      </c>
      <c r="PP9" s="33" t="str">
        <f>IF(ISBLANK($F9),,IF(TODAY()=PP$4,"Today",IF(AND(LOOKUP($F9,TenantNames,TenantStartDates)&lt;=PP$4,LOOKUP($F9,TenantNames,TenantEndDates)&gt;=PP$4),IF(OR(AND(DAY(LOOKUP($F9,TenantNames,TenantStartDates))&gt;28,DAY(EOMONTH(PP$4,0))=28,DAY(PP$4)=28),AND(DAY(LOOKUP($F9,TenantNames,TenantStartDates))&gt;30,DAY(EOMONTH(PP$4,0))=30,DAY(PP$4)=30),DAY(LOOKUP($F9,TenantNames,TenantStartDates))=DAY(PP$4)),IF((LOOKUP($F9,TenantNames,TenantEndDates)-PP$4)&lt;=31,LOOKUP($F9,TenantNames,TenantTotalRevenues)-SUM($JA9:PO9),LOOKUP($F9,TenantNames,TenantMonthlyRents)),IF(AND((SUMIF($G$4:AHB$4,"&lt;"&amp;PP$4,$G9:AHB9))&gt;SUMIFS(TransactionAmounts,TenantSources,$F9,'Filtered Data'!$C$2:$C23,"&lt;"&amp;PP$4),PP$4&lt;TODAY()),"Late","Occupied")),)))</f>
        <v/>
      </c>
      <c r="PQ9" s="33" t="str">
        <f>IF(ISBLANK($F9),,IF(TODAY()=PQ$4,"Today",IF(AND(LOOKUP($F9,TenantNames,TenantStartDates)&lt;=PQ$4,LOOKUP($F9,TenantNames,TenantEndDates)&gt;=PQ$4),IF(OR(AND(DAY(LOOKUP($F9,TenantNames,TenantStartDates))&gt;28,DAY(EOMONTH(PQ$4,0))=28,DAY(PQ$4)=28),AND(DAY(LOOKUP($F9,TenantNames,TenantStartDates))&gt;30,DAY(EOMONTH(PQ$4,0))=30,DAY(PQ$4)=30),DAY(LOOKUP($F9,TenantNames,TenantStartDates))=DAY(PQ$4)),IF((LOOKUP($F9,TenantNames,TenantEndDates)-PQ$4)&lt;=31,LOOKUP($F9,TenantNames,TenantTotalRevenues)-SUM($JA9:PP9),LOOKUP($F9,TenantNames,TenantMonthlyRents)),IF(AND((SUMIF($G$4:AHB$4,"&lt;"&amp;PQ$4,$G9:AHB9))&gt;SUMIFS(TransactionAmounts,TenantSources,$F9,'Filtered Data'!$C$2:$C23,"&lt;"&amp;PQ$4),PQ$4&lt;TODAY()),"Late","Occupied")),)))</f>
        <v/>
      </c>
      <c r="PR9" s="33" t="str">
        <f>IF(ISBLANK($F9),,IF(TODAY()=PR$4,"Today",IF(AND(LOOKUP($F9,TenantNames,TenantStartDates)&lt;=PR$4,LOOKUP($F9,TenantNames,TenantEndDates)&gt;=PR$4),IF(OR(AND(DAY(LOOKUP($F9,TenantNames,TenantStartDates))&gt;28,DAY(EOMONTH(PR$4,0))=28,DAY(PR$4)=28),AND(DAY(LOOKUP($F9,TenantNames,TenantStartDates))&gt;30,DAY(EOMONTH(PR$4,0))=30,DAY(PR$4)=30),DAY(LOOKUP($F9,TenantNames,TenantStartDates))=DAY(PR$4)),IF((LOOKUP($F9,TenantNames,TenantEndDates)-PR$4)&lt;=31,LOOKUP($F9,TenantNames,TenantTotalRevenues)-SUM($JA9:PQ9),LOOKUP($F9,TenantNames,TenantMonthlyRents)),IF(AND((SUMIF($G$4:AHB$4,"&lt;"&amp;PR$4,$G9:AHB9))&gt;SUMIFS(TransactionAmounts,TenantSources,$F9,'Filtered Data'!$C$2:$C23,"&lt;"&amp;PR$4),PR$4&lt;TODAY()),"Late","Occupied")),)))</f>
        <v/>
      </c>
      <c r="PS9" s="33" t="str">
        <f>IF(ISBLANK($F9),,IF(TODAY()=PS$4,"Today",IF(AND(LOOKUP($F9,TenantNames,TenantStartDates)&lt;=PS$4,LOOKUP($F9,TenantNames,TenantEndDates)&gt;=PS$4),IF(OR(AND(DAY(LOOKUP($F9,TenantNames,TenantStartDates))&gt;28,DAY(EOMONTH(PS$4,0))=28,DAY(PS$4)=28),AND(DAY(LOOKUP($F9,TenantNames,TenantStartDates))&gt;30,DAY(EOMONTH(PS$4,0))=30,DAY(PS$4)=30),DAY(LOOKUP($F9,TenantNames,TenantStartDates))=DAY(PS$4)),IF((LOOKUP($F9,TenantNames,TenantEndDates)-PS$4)&lt;=31,LOOKUP($F9,TenantNames,TenantTotalRevenues)-SUM($JA9:PR9),LOOKUP($F9,TenantNames,TenantMonthlyRents)),IF(AND((SUMIF($G$4:AHB$4,"&lt;"&amp;PS$4,$G9:AHB9))&gt;SUMIFS(TransactionAmounts,TenantSources,$F9,'Filtered Data'!$C$2:$C23,"&lt;"&amp;PS$4),PS$4&lt;TODAY()),"Late","Occupied")),)))</f>
        <v/>
      </c>
      <c r="PT9" s="33" t="str">
        <f>IF(ISBLANK($F9),,IF(TODAY()=PT$4,"Today",IF(AND(LOOKUP($F9,TenantNames,TenantStartDates)&lt;=PT$4,LOOKUP($F9,TenantNames,TenantEndDates)&gt;=PT$4),IF(OR(AND(DAY(LOOKUP($F9,TenantNames,TenantStartDates))&gt;28,DAY(EOMONTH(PT$4,0))=28,DAY(PT$4)=28),AND(DAY(LOOKUP($F9,TenantNames,TenantStartDates))&gt;30,DAY(EOMONTH(PT$4,0))=30,DAY(PT$4)=30),DAY(LOOKUP($F9,TenantNames,TenantStartDates))=DAY(PT$4)),IF((LOOKUP($F9,TenantNames,TenantEndDates)-PT$4)&lt;=31,LOOKUP($F9,TenantNames,TenantTotalRevenues)-SUM($JA9:PS9),LOOKUP($F9,TenantNames,TenantMonthlyRents)),IF(AND((SUMIF($G$4:AHB$4,"&lt;"&amp;PT$4,$G9:AHB9))&gt;SUMIFS(TransactionAmounts,TenantSources,$F9,'Filtered Data'!$C$2:$C23,"&lt;"&amp;PT$4),PT$4&lt;TODAY()),"Late","Occupied")),)))</f>
        <v/>
      </c>
      <c r="PU9" s="33" t="str">
        <f>IF(ISBLANK($F9),,IF(TODAY()=PU$4,"Today",IF(AND(LOOKUP($F9,TenantNames,TenantStartDates)&lt;=PU$4,LOOKUP($F9,TenantNames,TenantEndDates)&gt;=PU$4),IF(OR(AND(DAY(LOOKUP($F9,TenantNames,TenantStartDates))&gt;28,DAY(EOMONTH(PU$4,0))=28,DAY(PU$4)=28),AND(DAY(LOOKUP($F9,TenantNames,TenantStartDates))&gt;30,DAY(EOMONTH(PU$4,0))=30,DAY(PU$4)=30),DAY(LOOKUP($F9,TenantNames,TenantStartDates))=DAY(PU$4)),IF((LOOKUP($F9,TenantNames,TenantEndDates)-PU$4)&lt;=31,LOOKUP($F9,TenantNames,TenantTotalRevenues)-SUM($JA9:PT9),LOOKUP($F9,TenantNames,TenantMonthlyRents)),IF(AND((SUMIF($G$4:AHB$4,"&lt;"&amp;PU$4,$G9:AHB9))&gt;SUMIFS(TransactionAmounts,TenantSources,$F9,'Filtered Data'!$C$2:$C23,"&lt;"&amp;PU$4),PU$4&lt;TODAY()),"Late","Occupied")),)))</f>
        <v/>
      </c>
      <c r="PV9" s="33" t="str">
        <f>IF(ISBLANK($F9),,IF(TODAY()=PV$4,"Today",IF(AND(LOOKUP($F9,TenantNames,TenantStartDates)&lt;=PV$4,LOOKUP($F9,TenantNames,TenantEndDates)&gt;=PV$4),IF(OR(AND(DAY(LOOKUP($F9,TenantNames,TenantStartDates))&gt;28,DAY(EOMONTH(PV$4,0))=28,DAY(PV$4)=28),AND(DAY(LOOKUP($F9,TenantNames,TenantStartDates))&gt;30,DAY(EOMONTH(PV$4,0))=30,DAY(PV$4)=30),DAY(LOOKUP($F9,TenantNames,TenantStartDates))=DAY(PV$4)),IF((LOOKUP($F9,TenantNames,TenantEndDates)-PV$4)&lt;=31,LOOKUP($F9,TenantNames,TenantTotalRevenues)-SUM($JA9:PU9),LOOKUP($F9,TenantNames,TenantMonthlyRents)),IF(AND((SUMIF($G$4:AHB$4,"&lt;"&amp;PV$4,$G9:AHB9))&gt;SUMIFS(TransactionAmounts,TenantSources,$F9,'Filtered Data'!$C$2:$C23,"&lt;"&amp;PV$4),PV$4&lt;TODAY()),"Late","Occupied")),)))</f>
        <v/>
      </c>
      <c r="PW9" s="33" t="str">
        <f>IF(ISBLANK($F9),,IF(TODAY()=PW$4,"Today",IF(AND(LOOKUP($F9,TenantNames,TenantStartDates)&lt;=PW$4,LOOKUP($F9,TenantNames,TenantEndDates)&gt;=PW$4),IF(OR(AND(DAY(LOOKUP($F9,TenantNames,TenantStartDates))&gt;28,DAY(EOMONTH(PW$4,0))=28,DAY(PW$4)=28),AND(DAY(LOOKUP($F9,TenantNames,TenantStartDates))&gt;30,DAY(EOMONTH(PW$4,0))=30,DAY(PW$4)=30),DAY(LOOKUP($F9,TenantNames,TenantStartDates))=DAY(PW$4)),IF((LOOKUP($F9,TenantNames,TenantEndDates)-PW$4)&lt;=31,LOOKUP($F9,TenantNames,TenantTotalRevenues)-SUM($JA9:PV9),LOOKUP($F9,TenantNames,TenantMonthlyRents)),IF(AND((SUMIF($G$4:AHB$4,"&lt;"&amp;PW$4,$G9:AHB9))&gt;SUMIFS(TransactionAmounts,TenantSources,$F9,'Filtered Data'!$C$2:$C23,"&lt;"&amp;PW$4),PW$4&lt;TODAY()),"Late","Occupied")),)))</f>
        <v/>
      </c>
      <c r="PX9" s="33" t="str">
        <f>IF(ISBLANK($F9),,IF(TODAY()=PX$4,"Today",IF(AND(LOOKUP($F9,TenantNames,TenantStartDates)&lt;=PX$4,LOOKUP($F9,TenantNames,TenantEndDates)&gt;=PX$4),IF(OR(AND(DAY(LOOKUP($F9,TenantNames,TenantStartDates))&gt;28,DAY(EOMONTH(PX$4,0))=28,DAY(PX$4)=28),AND(DAY(LOOKUP($F9,TenantNames,TenantStartDates))&gt;30,DAY(EOMONTH(PX$4,0))=30,DAY(PX$4)=30),DAY(LOOKUP($F9,TenantNames,TenantStartDates))=DAY(PX$4)),IF((LOOKUP($F9,TenantNames,TenantEndDates)-PX$4)&lt;=31,LOOKUP($F9,TenantNames,TenantTotalRevenues)-SUM($JA9:PW9),LOOKUP($F9,TenantNames,TenantMonthlyRents)),IF(AND((SUMIF($G$4:AHB$4,"&lt;"&amp;PX$4,$G9:AHB9))&gt;SUMIFS(TransactionAmounts,TenantSources,$F9,'Filtered Data'!$C$2:$C23,"&lt;"&amp;PX$4),PX$4&lt;TODAY()),"Late","Occupied")),)))</f>
        <v/>
      </c>
      <c r="PY9" s="33" t="str">
        <f>IF(ISBLANK($F9),,IF(TODAY()=PY$4,"Today",IF(AND(LOOKUP($F9,TenantNames,TenantStartDates)&lt;=PY$4,LOOKUP($F9,TenantNames,TenantEndDates)&gt;=PY$4),IF(OR(AND(DAY(LOOKUP($F9,TenantNames,TenantStartDates))&gt;28,DAY(EOMONTH(PY$4,0))=28,DAY(PY$4)=28),AND(DAY(LOOKUP($F9,TenantNames,TenantStartDates))&gt;30,DAY(EOMONTH(PY$4,0))=30,DAY(PY$4)=30),DAY(LOOKUP($F9,TenantNames,TenantStartDates))=DAY(PY$4)),IF((LOOKUP($F9,TenantNames,TenantEndDates)-PY$4)&lt;=31,LOOKUP($F9,TenantNames,TenantTotalRevenues)-SUM($JA9:PX9),LOOKUP($F9,TenantNames,TenantMonthlyRents)),IF(AND((SUMIF($G$4:AHB$4,"&lt;"&amp;PY$4,$G9:AHB9))&gt;SUMIFS(TransactionAmounts,TenantSources,$F9,'Filtered Data'!$C$2:$C23,"&lt;"&amp;PY$4),PY$4&lt;TODAY()),"Late","Occupied")),)))</f>
        <v/>
      </c>
      <c r="PZ9" s="33" t="str">
        <f>IF(ISBLANK($F9),,IF(TODAY()=PZ$4,"Today",IF(AND(LOOKUP($F9,TenantNames,TenantStartDates)&lt;=PZ$4,LOOKUP($F9,TenantNames,TenantEndDates)&gt;=PZ$4),IF(OR(AND(DAY(LOOKUP($F9,TenantNames,TenantStartDates))&gt;28,DAY(EOMONTH(PZ$4,0))=28,DAY(PZ$4)=28),AND(DAY(LOOKUP($F9,TenantNames,TenantStartDates))&gt;30,DAY(EOMONTH(PZ$4,0))=30,DAY(PZ$4)=30),DAY(LOOKUP($F9,TenantNames,TenantStartDates))=DAY(PZ$4)),IF((LOOKUP($F9,TenantNames,TenantEndDates)-PZ$4)&lt;=31,LOOKUP($F9,TenantNames,TenantTotalRevenues)-SUM($JA9:PY9),LOOKUP($F9,TenantNames,TenantMonthlyRents)),IF(AND((SUMIF($G$4:AHB$4,"&lt;"&amp;PZ$4,$G9:AHB9))&gt;SUMIFS(TransactionAmounts,TenantSources,$F9,'Filtered Data'!$C$2:$C23,"&lt;"&amp;PZ$4),PZ$4&lt;TODAY()),"Late","Occupied")),)))</f>
        <v/>
      </c>
      <c r="QA9" s="33" t="str">
        <f>IF(ISBLANK($F9),,IF(TODAY()=QA$4,"Today",IF(AND(LOOKUP($F9,TenantNames,TenantStartDates)&lt;=QA$4,LOOKUP($F9,TenantNames,TenantEndDates)&gt;=QA$4),IF(OR(AND(DAY(LOOKUP($F9,TenantNames,TenantStartDates))&gt;28,DAY(EOMONTH(QA$4,0))=28,DAY(QA$4)=28),AND(DAY(LOOKUP($F9,TenantNames,TenantStartDates))&gt;30,DAY(EOMONTH(QA$4,0))=30,DAY(QA$4)=30),DAY(LOOKUP($F9,TenantNames,TenantStartDates))=DAY(QA$4)),IF((LOOKUP($F9,TenantNames,TenantEndDates)-QA$4)&lt;=31,LOOKUP($F9,TenantNames,TenantTotalRevenues)-SUM($JA9:PZ9),LOOKUP($F9,TenantNames,TenantMonthlyRents)),IF(AND((SUMIF($G$4:AHB$4,"&lt;"&amp;QA$4,$G9:AHB9))&gt;SUMIFS(TransactionAmounts,TenantSources,$F9,'Filtered Data'!$C$2:$C23,"&lt;"&amp;QA$4),QA$4&lt;TODAY()),"Late","Occupied")),)))</f>
        <v/>
      </c>
      <c r="QB9" s="33" t="str">
        <f>IF(ISBLANK($F9),,IF(TODAY()=QB$4,"Today",IF(AND(LOOKUP($F9,TenantNames,TenantStartDates)&lt;=QB$4,LOOKUP($F9,TenantNames,TenantEndDates)&gt;=QB$4),IF(OR(AND(DAY(LOOKUP($F9,TenantNames,TenantStartDates))&gt;28,DAY(EOMONTH(QB$4,0))=28,DAY(QB$4)=28),AND(DAY(LOOKUP($F9,TenantNames,TenantStartDates))&gt;30,DAY(EOMONTH(QB$4,0))=30,DAY(QB$4)=30),DAY(LOOKUP($F9,TenantNames,TenantStartDates))=DAY(QB$4)),IF((LOOKUP($F9,TenantNames,TenantEndDates)-QB$4)&lt;=31,LOOKUP($F9,TenantNames,TenantTotalRevenues)-SUM($JA9:QA9),LOOKUP($F9,TenantNames,TenantMonthlyRents)),IF(AND((SUMIF($G$4:AHB$4,"&lt;"&amp;QB$4,$G9:AHB9))&gt;SUMIFS(TransactionAmounts,TenantSources,$F9,'Filtered Data'!$C$2:$C23,"&lt;"&amp;QB$4),QB$4&lt;TODAY()),"Late","Occupied")),)))</f>
        <v/>
      </c>
      <c r="QC9" s="33" t="str">
        <f>IF(ISBLANK($F9),,IF(TODAY()=QC$4,"Today",IF(AND(LOOKUP($F9,TenantNames,TenantStartDates)&lt;=QC$4,LOOKUP($F9,TenantNames,TenantEndDates)&gt;=QC$4),IF(OR(AND(DAY(LOOKUP($F9,TenantNames,TenantStartDates))&gt;28,DAY(EOMONTH(QC$4,0))=28,DAY(QC$4)=28),AND(DAY(LOOKUP($F9,TenantNames,TenantStartDates))&gt;30,DAY(EOMONTH(QC$4,0))=30,DAY(QC$4)=30),DAY(LOOKUP($F9,TenantNames,TenantStartDates))=DAY(QC$4)),IF((LOOKUP($F9,TenantNames,TenantEndDates)-QC$4)&lt;=31,LOOKUP($F9,TenantNames,TenantTotalRevenues)-SUM($JA9:QB9),LOOKUP($F9,TenantNames,TenantMonthlyRents)),IF(AND((SUMIF($G$4:AHB$4,"&lt;"&amp;QC$4,$G9:AHB9))&gt;SUMIFS(TransactionAmounts,TenantSources,$F9,'Filtered Data'!$C$2:$C23,"&lt;"&amp;QC$4),QC$4&lt;TODAY()),"Late","Occupied")),)))</f>
        <v/>
      </c>
      <c r="QD9" s="33" t="str">
        <f>IF(ISBLANK($F9),,IF(TODAY()=QD$4,"Today",IF(AND(LOOKUP($F9,TenantNames,TenantStartDates)&lt;=QD$4,LOOKUP($F9,TenantNames,TenantEndDates)&gt;=QD$4),IF(OR(AND(DAY(LOOKUP($F9,TenantNames,TenantStartDates))&gt;28,DAY(EOMONTH(QD$4,0))=28,DAY(QD$4)=28),AND(DAY(LOOKUP($F9,TenantNames,TenantStartDates))&gt;30,DAY(EOMONTH(QD$4,0))=30,DAY(QD$4)=30),DAY(LOOKUP($F9,TenantNames,TenantStartDates))=DAY(QD$4)),IF((LOOKUP($F9,TenantNames,TenantEndDates)-QD$4)&lt;=31,LOOKUP($F9,TenantNames,TenantTotalRevenues)-SUM($JA9:QC9),LOOKUP($F9,TenantNames,TenantMonthlyRents)),IF(AND((SUMIF($G$4:AHB$4,"&lt;"&amp;QD$4,$G9:AHB9))&gt;SUMIFS(TransactionAmounts,TenantSources,$F9,'Filtered Data'!$C$2:$C23,"&lt;"&amp;QD$4),QD$4&lt;TODAY()),"Late","Occupied")),)))</f>
        <v/>
      </c>
      <c r="QE9" s="33" t="str">
        <f>IF(ISBLANK($F9),,IF(TODAY()=QE$4,"Today",IF(AND(LOOKUP($F9,TenantNames,TenantStartDates)&lt;=QE$4,LOOKUP($F9,TenantNames,TenantEndDates)&gt;=QE$4),IF(OR(AND(DAY(LOOKUP($F9,TenantNames,TenantStartDates))&gt;28,DAY(EOMONTH(QE$4,0))=28,DAY(QE$4)=28),AND(DAY(LOOKUP($F9,TenantNames,TenantStartDates))&gt;30,DAY(EOMONTH(QE$4,0))=30,DAY(QE$4)=30),DAY(LOOKUP($F9,TenantNames,TenantStartDates))=DAY(QE$4)),IF((LOOKUP($F9,TenantNames,TenantEndDates)-QE$4)&lt;=31,LOOKUP($F9,TenantNames,TenantTotalRevenues)-SUM($JA9:QD9),LOOKUP($F9,TenantNames,TenantMonthlyRents)),IF(AND((SUMIF($G$4:AHB$4,"&lt;"&amp;QE$4,$G9:AHB9))&gt;SUMIFS(TransactionAmounts,TenantSources,$F9,'Filtered Data'!$C$2:$C23,"&lt;"&amp;QE$4),QE$4&lt;TODAY()),"Late","Occupied")),)))</f>
        <v/>
      </c>
      <c r="QF9" s="33" t="str">
        <f>IF(ISBLANK($F9),,IF(TODAY()=QF$4,"Today",IF(AND(LOOKUP($F9,TenantNames,TenantStartDates)&lt;=QF$4,LOOKUP($F9,TenantNames,TenantEndDates)&gt;=QF$4),IF(OR(AND(DAY(LOOKUP($F9,TenantNames,TenantStartDates))&gt;28,DAY(EOMONTH(QF$4,0))=28,DAY(QF$4)=28),AND(DAY(LOOKUP($F9,TenantNames,TenantStartDates))&gt;30,DAY(EOMONTH(QF$4,0))=30,DAY(QF$4)=30),DAY(LOOKUP($F9,TenantNames,TenantStartDates))=DAY(QF$4)),IF((LOOKUP($F9,TenantNames,TenantEndDates)-QF$4)&lt;=31,LOOKUP($F9,TenantNames,TenantTotalRevenues)-SUM($JA9:QE9),LOOKUP($F9,TenantNames,TenantMonthlyRents)),IF(AND((SUMIF($G$4:AHB$4,"&lt;"&amp;QF$4,$G9:AHB9))&gt;SUMIFS(TransactionAmounts,TenantSources,$F9,'Filtered Data'!$C$2:$C23,"&lt;"&amp;QF$4),QF$4&lt;TODAY()),"Late","Occupied")),)))</f>
        <v/>
      </c>
      <c r="QG9" s="33" t="str">
        <f>IF(ISBLANK($F9),,IF(TODAY()=QG$4,"Today",IF(AND(LOOKUP($F9,TenantNames,TenantStartDates)&lt;=QG$4,LOOKUP($F9,TenantNames,TenantEndDates)&gt;=QG$4),IF(OR(AND(DAY(LOOKUP($F9,TenantNames,TenantStartDates))&gt;28,DAY(EOMONTH(QG$4,0))=28,DAY(QG$4)=28),AND(DAY(LOOKUP($F9,TenantNames,TenantStartDates))&gt;30,DAY(EOMONTH(QG$4,0))=30,DAY(QG$4)=30),DAY(LOOKUP($F9,TenantNames,TenantStartDates))=DAY(QG$4)),IF((LOOKUP($F9,TenantNames,TenantEndDates)-QG$4)&lt;=31,LOOKUP($F9,TenantNames,TenantTotalRevenues)-SUM($JA9:QF9),LOOKUP($F9,TenantNames,TenantMonthlyRents)),IF(AND((SUMIF($G$4:AHB$4,"&lt;"&amp;QG$4,$G9:AHB9))&gt;SUMIFS(TransactionAmounts,TenantSources,$F9,'Filtered Data'!$C$2:$C23,"&lt;"&amp;QG$4),QG$4&lt;TODAY()),"Late","Occupied")),)))</f>
        <v/>
      </c>
      <c r="QH9" s="33" t="str">
        <f>IF(ISBLANK($F9),,IF(TODAY()=QH$4,"Today",IF(AND(LOOKUP($F9,TenantNames,TenantStartDates)&lt;=QH$4,LOOKUP($F9,TenantNames,TenantEndDates)&gt;=QH$4),IF(OR(AND(DAY(LOOKUP($F9,TenantNames,TenantStartDates))&gt;28,DAY(EOMONTH(QH$4,0))=28,DAY(QH$4)=28),AND(DAY(LOOKUP($F9,TenantNames,TenantStartDates))&gt;30,DAY(EOMONTH(QH$4,0))=30,DAY(QH$4)=30),DAY(LOOKUP($F9,TenantNames,TenantStartDates))=DAY(QH$4)),IF((LOOKUP($F9,TenantNames,TenantEndDates)-QH$4)&lt;=31,LOOKUP($F9,TenantNames,TenantTotalRevenues)-SUM($JA9:QG9),LOOKUP($F9,TenantNames,TenantMonthlyRents)),IF(AND((SUMIF($G$4:AHB$4,"&lt;"&amp;QH$4,$G9:AHB9))&gt;SUMIFS(TransactionAmounts,TenantSources,$F9,'Filtered Data'!$C$2:$C23,"&lt;"&amp;QH$4),QH$4&lt;TODAY()),"Late","Occupied")),)))</f>
        <v/>
      </c>
      <c r="QI9" s="33" t="str">
        <f>IF(ISBLANK($F9),,IF(TODAY()=QI$4,"Today",IF(AND(LOOKUP($F9,TenantNames,TenantStartDates)&lt;=QI$4,LOOKUP($F9,TenantNames,TenantEndDates)&gt;=QI$4),IF(OR(AND(DAY(LOOKUP($F9,TenantNames,TenantStartDates))&gt;28,DAY(EOMONTH(QI$4,0))=28,DAY(QI$4)=28),AND(DAY(LOOKUP($F9,TenantNames,TenantStartDates))&gt;30,DAY(EOMONTH(QI$4,0))=30,DAY(QI$4)=30),DAY(LOOKUP($F9,TenantNames,TenantStartDates))=DAY(QI$4)),IF((LOOKUP($F9,TenantNames,TenantEndDates)-QI$4)&lt;=31,LOOKUP($F9,TenantNames,TenantTotalRevenues)-SUM($JA9:QH9),LOOKUP($F9,TenantNames,TenantMonthlyRents)),IF(AND((SUMIF($G$4:AHB$4,"&lt;"&amp;QI$4,$G9:AHB9))&gt;SUMIFS(TransactionAmounts,TenantSources,$F9,'Filtered Data'!$C$2:$C23,"&lt;"&amp;QI$4),QI$4&lt;TODAY()),"Late","Occupied")),)))</f>
        <v/>
      </c>
      <c r="QJ9" s="33" t="str">
        <f>IF(ISBLANK($F9),,IF(TODAY()=QJ$4,"Today",IF(AND(LOOKUP($F9,TenantNames,TenantStartDates)&lt;=QJ$4,LOOKUP($F9,TenantNames,TenantEndDates)&gt;=QJ$4),IF(OR(AND(DAY(LOOKUP($F9,TenantNames,TenantStartDates))&gt;28,DAY(EOMONTH(QJ$4,0))=28,DAY(QJ$4)=28),AND(DAY(LOOKUP($F9,TenantNames,TenantStartDates))&gt;30,DAY(EOMONTH(QJ$4,0))=30,DAY(QJ$4)=30),DAY(LOOKUP($F9,TenantNames,TenantStartDates))=DAY(QJ$4)),IF((LOOKUP($F9,TenantNames,TenantEndDates)-QJ$4)&lt;=31,LOOKUP($F9,TenantNames,TenantTotalRevenues)-SUM($JA9:QI9),LOOKUP($F9,TenantNames,TenantMonthlyRents)),IF(AND((SUMIF($G$4:AHB$4,"&lt;"&amp;QJ$4,$G9:AHB9))&gt;SUMIFS(TransactionAmounts,TenantSources,$F9,'Filtered Data'!$C$2:$C23,"&lt;"&amp;QJ$4),QJ$4&lt;TODAY()),"Late","Occupied")),)))</f>
        <v/>
      </c>
      <c r="QK9" s="33" t="str">
        <f>IF(ISBLANK($F9),,IF(TODAY()=QK$4,"Today",IF(AND(LOOKUP($F9,TenantNames,TenantStartDates)&lt;=QK$4,LOOKUP($F9,TenantNames,TenantEndDates)&gt;=QK$4),IF(OR(AND(DAY(LOOKUP($F9,TenantNames,TenantStartDates))&gt;28,DAY(EOMONTH(QK$4,0))=28,DAY(QK$4)=28),AND(DAY(LOOKUP($F9,TenantNames,TenantStartDates))&gt;30,DAY(EOMONTH(QK$4,0))=30,DAY(QK$4)=30),DAY(LOOKUP($F9,TenantNames,TenantStartDates))=DAY(QK$4)),IF((LOOKUP($F9,TenantNames,TenantEndDates)-QK$4)&lt;=31,LOOKUP($F9,TenantNames,TenantTotalRevenues)-SUM($JA9:QJ9),LOOKUP($F9,TenantNames,TenantMonthlyRents)),IF(AND((SUMIF($G$4:AHB$4,"&lt;"&amp;QK$4,$G9:AHB9))&gt;SUMIFS(TransactionAmounts,TenantSources,$F9,'Filtered Data'!$C$2:$C23,"&lt;"&amp;QK$4),QK$4&lt;TODAY()),"Late","Occupied")),)))</f>
        <v/>
      </c>
      <c r="QL9" s="33" t="str">
        <f>IF(ISBLANK($F9),,IF(TODAY()=QL$4,"Today",IF(AND(LOOKUP($F9,TenantNames,TenantStartDates)&lt;=QL$4,LOOKUP($F9,TenantNames,TenantEndDates)&gt;=QL$4),IF(OR(AND(DAY(LOOKUP($F9,TenantNames,TenantStartDates))&gt;28,DAY(EOMONTH(QL$4,0))=28,DAY(QL$4)=28),AND(DAY(LOOKUP($F9,TenantNames,TenantStartDates))&gt;30,DAY(EOMONTH(QL$4,0))=30,DAY(QL$4)=30),DAY(LOOKUP($F9,TenantNames,TenantStartDates))=DAY(QL$4)),IF((LOOKUP($F9,TenantNames,TenantEndDates)-QL$4)&lt;=31,LOOKUP($F9,TenantNames,TenantTotalRevenues)-SUM($JA9:QK9),LOOKUP($F9,TenantNames,TenantMonthlyRents)),IF(AND((SUMIF($G$4:AHB$4,"&lt;"&amp;QL$4,$G9:AHB9))&gt;SUMIFS(TransactionAmounts,TenantSources,$F9,'Filtered Data'!$C$2:$C23,"&lt;"&amp;QL$4),QL$4&lt;TODAY()),"Late","Occupied")),)))</f>
        <v/>
      </c>
      <c r="QM9" s="33" t="str">
        <f>IF(ISBLANK($F9),,IF(TODAY()=QM$4,"Today",IF(AND(LOOKUP($F9,TenantNames,TenantStartDates)&lt;=QM$4,LOOKUP($F9,TenantNames,TenantEndDates)&gt;=QM$4),IF(OR(AND(DAY(LOOKUP($F9,TenantNames,TenantStartDates))&gt;28,DAY(EOMONTH(QM$4,0))=28,DAY(QM$4)=28),AND(DAY(LOOKUP($F9,TenantNames,TenantStartDates))&gt;30,DAY(EOMONTH(QM$4,0))=30,DAY(QM$4)=30),DAY(LOOKUP($F9,TenantNames,TenantStartDates))=DAY(QM$4)),IF((LOOKUP($F9,TenantNames,TenantEndDates)-QM$4)&lt;=31,LOOKUP($F9,TenantNames,TenantTotalRevenues)-SUM($JA9:QL9),LOOKUP($F9,TenantNames,TenantMonthlyRents)),IF(AND((SUMIF($G$4:AHB$4,"&lt;"&amp;QM$4,$G9:AHB9))&gt;SUMIFS(TransactionAmounts,TenantSources,$F9,'Filtered Data'!$C$2:$C23,"&lt;"&amp;QM$4),QM$4&lt;TODAY()),"Late","Occupied")),)))</f>
        <v/>
      </c>
      <c r="QN9" s="33" t="str">
        <f>IF(ISBLANK($F9),,IF(TODAY()=QN$4,"Today",IF(AND(LOOKUP($F9,TenantNames,TenantStartDates)&lt;=QN$4,LOOKUP($F9,TenantNames,TenantEndDates)&gt;=QN$4),IF(OR(AND(DAY(LOOKUP($F9,TenantNames,TenantStartDates))&gt;28,DAY(EOMONTH(QN$4,0))=28,DAY(QN$4)=28),AND(DAY(LOOKUP($F9,TenantNames,TenantStartDates))&gt;30,DAY(EOMONTH(QN$4,0))=30,DAY(QN$4)=30),DAY(LOOKUP($F9,TenantNames,TenantStartDates))=DAY(QN$4)),IF((LOOKUP($F9,TenantNames,TenantEndDates)-QN$4)&lt;=31,LOOKUP($F9,TenantNames,TenantTotalRevenues)-SUM($JA9:QM9),LOOKUP($F9,TenantNames,TenantMonthlyRents)),IF(AND((SUMIF($G$4:AHB$4,"&lt;"&amp;QN$4,$G9:AHB9))&gt;SUMIFS(TransactionAmounts,TenantSources,$F9,'Filtered Data'!$C$2:$C23,"&lt;"&amp;QN$4),QN$4&lt;TODAY()),"Late","Occupied")),)))</f>
        <v/>
      </c>
      <c r="QO9" s="33" t="str">
        <f>IF(ISBLANK($F9),,IF(TODAY()=QO$4,"Today",IF(AND(LOOKUP($F9,TenantNames,TenantStartDates)&lt;=QO$4,LOOKUP($F9,TenantNames,TenantEndDates)&gt;=QO$4),IF(OR(AND(DAY(LOOKUP($F9,TenantNames,TenantStartDates))&gt;28,DAY(EOMONTH(QO$4,0))=28,DAY(QO$4)=28),AND(DAY(LOOKUP($F9,TenantNames,TenantStartDates))&gt;30,DAY(EOMONTH(QO$4,0))=30,DAY(QO$4)=30),DAY(LOOKUP($F9,TenantNames,TenantStartDates))=DAY(QO$4)),IF((LOOKUP($F9,TenantNames,TenantEndDates)-QO$4)&lt;=31,LOOKUP($F9,TenantNames,TenantTotalRevenues)-SUM($JA9:QN9),LOOKUP($F9,TenantNames,TenantMonthlyRents)),IF(AND((SUMIF($G$4:AHB$4,"&lt;"&amp;QO$4,$G9:AHB9))&gt;SUMIFS(TransactionAmounts,TenantSources,$F9,'Filtered Data'!$C$2:$C23,"&lt;"&amp;QO$4),QO$4&lt;TODAY()),"Late","Occupied")),)))</f>
        <v/>
      </c>
      <c r="QP9" s="33" t="str">
        <f>IF(ISBLANK($F9),,IF(TODAY()=QP$4,"Today",IF(AND(LOOKUP($F9,TenantNames,TenantStartDates)&lt;=QP$4,LOOKUP($F9,TenantNames,TenantEndDates)&gt;=QP$4),IF(OR(AND(DAY(LOOKUP($F9,TenantNames,TenantStartDates))&gt;28,DAY(EOMONTH(QP$4,0))=28,DAY(QP$4)=28),AND(DAY(LOOKUP($F9,TenantNames,TenantStartDates))&gt;30,DAY(EOMONTH(QP$4,0))=30,DAY(QP$4)=30),DAY(LOOKUP($F9,TenantNames,TenantStartDates))=DAY(QP$4)),IF((LOOKUP($F9,TenantNames,TenantEndDates)-QP$4)&lt;=31,LOOKUP($F9,TenantNames,TenantTotalRevenues)-SUM($JA9:QO9),LOOKUP($F9,TenantNames,TenantMonthlyRents)),IF(AND((SUMIF($G$4:AHB$4,"&lt;"&amp;QP$4,$G9:AHB9))&gt;SUMIFS(TransactionAmounts,TenantSources,$F9,'Filtered Data'!$C$2:$C23,"&lt;"&amp;QP$4),QP$4&lt;TODAY()),"Late","Occupied")),)))</f>
        <v/>
      </c>
      <c r="QQ9" s="33" t="str">
        <f>IF(ISBLANK($F9),,IF(TODAY()=QQ$4,"Today",IF(AND(LOOKUP($F9,TenantNames,TenantStartDates)&lt;=QQ$4,LOOKUP($F9,TenantNames,TenantEndDates)&gt;=QQ$4),IF(OR(AND(DAY(LOOKUP($F9,TenantNames,TenantStartDates))&gt;28,DAY(EOMONTH(QQ$4,0))=28,DAY(QQ$4)=28),AND(DAY(LOOKUP($F9,TenantNames,TenantStartDates))&gt;30,DAY(EOMONTH(QQ$4,0))=30,DAY(QQ$4)=30),DAY(LOOKUP($F9,TenantNames,TenantStartDates))=DAY(QQ$4)),IF((LOOKUP($F9,TenantNames,TenantEndDates)-QQ$4)&lt;=31,LOOKUP($F9,TenantNames,TenantTotalRevenues)-SUM($JA9:QP9),LOOKUP($F9,TenantNames,TenantMonthlyRents)),IF(AND((SUMIF($G$4:AHB$4,"&lt;"&amp;QQ$4,$G9:AHB9))&gt;SUMIFS(TransactionAmounts,TenantSources,$F9,'Filtered Data'!$C$2:$C23,"&lt;"&amp;QQ$4),QQ$4&lt;TODAY()),"Late","Occupied")),)))</f>
        <v/>
      </c>
      <c r="QR9" s="33" t="str">
        <f>IF(ISBLANK($F9),,IF(TODAY()=QR$4,"Today",IF(AND(LOOKUP($F9,TenantNames,TenantStartDates)&lt;=QR$4,LOOKUP($F9,TenantNames,TenantEndDates)&gt;=QR$4),IF(OR(AND(DAY(LOOKUP($F9,TenantNames,TenantStartDates))&gt;28,DAY(EOMONTH(QR$4,0))=28,DAY(QR$4)=28),AND(DAY(LOOKUP($F9,TenantNames,TenantStartDates))&gt;30,DAY(EOMONTH(QR$4,0))=30,DAY(QR$4)=30),DAY(LOOKUP($F9,TenantNames,TenantStartDates))=DAY(QR$4)),IF((LOOKUP($F9,TenantNames,TenantEndDates)-QR$4)&lt;=31,LOOKUP($F9,TenantNames,TenantTotalRevenues)-SUM($JA9:QQ9),LOOKUP($F9,TenantNames,TenantMonthlyRents)),IF(AND((SUMIF($G$4:AHB$4,"&lt;"&amp;QR$4,$G9:AHB9))&gt;SUMIFS(TransactionAmounts,TenantSources,$F9,'Filtered Data'!$C$2:$C23,"&lt;"&amp;QR$4),QR$4&lt;TODAY()),"Late","Occupied")),)))</f>
        <v/>
      </c>
      <c r="QS9" s="33" t="str">
        <f>IF(ISBLANK($F9),,IF(TODAY()=QS$4,"Today",IF(AND(LOOKUP($F9,TenantNames,TenantStartDates)&lt;=QS$4,LOOKUP($F9,TenantNames,TenantEndDates)&gt;=QS$4),IF(OR(AND(DAY(LOOKUP($F9,TenantNames,TenantStartDates))&gt;28,DAY(EOMONTH(QS$4,0))=28,DAY(QS$4)=28),AND(DAY(LOOKUP($F9,TenantNames,TenantStartDates))&gt;30,DAY(EOMONTH(QS$4,0))=30,DAY(QS$4)=30),DAY(LOOKUP($F9,TenantNames,TenantStartDates))=DAY(QS$4)),IF((LOOKUP($F9,TenantNames,TenantEndDates)-QS$4)&lt;=31,LOOKUP($F9,TenantNames,TenantTotalRevenues)-SUM($JA9:QR9),LOOKUP($F9,TenantNames,TenantMonthlyRents)),IF(AND((SUMIF($G$4:AHB$4,"&lt;"&amp;QS$4,$G9:AHB9))&gt;SUMIFS(TransactionAmounts,TenantSources,$F9,'Filtered Data'!$C$2:$C23,"&lt;"&amp;QS$4),QS$4&lt;TODAY()),"Late","Occupied")),)))</f>
        <v/>
      </c>
      <c r="QT9" s="33" t="str">
        <f>IF(ISBLANK($F9),,IF(TODAY()=QT$4,"Today",IF(AND(LOOKUP($F9,TenantNames,TenantStartDates)&lt;=QT$4,LOOKUP($F9,TenantNames,TenantEndDates)&gt;=QT$4),IF(OR(AND(DAY(LOOKUP($F9,TenantNames,TenantStartDates))&gt;28,DAY(EOMONTH(QT$4,0))=28,DAY(QT$4)=28),AND(DAY(LOOKUP($F9,TenantNames,TenantStartDates))&gt;30,DAY(EOMONTH(QT$4,0))=30,DAY(QT$4)=30),DAY(LOOKUP($F9,TenantNames,TenantStartDates))=DAY(QT$4)),IF((LOOKUP($F9,TenantNames,TenantEndDates)-QT$4)&lt;=31,LOOKUP($F9,TenantNames,TenantTotalRevenues)-SUM($JA9:QS9),LOOKUP($F9,TenantNames,TenantMonthlyRents)),IF(AND((SUMIF($G$4:AHB$4,"&lt;"&amp;QT$4,$G9:AHB9))&gt;SUMIFS(TransactionAmounts,TenantSources,$F9,'Filtered Data'!$C$2:$C23,"&lt;"&amp;QT$4),QT$4&lt;TODAY()),"Late","Occupied")),)))</f>
        <v/>
      </c>
      <c r="QU9" s="33" t="str">
        <f>IF(ISBLANK($F9),,IF(TODAY()=QU$4,"Today",IF(AND(LOOKUP($F9,TenantNames,TenantStartDates)&lt;=QU$4,LOOKUP($F9,TenantNames,TenantEndDates)&gt;=QU$4),IF(OR(AND(DAY(LOOKUP($F9,TenantNames,TenantStartDates))&gt;28,DAY(EOMONTH(QU$4,0))=28,DAY(QU$4)=28),AND(DAY(LOOKUP($F9,TenantNames,TenantStartDates))&gt;30,DAY(EOMONTH(QU$4,0))=30,DAY(QU$4)=30),DAY(LOOKUP($F9,TenantNames,TenantStartDates))=DAY(QU$4)),IF((LOOKUP($F9,TenantNames,TenantEndDates)-QU$4)&lt;=31,LOOKUP($F9,TenantNames,TenantTotalRevenues)-SUM($JA9:QT9),LOOKUP($F9,TenantNames,TenantMonthlyRents)),IF(AND((SUMIF($G$4:AHB$4,"&lt;"&amp;QU$4,$G9:AHB9))&gt;SUMIFS(TransactionAmounts,TenantSources,$F9,'Filtered Data'!$C$2:$C23,"&lt;"&amp;QU$4),QU$4&lt;TODAY()),"Late","Occupied")),)))</f>
        <v/>
      </c>
      <c r="QV9" s="33" t="str">
        <f>IF(ISBLANK($F9),,IF(TODAY()=QV$4,"Today",IF(AND(LOOKUP($F9,TenantNames,TenantStartDates)&lt;=QV$4,LOOKUP($F9,TenantNames,TenantEndDates)&gt;=QV$4),IF(OR(AND(DAY(LOOKUP($F9,TenantNames,TenantStartDates))&gt;28,DAY(EOMONTH(QV$4,0))=28,DAY(QV$4)=28),AND(DAY(LOOKUP($F9,TenantNames,TenantStartDates))&gt;30,DAY(EOMONTH(QV$4,0))=30,DAY(QV$4)=30),DAY(LOOKUP($F9,TenantNames,TenantStartDates))=DAY(QV$4)),IF((LOOKUP($F9,TenantNames,TenantEndDates)-QV$4)&lt;=31,LOOKUP($F9,TenantNames,TenantTotalRevenues)-SUM($JA9:QU9),LOOKUP($F9,TenantNames,TenantMonthlyRents)),IF(AND((SUMIF($G$4:AHB$4,"&lt;"&amp;QV$4,$G9:AHB9))&gt;SUMIFS(TransactionAmounts,TenantSources,$F9,'Filtered Data'!$C$2:$C23,"&lt;"&amp;QV$4),QV$4&lt;TODAY()),"Late","Occupied")),)))</f>
        <v/>
      </c>
      <c r="QW9" s="33" t="str">
        <f>IF(ISBLANK($F9),,IF(TODAY()=QW$4,"Today",IF(AND(LOOKUP($F9,TenantNames,TenantStartDates)&lt;=QW$4,LOOKUP($F9,TenantNames,TenantEndDates)&gt;=QW$4),IF(OR(AND(DAY(LOOKUP($F9,TenantNames,TenantStartDates))&gt;28,DAY(EOMONTH(QW$4,0))=28,DAY(QW$4)=28),AND(DAY(LOOKUP($F9,TenantNames,TenantStartDates))&gt;30,DAY(EOMONTH(QW$4,0))=30,DAY(QW$4)=30),DAY(LOOKUP($F9,TenantNames,TenantStartDates))=DAY(QW$4)),IF((LOOKUP($F9,TenantNames,TenantEndDates)-QW$4)&lt;=31,LOOKUP($F9,TenantNames,TenantTotalRevenues)-SUM($JA9:QV9),LOOKUP($F9,TenantNames,TenantMonthlyRents)),IF(AND((SUMIF($G$4:AHB$4,"&lt;"&amp;QW$4,$G9:AHB9))&gt;SUMIFS(TransactionAmounts,TenantSources,$F9,'Filtered Data'!$C$2:$C23,"&lt;"&amp;QW$4),QW$4&lt;TODAY()),"Late","Occupied")),)))</f>
        <v/>
      </c>
      <c r="QX9" s="33" t="str">
        <f>IF(ISBLANK($F9),,IF(TODAY()=QX$4,"Today",IF(AND(LOOKUP($F9,TenantNames,TenantStartDates)&lt;=QX$4,LOOKUP($F9,TenantNames,TenantEndDates)&gt;=QX$4),IF(OR(AND(DAY(LOOKUP($F9,TenantNames,TenantStartDates))&gt;28,DAY(EOMONTH(QX$4,0))=28,DAY(QX$4)=28),AND(DAY(LOOKUP($F9,TenantNames,TenantStartDates))&gt;30,DAY(EOMONTH(QX$4,0))=30,DAY(QX$4)=30),DAY(LOOKUP($F9,TenantNames,TenantStartDates))=DAY(QX$4)),IF((LOOKUP($F9,TenantNames,TenantEndDates)-QX$4)&lt;=31,LOOKUP($F9,TenantNames,TenantTotalRevenues)-SUM($JA9:QW9),LOOKUP($F9,TenantNames,TenantMonthlyRents)),IF(AND((SUMIF($G$4:AHB$4,"&lt;"&amp;QX$4,$G9:AHB9))&gt;SUMIFS(TransactionAmounts,TenantSources,$F9,'Filtered Data'!$C$2:$C23,"&lt;"&amp;QX$4),QX$4&lt;TODAY()),"Late","Occupied")),)))</f>
        <v/>
      </c>
      <c r="QY9" s="33" t="str">
        <f>IF(ISBLANK($F9),,IF(TODAY()=QY$4,"Today",IF(AND(LOOKUP($F9,TenantNames,TenantStartDates)&lt;=QY$4,LOOKUP($F9,TenantNames,TenantEndDates)&gt;=QY$4),IF(OR(AND(DAY(LOOKUP($F9,TenantNames,TenantStartDates))&gt;28,DAY(EOMONTH(QY$4,0))=28,DAY(QY$4)=28),AND(DAY(LOOKUP($F9,TenantNames,TenantStartDates))&gt;30,DAY(EOMONTH(QY$4,0))=30,DAY(QY$4)=30),DAY(LOOKUP($F9,TenantNames,TenantStartDates))=DAY(QY$4)),IF((LOOKUP($F9,TenantNames,TenantEndDates)-QY$4)&lt;=31,LOOKUP($F9,TenantNames,TenantTotalRevenues)-SUM($JA9:QX9),LOOKUP($F9,TenantNames,TenantMonthlyRents)),IF(AND((SUMIF($G$4:AHB$4,"&lt;"&amp;QY$4,$G9:AHB9))&gt;SUMIFS(TransactionAmounts,TenantSources,$F9,'Filtered Data'!$C$2:$C23,"&lt;"&amp;QY$4),QY$4&lt;TODAY()),"Late","Occupied")),)))</f>
        <v/>
      </c>
      <c r="QZ9" s="33" t="str">
        <f>IF(ISBLANK($F9),,IF(TODAY()=QZ$4,"Today",IF(AND(LOOKUP($F9,TenantNames,TenantStartDates)&lt;=QZ$4,LOOKUP($F9,TenantNames,TenantEndDates)&gt;=QZ$4),IF(OR(AND(DAY(LOOKUP($F9,TenantNames,TenantStartDates))&gt;28,DAY(EOMONTH(QZ$4,0))=28,DAY(QZ$4)=28),AND(DAY(LOOKUP($F9,TenantNames,TenantStartDates))&gt;30,DAY(EOMONTH(QZ$4,0))=30,DAY(QZ$4)=30),DAY(LOOKUP($F9,TenantNames,TenantStartDates))=DAY(QZ$4)),IF((LOOKUP($F9,TenantNames,TenantEndDates)-QZ$4)&lt;=31,LOOKUP($F9,TenantNames,TenantTotalRevenues)-SUM($JA9:QY9),LOOKUP($F9,TenantNames,TenantMonthlyRents)),IF(AND((SUMIF($G$4:AHB$4,"&lt;"&amp;QZ$4,$G9:AHB9))&gt;SUMIFS(TransactionAmounts,TenantSources,$F9,'Filtered Data'!$C$2:$C23,"&lt;"&amp;QZ$4),QZ$4&lt;TODAY()),"Late","Occupied")),)))</f>
        <v/>
      </c>
      <c r="RA9" s="33" t="str">
        <f>IF(ISBLANK($F9),,IF(TODAY()=RA$4,"Today",IF(AND(LOOKUP($F9,TenantNames,TenantStartDates)&lt;=RA$4,LOOKUP($F9,TenantNames,TenantEndDates)&gt;=RA$4),IF(OR(AND(DAY(LOOKUP($F9,TenantNames,TenantStartDates))&gt;28,DAY(EOMONTH(RA$4,0))=28,DAY(RA$4)=28),AND(DAY(LOOKUP($F9,TenantNames,TenantStartDates))&gt;30,DAY(EOMONTH(RA$4,0))=30,DAY(RA$4)=30),DAY(LOOKUP($F9,TenantNames,TenantStartDates))=DAY(RA$4)),IF((LOOKUP($F9,TenantNames,TenantEndDates)-RA$4)&lt;=31,LOOKUP($F9,TenantNames,TenantTotalRevenues)-SUM($JA9:QZ9),LOOKUP($F9,TenantNames,TenantMonthlyRents)),IF(AND((SUMIF($G$4:AHB$4,"&lt;"&amp;RA$4,$G9:AHB9))&gt;SUMIFS(TransactionAmounts,TenantSources,$F9,'Filtered Data'!$C$2:$C23,"&lt;"&amp;RA$4),RA$4&lt;TODAY()),"Late","Occupied")),)))</f>
        <v/>
      </c>
      <c r="RB9" s="33" t="str">
        <f>IF(ISBLANK($F9),,IF(TODAY()=RB$4,"Today",IF(AND(LOOKUP($F9,TenantNames,TenantStartDates)&lt;=RB$4,LOOKUP($F9,TenantNames,TenantEndDates)&gt;=RB$4),IF(OR(AND(DAY(LOOKUP($F9,TenantNames,TenantStartDates))&gt;28,DAY(EOMONTH(RB$4,0))=28,DAY(RB$4)=28),AND(DAY(LOOKUP($F9,TenantNames,TenantStartDates))&gt;30,DAY(EOMONTH(RB$4,0))=30,DAY(RB$4)=30),DAY(LOOKUP($F9,TenantNames,TenantStartDates))=DAY(RB$4)),IF((LOOKUP($F9,TenantNames,TenantEndDates)-RB$4)&lt;=31,LOOKUP($F9,TenantNames,TenantTotalRevenues)-SUM($JA9:RA9),LOOKUP($F9,TenantNames,TenantMonthlyRents)),IF(AND((SUMIF($G$4:AHB$4,"&lt;"&amp;RB$4,$G9:AHB9))&gt;SUMIFS(TransactionAmounts,TenantSources,$F9,'Filtered Data'!$C$2:$C23,"&lt;"&amp;RB$4),RB$4&lt;TODAY()),"Late","Occupied")),)))</f>
        <v/>
      </c>
      <c r="RC9" s="33" t="str">
        <f>IF(ISBLANK($F9),,IF(TODAY()=RC$4,"Today",IF(AND(LOOKUP($F9,TenantNames,TenantStartDates)&lt;=RC$4,LOOKUP($F9,TenantNames,TenantEndDates)&gt;=RC$4),IF(OR(AND(DAY(LOOKUP($F9,TenantNames,TenantStartDates))&gt;28,DAY(EOMONTH(RC$4,0))=28,DAY(RC$4)=28),AND(DAY(LOOKUP($F9,TenantNames,TenantStartDates))&gt;30,DAY(EOMONTH(RC$4,0))=30,DAY(RC$4)=30),DAY(LOOKUP($F9,TenantNames,TenantStartDates))=DAY(RC$4)),IF((LOOKUP($F9,TenantNames,TenantEndDates)-RC$4)&lt;=31,LOOKUP($F9,TenantNames,TenantTotalRevenues)-SUM($JA9:RB9),LOOKUP($F9,TenantNames,TenantMonthlyRents)),IF(AND((SUMIF($G$4:AHB$4,"&lt;"&amp;RC$4,$G9:AHB9))&gt;SUMIFS(TransactionAmounts,TenantSources,$F9,'Filtered Data'!$C$2:$C23,"&lt;"&amp;RC$4),RC$4&lt;TODAY()),"Late","Occupied")),)))</f>
        <v/>
      </c>
      <c r="RD9" s="33" t="str">
        <f>IF(ISBLANK($F9),,IF(TODAY()=RD$4,"Today",IF(AND(LOOKUP($F9,TenantNames,TenantStartDates)&lt;=RD$4,LOOKUP($F9,TenantNames,TenantEndDates)&gt;=RD$4),IF(OR(AND(DAY(LOOKUP($F9,TenantNames,TenantStartDates))&gt;28,DAY(EOMONTH(RD$4,0))=28,DAY(RD$4)=28),AND(DAY(LOOKUP($F9,TenantNames,TenantStartDates))&gt;30,DAY(EOMONTH(RD$4,0))=30,DAY(RD$4)=30),DAY(LOOKUP($F9,TenantNames,TenantStartDates))=DAY(RD$4)),IF((LOOKUP($F9,TenantNames,TenantEndDates)-RD$4)&lt;=31,LOOKUP($F9,TenantNames,TenantTotalRevenues)-SUM($JA9:RC9),LOOKUP($F9,TenantNames,TenantMonthlyRents)),IF(AND((SUMIF($G$4:AHB$4,"&lt;"&amp;RD$4,$G9:AHB9))&gt;SUMIFS(TransactionAmounts,TenantSources,$F9,'Filtered Data'!$C$2:$C23,"&lt;"&amp;RD$4),RD$4&lt;TODAY()),"Late","Occupied")),)))</f>
        <v/>
      </c>
      <c r="RE9" s="33" t="str">
        <f>IF(ISBLANK($F9),,IF(TODAY()=RE$4,"Today",IF(AND(LOOKUP($F9,TenantNames,TenantStartDates)&lt;=RE$4,LOOKUP($F9,TenantNames,TenantEndDates)&gt;=RE$4),IF(OR(AND(DAY(LOOKUP($F9,TenantNames,TenantStartDates))&gt;28,DAY(EOMONTH(RE$4,0))=28,DAY(RE$4)=28),AND(DAY(LOOKUP($F9,TenantNames,TenantStartDates))&gt;30,DAY(EOMONTH(RE$4,0))=30,DAY(RE$4)=30),DAY(LOOKUP($F9,TenantNames,TenantStartDates))=DAY(RE$4)),IF((LOOKUP($F9,TenantNames,TenantEndDates)-RE$4)&lt;=31,LOOKUP($F9,TenantNames,TenantTotalRevenues)-SUM($JA9:RD9),LOOKUP($F9,TenantNames,TenantMonthlyRents)),IF(AND((SUMIF($G$4:AHB$4,"&lt;"&amp;RE$4,$G9:AHB9))&gt;SUMIFS(TransactionAmounts,TenantSources,$F9,'Filtered Data'!$C$2:$C23,"&lt;"&amp;RE$4),RE$4&lt;TODAY()),"Late","Occupied")),)))</f>
        <v/>
      </c>
      <c r="RF9" s="33" t="str">
        <f>IF(ISBLANK($F9),,IF(TODAY()=RF$4,"Today",IF(AND(LOOKUP($F9,TenantNames,TenantStartDates)&lt;=RF$4,LOOKUP($F9,TenantNames,TenantEndDates)&gt;=RF$4),IF(OR(AND(DAY(LOOKUP($F9,TenantNames,TenantStartDates))&gt;28,DAY(EOMONTH(RF$4,0))=28,DAY(RF$4)=28),AND(DAY(LOOKUP($F9,TenantNames,TenantStartDates))&gt;30,DAY(EOMONTH(RF$4,0))=30,DAY(RF$4)=30),DAY(LOOKUP($F9,TenantNames,TenantStartDates))=DAY(RF$4)),IF((LOOKUP($F9,TenantNames,TenantEndDates)-RF$4)&lt;=31,LOOKUP($F9,TenantNames,TenantTotalRevenues)-SUM($JA9:RE9),LOOKUP($F9,TenantNames,TenantMonthlyRents)),IF(AND((SUMIF($G$4:AHB$4,"&lt;"&amp;RF$4,$G9:AHB9))&gt;SUMIFS(TransactionAmounts,TenantSources,$F9,'Filtered Data'!$C$2:$C23,"&lt;"&amp;RF$4),RF$4&lt;TODAY()),"Late","Occupied")),)))</f>
        <v/>
      </c>
      <c r="RG9" s="33" t="str">
        <f>IF(ISBLANK($F9),,IF(TODAY()=RG$4,"Today",IF(AND(LOOKUP($F9,TenantNames,TenantStartDates)&lt;=RG$4,LOOKUP($F9,TenantNames,TenantEndDates)&gt;=RG$4),IF(OR(AND(DAY(LOOKUP($F9,TenantNames,TenantStartDates))&gt;28,DAY(EOMONTH(RG$4,0))=28,DAY(RG$4)=28),AND(DAY(LOOKUP($F9,TenantNames,TenantStartDates))&gt;30,DAY(EOMONTH(RG$4,0))=30,DAY(RG$4)=30),DAY(LOOKUP($F9,TenantNames,TenantStartDates))=DAY(RG$4)),IF((LOOKUP($F9,TenantNames,TenantEndDates)-RG$4)&lt;=31,LOOKUP($F9,TenantNames,TenantTotalRevenues)-SUM($JA9:RF9),LOOKUP($F9,TenantNames,TenantMonthlyRents)),IF(AND((SUMIF($G$4:AHB$4,"&lt;"&amp;RG$4,$G9:AHB9))&gt;SUMIFS(TransactionAmounts,TenantSources,$F9,'Filtered Data'!$C$2:$C23,"&lt;"&amp;RG$4),RG$4&lt;TODAY()),"Late","Occupied")),)))</f>
        <v/>
      </c>
      <c r="RH9" s="33" t="str">
        <f>IF(ISBLANK($F9),,IF(TODAY()=RH$4,"Today",IF(AND(LOOKUP($F9,TenantNames,TenantStartDates)&lt;=RH$4,LOOKUP($F9,TenantNames,TenantEndDates)&gt;=RH$4),IF(OR(AND(DAY(LOOKUP($F9,TenantNames,TenantStartDates))&gt;28,DAY(EOMONTH(RH$4,0))=28,DAY(RH$4)=28),AND(DAY(LOOKUP($F9,TenantNames,TenantStartDates))&gt;30,DAY(EOMONTH(RH$4,0))=30,DAY(RH$4)=30),DAY(LOOKUP($F9,TenantNames,TenantStartDates))=DAY(RH$4)),IF((LOOKUP($F9,TenantNames,TenantEndDates)-RH$4)&lt;=31,LOOKUP($F9,TenantNames,TenantTotalRevenues)-SUM($JA9:RG9),LOOKUP($F9,TenantNames,TenantMonthlyRents)),IF(AND((SUMIF($G$4:AHB$4,"&lt;"&amp;RH$4,$G9:AHB9))&gt;SUMIFS(TransactionAmounts,TenantSources,$F9,'Filtered Data'!$C$2:$C23,"&lt;"&amp;RH$4),RH$4&lt;TODAY()),"Late","Occupied")),)))</f>
        <v/>
      </c>
      <c r="RI9" s="33" t="str">
        <f>IF(ISBLANK($F9),,IF(TODAY()=RI$4,"Today",IF(AND(LOOKUP($F9,TenantNames,TenantStartDates)&lt;=RI$4,LOOKUP($F9,TenantNames,TenantEndDates)&gt;=RI$4),IF(OR(AND(DAY(LOOKUP($F9,TenantNames,TenantStartDates))&gt;28,DAY(EOMONTH(RI$4,0))=28,DAY(RI$4)=28),AND(DAY(LOOKUP($F9,TenantNames,TenantStartDates))&gt;30,DAY(EOMONTH(RI$4,0))=30,DAY(RI$4)=30),DAY(LOOKUP($F9,TenantNames,TenantStartDates))=DAY(RI$4)),IF((LOOKUP($F9,TenantNames,TenantEndDates)-RI$4)&lt;=31,LOOKUP($F9,TenantNames,TenantTotalRevenues)-SUM($JA9:RH9),LOOKUP($F9,TenantNames,TenantMonthlyRents)),IF(AND((SUMIF($G$4:AHB$4,"&lt;"&amp;RI$4,$G9:AHB9))&gt;SUMIFS(TransactionAmounts,TenantSources,$F9,'Filtered Data'!$C$2:$C23,"&lt;"&amp;RI$4),RI$4&lt;TODAY()),"Late","Occupied")),)))</f>
        <v/>
      </c>
      <c r="RJ9" s="33" t="str">
        <f>IF(ISBLANK($F9),,IF(TODAY()=RJ$4,"Today",IF(AND(LOOKUP($F9,TenantNames,TenantStartDates)&lt;=RJ$4,LOOKUP($F9,TenantNames,TenantEndDates)&gt;=RJ$4),IF(OR(AND(DAY(LOOKUP($F9,TenantNames,TenantStartDates))&gt;28,DAY(EOMONTH(RJ$4,0))=28,DAY(RJ$4)=28),AND(DAY(LOOKUP($F9,TenantNames,TenantStartDates))&gt;30,DAY(EOMONTH(RJ$4,0))=30,DAY(RJ$4)=30),DAY(LOOKUP($F9,TenantNames,TenantStartDates))=DAY(RJ$4)),IF((LOOKUP($F9,TenantNames,TenantEndDates)-RJ$4)&lt;=31,LOOKUP($F9,TenantNames,TenantTotalRevenues)-SUM($JA9:RI9),LOOKUP($F9,TenantNames,TenantMonthlyRents)),IF(AND((SUMIF($G$4:AHB$4,"&lt;"&amp;RJ$4,$G9:AHB9))&gt;SUMIFS(TransactionAmounts,TenantSources,$F9,'Filtered Data'!$C$2:$C23,"&lt;"&amp;RJ$4),RJ$4&lt;TODAY()),"Late","Occupied")),)))</f>
        <v/>
      </c>
      <c r="RK9" s="33" t="str">
        <f>IF(ISBLANK($F9),,IF(TODAY()=RK$4,"Today",IF(AND(LOOKUP($F9,TenantNames,TenantStartDates)&lt;=RK$4,LOOKUP($F9,TenantNames,TenantEndDates)&gt;=RK$4),IF(OR(AND(DAY(LOOKUP($F9,TenantNames,TenantStartDates))&gt;28,DAY(EOMONTH(RK$4,0))=28,DAY(RK$4)=28),AND(DAY(LOOKUP($F9,TenantNames,TenantStartDates))&gt;30,DAY(EOMONTH(RK$4,0))=30,DAY(RK$4)=30),DAY(LOOKUP($F9,TenantNames,TenantStartDates))=DAY(RK$4)),IF((LOOKUP($F9,TenantNames,TenantEndDates)-RK$4)&lt;=31,LOOKUP($F9,TenantNames,TenantTotalRevenues)-SUM($JA9:RJ9),LOOKUP($F9,TenantNames,TenantMonthlyRents)),IF(AND((SUMIF($G$4:AHB$4,"&lt;"&amp;RK$4,$G9:AHB9))&gt;SUMIFS(TransactionAmounts,TenantSources,$F9,'Filtered Data'!$C$2:$C23,"&lt;"&amp;RK$4),RK$4&lt;TODAY()),"Late","Occupied")),)))</f>
        <v/>
      </c>
      <c r="RL9" s="33" t="str">
        <f>IF(ISBLANK($F9),,IF(TODAY()=RL$4,"Today",IF(AND(LOOKUP($F9,TenantNames,TenantStartDates)&lt;=RL$4,LOOKUP($F9,TenantNames,TenantEndDates)&gt;=RL$4),IF(OR(AND(DAY(LOOKUP($F9,TenantNames,TenantStartDates))&gt;28,DAY(EOMONTH(RL$4,0))=28,DAY(RL$4)=28),AND(DAY(LOOKUP($F9,TenantNames,TenantStartDates))&gt;30,DAY(EOMONTH(RL$4,0))=30,DAY(RL$4)=30),DAY(LOOKUP($F9,TenantNames,TenantStartDates))=DAY(RL$4)),IF((LOOKUP($F9,TenantNames,TenantEndDates)-RL$4)&lt;=31,LOOKUP($F9,TenantNames,TenantTotalRevenues)-SUM($JA9:RK9),LOOKUP($F9,TenantNames,TenantMonthlyRents)),IF(AND((SUMIF($G$4:AHB$4,"&lt;"&amp;RL$4,$G9:AHB9))&gt;SUMIFS(TransactionAmounts,TenantSources,$F9,'Filtered Data'!$C$2:$C23,"&lt;"&amp;RL$4),RL$4&lt;TODAY()),"Late","Occupied")),)))</f>
        <v/>
      </c>
      <c r="RM9" s="33" t="str">
        <f>IF(ISBLANK($F9),,IF(TODAY()=RM$4,"Today",IF(AND(LOOKUP($F9,TenantNames,TenantStartDates)&lt;=RM$4,LOOKUP($F9,TenantNames,TenantEndDates)&gt;=RM$4),IF(OR(AND(DAY(LOOKUP($F9,TenantNames,TenantStartDates))&gt;28,DAY(EOMONTH(RM$4,0))=28,DAY(RM$4)=28),AND(DAY(LOOKUP($F9,TenantNames,TenantStartDates))&gt;30,DAY(EOMONTH(RM$4,0))=30,DAY(RM$4)=30),DAY(LOOKUP($F9,TenantNames,TenantStartDates))=DAY(RM$4)),IF((LOOKUP($F9,TenantNames,TenantEndDates)-RM$4)&lt;=31,LOOKUP($F9,TenantNames,TenantTotalRevenues)-SUM($JA9:RL9),LOOKUP($F9,TenantNames,TenantMonthlyRents)),IF(AND((SUMIF($G$4:AHB$4,"&lt;"&amp;RM$4,$G9:AHB9))&gt;SUMIFS(TransactionAmounts,TenantSources,$F9,'Filtered Data'!$C$2:$C23,"&lt;"&amp;RM$4),RM$4&lt;TODAY()),"Late","Occupied")),)))</f>
        <v/>
      </c>
      <c r="RN9" s="33" t="str">
        <f>IF(ISBLANK($F9),,IF(TODAY()=RN$4,"Today",IF(AND(LOOKUP($F9,TenantNames,TenantStartDates)&lt;=RN$4,LOOKUP($F9,TenantNames,TenantEndDates)&gt;=RN$4),IF(OR(AND(DAY(LOOKUP($F9,TenantNames,TenantStartDates))&gt;28,DAY(EOMONTH(RN$4,0))=28,DAY(RN$4)=28),AND(DAY(LOOKUP($F9,TenantNames,TenantStartDates))&gt;30,DAY(EOMONTH(RN$4,0))=30,DAY(RN$4)=30),DAY(LOOKUP($F9,TenantNames,TenantStartDates))=DAY(RN$4)),IF((LOOKUP($F9,TenantNames,TenantEndDates)-RN$4)&lt;=31,LOOKUP($F9,TenantNames,TenantTotalRevenues)-SUM($JA9:RM9),LOOKUP($F9,TenantNames,TenantMonthlyRents)),IF(AND((SUMIF($G$4:AHB$4,"&lt;"&amp;RN$4,$G9:AHB9))&gt;SUMIFS(TransactionAmounts,TenantSources,$F9,'Filtered Data'!$C$2:$C23,"&lt;"&amp;RN$4),RN$4&lt;TODAY()),"Late","Occupied")),)))</f>
        <v/>
      </c>
      <c r="RO9" s="33" t="str">
        <f>IF(ISBLANK($F9),,IF(TODAY()=RO$4,"Today",IF(AND(LOOKUP($F9,TenantNames,TenantStartDates)&lt;=RO$4,LOOKUP($F9,TenantNames,TenantEndDates)&gt;=RO$4),IF(OR(AND(DAY(LOOKUP($F9,TenantNames,TenantStartDates))&gt;28,DAY(EOMONTH(RO$4,0))=28,DAY(RO$4)=28),AND(DAY(LOOKUP($F9,TenantNames,TenantStartDates))&gt;30,DAY(EOMONTH(RO$4,0))=30,DAY(RO$4)=30),DAY(LOOKUP($F9,TenantNames,TenantStartDates))=DAY(RO$4)),IF((LOOKUP($F9,TenantNames,TenantEndDates)-RO$4)&lt;=31,LOOKUP($F9,TenantNames,TenantTotalRevenues)-SUM($JA9:RN9),LOOKUP($F9,TenantNames,TenantMonthlyRents)),IF(AND((SUMIF($G$4:AHB$4,"&lt;"&amp;RO$4,$G9:AHB9))&gt;SUMIFS(TransactionAmounts,TenantSources,$F9,'Filtered Data'!$C$2:$C23,"&lt;"&amp;RO$4),RO$4&lt;TODAY()),"Late","Occupied")),)))</f>
        <v/>
      </c>
      <c r="RP9" s="33" t="str">
        <f>IF(ISBLANK($F9),,IF(TODAY()=RP$4,"Today",IF(AND(LOOKUP($F9,TenantNames,TenantStartDates)&lt;=RP$4,LOOKUP($F9,TenantNames,TenantEndDates)&gt;=RP$4),IF(OR(AND(DAY(LOOKUP($F9,TenantNames,TenantStartDates))&gt;28,DAY(EOMONTH(RP$4,0))=28,DAY(RP$4)=28),AND(DAY(LOOKUP($F9,TenantNames,TenantStartDates))&gt;30,DAY(EOMONTH(RP$4,0))=30,DAY(RP$4)=30),DAY(LOOKUP($F9,TenantNames,TenantStartDates))=DAY(RP$4)),IF((LOOKUP($F9,TenantNames,TenantEndDates)-RP$4)&lt;=31,LOOKUP($F9,TenantNames,TenantTotalRevenues)-SUM($JA9:RO9),LOOKUP($F9,TenantNames,TenantMonthlyRents)),IF(AND((SUMIF($G$4:AHB$4,"&lt;"&amp;RP$4,$G9:AHB9))&gt;SUMIFS(TransactionAmounts,TenantSources,$F9,'Filtered Data'!$C$2:$C23,"&lt;"&amp;RP$4),RP$4&lt;TODAY()),"Late","Occupied")),)))</f>
        <v/>
      </c>
      <c r="RQ9" s="33" t="str">
        <f>IF(ISBLANK($F9),,IF(TODAY()=RQ$4,"Today",IF(AND(LOOKUP($F9,TenantNames,TenantStartDates)&lt;=RQ$4,LOOKUP($F9,TenantNames,TenantEndDates)&gt;=RQ$4),IF(OR(AND(DAY(LOOKUP($F9,TenantNames,TenantStartDates))&gt;28,DAY(EOMONTH(RQ$4,0))=28,DAY(RQ$4)=28),AND(DAY(LOOKUP($F9,TenantNames,TenantStartDates))&gt;30,DAY(EOMONTH(RQ$4,0))=30,DAY(RQ$4)=30),DAY(LOOKUP($F9,TenantNames,TenantStartDates))=DAY(RQ$4)),IF((LOOKUP($F9,TenantNames,TenantEndDates)-RQ$4)&lt;=31,LOOKUP($F9,TenantNames,TenantTotalRevenues)-SUM($JA9:RP9),LOOKUP($F9,TenantNames,TenantMonthlyRents)),IF(AND((SUMIF($G$4:AHB$4,"&lt;"&amp;RQ$4,$G9:AHB9))&gt;SUMIFS(TransactionAmounts,TenantSources,$F9,'Filtered Data'!$C$2:$C23,"&lt;"&amp;RQ$4),RQ$4&lt;TODAY()),"Late","Occupied")),)))</f>
        <v/>
      </c>
      <c r="RR9" s="33" t="str">
        <f>IF(ISBLANK($F9),,IF(TODAY()=RR$4,"Today",IF(AND(LOOKUP($F9,TenantNames,TenantStartDates)&lt;=RR$4,LOOKUP($F9,TenantNames,TenantEndDates)&gt;=RR$4),IF(OR(AND(DAY(LOOKUP($F9,TenantNames,TenantStartDates))&gt;28,DAY(EOMONTH(RR$4,0))=28,DAY(RR$4)=28),AND(DAY(LOOKUP($F9,TenantNames,TenantStartDates))&gt;30,DAY(EOMONTH(RR$4,0))=30,DAY(RR$4)=30),DAY(LOOKUP($F9,TenantNames,TenantStartDates))=DAY(RR$4)),IF((LOOKUP($F9,TenantNames,TenantEndDates)-RR$4)&lt;=31,LOOKUP($F9,TenantNames,TenantTotalRevenues)-SUM($JA9:RQ9),LOOKUP($F9,TenantNames,TenantMonthlyRents)),IF(AND((SUMIF($G$4:AHB$4,"&lt;"&amp;RR$4,$G9:AHB9))&gt;SUMIFS(TransactionAmounts,TenantSources,$F9,'Filtered Data'!$C$2:$C23,"&lt;"&amp;RR$4),RR$4&lt;TODAY()),"Late","Occupied")),)))</f>
        <v/>
      </c>
      <c r="RS9" s="33" t="str">
        <f>IF(ISBLANK($F9),,IF(TODAY()=RS$4,"Today",IF(AND(LOOKUP($F9,TenantNames,TenantStartDates)&lt;=RS$4,LOOKUP($F9,TenantNames,TenantEndDates)&gt;=RS$4),IF(OR(AND(DAY(LOOKUP($F9,TenantNames,TenantStartDates))&gt;28,DAY(EOMONTH(RS$4,0))=28,DAY(RS$4)=28),AND(DAY(LOOKUP($F9,TenantNames,TenantStartDates))&gt;30,DAY(EOMONTH(RS$4,0))=30,DAY(RS$4)=30),DAY(LOOKUP($F9,TenantNames,TenantStartDates))=DAY(RS$4)),IF((LOOKUP($F9,TenantNames,TenantEndDates)-RS$4)&lt;=31,LOOKUP($F9,TenantNames,TenantTotalRevenues)-SUM($JA9:RR9),LOOKUP($F9,TenantNames,TenantMonthlyRents)),IF(AND((SUMIF($G$4:AHB$4,"&lt;"&amp;RS$4,$G9:AHB9))&gt;SUMIFS(TransactionAmounts,TenantSources,$F9,'Filtered Data'!$C$2:$C23,"&lt;"&amp;RS$4),RS$4&lt;TODAY()),"Late","Occupied")),)))</f>
        <v/>
      </c>
      <c r="RT9" s="33" t="str">
        <f>IF(ISBLANK($F9),,IF(TODAY()=RT$4,"Today",IF(AND(LOOKUP($F9,TenantNames,TenantStartDates)&lt;=RT$4,LOOKUP($F9,TenantNames,TenantEndDates)&gt;=RT$4),IF(OR(AND(DAY(LOOKUP($F9,TenantNames,TenantStartDates))&gt;28,DAY(EOMONTH(RT$4,0))=28,DAY(RT$4)=28),AND(DAY(LOOKUP($F9,TenantNames,TenantStartDates))&gt;30,DAY(EOMONTH(RT$4,0))=30,DAY(RT$4)=30),DAY(LOOKUP($F9,TenantNames,TenantStartDates))=DAY(RT$4)),IF((LOOKUP($F9,TenantNames,TenantEndDates)-RT$4)&lt;=31,LOOKUP($F9,TenantNames,TenantTotalRevenues)-SUM($JA9:RS9),LOOKUP($F9,TenantNames,TenantMonthlyRents)),IF(AND((SUMIF($G$4:AHB$4,"&lt;"&amp;RT$4,$G9:AHB9))&gt;SUMIFS(TransactionAmounts,TenantSources,$F9,'Filtered Data'!$C$2:$C23,"&lt;"&amp;RT$4),RT$4&lt;TODAY()),"Late","Occupied")),)))</f>
        <v/>
      </c>
      <c r="RU9" s="33" t="str">
        <f>IF(ISBLANK($F9),,IF(TODAY()=RU$4,"Today",IF(AND(LOOKUP($F9,TenantNames,TenantStartDates)&lt;=RU$4,LOOKUP($F9,TenantNames,TenantEndDates)&gt;=RU$4),IF(OR(AND(DAY(LOOKUP($F9,TenantNames,TenantStartDates))&gt;28,DAY(EOMONTH(RU$4,0))=28,DAY(RU$4)=28),AND(DAY(LOOKUP($F9,TenantNames,TenantStartDates))&gt;30,DAY(EOMONTH(RU$4,0))=30,DAY(RU$4)=30),DAY(LOOKUP($F9,TenantNames,TenantStartDates))=DAY(RU$4)),IF((LOOKUP($F9,TenantNames,TenantEndDates)-RU$4)&lt;=31,LOOKUP($F9,TenantNames,TenantTotalRevenues)-SUM($JA9:RT9),LOOKUP($F9,TenantNames,TenantMonthlyRents)),IF(AND((SUMIF($G$4:AHB$4,"&lt;"&amp;RU$4,$G9:AHB9))&gt;SUMIFS(TransactionAmounts,TenantSources,$F9,'Filtered Data'!$C$2:$C23,"&lt;"&amp;RU$4),RU$4&lt;TODAY()),"Late","Occupied")),)))</f>
        <v/>
      </c>
      <c r="RV9" s="33" t="str">
        <f>IF(ISBLANK($F9),,IF(TODAY()=RV$4,"Today",IF(AND(LOOKUP($F9,TenantNames,TenantStartDates)&lt;=RV$4,LOOKUP($F9,TenantNames,TenantEndDates)&gt;=RV$4),IF(OR(AND(DAY(LOOKUP($F9,TenantNames,TenantStartDates))&gt;28,DAY(EOMONTH(RV$4,0))=28,DAY(RV$4)=28),AND(DAY(LOOKUP($F9,TenantNames,TenantStartDates))&gt;30,DAY(EOMONTH(RV$4,0))=30,DAY(RV$4)=30),DAY(LOOKUP($F9,TenantNames,TenantStartDates))=DAY(RV$4)),IF((LOOKUP($F9,TenantNames,TenantEndDates)-RV$4)&lt;=31,LOOKUP($F9,TenantNames,TenantTotalRevenues)-SUM($JA9:RU9),LOOKUP($F9,TenantNames,TenantMonthlyRents)),IF(AND((SUMIF($G$4:AHB$4,"&lt;"&amp;RV$4,$G9:AHB9))&gt;SUMIFS(TransactionAmounts,TenantSources,$F9,'Filtered Data'!$C$2:$C23,"&lt;"&amp;RV$4),RV$4&lt;TODAY()),"Late","Occupied")),)))</f>
        <v/>
      </c>
      <c r="RW9" s="33" t="str">
        <f>IF(ISBLANK($F9),,IF(TODAY()=RW$4,"Today",IF(AND(LOOKUP($F9,TenantNames,TenantStartDates)&lt;=RW$4,LOOKUP($F9,TenantNames,TenantEndDates)&gt;=RW$4),IF(OR(AND(DAY(LOOKUP($F9,TenantNames,TenantStartDates))&gt;28,DAY(EOMONTH(RW$4,0))=28,DAY(RW$4)=28),AND(DAY(LOOKUP($F9,TenantNames,TenantStartDates))&gt;30,DAY(EOMONTH(RW$4,0))=30,DAY(RW$4)=30),DAY(LOOKUP($F9,TenantNames,TenantStartDates))=DAY(RW$4)),IF((LOOKUP($F9,TenantNames,TenantEndDates)-RW$4)&lt;=31,LOOKUP($F9,TenantNames,TenantTotalRevenues)-SUM($JA9:RV9),LOOKUP($F9,TenantNames,TenantMonthlyRents)),IF(AND((SUMIF($G$4:AHB$4,"&lt;"&amp;RW$4,$G9:AHB9))&gt;SUMIFS(TransactionAmounts,TenantSources,$F9,'Filtered Data'!$C$2:$C23,"&lt;"&amp;RW$4),RW$4&lt;TODAY()),"Late","Occupied")),)))</f>
        <v/>
      </c>
      <c r="RX9" s="33" t="str">
        <f>IF(ISBLANK($F9),,IF(TODAY()=RX$4,"Today",IF(AND(LOOKUP($F9,TenantNames,TenantStartDates)&lt;=RX$4,LOOKUP($F9,TenantNames,TenantEndDates)&gt;=RX$4),IF(OR(AND(DAY(LOOKUP($F9,TenantNames,TenantStartDates))&gt;28,DAY(EOMONTH(RX$4,0))=28,DAY(RX$4)=28),AND(DAY(LOOKUP($F9,TenantNames,TenantStartDates))&gt;30,DAY(EOMONTH(RX$4,0))=30,DAY(RX$4)=30),DAY(LOOKUP($F9,TenantNames,TenantStartDates))=DAY(RX$4)),IF((LOOKUP($F9,TenantNames,TenantEndDates)-RX$4)&lt;=31,LOOKUP($F9,TenantNames,TenantTotalRevenues)-SUM($JA9:RW9),LOOKUP($F9,TenantNames,TenantMonthlyRents)),IF(AND((SUMIF($G$4:AHB$4,"&lt;"&amp;RX$4,$G9:AHB9))&gt;SUMIFS(TransactionAmounts,TenantSources,$F9,'Filtered Data'!$C$2:$C23,"&lt;"&amp;RX$4),RX$4&lt;TODAY()),"Late","Occupied")),)))</f>
        <v/>
      </c>
      <c r="RY9" s="33" t="str">
        <f>IF(ISBLANK($F9),,IF(TODAY()=RY$4,"Today",IF(AND(LOOKUP($F9,TenantNames,TenantStartDates)&lt;=RY$4,LOOKUP($F9,TenantNames,TenantEndDates)&gt;=RY$4),IF(OR(AND(DAY(LOOKUP($F9,TenantNames,TenantStartDates))&gt;28,DAY(EOMONTH(RY$4,0))=28,DAY(RY$4)=28),AND(DAY(LOOKUP($F9,TenantNames,TenantStartDates))&gt;30,DAY(EOMONTH(RY$4,0))=30,DAY(RY$4)=30),DAY(LOOKUP($F9,TenantNames,TenantStartDates))=DAY(RY$4)),IF((LOOKUP($F9,TenantNames,TenantEndDates)-RY$4)&lt;=31,LOOKUP($F9,TenantNames,TenantTotalRevenues)-SUM($JA9:RX9),LOOKUP($F9,TenantNames,TenantMonthlyRents)),IF(AND((SUMIF($G$4:AHB$4,"&lt;"&amp;RY$4,$G9:AHB9))&gt;SUMIFS(TransactionAmounts,TenantSources,$F9,'Filtered Data'!$C$2:$C23,"&lt;"&amp;RY$4),RY$4&lt;TODAY()),"Late","Occupied")),)))</f>
        <v/>
      </c>
      <c r="RZ9" s="33" t="str">
        <f>IF(ISBLANK($F9),,IF(TODAY()=RZ$4,"Today",IF(AND(LOOKUP($F9,TenantNames,TenantStartDates)&lt;=RZ$4,LOOKUP($F9,TenantNames,TenantEndDates)&gt;=RZ$4),IF(OR(AND(DAY(LOOKUP($F9,TenantNames,TenantStartDates))&gt;28,DAY(EOMONTH(RZ$4,0))=28,DAY(RZ$4)=28),AND(DAY(LOOKUP($F9,TenantNames,TenantStartDates))&gt;30,DAY(EOMONTH(RZ$4,0))=30,DAY(RZ$4)=30),DAY(LOOKUP($F9,TenantNames,TenantStartDates))=DAY(RZ$4)),IF((LOOKUP($F9,TenantNames,TenantEndDates)-RZ$4)&lt;=31,LOOKUP($F9,TenantNames,TenantTotalRevenues)-SUM($JA9:RY9),LOOKUP($F9,TenantNames,TenantMonthlyRents)),IF(AND((SUMIF($G$4:AHB$4,"&lt;"&amp;RZ$4,$G9:AHB9))&gt;SUMIFS(TransactionAmounts,TenantSources,$F9,'Filtered Data'!$C$2:$C23,"&lt;"&amp;RZ$4),RZ$4&lt;TODAY()),"Late","Occupied")),)))</f>
        <v/>
      </c>
      <c r="SA9" s="33" t="str">
        <f>IF(ISBLANK($F9),,IF(TODAY()=SA$4,"Today",IF(AND(LOOKUP($F9,TenantNames,TenantStartDates)&lt;=SA$4,LOOKUP($F9,TenantNames,TenantEndDates)&gt;=SA$4),IF(OR(AND(DAY(LOOKUP($F9,TenantNames,TenantStartDates))&gt;28,DAY(EOMONTH(SA$4,0))=28,DAY(SA$4)=28),AND(DAY(LOOKUP($F9,TenantNames,TenantStartDates))&gt;30,DAY(EOMONTH(SA$4,0))=30,DAY(SA$4)=30),DAY(LOOKUP($F9,TenantNames,TenantStartDates))=DAY(SA$4)),IF((LOOKUP($F9,TenantNames,TenantEndDates)-SA$4)&lt;=31,LOOKUP($F9,TenantNames,TenantTotalRevenues)-SUM($JA9:RZ9),LOOKUP($F9,TenantNames,TenantMonthlyRents)),IF(AND((SUMIF($G$4:AHB$4,"&lt;"&amp;SA$4,$G9:AHB9))&gt;SUMIFS(TransactionAmounts,TenantSources,$F9,'Filtered Data'!$C$2:$C23,"&lt;"&amp;SA$4),SA$4&lt;TODAY()),"Late","Occupied")),)))</f>
        <v/>
      </c>
      <c r="SB9" s="33" t="str">
        <f>IF(ISBLANK($F9),,IF(TODAY()=SB$4,"Today",IF(AND(LOOKUP($F9,TenantNames,TenantStartDates)&lt;=SB$4,LOOKUP($F9,TenantNames,TenantEndDates)&gt;=SB$4),IF(OR(AND(DAY(LOOKUP($F9,TenantNames,TenantStartDates))&gt;28,DAY(EOMONTH(SB$4,0))=28,DAY(SB$4)=28),AND(DAY(LOOKUP($F9,TenantNames,TenantStartDates))&gt;30,DAY(EOMONTH(SB$4,0))=30,DAY(SB$4)=30),DAY(LOOKUP($F9,TenantNames,TenantStartDates))=DAY(SB$4)),IF((LOOKUP($F9,TenantNames,TenantEndDates)-SB$4)&lt;=31,LOOKUP($F9,TenantNames,TenantTotalRevenues)-SUM($JA9:SA9),LOOKUP($F9,TenantNames,TenantMonthlyRents)),IF(AND((SUMIF($G$4:AHB$4,"&lt;"&amp;SB$4,$G9:AHB9))&gt;SUMIFS(TransactionAmounts,TenantSources,$F9,'Filtered Data'!$C$2:$C23,"&lt;"&amp;SB$4),SB$4&lt;TODAY()),"Late","Occupied")),)))</f>
        <v/>
      </c>
      <c r="SC9" s="33" t="str">
        <f>IF(ISBLANK($F9),,IF(TODAY()=SC$4,"Today",IF(AND(LOOKUP($F9,TenantNames,TenantStartDates)&lt;=SC$4,LOOKUP($F9,TenantNames,TenantEndDates)&gt;=SC$4),IF(OR(AND(DAY(LOOKUP($F9,TenantNames,TenantStartDates))&gt;28,DAY(EOMONTH(SC$4,0))=28,DAY(SC$4)=28),AND(DAY(LOOKUP($F9,TenantNames,TenantStartDates))&gt;30,DAY(EOMONTH(SC$4,0))=30,DAY(SC$4)=30),DAY(LOOKUP($F9,TenantNames,TenantStartDates))=DAY(SC$4)),IF((LOOKUP($F9,TenantNames,TenantEndDates)-SC$4)&lt;=31,LOOKUP($F9,TenantNames,TenantTotalRevenues)-SUM($JA9:SB9),LOOKUP($F9,TenantNames,TenantMonthlyRents)),IF(AND((SUMIF($G$4:AHB$4,"&lt;"&amp;SC$4,$G9:AHB9))&gt;SUMIFS(TransactionAmounts,TenantSources,$F9,'Filtered Data'!$C$2:$C23,"&lt;"&amp;SC$4),SC$4&lt;TODAY()),"Late","Occupied")),)))</f>
        <v/>
      </c>
      <c r="SD9" s="33" t="str">
        <f>IF(ISBLANK($F9),,IF(TODAY()=SD$4,"Today",IF(AND(LOOKUP($F9,TenantNames,TenantStartDates)&lt;=SD$4,LOOKUP($F9,TenantNames,TenantEndDates)&gt;=SD$4),IF(OR(AND(DAY(LOOKUP($F9,TenantNames,TenantStartDates))&gt;28,DAY(EOMONTH(SD$4,0))=28,DAY(SD$4)=28),AND(DAY(LOOKUP($F9,TenantNames,TenantStartDates))&gt;30,DAY(EOMONTH(SD$4,0))=30,DAY(SD$4)=30),DAY(LOOKUP($F9,TenantNames,TenantStartDates))=DAY(SD$4)),IF((LOOKUP($F9,TenantNames,TenantEndDates)-SD$4)&lt;=31,LOOKUP($F9,TenantNames,TenantTotalRevenues)-SUM($JA9:SC9),LOOKUP($F9,TenantNames,TenantMonthlyRents)),IF(AND((SUMIF($G$4:AHB$4,"&lt;"&amp;SD$4,$G9:AHB9))&gt;SUMIFS(TransactionAmounts,TenantSources,$F9,'Filtered Data'!$C$2:$C23,"&lt;"&amp;SD$4),SD$4&lt;TODAY()),"Late","Occupied")),)))</f>
        <v/>
      </c>
      <c r="SE9" s="33" t="str">
        <f>IF(ISBLANK($F9),,IF(TODAY()=SE$4,"Today",IF(AND(LOOKUP($F9,TenantNames,TenantStartDates)&lt;=SE$4,LOOKUP($F9,TenantNames,TenantEndDates)&gt;=SE$4),IF(OR(AND(DAY(LOOKUP($F9,TenantNames,TenantStartDates))&gt;28,DAY(EOMONTH(SE$4,0))=28,DAY(SE$4)=28),AND(DAY(LOOKUP($F9,TenantNames,TenantStartDates))&gt;30,DAY(EOMONTH(SE$4,0))=30,DAY(SE$4)=30),DAY(LOOKUP($F9,TenantNames,TenantStartDates))=DAY(SE$4)),IF((LOOKUP($F9,TenantNames,TenantEndDates)-SE$4)&lt;=31,LOOKUP($F9,TenantNames,TenantTotalRevenues)-SUM($JA9:SD9),LOOKUP($F9,TenantNames,TenantMonthlyRents)),IF(AND((SUMIF($G$4:AHB$4,"&lt;"&amp;SE$4,$G9:AHB9))&gt;SUMIFS(TransactionAmounts,TenantSources,$F9,'Filtered Data'!$C$2:$C23,"&lt;"&amp;SE$4),SE$4&lt;TODAY()),"Late","Occupied")),)))</f>
        <v/>
      </c>
      <c r="SF9" s="33" t="str">
        <f>IF(ISBLANK($F9),,IF(TODAY()=SF$4,"Today",IF(AND(LOOKUP($F9,TenantNames,TenantStartDates)&lt;=SF$4,LOOKUP($F9,TenantNames,TenantEndDates)&gt;=SF$4),IF(OR(AND(DAY(LOOKUP($F9,TenantNames,TenantStartDates))&gt;28,DAY(EOMONTH(SF$4,0))=28,DAY(SF$4)=28),AND(DAY(LOOKUP($F9,TenantNames,TenantStartDates))&gt;30,DAY(EOMONTH(SF$4,0))=30,DAY(SF$4)=30),DAY(LOOKUP($F9,TenantNames,TenantStartDates))=DAY(SF$4)),IF((LOOKUP($F9,TenantNames,TenantEndDates)-SF$4)&lt;=31,LOOKUP($F9,TenantNames,TenantTotalRevenues)-SUM($JA9:SE9),LOOKUP($F9,TenantNames,TenantMonthlyRents)),IF(AND((SUMIF($G$4:AHB$4,"&lt;"&amp;SF$4,$G9:AHB9))&gt;SUMIFS(TransactionAmounts,TenantSources,$F9,'Filtered Data'!$C$2:$C23,"&lt;"&amp;SF$4),SF$4&lt;TODAY()),"Late","Occupied")),)))</f>
        <v/>
      </c>
      <c r="SG9" s="33" t="str">
        <f>IF(ISBLANK($F9),,IF(TODAY()=SG$4,"Today",IF(AND(LOOKUP($F9,TenantNames,TenantStartDates)&lt;=SG$4,LOOKUP($F9,TenantNames,TenantEndDates)&gt;=SG$4),IF(OR(AND(DAY(LOOKUP($F9,TenantNames,TenantStartDates))&gt;28,DAY(EOMONTH(SG$4,0))=28,DAY(SG$4)=28),AND(DAY(LOOKUP($F9,TenantNames,TenantStartDates))&gt;30,DAY(EOMONTH(SG$4,0))=30,DAY(SG$4)=30),DAY(LOOKUP($F9,TenantNames,TenantStartDates))=DAY(SG$4)),IF((LOOKUP($F9,TenantNames,TenantEndDates)-SG$4)&lt;=31,LOOKUP($F9,TenantNames,TenantTotalRevenues)-SUM($JA9:SF9),LOOKUP($F9,TenantNames,TenantMonthlyRents)),IF(AND((SUMIF($G$4:AHB$4,"&lt;"&amp;SG$4,$G9:AHB9))&gt;SUMIFS(TransactionAmounts,TenantSources,$F9,'Filtered Data'!$C$2:$C23,"&lt;"&amp;SG$4),SG$4&lt;TODAY()),"Late","Occupied")),)))</f>
        <v/>
      </c>
      <c r="SH9" s="33" t="str">
        <f>IF(ISBLANK($F9),,IF(TODAY()=SH$4,"Today",IF(AND(LOOKUP($F9,TenantNames,TenantStartDates)&lt;=SH$4,LOOKUP($F9,TenantNames,TenantEndDates)&gt;=SH$4),IF(OR(AND(DAY(LOOKUP($F9,TenantNames,TenantStartDates))&gt;28,DAY(EOMONTH(SH$4,0))=28,DAY(SH$4)=28),AND(DAY(LOOKUP($F9,TenantNames,TenantStartDates))&gt;30,DAY(EOMONTH(SH$4,0))=30,DAY(SH$4)=30),DAY(LOOKUP($F9,TenantNames,TenantStartDates))=DAY(SH$4)),IF((LOOKUP($F9,TenantNames,TenantEndDates)-SH$4)&lt;=31,LOOKUP($F9,TenantNames,TenantTotalRevenues)-SUM($JA9:SG9),LOOKUP($F9,TenantNames,TenantMonthlyRents)),IF(AND((SUMIF($G$4:AHB$4,"&lt;"&amp;SH$4,$G9:AHB9))&gt;SUMIFS(TransactionAmounts,TenantSources,$F9,'Filtered Data'!$C$2:$C23,"&lt;"&amp;SH$4),SH$4&lt;TODAY()),"Late","Occupied")),)))</f>
        <v/>
      </c>
      <c r="SI9" s="33" t="str">
        <f>IF(ISBLANK($F9),,IF(TODAY()=SI$4,"Today",IF(AND(LOOKUP($F9,TenantNames,TenantStartDates)&lt;=SI$4,LOOKUP($F9,TenantNames,TenantEndDates)&gt;=SI$4),IF(OR(AND(DAY(LOOKUP($F9,TenantNames,TenantStartDates))&gt;28,DAY(EOMONTH(SI$4,0))=28,DAY(SI$4)=28),AND(DAY(LOOKUP($F9,TenantNames,TenantStartDates))&gt;30,DAY(EOMONTH(SI$4,0))=30,DAY(SI$4)=30),DAY(LOOKUP($F9,TenantNames,TenantStartDates))=DAY(SI$4)),IF((LOOKUP($F9,TenantNames,TenantEndDates)-SI$4)&lt;=31,LOOKUP($F9,TenantNames,TenantTotalRevenues)-SUM($JA9:SH9),LOOKUP($F9,TenantNames,TenantMonthlyRents)),IF(AND((SUMIF($G$4:AHB$4,"&lt;"&amp;SI$4,$G9:AHB9))&gt;SUMIFS(TransactionAmounts,TenantSources,$F9,'Filtered Data'!$C$2:$C23,"&lt;"&amp;SI$4),SI$4&lt;TODAY()),"Late","Occupied")),)))</f>
        <v/>
      </c>
      <c r="SJ9" s="33" t="str">
        <f>IF(ISBLANK($F9),,IF(TODAY()=SJ$4,"Today",IF(AND(LOOKUP($F9,TenantNames,TenantStartDates)&lt;=SJ$4,LOOKUP($F9,TenantNames,TenantEndDates)&gt;=SJ$4),IF(OR(AND(DAY(LOOKUP($F9,TenantNames,TenantStartDates))&gt;28,DAY(EOMONTH(SJ$4,0))=28,DAY(SJ$4)=28),AND(DAY(LOOKUP($F9,TenantNames,TenantStartDates))&gt;30,DAY(EOMONTH(SJ$4,0))=30,DAY(SJ$4)=30),DAY(LOOKUP($F9,TenantNames,TenantStartDates))=DAY(SJ$4)),IF((LOOKUP($F9,TenantNames,TenantEndDates)-SJ$4)&lt;=31,LOOKUP($F9,TenantNames,TenantTotalRevenues)-SUM($JA9:SI9),LOOKUP($F9,TenantNames,TenantMonthlyRents)),IF(AND((SUMIF($G$4:AHB$4,"&lt;"&amp;SJ$4,$G9:AHB9))&gt;SUMIFS(TransactionAmounts,TenantSources,$F9,'Filtered Data'!$C$2:$C23,"&lt;"&amp;SJ$4),SJ$4&lt;TODAY()),"Late","Occupied")),)))</f>
        <v/>
      </c>
      <c r="SK9" s="33" t="str">
        <f>IF(ISBLANK($F9),,IF(TODAY()=SK$4,"Today",IF(AND(LOOKUP($F9,TenantNames,TenantStartDates)&lt;=SK$4,LOOKUP($F9,TenantNames,TenantEndDates)&gt;=SK$4),IF(OR(AND(DAY(LOOKUP($F9,TenantNames,TenantStartDates))&gt;28,DAY(EOMONTH(SK$4,0))=28,DAY(SK$4)=28),AND(DAY(LOOKUP($F9,TenantNames,TenantStartDates))&gt;30,DAY(EOMONTH(SK$4,0))=30,DAY(SK$4)=30),DAY(LOOKUP($F9,TenantNames,TenantStartDates))=DAY(SK$4)),IF((LOOKUP($F9,TenantNames,TenantEndDates)-SK$4)&lt;=31,LOOKUP($F9,TenantNames,TenantTotalRevenues)-SUM($JA9:SJ9),LOOKUP($F9,TenantNames,TenantMonthlyRents)),IF(AND((SUMIF($G$4:AHB$4,"&lt;"&amp;SK$4,$G9:AHB9))&gt;SUMIFS(TransactionAmounts,TenantSources,$F9,'Filtered Data'!$C$2:$C23,"&lt;"&amp;SK$4),SK$4&lt;TODAY()),"Late","Occupied")),)))</f>
        <v/>
      </c>
      <c r="SL9" s="33" t="str">
        <f>IF(ISBLANK($F9),,IF(TODAY()=SL$4,"Today",IF(AND(LOOKUP($F9,TenantNames,TenantStartDates)&lt;=SL$4,LOOKUP($F9,TenantNames,TenantEndDates)&gt;=SL$4),IF(OR(AND(DAY(LOOKUP($F9,TenantNames,TenantStartDates))&gt;28,DAY(EOMONTH(SL$4,0))=28,DAY(SL$4)=28),AND(DAY(LOOKUP($F9,TenantNames,TenantStartDates))&gt;30,DAY(EOMONTH(SL$4,0))=30,DAY(SL$4)=30),DAY(LOOKUP($F9,TenantNames,TenantStartDates))=DAY(SL$4)),IF((LOOKUP($F9,TenantNames,TenantEndDates)-SL$4)&lt;=31,LOOKUP($F9,TenantNames,TenantTotalRevenues)-SUM($JA9:SK9),LOOKUP($F9,TenantNames,TenantMonthlyRents)),IF(AND((SUMIF($G$4:AHB$4,"&lt;"&amp;SL$4,$G9:AHB9))&gt;SUMIFS(TransactionAmounts,TenantSources,$F9,'Filtered Data'!$C$2:$C23,"&lt;"&amp;SL$4),SL$4&lt;TODAY()),"Late","Occupied")),)))</f>
        <v/>
      </c>
      <c r="SM9" s="33" t="str">
        <f>IF(ISBLANK($F9),,IF(TODAY()=SM$4,"Today",IF(AND(LOOKUP($F9,TenantNames,TenantStartDates)&lt;=SM$4,LOOKUP($F9,TenantNames,TenantEndDates)&gt;=SM$4),IF(OR(AND(DAY(LOOKUP($F9,TenantNames,TenantStartDates))&gt;28,DAY(EOMONTH(SM$4,0))=28,DAY(SM$4)=28),AND(DAY(LOOKUP($F9,TenantNames,TenantStartDates))&gt;30,DAY(EOMONTH(SM$4,0))=30,DAY(SM$4)=30),DAY(LOOKUP($F9,TenantNames,TenantStartDates))=DAY(SM$4)),IF((LOOKUP($F9,TenantNames,TenantEndDates)-SM$4)&lt;=31,LOOKUP($F9,TenantNames,TenantTotalRevenues)-SUM($JA9:SL9),LOOKUP($F9,TenantNames,TenantMonthlyRents)),IF(AND((SUMIF($G$4:AHB$4,"&lt;"&amp;SM$4,$G9:AHB9))&gt;SUMIFS(TransactionAmounts,TenantSources,$F9,'Filtered Data'!$C$2:$C23,"&lt;"&amp;SM$4),SM$4&lt;TODAY()),"Late","Occupied")),)))</f>
        <v/>
      </c>
      <c r="SN9" s="33" t="str">
        <f>IF(ISBLANK($F9),,IF(TODAY()=SN$4,"Today",IF(AND(LOOKUP($F9,TenantNames,TenantStartDates)&lt;=SN$4,LOOKUP($F9,TenantNames,TenantEndDates)&gt;=SN$4),IF(OR(AND(DAY(LOOKUP($F9,TenantNames,TenantStartDates))&gt;28,DAY(EOMONTH(SN$4,0))=28,DAY(SN$4)=28),AND(DAY(LOOKUP($F9,TenantNames,TenantStartDates))&gt;30,DAY(EOMONTH(SN$4,0))=30,DAY(SN$4)=30),DAY(LOOKUP($F9,TenantNames,TenantStartDates))=DAY(SN$4)),IF((LOOKUP($F9,TenantNames,TenantEndDates)-SN$4)&lt;=31,LOOKUP($F9,TenantNames,TenantTotalRevenues)-SUM($JA9:SM9),LOOKUP($F9,TenantNames,TenantMonthlyRents)),IF(AND((SUMIF($G$4:AHB$4,"&lt;"&amp;SN$4,$G9:AHB9))&gt;SUMIFS(TransactionAmounts,TenantSources,$F9,'Filtered Data'!$C$2:$C23,"&lt;"&amp;SN$4),SN$4&lt;TODAY()),"Late","Occupied")),)))</f>
        <v/>
      </c>
      <c r="SO9" s="33" t="str">
        <f>IF(ISBLANK($F9),,IF(TODAY()=SO$4,"Today",IF(AND(LOOKUP($F9,TenantNames,TenantStartDates)&lt;=SO$4,LOOKUP($F9,TenantNames,TenantEndDates)&gt;=SO$4),IF(OR(AND(DAY(LOOKUP($F9,TenantNames,TenantStartDates))&gt;28,DAY(EOMONTH(SO$4,0))=28,DAY(SO$4)=28),AND(DAY(LOOKUP($F9,TenantNames,TenantStartDates))&gt;30,DAY(EOMONTH(SO$4,0))=30,DAY(SO$4)=30),DAY(LOOKUP($F9,TenantNames,TenantStartDates))=DAY(SO$4)),IF((LOOKUP($F9,TenantNames,TenantEndDates)-SO$4)&lt;=31,LOOKUP($F9,TenantNames,TenantTotalRevenues)-SUM($JA9:SN9),LOOKUP($F9,TenantNames,TenantMonthlyRents)),IF(AND((SUMIF($G$4:AHB$4,"&lt;"&amp;SO$4,$G9:AHB9))&gt;SUMIFS(TransactionAmounts,TenantSources,$F9,'Filtered Data'!$C$2:$C23,"&lt;"&amp;SO$4),SO$4&lt;TODAY()),"Late","Occupied")),)))</f>
        <v/>
      </c>
      <c r="SP9" s="33" t="str">
        <f>IF(ISBLANK($F9),,IF(TODAY()=SP$4,"Today",IF(AND(LOOKUP($F9,TenantNames,TenantStartDates)&lt;=SP$4,LOOKUP($F9,TenantNames,TenantEndDates)&gt;=SP$4),IF(OR(AND(DAY(LOOKUP($F9,TenantNames,TenantStartDates))&gt;28,DAY(EOMONTH(SP$4,0))=28,DAY(SP$4)=28),AND(DAY(LOOKUP($F9,TenantNames,TenantStartDates))&gt;30,DAY(EOMONTH(SP$4,0))=30,DAY(SP$4)=30),DAY(LOOKUP($F9,TenantNames,TenantStartDates))=DAY(SP$4)),IF((LOOKUP($F9,TenantNames,TenantEndDates)-SP$4)&lt;=31,LOOKUP($F9,TenantNames,TenantTotalRevenues)-SUM($JA9:SO9),LOOKUP($F9,TenantNames,TenantMonthlyRents)),IF(AND((SUMIF($G$4:AHB$4,"&lt;"&amp;SP$4,$G9:AHB9))&gt;SUMIFS(TransactionAmounts,TenantSources,$F9,'Filtered Data'!$C$2:$C23,"&lt;"&amp;SP$4),SP$4&lt;TODAY()),"Late","Occupied")),)))</f>
        <v/>
      </c>
      <c r="SQ9" s="33" t="str">
        <f>IF(ISBLANK($F9),,IF(TODAY()=SQ$4,"Today",IF(AND(LOOKUP($F9,TenantNames,TenantStartDates)&lt;=SQ$4,LOOKUP($F9,TenantNames,TenantEndDates)&gt;=SQ$4),IF(OR(AND(DAY(LOOKUP($F9,TenantNames,TenantStartDates))&gt;28,DAY(EOMONTH(SQ$4,0))=28,DAY(SQ$4)=28),AND(DAY(LOOKUP($F9,TenantNames,TenantStartDates))&gt;30,DAY(EOMONTH(SQ$4,0))=30,DAY(SQ$4)=30),DAY(LOOKUP($F9,TenantNames,TenantStartDates))=DAY(SQ$4)),IF((LOOKUP($F9,TenantNames,TenantEndDates)-SQ$4)&lt;=31,LOOKUP($F9,TenantNames,TenantTotalRevenues)-SUM($JA9:SP9),LOOKUP($F9,TenantNames,TenantMonthlyRents)),IF(AND((SUMIF($G$4:AHB$4,"&lt;"&amp;SQ$4,$G9:AHB9))&gt;SUMIFS(TransactionAmounts,TenantSources,$F9,'Filtered Data'!$C$2:$C23,"&lt;"&amp;SQ$4),SQ$4&lt;TODAY()),"Late","Occupied")),)))</f>
        <v/>
      </c>
      <c r="SR9" s="33" t="str">
        <f>IF(ISBLANK($F9),,IF(TODAY()=SR$4,"Today",IF(AND(LOOKUP($F9,TenantNames,TenantStartDates)&lt;=SR$4,LOOKUP($F9,TenantNames,TenantEndDates)&gt;=SR$4),IF(OR(AND(DAY(LOOKUP($F9,TenantNames,TenantStartDates))&gt;28,DAY(EOMONTH(SR$4,0))=28,DAY(SR$4)=28),AND(DAY(LOOKUP($F9,TenantNames,TenantStartDates))&gt;30,DAY(EOMONTH(SR$4,0))=30,DAY(SR$4)=30),DAY(LOOKUP($F9,TenantNames,TenantStartDates))=DAY(SR$4)),IF((LOOKUP($F9,TenantNames,TenantEndDates)-SR$4)&lt;=31,LOOKUP($F9,TenantNames,TenantTotalRevenues)-SUM($JA9:SQ9),LOOKUP($F9,TenantNames,TenantMonthlyRents)),IF(AND((SUMIF($G$4:AHB$4,"&lt;"&amp;SR$4,$G9:AHB9))&gt;SUMIFS(TransactionAmounts,TenantSources,$F9,'Filtered Data'!$C$2:$C23,"&lt;"&amp;SR$4),SR$4&lt;TODAY()),"Late","Occupied")),)))</f>
        <v/>
      </c>
      <c r="SS9" s="33" t="str">
        <f>IF(ISBLANK($F9),,IF(TODAY()=SS$4,"Today",IF(AND(LOOKUP($F9,TenantNames,TenantStartDates)&lt;=SS$4,LOOKUP($F9,TenantNames,TenantEndDates)&gt;=SS$4),IF(OR(AND(DAY(LOOKUP($F9,TenantNames,TenantStartDates))&gt;28,DAY(EOMONTH(SS$4,0))=28,DAY(SS$4)=28),AND(DAY(LOOKUP($F9,TenantNames,TenantStartDates))&gt;30,DAY(EOMONTH(SS$4,0))=30,DAY(SS$4)=30),DAY(LOOKUP($F9,TenantNames,TenantStartDates))=DAY(SS$4)),IF((LOOKUP($F9,TenantNames,TenantEndDates)-SS$4)&lt;=31,LOOKUP($F9,TenantNames,TenantTotalRevenues)-SUM($JA9:SR9),LOOKUP($F9,TenantNames,TenantMonthlyRents)),IF(AND((SUMIF($G$4:AHB$4,"&lt;"&amp;SS$4,$G9:AHB9))&gt;SUMIFS(TransactionAmounts,TenantSources,$F9,'Filtered Data'!$C$2:$C23,"&lt;"&amp;SS$4),SS$4&lt;TODAY()),"Late","Occupied")),)))</f>
        <v/>
      </c>
      <c r="ST9" s="33" t="str">
        <f>IF(ISBLANK($F9),,IF(TODAY()=ST$4,"Today",IF(AND(LOOKUP($F9,TenantNames,TenantStartDates)&lt;=ST$4,LOOKUP($F9,TenantNames,TenantEndDates)&gt;=ST$4),IF(OR(AND(DAY(LOOKUP($F9,TenantNames,TenantStartDates))&gt;28,DAY(EOMONTH(ST$4,0))=28,DAY(ST$4)=28),AND(DAY(LOOKUP($F9,TenantNames,TenantStartDates))&gt;30,DAY(EOMONTH(ST$4,0))=30,DAY(ST$4)=30),DAY(LOOKUP($F9,TenantNames,TenantStartDates))=DAY(ST$4)),IF((LOOKUP($F9,TenantNames,TenantEndDates)-ST$4)&lt;=31,LOOKUP($F9,TenantNames,TenantTotalRevenues)-SUM($JA9:SS9),LOOKUP($F9,TenantNames,TenantMonthlyRents)),IF(AND((SUMIF($G$4:AHB$4,"&lt;"&amp;ST$4,$G9:AHB9))&gt;SUMIFS(TransactionAmounts,TenantSources,$F9,'Filtered Data'!$C$2:$C23,"&lt;"&amp;ST$4),ST$4&lt;TODAY()),"Late","Occupied")),)))</f>
        <v/>
      </c>
      <c r="SU9" s="33" t="str">
        <f>IF(ISBLANK($F9),,IF(TODAY()=SU$4,"Today",IF(AND(LOOKUP($F9,TenantNames,TenantStartDates)&lt;=SU$4,LOOKUP($F9,TenantNames,TenantEndDates)&gt;=SU$4),IF(OR(AND(DAY(LOOKUP($F9,TenantNames,TenantStartDates))&gt;28,DAY(EOMONTH(SU$4,0))=28,DAY(SU$4)=28),AND(DAY(LOOKUP($F9,TenantNames,TenantStartDates))&gt;30,DAY(EOMONTH(SU$4,0))=30,DAY(SU$4)=30),DAY(LOOKUP($F9,TenantNames,TenantStartDates))=DAY(SU$4)),IF((LOOKUP($F9,TenantNames,TenantEndDates)-SU$4)&lt;=31,LOOKUP($F9,TenantNames,TenantTotalRevenues)-SUM($JA9:ST9),LOOKUP($F9,TenantNames,TenantMonthlyRents)),IF(AND((SUMIF($G$4:AHB$4,"&lt;"&amp;SU$4,$G9:AHB9))&gt;SUMIFS(TransactionAmounts,TenantSources,$F9,'Filtered Data'!$C$2:$C23,"&lt;"&amp;SU$4),SU$4&lt;TODAY()),"Late","Occupied")),)))</f>
        <v/>
      </c>
      <c r="SV9" s="33" t="str">
        <f>IF(ISBLANK($F9),,IF(TODAY()=SV$4,"Today",IF(AND(LOOKUP($F9,TenantNames,TenantStartDates)&lt;=SV$4,LOOKUP($F9,TenantNames,TenantEndDates)&gt;=SV$4),IF(OR(AND(DAY(LOOKUP($F9,TenantNames,TenantStartDates))&gt;28,DAY(EOMONTH(SV$4,0))=28,DAY(SV$4)=28),AND(DAY(LOOKUP($F9,TenantNames,TenantStartDates))&gt;30,DAY(EOMONTH(SV$4,0))=30,DAY(SV$4)=30),DAY(LOOKUP($F9,TenantNames,TenantStartDates))=DAY(SV$4)),IF((LOOKUP($F9,TenantNames,TenantEndDates)-SV$4)&lt;=31,LOOKUP($F9,TenantNames,TenantTotalRevenues)-SUM($JA9:SU9),LOOKUP($F9,TenantNames,TenantMonthlyRents)),IF(AND((SUMIF($G$4:AHB$4,"&lt;"&amp;SV$4,$G9:AHB9))&gt;SUMIFS(TransactionAmounts,TenantSources,$F9,'Filtered Data'!$C$2:$C23,"&lt;"&amp;SV$4),SV$4&lt;TODAY()),"Late","Occupied")),)))</f>
        <v/>
      </c>
      <c r="SW9" s="33" t="str">
        <f>IF(ISBLANK($F9),,IF(TODAY()=SW$4,"Today",IF(AND(LOOKUP($F9,TenantNames,TenantStartDates)&lt;=SW$4,LOOKUP($F9,TenantNames,TenantEndDates)&gt;=SW$4),IF(OR(AND(DAY(LOOKUP($F9,TenantNames,TenantStartDates))&gt;28,DAY(EOMONTH(SW$4,0))=28,DAY(SW$4)=28),AND(DAY(LOOKUP($F9,TenantNames,TenantStartDates))&gt;30,DAY(EOMONTH(SW$4,0))=30,DAY(SW$4)=30),DAY(LOOKUP($F9,TenantNames,TenantStartDates))=DAY(SW$4)),IF((LOOKUP($F9,TenantNames,TenantEndDates)-SW$4)&lt;=31,LOOKUP($F9,TenantNames,TenantTotalRevenues)-SUM($JA9:SV9),LOOKUP($F9,TenantNames,TenantMonthlyRents)),IF(AND((SUMIF($G$4:AHB$4,"&lt;"&amp;SW$4,$G9:AHB9))&gt;SUMIFS(TransactionAmounts,TenantSources,$F9,'Filtered Data'!$C$2:$C23,"&lt;"&amp;SW$4),SW$4&lt;TODAY()),"Late","Occupied")),)))</f>
        <v/>
      </c>
      <c r="SX9" s="33" t="str">
        <f>IF(ISBLANK($F9),,IF(TODAY()=SX$4,"Today",IF(AND(LOOKUP($F9,TenantNames,TenantStartDates)&lt;=SX$4,LOOKUP($F9,TenantNames,TenantEndDates)&gt;=SX$4),IF(OR(AND(DAY(LOOKUP($F9,TenantNames,TenantStartDates))&gt;28,DAY(EOMONTH(SX$4,0))=28,DAY(SX$4)=28),AND(DAY(LOOKUP($F9,TenantNames,TenantStartDates))&gt;30,DAY(EOMONTH(SX$4,0))=30,DAY(SX$4)=30),DAY(LOOKUP($F9,TenantNames,TenantStartDates))=DAY(SX$4)),IF((LOOKUP($F9,TenantNames,TenantEndDates)-SX$4)&lt;=31,LOOKUP($F9,TenantNames,TenantTotalRevenues)-SUM($JA9:SW9),LOOKUP($F9,TenantNames,TenantMonthlyRents)),IF(AND((SUMIF($G$4:AHB$4,"&lt;"&amp;SX$4,$G9:AHB9))&gt;SUMIFS(TransactionAmounts,TenantSources,$F9,'Filtered Data'!$C$2:$C23,"&lt;"&amp;SX$4),SX$4&lt;TODAY()),"Late","Occupied")),)))</f>
        <v/>
      </c>
      <c r="SY9" s="33" t="str">
        <f>IF(ISBLANK($F9),,IF(TODAY()=SY$4,"Today",IF(AND(LOOKUP($F9,TenantNames,TenantStartDates)&lt;=SY$4,LOOKUP($F9,TenantNames,TenantEndDates)&gt;=SY$4),IF(OR(AND(DAY(LOOKUP($F9,TenantNames,TenantStartDates))&gt;28,DAY(EOMONTH(SY$4,0))=28,DAY(SY$4)=28),AND(DAY(LOOKUP($F9,TenantNames,TenantStartDates))&gt;30,DAY(EOMONTH(SY$4,0))=30,DAY(SY$4)=30),DAY(LOOKUP($F9,TenantNames,TenantStartDates))=DAY(SY$4)),IF((LOOKUP($F9,TenantNames,TenantEndDates)-SY$4)&lt;=31,LOOKUP($F9,TenantNames,TenantTotalRevenues)-SUM($JA9:SX9),LOOKUP($F9,TenantNames,TenantMonthlyRents)),IF(AND((SUMIF($G$4:AHB$4,"&lt;"&amp;SY$4,$G9:AHB9))&gt;SUMIFS(TransactionAmounts,TenantSources,$F9,'Filtered Data'!$C$2:$C23,"&lt;"&amp;SY$4),SY$4&lt;TODAY()),"Late","Occupied")),)))</f>
        <v/>
      </c>
      <c r="SZ9" s="33" t="str">
        <f>IF(ISBLANK($F9),,IF(TODAY()=SZ$4,"Today",IF(AND(LOOKUP($F9,TenantNames,TenantStartDates)&lt;=SZ$4,LOOKUP($F9,TenantNames,TenantEndDates)&gt;=SZ$4),IF(OR(AND(DAY(LOOKUP($F9,TenantNames,TenantStartDates))&gt;28,DAY(EOMONTH(SZ$4,0))=28,DAY(SZ$4)=28),AND(DAY(LOOKUP($F9,TenantNames,TenantStartDates))&gt;30,DAY(EOMONTH(SZ$4,0))=30,DAY(SZ$4)=30),DAY(LOOKUP($F9,TenantNames,TenantStartDates))=DAY(SZ$4)),IF((LOOKUP($F9,TenantNames,TenantEndDates)-SZ$4)&lt;=31,LOOKUP($F9,TenantNames,TenantTotalRevenues)-SUM($JA9:SY9),LOOKUP($F9,TenantNames,TenantMonthlyRents)),IF(AND((SUMIF($G$4:AHB$4,"&lt;"&amp;SZ$4,$G9:AHB9))&gt;SUMIFS(TransactionAmounts,TenantSources,$F9,'Filtered Data'!$C$2:$C23,"&lt;"&amp;SZ$4),SZ$4&lt;TODAY()),"Late","Occupied")),)))</f>
        <v/>
      </c>
      <c r="TA9" s="33" t="str">
        <f>IF(ISBLANK($F9),,IF(TODAY()=TA$4,"Today",IF(AND(LOOKUP($F9,TenantNames,TenantStartDates)&lt;=TA$4,LOOKUP($F9,TenantNames,TenantEndDates)&gt;=TA$4),IF(OR(AND(DAY(LOOKUP($F9,TenantNames,TenantStartDates))&gt;28,DAY(EOMONTH(TA$4,0))=28,DAY(TA$4)=28),AND(DAY(LOOKUP($F9,TenantNames,TenantStartDates))&gt;30,DAY(EOMONTH(TA$4,0))=30,DAY(TA$4)=30),DAY(LOOKUP($F9,TenantNames,TenantStartDates))=DAY(TA$4)),IF((LOOKUP($F9,TenantNames,TenantEndDates)-TA$4)&lt;=31,LOOKUP($F9,TenantNames,TenantTotalRevenues)-SUM($JA9:SZ9),LOOKUP($F9,TenantNames,TenantMonthlyRents)),IF(AND((SUMIF($G$4:AHB$4,"&lt;"&amp;TA$4,$G9:AHB9))&gt;SUMIFS(TransactionAmounts,TenantSources,$F9,'Filtered Data'!$C$2:$C23,"&lt;"&amp;TA$4),TA$4&lt;TODAY()),"Late","Occupied")),)))</f>
        <v/>
      </c>
      <c r="TB9" s="33" t="str">
        <f>IF(ISBLANK($F9),,IF(TODAY()=TB$4,"Today",IF(AND(LOOKUP($F9,TenantNames,TenantStartDates)&lt;=TB$4,LOOKUP($F9,TenantNames,TenantEndDates)&gt;=TB$4),IF(OR(AND(DAY(LOOKUP($F9,TenantNames,TenantStartDates))&gt;28,DAY(EOMONTH(TB$4,0))=28,DAY(TB$4)=28),AND(DAY(LOOKUP($F9,TenantNames,TenantStartDates))&gt;30,DAY(EOMONTH(TB$4,0))=30,DAY(TB$4)=30),DAY(LOOKUP($F9,TenantNames,TenantStartDates))=DAY(TB$4)),IF((LOOKUP($F9,TenantNames,TenantEndDates)-TB$4)&lt;=31,LOOKUP($F9,TenantNames,TenantTotalRevenues)-SUM($JA9:TA9),LOOKUP($F9,TenantNames,TenantMonthlyRents)),IF(AND((SUMIF($G$4:AHB$4,"&lt;"&amp;TB$4,$G9:AHB9))&gt;SUMIFS(TransactionAmounts,TenantSources,$F9,'Filtered Data'!$C$2:$C23,"&lt;"&amp;TB$4),TB$4&lt;TODAY()),"Late","Occupied")),)))</f>
        <v/>
      </c>
      <c r="TC9" s="33" t="str">
        <f>IF(ISBLANK($F9),,IF(TODAY()=TC$4,"Today",IF(AND(LOOKUP($F9,TenantNames,TenantStartDates)&lt;=TC$4,LOOKUP($F9,TenantNames,TenantEndDates)&gt;=TC$4),IF(OR(AND(DAY(LOOKUP($F9,TenantNames,TenantStartDates))&gt;28,DAY(EOMONTH(TC$4,0))=28,DAY(TC$4)=28),AND(DAY(LOOKUP($F9,TenantNames,TenantStartDates))&gt;30,DAY(EOMONTH(TC$4,0))=30,DAY(TC$4)=30),DAY(LOOKUP($F9,TenantNames,TenantStartDates))=DAY(TC$4)),IF((LOOKUP($F9,TenantNames,TenantEndDates)-TC$4)&lt;=31,LOOKUP($F9,TenantNames,TenantTotalRevenues)-SUM($JA9:TB9),LOOKUP($F9,TenantNames,TenantMonthlyRents)),IF(AND((SUMIF($G$4:AHB$4,"&lt;"&amp;TC$4,$G9:AHB9))&gt;SUMIFS(TransactionAmounts,TenantSources,$F9,'Filtered Data'!$C$2:$C23,"&lt;"&amp;TC$4),TC$4&lt;TODAY()),"Late","Occupied")),)))</f>
        <v/>
      </c>
      <c r="TD9" s="33" t="str">
        <f>IF(ISBLANK($F9),,IF(TODAY()=TD$4,"Today",IF(AND(LOOKUP($F9,TenantNames,TenantStartDates)&lt;=TD$4,LOOKUP($F9,TenantNames,TenantEndDates)&gt;=TD$4),IF(OR(AND(DAY(LOOKUP($F9,TenantNames,TenantStartDates))&gt;28,DAY(EOMONTH(TD$4,0))=28,DAY(TD$4)=28),AND(DAY(LOOKUP($F9,TenantNames,TenantStartDates))&gt;30,DAY(EOMONTH(TD$4,0))=30,DAY(TD$4)=30),DAY(LOOKUP($F9,TenantNames,TenantStartDates))=DAY(TD$4)),IF((LOOKUP($F9,TenantNames,TenantEndDates)-TD$4)&lt;=31,LOOKUP($F9,TenantNames,TenantTotalRevenues)-SUM($JA9:TC9),LOOKUP($F9,TenantNames,TenantMonthlyRents)),IF(AND((SUMIF($G$4:AHB$4,"&lt;"&amp;TD$4,$G9:AHB9))&gt;SUMIFS(TransactionAmounts,TenantSources,$F9,'Filtered Data'!$C$2:$C23,"&lt;"&amp;TD$4),TD$4&lt;TODAY()),"Late","Occupied")),)))</f>
        <v/>
      </c>
      <c r="TE9" s="33" t="str">
        <f>IF(ISBLANK($F9),,IF(TODAY()=TE$4,"Today",IF(AND(LOOKUP($F9,TenantNames,TenantStartDates)&lt;=TE$4,LOOKUP($F9,TenantNames,TenantEndDates)&gt;=TE$4),IF(OR(AND(DAY(LOOKUP($F9,TenantNames,TenantStartDates))&gt;28,DAY(EOMONTH(TE$4,0))=28,DAY(TE$4)=28),AND(DAY(LOOKUP($F9,TenantNames,TenantStartDates))&gt;30,DAY(EOMONTH(TE$4,0))=30,DAY(TE$4)=30),DAY(LOOKUP($F9,TenantNames,TenantStartDates))=DAY(TE$4)),IF((LOOKUP($F9,TenantNames,TenantEndDates)-TE$4)&lt;=31,LOOKUP($F9,TenantNames,TenantTotalRevenues)-SUM($JA9:TD9),LOOKUP($F9,TenantNames,TenantMonthlyRents)),IF(AND((SUMIF($G$4:AHB$4,"&lt;"&amp;TE$4,$G9:AHB9))&gt;SUMIFS(TransactionAmounts,TenantSources,$F9,'Filtered Data'!$C$2:$C23,"&lt;"&amp;TE$4),TE$4&lt;TODAY()),"Late","Occupied")),)))</f>
        <v/>
      </c>
      <c r="TF9" s="33" t="str">
        <f>IF(ISBLANK($F9),,IF(TODAY()=TF$4,"Today",IF(AND(LOOKUP($F9,TenantNames,TenantStartDates)&lt;=TF$4,LOOKUP($F9,TenantNames,TenantEndDates)&gt;=TF$4),IF(OR(AND(DAY(LOOKUP($F9,TenantNames,TenantStartDates))&gt;28,DAY(EOMONTH(TF$4,0))=28,DAY(TF$4)=28),AND(DAY(LOOKUP($F9,TenantNames,TenantStartDates))&gt;30,DAY(EOMONTH(TF$4,0))=30,DAY(TF$4)=30),DAY(LOOKUP($F9,TenantNames,TenantStartDates))=DAY(TF$4)),IF((LOOKUP($F9,TenantNames,TenantEndDates)-TF$4)&lt;=31,LOOKUP($F9,TenantNames,TenantTotalRevenues)-SUM($JA9:TE9),LOOKUP($F9,TenantNames,TenantMonthlyRents)),IF(AND((SUMIF($G$4:AHB$4,"&lt;"&amp;TF$4,$G9:AHB9))&gt;SUMIFS(TransactionAmounts,TenantSources,$F9,'Filtered Data'!$C$2:$C23,"&lt;"&amp;TF$4),TF$4&lt;TODAY()),"Late","Occupied")),)))</f>
        <v/>
      </c>
      <c r="TG9" s="33" t="str">
        <f>IF(ISBLANK($F9),,IF(TODAY()=TG$4,"Today",IF(AND(LOOKUP($F9,TenantNames,TenantStartDates)&lt;=TG$4,LOOKUP($F9,TenantNames,TenantEndDates)&gt;=TG$4),IF(OR(AND(DAY(LOOKUP($F9,TenantNames,TenantStartDates))&gt;28,DAY(EOMONTH(TG$4,0))=28,DAY(TG$4)=28),AND(DAY(LOOKUP($F9,TenantNames,TenantStartDates))&gt;30,DAY(EOMONTH(TG$4,0))=30,DAY(TG$4)=30),DAY(LOOKUP($F9,TenantNames,TenantStartDates))=DAY(TG$4)),IF((LOOKUP($F9,TenantNames,TenantEndDates)-TG$4)&lt;=31,LOOKUP($F9,TenantNames,TenantTotalRevenues)-SUM($JA9:TF9),LOOKUP($F9,TenantNames,TenantMonthlyRents)),IF(AND((SUMIF($G$4:AHB$4,"&lt;"&amp;TG$4,$G9:AHB9))&gt;SUMIFS(TransactionAmounts,TenantSources,$F9,'Filtered Data'!$C$2:$C23,"&lt;"&amp;TG$4),TG$4&lt;TODAY()),"Late","Occupied")),)))</f>
        <v/>
      </c>
      <c r="TH9" s="33" t="str">
        <f>IF(ISBLANK($F9),,IF(TODAY()=TH$4,"Today",IF(AND(LOOKUP($F9,TenantNames,TenantStartDates)&lt;=TH$4,LOOKUP($F9,TenantNames,TenantEndDates)&gt;=TH$4),IF(OR(AND(DAY(LOOKUP($F9,TenantNames,TenantStartDates))&gt;28,DAY(EOMONTH(TH$4,0))=28,DAY(TH$4)=28),AND(DAY(LOOKUP($F9,TenantNames,TenantStartDates))&gt;30,DAY(EOMONTH(TH$4,0))=30,DAY(TH$4)=30),DAY(LOOKUP($F9,TenantNames,TenantStartDates))=DAY(TH$4)),IF((LOOKUP($F9,TenantNames,TenantEndDates)-TH$4)&lt;=31,LOOKUP($F9,TenantNames,TenantTotalRevenues)-SUM($JA9:TG9),LOOKUP($F9,TenantNames,TenantMonthlyRents)),IF(AND((SUMIF($G$4:AHB$4,"&lt;"&amp;TH$4,$G9:AHB9))&gt;SUMIFS(TransactionAmounts,TenantSources,$F9,'Filtered Data'!$C$2:$C23,"&lt;"&amp;TH$4),TH$4&lt;TODAY()),"Late","Occupied")),)))</f>
        <v/>
      </c>
      <c r="TI9" s="33" t="str">
        <f>IF(ISBLANK($F9),,IF(TODAY()=TI$4,"Today",IF(AND(LOOKUP($F9,TenantNames,TenantStartDates)&lt;=TI$4,LOOKUP($F9,TenantNames,TenantEndDates)&gt;=TI$4),IF(OR(AND(DAY(LOOKUP($F9,TenantNames,TenantStartDates))&gt;28,DAY(EOMONTH(TI$4,0))=28,DAY(TI$4)=28),AND(DAY(LOOKUP($F9,TenantNames,TenantStartDates))&gt;30,DAY(EOMONTH(TI$4,0))=30,DAY(TI$4)=30),DAY(LOOKUP($F9,TenantNames,TenantStartDates))=DAY(TI$4)),IF((LOOKUP($F9,TenantNames,TenantEndDates)-TI$4)&lt;=31,LOOKUP($F9,TenantNames,TenantTotalRevenues)-SUM($JA9:TH9),LOOKUP($F9,TenantNames,TenantMonthlyRents)),IF(AND((SUMIF($G$4:AHB$4,"&lt;"&amp;TI$4,$G9:AHB9))&gt;SUMIFS(TransactionAmounts,TenantSources,$F9,'Filtered Data'!$C$2:$C23,"&lt;"&amp;TI$4),TI$4&lt;TODAY()),"Late","Occupied")),)))</f>
        <v/>
      </c>
      <c r="TJ9" s="33" t="str">
        <f>IF(ISBLANK($F9),,IF(TODAY()=TJ$4,"Today",IF(AND(LOOKUP($F9,TenantNames,TenantStartDates)&lt;=TJ$4,LOOKUP($F9,TenantNames,TenantEndDates)&gt;=TJ$4),IF(OR(AND(DAY(LOOKUP($F9,TenantNames,TenantStartDates))&gt;28,DAY(EOMONTH(TJ$4,0))=28,DAY(TJ$4)=28),AND(DAY(LOOKUP($F9,TenantNames,TenantStartDates))&gt;30,DAY(EOMONTH(TJ$4,0))=30,DAY(TJ$4)=30),DAY(LOOKUP($F9,TenantNames,TenantStartDates))=DAY(TJ$4)),IF((LOOKUP($F9,TenantNames,TenantEndDates)-TJ$4)&lt;=31,LOOKUP($F9,TenantNames,TenantTotalRevenues)-SUM($JA9:TI9),LOOKUP($F9,TenantNames,TenantMonthlyRents)),IF(AND((SUMIF($G$4:AHB$4,"&lt;"&amp;TJ$4,$G9:AHB9))&gt;SUMIFS(TransactionAmounts,TenantSources,$F9,'Filtered Data'!$C$2:$C23,"&lt;"&amp;TJ$4),TJ$4&lt;TODAY()),"Late","Occupied")),)))</f>
        <v/>
      </c>
      <c r="TK9" s="33" t="str">
        <f>IF(ISBLANK($F9),,IF(TODAY()=TK$4,"Today",IF(AND(LOOKUP($F9,TenantNames,TenantStartDates)&lt;=TK$4,LOOKUP($F9,TenantNames,TenantEndDates)&gt;=TK$4),IF(OR(AND(DAY(LOOKUP($F9,TenantNames,TenantStartDates))&gt;28,DAY(EOMONTH(TK$4,0))=28,DAY(TK$4)=28),AND(DAY(LOOKUP($F9,TenantNames,TenantStartDates))&gt;30,DAY(EOMONTH(TK$4,0))=30,DAY(TK$4)=30),DAY(LOOKUP($F9,TenantNames,TenantStartDates))=DAY(TK$4)),IF((LOOKUP($F9,TenantNames,TenantEndDates)-TK$4)&lt;=31,LOOKUP($F9,TenantNames,TenantTotalRevenues)-SUM($JA9:TJ9),LOOKUP($F9,TenantNames,TenantMonthlyRents)),IF(AND((SUMIF($G$4:AHB$4,"&lt;"&amp;TK$4,$G9:AHB9))&gt;SUMIFS(TransactionAmounts,TenantSources,$F9,'Filtered Data'!$C$2:$C23,"&lt;"&amp;TK$4),TK$4&lt;TODAY()),"Late","Occupied")),)))</f>
        <v/>
      </c>
      <c r="TL9" s="33" t="str">
        <f>IF(ISBLANK($F9),,IF(TODAY()=TL$4,"Today",IF(AND(LOOKUP($F9,TenantNames,TenantStartDates)&lt;=TL$4,LOOKUP($F9,TenantNames,TenantEndDates)&gt;=TL$4),IF(OR(AND(DAY(LOOKUP($F9,TenantNames,TenantStartDates))&gt;28,DAY(EOMONTH(TL$4,0))=28,DAY(TL$4)=28),AND(DAY(LOOKUP($F9,TenantNames,TenantStartDates))&gt;30,DAY(EOMONTH(TL$4,0))=30,DAY(TL$4)=30),DAY(LOOKUP($F9,TenantNames,TenantStartDates))=DAY(TL$4)),IF((LOOKUP($F9,TenantNames,TenantEndDates)-TL$4)&lt;=31,LOOKUP($F9,TenantNames,TenantTotalRevenues)-SUM($JA9:TK9),LOOKUP($F9,TenantNames,TenantMonthlyRents)),IF(AND((SUMIF($G$4:AHB$4,"&lt;"&amp;TL$4,$G9:AHB9))&gt;SUMIFS(TransactionAmounts,TenantSources,$F9,'Filtered Data'!$C$2:$C23,"&lt;"&amp;TL$4),TL$4&lt;TODAY()),"Late","Occupied")),)))</f>
        <v/>
      </c>
      <c r="TM9" s="33" t="str">
        <f>IF(ISBLANK($F9),,IF(TODAY()=TM$4,"Today",IF(AND(LOOKUP($F9,TenantNames,TenantStartDates)&lt;=TM$4,LOOKUP($F9,TenantNames,TenantEndDates)&gt;=TM$4),IF(OR(AND(DAY(LOOKUP($F9,TenantNames,TenantStartDates))&gt;28,DAY(EOMONTH(TM$4,0))=28,DAY(TM$4)=28),AND(DAY(LOOKUP($F9,TenantNames,TenantStartDates))&gt;30,DAY(EOMONTH(TM$4,0))=30,DAY(TM$4)=30),DAY(LOOKUP($F9,TenantNames,TenantStartDates))=DAY(TM$4)),IF((LOOKUP($F9,TenantNames,TenantEndDates)-TM$4)&lt;=31,LOOKUP($F9,TenantNames,TenantTotalRevenues)-SUM($JA9:TL9),LOOKUP($F9,TenantNames,TenantMonthlyRents)),IF(AND((SUMIF($G$4:AHB$4,"&lt;"&amp;TM$4,$G9:AHB9))&gt;SUMIFS(TransactionAmounts,TenantSources,$F9,'Filtered Data'!$C$2:$C23,"&lt;"&amp;TM$4),TM$4&lt;TODAY()),"Late","Occupied")),)))</f>
        <v/>
      </c>
      <c r="TN9" s="33" t="str">
        <f>IF(ISBLANK($F9),,IF(TODAY()=TN$4,"Today",IF(AND(LOOKUP($F9,TenantNames,TenantStartDates)&lt;=TN$4,LOOKUP($F9,TenantNames,TenantEndDates)&gt;=TN$4),IF(OR(AND(DAY(LOOKUP($F9,TenantNames,TenantStartDates))&gt;28,DAY(EOMONTH(TN$4,0))=28,DAY(TN$4)=28),AND(DAY(LOOKUP($F9,TenantNames,TenantStartDates))&gt;30,DAY(EOMONTH(TN$4,0))=30,DAY(TN$4)=30),DAY(LOOKUP($F9,TenantNames,TenantStartDates))=DAY(TN$4)),IF((LOOKUP($F9,TenantNames,TenantEndDates)-TN$4)&lt;=31,LOOKUP($F9,TenantNames,TenantTotalRevenues)-SUM($JA9:TM9),LOOKUP($F9,TenantNames,TenantMonthlyRents)),IF(AND((SUMIF($G$4:AHB$4,"&lt;"&amp;TN$4,$G9:AHB9))&gt;SUMIFS(TransactionAmounts,TenantSources,$F9,'Filtered Data'!$C$2:$C23,"&lt;"&amp;TN$4),TN$4&lt;TODAY()),"Late","Occupied")),)))</f>
        <v/>
      </c>
      <c r="TO9" s="33" t="str">
        <f>IF(ISBLANK($F9),,IF(TODAY()=TO$4,"Today",IF(AND(LOOKUP($F9,TenantNames,TenantStartDates)&lt;=TO$4,LOOKUP($F9,TenantNames,TenantEndDates)&gt;=TO$4),IF(OR(AND(DAY(LOOKUP($F9,TenantNames,TenantStartDates))&gt;28,DAY(EOMONTH(TO$4,0))=28,DAY(TO$4)=28),AND(DAY(LOOKUP($F9,TenantNames,TenantStartDates))&gt;30,DAY(EOMONTH(TO$4,0))=30,DAY(TO$4)=30),DAY(LOOKUP($F9,TenantNames,TenantStartDates))=DAY(TO$4)),IF((LOOKUP($F9,TenantNames,TenantEndDates)-TO$4)&lt;=31,LOOKUP($F9,TenantNames,TenantTotalRevenues)-SUM($JA9:TN9),LOOKUP($F9,TenantNames,TenantMonthlyRents)),IF(AND((SUMIF($G$4:AHB$4,"&lt;"&amp;TO$4,$G9:AHB9))&gt;SUMIFS(TransactionAmounts,TenantSources,$F9,'Filtered Data'!$C$2:$C23,"&lt;"&amp;TO$4),TO$4&lt;TODAY()),"Late","Occupied")),)))</f>
        <v/>
      </c>
      <c r="TP9" s="33" t="str">
        <f>IF(ISBLANK($F9),,IF(TODAY()=TP$4,"Today",IF(AND(LOOKUP($F9,TenantNames,TenantStartDates)&lt;=TP$4,LOOKUP($F9,TenantNames,TenantEndDates)&gt;=TP$4),IF(OR(AND(DAY(LOOKUP($F9,TenantNames,TenantStartDates))&gt;28,DAY(EOMONTH(TP$4,0))=28,DAY(TP$4)=28),AND(DAY(LOOKUP($F9,TenantNames,TenantStartDates))&gt;30,DAY(EOMONTH(TP$4,0))=30,DAY(TP$4)=30),DAY(LOOKUP($F9,TenantNames,TenantStartDates))=DAY(TP$4)),IF((LOOKUP($F9,TenantNames,TenantEndDates)-TP$4)&lt;=31,LOOKUP($F9,TenantNames,TenantTotalRevenues)-SUM($JA9:TO9),LOOKUP($F9,TenantNames,TenantMonthlyRents)),IF(AND((SUMIF($G$4:AHB$4,"&lt;"&amp;TP$4,$G9:AHB9))&gt;SUMIFS(TransactionAmounts,TenantSources,$F9,'Filtered Data'!$C$2:$C23,"&lt;"&amp;TP$4),TP$4&lt;TODAY()),"Late","Occupied")),)))</f>
        <v/>
      </c>
      <c r="TQ9" s="33" t="str">
        <f>IF(ISBLANK($F9),,IF(TODAY()=TQ$4,"Today",IF(AND(LOOKUP($F9,TenantNames,TenantStartDates)&lt;=TQ$4,LOOKUP($F9,TenantNames,TenantEndDates)&gt;=TQ$4),IF(OR(AND(DAY(LOOKUP($F9,TenantNames,TenantStartDates))&gt;28,DAY(EOMONTH(TQ$4,0))=28,DAY(TQ$4)=28),AND(DAY(LOOKUP($F9,TenantNames,TenantStartDates))&gt;30,DAY(EOMONTH(TQ$4,0))=30,DAY(TQ$4)=30),DAY(LOOKUP($F9,TenantNames,TenantStartDates))=DAY(TQ$4)),IF((LOOKUP($F9,TenantNames,TenantEndDates)-TQ$4)&lt;=31,LOOKUP($F9,TenantNames,TenantTotalRevenues)-SUM($JA9:TP9),LOOKUP($F9,TenantNames,TenantMonthlyRents)),IF(AND((SUMIF($G$4:AHB$4,"&lt;"&amp;TQ$4,$G9:AHB9))&gt;SUMIFS(TransactionAmounts,TenantSources,$F9,'Filtered Data'!$C$2:$C23,"&lt;"&amp;TQ$4),TQ$4&lt;TODAY()),"Late","Occupied")),)))</f>
        <v/>
      </c>
      <c r="TR9" s="33" t="str">
        <f>IF(ISBLANK($F9),,IF(TODAY()=TR$4,"Today",IF(AND(LOOKUP($F9,TenantNames,TenantStartDates)&lt;=TR$4,LOOKUP($F9,TenantNames,TenantEndDates)&gt;=TR$4),IF(OR(AND(DAY(LOOKUP($F9,TenantNames,TenantStartDates))&gt;28,DAY(EOMONTH(TR$4,0))=28,DAY(TR$4)=28),AND(DAY(LOOKUP($F9,TenantNames,TenantStartDates))&gt;30,DAY(EOMONTH(TR$4,0))=30,DAY(TR$4)=30),DAY(LOOKUP($F9,TenantNames,TenantStartDates))=DAY(TR$4)),IF((LOOKUP($F9,TenantNames,TenantEndDates)-TR$4)&lt;=31,LOOKUP($F9,TenantNames,TenantTotalRevenues)-SUM($JA9:TQ9),LOOKUP($F9,TenantNames,TenantMonthlyRents)),IF(AND((SUMIF($G$4:AHB$4,"&lt;"&amp;TR$4,$G9:AHB9))&gt;SUMIFS(TransactionAmounts,TenantSources,$F9,'Filtered Data'!$C$2:$C23,"&lt;"&amp;TR$4),TR$4&lt;TODAY()),"Late","Occupied")),)))</f>
        <v/>
      </c>
      <c r="TS9" s="33" t="str">
        <f>IF(ISBLANK($F9),,IF(TODAY()=TS$4,"Today",IF(AND(LOOKUP($F9,TenantNames,TenantStartDates)&lt;=TS$4,LOOKUP($F9,TenantNames,TenantEndDates)&gt;=TS$4),IF(OR(AND(DAY(LOOKUP($F9,TenantNames,TenantStartDates))&gt;28,DAY(EOMONTH(TS$4,0))=28,DAY(TS$4)=28),AND(DAY(LOOKUP($F9,TenantNames,TenantStartDates))&gt;30,DAY(EOMONTH(TS$4,0))=30,DAY(TS$4)=30),DAY(LOOKUP($F9,TenantNames,TenantStartDates))=DAY(TS$4)),IF((LOOKUP($F9,TenantNames,TenantEndDates)-TS$4)&lt;=31,LOOKUP($F9,TenantNames,TenantTotalRevenues)-SUM($JA9:TR9),LOOKUP($F9,TenantNames,TenantMonthlyRents)),IF(AND((SUMIF($G$4:AHB$4,"&lt;"&amp;TS$4,$G9:AHB9))&gt;SUMIFS(TransactionAmounts,TenantSources,$F9,'Filtered Data'!$C$2:$C23,"&lt;"&amp;TS$4),TS$4&lt;TODAY()),"Late","Occupied")),)))</f>
        <v/>
      </c>
      <c r="TT9" s="33" t="str">
        <f>IF(ISBLANK($F9),,IF(TODAY()=TT$4,"Today",IF(AND(LOOKUP($F9,TenantNames,TenantStartDates)&lt;=TT$4,LOOKUP($F9,TenantNames,TenantEndDates)&gt;=TT$4),IF(OR(AND(DAY(LOOKUP($F9,TenantNames,TenantStartDates))&gt;28,DAY(EOMONTH(TT$4,0))=28,DAY(TT$4)=28),AND(DAY(LOOKUP($F9,TenantNames,TenantStartDates))&gt;30,DAY(EOMONTH(TT$4,0))=30,DAY(TT$4)=30),DAY(LOOKUP($F9,TenantNames,TenantStartDates))=DAY(TT$4)),IF((LOOKUP($F9,TenantNames,TenantEndDates)-TT$4)&lt;=31,LOOKUP($F9,TenantNames,TenantTotalRevenues)-SUM($JA9:TS9),LOOKUP($F9,TenantNames,TenantMonthlyRents)),IF(AND((SUMIF($G$4:AHB$4,"&lt;"&amp;TT$4,$G9:AHB9))&gt;SUMIFS(TransactionAmounts,TenantSources,$F9,'Filtered Data'!$C$2:$C23,"&lt;"&amp;TT$4),TT$4&lt;TODAY()),"Late","Occupied")),)))</f>
        <v/>
      </c>
      <c r="TU9" s="33" t="str">
        <f>IF(ISBLANK($F9),,IF(TODAY()=TU$4,"Today",IF(AND(LOOKUP($F9,TenantNames,TenantStartDates)&lt;=TU$4,LOOKUP($F9,TenantNames,TenantEndDates)&gt;=TU$4),IF(OR(AND(DAY(LOOKUP($F9,TenantNames,TenantStartDates))&gt;28,DAY(EOMONTH(TU$4,0))=28,DAY(TU$4)=28),AND(DAY(LOOKUP($F9,TenantNames,TenantStartDates))&gt;30,DAY(EOMONTH(TU$4,0))=30,DAY(TU$4)=30),DAY(LOOKUP($F9,TenantNames,TenantStartDates))=DAY(TU$4)),IF((LOOKUP($F9,TenantNames,TenantEndDates)-TU$4)&lt;=31,LOOKUP($F9,TenantNames,TenantTotalRevenues)-SUM($JA9:TT9),LOOKUP($F9,TenantNames,TenantMonthlyRents)),IF(AND((SUMIF($G$4:AHB$4,"&lt;"&amp;TU$4,$G9:AHB9))&gt;SUMIFS(TransactionAmounts,TenantSources,$F9,'Filtered Data'!$C$2:$C23,"&lt;"&amp;TU$4),TU$4&lt;TODAY()),"Late","Occupied")),)))</f>
        <v/>
      </c>
      <c r="TV9" s="33" t="str">
        <f>IF(ISBLANK($F9),,IF(TODAY()=TV$4,"Today",IF(AND(LOOKUP($F9,TenantNames,TenantStartDates)&lt;=TV$4,LOOKUP($F9,TenantNames,TenantEndDates)&gt;=TV$4),IF(OR(AND(DAY(LOOKUP($F9,TenantNames,TenantStartDates))&gt;28,DAY(EOMONTH(TV$4,0))=28,DAY(TV$4)=28),AND(DAY(LOOKUP($F9,TenantNames,TenantStartDates))&gt;30,DAY(EOMONTH(TV$4,0))=30,DAY(TV$4)=30),DAY(LOOKUP($F9,TenantNames,TenantStartDates))=DAY(TV$4)),IF((LOOKUP($F9,TenantNames,TenantEndDates)-TV$4)&lt;=31,LOOKUP($F9,TenantNames,TenantTotalRevenues)-SUM($JA9:TU9),LOOKUP($F9,TenantNames,TenantMonthlyRents)),IF(AND((SUMIF($G$4:AHB$4,"&lt;"&amp;TV$4,$G9:AHB9))&gt;SUMIFS(TransactionAmounts,TenantSources,$F9,'Filtered Data'!$C$2:$C23,"&lt;"&amp;TV$4),TV$4&lt;TODAY()),"Late","Occupied")),)))</f>
        <v/>
      </c>
      <c r="TW9" s="33" t="str">
        <f>IF(ISBLANK($F9),,IF(TODAY()=TW$4,"Today",IF(AND(LOOKUP($F9,TenantNames,TenantStartDates)&lt;=TW$4,LOOKUP($F9,TenantNames,TenantEndDates)&gt;=TW$4),IF(OR(AND(DAY(LOOKUP($F9,TenantNames,TenantStartDates))&gt;28,DAY(EOMONTH(TW$4,0))=28,DAY(TW$4)=28),AND(DAY(LOOKUP($F9,TenantNames,TenantStartDates))&gt;30,DAY(EOMONTH(TW$4,0))=30,DAY(TW$4)=30),DAY(LOOKUP($F9,TenantNames,TenantStartDates))=DAY(TW$4)),IF((LOOKUP($F9,TenantNames,TenantEndDates)-TW$4)&lt;=31,LOOKUP($F9,TenantNames,TenantTotalRevenues)-SUM($JA9:TV9),LOOKUP($F9,TenantNames,TenantMonthlyRents)),IF(AND((SUMIF($G$4:AHB$4,"&lt;"&amp;TW$4,$G9:AHB9))&gt;SUMIFS(TransactionAmounts,TenantSources,$F9,'Filtered Data'!$C$2:$C23,"&lt;"&amp;TW$4),TW$4&lt;TODAY()),"Late","Occupied")),)))</f>
        <v/>
      </c>
      <c r="TX9" s="33" t="str">
        <f>IF(ISBLANK($F9),,IF(TODAY()=TX$4,"Today",IF(AND(LOOKUP($F9,TenantNames,TenantStartDates)&lt;=TX$4,LOOKUP($F9,TenantNames,TenantEndDates)&gt;=TX$4),IF(OR(AND(DAY(LOOKUP($F9,TenantNames,TenantStartDates))&gt;28,DAY(EOMONTH(TX$4,0))=28,DAY(TX$4)=28),AND(DAY(LOOKUP($F9,TenantNames,TenantStartDates))&gt;30,DAY(EOMONTH(TX$4,0))=30,DAY(TX$4)=30),DAY(LOOKUP($F9,TenantNames,TenantStartDates))=DAY(TX$4)),IF((LOOKUP($F9,TenantNames,TenantEndDates)-TX$4)&lt;=31,LOOKUP($F9,TenantNames,TenantTotalRevenues)-SUM($JA9:TW9),LOOKUP($F9,TenantNames,TenantMonthlyRents)),IF(AND((SUMIF($G$4:AHB$4,"&lt;"&amp;TX$4,$G9:AHB9))&gt;SUMIFS(TransactionAmounts,TenantSources,$F9,'Filtered Data'!$C$2:$C23,"&lt;"&amp;TX$4),TX$4&lt;TODAY()),"Late","Occupied")),)))</f>
        <v/>
      </c>
      <c r="TY9" s="33" t="str">
        <f>IF(ISBLANK($F9),,IF(TODAY()=TY$4,"Today",IF(AND(LOOKUP($F9,TenantNames,TenantStartDates)&lt;=TY$4,LOOKUP($F9,TenantNames,TenantEndDates)&gt;=TY$4),IF(OR(AND(DAY(LOOKUP($F9,TenantNames,TenantStartDates))&gt;28,DAY(EOMONTH(TY$4,0))=28,DAY(TY$4)=28),AND(DAY(LOOKUP($F9,TenantNames,TenantStartDates))&gt;30,DAY(EOMONTH(TY$4,0))=30,DAY(TY$4)=30),DAY(LOOKUP($F9,TenantNames,TenantStartDates))=DAY(TY$4)),IF((LOOKUP($F9,TenantNames,TenantEndDates)-TY$4)&lt;=31,LOOKUP($F9,TenantNames,TenantTotalRevenues)-SUM($JA9:TX9),LOOKUP($F9,TenantNames,TenantMonthlyRents)),IF(AND((SUMIF($G$4:AHB$4,"&lt;"&amp;TY$4,$G9:AHB9))&gt;SUMIFS(TransactionAmounts,TenantSources,$F9,'Filtered Data'!$C$2:$C23,"&lt;"&amp;TY$4),TY$4&lt;TODAY()),"Late","Occupied")),)))</f>
        <v/>
      </c>
      <c r="TZ9" s="33" t="str">
        <f>IF(ISBLANK($F9),,IF(TODAY()=TZ$4,"Today",IF(AND(LOOKUP($F9,TenantNames,TenantStartDates)&lt;=TZ$4,LOOKUP($F9,TenantNames,TenantEndDates)&gt;=TZ$4),IF(OR(AND(DAY(LOOKUP($F9,TenantNames,TenantStartDates))&gt;28,DAY(EOMONTH(TZ$4,0))=28,DAY(TZ$4)=28),AND(DAY(LOOKUP($F9,TenantNames,TenantStartDates))&gt;30,DAY(EOMONTH(TZ$4,0))=30,DAY(TZ$4)=30),DAY(LOOKUP($F9,TenantNames,TenantStartDates))=DAY(TZ$4)),IF((LOOKUP($F9,TenantNames,TenantEndDates)-TZ$4)&lt;=31,LOOKUP($F9,TenantNames,TenantTotalRevenues)-SUM($JA9:TY9),LOOKUP($F9,TenantNames,TenantMonthlyRents)),IF(AND((SUMIF($G$4:AHB$4,"&lt;"&amp;TZ$4,$G9:AHB9))&gt;SUMIFS(TransactionAmounts,TenantSources,$F9,'Filtered Data'!$C$2:$C23,"&lt;"&amp;TZ$4),TZ$4&lt;TODAY()),"Late","Occupied")),)))</f>
        <v/>
      </c>
      <c r="UA9" s="33" t="str">
        <f>IF(ISBLANK($F9),,IF(TODAY()=UA$4,"Today",IF(AND(LOOKUP($F9,TenantNames,TenantStartDates)&lt;=UA$4,LOOKUP($F9,TenantNames,TenantEndDates)&gt;=UA$4),IF(OR(AND(DAY(LOOKUP($F9,TenantNames,TenantStartDates))&gt;28,DAY(EOMONTH(UA$4,0))=28,DAY(UA$4)=28),AND(DAY(LOOKUP($F9,TenantNames,TenantStartDates))&gt;30,DAY(EOMONTH(UA$4,0))=30,DAY(UA$4)=30),DAY(LOOKUP($F9,TenantNames,TenantStartDates))=DAY(UA$4)),IF((LOOKUP($F9,TenantNames,TenantEndDates)-UA$4)&lt;=31,LOOKUP($F9,TenantNames,TenantTotalRevenues)-SUM($JA9:TZ9),LOOKUP($F9,TenantNames,TenantMonthlyRents)),IF(AND((SUMIF($G$4:AHB$4,"&lt;"&amp;UA$4,$G9:AHB9))&gt;SUMIFS(TransactionAmounts,TenantSources,$F9,'Filtered Data'!$C$2:$C23,"&lt;"&amp;UA$4),UA$4&lt;TODAY()),"Late","Occupied")),)))</f>
        <v/>
      </c>
      <c r="UB9" s="33" t="str">
        <f>IF(ISBLANK($F9),,IF(TODAY()=UB$4,"Today",IF(AND(LOOKUP($F9,TenantNames,TenantStartDates)&lt;=UB$4,LOOKUP($F9,TenantNames,TenantEndDates)&gt;=UB$4),IF(OR(AND(DAY(LOOKUP($F9,TenantNames,TenantStartDates))&gt;28,DAY(EOMONTH(UB$4,0))=28,DAY(UB$4)=28),AND(DAY(LOOKUP($F9,TenantNames,TenantStartDates))&gt;30,DAY(EOMONTH(UB$4,0))=30,DAY(UB$4)=30),DAY(LOOKUP($F9,TenantNames,TenantStartDates))=DAY(UB$4)),IF((LOOKUP($F9,TenantNames,TenantEndDates)-UB$4)&lt;=31,LOOKUP($F9,TenantNames,TenantTotalRevenues)-SUM($JA9:UA9),LOOKUP($F9,TenantNames,TenantMonthlyRents)),IF(AND((SUMIF($G$4:AHB$4,"&lt;"&amp;UB$4,$G9:AHB9))&gt;SUMIFS(TransactionAmounts,TenantSources,$F9,'Filtered Data'!$C$2:$C23,"&lt;"&amp;UB$4),UB$4&lt;TODAY()),"Late","Occupied")),)))</f>
        <v/>
      </c>
      <c r="UC9" s="33" t="str">
        <f>IF(ISBLANK($F9),,IF(TODAY()=UC$4,"Today",IF(AND(LOOKUP($F9,TenantNames,TenantStartDates)&lt;=UC$4,LOOKUP($F9,TenantNames,TenantEndDates)&gt;=UC$4),IF(OR(AND(DAY(LOOKUP($F9,TenantNames,TenantStartDates))&gt;28,DAY(EOMONTH(UC$4,0))=28,DAY(UC$4)=28),AND(DAY(LOOKUP($F9,TenantNames,TenantStartDates))&gt;30,DAY(EOMONTH(UC$4,0))=30,DAY(UC$4)=30),DAY(LOOKUP($F9,TenantNames,TenantStartDates))=DAY(UC$4)),IF((LOOKUP($F9,TenantNames,TenantEndDates)-UC$4)&lt;=31,LOOKUP($F9,TenantNames,TenantTotalRevenues)-SUM($JA9:UB9),LOOKUP($F9,TenantNames,TenantMonthlyRents)),IF(AND((SUMIF($G$4:AHB$4,"&lt;"&amp;UC$4,$G9:AHB9))&gt;SUMIFS(TransactionAmounts,TenantSources,$F9,'Filtered Data'!$C$2:$C23,"&lt;"&amp;UC$4),UC$4&lt;TODAY()),"Late","Occupied")),)))</f>
        <v/>
      </c>
      <c r="UD9" s="33" t="str">
        <f>IF(ISBLANK($F9),,IF(TODAY()=UD$4,"Today",IF(AND(LOOKUP($F9,TenantNames,TenantStartDates)&lt;=UD$4,LOOKUP($F9,TenantNames,TenantEndDates)&gt;=UD$4),IF(OR(AND(DAY(LOOKUP($F9,TenantNames,TenantStartDates))&gt;28,DAY(EOMONTH(UD$4,0))=28,DAY(UD$4)=28),AND(DAY(LOOKUP($F9,TenantNames,TenantStartDates))&gt;30,DAY(EOMONTH(UD$4,0))=30,DAY(UD$4)=30),DAY(LOOKUP($F9,TenantNames,TenantStartDates))=DAY(UD$4)),IF((LOOKUP($F9,TenantNames,TenantEndDates)-UD$4)&lt;=31,LOOKUP($F9,TenantNames,TenantTotalRevenues)-SUM($JA9:UC9),LOOKUP($F9,TenantNames,TenantMonthlyRents)),IF(AND((SUMIF($G$4:AHB$4,"&lt;"&amp;UD$4,$G9:AHB9))&gt;SUMIFS(TransactionAmounts,TenantSources,$F9,'Filtered Data'!$C$2:$C23,"&lt;"&amp;UD$4),UD$4&lt;TODAY()),"Late","Occupied")),)))</f>
        <v/>
      </c>
      <c r="UE9" s="33" t="str">
        <f>IF(ISBLANK($F9),,IF(TODAY()=UE$4,"Today",IF(AND(LOOKUP($F9,TenantNames,TenantStartDates)&lt;=UE$4,LOOKUP($F9,TenantNames,TenantEndDates)&gt;=UE$4),IF(OR(AND(DAY(LOOKUP($F9,TenantNames,TenantStartDates))&gt;28,DAY(EOMONTH(UE$4,0))=28,DAY(UE$4)=28),AND(DAY(LOOKUP($F9,TenantNames,TenantStartDates))&gt;30,DAY(EOMONTH(UE$4,0))=30,DAY(UE$4)=30),DAY(LOOKUP($F9,TenantNames,TenantStartDates))=DAY(UE$4)),IF((LOOKUP($F9,TenantNames,TenantEndDates)-UE$4)&lt;=31,LOOKUP($F9,TenantNames,TenantTotalRevenues)-SUM($JA9:UD9),LOOKUP($F9,TenantNames,TenantMonthlyRents)),IF(AND((SUMIF($G$4:AHB$4,"&lt;"&amp;UE$4,$G9:AHB9))&gt;SUMIFS(TransactionAmounts,TenantSources,$F9,'Filtered Data'!$C$2:$C23,"&lt;"&amp;UE$4),UE$4&lt;TODAY()),"Late","Occupied")),)))</f>
        <v/>
      </c>
      <c r="UF9" s="33" t="str">
        <f>IF(ISBLANK($F9),,IF(TODAY()=UF$4,"Today",IF(AND(LOOKUP($F9,TenantNames,TenantStartDates)&lt;=UF$4,LOOKUP($F9,TenantNames,TenantEndDates)&gt;=UF$4),IF(OR(AND(DAY(LOOKUP($F9,TenantNames,TenantStartDates))&gt;28,DAY(EOMONTH(UF$4,0))=28,DAY(UF$4)=28),AND(DAY(LOOKUP($F9,TenantNames,TenantStartDates))&gt;30,DAY(EOMONTH(UF$4,0))=30,DAY(UF$4)=30),DAY(LOOKUP($F9,TenantNames,TenantStartDates))=DAY(UF$4)),IF((LOOKUP($F9,TenantNames,TenantEndDates)-UF$4)&lt;=31,LOOKUP($F9,TenantNames,TenantTotalRevenues)-SUM($JA9:UE9),LOOKUP($F9,TenantNames,TenantMonthlyRents)),IF(AND((SUMIF($G$4:AHB$4,"&lt;"&amp;UF$4,$G9:AHB9))&gt;SUMIFS(TransactionAmounts,TenantSources,$F9,'Filtered Data'!$C$2:$C23,"&lt;"&amp;UF$4),UF$4&lt;TODAY()),"Late","Occupied")),)))</f>
        <v/>
      </c>
      <c r="UG9" s="33" t="str">
        <f>IF(ISBLANK($F9),,IF(TODAY()=UG$4,"Today",IF(AND(LOOKUP($F9,TenantNames,TenantStartDates)&lt;=UG$4,LOOKUP($F9,TenantNames,TenantEndDates)&gt;=UG$4),IF(OR(AND(DAY(LOOKUP($F9,TenantNames,TenantStartDates))&gt;28,DAY(EOMONTH(UG$4,0))=28,DAY(UG$4)=28),AND(DAY(LOOKUP($F9,TenantNames,TenantStartDates))&gt;30,DAY(EOMONTH(UG$4,0))=30,DAY(UG$4)=30),DAY(LOOKUP($F9,TenantNames,TenantStartDates))=DAY(UG$4)),IF((LOOKUP($F9,TenantNames,TenantEndDates)-UG$4)&lt;=31,LOOKUP($F9,TenantNames,TenantTotalRevenues)-SUM($JA9:UF9),LOOKUP($F9,TenantNames,TenantMonthlyRents)),IF(AND((SUMIF($G$4:AHB$4,"&lt;"&amp;UG$4,$G9:AHB9))&gt;SUMIFS(TransactionAmounts,TenantSources,$F9,'Filtered Data'!$C$2:$C23,"&lt;"&amp;UG$4),UG$4&lt;TODAY()),"Late","Occupied")),)))</f>
        <v/>
      </c>
      <c r="UH9" s="33" t="str">
        <f>IF(ISBLANK($F9),,IF(TODAY()=UH$4,"Today",IF(AND(LOOKUP($F9,TenantNames,TenantStartDates)&lt;=UH$4,LOOKUP($F9,TenantNames,TenantEndDates)&gt;=UH$4),IF(OR(AND(DAY(LOOKUP($F9,TenantNames,TenantStartDates))&gt;28,DAY(EOMONTH(UH$4,0))=28,DAY(UH$4)=28),AND(DAY(LOOKUP($F9,TenantNames,TenantStartDates))&gt;30,DAY(EOMONTH(UH$4,0))=30,DAY(UH$4)=30),DAY(LOOKUP($F9,TenantNames,TenantStartDates))=DAY(UH$4)),IF((LOOKUP($F9,TenantNames,TenantEndDates)-UH$4)&lt;=31,LOOKUP($F9,TenantNames,TenantTotalRevenues)-SUM($JA9:UG9),LOOKUP($F9,TenantNames,TenantMonthlyRents)),IF(AND((SUMIF($G$4:AHB$4,"&lt;"&amp;UH$4,$G9:AHB9))&gt;SUMIFS(TransactionAmounts,TenantSources,$F9,'Filtered Data'!$C$2:$C23,"&lt;"&amp;UH$4),UH$4&lt;TODAY()),"Late","Occupied")),)))</f>
        <v/>
      </c>
      <c r="UI9" s="33" t="str">
        <f>IF(ISBLANK($F9),,IF(TODAY()=UI$4,"Today",IF(AND(LOOKUP($F9,TenantNames,TenantStartDates)&lt;=UI$4,LOOKUP($F9,TenantNames,TenantEndDates)&gt;=UI$4),IF(OR(AND(DAY(LOOKUP($F9,TenantNames,TenantStartDates))&gt;28,DAY(EOMONTH(UI$4,0))=28,DAY(UI$4)=28),AND(DAY(LOOKUP($F9,TenantNames,TenantStartDates))&gt;30,DAY(EOMONTH(UI$4,0))=30,DAY(UI$4)=30),DAY(LOOKUP($F9,TenantNames,TenantStartDates))=DAY(UI$4)),IF((LOOKUP($F9,TenantNames,TenantEndDates)-UI$4)&lt;=31,LOOKUP($F9,TenantNames,TenantTotalRevenues)-SUM($JA9:UH9),LOOKUP($F9,TenantNames,TenantMonthlyRents)),IF(AND((SUMIF($G$4:AHB$4,"&lt;"&amp;UI$4,$G9:AHB9))&gt;SUMIFS(TransactionAmounts,TenantSources,$F9,'Filtered Data'!$C$2:$C23,"&lt;"&amp;UI$4),UI$4&lt;TODAY()),"Late","Occupied")),)))</f>
        <v/>
      </c>
      <c r="UJ9" s="33" t="str">
        <f>IF(ISBLANK($F9),,IF(TODAY()=UJ$4,"Today",IF(AND(LOOKUP($F9,TenantNames,TenantStartDates)&lt;=UJ$4,LOOKUP($F9,TenantNames,TenantEndDates)&gt;=UJ$4),IF(OR(AND(DAY(LOOKUP($F9,TenantNames,TenantStartDates))&gt;28,DAY(EOMONTH(UJ$4,0))=28,DAY(UJ$4)=28),AND(DAY(LOOKUP($F9,TenantNames,TenantStartDates))&gt;30,DAY(EOMONTH(UJ$4,0))=30,DAY(UJ$4)=30),DAY(LOOKUP($F9,TenantNames,TenantStartDates))=DAY(UJ$4)),IF((LOOKUP($F9,TenantNames,TenantEndDates)-UJ$4)&lt;=31,LOOKUP($F9,TenantNames,TenantTotalRevenues)-SUM($JA9:UI9),LOOKUP($F9,TenantNames,TenantMonthlyRents)),IF(AND((SUMIF($G$4:AHB$4,"&lt;"&amp;UJ$4,$G9:AHB9))&gt;SUMIFS(TransactionAmounts,TenantSources,$F9,'Filtered Data'!$C$2:$C23,"&lt;"&amp;UJ$4),UJ$4&lt;TODAY()),"Late","Occupied")),)))</f>
        <v/>
      </c>
      <c r="UK9" s="33" t="str">
        <f>IF(ISBLANK($F9),,IF(TODAY()=UK$4,"Today",IF(AND(LOOKUP($F9,TenantNames,TenantStartDates)&lt;=UK$4,LOOKUP($F9,TenantNames,TenantEndDates)&gt;=UK$4),IF(OR(AND(DAY(LOOKUP($F9,TenantNames,TenantStartDates))&gt;28,DAY(EOMONTH(UK$4,0))=28,DAY(UK$4)=28),AND(DAY(LOOKUP($F9,TenantNames,TenantStartDates))&gt;30,DAY(EOMONTH(UK$4,0))=30,DAY(UK$4)=30),DAY(LOOKUP($F9,TenantNames,TenantStartDates))=DAY(UK$4)),IF((LOOKUP($F9,TenantNames,TenantEndDates)-UK$4)&lt;=31,LOOKUP($F9,TenantNames,TenantTotalRevenues)-SUM($JA9:UJ9),LOOKUP($F9,TenantNames,TenantMonthlyRents)),IF(AND((SUMIF($G$4:AHB$4,"&lt;"&amp;UK$4,$G9:AHB9))&gt;SUMIFS(TransactionAmounts,TenantSources,$F9,'Filtered Data'!$C$2:$C23,"&lt;"&amp;UK$4),UK$4&lt;TODAY()),"Late","Occupied")),)))</f>
        <v/>
      </c>
      <c r="UL9" s="33" t="str">
        <f>IF(ISBLANK($F9),,IF(TODAY()=UL$4,"Today",IF(AND(LOOKUP($F9,TenantNames,TenantStartDates)&lt;=UL$4,LOOKUP($F9,TenantNames,TenantEndDates)&gt;=UL$4),IF(OR(AND(DAY(LOOKUP($F9,TenantNames,TenantStartDates))&gt;28,DAY(EOMONTH(UL$4,0))=28,DAY(UL$4)=28),AND(DAY(LOOKUP($F9,TenantNames,TenantStartDates))&gt;30,DAY(EOMONTH(UL$4,0))=30,DAY(UL$4)=30),DAY(LOOKUP($F9,TenantNames,TenantStartDates))=DAY(UL$4)),IF((LOOKUP($F9,TenantNames,TenantEndDates)-UL$4)&lt;=31,LOOKUP($F9,TenantNames,TenantTotalRevenues)-SUM($JA9:UK9),LOOKUP($F9,TenantNames,TenantMonthlyRents)),IF(AND((SUMIF($G$4:AHB$4,"&lt;"&amp;UL$4,$G9:AHB9))&gt;SUMIFS(TransactionAmounts,TenantSources,$F9,'Filtered Data'!$C$2:$C23,"&lt;"&amp;UL$4),UL$4&lt;TODAY()),"Late","Occupied")),)))</f>
        <v/>
      </c>
      <c r="UM9" s="33" t="str">
        <f>IF(ISBLANK($F9),,IF(TODAY()=UM$4,"Today",IF(AND(LOOKUP($F9,TenantNames,TenantStartDates)&lt;=UM$4,LOOKUP($F9,TenantNames,TenantEndDates)&gt;=UM$4),IF(OR(AND(DAY(LOOKUP($F9,TenantNames,TenantStartDates))&gt;28,DAY(EOMONTH(UM$4,0))=28,DAY(UM$4)=28),AND(DAY(LOOKUP($F9,TenantNames,TenantStartDates))&gt;30,DAY(EOMONTH(UM$4,0))=30,DAY(UM$4)=30),DAY(LOOKUP($F9,TenantNames,TenantStartDates))=DAY(UM$4)),IF((LOOKUP($F9,TenantNames,TenantEndDates)-UM$4)&lt;=31,LOOKUP($F9,TenantNames,TenantTotalRevenues)-SUM($JA9:UL9),LOOKUP($F9,TenantNames,TenantMonthlyRents)),IF(AND((SUMIF($G$4:AHB$4,"&lt;"&amp;UM$4,$G9:AHB9))&gt;SUMIFS(TransactionAmounts,TenantSources,$F9,'Filtered Data'!$C$2:$C23,"&lt;"&amp;UM$4),UM$4&lt;TODAY()),"Late","Occupied")),)))</f>
        <v/>
      </c>
      <c r="UN9" s="33" t="str">
        <f>IF(ISBLANK($F9),,IF(TODAY()=UN$4,"Today",IF(AND(LOOKUP($F9,TenantNames,TenantStartDates)&lt;=UN$4,LOOKUP($F9,TenantNames,TenantEndDates)&gt;=UN$4),IF(OR(AND(DAY(LOOKUP($F9,TenantNames,TenantStartDates))&gt;28,DAY(EOMONTH(UN$4,0))=28,DAY(UN$4)=28),AND(DAY(LOOKUP($F9,TenantNames,TenantStartDates))&gt;30,DAY(EOMONTH(UN$4,0))=30,DAY(UN$4)=30),DAY(LOOKUP($F9,TenantNames,TenantStartDates))=DAY(UN$4)),IF((LOOKUP($F9,TenantNames,TenantEndDates)-UN$4)&lt;=31,LOOKUP($F9,TenantNames,TenantTotalRevenues)-SUM($JA9:UM9),LOOKUP($F9,TenantNames,TenantMonthlyRents)),IF(AND((SUMIF($G$4:AHB$4,"&lt;"&amp;UN$4,$G9:AHB9))&gt;SUMIFS(TransactionAmounts,TenantSources,$F9,'Filtered Data'!$C$2:$C23,"&lt;"&amp;UN$4),UN$4&lt;TODAY()),"Late","Occupied")),)))</f>
        <v/>
      </c>
      <c r="UO9" s="33" t="str">
        <f>IF(ISBLANK($F9),,IF(TODAY()=UO$4,"Today",IF(AND(LOOKUP($F9,TenantNames,TenantStartDates)&lt;=UO$4,LOOKUP($F9,TenantNames,TenantEndDates)&gt;=UO$4),IF(OR(AND(DAY(LOOKUP($F9,TenantNames,TenantStartDates))&gt;28,DAY(EOMONTH(UO$4,0))=28,DAY(UO$4)=28),AND(DAY(LOOKUP($F9,TenantNames,TenantStartDates))&gt;30,DAY(EOMONTH(UO$4,0))=30,DAY(UO$4)=30),DAY(LOOKUP($F9,TenantNames,TenantStartDates))=DAY(UO$4)),IF((LOOKUP($F9,TenantNames,TenantEndDates)-UO$4)&lt;=31,LOOKUP($F9,TenantNames,TenantTotalRevenues)-SUM($JA9:UN9),LOOKUP($F9,TenantNames,TenantMonthlyRents)),IF(AND((SUMIF($G$4:AHB$4,"&lt;"&amp;UO$4,$G9:AHB9))&gt;SUMIFS(TransactionAmounts,TenantSources,$F9,'Filtered Data'!$C$2:$C23,"&lt;"&amp;UO$4),UO$4&lt;TODAY()),"Late","Occupied")),)))</f>
        <v/>
      </c>
      <c r="UP9" s="33" t="str">
        <f>IF(ISBLANK($F9),,IF(TODAY()=UP$4,"Today",IF(AND(LOOKUP($F9,TenantNames,TenantStartDates)&lt;=UP$4,LOOKUP($F9,TenantNames,TenantEndDates)&gt;=UP$4),IF(OR(AND(DAY(LOOKUP($F9,TenantNames,TenantStartDates))&gt;28,DAY(EOMONTH(UP$4,0))=28,DAY(UP$4)=28),AND(DAY(LOOKUP($F9,TenantNames,TenantStartDates))&gt;30,DAY(EOMONTH(UP$4,0))=30,DAY(UP$4)=30),DAY(LOOKUP($F9,TenantNames,TenantStartDates))=DAY(UP$4)),IF((LOOKUP($F9,TenantNames,TenantEndDates)-UP$4)&lt;=31,LOOKUP($F9,TenantNames,TenantTotalRevenues)-SUM($JA9:UO9),LOOKUP($F9,TenantNames,TenantMonthlyRents)),IF(AND((SUMIF($G$4:AHB$4,"&lt;"&amp;UP$4,$G9:AHB9))&gt;SUMIFS(TransactionAmounts,TenantSources,$F9,'Filtered Data'!$C$2:$C23,"&lt;"&amp;UP$4),UP$4&lt;TODAY()),"Late","Occupied")),)))</f>
        <v/>
      </c>
      <c r="UQ9" s="33" t="str">
        <f>IF(ISBLANK($F9),,IF(TODAY()=UQ$4,"Today",IF(AND(LOOKUP($F9,TenantNames,TenantStartDates)&lt;=UQ$4,LOOKUP($F9,TenantNames,TenantEndDates)&gt;=UQ$4),IF(OR(AND(DAY(LOOKUP($F9,TenantNames,TenantStartDates))&gt;28,DAY(EOMONTH(UQ$4,0))=28,DAY(UQ$4)=28),AND(DAY(LOOKUP($F9,TenantNames,TenantStartDates))&gt;30,DAY(EOMONTH(UQ$4,0))=30,DAY(UQ$4)=30),DAY(LOOKUP($F9,TenantNames,TenantStartDates))=DAY(UQ$4)),IF((LOOKUP($F9,TenantNames,TenantEndDates)-UQ$4)&lt;=31,LOOKUP($F9,TenantNames,TenantTotalRevenues)-SUM($JA9:UP9),LOOKUP($F9,TenantNames,TenantMonthlyRents)),IF(AND((SUMIF($G$4:AHB$4,"&lt;"&amp;UQ$4,$G9:AHB9))&gt;SUMIFS(TransactionAmounts,TenantSources,$F9,'Filtered Data'!$C$2:$C23,"&lt;"&amp;UQ$4),UQ$4&lt;TODAY()),"Late","Occupied")),)))</f>
        <v/>
      </c>
      <c r="UR9" s="33" t="str">
        <f>IF(ISBLANK($F9),,IF(TODAY()=UR$4,"Today",IF(AND(LOOKUP($F9,TenantNames,TenantStartDates)&lt;=UR$4,LOOKUP($F9,TenantNames,TenantEndDates)&gt;=UR$4),IF(OR(AND(DAY(LOOKUP($F9,TenantNames,TenantStartDates))&gt;28,DAY(EOMONTH(UR$4,0))=28,DAY(UR$4)=28),AND(DAY(LOOKUP($F9,TenantNames,TenantStartDates))&gt;30,DAY(EOMONTH(UR$4,0))=30,DAY(UR$4)=30),DAY(LOOKUP($F9,TenantNames,TenantStartDates))=DAY(UR$4)),IF((LOOKUP($F9,TenantNames,TenantEndDates)-UR$4)&lt;=31,LOOKUP($F9,TenantNames,TenantTotalRevenues)-SUM($JA9:UQ9),LOOKUP($F9,TenantNames,TenantMonthlyRents)),IF(AND((SUMIF($G$4:AHB$4,"&lt;"&amp;UR$4,$G9:AHB9))&gt;SUMIFS(TransactionAmounts,TenantSources,$F9,'Filtered Data'!$C$2:$C23,"&lt;"&amp;UR$4),UR$4&lt;TODAY()),"Late","Occupied")),)))</f>
        <v/>
      </c>
      <c r="US9" s="33" t="str">
        <f>IF(ISBLANK($F9),,IF(TODAY()=US$4,"Today",IF(AND(LOOKUP($F9,TenantNames,TenantStartDates)&lt;=US$4,LOOKUP($F9,TenantNames,TenantEndDates)&gt;=US$4),IF(OR(AND(DAY(LOOKUP($F9,TenantNames,TenantStartDates))&gt;28,DAY(EOMONTH(US$4,0))=28,DAY(US$4)=28),AND(DAY(LOOKUP($F9,TenantNames,TenantStartDates))&gt;30,DAY(EOMONTH(US$4,0))=30,DAY(US$4)=30),DAY(LOOKUP($F9,TenantNames,TenantStartDates))=DAY(US$4)),IF((LOOKUP($F9,TenantNames,TenantEndDates)-US$4)&lt;=31,LOOKUP($F9,TenantNames,TenantTotalRevenues)-SUM($JA9:UR9),LOOKUP($F9,TenantNames,TenantMonthlyRents)),IF(AND((SUMIF($G$4:AHB$4,"&lt;"&amp;US$4,$G9:AHB9))&gt;SUMIFS(TransactionAmounts,TenantSources,$F9,'Filtered Data'!$C$2:$C23,"&lt;"&amp;US$4),US$4&lt;TODAY()),"Late","Occupied")),)))</f>
        <v/>
      </c>
      <c r="UT9" s="33" t="str">
        <f>IF(ISBLANK($F9),,IF(TODAY()=UT$4,"Today",IF(AND(LOOKUP($F9,TenantNames,TenantStartDates)&lt;=UT$4,LOOKUP($F9,TenantNames,TenantEndDates)&gt;=UT$4),IF(OR(AND(DAY(LOOKUP($F9,TenantNames,TenantStartDates))&gt;28,DAY(EOMONTH(UT$4,0))=28,DAY(UT$4)=28),AND(DAY(LOOKUP($F9,TenantNames,TenantStartDates))&gt;30,DAY(EOMONTH(UT$4,0))=30,DAY(UT$4)=30),DAY(LOOKUP($F9,TenantNames,TenantStartDates))=DAY(UT$4)),IF((LOOKUP($F9,TenantNames,TenantEndDates)-UT$4)&lt;=31,LOOKUP($F9,TenantNames,TenantTotalRevenues)-SUM($JA9:US9),LOOKUP($F9,TenantNames,TenantMonthlyRents)),IF(AND((SUMIF($G$4:AHB$4,"&lt;"&amp;UT$4,$G9:AHB9))&gt;SUMIFS(TransactionAmounts,TenantSources,$F9,'Filtered Data'!$C$2:$C23,"&lt;"&amp;UT$4),UT$4&lt;TODAY()),"Late","Occupied")),)))</f>
        <v/>
      </c>
      <c r="UU9" s="33" t="str">
        <f>IF(ISBLANK($F9),,IF(TODAY()=UU$4,"Today",IF(AND(LOOKUP($F9,TenantNames,TenantStartDates)&lt;=UU$4,LOOKUP($F9,TenantNames,TenantEndDates)&gt;=UU$4),IF(OR(AND(DAY(LOOKUP($F9,TenantNames,TenantStartDates))&gt;28,DAY(EOMONTH(UU$4,0))=28,DAY(UU$4)=28),AND(DAY(LOOKUP($F9,TenantNames,TenantStartDates))&gt;30,DAY(EOMONTH(UU$4,0))=30,DAY(UU$4)=30),DAY(LOOKUP($F9,TenantNames,TenantStartDates))=DAY(UU$4)),IF((LOOKUP($F9,TenantNames,TenantEndDates)-UU$4)&lt;=31,LOOKUP($F9,TenantNames,TenantTotalRevenues)-SUM($JA9:UT9),LOOKUP($F9,TenantNames,TenantMonthlyRents)),IF(AND((SUMIF($G$4:AHB$4,"&lt;"&amp;UU$4,$G9:AHB9))&gt;SUMIFS(TransactionAmounts,TenantSources,$F9,'Filtered Data'!$C$2:$C23,"&lt;"&amp;UU$4),UU$4&lt;TODAY()),"Late","Occupied")),)))</f>
        <v/>
      </c>
      <c r="UV9" s="33" t="str">
        <f>IF(ISBLANK($F9),,IF(TODAY()=UV$4,"Today",IF(AND(LOOKUP($F9,TenantNames,TenantStartDates)&lt;=UV$4,LOOKUP($F9,TenantNames,TenantEndDates)&gt;=UV$4),IF(OR(AND(DAY(LOOKUP($F9,TenantNames,TenantStartDates))&gt;28,DAY(EOMONTH(UV$4,0))=28,DAY(UV$4)=28),AND(DAY(LOOKUP($F9,TenantNames,TenantStartDates))&gt;30,DAY(EOMONTH(UV$4,0))=30,DAY(UV$4)=30),DAY(LOOKUP($F9,TenantNames,TenantStartDates))=DAY(UV$4)),IF((LOOKUP($F9,TenantNames,TenantEndDates)-UV$4)&lt;=31,LOOKUP($F9,TenantNames,TenantTotalRevenues)-SUM($JA9:UU9),LOOKUP($F9,TenantNames,TenantMonthlyRents)),IF(AND((SUMIF($G$4:AHB$4,"&lt;"&amp;UV$4,$G9:AHB9))&gt;SUMIFS(TransactionAmounts,TenantSources,$F9,'Filtered Data'!$C$2:$C23,"&lt;"&amp;UV$4),UV$4&lt;TODAY()),"Late","Occupied")),)))</f>
        <v/>
      </c>
      <c r="UW9" s="33" t="str">
        <f>IF(ISBLANK($F9),,IF(TODAY()=UW$4,"Today",IF(AND(LOOKUP($F9,TenantNames,TenantStartDates)&lt;=UW$4,LOOKUP($F9,TenantNames,TenantEndDates)&gt;=UW$4),IF(OR(AND(DAY(LOOKUP($F9,TenantNames,TenantStartDates))&gt;28,DAY(EOMONTH(UW$4,0))=28,DAY(UW$4)=28),AND(DAY(LOOKUP($F9,TenantNames,TenantStartDates))&gt;30,DAY(EOMONTH(UW$4,0))=30,DAY(UW$4)=30),DAY(LOOKUP($F9,TenantNames,TenantStartDates))=DAY(UW$4)),IF((LOOKUP($F9,TenantNames,TenantEndDates)-UW$4)&lt;=31,LOOKUP($F9,TenantNames,TenantTotalRevenues)-SUM($JA9:UV9),LOOKUP($F9,TenantNames,TenantMonthlyRents)),IF(AND((SUMIF($G$4:AHB$4,"&lt;"&amp;UW$4,$G9:AHB9))&gt;SUMIFS(TransactionAmounts,TenantSources,$F9,'Filtered Data'!$C$2:$C23,"&lt;"&amp;UW$4),UW$4&lt;TODAY()),"Late","Occupied")),)))</f>
        <v/>
      </c>
      <c r="UX9" s="33" t="str">
        <f>IF(ISBLANK($F9),,IF(TODAY()=UX$4,"Today",IF(AND(LOOKUP($F9,TenantNames,TenantStartDates)&lt;=UX$4,LOOKUP($F9,TenantNames,TenantEndDates)&gt;=UX$4),IF(OR(AND(DAY(LOOKUP($F9,TenantNames,TenantStartDates))&gt;28,DAY(EOMONTH(UX$4,0))=28,DAY(UX$4)=28),AND(DAY(LOOKUP($F9,TenantNames,TenantStartDates))&gt;30,DAY(EOMONTH(UX$4,0))=30,DAY(UX$4)=30),DAY(LOOKUP($F9,TenantNames,TenantStartDates))=DAY(UX$4)),IF((LOOKUP($F9,TenantNames,TenantEndDates)-UX$4)&lt;=31,LOOKUP($F9,TenantNames,TenantTotalRevenues)-SUM($JA9:UW9),LOOKUP($F9,TenantNames,TenantMonthlyRents)),IF(AND((SUMIF($G$4:AHB$4,"&lt;"&amp;UX$4,$G9:AHB9))&gt;SUMIFS(TransactionAmounts,TenantSources,$F9,'Filtered Data'!$C$2:$C23,"&lt;"&amp;UX$4),UX$4&lt;TODAY()),"Late","Occupied")),)))</f>
        <v/>
      </c>
      <c r="UY9" s="33" t="str">
        <f>IF(ISBLANK($F9),,IF(TODAY()=UY$4,"Today",IF(AND(LOOKUP($F9,TenantNames,TenantStartDates)&lt;=UY$4,LOOKUP($F9,TenantNames,TenantEndDates)&gt;=UY$4),IF(OR(AND(DAY(LOOKUP($F9,TenantNames,TenantStartDates))&gt;28,DAY(EOMONTH(UY$4,0))=28,DAY(UY$4)=28),AND(DAY(LOOKUP($F9,TenantNames,TenantStartDates))&gt;30,DAY(EOMONTH(UY$4,0))=30,DAY(UY$4)=30),DAY(LOOKUP($F9,TenantNames,TenantStartDates))=DAY(UY$4)),IF((LOOKUP($F9,TenantNames,TenantEndDates)-UY$4)&lt;=31,LOOKUP($F9,TenantNames,TenantTotalRevenues)-SUM($JA9:UX9),LOOKUP($F9,TenantNames,TenantMonthlyRents)),IF(AND((SUMIF($G$4:AHB$4,"&lt;"&amp;UY$4,$G9:AHB9))&gt;SUMIFS(TransactionAmounts,TenantSources,$F9,'Filtered Data'!$C$2:$C23,"&lt;"&amp;UY$4),UY$4&lt;TODAY()),"Late","Occupied")),)))</f>
        <v/>
      </c>
      <c r="UZ9" s="33" t="str">
        <f>IF(ISBLANK($F9),,IF(TODAY()=UZ$4,"Today",IF(AND(LOOKUP($F9,TenantNames,TenantStartDates)&lt;=UZ$4,LOOKUP($F9,TenantNames,TenantEndDates)&gt;=UZ$4),IF(OR(AND(DAY(LOOKUP($F9,TenantNames,TenantStartDates))&gt;28,DAY(EOMONTH(UZ$4,0))=28,DAY(UZ$4)=28),AND(DAY(LOOKUP($F9,TenantNames,TenantStartDates))&gt;30,DAY(EOMONTH(UZ$4,0))=30,DAY(UZ$4)=30),DAY(LOOKUP($F9,TenantNames,TenantStartDates))=DAY(UZ$4)),IF((LOOKUP($F9,TenantNames,TenantEndDates)-UZ$4)&lt;=31,LOOKUP($F9,TenantNames,TenantTotalRevenues)-SUM($JA9:UY9),LOOKUP($F9,TenantNames,TenantMonthlyRents)),IF(AND((SUMIF($G$4:AHB$4,"&lt;"&amp;UZ$4,$G9:AHB9))&gt;SUMIFS(TransactionAmounts,TenantSources,$F9,'Filtered Data'!$C$2:$C23,"&lt;"&amp;UZ$4),UZ$4&lt;TODAY()),"Late","Occupied")),)))</f>
        <v/>
      </c>
      <c r="VA9" s="33" t="str">
        <f>IF(ISBLANK($F9),,IF(TODAY()=VA$4,"Today",IF(AND(LOOKUP($F9,TenantNames,TenantStartDates)&lt;=VA$4,LOOKUP($F9,TenantNames,TenantEndDates)&gt;=VA$4),IF(OR(AND(DAY(LOOKUP($F9,TenantNames,TenantStartDates))&gt;28,DAY(EOMONTH(VA$4,0))=28,DAY(VA$4)=28),AND(DAY(LOOKUP($F9,TenantNames,TenantStartDates))&gt;30,DAY(EOMONTH(VA$4,0))=30,DAY(VA$4)=30),DAY(LOOKUP($F9,TenantNames,TenantStartDates))=DAY(VA$4)),IF((LOOKUP($F9,TenantNames,TenantEndDates)-VA$4)&lt;=31,LOOKUP($F9,TenantNames,TenantTotalRevenues)-SUM($JA9:UZ9),LOOKUP($F9,TenantNames,TenantMonthlyRents)),IF(AND((SUMIF($G$4:AHB$4,"&lt;"&amp;VA$4,$G9:AHB9))&gt;SUMIFS(TransactionAmounts,TenantSources,$F9,'Filtered Data'!$C$2:$C23,"&lt;"&amp;VA$4),VA$4&lt;TODAY()),"Late","Occupied")),)))</f>
        <v/>
      </c>
      <c r="VB9" s="33" t="str">
        <f>IF(ISBLANK($F9),,IF(TODAY()=VB$4,"Today",IF(AND(LOOKUP($F9,TenantNames,TenantStartDates)&lt;=VB$4,LOOKUP($F9,TenantNames,TenantEndDates)&gt;=VB$4),IF(OR(AND(DAY(LOOKUP($F9,TenantNames,TenantStartDates))&gt;28,DAY(EOMONTH(VB$4,0))=28,DAY(VB$4)=28),AND(DAY(LOOKUP($F9,TenantNames,TenantStartDates))&gt;30,DAY(EOMONTH(VB$4,0))=30,DAY(VB$4)=30),DAY(LOOKUP($F9,TenantNames,TenantStartDates))=DAY(VB$4)),IF((LOOKUP($F9,TenantNames,TenantEndDates)-VB$4)&lt;=31,LOOKUP($F9,TenantNames,TenantTotalRevenues)-SUM($JA9:VA9),LOOKUP($F9,TenantNames,TenantMonthlyRents)),IF(AND((SUMIF($G$4:AHB$4,"&lt;"&amp;VB$4,$G9:AHB9))&gt;SUMIFS(TransactionAmounts,TenantSources,$F9,'Filtered Data'!$C$2:$C23,"&lt;"&amp;VB$4),VB$4&lt;TODAY()),"Late","Occupied")),)))</f>
        <v/>
      </c>
      <c r="VC9" s="33" t="str">
        <f>IF(ISBLANK($F9),,IF(TODAY()=VC$4,"Today",IF(AND(LOOKUP($F9,TenantNames,TenantStartDates)&lt;=VC$4,LOOKUP($F9,TenantNames,TenantEndDates)&gt;=VC$4),IF(OR(AND(DAY(LOOKUP($F9,TenantNames,TenantStartDates))&gt;28,DAY(EOMONTH(VC$4,0))=28,DAY(VC$4)=28),AND(DAY(LOOKUP($F9,TenantNames,TenantStartDates))&gt;30,DAY(EOMONTH(VC$4,0))=30,DAY(VC$4)=30),DAY(LOOKUP($F9,TenantNames,TenantStartDates))=DAY(VC$4)),IF((LOOKUP($F9,TenantNames,TenantEndDates)-VC$4)&lt;=31,LOOKUP($F9,TenantNames,TenantTotalRevenues)-SUM($JA9:VB9),LOOKUP($F9,TenantNames,TenantMonthlyRents)),IF(AND((SUMIF($G$4:AHB$4,"&lt;"&amp;VC$4,$G9:AHB9))&gt;SUMIFS(TransactionAmounts,TenantSources,$F9,'Filtered Data'!$C$2:$C23,"&lt;"&amp;VC$4),VC$4&lt;TODAY()),"Late","Occupied")),)))</f>
        <v/>
      </c>
      <c r="VD9" s="33" t="str">
        <f>IF(ISBLANK($F9),,IF(TODAY()=VD$4,"Today",IF(AND(LOOKUP($F9,TenantNames,TenantStartDates)&lt;=VD$4,LOOKUP($F9,TenantNames,TenantEndDates)&gt;=VD$4),IF(OR(AND(DAY(LOOKUP($F9,TenantNames,TenantStartDates))&gt;28,DAY(EOMONTH(VD$4,0))=28,DAY(VD$4)=28),AND(DAY(LOOKUP($F9,TenantNames,TenantStartDates))&gt;30,DAY(EOMONTH(VD$4,0))=30,DAY(VD$4)=30),DAY(LOOKUP($F9,TenantNames,TenantStartDates))=DAY(VD$4)),IF((LOOKUP($F9,TenantNames,TenantEndDates)-VD$4)&lt;=31,LOOKUP($F9,TenantNames,TenantTotalRevenues)-SUM($JA9:VC9),LOOKUP($F9,TenantNames,TenantMonthlyRents)),IF(AND((SUMIF($G$4:AHB$4,"&lt;"&amp;VD$4,$G9:AHB9))&gt;SUMIFS(TransactionAmounts,TenantSources,$F9,'Filtered Data'!$C$2:$C23,"&lt;"&amp;VD$4),VD$4&lt;TODAY()),"Late","Occupied")),)))</f>
        <v/>
      </c>
      <c r="VE9" s="33" t="str">
        <f>IF(ISBLANK($F9),,IF(TODAY()=VE$4,"Today",IF(AND(LOOKUP($F9,TenantNames,TenantStartDates)&lt;=VE$4,LOOKUP($F9,TenantNames,TenantEndDates)&gt;=VE$4),IF(OR(AND(DAY(LOOKUP($F9,TenantNames,TenantStartDates))&gt;28,DAY(EOMONTH(VE$4,0))=28,DAY(VE$4)=28),AND(DAY(LOOKUP($F9,TenantNames,TenantStartDates))&gt;30,DAY(EOMONTH(VE$4,0))=30,DAY(VE$4)=30),DAY(LOOKUP($F9,TenantNames,TenantStartDates))=DAY(VE$4)),IF((LOOKUP($F9,TenantNames,TenantEndDates)-VE$4)&lt;=31,LOOKUP($F9,TenantNames,TenantTotalRevenues)-SUM($JA9:VD9),LOOKUP($F9,TenantNames,TenantMonthlyRents)),IF(AND((SUMIF($G$4:AHB$4,"&lt;"&amp;VE$4,$G9:AHB9))&gt;SUMIFS(TransactionAmounts,TenantSources,$F9,'Filtered Data'!$C$2:$C23,"&lt;"&amp;VE$4),VE$4&lt;TODAY()),"Late","Occupied")),)))</f>
        <v/>
      </c>
      <c r="VF9" s="33" t="str">
        <f>IF(ISBLANK($F9),,IF(TODAY()=VF$4,"Today",IF(AND(LOOKUP($F9,TenantNames,TenantStartDates)&lt;=VF$4,LOOKUP($F9,TenantNames,TenantEndDates)&gt;=VF$4),IF(OR(AND(DAY(LOOKUP($F9,TenantNames,TenantStartDates))&gt;28,DAY(EOMONTH(VF$4,0))=28,DAY(VF$4)=28),AND(DAY(LOOKUP($F9,TenantNames,TenantStartDates))&gt;30,DAY(EOMONTH(VF$4,0))=30,DAY(VF$4)=30),DAY(LOOKUP($F9,TenantNames,TenantStartDates))=DAY(VF$4)),IF((LOOKUP($F9,TenantNames,TenantEndDates)-VF$4)&lt;=31,LOOKUP($F9,TenantNames,TenantTotalRevenues)-SUM($JA9:VE9),LOOKUP($F9,TenantNames,TenantMonthlyRents)),IF(AND((SUMIF($G$4:AHB$4,"&lt;"&amp;VF$4,$G9:AHB9))&gt;SUMIFS(TransactionAmounts,TenantSources,$F9,'Filtered Data'!$C$2:$C23,"&lt;"&amp;VF$4),VF$4&lt;TODAY()),"Late","Occupied")),)))</f>
        <v/>
      </c>
      <c r="VG9" s="33" t="str">
        <f>IF(ISBLANK($F9),,IF(TODAY()=VG$4,"Today",IF(AND(LOOKUP($F9,TenantNames,TenantStartDates)&lt;=VG$4,LOOKUP($F9,TenantNames,TenantEndDates)&gt;=VG$4),IF(OR(AND(DAY(LOOKUP($F9,TenantNames,TenantStartDates))&gt;28,DAY(EOMONTH(VG$4,0))=28,DAY(VG$4)=28),AND(DAY(LOOKUP($F9,TenantNames,TenantStartDates))&gt;30,DAY(EOMONTH(VG$4,0))=30,DAY(VG$4)=30),DAY(LOOKUP($F9,TenantNames,TenantStartDates))=DAY(VG$4)),IF((LOOKUP($F9,TenantNames,TenantEndDates)-VG$4)&lt;=31,LOOKUP($F9,TenantNames,TenantTotalRevenues)-SUM($JA9:VF9),LOOKUP($F9,TenantNames,TenantMonthlyRents)),IF(AND((SUMIF($G$4:AHB$4,"&lt;"&amp;VG$4,$G9:AHB9))&gt;SUMIFS(TransactionAmounts,TenantSources,$F9,'Filtered Data'!$C$2:$C23,"&lt;"&amp;VG$4),VG$4&lt;TODAY()),"Late","Occupied")),)))</f>
        <v/>
      </c>
      <c r="VH9" s="33" t="str">
        <f>IF(ISBLANK($F9),,IF(TODAY()=VH$4,"Today",IF(AND(LOOKUP($F9,TenantNames,TenantStartDates)&lt;=VH$4,LOOKUP($F9,TenantNames,TenantEndDates)&gt;=VH$4),IF(OR(AND(DAY(LOOKUP($F9,TenantNames,TenantStartDates))&gt;28,DAY(EOMONTH(VH$4,0))=28,DAY(VH$4)=28),AND(DAY(LOOKUP($F9,TenantNames,TenantStartDates))&gt;30,DAY(EOMONTH(VH$4,0))=30,DAY(VH$4)=30),DAY(LOOKUP($F9,TenantNames,TenantStartDates))=DAY(VH$4)),IF((LOOKUP($F9,TenantNames,TenantEndDates)-VH$4)&lt;=31,LOOKUP($F9,TenantNames,TenantTotalRevenues)-SUM($JA9:VG9),LOOKUP($F9,TenantNames,TenantMonthlyRents)),IF(AND((SUMIF($G$4:AHB$4,"&lt;"&amp;VH$4,$G9:AHB9))&gt;SUMIFS(TransactionAmounts,TenantSources,$F9,'Filtered Data'!$C$2:$C23,"&lt;"&amp;VH$4),VH$4&lt;TODAY()),"Late","Occupied")),)))</f>
        <v/>
      </c>
      <c r="VI9" s="33" t="str">
        <f>IF(ISBLANK($F9),,IF(TODAY()=VI$4,"Today",IF(AND(LOOKUP($F9,TenantNames,TenantStartDates)&lt;=VI$4,LOOKUP($F9,TenantNames,TenantEndDates)&gt;=VI$4),IF(OR(AND(DAY(LOOKUP($F9,TenantNames,TenantStartDates))&gt;28,DAY(EOMONTH(VI$4,0))=28,DAY(VI$4)=28),AND(DAY(LOOKUP($F9,TenantNames,TenantStartDates))&gt;30,DAY(EOMONTH(VI$4,0))=30,DAY(VI$4)=30),DAY(LOOKUP($F9,TenantNames,TenantStartDates))=DAY(VI$4)),IF((LOOKUP($F9,TenantNames,TenantEndDates)-VI$4)&lt;=31,LOOKUP($F9,TenantNames,TenantTotalRevenues)-SUM($JA9:VH9),LOOKUP($F9,TenantNames,TenantMonthlyRents)),IF(AND((SUMIF($G$4:AHB$4,"&lt;"&amp;VI$4,$G9:AHB9))&gt;SUMIFS(TransactionAmounts,TenantSources,$F9,'Filtered Data'!$C$2:$C23,"&lt;"&amp;VI$4),VI$4&lt;TODAY()),"Late","Occupied")),)))</f>
        <v/>
      </c>
      <c r="VJ9" s="33" t="str">
        <f>IF(ISBLANK($F9),,IF(TODAY()=VJ$4,"Today",IF(AND(LOOKUP($F9,TenantNames,TenantStartDates)&lt;=VJ$4,LOOKUP($F9,TenantNames,TenantEndDates)&gt;=VJ$4),IF(OR(AND(DAY(LOOKUP($F9,TenantNames,TenantStartDates))&gt;28,DAY(EOMONTH(VJ$4,0))=28,DAY(VJ$4)=28),AND(DAY(LOOKUP($F9,TenantNames,TenantStartDates))&gt;30,DAY(EOMONTH(VJ$4,0))=30,DAY(VJ$4)=30),DAY(LOOKUP($F9,TenantNames,TenantStartDates))=DAY(VJ$4)),IF((LOOKUP($F9,TenantNames,TenantEndDates)-VJ$4)&lt;=31,LOOKUP($F9,TenantNames,TenantTotalRevenues)-SUM($JA9:VI9),LOOKUP($F9,TenantNames,TenantMonthlyRents)),IF(AND((SUMIF($G$4:AHB$4,"&lt;"&amp;VJ$4,$G9:AHB9))&gt;SUMIFS(TransactionAmounts,TenantSources,$F9,'Filtered Data'!$C$2:$C23,"&lt;"&amp;VJ$4),VJ$4&lt;TODAY()),"Late","Occupied")),)))</f>
        <v/>
      </c>
      <c r="VK9" s="33" t="str">
        <f>IF(ISBLANK($F9),,IF(TODAY()=VK$4,"Today",IF(AND(LOOKUP($F9,TenantNames,TenantStartDates)&lt;=VK$4,LOOKUP($F9,TenantNames,TenantEndDates)&gt;=VK$4),IF(OR(AND(DAY(LOOKUP($F9,TenantNames,TenantStartDates))&gt;28,DAY(EOMONTH(VK$4,0))=28,DAY(VK$4)=28),AND(DAY(LOOKUP($F9,TenantNames,TenantStartDates))&gt;30,DAY(EOMONTH(VK$4,0))=30,DAY(VK$4)=30),DAY(LOOKUP($F9,TenantNames,TenantStartDates))=DAY(VK$4)),IF((LOOKUP($F9,TenantNames,TenantEndDates)-VK$4)&lt;=31,LOOKUP($F9,TenantNames,TenantTotalRevenues)-SUM($JA9:VJ9),LOOKUP($F9,TenantNames,TenantMonthlyRents)),IF(AND((SUMIF($G$4:AHB$4,"&lt;"&amp;VK$4,$G9:AHB9))&gt;SUMIFS(TransactionAmounts,TenantSources,$F9,'Filtered Data'!$C$2:$C23,"&lt;"&amp;VK$4),VK$4&lt;TODAY()),"Late","Occupied")),)))</f>
        <v/>
      </c>
      <c r="VL9" s="33" t="str">
        <f>IF(ISBLANK($F9),,IF(TODAY()=VL$4,"Today",IF(AND(LOOKUP($F9,TenantNames,TenantStartDates)&lt;=VL$4,LOOKUP($F9,TenantNames,TenantEndDates)&gt;=VL$4),IF(OR(AND(DAY(LOOKUP($F9,TenantNames,TenantStartDates))&gt;28,DAY(EOMONTH(VL$4,0))=28,DAY(VL$4)=28),AND(DAY(LOOKUP($F9,TenantNames,TenantStartDates))&gt;30,DAY(EOMONTH(VL$4,0))=30,DAY(VL$4)=30),DAY(LOOKUP($F9,TenantNames,TenantStartDates))=DAY(VL$4)),IF((LOOKUP($F9,TenantNames,TenantEndDates)-VL$4)&lt;=31,LOOKUP($F9,TenantNames,TenantTotalRevenues)-SUM($JA9:VK9),LOOKUP($F9,TenantNames,TenantMonthlyRents)),IF(AND((SUMIF($G$4:AHB$4,"&lt;"&amp;VL$4,$G9:AHB9))&gt;SUMIFS(TransactionAmounts,TenantSources,$F9,'Filtered Data'!$C$2:$C23,"&lt;"&amp;VL$4),VL$4&lt;TODAY()),"Late","Occupied")),)))</f>
        <v/>
      </c>
      <c r="VM9" s="33" t="str">
        <f>IF(ISBLANK($F9),,IF(TODAY()=VM$4,"Today",IF(AND(LOOKUP($F9,TenantNames,TenantStartDates)&lt;=VM$4,LOOKUP($F9,TenantNames,TenantEndDates)&gt;=VM$4),IF(OR(AND(DAY(LOOKUP($F9,TenantNames,TenantStartDates))&gt;28,DAY(EOMONTH(VM$4,0))=28,DAY(VM$4)=28),AND(DAY(LOOKUP($F9,TenantNames,TenantStartDates))&gt;30,DAY(EOMONTH(VM$4,0))=30,DAY(VM$4)=30),DAY(LOOKUP($F9,TenantNames,TenantStartDates))=DAY(VM$4)),IF((LOOKUP($F9,TenantNames,TenantEndDates)-VM$4)&lt;=31,LOOKUP($F9,TenantNames,TenantTotalRevenues)-SUM($JA9:VL9),LOOKUP($F9,TenantNames,TenantMonthlyRents)),IF(AND((SUMIF($G$4:AHB$4,"&lt;"&amp;VM$4,$G9:AHB9))&gt;SUMIFS(TransactionAmounts,TenantSources,$F9,'Filtered Data'!$C$2:$C23,"&lt;"&amp;VM$4),VM$4&lt;TODAY()),"Late","Occupied")),)))</f>
        <v/>
      </c>
      <c r="VN9" s="33" t="str">
        <f>IF(ISBLANK($F9),,IF(TODAY()=VN$4,"Today",IF(AND(LOOKUP($F9,TenantNames,TenantStartDates)&lt;=VN$4,LOOKUP($F9,TenantNames,TenantEndDates)&gt;=VN$4),IF(OR(AND(DAY(LOOKUP($F9,TenantNames,TenantStartDates))&gt;28,DAY(EOMONTH(VN$4,0))=28,DAY(VN$4)=28),AND(DAY(LOOKUP($F9,TenantNames,TenantStartDates))&gt;30,DAY(EOMONTH(VN$4,0))=30,DAY(VN$4)=30),DAY(LOOKUP($F9,TenantNames,TenantStartDates))=DAY(VN$4)),IF((LOOKUP($F9,TenantNames,TenantEndDates)-VN$4)&lt;=31,LOOKUP($F9,TenantNames,TenantTotalRevenues)-SUM($JA9:VM9),LOOKUP($F9,TenantNames,TenantMonthlyRents)),IF(AND((SUMIF($G$4:AHB$4,"&lt;"&amp;VN$4,$G9:AHB9))&gt;SUMIFS(TransactionAmounts,TenantSources,$F9,'Filtered Data'!$C$2:$C23,"&lt;"&amp;VN$4),VN$4&lt;TODAY()),"Late","Occupied")),)))</f>
        <v/>
      </c>
      <c r="VO9" s="33" t="str">
        <f>IF(ISBLANK($F9),,IF(TODAY()=VO$4,"Today",IF(AND(LOOKUP($F9,TenantNames,TenantStartDates)&lt;=VO$4,LOOKUP($F9,TenantNames,TenantEndDates)&gt;=VO$4),IF(OR(AND(DAY(LOOKUP($F9,TenantNames,TenantStartDates))&gt;28,DAY(EOMONTH(VO$4,0))=28,DAY(VO$4)=28),AND(DAY(LOOKUP($F9,TenantNames,TenantStartDates))&gt;30,DAY(EOMONTH(VO$4,0))=30,DAY(VO$4)=30),DAY(LOOKUP($F9,TenantNames,TenantStartDates))=DAY(VO$4)),IF((LOOKUP($F9,TenantNames,TenantEndDates)-VO$4)&lt;=31,LOOKUP($F9,TenantNames,TenantTotalRevenues)-SUM($JA9:VN9),LOOKUP($F9,TenantNames,TenantMonthlyRents)),IF(AND((SUMIF($G$4:AHB$4,"&lt;"&amp;VO$4,$G9:AHB9))&gt;SUMIFS(TransactionAmounts,TenantSources,$F9,'Filtered Data'!$C$2:$C23,"&lt;"&amp;VO$4),VO$4&lt;TODAY()),"Late","Occupied")),)))</f>
        <v/>
      </c>
      <c r="VP9" s="33" t="str">
        <f>IF(ISBLANK($F9),,IF(TODAY()=VP$4,"Today",IF(AND(LOOKUP($F9,TenantNames,TenantStartDates)&lt;=VP$4,LOOKUP($F9,TenantNames,TenantEndDates)&gt;=VP$4),IF(OR(AND(DAY(LOOKUP($F9,TenantNames,TenantStartDates))&gt;28,DAY(EOMONTH(VP$4,0))=28,DAY(VP$4)=28),AND(DAY(LOOKUP($F9,TenantNames,TenantStartDates))&gt;30,DAY(EOMONTH(VP$4,0))=30,DAY(VP$4)=30),DAY(LOOKUP($F9,TenantNames,TenantStartDates))=DAY(VP$4)),IF((LOOKUP($F9,TenantNames,TenantEndDates)-VP$4)&lt;=31,LOOKUP($F9,TenantNames,TenantTotalRevenues)-SUM($JA9:VO9),LOOKUP($F9,TenantNames,TenantMonthlyRents)),IF(AND((SUMIF($G$4:AHB$4,"&lt;"&amp;VP$4,$G9:AHB9))&gt;SUMIFS(TransactionAmounts,TenantSources,$F9,'Filtered Data'!$C$2:$C23,"&lt;"&amp;VP$4),VP$4&lt;TODAY()),"Late","Occupied")),)))</f>
        <v/>
      </c>
      <c r="VQ9" s="33" t="str">
        <f>IF(ISBLANK($F9),,IF(TODAY()=VQ$4,"Today",IF(AND(LOOKUP($F9,TenantNames,TenantStartDates)&lt;=VQ$4,LOOKUP($F9,TenantNames,TenantEndDates)&gt;=VQ$4),IF(OR(AND(DAY(LOOKUP($F9,TenantNames,TenantStartDates))&gt;28,DAY(EOMONTH(VQ$4,0))=28,DAY(VQ$4)=28),AND(DAY(LOOKUP($F9,TenantNames,TenantStartDates))&gt;30,DAY(EOMONTH(VQ$4,0))=30,DAY(VQ$4)=30),DAY(LOOKUP($F9,TenantNames,TenantStartDates))=DAY(VQ$4)),IF((LOOKUP($F9,TenantNames,TenantEndDates)-VQ$4)&lt;=31,LOOKUP($F9,TenantNames,TenantTotalRevenues)-SUM($JA9:VP9),LOOKUP($F9,TenantNames,TenantMonthlyRents)),IF(AND((SUMIF($G$4:AHB$4,"&lt;"&amp;VQ$4,$G9:AHB9))&gt;SUMIFS(TransactionAmounts,TenantSources,$F9,'Filtered Data'!$C$2:$C23,"&lt;"&amp;VQ$4),VQ$4&lt;TODAY()),"Late","Occupied")),)))</f>
        <v/>
      </c>
      <c r="VR9" s="33" t="str">
        <f>IF(ISBLANK($F9),,IF(TODAY()=VR$4,"Today",IF(AND(LOOKUP($F9,TenantNames,TenantStartDates)&lt;=VR$4,LOOKUP($F9,TenantNames,TenantEndDates)&gt;=VR$4),IF(OR(AND(DAY(LOOKUP($F9,TenantNames,TenantStartDates))&gt;28,DAY(EOMONTH(VR$4,0))=28,DAY(VR$4)=28),AND(DAY(LOOKUP($F9,TenantNames,TenantStartDates))&gt;30,DAY(EOMONTH(VR$4,0))=30,DAY(VR$4)=30),DAY(LOOKUP($F9,TenantNames,TenantStartDates))=DAY(VR$4)),IF((LOOKUP($F9,TenantNames,TenantEndDates)-VR$4)&lt;=31,LOOKUP($F9,TenantNames,TenantTotalRevenues)-SUM($JA9:VQ9),LOOKUP($F9,TenantNames,TenantMonthlyRents)),IF(AND((SUMIF($G$4:AHB$4,"&lt;"&amp;VR$4,$G9:AHB9))&gt;SUMIFS(TransactionAmounts,TenantSources,$F9,'Filtered Data'!$C$2:$C23,"&lt;"&amp;VR$4),VR$4&lt;TODAY()),"Late","Occupied")),)))</f>
        <v/>
      </c>
      <c r="VS9" s="33" t="str">
        <f>IF(ISBLANK($F9),,IF(TODAY()=VS$4,"Today",IF(AND(LOOKUP($F9,TenantNames,TenantStartDates)&lt;=VS$4,LOOKUP($F9,TenantNames,TenantEndDates)&gt;=VS$4),IF(OR(AND(DAY(LOOKUP($F9,TenantNames,TenantStartDates))&gt;28,DAY(EOMONTH(VS$4,0))=28,DAY(VS$4)=28),AND(DAY(LOOKUP($F9,TenantNames,TenantStartDates))&gt;30,DAY(EOMONTH(VS$4,0))=30,DAY(VS$4)=30),DAY(LOOKUP($F9,TenantNames,TenantStartDates))=DAY(VS$4)),IF((LOOKUP($F9,TenantNames,TenantEndDates)-VS$4)&lt;=31,LOOKUP($F9,TenantNames,TenantTotalRevenues)-SUM($JA9:VR9),LOOKUP($F9,TenantNames,TenantMonthlyRents)),IF(AND((SUMIF($G$4:AHB$4,"&lt;"&amp;VS$4,$G9:AHB9))&gt;SUMIFS(TransactionAmounts,TenantSources,$F9,'Filtered Data'!$C$2:$C23,"&lt;"&amp;VS$4),VS$4&lt;TODAY()),"Late","Occupied")),)))</f>
        <v/>
      </c>
      <c r="VT9" s="33" t="str">
        <f>IF(ISBLANK($F9),,IF(TODAY()=VT$4,"Today",IF(AND(LOOKUP($F9,TenantNames,TenantStartDates)&lt;=VT$4,LOOKUP($F9,TenantNames,TenantEndDates)&gt;=VT$4),IF(OR(AND(DAY(LOOKUP($F9,TenantNames,TenantStartDates))&gt;28,DAY(EOMONTH(VT$4,0))=28,DAY(VT$4)=28),AND(DAY(LOOKUP($F9,TenantNames,TenantStartDates))&gt;30,DAY(EOMONTH(VT$4,0))=30,DAY(VT$4)=30),DAY(LOOKUP($F9,TenantNames,TenantStartDates))=DAY(VT$4)),IF((LOOKUP($F9,TenantNames,TenantEndDates)-VT$4)&lt;=31,LOOKUP($F9,TenantNames,TenantTotalRevenues)-SUM($JA9:VS9),LOOKUP($F9,TenantNames,TenantMonthlyRents)),IF(AND((SUMIF($G$4:AHB$4,"&lt;"&amp;VT$4,$G9:AHB9))&gt;SUMIFS(TransactionAmounts,TenantSources,$F9,'Filtered Data'!$C$2:$C23,"&lt;"&amp;VT$4),VT$4&lt;TODAY()),"Late","Occupied")),)))</f>
        <v/>
      </c>
      <c r="VU9" s="33" t="str">
        <f>IF(ISBLANK($F9),,IF(TODAY()=VU$4,"Today",IF(AND(LOOKUP($F9,TenantNames,TenantStartDates)&lt;=VU$4,LOOKUP($F9,TenantNames,TenantEndDates)&gt;=VU$4),IF(OR(AND(DAY(LOOKUP($F9,TenantNames,TenantStartDates))&gt;28,DAY(EOMONTH(VU$4,0))=28,DAY(VU$4)=28),AND(DAY(LOOKUP($F9,TenantNames,TenantStartDates))&gt;30,DAY(EOMONTH(VU$4,0))=30,DAY(VU$4)=30),DAY(LOOKUP($F9,TenantNames,TenantStartDates))=DAY(VU$4)),IF((LOOKUP($F9,TenantNames,TenantEndDates)-VU$4)&lt;=31,LOOKUP($F9,TenantNames,TenantTotalRevenues)-SUM($JA9:VT9),LOOKUP($F9,TenantNames,TenantMonthlyRents)),IF(AND((SUMIF($G$4:AHB$4,"&lt;"&amp;VU$4,$G9:AHB9))&gt;SUMIFS(TransactionAmounts,TenantSources,$F9,'Filtered Data'!$C$2:$C23,"&lt;"&amp;VU$4),VU$4&lt;TODAY()),"Late","Occupied")),)))</f>
        <v/>
      </c>
      <c r="VV9" s="33" t="str">
        <f>IF(ISBLANK($F9),,IF(TODAY()=VV$4,"Today",IF(AND(LOOKUP($F9,TenantNames,TenantStartDates)&lt;=VV$4,LOOKUP($F9,TenantNames,TenantEndDates)&gt;=VV$4),IF(OR(AND(DAY(LOOKUP($F9,TenantNames,TenantStartDates))&gt;28,DAY(EOMONTH(VV$4,0))=28,DAY(VV$4)=28),AND(DAY(LOOKUP($F9,TenantNames,TenantStartDates))&gt;30,DAY(EOMONTH(VV$4,0))=30,DAY(VV$4)=30),DAY(LOOKUP($F9,TenantNames,TenantStartDates))=DAY(VV$4)),IF((LOOKUP($F9,TenantNames,TenantEndDates)-VV$4)&lt;=31,LOOKUP($F9,TenantNames,TenantTotalRevenues)-SUM($JA9:VU9),LOOKUP($F9,TenantNames,TenantMonthlyRents)),IF(AND((SUMIF($G$4:AHB$4,"&lt;"&amp;VV$4,$G9:AHB9))&gt;SUMIFS(TransactionAmounts,TenantSources,$F9,'Filtered Data'!$C$2:$C23,"&lt;"&amp;VV$4),VV$4&lt;TODAY()),"Late","Occupied")),)))</f>
        <v/>
      </c>
      <c r="VW9" s="33" t="str">
        <f>IF(ISBLANK($F9),,IF(TODAY()=VW$4,"Today",IF(AND(LOOKUP($F9,TenantNames,TenantStartDates)&lt;=VW$4,LOOKUP($F9,TenantNames,TenantEndDates)&gt;=VW$4),IF(OR(AND(DAY(LOOKUP($F9,TenantNames,TenantStartDates))&gt;28,DAY(EOMONTH(VW$4,0))=28,DAY(VW$4)=28),AND(DAY(LOOKUP($F9,TenantNames,TenantStartDates))&gt;30,DAY(EOMONTH(VW$4,0))=30,DAY(VW$4)=30),DAY(LOOKUP($F9,TenantNames,TenantStartDates))=DAY(VW$4)),IF((LOOKUP($F9,TenantNames,TenantEndDates)-VW$4)&lt;=31,LOOKUP($F9,TenantNames,TenantTotalRevenues)-SUM($JA9:VV9),LOOKUP($F9,TenantNames,TenantMonthlyRents)),IF(AND((SUMIF($G$4:AHB$4,"&lt;"&amp;VW$4,$G9:AHB9))&gt;SUMIFS(TransactionAmounts,TenantSources,$F9,'Filtered Data'!$C$2:$C23,"&lt;"&amp;VW$4),VW$4&lt;TODAY()),"Late","Occupied")),)))</f>
        <v/>
      </c>
      <c r="VX9" s="33" t="str">
        <f>IF(ISBLANK($F9),,IF(TODAY()=VX$4,"Today",IF(AND(LOOKUP($F9,TenantNames,TenantStartDates)&lt;=VX$4,LOOKUP($F9,TenantNames,TenantEndDates)&gt;=VX$4),IF(OR(AND(DAY(LOOKUP($F9,TenantNames,TenantStartDates))&gt;28,DAY(EOMONTH(VX$4,0))=28,DAY(VX$4)=28),AND(DAY(LOOKUP($F9,TenantNames,TenantStartDates))&gt;30,DAY(EOMONTH(VX$4,0))=30,DAY(VX$4)=30),DAY(LOOKUP($F9,TenantNames,TenantStartDates))=DAY(VX$4)),IF((LOOKUP($F9,TenantNames,TenantEndDates)-VX$4)&lt;=31,LOOKUP($F9,TenantNames,TenantTotalRevenues)-SUM($JA9:VW9),LOOKUP($F9,TenantNames,TenantMonthlyRents)),IF(AND((SUMIF($G$4:AHB$4,"&lt;"&amp;VX$4,$G9:AHB9))&gt;SUMIFS(TransactionAmounts,TenantSources,$F9,'Filtered Data'!$C$2:$C23,"&lt;"&amp;VX$4),VX$4&lt;TODAY()),"Late","Occupied")),)))</f>
        <v/>
      </c>
      <c r="VY9" s="33" t="str">
        <f>IF(ISBLANK($F9),,IF(TODAY()=VY$4,"Today",IF(AND(LOOKUP($F9,TenantNames,TenantStartDates)&lt;=VY$4,LOOKUP($F9,TenantNames,TenantEndDates)&gt;=VY$4),IF(OR(AND(DAY(LOOKUP($F9,TenantNames,TenantStartDates))&gt;28,DAY(EOMONTH(VY$4,0))=28,DAY(VY$4)=28),AND(DAY(LOOKUP($F9,TenantNames,TenantStartDates))&gt;30,DAY(EOMONTH(VY$4,0))=30,DAY(VY$4)=30),DAY(LOOKUP($F9,TenantNames,TenantStartDates))=DAY(VY$4)),IF((LOOKUP($F9,TenantNames,TenantEndDates)-VY$4)&lt;=31,LOOKUP($F9,TenantNames,TenantTotalRevenues)-SUM($JA9:VX9),LOOKUP($F9,TenantNames,TenantMonthlyRents)),IF(AND((SUMIF($G$4:AHB$4,"&lt;"&amp;VY$4,$G9:AHB9))&gt;SUMIFS(TransactionAmounts,TenantSources,$F9,'Filtered Data'!$C$2:$C23,"&lt;"&amp;VY$4),VY$4&lt;TODAY()),"Late","Occupied")),)))</f>
        <v/>
      </c>
      <c r="VZ9" s="33" t="str">
        <f>IF(ISBLANK($F9),,IF(TODAY()=VZ$4,"Today",IF(AND(LOOKUP($F9,TenantNames,TenantStartDates)&lt;=VZ$4,LOOKUP($F9,TenantNames,TenantEndDates)&gt;=VZ$4),IF(OR(AND(DAY(LOOKUP($F9,TenantNames,TenantStartDates))&gt;28,DAY(EOMONTH(VZ$4,0))=28,DAY(VZ$4)=28),AND(DAY(LOOKUP($F9,TenantNames,TenantStartDates))&gt;30,DAY(EOMONTH(VZ$4,0))=30,DAY(VZ$4)=30),DAY(LOOKUP($F9,TenantNames,TenantStartDates))=DAY(VZ$4)),IF((LOOKUP($F9,TenantNames,TenantEndDates)-VZ$4)&lt;=31,LOOKUP($F9,TenantNames,TenantTotalRevenues)-SUM($JA9:VY9),LOOKUP($F9,TenantNames,TenantMonthlyRents)),IF(AND((SUMIF($G$4:AHB$4,"&lt;"&amp;VZ$4,$G9:AHB9))&gt;SUMIFS(TransactionAmounts,TenantSources,$F9,'Filtered Data'!$C$2:$C23,"&lt;"&amp;VZ$4),VZ$4&lt;TODAY()),"Late","Occupied")),)))</f>
        <v/>
      </c>
      <c r="WA9" s="33" t="str">
        <f>IF(ISBLANK($F9),,IF(TODAY()=WA$4,"Today",IF(AND(LOOKUP($F9,TenantNames,TenantStartDates)&lt;=WA$4,LOOKUP($F9,TenantNames,TenantEndDates)&gt;=WA$4),IF(OR(AND(DAY(LOOKUP($F9,TenantNames,TenantStartDates))&gt;28,DAY(EOMONTH(WA$4,0))=28,DAY(WA$4)=28),AND(DAY(LOOKUP($F9,TenantNames,TenantStartDates))&gt;30,DAY(EOMONTH(WA$4,0))=30,DAY(WA$4)=30),DAY(LOOKUP($F9,TenantNames,TenantStartDates))=DAY(WA$4)),IF((LOOKUP($F9,TenantNames,TenantEndDates)-WA$4)&lt;=31,LOOKUP($F9,TenantNames,TenantTotalRevenues)-SUM($JA9:VZ9),LOOKUP($F9,TenantNames,TenantMonthlyRents)),IF(AND((SUMIF($G$4:AHB$4,"&lt;"&amp;WA$4,$G9:AHB9))&gt;SUMIFS(TransactionAmounts,TenantSources,$F9,'Filtered Data'!$C$2:$C23,"&lt;"&amp;WA$4),WA$4&lt;TODAY()),"Late","Occupied")),)))</f>
        <v/>
      </c>
      <c r="WB9" s="33" t="str">
        <f>IF(ISBLANK($F9),,IF(TODAY()=WB$4,"Today",IF(AND(LOOKUP($F9,TenantNames,TenantStartDates)&lt;=WB$4,LOOKUP($F9,TenantNames,TenantEndDates)&gt;=WB$4),IF(OR(AND(DAY(LOOKUP($F9,TenantNames,TenantStartDates))&gt;28,DAY(EOMONTH(WB$4,0))=28,DAY(WB$4)=28),AND(DAY(LOOKUP($F9,TenantNames,TenantStartDates))&gt;30,DAY(EOMONTH(WB$4,0))=30,DAY(WB$4)=30),DAY(LOOKUP($F9,TenantNames,TenantStartDates))=DAY(WB$4)),IF((LOOKUP($F9,TenantNames,TenantEndDates)-WB$4)&lt;=31,LOOKUP($F9,TenantNames,TenantTotalRevenues)-SUM($JA9:WA9),LOOKUP($F9,TenantNames,TenantMonthlyRents)),IF(AND((SUMIF($G$4:AHB$4,"&lt;"&amp;WB$4,$G9:AHB9))&gt;SUMIFS(TransactionAmounts,TenantSources,$F9,'Filtered Data'!$C$2:$C23,"&lt;"&amp;WB$4),WB$4&lt;TODAY()),"Late","Occupied")),)))</f>
        <v/>
      </c>
      <c r="WC9" s="33" t="str">
        <f>IF(ISBLANK($F9),,IF(TODAY()=WC$4,"Today",IF(AND(LOOKUP($F9,TenantNames,TenantStartDates)&lt;=WC$4,LOOKUP($F9,TenantNames,TenantEndDates)&gt;=WC$4),IF(OR(AND(DAY(LOOKUP($F9,TenantNames,TenantStartDates))&gt;28,DAY(EOMONTH(WC$4,0))=28,DAY(WC$4)=28),AND(DAY(LOOKUP($F9,TenantNames,TenantStartDates))&gt;30,DAY(EOMONTH(WC$4,0))=30,DAY(WC$4)=30),DAY(LOOKUP($F9,TenantNames,TenantStartDates))=DAY(WC$4)),IF((LOOKUP($F9,TenantNames,TenantEndDates)-WC$4)&lt;=31,LOOKUP($F9,TenantNames,TenantTotalRevenues)-SUM($JA9:WB9),LOOKUP($F9,TenantNames,TenantMonthlyRents)),IF(AND((SUMIF($G$4:AHB$4,"&lt;"&amp;WC$4,$G9:AHB9))&gt;SUMIFS(TransactionAmounts,TenantSources,$F9,'Filtered Data'!$C$2:$C23,"&lt;"&amp;WC$4),WC$4&lt;TODAY()),"Late","Occupied")),)))</f>
        <v/>
      </c>
      <c r="WD9" s="33" t="str">
        <f>IF(ISBLANK($F9),,IF(TODAY()=WD$4,"Today",IF(AND(LOOKUP($F9,TenantNames,TenantStartDates)&lt;=WD$4,LOOKUP($F9,TenantNames,TenantEndDates)&gt;=WD$4),IF(OR(AND(DAY(LOOKUP($F9,TenantNames,TenantStartDates))&gt;28,DAY(EOMONTH(WD$4,0))=28,DAY(WD$4)=28),AND(DAY(LOOKUP($F9,TenantNames,TenantStartDates))&gt;30,DAY(EOMONTH(WD$4,0))=30,DAY(WD$4)=30),DAY(LOOKUP($F9,TenantNames,TenantStartDates))=DAY(WD$4)),IF((LOOKUP($F9,TenantNames,TenantEndDates)-WD$4)&lt;=31,LOOKUP($F9,TenantNames,TenantTotalRevenues)-SUM($JA9:WC9),LOOKUP($F9,TenantNames,TenantMonthlyRents)),IF(AND((SUMIF($G$4:AHB$4,"&lt;"&amp;WD$4,$G9:AHB9))&gt;SUMIFS(TransactionAmounts,TenantSources,$F9,'Filtered Data'!$C$2:$C23,"&lt;"&amp;WD$4),WD$4&lt;TODAY()),"Late","Occupied")),)))</f>
        <v/>
      </c>
      <c r="WE9" s="33" t="str">
        <f>IF(ISBLANK($F9),,IF(TODAY()=WE$4,"Today",IF(AND(LOOKUP($F9,TenantNames,TenantStartDates)&lt;=WE$4,LOOKUP($F9,TenantNames,TenantEndDates)&gt;=WE$4),IF(OR(AND(DAY(LOOKUP($F9,TenantNames,TenantStartDates))&gt;28,DAY(EOMONTH(WE$4,0))=28,DAY(WE$4)=28),AND(DAY(LOOKUP($F9,TenantNames,TenantStartDates))&gt;30,DAY(EOMONTH(WE$4,0))=30,DAY(WE$4)=30),DAY(LOOKUP($F9,TenantNames,TenantStartDates))=DAY(WE$4)),IF((LOOKUP($F9,TenantNames,TenantEndDates)-WE$4)&lt;=31,LOOKUP($F9,TenantNames,TenantTotalRevenues)-SUM($JA9:WD9),LOOKUP($F9,TenantNames,TenantMonthlyRents)),IF(AND((SUMIF($G$4:AHB$4,"&lt;"&amp;WE$4,$G9:AHB9))&gt;SUMIFS(TransactionAmounts,TenantSources,$F9,'Filtered Data'!$C$2:$C23,"&lt;"&amp;WE$4),WE$4&lt;TODAY()),"Late","Occupied")),)))</f>
        <v/>
      </c>
      <c r="WF9" s="33" t="str">
        <f>IF(ISBLANK($F9),,IF(TODAY()=WF$4,"Today",IF(AND(LOOKUP($F9,TenantNames,TenantStartDates)&lt;=WF$4,LOOKUP($F9,TenantNames,TenantEndDates)&gt;=WF$4),IF(OR(AND(DAY(LOOKUP($F9,TenantNames,TenantStartDates))&gt;28,DAY(EOMONTH(WF$4,0))=28,DAY(WF$4)=28),AND(DAY(LOOKUP($F9,TenantNames,TenantStartDates))&gt;30,DAY(EOMONTH(WF$4,0))=30,DAY(WF$4)=30),DAY(LOOKUP($F9,TenantNames,TenantStartDates))=DAY(WF$4)),IF((LOOKUP($F9,TenantNames,TenantEndDates)-WF$4)&lt;=31,LOOKUP($F9,TenantNames,TenantTotalRevenues)-SUM($JA9:WE9),LOOKUP($F9,TenantNames,TenantMonthlyRents)),IF(AND((SUMIF($G$4:AHB$4,"&lt;"&amp;WF$4,$G9:AHB9))&gt;SUMIFS(TransactionAmounts,TenantSources,$F9,'Filtered Data'!$C$2:$C23,"&lt;"&amp;WF$4),WF$4&lt;TODAY()),"Late","Occupied")),)))</f>
        <v/>
      </c>
      <c r="WG9" s="33" t="str">
        <f>IF(ISBLANK($F9),,IF(TODAY()=WG$4,"Today",IF(AND(LOOKUP($F9,TenantNames,TenantStartDates)&lt;=WG$4,LOOKUP($F9,TenantNames,TenantEndDates)&gt;=WG$4),IF(OR(AND(DAY(LOOKUP($F9,TenantNames,TenantStartDates))&gt;28,DAY(EOMONTH(WG$4,0))=28,DAY(WG$4)=28),AND(DAY(LOOKUP($F9,TenantNames,TenantStartDates))&gt;30,DAY(EOMONTH(WG$4,0))=30,DAY(WG$4)=30),DAY(LOOKUP($F9,TenantNames,TenantStartDates))=DAY(WG$4)),IF((LOOKUP($F9,TenantNames,TenantEndDates)-WG$4)&lt;=31,LOOKUP($F9,TenantNames,TenantTotalRevenues)-SUM($JA9:WF9),LOOKUP($F9,TenantNames,TenantMonthlyRents)),IF(AND((SUMIF($G$4:AHB$4,"&lt;"&amp;WG$4,$G9:AHB9))&gt;SUMIFS(TransactionAmounts,TenantSources,$F9,'Filtered Data'!$C$2:$C23,"&lt;"&amp;WG$4),WG$4&lt;TODAY()),"Late","Occupied")),)))</f>
        <v/>
      </c>
      <c r="WH9" s="33" t="str">
        <f>IF(ISBLANK($F9),,IF(TODAY()=WH$4,"Today",IF(AND(LOOKUP($F9,TenantNames,TenantStartDates)&lt;=WH$4,LOOKUP($F9,TenantNames,TenantEndDates)&gt;=WH$4),IF(OR(AND(DAY(LOOKUP($F9,TenantNames,TenantStartDates))&gt;28,DAY(EOMONTH(WH$4,0))=28,DAY(WH$4)=28),AND(DAY(LOOKUP($F9,TenantNames,TenantStartDates))&gt;30,DAY(EOMONTH(WH$4,0))=30,DAY(WH$4)=30),DAY(LOOKUP($F9,TenantNames,TenantStartDates))=DAY(WH$4)),IF((LOOKUP($F9,TenantNames,TenantEndDates)-WH$4)&lt;=31,LOOKUP($F9,TenantNames,TenantTotalRevenues)-SUM($JA9:WG9),LOOKUP($F9,TenantNames,TenantMonthlyRents)),IF(AND((SUMIF($G$4:AHB$4,"&lt;"&amp;WH$4,$G9:AHB9))&gt;SUMIFS(TransactionAmounts,TenantSources,$F9,'Filtered Data'!$C$2:$C23,"&lt;"&amp;WH$4),WH$4&lt;TODAY()),"Late","Occupied")),)))</f>
        <v/>
      </c>
      <c r="WI9" s="33" t="str">
        <f>IF(ISBLANK($F9),,IF(TODAY()=WI$4,"Today",IF(AND(LOOKUP($F9,TenantNames,TenantStartDates)&lt;=WI$4,LOOKUP($F9,TenantNames,TenantEndDates)&gt;=WI$4),IF(OR(AND(DAY(LOOKUP($F9,TenantNames,TenantStartDates))&gt;28,DAY(EOMONTH(WI$4,0))=28,DAY(WI$4)=28),AND(DAY(LOOKUP($F9,TenantNames,TenantStartDates))&gt;30,DAY(EOMONTH(WI$4,0))=30,DAY(WI$4)=30),DAY(LOOKUP($F9,TenantNames,TenantStartDates))=DAY(WI$4)),IF((LOOKUP($F9,TenantNames,TenantEndDates)-WI$4)&lt;=31,LOOKUP($F9,TenantNames,TenantTotalRevenues)-SUM($JA9:WH9),LOOKUP($F9,TenantNames,TenantMonthlyRents)),IF(AND((SUMIF($G$4:AHB$4,"&lt;"&amp;WI$4,$G9:AHB9))&gt;SUMIFS(TransactionAmounts,TenantSources,$F9,'Filtered Data'!$C$2:$C23,"&lt;"&amp;WI$4),WI$4&lt;TODAY()),"Late","Occupied")),)))</f>
        <v/>
      </c>
      <c r="WJ9" s="33" t="str">
        <f>IF(ISBLANK($F9),,IF(TODAY()=WJ$4,"Today",IF(AND(LOOKUP($F9,TenantNames,TenantStartDates)&lt;=WJ$4,LOOKUP($F9,TenantNames,TenantEndDates)&gt;=WJ$4),IF(OR(AND(DAY(LOOKUP($F9,TenantNames,TenantStartDates))&gt;28,DAY(EOMONTH(WJ$4,0))=28,DAY(WJ$4)=28),AND(DAY(LOOKUP($F9,TenantNames,TenantStartDates))&gt;30,DAY(EOMONTH(WJ$4,0))=30,DAY(WJ$4)=30),DAY(LOOKUP($F9,TenantNames,TenantStartDates))=DAY(WJ$4)),IF((LOOKUP($F9,TenantNames,TenantEndDates)-WJ$4)&lt;=31,LOOKUP($F9,TenantNames,TenantTotalRevenues)-SUM($JA9:WI9),LOOKUP($F9,TenantNames,TenantMonthlyRents)),IF(AND((SUMIF($G$4:AHB$4,"&lt;"&amp;WJ$4,$G9:AHB9))&gt;SUMIFS(TransactionAmounts,TenantSources,$F9,'Filtered Data'!$C$2:$C23,"&lt;"&amp;WJ$4),WJ$4&lt;TODAY()),"Late","Occupied")),)))</f>
        <v/>
      </c>
      <c r="WK9" s="33" t="str">
        <f>IF(ISBLANK($F9),,IF(TODAY()=WK$4,"Today",IF(AND(LOOKUP($F9,TenantNames,TenantStartDates)&lt;=WK$4,LOOKUP($F9,TenantNames,TenantEndDates)&gt;=WK$4),IF(OR(AND(DAY(LOOKUP($F9,TenantNames,TenantStartDates))&gt;28,DAY(EOMONTH(WK$4,0))=28,DAY(WK$4)=28),AND(DAY(LOOKUP($F9,TenantNames,TenantStartDates))&gt;30,DAY(EOMONTH(WK$4,0))=30,DAY(WK$4)=30),DAY(LOOKUP($F9,TenantNames,TenantStartDates))=DAY(WK$4)),IF((LOOKUP($F9,TenantNames,TenantEndDates)-WK$4)&lt;=31,LOOKUP($F9,TenantNames,TenantTotalRevenues)-SUM($JA9:WJ9),LOOKUP($F9,TenantNames,TenantMonthlyRents)),IF(AND((SUMIF($G$4:AHB$4,"&lt;"&amp;WK$4,$G9:AHB9))&gt;SUMIFS(TransactionAmounts,TenantSources,$F9,'Filtered Data'!$C$2:$C23,"&lt;"&amp;WK$4),WK$4&lt;TODAY()),"Late","Occupied")),)))</f>
        <v/>
      </c>
      <c r="WL9" s="33" t="str">
        <f>IF(ISBLANK($F9),,IF(TODAY()=WL$4,"Today",IF(AND(LOOKUP($F9,TenantNames,TenantStartDates)&lt;=WL$4,LOOKUP($F9,TenantNames,TenantEndDates)&gt;=WL$4),IF(OR(AND(DAY(LOOKUP($F9,TenantNames,TenantStartDates))&gt;28,DAY(EOMONTH(WL$4,0))=28,DAY(WL$4)=28),AND(DAY(LOOKUP($F9,TenantNames,TenantStartDates))&gt;30,DAY(EOMONTH(WL$4,0))=30,DAY(WL$4)=30),DAY(LOOKUP($F9,TenantNames,TenantStartDates))=DAY(WL$4)),IF((LOOKUP($F9,TenantNames,TenantEndDates)-WL$4)&lt;=31,LOOKUP($F9,TenantNames,TenantTotalRevenues)-SUM($JA9:WK9),LOOKUP($F9,TenantNames,TenantMonthlyRents)),IF(AND((SUMIF($G$4:AHB$4,"&lt;"&amp;WL$4,$G9:AHB9))&gt;SUMIFS(TransactionAmounts,TenantSources,$F9,'Filtered Data'!$C$2:$C23,"&lt;"&amp;WL$4),WL$4&lt;TODAY()),"Late","Occupied")),)))</f>
        <v/>
      </c>
      <c r="WM9" s="33" t="str">
        <f>IF(ISBLANK($F9),,IF(TODAY()=WM$4,"Today",IF(AND(LOOKUP($F9,TenantNames,TenantStartDates)&lt;=WM$4,LOOKUP($F9,TenantNames,TenantEndDates)&gt;=WM$4),IF(OR(AND(DAY(LOOKUP($F9,TenantNames,TenantStartDates))&gt;28,DAY(EOMONTH(WM$4,0))=28,DAY(WM$4)=28),AND(DAY(LOOKUP($F9,TenantNames,TenantStartDates))&gt;30,DAY(EOMONTH(WM$4,0))=30,DAY(WM$4)=30),DAY(LOOKUP($F9,TenantNames,TenantStartDates))=DAY(WM$4)),IF((LOOKUP($F9,TenantNames,TenantEndDates)-WM$4)&lt;=31,LOOKUP($F9,TenantNames,TenantTotalRevenues)-SUM($JA9:WL9),LOOKUP($F9,TenantNames,TenantMonthlyRents)),IF(AND((SUMIF($G$4:AHB$4,"&lt;"&amp;WM$4,$G9:AHB9))&gt;SUMIFS(TransactionAmounts,TenantSources,$F9,'Filtered Data'!$C$2:$C23,"&lt;"&amp;WM$4),WM$4&lt;TODAY()),"Late","Occupied")),)))</f>
        <v/>
      </c>
      <c r="WN9" s="33" t="str">
        <f>IF(ISBLANK($F9),,IF(TODAY()=WN$4,"Today",IF(AND(LOOKUP($F9,TenantNames,TenantStartDates)&lt;=WN$4,LOOKUP($F9,TenantNames,TenantEndDates)&gt;=WN$4),IF(OR(AND(DAY(LOOKUP($F9,TenantNames,TenantStartDates))&gt;28,DAY(EOMONTH(WN$4,0))=28,DAY(WN$4)=28),AND(DAY(LOOKUP($F9,TenantNames,TenantStartDates))&gt;30,DAY(EOMONTH(WN$4,0))=30,DAY(WN$4)=30),DAY(LOOKUP($F9,TenantNames,TenantStartDates))=DAY(WN$4)),IF((LOOKUP($F9,TenantNames,TenantEndDates)-WN$4)&lt;=31,LOOKUP($F9,TenantNames,TenantTotalRevenues)-SUM($JA9:WM9),LOOKUP($F9,TenantNames,TenantMonthlyRents)),IF(AND((SUMIF($G$4:AHB$4,"&lt;"&amp;WN$4,$G9:AHB9))&gt;SUMIFS(TransactionAmounts,TenantSources,$F9,'Filtered Data'!$C$2:$C23,"&lt;"&amp;WN$4),WN$4&lt;TODAY()),"Late","Occupied")),)))</f>
        <v/>
      </c>
      <c r="WO9" s="33" t="str">
        <f>IF(ISBLANK($F9),,IF(TODAY()=WO$4,"Today",IF(AND(LOOKUP($F9,TenantNames,TenantStartDates)&lt;=WO$4,LOOKUP($F9,TenantNames,TenantEndDates)&gt;=WO$4),IF(OR(AND(DAY(LOOKUP($F9,TenantNames,TenantStartDates))&gt;28,DAY(EOMONTH(WO$4,0))=28,DAY(WO$4)=28),AND(DAY(LOOKUP($F9,TenantNames,TenantStartDates))&gt;30,DAY(EOMONTH(WO$4,0))=30,DAY(WO$4)=30),DAY(LOOKUP($F9,TenantNames,TenantStartDates))=DAY(WO$4)),IF((LOOKUP($F9,TenantNames,TenantEndDates)-WO$4)&lt;=31,LOOKUP($F9,TenantNames,TenantTotalRevenues)-SUM($JA9:WN9),LOOKUP($F9,TenantNames,TenantMonthlyRents)),IF(AND((SUMIF($G$4:AHB$4,"&lt;"&amp;WO$4,$G9:AHB9))&gt;SUMIFS(TransactionAmounts,TenantSources,$F9,'Filtered Data'!$C$2:$C23,"&lt;"&amp;WO$4),WO$4&lt;TODAY()),"Late","Occupied")),)))</f>
        <v/>
      </c>
      <c r="WP9" s="33" t="str">
        <f>IF(ISBLANK($F9),,IF(TODAY()=WP$4,"Today",IF(AND(LOOKUP($F9,TenantNames,TenantStartDates)&lt;=WP$4,LOOKUP($F9,TenantNames,TenantEndDates)&gt;=WP$4),IF(OR(AND(DAY(LOOKUP($F9,TenantNames,TenantStartDates))&gt;28,DAY(EOMONTH(WP$4,0))=28,DAY(WP$4)=28),AND(DAY(LOOKUP($F9,TenantNames,TenantStartDates))&gt;30,DAY(EOMONTH(WP$4,0))=30,DAY(WP$4)=30),DAY(LOOKUP($F9,TenantNames,TenantStartDates))=DAY(WP$4)),IF((LOOKUP($F9,TenantNames,TenantEndDates)-WP$4)&lt;=31,LOOKUP($F9,TenantNames,TenantTotalRevenues)-SUM($JA9:WO9),LOOKUP($F9,TenantNames,TenantMonthlyRents)),IF(AND((SUMIF($G$4:AHB$4,"&lt;"&amp;WP$4,$G9:AHB9))&gt;SUMIFS(TransactionAmounts,TenantSources,$F9,'Filtered Data'!$C$2:$C23,"&lt;"&amp;WP$4),WP$4&lt;TODAY()),"Late","Occupied")),)))</f>
        <v/>
      </c>
      <c r="WQ9" s="33" t="str">
        <f>IF(ISBLANK($F9),,IF(TODAY()=WQ$4,"Today",IF(AND(LOOKUP($F9,TenantNames,TenantStartDates)&lt;=WQ$4,LOOKUP($F9,TenantNames,TenantEndDates)&gt;=WQ$4),IF(OR(AND(DAY(LOOKUP($F9,TenantNames,TenantStartDates))&gt;28,DAY(EOMONTH(WQ$4,0))=28,DAY(WQ$4)=28),AND(DAY(LOOKUP($F9,TenantNames,TenantStartDates))&gt;30,DAY(EOMONTH(WQ$4,0))=30,DAY(WQ$4)=30),DAY(LOOKUP($F9,TenantNames,TenantStartDates))=DAY(WQ$4)),IF((LOOKUP($F9,TenantNames,TenantEndDates)-WQ$4)&lt;=31,LOOKUP($F9,TenantNames,TenantTotalRevenues)-SUM($JA9:WP9),LOOKUP($F9,TenantNames,TenantMonthlyRents)),IF(AND((SUMIF($G$4:AHB$4,"&lt;"&amp;WQ$4,$G9:AHB9))&gt;SUMIFS(TransactionAmounts,TenantSources,$F9,'Filtered Data'!$C$2:$C23,"&lt;"&amp;WQ$4),WQ$4&lt;TODAY()),"Late","Occupied")),)))</f>
        <v/>
      </c>
      <c r="WR9" s="33" t="str">
        <f>IF(ISBLANK($F9),,IF(TODAY()=WR$4,"Today",IF(AND(LOOKUP($F9,TenantNames,TenantStartDates)&lt;=WR$4,LOOKUP($F9,TenantNames,TenantEndDates)&gt;=WR$4),IF(OR(AND(DAY(LOOKUP($F9,TenantNames,TenantStartDates))&gt;28,DAY(EOMONTH(WR$4,0))=28,DAY(WR$4)=28),AND(DAY(LOOKUP($F9,TenantNames,TenantStartDates))&gt;30,DAY(EOMONTH(WR$4,0))=30,DAY(WR$4)=30),DAY(LOOKUP($F9,TenantNames,TenantStartDates))=DAY(WR$4)),IF((LOOKUP($F9,TenantNames,TenantEndDates)-WR$4)&lt;=31,LOOKUP($F9,TenantNames,TenantTotalRevenues)-SUM($JA9:WQ9),LOOKUP($F9,TenantNames,TenantMonthlyRents)),IF(AND((SUMIF($G$4:AHB$4,"&lt;"&amp;WR$4,$G9:AHB9))&gt;SUMIFS(TransactionAmounts,TenantSources,$F9,'Filtered Data'!$C$2:$C23,"&lt;"&amp;WR$4),WR$4&lt;TODAY()),"Late","Occupied")),)))</f>
        <v/>
      </c>
      <c r="WS9" s="33" t="str">
        <f>IF(ISBLANK($F9),,IF(TODAY()=WS$4,"Today",IF(AND(LOOKUP($F9,TenantNames,TenantStartDates)&lt;=WS$4,LOOKUP($F9,TenantNames,TenantEndDates)&gt;=WS$4),IF(OR(AND(DAY(LOOKUP($F9,TenantNames,TenantStartDates))&gt;28,DAY(EOMONTH(WS$4,0))=28,DAY(WS$4)=28),AND(DAY(LOOKUP($F9,TenantNames,TenantStartDates))&gt;30,DAY(EOMONTH(WS$4,0))=30,DAY(WS$4)=30),DAY(LOOKUP($F9,TenantNames,TenantStartDates))=DAY(WS$4)),IF((LOOKUP($F9,TenantNames,TenantEndDates)-WS$4)&lt;=31,LOOKUP($F9,TenantNames,TenantTotalRevenues)-SUM($JA9:WR9),LOOKUP($F9,TenantNames,TenantMonthlyRents)),IF(AND((SUMIF($G$4:AHB$4,"&lt;"&amp;WS$4,$G9:AHB9))&gt;SUMIFS(TransactionAmounts,TenantSources,$F9,'Filtered Data'!$C$2:$C23,"&lt;"&amp;WS$4),WS$4&lt;TODAY()),"Late","Occupied")),)))</f>
        <v/>
      </c>
      <c r="WT9" s="33" t="str">
        <f>IF(ISBLANK($F9),,IF(TODAY()=WT$4,"Today",IF(AND(LOOKUP($F9,TenantNames,TenantStartDates)&lt;=WT$4,LOOKUP($F9,TenantNames,TenantEndDates)&gt;=WT$4),IF(OR(AND(DAY(LOOKUP($F9,TenantNames,TenantStartDates))&gt;28,DAY(EOMONTH(WT$4,0))=28,DAY(WT$4)=28),AND(DAY(LOOKUP($F9,TenantNames,TenantStartDates))&gt;30,DAY(EOMONTH(WT$4,0))=30,DAY(WT$4)=30),DAY(LOOKUP($F9,TenantNames,TenantStartDates))=DAY(WT$4)),IF((LOOKUP($F9,TenantNames,TenantEndDates)-WT$4)&lt;=31,LOOKUP($F9,TenantNames,TenantTotalRevenues)-SUM($JA9:WS9),LOOKUP($F9,TenantNames,TenantMonthlyRents)),IF(AND((SUMIF($G$4:AHB$4,"&lt;"&amp;WT$4,$G9:AHB9))&gt;SUMIFS(TransactionAmounts,TenantSources,$F9,'Filtered Data'!$C$2:$C23,"&lt;"&amp;WT$4),WT$4&lt;TODAY()),"Late","Occupied")),)))</f>
        <v/>
      </c>
      <c r="WU9" s="33" t="str">
        <f>IF(ISBLANK($F9),,IF(TODAY()=WU$4,"Today",IF(AND(LOOKUP($F9,TenantNames,TenantStartDates)&lt;=WU$4,LOOKUP($F9,TenantNames,TenantEndDates)&gt;=WU$4),IF(OR(AND(DAY(LOOKUP($F9,TenantNames,TenantStartDates))&gt;28,DAY(EOMONTH(WU$4,0))=28,DAY(WU$4)=28),AND(DAY(LOOKUP($F9,TenantNames,TenantStartDates))&gt;30,DAY(EOMONTH(WU$4,0))=30,DAY(WU$4)=30),DAY(LOOKUP($F9,TenantNames,TenantStartDates))=DAY(WU$4)),IF((LOOKUP($F9,TenantNames,TenantEndDates)-WU$4)&lt;=31,LOOKUP($F9,TenantNames,TenantTotalRevenues)-SUM($JA9:WT9),LOOKUP($F9,TenantNames,TenantMonthlyRents)),IF(AND((SUMIF($G$4:AHB$4,"&lt;"&amp;WU$4,$G9:AHB9))&gt;SUMIFS(TransactionAmounts,TenantSources,$F9,'Filtered Data'!$C$2:$C23,"&lt;"&amp;WU$4),WU$4&lt;TODAY()),"Late","Occupied")),)))</f>
        <v/>
      </c>
      <c r="WV9" s="33" t="str">
        <f>IF(ISBLANK($F9),,IF(TODAY()=WV$4,"Today",IF(AND(LOOKUP($F9,TenantNames,TenantStartDates)&lt;=WV$4,LOOKUP($F9,TenantNames,TenantEndDates)&gt;=WV$4),IF(OR(AND(DAY(LOOKUP($F9,TenantNames,TenantStartDates))&gt;28,DAY(EOMONTH(WV$4,0))=28,DAY(WV$4)=28),AND(DAY(LOOKUP($F9,TenantNames,TenantStartDates))&gt;30,DAY(EOMONTH(WV$4,0))=30,DAY(WV$4)=30),DAY(LOOKUP($F9,TenantNames,TenantStartDates))=DAY(WV$4)),IF((LOOKUP($F9,TenantNames,TenantEndDates)-WV$4)&lt;=31,LOOKUP($F9,TenantNames,TenantTotalRevenues)-SUM($JA9:WU9),LOOKUP($F9,TenantNames,TenantMonthlyRents)),IF(AND((SUMIF($G$4:AHB$4,"&lt;"&amp;WV$4,$G9:AHB9))&gt;SUMIFS(TransactionAmounts,TenantSources,$F9,'Filtered Data'!$C$2:$C23,"&lt;"&amp;WV$4),WV$4&lt;TODAY()),"Late","Occupied")),)))</f>
        <v/>
      </c>
      <c r="WW9" s="33" t="str">
        <f>IF(ISBLANK($F9),,IF(TODAY()=WW$4,"Today",IF(AND(LOOKUP($F9,TenantNames,TenantStartDates)&lt;=WW$4,LOOKUP($F9,TenantNames,TenantEndDates)&gt;=WW$4),IF(OR(AND(DAY(LOOKUP($F9,TenantNames,TenantStartDates))&gt;28,DAY(EOMONTH(WW$4,0))=28,DAY(WW$4)=28),AND(DAY(LOOKUP($F9,TenantNames,TenantStartDates))&gt;30,DAY(EOMONTH(WW$4,0))=30,DAY(WW$4)=30),DAY(LOOKUP($F9,TenantNames,TenantStartDates))=DAY(WW$4)),IF((LOOKUP($F9,TenantNames,TenantEndDates)-WW$4)&lt;=31,LOOKUP($F9,TenantNames,TenantTotalRevenues)-SUM($JA9:WV9),LOOKUP($F9,TenantNames,TenantMonthlyRents)),IF(AND((SUMIF($G$4:AHB$4,"&lt;"&amp;WW$4,$G9:AHB9))&gt;SUMIFS(TransactionAmounts,TenantSources,$F9,'Filtered Data'!$C$2:$C23,"&lt;"&amp;WW$4),WW$4&lt;TODAY()),"Late","Occupied")),)))</f>
        <v/>
      </c>
      <c r="WX9" s="33" t="str">
        <f>IF(ISBLANK($F9),,IF(TODAY()=WX$4,"Today",IF(AND(LOOKUP($F9,TenantNames,TenantStartDates)&lt;=WX$4,LOOKUP($F9,TenantNames,TenantEndDates)&gt;=WX$4),IF(OR(AND(DAY(LOOKUP($F9,TenantNames,TenantStartDates))&gt;28,DAY(EOMONTH(WX$4,0))=28,DAY(WX$4)=28),AND(DAY(LOOKUP($F9,TenantNames,TenantStartDates))&gt;30,DAY(EOMONTH(WX$4,0))=30,DAY(WX$4)=30),DAY(LOOKUP($F9,TenantNames,TenantStartDates))=DAY(WX$4)),IF((LOOKUP($F9,TenantNames,TenantEndDates)-WX$4)&lt;=31,LOOKUP($F9,TenantNames,TenantTotalRevenues)-SUM($JA9:WW9),LOOKUP($F9,TenantNames,TenantMonthlyRents)),IF(AND((SUMIF($G$4:AHB$4,"&lt;"&amp;WX$4,$G9:AHB9))&gt;SUMIFS(TransactionAmounts,TenantSources,$F9,'Filtered Data'!$C$2:$C23,"&lt;"&amp;WX$4),WX$4&lt;TODAY()),"Late","Occupied")),)))</f>
        <v/>
      </c>
      <c r="WY9" s="33" t="str">
        <f>IF(ISBLANK($F9),,IF(TODAY()=WY$4,"Today",IF(AND(LOOKUP($F9,TenantNames,TenantStartDates)&lt;=WY$4,LOOKUP($F9,TenantNames,TenantEndDates)&gt;=WY$4),IF(OR(AND(DAY(LOOKUP($F9,TenantNames,TenantStartDates))&gt;28,DAY(EOMONTH(WY$4,0))=28,DAY(WY$4)=28),AND(DAY(LOOKUP($F9,TenantNames,TenantStartDates))&gt;30,DAY(EOMONTH(WY$4,0))=30,DAY(WY$4)=30),DAY(LOOKUP($F9,TenantNames,TenantStartDates))=DAY(WY$4)),IF((LOOKUP($F9,TenantNames,TenantEndDates)-WY$4)&lt;=31,LOOKUP($F9,TenantNames,TenantTotalRevenues)-SUM($JA9:WX9),LOOKUP($F9,TenantNames,TenantMonthlyRents)),IF(AND((SUMIF($G$4:AHB$4,"&lt;"&amp;WY$4,$G9:AHB9))&gt;SUMIFS(TransactionAmounts,TenantSources,$F9,'Filtered Data'!$C$2:$C23,"&lt;"&amp;WY$4),WY$4&lt;TODAY()),"Late","Occupied")),)))</f>
        <v/>
      </c>
      <c r="WZ9" s="33" t="str">
        <f>IF(ISBLANK($F9),,IF(TODAY()=WZ$4,"Today",IF(AND(LOOKUP($F9,TenantNames,TenantStartDates)&lt;=WZ$4,LOOKUP($F9,TenantNames,TenantEndDates)&gt;=WZ$4),IF(OR(AND(DAY(LOOKUP($F9,TenantNames,TenantStartDates))&gt;28,DAY(EOMONTH(WZ$4,0))=28,DAY(WZ$4)=28),AND(DAY(LOOKUP($F9,TenantNames,TenantStartDates))&gt;30,DAY(EOMONTH(WZ$4,0))=30,DAY(WZ$4)=30),DAY(LOOKUP($F9,TenantNames,TenantStartDates))=DAY(WZ$4)),IF((LOOKUP($F9,TenantNames,TenantEndDates)-WZ$4)&lt;=31,LOOKUP($F9,TenantNames,TenantTotalRevenues)-SUM($JA9:WY9),LOOKUP($F9,TenantNames,TenantMonthlyRents)),IF(AND((SUMIF($G$4:AHB$4,"&lt;"&amp;WZ$4,$G9:AHB9))&gt;SUMIFS(TransactionAmounts,TenantSources,$F9,'Filtered Data'!$C$2:$C23,"&lt;"&amp;WZ$4),WZ$4&lt;TODAY()),"Late","Occupied")),)))</f>
        <v/>
      </c>
      <c r="XA9" s="33" t="str">
        <f>IF(ISBLANK($F9),,IF(TODAY()=XA$4,"Today",IF(AND(LOOKUP($F9,TenantNames,TenantStartDates)&lt;=XA$4,LOOKUP($F9,TenantNames,TenantEndDates)&gt;=XA$4),IF(OR(AND(DAY(LOOKUP($F9,TenantNames,TenantStartDates))&gt;28,DAY(EOMONTH(XA$4,0))=28,DAY(XA$4)=28),AND(DAY(LOOKUP($F9,TenantNames,TenantStartDates))&gt;30,DAY(EOMONTH(XA$4,0))=30,DAY(XA$4)=30),DAY(LOOKUP($F9,TenantNames,TenantStartDates))=DAY(XA$4)),IF((LOOKUP($F9,TenantNames,TenantEndDates)-XA$4)&lt;=31,LOOKUP($F9,TenantNames,TenantTotalRevenues)-SUM($JA9:WZ9),LOOKUP($F9,TenantNames,TenantMonthlyRents)),IF(AND((SUMIF($G$4:AHB$4,"&lt;"&amp;XA$4,$G9:AHB9))&gt;SUMIFS(TransactionAmounts,TenantSources,$F9,'Filtered Data'!$C$2:$C23,"&lt;"&amp;XA$4),XA$4&lt;TODAY()),"Late","Occupied")),)))</f>
        <v/>
      </c>
      <c r="XB9" s="33" t="str">
        <f>IF(ISBLANK($F9),,IF(TODAY()=XB$4,"Today",IF(AND(LOOKUP($F9,TenantNames,TenantStartDates)&lt;=XB$4,LOOKUP($F9,TenantNames,TenantEndDates)&gt;=XB$4),IF(OR(AND(DAY(LOOKUP($F9,TenantNames,TenantStartDates))&gt;28,DAY(EOMONTH(XB$4,0))=28,DAY(XB$4)=28),AND(DAY(LOOKUP($F9,TenantNames,TenantStartDates))&gt;30,DAY(EOMONTH(XB$4,0))=30,DAY(XB$4)=30),DAY(LOOKUP($F9,TenantNames,TenantStartDates))=DAY(XB$4)),IF((LOOKUP($F9,TenantNames,TenantEndDates)-XB$4)&lt;=31,LOOKUP($F9,TenantNames,TenantTotalRevenues)-SUM($JA9:XA9),LOOKUP($F9,TenantNames,TenantMonthlyRents)),IF(AND((SUMIF($G$4:AHB$4,"&lt;"&amp;XB$4,$G9:AHB9))&gt;SUMIFS(TransactionAmounts,TenantSources,$F9,'Filtered Data'!$C$2:$C23,"&lt;"&amp;XB$4),XB$4&lt;TODAY()),"Late","Occupied")),)))</f>
        <v/>
      </c>
      <c r="XC9" s="33" t="str">
        <f>IF(ISBLANK($F9),,IF(TODAY()=XC$4,"Today",IF(AND(LOOKUP($F9,TenantNames,TenantStartDates)&lt;=XC$4,LOOKUP($F9,TenantNames,TenantEndDates)&gt;=XC$4),IF(OR(AND(DAY(LOOKUP($F9,TenantNames,TenantStartDates))&gt;28,DAY(EOMONTH(XC$4,0))=28,DAY(XC$4)=28),AND(DAY(LOOKUP($F9,TenantNames,TenantStartDates))&gt;30,DAY(EOMONTH(XC$4,0))=30,DAY(XC$4)=30),DAY(LOOKUP($F9,TenantNames,TenantStartDates))=DAY(XC$4)),IF((LOOKUP($F9,TenantNames,TenantEndDates)-XC$4)&lt;=31,LOOKUP($F9,TenantNames,TenantTotalRevenues)-SUM($JA9:XB9),LOOKUP($F9,TenantNames,TenantMonthlyRents)),IF(AND((SUMIF($G$4:AHB$4,"&lt;"&amp;XC$4,$G9:AHB9))&gt;SUMIFS(TransactionAmounts,TenantSources,$F9,'Filtered Data'!$C$2:$C23,"&lt;"&amp;XC$4),XC$4&lt;TODAY()),"Late","Occupied")),)))</f>
        <v/>
      </c>
      <c r="XD9" s="33" t="str">
        <f>IF(ISBLANK($F9),,IF(TODAY()=XD$4,"Today",IF(AND(LOOKUP($F9,TenantNames,TenantStartDates)&lt;=XD$4,LOOKUP($F9,TenantNames,TenantEndDates)&gt;=XD$4),IF(OR(AND(DAY(LOOKUP($F9,TenantNames,TenantStartDates))&gt;28,DAY(EOMONTH(XD$4,0))=28,DAY(XD$4)=28),AND(DAY(LOOKUP($F9,TenantNames,TenantStartDates))&gt;30,DAY(EOMONTH(XD$4,0))=30,DAY(XD$4)=30),DAY(LOOKUP($F9,TenantNames,TenantStartDates))=DAY(XD$4)),IF((LOOKUP($F9,TenantNames,TenantEndDates)-XD$4)&lt;=31,LOOKUP($F9,TenantNames,TenantTotalRevenues)-SUM($JA9:XC9),LOOKUP($F9,TenantNames,TenantMonthlyRents)),IF(AND((SUMIF($G$4:AHB$4,"&lt;"&amp;XD$4,$G9:AHB9))&gt;SUMIFS(TransactionAmounts,TenantSources,$F9,'Filtered Data'!$C$2:$C23,"&lt;"&amp;XD$4),XD$4&lt;TODAY()),"Late","Occupied")),)))</f>
        <v/>
      </c>
      <c r="XE9" s="33" t="str">
        <f>IF(ISBLANK($F9),,IF(TODAY()=XE$4,"Today",IF(AND(LOOKUP($F9,TenantNames,TenantStartDates)&lt;=XE$4,LOOKUP($F9,TenantNames,TenantEndDates)&gt;=XE$4),IF(OR(AND(DAY(LOOKUP($F9,TenantNames,TenantStartDates))&gt;28,DAY(EOMONTH(XE$4,0))=28,DAY(XE$4)=28),AND(DAY(LOOKUP($F9,TenantNames,TenantStartDates))&gt;30,DAY(EOMONTH(XE$4,0))=30,DAY(XE$4)=30),DAY(LOOKUP($F9,TenantNames,TenantStartDates))=DAY(XE$4)),IF((LOOKUP($F9,TenantNames,TenantEndDates)-XE$4)&lt;=31,LOOKUP($F9,TenantNames,TenantTotalRevenues)-SUM($JA9:XD9),LOOKUP($F9,TenantNames,TenantMonthlyRents)),IF(AND((SUMIF($G$4:AHB$4,"&lt;"&amp;XE$4,$G9:AHB9))&gt;SUMIFS(TransactionAmounts,TenantSources,$F9,'Filtered Data'!$C$2:$C23,"&lt;"&amp;XE$4),XE$4&lt;TODAY()),"Late","Occupied")),)))</f>
        <v/>
      </c>
      <c r="XF9" s="33" t="str">
        <f>IF(ISBLANK($F9),,IF(TODAY()=XF$4,"Today",IF(AND(LOOKUP($F9,TenantNames,TenantStartDates)&lt;=XF$4,LOOKUP($F9,TenantNames,TenantEndDates)&gt;=XF$4),IF(OR(AND(DAY(LOOKUP($F9,TenantNames,TenantStartDates))&gt;28,DAY(EOMONTH(XF$4,0))=28,DAY(XF$4)=28),AND(DAY(LOOKUP($F9,TenantNames,TenantStartDates))&gt;30,DAY(EOMONTH(XF$4,0))=30,DAY(XF$4)=30),DAY(LOOKUP($F9,TenantNames,TenantStartDates))=DAY(XF$4)),IF((LOOKUP($F9,TenantNames,TenantEndDates)-XF$4)&lt;=31,LOOKUP($F9,TenantNames,TenantTotalRevenues)-SUM($JA9:XE9),LOOKUP($F9,TenantNames,TenantMonthlyRents)),IF(AND((SUMIF($G$4:AHB$4,"&lt;"&amp;XF$4,$G9:AHB9))&gt;SUMIFS(TransactionAmounts,TenantSources,$F9,'Filtered Data'!$C$2:$C23,"&lt;"&amp;XF$4),XF$4&lt;TODAY()),"Late","Occupied")),)))</f>
        <v/>
      </c>
      <c r="XG9" s="33" t="str">
        <f>IF(ISBLANK($F9),,IF(TODAY()=XG$4,"Today",IF(AND(LOOKUP($F9,TenantNames,TenantStartDates)&lt;=XG$4,LOOKUP($F9,TenantNames,TenantEndDates)&gt;=XG$4),IF(OR(AND(DAY(LOOKUP($F9,TenantNames,TenantStartDates))&gt;28,DAY(EOMONTH(XG$4,0))=28,DAY(XG$4)=28),AND(DAY(LOOKUP($F9,TenantNames,TenantStartDates))&gt;30,DAY(EOMONTH(XG$4,0))=30,DAY(XG$4)=30),DAY(LOOKUP($F9,TenantNames,TenantStartDates))=DAY(XG$4)),IF((LOOKUP($F9,TenantNames,TenantEndDates)-XG$4)&lt;=31,LOOKUP($F9,TenantNames,TenantTotalRevenues)-SUM($JA9:XF9),LOOKUP($F9,TenantNames,TenantMonthlyRents)),IF(AND((SUMIF($G$4:AHB$4,"&lt;"&amp;XG$4,$G9:AHB9))&gt;SUMIFS(TransactionAmounts,TenantSources,$F9,'Filtered Data'!$C$2:$C23,"&lt;"&amp;XG$4),XG$4&lt;TODAY()),"Late","Occupied")),)))</f>
        <v/>
      </c>
      <c r="XH9" s="33" t="str">
        <f>IF(ISBLANK($F9),,IF(TODAY()=XH$4,"Today",IF(AND(LOOKUP($F9,TenantNames,TenantStartDates)&lt;=XH$4,LOOKUP($F9,TenantNames,TenantEndDates)&gt;=XH$4),IF(OR(AND(DAY(LOOKUP($F9,TenantNames,TenantStartDates))&gt;28,DAY(EOMONTH(XH$4,0))=28,DAY(XH$4)=28),AND(DAY(LOOKUP($F9,TenantNames,TenantStartDates))&gt;30,DAY(EOMONTH(XH$4,0))=30,DAY(XH$4)=30),DAY(LOOKUP($F9,TenantNames,TenantStartDates))=DAY(XH$4)),IF((LOOKUP($F9,TenantNames,TenantEndDates)-XH$4)&lt;=31,LOOKUP($F9,TenantNames,TenantTotalRevenues)-SUM($JA9:XG9),LOOKUP($F9,TenantNames,TenantMonthlyRents)),IF(AND((SUMIF($G$4:AHB$4,"&lt;"&amp;XH$4,$G9:AHB9))&gt;SUMIFS(TransactionAmounts,TenantSources,$F9,'Filtered Data'!$C$2:$C23,"&lt;"&amp;XH$4),XH$4&lt;TODAY()),"Late","Occupied")),)))</f>
        <v/>
      </c>
      <c r="XI9" s="33" t="str">
        <f>IF(ISBLANK($F9),,IF(TODAY()=XI$4,"Today",IF(AND(LOOKUP($F9,TenantNames,TenantStartDates)&lt;=XI$4,LOOKUP($F9,TenantNames,TenantEndDates)&gt;=XI$4),IF(OR(AND(DAY(LOOKUP($F9,TenantNames,TenantStartDates))&gt;28,DAY(EOMONTH(XI$4,0))=28,DAY(XI$4)=28),AND(DAY(LOOKUP($F9,TenantNames,TenantStartDates))&gt;30,DAY(EOMONTH(XI$4,0))=30,DAY(XI$4)=30),DAY(LOOKUP($F9,TenantNames,TenantStartDates))=DAY(XI$4)),IF((LOOKUP($F9,TenantNames,TenantEndDates)-XI$4)&lt;=31,LOOKUP($F9,TenantNames,TenantTotalRevenues)-SUM($JA9:XH9),LOOKUP($F9,TenantNames,TenantMonthlyRents)),IF(AND((SUMIF($G$4:AHB$4,"&lt;"&amp;XI$4,$G9:AHB9))&gt;SUMIFS(TransactionAmounts,TenantSources,$F9,'Filtered Data'!$C$2:$C23,"&lt;"&amp;XI$4),XI$4&lt;TODAY()),"Late","Occupied")),)))</f>
        <v/>
      </c>
      <c r="XJ9" s="33" t="str">
        <f>IF(ISBLANK($F9),,IF(TODAY()=XJ$4,"Today",IF(AND(LOOKUP($F9,TenantNames,TenantStartDates)&lt;=XJ$4,LOOKUP($F9,TenantNames,TenantEndDates)&gt;=XJ$4),IF(OR(AND(DAY(LOOKUP($F9,TenantNames,TenantStartDates))&gt;28,DAY(EOMONTH(XJ$4,0))=28,DAY(XJ$4)=28),AND(DAY(LOOKUP($F9,TenantNames,TenantStartDates))&gt;30,DAY(EOMONTH(XJ$4,0))=30,DAY(XJ$4)=30),DAY(LOOKUP($F9,TenantNames,TenantStartDates))=DAY(XJ$4)),IF((LOOKUP($F9,TenantNames,TenantEndDates)-XJ$4)&lt;=31,LOOKUP($F9,TenantNames,TenantTotalRevenues)-SUM($JA9:XI9),LOOKUP($F9,TenantNames,TenantMonthlyRents)),IF(AND((SUMIF($G$4:AHB$4,"&lt;"&amp;XJ$4,$G9:AHB9))&gt;SUMIFS(TransactionAmounts,TenantSources,$F9,'Filtered Data'!$C$2:$C23,"&lt;"&amp;XJ$4),XJ$4&lt;TODAY()),"Late","Occupied")),)))</f>
        <v/>
      </c>
      <c r="XK9" s="33" t="str">
        <f>IF(ISBLANK($F9),,IF(TODAY()=XK$4,"Today",IF(AND(LOOKUP($F9,TenantNames,TenantStartDates)&lt;=XK$4,LOOKUP($F9,TenantNames,TenantEndDates)&gt;=XK$4),IF(OR(AND(DAY(LOOKUP($F9,TenantNames,TenantStartDates))&gt;28,DAY(EOMONTH(XK$4,0))=28,DAY(XK$4)=28),AND(DAY(LOOKUP($F9,TenantNames,TenantStartDates))&gt;30,DAY(EOMONTH(XK$4,0))=30,DAY(XK$4)=30),DAY(LOOKUP($F9,TenantNames,TenantStartDates))=DAY(XK$4)),IF((LOOKUP($F9,TenantNames,TenantEndDates)-XK$4)&lt;=31,LOOKUP($F9,TenantNames,TenantTotalRevenues)-SUM($JA9:XJ9),LOOKUP($F9,TenantNames,TenantMonthlyRents)),IF(AND((SUMIF($G$4:AHB$4,"&lt;"&amp;XK$4,$G9:AHB9))&gt;SUMIFS(TransactionAmounts,TenantSources,$F9,'Filtered Data'!$C$2:$C23,"&lt;"&amp;XK$4),XK$4&lt;TODAY()),"Late","Occupied")),)))</f>
        <v/>
      </c>
      <c r="XL9" s="33" t="str">
        <f>IF(ISBLANK($F9),,IF(TODAY()=XL$4,"Today",IF(AND(LOOKUP($F9,TenantNames,TenantStartDates)&lt;=XL$4,LOOKUP($F9,TenantNames,TenantEndDates)&gt;=XL$4),IF(OR(AND(DAY(LOOKUP($F9,TenantNames,TenantStartDates))&gt;28,DAY(EOMONTH(XL$4,0))=28,DAY(XL$4)=28),AND(DAY(LOOKUP($F9,TenantNames,TenantStartDates))&gt;30,DAY(EOMONTH(XL$4,0))=30,DAY(XL$4)=30),DAY(LOOKUP($F9,TenantNames,TenantStartDates))=DAY(XL$4)),IF((LOOKUP($F9,TenantNames,TenantEndDates)-XL$4)&lt;=31,LOOKUP($F9,TenantNames,TenantTotalRevenues)-SUM($JA9:XK9),LOOKUP($F9,TenantNames,TenantMonthlyRents)),IF(AND((SUMIF($G$4:AHB$4,"&lt;"&amp;XL$4,$G9:AHB9))&gt;SUMIFS(TransactionAmounts,TenantSources,$F9,'Filtered Data'!$C$2:$C23,"&lt;"&amp;XL$4),XL$4&lt;TODAY()),"Late","Occupied")),)))</f>
        <v/>
      </c>
      <c r="XM9" s="33" t="str">
        <f>IF(ISBLANK($F9),,IF(TODAY()=XM$4,"Today",IF(AND(LOOKUP($F9,TenantNames,TenantStartDates)&lt;=XM$4,LOOKUP($F9,TenantNames,TenantEndDates)&gt;=XM$4),IF(OR(AND(DAY(LOOKUP($F9,TenantNames,TenantStartDates))&gt;28,DAY(EOMONTH(XM$4,0))=28,DAY(XM$4)=28),AND(DAY(LOOKUP($F9,TenantNames,TenantStartDates))&gt;30,DAY(EOMONTH(XM$4,0))=30,DAY(XM$4)=30),DAY(LOOKUP($F9,TenantNames,TenantStartDates))=DAY(XM$4)),IF((LOOKUP($F9,TenantNames,TenantEndDates)-XM$4)&lt;=31,LOOKUP($F9,TenantNames,TenantTotalRevenues)-SUM($JA9:XL9),LOOKUP($F9,TenantNames,TenantMonthlyRents)),IF(AND((SUMIF($G$4:AHB$4,"&lt;"&amp;XM$4,$G9:AHB9))&gt;SUMIFS(TransactionAmounts,TenantSources,$F9,'Filtered Data'!$C$2:$C23,"&lt;"&amp;XM$4),XM$4&lt;TODAY()),"Late","Occupied")),)))</f>
        <v/>
      </c>
      <c r="XN9" s="33" t="str">
        <f>IF(ISBLANK($F9),,IF(TODAY()=XN$4,"Today",IF(AND(LOOKUP($F9,TenantNames,TenantStartDates)&lt;=XN$4,LOOKUP($F9,TenantNames,TenantEndDates)&gt;=XN$4),IF(OR(AND(DAY(LOOKUP($F9,TenantNames,TenantStartDates))&gt;28,DAY(EOMONTH(XN$4,0))=28,DAY(XN$4)=28),AND(DAY(LOOKUP($F9,TenantNames,TenantStartDates))&gt;30,DAY(EOMONTH(XN$4,0))=30,DAY(XN$4)=30),DAY(LOOKUP($F9,TenantNames,TenantStartDates))=DAY(XN$4)),IF((LOOKUP($F9,TenantNames,TenantEndDates)-XN$4)&lt;=31,LOOKUP($F9,TenantNames,TenantTotalRevenues)-SUM($JA9:XM9),LOOKUP($F9,TenantNames,TenantMonthlyRents)),IF(AND((SUMIF($G$4:AHB$4,"&lt;"&amp;XN$4,$G9:AHB9))&gt;SUMIFS(TransactionAmounts,TenantSources,$F9,'Filtered Data'!$C$2:$C23,"&lt;"&amp;XN$4),XN$4&lt;TODAY()),"Late","Occupied")),)))</f>
        <v/>
      </c>
      <c r="XO9" s="33" t="str">
        <f>IF(ISBLANK($F9),,IF(TODAY()=XO$4,"Today",IF(AND(LOOKUP($F9,TenantNames,TenantStartDates)&lt;=XO$4,LOOKUP($F9,TenantNames,TenantEndDates)&gt;=XO$4),IF(OR(AND(DAY(LOOKUP($F9,TenantNames,TenantStartDates))&gt;28,DAY(EOMONTH(XO$4,0))=28,DAY(XO$4)=28),AND(DAY(LOOKUP($F9,TenantNames,TenantStartDates))&gt;30,DAY(EOMONTH(XO$4,0))=30,DAY(XO$4)=30),DAY(LOOKUP($F9,TenantNames,TenantStartDates))=DAY(XO$4)),IF((LOOKUP($F9,TenantNames,TenantEndDates)-XO$4)&lt;=31,LOOKUP($F9,TenantNames,TenantTotalRevenues)-SUM($JA9:XN9),LOOKUP($F9,TenantNames,TenantMonthlyRents)),IF(AND((SUMIF($G$4:AHB$4,"&lt;"&amp;XO$4,$G9:AHB9))&gt;SUMIFS(TransactionAmounts,TenantSources,$F9,'Filtered Data'!$C$2:$C23,"&lt;"&amp;XO$4),XO$4&lt;TODAY()),"Late","Occupied")),)))</f>
        <v/>
      </c>
      <c r="XP9" s="33" t="str">
        <f>IF(ISBLANK($F9),,IF(TODAY()=XP$4,"Today",IF(AND(LOOKUP($F9,TenantNames,TenantStartDates)&lt;=XP$4,LOOKUP($F9,TenantNames,TenantEndDates)&gt;=XP$4),IF(OR(AND(DAY(LOOKUP($F9,TenantNames,TenantStartDates))&gt;28,DAY(EOMONTH(XP$4,0))=28,DAY(XP$4)=28),AND(DAY(LOOKUP($F9,TenantNames,TenantStartDates))&gt;30,DAY(EOMONTH(XP$4,0))=30,DAY(XP$4)=30),DAY(LOOKUP($F9,TenantNames,TenantStartDates))=DAY(XP$4)),IF((LOOKUP($F9,TenantNames,TenantEndDates)-XP$4)&lt;=31,LOOKUP($F9,TenantNames,TenantTotalRevenues)-SUM($JA9:XO9),LOOKUP($F9,TenantNames,TenantMonthlyRents)),IF(AND((SUMIF($G$4:AHB$4,"&lt;"&amp;XP$4,$G9:AHB9))&gt;SUMIFS(TransactionAmounts,TenantSources,$F9,'Filtered Data'!$C$2:$C23,"&lt;"&amp;XP$4),XP$4&lt;TODAY()),"Late","Occupied")),)))</f>
        <v/>
      </c>
      <c r="XQ9" s="33" t="str">
        <f>IF(ISBLANK($F9),,IF(TODAY()=XQ$4,"Today",IF(AND(LOOKUP($F9,TenantNames,TenantStartDates)&lt;=XQ$4,LOOKUP($F9,TenantNames,TenantEndDates)&gt;=XQ$4),IF(OR(AND(DAY(LOOKUP($F9,TenantNames,TenantStartDates))&gt;28,DAY(EOMONTH(XQ$4,0))=28,DAY(XQ$4)=28),AND(DAY(LOOKUP($F9,TenantNames,TenantStartDates))&gt;30,DAY(EOMONTH(XQ$4,0))=30,DAY(XQ$4)=30),DAY(LOOKUP($F9,TenantNames,TenantStartDates))=DAY(XQ$4)),IF((LOOKUP($F9,TenantNames,TenantEndDates)-XQ$4)&lt;=31,LOOKUP($F9,TenantNames,TenantTotalRevenues)-SUM($JA9:XP9),LOOKUP($F9,TenantNames,TenantMonthlyRents)),IF(AND((SUMIF($G$4:AHB$4,"&lt;"&amp;XQ$4,$G9:AHB9))&gt;SUMIFS(TransactionAmounts,TenantSources,$F9,'Filtered Data'!$C$2:$C23,"&lt;"&amp;XQ$4),XQ$4&lt;TODAY()),"Late","Occupied")),)))</f>
        <v/>
      </c>
      <c r="XR9" s="33" t="str">
        <f>IF(ISBLANK($F9),,IF(TODAY()=XR$4,"Today",IF(AND(LOOKUP($F9,TenantNames,TenantStartDates)&lt;=XR$4,LOOKUP($F9,TenantNames,TenantEndDates)&gt;=XR$4),IF(OR(AND(DAY(LOOKUP($F9,TenantNames,TenantStartDates))&gt;28,DAY(EOMONTH(XR$4,0))=28,DAY(XR$4)=28),AND(DAY(LOOKUP($F9,TenantNames,TenantStartDates))&gt;30,DAY(EOMONTH(XR$4,0))=30,DAY(XR$4)=30),DAY(LOOKUP($F9,TenantNames,TenantStartDates))=DAY(XR$4)),IF((LOOKUP($F9,TenantNames,TenantEndDates)-XR$4)&lt;=31,LOOKUP($F9,TenantNames,TenantTotalRevenues)-SUM($JA9:XQ9),LOOKUP($F9,TenantNames,TenantMonthlyRents)),IF(AND((SUMIF($G$4:AHB$4,"&lt;"&amp;XR$4,$G9:AHB9))&gt;SUMIFS(TransactionAmounts,TenantSources,$F9,'Filtered Data'!$C$2:$C23,"&lt;"&amp;XR$4),XR$4&lt;TODAY()),"Late","Occupied")),)))</f>
        <v/>
      </c>
      <c r="XS9" s="33" t="str">
        <f>IF(ISBLANK($F9),,IF(TODAY()=XS$4,"Today",IF(AND(LOOKUP($F9,TenantNames,TenantStartDates)&lt;=XS$4,LOOKUP($F9,TenantNames,TenantEndDates)&gt;=XS$4),IF(OR(AND(DAY(LOOKUP($F9,TenantNames,TenantStartDates))&gt;28,DAY(EOMONTH(XS$4,0))=28,DAY(XS$4)=28),AND(DAY(LOOKUP($F9,TenantNames,TenantStartDates))&gt;30,DAY(EOMONTH(XS$4,0))=30,DAY(XS$4)=30),DAY(LOOKUP($F9,TenantNames,TenantStartDates))=DAY(XS$4)),IF((LOOKUP($F9,TenantNames,TenantEndDates)-XS$4)&lt;=31,LOOKUP($F9,TenantNames,TenantTotalRevenues)-SUM($JA9:XR9),LOOKUP($F9,TenantNames,TenantMonthlyRents)),IF(AND((SUMIF($G$4:AHB$4,"&lt;"&amp;XS$4,$G9:AHB9))&gt;SUMIFS(TransactionAmounts,TenantSources,$F9,'Filtered Data'!$C$2:$C23,"&lt;"&amp;XS$4),XS$4&lt;TODAY()),"Late","Occupied")),)))</f>
        <v/>
      </c>
      <c r="XT9" s="33" t="str">
        <f>IF(ISBLANK($F9),,IF(TODAY()=XT$4,"Today",IF(AND(LOOKUP($F9,TenantNames,TenantStartDates)&lt;=XT$4,LOOKUP($F9,TenantNames,TenantEndDates)&gt;=XT$4),IF(OR(AND(DAY(LOOKUP($F9,TenantNames,TenantStartDates))&gt;28,DAY(EOMONTH(XT$4,0))=28,DAY(XT$4)=28),AND(DAY(LOOKUP($F9,TenantNames,TenantStartDates))&gt;30,DAY(EOMONTH(XT$4,0))=30,DAY(XT$4)=30),DAY(LOOKUP($F9,TenantNames,TenantStartDates))=DAY(XT$4)),IF((LOOKUP($F9,TenantNames,TenantEndDates)-XT$4)&lt;=31,LOOKUP($F9,TenantNames,TenantTotalRevenues)-SUM($JA9:XS9),LOOKUP($F9,TenantNames,TenantMonthlyRents)),IF(AND((SUMIF($G$4:AHB$4,"&lt;"&amp;XT$4,$G9:AHB9))&gt;SUMIFS(TransactionAmounts,TenantSources,$F9,'Filtered Data'!$C$2:$C23,"&lt;"&amp;XT$4),XT$4&lt;TODAY()),"Late","Occupied")),)))</f>
        <v/>
      </c>
      <c r="XU9" s="33" t="str">
        <f>IF(ISBLANK($F9),,IF(TODAY()=XU$4,"Today",IF(AND(LOOKUP($F9,TenantNames,TenantStartDates)&lt;=XU$4,LOOKUP($F9,TenantNames,TenantEndDates)&gt;=XU$4),IF(OR(AND(DAY(LOOKUP($F9,TenantNames,TenantStartDates))&gt;28,DAY(EOMONTH(XU$4,0))=28,DAY(XU$4)=28),AND(DAY(LOOKUP($F9,TenantNames,TenantStartDates))&gt;30,DAY(EOMONTH(XU$4,0))=30,DAY(XU$4)=30),DAY(LOOKUP($F9,TenantNames,TenantStartDates))=DAY(XU$4)),IF((LOOKUP($F9,TenantNames,TenantEndDates)-XU$4)&lt;=31,LOOKUP($F9,TenantNames,TenantTotalRevenues)-SUM($JA9:XT9),LOOKUP($F9,TenantNames,TenantMonthlyRents)),IF(AND((SUMIF($G$4:AHB$4,"&lt;"&amp;XU$4,$G9:AHB9))&gt;SUMIFS(TransactionAmounts,TenantSources,$F9,'Filtered Data'!$C$2:$C23,"&lt;"&amp;XU$4),XU$4&lt;TODAY()),"Late","Occupied")),)))</f>
        <v/>
      </c>
      <c r="XV9" s="33" t="str">
        <f>IF(ISBLANK($F9),,IF(TODAY()=XV$4,"Today",IF(AND(LOOKUP($F9,TenantNames,TenantStartDates)&lt;=XV$4,LOOKUP($F9,TenantNames,TenantEndDates)&gt;=XV$4),IF(OR(AND(DAY(LOOKUP($F9,TenantNames,TenantStartDates))&gt;28,DAY(EOMONTH(XV$4,0))=28,DAY(XV$4)=28),AND(DAY(LOOKUP($F9,TenantNames,TenantStartDates))&gt;30,DAY(EOMONTH(XV$4,0))=30,DAY(XV$4)=30),DAY(LOOKUP($F9,TenantNames,TenantStartDates))=DAY(XV$4)),IF((LOOKUP($F9,TenantNames,TenantEndDates)-XV$4)&lt;=31,LOOKUP($F9,TenantNames,TenantTotalRevenues)-SUM($JA9:XU9),LOOKUP($F9,TenantNames,TenantMonthlyRents)),IF(AND((SUMIF($G$4:AHB$4,"&lt;"&amp;XV$4,$G9:AHB9))&gt;SUMIFS(TransactionAmounts,TenantSources,$F9,'Filtered Data'!$C$2:$C23,"&lt;"&amp;XV$4),XV$4&lt;TODAY()),"Late","Occupied")),)))</f>
        <v/>
      </c>
      <c r="XW9" s="33" t="str">
        <f>IF(ISBLANK($F9),,IF(TODAY()=XW$4,"Today",IF(AND(LOOKUP($F9,TenantNames,TenantStartDates)&lt;=XW$4,LOOKUP($F9,TenantNames,TenantEndDates)&gt;=XW$4),IF(OR(AND(DAY(LOOKUP($F9,TenantNames,TenantStartDates))&gt;28,DAY(EOMONTH(XW$4,0))=28,DAY(XW$4)=28),AND(DAY(LOOKUP($F9,TenantNames,TenantStartDates))&gt;30,DAY(EOMONTH(XW$4,0))=30,DAY(XW$4)=30),DAY(LOOKUP($F9,TenantNames,TenantStartDates))=DAY(XW$4)),IF((LOOKUP($F9,TenantNames,TenantEndDates)-XW$4)&lt;=31,LOOKUP($F9,TenantNames,TenantTotalRevenues)-SUM($JA9:XV9),LOOKUP($F9,TenantNames,TenantMonthlyRents)),IF(AND((SUMIF($G$4:AHB$4,"&lt;"&amp;XW$4,$G9:AHB9))&gt;SUMIFS(TransactionAmounts,TenantSources,$F9,'Filtered Data'!$C$2:$C23,"&lt;"&amp;XW$4),XW$4&lt;TODAY()),"Late","Occupied")),)))</f>
        <v/>
      </c>
      <c r="XX9" s="33" t="str">
        <f>IF(ISBLANK($F9),,IF(TODAY()=XX$4,"Today",IF(AND(LOOKUP($F9,TenantNames,TenantStartDates)&lt;=XX$4,LOOKUP($F9,TenantNames,TenantEndDates)&gt;=XX$4),IF(OR(AND(DAY(LOOKUP($F9,TenantNames,TenantStartDates))&gt;28,DAY(EOMONTH(XX$4,0))=28,DAY(XX$4)=28),AND(DAY(LOOKUP($F9,TenantNames,TenantStartDates))&gt;30,DAY(EOMONTH(XX$4,0))=30,DAY(XX$4)=30),DAY(LOOKUP($F9,TenantNames,TenantStartDates))=DAY(XX$4)),IF((LOOKUP($F9,TenantNames,TenantEndDates)-XX$4)&lt;=31,LOOKUP($F9,TenantNames,TenantTotalRevenues)-SUM($JA9:XW9),LOOKUP($F9,TenantNames,TenantMonthlyRents)),IF(AND((SUMIF($G$4:AHB$4,"&lt;"&amp;XX$4,$G9:AHB9))&gt;SUMIFS(TransactionAmounts,TenantSources,$F9,'Filtered Data'!$C$2:$C23,"&lt;"&amp;XX$4),XX$4&lt;TODAY()),"Late","Occupied")),)))</f>
        <v/>
      </c>
      <c r="XY9" s="33" t="str">
        <f>IF(ISBLANK($F9),,IF(TODAY()=XY$4,"Today",IF(AND(LOOKUP($F9,TenantNames,TenantStartDates)&lt;=XY$4,LOOKUP($F9,TenantNames,TenantEndDates)&gt;=XY$4),IF(OR(AND(DAY(LOOKUP($F9,TenantNames,TenantStartDates))&gt;28,DAY(EOMONTH(XY$4,0))=28,DAY(XY$4)=28),AND(DAY(LOOKUP($F9,TenantNames,TenantStartDates))&gt;30,DAY(EOMONTH(XY$4,0))=30,DAY(XY$4)=30),DAY(LOOKUP($F9,TenantNames,TenantStartDates))=DAY(XY$4)),IF((LOOKUP($F9,TenantNames,TenantEndDates)-XY$4)&lt;=31,LOOKUP($F9,TenantNames,TenantTotalRevenues)-SUM($JA9:XX9),LOOKUP($F9,TenantNames,TenantMonthlyRents)),IF(AND((SUMIF($G$4:AHB$4,"&lt;"&amp;XY$4,$G9:AHB9))&gt;SUMIFS(TransactionAmounts,TenantSources,$F9,'Filtered Data'!$C$2:$C23,"&lt;"&amp;XY$4),XY$4&lt;TODAY()),"Late","Occupied")),)))</f>
        <v/>
      </c>
      <c r="XZ9" s="33" t="str">
        <f>IF(ISBLANK($F9),,IF(TODAY()=XZ$4,"Today",IF(AND(LOOKUP($F9,TenantNames,TenantStartDates)&lt;=XZ$4,LOOKUP($F9,TenantNames,TenantEndDates)&gt;=XZ$4),IF(OR(AND(DAY(LOOKUP($F9,TenantNames,TenantStartDates))&gt;28,DAY(EOMONTH(XZ$4,0))=28,DAY(XZ$4)=28),AND(DAY(LOOKUP($F9,TenantNames,TenantStartDates))&gt;30,DAY(EOMONTH(XZ$4,0))=30,DAY(XZ$4)=30),DAY(LOOKUP($F9,TenantNames,TenantStartDates))=DAY(XZ$4)),IF((LOOKUP($F9,TenantNames,TenantEndDates)-XZ$4)&lt;=31,LOOKUP($F9,TenantNames,TenantTotalRevenues)-SUM($JA9:XY9),LOOKUP($F9,TenantNames,TenantMonthlyRents)),IF(AND((SUMIF($G$4:AHB$4,"&lt;"&amp;XZ$4,$G9:AHB9))&gt;SUMIFS(TransactionAmounts,TenantSources,$F9,'Filtered Data'!$C$2:$C23,"&lt;"&amp;XZ$4),XZ$4&lt;TODAY()),"Late","Occupied")),)))</f>
        <v/>
      </c>
      <c r="YA9" s="33" t="str">
        <f>IF(ISBLANK($F9),,IF(TODAY()=YA$4,"Today",IF(AND(LOOKUP($F9,TenantNames,TenantStartDates)&lt;=YA$4,LOOKUP($F9,TenantNames,TenantEndDates)&gt;=YA$4),IF(OR(AND(DAY(LOOKUP($F9,TenantNames,TenantStartDates))&gt;28,DAY(EOMONTH(YA$4,0))=28,DAY(YA$4)=28),AND(DAY(LOOKUP($F9,TenantNames,TenantStartDates))&gt;30,DAY(EOMONTH(YA$4,0))=30,DAY(YA$4)=30),DAY(LOOKUP($F9,TenantNames,TenantStartDates))=DAY(YA$4)),IF((LOOKUP($F9,TenantNames,TenantEndDates)-YA$4)&lt;=31,LOOKUP($F9,TenantNames,TenantTotalRevenues)-SUM($JA9:XZ9),LOOKUP($F9,TenantNames,TenantMonthlyRents)),IF(AND((SUMIF($G$4:AHB$4,"&lt;"&amp;YA$4,$G9:AHB9))&gt;SUMIFS(TransactionAmounts,TenantSources,$F9,'Filtered Data'!$C$2:$C23,"&lt;"&amp;YA$4),YA$4&lt;TODAY()),"Late","Occupied")),)))</f>
        <v/>
      </c>
      <c r="YB9" s="33" t="str">
        <f>IF(ISBLANK($F9),,IF(TODAY()=YB$4,"Today",IF(AND(LOOKUP($F9,TenantNames,TenantStartDates)&lt;=YB$4,LOOKUP($F9,TenantNames,TenantEndDates)&gt;=YB$4),IF(OR(AND(DAY(LOOKUP($F9,TenantNames,TenantStartDates))&gt;28,DAY(EOMONTH(YB$4,0))=28,DAY(YB$4)=28),AND(DAY(LOOKUP($F9,TenantNames,TenantStartDates))&gt;30,DAY(EOMONTH(YB$4,0))=30,DAY(YB$4)=30),DAY(LOOKUP($F9,TenantNames,TenantStartDates))=DAY(YB$4)),IF((LOOKUP($F9,TenantNames,TenantEndDates)-YB$4)&lt;=31,LOOKUP($F9,TenantNames,TenantTotalRevenues)-SUM($JA9:YA9),LOOKUP($F9,TenantNames,TenantMonthlyRents)),IF(AND((SUMIF($G$4:AHB$4,"&lt;"&amp;YB$4,$G9:AHB9))&gt;SUMIFS(TransactionAmounts,TenantSources,$F9,'Filtered Data'!$C$2:$C23,"&lt;"&amp;YB$4),YB$4&lt;TODAY()),"Late","Occupied")),)))</f>
        <v/>
      </c>
      <c r="YC9" s="33" t="str">
        <f>IF(ISBLANK($F9),,IF(TODAY()=YC$4,"Today",IF(AND(LOOKUP($F9,TenantNames,TenantStartDates)&lt;=YC$4,LOOKUP($F9,TenantNames,TenantEndDates)&gt;=YC$4),IF(OR(AND(DAY(LOOKUP($F9,TenantNames,TenantStartDates))&gt;28,DAY(EOMONTH(YC$4,0))=28,DAY(YC$4)=28),AND(DAY(LOOKUP($F9,TenantNames,TenantStartDates))&gt;30,DAY(EOMONTH(YC$4,0))=30,DAY(YC$4)=30),DAY(LOOKUP($F9,TenantNames,TenantStartDates))=DAY(YC$4)),IF((LOOKUP($F9,TenantNames,TenantEndDates)-YC$4)&lt;=31,LOOKUP($F9,TenantNames,TenantTotalRevenues)-SUM($JA9:YB9),LOOKUP($F9,TenantNames,TenantMonthlyRents)),IF(AND((SUMIF($G$4:AHB$4,"&lt;"&amp;YC$4,$G9:AHB9))&gt;SUMIFS(TransactionAmounts,TenantSources,$F9,'Filtered Data'!$C$2:$C23,"&lt;"&amp;YC$4),YC$4&lt;TODAY()),"Late","Occupied")),)))</f>
        <v/>
      </c>
      <c r="YD9" s="33" t="str">
        <f>IF(ISBLANK($F9),,IF(TODAY()=YD$4,"Today",IF(AND(LOOKUP($F9,TenantNames,TenantStartDates)&lt;=YD$4,LOOKUP($F9,TenantNames,TenantEndDates)&gt;=YD$4),IF(OR(AND(DAY(LOOKUP($F9,TenantNames,TenantStartDates))&gt;28,DAY(EOMONTH(YD$4,0))=28,DAY(YD$4)=28),AND(DAY(LOOKUP($F9,TenantNames,TenantStartDates))&gt;30,DAY(EOMONTH(YD$4,0))=30,DAY(YD$4)=30),DAY(LOOKUP($F9,TenantNames,TenantStartDates))=DAY(YD$4)),IF((LOOKUP($F9,TenantNames,TenantEndDates)-YD$4)&lt;=31,LOOKUP($F9,TenantNames,TenantTotalRevenues)-SUM($JA9:YC9),LOOKUP($F9,TenantNames,TenantMonthlyRents)),IF(AND((SUMIF($G$4:AHB$4,"&lt;"&amp;YD$4,$G9:AHB9))&gt;SUMIFS(TransactionAmounts,TenantSources,$F9,'Filtered Data'!$C$2:$C23,"&lt;"&amp;YD$4),YD$4&lt;TODAY()),"Late","Occupied")),)))</f>
        <v/>
      </c>
      <c r="YE9" s="33" t="str">
        <f>IF(ISBLANK($F9),,IF(TODAY()=YE$4,"Today",IF(AND(LOOKUP($F9,TenantNames,TenantStartDates)&lt;=YE$4,LOOKUP($F9,TenantNames,TenantEndDates)&gt;=YE$4),IF(OR(AND(DAY(LOOKUP($F9,TenantNames,TenantStartDates))&gt;28,DAY(EOMONTH(YE$4,0))=28,DAY(YE$4)=28),AND(DAY(LOOKUP($F9,TenantNames,TenantStartDates))&gt;30,DAY(EOMONTH(YE$4,0))=30,DAY(YE$4)=30),DAY(LOOKUP($F9,TenantNames,TenantStartDates))=DAY(YE$4)),IF((LOOKUP($F9,TenantNames,TenantEndDates)-YE$4)&lt;=31,LOOKUP($F9,TenantNames,TenantTotalRevenues)-SUM($JA9:YD9),LOOKUP($F9,TenantNames,TenantMonthlyRents)),IF(AND((SUMIF($G$4:AHB$4,"&lt;"&amp;YE$4,$G9:AHB9))&gt;SUMIFS(TransactionAmounts,TenantSources,$F9,'Filtered Data'!$C$2:$C23,"&lt;"&amp;YE$4),YE$4&lt;TODAY()),"Late","Occupied")),)))</f>
        <v/>
      </c>
      <c r="YF9" s="33" t="str">
        <f>IF(ISBLANK($F9),,IF(TODAY()=YF$4,"Today",IF(AND(LOOKUP($F9,TenantNames,TenantStartDates)&lt;=YF$4,LOOKUP($F9,TenantNames,TenantEndDates)&gt;=YF$4),IF(OR(AND(DAY(LOOKUP($F9,TenantNames,TenantStartDates))&gt;28,DAY(EOMONTH(YF$4,0))=28,DAY(YF$4)=28),AND(DAY(LOOKUP($F9,TenantNames,TenantStartDates))&gt;30,DAY(EOMONTH(YF$4,0))=30,DAY(YF$4)=30),DAY(LOOKUP($F9,TenantNames,TenantStartDates))=DAY(YF$4)),IF((LOOKUP($F9,TenantNames,TenantEndDates)-YF$4)&lt;=31,LOOKUP($F9,TenantNames,TenantTotalRevenues)-SUM($JA9:YE9),LOOKUP($F9,TenantNames,TenantMonthlyRents)),IF(AND((SUMIF($G$4:AHB$4,"&lt;"&amp;YF$4,$G9:AHB9))&gt;SUMIFS(TransactionAmounts,TenantSources,$F9,'Filtered Data'!$C$2:$C23,"&lt;"&amp;YF$4),YF$4&lt;TODAY()),"Late","Occupied")),)))</f>
        <v/>
      </c>
      <c r="YG9" s="33" t="str">
        <f>IF(ISBLANK($F9),,IF(TODAY()=YG$4,"Today",IF(AND(LOOKUP($F9,TenantNames,TenantStartDates)&lt;=YG$4,LOOKUP($F9,TenantNames,TenantEndDates)&gt;=YG$4),IF(OR(AND(DAY(LOOKUP($F9,TenantNames,TenantStartDates))&gt;28,DAY(EOMONTH(YG$4,0))=28,DAY(YG$4)=28),AND(DAY(LOOKUP($F9,TenantNames,TenantStartDates))&gt;30,DAY(EOMONTH(YG$4,0))=30,DAY(YG$4)=30),DAY(LOOKUP($F9,TenantNames,TenantStartDates))=DAY(YG$4)),IF((LOOKUP($F9,TenantNames,TenantEndDates)-YG$4)&lt;=31,LOOKUP($F9,TenantNames,TenantTotalRevenues)-SUM($JA9:YF9),LOOKUP($F9,TenantNames,TenantMonthlyRents)),IF(AND((SUMIF($G$4:AHB$4,"&lt;"&amp;YG$4,$G9:AHB9))&gt;SUMIFS(TransactionAmounts,TenantSources,$F9,'Filtered Data'!$C$2:$C23,"&lt;"&amp;YG$4),YG$4&lt;TODAY()),"Late","Occupied")),)))</f>
        <v/>
      </c>
      <c r="YH9" s="33" t="str">
        <f>IF(ISBLANK($F9),,IF(TODAY()=YH$4,"Today",IF(AND(LOOKUP($F9,TenantNames,TenantStartDates)&lt;=YH$4,LOOKUP($F9,TenantNames,TenantEndDates)&gt;=YH$4),IF(OR(AND(DAY(LOOKUP($F9,TenantNames,TenantStartDates))&gt;28,DAY(EOMONTH(YH$4,0))=28,DAY(YH$4)=28),AND(DAY(LOOKUP($F9,TenantNames,TenantStartDates))&gt;30,DAY(EOMONTH(YH$4,0))=30,DAY(YH$4)=30),DAY(LOOKUP($F9,TenantNames,TenantStartDates))=DAY(YH$4)),IF((LOOKUP($F9,TenantNames,TenantEndDates)-YH$4)&lt;=31,LOOKUP($F9,TenantNames,TenantTotalRevenues)-SUM($JA9:YG9),LOOKUP($F9,TenantNames,TenantMonthlyRents)),IF(AND((SUMIF($G$4:AHB$4,"&lt;"&amp;YH$4,$G9:AHB9))&gt;SUMIFS(TransactionAmounts,TenantSources,$F9,'Filtered Data'!$C$2:$C23,"&lt;"&amp;YH$4),YH$4&lt;TODAY()),"Late","Occupied")),)))</f>
        <v/>
      </c>
      <c r="YI9" s="33" t="str">
        <f>IF(ISBLANK($F9),,IF(TODAY()=YI$4,"Today",IF(AND(LOOKUP($F9,TenantNames,TenantStartDates)&lt;=YI$4,LOOKUP($F9,TenantNames,TenantEndDates)&gt;=YI$4),IF(OR(AND(DAY(LOOKUP($F9,TenantNames,TenantStartDates))&gt;28,DAY(EOMONTH(YI$4,0))=28,DAY(YI$4)=28),AND(DAY(LOOKUP($F9,TenantNames,TenantStartDates))&gt;30,DAY(EOMONTH(YI$4,0))=30,DAY(YI$4)=30),DAY(LOOKUP($F9,TenantNames,TenantStartDates))=DAY(YI$4)),IF((LOOKUP($F9,TenantNames,TenantEndDates)-YI$4)&lt;=31,LOOKUP($F9,TenantNames,TenantTotalRevenues)-SUM($JA9:YH9),LOOKUP($F9,TenantNames,TenantMonthlyRents)),IF(AND((SUMIF($G$4:AHB$4,"&lt;"&amp;YI$4,$G9:AHB9))&gt;SUMIFS(TransactionAmounts,TenantSources,$F9,'Filtered Data'!$C$2:$C23,"&lt;"&amp;YI$4),YI$4&lt;TODAY()),"Late","Occupied")),)))</f>
        <v/>
      </c>
      <c r="YJ9" s="33" t="str">
        <f>IF(ISBLANK($F9),,IF(TODAY()=YJ$4,"Today",IF(AND(LOOKUP($F9,TenantNames,TenantStartDates)&lt;=YJ$4,LOOKUP($F9,TenantNames,TenantEndDates)&gt;=YJ$4),IF(OR(AND(DAY(LOOKUP($F9,TenantNames,TenantStartDates))&gt;28,DAY(EOMONTH(YJ$4,0))=28,DAY(YJ$4)=28),AND(DAY(LOOKUP($F9,TenantNames,TenantStartDates))&gt;30,DAY(EOMONTH(YJ$4,0))=30,DAY(YJ$4)=30),DAY(LOOKUP($F9,TenantNames,TenantStartDates))=DAY(YJ$4)),IF((LOOKUP($F9,TenantNames,TenantEndDates)-YJ$4)&lt;=31,LOOKUP($F9,TenantNames,TenantTotalRevenues)-SUM($JA9:YI9),LOOKUP($F9,TenantNames,TenantMonthlyRents)),IF(AND((SUMIF($G$4:AHB$4,"&lt;"&amp;YJ$4,$G9:AHB9))&gt;SUMIFS(TransactionAmounts,TenantSources,$F9,'Filtered Data'!$C$2:$C23,"&lt;"&amp;YJ$4),YJ$4&lt;TODAY()),"Late","Occupied")),)))</f>
        <v/>
      </c>
      <c r="YK9" s="33" t="str">
        <f>IF(ISBLANK($F9),,IF(TODAY()=YK$4,"Today",IF(AND(LOOKUP($F9,TenantNames,TenantStartDates)&lt;=YK$4,LOOKUP($F9,TenantNames,TenantEndDates)&gt;=YK$4),IF(OR(AND(DAY(LOOKUP($F9,TenantNames,TenantStartDates))&gt;28,DAY(EOMONTH(YK$4,0))=28,DAY(YK$4)=28),AND(DAY(LOOKUP($F9,TenantNames,TenantStartDates))&gt;30,DAY(EOMONTH(YK$4,0))=30,DAY(YK$4)=30),DAY(LOOKUP($F9,TenantNames,TenantStartDates))=DAY(YK$4)),IF((LOOKUP($F9,TenantNames,TenantEndDates)-YK$4)&lt;=31,LOOKUP($F9,TenantNames,TenantTotalRevenues)-SUM($JA9:YJ9),LOOKUP($F9,TenantNames,TenantMonthlyRents)),IF(AND((SUMIF($G$4:AHB$4,"&lt;"&amp;YK$4,$G9:AHB9))&gt;SUMIFS(TransactionAmounts,TenantSources,$F9,'Filtered Data'!$C$2:$C23,"&lt;"&amp;YK$4),YK$4&lt;TODAY()),"Late","Occupied")),)))</f>
        <v/>
      </c>
      <c r="YL9" s="33" t="str">
        <f>IF(ISBLANK($F9),,IF(TODAY()=YL$4,"Today",IF(AND(LOOKUP($F9,TenantNames,TenantStartDates)&lt;=YL$4,LOOKUP($F9,TenantNames,TenantEndDates)&gt;=YL$4),IF(OR(AND(DAY(LOOKUP($F9,TenantNames,TenantStartDates))&gt;28,DAY(EOMONTH(YL$4,0))=28,DAY(YL$4)=28),AND(DAY(LOOKUP($F9,TenantNames,TenantStartDates))&gt;30,DAY(EOMONTH(YL$4,0))=30,DAY(YL$4)=30),DAY(LOOKUP($F9,TenantNames,TenantStartDates))=DAY(YL$4)),IF((LOOKUP($F9,TenantNames,TenantEndDates)-YL$4)&lt;=31,LOOKUP($F9,TenantNames,TenantTotalRevenues)-SUM($JA9:YK9),LOOKUP($F9,TenantNames,TenantMonthlyRents)),IF(AND((SUMIF($G$4:AHB$4,"&lt;"&amp;YL$4,$G9:AHB9))&gt;SUMIFS(TransactionAmounts,TenantSources,$F9,'Filtered Data'!$C$2:$C23,"&lt;"&amp;YL$4),YL$4&lt;TODAY()),"Late","Occupied")),)))</f>
        <v/>
      </c>
      <c r="YM9" s="33" t="str">
        <f>IF(ISBLANK($F9),,IF(TODAY()=YM$4,"Today",IF(AND(LOOKUP($F9,TenantNames,TenantStartDates)&lt;=YM$4,LOOKUP($F9,TenantNames,TenantEndDates)&gt;=YM$4),IF(OR(AND(DAY(LOOKUP($F9,TenantNames,TenantStartDates))&gt;28,DAY(EOMONTH(YM$4,0))=28,DAY(YM$4)=28),AND(DAY(LOOKUP($F9,TenantNames,TenantStartDates))&gt;30,DAY(EOMONTH(YM$4,0))=30,DAY(YM$4)=30),DAY(LOOKUP($F9,TenantNames,TenantStartDates))=DAY(YM$4)),IF((LOOKUP($F9,TenantNames,TenantEndDates)-YM$4)&lt;=31,LOOKUP($F9,TenantNames,TenantTotalRevenues)-SUM($JA9:YL9),LOOKUP($F9,TenantNames,TenantMonthlyRents)),IF(AND((SUMIF($G$4:AHB$4,"&lt;"&amp;YM$4,$G9:AHB9))&gt;SUMIFS(TransactionAmounts,TenantSources,$F9,'Filtered Data'!$C$2:$C23,"&lt;"&amp;YM$4),YM$4&lt;TODAY()),"Late","Occupied")),)))</f>
        <v/>
      </c>
      <c r="YN9" s="33" t="str">
        <f>IF(ISBLANK($F9),,IF(TODAY()=YN$4,"Today",IF(AND(LOOKUP($F9,TenantNames,TenantStartDates)&lt;=YN$4,LOOKUP($F9,TenantNames,TenantEndDates)&gt;=YN$4),IF(OR(AND(DAY(LOOKUP($F9,TenantNames,TenantStartDates))&gt;28,DAY(EOMONTH(YN$4,0))=28,DAY(YN$4)=28),AND(DAY(LOOKUP($F9,TenantNames,TenantStartDates))&gt;30,DAY(EOMONTH(YN$4,0))=30,DAY(YN$4)=30),DAY(LOOKUP($F9,TenantNames,TenantStartDates))=DAY(YN$4)),IF((LOOKUP($F9,TenantNames,TenantEndDates)-YN$4)&lt;=31,LOOKUP($F9,TenantNames,TenantTotalRevenues)-SUM($JA9:YM9),LOOKUP($F9,TenantNames,TenantMonthlyRents)),IF(AND((SUMIF($G$4:AHB$4,"&lt;"&amp;YN$4,$G9:AHB9))&gt;SUMIFS(TransactionAmounts,TenantSources,$F9,'Filtered Data'!$C$2:$C23,"&lt;"&amp;YN$4),YN$4&lt;TODAY()),"Late","Occupied")),)))</f>
        <v/>
      </c>
      <c r="YO9" s="33" t="str">
        <f>IF(ISBLANK($F9),,IF(TODAY()=YO$4,"Today",IF(AND(LOOKUP($F9,TenantNames,TenantStartDates)&lt;=YO$4,LOOKUP($F9,TenantNames,TenantEndDates)&gt;=YO$4),IF(OR(AND(DAY(LOOKUP($F9,TenantNames,TenantStartDates))&gt;28,DAY(EOMONTH(YO$4,0))=28,DAY(YO$4)=28),AND(DAY(LOOKUP($F9,TenantNames,TenantStartDates))&gt;30,DAY(EOMONTH(YO$4,0))=30,DAY(YO$4)=30),DAY(LOOKUP($F9,TenantNames,TenantStartDates))=DAY(YO$4)),IF((LOOKUP($F9,TenantNames,TenantEndDates)-YO$4)&lt;=31,LOOKUP($F9,TenantNames,TenantTotalRevenues)-SUM($JA9:YN9),LOOKUP($F9,TenantNames,TenantMonthlyRents)),IF(AND((SUMIF($G$4:AHB$4,"&lt;"&amp;YO$4,$G9:AHB9))&gt;SUMIFS(TransactionAmounts,TenantSources,$F9,'Filtered Data'!$C$2:$C23,"&lt;"&amp;YO$4),YO$4&lt;TODAY()),"Late","Occupied")),)))</f>
        <v/>
      </c>
      <c r="YP9" s="33" t="str">
        <f>IF(ISBLANK($F9),,IF(TODAY()=YP$4,"Today",IF(AND(LOOKUP($F9,TenantNames,TenantStartDates)&lt;=YP$4,LOOKUP($F9,TenantNames,TenantEndDates)&gt;=YP$4),IF(OR(AND(DAY(LOOKUP($F9,TenantNames,TenantStartDates))&gt;28,DAY(EOMONTH(YP$4,0))=28,DAY(YP$4)=28),AND(DAY(LOOKUP($F9,TenantNames,TenantStartDates))&gt;30,DAY(EOMONTH(YP$4,0))=30,DAY(YP$4)=30),DAY(LOOKUP($F9,TenantNames,TenantStartDates))=DAY(YP$4)),IF((LOOKUP($F9,TenantNames,TenantEndDates)-YP$4)&lt;=31,LOOKUP($F9,TenantNames,TenantTotalRevenues)-SUM($JA9:YO9),LOOKUP($F9,TenantNames,TenantMonthlyRents)),IF(AND((SUMIF($G$4:AHB$4,"&lt;"&amp;YP$4,$G9:AHB9))&gt;SUMIFS(TransactionAmounts,TenantSources,$F9,'Filtered Data'!$C$2:$C23,"&lt;"&amp;YP$4),YP$4&lt;TODAY()),"Late","Occupied")),)))</f>
        <v/>
      </c>
      <c r="YQ9" s="33" t="str">
        <f>IF(ISBLANK($F9),,IF(TODAY()=YQ$4,"Today",IF(AND(LOOKUP($F9,TenantNames,TenantStartDates)&lt;=YQ$4,LOOKUP($F9,TenantNames,TenantEndDates)&gt;=YQ$4),IF(OR(AND(DAY(LOOKUP($F9,TenantNames,TenantStartDates))&gt;28,DAY(EOMONTH(YQ$4,0))=28,DAY(YQ$4)=28),AND(DAY(LOOKUP($F9,TenantNames,TenantStartDates))&gt;30,DAY(EOMONTH(YQ$4,0))=30,DAY(YQ$4)=30),DAY(LOOKUP($F9,TenantNames,TenantStartDates))=DAY(YQ$4)),IF((LOOKUP($F9,TenantNames,TenantEndDates)-YQ$4)&lt;=31,LOOKUP($F9,TenantNames,TenantTotalRevenues)-SUM($JA9:YP9),LOOKUP($F9,TenantNames,TenantMonthlyRents)),IF(AND((SUMIF($G$4:AHB$4,"&lt;"&amp;YQ$4,$G9:AHB9))&gt;SUMIFS(TransactionAmounts,TenantSources,$F9,'Filtered Data'!$C$2:$C23,"&lt;"&amp;YQ$4),YQ$4&lt;TODAY()),"Late","Occupied")),)))</f>
        <v/>
      </c>
      <c r="YR9" s="33" t="str">
        <f>IF(ISBLANK($F9),,IF(TODAY()=YR$4,"Today",IF(AND(LOOKUP($F9,TenantNames,TenantStartDates)&lt;=YR$4,LOOKUP($F9,TenantNames,TenantEndDates)&gt;=YR$4),IF(OR(AND(DAY(LOOKUP($F9,TenantNames,TenantStartDates))&gt;28,DAY(EOMONTH(YR$4,0))=28,DAY(YR$4)=28),AND(DAY(LOOKUP($F9,TenantNames,TenantStartDates))&gt;30,DAY(EOMONTH(YR$4,0))=30,DAY(YR$4)=30),DAY(LOOKUP($F9,TenantNames,TenantStartDates))=DAY(YR$4)),IF((LOOKUP($F9,TenantNames,TenantEndDates)-YR$4)&lt;=31,LOOKUP($F9,TenantNames,TenantTotalRevenues)-SUM($JA9:YQ9),LOOKUP($F9,TenantNames,TenantMonthlyRents)),IF(AND((SUMIF($G$4:AHB$4,"&lt;"&amp;YR$4,$G9:AHB9))&gt;SUMIFS(TransactionAmounts,TenantSources,$F9,'Filtered Data'!$C$2:$C23,"&lt;"&amp;YR$4),YR$4&lt;TODAY()),"Late","Occupied")),)))</f>
        <v/>
      </c>
      <c r="YS9" s="33" t="str">
        <f>IF(ISBLANK($F9),,IF(TODAY()=YS$4,"Today",IF(AND(LOOKUP($F9,TenantNames,TenantStartDates)&lt;=YS$4,LOOKUP($F9,TenantNames,TenantEndDates)&gt;=YS$4),IF(OR(AND(DAY(LOOKUP($F9,TenantNames,TenantStartDates))&gt;28,DAY(EOMONTH(YS$4,0))=28,DAY(YS$4)=28),AND(DAY(LOOKUP($F9,TenantNames,TenantStartDates))&gt;30,DAY(EOMONTH(YS$4,0))=30,DAY(YS$4)=30),DAY(LOOKUP($F9,TenantNames,TenantStartDates))=DAY(YS$4)),IF((LOOKUP($F9,TenantNames,TenantEndDates)-YS$4)&lt;=31,LOOKUP($F9,TenantNames,TenantTotalRevenues)-SUM($JA9:YR9),LOOKUP($F9,TenantNames,TenantMonthlyRents)),IF(AND((SUMIF($G$4:AHB$4,"&lt;"&amp;YS$4,$G9:AHB9))&gt;SUMIFS(TransactionAmounts,TenantSources,$F9,'Filtered Data'!$C$2:$C23,"&lt;"&amp;YS$4),YS$4&lt;TODAY()),"Late","Occupied")),)))</f>
        <v/>
      </c>
      <c r="YT9" s="33" t="str">
        <f>IF(ISBLANK($F9),,IF(TODAY()=YT$4,"Today",IF(AND(LOOKUP($F9,TenantNames,TenantStartDates)&lt;=YT$4,LOOKUP($F9,TenantNames,TenantEndDates)&gt;=YT$4),IF(OR(AND(DAY(LOOKUP($F9,TenantNames,TenantStartDates))&gt;28,DAY(EOMONTH(YT$4,0))=28,DAY(YT$4)=28),AND(DAY(LOOKUP($F9,TenantNames,TenantStartDates))&gt;30,DAY(EOMONTH(YT$4,0))=30,DAY(YT$4)=30),DAY(LOOKUP($F9,TenantNames,TenantStartDates))=DAY(YT$4)),IF((LOOKUP($F9,TenantNames,TenantEndDates)-YT$4)&lt;=31,LOOKUP($F9,TenantNames,TenantTotalRevenues)-SUM($JA9:YS9),LOOKUP($F9,TenantNames,TenantMonthlyRents)),IF(AND((SUMIF($G$4:AHB$4,"&lt;"&amp;YT$4,$G9:AHB9))&gt;SUMIFS(TransactionAmounts,TenantSources,$F9,'Filtered Data'!$C$2:$C23,"&lt;"&amp;YT$4),YT$4&lt;TODAY()),"Late","Occupied")),)))</f>
        <v/>
      </c>
      <c r="YU9" s="33" t="str">
        <f>IF(ISBLANK($F9),,IF(TODAY()=YU$4,"Today",IF(AND(LOOKUP($F9,TenantNames,TenantStartDates)&lt;=YU$4,LOOKUP($F9,TenantNames,TenantEndDates)&gt;=YU$4),IF(OR(AND(DAY(LOOKUP($F9,TenantNames,TenantStartDates))&gt;28,DAY(EOMONTH(YU$4,0))=28,DAY(YU$4)=28),AND(DAY(LOOKUP($F9,TenantNames,TenantStartDates))&gt;30,DAY(EOMONTH(YU$4,0))=30,DAY(YU$4)=30),DAY(LOOKUP($F9,TenantNames,TenantStartDates))=DAY(YU$4)),IF((LOOKUP($F9,TenantNames,TenantEndDates)-YU$4)&lt;=31,LOOKUP($F9,TenantNames,TenantTotalRevenues)-SUM($JA9:YT9),LOOKUP($F9,TenantNames,TenantMonthlyRents)),IF(AND((SUMIF($G$4:AHB$4,"&lt;"&amp;YU$4,$G9:AHB9))&gt;SUMIFS(TransactionAmounts,TenantSources,$F9,'Filtered Data'!$C$2:$C23,"&lt;"&amp;YU$4),YU$4&lt;TODAY()),"Late","Occupied")),)))</f>
        <v/>
      </c>
      <c r="YV9" s="33" t="str">
        <f>IF(ISBLANK($F9),,IF(TODAY()=YV$4,"Today",IF(AND(LOOKUP($F9,TenantNames,TenantStartDates)&lt;=YV$4,LOOKUP($F9,TenantNames,TenantEndDates)&gt;=YV$4),IF(OR(AND(DAY(LOOKUP($F9,TenantNames,TenantStartDates))&gt;28,DAY(EOMONTH(YV$4,0))=28,DAY(YV$4)=28),AND(DAY(LOOKUP($F9,TenantNames,TenantStartDates))&gt;30,DAY(EOMONTH(YV$4,0))=30,DAY(YV$4)=30),DAY(LOOKUP($F9,TenantNames,TenantStartDates))=DAY(YV$4)),IF((LOOKUP($F9,TenantNames,TenantEndDates)-YV$4)&lt;=31,LOOKUP($F9,TenantNames,TenantTotalRevenues)-SUM($JA9:YU9),LOOKUP($F9,TenantNames,TenantMonthlyRents)),IF(AND((SUMIF($G$4:AHB$4,"&lt;"&amp;YV$4,$G9:AHB9))&gt;SUMIFS(TransactionAmounts,TenantSources,$F9,'Filtered Data'!$C$2:$C23,"&lt;"&amp;YV$4),YV$4&lt;TODAY()),"Late","Occupied")),)))</f>
        <v/>
      </c>
      <c r="YW9" s="33" t="str">
        <f>IF(ISBLANK($F9),,IF(TODAY()=YW$4,"Today",IF(AND(LOOKUP($F9,TenantNames,TenantStartDates)&lt;=YW$4,LOOKUP($F9,TenantNames,TenantEndDates)&gt;=YW$4),IF(OR(AND(DAY(LOOKUP($F9,TenantNames,TenantStartDates))&gt;28,DAY(EOMONTH(YW$4,0))=28,DAY(YW$4)=28),AND(DAY(LOOKUP($F9,TenantNames,TenantStartDates))&gt;30,DAY(EOMONTH(YW$4,0))=30,DAY(YW$4)=30),DAY(LOOKUP($F9,TenantNames,TenantStartDates))=DAY(YW$4)),IF((LOOKUP($F9,TenantNames,TenantEndDates)-YW$4)&lt;=31,LOOKUP($F9,TenantNames,TenantTotalRevenues)-SUM($JA9:YV9),LOOKUP($F9,TenantNames,TenantMonthlyRents)),IF(AND((SUMIF($G$4:AHB$4,"&lt;"&amp;YW$4,$G9:AHB9))&gt;SUMIFS(TransactionAmounts,TenantSources,$F9,'Filtered Data'!$C$2:$C23,"&lt;"&amp;YW$4),YW$4&lt;TODAY()),"Late","Occupied")),)))</f>
        <v/>
      </c>
      <c r="YX9" s="33" t="str">
        <f>IF(ISBLANK($F9),,IF(TODAY()=YX$4,"Today",IF(AND(LOOKUP($F9,TenantNames,TenantStartDates)&lt;=YX$4,LOOKUP($F9,TenantNames,TenantEndDates)&gt;=YX$4),IF(OR(AND(DAY(LOOKUP($F9,TenantNames,TenantStartDates))&gt;28,DAY(EOMONTH(YX$4,0))=28,DAY(YX$4)=28),AND(DAY(LOOKUP($F9,TenantNames,TenantStartDates))&gt;30,DAY(EOMONTH(YX$4,0))=30,DAY(YX$4)=30),DAY(LOOKUP($F9,TenantNames,TenantStartDates))=DAY(YX$4)),IF((LOOKUP($F9,TenantNames,TenantEndDates)-YX$4)&lt;=31,LOOKUP($F9,TenantNames,TenantTotalRevenues)-SUM($JA9:YW9),LOOKUP($F9,TenantNames,TenantMonthlyRents)),IF(AND((SUMIF($G$4:AHB$4,"&lt;"&amp;YX$4,$G9:AHB9))&gt;SUMIFS(TransactionAmounts,TenantSources,$F9,'Filtered Data'!$C$2:$C23,"&lt;"&amp;YX$4),YX$4&lt;TODAY()),"Late","Occupied")),)))</f>
        <v/>
      </c>
      <c r="YY9" s="33" t="str">
        <f>IF(ISBLANK($F9),,IF(TODAY()=YY$4,"Today",IF(AND(LOOKUP($F9,TenantNames,TenantStartDates)&lt;=YY$4,LOOKUP($F9,TenantNames,TenantEndDates)&gt;=YY$4),IF(OR(AND(DAY(LOOKUP($F9,TenantNames,TenantStartDates))&gt;28,DAY(EOMONTH(YY$4,0))=28,DAY(YY$4)=28),AND(DAY(LOOKUP($F9,TenantNames,TenantStartDates))&gt;30,DAY(EOMONTH(YY$4,0))=30,DAY(YY$4)=30),DAY(LOOKUP($F9,TenantNames,TenantStartDates))=DAY(YY$4)),IF((LOOKUP($F9,TenantNames,TenantEndDates)-YY$4)&lt;=31,LOOKUP($F9,TenantNames,TenantTotalRevenues)-SUM($JA9:YX9),LOOKUP($F9,TenantNames,TenantMonthlyRents)),IF(AND((SUMIF($G$4:AHB$4,"&lt;"&amp;YY$4,$G9:AHB9))&gt;SUMIFS(TransactionAmounts,TenantSources,$F9,'Filtered Data'!$C$2:$C23,"&lt;"&amp;YY$4),YY$4&lt;TODAY()),"Late","Occupied")),)))</f>
        <v/>
      </c>
      <c r="YZ9" s="33" t="str">
        <f>IF(ISBLANK($F9),,IF(TODAY()=YZ$4,"Today",IF(AND(LOOKUP($F9,TenantNames,TenantStartDates)&lt;=YZ$4,LOOKUP($F9,TenantNames,TenantEndDates)&gt;=YZ$4),IF(OR(AND(DAY(LOOKUP($F9,TenantNames,TenantStartDates))&gt;28,DAY(EOMONTH(YZ$4,0))=28,DAY(YZ$4)=28),AND(DAY(LOOKUP($F9,TenantNames,TenantStartDates))&gt;30,DAY(EOMONTH(YZ$4,0))=30,DAY(YZ$4)=30),DAY(LOOKUP($F9,TenantNames,TenantStartDates))=DAY(YZ$4)),IF((LOOKUP($F9,TenantNames,TenantEndDates)-YZ$4)&lt;=31,LOOKUP($F9,TenantNames,TenantTotalRevenues)-SUM($JA9:YY9),LOOKUP($F9,TenantNames,TenantMonthlyRents)),IF(AND((SUMIF($G$4:AHB$4,"&lt;"&amp;YZ$4,$G9:AHB9))&gt;SUMIFS(TransactionAmounts,TenantSources,$F9,'Filtered Data'!$C$2:$C23,"&lt;"&amp;YZ$4),YZ$4&lt;TODAY()),"Late","Occupied")),)))</f>
        <v/>
      </c>
      <c r="ZA9" s="33" t="str">
        <f>IF(ISBLANK($F9),,IF(TODAY()=ZA$4,"Today",IF(AND(LOOKUP($F9,TenantNames,TenantStartDates)&lt;=ZA$4,LOOKUP($F9,TenantNames,TenantEndDates)&gt;=ZA$4),IF(OR(AND(DAY(LOOKUP($F9,TenantNames,TenantStartDates))&gt;28,DAY(EOMONTH(ZA$4,0))=28,DAY(ZA$4)=28),AND(DAY(LOOKUP($F9,TenantNames,TenantStartDates))&gt;30,DAY(EOMONTH(ZA$4,0))=30,DAY(ZA$4)=30),DAY(LOOKUP($F9,TenantNames,TenantStartDates))=DAY(ZA$4)),IF((LOOKUP($F9,TenantNames,TenantEndDates)-ZA$4)&lt;=31,LOOKUP($F9,TenantNames,TenantTotalRevenues)-SUM($JA9:YZ9),LOOKUP($F9,TenantNames,TenantMonthlyRents)),IF(AND((SUMIF($G$4:AHB$4,"&lt;"&amp;ZA$4,$G9:AHB9))&gt;SUMIFS(TransactionAmounts,TenantSources,$F9,'Filtered Data'!$C$2:$C23,"&lt;"&amp;ZA$4),ZA$4&lt;TODAY()),"Late","Occupied")),)))</f>
        <v/>
      </c>
      <c r="ZB9" s="33" t="str">
        <f>IF(ISBLANK($F9),,IF(TODAY()=ZB$4,"Today",IF(AND(LOOKUP($F9,TenantNames,TenantStartDates)&lt;=ZB$4,LOOKUP($F9,TenantNames,TenantEndDates)&gt;=ZB$4),IF(OR(AND(DAY(LOOKUP($F9,TenantNames,TenantStartDates))&gt;28,DAY(EOMONTH(ZB$4,0))=28,DAY(ZB$4)=28),AND(DAY(LOOKUP($F9,TenantNames,TenantStartDates))&gt;30,DAY(EOMONTH(ZB$4,0))=30,DAY(ZB$4)=30),DAY(LOOKUP($F9,TenantNames,TenantStartDates))=DAY(ZB$4)),IF((LOOKUP($F9,TenantNames,TenantEndDates)-ZB$4)&lt;=31,LOOKUP($F9,TenantNames,TenantTotalRevenues)-SUM($JA9:ZA9),LOOKUP($F9,TenantNames,TenantMonthlyRents)),IF(AND((SUMIF($G$4:AHB$4,"&lt;"&amp;ZB$4,$G9:AHB9))&gt;SUMIFS(TransactionAmounts,TenantSources,$F9,'Filtered Data'!$C$2:$C23,"&lt;"&amp;ZB$4),ZB$4&lt;TODAY()),"Late","Occupied")),)))</f>
        <v/>
      </c>
      <c r="ZC9" s="33" t="str">
        <f>IF(ISBLANK($F9),,IF(TODAY()=ZC$4,"Today",IF(AND(LOOKUP($F9,TenantNames,TenantStartDates)&lt;=ZC$4,LOOKUP($F9,TenantNames,TenantEndDates)&gt;=ZC$4),IF(OR(AND(DAY(LOOKUP($F9,TenantNames,TenantStartDates))&gt;28,DAY(EOMONTH(ZC$4,0))=28,DAY(ZC$4)=28),AND(DAY(LOOKUP($F9,TenantNames,TenantStartDates))&gt;30,DAY(EOMONTH(ZC$4,0))=30,DAY(ZC$4)=30),DAY(LOOKUP($F9,TenantNames,TenantStartDates))=DAY(ZC$4)),IF((LOOKUP($F9,TenantNames,TenantEndDates)-ZC$4)&lt;=31,LOOKUP($F9,TenantNames,TenantTotalRevenues)-SUM($JA9:ZB9),LOOKUP($F9,TenantNames,TenantMonthlyRents)),IF(AND((SUMIF($G$4:AHB$4,"&lt;"&amp;ZC$4,$G9:AHB9))&gt;SUMIFS(TransactionAmounts,TenantSources,$F9,'Filtered Data'!$C$2:$C23,"&lt;"&amp;ZC$4),ZC$4&lt;TODAY()),"Late","Occupied")),)))</f>
        <v/>
      </c>
      <c r="ZD9" s="33" t="str">
        <f>IF(ISBLANK($F9),,IF(TODAY()=ZD$4,"Today",IF(AND(LOOKUP($F9,TenantNames,TenantStartDates)&lt;=ZD$4,LOOKUP($F9,TenantNames,TenantEndDates)&gt;=ZD$4),IF(OR(AND(DAY(LOOKUP($F9,TenantNames,TenantStartDates))&gt;28,DAY(EOMONTH(ZD$4,0))=28,DAY(ZD$4)=28),AND(DAY(LOOKUP($F9,TenantNames,TenantStartDates))&gt;30,DAY(EOMONTH(ZD$4,0))=30,DAY(ZD$4)=30),DAY(LOOKUP($F9,TenantNames,TenantStartDates))=DAY(ZD$4)),IF((LOOKUP($F9,TenantNames,TenantEndDates)-ZD$4)&lt;=31,LOOKUP($F9,TenantNames,TenantTotalRevenues)-SUM($JA9:ZC9),LOOKUP($F9,TenantNames,TenantMonthlyRents)),IF(AND((SUMIF($G$4:AHB$4,"&lt;"&amp;ZD$4,$G9:AHB9))&gt;SUMIFS(TransactionAmounts,TenantSources,$F9,'Filtered Data'!$C$2:$C23,"&lt;"&amp;ZD$4),ZD$4&lt;TODAY()),"Late","Occupied")),)))</f>
        <v/>
      </c>
      <c r="ZE9" s="33" t="str">
        <f>IF(ISBLANK($F9),,IF(TODAY()=ZE$4,"Today",IF(AND(LOOKUP($F9,TenantNames,TenantStartDates)&lt;=ZE$4,LOOKUP($F9,TenantNames,TenantEndDates)&gt;=ZE$4),IF(OR(AND(DAY(LOOKUP($F9,TenantNames,TenantStartDates))&gt;28,DAY(EOMONTH(ZE$4,0))=28,DAY(ZE$4)=28),AND(DAY(LOOKUP($F9,TenantNames,TenantStartDates))&gt;30,DAY(EOMONTH(ZE$4,0))=30,DAY(ZE$4)=30),DAY(LOOKUP($F9,TenantNames,TenantStartDates))=DAY(ZE$4)),IF((LOOKUP($F9,TenantNames,TenantEndDates)-ZE$4)&lt;=31,LOOKUP($F9,TenantNames,TenantTotalRevenues)-SUM($JA9:ZD9),LOOKUP($F9,TenantNames,TenantMonthlyRents)),IF(AND((SUMIF($G$4:AHB$4,"&lt;"&amp;ZE$4,$G9:AHB9))&gt;SUMIFS(TransactionAmounts,TenantSources,$F9,'Filtered Data'!$C$2:$C23,"&lt;"&amp;ZE$4),ZE$4&lt;TODAY()),"Late","Occupied")),)))</f>
        <v/>
      </c>
      <c r="ZF9" s="33" t="str">
        <f>IF(ISBLANK($F9),,IF(TODAY()=ZF$4,"Today",IF(AND(LOOKUP($F9,TenantNames,TenantStartDates)&lt;=ZF$4,LOOKUP($F9,TenantNames,TenantEndDates)&gt;=ZF$4),IF(OR(AND(DAY(LOOKUP($F9,TenantNames,TenantStartDates))&gt;28,DAY(EOMONTH(ZF$4,0))=28,DAY(ZF$4)=28),AND(DAY(LOOKUP($F9,TenantNames,TenantStartDates))&gt;30,DAY(EOMONTH(ZF$4,0))=30,DAY(ZF$4)=30),DAY(LOOKUP($F9,TenantNames,TenantStartDates))=DAY(ZF$4)),IF((LOOKUP($F9,TenantNames,TenantEndDates)-ZF$4)&lt;=31,LOOKUP($F9,TenantNames,TenantTotalRevenues)-SUM($JA9:ZE9),LOOKUP($F9,TenantNames,TenantMonthlyRents)),IF(AND((SUMIF($G$4:AHB$4,"&lt;"&amp;ZF$4,$G9:AHB9))&gt;SUMIFS(TransactionAmounts,TenantSources,$F9,'Filtered Data'!$C$2:$C23,"&lt;"&amp;ZF$4),ZF$4&lt;TODAY()),"Late","Occupied")),)))</f>
        <v/>
      </c>
      <c r="ZG9" s="33" t="str">
        <f>IF(ISBLANK($F9),,IF(TODAY()=ZG$4,"Today",IF(AND(LOOKUP($F9,TenantNames,TenantStartDates)&lt;=ZG$4,LOOKUP($F9,TenantNames,TenantEndDates)&gt;=ZG$4),IF(OR(AND(DAY(LOOKUP($F9,TenantNames,TenantStartDates))&gt;28,DAY(EOMONTH(ZG$4,0))=28,DAY(ZG$4)=28),AND(DAY(LOOKUP($F9,TenantNames,TenantStartDates))&gt;30,DAY(EOMONTH(ZG$4,0))=30,DAY(ZG$4)=30),DAY(LOOKUP($F9,TenantNames,TenantStartDates))=DAY(ZG$4)),IF((LOOKUP($F9,TenantNames,TenantEndDates)-ZG$4)&lt;=31,LOOKUP($F9,TenantNames,TenantTotalRevenues)-SUM($JA9:ZF9),LOOKUP($F9,TenantNames,TenantMonthlyRents)),IF(AND((SUMIF($G$4:AHB$4,"&lt;"&amp;ZG$4,$G9:AHB9))&gt;SUMIFS(TransactionAmounts,TenantSources,$F9,'Filtered Data'!$C$2:$C23,"&lt;"&amp;ZG$4),ZG$4&lt;TODAY()),"Late","Occupied")),)))</f>
        <v/>
      </c>
      <c r="ZH9" s="33" t="str">
        <f>IF(ISBLANK($F9),,IF(TODAY()=ZH$4,"Today",IF(AND(LOOKUP($F9,TenantNames,TenantStartDates)&lt;=ZH$4,LOOKUP($F9,TenantNames,TenantEndDates)&gt;=ZH$4),IF(OR(AND(DAY(LOOKUP($F9,TenantNames,TenantStartDates))&gt;28,DAY(EOMONTH(ZH$4,0))=28,DAY(ZH$4)=28),AND(DAY(LOOKUP($F9,TenantNames,TenantStartDates))&gt;30,DAY(EOMONTH(ZH$4,0))=30,DAY(ZH$4)=30),DAY(LOOKUP($F9,TenantNames,TenantStartDates))=DAY(ZH$4)),IF((LOOKUP($F9,TenantNames,TenantEndDates)-ZH$4)&lt;=31,LOOKUP($F9,TenantNames,TenantTotalRevenues)-SUM($JA9:ZG9),LOOKUP($F9,TenantNames,TenantMonthlyRents)),IF(AND((SUMIF($G$4:AHB$4,"&lt;"&amp;ZH$4,$G9:AHB9))&gt;SUMIFS(TransactionAmounts,TenantSources,$F9,'Filtered Data'!$C$2:$C23,"&lt;"&amp;ZH$4),ZH$4&lt;TODAY()),"Late","Occupied")),)))</f>
        <v/>
      </c>
      <c r="ZI9" s="33" t="str">
        <f>IF(ISBLANK($F9),,IF(TODAY()=ZI$4,"Today",IF(AND(LOOKUP($F9,TenantNames,TenantStartDates)&lt;=ZI$4,LOOKUP($F9,TenantNames,TenantEndDates)&gt;=ZI$4),IF(OR(AND(DAY(LOOKUP($F9,TenantNames,TenantStartDates))&gt;28,DAY(EOMONTH(ZI$4,0))=28,DAY(ZI$4)=28),AND(DAY(LOOKUP($F9,TenantNames,TenantStartDates))&gt;30,DAY(EOMONTH(ZI$4,0))=30,DAY(ZI$4)=30),DAY(LOOKUP($F9,TenantNames,TenantStartDates))=DAY(ZI$4)),IF((LOOKUP($F9,TenantNames,TenantEndDates)-ZI$4)&lt;=31,LOOKUP($F9,TenantNames,TenantTotalRevenues)-SUM($JA9:ZH9),LOOKUP($F9,TenantNames,TenantMonthlyRents)),IF(AND((SUMIF($G$4:AHB$4,"&lt;"&amp;ZI$4,$G9:AHB9))&gt;SUMIFS(TransactionAmounts,TenantSources,$F9,'Filtered Data'!$C$2:$C23,"&lt;"&amp;ZI$4),ZI$4&lt;TODAY()),"Late","Occupied")),)))</f>
        <v/>
      </c>
      <c r="ZJ9" s="33" t="str">
        <f>IF(ISBLANK($F9),,IF(TODAY()=ZJ$4,"Today",IF(AND(LOOKUP($F9,TenantNames,TenantStartDates)&lt;=ZJ$4,LOOKUP($F9,TenantNames,TenantEndDates)&gt;=ZJ$4),IF(OR(AND(DAY(LOOKUP($F9,TenantNames,TenantStartDates))&gt;28,DAY(EOMONTH(ZJ$4,0))=28,DAY(ZJ$4)=28),AND(DAY(LOOKUP($F9,TenantNames,TenantStartDates))&gt;30,DAY(EOMONTH(ZJ$4,0))=30,DAY(ZJ$4)=30),DAY(LOOKUP($F9,TenantNames,TenantStartDates))=DAY(ZJ$4)),IF((LOOKUP($F9,TenantNames,TenantEndDates)-ZJ$4)&lt;=31,LOOKUP($F9,TenantNames,TenantTotalRevenues)-SUM($JA9:ZI9),LOOKUP($F9,TenantNames,TenantMonthlyRents)),IF(AND((SUMIF($G$4:AHB$4,"&lt;"&amp;ZJ$4,$G9:AHB9))&gt;SUMIFS(TransactionAmounts,TenantSources,$F9,'Filtered Data'!$C$2:$C23,"&lt;"&amp;ZJ$4),ZJ$4&lt;TODAY()),"Late","Occupied")),)))</f>
        <v/>
      </c>
      <c r="ZK9" s="33" t="str">
        <f>IF(ISBLANK($F9),,IF(TODAY()=ZK$4,"Today",IF(AND(LOOKUP($F9,TenantNames,TenantStartDates)&lt;=ZK$4,LOOKUP($F9,TenantNames,TenantEndDates)&gt;=ZK$4),IF(OR(AND(DAY(LOOKUP($F9,TenantNames,TenantStartDates))&gt;28,DAY(EOMONTH(ZK$4,0))=28,DAY(ZK$4)=28),AND(DAY(LOOKUP($F9,TenantNames,TenantStartDates))&gt;30,DAY(EOMONTH(ZK$4,0))=30,DAY(ZK$4)=30),DAY(LOOKUP($F9,TenantNames,TenantStartDates))=DAY(ZK$4)),IF((LOOKUP($F9,TenantNames,TenantEndDates)-ZK$4)&lt;=31,LOOKUP($F9,TenantNames,TenantTotalRevenues)-SUM($JA9:ZJ9),LOOKUP($F9,TenantNames,TenantMonthlyRents)),IF(AND((SUMIF($G$4:AHB$4,"&lt;"&amp;ZK$4,$G9:AHB9))&gt;SUMIFS(TransactionAmounts,TenantSources,$F9,'Filtered Data'!$C$2:$C23,"&lt;"&amp;ZK$4),ZK$4&lt;TODAY()),"Late","Occupied")),)))</f>
        <v/>
      </c>
      <c r="ZL9" s="33" t="str">
        <f>IF(ISBLANK($F9),,IF(TODAY()=ZL$4,"Today",IF(AND(LOOKUP($F9,TenantNames,TenantStartDates)&lt;=ZL$4,LOOKUP($F9,TenantNames,TenantEndDates)&gt;=ZL$4),IF(OR(AND(DAY(LOOKUP($F9,TenantNames,TenantStartDates))&gt;28,DAY(EOMONTH(ZL$4,0))=28,DAY(ZL$4)=28),AND(DAY(LOOKUP($F9,TenantNames,TenantStartDates))&gt;30,DAY(EOMONTH(ZL$4,0))=30,DAY(ZL$4)=30),DAY(LOOKUP($F9,TenantNames,TenantStartDates))=DAY(ZL$4)),IF((LOOKUP($F9,TenantNames,TenantEndDates)-ZL$4)&lt;=31,LOOKUP($F9,TenantNames,TenantTotalRevenues)-SUM($JA9:ZK9),LOOKUP($F9,TenantNames,TenantMonthlyRents)),IF(AND((SUMIF($G$4:AHB$4,"&lt;"&amp;ZL$4,$G9:AHB9))&gt;SUMIFS(TransactionAmounts,TenantSources,$F9,'Filtered Data'!$C$2:$C23,"&lt;"&amp;ZL$4),ZL$4&lt;TODAY()),"Late","Occupied")),)))</f>
        <v/>
      </c>
      <c r="ZM9" s="33" t="str">
        <f>IF(ISBLANK($F9),,IF(TODAY()=ZM$4,"Today",IF(AND(LOOKUP($F9,TenantNames,TenantStartDates)&lt;=ZM$4,LOOKUP($F9,TenantNames,TenantEndDates)&gt;=ZM$4),IF(OR(AND(DAY(LOOKUP($F9,TenantNames,TenantStartDates))&gt;28,DAY(EOMONTH(ZM$4,0))=28,DAY(ZM$4)=28),AND(DAY(LOOKUP($F9,TenantNames,TenantStartDates))&gt;30,DAY(EOMONTH(ZM$4,0))=30,DAY(ZM$4)=30),DAY(LOOKUP($F9,TenantNames,TenantStartDates))=DAY(ZM$4)),IF((LOOKUP($F9,TenantNames,TenantEndDates)-ZM$4)&lt;=31,LOOKUP($F9,TenantNames,TenantTotalRevenues)-SUM($JA9:ZL9),LOOKUP($F9,TenantNames,TenantMonthlyRents)),IF(AND((SUMIF($G$4:AHB$4,"&lt;"&amp;ZM$4,$G9:AHB9))&gt;SUMIFS(TransactionAmounts,TenantSources,$F9,'Filtered Data'!$C$2:$C23,"&lt;"&amp;ZM$4),ZM$4&lt;TODAY()),"Late","Occupied")),)))</f>
        <v/>
      </c>
      <c r="ZN9" s="33" t="str">
        <f>IF(ISBLANK($F9),,IF(TODAY()=ZN$4,"Today",IF(AND(LOOKUP($F9,TenantNames,TenantStartDates)&lt;=ZN$4,LOOKUP($F9,TenantNames,TenantEndDates)&gt;=ZN$4),IF(OR(AND(DAY(LOOKUP($F9,TenantNames,TenantStartDates))&gt;28,DAY(EOMONTH(ZN$4,0))=28,DAY(ZN$4)=28),AND(DAY(LOOKUP($F9,TenantNames,TenantStartDates))&gt;30,DAY(EOMONTH(ZN$4,0))=30,DAY(ZN$4)=30),DAY(LOOKUP($F9,TenantNames,TenantStartDates))=DAY(ZN$4)),IF((LOOKUP($F9,TenantNames,TenantEndDates)-ZN$4)&lt;=31,LOOKUP($F9,TenantNames,TenantTotalRevenues)-SUM($JA9:ZM9),LOOKUP($F9,TenantNames,TenantMonthlyRents)),IF(AND((SUMIF($G$4:AHB$4,"&lt;"&amp;ZN$4,$G9:AHB9))&gt;SUMIFS(TransactionAmounts,TenantSources,$F9,'Filtered Data'!$C$2:$C23,"&lt;"&amp;ZN$4),ZN$4&lt;TODAY()),"Late","Occupied")),)))</f>
        <v/>
      </c>
      <c r="ZO9" s="33" t="str">
        <f>IF(ISBLANK($F9),,IF(TODAY()=ZO$4,"Today",IF(AND(LOOKUP($F9,TenantNames,TenantStartDates)&lt;=ZO$4,LOOKUP($F9,TenantNames,TenantEndDates)&gt;=ZO$4),IF(OR(AND(DAY(LOOKUP($F9,TenantNames,TenantStartDates))&gt;28,DAY(EOMONTH(ZO$4,0))=28,DAY(ZO$4)=28),AND(DAY(LOOKUP($F9,TenantNames,TenantStartDates))&gt;30,DAY(EOMONTH(ZO$4,0))=30,DAY(ZO$4)=30),DAY(LOOKUP($F9,TenantNames,TenantStartDates))=DAY(ZO$4)),IF((LOOKUP($F9,TenantNames,TenantEndDates)-ZO$4)&lt;=31,LOOKUP($F9,TenantNames,TenantTotalRevenues)-SUM($JA9:ZN9),LOOKUP($F9,TenantNames,TenantMonthlyRents)),IF(AND((SUMIF($G$4:AHB$4,"&lt;"&amp;ZO$4,$G9:AHB9))&gt;SUMIFS(TransactionAmounts,TenantSources,$F9,'Filtered Data'!$C$2:$C23,"&lt;"&amp;ZO$4),ZO$4&lt;TODAY()),"Late","Occupied")),)))</f>
        <v/>
      </c>
      <c r="ZP9" s="33" t="str">
        <f>IF(ISBLANK($F9),,IF(TODAY()=ZP$4,"Today",IF(AND(LOOKUP($F9,TenantNames,TenantStartDates)&lt;=ZP$4,LOOKUP($F9,TenantNames,TenantEndDates)&gt;=ZP$4),IF(OR(AND(DAY(LOOKUP($F9,TenantNames,TenantStartDates))&gt;28,DAY(EOMONTH(ZP$4,0))=28,DAY(ZP$4)=28),AND(DAY(LOOKUP($F9,TenantNames,TenantStartDates))&gt;30,DAY(EOMONTH(ZP$4,0))=30,DAY(ZP$4)=30),DAY(LOOKUP($F9,TenantNames,TenantStartDates))=DAY(ZP$4)),IF((LOOKUP($F9,TenantNames,TenantEndDates)-ZP$4)&lt;=31,LOOKUP($F9,TenantNames,TenantTotalRevenues)-SUM($JA9:ZO9),LOOKUP($F9,TenantNames,TenantMonthlyRents)),IF(AND((SUMIF($G$4:AHB$4,"&lt;"&amp;ZP$4,$G9:AHB9))&gt;SUMIFS(TransactionAmounts,TenantSources,$F9,'Filtered Data'!$C$2:$C23,"&lt;"&amp;ZP$4),ZP$4&lt;TODAY()),"Late","Occupied")),)))</f>
        <v/>
      </c>
      <c r="ZQ9" s="33" t="str">
        <f>IF(ISBLANK($F9),,IF(TODAY()=ZQ$4,"Today",IF(AND(LOOKUP($F9,TenantNames,TenantStartDates)&lt;=ZQ$4,LOOKUP($F9,TenantNames,TenantEndDates)&gt;=ZQ$4),IF(OR(AND(DAY(LOOKUP($F9,TenantNames,TenantStartDates))&gt;28,DAY(EOMONTH(ZQ$4,0))=28,DAY(ZQ$4)=28),AND(DAY(LOOKUP($F9,TenantNames,TenantStartDates))&gt;30,DAY(EOMONTH(ZQ$4,0))=30,DAY(ZQ$4)=30),DAY(LOOKUP($F9,TenantNames,TenantStartDates))=DAY(ZQ$4)),IF((LOOKUP($F9,TenantNames,TenantEndDates)-ZQ$4)&lt;=31,LOOKUP($F9,TenantNames,TenantTotalRevenues)-SUM($JA9:ZP9),LOOKUP($F9,TenantNames,TenantMonthlyRents)),IF(AND((SUMIF($G$4:AHB$4,"&lt;"&amp;ZQ$4,$G9:AHB9))&gt;SUMIFS(TransactionAmounts,TenantSources,$F9,'Filtered Data'!$C$2:$C23,"&lt;"&amp;ZQ$4),ZQ$4&lt;TODAY()),"Late","Occupied")),)))</f>
        <v/>
      </c>
      <c r="ZR9" s="33" t="str">
        <f>IF(ISBLANK($F9),,IF(TODAY()=ZR$4,"Today",IF(AND(LOOKUP($F9,TenantNames,TenantStartDates)&lt;=ZR$4,LOOKUP($F9,TenantNames,TenantEndDates)&gt;=ZR$4),IF(OR(AND(DAY(LOOKUP($F9,TenantNames,TenantStartDates))&gt;28,DAY(EOMONTH(ZR$4,0))=28,DAY(ZR$4)=28),AND(DAY(LOOKUP($F9,TenantNames,TenantStartDates))&gt;30,DAY(EOMONTH(ZR$4,0))=30,DAY(ZR$4)=30),DAY(LOOKUP($F9,TenantNames,TenantStartDates))=DAY(ZR$4)),IF((LOOKUP($F9,TenantNames,TenantEndDates)-ZR$4)&lt;=31,LOOKUP($F9,TenantNames,TenantTotalRevenues)-SUM($JA9:ZQ9),LOOKUP($F9,TenantNames,TenantMonthlyRents)),IF(AND((SUMIF($G$4:AHB$4,"&lt;"&amp;ZR$4,$G9:AHB9))&gt;SUMIFS(TransactionAmounts,TenantSources,$F9,'Filtered Data'!$C$2:$C23,"&lt;"&amp;ZR$4),ZR$4&lt;TODAY()),"Late","Occupied")),)))</f>
        <v/>
      </c>
      <c r="ZS9" s="33" t="str">
        <f>IF(ISBLANK($F9),,IF(TODAY()=ZS$4,"Today",IF(AND(LOOKUP($F9,TenantNames,TenantStartDates)&lt;=ZS$4,LOOKUP($F9,TenantNames,TenantEndDates)&gt;=ZS$4),IF(OR(AND(DAY(LOOKUP($F9,TenantNames,TenantStartDates))&gt;28,DAY(EOMONTH(ZS$4,0))=28,DAY(ZS$4)=28),AND(DAY(LOOKUP($F9,TenantNames,TenantStartDates))&gt;30,DAY(EOMONTH(ZS$4,0))=30,DAY(ZS$4)=30),DAY(LOOKUP($F9,TenantNames,TenantStartDates))=DAY(ZS$4)),IF((LOOKUP($F9,TenantNames,TenantEndDates)-ZS$4)&lt;=31,LOOKUP($F9,TenantNames,TenantTotalRevenues)-SUM($JA9:ZR9),LOOKUP($F9,TenantNames,TenantMonthlyRents)),IF(AND((SUMIF($G$4:AHB$4,"&lt;"&amp;ZS$4,$G9:AHB9))&gt;SUMIFS(TransactionAmounts,TenantSources,$F9,'Filtered Data'!$C$2:$C23,"&lt;"&amp;ZS$4),ZS$4&lt;TODAY()),"Late","Occupied")),)))</f>
        <v/>
      </c>
      <c r="ZT9" s="33" t="str">
        <f>IF(ISBLANK($F9),,IF(TODAY()=ZT$4,"Today",IF(AND(LOOKUP($F9,TenantNames,TenantStartDates)&lt;=ZT$4,LOOKUP($F9,TenantNames,TenantEndDates)&gt;=ZT$4),IF(OR(AND(DAY(LOOKUP($F9,TenantNames,TenantStartDates))&gt;28,DAY(EOMONTH(ZT$4,0))=28,DAY(ZT$4)=28),AND(DAY(LOOKUP($F9,TenantNames,TenantStartDates))&gt;30,DAY(EOMONTH(ZT$4,0))=30,DAY(ZT$4)=30),DAY(LOOKUP($F9,TenantNames,TenantStartDates))=DAY(ZT$4)),IF((LOOKUP($F9,TenantNames,TenantEndDates)-ZT$4)&lt;=31,LOOKUP($F9,TenantNames,TenantTotalRevenues)-SUM($JA9:ZS9),LOOKUP($F9,TenantNames,TenantMonthlyRents)),IF(AND((SUMIF($G$4:AHB$4,"&lt;"&amp;ZT$4,$G9:AHB9))&gt;SUMIFS(TransactionAmounts,TenantSources,$F9,'Filtered Data'!$C$2:$C23,"&lt;"&amp;ZT$4),ZT$4&lt;TODAY()),"Late","Occupied")),)))</f>
        <v/>
      </c>
      <c r="ZU9" s="33" t="str">
        <f>IF(ISBLANK($F9),,IF(TODAY()=ZU$4,"Today",IF(AND(LOOKUP($F9,TenantNames,TenantStartDates)&lt;=ZU$4,LOOKUP($F9,TenantNames,TenantEndDates)&gt;=ZU$4),IF(OR(AND(DAY(LOOKUP($F9,TenantNames,TenantStartDates))&gt;28,DAY(EOMONTH(ZU$4,0))=28,DAY(ZU$4)=28),AND(DAY(LOOKUP($F9,TenantNames,TenantStartDates))&gt;30,DAY(EOMONTH(ZU$4,0))=30,DAY(ZU$4)=30),DAY(LOOKUP($F9,TenantNames,TenantStartDates))=DAY(ZU$4)),IF((LOOKUP($F9,TenantNames,TenantEndDates)-ZU$4)&lt;=31,LOOKUP($F9,TenantNames,TenantTotalRevenues)-SUM($JA9:ZT9),LOOKUP($F9,TenantNames,TenantMonthlyRents)),IF(AND((SUMIF($G$4:AHB$4,"&lt;"&amp;ZU$4,$G9:AHB9))&gt;SUMIFS(TransactionAmounts,TenantSources,$F9,'Filtered Data'!$C$2:$C23,"&lt;"&amp;ZU$4),ZU$4&lt;TODAY()),"Late","Occupied")),)))</f>
        <v/>
      </c>
      <c r="ZV9" s="33" t="str">
        <f>IF(ISBLANK($F9),,IF(TODAY()=ZV$4,"Today",IF(AND(LOOKUP($F9,TenantNames,TenantStartDates)&lt;=ZV$4,LOOKUP($F9,TenantNames,TenantEndDates)&gt;=ZV$4),IF(OR(AND(DAY(LOOKUP($F9,TenantNames,TenantStartDates))&gt;28,DAY(EOMONTH(ZV$4,0))=28,DAY(ZV$4)=28),AND(DAY(LOOKUP($F9,TenantNames,TenantStartDates))&gt;30,DAY(EOMONTH(ZV$4,0))=30,DAY(ZV$4)=30),DAY(LOOKUP($F9,TenantNames,TenantStartDates))=DAY(ZV$4)),IF((LOOKUP($F9,TenantNames,TenantEndDates)-ZV$4)&lt;=31,LOOKUP($F9,TenantNames,TenantTotalRevenues)-SUM($JA9:ZU9),LOOKUP($F9,TenantNames,TenantMonthlyRents)),IF(AND((SUMIF($G$4:AHB$4,"&lt;"&amp;ZV$4,$G9:AHB9))&gt;SUMIFS(TransactionAmounts,TenantSources,$F9,'Filtered Data'!$C$2:$C23,"&lt;"&amp;ZV$4),ZV$4&lt;TODAY()),"Late","Occupied")),)))</f>
        <v/>
      </c>
      <c r="ZW9" s="33" t="str">
        <f>IF(ISBLANK($F9),,IF(TODAY()=ZW$4,"Today",IF(AND(LOOKUP($F9,TenantNames,TenantStartDates)&lt;=ZW$4,LOOKUP($F9,TenantNames,TenantEndDates)&gt;=ZW$4),IF(OR(AND(DAY(LOOKUP($F9,TenantNames,TenantStartDates))&gt;28,DAY(EOMONTH(ZW$4,0))=28,DAY(ZW$4)=28),AND(DAY(LOOKUP($F9,TenantNames,TenantStartDates))&gt;30,DAY(EOMONTH(ZW$4,0))=30,DAY(ZW$4)=30),DAY(LOOKUP($F9,TenantNames,TenantStartDates))=DAY(ZW$4)),IF((LOOKUP($F9,TenantNames,TenantEndDates)-ZW$4)&lt;=31,LOOKUP($F9,TenantNames,TenantTotalRevenues)-SUM($JA9:ZV9),LOOKUP($F9,TenantNames,TenantMonthlyRents)),IF(AND((SUMIF($G$4:AHB$4,"&lt;"&amp;ZW$4,$G9:AHB9))&gt;SUMIFS(TransactionAmounts,TenantSources,$F9,'Filtered Data'!$C$2:$C23,"&lt;"&amp;ZW$4),ZW$4&lt;TODAY()),"Late","Occupied")),)))</f>
        <v/>
      </c>
      <c r="ZX9" s="33" t="str">
        <f>IF(ISBLANK($F9),,IF(TODAY()=ZX$4,"Today",IF(AND(LOOKUP($F9,TenantNames,TenantStartDates)&lt;=ZX$4,LOOKUP($F9,TenantNames,TenantEndDates)&gt;=ZX$4),IF(OR(AND(DAY(LOOKUP($F9,TenantNames,TenantStartDates))&gt;28,DAY(EOMONTH(ZX$4,0))=28,DAY(ZX$4)=28),AND(DAY(LOOKUP($F9,TenantNames,TenantStartDates))&gt;30,DAY(EOMONTH(ZX$4,0))=30,DAY(ZX$4)=30),DAY(LOOKUP($F9,TenantNames,TenantStartDates))=DAY(ZX$4)),IF((LOOKUP($F9,TenantNames,TenantEndDates)-ZX$4)&lt;=31,LOOKUP($F9,TenantNames,TenantTotalRevenues)-SUM($JA9:ZW9),LOOKUP($F9,TenantNames,TenantMonthlyRents)),IF(AND((SUMIF($G$4:AHB$4,"&lt;"&amp;ZX$4,$G9:AHB9))&gt;SUMIFS(TransactionAmounts,TenantSources,$F9,'Filtered Data'!$C$2:$C23,"&lt;"&amp;ZX$4),ZX$4&lt;TODAY()),"Late","Occupied")),)))</f>
        <v/>
      </c>
      <c r="ZY9" s="33" t="str">
        <f>IF(ISBLANK($F9),,IF(TODAY()=ZY$4,"Today",IF(AND(LOOKUP($F9,TenantNames,TenantStartDates)&lt;=ZY$4,LOOKUP($F9,TenantNames,TenantEndDates)&gt;=ZY$4),IF(OR(AND(DAY(LOOKUP($F9,TenantNames,TenantStartDates))&gt;28,DAY(EOMONTH(ZY$4,0))=28,DAY(ZY$4)=28),AND(DAY(LOOKUP($F9,TenantNames,TenantStartDates))&gt;30,DAY(EOMONTH(ZY$4,0))=30,DAY(ZY$4)=30),DAY(LOOKUP($F9,TenantNames,TenantStartDates))=DAY(ZY$4)),IF((LOOKUP($F9,TenantNames,TenantEndDates)-ZY$4)&lt;=31,LOOKUP($F9,TenantNames,TenantTotalRevenues)-SUM($JA9:ZX9),LOOKUP($F9,TenantNames,TenantMonthlyRents)),IF(AND((SUMIF($G$4:AHB$4,"&lt;"&amp;ZY$4,$G9:AHB9))&gt;SUMIFS(TransactionAmounts,TenantSources,$F9,'Filtered Data'!$C$2:$C23,"&lt;"&amp;ZY$4),ZY$4&lt;TODAY()),"Late","Occupied")),)))</f>
        <v/>
      </c>
      <c r="ZZ9" s="33" t="str">
        <f>IF(ISBLANK($F9),,IF(TODAY()=ZZ$4,"Today",IF(AND(LOOKUP($F9,TenantNames,TenantStartDates)&lt;=ZZ$4,LOOKUP($F9,TenantNames,TenantEndDates)&gt;=ZZ$4),IF(OR(AND(DAY(LOOKUP($F9,TenantNames,TenantStartDates))&gt;28,DAY(EOMONTH(ZZ$4,0))=28,DAY(ZZ$4)=28),AND(DAY(LOOKUP($F9,TenantNames,TenantStartDates))&gt;30,DAY(EOMONTH(ZZ$4,0))=30,DAY(ZZ$4)=30),DAY(LOOKUP($F9,TenantNames,TenantStartDates))=DAY(ZZ$4)),IF((LOOKUP($F9,TenantNames,TenantEndDates)-ZZ$4)&lt;=31,LOOKUP($F9,TenantNames,TenantTotalRevenues)-SUM($JA9:ZY9),LOOKUP($F9,TenantNames,TenantMonthlyRents)),IF(AND((SUMIF($G$4:AHB$4,"&lt;"&amp;ZZ$4,$G9:AHB9))&gt;SUMIFS(TransactionAmounts,TenantSources,$F9,'Filtered Data'!$C$2:$C23,"&lt;"&amp;ZZ$4),ZZ$4&lt;TODAY()),"Late","Occupied")),)))</f>
        <v/>
      </c>
      <c r="AAA9" s="33" t="str">
        <f>IF(ISBLANK($F9),,IF(TODAY()=AAA$4,"Today",IF(AND(LOOKUP($F9,TenantNames,TenantStartDates)&lt;=AAA$4,LOOKUP($F9,TenantNames,TenantEndDates)&gt;=AAA$4),IF(OR(AND(DAY(LOOKUP($F9,TenantNames,TenantStartDates))&gt;28,DAY(EOMONTH(AAA$4,0))=28,DAY(AAA$4)=28),AND(DAY(LOOKUP($F9,TenantNames,TenantStartDates))&gt;30,DAY(EOMONTH(AAA$4,0))=30,DAY(AAA$4)=30),DAY(LOOKUP($F9,TenantNames,TenantStartDates))=DAY(AAA$4)),IF((LOOKUP($F9,TenantNames,TenantEndDates)-AAA$4)&lt;=31,LOOKUP($F9,TenantNames,TenantTotalRevenues)-SUM($JA9:ZZ9),LOOKUP($F9,TenantNames,TenantMonthlyRents)),IF(AND((SUMIF($G$4:AHB$4,"&lt;"&amp;AAA$4,$G9:AHB9))&gt;SUMIFS(TransactionAmounts,TenantSources,$F9,'Filtered Data'!$C$2:$C23,"&lt;"&amp;AAA$4),AAA$4&lt;TODAY()),"Late","Occupied")),)))</f>
        <v/>
      </c>
      <c r="AAB9" s="33" t="str">
        <f>IF(ISBLANK($F9),,IF(TODAY()=AAB$4,"Today",IF(AND(LOOKUP($F9,TenantNames,TenantStartDates)&lt;=AAB$4,LOOKUP($F9,TenantNames,TenantEndDates)&gt;=AAB$4),IF(OR(AND(DAY(LOOKUP($F9,TenantNames,TenantStartDates))&gt;28,DAY(EOMONTH(AAB$4,0))=28,DAY(AAB$4)=28),AND(DAY(LOOKUP($F9,TenantNames,TenantStartDates))&gt;30,DAY(EOMONTH(AAB$4,0))=30,DAY(AAB$4)=30),DAY(LOOKUP($F9,TenantNames,TenantStartDates))=DAY(AAB$4)),IF((LOOKUP($F9,TenantNames,TenantEndDates)-AAB$4)&lt;=31,LOOKUP($F9,TenantNames,TenantTotalRevenues)-SUM($JA9:AAA9),LOOKUP($F9,TenantNames,TenantMonthlyRents)),IF(AND((SUMIF($G$4:AHB$4,"&lt;"&amp;AAB$4,$G9:AHB9))&gt;SUMIFS(TransactionAmounts,TenantSources,$F9,'Filtered Data'!$C$2:$C23,"&lt;"&amp;AAB$4),AAB$4&lt;TODAY()),"Late","Occupied")),)))</f>
        <v/>
      </c>
      <c r="AAC9" s="33" t="str">
        <f>IF(ISBLANK($F9),,IF(TODAY()=AAC$4,"Today",IF(AND(LOOKUP($F9,TenantNames,TenantStartDates)&lt;=AAC$4,LOOKUP($F9,TenantNames,TenantEndDates)&gt;=AAC$4),IF(OR(AND(DAY(LOOKUP($F9,TenantNames,TenantStartDates))&gt;28,DAY(EOMONTH(AAC$4,0))=28,DAY(AAC$4)=28),AND(DAY(LOOKUP($F9,TenantNames,TenantStartDates))&gt;30,DAY(EOMONTH(AAC$4,0))=30,DAY(AAC$4)=30),DAY(LOOKUP($F9,TenantNames,TenantStartDates))=DAY(AAC$4)),IF((LOOKUP($F9,TenantNames,TenantEndDates)-AAC$4)&lt;=31,LOOKUP($F9,TenantNames,TenantTotalRevenues)-SUM($JA9:AAB9),LOOKUP($F9,TenantNames,TenantMonthlyRents)),IF(AND((SUMIF($G$4:AHB$4,"&lt;"&amp;AAC$4,$G9:AHB9))&gt;SUMIFS(TransactionAmounts,TenantSources,$F9,'Filtered Data'!$C$2:$C23,"&lt;"&amp;AAC$4),AAC$4&lt;TODAY()),"Late","Occupied")),)))</f>
        <v/>
      </c>
      <c r="AAD9" s="33" t="str">
        <f>IF(ISBLANK($F9),,IF(TODAY()=AAD$4,"Today",IF(AND(LOOKUP($F9,TenantNames,TenantStartDates)&lt;=AAD$4,LOOKUP($F9,TenantNames,TenantEndDates)&gt;=AAD$4),IF(OR(AND(DAY(LOOKUP($F9,TenantNames,TenantStartDates))&gt;28,DAY(EOMONTH(AAD$4,0))=28,DAY(AAD$4)=28),AND(DAY(LOOKUP($F9,TenantNames,TenantStartDates))&gt;30,DAY(EOMONTH(AAD$4,0))=30,DAY(AAD$4)=30),DAY(LOOKUP($F9,TenantNames,TenantStartDates))=DAY(AAD$4)),IF((LOOKUP($F9,TenantNames,TenantEndDates)-AAD$4)&lt;=31,LOOKUP($F9,TenantNames,TenantTotalRevenues)-SUM($JA9:AAC9),LOOKUP($F9,TenantNames,TenantMonthlyRents)),IF(AND((SUMIF($G$4:AHB$4,"&lt;"&amp;AAD$4,$G9:AHB9))&gt;SUMIFS(TransactionAmounts,TenantSources,$F9,'Filtered Data'!$C$2:$C23,"&lt;"&amp;AAD$4),AAD$4&lt;TODAY()),"Late","Occupied")),)))</f>
        <v/>
      </c>
      <c r="AAE9" s="33" t="str">
        <f>IF(ISBLANK($F9),,IF(TODAY()=AAE$4,"Today",IF(AND(LOOKUP($F9,TenantNames,TenantStartDates)&lt;=AAE$4,LOOKUP($F9,TenantNames,TenantEndDates)&gt;=AAE$4),IF(OR(AND(DAY(LOOKUP($F9,TenantNames,TenantStartDates))&gt;28,DAY(EOMONTH(AAE$4,0))=28,DAY(AAE$4)=28),AND(DAY(LOOKUP($F9,TenantNames,TenantStartDates))&gt;30,DAY(EOMONTH(AAE$4,0))=30,DAY(AAE$4)=30),DAY(LOOKUP($F9,TenantNames,TenantStartDates))=DAY(AAE$4)),IF((LOOKUP($F9,TenantNames,TenantEndDates)-AAE$4)&lt;=31,LOOKUP($F9,TenantNames,TenantTotalRevenues)-SUM($JA9:AAD9),LOOKUP($F9,TenantNames,TenantMonthlyRents)),IF(AND((SUMIF($G$4:AHB$4,"&lt;"&amp;AAE$4,$G9:AHB9))&gt;SUMIFS(TransactionAmounts,TenantSources,$F9,'Filtered Data'!$C$2:$C23,"&lt;"&amp;AAE$4),AAE$4&lt;TODAY()),"Late","Occupied")),)))</f>
        <v/>
      </c>
      <c r="AAF9" s="33" t="str">
        <f>IF(ISBLANK($F9),,IF(TODAY()=AAF$4,"Today",IF(AND(LOOKUP($F9,TenantNames,TenantStartDates)&lt;=AAF$4,LOOKUP($F9,TenantNames,TenantEndDates)&gt;=AAF$4),IF(OR(AND(DAY(LOOKUP($F9,TenantNames,TenantStartDates))&gt;28,DAY(EOMONTH(AAF$4,0))=28,DAY(AAF$4)=28),AND(DAY(LOOKUP($F9,TenantNames,TenantStartDates))&gt;30,DAY(EOMONTH(AAF$4,0))=30,DAY(AAF$4)=30),DAY(LOOKUP($F9,TenantNames,TenantStartDates))=DAY(AAF$4)),IF((LOOKUP($F9,TenantNames,TenantEndDates)-AAF$4)&lt;=31,LOOKUP($F9,TenantNames,TenantTotalRevenues)-SUM($JA9:AAE9),LOOKUP($F9,TenantNames,TenantMonthlyRents)),IF(AND((SUMIF($G$4:AHB$4,"&lt;"&amp;AAF$4,$G9:AHB9))&gt;SUMIFS(TransactionAmounts,TenantSources,$F9,'Filtered Data'!$C$2:$C23,"&lt;"&amp;AAF$4),AAF$4&lt;TODAY()),"Late","Occupied")),)))</f>
        <v/>
      </c>
      <c r="AAG9" s="33" t="str">
        <f>IF(ISBLANK($F9),,IF(TODAY()=AAG$4,"Today",IF(AND(LOOKUP($F9,TenantNames,TenantStartDates)&lt;=AAG$4,LOOKUP($F9,TenantNames,TenantEndDates)&gt;=AAG$4),IF(OR(AND(DAY(LOOKUP($F9,TenantNames,TenantStartDates))&gt;28,DAY(EOMONTH(AAG$4,0))=28,DAY(AAG$4)=28),AND(DAY(LOOKUP($F9,TenantNames,TenantStartDates))&gt;30,DAY(EOMONTH(AAG$4,0))=30,DAY(AAG$4)=30),DAY(LOOKUP($F9,TenantNames,TenantStartDates))=DAY(AAG$4)),IF((LOOKUP($F9,TenantNames,TenantEndDates)-AAG$4)&lt;=31,LOOKUP($F9,TenantNames,TenantTotalRevenues)-SUM($JA9:AAF9),LOOKUP($F9,TenantNames,TenantMonthlyRents)),IF(AND((SUMIF($G$4:AHB$4,"&lt;"&amp;AAG$4,$G9:AHB9))&gt;SUMIFS(TransactionAmounts,TenantSources,$F9,'Filtered Data'!$C$2:$C23,"&lt;"&amp;AAG$4),AAG$4&lt;TODAY()),"Late","Occupied")),)))</f>
        <v/>
      </c>
      <c r="AAH9" s="33" t="str">
        <f>IF(ISBLANK($F9),,IF(TODAY()=AAH$4,"Today",IF(AND(LOOKUP($F9,TenantNames,TenantStartDates)&lt;=AAH$4,LOOKUP($F9,TenantNames,TenantEndDates)&gt;=AAH$4),IF(OR(AND(DAY(LOOKUP($F9,TenantNames,TenantStartDates))&gt;28,DAY(EOMONTH(AAH$4,0))=28,DAY(AAH$4)=28),AND(DAY(LOOKUP($F9,TenantNames,TenantStartDates))&gt;30,DAY(EOMONTH(AAH$4,0))=30,DAY(AAH$4)=30),DAY(LOOKUP($F9,TenantNames,TenantStartDates))=DAY(AAH$4)),IF((LOOKUP($F9,TenantNames,TenantEndDates)-AAH$4)&lt;=31,LOOKUP($F9,TenantNames,TenantTotalRevenues)-SUM($JA9:AAG9),LOOKUP($F9,TenantNames,TenantMonthlyRents)),IF(AND((SUMIF($G$4:AHB$4,"&lt;"&amp;AAH$4,$G9:AHB9))&gt;SUMIFS(TransactionAmounts,TenantSources,$F9,'Filtered Data'!$C$2:$C23,"&lt;"&amp;AAH$4),AAH$4&lt;TODAY()),"Late","Occupied")),)))</f>
        <v/>
      </c>
      <c r="AAI9" s="33" t="str">
        <f>IF(ISBLANK($F9),,IF(TODAY()=AAI$4,"Today",IF(AND(LOOKUP($F9,TenantNames,TenantStartDates)&lt;=AAI$4,LOOKUP($F9,TenantNames,TenantEndDates)&gt;=AAI$4),IF(OR(AND(DAY(LOOKUP($F9,TenantNames,TenantStartDates))&gt;28,DAY(EOMONTH(AAI$4,0))=28,DAY(AAI$4)=28),AND(DAY(LOOKUP($F9,TenantNames,TenantStartDates))&gt;30,DAY(EOMONTH(AAI$4,0))=30,DAY(AAI$4)=30),DAY(LOOKUP($F9,TenantNames,TenantStartDates))=DAY(AAI$4)),IF((LOOKUP($F9,TenantNames,TenantEndDates)-AAI$4)&lt;=31,LOOKUP($F9,TenantNames,TenantTotalRevenues)-SUM($JA9:AAH9),LOOKUP($F9,TenantNames,TenantMonthlyRents)),IF(AND((SUMIF($G$4:AHB$4,"&lt;"&amp;AAI$4,$G9:AHB9))&gt;SUMIFS(TransactionAmounts,TenantSources,$F9,'Filtered Data'!$C$2:$C23,"&lt;"&amp;AAI$4),AAI$4&lt;TODAY()),"Late","Occupied")),)))</f>
        <v/>
      </c>
      <c r="AAJ9" s="33" t="str">
        <f>IF(ISBLANK($F9),,IF(TODAY()=AAJ$4,"Today",IF(AND(LOOKUP($F9,TenantNames,TenantStartDates)&lt;=AAJ$4,LOOKUP($F9,TenantNames,TenantEndDates)&gt;=AAJ$4),IF(OR(AND(DAY(LOOKUP($F9,TenantNames,TenantStartDates))&gt;28,DAY(EOMONTH(AAJ$4,0))=28,DAY(AAJ$4)=28),AND(DAY(LOOKUP($F9,TenantNames,TenantStartDates))&gt;30,DAY(EOMONTH(AAJ$4,0))=30,DAY(AAJ$4)=30),DAY(LOOKUP($F9,TenantNames,TenantStartDates))=DAY(AAJ$4)),IF((LOOKUP($F9,TenantNames,TenantEndDates)-AAJ$4)&lt;=31,LOOKUP($F9,TenantNames,TenantTotalRevenues)-SUM($JA9:AAI9),LOOKUP($F9,TenantNames,TenantMonthlyRents)),IF(AND((SUMIF($G$4:AHB$4,"&lt;"&amp;AAJ$4,$G9:AHB9))&gt;SUMIFS(TransactionAmounts,TenantSources,$F9,'Filtered Data'!$C$2:$C23,"&lt;"&amp;AAJ$4),AAJ$4&lt;TODAY()),"Late","Occupied")),)))</f>
        <v/>
      </c>
      <c r="AAK9" s="33" t="str">
        <f>IF(ISBLANK($F9),,IF(TODAY()=AAK$4,"Today",IF(AND(LOOKUP($F9,TenantNames,TenantStartDates)&lt;=AAK$4,LOOKUP($F9,TenantNames,TenantEndDates)&gt;=AAK$4),IF(OR(AND(DAY(LOOKUP($F9,TenantNames,TenantStartDates))&gt;28,DAY(EOMONTH(AAK$4,0))=28,DAY(AAK$4)=28),AND(DAY(LOOKUP($F9,TenantNames,TenantStartDates))&gt;30,DAY(EOMONTH(AAK$4,0))=30,DAY(AAK$4)=30),DAY(LOOKUP($F9,TenantNames,TenantStartDates))=DAY(AAK$4)),IF((LOOKUP($F9,TenantNames,TenantEndDates)-AAK$4)&lt;=31,LOOKUP($F9,TenantNames,TenantTotalRevenues)-SUM($JA9:AAJ9),LOOKUP($F9,TenantNames,TenantMonthlyRents)),IF(AND((SUMIF($G$4:AHB$4,"&lt;"&amp;AAK$4,$G9:AHB9))&gt;SUMIFS(TransactionAmounts,TenantSources,$F9,'Filtered Data'!$C$2:$C23,"&lt;"&amp;AAK$4),AAK$4&lt;TODAY()),"Late","Occupied")),)))</f>
        <v/>
      </c>
      <c r="AAL9" s="33" t="str">
        <f>IF(ISBLANK($F9),,IF(TODAY()=AAL$4,"Today",IF(AND(LOOKUP($F9,TenantNames,TenantStartDates)&lt;=AAL$4,LOOKUP($F9,TenantNames,TenantEndDates)&gt;=AAL$4),IF(OR(AND(DAY(LOOKUP($F9,TenantNames,TenantStartDates))&gt;28,DAY(EOMONTH(AAL$4,0))=28,DAY(AAL$4)=28),AND(DAY(LOOKUP($F9,TenantNames,TenantStartDates))&gt;30,DAY(EOMONTH(AAL$4,0))=30,DAY(AAL$4)=30),DAY(LOOKUP($F9,TenantNames,TenantStartDates))=DAY(AAL$4)),IF((LOOKUP($F9,TenantNames,TenantEndDates)-AAL$4)&lt;=31,LOOKUP($F9,TenantNames,TenantTotalRevenues)-SUM($JA9:AAK9),LOOKUP($F9,TenantNames,TenantMonthlyRents)),IF(AND((SUMIF($G$4:AHB$4,"&lt;"&amp;AAL$4,$G9:AHB9))&gt;SUMIFS(TransactionAmounts,TenantSources,$F9,'Filtered Data'!$C$2:$C23,"&lt;"&amp;AAL$4),AAL$4&lt;TODAY()),"Late","Occupied")),)))</f>
        <v/>
      </c>
      <c r="AAM9" s="33" t="str">
        <f>IF(ISBLANK($F9),,IF(TODAY()=AAM$4,"Today",IF(AND(LOOKUP($F9,TenantNames,TenantStartDates)&lt;=AAM$4,LOOKUP($F9,TenantNames,TenantEndDates)&gt;=AAM$4),IF(OR(AND(DAY(LOOKUP($F9,TenantNames,TenantStartDates))&gt;28,DAY(EOMONTH(AAM$4,0))=28,DAY(AAM$4)=28),AND(DAY(LOOKUP($F9,TenantNames,TenantStartDates))&gt;30,DAY(EOMONTH(AAM$4,0))=30,DAY(AAM$4)=30),DAY(LOOKUP($F9,TenantNames,TenantStartDates))=DAY(AAM$4)),IF((LOOKUP($F9,TenantNames,TenantEndDates)-AAM$4)&lt;=31,LOOKUP($F9,TenantNames,TenantTotalRevenues)-SUM($JA9:AAL9),LOOKUP($F9,TenantNames,TenantMonthlyRents)),IF(AND((SUMIF($G$4:AHB$4,"&lt;"&amp;AAM$4,$G9:AHB9))&gt;SUMIFS(TransactionAmounts,TenantSources,$F9,'Filtered Data'!$C$2:$C23,"&lt;"&amp;AAM$4),AAM$4&lt;TODAY()),"Late","Occupied")),)))</f>
        <v/>
      </c>
      <c r="AAN9" s="33" t="str">
        <f>IF(ISBLANK($F9),,IF(TODAY()=AAN$4,"Today",IF(AND(LOOKUP($F9,TenantNames,TenantStartDates)&lt;=AAN$4,LOOKUP($F9,TenantNames,TenantEndDates)&gt;=AAN$4),IF(OR(AND(DAY(LOOKUP($F9,TenantNames,TenantStartDates))&gt;28,DAY(EOMONTH(AAN$4,0))=28,DAY(AAN$4)=28),AND(DAY(LOOKUP($F9,TenantNames,TenantStartDates))&gt;30,DAY(EOMONTH(AAN$4,0))=30,DAY(AAN$4)=30),DAY(LOOKUP($F9,TenantNames,TenantStartDates))=DAY(AAN$4)),IF((LOOKUP($F9,TenantNames,TenantEndDates)-AAN$4)&lt;=31,LOOKUP($F9,TenantNames,TenantTotalRevenues)-SUM($JA9:AAM9),LOOKUP($F9,TenantNames,TenantMonthlyRents)),IF(AND((SUMIF($G$4:AHB$4,"&lt;"&amp;AAN$4,$G9:AHB9))&gt;SUMIFS(TransactionAmounts,TenantSources,$F9,'Filtered Data'!$C$2:$C23,"&lt;"&amp;AAN$4),AAN$4&lt;TODAY()),"Late","Occupied")),)))</f>
        <v/>
      </c>
      <c r="AAO9" s="33" t="str">
        <f>IF(ISBLANK($F9),,IF(TODAY()=AAO$4,"Today",IF(AND(LOOKUP($F9,TenantNames,TenantStartDates)&lt;=AAO$4,LOOKUP($F9,TenantNames,TenantEndDates)&gt;=AAO$4),IF(OR(AND(DAY(LOOKUP($F9,TenantNames,TenantStartDates))&gt;28,DAY(EOMONTH(AAO$4,0))=28,DAY(AAO$4)=28),AND(DAY(LOOKUP($F9,TenantNames,TenantStartDates))&gt;30,DAY(EOMONTH(AAO$4,0))=30,DAY(AAO$4)=30),DAY(LOOKUP($F9,TenantNames,TenantStartDates))=DAY(AAO$4)),IF((LOOKUP($F9,TenantNames,TenantEndDates)-AAO$4)&lt;=31,LOOKUP($F9,TenantNames,TenantTotalRevenues)-SUM($JA9:AAN9),LOOKUP($F9,TenantNames,TenantMonthlyRents)),IF(AND((SUMIF($G$4:AHB$4,"&lt;"&amp;AAO$4,$G9:AHB9))&gt;SUMIFS(TransactionAmounts,TenantSources,$F9,'Filtered Data'!$C$2:$C23,"&lt;"&amp;AAO$4),AAO$4&lt;TODAY()),"Late","Occupied")),)))</f>
        <v/>
      </c>
      <c r="AAP9" s="33" t="str">
        <f>IF(ISBLANK($F9),,IF(TODAY()=AAP$4,"Today",IF(AND(LOOKUP($F9,TenantNames,TenantStartDates)&lt;=AAP$4,LOOKUP($F9,TenantNames,TenantEndDates)&gt;=AAP$4),IF(OR(AND(DAY(LOOKUP($F9,TenantNames,TenantStartDates))&gt;28,DAY(EOMONTH(AAP$4,0))=28,DAY(AAP$4)=28),AND(DAY(LOOKUP($F9,TenantNames,TenantStartDates))&gt;30,DAY(EOMONTH(AAP$4,0))=30,DAY(AAP$4)=30),DAY(LOOKUP($F9,TenantNames,TenantStartDates))=DAY(AAP$4)),IF((LOOKUP($F9,TenantNames,TenantEndDates)-AAP$4)&lt;=31,LOOKUP($F9,TenantNames,TenantTotalRevenues)-SUM($JA9:AAO9),LOOKUP($F9,TenantNames,TenantMonthlyRents)),IF(AND((SUMIF($G$4:AHB$4,"&lt;"&amp;AAP$4,$G9:AHB9))&gt;SUMIFS(TransactionAmounts,TenantSources,$F9,'Filtered Data'!$C$2:$C23,"&lt;"&amp;AAP$4),AAP$4&lt;TODAY()),"Late","Occupied")),)))</f>
        <v/>
      </c>
      <c r="AAQ9" s="33" t="str">
        <f>IF(ISBLANK($F9),,IF(TODAY()=AAQ$4,"Today",IF(AND(LOOKUP($F9,TenantNames,TenantStartDates)&lt;=AAQ$4,LOOKUP($F9,TenantNames,TenantEndDates)&gt;=AAQ$4),IF(OR(AND(DAY(LOOKUP($F9,TenantNames,TenantStartDates))&gt;28,DAY(EOMONTH(AAQ$4,0))=28,DAY(AAQ$4)=28),AND(DAY(LOOKUP($F9,TenantNames,TenantStartDates))&gt;30,DAY(EOMONTH(AAQ$4,0))=30,DAY(AAQ$4)=30),DAY(LOOKUP($F9,TenantNames,TenantStartDates))=DAY(AAQ$4)),IF((LOOKUP($F9,TenantNames,TenantEndDates)-AAQ$4)&lt;=31,LOOKUP($F9,TenantNames,TenantTotalRevenues)-SUM($JA9:AAP9),LOOKUP($F9,TenantNames,TenantMonthlyRents)),IF(AND((SUMIF($G$4:AHB$4,"&lt;"&amp;AAQ$4,$G9:AHB9))&gt;SUMIFS(TransactionAmounts,TenantSources,$F9,'Filtered Data'!$C$2:$C23,"&lt;"&amp;AAQ$4),AAQ$4&lt;TODAY()),"Late","Occupied")),)))</f>
        <v/>
      </c>
      <c r="AAR9" s="33" t="str">
        <f>IF(ISBLANK($F9),,IF(TODAY()=AAR$4,"Today",IF(AND(LOOKUP($F9,TenantNames,TenantStartDates)&lt;=AAR$4,LOOKUP($F9,TenantNames,TenantEndDates)&gt;=AAR$4),IF(OR(AND(DAY(LOOKUP($F9,TenantNames,TenantStartDates))&gt;28,DAY(EOMONTH(AAR$4,0))=28,DAY(AAR$4)=28),AND(DAY(LOOKUP($F9,TenantNames,TenantStartDates))&gt;30,DAY(EOMONTH(AAR$4,0))=30,DAY(AAR$4)=30),DAY(LOOKUP($F9,TenantNames,TenantStartDates))=DAY(AAR$4)),IF((LOOKUP($F9,TenantNames,TenantEndDates)-AAR$4)&lt;=31,LOOKUP($F9,TenantNames,TenantTotalRevenues)-SUM($JA9:AAQ9),LOOKUP($F9,TenantNames,TenantMonthlyRents)),IF(AND((SUMIF($G$4:AHB$4,"&lt;"&amp;AAR$4,$G9:AHB9))&gt;SUMIFS(TransactionAmounts,TenantSources,$F9,'Filtered Data'!$C$2:$C23,"&lt;"&amp;AAR$4),AAR$4&lt;TODAY()),"Late","Occupied")),)))</f>
        <v/>
      </c>
      <c r="AAS9" s="33" t="str">
        <f>IF(ISBLANK($F9),,IF(TODAY()=AAS$4,"Today",IF(AND(LOOKUP($F9,TenantNames,TenantStartDates)&lt;=AAS$4,LOOKUP($F9,TenantNames,TenantEndDates)&gt;=AAS$4),IF(OR(AND(DAY(LOOKUP($F9,TenantNames,TenantStartDates))&gt;28,DAY(EOMONTH(AAS$4,0))=28,DAY(AAS$4)=28),AND(DAY(LOOKUP($F9,TenantNames,TenantStartDates))&gt;30,DAY(EOMONTH(AAS$4,0))=30,DAY(AAS$4)=30),DAY(LOOKUP($F9,TenantNames,TenantStartDates))=DAY(AAS$4)),IF((LOOKUP($F9,TenantNames,TenantEndDates)-AAS$4)&lt;=31,LOOKUP($F9,TenantNames,TenantTotalRevenues)-SUM($JA9:AAR9),LOOKUP($F9,TenantNames,TenantMonthlyRents)),IF(AND((SUMIF($G$4:AHB$4,"&lt;"&amp;AAS$4,$G9:AHB9))&gt;SUMIFS(TransactionAmounts,TenantSources,$F9,'Filtered Data'!$C$2:$C23,"&lt;"&amp;AAS$4),AAS$4&lt;TODAY()),"Late","Occupied")),)))</f>
        <v/>
      </c>
      <c r="AAT9" s="33" t="str">
        <f>IF(ISBLANK($F9),,IF(TODAY()=AAT$4,"Today",IF(AND(LOOKUP($F9,TenantNames,TenantStartDates)&lt;=AAT$4,LOOKUP($F9,TenantNames,TenantEndDates)&gt;=AAT$4),IF(OR(AND(DAY(LOOKUP($F9,TenantNames,TenantStartDates))&gt;28,DAY(EOMONTH(AAT$4,0))=28,DAY(AAT$4)=28),AND(DAY(LOOKUP($F9,TenantNames,TenantStartDates))&gt;30,DAY(EOMONTH(AAT$4,0))=30,DAY(AAT$4)=30),DAY(LOOKUP($F9,TenantNames,TenantStartDates))=DAY(AAT$4)),IF((LOOKUP($F9,TenantNames,TenantEndDates)-AAT$4)&lt;=31,LOOKUP($F9,TenantNames,TenantTotalRevenues)-SUM($JA9:AAS9),LOOKUP($F9,TenantNames,TenantMonthlyRents)),IF(AND((SUMIF($G$4:AHB$4,"&lt;"&amp;AAT$4,$G9:AHB9))&gt;SUMIFS(TransactionAmounts,TenantSources,$F9,'Filtered Data'!$C$2:$C23,"&lt;"&amp;AAT$4),AAT$4&lt;TODAY()),"Late","Occupied")),)))</f>
        <v/>
      </c>
      <c r="AAU9" s="33" t="str">
        <f>IF(ISBLANK($F9),,IF(TODAY()=AAU$4,"Today",IF(AND(LOOKUP($F9,TenantNames,TenantStartDates)&lt;=AAU$4,LOOKUP($F9,TenantNames,TenantEndDates)&gt;=AAU$4),IF(OR(AND(DAY(LOOKUP($F9,TenantNames,TenantStartDates))&gt;28,DAY(EOMONTH(AAU$4,0))=28,DAY(AAU$4)=28),AND(DAY(LOOKUP($F9,TenantNames,TenantStartDates))&gt;30,DAY(EOMONTH(AAU$4,0))=30,DAY(AAU$4)=30),DAY(LOOKUP($F9,TenantNames,TenantStartDates))=DAY(AAU$4)),IF((LOOKUP($F9,TenantNames,TenantEndDates)-AAU$4)&lt;=31,LOOKUP($F9,TenantNames,TenantTotalRevenues)-SUM($JA9:AAT9),LOOKUP($F9,TenantNames,TenantMonthlyRents)),IF(AND((SUMIF($G$4:AHB$4,"&lt;"&amp;AAU$4,$G9:AHB9))&gt;SUMIFS(TransactionAmounts,TenantSources,$F9,'Filtered Data'!$C$2:$C23,"&lt;"&amp;AAU$4),AAU$4&lt;TODAY()),"Late","Occupied")),)))</f>
        <v/>
      </c>
      <c r="AAV9" s="33" t="str">
        <f>IF(ISBLANK($F9),,IF(TODAY()=AAV$4,"Today",IF(AND(LOOKUP($F9,TenantNames,TenantStartDates)&lt;=AAV$4,LOOKUP($F9,TenantNames,TenantEndDates)&gt;=AAV$4),IF(OR(AND(DAY(LOOKUP($F9,TenantNames,TenantStartDates))&gt;28,DAY(EOMONTH(AAV$4,0))=28,DAY(AAV$4)=28),AND(DAY(LOOKUP($F9,TenantNames,TenantStartDates))&gt;30,DAY(EOMONTH(AAV$4,0))=30,DAY(AAV$4)=30),DAY(LOOKUP($F9,TenantNames,TenantStartDates))=DAY(AAV$4)),IF((LOOKUP($F9,TenantNames,TenantEndDates)-AAV$4)&lt;=31,LOOKUP($F9,TenantNames,TenantTotalRevenues)-SUM($JA9:AAU9),LOOKUP($F9,TenantNames,TenantMonthlyRents)),IF(AND((SUMIF($G$4:AHB$4,"&lt;"&amp;AAV$4,$G9:AHB9))&gt;SUMIFS(TransactionAmounts,TenantSources,$F9,'Filtered Data'!$C$2:$C23,"&lt;"&amp;AAV$4),AAV$4&lt;TODAY()),"Late","Occupied")),)))</f>
        <v/>
      </c>
      <c r="AAW9" s="33" t="str">
        <f>IF(ISBLANK($F9),,IF(TODAY()=AAW$4,"Today",IF(AND(LOOKUP($F9,TenantNames,TenantStartDates)&lt;=AAW$4,LOOKUP($F9,TenantNames,TenantEndDates)&gt;=AAW$4),IF(OR(AND(DAY(LOOKUP($F9,TenantNames,TenantStartDates))&gt;28,DAY(EOMONTH(AAW$4,0))=28,DAY(AAW$4)=28),AND(DAY(LOOKUP($F9,TenantNames,TenantStartDates))&gt;30,DAY(EOMONTH(AAW$4,0))=30,DAY(AAW$4)=30),DAY(LOOKUP($F9,TenantNames,TenantStartDates))=DAY(AAW$4)),IF((LOOKUP($F9,TenantNames,TenantEndDates)-AAW$4)&lt;=31,LOOKUP($F9,TenantNames,TenantTotalRevenues)-SUM($JA9:AAV9),LOOKUP($F9,TenantNames,TenantMonthlyRents)),IF(AND((SUMIF($G$4:AHB$4,"&lt;"&amp;AAW$4,$G9:AHB9))&gt;SUMIFS(TransactionAmounts,TenantSources,$F9,'Filtered Data'!$C$2:$C23,"&lt;"&amp;AAW$4),AAW$4&lt;TODAY()),"Late","Occupied")),)))</f>
        <v/>
      </c>
      <c r="AAX9" s="33" t="str">
        <f>IF(ISBLANK($F9),,IF(TODAY()=AAX$4,"Today",IF(AND(LOOKUP($F9,TenantNames,TenantStartDates)&lt;=AAX$4,LOOKUP($F9,TenantNames,TenantEndDates)&gt;=AAX$4),IF(OR(AND(DAY(LOOKUP($F9,TenantNames,TenantStartDates))&gt;28,DAY(EOMONTH(AAX$4,0))=28,DAY(AAX$4)=28),AND(DAY(LOOKUP($F9,TenantNames,TenantStartDates))&gt;30,DAY(EOMONTH(AAX$4,0))=30,DAY(AAX$4)=30),DAY(LOOKUP($F9,TenantNames,TenantStartDates))=DAY(AAX$4)),IF((LOOKUP($F9,TenantNames,TenantEndDates)-AAX$4)&lt;=31,LOOKUP($F9,TenantNames,TenantTotalRevenues)-SUM($JA9:AAW9),LOOKUP($F9,TenantNames,TenantMonthlyRents)),IF(AND((SUMIF($G$4:AHB$4,"&lt;"&amp;AAX$4,$G9:AHB9))&gt;SUMIFS(TransactionAmounts,TenantSources,$F9,'Filtered Data'!$C$2:$C23,"&lt;"&amp;AAX$4),AAX$4&lt;TODAY()),"Late","Occupied")),)))</f>
        <v/>
      </c>
      <c r="AAY9" s="33" t="str">
        <f>IF(ISBLANK($F9),,IF(TODAY()=AAY$4,"Today",IF(AND(LOOKUP($F9,TenantNames,TenantStartDates)&lt;=AAY$4,LOOKUP($F9,TenantNames,TenantEndDates)&gt;=AAY$4),IF(OR(AND(DAY(LOOKUP($F9,TenantNames,TenantStartDates))&gt;28,DAY(EOMONTH(AAY$4,0))=28,DAY(AAY$4)=28),AND(DAY(LOOKUP($F9,TenantNames,TenantStartDates))&gt;30,DAY(EOMONTH(AAY$4,0))=30,DAY(AAY$4)=30),DAY(LOOKUP($F9,TenantNames,TenantStartDates))=DAY(AAY$4)),IF((LOOKUP($F9,TenantNames,TenantEndDates)-AAY$4)&lt;=31,LOOKUP($F9,TenantNames,TenantTotalRevenues)-SUM($JA9:AAX9),LOOKUP($F9,TenantNames,TenantMonthlyRents)),IF(AND((SUMIF($G$4:AHB$4,"&lt;"&amp;AAY$4,$G9:AHB9))&gt;SUMIFS(TransactionAmounts,TenantSources,$F9,'Filtered Data'!$C$2:$C23,"&lt;"&amp;AAY$4),AAY$4&lt;TODAY()),"Late","Occupied")),)))</f>
        <v/>
      </c>
      <c r="AAZ9" s="33" t="str">
        <f>IF(ISBLANK($F9),,IF(TODAY()=AAZ$4,"Today",IF(AND(LOOKUP($F9,TenantNames,TenantStartDates)&lt;=AAZ$4,LOOKUP($F9,TenantNames,TenantEndDates)&gt;=AAZ$4),IF(OR(AND(DAY(LOOKUP($F9,TenantNames,TenantStartDates))&gt;28,DAY(EOMONTH(AAZ$4,0))=28,DAY(AAZ$4)=28),AND(DAY(LOOKUP($F9,TenantNames,TenantStartDates))&gt;30,DAY(EOMONTH(AAZ$4,0))=30,DAY(AAZ$4)=30),DAY(LOOKUP($F9,TenantNames,TenantStartDates))=DAY(AAZ$4)),IF((LOOKUP($F9,TenantNames,TenantEndDates)-AAZ$4)&lt;=31,LOOKUP($F9,TenantNames,TenantTotalRevenues)-SUM($JA9:AAY9),LOOKUP($F9,TenantNames,TenantMonthlyRents)),IF(AND((SUMIF($G$4:AHB$4,"&lt;"&amp;AAZ$4,$G9:AHB9))&gt;SUMIFS(TransactionAmounts,TenantSources,$F9,'Filtered Data'!$C$2:$C23,"&lt;"&amp;AAZ$4),AAZ$4&lt;TODAY()),"Late","Occupied")),)))</f>
        <v/>
      </c>
      <c r="ABA9" s="33" t="str">
        <f>IF(ISBLANK($F9),,IF(TODAY()=ABA$4,"Today",IF(AND(LOOKUP($F9,TenantNames,TenantStartDates)&lt;=ABA$4,LOOKUP($F9,TenantNames,TenantEndDates)&gt;=ABA$4),IF(OR(AND(DAY(LOOKUP($F9,TenantNames,TenantStartDates))&gt;28,DAY(EOMONTH(ABA$4,0))=28,DAY(ABA$4)=28),AND(DAY(LOOKUP($F9,TenantNames,TenantStartDates))&gt;30,DAY(EOMONTH(ABA$4,0))=30,DAY(ABA$4)=30),DAY(LOOKUP($F9,TenantNames,TenantStartDates))=DAY(ABA$4)),IF((LOOKUP($F9,TenantNames,TenantEndDates)-ABA$4)&lt;=31,LOOKUP($F9,TenantNames,TenantTotalRevenues)-SUM($JA9:AAZ9),LOOKUP($F9,TenantNames,TenantMonthlyRents)),IF(AND((SUMIF($G$4:AHB$4,"&lt;"&amp;ABA$4,$G9:AHB9))&gt;SUMIFS(TransactionAmounts,TenantSources,$F9,'Filtered Data'!$C$2:$C23,"&lt;"&amp;ABA$4),ABA$4&lt;TODAY()),"Late","Occupied")),)))</f>
        <v/>
      </c>
      <c r="ABB9" s="33" t="str">
        <f>IF(ISBLANK($F9),,IF(TODAY()=ABB$4,"Today",IF(AND(LOOKUP($F9,TenantNames,TenantStartDates)&lt;=ABB$4,LOOKUP($F9,TenantNames,TenantEndDates)&gt;=ABB$4),IF(OR(AND(DAY(LOOKUP($F9,TenantNames,TenantStartDates))&gt;28,DAY(EOMONTH(ABB$4,0))=28,DAY(ABB$4)=28),AND(DAY(LOOKUP($F9,TenantNames,TenantStartDates))&gt;30,DAY(EOMONTH(ABB$4,0))=30,DAY(ABB$4)=30),DAY(LOOKUP($F9,TenantNames,TenantStartDates))=DAY(ABB$4)),IF((LOOKUP($F9,TenantNames,TenantEndDates)-ABB$4)&lt;=31,LOOKUP($F9,TenantNames,TenantTotalRevenues)-SUM($JA9:ABA9),LOOKUP($F9,TenantNames,TenantMonthlyRents)),IF(AND((SUMIF($G$4:AHB$4,"&lt;"&amp;ABB$4,$G9:AHB9))&gt;SUMIFS(TransactionAmounts,TenantSources,$F9,'Filtered Data'!$C$2:$C23,"&lt;"&amp;ABB$4),ABB$4&lt;TODAY()),"Late","Occupied")),)))</f>
        <v/>
      </c>
      <c r="ABC9" s="33" t="str">
        <f>IF(ISBLANK($F9),,IF(TODAY()=ABC$4,"Today",IF(AND(LOOKUP($F9,TenantNames,TenantStartDates)&lt;=ABC$4,LOOKUP($F9,TenantNames,TenantEndDates)&gt;=ABC$4),IF(OR(AND(DAY(LOOKUP($F9,TenantNames,TenantStartDates))&gt;28,DAY(EOMONTH(ABC$4,0))=28,DAY(ABC$4)=28),AND(DAY(LOOKUP($F9,TenantNames,TenantStartDates))&gt;30,DAY(EOMONTH(ABC$4,0))=30,DAY(ABC$4)=30),DAY(LOOKUP($F9,TenantNames,TenantStartDates))=DAY(ABC$4)),IF((LOOKUP($F9,TenantNames,TenantEndDates)-ABC$4)&lt;=31,LOOKUP($F9,TenantNames,TenantTotalRevenues)-SUM($JA9:ABB9),LOOKUP($F9,TenantNames,TenantMonthlyRents)),IF(AND((SUMIF($G$4:AHB$4,"&lt;"&amp;ABC$4,$G9:AHB9))&gt;SUMIFS(TransactionAmounts,TenantSources,$F9,'Filtered Data'!$C$2:$C23,"&lt;"&amp;ABC$4),ABC$4&lt;TODAY()),"Late","Occupied")),)))</f>
        <v/>
      </c>
      <c r="ABD9" s="33" t="str">
        <f>IF(ISBLANK($F9),,IF(TODAY()=ABD$4,"Today",IF(AND(LOOKUP($F9,TenantNames,TenantStartDates)&lt;=ABD$4,LOOKUP($F9,TenantNames,TenantEndDates)&gt;=ABD$4),IF(OR(AND(DAY(LOOKUP($F9,TenantNames,TenantStartDates))&gt;28,DAY(EOMONTH(ABD$4,0))=28,DAY(ABD$4)=28),AND(DAY(LOOKUP($F9,TenantNames,TenantStartDates))&gt;30,DAY(EOMONTH(ABD$4,0))=30,DAY(ABD$4)=30),DAY(LOOKUP($F9,TenantNames,TenantStartDates))=DAY(ABD$4)),IF((LOOKUP($F9,TenantNames,TenantEndDates)-ABD$4)&lt;=31,LOOKUP($F9,TenantNames,TenantTotalRevenues)-SUM($JA9:ABC9),LOOKUP($F9,TenantNames,TenantMonthlyRents)),IF(AND((SUMIF($G$4:AHB$4,"&lt;"&amp;ABD$4,$G9:AHB9))&gt;SUMIFS(TransactionAmounts,TenantSources,$F9,'Filtered Data'!$C$2:$C23,"&lt;"&amp;ABD$4),ABD$4&lt;TODAY()),"Late","Occupied")),)))</f>
        <v/>
      </c>
      <c r="ABE9" s="33" t="str">
        <f>IF(ISBLANK($F9),,IF(TODAY()=ABE$4,"Today",IF(AND(LOOKUP($F9,TenantNames,TenantStartDates)&lt;=ABE$4,LOOKUP($F9,TenantNames,TenantEndDates)&gt;=ABE$4),IF(OR(AND(DAY(LOOKUP($F9,TenantNames,TenantStartDates))&gt;28,DAY(EOMONTH(ABE$4,0))=28,DAY(ABE$4)=28),AND(DAY(LOOKUP($F9,TenantNames,TenantStartDates))&gt;30,DAY(EOMONTH(ABE$4,0))=30,DAY(ABE$4)=30),DAY(LOOKUP($F9,TenantNames,TenantStartDates))=DAY(ABE$4)),IF((LOOKUP($F9,TenantNames,TenantEndDates)-ABE$4)&lt;=31,LOOKUP($F9,TenantNames,TenantTotalRevenues)-SUM($JA9:ABD9),LOOKUP($F9,TenantNames,TenantMonthlyRents)),IF(AND((SUMIF($G$4:AHB$4,"&lt;"&amp;ABE$4,$G9:AHB9))&gt;SUMIFS(TransactionAmounts,TenantSources,$F9,'Filtered Data'!$C$2:$C23,"&lt;"&amp;ABE$4),ABE$4&lt;TODAY()),"Late","Occupied")),)))</f>
        <v/>
      </c>
      <c r="ABF9" s="33" t="str">
        <f>IF(ISBLANK($F9),,IF(TODAY()=ABF$4,"Today",IF(AND(LOOKUP($F9,TenantNames,TenantStartDates)&lt;=ABF$4,LOOKUP($F9,TenantNames,TenantEndDates)&gt;=ABF$4),IF(OR(AND(DAY(LOOKUP($F9,TenantNames,TenantStartDates))&gt;28,DAY(EOMONTH(ABF$4,0))=28,DAY(ABF$4)=28),AND(DAY(LOOKUP($F9,TenantNames,TenantStartDates))&gt;30,DAY(EOMONTH(ABF$4,0))=30,DAY(ABF$4)=30),DAY(LOOKUP($F9,TenantNames,TenantStartDates))=DAY(ABF$4)),IF((LOOKUP($F9,TenantNames,TenantEndDates)-ABF$4)&lt;=31,LOOKUP($F9,TenantNames,TenantTotalRevenues)-SUM($JA9:ABE9),LOOKUP($F9,TenantNames,TenantMonthlyRents)),IF(AND((SUMIF($G$4:AHB$4,"&lt;"&amp;ABF$4,$G9:AHB9))&gt;SUMIFS(TransactionAmounts,TenantSources,$F9,'Filtered Data'!$C$2:$C23,"&lt;"&amp;ABF$4),ABF$4&lt;TODAY()),"Late","Occupied")),)))</f>
        <v/>
      </c>
      <c r="ABG9" s="33" t="str">
        <f>IF(ISBLANK($F9),,IF(TODAY()=ABG$4,"Today",IF(AND(LOOKUP($F9,TenantNames,TenantStartDates)&lt;=ABG$4,LOOKUP($F9,TenantNames,TenantEndDates)&gt;=ABG$4),IF(OR(AND(DAY(LOOKUP($F9,TenantNames,TenantStartDates))&gt;28,DAY(EOMONTH(ABG$4,0))=28,DAY(ABG$4)=28),AND(DAY(LOOKUP($F9,TenantNames,TenantStartDates))&gt;30,DAY(EOMONTH(ABG$4,0))=30,DAY(ABG$4)=30),DAY(LOOKUP($F9,TenantNames,TenantStartDates))=DAY(ABG$4)),IF((LOOKUP($F9,TenantNames,TenantEndDates)-ABG$4)&lt;=31,LOOKUP($F9,TenantNames,TenantTotalRevenues)-SUM($JA9:ABF9),LOOKUP($F9,TenantNames,TenantMonthlyRents)),IF(AND((SUMIF($G$4:AHB$4,"&lt;"&amp;ABG$4,$G9:AHB9))&gt;SUMIFS(TransactionAmounts,TenantSources,$F9,'Filtered Data'!$C$2:$C23,"&lt;"&amp;ABG$4),ABG$4&lt;TODAY()),"Late","Occupied")),)))</f>
        <v/>
      </c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</row>
    <row r="10" ht="28.5" customHeight="1">
      <c r="A10" s="31"/>
      <c r="B10" s="31"/>
      <c r="C10" s="27"/>
      <c r="D10" s="22" t="str">
        <f t="shared" si="1"/>
        <v/>
      </c>
      <c r="E10" s="22"/>
      <c r="F10" s="2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18"/>
      <c r="JA10" s="33" t="str">
        <f>IF(ISBLANK($F10),,IF(TODAY()=JA$4,"Today",IF(AND(LOOKUP($F10,TenantNames,TenantStartDates)&lt;=JA$4,LOOKUP($F10,TenantNames,TenantEndDates)&gt;=JA$4),IF(OR(AND(DAY(LOOKUP($F10,TenantNames,TenantStartDates))&gt;28,DAY(EOMONTH(JA$4,0))=28,DAY(JA$4)=28),AND(DAY(LOOKUP($F10,TenantNames,TenantStartDates))&gt;30,DAY(EOMONTH(JA$4,0))=30,DAY(JA$4)=30),DAY(LOOKUP($F10,TenantNames,TenantStartDates))=DAY(JA$4)),IF((LOOKUP($F10,TenantNames,TenantEndDates)-JA$4)&lt;=31,LOOKUP($F10,TenantNames,TenantTotalRevenues)-SUM(IZ10:$JA10),LOOKUP($F10,TenantNames,TenantMonthlyRents)),IF(AND((SUMIF($G$4:AHB$4,"&lt;"&amp;JA$4,$G10:AHB10))&gt;SUMIFS(TransactionAmounts,TenantSources,$F10,'Filtered Data'!$C$2:$C23,"&lt;"&amp;JA$4),JA$4&lt;TODAY()),"Late","Occupied")),)))</f>
        <v/>
      </c>
      <c r="JB10" s="33" t="str">
        <f>IF(ISBLANK($F10),,IF(TODAY()=JB$4,"Today",IF(AND(LOOKUP($F10,TenantNames,TenantStartDates)&lt;=JB$4,LOOKUP($F10,TenantNames,TenantEndDates)&gt;=JB$4),IF(OR(AND(DAY(LOOKUP($F10,TenantNames,TenantStartDates))&gt;28,DAY(EOMONTH(JB$4,0))=28,DAY(JB$4)=28),AND(DAY(LOOKUP($F10,TenantNames,TenantStartDates))&gt;30,DAY(EOMONTH(JB$4,0))=30,DAY(JB$4)=30),DAY(LOOKUP($F10,TenantNames,TenantStartDates))=DAY(JB$4)),IF((LOOKUP($F10,TenantNames,TenantEndDates)-JB$4)&lt;=31,LOOKUP($F10,TenantNames,TenantTotalRevenues)-SUM(JA10:$JA10),LOOKUP($F10,TenantNames,TenantMonthlyRents)),IF(AND((SUMIF($G$4:AHB$4,"&lt;"&amp;JB$4,$G10:AHB10))&gt;SUMIFS(TransactionAmounts,TenantSources,$F10,'Filtered Data'!$C$2:$C23,"&lt;"&amp;JB$4),JB$4&lt;TODAY()),"Late","Occupied")),)))</f>
        <v/>
      </c>
      <c r="JC10" s="33" t="str">
        <f>IF(ISBLANK($F10),,IF(TODAY()=JC$4,"Today",IF(AND(LOOKUP($F10,TenantNames,TenantStartDates)&lt;=JC$4,LOOKUP($F10,TenantNames,TenantEndDates)&gt;=JC$4),IF(OR(AND(DAY(LOOKUP($F10,TenantNames,TenantStartDates))&gt;28,DAY(EOMONTH(JC$4,0))=28,DAY(JC$4)=28),AND(DAY(LOOKUP($F10,TenantNames,TenantStartDates))&gt;30,DAY(EOMONTH(JC$4,0))=30,DAY(JC$4)=30),DAY(LOOKUP($F10,TenantNames,TenantStartDates))=DAY(JC$4)),IF((LOOKUP($F10,TenantNames,TenantEndDates)-JC$4)&lt;=31,LOOKUP($F10,TenantNames,TenantTotalRevenues)-SUM($JA10:JB10),LOOKUP($F10,TenantNames,TenantMonthlyRents)),IF(AND((SUMIF($G$4:AHB$4,"&lt;"&amp;JC$4,$G10:AHB10))&gt;SUMIFS(TransactionAmounts,TenantSources,$F10,'Filtered Data'!$C$2:$C23,"&lt;"&amp;JC$4),JC$4&lt;TODAY()),"Late","Occupied")),)))</f>
        <v/>
      </c>
      <c r="JD10" s="33" t="str">
        <f>IF(ISBLANK($F10),,IF(TODAY()=JD$4,"Today",IF(AND(LOOKUP($F10,TenantNames,TenantStartDates)&lt;=JD$4,LOOKUP($F10,TenantNames,TenantEndDates)&gt;=JD$4),IF(OR(AND(DAY(LOOKUP($F10,TenantNames,TenantStartDates))&gt;28,DAY(EOMONTH(JD$4,0))=28,DAY(JD$4)=28),AND(DAY(LOOKUP($F10,TenantNames,TenantStartDates))&gt;30,DAY(EOMONTH(JD$4,0))=30,DAY(JD$4)=30),DAY(LOOKUP($F10,TenantNames,TenantStartDates))=DAY(JD$4)),IF((LOOKUP($F10,TenantNames,TenantEndDates)-JD$4)&lt;=31,LOOKUP($F10,TenantNames,TenantTotalRevenues)-SUM($JA10:JC10),LOOKUP($F10,TenantNames,TenantMonthlyRents)),IF(AND((SUMIF($G$4:AHB$4,"&lt;"&amp;JD$4,$G10:AHB10))&gt;SUMIFS(TransactionAmounts,TenantSources,$F10,'Filtered Data'!$C$2:$C23,"&lt;"&amp;JD$4),JD$4&lt;TODAY()),"Late","Occupied")),)))</f>
        <v/>
      </c>
      <c r="JE10" s="33" t="str">
        <f>IF(ISBLANK($F10),,IF(TODAY()=JE$4,"Today",IF(AND(LOOKUP($F10,TenantNames,TenantStartDates)&lt;=JE$4,LOOKUP($F10,TenantNames,TenantEndDates)&gt;=JE$4),IF(OR(AND(DAY(LOOKUP($F10,TenantNames,TenantStartDates))&gt;28,DAY(EOMONTH(JE$4,0))=28,DAY(JE$4)=28),AND(DAY(LOOKUP($F10,TenantNames,TenantStartDates))&gt;30,DAY(EOMONTH(JE$4,0))=30,DAY(JE$4)=30),DAY(LOOKUP($F10,TenantNames,TenantStartDates))=DAY(JE$4)),IF((LOOKUP($F10,TenantNames,TenantEndDates)-JE$4)&lt;=31,LOOKUP($F10,TenantNames,TenantTotalRevenues)-SUM($JA10:JD10),LOOKUP($F10,TenantNames,TenantMonthlyRents)),IF(AND((SUMIF($G$4:AHB$4,"&lt;"&amp;JE$4,$G10:AHB10))&gt;SUMIFS(TransactionAmounts,TenantSources,$F10,'Filtered Data'!$C$2:$C23,"&lt;"&amp;JE$4),JE$4&lt;TODAY()),"Late","Occupied")),)))</f>
        <v/>
      </c>
      <c r="JF10" s="33" t="str">
        <f>IF(ISBLANK($F10),,IF(TODAY()=JF$4,"Today",IF(AND(LOOKUP($F10,TenantNames,TenantStartDates)&lt;=JF$4,LOOKUP($F10,TenantNames,TenantEndDates)&gt;=JF$4),IF(OR(AND(DAY(LOOKUP($F10,TenantNames,TenantStartDates))&gt;28,DAY(EOMONTH(JF$4,0))=28,DAY(JF$4)=28),AND(DAY(LOOKUP($F10,TenantNames,TenantStartDates))&gt;30,DAY(EOMONTH(JF$4,0))=30,DAY(JF$4)=30),DAY(LOOKUP($F10,TenantNames,TenantStartDates))=DAY(JF$4)),IF((LOOKUP($F10,TenantNames,TenantEndDates)-JF$4)&lt;=31,LOOKUP($F10,TenantNames,TenantTotalRevenues)-SUM($JA10:JE10),LOOKUP($F10,TenantNames,TenantMonthlyRents)),IF(AND((SUMIF($G$4:AHB$4,"&lt;"&amp;JF$4,$G10:AHB10))&gt;SUMIFS(TransactionAmounts,TenantSources,$F10,'Filtered Data'!$C$2:$C23,"&lt;"&amp;JF$4),JF$4&lt;TODAY()),"Late","Occupied")),)))</f>
        <v/>
      </c>
      <c r="JG10" s="33" t="str">
        <f>IF(ISBLANK($F10),,IF(TODAY()=JG$4,"Today",IF(AND(LOOKUP($F10,TenantNames,TenantStartDates)&lt;=JG$4,LOOKUP($F10,TenantNames,TenantEndDates)&gt;=JG$4),IF(OR(AND(DAY(LOOKUP($F10,TenantNames,TenantStartDates))&gt;28,DAY(EOMONTH(JG$4,0))=28,DAY(JG$4)=28),AND(DAY(LOOKUP($F10,TenantNames,TenantStartDates))&gt;30,DAY(EOMONTH(JG$4,0))=30,DAY(JG$4)=30),DAY(LOOKUP($F10,TenantNames,TenantStartDates))=DAY(JG$4)),IF((LOOKUP($F10,TenantNames,TenantEndDates)-JG$4)&lt;=31,LOOKUP($F10,TenantNames,TenantTotalRevenues)-SUM($JA10:JF10),LOOKUP($F10,TenantNames,TenantMonthlyRents)),IF(AND((SUMIF($G$4:AHB$4,"&lt;"&amp;JG$4,$G10:AHB10))&gt;SUMIFS(TransactionAmounts,TenantSources,$F10,'Filtered Data'!$C$2:$C23,"&lt;"&amp;JG$4),JG$4&lt;TODAY()),"Late","Occupied")),)))</f>
        <v/>
      </c>
      <c r="JH10" s="33" t="str">
        <f>IF(ISBLANK($F10),,IF(TODAY()=JH$4,"Today",IF(AND(LOOKUP($F10,TenantNames,TenantStartDates)&lt;=JH$4,LOOKUP($F10,TenantNames,TenantEndDates)&gt;=JH$4),IF(OR(AND(DAY(LOOKUP($F10,TenantNames,TenantStartDates))&gt;28,DAY(EOMONTH(JH$4,0))=28,DAY(JH$4)=28),AND(DAY(LOOKUP($F10,TenantNames,TenantStartDates))&gt;30,DAY(EOMONTH(JH$4,0))=30,DAY(JH$4)=30),DAY(LOOKUP($F10,TenantNames,TenantStartDates))=DAY(JH$4)),IF((LOOKUP($F10,TenantNames,TenantEndDates)-JH$4)&lt;=31,LOOKUP($F10,TenantNames,TenantTotalRevenues)-SUM($JA10:JG10),LOOKUP($F10,TenantNames,TenantMonthlyRents)),IF(AND((SUMIF($G$4:AHB$4,"&lt;"&amp;JH$4,$G10:AHB10))&gt;SUMIFS(TransactionAmounts,TenantSources,$F10,'Filtered Data'!$C$2:$C23,"&lt;"&amp;JH$4),JH$4&lt;TODAY()),"Late","Occupied")),)))</f>
        <v/>
      </c>
      <c r="JI10" s="33" t="str">
        <f>IF(ISBLANK($F10),,IF(TODAY()=JI$4,"Today",IF(AND(LOOKUP($F10,TenantNames,TenantStartDates)&lt;=JI$4,LOOKUP($F10,TenantNames,TenantEndDates)&gt;=JI$4),IF(OR(AND(DAY(LOOKUP($F10,TenantNames,TenantStartDates))&gt;28,DAY(EOMONTH(JI$4,0))=28,DAY(JI$4)=28),AND(DAY(LOOKUP($F10,TenantNames,TenantStartDates))&gt;30,DAY(EOMONTH(JI$4,0))=30,DAY(JI$4)=30),DAY(LOOKUP($F10,TenantNames,TenantStartDates))=DAY(JI$4)),IF((LOOKUP($F10,TenantNames,TenantEndDates)-JI$4)&lt;=31,LOOKUP($F10,TenantNames,TenantTotalRevenues)-SUM($JA10:JH10),LOOKUP($F10,TenantNames,TenantMonthlyRents)),IF(AND((SUMIF($G$4:AHB$4,"&lt;"&amp;JI$4,$G10:AHB10))&gt;SUMIFS(TransactionAmounts,TenantSources,$F10,'Filtered Data'!$C$2:$C23,"&lt;"&amp;JI$4),JI$4&lt;TODAY()),"Late","Occupied")),)))</f>
        <v/>
      </c>
      <c r="JJ10" s="33" t="str">
        <f>IF(ISBLANK($F10),,IF(TODAY()=JJ$4,"Today",IF(AND(LOOKUP($F10,TenantNames,TenantStartDates)&lt;=JJ$4,LOOKUP($F10,TenantNames,TenantEndDates)&gt;=JJ$4),IF(OR(AND(DAY(LOOKUP($F10,TenantNames,TenantStartDates))&gt;28,DAY(EOMONTH(JJ$4,0))=28,DAY(JJ$4)=28),AND(DAY(LOOKUP($F10,TenantNames,TenantStartDates))&gt;30,DAY(EOMONTH(JJ$4,0))=30,DAY(JJ$4)=30),DAY(LOOKUP($F10,TenantNames,TenantStartDates))=DAY(JJ$4)),IF((LOOKUP($F10,TenantNames,TenantEndDates)-JJ$4)&lt;=31,LOOKUP($F10,TenantNames,TenantTotalRevenues)-SUM($JA10:JI10),LOOKUP($F10,TenantNames,TenantMonthlyRents)),IF(AND((SUMIF($G$4:AHB$4,"&lt;"&amp;JJ$4,$G10:AHB10))&gt;SUMIFS(TransactionAmounts,TenantSources,$F10,'Filtered Data'!$C$2:$C23,"&lt;"&amp;JJ$4),JJ$4&lt;TODAY()),"Late","Occupied")),)))</f>
        <v/>
      </c>
      <c r="JK10" s="33" t="str">
        <f>IF(ISBLANK($F10),,IF(TODAY()=JK$4,"Today",IF(AND(LOOKUP($F10,TenantNames,TenantStartDates)&lt;=JK$4,LOOKUP($F10,TenantNames,TenantEndDates)&gt;=JK$4),IF(OR(AND(DAY(LOOKUP($F10,TenantNames,TenantStartDates))&gt;28,DAY(EOMONTH(JK$4,0))=28,DAY(JK$4)=28),AND(DAY(LOOKUP($F10,TenantNames,TenantStartDates))&gt;30,DAY(EOMONTH(JK$4,0))=30,DAY(JK$4)=30),DAY(LOOKUP($F10,TenantNames,TenantStartDates))=DAY(JK$4)),IF((LOOKUP($F10,TenantNames,TenantEndDates)-JK$4)&lt;=31,LOOKUP($F10,TenantNames,TenantTotalRevenues)-SUM($JA10:JJ10),LOOKUP($F10,TenantNames,TenantMonthlyRents)),IF(AND((SUMIF($G$4:AHB$4,"&lt;"&amp;JK$4,$G10:AHB10))&gt;SUMIFS(TransactionAmounts,TenantSources,$F10,'Filtered Data'!$C$2:$C23,"&lt;"&amp;JK$4),JK$4&lt;TODAY()),"Late","Occupied")),)))</f>
        <v/>
      </c>
      <c r="JL10" s="33" t="str">
        <f>IF(ISBLANK($F10),,IF(TODAY()=JL$4,"Today",IF(AND(LOOKUP($F10,TenantNames,TenantStartDates)&lt;=JL$4,LOOKUP($F10,TenantNames,TenantEndDates)&gt;=JL$4),IF(OR(AND(DAY(LOOKUP($F10,TenantNames,TenantStartDates))&gt;28,DAY(EOMONTH(JL$4,0))=28,DAY(JL$4)=28),AND(DAY(LOOKUP($F10,TenantNames,TenantStartDates))&gt;30,DAY(EOMONTH(JL$4,0))=30,DAY(JL$4)=30),DAY(LOOKUP($F10,TenantNames,TenantStartDates))=DAY(JL$4)),IF((LOOKUP($F10,TenantNames,TenantEndDates)-JL$4)&lt;=31,LOOKUP($F10,TenantNames,TenantTotalRevenues)-SUM($JA10:JK10),LOOKUP($F10,TenantNames,TenantMonthlyRents)),IF(AND((SUMIF($G$4:AHB$4,"&lt;"&amp;JL$4,$G10:AHB10))&gt;SUMIFS(TransactionAmounts,TenantSources,$F10,'Filtered Data'!$C$2:$C23,"&lt;"&amp;JL$4),JL$4&lt;TODAY()),"Late","Occupied")),)))</f>
        <v/>
      </c>
      <c r="JM10" s="33" t="str">
        <f>IF(ISBLANK($F10),,IF(TODAY()=JM$4,"Today",IF(AND(LOOKUP($F10,TenantNames,TenantStartDates)&lt;=JM$4,LOOKUP($F10,TenantNames,TenantEndDates)&gt;=JM$4),IF(OR(AND(DAY(LOOKUP($F10,TenantNames,TenantStartDates))&gt;28,DAY(EOMONTH(JM$4,0))=28,DAY(JM$4)=28),AND(DAY(LOOKUP($F10,TenantNames,TenantStartDates))&gt;30,DAY(EOMONTH(JM$4,0))=30,DAY(JM$4)=30),DAY(LOOKUP($F10,TenantNames,TenantStartDates))=DAY(JM$4)),IF((LOOKUP($F10,TenantNames,TenantEndDates)-JM$4)&lt;=31,LOOKUP($F10,TenantNames,TenantTotalRevenues)-SUM($JA10:JL10),LOOKUP($F10,TenantNames,TenantMonthlyRents)),IF(AND((SUMIF($G$4:AHB$4,"&lt;"&amp;JM$4,$G10:AHB10))&gt;SUMIFS(TransactionAmounts,TenantSources,$F10,'Filtered Data'!$C$2:$C23,"&lt;"&amp;JM$4),JM$4&lt;TODAY()),"Late","Occupied")),)))</f>
        <v/>
      </c>
      <c r="JN10" s="33" t="str">
        <f>IF(ISBLANK($F10),,IF(TODAY()=JN$4,"Today",IF(AND(LOOKUP($F10,TenantNames,TenantStartDates)&lt;=JN$4,LOOKUP($F10,TenantNames,TenantEndDates)&gt;=JN$4),IF(OR(AND(DAY(LOOKUP($F10,TenantNames,TenantStartDates))&gt;28,DAY(EOMONTH(JN$4,0))=28,DAY(JN$4)=28),AND(DAY(LOOKUP($F10,TenantNames,TenantStartDates))&gt;30,DAY(EOMONTH(JN$4,0))=30,DAY(JN$4)=30),DAY(LOOKUP($F10,TenantNames,TenantStartDates))=DAY(JN$4)),IF((LOOKUP($F10,TenantNames,TenantEndDates)-JN$4)&lt;=31,LOOKUP($F10,TenantNames,TenantTotalRevenues)-SUM($JA10:JM10),LOOKUP($F10,TenantNames,TenantMonthlyRents)),IF(AND((SUMIF($G$4:AHB$4,"&lt;"&amp;JN$4,$G10:AHB10))&gt;SUMIFS(TransactionAmounts,TenantSources,$F10,'Filtered Data'!$C$2:$C23,"&lt;"&amp;JN$4),JN$4&lt;TODAY()),"Late","Occupied")),)))</f>
        <v/>
      </c>
      <c r="JO10" s="33" t="str">
        <f>IF(ISBLANK($F10),,IF(TODAY()=JO$4,"Today",IF(AND(LOOKUP($F10,TenantNames,TenantStartDates)&lt;=JO$4,LOOKUP($F10,TenantNames,TenantEndDates)&gt;=JO$4),IF(OR(AND(DAY(LOOKUP($F10,TenantNames,TenantStartDates))&gt;28,DAY(EOMONTH(JO$4,0))=28,DAY(JO$4)=28),AND(DAY(LOOKUP($F10,TenantNames,TenantStartDates))&gt;30,DAY(EOMONTH(JO$4,0))=30,DAY(JO$4)=30),DAY(LOOKUP($F10,TenantNames,TenantStartDates))=DAY(JO$4)),IF((LOOKUP($F10,TenantNames,TenantEndDates)-JO$4)&lt;=31,LOOKUP($F10,TenantNames,TenantTotalRevenues)-SUM($JA10:JN10),LOOKUP($F10,TenantNames,TenantMonthlyRents)),IF(AND((SUMIF($G$4:AHB$4,"&lt;"&amp;JO$4,$G10:AHB10))&gt;SUMIFS(TransactionAmounts,TenantSources,$F10,'Filtered Data'!$C$2:$C23,"&lt;"&amp;JO$4),JO$4&lt;TODAY()),"Late","Occupied")),)))</f>
        <v/>
      </c>
      <c r="JP10" s="33" t="str">
        <f>IF(ISBLANK($F10),,IF(TODAY()=JP$4,"Today",IF(AND(LOOKUP($F10,TenantNames,TenantStartDates)&lt;=JP$4,LOOKUP($F10,TenantNames,TenantEndDates)&gt;=JP$4),IF(OR(AND(DAY(LOOKUP($F10,TenantNames,TenantStartDates))&gt;28,DAY(EOMONTH(JP$4,0))=28,DAY(JP$4)=28),AND(DAY(LOOKUP($F10,TenantNames,TenantStartDates))&gt;30,DAY(EOMONTH(JP$4,0))=30,DAY(JP$4)=30),DAY(LOOKUP($F10,TenantNames,TenantStartDates))=DAY(JP$4)),IF((LOOKUP($F10,TenantNames,TenantEndDates)-JP$4)&lt;=31,LOOKUP($F10,TenantNames,TenantTotalRevenues)-SUM($JA10:JO10),LOOKUP($F10,TenantNames,TenantMonthlyRents)),IF(AND((SUMIF($G$4:AHB$4,"&lt;"&amp;JP$4,$G10:AHB10))&gt;SUMIFS(TransactionAmounts,TenantSources,$F10,'Filtered Data'!$C$2:$C23,"&lt;"&amp;JP$4),JP$4&lt;TODAY()),"Late","Occupied")),)))</f>
        <v/>
      </c>
      <c r="JQ10" s="33" t="str">
        <f>IF(ISBLANK($F10),,IF(TODAY()=JQ$4,"Today",IF(AND(LOOKUP($F10,TenantNames,TenantStartDates)&lt;=JQ$4,LOOKUP($F10,TenantNames,TenantEndDates)&gt;=JQ$4),IF(OR(AND(DAY(LOOKUP($F10,TenantNames,TenantStartDates))&gt;28,DAY(EOMONTH(JQ$4,0))=28,DAY(JQ$4)=28),AND(DAY(LOOKUP($F10,TenantNames,TenantStartDates))&gt;30,DAY(EOMONTH(JQ$4,0))=30,DAY(JQ$4)=30),DAY(LOOKUP($F10,TenantNames,TenantStartDates))=DAY(JQ$4)),IF((LOOKUP($F10,TenantNames,TenantEndDates)-JQ$4)&lt;=31,LOOKUP($F10,TenantNames,TenantTotalRevenues)-SUM($JA10:JP10),LOOKUP($F10,TenantNames,TenantMonthlyRents)),IF(AND((SUMIF($G$4:AHB$4,"&lt;"&amp;JQ$4,$G10:AHB10))&gt;SUMIFS(TransactionAmounts,TenantSources,$F10,'Filtered Data'!$C$2:$C23,"&lt;"&amp;JQ$4),JQ$4&lt;TODAY()),"Late","Occupied")),)))</f>
        <v/>
      </c>
      <c r="JR10" s="33" t="str">
        <f>IF(ISBLANK($F10),,IF(TODAY()=JR$4,"Today",IF(AND(LOOKUP($F10,TenantNames,TenantStartDates)&lt;=JR$4,LOOKUP($F10,TenantNames,TenantEndDates)&gt;=JR$4),IF(OR(AND(DAY(LOOKUP($F10,TenantNames,TenantStartDates))&gt;28,DAY(EOMONTH(JR$4,0))=28,DAY(JR$4)=28),AND(DAY(LOOKUP($F10,TenantNames,TenantStartDates))&gt;30,DAY(EOMONTH(JR$4,0))=30,DAY(JR$4)=30),DAY(LOOKUP($F10,TenantNames,TenantStartDates))=DAY(JR$4)),IF((LOOKUP($F10,TenantNames,TenantEndDates)-JR$4)&lt;=31,LOOKUP($F10,TenantNames,TenantTotalRevenues)-SUM($JA10:JQ10),LOOKUP($F10,TenantNames,TenantMonthlyRents)),IF(AND((SUMIF($G$4:AHB$4,"&lt;"&amp;JR$4,$G10:AHB10))&gt;SUMIFS(TransactionAmounts,TenantSources,$F10,'Filtered Data'!$C$2:$C23,"&lt;"&amp;JR$4),JR$4&lt;TODAY()),"Late","Occupied")),)))</f>
        <v/>
      </c>
      <c r="JS10" s="33" t="str">
        <f>IF(ISBLANK($F10),,IF(TODAY()=JS$4,"Today",IF(AND(LOOKUP($F10,TenantNames,TenantStartDates)&lt;=JS$4,LOOKUP($F10,TenantNames,TenantEndDates)&gt;=JS$4),IF(OR(AND(DAY(LOOKUP($F10,TenantNames,TenantStartDates))&gt;28,DAY(EOMONTH(JS$4,0))=28,DAY(JS$4)=28),AND(DAY(LOOKUP($F10,TenantNames,TenantStartDates))&gt;30,DAY(EOMONTH(JS$4,0))=30,DAY(JS$4)=30),DAY(LOOKUP($F10,TenantNames,TenantStartDates))=DAY(JS$4)),IF((LOOKUP($F10,TenantNames,TenantEndDates)-JS$4)&lt;=31,LOOKUP($F10,TenantNames,TenantTotalRevenues)-SUM($JA10:JR10),LOOKUP($F10,TenantNames,TenantMonthlyRents)),IF(AND((SUMIF($G$4:AHB$4,"&lt;"&amp;JS$4,$G10:AHB10))&gt;SUMIFS(TransactionAmounts,TenantSources,$F10,'Filtered Data'!$C$2:$C23,"&lt;"&amp;JS$4),JS$4&lt;TODAY()),"Late","Occupied")),)))</f>
        <v/>
      </c>
      <c r="JT10" s="33" t="str">
        <f>IF(ISBLANK($F10),,IF(TODAY()=JT$4,"Today",IF(AND(LOOKUP($F10,TenantNames,TenantStartDates)&lt;=JT$4,LOOKUP($F10,TenantNames,TenantEndDates)&gt;=JT$4),IF(OR(AND(DAY(LOOKUP($F10,TenantNames,TenantStartDates))&gt;28,DAY(EOMONTH(JT$4,0))=28,DAY(JT$4)=28),AND(DAY(LOOKUP($F10,TenantNames,TenantStartDates))&gt;30,DAY(EOMONTH(JT$4,0))=30,DAY(JT$4)=30),DAY(LOOKUP($F10,TenantNames,TenantStartDates))=DAY(JT$4)),IF((LOOKUP($F10,TenantNames,TenantEndDates)-JT$4)&lt;=31,LOOKUP($F10,TenantNames,TenantTotalRevenues)-SUM($JA10:JS10),LOOKUP($F10,TenantNames,TenantMonthlyRents)),IF(AND((SUMIF($G$4:AHB$4,"&lt;"&amp;JT$4,$G10:AHB10))&gt;SUMIFS(TransactionAmounts,TenantSources,$F10,'Filtered Data'!$C$2:$C23,"&lt;"&amp;JT$4),JT$4&lt;TODAY()),"Late","Occupied")),)))</f>
        <v/>
      </c>
      <c r="JU10" s="33" t="str">
        <f>IF(ISBLANK($F10),,IF(TODAY()=JU$4,"Today",IF(AND(LOOKUP($F10,TenantNames,TenantStartDates)&lt;=JU$4,LOOKUP($F10,TenantNames,TenantEndDates)&gt;=JU$4),IF(OR(AND(DAY(LOOKUP($F10,TenantNames,TenantStartDates))&gt;28,DAY(EOMONTH(JU$4,0))=28,DAY(JU$4)=28),AND(DAY(LOOKUP($F10,TenantNames,TenantStartDates))&gt;30,DAY(EOMONTH(JU$4,0))=30,DAY(JU$4)=30),DAY(LOOKUP($F10,TenantNames,TenantStartDates))=DAY(JU$4)),IF((LOOKUP($F10,TenantNames,TenantEndDates)-JU$4)&lt;=31,LOOKUP($F10,TenantNames,TenantTotalRevenues)-SUM($JA10:JT10),LOOKUP($F10,TenantNames,TenantMonthlyRents)),IF(AND((SUMIF($G$4:AHB$4,"&lt;"&amp;JU$4,$G10:AHB10))&gt;SUMIFS(TransactionAmounts,TenantSources,$F10,'Filtered Data'!$C$2:$C23,"&lt;"&amp;JU$4),JU$4&lt;TODAY()),"Late","Occupied")),)))</f>
        <v/>
      </c>
      <c r="JV10" s="33" t="str">
        <f>IF(ISBLANK($F10),,IF(TODAY()=JV$4,"Today",IF(AND(LOOKUP($F10,TenantNames,TenantStartDates)&lt;=JV$4,LOOKUP($F10,TenantNames,TenantEndDates)&gt;=JV$4),IF(OR(AND(DAY(LOOKUP($F10,TenantNames,TenantStartDates))&gt;28,DAY(EOMONTH(JV$4,0))=28,DAY(JV$4)=28),AND(DAY(LOOKUP($F10,TenantNames,TenantStartDates))&gt;30,DAY(EOMONTH(JV$4,0))=30,DAY(JV$4)=30),DAY(LOOKUP($F10,TenantNames,TenantStartDates))=DAY(JV$4)),IF((LOOKUP($F10,TenantNames,TenantEndDates)-JV$4)&lt;=31,LOOKUP($F10,TenantNames,TenantTotalRevenues)-SUM($JA10:JU10),LOOKUP($F10,TenantNames,TenantMonthlyRents)),IF(AND((SUMIF($G$4:AHB$4,"&lt;"&amp;JV$4,$G10:AHB10))&gt;SUMIFS(TransactionAmounts,TenantSources,$F10,'Filtered Data'!$C$2:$C23,"&lt;"&amp;JV$4),JV$4&lt;TODAY()),"Late","Occupied")),)))</f>
        <v/>
      </c>
      <c r="JW10" s="33" t="str">
        <f>IF(ISBLANK($F10),,IF(TODAY()=JW$4,"Today",IF(AND(LOOKUP($F10,TenantNames,TenantStartDates)&lt;=JW$4,LOOKUP($F10,TenantNames,TenantEndDates)&gt;=JW$4),IF(OR(AND(DAY(LOOKUP($F10,TenantNames,TenantStartDates))&gt;28,DAY(EOMONTH(JW$4,0))=28,DAY(JW$4)=28),AND(DAY(LOOKUP($F10,TenantNames,TenantStartDates))&gt;30,DAY(EOMONTH(JW$4,0))=30,DAY(JW$4)=30),DAY(LOOKUP($F10,TenantNames,TenantStartDates))=DAY(JW$4)),IF((LOOKUP($F10,TenantNames,TenantEndDates)-JW$4)&lt;=31,LOOKUP($F10,TenantNames,TenantTotalRevenues)-SUM($JA10:JV10),LOOKUP($F10,TenantNames,TenantMonthlyRents)),IF(AND((SUMIF($G$4:AHB$4,"&lt;"&amp;JW$4,$G10:AHB10))&gt;SUMIFS(TransactionAmounts,TenantSources,$F10,'Filtered Data'!$C$2:$C23,"&lt;"&amp;JW$4),JW$4&lt;TODAY()),"Late","Occupied")),)))</f>
        <v/>
      </c>
      <c r="JX10" s="33" t="str">
        <f>IF(ISBLANK($F10),,IF(TODAY()=JX$4,"Today",IF(AND(LOOKUP($F10,TenantNames,TenantStartDates)&lt;=JX$4,LOOKUP($F10,TenantNames,TenantEndDates)&gt;=JX$4),IF(OR(AND(DAY(LOOKUP($F10,TenantNames,TenantStartDates))&gt;28,DAY(EOMONTH(JX$4,0))=28,DAY(JX$4)=28),AND(DAY(LOOKUP($F10,TenantNames,TenantStartDates))&gt;30,DAY(EOMONTH(JX$4,0))=30,DAY(JX$4)=30),DAY(LOOKUP($F10,TenantNames,TenantStartDates))=DAY(JX$4)),IF((LOOKUP($F10,TenantNames,TenantEndDates)-JX$4)&lt;=31,LOOKUP($F10,TenantNames,TenantTotalRevenues)-SUM($JA10:JW10),LOOKUP($F10,TenantNames,TenantMonthlyRents)),IF(AND((SUMIF($G$4:AHB$4,"&lt;"&amp;JX$4,$G10:AHB10))&gt;SUMIFS(TransactionAmounts,TenantSources,$F10,'Filtered Data'!$C$2:$C23,"&lt;"&amp;JX$4),JX$4&lt;TODAY()),"Late","Occupied")),)))</f>
        <v/>
      </c>
      <c r="JY10" s="33" t="str">
        <f>IF(ISBLANK($F10),,IF(TODAY()=JY$4,"Today",IF(AND(LOOKUP($F10,TenantNames,TenantStartDates)&lt;=JY$4,LOOKUP($F10,TenantNames,TenantEndDates)&gt;=JY$4),IF(OR(AND(DAY(LOOKUP($F10,TenantNames,TenantStartDates))&gt;28,DAY(EOMONTH(JY$4,0))=28,DAY(JY$4)=28),AND(DAY(LOOKUP($F10,TenantNames,TenantStartDates))&gt;30,DAY(EOMONTH(JY$4,0))=30,DAY(JY$4)=30),DAY(LOOKUP($F10,TenantNames,TenantStartDates))=DAY(JY$4)),IF((LOOKUP($F10,TenantNames,TenantEndDates)-JY$4)&lt;=31,LOOKUP($F10,TenantNames,TenantTotalRevenues)-SUM($JA10:JX10),LOOKUP($F10,TenantNames,TenantMonthlyRents)),IF(AND((SUMIF($G$4:AHB$4,"&lt;"&amp;JY$4,$G10:AHB10))&gt;SUMIFS(TransactionAmounts,TenantSources,$F10,'Filtered Data'!$C$2:$C23,"&lt;"&amp;JY$4),JY$4&lt;TODAY()),"Late","Occupied")),)))</f>
        <v/>
      </c>
      <c r="JZ10" s="33" t="str">
        <f>IF(ISBLANK($F10),,IF(TODAY()=JZ$4,"Today",IF(AND(LOOKUP($F10,TenantNames,TenantStartDates)&lt;=JZ$4,LOOKUP($F10,TenantNames,TenantEndDates)&gt;=JZ$4),IF(OR(AND(DAY(LOOKUP($F10,TenantNames,TenantStartDates))&gt;28,DAY(EOMONTH(JZ$4,0))=28,DAY(JZ$4)=28),AND(DAY(LOOKUP($F10,TenantNames,TenantStartDates))&gt;30,DAY(EOMONTH(JZ$4,0))=30,DAY(JZ$4)=30),DAY(LOOKUP($F10,TenantNames,TenantStartDates))=DAY(JZ$4)),IF((LOOKUP($F10,TenantNames,TenantEndDates)-JZ$4)&lt;=31,LOOKUP($F10,TenantNames,TenantTotalRevenues)-SUM($JA10:JY10),LOOKUP($F10,TenantNames,TenantMonthlyRents)),IF(AND((SUMIF($G$4:AHB$4,"&lt;"&amp;JZ$4,$G10:AHB10))&gt;SUMIFS(TransactionAmounts,TenantSources,$F10,'Filtered Data'!$C$2:$C23,"&lt;"&amp;JZ$4),JZ$4&lt;TODAY()),"Late","Occupied")),)))</f>
        <v/>
      </c>
      <c r="KA10" s="33" t="str">
        <f>IF(ISBLANK($F10),,IF(TODAY()=KA$4,"Today",IF(AND(LOOKUP($F10,TenantNames,TenantStartDates)&lt;=KA$4,LOOKUP($F10,TenantNames,TenantEndDates)&gt;=KA$4),IF(OR(AND(DAY(LOOKUP($F10,TenantNames,TenantStartDates))&gt;28,DAY(EOMONTH(KA$4,0))=28,DAY(KA$4)=28),AND(DAY(LOOKUP($F10,TenantNames,TenantStartDates))&gt;30,DAY(EOMONTH(KA$4,0))=30,DAY(KA$4)=30),DAY(LOOKUP($F10,TenantNames,TenantStartDates))=DAY(KA$4)),IF((LOOKUP($F10,TenantNames,TenantEndDates)-KA$4)&lt;=31,LOOKUP($F10,TenantNames,TenantTotalRevenues)-SUM($JA10:JZ10),LOOKUP($F10,TenantNames,TenantMonthlyRents)),IF(AND((SUMIF($G$4:AHB$4,"&lt;"&amp;KA$4,$G10:AHB10))&gt;SUMIFS(TransactionAmounts,TenantSources,$F10,'Filtered Data'!$C$2:$C23,"&lt;"&amp;KA$4),KA$4&lt;TODAY()),"Late","Occupied")),)))</f>
        <v/>
      </c>
      <c r="KB10" s="33" t="str">
        <f>IF(ISBLANK($F10),,IF(TODAY()=KB$4,"Today",IF(AND(LOOKUP($F10,TenantNames,TenantStartDates)&lt;=KB$4,LOOKUP($F10,TenantNames,TenantEndDates)&gt;=KB$4),IF(OR(AND(DAY(LOOKUP($F10,TenantNames,TenantStartDates))&gt;28,DAY(EOMONTH(KB$4,0))=28,DAY(KB$4)=28),AND(DAY(LOOKUP($F10,TenantNames,TenantStartDates))&gt;30,DAY(EOMONTH(KB$4,0))=30,DAY(KB$4)=30),DAY(LOOKUP($F10,TenantNames,TenantStartDates))=DAY(KB$4)),IF((LOOKUP($F10,TenantNames,TenantEndDates)-KB$4)&lt;=31,LOOKUP($F10,TenantNames,TenantTotalRevenues)-SUM($JA10:KA10),LOOKUP($F10,TenantNames,TenantMonthlyRents)),IF(AND((SUMIF($G$4:AHB$4,"&lt;"&amp;KB$4,$G10:AHB10))&gt;SUMIFS(TransactionAmounts,TenantSources,$F10,'Filtered Data'!$C$2:$C23,"&lt;"&amp;KB$4),KB$4&lt;TODAY()),"Late","Occupied")),)))</f>
        <v/>
      </c>
      <c r="KC10" s="33" t="str">
        <f>IF(ISBLANK($F10),,IF(TODAY()=KC$4,"Today",IF(AND(LOOKUP($F10,TenantNames,TenantStartDates)&lt;=KC$4,LOOKUP($F10,TenantNames,TenantEndDates)&gt;=KC$4),IF(OR(AND(DAY(LOOKUP($F10,TenantNames,TenantStartDates))&gt;28,DAY(EOMONTH(KC$4,0))=28,DAY(KC$4)=28),AND(DAY(LOOKUP($F10,TenantNames,TenantStartDates))&gt;30,DAY(EOMONTH(KC$4,0))=30,DAY(KC$4)=30),DAY(LOOKUP($F10,TenantNames,TenantStartDates))=DAY(KC$4)),IF((LOOKUP($F10,TenantNames,TenantEndDates)-KC$4)&lt;=31,LOOKUP($F10,TenantNames,TenantTotalRevenues)-SUM($JA10:KB10),LOOKUP($F10,TenantNames,TenantMonthlyRents)),IF(AND((SUMIF($G$4:AHB$4,"&lt;"&amp;KC$4,$G10:AHB10))&gt;SUMIFS(TransactionAmounts,TenantSources,$F10,'Filtered Data'!$C$2:$C23,"&lt;"&amp;KC$4),KC$4&lt;TODAY()),"Late","Occupied")),)))</f>
        <v/>
      </c>
      <c r="KD10" s="33" t="str">
        <f>IF(ISBLANK($F10),,IF(TODAY()=KD$4,"Today",IF(AND(LOOKUP($F10,TenantNames,TenantStartDates)&lt;=KD$4,LOOKUP($F10,TenantNames,TenantEndDates)&gt;=KD$4),IF(OR(AND(DAY(LOOKUP($F10,TenantNames,TenantStartDates))&gt;28,DAY(EOMONTH(KD$4,0))=28,DAY(KD$4)=28),AND(DAY(LOOKUP($F10,TenantNames,TenantStartDates))&gt;30,DAY(EOMONTH(KD$4,0))=30,DAY(KD$4)=30),DAY(LOOKUP($F10,TenantNames,TenantStartDates))=DAY(KD$4)),IF((LOOKUP($F10,TenantNames,TenantEndDates)-KD$4)&lt;=31,LOOKUP($F10,TenantNames,TenantTotalRevenues)-SUM($JA10:KC10),LOOKUP($F10,TenantNames,TenantMonthlyRents)),IF(AND((SUMIF($G$4:AHB$4,"&lt;"&amp;KD$4,$G10:AHB10))&gt;SUMIFS(TransactionAmounts,TenantSources,$F10,'Filtered Data'!$C$2:$C23,"&lt;"&amp;KD$4),KD$4&lt;TODAY()),"Late","Occupied")),)))</f>
        <v/>
      </c>
      <c r="KE10" s="33" t="str">
        <f>IF(ISBLANK($F10),,IF(TODAY()=KE$4,"Today",IF(AND(LOOKUP($F10,TenantNames,TenantStartDates)&lt;=KE$4,LOOKUP($F10,TenantNames,TenantEndDates)&gt;=KE$4),IF(OR(AND(DAY(LOOKUP($F10,TenantNames,TenantStartDates))&gt;28,DAY(EOMONTH(KE$4,0))=28,DAY(KE$4)=28),AND(DAY(LOOKUP($F10,TenantNames,TenantStartDates))&gt;30,DAY(EOMONTH(KE$4,0))=30,DAY(KE$4)=30),DAY(LOOKUP($F10,TenantNames,TenantStartDates))=DAY(KE$4)),IF((LOOKUP($F10,TenantNames,TenantEndDates)-KE$4)&lt;=31,LOOKUP($F10,TenantNames,TenantTotalRevenues)-SUM($JA10:KD10),LOOKUP($F10,TenantNames,TenantMonthlyRents)),IF(AND((SUMIF($G$4:AHB$4,"&lt;"&amp;KE$4,$G10:AHB10))&gt;SUMIFS(TransactionAmounts,TenantSources,$F10,'Filtered Data'!$C$2:$C23,"&lt;"&amp;KE$4),KE$4&lt;TODAY()),"Late","Occupied")),)))</f>
        <v/>
      </c>
      <c r="KF10" s="33" t="str">
        <f>IF(ISBLANK($F10),,IF(TODAY()=KF$4,"Today",IF(AND(LOOKUP($F10,TenantNames,TenantStartDates)&lt;=KF$4,LOOKUP($F10,TenantNames,TenantEndDates)&gt;=KF$4),IF(OR(AND(DAY(LOOKUP($F10,TenantNames,TenantStartDates))&gt;28,DAY(EOMONTH(KF$4,0))=28,DAY(KF$4)=28),AND(DAY(LOOKUP($F10,TenantNames,TenantStartDates))&gt;30,DAY(EOMONTH(KF$4,0))=30,DAY(KF$4)=30),DAY(LOOKUP($F10,TenantNames,TenantStartDates))=DAY(KF$4)),IF((LOOKUP($F10,TenantNames,TenantEndDates)-KF$4)&lt;=31,LOOKUP($F10,TenantNames,TenantTotalRevenues)-SUM($JA10:KE10),LOOKUP($F10,TenantNames,TenantMonthlyRents)),IF(AND((SUMIF($G$4:AHB$4,"&lt;"&amp;KF$4,$G10:AHB10))&gt;SUMIFS(TransactionAmounts,TenantSources,$F10,'Filtered Data'!$C$2:$C23,"&lt;"&amp;KF$4),KF$4&lt;TODAY()),"Late","Occupied")),)))</f>
        <v/>
      </c>
      <c r="KG10" s="33" t="str">
        <f>IF(ISBLANK($F10),,IF(TODAY()=KG$4,"Today",IF(AND(LOOKUP($F10,TenantNames,TenantStartDates)&lt;=KG$4,LOOKUP($F10,TenantNames,TenantEndDates)&gt;=KG$4),IF(OR(AND(DAY(LOOKUP($F10,TenantNames,TenantStartDates))&gt;28,DAY(EOMONTH(KG$4,0))=28,DAY(KG$4)=28),AND(DAY(LOOKUP($F10,TenantNames,TenantStartDates))&gt;30,DAY(EOMONTH(KG$4,0))=30,DAY(KG$4)=30),DAY(LOOKUP($F10,TenantNames,TenantStartDates))=DAY(KG$4)),IF((LOOKUP($F10,TenantNames,TenantEndDates)-KG$4)&lt;=31,LOOKUP($F10,TenantNames,TenantTotalRevenues)-SUM($JA10:KF10),LOOKUP($F10,TenantNames,TenantMonthlyRents)),IF(AND((SUMIF($G$4:AHB$4,"&lt;"&amp;KG$4,$G10:AHB10))&gt;SUMIFS(TransactionAmounts,TenantSources,$F10,'Filtered Data'!$C$2:$C23,"&lt;"&amp;KG$4),KG$4&lt;TODAY()),"Late","Occupied")),)))</f>
        <v/>
      </c>
      <c r="KH10" s="33" t="str">
        <f>IF(ISBLANK($F10),,IF(TODAY()=KH$4,"Today",IF(AND(LOOKUP($F10,TenantNames,TenantStartDates)&lt;=KH$4,LOOKUP($F10,TenantNames,TenantEndDates)&gt;=KH$4),IF(OR(AND(DAY(LOOKUP($F10,TenantNames,TenantStartDates))&gt;28,DAY(EOMONTH(KH$4,0))=28,DAY(KH$4)=28),AND(DAY(LOOKUP($F10,TenantNames,TenantStartDates))&gt;30,DAY(EOMONTH(KH$4,0))=30,DAY(KH$4)=30),DAY(LOOKUP($F10,TenantNames,TenantStartDates))=DAY(KH$4)),IF((LOOKUP($F10,TenantNames,TenantEndDates)-KH$4)&lt;=31,LOOKUP($F10,TenantNames,TenantTotalRevenues)-SUM($JA10:KG10),LOOKUP($F10,TenantNames,TenantMonthlyRents)),IF(AND((SUMIF($G$4:AHB$4,"&lt;"&amp;KH$4,$G10:AHB10))&gt;SUMIFS(TransactionAmounts,TenantSources,$F10,'Filtered Data'!$C$2:$C23,"&lt;"&amp;KH$4),KH$4&lt;TODAY()),"Late","Occupied")),)))</f>
        <v/>
      </c>
      <c r="KI10" s="33" t="str">
        <f>IF(ISBLANK($F10),,IF(TODAY()=KI$4,"Today",IF(AND(LOOKUP($F10,TenantNames,TenantStartDates)&lt;=KI$4,LOOKUP($F10,TenantNames,TenantEndDates)&gt;=KI$4),IF(OR(AND(DAY(LOOKUP($F10,TenantNames,TenantStartDates))&gt;28,DAY(EOMONTH(KI$4,0))=28,DAY(KI$4)=28),AND(DAY(LOOKUP($F10,TenantNames,TenantStartDates))&gt;30,DAY(EOMONTH(KI$4,0))=30,DAY(KI$4)=30),DAY(LOOKUP($F10,TenantNames,TenantStartDates))=DAY(KI$4)),IF((LOOKUP($F10,TenantNames,TenantEndDates)-KI$4)&lt;=31,LOOKUP($F10,TenantNames,TenantTotalRevenues)-SUM($JA10:KH10),LOOKUP($F10,TenantNames,TenantMonthlyRents)),IF(AND((SUMIF($G$4:AHB$4,"&lt;"&amp;KI$4,$G10:AHB10))&gt;SUMIFS(TransactionAmounts,TenantSources,$F10,'Filtered Data'!$C$2:$C23,"&lt;"&amp;KI$4),KI$4&lt;TODAY()),"Late","Occupied")),)))</f>
        <v/>
      </c>
      <c r="KJ10" s="33" t="str">
        <f>IF(ISBLANK($F10),,IF(TODAY()=KJ$4,"Today",IF(AND(LOOKUP($F10,TenantNames,TenantStartDates)&lt;=KJ$4,LOOKUP($F10,TenantNames,TenantEndDates)&gt;=KJ$4),IF(OR(AND(DAY(LOOKUP($F10,TenantNames,TenantStartDates))&gt;28,DAY(EOMONTH(KJ$4,0))=28,DAY(KJ$4)=28),AND(DAY(LOOKUP($F10,TenantNames,TenantStartDates))&gt;30,DAY(EOMONTH(KJ$4,0))=30,DAY(KJ$4)=30),DAY(LOOKUP($F10,TenantNames,TenantStartDates))=DAY(KJ$4)),IF((LOOKUP($F10,TenantNames,TenantEndDates)-KJ$4)&lt;=31,LOOKUP($F10,TenantNames,TenantTotalRevenues)-SUM($JA10:KI10),LOOKUP($F10,TenantNames,TenantMonthlyRents)),IF(AND((SUMIF($G$4:AHB$4,"&lt;"&amp;KJ$4,$G10:AHB10))&gt;SUMIFS(TransactionAmounts,TenantSources,$F10,'Filtered Data'!$C$2:$C23,"&lt;"&amp;KJ$4),KJ$4&lt;TODAY()),"Late","Occupied")),)))</f>
        <v/>
      </c>
      <c r="KK10" s="33" t="str">
        <f>IF(ISBLANK($F10),,IF(TODAY()=KK$4,"Today",IF(AND(LOOKUP($F10,TenantNames,TenantStartDates)&lt;=KK$4,LOOKUP($F10,TenantNames,TenantEndDates)&gt;=KK$4),IF(OR(AND(DAY(LOOKUP($F10,TenantNames,TenantStartDates))&gt;28,DAY(EOMONTH(KK$4,0))=28,DAY(KK$4)=28),AND(DAY(LOOKUP($F10,TenantNames,TenantStartDates))&gt;30,DAY(EOMONTH(KK$4,0))=30,DAY(KK$4)=30),DAY(LOOKUP($F10,TenantNames,TenantStartDates))=DAY(KK$4)),IF((LOOKUP($F10,TenantNames,TenantEndDates)-KK$4)&lt;=31,LOOKUP($F10,TenantNames,TenantTotalRevenues)-SUM($JA10:KJ10),LOOKUP($F10,TenantNames,TenantMonthlyRents)),IF(AND((SUMIF($G$4:AHB$4,"&lt;"&amp;KK$4,$G10:AHB10))&gt;SUMIFS(TransactionAmounts,TenantSources,$F10,'Filtered Data'!$C$2:$C23,"&lt;"&amp;KK$4),KK$4&lt;TODAY()),"Late","Occupied")),)))</f>
        <v/>
      </c>
      <c r="KL10" s="33" t="str">
        <f>IF(ISBLANK($F10),,IF(TODAY()=KL$4,"Today",IF(AND(LOOKUP($F10,TenantNames,TenantStartDates)&lt;=KL$4,LOOKUP($F10,TenantNames,TenantEndDates)&gt;=KL$4),IF(OR(AND(DAY(LOOKUP($F10,TenantNames,TenantStartDates))&gt;28,DAY(EOMONTH(KL$4,0))=28,DAY(KL$4)=28),AND(DAY(LOOKUP($F10,TenantNames,TenantStartDates))&gt;30,DAY(EOMONTH(KL$4,0))=30,DAY(KL$4)=30),DAY(LOOKUP($F10,TenantNames,TenantStartDates))=DAY(KL$4)),IF((LOOKUP($F10,TenantNames,TenantEndDates)-KL$4)&lt;=31,LOOKUP($F10,TenantNames,TenantTotalRevenues)-SUM($JA10:KK10),LOOKUP($F10,TenantNames,TenantMonthlyRents)),IF(AND((SUMIF($G$4:AHB$4,"&lt;"&amp;KL$4,$G10:AHB10))&gt;SUMIFS(TransactionAmounts,TenantSources,$F10,'Filtered Data'!$C$2:$C23,"&lt;"&amp;KL$4),KL$4&lt;TODAY()),"Late","Occupied")),)))</f>
        <v/>
      </c>
      <c r="KM10" s="33" t="str">
        <f>IF(ISBLANK($F10),,IF(TODAY()=KM$4,"Today",IF(AND(LOOKUP($F10,TenantNames,TenantStartDates)&lt;=KM$4,LOOKUP($F10,TenantNames,TenantEndDates)&gt;=KM$4),IF(OR(AND(DAY(LOOKUP($F10,TenantNames,TenantStartDates))&gt;28,DAY(EOMONTH(KM$4,0))=28,DAY(KM$4)=28),AND(DAY(LOOKUP($F10,TenantNames,TenantStartDates))&gt;30,DAY(EOMONTH(KM$4,0))=30,DAY(KM$4)=30),DAY(LOOKUP($F10,TenantNames,TenantStartDates))=DAY(KM$4)),IF((LOOKUP($F10,TenantNames,TenantEndDates)-KM$4)&lt;=31,LOOKUP($F10,TenantNames,TenantTotalRevenues)-SUM($JA10:KL10),LOOKUP($F10,TenantNames,TenantMonthlyRents)),IF(AND((SUMIF($G$4:AHB$4,"&lt;"&amp;KM$4,$G10:AHB10))&gt;SUMIFS(TransactionAmounts,TenantSources,$F10,'Filtered Data'!$C$2:$C23,"&lt;"&amp;KM$4),KM$4&lt;TODAY()),"Late","Occupied")),)))</f>
        <v/>
      </c>
      <c r="KN10" s="33" t="str">
        <f>IF(ISBLANK($F10),,IF(TODAY()=KN$4,"Today",IF(AND(LOOKUP($F10,TenantNames,TenantStartDates)&lt;=KN$4,LOOKUP($F10,TenantNames,TenantEndDates)&gt;=KN$4),IF(OR(AND(DAY(LOOKUP($F10,TenantNames,TenantStartDates))&gt;28,DAY(EOMONTH(KN$4,0))=28,DAY(KN$4)=28),AND(DAY(LOOKUP($F10,TenantNames,TenantStartDates))&gt;30,DAY(EOMONTH(KN$4,0))=30,DAY(KN$4)=30),DAY(LOOKUP($F10,TenantNames,TenantStartDates))=DAY(KN$4)),IF((LOOKUP($F10,TenantNames,TenantEndDates)-KN$4)&lt;=31,LOOKUP($F10,TenantNames,TenantTotalRevenues)-SUM($JA10:KM10),LOOKUP($F10,TenantNames,TenantMonthlyRents)),IF(AND((SUMIF($G$4:AHB$4,"&lt;"&amp;KN$4,$G10:AHB10))&gt;SUMIFS(TransactionAmounts,TenantSources,$F10,'Filtered Data'!$C$2:$C23,"&lt;"&amp;KN$4),KN$4&lt;TODAY()),"Late","Occupied")),)))</f>
        <v/>
      </c>
      <c r="KO10" s="33" t="str">
        <f>IF(ISBLANK($F10),,IF(TODAY()=KO$4,"Today",IF(AND(LOOKUP($F10,TenantNames,TenantStartDates)&lt;=KO$4,LOOKUP($F10,TenantNames,TenantEndDates)&gt;=KO$4),IF(OR(AND(DAY(LOOKUP($F10,TenantNames,TenantStartDates))&gt;28,DAY(EOMONTH(KO$4,0))=28,DAY(KO$4)=28),AND(DAY(LOOKUP($F10,TenantNames,TenantStartDates))&gt;30,DAY(EOMONTH(KO$4,0))=30,DAY(KO$4)=30),DAY(LOOKUP($F10,TenantNames,TenantStartDates))=DAY(KO$4)),IF((LOOKUP($F10,TenantNames,TenantEndDates)-KO$4)&lt;=31,LOOKUP($F10,TenantNames,TenantTotalRevenues)-SUM($JA10:KN10),LOOKUP($F10,TenantNames,TenantMonthlyRents)),IF(AND((SUMIF($G$4:AHB$4,"&lt;"&amp;KO$4,$G10:AHB10))&gt;SUMIFS(TransactionAmounts,TenantSources,$F10,'Filtered Data'!$C$2:$C23,"&lt;"&amp;KO$4),KO$4&lt;TODAY()),"Late","Occupied")),)))</f>
        <v/>
      </c>
      <c r="KP10" s="33" t="str">
        <f>IF(ISBLANK($F10),,IF(TODAY()=KP$4,"Today",IF(AND(LOOKUP($F10,TenantNames,TenantStartDates)&lt;=KP$4,LOOKUP($F10,TenantNames,TenantEndDates)&gt;=KP$4),IF(OR(AND(DAY(LOOKUP($F10,TenantNames,TenantStartDates))&gt;28,DAY(EOMONTH(KP$4,0))=28,DAY(KP$4)=28),AND(DAY(LOOKUP($F10,TenantNames,TenantStartDates))&gt;30,DAY(EOMONTH(KP$4,0))=30,DAY(KP$4)=30),DAY(LOOKUP($F10,TenantNames,TenantStartDates))=DAY(KP$4)),IF((LOOKUP($F10,TenantNames,TenantEndDates)-KP$4)&lt;=31,LOOKUP($F10,TenantNames,TenantTotalRevenues)-SUM($JA10:KO10),LOOKUP($F10,TenantNames,TenantMonthlyRents)),IF(AND((SUMIF($G$4:AHB$4,"&lt;"&amp;KP$4,$G10:AHB10))&gt;SUMIFS(TransactionAmounts,TenantSources,$F10,'Filtered Data'!$C$2:$C23,"&lt;"&amp;KP$4),KP$4&lt;TODAY()),"Late","Occupied")),)))</f>
        <v/>
      </c>
      <c r="KQ10" s="33" t="str">
        <f>IF(ISBLANK($F10),,IF(TODAY()=KQ$4,"Today",IF(AND(LOOKUP($F10,TenantNames,TenantStartDates)&lt;=KQ$4,LOOKUP($F10,TenantNames,TenantEndDates)&gt;=KQ$4),IF(OR(AND(DAY(LOOKUP($F10,TenantNames,TenantStartDates))&gt;28,DAY(EOMONTH(KQ$4,0))=28,DAY(KQ$4)=28),AND(DAY(LOOKUP($F10,TenantNames,TenantStartDates))&gt;30,DAY(EOMONTH(KQ$4,0))=30,DAY(KQ$4)=30),DAY(LOOKUP($F10,TenantNames,TenantStartDates))=DAY(KQ$4)),IF((LOOKUP($F10,TenantNames,TenantEndDates)-KQ$4)&lt;=31,LOOKUP($F10,TenantNames,TenantTotalRevenues)-SUM($JA10:KP10),LOOKUP($F10,TenantNames,TenantMonthlyRents)),IF(AND((SUMIF($G$4:AHB$4,"&lt;"&amp;KQ$4,$G10:AHB10))&gt;SUMIFS(TransactionAmounts,TenantSources,$F10,'Filtered Data'!$C$2:$C23,"&lt;"&amp;KQ$4),KQ$4&lt;TODAY()),"Late","Occupied")),)))</f>
        <v/>
      </c>
      <c r="KR10" s="33" t="str">
        <f>IF(ISBLANK($F10),,IF(TODAY()=KR$4,"Today",IF(AND(LOOKUP($F10,TenantNames,TenantStartDates)&lt;=KR$4,LOOKUP($F10,TenantNames,TenantEndDates)&gt;=KR$4),IF(OR(AND(DAY(LOOKUP($F10,TenantNames,TenantStartDates))&gt;28,DAY(EOMONTH(KR$4,0))=28,DAY(KR$4)=28),AND(DAY(LOOKUP($F10,TenantNames,TenantStartDates))&gt;30,DAY(EOMONTH(KR$4,0))=30,DAY(KR$4)=30),DAY(LOOKUP($F10,TenantNames,TenantStartDates))=DAY(KR$4)),IF((LOOKUP($F10,TenantNames,TenantEndDates)-KR$4)&lt;=31,LOOKUP($F10,TenantNames,TenantTotalRevenues)-SUM($JA10:KQ10),LOOKUP($F10,TenantNames,TenantMonthlyRents)),IF(AND((SUMIF($G$4:AHB$4,"&lt;"&amp;KR$4,$G10:AHB10))&gt;SUMIFS(TransactionAmounts,TenantSources,$F10,'Filtered Data'!$C$2:$C23,"&lt;"&amp;KR$4),KR$4&lt;TODAY()),"Late","Occupied")),)))</f>
        <v/>
      </c>
      <c r="KS10" s="33" t="str">
        <f>IF(ISBLANK($F10),,IF(TODAY()=KS$4,"Today",IF(AND(LOOKUP($F10,TenantNames,TenantStartDates)&lt;=KS$4,LOOKUP($F10,TenantNames,TenantEndDates)&gt;=KS$4),IF(OR(AND(DAY(LOOKUP($F10,TenantNames,TenantStartDates))&gt;28,DAY(EOMONTH(KS$4,0))=28,DAY(KS$4)=28),AND(DAY(LOOKUP($F10,TenantNames,TenantStartDates))&gt;30,DAY(EOMONTH(KS$4,0))=30,DAY(KS$4)=30),DAY(LOOKUP($F10,TenantNames,TenantStartDates))=DAY(KS$4)),IF((LOOKUP($F10,TenantNames,TenantEndDates)-KS$4)&lt;=31,LOOKUP($F10,TenantNames,TenantTotalRevenues)-SUM($JA10:KR10),LOOKUP($F10,TenantNames,TenantMonthlyRents)),IF(AND((SUMIF($G$4:AHB$4,"&lt;"&amp;KS$4,$G10:AHB10))&gt;SUMIFS(TransactionAmounts,TenantSources,$F10,'Filtered Data'!$C$2:$C23,"&lt;"&amp;KS$4),KS$4&lt;TODAY()),"Late","Occupied")),)))</f>
        <v/>
      </c>
      <c r="KT10" s="33" t="str">
        <f>IF(ISBLANK($F10),,IF(TODAY()=KT$4,"Today",IF(AND(LOOKUP($F10,TenantNames,TenantStartDates)&lt;=KT$4,LOOKUP($F10,TenantNames,TenantEndDates)&gt;=KT$4),IF(OR(AND(DAY(LOOKUP($F10,TenantNames,TenantStartDates))&gt;28,DAY(EOMONTH(KT$4,0))=28,DAY(KT$4)=28),AND(DAY(LOOKUP($F10,TenantNames,TenantStartDates))&gt;30,DAY(EOMONTH(KT$4,0))=30,DAY(KT$4)=30),DAY(LOOKUP($F10,TenantNames,TenantStartDates))=DAY(KT$4)),IF((LOOKUP($F10,TenantNames,TenantEndDates)-KT$4)&lt;=31,LOOKUP($F10,TenantNames,TenantTotalRevenues)-SUM($JA10:KS10),LOOKUP($F10,TenantNames,TenantMonthlyRents)),IF(AND((SUMIF($G$4:AHB$4,"&lt;"&amp;KT$4,$G10:AHB10))&gt;SUMIFS(TransactionAmounts,TenantSources,$F10,'Filtered Data'!$C$2:$C23,"&lt;"&amp;KT$4),KT$4&lt;TODAY()),"Late","Occupied")),)))</f>
        <v/>
      </c>
      <c r="KU10" s="33" t="str">
        <f>IF(ISBLANK($F10),,IF(TODAY()=KU$4,"Today",IF(AND(LOOKUP($F10,TenantNames,TenantStartDates)&lt;=KU$4,LOOKUP($F10,TenantNames,TenantEndDates)&gt;=KU$4),IF(OR(AND(DAY(LOOKUP($F10,TenantNames,TenantStartDates))&gt;28,DAY(EOMONTH(KU$4,0))=28,DAY(KU$4)=28),AND(DAY(LOOKUP($F10,TenantNames,TenantStartDates))&gt;30,DAY(EOMONTH(KU$4,0))=30,DAY(KU$4)=30),DAY(LOOKUP($F10,TenantNames,TenantStartDates))=DAY(KU$4)),IF((LOOKUP($F10,TenantNames,TenantEndDates)-KU$4)&lt;=31,LOOKUP($F10,TenantNames,TenantTotalRevenues)-SUM($JA10:KT10),LOOKUP($F10,TenantNames,TenantMonthlyRents)),IF(AND((SUMIF($G$4:AHB$4,"&lt;"&amp;KU$4,$G10:AHB10))&gt;SUMIFS(TransactionAmounts,TenantSources,$F10,'Filtered Data'!$C$2:$C23,"&lt;"&amp;KU$4),KU$4&lt;TODAY()),"Late","Occupied")),)))</f>
        <v/>
      </c>
      <c r="KV10" s="33" t="str">
        <f>IF(ISBLANK($F10),,IF(TODAY()=KV$4,"Today",IF(AND(LOOKUP($F10,TenantNames,TenantStartDates)&lt;=KV$4,LOOKUP($F10,TenantNames,TenantEndDates)&gt;=KV$4),IF(OR(AND(DAY(LOOKUP($F10,TenantNames,TenantStartDates))&gt;28,DAY(EOMONTH(KV$4,0))=28,DAY(KV$4)=28),AND(DAY(LOOKUP($F10,TenantNames,TenantStartDates))&gt;30,DAY(EOMONTH(KV$4,0))=30,DAY(KV$4)=30),DAY(LOOKUP($F10,TenantNames,TenantStartDates))=DAY(KV$4)),IF((LOOKUP($F10,TenantNames,TenantEndDates)-KV$4)&lt;=31,LOOKUP($F10,TenantNames,TenantTotalRevenues)-SUM($JA10:KU10),LOOKUP($F10,TenantNames,TenantMonthlyRents)),IF(AND((SUMIF($G$4:AHB$4,"&lt;"&amp;KV$4,$G10:AHB10))&gt;SUMIFS(TransactionAmounts,TenantSources,$F10,'Filtered Data'!$C$2:$C23,"&lt;"&amp;KV$4),KV$4&lt;TODAY()),"Late","Occupied")),)))</f>
        <v/>
      </c>
      <c r="KW10" s="33" t="str">
        <f>IF(ISBLANK($F10),,IF(TODAY()=KW$4,"Today",IF(AND(LOOKUP($F10,TenantNames,TenantStartDates)&lt;=KW$4,LOOKUP($F10,TenantNames,TenantEndDates)&gt;=KW$4),IF(OR(AND(DAY(LOOKUP($F10,TenantNames,TenantStartDates))&gt;28,DAY(EOMONTH(KW$4,0))=28,DAY(KW$4)=28),AND(DAY(LOOKUP($F10,TenantNames,TenantStartDates))&gt;30,DAY(EOMONTH(KW$4,0))=30,DAY(KW$4)=30),DAY(LOOKUP($F10,TenantNames,TenantStartDates))=DAY(KW$4)),IF((LOOKUP($F10,TenantNames,TenantEndDates)-KW$4)&lt;=31,LOOKUP($F10,TenantNames,TenantTotalRevenues)-SUM($JA10:KV10),LOOKUP($F10,TenantNames,TenantMonthlyRents)),IF(AND((SUMIF($G$4:AHB$4,"&lt;"&amp;KW$4,$G10:AHB10))&gt;SUMIFS(TransactionAmounts,TenantSources,$F10,'Filtered Data'!$C$2:$C23,"&lt;"&amp;KW$4),KW$4&lt;TODAY()),"Late","Occupied")),)))</f>
        <v/>
      </c>
      <c r="KX10" s="33" t="str">
        <f>IF(ISBLANK($F10),,IF(TODAY()=KX$4,"Today",IF(AND(LOOKUP($F10,TenantNames,TenantStartDates)&lt;=KX$4,LOOKUP($F10,TenantNames,TenantEndDates)&gt;=KX$4),IF(OR(AND(DAY(LOOKUP($F10,TenantNames,TenantStartDates))&gt;28,DAY(EOMONTH(KX$4,0))=28,DAY(KX$4)=28),AND(DAY(LOOKUP($F10,TenantNames,TenantStartDates))&gt;30,DAY(EOMONTH(KX$4,0))=30,DAY(KX$4)=30),DAY(LOOKUP($F10,TenantNames,TenantStartDates))=DAY(KX$4)),IF((LOOKUP($F10,TenantNames,TenantEndDates)-KX$4)&lt;=31,LOOKUP($F10,TenantNames,TenantTotalRevenues)-SUM($JA10:KW10),LOOKUP($F10,TenantNames,TenantMonthlyRents)),IF(AND((SUMIF($G$4:AHB$4,"&lt;"&amp;KX$4,$G10:AHB10))&gt;SUMIFS(TransactionAmounts,TenantSources,$F10,'Filtered Data'!$C$2:$C23,"&lt;"&amp;KX$4),KX$4&lt;TODAY()),"Late","Occupied")),)))</f>
        <v/>
      </c>
      <c r="KY10" s="33" t="str">
        <f>IF(ISBLANK($F10),,IF(TODAY()=KY$4,"Today",IF(AND(LOOKUP($F10,TenantNames,TenantStartDates)&lt;=KY$4,LOOKUP($F10,TenantNames,TenantEndDates)&gt;=KY$4),IF(OR(AND(DAY(LOOKUP($F10,TenantNames,TenantStartDates))&gt;28,DAY(EOMONTH(KY$4,0))=28,DAY(KY$4)=28),AND(DAY(LOOKUP($F10,TenantNames,TenantStartDates))&gt;30,DAY(EOMONTH(KY$4,0))=30,DAY(KY$4)=30),DAY(LOOKUP($F10,TenantNames,TenantStartDates))=DAY(KY$4)),IF((LOOKUP($F10,TenantNames,TenantEndDates)-KY$4)&lt;=31,LOOKUP($F10,TenantNames,TenantTotalRevenues)-SUM($JA10:KX10),LOOKUP($F10,TenantNames,TenantMonthlyRents)),IF(AND((SUMIF($G$4:AHB$4,"&lt;"&amp;KY$4,$G10:AHB10))&gt;SUMIFS(TransactionAmounts,TenantSources,$F10,'Filtered Data'!$C$2:$C23,"&lt;"&amp;KY$4),KY$4&lt;TODAY()),"Late","Occupied")),)))</f>
        <v/>
      </c>
      <c r="KZ10" s="33" t="str">
        <f>IF(ISBLANK($F10),,IF(TODAY()=KZ$4,"Today",IF(AND(LOOKUP($F10,TenantNames,TenantStartDates)&lt;=KZ$4,LOOKUP($F10,TenantNames,TenantEndDates)&gt;=KZ$4),IF(OR(AND(DAY(LOOKUP($F10,TenantNames,TenantStartDates))&gt;28,DAY(EOMONTH(KZ$4,0))=28,DAY(KZ$4)=28),AND(DAY(LOOKUP($F10,TenantNames,TenantStartDates))&gt;30,DAY(EOMONTH(KZ$4,0))=30,DAY(KZ$4)=30),DAY(LOOKUP($F10,TenantNames,TenantStartDates))=DAY(KZ$4)),IF((LOOKUP($F10,TenantNames,TenantEndDates)-KZ$4)&lt;=31,LOOKUP($F10,TenantNames,TenantTotalRevenues)-SUM($JA10:KY10),LOOKUP($F10,TenantNames,TenantMonthlyRents)),IF(AND((SUMIF($G$4:AHB$4,"&lt;"&amp;KZ$4,$G10:AHB10))&gt;SUMIFS(TransactionAmounts,TenantSources,$F10,'Filtered Data'!$C$2:$C23,"&lt;"&amp;KZ$4),KZ$4&lt;TODAY()),"Late","Occupied")),)))</f>
        <v/>
      </c>
      <c r="LA10" s="33" t="str">
        <f>IF(ISBLANK($F10),,IF(TODAY()=LA$4,"Today",IF(AND(LOOKUP($F10,TenantNames,TenantStartDates)&lt;=LA$4,LOOKUP($F10,TenantNames,TenantEndDates)&gt;=LA$4),IF(OR(AND(DAY(LOOKUP($F10,TenantNames,TenantStartDates))&gt;28,DAY(EOMONTH(LA$4,0))=28,DAY(LA$4)=28),AND(DAY(LOOKUP($F10,TenantNames,TenantStartDates))&gt;30,DAY(EOMONTH(LA$4,0))=30,DAY(LA$4)=30),DAY(LOOKUP($F10,TenantNames,TenantStartDates))=DAY(LA$4)),IF((LOOKUP($F10,TenantNames,TenantEndDates)-LA$4)&lt;=31,LOOKUP($F10,TenantNames,TenantTotalRevenues)-SUM($JA10:KZ10),LOOKUP($F10,TenantNames,TenantMonthlyRents)),IF(AND((SUMIF($G$4:AHB$4,"&lt;"&amp;LA$4,$G10:AHB10))&gt;SUMIFS(TransactionAmounts,TenantSources,$F10,'Filtered Data'!$C$2:$C23,"&lt;"&amp;LA$4),LA$4&lt;TODAY()),"Late","Occupied")),)))</f>
        <v/>
      </c>
      <c r="LB10" s="33" t="str">
        <f>IF(ISBLANK($F10),,IF(TODAY()=LB$4,"Today",IF(AND(LOOKUP($F10,TenantNames,TenantStartDates)&lt;=LB$4,LOOKUP($F10,TenantNames,TenantEndDates)&gt;=LB$4),IF(OR(AND(DAY(LOOKUP($F10,TenantNames,TenantStartDates))&gt;28,DAY(EOMONTH(LB$4,0))=28,DAY(LB$4)=28),AND(DAY(LOOKUP($F10,TenantNames,TenantStartDates))&gt;30,DAY(EOMONTH(LB$4,0))=30,DAY(LB$4)=30),DAY(LOOKUP($F10,TenantNames,TenantStartDates))=DAY(LB$4)),IF((LOOKUP($F10,TenantNames,TenantEndDates)-LB$4)&lt;=31,LOOKUP($F10,TenantNames,TenantTotalRevenues)-SUM($JA10:LA10),LOOKUP($F10,TenantNames,TenantMonthlyRents)),IF(AND((SUMIF($G$4:AHB$4,"&lt;"&amp;LB$4,$G10:AHB10))&gt;SUMIFS(TransactionAmounts,TenantSources,$F10,'Filtered Data'!$C$2:$C23,"&lt;"&amp;LB$4),LB$4&lt;TODAY()),"Late","Occupied")),)))</f>
        <v/>
      </c>
      <c r="LC10" s="33" t="str">
        <f>IF(ISBLANK($F10),,IF(TODAY()=LC$4,"Today",IF(AND(LOOKUP($F10,TenantNames,TenantStartDates)&lt;=LC$4,LOOKUP($F10,TenantNames,TenantEndDates)&gt;=LC$4),IF(OR(AND(DAY(LOOKUP($F10,TenantNames,TenantStartDates))&gt;28,DAY(EOMONTH(LC$4,0))=28,DAY(LC$4)=28),AND(DAY(LOOKUP($F10,TenantNames,TenantStartDates))&gt;30,DAY(EOMONTH(LC$4,0))=30,DAY(LC$4)=30),DAY(LOOKUP($F10,TenantNames,TenantStartDates))=DAY(LC$4)),IF((LOOKUP($F10,TenantNames,TenantEndDates)-LC$4)&lt;=31,LOOKUP($F10,TenantNames,TenantTotalRevenues)-SUM($JA10:LB10),LOOKUP($F10,TenantNames,TenantMonthlyRents)),IF(AND((SUMIF($G$4:AHB$4,"&lt;"&amp;LC$4,$G10:AHB10))&gt;SUMIFS(TransactionAmounts,TenantSources,$F10,'Filtered Data'!$C$2:$C23,"&lt;"&amp;LC$4),LC$4&lt;TODAY()),"Late","Occupied")),)))</f>
        <v/>
      </c>
      <c r="LD10" s="33" t="str">
        <f>IF(ISBLANK($F10),,IF(TODAY()=LD$4,"Today",IF(AND(LOOKUP($F10,TenantNames,TenantStartDates)&lt;=LD$4,LOOKUP($F10,TenantNames,TenantEndDates)&gt;=LD$4),IF(OR(AND(DAY(LOOKUP($F10,TenantNames,TenantStartDates))&gt;28,DAY(EOMONTH(LD$4,0))=28,DAY(LD$4)=28),AND(DAY(LOOKUP($F10,TenantNames,TenantStartDates))&gt;30,DAY(EOMONTH(LD$4,0))=30,DAY(LD$4)=30),DAY(LOOKUP($F10,TenantNames,TenantStartDates))=DAY(LD$4)),IF((LOOKUP($F10,TenantNames,TenantEndDates)-LD$4)&lt;=31,LOOKUP($F10,TenantNames,TenantTotalRevenues)-SUM($JA10:LC10),LOOKUP($F10,TenantNames,TenantMonthlyRents)),IF(AND((SUMIF($G$4:AHB$4,"&lt;"&amp;LD$4,$G10:AHB10))&gt;SUMIFS(TransactionAmounts,TenantSources,$F10,'Filtered Data'!$C$2:$C23,"&lt;"&amp;LD$4),LD$4&lt;TODAY()),"Late","Occupied")),)))</f>
        <v/>
      </c>
      <c r="LE10" s="33" t="str">
        <f>IF(ISBLANK($F10),,IF(TODAY()=LE$4,"Today",IF(AND(LOOKUP($F10,TenantNames,TenantStartDates)&lt;=LE$4,LOOKUP($F10,TenantNames,TenantEndDates)&gt;=LE$4),IF(OR(AND(DAY(LOOKUP($F10,TenantNames,TenantStartDates))&gt;28,DAY(EOMONTH(LE$4,0))=28,DAY(LE$4)=28),AND(DAY(LOOKUP($F10,TenantNames,TenantStartDates))&gt;30,DAY(EOMONTH(LE$4,0))=30,DAY(LE$4)=30),DAY(LOOKUP($F10,TenantNames,TenantStartDates))=DAY(LE$4)),IF((LOOKUP($F10,TenantNames,TenantEndDates)-LE$4)&lt;=31,LOOKUP($F10,TenantNames,TenantTotalRevenues)-SUM($JA10:LD10),LOOKUP($F10,TenantNames,TenantMonthlyRents)),IF(AND((SUMIF($G$4:AHB$4,"&lt;"&amp;LE$4,$G10:AHB10))&gt;SUMIFS(TransactionAmounts,TenantSources,$F10,'Filtered Data'!$C$2:$C23,"&lt;"&amp;LE$4),LE$4&lt;TODAY()),"Late","Occupied")),)))</f>
        <v/>
      </c>
      <c r="LF10" s="33" t="str">
        <f>IF(ISBLANK($F10),,IF(TODAY()=LF$4,"Today",IF(AND(LOOKUP($F10,TenantNames,TenantStartDates)&lt;=LF$4,LOOKUP($F10,TenantNames,TenantEndDates)&gt;=LF$4),IF(OR(AND(DAY(LOOKUP($F10,TenantNames,TenantStartDates))&gt;28,DAY(EOMONTH(LF$4,0))=28,DAY(LF$4)=28),AND(DAY(LOOKUP($F10,TenantNames,TenantStartDates))&gt;30,DAY(EOMONTH(LF$4,0))=30,DAY(LF$4)=30),DAY(LOOKUP($F10,TenantNames,TenantStartDates))=DAY(LF$4)),IF((LOOKUP($F10,TenantNames,TenantEndDates)-LF$4)&lt;=31,LOOKUP($F10,TenantNames,TenantTotalRevenues)-SUM($JA10:LE10),LOOKUP($F10,TenantNames,TenantMonthlyRents)),IF(AND((SUMIF($G$4:AHB$4,"&lt;"&amp;LF$4,$G10:AHB10))&gt;SUMIFS(TransactionAmounts,TenantSources,$F10,'Filtered Data'!$C$2:$C23,"&lt;"&amp;LF$4),LF$4&lt;TODAY()),"Late","Occupied")),)))</f>
        <v/>
      </c>
      <c r="LG10" s="33" t="str">
        <f>IF(ISBLANK($F10),,IF(TODAY()=LG$4,"Today",IF(AND(LOOKUP($F10,TenantNames,TenantStartDates)&lt;=LG$4,LOOKUP($F10,TenantNames,TenantEndDates)&gt;=LG$4),IF(OR(AND(DAY(LOOKUP($F10,TenantNames,TenantStartDates))&gt;28,DAY(EOMONTH(LG$4,0))=28,DAY(LG$4)=28),AND(DAY(LOOKUP($F10,TenantNames,TenantStartDates))&gt;30,DAY(EOMONTH(LG$4,0))=30,DAY(LG$4)=30),DAY(LOOKUP($F10,TenantNames,TenantStartDates))=DAY(LG$4)),IF((LOOKUP($F10,TenantNames,TenantEndDates)-LG$4)&lt;=31,LOOKUP($F10,TenantNames,TenantTotalRevenues)-SUM($JA10:LF10),LOOKUP($F10,TenantNames,TenantMonthlyRents)),IF(AND((SUMIF($G$4:AHB$4,"&lt;"&amp;LG$4,$G10:AHB10))&gt;SUMIFS(TransactionAmounts,TenantSources,$F10,'Filtered Data'!$C$2:$C23,"&lt;"&amp;LG$4),LG$4&lt;TODAY()),"Late","Occupied")),)))</f>
        <v/>
      </c>
      <c r="LH10" s="33" t="str">
        <f>IF(ISBLANK($F10),,IF(TODAY()=LH$4,"Today",IF(AND(LOOKUP($F10,TenantNames,TenantStartDates)&lt;=LH$4,LOOKUP($F10,TenantNames,TenantEndDates)&gt;=LH$4),IF(OR(AND(DAY(LOOKUP($F10,TenantNames,TenantStartDates))&gt;28,DAY(EOMONTH(LH$4,0))=28,DAY(LH$4)=28),AND(DAY(LOOKUP($F10,TenantNames,TenantStartDates))&gt;30,DAY(EOMONTH(LH$4,0))=30,DAY(LH$4)=30),DAY(LOOKUP($F10,TenantNames,TenantStartDates))=DAY(LH$4)),IF((LOOKUP($F10,TenantNames,TenantEndDates)-LH$4)&lt;=31,LOOKUP($F10,TenantNames,TenantTotalRevenues)-SUM($JA10:LG10),LOOKUP($F10,TenantNames,TenantMonthlyRents)),IF(AND((SUMIF($G$4:AHB$4,"&lt;"&amp;LH$4,$G10:AHB10))&gt;SUMIFS(TransactionAmounts,TenantSources,$F10,'Filtered Data'!$C$2:$C23,"&lt;"&amp;LH$4),LH$4&lt;TODAY()),"Late","Occupied")),)))</f>
        <v/>
      </c>
      <c r="LI10" s="33" t="str">
        <f>IF(ISBLANK($F10),,IF(TODAY()=LI$4,"Today",IF(AND(LOOKUP($F10,TenantNames,TenantStartDates)&lt;=LI$4,LOOKUP($F10,TenantNames,TenantEndDates)&gt;=LI$4),IF(OR(AND(DAY(LOOKUP($F10,TenantNames,TenantStartDates))&gt;28,DAY(EOMONTH(LI$4,0))=28,DAY(LI$4)=28),AND(DAY(LOOKUP($F10,TenantNames,TenantStartDates))&gt;30,DAY(EOMONTH(LI$4,0))=30,DAY(LI$4)=30),DAY(LOOKUP($F10,TenantNames,TenantStartDates))=DAY(LI$4)),IF((LOOKUP($F10,TenantNames,TenantEndDates)-LI$4)&lt;=31,LOOKUP($F10,TenantNames,TenantTotalRevenues)-SUM($JA10:LH10),LOOKUP($F10,TenantNames,TenantMonthlyRents)),IF(AND((SUMIF($G$4:AHB$4,"&lt;"&amp;LI$4,$G10:AHB10))&gt;SUMIFS(TransactionAmounts,TenantSources,$F10,'Filtered Data'!$C$2:$C23,"&lt;"&amp;LI$4),LI$4&lt;TODAY()),"Late","Occupied")),)))</f>
        <v/>
      </c>
      <c r="LJ10" s="33" t="str">
        <f>IF(ISBLANK($F10),,IF(TODAY()=LJ$4,"Today",IF(AND(LOOKUP($F10,TenantNames,TenantStartDates)&lt;=LJ$4,LOOKUP($F10,TenantNames,TenantEndDates)&gt;=LJ$4),IF(OR(AND(DAY(LOOKUP($F10,TenantNames,TenantStartDates))&gt;28,DAY(EOMONTH(LJ$4,0))=28,DAY(LJ$4)=28),AND(DAY(LOOKUP($F10,TenantNames,TenantStartDates))&gt;30,DAY(EOMONTH(LJ$4,0))=30,DAY(LJ$4)=30),DAY(LOOKUP($F10,TenantNames,TenantStartDates))=DAY(LJ$4)),IF((LOOKUP($F10,TenantNames,TenantEndDates)-LJ$4)&lt;=31,LOOKUP($F10,TenantNames,TenantTotalRevenues)-SUM($JA10:LI10),LOOKUP($F10,TenantNames,TenantMonthlyRents)),IF(AND((SUMIF($G$4:AHB$4,"&lt;"&amp;LJ$4,$G10:AHB10))&gt;SUMIFS(TransactionAmounts,TenantSources,$F10,'Filtered Data'!$C$2:$C23,"&lt;"&amp;LJ$4),LJ$4&lt;TODAY()),"Late","Occupied")),)))</f>
        <v/>
      </c>
      <c r="LK10" s="33" t="str">
        <f>IF(ISBLANK($F10),,IF(TODAY()=LK$4,"Today",IF(AND(LOOKUP($F10,TenantNames,TenantStartDates)&lt;=LK$4,LOOKUP($F10,TenantNames,TenantEndDates)&gt;=LK$4),IF(OR(AND(DAY(LOOKUP($F10,TenantNames,TenantStartDates))&gt;28,DAY(EOMONTH(LK$4,0))=28,DAY(LK$4)=28),AND(DAY(LOOKUP($F10,TenantNames,TenantStartDates))&gt;30,DAY(EOMONTH(LK$4,0))=30,DAY(LK$4)=30),DAY(LOOKUP($F10,TenantNames,TenantStartDates))=DAY(LK$4)),IF((LOOKUP($F10,TenantNames,TenantEndDates)-LK$4)&lt;=31,LOOKUP($F10,TenantNames,TenantTotalRevenues)-SUM($JA10:LJ10),LOOKUP($F10,TenantNames,TenantMonthlyRents)),IF(AND((SUMIF($G$4:AHB$4,"&lt;"&amp;LK$4,$G10:AHB10))&gt;SUMIFS(TransactionAmounts,TenantSources,$F10,'Filtered Data'!$C$2:$C23,"&lt;"&amp;LK$4),LK$4&lt;TODAY()),"Late","Occupied")),)))</f>
        <v/>
      </c>
      <c r="LL10" s="33" t="str">
        <f>IF(ISBLANK($F10),,IF(TODAY()=LL$4,"Today",IF(AND(LOOKUP($F10,TenantNames,TenantStartDates)&lt;=LL$4,LOOKUP($F10,TenantNames,TenantEndDates)&gt;=LL$4),IF(OR(AND(DAY(LOOKUP($F10,TenantNames,TenantStartDates))&gt;28,DAY(EOMONTH(LL$4,0))=28,DAY(LL$4)=28),AND(DAY(LOOKUP($F10,TenantNames,TenantStartDates))&gt;30,DAY(EOMONTH(LL$4,0))=30,DAY(LL$4)=30),DAY(LOOKUP($F10,TenantNames,TenantStartDates))=DAY(LL$4)),IF((LOOKUP($F10,TenantNames,TenantEndDates)-LL$4)&lt;=31,LOOKUP($F10,TenantNames,TenantTotalRevenues)-SUM($JA10:LK10),LOOKUP($F10,TenantNames,TenantMonthlyRents)),IF(AND((SUMIF($G$4:AHB$4,"&lt;"&amp;LL$4,$G10:AHB10))&gt;SUMIFS(TransactionAmounts,TenantSources,$F10,'Filtered Data'!$C$2:$C23,"&lt;"&amp;LL$4),LL$4&lt;TODAY()),"Late","Occupied")),)))</f>
        <v/>
      </c>
      <c r="LM10" s="33" t="str">
        <f>IF(ISBLANK($F10),,IF(TODAY()=LM$4,"Today",IF(AND(LOOKUP($F10,TenantNames,TenantStartDates)&lt;=LM$4,LOOKUP($F10,TenantNames,TenantEndDates)&gt;=LM$4),IF(OR(AND(DAY(LOOKUP($F10,TenantNames,TenantStartDates))&gt;28,DAY(EOMONTH(LM$4,0))=28,DAY(LM$4)=28),AND(DAY(LOOKUP($F10,TenantNames,TenantStartDates))&gt;30,DAY(EOMONTH(LM$4,0))=30,DAY(LM$4)=30),DAY(LOOKUP($F10,TenantNames,TenantStartDates))=DAY(LM$4)),IF((LOOKUP($F10,TenantNames,TenantEndDates)-LM$4)&lt;=31,LOOKUP($F10,TenantNames,TenantTotalRevenues)-SUM($JA10:LL10),LOOKUP($F10,TenantNames,TenantMonthlyRents)),IF(AND((SUMIF($G$4:AHB$4,"&lt;"&amp;LM$4,$G10:AHB10))&gt;SUMIFS(TransactionAmounts,TenantSources,$F10,'Filtered Data'!$C$2:$C23,"&lt;"&amp;LM$4),LM$4&lt;TODAY()),"Late","Occupied")),)))</f>
        <v/>
      </c>
      <c r="LN10" s="33" t="str">
        <f>IF(ISBLANK($F10),,IF(TODAY()=LN$4,"Today",IF(AND(LOOKUP($F10,TenantNames,TenantStartDates)&lt;=LN$4,LOOKUP($F10,TenantNames,TenantEndDates)&gt;=LN$4),IF(OR(AND(DAY(LOOKUP($F10,TenantNames,TenantStartDates))&gt;28,DAY(EOMONTH(LN$4,0))=28,DAY(LN$4)=28),AND(DAY(LOOKUP($F10,TenantNames,TenantStartDates))&gt;30,DAY(EOMONTH(LN$4,0))=30,DAY(LN$4)=30),DAY(LOOKUP($F10,TenantNames,TenantStartDates))=DAY(LN$4)),IF((LOOKUP($F10,TenantNames,TenantEndDates)-LN$4)&lt;=31,LOOKUP($F10,TenantNames,TenantTotalRevenues)-SUM($JA10:LM10),LOOKUP($F10,TenantNames,TenantMonthlyRents)),IF(AND((SUMIF($G$4:AHB$4,"&lt;"&amp;LN$4,$G10:AHB10))&gt;SUMIFS(TransactionAmounts,TenantSources,$F10,'Filtered Data'!$C$2:$C23,"&lt;"&amp;LN$4),LN$4&lt;TODAY()),"Late","Occupied")),)))</f>
        <v/>
      </c>
      <c r="LO10" s="33" t="str">
        <f>IF(ISBLANK($F10),,IF(TODAY()=LO$4,"Today",IF(AND(LOOKUP($F10,TenantNames,TenantStartDates)&lt;=LO$4,LOOKUP($F10,TenantNames,TenantEndDates)&gt;=LO$4),IF(OR(AND(DAY(LOOKUP($F10,TenantNames,TenantStartDates))&gt;28,DAY(EOMONTH(LO$4,0))=28,DAY(LO$4)=28),AND(DAY(LOOKUP($F10,TenantNames,TenantStartDates))&gt;30,DAY(EOMONTH(LO$4,0))=30,DAY(LO$4)=30),DAY(LOOKUP($F10,TenantNames,TenantStartDates))=DAY(LO$4)),IF((LOOKUP($F10,TenantNames,TenantEndDates)-LO$4)&lt;=31,LOOKUP($F10,TenantNames,TenantTotalRevenues)-SUM($JA10:LN10),LOOKUP($F10,TenantNames,TenantMonthlyRents)),IF(AND((SUMIF($G$4:AHB$4,"&lt;"&amp;LO$4,$G10:AHB10))&gt;SUMIFS(TransactionAmounts,TenantSources,$F10,'Filtered Data'!$C$2:$C23,"&lt;"&amp;LO$4),LO$4&lt;TODAY()),"Late","Occupied")),)))</f>
        <v/>
      </c>
      <c r="LP10" s="33" t="str">
        <f>IF(ISBLANK($F10),,IF(TODAY()=LP$4,"Today",IF(AND(LOOKUP($F10,TenantNames,TenantStartDates)&lt;=LP$4,LOOKUP($F10,TenantNames,TenantEndDates)&gt;=LP$4),IF(OR(AND(DAY(LOOKUP($F10,TenantNames,TenantStartDates))&gt;28,DAY(EOMONTH(LP$4,0))=28,DAY(LP$4)=28),AND(DAY(LOOKUP($F10,TenantNames,TenantStartDates))&gt;30,DAY(EOMONTH(LP$4,0))=30,DAY(LP$4)=30),DAY(LOOKUP($F10,TenantNames,TenantStartDates))=DAY(LP$4)),IF((LOOKUP($F10,TenantNames,TenantEndDates)-LP$4)&lt;=31,LOOKUP($F10,TenantNames,TenantTotalRevenues)-SUM($JA10:LO10),LOOKUP($F10,TenantNames,TenantMonthlyRents)),IF(AND((SUMIF($G$4:AHB$4,"&lt;"&amp;LP$4,$G10:AHB10))&gt;SUMIFS(TransactionAmounts,TenantSources,$F10,'Filtered Data'!$C$2:$C23,"&lt;"&amp;LP$4),LP$4&lt;TODAY()),"Late","Occupied")),)))</f>
        <v/>
      </c>
      <c r="LQ10" s="33" t="str">
        <f>IF(ISBLANK($F10),,IF(TODAY()=LQ$4,"Today",IF(AND(LOOKUP($F10,TenantNames,TenantStartDates)&lt;=LQ$4,LOOKUP($F10,TenantNames,TenantEndDates)&gt;=LQ$4),IF(OR(AND(DAY(LOOKUP($F10,TenantNames,TenantStartDates))&gt;28,DAY(EOMONTH(LQ$4,0))=28,DAY(LQ$4)=28),AND(DAY(LOOKUP($F10,TenantNames,TenantStartDates))&gt;30,DAY(EOMONTH(LQ$4,0))=30,DAY(LQ$4)=30),DAY(LOOKUP($F10,TenantNames,TenantStartDates))=DAY(LQ$4)),IF((LOOKUP($F10,TenantNames,TenantEndDates)-LQ$4)&lt;=31,LOOKUP($F10,TenantNames,TenantTotalRevenues)-SUM($JA10:LP10),LOOKUP($F10,TenantNames,TenantMonthlyRents)),IF(AND((SUMIF($G$4:AHB$4,"&lt;"&amp;LQ$4,$G10:AHB10))&gt;SUMIFS(TransactionAmounts,TenantSources,$F10,'Filtered Data'!$C$2:$C23,"&lt;"&amp;LQ$4),LQ$4&lt;TODAY()),"Late","Occupied")),)))</f>
        <v/>
      </c>
      <c r="LR10" s="33" t="str">
        <f>IF(ISBLANK($F10),,IF(TODAY()=LR$4,"Today",IF(AND(LOOKUP($F10,TenantNames,TenantStartDates)&lt;=LR$4,LOOKUP($F10,TenantNames,TenantEndDates)&gt;=LR$4),IF(OR(AND(DAY(LOOKUP($F10,TenantNames,TenantStartDates))&gt;28,DAY(EOMONTH(LR$4,0))=28,DAY(LR$4)=28),AND(DAY(LOOKUP($F10,TenantNames,TenantStartDates))&gt;30,DAY(EOMONTH(LR$4,0))=30,DAY(LR$4)=30),DAY(LOOKUP($F10,TenantNames,TenantStartDates))=DAY(LR$4)),IF((LOOKUP($F10,TenantNames,TenantEndDates)-LR$4)&lt;=31,LOOKUP($F10,TenantNames,TenantTotalRevenues)-SUM($JA10:LQ10),LOOKUP($F10,TenantNames,TenantMonthlyRents)),IF(AND((SUMIF($G$4:AHB$4,"&lt;"&amp;LR$4,$G10:AHB10))&gt;SUMIFS(TransactionAmounts,TenantSources,$F10,'Filtered Data'!$C$2:$C23,"&lt;"&amp;LR$4),LR$4&lt;TODAY()),"Late","Occupied")),)))</f>
        <v/>
      </c>
      <c r="LS10" s="33" t="str">
        <f>IF(ISBLANK($F10),,IF(TODAY()=LS$4,"Today",IF(AND(LOOKUP($F10,TenantNames,TenantStartDates)&lt;=LS$4,LOOKUP($F10,TenantNames,TenantEndDates)&gt;=LS$4),IF(OR(AND(DAY(LOOKUP($F10,TenantNames,TenantStartDates))&gt;28,DAY(EOMONTH(LS$4,0))=28,DAY(LS$4)=28),AND(DAY(LOOKUP($F10,TenantNames,TenantStartDates))&gt;30,DAY(EOMONTH(LS$4,0))=30,DAY(LS$4)=30),DAY(LOOKUP($F10,TenantNames,TenantStartDates))=DAY(LS$4)),IF((LOOKUP($F10,TenantNames,TenantEndDates)-LS$4)&lt;=31,LOOKUP($F10,TenantNames,TenantTotalRevenues)-SUM($JA10:LR10),LOOKUP($F10,TenantNames,TenantMonthlyRents)),IF(AND((SUMIF($G$4:AHB$4,"&lt;"&amp;LS$4,$G10:AHB10))&gt;SUMIFS(TransactionAmounts,TenantSources,$F10,'Filtered Data'!$C$2:$C23,"&lt;"&amp;LS$4),LS$4&lt;TODAY()),"Late","Occupied")),)))</f>
        <v/>
      </c>
      <c r="LT10" s="33" t="str">
        <f>IF(ISBLANK($F10),,IF(TODAY()=LT$4,"Today",IF(AND(LOOKUP($F10,TenantNames,TenantStartDates)&lt;=LT$4,LOOKUP($F10,TenantNames,TenantEndDates)&gt;=LT$4),IF(OR(AND(DAY(LOOKUP($F10,TenantNames,TenantStartDates))&gt;28,DAY(EOMONTH(LT$4,0))=28,DAY(LT$4)=28),AND(DAY(LOOKUP($F10,TenantNames,TenantStartDates))&gt;30,DAY(EOMONTH(LT$4,0))=30,DAY(LT$4)=30),DAY(LOOKUP($F10,TenantNames,TenantStartDates))=DAY(LT$4)),IF((LOOKUP($F10,TenantNames,TenantEndDates)-LT$4)&lt;=31,LOOKUP($F10,TenantNames,TenantTotalRevenues)-SUM($JA10:LS10),LOOKUP($F10,TenantNames,TenantMonthlyRents)),IF(AND((SUMIF($G$4:AHB$4,"&lt;"&amp;LT$4,$G10:AHB10))&gt;SUMIFS(TransactionAmounts,TenantSources,$F10,'Filtered Data'!$C$2:$C23,"&lt;"&amp;LT$4),LT$4&lt;TODAY()),"Late","Occupied")),)))</f>
        <v/>
      </c>
      <c r="LU10" s="33" t="str">
        <f>IF(ISBLANK($F10),,IF(TODAY()=LU$4,"Today",IF(AND(LOOKUP($F10,TenantNames,TenantStartDates)&lt;=LU$4,LOOKUP($F10,TenantNames,TenantEndDates)&gt;=LU$4),IF(OR(AND(DAY(LOOKUP($F10,TenantNames,TenantStartDates))&gt;28,DAY(EOMONTH(LU$4,0))=28,DAY(LU$4)=28),AND(DAY(LOOKUP($F10,TenantNames,TenantStartDates))&gt;30,DAY(EOMONTH(LU$4,0))=30,DAY(LU$4)=30),DAY(LOOKUP($F10,TenantNames,TenantStartDates))=DAY(LU$4)),IF((LOOKUP($F10,TenantNames,TenantEndDates)-LU$4)&lt;=31,LOOKUP($F10,TenantNames,TenantTotalRevenues)-SUM($JA10:LT10),LOOKUP($F10,TenantNames,TenantMonthlyRents)),IF(AND((SUMIF($G$4:AHB$4,"&lt;"&amp;LU$4,$G10:AHB10))&gt;SUMIFS(TransactionAmounts,TenantSources,$F10,'Filtered Data'!$C$2:$C23,"&lt;"&amp;LU$4),LU$4&lt;TODAY()),"Late","Occupied")),)))</f>
        <v/>
      </c>
      <c r="LV10" s="33" t="str">
        <f>IF(ISBLANK($F10),,IF(TODAY()=LV$4,"Today",IF(AND(LOOKUP($F10,TenantNames,TenantStartDates)&lt;=LV$4,LOOKUP($F10,TenantNames,TenantEndDates)&gt;=LV$4),IF(OR(AND(DAY(LOOKUP($F10,TenantNames,TenantStartDates))&gt;28,DAY(EOMONTH(LV$4,0))=28,DAY(LV$4)=28),AND(DAY(LOOKUP($F10,TenantNames,TenantStartDates))&gt;30,DAY(EOMONTH(LV$4,0))=30,DAY(LV$4)=30),DAY(LOOKUP($F10,TenantNames,TenantStartDates))=DAY(LV$4)),IF((LOOKUP($F10,TenantNames,TenantEndDates)-LV$4)&lt;=31,LOOKUP($F10,TenantNames,TenantTotalRevenues)-SUM($JA10:LU10),LOOKUP($F10,TenantNames,TenantMonthlyRents)),IF(AND((SUMIF($G$4:AHB$4,"&lt;"&amp;LV$4,$G10:AHB10))&gt;SUMIFS(TransactionAmounts,TenantSources,$F10,'Filtered Data'!$C$2:$C23,"&lt;"&amp;LV$4),LV$4&lt;TODAY()),"Late","Occupied")),)))</f>
        <v/>
      </c>
      <c r="LW10" s="33" t="str">
        <f>IF(ISBLANK($F10),,IF(TODAY()=LW$4,"Today",IF(AND(LOOKUP($F10,TenantNames,TenantStartDates)&lt;=LW$4,LOOKUP($F10,TenantNames,TenantEndDates)&gt;=LW$4),IF(OR(AND(DAY(LOOKUP($F10,TenantNames,TenantStartDates))&gt;28,DAY(EOMONTH(LW$4,0))=28,DAY(LW$4)=28),AND(DAY(LOOKUP($F10,TenantNames,TenantStartDates))&gt;30,DAY(EOMONTH(LW$4,0))=30,DAY(LW$4)=30),DAY(LOOKUP($F10,TenantNames,TenantStartDates))=DAY(LW$4)),IF((LOOKUP($F10,TenantNames,TenantEndDates)-LW$4)&lt;=31,LOOKUP($F10,TenantNames,TenantTotalRevenues)-SUM($JA10:LV10),LOOKUP($F10,TenantNames,TenantMonthlyRents)),IF(AND((SUMIF($G$4:AHB$4,"&lt;"&amp;LW$4,$G10:AHB10))&gt;SUMIFS(TransactionAmounts,TenantSources,$F10,'Filtered Data'!$C$2:$C23,"&lt;"&amp;LW$4),LW$4&lt;TODAY()),"Late","Occupied")),)))</f>
        <v/>
      </c>
      <c r="LX10" s="33" t="str">
        <f>IF(ISBLANK($F10),,IF(TODAY()=LX$4,"Today",IF(AND(LOOKUP($F10,TenantNames,TenantStartDates)&lt;=LX$4,LOOKUP($F10,TenantNames,TenantEndDates)&gt;=LX$4),IF(OR(AND(DAY(LOOKUP($F10,TenantNames,TenantStartDates))&gt;28,DAY(EOMONTH(LX$4,0))=28,DAY(LX$4)=28),AND(DAY(LOOKUP($F10,TenantNames,TenantStartDates))&gt;30,DAY(EOMONTH(LX$4,0))=30,DAY(LX$4)=30),DAY(LOOKUP($F10,TenantNames,TenantStartDates))=DAY(LX$4)),IF((LOOKUP($F10,TenantNames,TenantEndDates)-LX$4)&lt;=31,LOOKUP($F10,TenantNames,TenantTotalRevenues)-SUM($JA10:LW10),LOOKUP($F10,TenantNames,TenantMonthlyRents)),IF(AND((SUMIF($G$4:AHB$4,"&lt;"&amp;LX$4,$G10:AHB10))&gt;SUMIFS(TransactionAmounts,TenantSources,$F10,'Filtered Data'!$C$2:$C23,"&lt;"&amp;LX$4),LX$4&lt;TODAY()),"Late","Occupied")),)))</f>
        <v/>
      </c>
      <c r="LY10" s="33" t="str">
        <f>IF(ISBLANK($F10),,IF(TODAY()=LY$4,"Today",IF(AND(LOOKUP($F10,TenantNames,TenantStartDates)&lt;=LY$4,LOOKUP($F10,TenantNames,TenantEndDates)&gt;=LY$4),IF(OR(AND(DAY(LOOKUP($F10,TenantNames,TenantStartDates))&gt;28,DAY(EOMONTH(LY$4,0))=28,DAY(LY$4)=28),AND(DAY(LOOKUP($F10,TenantNames,TenantStartDates))&gt;30,DAY(EOMONTH(LY$4,0))=30,DAY(LY$4)=30),DAY(LOOKUP($F10,TenantNames,TenantStartDates))=DAY(LY$4)),IF((LOOKUP($F10,TenantNames,TenantEndDates)-LY$4)&lt;=31,LOOKUP($F10,TenantNames,TenantTotalRevenues)-SUM($JA10:LX10),LOOKUP($F10,TenantNames,TenantMonthlyRents)),IF(AND((SUMIF($G$4:AHB$4,"&lt;"&amp;LY$4,$G10:AHB10))&gt;SUMIFS(TransactionAmounts,TenantSources,$F10,'Filtered Data'!$C$2:$C23,"&lt;"&amp;LY$4),LY$4&lt;TODAY()),"Late","Occupied")),)))</f>
        <v/>
      </c>
      <c r="LZ10" s="33" t="str">
        <f>IF(ISBLANK($F10),,IF(TODAY()=LZ$4,"Today",IF(AND(LOOKUP($F10,TenantNames,TenantStartDates)&lt;=LZ$4,LOOKUP($F10,TenantNames,TenantEndDates)&gt;=LZ$4),IF(OR(AND(DAY(LOOKUP($F10,TenantNames,TenantStartDates))&gt;28,DAY(EOMONTH(LZ$4,0))=28,DAY(LZ$4)=28),AND(DAY(LOOKUP($F10,TenantNames,TenantStartDates))&gt;30,DAY(EOMONTH(LZ$4,0))=30,DAY(LZ$4)=30),DAY(LOOKUP($F10,TenantNames,TenantStartDates))=DAY(LZ$4)),IF((LOOKUP($F10,TenantNames,TenantEndDates)-LZ$4)&lt;=31,LOOKUP($F10,TenantNames,TenantTotalRevenues)-SUM($JA10:LY10),LOOKUP($F10,TenantNames,TenantMonthlyRents)),IF(AND((SUMIF($G$4:AHB$4,"&lt;"&amp;LZ$4,$G10:AHB10))&gt;SUMIFS(TransactionAmounts,TenantSources,$F10,'Filtered Data'!$C$2:$C23,"&lt;"&amp;LZ$4),LZ$4&lt;TODAY()),"Late","Occupied")),)))</f>
        <v/>
      </c>
      <c r="MA10" s="33" t="str">
        <f>IF(ISBLANK($F10),,IF(TODAY()=MA$4,"Today",IF(AND(LOOKUP($F10,TenantNames,TenantStartDates)&lt;=MA$4,LOOKUP($F10,TenantNames,TenantEndDates)&gt;=MA$4),IF(OR(AND(DAY(LOOKUP($F10,TenantNames,TenantStartDates))&gt;28,DAY(EOMONTH(MA$4,0))=28,DAY(MA$4)=28),AND(DAY(LOOKUP($F10,TenantNames,TenantStartDates))&gt;30,DAY(EOMONTH(MA$4,0))=30,DAY(MA$4)=30),DAY(LOOKUP($F10,TenantNames,TenantStartDates))=DAY(MA$4)),IF((LOOKUP($F10,TenantNames,TenantEndDates)-MA$4)&lt;=31,LOOKUP($F10,TenantNames,TenantTotalRevenues)-SUM($JA10:LZ10),LOOKUP($F10,TenantNames,TenantMonthlyRents)),IF(AND((SUMIF($G$4:AHB$4,"&lt;"&amp;MA$4,$G10:AHB10))&gt;SUMIFS(TransactionAmounts,TenantSources,$F10,'Filtered Data'!$C$2:$C23,"&lt;"&amp;MA$4),MA$4&lt;TODAY()),"Late","Occupied")),)))</f>
        <v/>
      </c>
      <c r="MB10" s="33" t="str">
        <f>IF(ISBLANK($F10),,IF(TODAY()=MB$4,"Today",IF(AND(LOOKUP($F10,TenantNames,TenantStartDates)&lt;=MB$4,LOOKUP($F10,TenantNames,TenantEndDates)&gt;=MB$4),IF(OR(AND(DAY(LOOKUP($F10,TenantNames,TenantStartDates))&gt;28,DAY(EOMONTH(MB$4,0))=28,DAY(MB$4)=28),AND(DAY(LOOKUP($F10,TenantNames,TenantStartDates))&gt;30,DAY(EOMONTH(MB$4,0))=30,DAY(MB$4)=30),DAY(LOOKUP($F10,TenantNames,TenantStartDates))=DAY(MB$4)),IF((LOOKUP($F10,TenantNames,TenantEndDates)-MB$4)&lt;=31,LOOKUP($F10,TenantNames,TenantTotalRevenues)-SUM($JA10:MA10),LOOKUP($F10,TenantNames,TenantMonthlyRents)),IF(AND((SUMIF($G$4:AHB$4,"&lt;"&amp;MB$4,$G10:AHB10))&gt;SUMIFS(TransactionAmounts,TenantSources,$F10,'Filtered Data'!$C$2:$C23,"&lt;"&amp;MB$4),MB$4&lt;TODAY()),"Late","Occupied")),)))</f>
        <v/>
      </c>
      <c r="MC10" s="33" t="str">
        <f>IF(ISBLANK($F10),,IF(TODAY()=MC$4,"Today",IF(AND(LOOKUP($F10,TenantNames,TenantStartDates)&lt;=MC$4,LOOKUP($F10,TenantNames,TenantEndDates)&gt;=MC$4),IF(OR(AND(DAY(LOOKUP($F10,TenantNames,TenantStartDates))&gt;28,DAY(EOMONTH(MC$4,0))=28,DAY(MC$4)=28),AND(DAY(LOOKUP($F10,TenantNames,TenantStartDates))&gt;30,DAY(EOMONTH(MC$4,0))=30,DAY(MC$4)=30),DAY(LOOKUP($F10,TenantNames,TenantStartDates))=DAY(MC$4)),IF((LOOKUP($F10,TenantNames,TenantEndDates)-MC$4)&lt;=31,LOOKUP($F10,TenantNames,TenantTotalRevenues)-SUM($JA10:MB10),LOOKUP($F10,TenantNames,TenantMonthlyRents)),IF(AND((SUMIF($G$4:AHB$4,"&lt;"&amp;MC$4,$G10:AHB10))&gt;SUMIFS(TransactionAmounts,TenantSources,$F10,'Filtered Data'!$C$2:$C23,"&lt;"&amp;MC$4),MC$4&lt;TODAY()),"Late","Occupied")),)))</f>
        <v/>
      </c>
      <c r="MD10" s="33" t="str">
        <f>IF(ISBLANK($F10),,IF(TODAY()=MD$4,"Today",IF(AND(LOOKUP($F10,TenantNames,TenantStartDates)&lt;=MD$4,LOOKUP($F10,TenantNames,TenantEndDates)&gt;=MD$4),IF(OR(AND(DAY(LOOKUP($F10,TenantNames,TenantStartDates))&gt;28,DAY(EOMONTH(MD$4,0))=28,DAY(MD$4)=28),AND(DAY(LOOKUP($F10,TenantNames,TenantStartDates))&gt;30,DAY(EOMONTH(MD$4,0))=30,DAY(MD$4)=30),DAY(LOOKUP($F10,TenantNames,TenantStartDates))=DAY(MD$4)),IF((LOOKUP($F10,TenantNames,TenantEndDates)-MD$4)&lt;=31,LOOKUP($F10,TenantNames,TenantTotalRevenues)-SUM($JA10:MC10),LOOKUP($F10,TenantNames,TenantMonthlyRents)),IF(AND((SUMIF($G$4:AHB$4,"&lt;"&amp;MD$4,$G10:AHB10))&gt;SUMIFS(TransactionAmounts,TenantSources,$F10,'Filtered Data'!$C$2:$C23,"&lt;"&amp;MD$4),MD$4&lt;TODAY()),"Late","Occupied")),)))</f>
        <v/>
      </c>
      <c r="ME10" s="33" t="str">
        <f>IF(ISBLANK($F10),,IF(TODAY()=ME$4,"Today",IF(AND(LOOKUP($F10,TenantNames,TenantStartDates)&lt;=ME$4,LOOKUP($F10,TenantNames,TenantEndDates)&gt;=ME$4),IF(OR(AND(DAY(LOOKUP($F10,TenantNames,TenantStartDates))&gt;28,DAY(EOMONTH(ME$4,0))=28,DAY(ME$4)=28),AND(DAY(LOOKUP($F10,TenantNames,TenantStartDates))&gt;30,DAY(EOMONTH(ME$4,0))=30,DAY(ME$4)=30),DAY(LOOKUP($F10,TenantNames,TenantStartDates))=DAY(ME$4)),IF((LOOKUP($F10,TenantNames,TenantEndDates)-ME$4)&lt;=31,LOOKUP($F10,TenantNames,TenantTotalRevenues)-SUM($JA10:MD10),LOOKUP($F10,TenantNames,TenantMonthlyRents)),IF(AND((SUMIF($G$4:AHB$4,"&lt;"&amp;ME$4,$G10:AHB10))&gt;SUMIFS(TransactionAmounts,TenantSources,$F10,'Filtered Data'!$C$2:$C23,"&lt;"&amp;ME$4),ME$4&lt;TODAY()),"Late","Occupied")),)))</f>
        <v/>
      </c>
      <c r="MF10" s="33" t="str">
        <f>IF(ISBLANK($F10),,IF(TODAY()=MF$4,"Today",IF(AND(LOOKUP($F10,TenantNames,TenantStartDates)&lt;=MF$4,LOOKUP($F10,TenantNames,TenantEndDates)&gt;=MF$4),IF(OR(AND(DAY(LOOKUP($F10,TenantNames,TenantStartDates))&gt;28,DAY(EOMONTH(MF$4,0))=28,DAY(MF$4)=28),AND(DAY(LOOKUP($F10,TenantNames,TenantStartDates))&gt;30,DAY(EOMONTH(MF$4,0))=30,DAY(MF$4)=30),DAY(LOOKUP($F10,TenantNames,TenantStartDates))=DAY(MF$4)),IF((LOOKUP($F10,TenantNames,TenantEndDates)-MF$4)&lt;=31,LOOKUP($F10,TenantNames,TenantTotalRevenues)-SUM($JA10:ME10),LOOKUP($F10,TenantNames,TenantMonthlyRents)),IF(AND((SUMIF($G$4:AHB$4,"&lt;"&amp;MF$4,$G10:AHB10))&gt;SUMIFS(TransactionAmounts,TenantSources,$F10,'Filtered Data'!$C$2:$C23,"&lt;"&amp;MF$4),MF$4&lt;TODAY()),"Late","Occupied")),)))</f>
        <v/>
      </c>
      <c r="MG10" s="33" t="str">
        <f>IF(ISBLANK($F10),,IF(TODAY()=MG$4,"Today",IF(AND(LOOKUP($F10,TenantNames,TenantStartDates)&lt;=MG$4,LOOKUP($F10,TenantNames,TenantEndDates)&gt;=MG$4),IF(OR(AND(DAY(LOOKUP($F10,TenantNames,TenantStartDates))&gt;28,DAY(EOMONTH(MG$4,0))=28,DAY(MG$4)=28),AND(DAY(LOOKUP($F10,TenantNames,TenantStartDates))&gt;30,DAY(EOMONTH(MG$4,0))=30,DAY(MG$4)=30),DAY(LOOKUP($F10,TenantNames,TenantStartDates))=DAY(MG$4)),IF((LOOKUP($F10,TenantNames,TenantEndDates)-MG$4)&lt;=31,LOOKUP($F10,TenantNames,TenantTotalRevenues)-SUM($JA10:MF10),LOOKUP($F10,TenantNames,TenantMonthlyRents)),IF(AND((SUMIF($G$4:AHB$4,"&lt;"&amp;MG$4,$G10:AHB10))&gt;SUMIFS(TransactionAmounts,TenantSources,$F10,'Filtered Data'!$C$2:$C23,"&lt;"&amp;MG$4),MG$4&lt;TODAY()),"Late","Occupied")),)))</f>
        <v/>
      </c>
      <c r="MH10" s="33" t="str">
        <f>IF(ISBLANK($F10),,IF(TODAY()=MH$4,"Today",IF(AND(LOOKUP($F10,TenantNames,TenantStartDates)&lt;=MH$4,LOOKUP($F10,TenantNames,TenantEndDates)&gt;=MH$4),IF(OR(AND(DAY(LOOKUP($F10,TenantNames,TenantStartDates))&gt;28,DAY(EOMONTH(MH$4,0))=28,DAY(MH$4)=28),AND(DAY(LOOKUP($F10,TenantNames,TenantStartDates))&gt;30,DAY(EOMONTH(MH$4,0))=30,DAY(MH$4)=30),DAY(LOOKUP($F10,TenantNames,TenantStartDates))=DAY(MH$4)),IF((LOOKUP($F10,TenantNames,TenantEndDates)-MH$4)&lt;=31,LOOKUP($F10,TenantNames,TenantTotalRevenues)-SUM($JA10:MG10),LOOKUP($F10,TenantNames,TenantMonthlyRents)),IF(AND((SUMIF($G$4:AHB$4,"&lt;"&amp;MH$4,$G10:AHB10))&gt;SUMIFS(TransactionAmounts,TenantSources,$F10,'Filtered Data'!$C$2:$C23,"&lt;"&amp;MH$4),MH$4&lt;TODAY()),"Late","Occupied")),)))</f>
        <v/>
      </c>
      <c r="MI10" s="33" t="str">
        <f>IF(ISBLANK($F10),,IF(TODAY()=MI$4,"Today",IF(AND(LOOKUP($F10,TenantNames,TenantStartDates)&lt;=MI$4,LOOKUP($F10,TenantNames,TenantEndDates)&gt;=MI$4),IF(OR(AND(DAY(LOOKUP($F10,TenantNames,TenantStartDates))&gt;28,DAY(EOMONTH(MI$4,0))=28,DAY(MI$4)=28),AND(DAY(LOOKUP($F10,TenantNames,TenantStartDates))&gt;30,DAY(EOMONTH(MI$4,0))=30,DAY(MI$4)=30),DAY(LOOKUP($F10,TenantNames,TenantStartDates))=DAY(MI$4)),IF((LOOKUP($F10,TenantNames,TenantEndDates)-MI$4)&lt;=31,LOOKUP($F10,TenantNames,TenantTotalRevenues)-SUM($JA10:MH10),LOOKUP($F10,TenantNames,TenantMonthlyRents)),IF(AND((SUMIF($G$4:AHB$4,"&lt;"&amp;MI$4,$G10:AHB10))&gt;SUMIFS(TransactionAmounts,TenantSources,$F10,'Filtered Data'!$C$2:$C23,"&lt;"&amp;MI$4),MI$4&lt;TODAY()),"Late","Occupied")),)))</f>
        <v/>
      </c>
      <c r="MJ10" s="33" t="str">
        <f>IF(ISBLANK($F10),,IF(TODAY()=MJ$4,"Today",IF(AND(LOOKUP($F10,TenantNames,TenantStartDates)&lt;=MJ$4,LOOKUP($F10,TenantNames,TenantEndDates)&gt;=MJ$4),IF(OR(AND(DAY(LOOKUP($F10,TenantNames,TenantStartDates))&gt;28,DAY(EOMONTH(MJ$4,0))=28,DAY(MJ$4)=28),AND(DAY(LOOKUP($F10,TenantNames,TenantStartDates))&gt;30,DAY(EOMONTH(MJ$4,0))=30,DAY(MJ$4)=30),DAY(LOOKUP($F10,TenantNames,TenantStartDates))=DAY(MJ$4)),IF((LOOKUP($F10,TenantNames,TenantEndDates)-MJ$4)&lt;=31,LOOKUP($F10,TenantNames,TenantTotalRevenues)-SUM($JA10:MI10),LOOKUP($F10,TenantNames,TenantMonthlyRents)),IF(AND((SUMIF($G$4:AHB$4,"&lt;"&amp;MJ$4,$G10:AHB10))&gt;SUMIFS(TransactionAmounts,TenantSources,$F10,'Filtered Data'!$C$2:$C23,"&lt;"&amp;MJ$4),MJ$4&lt;TODAY()),"Late","Occupied")),)))</f>
        <v/>
      </c>
      <c r="MK10" s="33" t="str">
        <f>IF(ISBLANK($F10),,IF(TODAY()=MK$4,"Today",IF(AND(LOOKUP($F10,TenantNames,TenantStartDates)&lt;=MK$4,LOOKUP($F10,TenantNames,TenantEndDates)&gt;=MK$4),IF(OR(AND(DAY(LOOKUP($F10,TenantNames,TenantStartDates))&gt;28,DAY(EOMONTH(MK$4,0))=28,DAY(MK$4)=28),AND(DAY(LOOKUP($F10,TenantNames,TenantStartDates))&gt;30,DAY(EOMONTH(MK$4,0))=30,DAY(MK$4)=30),DAY(LOOKUP($F10,TenantNames,TenantStartDates))=DAY(MK$4)),IF((LOOKUP($F10,TenantNames,TenantEndDates)-MK$4)&lt;=31,LOOKUP($F10,TenantNames,TenantTotalRevenues)-SUM($JA10:MJ10),LOOKUP($F10,TenantNames,TenantMonthlyRents)),IF(AND((SUMIF($G$4:AHB$4,"&lt;"&amp;MK$4,$G10:AHB10))&gt;SUMIFS(TransactionAmounts,TenantSources,$F10,'Filtered Data'!$C$2:$C23,"&lt;"&amp;MK$4),MK$4&lt;TODAY()),"Late","Occupied")),)))</f>
        <v/>
      </c>
      <c r="ML10" s="33" t="str">
        <f>IF(ISBLANK($F10),,IF(TODAY()=ML$4,"Today",IF(AND(LOOKUP($F10,TenantNames,TenantStartDates)&lt;=ML$4,LOOKUP($F10,TenantNames,TenantEndDates)&gt;=ML$4),IF(OR(AND(DAY(LOOKUP($F10,TenantNames,TenantStartDates))&gt;28,DAY(EOMONTH(ML$4,0))=28,DAY(ML$4)=28),AND(DAY(LOOKUP($F10,TenantNames,TenantStartDates))&gt;30,DAY(EOMONTH(ML$4,0))=30,DAY(ML$4)=30),DAY(LOOKUP($F10,TenantNames,TenantStartDates))=DAY(ML$4)),IF((LOOKUP($F10,TenantNames,TenantEndDates)-ML$4)&lt;=31,LOOKUP($F10,TenantNames,TenantTotalRevenues)-SUM($JA10:MK10),LOOKUP($F10,TenantNames,TenantMonthlyRents)),IF(AND((SUMIF($G$4:AHB$4,"&lt;"&amp;ML$4,$G10:AHB10))&gt;SUMIFS(TransactionAmounts,TenantSources,$F10,'Filtered Data'!$C$2:$C23,"&lt;"&amp;ML$4),ML$4&lt;TODAY()),"Late","Occupied")),)))</f>
        <v/>
      </c>
      <c r="MM10" s="33" t="str">
        <f>IF(ISBLANK($F10),,IF(TODAY()=MM$4,"Today",IF(AND(LOOKUP($F10,TenantNames,TenantStartDates)&lt;=MM$4,LOOKUP($F10,TenantNames,TenantEndDates)&gt;=MM$4),IF(OR(AND(DAY(LOOKUP($F10,TenantNames,TenantStartDates))&gt;28,DAY(EOMONTH(MM$4,0))=28,DAY(MM$4)=28),AND(DAY(LOOKUP($F10,TenantNames,TenantStartDates))&gt;30,DAY(EOMONTH(MM$4,0))=30,DAY(MM$4)=30),DAY(LOOKUP($F10,TenantNames,TenantStartDates))=DAY(MM$4)),IF((LOOKUP($F10,TenantNames,TenantEndDates)-MM$4)&lt;=31,LOOKUP($F10,TenantNames,TenantTotalRevenues)-SUM($JA10:ML10),LOOKUP($F10,TenantNames,TenantMonthlyRents)),IF(AND((SUMIF($G$4:AHB$4,"&lt;"&amp;MM$4,$G10:AHB10))&gt;SUMIFS(TransactionAmounts,TenantSources,$F10,'Filtered Data'!$C$2:$C23,"&lt;"&amp;MM$4),MM$4&lt;TODAY()),"Late","Occupied")),)))</f>
        <v/>
      </c>
      <c r="MN10" s="33" t="str">
        <f>IF(ISBLANK($F10),,IF(TODAY()=MN$4,"Today",IF(AND(LOOKUP($F10,TenantNames,TenantStartDates)&lt;=MN$4,LOOKUP($F10,TenantNames,TenantEndDates)&gt;=MN$4),IF(OR(AND(DAY(LOOKUP($F10,TenantNames,TenantStartDates))&gt;28,DAY(EOMONTH(MN$4,0))=28,DAY(MN$4)=28),AND(DAY(LOOKUP($F10,TenantNames,TenantStartDates))&gt;30,DAY(EOMONTH(MN$4,0))=30,DAY(MN$4)=30),DAY(LOOKUP($F10,TenantNames,TenantStartDates))=DAY(MN$4)),IF((LOOKUP($F10,TenantNames,TenantEndDates)-MN$4)&lt;=31,LOOKUP($F10,TenantNames,TenantTotalRevenues)-SUM($JA10:MM10),LOOKUP($F10,TenantNames,TenantMonthlyRents)),IF(AND((SUMIF($G$4:AHB$4,"&lt;"&amp;MN$4,$G10:AHB10))&gt;SUMIFS(TransactionAmounts,TenantSources,$F10,'Filtered Data'!$C$2:$C23,"&lt;"&amp;MN$4),MN$4&lt;TODAY()),"Late","Occupied")),)))</f>
        <v/>
      </c>
      <c r="MO10" s="33" t="str">
        <f>IF(ISBLANK($F10),,IF(TODAY()=MO$4,"Today",IF(AND(LOOKUP($F10,TenantNames,TenantStartDates)&lt;=MO$4,LOOKUP($F10,TenantNames,TenantEndDates)&gt;=MO$4),IF(OR(AND(DAY(LOOKUP($F10,TenantNames,TenantStartDates))&gt;28,DAY(EOMONTH(MO$4,0))=28,DAY(MO$4)=28),AND(DAY(LOOKUP($F10,TenantNames,TenantStartDates))&gt;30,DAY(EOMONTH(MO$4,0))=30,DAY(MO$4)=30),DAY(LOOKUP($F10,TenantNames,TenantStartDates))=DAY(MO$4)),IF((LOOKUP($F10,TenantNames,TenantEndDates)-MO$4)&lt;=31,LOOKUP($F10,TenantNames,TenantTotalRevenues)-SUM($JA10:MN10),LOOKUP($F10,TenantNames,TenantMonthlyRents)),IF(AND((SUMIF($G$4:AHB$4,"&lt;"&amp;MO$4,$G10:AHB10))&gt;SUMIFS(TransactionAmounts,TenantSources,$F10,'Filtered Data'!$C$2:$C23,"&lt;"&amp;MO$4),MO$4&lt;TODAY()),"Late","Occupied")),)))</f>
        <v/>
      </c>
      <c r="MP10" s="33" t="str">
        <f>IF(ISBLANK($F10),,IF(TODAY()=MP$4,"Today",IF(AND(LOOKUP($F10,TenantNames,TenantStartDates)&lt;=MP$4,LOOKUP($F10,TenantNames,TenantEndDates)&gt;=MP$4),IF(OR(AND(DAY(LOOKUP($F10,TenantNames,TenantStartDates))&gt;28,DAY(EOMONTH(MP$4,0))=28,DAY(MP$4)=28),AND(DAY(LOOKUP($F10,TenantNames,TenantStartDates))&gt;30,DAY(EOMONTH(MP$4,0))=30,DAY(MP$4)=30),DAY(LOOKUP($F10,TenantNames,TenantStartDates))=DAY(MP$4)),IF((LOOKUP($F10,TenantNames,TenantEndDates)-MP$4)&lt;=31,LOOKUP($F10,TenantNames,TenantTotalRevenues)-SUM($JA10:MO10),LOOKUP($F10,TenantNames,TenantMonthlyRents)),IF(AND((SUMIF($G$4:AHB$4,"&lt;"&amp;MP$4,$G10:AHB10))&gt;SUMIFS(TransactionAmounts,TenantSources,$F10,'Filtered Data'!$C$2:$C23,"&lt;"&amp;MP$4),MP$4&lt;TODAY()),"Late","Occupied")),)))</f>
        <v/>
      </c>
      <c r="MQ10" s="33" t="str">
        <f>IF(ISBLANK($F10),,IF(TODAY()=MQ$4,"Today",IF(AND(LOOKUP($F10,TenantNames,TenantStartDates)&lt;=MQ$4,LOOKUP($F10,TenantNames,TenantEndDates)&gt;=MQ$4),IF(OR(AND(DAY(LOOKUP($F10,TenantNames,TenantStartDates))&gt;28,DAY(EOMONTH(MQ$4,0))=28,DAY(MQ$4)=28),AND(DAY(LOOKUP($F10,TenantNames,TenantStartDates))&gt;30,DAY(EOMONTH(MQ$4,0))=30,DAY(MQ$4)=30),DAY(LOOKUP($F10,TenantNames,TenantStartDates))=DAY(MQ$4)),IF((LOOKUP($F10,TenantNames,TenantEndDates)-MQ$4)&lt;=31,LOOKUP($F10,TenantNames,TenantTotalRevenues)-SUM($JA10:MP10),LOOKUP($F10,TenantNames,TenantMonthlyRents)),IF(AND((SUMIF($G$4:AHB$4,"&lt;"&amp;MQ$4,$G10:AHB10))&gt;SUMIFS(TransactionAmounts,TenantSources,$F10,'Filtered Data'!$C$2:$C23,"&lt;"&amp;MQ$4),MQ$4&lt;TODAY()),"Late","Occupied")),)))</f>
        <v/>
      </c>
      <c r="MR10" s="33" t="str">
        <f>IF(ISBLANK($F10),,IF(TODAY()=MR$4,"Today",IF(AND(LOOKUP($F10,TenantNames,TenantStartDates)&lt;=MR$4,LOOKUP($F10,TenantNames,TenantEndDates)&gt;=MR$4),IF(OR(AND(DAY(LOOKUP($F10,TenantNames,TenantStartDates))&gt;28,DAY(EOMONTH(MR$4,0))=28,DAY(MR$4)=28),AND(DAY(LOOKUP($F10,TenantNames,TenantStartDates))&gt;30,DAY(EOMONTH(MR$4,0))=30,DAY(MR$4)=30),DAY(LOOKUP($F10,TenantNames,TenantStartDates))=DAY(MR$4)),IF((LOOKUP($F10,TenantNames,TenantEndDates)-MR$4)&lt;=31,LOOKUP($F10,TenantNames,TenantTotalRevenues)-SUM($JA10:MQ10),LOOKUP($F10,TenantNames,TenantMonthlyRents)),IF(AND((SUMIF($G$4:AHB$4,"&lt;"&amp;MR$4,$G10:AHB10))&gt;SUMIFS(TransactionAmounts,TenantSources,$F10,'Filtered Data'!$C$2:$C23,"&lt;"&amp;MR$4),MR$4&lt;TODAY()),"Late","Occupied")),)))</f>
        <v/>
      </c>
      <c r="MS10" s="33" t="str">
        <f>IF(ISBLANK($F10),,IF(TODAY()=MS$4,"Today",IF(AND(LOOKUP($F10,TenantNames,TenantStartDates)&lt;=MS$4,LOOKUP($F10,TenantNames,TenantEndDates)&gt;=MS$4),IF(OR(AND(DAY(LOOKUP($F10,TenantNames,TenantStartDates))&gt;28,DAY(EOMONTH(MS$4,0))=28,DAY(MS$4)=28),AND(DAY(LOOKUP($F10,TenantNames,TenantStartDates))&gt;30,DAY(EOMONTH(MS$4,0))=30,DAY(MS$4)=30),DAY(LOOKUP($F10,TenantNames,TenantStartDates))=DAY(MS$4)),IF((LOOKUP($F10,TenantNames,TenantEndDates)-MS$4)&lt;=31,LOOKUP($F10,TenantNames,TenantTotalRevenues)-SUM($JA10:MR10),LOOKUP($F10,TenantNames,TenantMonthlyRents)),IF(AND((SUMIF($G$4:AHB$4,"&lt;"&amp;MS$4,$G10:AHB10))&gt;SUMIFS(TransactionAmounts,TenantSources,$F10,'Filtered Data'!$C$2:$C23,"&lt;"&amp;MS$4),MS$4&lt;TODAY()),"Late","Occupied")),)))</f>
        <v/>
      </c>
      <c r="MT10" s="33" t="str">
        <f>IF(ISBLANK($F10),,IF(TODAY()=MT$4,"Today",IF(AND(LOOKUP($F10,TenantNames,TenantStartDates)&lt;=MT$4,LOOKUP($F10,TenantNames,TenantEndDates)&gt;=MT$4),IF(OR(AND(DAY(LOOKUP($F10,TenantNames,TenantStartDates))&gt;28,DAY(EOMONTH(MT$4,0))=28,DAY(MT$4)=28),AND(DAY(LOOKUP($F10,TenantNames,TenantStartDates))&gt;30,DAY(EOMONTH(MT$4,0))=30,DAY(MT$4)=30),DAY(LOOKUP($F10,TenantNames,TenantStartDates))=DAY(MT$4)),IF((LOOKUP($F10,TenantNames,TenantEndDates)-MT$4)&lt;=31,LOOKUP($F10,TenantNames,TenantTotalRevenues)-SUM($JA10:MS10),LOOKUP($F10,TenantNames,TenantMonthlyRents)),IF(AND((SUMIF($G$4:AHB$4,"&lt;"&amp;MT$4,$G10:AHB10))&gt;SUMIFS(TransactionAmounts,TenantSources,$F10,'Filtered Data'!$C$2:$C23,"&lt;"&amp;MT$4),MT$4&lt;TODAY()),"Late","Occupied")),)))</f>
        <v/>
      </c>
      <c r="MU10" s="33" t="str">
        <f>IF(ISBLANK($F10),,IF(TODAY()=MU$4,"Today",IF(AND(LOOKUP($F10,TenantNames,TenantStartDates)&lt;=MU$4,LOOKUP($F10,TenantNames,TenantEndDates)&gt;=MU$4),IF(OR(AND(DAY(LOOKUP($F10,TenantNames,TenantStartDates))&gt;28,DAY(EOMONTH(MU$4,0))=28,DAY(MU$4)=28),AND(DAY(LOOKUP($F10,TenantNames,TenantStartDates))&gt;30,DAY(EOMONTH(MU$4,0))=30,DAY(MU$4)=30),DAY(LOOKUP($F10,TenantNames,TenantStartDates))=DAY(MU$4)),IF((LOOKUP($F10,TenantNames,TenantEndDates)-MU$4)&lt;=31,LOOKUP($F10,TenantNames,TenantTotalRevenues)-SUM($JA10:MT10),LOOKUP($F10,TenantNames,TenantMonthlyRents)),IF(AND((SUMIF($G$4:AHB$4,"&lt;"&amp;MU$4,$G10:AHB10))&gt;SUMIFS(TransactionAmounts,TenantSources,$F10,'Filtered Data'!$C$2:$C23,"&lt;"&amp;MU$4),MU$4&lt;TODAY()),"Late","Occupied")),)))</f>
        <v/>
      </c>
      <c r="MV10" s="33" t="str">
        <f>IF(ISBLANK($F10),,IF(TODAY()=MV$4,"Today",IF(AND(LOOKUP($F10,TenantNames,TenantStartDates)&lt;=MV$4,LOOKUP($F10,TenantNames,TenantEndDates)&gt;=MV$4),IF(OR(AND(DAY(LOOKUP($F10,TenantNames,TenantStartDates))&gt;28,DAY(EOMONTH(MV$4,0))=28,DAY(MV$4)=28),AND(DAY(LOOKUP($F10,TenantNames,TenantStartDates))&gt;30,DAY(EOMONTH(MV$4,0))=30,DAY(MV$4)=30),DAY(LOOKUP($F10,TenantNames,TenantStartDates))=DAY(MV$4)),IF((LOOKUP($F10,TenantNames,TenantEndDates)-MV$4)&lt;=31,LOOKUP($F10,TenantNames,TenantTotalRevenues)-SUM($JA10:MU10),LOOKUP($F10,TenantNames,TenantMonthlyRents)),IF(AND((SUMIF($G$4:AHB$4,"&lt;"&amp;MV$4,$G10:AHB10))&gt;SUMIFS(TransactionAmounts,TenantSources,$F10,'Filtered Data'!$C$2:$C23,"&lt;"&amp;MV$4),MV$4&lt;TODAY()),"Late","Occupied")),)))</f>
        <v/>
      </c>
      <c r="MW10" s="33" t="str">
        <f>IF(ISBLANK($F10),,IF(TODAY()=MW$4,"Today",IF(AND(LOOKUP($F10,TenantNames,TenantStartDates)&lt;=MW$4,LOOKUP($F10,TenantNames,TenantEndDates)&gt;=MW$4),IF(OR(AND(DAY(LOOKUP($F10,TenantNames,TenantStartDates))&gt;28,DAY(EOMONTH(MW$4,0))=28,DAY(MW$4)=28),AND(DAY(LOOKUP($F10,TenantNames,TenantStartDates))&gt;30,DAY(EOMONTH(MW$4,0))=30,DAY(MW$4)=30),DAY(LOOKUP($F10,TenantNames,TenantStartDates))=DAY(MW$4)),IF((LOOKUP($F10,TenantNames,TenantEndDates)-MW$4)&lt;=31,LOOKUP($F10,TenantNames,TenantTotalRevenues)-SUM($JA10:MV10),LOOKUP($F10,TenantNames,TenantMonthlyRents)),IF(AND((SUMIF($G$4:AHB$4,"&lt;"&amp;MW$4,$G10:AHB10))&gt;SUMIFS(TransactionAmounts,TenantSources,$F10,'Filtered Data'!$C$2:$C23,"&lt;"&amp;MW$4),MW$4&lt;TODAY()),"Late","Occupied")),)))</f>
        <v/>
      </c>
      <c r="MX10" s="33" t="str">
        <f>IF(ISBLANK($F10),,IF(TODAY()=MX$4,"Today",IF(AND(LOOKUP($F10,TenantNames,TenantStartDates)&lt;=MX$4,LOOKUP($F10,TenantNames,TenantEndDates)&gt;=MX$4),IF(OR(AND(DAY(LOOKUP($F10,TenantNames,TenantStartDates))&gt;28,DAY(EOMONTH(MX$4,0))=28,DAY(MX$4)=28),AND(DAY(LOOKUP($F10,TenantNames,TenantStartDates))&gt;30,DAY(EOMONTH(MX$4,0))=30,DAY(MX$4)=30),DAY(LOOKUP($F10,TenantNames,TenantStartDates))=DAY(MX$4)),IF((LOOKUP($F10,TenantNames,TenantEndDates)-MX$4)&lt;=31,LOOKUP($F10,TenantNames,TenantTotalRevenues)-SUM($JA10:MW10),LOOKUP($F10,TenantNames,TenantMonthlyRents)),IF(AND((SUMIF($G$4:AHB$4,"&lt;"&amp;MX$4,$G10:AHB10))&gt;SUMIFS(TransactionAmounts,TenantSources,$F10,'Filtered Data'!$C$2:$C23,"&lt;"&amp;MX$4),MX$4&lt;TODAY()),"Late","Occupied")),)))</f>
        <v/>
      </c>
      <c r="MY10" s="33" t="str">
        <f>IF(ISBLANK($F10),,IF(TODAY()=MY$4,"Today",IF(AND(LOOKUP($F10,TenantNames,TenantStartDates)&lt;=MY$4,LOOKUP($F10,TenantNames,TenantEndDates)&gt;=MY$4),IF(OR(AND(DAY(LOOKUP($F10,TenantNames,TenantStartDates))&gt;28,DAY(EOMONTH(MY$4,0))=28,DAY(MY$4)=28),AND(DAY(LOOKUP($F10,TenantNames,TenantStartDates))&gt;30,DAY(EOMONTH(MY$4,0))=30,DAY(MY$4)=30),DAY(LOOKUP($F10,TenantNames,TenantStartDates))=DAY(MY$4)),IF((LOOKUP($F10,TenantNames,TenantEndDates)-MY$4)&lt;=31,LOOKUP($F10,TenantNames,TenantTotalRevenues)-SUM($JA10:MX10),LOOKUP($F10,TenantNames,TenantMonthlyRents)),IF(AND((SUMIF($G$4:AHB$4,"&lt;"&amp;MY$4,$G10:AHB10))&gt;SUMIFS(TransactionAmounts,TenantSources,$F10,'Filtered Data'!$C$2:$C23,"&lt;"&amp;MY$4),MY$4&lt;TODAY()),"Late","Occupied")),)))</f>
        <v/>
      </c>
      <c r="MZ10" s="33" t="str">
        <f>IF(ISBLANK($F10),,IF(TODAY()=MZ$4,"Today",IF(AND(LOOKUP($F10,TenantNames,TenantStartDates)&lt;=MZ$4,LOOKUP($F10,TenantNames,TenantEndDates)&gt;=MZ$4),IF(OR(AND(DAY(LOOKUP($F10,TenantNames,TenantStartDates))&gt;28,DAY(EOMONTH(MZ$4,0))=28,DAY(MZ$4)=28),AND(DAY(LOOKUP($F10,TenantNames,TenantStartDates))&gt;30,DAY(EOMONTH(MZ$4,0))=30,DAY(MZ$4)=30),DAY(LOOKUP($F10,TenantNames,TenantStartDates))=DAY(MZ$4)),IF((LOOKUP($F10,TenantNames,TenantEndDates)-MZ$4)&lt;=31,LOOKUP($F10,TenantNames,TenantTotalRevenues)-SUM($JA10:MY10),LOOKUP($F10,TenantNames,TenantMonthlyRents)),IF(AND((SUMIF($G$4:AHB$4,"&lt;"&amp;MZ$4,$G10:AHB10))&gt;SUMIFS(TransactionAmounts,TenantSources,$F10,'Filtered Data'!$C$2:$C23,"&lt;"&amp;MZ$4),MZ$4&lt;TODAY()),"Late","Occupied")),)))</f>
        <v/>
      </c>
      <c r="NA10" s="33" t="str">
        <f>IF(ISBLANK($F10),,IF(TODAY()=NA$4,"Today",IF(AND(LOOKUP($F10,TenantNames,TenantStartDates)&lt;=NA$4,LOOKUP($F10,TenantNames,TenantEndDates)&gt;=NA$4),IF(OR(AND(DAY(LOOKUP($F10,TenantNames,TenantStartDates))&gt;28,DAY(EOMONTH(NA$4,0))=28,DAY(NA$4)=28),AND(DAY(LOOKUP($F10,TenantNames,TenantStartDates))&gt;30,DAY(EOMONTH(NA$4,0))=30,DAY(NA$4)=30),DAY(LOOKUP($F10,TenantNames,TenantStartDates))=DAY(NA$4)),IF((LOOKUP($F10,TenantNames,TenantEndDates)-NA$4)&lt;=31,LOOKUP($F10,TenantNames,TenantTotalRevenues)-SUM($JA10:MZ10),LOOKUP($F10,TenantNames,TenantMonthlyRents)),IF(AND((SUMIF($G$4:AHB$4,"&lt;"&amp;NA$4,$G10:AHB10))&gt;SUMIFS(TransactionAmounts,TenantSources,$F10,'Filtered Data'!$C$2:$C23,"&lt;"&amp;NA$4),NA$4&lt;TODAY()),"Late","Occupied")),)))</f>
        <v/>
      </c>
      <c r="NB10" s="33" t="str">
        <f>IF(ISBLANK($F10),,IF(TODAY()=NB$4,"Today",IF(AND(LOOKUP($F10,TenantNames,TenantStartDates)&lt;=NB$4,LOOKUP($F10,TenantNames,TenantEndDates)&gt;=NB$4),IF(OR(AND(DAY(LOOKUP($F10,TenantNames,TenantStartDates))&gt;28,DAY(EOMONTH(NB$4,0))=28,DAY(NB$4)=28),AND(DAY(LOOKUP($F10,TenantNames,TenantStartDates))&gt;30,DAY(EOMONTH(NB$4,0))=30,DAY(NB$4)=30),DAY(LOOKUP($F10,TenantNames,TenantStartDates))=DAY(NB$4)),IF((LOOKUP($F10,TenantNames,TenantEndDates)-NB$4)&lt;=31,LOOKUP($F10,TenantNames,TenantTotalRevenues)-SUM($JA10:NA10),LOOKUP($F10,TenantNames,TenantMonthlyRents)),IF(AND((SUMIF($G$4:AHB$4,"&lt;"&amp;NB$4,$G10:AHB10))&gt;SUMIFS(TransactionAmounts,TenantSources,$F10,'Filtered Data'!$C$2:$C23,"&lt;"&amp;NB$4),NB$4&lt;TODAY()),"Late","Occupied")),)))</f>
        <v/>
      </c>
      <c r="NC10" s="33" t="str">
        <f>IF(ISBLANK($F10),,IF(TODAY()=NC$4,"Today",IF(AND(LOOKUP($F10,TenantNames,TenantStartDates)&lt;=NC$4,LOOKUP($F10,TenantNames,TenantEndDates)&gt;=NC$4),IF(OR(AND(DAY(LOOKUP($F10,TenantNames,TenantStartDates))&gt;28,DAY(EOMONTH(NC$4,0))=28,DAY(NC$4)=28),AND(DAY(LOOKUP($F10,TenantNames,TenantStartDates))&gt;30,DAY(EOMONTH(NC$4,0))=30,DAY(NC$4)=30),DAY(LOOKUP($F10,TenantNames,TenantStartDates))=DAY(NC$4)),IF((LOOKUP($F10,TenantNames,TenantEndDates)-NC$4)&lt;=31,LOOKUP($F10,TenantNames,TenantTotalRevenues)-SUM($JA10:NB10),LOOKUP($F10,TenantNames,TenantMonthlyRents)),IF(AND((SUMIF($G$4:AHB$4,"&lt;"&amp;NC$4,$G10:AHB10))&gt;SUMIFS(TransactionAmounts,TenantSources,$F10,'Filtered Data'!$C$2:$C23,"&lt;"&amp;NC$4),NC$4&lt;TODAY()),"Late","Occupied")),)))</f>
        <v/>
      </c>
      <c r="ND10" s="33" t="str">
        <f>IF(ISBLANK($F10),,IF(TODAY()=ND$4,"Today",IF(AND(LOOKUP($F10,TenantNames,TenantStartDates)&lt;=ND$4,LOOKUP($F10,TenantNames,TenantEndDates)&gt;=ND$4),IF(OR(AND(DAY(LOOKUP($F10,TenantNames,TenantStartDates))&gt;28,DAY(EOMONTH(ND$4,0))=28,DAY(ND$4)=28),AND(DAY(LOOKUP($F10,TenantNames,TenantStartDates))&gt;30,DAY(EOMONTH(ND$4,0))=30,DAY(ND$4)=30),DAY(LOOKUP($F10,TenantNames,TenantStartDates))=DAY(ND$4)),IF((LOOKUP($F10,TenantNames,TenantEndDates)-ND$4)&lt;=31,LOOKUP($F10,TenantNames,TenantTotalRevenues)-SUM($JA10:NC10),LOOKUP($F10,TenantNames,TenantMonthlyRents)),IF(AND((SUMIF($G$4:AHB$4,"&lt;"&amp;ND$4,$G10:AHB10))&gt;SUMIFS(TransactionAmounts,TenantSources,$F10,'Filtered Data'!$C$2:$C23,"&lt;"&amp;ND$4),ND$4&lt;TODAY()),"Late","Occupied")),)))</f>
        <v/>
      </c>
      <c r="NE10" s="33" t="str">
        <f>IF(ISBLANK($F10),,IF(TODAY()=NE$4,"Today",IF(AND(LOOKUP($F10,TenantNames,TenantStartDates)&lt;=NE$4,LOOKUP($F10,TenantNames,TenantEndDates)&gt;=NE$4),IF(OR(AND(DAY(LOOKUP($F10,TenantNames,TenantStartDates))&gt;28,DAY(EOMONTH(NE$4,0))=28,DAY(NE$4)=28),AND(DAY(LOOKUP($F10,TenantNames,TenantStartDates))&gt;30,DAY(EOMONTH(NE$4,0))=30,DAY(NE$4)=30),DAY(LOOKUP($F10,TenantNames,TenantStartDates))=DAY(NE$4)),IF((LOOKUP($F10,TenantNames,TenantEndDates)-NE$4)&lt;=31,LOOKUP($F10,TenantNames,TenantTotalRevenues)-SUM($JA10:ND10),LOOKUP($F10,TenantNames,TenantMonthlyRents)),IF(AND((SUMIF($G$4:AHB$4,"&lt;"&amp;NE$4,$G10:AHB10))&gt;SUMIFS(TransactionAmounts,TenantSources,$F10,'Filtered Data'!$C$2:$C23,"&lt;"&amp;NE$4),NE$4&lt;TODAY()),"Late","Occupied")),)))</f>
        <v/>
      </c>
      <c r="NF10" s="33" t="str">
        <f>IF(ISBLANK($F10),,IF(TODAY()=NF$4,"Today",IF(AND(LOOKUP($F10,TenantNames,TenantStartDates)&lt;=NF$4,LOOKUP($F10,TenantNames,TenantEndDates)&gt;=NF$4),IF(OR(AND(DAY(LOOKUP($F10,TenantNames,TenantStartDates))&gt;28,DAY(EOMONTH(NF$4,0))=28,DAY(NF$4)=28),AND(DAY(LOOKUP($F10,TenantNames,TenantStartDates))&gt;30,DAY(EOMONTH(NF$4,0))=30,DAY(NF$4)=30),DAY(LOOKUP($F10,TenantNames,TenantStartDates))=DAY(NF$4)),IF((LOOKUP($F10,TenantNames,TenantEndDates)-NF$4)&lt;=31,LOOKUP($F10,TenantNames,TenantTotalRevenues)-SUM($JA10:NE10),LOOKUP($F10,TenantNames,TenantMonthlyRents)),IF(AND((SUMIF($G$4:AHB$4,"&lt;"&amp;NF$4,$G10:AHB10))&gt;SUMIFS(TransactionAmounts,TenantSources,$F10,'Filtered Data'!$C$2:$C23,"&lt;"&amp;NF$4),NF$4&lt;TODAY()),"Late","Occupied")),)))</f>
        <v/>
      </c>
      <c r="NG10" s="33" t="str">
        <f>IF(ISBLANK($F10),,IF(TODAY()=NG$4,"Today",IF(AND(LOOKUP($F10,TenantNames,TenantStartDates)&lt;=NG$4,LOOKUP($F10,TenantNames,TenantEndDates)&gt;=NG$4),IF(OR(AND(DAY(LOOKUP($F10,TenantNames,TenantStartDates))&gt;28,DAY(EOMONTH(NG$4,0))=28,DAY(NG$4)=28),AND(DAY(LOOKUP($F10,TenantNames,TenantStartDates))&gt;30,DAY(EOMONTH(NG$4,0))=30,DAY(NG$4)=30),DAY(LOOKUP($F10,TenantNames,TenantStartDates))=DAY(NG$4)),IF((LOOKUP($F10,TenantNames,TenantEndDates)-NG$4)&lt;=31,LOOKUP($F10,TenantNames,TenantTotalRevenues)-SUM($JA10:NF10),LOOKUP($F10,TenantNames,TenantMonthlyRents)),IF(AND((SUMIF($G$4:AHB$4,"&lt;"&amp;NG$4,$G10:AHB10))&gt;SUMIFS(TransactionAmounts,TenantSources,$F10,'Filtered Data'!$C$2:$C23,"&lt;"&amp;NG$4),NG$4&lt;TODAY()),"Late","Occupied")),)))</f>
        <v/>
      </c>
      <c r="NH10" s="33" t="str">
        <f>IF(ISBLANK($F10),,IF(TODAY()=NH$4,"Today",IF(AND(LOOKUP($F10,TenantNames,TenantStartDates)&lt;=NH$4,LOOKUP($F10,TenantNames,TenantEndDates)&gt;=NH$4),IF(OR(AND(DAY(LOOKUP($F10,TenantNames,TenantStartDates))&gt;28,DAY(EOMONTH(NH$4,0))=28,DAY(NH$4)=28),AND(DAY(LOOKUP($F10,TenantNames,TenantStartDates))&gt;30,DAY(EOMONTH(NH$4,0))=30,DAY(NH$4)=30),DAY(LOOKUP($F10,TenantNames,TenantStartDates))=DAY(NH$4)),IF((LOOKUP($F10,TenantNames,TenantEndDates)-NH$4)&lt;=31,LOOKUP($F10,TenantNames,TenantTotalRevenues)-SUM($JA10:NG10),LOOKUP($F10,TenantNames,TenantMonthlyRents)),IF(AND((SUMIF($G$4:AHB$4,"&lt;"&amp;NH$4,$G10:AHB10))&gt;SUMIFS(TransactionAmounts,TenantSources,$F10,'Filtered Data'!$C$2:$C23,"&lt;"&amp;NH$4),NH$4&lt;TODAY()),"Late","Occupied")),)))</f>
        <v/>
      </c>
      <c r="NI10" s="33" t="str">
        <f>IF(ISBLANK($F10),,IF(TODAY()=NI$4,"Today",IF(AND(LOOKUP($F10,TenantNames,TenantStartDates)&lt;=NI$4,LOOKUP($F10,TenantNames,TenantEndDates)&gt;=NI$4),IF(OR(AND(DAY(LOOKUP($F10,TenantNames,TenantStartDates))&gt;28,DAY(EOMONTH(NI$4,0))=28,DAY(NI$4)=28),AND(DAY(LOOKUP($F10,TenantNames,TenantStartDates))&gt;30,DAY(EOMONTH(NI$4,0))=30,DAY(NI$4)=30),DAY(LOOKUP($F10,TenantNames,TenantStartDates))=DAY(NI$4)),IF((LOOKUP($F10,TenantNames,TenantEndDates)-NI$4)&lt;=31,LOOKUP($F10,TenantNames,TenantTotalRevenues)-SUM($JA10:NH10),LOOKUP($F10,TenantNames,TenantMonthlyRents)),IF(AND((SUMIF($G$4:AHB$4,"&lt;"&amp;NI$4,$G10:AHB10))&gt;SUMIFS(TransactionAmounts,TenantSources,$F10,'Filtered Data'!$C$2:$C23,"&lt;"&amp;NI$4),NI$4&lt;TODAY()),"Late","Occupied")),)))</f>
        <v/>
      </c>
      <c r="NJ10" s="33" t="str">
        <f>IF(ISBLANK($F10),,IF(TODAY()=NJ$4,"Today",IF(AND(LOOKUP($F10,TenantNames,TenantStartDates)&lt;=NJ$4,LOOKUP($F10,TenantNames,TenantEndDates)&gt;=NJ$4),IF(OR(AND(DAY(LOOKUP($F10,TenantNames,TenantStartDates))&gt;28,DAY(EOMONTH(NJ$4,0))=28,DAY(NJ$4)=28),AND(DAY(LOOKUP($F10,TenantNames,TenantStartDates))&gt;30,DAY(EOMONTH(NJ$4,0))=30,DAY(NJ$4)=30),DAY(LOOKUP($F10,TenantNames,TenantStartDates))=DAY(NJ$4)),IF((LOOKUP($F10,TenantNames,TenantEndDates)-NJ$4)&lt;=31,LOOKUP($F10,TenantNames,TenantTotalRevenues)-SUM($JA10:NI10),LOOKUP($F10,TenantNames,TenantMonthlyRents)),IF(AND((SUMIF($G$4:AHB$4,"&lt;"&amp;NJ$4,$G10:AHB10))&gt;SUMIFS(TransactionAmounts,TenantSources,$F10,'Filtered Data'!$C$2:$C23,"&lt;"&amp;NJ$4),NJ$4&lt;TODAY()),"Late","Occupied")),)))</f>
        <v/>
      </c>
      <c r="NK10" s="33" t="str">
        <f>IF(ISBLANK($F10),,IF(TODAY()=NK$4,"Today",IF(AND(LOOKUP($F10,TenantNames,TenantStartDates)&lt;=NK$4,LOOKUP($F10,TenantNames,TenantEndDates)&gt;=NK$4),IF(OR(AND(DAY(LOOKUP($F10,TenantNames,TenantStartDates))&gt;28,DAY(EOMONTH(NK$4,0))=28,DAY(NK$4)=28),AND(DAY(LOOKUP($F10,TenantNames,TenantStartDates))&gt;30,DAY(EOMONTH(NK$4,0))=30,DAY(NK$4)=30),DAY(LOOKUP($F10,TenantNames,TenantStartDates))=DAY(NK$4)),IF((LOOKUP($F10,TenantNames,TenantEndDates)-NK$4)&lt;=31,LOOKUP($F10,TenantNames,TenantTotalRevenues)-SUM($JA10:NJ10),LOOKUP($F10,TenantNames,TenantMonthlyRents)),IF(AND((SUMIF($G$4:AHB$4,"&lt;"&amp;NK$4,$G10:AHB10))&gt;SUMIFS(TransactionAmounts,TenantSources,$F10,'Filtered Data'!$C$2:$C23,"&lt;"&amp;NK$4),NK$4&lt;TODAY()),"Late","Occupied")),)))</f>
        <v/>
      </c>
      <c r="NL10" s="33" t="str">
        <f>IF(ISBLANK($F10),,IF(TODAY()=NL$4,"Today",IF(AND(LOOKUP($F10,TenantNames,TenantStartDates)&lt;=NL$4,LOOKUP($F10,TenantNames,TenantEndDates)&gt;=NL$4),IF(OR(AND(DAY(LOOKUP($F10,TenantNames,TenantStartDates))&gt;28,DAY(EOMONTH(NL$4,0))=28,DAY(NL$4)=28),AND(DAY(LOOKUP($F10,TenantNames,TenantStartDates))&gt;30,DAY(EOMONTH(NL$4,0))=30,DAY(NL$4)=30),DAY(LOOKUP($F10,TenantNames,TenantStartDates))=DAY(NL$4)),IF((LOOKUP($F10,TenantNames,TenantEndDates)-NL$4)&lt;=31,LOOKUP($F10,TenantNames,TenantTotalRevenues)-SUM($JA10:NK10),LOOKUP($F10,TenantNames,TenantMonthlyRents)),IF(AND((SUMIF($G$4:AHB$4,"&lt;"&amp;NL$4,$G10:AHB10))&gt;SUMIFS(TransactionAmounts,TenantSources,$F10,'Filtered Data'!$C$2:$C23,"&lt;"&amp;NL$4),NL$4&lt;TODAY()),"Late","Occupied")),)))</f>
        <v/>
      </c>
      <c r="NM10" s="33" t="str">
        <f>IF(ISBLANK($F10),,IF(TODAY()=NM$4,"Today",IF(AND(LOOKUP($F10,TenantNames,TenantStartDates)&lt;=NM$4,LOOKUP($F10,TenantNames,TenantEndDates)&gt;=NM$4),IF(OR(AND(DAY(LOOKUP($F10,TenantNames,TenantStartDates))&gt;28,DAY(EOMONTH(NM$4,0))=28,DAY(NM$4)=28),AND(DAY(LOOKUP($F10,TenantNames,TenantStartDates))&gt;30,DAY(EOMONTH(NM$4,0))=30,DAY(NM$4)=30),DAY(LOOKUP($F10,TenantNames,TenantStartDates))=DAY(NM$4)),IF((LOOKUP($F10,TenantNames,TenantEndDates)-NM$4)&lt;=31,LOOKUP($F10,TenantNames,TenantTotalRevenues)-SUM($JA10:NL10),LOOKUP($F10,TenantNames,TenantMonthlyRents)),IF(AND((SUMIF($G$4:AHB$4,"&lt;"&amp;NM$4,$G10:AHB10))&gt;SUMIFS(TransactionAmounts,TenantSources,$F10,'Filtered Data'!$C$2:$C23,"&lt;"&amp;NM$4),NM$4&lt;TODAY()),"Late","Occupied")),)))</f>
        <v/>
      </c>
      <c r="NN10" s="33" t="str">
        <f>IF(ISBLANK($F10),,IF(TODAY()=NN$4,"Today",IF(AND(LOOKUP($F10,TenantNames,TenantStartDates)&lt;=NN$4,LOOKUP($F10,TenantNames,TenantEndDates)&gt;=NN$4),IF(OR(AND(DAY(LOOKUP($F10,TenantNames,TenantStartDates))&gt;28,DAY(EOMONTH(NN$4,0))=28,DAY(NN$4)=28),AND(DAY(LOOKUP($F10,TenantNames,TenantStartDates))&gt;30,DAY(EOMONTH(NN$4,0))=30,DAY(NN$4)=30),DAY(LOOKUP($F10,TenantNames,TenantStartDates))=DAY(NN$4)),IF((LOOKUP($F10,TenantNames,TenantEndDates)-NN$4)&lt;=31,LOOKUP($F10,TenantNames,TenantTotalRevenues)-SUM($JA10:NM10),LOOKUP($F10,TenantNames,TenantMonthlyRents)),IF(AND((SUMIF($G$4:AHB$4,"&lt;"&amp;NN$4,$G10:AHB10))&gt;SUMIFS(TransactionAmounts,TenantSources,$F10,'Filtered Data'!$C$2:$C23,"&lt;"&amp;NN$4),NN$4&lt;TODAY()),"Late","Occupied")),)))</f>
        <v/>
      </c>
      <c r="NO10" s="33" t="str">
        <f>IF(ISBLANK($F10),,IF(TODAY()=NO$4,"Today",IF(AND(LOOKUP($F10,TenantNames,TenantStartDates)&lt;=NO$4,LOOKUP($F10,TenantNames,TenantEndDates)&gt;=NO$4),IF(OR(AND(DAY(LOOKUP($F10,TenantNames,TenantStartDates))&gt;28,DAY(EOMONTH(NO$4,0))=28,DAY(NO$4)=28),AND(DAY(LOOKUP($F10,TenantNames,TenantStartDates))&gt;30,DAY(EOMONTH(NO$4,0))=30,DAY(NO$4)=30),DAY(LOOKUP($F10,TenantNames,TenantStartDates))=DAY(NO$4)),IF((LOOKUP($F10,TenantNames,TenantEndDates)-NO$4)&lt;=31,LOOKUP($F10,TenantNames,TenantTotalRevenues)-SUM($JA10:NN10),LOOKUP($F10,TenantNames,TenantMonthlyRents)),IF(AND((SUMIF($G$4:AHB$4,"&lt;"&amp;NO$4,$G10:AHB10))&gt;SUMIFS(TransactionAmounts,TenantSources,$F10,'Filtered Data'!$C$2:$C23,"&lt;"&amp;NO$4),NO$4&lt;TODAY()),"Late","Occupied")),)))</f>
        <v/>
      </c>
      <c r="NP10" s="33" t="str">
        <f>IF(ISBLANK($F10),,IF(TODAY()=NP$4,"Today",IF(AND(LOOKUP($F10,TenantNames,TenantStartDates)&lt;=NP$4,LOOKUP($F10,TenantNames,TenantEndDates)&gt;=NP$4),IF(OR(AND(DAY(LOOKUP($F10,TenantNames,TenantStartDates))&gt;28,DAY(EOMONTH(NP$4,0))=28,DAY(NP$4)=28),AND(DAY(LOOKUP($F10,TenantNames,TenantStartDates))&gt;30,DAY(EOMONTH(NP$4,0))=30,DAY(NP$4)=30),DAY(LOOKUP($F10,TenantNames,TenantStartDates))=DAY(NP$4)),IF((LOOKUP($F10,TenantNames,TenantEndDates)-NP$4)&lt;=31,LOOKUP($F10,TenantNames,TenantTotalRevenues)-SUM($JA10:NO10),LOOKUP($F10,TenantNames,TenantMonthlyRents)),IF(AND((SUMIF($G$4:AHB$4,"&lt;"&amp;NP$4,$G10:AHB10))&gt;SUMIFS(TransactionAmounts,TenantSources,$F10,'Filtered Data'!$C$2:$C23,"&lt;"&amp;NP$4),NP$4&lt;TODAY()),"Late","Occupied")),)))</f>
        <v/>
      </c>
      <c r="NQ10" s="33" t="str">
        <f>IF(ISBLANK($F10),,IF(TODAY()=NQ$4,"Today",IF(AND(LOOKUP($F10,TenantNames,TenantStartDates)&lt;=NQ$4,LOOKUP($F10,TenantNames,TenantEndDates)&gt;=NQ$4),IF(OR(AND(DAY(LOOKUP($F10,TenantNames,TenantStartDates))&gt;28,DAY(EOMONTH(NQ$4,0))=28,DAY(NQ$4)=28),AND(DAY(LOOKUP($F10,TenantNames,TenantStartDates))&gt;30,DAY(EOMONTH(NQ$4,0))=30,DAY(NQ$4)=30),DAY(LOOKUP($F10,TenantNames,TenantStartDates))=DAY(NQ$4)),IF((LOOKUP($F10,TenantNames,TenantEndDates)-NQ$4)&lt;=31,LOOKUP($F10,TenantNames,TenantTotalRevenues)-SUM($JA10:NP10),LOOKUP($F10,TenantNames,TenantMonthlyRents)),IF(AND((SUMIF($G$4:AHB$4,"&lt;"&amp;NQ$4,$G10:AHB10))&gt;SUMIFS(TransactionAmounts,TenantSources,$F10,'Filtered Data'!$C$2:$C23,"&lt;"&amp;NQ$4),NQ$4&lt;TODAY()),"Late","Occupied")),)))</f>
        <v/>
      </c>
      <c r="NR10" s="33" t="str">
        <f>IF(ISBLANK($F10),,IF(TODAY()=NR$4,"Today",IF(AND(LOOKUP($F10,TenantNames,TenantStartDates)&lt;=NR$4,LOOKUP($F10,TenantNames,TenantEndDates)&gt;=NR$4),IF(OR(AND(DAY(LOOKUP($F10,TenantNames,TenantStartDates))&gt;28,DAY(EOMONTH(NR$4,0))=28,DAY(NR$4)=28),AND(DAY(LOOKUP($F10,TenantNames,TenantStartDates))&gt;30,DAY(EOMONTH(NR$4,0))=30,DAY(NR$4)=30),DAY(LOOKUP($F10,TenantNames,TenantStartDates))=DAY(NR$4)),IF((LOOKUP($F10,TenantNames,TenantEndDates)-NR$4)&lt;=31,LOOKUP($F10,TenantNames,TenantTotalRevenues)-SUM($JA10:NQ10),LOOKUP($F10,TenantNames,TenantMonthlyRents)),IF(AND((SUMIF($G$4:AHB$4,"&lt;"&amp;NR$4,$G10:AHB10))&gt;SUMIFS(TransactionAmounts,TenantSources,$F10,'Filtered Data'!$C$2:$C23,"&lt;"&amp;NR$4),NR$4&lt;TODAY()),"Late","Occupied")),)))</f>
        <v/>
      </c>
      <c r="NS10" s="33" t="str">
        <f>IF(ISBLANK($F10),,IF(TODAY()=NS$4,"Today",IF(AND(LOOKUP($F10,TenantNames,TenantStartDates)&lt;=NS$4,LOOKUP($F10,TenantNames,TenantEndDates)&gt;=NS$4),IF(OR(AND(DAY(LOOKUP($F10,TenantNames,TenantStartDates))&gt;28,DAY(EOMONTH(NS$4,0))=28,DAY(NS$4)=28),AND(DAY(LOOKUP($F10,TenantNames,TenantStartDates))&gt;30,DAY(EOMONTH(NS$4,0))=30,DAY(NS$4)=30),DAY(LOOKUP($F10,TenantNames,TenantStartDates))=DAY(NS$4)),IF((LOOKUP($F10,TenantNames,TenantEndDates)-NS$4)&lt;=31,LOOKUP($F10,TenantNames,TenantTotalRevenues)-SUM($JA10:NR10),LOOKUP($F10,TenantNames,TenantMonthlyRents)),IF(AND((SUMIF($G$4:AHB$4,"&lt;"&amp;NS$4,$G10:AHB10))&gt;SUMIFS(TransactionAmounts,TenantSources,$F10,'Filtered Data'!$C$2:$C23,"&lt;"&amp;NS$4),NS$4&lt;TODAY()),"Late","Occupied")),)))</f>
        <v/>
      </c>
      <c r="NT10" s="33" t="str">
        <f>IF(ISBLANK($F10),,IF(TODAY()=NT$4,"Today",IF(AND(LOOKUP($F10,TenantNames,TenantStartDates)&lt;=NT$4,LOOKUP($F10,TenantNames,TenantEndDates)&gt;=NT$4),IF(OR(AND(DAY(LOOKUP($F10,TenantNames,TenantStartDates))&gt;28,DAY(EOMONTH(NT$4,0))=28,DAY(NT$4)=28),AND(DAY(LOOKUP($F10,TenantNames,TenantStartDates))&gt;30,DAY(EOMONTH(NT$4,0))=30,DAY(NT$4)=30),DAY(LOOKUP($F10,TenantNames,TenantStartDates))=DAY(NT$4)),IF((LOOKUP($F10,TenantNames,TenantEndDates)-NT$4)&lt;=31,LOOKUP($F10,TenantNames,TenantTotalRevenues)-SUM($JA10:NS10),LOOKUP($F10,TenantNames,TenantMonthlyRents)),IF(AND((SUMIF($G$4:AHB$4,"&lt;"&amp;NT$4,$G10:AHB10))&gt;SUMIFS(TransactionAmounts,TenantSources,$F10,'Filtered Data'!$C$2:$C23,"&lt;"&amp;NT$4),NT$4&lt;TODAY()),"Late","Occupied")),)))</f>
        <v/>
      </c>
      <c r="NU10" s="33" t="str">
        <f>IF(ISBLANK($F10),,IF(TODAY()=NU$4,"Today",IF(AND(LOOKUP($F10,TenantNames,TenantStartDates)&lt;=NU$4,LOOKUP($F10,TenantNames,TenantEndDates)&gt;=NU$4),IF(OR(AND(DAY(LOOKUP($F10,TenantNames,TenantStartDates))&gt;28,DAY(EOMONTH(NU$4,0))=28,DAY(NU$4)=28),AND(DAY(LOOKUP($F10,TenantNames,TenantStartDates))&gt;30,DAY(EOMONTH(NU$4,0))=30,DAY(NU$4)=30),DAY(LOOKUP($F10,TenantNames,TenantStartDates))=DAY(NU$4)),IF((LOOKUP($F10,TenantNames,TenantEndDates)-NU$4)&lt;=31,LOOKUP($F10,TenantNames,TenantTotalRevenues)-SUM($JA10:NT10),LOOKUP($F10,TenantNames,TenantMonthlyRents)),IF(AND((SUMIF($G$4:AHB$4,"&lt;"&amp;NU$4,$G10:AHB10))&gt;SUMIFS(TransactionAmounts,TenantSources,$F10,'Filtered Data'!$C$2:$C23,"&lt;"&amp;NU$4),NU$4&lt;TODAY()),"Late","Occupied")),)))</f>
        <v/>
      </c>
      <c r="NV10" s="33" t="str">
        <f>IF(ISBLANK($F10),,IF(TODAY()=NV$4,"Today",IF(AND(LOOKUP($F10,TenantNames,TenantStartDates)&lt;=NV$4,LOOKUP($F10,TenantNames,TenantEndDates)&gt;=NV$4),IF(OR(AND(DAY(LOOKUP($F10,TenantNames,TenantStartDates))&gt;28,DAY(EOMONTH(NV$4,0))=28,DAY(NV$4)=28),AND(DAY(LOOKUP($F10,TenantNames,TenantStartDates))&gt;30,DAY(EOMONTH(NV$4,0))=30,DAY(NV$4)=30),DAY(LOOKUP($F10,TenantNames,TenantStartDates))=DAY(NV$4)),IF((LOOKUP($F10,TenantNames,TenantEndDates)-NV$4)&lt;=31,LOOKUP($F10,TenantNames,TenantTotalRevenues)-SUM($JA10:NU10),LOOKUP($F10,TenantNames,TenantMonthlyRents)),IF(AND((SUMIF($G$4:AHB$4,"&lt;"&amp;NV$4,$G10:AHB10))&gt;SUMIFS(TransactionAmounts,TenantSources,$F10,'Filtered Data'!$C$2:$C23,"&lt;"&amp;NV$4),NV$4&lt;TODAY()),"Late","Occupied")),)))</f>
        <v/>
      </c>
      <c r="NW10" s="33" t="str">
        <f>IF(ISBLANK($F10),,IF(TODAY()=NW$4,"Today",IF(AND(LOOKUP($F10,TenantNames,TenantStartDates)&lt;=NW$4,LOOKUP($F10,TenantNames,TenantEndDates)&gt;=NW$4),IF(OR(AND(DAY(LOOKUP($F10,TenantNames,TenantStartDates))&gt;28,DAY(EOMONTH(NW$4,0))=28,DAY(NW$4)=28),AND(DAY(LOOKUP($F10,TenantNames,TenantStartDates))&gt;30,DAY(EOMONTH(NW$4,0))=30,DAY(NW$4)=30),DAY(LOOKUP($F10,TenantNames,TenantStartDates))=DAY(NW$4)),IF((LOOKUP($F10,TenantNames,TenantEndDates)-NW$4)&lt;=31,LOOKUP($F10,TenantNames,TenantTotalRevenues)-SUM($JA10:NV10),LOOKUP($F10,TenantNames,TenantMonthlyRents)),IF(AND((SUMIF($G$4:AHB$4,"&lt;"&amp;NW$4,$G10:AHB10))&gt;SUMIFS(TransactionAmounts,TenantSources,$F10,'Filtered Data'!$C$2:$C23,"&lt;"&amp;NW$4),NW$4&lt;TODAY()),"Late","Occupied")),)))</f>
        <v/>
      </c>
      <c r="NX10" s="33" t="str">
        <f>IF(ISBLANK($F10),,IF(TODAY()=NX$4,"Today",IF(AND(LOOKUP($F10,TenantNames,TenantStartDates)&lt;=NX$4,LOOKUP($F10,TenantNames,TenantEndDates)&gt;=NX$4),IF(OR(AND(DAY(LOOKUP($F10,TenantNames,TenantStartDates))&gt;28,DAY(EOMONTH(NX$4,0))=28,DAY(NX$4)=28),AND(DAY(LOOKUP($F10,TenantNames,TenantStartDates))&gt;30,DAY(EOMONTH(NX$4,0))=30,DAY(NX$4)=30),DAY(LOOKUP($F10,TenantNames,TenantStartDates))=DAY(NX$4)),IF((LOOKUP($F10,TenantNames,TenantEndDates)-NX$4)&lt;=31,LOOKUP($F10,TenantNames,TenantTotalRevenues)-SUM($JA10:NW10),LOOKUP($F10,TenantNames,TenantMonthlyRents)),IF(AND((SUMIF($G$4:AHB$4,"&lt;"&amp;NX$4,$G10:AHB10))&gt;SUMIFS(TransactionAmounts,TenantSources,$F10,'Filtered Data'!$C$2:$C23,"&lt;"&amp;NX$4),NX$4&lt;TODAY()),"Late","Occupied")),)))</f>
        <v/>
      </c>
      <c r="NY10" s="33" t="str">
        <f>IF(ISBLANK($F10),,IF(TODAY()=NY$4,"Today",IF(AND(LOOKUP($F10,TenantNames,TenantStartDates)&lt;=NY$4,LOOKUP($F10,TenantNames,TenantEndDates)&gt;=NY$4),IF(OR(AND(DAY(LOOKUP($F10,TenantNames,TenantStartDates))&gt;28,DAY(EOMONTH(NY$4,0))=28,DAY(NY$4)=28),AND(DAY(LOOKUP($F10,TenantNames,TenantStartDates))&gt;30,DAY(EOMONTH(NY$4,0))=30,DAY(NY$4)=30),DAY(LOOKUP($F10,TenantNames,TenantStartDates))=DAY(NY$4)),IF((LOOKUP($F10,TenantNames,TenantEndDates)-NY$4)&lt;=31,LOOKUP($F10,TenantNames,TenantTotalRevenues)-SUM($JA10:NX10),LOOKUP($F10,TenantNames,TenantMonthlyRents)),IF(AND((SUMIF($G$4:AHB$4,"&lt;"&amp;NY$4,$G10:AHB10))&gt;SUMIFS(TransactionAmounts,TenantSources,$F10,'Filtered Data'!$C$2:$C23,"&lt;"&amp;NY$4),NY$4&lt;TODAY()),"Late","Occupied")),)))</f>
        <v/>
      </c>
      <c r="NZ10" s="33" t="str">
        <f>IF(ISBLANK($F10),,IF(TODAY()=NZ$4,"Today",IF(AND(LOOKUP($F10,TenantNames,TenantStartDates)&lt;=NZ$4,LOOKUP($F10,TenantNames,TenantEndDates)&gt;=NZ$4),IF(OR(AND(DAY(LOOKUP($F10,TenantNames,TenantStartDates))&gt;28,DAY(EOMONTH(NZ$4,0))=28,DAY(NZ$4)=28),AND(DAY(LOOKUP($F10,TenantNames,TenantStartDates))&gt;30,DAY(EOMONTH(NZ$4,0))=30,DAY(NZ$4)=30),DAY(LOOKUP($F10,TenantNames,TenantStartDates))=DAY(NZ$4)),IF((LOOKUP($F10,TenantNames,TenantEndDates)-NZ$4)&lt;=31,LOOKUP($F10,TenantNames,TenantTotalRevenues)-SUM($JA10:NY10),LOOKUP($F10,TenantNames,TenantMonthlyRents)),IF(AND((SUMIF($G$4:AHB$4,"&lt;"&amp;NZ$4,$G10:AHB10))&gt;SUMIFS(TransactionAmounts,TenantSources,$F10,'Filtered Data'!$C$2:$C23,"&lt;"&amp;NZ$4),NZ$4&lt;TODAY()),"Late","Occupied")),)))</f>
        <v/>
      </c>
      <c r="OA10" s="33" t="str">
        <f>IF(ISBLANK($F10),,IF(TODAY()=OA$4,"Today",IF(AND(LOOKUP($F10,TenantNames,TenantStartDates)&lt;=OA$4,LOOKUP($F10,TenantNames,TenantEndDates)&gt;=OA$4),IF(OR(AND(DAY(LOOKUP($F10,TenantNames,TenantStartDates))&gt;28,DAY(EOMONTH(OA$4,0))=28,DAY(OA$4)=28),AND(DAY(LOOKUP($F10,TenantNames,TenantStartDates))&gt;30,DAY(EOMONTH(OA$4,0))=30,DAY(OA$4)=30),DAY(LOOKUP($F10,TenantNames,TenantStartDates))=DAY(OA$4)),IF((LOOKUP($F10,TenantNames,TenantEndDates)-OA$4)&lt;=31,LOOKUP($F10,TenantNames,TenantTotalRevenues)-SUM($JA10:NZ10),LOOKUP($F10,TenantNames,TenantMonthlyRents)),IF(AND((SUMIF($G$4:AHB$4,"&lt;"&amp;OA$4,$G10:AHB10))&gt;SUMIFS(TransactionAmounts,TenantSources,$F10,'Filtered Data'!$C$2:$C23,"&lt;"&amp;OA$4),OA$4&lt;TODAY()),"Late","Occupied")),)))</f>
        <v/>
      </c>
      <c r="OB10" s="33" t="str">
        <f>IF(ISBLANK($F10),,IF(TODAY()=OB$4,"Today",IF(AND(LOOKUP($F10,TenantNames,TenantStartDates)&lt;=OB$4,LOOKUP($F10,TenantNames,TenantEndDates)&gt;=OB$4),IF(OR(AND(DAY(LOOKUP($F10,TenantNames,TenantStartDates))&gt;28,DAY(EOMONTH(OB$4,0))=28,DAY(OB$4)=28),AND(DAY(LOOKUP($F10,TenantNames,TenantStartDates))&gt;30,DAY(EOMONTH(OB$4,0))=30,DAY(OB$4)=30),DAY(LOOKUP($F10,TenantNames,TenantStartDates))=DAY(OB$4)),IF((LOOKUP($F10,TenantNames,TenantEndDates)-OB$4)&lt;=31,LOOKUP($F10,TenantNames,TenantTotalRevenues)-SUM($JA10:OA10),LOOKUP($F10,TenantNames,TenantMonthlyRents)),IF(AND((SUMIF($G$4:AHB$4,"&lt;"&amp;OB$4,$G10:AHB10))&gt;SUMIFS(TransactionAmounts,TenantSources,$F10,'Filtered Data'!$C$2:$C23,"&lt;"&amp;OB$4),OB$4&lt;TODAY()),"Late","Occupied")),)))</f>
        <v/>
      </c>
      <c r="OC10" s="33" t="str">
        <f>IF(ISBLANK($F10),,IF(TODAY()=OC$4,"Today",IF(AND(LOOKUP($F10,TenantNames,TenantStartDates)&lt;=OC$4,LOOKUP($F10,TenantNames,TenantEndDates)&gt;=OC$4),IF(OR(AND(DAY(LOOKUP($F10,TenantNames,TenantStartDates))&gt;28,DAY(EOMONTH(OC$4,0))=28,DAY(OC$4)=28),AND(DAY(LOOKUP($F10,TenantNames,TenantStartDates))&gt;30,DAY(EOMONTH(OC$4,0))=30,DAY(OC$4)=30),DAY(LOOKUP($F10,TenantNames,TenantStartDates))=DAY(OC$4)),IF((LOOKUP($F10,TenantNames,TenantEndDates)-OC$4)&lt;=31,LOOKUP($F10,TenantNames,TenantTotalRevenues)-SUM($JA10:OB10),LOOKUP($F10,TenantNames,TenantMonthlyRents)),IF(AND((SUMIF($G$4:AHB$4,"&lt;"&amp;OC$4,$G10:AHB10))&gt;SUMIFS(TransactionAmounts,TenantSources,$F10,'Filtered Data'!$C$2:$C23,"&lt;"&amp;OC$4),OC$4&lt;TODAY()),"Late","Occupied")),)))</f>
        <v/>
      </c>
      <c r="OD10" s="33" t="str">
        <f>IF(ISBLANK($F10),,IF(TODAY()=OD$4,"Today",IF(AND(LOOKUP($F10,TenantNames,TenantStartDates)&lt;=OD$4,LOOKUP($F10,TenantNames,TenantEndDates)&gt;=OD$4),IF(OR(AND(DAY(LOOKUP($F10,TenantNames,TenantStartDates))&gt;28,DAY(EOMONTH(OD$4,0))=28,DAY(OD$4)=28),AND(DAY(LOOKUP($F10,TenantNames,TenantStartDates))&gt;30,DAY(EOMONTH(OD$4,0))=30,DAY(OD$4)=30),DAY(LOOKUP($F10,TenantNames,TenantStartDates))=DAY(OD$4)),IF((LOOKUP($F10,TenantNames,TenantEndDates)-OD$4)&lt;=31,LOOKUP($F10,TenantNames,TenantTotalRevenues)-SUM($JA10:OC10),LOOKUP($F10,TenantNames,TenantMonthlyRents)),IF(AND((SUMIF($G$4:AHB$4,"&lt;"&amp;OD$4,$G10:AHB10))&gt;SUMIFS(TransactionAmounts,TenantSources,$F10,'Filtered Data'!$C$2:$C23,"&lt;"&amp;OD$4),OD$4&lt;TODAY()),"Late","Occupied")),)))</f>
        <v/>
      </c>
      <c r="OE10" s="33" t="str">
        <f>IF(ISBLANK($F10),,IF(TODAY()=OE$4,"Today",IF(AND(LOOKUP($F10,TenantNames,TenantStartDates)&lt;=OE$4,LOOKUP($F10,TenantNames,TenantEndDates)&gt;=OE$4),IF(OR(AND(DAY(LOOKUP($F10,TenantNames,TenantStartDates))&gt;28,DAY(EOMONTH(OE$4,0))=28,DAY(OE$4)=28),AND(DAY(LOOKUP($F10,TenantNames,TenantStartDates))&gt;30,DAY(EOMONTH(OE$4,0))=30,DAY(OE$4)=30),DAY(LOOKUP($F10,TenantNames,TenantStartDates))=DAY(OE$4)),IF((LOOKUP($F10,TenantNames,TenantEndDates)-OE$4)&lt;=31,LOOKUP($F10,TenantNames,TenantTotalRevenues)-SUM($JA10:OD10),LOOKUP($F10,TenantNames,TenantMonthlyRents)),IF(AND((SUMIF($G$4:AHB$4,"&lt;"&amp;OE$4,$G10:AHB10))&gt;SUMIFS(TransactionAmounts,TenantSources,$F10,'Filtered Data'!$C$2:$C23,"&lt;"&amp;OE$4),OE$4&lt;TODAY()),"Late","Occupied")),)))</f>
        <v/>
      </c>
      <c r="OF10" s="33" t="str">
        <f>IF(ISBLANK($F10),,IF(TODAY()=OF$4,"Today",IF(AND(LOOKUP($F10,TenantNames,TenantStartDates)&lt;=OF$4,LOOKUP($F10,TenantNames,TenantEndDates)&gt;=OF$4),IF(OR(AND(DAY(LOOKUP($F10,TenantNames,TenantStartDates))&gt;28,DAY(EOMONTH(OF$4,0))=28,DAY(OF$4)=28),AND(DAY(LOOKUP($F10,TenantNames,TenantStartDates))&gt;30,DAY(EOMONTH(OF$4,0))=30,DAY(OF$4)=30),DAY(LOOKUP($F10,TenantNames,TenantStartDates))=DAY(OF$4)),IF((LOOKUP($F10,TenantNames,TenantEndDates)-OF$4)&lt;=31,LOOKUP($F10,TenantNames,TenantTotalRevenues)-SUM($JA10:OE10),LOOKUP($F10,TenantNames,TenantMonthlyRents)),IF(AND((SUMIF($G$4:AHB$4,"&lt;"&amp;OF$4,$G10:AHB10))&gt;SUMIFS(TransactionAmounts,TenantSources,$F10,'Filtered Data'!$C$2:$C23,"&lt;"&amp;OF$4),OF$4&lt;TODAY()),"Late","Occupied")),)))</f>
        <v/>
      </c>
      <c r="OG10" s="33" t="str">
        <f>IF(ISBLANK($F10),,IF(TODAY()=OG$4,"Today",IF(AND(LOOKUP($F10,TenantNames,TenantStartDates)&lt;=OG$4,LOOKUP($F10,TenantNames,TenantEndDates)&gt;=OG$4),IF(OR(AND(DAY(LOOKUP($F10,TenantNames,TenantStartDates))&gt;28,DAY(EOMONTH(OG$4,0))=28,DAY(OG$4)=28),AND(DAY(LOOKUP($F10,TenantNames,TenantStartDates))&gt;30,DAY(EOMONTH(OG$4,0))=30,DAY(OG$4)=30),DAY(LOOKUP($F10,TenantNames,TenantStartDates))=DAY(OG$4)),IF((LOOKUP($F10,TenantNames,TenantEndDates)-OG$4)&lt;=31,LOOKUP($F10,TenantNames,TenantTotalRevenues)-SUM($JA10:OF10),LOOKUP($F10,TenantNames,TenantMonthlyRents)),IF(AND((SUMIF($G$4:AHB$4,"&lt;"&amp;OG$4,$G10:AHB10))&gt;SUMIFS(TransactionAmounts,TenantSources,$F10,'Filtered Data'!$C$2:$C23,"&lt;"&amp;OG$4),OG$4&lt;TODAY()),"Late","Occupied")),)))</f>
        <v/>
      </c>
      <c r="OH10" s="33" t="str">
        <f>IF(ISBLANK($F10),,IF(TODAY()=OH$4,"Today",IF(AND(LOOKUP($F10,TenantNames,TenantStartDates)&lt;=OH$4,LOOKUP($F10,TenantNames,TenantEndDates)&gt;=OH$4),IF(OR(AND(DAY(LOOKUP($F10,TenantNames,TenantStartDates))&gt;28,DAY(EOMONTH(OH$4,0))=28,DAY(OH$4)=28),AND(DAY(LOOKUP($F10,TenantNames,TenantStartDates))&gt;30,DAY(EOMONTH(OH$4,0))=30,DAY(OH$4)=30),DAY(LOOKUP($F10,TenantNames,TenantStartDates))=DAY(OH$4)),IF((LOOKUP($F10,TenantNames,TenantEndDates)-OH$4)&lt;=31,LOOKUP($F10,TenantNames,TenantTotalRevenues)-SUM($JA10:OG10),LOOKUP($F10,TenantNames,TenantMonthlyRents)),IF(AND((SUMIF($G$4:AHB$4,"&lt;"&amp;OH$4,$G10:AHB10))&gt;SUMIFS(TransactionAmounts,TenantSources,$F10,'Filtered Data'!$C$2:$C23,"&lt;"&amp;OH$4),OH$4&lt;TODAY()),"Late","Occupied")),)))</f>
        <v/>
      </c>
      <c r="OI10" s="33" t="str">
        <f>IF(ISBLANK($F10),,IF(TODAY()=OI$4,"Today",IF(AND(LOOKUP($F10,TenantNames,TenantStartDates)&lt;=OI$4,LOOKUP($F10,TenantNames,TenantEndDates)&gt;=OI$4),IF(OR(AND(DAY(LOOKUP($F10,TenantNames,TenantStartDates))&gt;28,DAY(EOMONTH(OI$4,0))=28,DAY(OI$4)=28),AND(DAY(LOOKUP($F10,TenantNames,TenantStartDates))&gt;30,DAY(EOMONTH(OI$4,0))=30,DAY(OI$4)=30),DAY(LOOKUP($F10,TenantNames,TenantStartDates))=DAY(OI$4)),IF((LOOKUP($F10,TenantNames,TenantEndDates)-OI$4)&lt;=31,LOOKUP($F10,TenantNames,TenantTotalRevenues)-SUM($JA10:OH10),LOOKUP($F10,TenantNames,TenantMonthlyRents)),IF(AND((SUMIF($G$4:AHB$4,"&lt;"&amp;OI$4,$G10:AHB10))&gt;SUMIFS(TransactionAmounts,TenantSources,$F10,'Filtered Data'!$C$2:$C23,"&lt;"&amp;OI$4),OI$4&lt;TODAY()),"Late","Occupied")),)))</f>
        <v/>
      </c>
      <c r="OJ10" s="33" t="str">
        <f>IF(ISBLANK($F10),,IF(TODAY()=OJ$4,"Today",IF(AND(LOOKUP($F10,TenantNames,TenantStartDates)&lt;=OJ$4,LOOKUP($F10,TenantNames,TenantEndDates)&gt;=OJ$4),IF(OR(AND(DAY(LOOKUP($F10,TenantNames,TenantStartDates))&gt;28,DAY(EOMONTH(OJ$4,0))=28,DAY(OJ$4)=28),AND(DAY(LOOKUP($F10,TenantNames,TenantStartDates))&gt;30,DAY(EOMONTH(OJ$4,0))=30,DAY(OJ$4)=30),DAY(LOOKUP($F10,TenantNames,TenantStartDates))=DAY(OJ$4)),IF((LOOKUP($F10,TenantNames,TenantEndDates)-OJ$4)&lt;=31,LOOKUP($F10,TenantNames,TenantTotalRevenues)-SUM($JA10:OI10),LOOKUP($F10,TenantNames,TenantMonthlyRents)),IF(AND((SUMIF($G$4:AHB$4,"&lt;"&amp;OJ$4,$G10:AHB10))&gt;SUMIFS(TransactionAmounts,TenantSources,$F10,'Filtered Data'!$C$2:$C23,"&lt;"&amp;OJ$4),OJ$4&lt;TODAY()),"Late","Occupied")),)))</f>
        <v/>
      </c>
      <c r="OK10" s="33" t="str">
        <f>IF(ISBLANK($F10),,IF(TODAY()=OK$4,"Today",IF(AND(LOOKUP($F10,TenantNames,TenantStartDates)&lt;=OK$4,LOOKUP($F10,TenantNames,TenantEndDates)&gt;=OK$4),IF(OR(AND(DAY(LOOKUP($F10,TenantNames,TenantStartDates))&gt;28,DAY(EOMONTH(OK$4,0))=28,DAY(OK$4)=28),AND(DAY(LOOKUP($F10,TenantNames,TenantStartDates))&gt;30,DAY(EOMONTH(OK$4,0))=30,DAY(OK$4)=30),DAY(LOOKUP($F10,TenantNames,TenantStartDates))=DAY(OK$4)),IF((LOOKUP($F10,TenantNames,TenantEndDates)-OK$4)&lt;=31,LOOKUP($F10,TenantNames,TenantTotalRevenues)-SUM($JA10:OJ10),LOOKUP($F10,TenantNames,TenantMonthlyRents)),IF(AND((SUMIF($G$4:AHB$4,"&lt;"&amp;OK$4,$G10:AHB10))&gt;SUMIFS(TransactionAmounts,TenantSources,$F10,'Filtered Data'!$C$2:$C23,"&lt;"&amp;OK$4),OK$4&lt;TODAY()),"Late","Occupied")),)))</f>
        <v/>
      </c>
      <c r="OL10" s="33" t="str">
        <f>IF(ISBLANK($F10),,IF(TODAY()=OL$4,"Today",IF(AND(LOOKUP($F10,TenantNames,TenantStartDates)&lt;=OL$4,LOOKUP($F10,TenantNames,TenantEndDates)&gt;=OL$4),IF(OR(AND(DAY(LOOKUP($F10,TenantNames,TenantStartDates))&gt;28,DAY(EOMONTH(OL$4,0))=28,DAY(OL$4)=28),AND(DAY(LOOKUP($F10,TenantNames,TenantStartDates))&gt;30,DAY(EOMONTH(OL$4,0))=30,DAY(OL$4)=30),DAY(LOOKUP($F10,TenantNames,TenantStartDates))=DAY(OL$4)),IF((LOOKUP($F10,TenantNames,TenantEndDates)-OL$4)&lt;=31,LOOKUP($F10,TenantNames,TenantTotalRevenues)-SUM($JA10:OK10),LOOKUP($F10,TenantNames,TenantMonthlyRents)),IF(AND((SUMIF($G$4:AHB$4,"&lt;"&amp;OL$4,$G10:AHB10))&gt;SUMIFS(TransactionAmounts,TenantSources,$F10,'Filtered Data'!$C$2:$C23,"&lt;"&amp;OL$4),OL$4&lt;TODAY()),"Late","Occupied")),)))</f>
        <v/>
      </c>
      <c r="OM10" s="33" t="str">
        <f>IF(ISBLANK($F10),,IF(TODAY()=OM$4,"Today",IF(AND(LOOKUP($F10,TenantNames,TenantStartDates)&lt;=OM$4,LOOKUP($F10,TenantNames,TenantEndDates)&gt;=OM$4),IF(OR(AND(DAY(LOOKUP($F10,TenantNames,TenantStartDates))&gt;28,DAY(EOMONTH(OM$4,0))=28,DAY(OM$4)=28),AND(DAY(LOOKUP($F10,TenantNames,TenantStartDates))&gt;30,DAY(EOMONTH(OM$4,0))=30,DAY(OM$4)=30),DAY(LOOKUP($F10,TenantNames,TenantStartDates))=DAY(OM$4)),IF((LOOKUP($F10,TenantNames,TenantEndDates)-OM$4)&lt;=31,LOOKUP($F10,TenantNames,TenantTotalRevenues)-SUM($JA10:OL10),LOOKUP($F10,TenantNames,TenantMonthlyRents)),IF(AND((SUMIF($G$4:AHB$4,"&lt;"&amp;OM$4,$G10:AHB10))&gt;SUMIFS(TransactionAmounts,TenantSources,$F10,'Filtered Data'!$C$2:$C23,"&lt;"&amp;OM$4),OM$4&lt;TODAY()),"Late","Occupied")),)))</f>
        <v/>
      </c>
      <c r="ON10" s="33" t="str">
        <f>IF(ISBLANK($F10),,IF(TODAY()=ON$4,"Today",IF(AND(LOOKUP($F10,TenantNames,TenantStartDates)&lt;=ON$4,LOOKUP($F10,TenantNames,TenantEndDates)&gt;=ON$4),IF(OR(AND(DAY(LOOKUP($F10,TenantNames,TenantStartDates))&gt;28,DAY(EOMONTH(ON$4,0))=28,DAY(ON$4)=28),AND(DAY(LOOKUP($F10,TenantNames,TenantStartDates))&gt;30,DAY(EOMONTH(ON$4,0))=30,DAY(ON$4)=30),DAY(LOOKUP($F10,TenantNames,TenantStartDates))=DAY(ON$4)),IF((LOOKUP($F10,TenantNames,TenantEndDates)-ON$4)&lt;=31,LOOKUP($F10,TenantNames,TenantTotalRevenues)-SUM($JA10:OM10),LOOKUP($F10,TenantNames,TenantMonthlyRents)),IF(AND((SUMIF($G$4:AHB$4,"&lt;"&amp;ON$4,$G10:AHB10))&gt;SUMIFS(TransactionAmounts,TenantSources,$F10,'Filtered Data'!$C$2:$C23,"&lt;"&amp;ON$4),ON$4&lt;TODAY()),"Late","Occupied")),)))</f>
        <v/>
      </c>
      <c r="OO10" s="33" t="str">
        <f>IF(ISBLANK($F10),,IF(TODAY()=OO$4,"Today",IF(AND(LOOKUP($F10,TenantNames,TenantStartDates)&lt;=OO$4,LOOKUP($F10,TenantNames,TenantEndDates)&gt;=OO$4),IF(OR(AND(DAY(LOOKUP($F10,TenantNames,TenantStartDates))&gt;28,DAY(EOMONTH(OO$4,0))=28,DAY(OO$4)=28),AND(DAY(LOOKUP($F10,TenantNames,TenantStartDates))&gt;30,DAY(EOMONTH(OO$4,0))=30,DAY(OO$4)=30),DAY(LOOKUP($F10,TenantNames,TenantStartDates))=DAY(OO$4)),IF((LOOKUP($F10,TenantNames,TenantEndDates)-OO$4)&lt;=31,LOOKUP($F10,TenantNames,TenantTotalRevenues)-SUM($JA10:ON10),LOOKUP($F10,TenantNames,TenantMonthlyRents)),IF(AND((SUMIF($G$4:AHB$4,"&lt;"&amp;OO$4,$G10:AHB10))&gt;SUMIFS(TransactionAmounts,TenantSources,$F10,'Filtered Data'!$C$2:$C23,"&lt;"&amp;OO$4),OO$4&lt;TODAY()),"Late","Occupied")),)))</f>
        <v/>
      </c>
      <c r="OP10" s="33" t="str">
        <f>IF(ISBLANK($F10),,IF(TODAY()=OP$4,"Today",IF(AND(LOOKUP($F10,TenantNames,TenantStartDates)&lt;=OP$4,LOOKUP($F10,TenantNames,TenantEndDates)&gt;=OP$4),IF(OR(AND(DAY(LOOKUP($F10,TenantNames,TenantStartDates))&gt;28,DAY(EOMONTH(OP$4,0))=28,DAY(OP$4)=28),AND(DAY(LOOKUP($F10,TenantNames,TenantStartDates))&gt;30,DAY(EOMONTH(OP$4,0))=30,DAY(OP$4)=30),DAY(LOOKUP($F10,TenantNames,TenantStartDates))=DAY(OP$4)),IF((LOOKUP($F10,TenantNames,TenantEndDates)-OP$4)&lt;=31,LOOKUP($F10,TenantNames,TenantTotalRevenues)-SUM($JA10:OO10),LOOKUP($F10,TenantNames,TenantMonthlyRents)),IF(AND((SUMIF($G$4:AHB$4,"&lt;"&amp;OP$4,$G10:AHB10))&gt;SUMIFS(TransactionAmounts,TenantSources,$F10,'Filtered Data'!$C$2:$C23,"&lt;"&amp;OP$4),OP$4&lt;TODAY()),"Late","Occupied")),)))</f>
        <v/>
      </c>
      <c r="OQ10" s="33" t="str">
        <f>IF(ISBLANK($F10),,IF(TODAY()=OQ$4,"Today",IF(AND(LOOKUP($F10,TenantNames,TenantStartDates)&lt;=OQ$4,LOOKUP($F10,TenantNames,TenantEndDates)&gt;=OQ$4),IF(OR(AND(DAY(LOOKUP($F10,TenantNames,TenantStartDates))&gt;28,DAY(EOMONTH(OQ$4,0))=28,DAY(OQ$4)=28),AND(DAY(LOOKUP($F10,TenantNames,TenantStartDates))&gt;30,DAY(EOMONTH(OQ$4,0))=30,DAY(OQ$4)=30),DAY(LOOKUP($F10,TenantNames,TenantStartDates))=DAY(OQ$4)),IF((LOOKUP($F10,TenantNames,TenantEndDates)-OQ$4)&lt;=31,LOOKUP($F10,TenantNames,TenantTotalRevenues)-SUM($JA10:OP10),LOOKUP($F10,TenantNames,TenantMonthlyRents)),IF(AND((SUMIF($G$4:AHB$4,"&lt;"&amp;OQ$4,$G10:AHB10))&gt;SUMIFS(TransactionAmounts,TenantSources,$F10,'Filtered Data'!$C$2:$C23,"&lt;"&amp;OQ$4),OQ$4&lt;TODAY()),"Late","Occupied")),)))</f>
        <v/>
      </c>
      <c r="OR10" s="33" t="str">
        <f>IF(ISBLANK($F10),,IF(TODAY()=OR$4,"Today",IF(AND(LOOKUP($F10,TenantNames,TenantStartDates)&lt;=OR$4,LOOKUP($F10,TenantNames,TenantEndDates)&gt;=OR$4),IF(OR(AND(DAY(LOOKUP($F10,TenantNames,TenantStartDates))&gt;28,DAY(EOMONTH(OR$4,0))=28,DAY(OR$4)=28),AND(DAY(LOOKUP($F10,TenantNames,TenantStartDates))&gt;30,DAY(EOMONTH(OR$4,0))=30,DAY(OR$4)=30),DAY(LOOKUP($F10,TenantNames,TenantStartDates))=DAY(OR$4)),IF((LOOKUP($F10,TenantNames,TenantEndDates)-OR$4)&lt;=31,LOOKUP($F10,TenantNames,TenantTotalRevenues)-SUM($JA10:OQ10),LOOKUP($F10,TenantNames,TenantMonthlyRents)),IF(AND((SUMIF($G$4:AHB$4,"&lt;"&amp;OR$4,$G10:AHB10))&gt;SUMIFS(TransactionAmounts,TenantSources,$F10,'Filtered Data'!$C$2:$C23,"&lt;"&amp;OR$4),OR$4&lt;TODAY()),"Late","Occupied")),)))</f>
        <v/>
      </c>
      <c r="OS10" s="33" t="str">
        <f>IF(ISBLANK($F10),,IF(TODAY()=OS$4,"Today",IF(AND(LOOKUP($F10,TenantNames,TenantStartDates)&lt;=OS$4,LOOKUP($F10,TenantNames,TenantEndDates)&gt;=OS$4),IF(OR(AND(DAY(LOOKUP($F10,TenantNames,TenantStartDates))&gt;28,DAY(EOMONTH(OS$4,0))=28,DAY(OS$4)=28),AND(DAY(LOOKUP($F10,TenantNames,TenantStartDates))&gt;30,DAY(EOMONTH(OS$4,0))=30,DAY(OS$4)=30),DAY(LOOKUP($F10,TenantNames,TenantStartDates))=DAY(OS$4)),IF((LOOKUP($F10,TenantNames,TenantEndDates)-OS$4)&lt;=31,LOOKUP($F10,TenantNames,TenantTotalRevenues)-SUM($JA10:OR10),LOOKUP($F10,TenantNames,TenantMonthlyRents)),IF(AND((SUMIF($G$4:AHB$4,"&lt;"&amp;OS$4,$G10:AHB10))&gt;SUMIFS(TransactionAmounts,TenantSources,$F10,'Filtered Data'!$C$2:$C23,"&lt;"&amp;OS$4),OS$4&lt;TODAY()),"Late","Occupied")),)))</f>
        <v/>
      </c>
      <c r="OT10" s="33" t="str">
        <f>IF(ISBLANK($F10),,IF(TODAY()=OT$4,"Today",IF(AND(LOOKUP($F10,TenantNames,TenantStartDates)&lt;=OT$4,LOOKUP($F10,TenantNames,TenantEndDates)&gt;=OT$4),IF(OR(AND(DAY(LOOKUP($F10,TenantNames,TenantStartDates))&gt;28,DAY(EOMONTH(OT$4,0))=28,DAY(OT$4)=28),AND(DAY(LOOKUP($F10,TenantNames,TenantStartDates))&gt;30,DAY(EOMONTH(OT$4,0))=30,DAY(OT$4)=30),DAY(LOOKUP($F10,TenantNames,TenantStartDates))=DAY(OT$4)),IF((LOOKUP($F10,TenantNames,TenantEndDates)-OT$4)&lt;=31,LOOKUP($F10,TenantNames,TenantTotalRevenues)-SUM($JA10:OS10),LOOKUP($F10,TenantNames,TenantMonthlyRents)),IF(AND((SUMIF($G$4:AHB$4,"&lt;"&amp;OT$4,$G10:AHB10))&gt;SUMIFS(TransactionAmounts,TenantSources,$F10,'Filtered Data'!$C$2:$C23,"&lt;"&amp;OT$4),OT$4&lt;TODAY()),"Late","Occupied")),)))</f>
        <v/>
      </c>
      <c r="OU10" s="33" t="str">
        <f>IF(ISBLANK($F10),,IF(TODAY()=OU$4,"Today",IF(AND(LOOKUP($F10,TenantNames,TenantStartDates)&lt;=OU$4,LOOKUP($F10,TenantNames,TenantEndDates)&gt;=OU$4),IF(OR(AND(DAY(LOOKUP($F10,TenantNames,TenantStartDates))&gt;28,DAY(EOMONTH(OU$4,0))=28,DAY(OU$4)=28),AND(DAY(LOOKUP($F10,TenantNames,TenantStartDates))&gt;30,DAY(EOMONTH(OU$4,0))=30,DAY(OU$4)=30),DAY(LOOKUP($F10,TenantNames,TenantStartDates))=DAY(OU$4)),IF((LOOKUP($F10,TenantNames,TenantEndDates)-OU$4)&lt;=31,LOOKUP($F10,TenantNames,TenantTotalRevenues)-SUM($JA10:OT10),LOOKUP($F10,TenantNames,TenantMonthlyRents)),IF(AND((SUMIF($G$4:AHB$4,"&lt;"&amp;OU$4,$G10:AHB10))&gt;SUMIFS(TransactionAmounts,TenantSources,$F10,'Filtered Data'!$C$2:$C23,"&lt;"&amp;OU$4),OU$4&lt;TODAY()),"Late","Occupied")),)))</f>
        <v/>
      </c>
      <c r="OV10" s="33" t="str">
        <f>IF(ISBLANK($F10),,IF(TODAY()=OV$4,"Today",IF(AND(LOOKUP($F10,TenantNames,TenantStartDates)&lt;=OV$4,LOOKUP($F10,TenantNames,TenantEndDates)&gt;=OV$4),IF(OR(AND(DAY(LOOKUP($F10,TenantNames,TenantStartDates))&gt;28,DAY(EOMONTH(OV$4,0))=28,DAY(OV$4)=28),AND(DAY(LOOKUP($F10,TenantNames,TenantStartDates))&gt;30,DAY(EOMONTH(OV$4,0))=30,DAY(OV$4)=30),DAY(LOOKUP($F10,TenantNames,TenantStartDates))=DAY(OV$4)),IF((LOOKUP($F10,TenantNames,TenantEndDates)-OV$4)&lt;=31,LOOKUP($F10,TenantNames,TenantTotalRevenues)-SUM($JA10:OU10),LOOKUP($F10,TenantNames,TenantMonthlyRents)),IF(AND((SUMIF($G$4:AHB$4,"&lt;"&amp;OV$4,$G10:AHB10))&gt;SUMIFS(TransactionAmounts,TenantSources,$F10,'Filtered Data'!$C$2:$C23,"&lt;"&amp;OV$4),OV$4&lt;TODAY()),"Late","Occupied")),)))</f>
        <v/>
      </c>
      <c r="OW10" s="33" t="str">
        <f>IF(ISBLANK($F10),,IF(TODAY()=OW$4,"Today",IF(AND(LOOKUP($F10,TenantNames,TenantStartDates)&lt;=OW$4,LOOKUP($F10,TenantNames,TenantEndDates)&gt;=OW$4),IF(OR(AND(DAY(LOOKUP($F10,TenantNames,TenantStartDates))&gt;28,DAY(EOMONTH(OW$4,0))=28,DAY(OW$4)=28),AND(DAY(LOOKUP($F10,TenantNames,TenantStartDates))&gt;30,DAY(EOMONTH(OW$4,0))=30,DAY(OW$4)=30),DAY(LOOKUP($F10,TenantNames,TenantStartDates))=DAY(OW$4)),IF((LOOKUP($F10,TenantNames,TenantEndDates)-OW$4)&lt;=31,LOOKUP($F10,TenantNames,TenantTotalRevenues)-SUM($JA10:OV10),LOOKUP($F10,TenantNames,TenantMonthlyRents)),IF(AND((SUMIF($G$4:AHB$4,"&lt;"&amp;OW$4,$G10:AHB10))&gt;SUMIFS(TransactionAmounts,TenantSources,$F10,'Filtered Data'!$C$2:$C23,"&lt;"&amp;OW$4),OW$4&lt;TODAY()),"Late","Occupied")),)))</f>
        <v/>
      </c>
      <c r="OX10" s="33" t="str">
        <f>IF(ISBLANK($F10),,IF(TODAY()=OX$4,"Today",IF(AND(LOOKUP($F10,TenantNames,TenantStartDates)&lt;=OX$4,LOOKUP($F10,TenantNames,TenantEndDates)&gt;=OX$4),IF(OR(AND(DAY(LOOKUP($F10,TenantNames,TenantStartDates))&gt;28,DAY(EOMONTH(OX$4,0))=28,DAY(OX$4)=28),AND(DAY(LOOKUP($F10,TenantNames,TenantStartDates))&gt;30,DAY(EOMONTH(OX$4,0))=30,DAY(OX$4)=30),DAY(LOOKUP($F10,TenantNames,TenantStartDates))=DAY(OX$4)),IF((LOOKUP($F10,TenantNames,TenantEndDates)-OX$4)&lt;=31,LOOKUP($F10,TenantNames,TenantTotalRevenues)-SUM($JA10:OW10),LOOKUP($F10,TenantNames,TenantMonthlyRents)),IF(AND((SUMIF($G$4:AHB$4,"&lt;"&amp;OX$4,$G10:AHB10))&gt;SUMIFS(TransactionAmounts,TenantSources,$F10,'Filtered Data'!$C$2:$C23,"&lt;"&amp;OX$4),OX$4&lt;TODAY()),"Late","Occupied")),)))</f>
        <v/>
      </c>
      <c r="OY10" s="33" t="str">
        <f>IF(ISBLANK($F10),,IF(TODAY()=OY$4,"Today",IF(AND(LOOKUP($F10,TenantNames,TenantStartDates)&lt;=OY$4,LOOKUP($F10,TenantNames,TenantEndDates)&gt;=OY$4),IF(OR(AND(DAY(LOOKUP($F10,TenantNames,TenantStartDates))&gt;28,DAY(EOMONTH(OY$4,0))=28,DAY(OY$4)=28),AND(DAY(LOOKUP($F10,TenantNames,TenantStartDates))&gt;30,DAY(EOMONTH(OY$4,0))=30,DAY(OY$4)=30),DAY(LOOKUP($F10,TenantNames,TenantStartDates))=DAY(OY$4)),IF((LOOKUP($F10,TenantNames,TenantEndDates)-OY$4)&lt;=31,LOOKUP($F10,TenantNames,TenantTotalRevenues)-SUM($JA10:OX10),LOOKUP($F10,TenantNames,TenantMonthlyRents)),IF(AND((SUMIF($G$4:AHB$4,"&lt;"&amp;OY$4,$G10:AHB10))&gt;SUMIFS(TransactionAmounts,TenantSources,$F10,'Filtered Data'!$C$2:$C23,"&lt;"&amp;OY$4),OY$4&lt;TODAY()),"Late","Occupied")),)))</f>
        <v/>
      </c>
      <c r="OZ10" s="33" t="str">
        <f>IF(ISBLANK($F10),,IF(TODAY()=OZ$4,"Today",IF(AND(LOOKUP($F10,TenantNames,TenantStartDates)&lt;=OZ$4,LOOKUP($F10,TenantNames,TenantEndDates)&gt;=OZ$4),IF(OR(AND(DAY(LOOKUP($F10,TenantNames,TenantStartDates))&gt;28,DAY(EOMONTH(OZ$4,0))=28,DAY(OZ$4)=28),AND(DAY(LOOKUP($F10,TenantNames,TenantStartDates))&gt;30,DAY(EOMONTH(OZ$4,0))=30,DAY(OZ$4)=30),DAY(LOOKUP($F10,TenantNames,TenantStartDates))=DAY(OZ$4)),IF((LOOKUP($F10,TenantNames,TenantEndDates)-OZ$4)&lt;=31,LOOKUP($F10,TenantNames,TenantTotalRevenues)-SUM($JA10:OY10),LOOKUP($F10,TenantNames,TenantMonthlyRents)),IF(AND((SUMIF($G$4:AHB$4,"&lt;"&amp;OZ$4,$G10:AHB10))&gt;SUMIFS(TransactionAmounts,TenantSources,$F10,'Filtered Data'!$C$2:$C23,"&lt;"&amp;OZ$4),OZ$4&lt;TODAY()),"Late","Occupied")),)))</f>
        <v/>
      </c>
      <c r="PA10" s="33" t="str">
        <f>IF(ISBLANK($F10),,IF(TODAY()=PA$4,"Today",IF(AND(LOOKUP($F10,TenantNames,TenantStartDates)&lt;=PA$4,LOOKUP($F10,TenantNames,TenantEndDates)&gt;=PA$4),IF(OR(AND(DAY(LOOKUP($F10,TenantNames,TenantStartDates))&gt;28,DAY(EOMONTH(PA$4,0))=28,DAY(PA$4)=28),AND(DAY(LOOKUP($F10,TenantNames,TenantStartDates))&gt;30,DAY(EOMONTH(PA$4,0))=30,DAY(PA$4)=30),DAY(LOOKUP($F10,TenantNames,TenantStartDates))=DAY(PA$4)),IF((LOOKUP($F10,TenantNames,TenantEndDates)-PA$4)&lt;=31,LOOKUP($F10,TenantNames,TenantTotalRevenues)-SUM($JA10:OZ10),LOOKUP($F10,TenantNames,TenantMonthlyRents)),IF(AND((SUMIF($G$4:AHB$4,"&lt;"&amp;PA$4,$G10:AHB10))&gt;SUMIFS(TransactionAmounts,TenantSources,$F10,'Filtered Data'!$C$2:$C23,"&lt;"&amp;PA$4),PA$4&lt;TODAY()),"Late","Occupied")),)))</f>
        <v/>
      </c>
      <c r="PB10" s="33" t="str">
        <f>IF(ISBLANK($F10),,IF(TODAY()=PB$4,"Today",IF(AND(LOOKUP($F10,TenantNames,TenantStartDates)&lt;=PB$4,LOOKUP($F10,TenantNames,TenantEndDates)&gt;=PB$4),IF(OR(AND(DAY(LOOKUP($F10,TenantNames,TenantStartDates))&gt;28,DAY(EOMONTH(PB$4,0))=28,DAY(PB$4)=28),AND(DAY(LOOKUP($F10,TenantNames,TenantStartDates))&gt;30,DAY(EOMONTH(PB$4,0))=30,DAY(PB$4)=30),DAY(LOOKUP($F10,TenantNames,TenantStartDates))=DAY(PB$4)),IF((LOOKUP($F10,TenantNames,TenantEndDates)-PB$4)&lt;=31,LOOKUP($F10,TenantNames,TenantTotalRevenues)-SUM($JA10:PA10),LOOKUP($F10,TenantNames,TenantMonthlyRents)),IF(AND((SUMIF($G$4:AHB$4,"&lt;"&amp;PB$4,$G10:AHB10))&gt;SUMIFS(TransactionAmounts,TenantSources,$F10,'Filtered Data'!$C$2:$C23,"&lt;"&amp;PB$4),PB$4&lt;TODAY()),"Late","Occupied")),)))</f>
        <v/>
      </c>
      <c r="PC10" s="33" t="str">
        <f>IF(ISBLANK($F10),,IF(TODAY()=PC$4,"Today",IF(AND(LOOKUP($F10,TenantNames,TenantStartDates)&lt;=PC$4,LOOKUP($F10,TenantNames,TenantEndDates)&gt;=PC$4),IF(OR(AND(DAY(LOOKUP($F10,TenantNames,TenantStartDates))&gt;28,DAY(EOMONTH(PC$4,0))=28,DAY(PC$4)=28),AND(DAY(LOOKUP($F10,TenantNames,TenantStartDates))&gt;30,DAY(EOMONTH(PC$4,0))=30,DAY(PC$4)=30),DAY(LOOKUP($F10,TenantNames,TenantStartDates))=DAY(PC$4)),IF((LOOKUP($F10,TenantNames,TenantEndDates)-PC$4)&lt;=31,LOOKUP($F10,TenantNames,TenantTotalRevenues)-SUM($JA10:PB10),LOOKUP($F10,TenantNames,TenantMonthlyRents)),IF(AND((SUMIF($G$4:AHB$4,"&lt;"&amp;PC$4,$G10:AHB10))&gt;SUMIFS(TransactionAmounts,TenantSources,$F10,'Filtered Data'!$C$2:$C23,"&lt;"&amp;PC$4),PC$4&lt;TODAY()),"Late","Occupied")),)))</f>
        <v/>
      </c>
      <c r="PD10" s="33" t="str">
        <f>IF(ISBLANK($F10),,IF(TODAY()=PD$4,"Today",IF(AND(LOOKUP($F10,TenantNames,TenantStartDates)&lt;=PD$4,LOOKUP($F10,TenantNames,TenantEndDates)&gt;=PD$4),IF(OR(AND(DAY(LOOKUP($F10,TenantNames,TenantStartDates))&gt;28,DAY(EOMONTH(PD$4,0))=28,DAY(PD$4)=28),AND(DAY(LOOKUP($F10,TenantNames,TenantStartDates))&gt;30,DAY(EOMONTH(PD$4,0))=30,DAY(PD$4)=30),DAY(LOOKUP($F10,TenantNames,TenantStartDates))=DAY(PD$4)),IF((LOOKUP($F10,TenantNames,TenantEndDates)-PD$4)&lt;=31,LOOKUP($F10,TenantNames,TenantTotalRevenues)-SUM($JA10:PC10),LOOKUP($F10,TenantNames,TenantMonthlyRents)),IF(AND((SUMIF($G$4:AHB$4,"&lt;"&amp;PD$4,$G10:AHB10))&gt;SUMIFS(TransactionAmounts,TenantSources,$F10,'Filtered Data'!$C$2:$C23,"&lt;"&amp;PD$4),PD$4&lt;TODAY()),"Late","Occupied")),)))</f>
        <v/>
      </c>
      <c r="PE10" s="33" t="str">
        <f>IF(ISBLANK($F10),,IF(TODAY()=PE$4,"Today",IF(AND(LOOKUP($F10,TenantNames,TenantStartDates)&lt;=PE$4,LOOKUP($F10,TenantNames,TenantEndDates)&gt;=PE$4),IF(OR(AND(DAY(LOOKUP($F10,TenantNames,TenantStartDates))&gt;28,DAY(EOMONTH(PE$4,0))=28,DAY(PE$4)=28),AND(DAY(LOOKUP($F10,TenantNames,TenantStartDates))&gt;30,DAY(EOMONTH(PE$4,0))=30,DAY(PE$4)=30),DAY(LOOKUP($F10,TenantNames,TenantStartDates))=DAY(PE$4)),IF((LOOKUP($F10,TenantNames,TenantEndDates)-PE$4)&lt;=31,LOOKUP($F10,TenantNames,TenantTotalRevenues)-SUM($JA10:PD10),LOOKUP($F10,TenantNames,TenantMonthlyRents)),IF(AND((SUMIF($G$4:AHB$4,"&lt;"&amp;PE$4,$G10:AHB10))&gt;SUMIFS(TransactionAmounts,TenantSources,$F10,'Filtered Data'!$C$2:$C23,"&lt;"&amp;PE$4),PE$4&lt;TODAY()),"Late","Occupied")),)))</f>
        <v/>
      </c>
      <c r="PF10" s="33" t="str">
        <f>IF(ISBLANK($F10),,IF(TODAY()=PF$4,"Today",IF(AND(LOOKUP($F10,TenantNames,TenantStartDates)&lt;=PF$4,LOOKUP($F10,TenantNames,TenantEndDates)&gt;=PF$4),IF(OR(AND(DAY(LOOKUP($F10,TenantNames,TenantStartDates))&gt;28,DAY(EOMONTH(PF$4,0))=28,DAY(PF$4)=28),AND(DAY(LOOKUP($F10,TenantNames,TenantStartDates))&gt;30,DAY(EOMONTH(PF$4,0))=30,DAY(PF$4)=30),DAY(LOOKUP($F10,TenantNames,TenantStartDates))=DAY(PF$4)),IF((LOOKUP($F10,TenantNames,TenantEndDates)-PF$4)&lt;=31,LOOKUP($F10,TenantNames,TenantTotalRevenues)-SUM($JA10:PE10),LOOKUP($F10,TenantNames,TenantMonthlyRents)),IF(AND((SUMIF($G$4:AHB$4,"&lt;"&amp;PF$4,$G10:AHB10))&gt;SUMIFS(TransactionAmounts,TenantSources,$F10,'Filtered Data'!$C$2:$C23,"&lt;"&amp;PF$4),PF$4&lt;TODAY()),"Late","Occupied")),)))</f>
        <v/>
      </c>
      <c r="PG10" s="33" t="str">
        <f>IF(ISBLANK($F10),,IF(TODAY()=PG$4,"Today",IF(AND(LOOKUP($F10,TenantNames,TenantStartDates)&lt;=PG$4,LOOKUP($F10,TenantNames,TenantEndDates)&gt;=PG$4),IF(OR(AND(DAY(LOOKUP($F10,TenantNames,TenantStartDates))&gt;28,DAY(EOMONTH(PG$4,0))=28,DAY(PG$4)=28),AND(DAY(LOOKUP($F10,TenantNames,TenantStartDates))&gt;30,DAY(EOMONTH(PG$4,0))=30,DAY(PG$4)=30),DAY(LOOKUP($F10,TenantNames,TenantStartDates))=DAY(PG$4)),IF((LOOKUP($F10,TenantNames,TenantEndDates)-PG$4)&lt;=31,LOOKUP($F10,TenantNames,TenantTotalRevenues)-SUM($JA10:PF10),LOOKUP($F10,TenantNames,TenantMonthlyRents)),IF(AND((SUMIF($G$4:AHB$4,"&lt;"&amp;PG$4,$G10:AHB10))&gt;SUMIFS(TransactionAmounts,TenantSources,$F10,'Filtered Data'!$C$2:$C23,"&lt;"&amp;PG$4),PG$4&lt;TODAY()),"Late","Occupied")),)))</f>
        <v/>
      </c>
      <c r="PH10" s="33" t="str">
        <f>IF(ISBLANK($F10),,IF(TODAY()=PH$4,"Today",IF(AND(LOOKUP($F10,TenantNames,TenantStartDates)&lt;=PH$4,LOOKUP($F10,TenantNames,TenantEndDates)&gt;=PH$4),IF(OR(AND(DAY(LOOKUP($F10,TenantNames,TenantStartDates))&gt;28,DAY(EOMONTH(PH$4,0))=28,DAY(PH$4)=28),AND(DAY(LOOKUP($F10,TenantNames,TenantStartDates))&gt;30,DAY(EOMONTH(PH$4,0))=30,DAY(PH$4)=30),DAY(LOOKUP($F10,TenantNames,TenantStartDates))=DAY(PH$4)),IF((LOOKUP($F10,TenantNames,TenantEndDates)-PH$4)&lt;=31,LOOKUP($F10,TenantNames,TenantTotalRevenues)-SUM($JA10:PG10),LOOKUP($F10,TenantNames,TenantMonthlyRents)),IF(AND((SUMIF($G$4:AHB$4,"&lt;"&amp;PH$4,$G10:AHB10))&gt;SUMIFS(TransactionAmounts,TenantSources,$F10,'Filtered Data'!$C$2:$C23,"&lt;"&amp;PH$4),PH$4&lt;TODAY()),"Late","Occupied")),)))</f>
        <v/>
      </c>
      <c r="PI10" s="33" t="str">
        <f>IF(ISBLANK($F10),,IF(TODAY()=PI$4,"Today",IF(AND(LOOKUP($F10,TenantNames,TenantStartDates)&lt;=PI$4,LOOKUP($F10,TenantNames,TenantEndDates)&gt;=PI$4),IF(OR(AND(DAY(LOOKUP($F10,TenantNames,TenantStartDates))&gt;28,DAY(EOMONTH(PI$4,0))=28,DAY(PI$4)=28),AND(DAY(LOOKUP($F10,TenantNames,TenantStartDates))&gt;30,DAY(EOMONTH(PI$4,0))=30,DAY(PI$4)=30),DAY(LOOKUP($F10,TenantNames,TenantStartDates))=DAY(PI$4)),IF((LOOKUP($F10,TenantNames,TenantEndDates)-PI$4)&lt;=31,LOOKUP($F10,TenantNames,TenantTotalRevenues)-SUM($JA10:PH10),LOOKUP($F10,TenantNames,TenantMonthlyRents)),IF(AND((SUMIF($G$4:AHB$4,"&lt;"&amp;PI$4,$G10:AHB10))&gt;SUMIFS(TransactionAmounts,TenantSources,$F10,'Filtered Data'!$C$2:$C23,"&lt;"&amp;PI$4),PI$4&lt;TODAY()),"Late","Occupied")),)))</f>
        <v/>
      </c>
      <c r="PJ10" s="33" t="str">
        <f>IF(ISBLANK($F10),,IF(TODAY()=PJ$4,"Today",IF(AND(LOOKUP($F10,TenantNames,TenantStartDates)&lt;=PJ$4,LOOKUP($F10,TenantNames,TenantEndDates)&gt;=PJ$4),IF(OR(AND(DAY(LOOKUP($F10,TenantNames,TenantStartDates))&gt;28,DAY(EOMONTH(PJ$4,0))=28,DAY(PJ$4)=28),AND(DAY(LOOKUP($F10,TenantNames,TenantStartDates))&gt;30,DAY(EOMONTH(PJ$4,0))=30,DAY(PJ$4)=30),DAY(LOOKUP($F10,TenantNames,TenantStartDates))=DAY(PJ$4)),IF((LOOKUP($F10,TenantNames,TenantEndDates)-PJ$4)&lt;=31,LOOKUP($F10,TenantNames,TenantTotalRevenues)-SUM($JA10:PI10),LOOKUP($F10,TenantNames,TenantMonthlyRents)),IF(AND((SUMIF($G$4:AHB$4,"&lt;"&amp;PJ$4,$G10:AHB10))&gt;SUMIFS(TransactionAmounts,TenantSources,$F10,'Filtered Data'!$C$2:$C23,"&lt;"&amp;PJ$4),PJ$4&lt;TODAY()),"Late","Occupied")),)))</f>
        <v/>
      </c>
      <c r="PK10" s="33" t="str">
        <f>IF(ISBLANK($F10),,IF(TODAY()=PK$4,"Today",IF(AND(LOOKUP($F10,TenantNames,TenantStartDates)&lt;=PK$4,LOOKUP($F10,TenantNames,TenantEndDates)&gt;=PK$4),IF(OR(AND(DAY(LOOKUP($F10,TenantNames,TenantStartDates))&gt;28,DAY(EOMONTH(PK$4,0))=28,DAY(PK$4)=28),AND(DAY(LOOKUP($F10,TenantNames,TenantStartDates))&gt;30,DAY(EOMONTH(PK$4,0))=30,DAY(PK$4)=30),DAY(LOOKUP($F10,TenantNames,TenantStartDates))=DAY(PK$4)),IF((LOOKUP($F10,TenantNames,TenantEndDates)-PK$4)&lt;=31,LOOKUP($F10,TenantNames,TenantTotalRevenues)-SUM($JA10:PJ10),LOOKUP($F10,TenantNames,TenantMonthlyRents)),IF(AND((SUMIF($G$4:AHB$4,"&lt;"&amp;PK$4,$G10:AHB10))&gt;SUMIFS(TransactionAmounts,TenantSources,$F10,'Filtered Data'!$C$2:$C23,"&lt;"&amp;PK$4),PK$4&lt;TODAY()),"Late","Occupied")),)))</f>
        <v/>
      </c>
      <c r="PL10" s="33" t="str">
        <f>IF(ISBLANK($F10),,IF(TODAY()=PL$4,"Today",IF(AND(LOOKUP($F10,TenantNames,TenantStartDates)&lt;=PL$4,LOOKUP($F10,TenantNames,TenantEndDates)&gt;=PL$4),IF(OR(AND(DAY(LOOKUP($F10,TenantNames,TenantStartDates))&gt;28,DAY(EOMONTH(PL$4,0))=28,DAY(PL$4)=28),AND(DAY(LOOKUP($F10,TenantNames,TenantStartDates))&gt;30,DAY(EOMONTH(PL$4,0))=30,DAY(PL$4)=30),DAY(LOOKUP($F10,TenantNames,TenantStartDates))=DAY(PL$4)),IF((LOOKUP($F10,TenantNames,TenantEndDates)-PL$4)&lt;=31,LOOKUP($F10,TenantNames,TenantTotalRevenues)-SUM($JA10:PK10),LOOKUP($F10,TenantNames,TenantMonthlyRents)),IF(AND((SUMIF($G$4:AHB$4,"&lt;"&amp;PL$4,$G10:AHB10))&gt;SUMIFS(TransactionAmounts,TenantSources,$F10,'Filtered Data'!$C$2:$C23,"&lt;"&amp;PL$4),PL$4&lt;TODAY()),"Late","Occupied")),)))</f>
        <v/>
      </c>
      <c r="PM10" s="33" t="str">
        <f>IF(ISBLANK($F10),,IF(TODAY()=PM$4,"Today",IF(AND(LOOKUP($F10,TenantNames,TenantStartDates)&lt;=PM$4,LOOKUP($F10,TenantNames,TenantEndDates)&gt;=PM$4),IF(OR(AND(DAY(LOOKUP($F10,TenantNames,TenantStartDates))&gt;28,DAY(EOMONTH(PM$4,0))=28,DAY(PM$4)=28),AND(DAY(LOOKUP($F10,TenantNames,TenantStartDates))&gt;30,DAY(EOMONTH(PM$4,0))=30,DAY(PM$4)=30),DAY(LOOKUP($F10,TenantNames,TenantStartDates))=DAY(PM$4)),IF((LOOKUP($F10,TenantNames,TenantEndDates)-PM$4)&lt;=31,LOOKUP($F10,TenantNames,TenantTotalRevenues)-SUM($JA10:PL10),LOOKUP($F10,TenantNames,TenantMonthlyRents)),IF(AND((SUMIF($G$4:AHB$4,"&lt;"&amp;PM$4,$G10:AHB10))&gt;SUMIFS(TransactionAmounts,TenantSources,$F10,'Filtered Data'!$C$2:$C23,"&lt;"&amp;PM$4),PM$4&lt;TODAY()),"Late","Occupied")),)))</f>
        <v/>
      </c>
      <c r="PN10" s="33" t="str">
        <f>IF(ISBLANK($F10),,IF(TODAY()=PN$4,"Today",IF(AND(LOOKUP($F10,TenantNames,TenantStartDates)&lt;=PN$4,LOOKUP($F10,TenantNames,TenantEndDates)&gt;=PN$4),IF(OR(AND(DAY(LOOKUP($F10,TenantNames,TenantStartDates))&gt;28,DAY(EOMONTH(PN$4,0))=28,DAY(PN$4)=28),AND(DAY(LOOKUP($F10,TenantNames,TenantStartDates))&gt;30,DAY(EOMONTH(PN$4,0))=30,DAY(PN$4)=30),DAY(LOOKUP($F10,TenantNames,TenantStartDates))=DAY(PN$4)),IF((LOOKUP($F10,TenantNames,TenantEndDates)-PN$4)&lt;=31,LOOKUP($F10,TenantNames,TenantTotalRevenues)-SUM($JA10:PM10),LOOKUP($F10,TenantNames,TenantMonthlyRents)),IF(AND((SUMIF($G$4:AHB$4,"&lt;"&amp;PN$4,$G10:AHB10))&gt;SUMIFS(TransactionAmounts,TenantSources,$F10,'Filtered Data'!$C$2:$C23,"&lt;"&amp;PN$4),PN$4&lt;TODAY()),"Late","Occupied")),)))</f>
        <v/>
      </c>
      <c r="PO10" s="33" t="str">
        <f>IF(ISBLANK($F10),,IF(TODAY()=PO$4,"Today",IF(AND(LOOKUP($F10,TenantNames,TenantStartDates)&lt;=PO$4,LOOKUP($F10,TenantNames,TenantEndDates)&gt;=PO$4),IF(OR(AND(DAY(LOOKUP($F10,TenantNames,TenantStartDates))&gt;28,DAY(EOMONTH(PO$4,0))=28,DAY(PO$4)=28),AND(DAY(LOOKUP($F10,TenantNames,TenantStartDates))&gt;30,DAY(EOMONTH(PO$4,0))=30,DAY(PO$4)=30),DAY(LOOKUP($F10,TenantNames,TenantStartDates))=DAY(PO$4)),IF((LOOKUP($F10,TenantNames,TenantEndDates)-PO$4)&lt;=31,LOOKUP($F10,TenantNames,TenantTotalRevenues)-SUM($JA10:PN10),LOOKUP($F10,TenantNames,TenantMonthlyRents)),IF(AND((SUMIF($G$4:AHB$4,"&lt;"&amp;PO$4,$G10:AHB10))&gt;SUMIFS(TransactionAmounts,TenantSources,$F10,'Filtered Data'!$C$2:$C23,"&lt;"&amp;PO$4),PO$4&lt;TODAY()),"Late","Occupied")),)))</f>
        <v/>
      </c>
      <c r="PP10" s="33" t="str">
        <f>IF(ISBLANK($F10),,IF(TODAY()=PP$4,"Today",IF(AND(LOOKUP($F10,TenantNames,TenantStartDates)&lt;=PP$4,LOOKUP($F10,TenantNames,TenantEndDates)&gt;=PP$4),IF(OR(AND(DAY(LOOKUP($F10,TenantNames,TenantStartDates))&gt;28,DAY(EOMONTH(PP$4,0))=28,DAY(PP$4)=28),AND(DAY(LOOKUP($F10,TenantNames,TenantStartDates))&gt;30,DAY(EOMONTH(PP$4,0))=30,DAY(PP$4)=30),DAY(LOOKUP($F10,TenantNames,TenantStartDates))=DAY(PP$4)),IF((LOOKUP($F10,TenantNames,TenantEndDates)-PP$4)&lt;=31,LOOKUP($F10,TenantNames,TenantTotalRevenues)-SUM($JA10:PO10),LOOKUP($F10,TenantNames,TenantMonthlyRents)),IF(AND((SUMIF($G$4:AHB$4,"&lt;"&amp;PP$4,$G10:AHB10))&gt;SUMIFS(TransactionAmounts,TenantSources,$F10,'Filtered Data'!$C$2:$C23,"&lt;"&amp;PP$4),PP$4&lt;TODAY()),"Late","Occupied")),)))</f>
        <v/>
      </c>
      <c r="PQ10" s="33" t="str">
        <f>IF(ISBLANK($F10),,IF(TODAY()=PQ$4,"Today",IF(AND(LOOKUP($F10,TenantNames,TenantStartDates)&lt;=PQ$4,LOOKUP($F10,TenantNames,TenantEndDates)&gt;=PQ$4),IF(OR(AND(DAY(LOOKUP($F10,TenantNames,TenantStartDates))&gt;28,DAY(EOMONTH(PQ$4,0))=28,DAY(PQ$4)=28),AND(DAY(LOOKUP($F10,TenantNames,TenantStartDates))&gt;30,DAY(EOMONTH(PQ$4,0))=30,DAY(PQ$4)=30),DAY(LOOKUP($F10,TenantNames,TenantStartDates))=DAY(PQ$4)),IF((LOOKUP($F10,TenantNames,TenantEndDates)-PQ$4)&lt;=31,LOOKUP($F10,TenantNames,TenantTotalRevenues)-SUM($JA10:PP10),LOOKUP($F10,TenantNames,TenantMonthlyRents)),IF(AND((SUMIF($G$4:AHB$4,"&lt;"&amp;PQ$4,$G10:AHB10))&gt;SUMIFS(TransactionAmounts,TenantSources,$F10,'Filtered Data'!$C$2:$C23,"&lt;"&amp;PQ$4),PQ$4&lt;TODAY()),"Late","Occupied")),)))</f>
        <v/>
      </c>
      <c r="PR10" s="33" t="str">
        <f>IF(ISBLANK($F10),,IF(TODAY()=PR$4,"Today",IF(AND(LOOKUP($F10,TenantNames,TenantStartDates)&lt;=PR$4,LOOKUP($F10,TenantNames,TenantEndDates)&gt;=PR$4),IF(OR(AND(DAY(LOOKUP($F10,TenantNames,TenantStartDates))&gt;28,DAY(EOMONTH(PR$4,0))=28,DAY(PR$4)=28),AND(DAY(LOOKUP($F10,TenantNames,TenantStartDates))&gt;30,DAY(EOMONTH(PR$4,0))=30,DAY(PR$4)=30),DAY(LOOKUP($F10,TenantNames,TenantStartDates))=DAY(PR$4)),IF((LOOKUP($F10,TenantNames,TenantEndDates)-PR$4)&lt;=31,LOOKUP($F10,TenantNames,TenantTotalRevenues)-SUM($JA10:PQ10),LOOKUP($F10,TenantNames,TenantMonthlyRents)),IF(AND((SUMIF($G$4:AHB$4,"&lt;"&amp;PR$4,$G10:AHB10))&gt;SUMIFS(TransactionAmounts,TenantSources,$F10,'Filtered Data'!$C$2:$C23,"&lt;"&amp;PR$4),PR$4&lt;TODAY()),"Late","Occupied")),)))</f>
        <v/>
      </c>
      <c r="PS10" s="33" t="str">
        <f>IF(ISBLANK($F10),,IF(TODAY()=PS$4,"Today",IF(AND(LOOKUP($F10,TenantNames,TenantStartDates)&lt;=PS$4,LOOKUP($F10,TenantNames,TenantEndDates)&gt;=PS$4),IF(OR(AND(DAY(LOOKUP($F10,TenantNames,TenantStartDates))&gt;28,DAY(EOMONTH(PS$4,0))=28,DAY(PS$4)=28),AND(DAY(LOOKUP($F10,TenantNames,TenantStartDates))&gt;30,DAY(EOMONTH(PS$4,0))=30,DAY(PS$4)=30),DAY(LOOKUP($F10,TenantNames,TenantStartDates))=DAY(PS$4)),IF((LOOKUP($F10,TenantNames,TenantEndDates)-PS$4)&lt;=31,LOOKUP($F10,TenantNames,TenantTotalRevenues)-SUM($JA10:PR10),LOOKUP($F10,TenantNames,TenantMonthlyRents)),IF(AND((SUMIF($G$4:AHB$4,"&lt;"&amp;PS$4,$G10:AHB10))&gt;SUMIFS(TransactionAmounts,TenantSources,$F10,'Filtered Data'!$C$2:$C23,"&lt;"&amp;PS$4),PS$4&lt;TODAY()),"Late","Occupied")),)))</f>
        <v/>
      </c>
      <c r="PT10" s="33" t="str">
        <f>IF(ISBLANK($F10),,IF(TODAY()=PT$4,"Today",IF(AND(LOOKUP($F10,TenantNames,TenantStartDates)&lt;=PT$4,LOOKUP($F10,TenantNames,TenantEndDates)&gt;=PT$4),IF(OR(AND(DAY(LOOKUP($F10,TenantNames,TenantStartDates))&gt;28,DAY(EOMONTH(PT$4,0))=28,DAY(PT$4)=28),AND(DAY(LOOKUP($F10,TenantNames,TenantStartDates))&gt;30,DAY(EOMONTH(PT$4,0))=30,DAY(PT$4)=30),DAY(LOOKUP($F10,TenantNames,TenantStartDates))=DAY(PT$4)),IF((LOOKUP($F10,TenantNames,TenantEndDates)-PT$4)&lt;=31,LOOKUP($F10,TenantNames,TenantTotalRevenues)-SUM($JA10:PS10),LOOKUP($F10,TenantNames,TenantMonthlyRents)),IF(AND((SUMIF($G$4:AHB$4,"&lt;"&amp;PT$4,$G10:AHB10))&gt;SUMIFS(TransactionAmounts,TenantSources,$F10,'Filtered Data'!$C$2:$C23,"&lt;"&amp;PT$4),PT$4&lt;TODAY()),"Late","Occupied")),)))</f>
        <v/>
      </c>
      <c r="PU10" s="33" t="str">
        <f>IF(ISBLANK($F10),,IF(TODAY()=PU$4,"Today",IF(AND(LOOKUP($F10,TenantNames,TenantStartDates)&lt;=PU$4,LOOKUP($F10,TenantNames,TenantEndDates)&gt;=PU$4),IF(OR(AND(DAY(LOOKUP($F10,TenantNames,TenantStartDates))&gt;28,DAY(EOMONTH(PU$4,0))=28,DAY(PU$4)=28),AND(DAY(LOOKUP($F10,TenantNames,TenantStartDates))&gt;30,DAY(EOMONTH(PU$4,0))=30,DAY(PU$4)=30),DAY(LOOKUP($F10,TenantNames,TenantStartDates))=DAY(PU$4)),IF((LOOKUP($F10,TenantNames,TenantEndDates)-PU$4)&lt;=31,LOOKUP($F10,TenantNames,TenantTotalRevenues)-SUM($JA10:PT10),LOOKUP($F10,TenantNames,TenantMonthlyRents)),IF(AND((SUMIF($G$4:AHB$4,"&lt;"&amp;PU$4,$G10:AHB10))&gt;SUMIFS(TransactionAmounts,TenantSources,$F10,'Filtered Data'!$C$2:$C23,"&lt;"&amp;PU$4),PU$4&lt;TODAY()),"Late","Occupied")),)))</f>
        <v/>
      </c>
      <c r="PV10" s="33" t="str">
        <f>IF(ISBLANK($F10),,IF(TODAY()=PV$4,"Today",IF(AND(LOOKUP($F10,TenantNames,TenantStartDates)&lt;=PV$4,LOOKUP($F10,TenantNames,TenantEndDates)&gt;=PV$4),IF(OR(AND(DAY(LOOKUP($F10,TenantNames,TenantStartDates))&gt;28,DAY(EOMONTH(PV$4,0))=28,DAY(PV$4)=28),AND(DAY(LOOKUP($F10,TenantNames,TenantStartDates))&gt;30,DAY(EOMONTH(PV$4,0))=30,DAY(PV$4)=30),DAY(LOOKUP($F10,TenantNames,TenantStartDates))=DAY(PV$4)),IF((LOOKUP($F10,TenantNames,TenantEndDates)-PV$4)&lt;=31,LOOKUP($F10,TenantNames,TenantTotalRevenues)-SUM($JA10:PU10),LOOKUP($F10,TenantNames,TenantMonthlyRents)),IF(AND((SUMIF($G$4:AHB$4,"&lt;"&amp;PV$4,$G10:AHB10))&gt;SUMIFS(TransactionAmounts,TenantSources,$F10,'Filtered Data'!$C$2:$C23,"&lt;"&amp;PV$4),PV$4&lt;TODAY()),"Late","Occupied")),)))</f>
        <v/>
      </c>
      <c r="PW10" s="33" t="str">
        <f>IF(ISBLANK($F10),,IF(TODAY()=PW$4,"Today",IF(AND(LOOKUP($F10,TenantNames,TenantStartDates)&lt;=PW$4,LOOKUP($F10,TenantNames,TenantEndDates)&gt;=PW$4),IF(OR(AND(DAY(LOOKUP($F10,TenantNames,TenantStartDates))&gt;28,DAY(EOMONTH(PW$4,0))=28,DAY(PW$4)=28),AND(DAY(LOOKUP($F10,TenantNames,TenantStartDates))&gt;30,DAY(EOMONTH(PW$4,0))=30,DAY(PW$4)=30),DAY(LOOKUP($F10,TenantNames,TenantStartDates))=DAY(PW$4)),IF((LOOKUP($F10,TenantNames,TenantEndDates)-PW$4)&lt;=31,LOOKUP($F10,TenantNames,TenantTotalRevenues)-SUM($JA10:PV10),LOOKUP($F10,TenantNames,TenantMonthlyRents)),IF(AND((SUMIF($G$4:AHB$4,"&lt;"&amp;PW$4,$G10:AHB10))&gt;SUMIFS(TransactionAmounts,TenantSources,$F10,'Filtered Data'!$C$2:$C23,"&lt;"&amp;PW$4),PW$4&lt;TODAY()),"Late","Occupied")),)))</f>
        <v/>
      </c>
      <c r="PX10" s="33" t="str">
        <f>IF(ISBLANK($F10),,IF(TODAY()=PX$4,"Today",IF(AND(LOOKUP($F10,TenantNames,TenantStartDates)&lt;=PX$4,LOOKUP($F10,TenantNames,TenantEndDates)&gt;=PX$4),IF(OR(AND(DAY(LOOKUP($F10,TenantNames,TenantStartDates))&gt;28,DAY(EOMONTH(PX$4,0))=28,DAY(PX$4)=28),AND(DAY(LOOKUP($F10,TenantNames,TenantStartDates))&gt;30,DAY(EOMONTH(PX$4,0))=30,DAY(PX$4)=30),DAY(LOOKUP($F10,TenantNames,TenantStartDates))=DAY(PX$4)),IF((LOOKUP($F10,TenantNames,TenantEndDates)-PX$4)&lt;=31,LOOKUP($F10,TenantNames,TenantTotalRevenues)-SUM($JA10:PW10),LOOKUP($F10,TenantNames,TenantMonthlyRents)),IF(AND((SUMIF($G$4:AHB$4,"&lt;"&amp;PX$4,$G10:AHB10))&gt;SUMIFS(TransactionAmounts,TenantSources,$F10,'Filtered Data'!$C$2:$C23,"&lt;"&amp;PX$4),PX$4&lt;TODAY()),"Late","Occupied")),)))</f>
        <v/>
      </c>
      <c r="PY10" s="33" t="str">
        <f>IF(ISBLANK($F10),,IF(TODAY()=PY$4,"Today",IF(AND(LOOKUP($F10,TenantNames,TenantStartDates)&lt;=PY$4,LOOKUP($F10,TenantNames,TenantEndDates)&gt;=PY$4),IF(OR(AND(DAY(LOOKUP($F10,TenantNames,TenantStartDates))&gt;28,DAY(EOMONTH(PY$4,0))=28,DAY(PY$4)=28),AND(DAY(LOOKUP($F10,TenantNames,TenantStartDates))&gt;30,DAY(EOMONTH(PY$4,0))=30,DAY(PY$4)=30),DAY(LOOKUP($F10,TenantNames,TenantStartDates))=DAY(PY$4)),IF((LOOKUP($F10,TenantNames,TenantEndDates)-PY$4)&lt;=31,LOOKUP($F10,TenantNames,TenantTotalRevenues)-SUM($JA10:PX10),LOOKUP($F10,TenantNames,TenantMonthlyRents)),IF(AND((SUMIF($G$4:AHB$4,"&lt;"&amp;PY$4,$G10:AHB10))&gt;SUMIFS(TransactionAmounts,TenantSources,$F10,'Filtered Data'!$C$2:$C23,"&lt;"&amp;PY$4),PY$4&lt;TODAY()),"Late","Occupied")),)))</f>
        <v/>
      </c>
      <c r="PZ10" s="33" t="str">
        <f>IF(ISBLANK($F10),,IF(TODAY()=PZ$4,"Today",IF(AND(LOOKUP($F10,TenantNames,TenantStartDates)&lt;=PZ$4,LOOKUP($F10,TenantNames,TenantEndDates)&gt;=PZ$4),IF(OR(AND(DAY(LOOKUP($F10,TenantNames,TenantStartDates))&gt;28,DAY(EOMONTH(PZ$4,0))=28,DAY(PZ$4)=28),AND(DAY(LOOKUP($F10,TenantNames,TenantStartDates))&gt;30,DAY(EOMONTH(PZ$4,0))=30,DAY(PZ$4)=30),DAY(LOOKUP($F10,TenantNames,TenantStartDates))=DAY(PZ$4)),IF((LOOKUP($F10,TenantNames,TenantEndDates)-PZ$4)&lt;=31,LOOKUP($F10,TenantNames,TenantTotalRevenues)-SUM($JA10:PY10),LOOKUP($F10,TenantNames,TenantMonthlyRents)),IF(AND((SUMIF($G$4:AHB$4,"&lt;"&amp;PZ$4,$G10:AHB10))&gt;SUMIFS(TransactionAmounts,TenantSources,$F10,'Filtered Data'!$C$2:$C23,"&lt;"&amp;PZ$4),PZ$4&lt;TODAY()),"Late","Occupied")),)))</f>
        <v/>
      </c>
      <c r="QA10" s="33" t="str">
        <f>IF(ISBLANK($F10),,IF(TODAY()=QA$4,"Today",IF(AND(LOOKUP($F10,TenantNames,TenantStartDates)&lt;=QA$4,LOOKUP($F10,TenantNames,TenantEndDates)&gt;=QA$4),IF(OR(AND(DAY(LOOKUP($F10,TenantNames,TenantStartDates))&gt;28,DAY(EOMONTH(QA$4,0))=28,DAY(QA$4)=28),AND(DAY(LOOKUP($F10,TenantNames,TenantStartDates))&gt;30,DAY(EOMONTH(QA$4,0))=30,DAY(QA$4)=30),DAY(LOOKUP($F10,TenantNames,TenantStartDates))=DAY(QA$4)),IF((LOOKUP($F10,TenantNames,TenantEndDates)-QA$4)&lt;=31,LOOKUP($F10,TenantNames,TenantTotalRevenues)-SUM($JA10:PZ10),LOOKUP($F10,TenantNames,TenantMonthlyRents)),IF(AND((SUMIF($G$4:AHB$4,"&lt;"&amp;QA$4,$G10:AHB10))&gt;SUMIFS(TransactionAmounts,TenantSources,$F10,'Filtered Data'!$C$2:$C23,"&lt;"&amp;QA$4),QA$4&lt;TODAY()),"Late","Occupied")),)))</f>
        <v/>
      </c>
      <c r="QB10" s="33" t="str">
        <f>IF(ISBLANK($F10),,IF(TODAY()=QB$4,"Today",IF(AND(LOOKUP($F10,TenantNames,TenantStartDates)&lt;=QB$4,LOOKUP($F10,TenantNames,TenantEndDates)&gt;=QB$4),IF(OR(AND(DAY(LOOKUP($F10,TenantNames,TenantStartDates))&gt;28,DAY(EOMONTH(QB$4,0))=28,DAY(QB$4)=28),AND(DAY(LOOKUP($F10,TenantNames,TenantStartDates))&gt;30,DAY(EOMONTH(QB$4,0))=30,DAY(QB$4)=30),DAY(LOOKUP($F10,TenantNames,TenantStartDates))=DAY(QB$4)),IF((LOOKUP($F10,TenantNames,TenantEndDates)-QB$4)&lt;=31,LOOKUP($F10,TenantNames,TenantTotalRevenues)-SUM($JA10:QA10),LOOKUP($F10,TenantNames,TenantMonthlyRents)),IF(AND((SUMIF($G$4:AHB$4,"&lt;"&amp;QB$4,$G10:AHB10))&gt;SUMIFS(TransactionAmounts,TenantSources,$F10,'Filtered Data'!$C$2:$C23,"&lt;"&amp;QB$4),QB$4&lt;TODAY()),"Late","Occupied")),)))</f>
        <v/>
      </c>
      <c r="QC10" s="33" t="str">
        <f>IF(ISBLANK($F10),,IF(TODAY()=QC$4,"Today",IF(AND(LOOKUP($F10,TenantNames,TenantStartDates)&lt;=QC$4,LOOKUP($F10,TenantNames,TenantEndDates)&gt;=QC$4),IF(OR(AND(DAY(LOOKUP($F10,TenantNames,TenantStartDates))&gt;28,DAY(EOMONTH(QC$4,0))=28,DAY(QC$4)=28),AND(DAY(LOOKUP($F10,TenantNames,TenantStartDates))&gt;30,DAY(EOMONTH(QC$4,0))=30,DAY(QC$4)=30),DAY(LOOKUP($F10,TenantNames,TenantStartDates))=DAY(QC$4)),IF((LOOKUP($F10,TenantNames,TenantEndDates)-QC$4)&lt;=31,LOOKUP($F10,TenantNames,TenantTotalRevenues)-SUM($JA10:QB10),LOOKUP($F10,TenantNames,TenantMonthlyRents)),IF(AND((SUMIF($G$4:AHB$4,"&lt;"&amp;QC$4,$G10:AHB10))&gt;SUMIFS(TransactionAmounts,TenantSources,$F10,'Filtered Data'!$C$2:$C23,"&lt;"&amp;QC$4),QC$4&lt;TODAY()),"Late","Occupied")),)))</f>
        <v/>
      </c>
      <c r="QD10" s="33" t="str">
        <f>IF(ISBLANK($F10),,IF(TODAY()=QD$4,"Today",IF(AND(LOOKUP($F10,TenantNames,TenantStartDates)&lt;=QD$4,LOOKUP($F10,TenantNames,TenantEndDates)&gt;=QD$4),IF(OR(AND(DAY(LOOKUP($F10,TenantNames,TenantStartDates))&gt;28,DAY(EOMONTH(QD$4,0))=28,DAY(QD$4)=28),AND(DAY(LOOKUP($F10,TenantNames,TenantStartDates))&gt;30,DAY(EOMONTH(QD$4,0))=30,DAY(QD$4)=30),DAY(LOOKUP($F10,TenantNames,TenantStartDates))=DAY(QD$4)),IF((LOOKUP($F10,TenantNames,TenantEndDates)-QD$4)&lt;=31,LOOKUP($F10,TenantNames,TenantTotalRevenues)-SUM($JA10:QC10),LOOKUP($F10,TenantNames,TenantMonthlyRents)),IF(AND((SUMIF($G$4:AHB$4,"&lt;"&amp;QD$4,$G10:AHB10))&gt;SUMIFS(TransactionAmounts,TenantSources,$F10,'Filtered Data'!$C$2:$C23,"&lt;"&amp;QD$4),QD$4&lt;TODAY()),"Late","Occupied")),)))</f>
        <v/>
      </c>
      <c r="QE10" s="33" t="str">
        <f>IF(ISBLANK($F10),,IF(TODAY()=QE$4,"Today",IF(AND(LOOKUP($F10,TenantNames,TenantStartDates)&lt;=QE$4,LOOKUP($F10,TenantNames,TenantEndDates)&gt;=QE$4),IF(OR(AND(DAY(LOOKUP($F10,TenantNames,TenantStartDates))&gt;28,DAY(EOMONTH(QE$4,0))=28,DAY(QE$4)=28),AND(DAY(LOOKUP($F10,TenantNames,TenantStartDates))&gt;30,DAY(EOMONTH(QE$4,0))=30,DAY(QE$4)=30),DAY(LOOKUP($F10,TenantNames,TenantStartDates))=DAY(QE$4)),IF((LOOKUP($F10,TenantNames,TenantEndDates)-QE$4)&lt;=31,LOOKUP($F10,TenantNames,TenantTotalRevenues)-SUM($JA10:QD10),LOOKUP($F10,TenantNames,TenantMonthlyRents)),IF(AND((SUMIF($G$4:AHB$4,"&lt;"&amp;QE$4,$G10:AHB10))&gt;SUMIFS(TransactionAmounts,TenantSources,$F10,'Filtered Data'!$C$2:$C23,"&lt;"&amp;QE$4),QE$4&lt;TODAY()),"Late","Occupied")),)))</f>
        <v/>
      </c>
      <c r="QF10" s="33" t="str">
        <f>IF(ISBLANK($F10),,IF(TODAY()=QF$4,"Today",IF(AND(LOOKUP($F10,TenantNames,TenantStartDates)&lt;=QF$4,LOOKUP($F10,TenantNames,TenantEndDates)&gt;=QF$4),IF(OR(AND(DAY(LOOKUP($F10,TenantNames,TenantStartDates))&gt;28,DAY(EOMONTH(QF$4,0))=28,DAY(QF$4)=28),AND(DAY(LOOKUP($F10,TenantNames,TenantStartDates))&gt;30,DAY(EOMONTH(QF$4,0))=30,DAY(QF$4)=30),DAY(LOOKUP($F10,TenantNames,TenantStartDates))=DAY(QF$4)),IF((LOOKUP($F10,TenantNames,TenantEndDates)-QF$4)&lt;=31,LOOKUP($F10,TenantNames,TenantTotalRevenues)-SUM($JA10:QE10),LOOKUP($F10,TenantNames,TenantMonthlyRents)),IF(AND((SUMIF($G$4:AHB$4,"&lt;"&amp;QF$4,$G10:AHB10))&gt;SUMIFS(TransactionAmounts,TenantSources,$F10,'Filtered Data'!$C$2:$C23,"&lt;"&amp;QF$4),QF$4&lt;TODAY()),"Late","Occupied")),)))</f>
        <v/>
      </c>
      <c r="QG10" s="33" t="str">
        <f>IF(ISBLANK($F10),,IF(TODAY()=QG$4,"Today",IF(AND(LOOKUP($F10,TenantNames,TenantStartDates)&lt;=QG$4,LOOKUP($F10,TenantNames,TenantEndDates)&gt;=QG$4),IF(OR(AND(DAY(LOOKUP($F10,TenantNames,TenantStartDates))&gt;28,DAY(EOMONTH(QG$4,0))=28,DAY(QG$4)=28),AND(DAY(LOOKUP($F10,TenantNames,TenantStartDates))&gt;30,DAY(EOMONTH(QG$4,0))=30,DAY(QG$4)=30),DAY(LOOKUP($F10,TenantNames,TenantStartDates))=DAY(QG$4)),IF((LOOKUP($F10,TenantNames,TenantEndDates)-QG$4)&lt;=31,LOOKUP($F10,TenantNames,TenantTotalRevenues)-SUM($JA10:QF10),LOOKUP($F10,TenantNames,TenantMonthlyRents)),IF(AND((SUMIF($G$4:AHB$4,"&lt;"&amp;QG$4,$G10:AHB10))&gt;SUMIFS(TransactionAmounts,TenantSources,$F10,'Filtered Data'!$C$2:$C23,"&lt;"&amp;QG$4),QG$4&lt;TODAY()),"Late","Occupied")),)))</f>
        <v/>
      </c>
      <c r="QH10" s="33" t="str">
        <f>IF(ISBLANK($F10),,IF(TODAY()=QH$4,"Today",IF(AND(LOOKUP($F10,TenantNames,TenantStartDates)&lt;=QH$4,LOOKUP($F10,TenantNames,TenantEndDates)&gt;=QH$4),IF(OR(AND(DAY(LOOKUP($F10,TenantNames,TenantStartDates))&gt;28,DAY(EOMONTH(QH$4,0))=28,DAY(QH$4)=28),AND(DAY(LOOKUP($F10,TenantNames,TenantStartDates))&gt;30,DAY(EOMONTH(QH$4,0))=30,DAY(QH$4)=30),DAY(LOOKUP($F10,TenantNames,TenantStartDates))=DAY(QH$4)),IF((LOOKUP($F10,TenantNames,TenantEndDates)-QH$4)&lt;=31,LOOKUP($F10,TenantNames,TenantTotalRevenues)-SUM($JA10:QG10),LOOKUP($F10,TenantNames,TenantMonthlyRents)),IF(AND((SUMIF($G$4:AHB$4,"&lt;"&amp;QH$4,$G10:AHB10))&gt;SUMIFS(TransactionAmounts,TenantSources,$F10,'Filtered Data'!$C$2:$C23,"&lt;"&amp;QH$4),QH$4&lt;TODAY()),"Late","Occupied")),)))</f>
        <v/>
      </c>
      <c r="QI10" s="33" t="str">
        <f>IF(ISBLANK($F10),,IF(TODAY()=QI$4,"Today",IF(AND(LOOKUP($F10,TenantNames,TenantStartDates)&lt;=QI$4,LOOKUP($F10,TenantNames,TenantEndDates)&gt;=QI$4),IF(OR(AND(DAY(LOOKUP($F10,TenantNames,TenantStartDates))&gt;28,DAY(EOMONTH(QI$4,0))=28,DAY(QI$4)=28),AND(DAY(LOOKUP($F10,TenantNames,TenantStartDates))&gt;30,DAY(EOMONTH(QI$4,0))=30,DAY(QI$4)=30),DAY(LOOKUP($F10,TenantNames,TenantStartDates))=DAY(QI$4)),IF((LOOKUP($F10,TenantNames,TenantEndDates)-QI$4)&lt;=31,LOOKUP($F10,TenantNames,TenantTotalRevenues)-SUM($JA10:QH10),LOOKUP($F10,TenantNames,TenantMonthlyRents)),IF(AND((SUMIF($G$4:AHB$4,"&lt;"&amp;QI$4,$G10:AHB10))&gt;SUMIFS(TransactionAmounts,TenantSources,$F10,'Filtered Data'!$C$2:$C23,"&lt;"&amp;QI$4),QI$4&lt;TODAY()),"Late","Occupied")),)))</f>
        <v/>
      </c>
      <c r="QJ10" s="33" t="str">
        <f>IF(ISBLANK($F10),,IF(TODAY()=QJ$4,"Today",IF(AND(LOOKUP($F10,TenantNames,TenantStartDates)&lt;=QJ$4,LOOKUP($F10,TenantNames,TenantEndDates)&gt;=QJ$4),IF(OR(AND(DAY(LOOKUP($F10,TenantNames,TenantStartDates))&gt;28,DAY(EOMONTH(QJ$4,0))=28,DAY(QJ$4)=28),AND(DAY(LOOKUP($F10,TenantNames,TenantStartDates))&gt;30,DAY(EOMONTH(QJ$4,0))=30,DAY(QJ$4)=30),DAY(LOOKUP($F10,TenantNames,TenantStartDates))=DAY(QJ$4)),IF((LOOKUP($F10,TenantNames,TenantEndDates)-QJ$4)&lt;=31,LOOKUP($F10,TenantNames,TenantTotalRevenues)-SUM($JA10:QI10),LOOKUP($F10,TenantNames,TenantMonthlyRents)),IF(AND((SUMIF($G$4:AHB$4,"&lt;"&amp;QJ$4,$G10:AHB10))&gt;SUMIFS(TransactionAmounts,TenantSources,$F10,'Filtered Data'!$C$2:$C23,"&lt;"&amp;QJ$4),QJ$4&lt;TODAY()),"Late","Occupied")),)))</f>
        <v/>
      </c>
      <c r="QK10" s="33" t="str">
        <f>IF(ISBLANK($F10),,IF(TODAY()=QK$4,"Today",IF(AND(LOOKUP($F10,TenantNames,TenantStartDates)&lt;=QK$4,LOOKUP($F10,TenantNames,TenantEndDates)&gt;=QK$4),IF(OR(AND(DAY(LOOKUP($F10,TenantNames,TenantStartDates))&gt;28,DAY(EOMONTH(QK$4,0))=28,DAY(QK$4)=28),AND(DAY(LOOKUP($F10,TenantNames,TenantStartDates))&gt;30,DAY(EOMONTH(QK$4,0))=30,DAY(QK$4)=30),DAY(LOOKUP($F10,TenantNames,TenantStartDates))=DAY(QK$4)),IF((LOOKUP($F10,TenantNames,TenantEndDates)-QK$4)&lt;=31,LOOKUP($F10,TenantNames,TenantTotalRevenues)-SUM($JA10:QJ10),LOOKUP($F10,TenantNames,TenantMonthlyRents)),IF(AND((SUMIF($G$4:AHB$4,"&lt;"&amp;QK$4,$G10:AHB10))&gt;SUMIFS(TransactionAmounts,TenantSources,$F10,'Filtered Data'!$C$2:$C23,"&lt;"&amp;QK$4),QK$4&lt;TODAY()),"Late","Occupied")),)))</f>
        <v/>
      </c>
      <c r="QL10" s="33" t="str">
        <f>IF(ISBLANK($F10),,IF(TODAY()=QL$4,"Today",IF(AND(LOOKUP($F10,TenantNames,TenantStartDates)&lt;=QL$4,LOOKUP($F10,TenantNames,TenantEndDates)&gt;=QL$4),IF(OR(AND(DAY(LOOKUP($F10,TenantNames,TenantStartDates))&gt;28,DAY(EOMONTH(QL$4,0))=28,DAY(QL$4)=28),AND(DAY(LOOKUP($F10,TenantNames,TenantStartDates))&gt;30,DAY(EOMONTH(QL$4,0))=30,DAY(QL$4)=30),DAY(LOOKUP($F10,TenantNames,TenantStartDates))=DAY(QL$4)),IF((LOOKUP($F10,TenantNames,TenantEndDates)-QL$4)&lt;=31,LOOKUP($F10,TenantNames,TenantTotalRevenues)-SUM($JA10:QK10),LOOKUP($F10,TenantNames,TenantMonthlyRents)),IF(AND((SUMIF($G$4:AHB$4,"&lt;"&amp;QL$4,$G10:AHB10))&gt;SUMIFS(TransactionAmounts,TenantSources,$F10,'Filtered Data'!$C$2:$C23,"&lt;"&amp;QL$4),QL$4&lt;TODAY()),"Late","Occupied")),)))</f>
        <v/>
      </c>
      <c r="QM10" s="33" t="str">
        <f>IF(ISBLANK($F10),,IF(TODAY()=QM$4,"Today",IF(AND(LOOKUP($F10,TenantNames,TenantStartDates)&lt;=QM$4,LOOKUP($F10,TenantNames,TenantEndDates)&gt;=QM$4),IF(OR(AND(DAY(LOOKUP($F10,TenantNames,TenantStartDates))&gt;28,DAY(EOMONTH(QM$4,0))=28,DAY(QM$4)=28),AND(DAY(LOOKUP($F10,TenantNames,TenantStartDates))&gt;30,DAY(EOMONTH(QM$4,0))=30,DAY(QM$4)=30),DAY(LOOKUP($F10,TenantNames,TenantStartDates))=DAY(QM$4)),IF((LOOKUP($F10,TenantNames,TenantEndDates)-QM$4)&lt;=31,LOOKUP($F10,TenantNames,TenantTotalRevenues)-SUM($JA10:QL10),LOOKUP($F10,TenantNames,TenantMonthlyRents)),IF(AND((SUMIF($G$4:AHB$4,"&lt;"&amp;QM$4,$G10:AHB10))&gt;SUMIFS(TransactionAmounts,TenantSources,$F10,'Filtered Data'!$C$2:$C23,"&lt;"&amp;QM$4),QM$4&lt;TODAY()),"Late","Occupied")),)))</f>
        <v/>
      </c>
      <c r="QN10" s="33" t="str">
        <f>IF(ISBLANK($F10),,IF(TODAY()=QN$4,"Today",IF(AND(LOOKUP($F10,TenantNames,TenantStartDates)&lt;=QN$4,LOOKUP($F10,TenantNames,TenantEndDates)&gt;=QN$4),IF(OR(AND(DAY(LOOKUP($F10,TenantNames,TenantStartDates))&gt;28,DAY(EOMONTH(QN$4,0))=28,DAY(QN$4)=28),AND(DAY(LOOKUP($F10,TenantNames,TenantStartDates))&gt;30,DAY(EOMONTH(QN$4,0))=30,DAY(QN$4)=30),DAY(LOOKUP($F10,TenantNames,TenantStartDates))=DAY(QN$4)),IF((LOOKUP($F10,TenantNames,TenantEndDates)-QN$4)&lt;=31,LOOKUP($F10,TenantNames,TenantTotalRevenues)-SUM($JA10:QM10),LOOKUP($F10,TenantNames,TenantMonthlyRents)),IF(AND((SUMIF($G$4:AHB$4,"&lt;"&amp;QN$4,$G10:AHB10))&gt;SUMIFS(TransactionAmounts,TenantSources,$F10,'Filtered Data'!$C$2:$C23,"&lt;"&amp;QN$4),QN$4&lt;TODAY()),"Late","Occupied")),)))</f>
        <v/>
      </c>
      <c r="QO10" s="33" t="str">
        <f>IF(ISBLANK($F10),,IF(TODAY()=QO$4,"Today",IF(AND(LOOKUP($F10,TenantNames,TenantStartDates)&lt;=QO$4,LOOKUP($F10,TenantNames,TenantEndDates)&gt;=QO$4),IF(OR(AND(DAY(LOOKUP($F10,TenantNames,TenantStartDates))&gt;28,DAY(EOMONTH(QO$4,0))=28,DAY(QO$4)=28),AND(DAY(LOOKUP($F10,TenantNames,TenantStartDates))&gt;30,DAY(EOMONTH(QO$4,0))=30,DAY(QO$4)=30),DAY(LOOKUP($F10,TenantNames,TenantStartDates))=DAY(QO$4)),IF((LOOKUP($F10,TenantNames,TenantEndDates)-QO$4)&lt;=31,LOOKUP($F10,TenantNames,TenantTotalRevenues)-SUM($JA10:QN10),LOOKUP($F10,TenantNames,TenantMonthlyRents)),IF(AND((SUMIF($G$4:AHB$4,"&lt;"&amp;QO$4,$G10:AHB10))&gt;SUMIFS(TransactionAmounts,TenantSources,$F10,'Filtered Data'!$C$2:$C23,"&lt;"&amp;QO$4),QO$4&lt;TODAY()),"Late","Occupied")),)))</f>
        <v/>
      </c>
      <c r="QP10" s="33" t="str">
        <f>IF(ISBLANK($F10),,IF(TODAY()=QP$4,"Today",IF(AND(LOOKUP($F10,TenantNames,TenantStartDates)&lt;=QP$4,LOOKUP($F10,TenantNames,TenantEndDates)&gt;=QP$4),IF(OR(AND(DAY(LOOKUP($F10,TenantNames,TenantStartDates))&gt;28,DAY(EOMONTH(QP$4,0))=28,DAY(QP$4)=28),AND(DAY(LOOKUP($F10,TenantNames,TenantStartDates))&gt;30,DAY(EOMONTH(QP$4,0))=30,DAY(QP$4)=30),DAY(LOOKUP($F10,TenantNames,TenantStartDates))=DAY(QP$4)),IF((LOOKUP($F10,TenantNames,TenantEndDates)-QP$4)&lt;=31,LOOKUP($F10,TenantNames,TenantTotalRevenues)-SUM($JA10:QO10),LOOKUP($F10,TenantNames,TenantMonthlyRents)),IF(AND((SUMIF($G$4:AHB$4,"&lt;"&amp;QP$4,$G10:AHB10))&gt;SUMIFS(TransactionAmounts,TenantSources,$F10,'Filtered Data'!$C$2:$C23,"&lt;"&amp;QP$4),QP$4&lt;TODAY()),"Late","Occupied")),)))</f>
        <v/>
      </c>
      <c r="QQ10" s="33" t="str">
        <f>IF(ISBLANK($F10),,IF(TODAY()=QQ$4,"Today",IF(AND(LOOKUP($F10,TenantNames,TenantStartDates)&lt;=QQ$4,LOOKUP($F10,TenantNames,TenantEndDates)&gt;=QQ$4),IF(OR(AND(DAY(LOOKUP($F10,TenantNames,TenantStartDates))&gt;28,DAY(EOMONTH(QQ$4,0))=28,DAY(QQ$4)=28),AND(DAY(LOOKUP($F10,TenantNames,TenantStartDates))&gt;30,DAY(EOMONTH(QQ$4,0))=30,DAY(QQ$4)=30),DAY(LOOKUP($F10,TenantNames,TenantStartDates))=DAY(QQ$4)),IF((LOOKUP($F10,TenantNames,TenantEndDates)-QQ$4)&lt;=31,LOOKUP($F10,TenantNames,TenantTotalRevenues)-SUM($JA10:QP10),LOOKUP($F10,TenantNames,TenantMonthlyRents)),IF(AND((SUMIF($G$4:AHB$4,"&lt;"&amp;QQ$4,$G10:AHB10))&gt;SUMIFS(TransactionAmounts,TenantSources,$F10,'Filtered Data'!$C$2:$C23,"&lt;"&amp;QQ$4),QQ$4&lt;TODAY()),"Late","Occupied")),)))</f>
        <v/>
      </c>
      <c r="QR10" s="33" t="str">
        <f>IF(ISBLANK($F10),,IF(TODAY()=QR$4,"Today",IF(AND(LOOKUP($F10,TenantNames,TenantStartDates)&lt;=QR$4,LOOKUP($F10,TenantNames,TenantEndDates)&gt;=QR$4),IF(OR(AND(DAY(LOOKUP($F10,TenantNames,TenantStartDates))&gt;28,DAY(EOMONTH(QR$4,0))=28,DAY(QR$4)=28),AND(DAY(LOOKUP($F10,TenantNames,TenantStartDates))&gt;30,DAY(EOMONTH(QR$4,0))=30,DAY(QR$4)=30),DAY(LOOKUP($F10,TenantNames,TenantStartDates))=DAY(QR$4)),IF((LOOKUP($F10,TenantNames,TenantEndDates)-QR$4)&lt;=31,LOOKUP($F10,TenantNames,TenantTotalRevenues)-SUM($JA10:QQ10),LOOKUP($F10,TenantNames,TenantMonthlyRents)),IF(AND((SUMIF($G$4:AHB$4,"&lt;"&amp;QR$4,$G10:AHB10))&gt;SUMIFS(TransactionAmounts,TenantSources,$F10,'Filtered Data'!$C$2:$C23,"&lt;"&amp;QR$4),QR$4&lt;TODAY()),"Late","Occupied")),)))</f>
        <v/>
      </c>
      <c r="QS10" s="33" t="str">
        <f>IF(ISBLANK($F10),,IF(TODAY()=QS$4,"Today",IF(AND(LOOKUP($F10,TenantNames,TenantStartDates)&lt;=QS$4,LOOKUP($F10,TenantNames,TenantEndDates)&gt;=QS$4),IF(OR(AND(DAY(LOOKUP($F10,TenantNames,TenantStartDates))&gt;28,DAY(EOMONTH(QS$4,0))=28,DAY(QS$4)=28),AND(DAY(LOOKUP($F10,TenantNames,TenantStartDates))&gt;30,DAY(EOMONTH(QS$4,0))=30,DAY(QS$4)=30),DAY(LOOKUP($F10,TenantNames,TenantStartDates))=DAY(QS$4)),IF((LOOKUP($F10,TenantNames,TenantEndDates)-QS$4)&lt;=31,LOOKUP($F10,TenantNames,TenantTotalRevenues)-SUM($JA10:QR10),LOOKUP($F10,TenantNames,TenantMonthlyRents)),IF(AND((SUMIF($G$4:AHB$4,"&lt;"&amp;QS$4,$G10:AHB10))&gt;SUMIFS(TransactionAmounts,TenantSources,$F10,'Filtered Data'!$C$2:$C23,"&lt;"&amp;QS$4),QS$4&lt;TODAY()),"Late","Occupied")),)))</f>
        <v/>
      </c>
      <c r="QT10" s="33" t="str">
        <f>IF(ISBLANK($F10),,IF(TODAY()=QT$4,"Today",IF(AND(LOOKUP($F10,TenantNames,TenantStartDates)&lt;=QT$4,LOOKUP($F10,TenantNames,TenantEndDates)&gt;=QT$4),IF(OR(AND(DAY(LOOKUP($F10,TenantNames,TenantStartDates))&gt;28,DAY(EOMONTH(QT$4,0))=28,DAY(QT$4)=28),AND(DAY(LOOKUP($F10,TenantNames,TenantStartDates))&gt;30,DAY(EOMONTH(QT$4,0))=30,DAY(QT$4)=30),DAY(LOOKUP($F10,TenantNames,TenantStartDates))=DAY(QT$4)),IF((LOOKUP($F10,TenantNames,TenantEndDates)-QT$4)&lt;=31,LOOKUP($F10,TenantNames,TenantTotalRevenues)-SUM($JA10:QS10),LOOKUP($F10,TenantNames,TenantMonthlyRents)),IF(AND((SUMIF($G$4:AHB$4,"&lt;"&amp;QT$4,$G10:AHB10))&gt;SUMIFS(TransactionAmounts,TenantSources,$F10,'Filtered Data'!$C$2:$C23,"&lt;"&amp;QT$4),QT$4&lt;TODAY()),"Late","Occupied")),)))</f>
        <v/>
      </c>
      <c r="QU10" s="33" t="str">
        <f>IF(ISBLANK($F10),,IF(TODAY()=QU$4,"Today",IF(AND(LOOKUP($F10,TenantNames,TenantStartDates)&lt;=QU$4,LOOKUP($F10,TenantNames,TenantEndDates)&gt;=QU$4),IF(OR(AND(DAY(LOOKUP($F10,TenantNames,TenantStartDates))&gt;28,DAY(EOMONTH(QU$4,0))=28,DAY(QU$4)=28),AND(DAY(LOOKUP($F10,TenantNames,TenantStartDates))&gt;30,DAY(EOMONTH(QU$4,0))=30,DAY(QU$4)=30),DAY(LOOKUP($F10,TenantNames,TenantStartDates))=DAY(QU$4)),IF((LOOKUP($F10,TenantNames,TenantEndDates)-QU$4)&lt;=31,LOOKUP($F10,TenantNames,TenantTotalRevenues)-SUM($JA10:QT10),LOOKUP($F10,TenantNames,TenantMonthlyRents)),IF(AND((SUMIF($G$4:AHB$4,"&lt;"&amp;QU$4,$G10:AHB10))&gt;SUMIFS(TransactionAmounts,TenantSources,$F10,'Filtered Data'!$C$2:$C23,"&lt;"&amp;QU$4),QU$4&lt;TODAY()),"Late","Occupied")),)))</f>
        <v/>
      </c>
      <c r="QV10" s="33" t="str">
        <f>IF(ISBLANK($F10),,IF(TODAY()=QV$4,"Today",IF(AND(LOOKUP($F10,TenantNames,TenantStartDates)&lt;=QV$4,LOOKUP($F10,TenantNames,TenantEndDates)&gt;=QV$4),IF(OR(AND(DAY(LOOKUP($F10,TenantNames,TenantStartDates))&gt;28,DAY(EOMONTH(QV$4,0))=28,DAY(QV$4)=28),AND(DAY(LOOKUP($F10,TenantNames,TenantStartDates))&gt;30,DAY(EOMONTH(QV$4,0))=30,DAY(QV$4)=30),DAY(LOOKUP($F10,TenantNames,TenantStartDates))=DAY(QV$4)),IF((LOOKUP($F10,TenantNames,TenantEndDates)-QV$4)&lt;=31,LOOKUP($F10,TenantNames,TenantTotalRevenues)-SUM($JA10:QU10),LOOKUP($F10,TenantNames,TenantMonthlyRents)),IF(AND((SUMIF($G$4:AHB$4,"&lt;"&amp;QV$4,$G10:AHB10))&gt;SUMIFS(TransactionAmounts,TenantSources,$F10,'Filtered Data'!$C$2:$C23,"&lt;"&amp;QV$4),QV$4&lt;TODAY()),"Late","Occupied")),)))</f>
        <v/>
      </c>
      <c r="QW10" s="33" t="str">
        <f>IF(ISBLANK($F10),,IF(TODAY()=QW$4,"Today",IF(AND(LOOKUP($F10,TenantNames,TenantStartDates)&lt;=QW$4,LOOKUP($F10,TenantNames,TenantEndDates)&gt;=QW$4),IF(OR(AND(DAY(LOOKUP($F10,TenantNames,TenantStartDates))&gt;28,DAY(EOMONTH(QW$4,0))=28,DAY(QW$4)=28),AND(DAY(LOOKUP($F10,TenantNames,TenantStartDates))&gt;30,DAY(EOMONTH(QW$4,0))=30,DAY(QW$4)=30),DAY(LOOKUP($F10,TenantNames,TenantStartDates))=DAY(QW$4)),IF((LOOKUP($F10,TenantNames,TenantEndDates)-QW$4)&lt;=31,LOOKUP($F10,TenantNames,TenantTotalRevenues)-SUM($JA10:QV10),LOOKUP($F10,TenantNames,TenantMonthlyRents)),IF(AND((SUMIF($G$4:AHB$4,"&lt;"&amp;QW$4,$G10:AHB10))&gt;SUMIFS(TransactionAmounts,TenantSources,$F10,'Filtered Data'!$C$2:$C23,"&lt;"&amp;QW$4),QW$4&lt;TODAY()),"Late","Occupied")),)))</f>
        <v/>
      </c>
      <c r="QX10" s="33" t="str">
        <f>IF(ISBLANK($F10),,IF(TODAY()=QX$4,"Today",IF(AND(LOOKUP($F10,TenantNames,TenantStartDates)&lt;=QX$4,LOOKUP($F10,TenantNames,TenantEndDates)&gt;=QX$4),IF(OR(AND(DAY(LOOKUP($F10,TenantNames,TenantStartDates))&gt;28,DAY(EOMONTH(QX$4,0))=28,DAY(QX$4)=28),AND(DAY(LOOKUP($F10,TenantNames,TenantStartDates))&gt;30,DAY(EOMONTH(QX$4,0))=30,DAY(QX$4)=30),DAY(LOOKUP($F10,TenantNames,TenantStartDates))=DAY(QX$4)),IF((LOOKUP($F10,TenantNames,TenantEndDates)-QX$4)&lt;=31,LOOKUP($F10,TenantNames,TenantTotalRevenues)-SUM($JA10:QW10),LOOKUP($F10,TenantNames,TenantMonthlyRents)),IF(AND((SUMIF($G$4:AHB$4,"&lt;"&amp;QX$4,$G10:AHB10))&gt;SUMIFS(TransactionAmounts,TenantSources,$F10,'Filtered Data'!$C$2:$C23,"&lt;"&amp;QX$4),QX$4&lt;TODAY()),"Late","Occupied")),)))</f>
        <v/>
      </c>
      <c r="QY10" s="33" t="str">
        <f>IF(ISBLANK($F10),,IF(TODAY()=QY$4,"Today",IF(AND(LOOKUP($F10,TenantNames,TenantStartDates)&lt;=QY$4,LOOKUP($F10,TenantNames,TenantEndDates)&gt;=QY$4),IF(OR(AND(DAY(LOOKUP($F10,TenantNames,TenantStartDates))&gt;28,DAY(EOMONTH(QY$4,0))=28,DAY(QY$4)=28),AND(DAY(LOOKUP($F10,TenantNames,TenantStartDates))&gt;30,DAY(EOMONTH(QY$4,0))=30,DAY(QY$4)=30),DAY(LOOKUP($F10,TenantNames,TenantStartDates))=DAY(QY$4)),IF((LOOKUP($F10,TenantNames,TenantEndDates)-QY$4)&lt;=31,LOOKUP($F10,TenantNames,TenantTotalRevenues)-SUM($JA10:QX10),LOOKUP($F10,TenantNames,TenantMonthlyRents)),IF(AND((SUMIF($G$4:AHB$4,"&lt;"&amp;QY$4,$G10:AHB10))&gt;SUMIFS(TransactionAmounts,TenantSources,$F10,'Filtered Data'!$C$2:$C23,"&lt;"&amp;QY$4),QY$4&lt;TODAY()),"Late","Occupied")),)))</f>
        <v/>
      </c>
      <c r="QZ10" s="33" t="str">
        <f>IF(ISBLANK($F10),,IF(TODAY()=QZ$4,"Today",IF(AND(LOOKUP($F10,TenantNames,TenantStartDates)&lt;=QZ$4,LOOKUP($F10,TenantNames,TenantEndDates)&gt;=QZ$4),IF(OR(AND(DAY(LOOKUP($F10,TenantNames,TenantStartDates))&gt;28,DAY(EOMONTH(QZ$4,0))=28,DAY(QZ$4)=28),AND(DAY(LOOKUP($F10,TenantNames,TenantStartDates))&gt;30,DAY(EOMONTH(QZ$4,0))=30,DAY(QZ$4)=30),DAY(LOOKUP($F10,TenantNames,TenantStartDates))=DAY(QZ$4)),IF((LOOKUP($F10,TenantNames,TenantEndDates)-QZ$4)&lt;=31,LOOKUP($F10,TenantNames,TenantTotalRevenues)-SUM($JA10:QY10),LOOKUP($F10,TenantNames,TenantMonthlyRents)),IF(AND((SUMIF($G$4:AHB$4,"&lt;"&amp;QZ$4,$G10:AHB10))&gt;SUMIFS(TransactionAmounts,TenantSources,$F10,'Filtered Data'!$C$2:$C23,"&lt;"&amp;QZ$4),QZ$4&lt;TODAY()),"Late","Occupied")),)))</f>
        <v/>
      </c>
      <c r="RA10" s="33" t="str">
        <f>IF(ISBLANK($F10),,IF(TODAY()=RA$4,"Today",IF(AND(LOOKUP($F10,TenantNames,TenantStartDates)&lt;=RA$4,LOOKUP($F10,TenantNames,TenantEndDates)&gt;=RA$4),IF(OR(AND(DAY(LOOKUP($F10,TenantNames,TenantStartDates))&gt;28,DAY(EOMONTH(RA$4,0))=28,DAY(RA$4)=28),AND(DAY(LOOKUP($F10,TenantNames,TenantStartDates))&gt;30,DAY(EOMONTH(RA$4,0))=30,DAY(RA$4)=30),DAY(LOOKUP($F10,TenantNames,TenantStartDates))=DAY(RA$4)),IF((LOOKUP($F10,TenantNames,TenantEndDates)-RA$4)&lt;=31,LOOKUP($F10,TenantNames,TenantTotalRevenues)-SUM($JA10:QZ10),LOOKUP($F10,TenantNames,TenantMonthlyRents)),IF(AND((SUMIF($G$4:AHB$4,"&lt;"&amp;RA$4,$G10:AHB10))&gt;SUMIFS(TransactionAmounts,TenantSources,$F10,'Filtered Data'!$C$2:$C23,"&lt;"&amp;RA$4),RA$4&lt;TODAY()),"Late","Occupied")),)))</f>
        <v/>
      </c>
      <c r="RB10" s="33" t="str">
        <f>IF(ISBLANK($F10),,IF(TODAY()=RB$4,"Today",IF(AND(LOOKUP($F10,TenantNames,TenantStartDates)&lt;=RB$4,LOOKUP($F10,TenantNames,TenantEndDates)&gt;=RB$4),IF(OR(AND(DAY(LOOKUP($F10,TenantNames,TenantStartDates))&gt;28,DAY(EOMONTH(RB$4,0))=28,DAY(RB$4)=28),AND(DAY(LOOKUP($F10,TenantNames,TenantStartDates))&gt;30,DAY(EOMONTH(RB$4,0))=30,DAY(RB$4)=30),DAY(LOOKUP($F10,TenantNames,TenantStartDates))=DAY(RB$4)),IF((LOOKUP($F10,TenantNames,TenantEndDates)-RB$4)&lt;=31,LOOKUP($F10,TenantNames,TenantTotalRevenues)-SUM($JA10:RA10),LOOKUP($F10,TenantNames,TenantMonthlyRents)),IF(AND((SUMIF($G$4:AHB$4,"&lt;"&amp;RB$4,$G10:AHB10))&gt;SUMIFS(TransactionAmounts,TenantSources,$F10,'Filtered Data'!$C$2:$C23,"&lt;"&amp;RB$4),RB$4&lt;TODAY()),"Late","Occupied")),)))</f>
        <v/>
      </c>
      <c r="RC10" s="33" t="str">
        <f>IF(ISBLANK($F10),,IF(TODAY()=RC$4,"Today",IF(AND(LOOKUP($F10,TenantNames,TenantStartDates)&lt;=RC$4,LOOKUP($F10,TenantNames,TenantEndDates)&gt;=RC$4),IF(OR(AND(DAY(LOOKUP($F10,TenantNames,TenantStartDates))&gt;28,DAY(EOMONTH(RC$4,0))=28,DAY(RC$4)=28),AND(DAY(LOOKUP($F10,TenantNames,TenantStartDates))&gt;30,DAY(EOMONTH(RC$4,0))=30,DAY(RC$4)=30),DAY(LOOKUP($F10,TenantNames,TenantStartDates))=DAY(RC$4)),IF((LOOKUP($F10,TenantNames,TenantEndDates)-RC$4)&lt;=31,LOOKUP($F10,TenantNames,TenantTotalRevenues)-SUM($JA10:RB10),LOOKUP($F10,TenantNames,TenantMonthlyRents)),IF(AND((SUMIF($G$4:AHB$4,"&lt;"&amp;RC$4,$G10:AHB10))&gt;SUMIFS(TransactionAmounts,TenantSources,$F10,'Filtered Data'!$C$2:$C23,"&lt;"&amp;RC$4),RC$4&lt;TODAY()),"Late","Occupied")),)))</f>
        <v/>
      </c>
      <c r="RD10" s="33" t="str">
        <f>IF(ISBLANK($F10),,IF(TODAY()=RD$4,"Today",IF(AND(LOOKUP($F10,TenantNames,TenantStartDates)&lt;=RD$4,LOOKUP($F10,TenantNames,TenantEndDates)&gt;=RD$4),IF(OR(AND(DAY(LOOKUP($F10,TenantNames,TenantStartDates))&gt;28,DAY(EOMONTH(RD$4,0))=28,DAY(RD$4)=28),AND(DAY(LOOKUP($F10,TenantNames,TenantStartDates))&gt;30,DAY(EOMONTH(RD$4,0))=30,DAY(RD$4)=30),DAY(LOOKUP($F10,TenantNames,TenantStartDates))=DAY(RD$4)),IF((LOOKUP($F10,TenantNames,TenantEndDates)-RD$4)&lt;=31,LOOKUP($F10,TenantNames,TenantTotalRevenues)-SUM($JA10:RC10),LOOKUP($F10,TenantNames,TenantMonthlyRents)),IF(AND((SUMIF($G$4:AHB$4,"&lt;"&amp;RD$4,$G10:AHB10))&gt;SUMIFS(TransactionAmounts,TenantSources,$F10,'Filtered Data'!$C$2:$C23,"&lt;"&amp;RD$4),RD$4&lt;TODAY()),"Late","Occupied")),)))</f>
        <v/>
      </c>
      <c r="RE10" s="33" t="str">
        <f>IF(ISBLANK($F10),,IF(TODAY()=RE$4,"Today",IF(AND(LOOKUP($F10,TenantNames,TenantStartDates)&lt;=RE$4,LOOKUP($F10,TenantNames,TenantEndDates)&gt;=RE$4),IF(OR(AND(DAY(LOOKUP($F10,TenantNames,TenantStartDates))&gt;28,DAY(EOMONTH(RE$4,0))=28,DAY(RE$4)=28),AND(DAY(LOOKUP($F10,TenantNames,TenantStartDates))&gt;30,DAY(EOMONTH(RE$4,0))=30,DAY(RE$4)=30),DAY(LOOKUP($F10,TenantNames,TenantStartDates))=DAY(RE$4)),IF((LOOKUP($F10,TenantNames,TenantEndDates)-RE$4)&lt;=31,LOOKUP($F10,TenantNames,TenantTotalRevenues)-SUM($JA10:RD10),LOOKUP($F10,TenantNames,TenantMonthlyRents)),IF(AND((SUMIF($G$4:AHB$4,"&lt;"&amp;RE$4,$G10:AHB10))&gt;SUMIFS(TransactionAmounts,TenantSources,$F10,'Filtered Data'!$C$2:$C23,"&lt;"&amp;RE$4),RE$4&lt;TODAY()),"Late","Occupied")),)))</f>
        <v/>
      </c>
      <c r="RF10" s="33" t="str">
        <f>IF(ISBLANK($F10),,IF(TODAY()=RF$4,"Today",IF(AND(LOOKUP($F10,TenantNames,TenantStartDates)&lt;=RF$4,LOOKUP($F10,TenantNames,TenantEndDates)&gt;=RF$4),IF(OR(AND(DAY(LOOKUP($F10,TenantNames,TenantStartDates))&gt;28,DAY(EOMONTH(RF$4,0))=28,DAY(RF$4)=28),AND(DAY(LOOKUP($F10,TenantNames,TenantStartDates))&gt;30,DAY(EOMONTH(RF$4,0))=30,DAY(RF$4)=30),DAY(LOOKUP($F10,TenantNames,TenantStartDates))=DAY(RF$4)),IF((LOOKUP($F10,TenantNames,TenantEndDates)-RF$4)&lt;=31,LOOKUP($F10,TenantNames,TenantTotalRevenues)-SUM($JA10:RE10),LOOKUP($F10,TenantNames,TenantMonthlyRents)),IF(AND((SUMIF($G$4:AHB$4,"&lt;"&amp;RF$4,$G10:AHB10))&gt;SUMIFS(TransactionAmounts,TenantSources,$F10,'Filtered Data'!$C$2:$C23,"&lt;"&amp;RF$4),RF$4&lt;TODAY()),"Late","Occupied")),)))</f>
        <v/>
      </c>
      <c r="RG10" s="33" t="str">
        <f>IF(ISBLANK($F10),,IF(TODAY()=RG$4,"Today",IF(AND(LOOKUP($F10,TenantNames,TenantStartDates)&lt;=RG$4,LOOKUP($F10,TenantNames,TenantEndDates)&gt;=RG$4),IF(OR(AND(DAY(LOOKUP($F10,TenantNames,TenantStartDates))&gt;28,DAY(EOMONTH(RG$4,0))=28,DAY(RG$4)=28),AND(DAY(LOOKUP($F10,TenantNames,TenantStartDates))&gt;30,DAY(EOMONTH(RG$4,0))=30,DAY(RG$4)=30),DAY(LOOKUP($F10,TenantNames,TenantStartDates))=DAY(RG$4)),IF((LOOKUP($F10,TenantNames,TenantEndDates)-RG$4)&lt;=31,LOOKUP($F10,TenantNames,TenantTotalRevenues)-SUM($JA10:RF10),LOOKUP($F10,TenantNames,TenantMonthlyRents)),IF(AND((SUMIF($G$4:AHB$4,"&lt;"&amp;RG$4,$G10:AHB10))&gt;SUMIFS(TransactionAmounts,TenantSources,$F10,'Filtered Data'!$C$2:$C23,"&lt;"&amp;RG$4),RG$4&lt;TODAY()),"Late","Occupied")),)))</f>
        <v/>
      </c>
      <c r="RH10" s="33" t="str">
        <f>IF(ISBLANK($F10),,IF(TODAY()=RH$4,"Today",IF(AND(LOOKUP($F10,TenantNames,TenantStartDates)&lt;=RH$4,LOOKUP($F10,TenantNames,TenantEndDates)&gt;=RH$4),IF(OR(AND(DAY(LOOKUP($F10,TenantNames,TenantStartDates))&gt;28,DAY(EOMONTH(RH$4,0))=28,DAY(RH$4)=28),AND(DAY(LOOKUP($F10,TenantNames,TenantStartDates))&gt;30,DAY(EOMONTH(RH$4,0))=30,DAY(RH$4)=30),DAY(LOOKUP($F10,TenantNames,TenantStartDates))=DAY(RH$4)),IF((LOOKUP($F10,TenantNames,TenantEndDates)-RH$4)&lt;=31,LOOKUP($F10,TenantNames,TenantTotalRevenues)-SUM($JA10:RG10),LOOKUP($F10,TenantNames,TenantMonthlyRents)),IF(AND((SUMIF($G$4:AHB$4,"&lt;"&amp;RH$4,$G10:AHB10))&gt;SUMIFS(TransactionAmounts,TenantSources,$F10,'Filtered Data'!$C$2:$C23,"&lt;"&amp;RH$4),RH$4&lt;TODAY()),"Late","Occupied")),)))</f>
        <v/>
      </c>
      <c r="RI10" s="33" t="str">
        <f>IF(ISBLANK($F10),,IF(TODAY()=RI$4,"Today",IF(AND(LOOKUP($F10,TenantNames,TenantStartDates)&lt;=RI$4,LOOKUP($F10,TenantNames,TenantEndDates)&gt;=RI$4),IF(OR(AND(DAY(LOOKUP($F10,TenantNames,TenantStartDates))&gt;28,DAY(EOMONTH(RI$4,0))=28,DAY(RI$4)=28),AND(DAY(LOOKUP($F10,TenantNames,TenantStartDates))&gt;30,DAY(EOMONTH(RI$4,0))=30,DAY(RI$4)=30),DAY(LOOKUP($F10,TenantNames,TenantStartDates))=DAY(RI$4)),IF((LOOKUP($F10,TenantNames,TenantEndDates)-RI$4)&lt;=31,LOOKUP($F10,TenantNames,TenantTotalRevenues)-SUM($JA10:RH10),LOOKUP($F10,TenantNames,TenantMonthlyRents)),IF(AND((SUMIF($G$4:AHB$4,"&lt;"&amp;RI$4,$G10:AHB10))&gt;SUMIFS(TransactionAmounts,TenantSources,$F10,'Filtered Data'!$C$2:$C23,"&lt;"&amp;RI$4),RI$4&lt;TODAY()),"Late","Occupied")),)))</f>
        <v/>
      </c>
      <c r="RJ10" s="33" t="str">
        <f>IF(ISBLANK($F10),,IF(TODAY()=RJ$4,"Today",IF(AND(LOOKUP($F10,TenantNames,TenantStartDates)&lt;=RJ$4,LOOKUP($F10,TenantNames,TenantEndDates)&gt;=RJ$4),IF(OR(AND(DAY(LOOKUP($F10,TenantNames,TenantStartDates))&gt;28,DAY(EOMONTH(RJ$4,0))=28,DAY(RJ$4)=28),AND(DAY(LOOKUP($F10,TenantNames,TenantStartDates))&gt;30,DAY(EOMONTH(RJ$4,0))=30,DAY(RJ$4)=30),DAY(LOOKUP($F10,TenantNames,TenantStartDates))=DAY(RJ$4)),IF((LOOKUP($F10,TenantNames,TenantEndDates)-RJ$4)&lt;=31,LOOKUP($F10,TenantNames,TenantTotalRevenues)-SUM($JA10:RI10),LOOKUP($F10,TenantNames,TenantMonthlyRents)),IF(AND((SUMIF($G$4:AHB$4,"&lt;"&amp;RJ$4,$G10:AHB10))&gt;SUMIFS(TransactionAmounts,TenantSources,$F10,'Filtered Data'!$C$2:$C23,"&lt;"&amp;RJ$4),RJ$4&lt;TODAY()),"Late","Occupied")),)))</f>
        <v/>
      </c>
      <c r="RK10" s="33" t="str">
        <f>IF(ISBLANK($F10),,IF(TODAY()=RK$4,"Today",IF(AND(LOOKUP($F10,TenantNames,TenantStartDates)&lt;=RK$4,LOOKUP($F10,TenantNames,TenantEndDates)&gt;=RK$4),IF(OR(AND(DAY(LOOKUP($F10,TenantNames,TenantStartDates))&gt;28,DAY(EOMONTH(RK$4,0))=28,DAY(RK$4)=28),AND(DAY(LOOKUP($F10,TenantNames,TenantStartDates))&gt;30,DAY(EOMONTH(RK$4,0))=30,DAY(RK$4)=30),DAY(LOOKUP($F10,TenantNames,TenantStartDates))=DAY(RK$4)),IF((LOOKUP($F10,TenantNames,TenantEndDates)-RK$4)&lt;=31,LOOKUP($F10,TenantNames,TenantTotalRevenues)-SUM($JA10:RJ10),LOOKUP($F10,TenantNames,TenantMonthlyRents)),IF(AND((SUMIF($G$4:AHB$4,"&lt;"&amp;RK$4,$G10:AHB10))&gt;SUMIFS(TransactionAmounts,TenantSources,$F10,'Filtered Data'!$C$2:$C23,"&lt;"&amp;RK$4),RK$4&lt;TODAY()),"Late","Occupied")),)))</f>
        <v/>
      </c>
      <c r="RL10" s="33" t="str">
        <f>IF(ISBLANK($F10),,IF(TODAY()=RL$4,"Today",IF(AND(LOOKUP($F10,TenantNames,TenantStartDates)&lt;=RL$4,LOOKUP($F10,TenantNames,TenantEndDates)&gt;=RL$4),IF(OR(AND(DAY(LOOKUP($F10,TenantNames,TenantStartDates))&gt;28,DAY(EOMONTH(RL$4,0))=28,DAY(RL$4)=28),AND(DAY(LOOKUP($F10,TenantNames,TenantStartDates))&gt;30,DAY(EOMONTH(RL$4,0))=30,DAY(RL$4)=30),DAY(LOOKUP($F10,TenantNames,TenantStartDates))=DAY(RL$4)),IF((LOOKUP($F10,TenantNames,TenantEndDates)-RL$4)&lt;=31,LOOKUP($F10,TenantNames,TenantTotalRevenues)-SUM($JA10:RK10),LOOKUP($F10,TenantNames,TenantMonthlyRents)),IF(AND((SUMIF($G$4:AHB$4,"&lt;"&amp;RL$4,$G10:AHB10))&gt;SUMIFS(TransactionAmounts,TenantSources,$F10,'Filtered Data'!$C$2:$C23,"&lt;"&amp;RL$4),RL$4&lt;TODAY()),"Late","Occupied")),)))</f>
        <v/>
      </c>
      <c r="RM10" s="33" t="str">
        <f>IF(ISBLANK($F10),,IF(TODAY()=RM$4,"Today",IF(AND(LOOKUP($F10,TenantNames,TenantStartDates)&lt;=RM$4,LOOKUP($F10,TenantNames,TenantEndDates)&gt;=RM$4),IF(OR(AND(DAY(LOOKUP($F10,TenantNames,TenantStartDates))&gt;28,DAY(EOMONTH(RM$4,0))=28,DAY(RM$4)=28),AND(DAY(LOOKUP($F10,TenantNames,TenantStartDates))&gt;30,DAY(EOMONTH(RM$4,0))=30,DAY(RM$4)=30),DAY(LOOKUP($F10,TenantNames,TenantStartDates))=DAY(RM$4)),IF((LOOKUP($F10,TenantNames,TenantEndDates)-RM$4)&lt;=31,LOOKUP($F10,TenantNames,TenantTotalRevenues)-SUM($JA10:RL10),LOOKUP($F10,TenantNames,TenantMonthlyRents)),IF(AND((SUMIF($G$4:AHB$4,"&lt;"&amp;RM$4,$G10:AHB10))&gt;SUMIFS(TransactionAmounts,TenantSources,$F10,'Filtered Data'!$C$2:$C23,"&lt;"&amp;RM$4),RM$4&lt;TODAY()),"Late","Occupied")),)))</f>
        <v/>
      </c>
      <c r="RN10" s="33" t="str">
        <f>IF(ISBLANK($F10),,IF(TODAY()=RN$4,"Today",IF(AND(LOOKUP($F10,TenantNames,TenantStartDates)&lt;=RN$4,LOOKUP($F10,TenantNames,TenantEndDates)&gt;=RN$4),IF(OR(AND(DAY(LOOKUP($F10,TenantNames,TenantStartDates))&gt;28,DAY(EOMONTH(RN$4,0))=28,DAY(RN$4)=28),AND(DAY(LOOKUP($F10,TenantNames,TenantStartDates))&gt;30,DAY(EOMONTH(RN$4,0))=30,DAY(RN$4)=30),DAY(LOOKUP($F10,TenantNames,TenantStartDates))=DAY(RN$4)),IF((LOOKUP($F10,TenantNames,TenantEndDates)-RN$4)&lt;=31,LOOKUP($F10,TenantNames,TenantTotalRevenues)-SUM($JA10:RM10),LOOKUP($F10,TenantNames,TenantMonthlyRents)),IF(AND((SUMIF($G$4:AHB$4,"&lt;"&amp;RN$4,$G10:AHB10))&gt;SUMIFS(TransactionAmounts,TenantSources,$F10,'Filtered Data'!$C$2:$C23,"&lt;"&amp;RN$4),RN$4&lt;TODAY()),"Late","Occupied")),)))</f>
        <v/>
      </c>
      <c r="RO10" s="33" t="str">
        <f>IF(ISBLANK($F10),,IF(TODAY()=RO$4,"Today",IF(AND(LOOKUP($F10,TenantNames,TenantStartDates)&lt;=RO$4,LOOKUP($F10,TenantNames,TenantEndDates)&gt;=RO$4),IF(OR(AND(DAY(LOOKUP($F10,TenantNames,TenantStartDates))&gt;28,DAY(EOMONTH(RO$4,0))=28,DAY(RO$4)=28),AND(DAY(LOOKUP($F10,TenantNames,TenantStartDates))&gt;30,DAY(EOMONTH(RO$4,0))=30,DAY(RO$4)=30),DAY(LOOKUP($F10,TenantNames,TenantStartDates))=DAY(RO$4)),IF((LOOKUP($F10,TenantNames,TenantEndDates)-RO$4)&lt;=31,LOOKUP($F10,TenantNames,TenantTotalRevenues)-SUM($JA10:RN10),LOOKUP($F10,TenantNames,TenantMonthlyRents)),IF(AND((SUMIF($G$4:AHB$4,"&lt;"&amp;RO$4,$G10:AHB10))&gt;SUMIFS(TransactionAmounts,TenantSources,$F10,'Filtered Data'!$C$2:$C23,"&lt;"&amp;RO$4),RO$4&lt;TODAY()),"Late","Occupied")),)))</f>
        <v/>
      </c>
      <c r="RP10" s="33" t="str">
        <f>IF(ISBLANK($F10),,IF(TODAY()=RP$4,"Today",IF(AND(LOOKUP($F10,TenantNames,TenantStartDates)&lt;=RP$4,LOOKUP($F10,TenantNames,TenantEndDates)&gt;=RP$4),IF(OR(AND(DAY(LOOKUP($F10,TenantNames,TenantStartDates))&gt;28,DAY(EOMONTH(RP$4,0))=28,DAY(RP$4)=28),AND(DAY(LOOKUP($F10,TenantNames,TenantStartDates))&gt;30,DAY(EOMONTH(RP$4,0))=30,DAY(RP$4)=30),DAY(LOOKUP($F10,TenantNames,TenantStartDates))=DAY(RP$4)),IF((LOOKUP($F10,TenantNames,TenantEndDates)-RP$4)&lt;=31,LOOKUP($F10,TenantNames,TenantTotalRevenues)-SUM($JA10:RO10),LOOKUP($F10,TenantNames,TenantMonthlyRents)),IF(AND((SUMIF($G$4:AHB$4,"&lt;"&amp;RP$4,$G10:AHB10))&gt;SUMIFS(TransactionAmounts,TenantSources,$F10,'Filtered Data'!$C$2:$C23,"&lt;"&amp;RP$4),RP$4&lt;TODAY()),"Late","Occupied")),)))</f>
        <v/>
      </c>
      <c r="RQ10" s="33" t="str">
        <f>IF(ISBLANK($F10),,IF(TODAY()=RQ$4,"Today",IF(AND(LOOKUP($F10,TenantNames,TenantStartDates)&lt;=RQ$4,LOOKUP($F10,TenantNames,TenantEndDates)&gt;=RQ$4),IF(OR(AND(DAY(LOOKUP($F10,TenantNames,TenantStartDates))&gt;28,DAY(EOMONTH(RQ$4,0))=28,DAY(RQ$4)=28),AND(DAY(LOOKUP($F10,TenantNames,TenantStartDates))&gt;30,DAY(EOMONTH(RQ$4,0))=30,DAY(RQ$4)=30),DAY(LOOKUP($F10,TenantNames,TenantStartDates))=DAY(RQ$4)),IF((LOOKUP($F10,TenantNames,TenantEndDates)-RQ$4)&lt;=31,LOOKUP($F10,TenantNames,TenantTotalRevenues)-SUM($JA10:RP10),LOOKUP($F10,TenantNames,TenantMonthlyRents)),IF(AND((SUMIF($G$4:AHB$4,"&lt;"&amp;RQ$4,$G10:AHB10))&gt;SUMIFS(TransactionAmounts,TenantSources,$F10,'Filtered Data'!$C$2:$C23,"&lt;"&amp;RQ$4),RQ$4&lt;TODAY()),"Late","Occupied")),)))</f>
        <v/>
      </c>
      <c r="RR10" s="33" t="str">
        <f>IF(ISBLANK($F10),,IF(TODAY()=RR$4,"Today",IF(AND(LOOKUP($F10,TenantNames,TenantStartDates)&lt;=RR$4,LOOKUP($F10,TenantNames,TenantEndDates)&gt;=RR$4),IF(OR(AND(DAY(LOOKUP($F10,TenantNames,TenantStartDates))&gt;28,DAY(EOMONTH(RR$4,0))=28,DAY(RR$4)=28),AND(DAY(LOOKUP($F10,TenantNames,TenantStartDates))&gt;30,DAY(EOMONTH(RR$4,0))=30,DAY(RR$4)=30),DAY(LOOKUP($F10,TenantNames,TenantStartDates))=DAY(RR$4)),IF((LOOKUP($F10,TenantNames,TenantEndDates)-RR$4)&lt;=31,LOOKUP($F10,TenantNames,TenantTotalRevenues)-SUM($JA10:RQ10),LOOKUP($F10,TenantNames,TenantMonthlyRents)),IF(AND((SUMIF($G$4:AHB$4,"&lt;"&amp;RR$4,$G10:AHB10))&gt;SUMIFS(TransactionAmounts,TenantSources,$F10,'Filtered Data'!$C$2:$C23,"&lt;"&amp;RR$4),RR$4&lt;TODAY()),"Late","Occupied")),)))</f>
        <v/>
      </c>
      <c r="RS10" s="33" t="str">
        <f>IF(ISBLANK($F10),,IF(TODAY()=RS$4,"Today",IF(AND(LOOKUP($F10,TenantNames,TenantStartDates)&lt;=RS$4,LOOKUP($F10,TenantNames,TenantEndDates)&gt;=RS$4),IF(OR(AND(DAY(LOOKUP($F10,TenantNames,TenantStartDates))&gt;28,DAY(EOMONTH(RS$4,0))=28,DAY(RS$4)=28),AND(DAY(LOOKUP($F10,TenantNames,TenantStartDates))&gt;30,DAY(EOMONTH(RS$4,0))=30,DAY(RS$4)=30),DAY(LOOKUP($F10,TenantNames,TenantStartDates))=DAY(RS$4)),IF((LOOKUP($F10,TenantNames,TenantEndDates)-RS$4)&lt;=31,LOOKUP($F10,TenantNames,TenantTotalRevenues)-SUM($JA10:RR10),LOOKUP($F10,TenantNames,TenantMonthlyRents)),IF(AND((SUMIF($G$4:AHB$4,"&lt;"&amp;RS$4,$G10:AHB10))&gt;SUMIFS(TransactionAmounts,TenantSources,$F10,'Filtered Data'!$C$2:$C23,"&lt;"&amp;RS$4),RS$4&lt;TODAY()),"Late","Occupied")),)))</f>
        <v/>
      </c>
      <c r="RT10" s="33" t="str">
        <f>IF(ISBLANK($F10),,IF(TODAY()=RT$4,"Today",IF(AND(LOOKUP($F10,TenantNames,TenantStartDates)&lt;=RT$4,LOOKUP($F10,TenantNames,TenantEndDates)&gt;=RT$4),IF(OR(AND(DAY(LOOKUP($F10,TenantNames,TenantStartDates))&gt;28,DAY(EOMONTH(RT$4,0))=28,DAY(RT$4)=28),AND(DAY(LOOKUP($F10,TenantNames,TenantStartDates))&gt;30,DAY(EOMONTH(RT$4,0))=30,DAY(RT$4)=30),DAY(LOOKUP($F10,TenantNames,TenantStartDates))=DAY(RT$4)),IF((LOOKUP($F10,TenantNames,TenantEndDates)-RT$4)&lt;=31,LOOKUP($F10,TenantNames,TenantTotalRevenues)-SUM($JA10:RS10),LOOKUP($F10,TenantNames,TenantMonthlyRents)),IF(AND((SUMIF($G$4:AHB$4,"&lt;"&amp;RT$4,$G10:AHB10))&gt;SUMIFS(TransactionAmounts,TenantSources,$F10,'Filtered Data'!$C$2:$C23,"&lt;"&amp;RT$4),RT$4&lt;TODAY()),"Late","Occupied")),)))</f>
        <v/>
      </c>
      <c r="RU10" s="33" t="str">
        <f>IF(ISBLANK($F10),,IF(TODAY()=RU$4,"Today",IF(AND(LOOKUP($F10,TenantNames,TenantStartDates)&lt;=RU$4,LOOKUP($F10,TenantNames,TenantEndDates)&gt;=RU$4),IF(OR(AND(DAY(LOOKUP($F10,TenantNames,TenantStartDates))&gt;28,DAY(EOMONTH(RU$4,0))=28,DAY(RU$4)=28),AND(DAY(LOOKUP($F10,TenantNames,TenantStartDates))&gt;30,DAY(EOMONTH(RU$4,0))=30,DAY(RU$4)=30),DAY(LOOKUP($F10,TenantNames,TenantStartDates))=DAY(RU$4)),IF((LOOKUP($F10,TenantNames,TenantEndDates)-RU$4)&lt;=31,LOOKUP($F10,TenantNames,TenantTotalRevenues)-SUM($JA10:RT10),LOOKUP($F10,TenantNames,TenantMonthlyRents)),IF(AND((SUMIF($G$4:AHB$4,"&lt;"&amp;RU$4,$G10:AHB10))&gt;SUMIFS(TransactionAmounts,TenantSources,$F10,'Filtered Data'!$C$2:$C23,"&lt;"&amp;RU$4),RU$4&lt;TODAY()),"Late","Occupied")),)))</f>
        <v/>
      </c>
      <c r="RV10" s="33" t="str">
        <f>IF(ISBLANK($F10),,IF(TODAY()=RV$4,"Today",IF(AND(LOOKUP($F10,TenantNames,TenantStartDates)&lt;=RV$4,LOOKUP($F10,TenantNames,TenantEndDates)&gt;=RV$4),IF(OR(AND(DAY(LOOKUP($F10,TenantNames,TenantStartDates))&gt;28,DAY(EOMONTH(RV$4,0))=28,DAY(RV$4)=28),AND(DAY(LOOKUP($F10,TenantNames,TenantStartDates))&gt;30,DAY(EOMONTH(RV$4,0))=30,DAY(RV$4)=30),DAY(LOOKUP($F10,TenantNames,TenantStartDates))=DAY(RV$4)),IF((LOOKUP($F10,TenantNames,TenantEndDates)-RV$4)&lt;=31,LOOKUP($F10,TenantNames,TenantTotalRevenues)-SUM($JA10:RU10),LOOKUP($F10,TenantNames,TenantMonthlyRents)),IF(AND((SUMIF($G$4:AHB$4,"&lt;"&amp;RV$4,$G10:AHB10))&gt;SUMIFS(TransactionAmounts,TenantSources,$F10,'Filtered Data'!$C$2:$C23,"&lt;"&amp;RV$4),RV$4&lt;TODAY()),"Late","Occupied")),)))</f>
        <v/>
      </c>
      <c r="RW10" s="33" t="str">
        <f>IF(ISBLANK($F10),,IF(TODAY()=RW$4,"Today",IF(AND(LOOKUP($F10,TenantNames,TenantStartDates)&lt;=RW$4,LOOKUP($F10,TenantNames,TenantEndDates)&gt;=RW$4),IF(OR(AND(DAY(LOOKUP($F10,TenantNames,TenantStartDates))&gt;28,DAY(EOMONTH(RW$4,0))=28,DAY(RW$4)=28),AND(DAY(LOOKUP($F10,TenantNames,TenantStartDates))&gt;30,DAY(EOMONTH(RW$4,0))=30,DAY(RW$4)=30),DAY(LOOKUP($F10,TenantNames,TenantStartDates))=DAY(RW$4)),IF((LOOKUP($F10,TenantNames,TenantEndDates)-RW$4)&lt;=31,LOOKUP($F10,TenantNames,TenantTotalRevenues)-SUM($JA10:RV10),LOOKUP($F10,TenantNames,TenantMonthlyRents)),IF(AND((SUMIF($G$4:AHB$4,"&lt;"&amp;RW$4,$G10:AHB10))&gt;SUMIFS(TransactionAmounts,TenantSources,$F10,'Filtered Data'!$C$2:$C23,"&lt;"&amp;RW$4),RW$4&lt;TODAY()),"Late","Occupied")),)))</f>
        <v/>
      </c>
      <c r="RX10" s="33" t="str">
        <f>IF(ISBLANK($F10),,IF(TODAY()=RX$4,"Today",IF(AND(LOOKUP($F10,TenantNames,TenantStartDates)&lt;=RX$4,LOOKUP($F10,TenantNames,TenantEndDates)&gt;=RX$4),IF(OR(AND(DAY(LOOKUP($F10,TenantNames,TenantStartDates))&gt;28,DAY(EOMONTH(RX$4,0))=28,DAY(RX$4)=28),AND(DAY(LOOKUP($F10,TenantNames,TenantStartDates))&gt;30,DAY(EOMONTH(RX$4,0))=30,DAY(RX$4)=30),DAY(LOOKUP($F10,TenantNames,TenantStartDates))=DAY(RX$4)),IF((LOOKUP($F10,TenantNames,TenantEndDates)-RX$4)&lt;=31,LOOKUP($F10,TenantNames,TenantTotalRevenues)-SUM($JA10:RW10),LOOKUP($F10,TenantNames,TenantMonthlyRents)),IF(AND((SUMIF($G$4:AHB$4,"&lt;"&amp;RX$4,$G10:AHB10))&gt;SUMIFS(TransactionAmounts,TenantSources,$F10,'Filtered Data'!$C$2:$C23,"&lt;"&amp;RX$4),RX$4&lt;TODAY()),"Late","Occupied")),)))</f>
        <v/>
      </c>
      <c r="RY10" s="33" t="str">
        <f>IF(ISBLANK($F10),,IF(TODAY()=RY$4,"Today",IF(AND(LOOKUP($F10,TenantNames,TenantStartDates)&lt;=RY$4,LOOKUP($F10,TenantNames,TenantEndDates)&gt;=RY$4),IF(OR(AND(DAY(LOOKUP($F10,TenantNames,TenantStartDates))&gt;28,DAY(EOMONTH(RY$4,0))=28,DAY(RY$4)=28),AND(DAY(LOOKUP($F10,TenantNames,TenantStartDates))&gt;30,DAY(EOMONTH(RY$4,0))=30,DAY(RY$4)=30),DAY(LOOKUP($F10,TenantNames,TenantStartDates))=DAY(RY$4)),IF((LOOKUP($F10,TenantNames,TenantEndDates)-RY$4)&lt;=31,LOOKUP($F10,TenantNames,TenantTotalRevenues)-SUM($JA10:RX10),LOOKUP($F10,TenantNames,TenantMonthlyRents)),IF(AND((SUMIF($G$4:AHB$4,"&lt;"&amp;RY$4,$G10:AHB10))&gt;SUMIFS(TransactionAmounts,TenantSources,$F10,'Filtered Data'!$C$2:$C23,"&lt;"&amp;RY$4),RY$4&lt;TODAY()),"Late","Occupied")),)))</f>
        <v/>
      </c>
      <c r="RZ10" s="33" t="str">
        <f>IF(ISBLANK($F10),,IF(TODAY()=RZ$4,"Today",IF(AND(LOOKUP($F10,TenantNames,TenantStartDates)&lt;=RZ$4,LOOKUP($F10,TenantNames,TenantEndDates)&gt;=RZ$4),IF(OR(AND(DAY(LOOKUP($F10,TenantNames,TenantStartDates))&gt;28,DAY(EOMONTH(RZ$4,0))=28,DAY(RZ$4)=28),AND(DAY(LOOKUP($F10,TenantNames,TenantStartDates))&gt;30,DAY(EOMONTH(RZ$4,0))=30,DAY(RZ$4)=30),DAY(LOOKUP($F10,TenantNames,TenantStartDates))=DAY(RZ$4)),IF((LOOKUP($F10,TenantNames,TenantEndDates)-RZ$4)&lt;=31,LOOKUP($F10,TenantNames,TenantTotalRevenues)-SUM($JA10:RY10),LOOKUP($F10,TenantNames,TenantMonthlyRents)),IF(AND((SUMIF($G$4:AHB$4,"&lt;"&amp;RZ$4,$G10:AHB10))&gt;SUMIFS(TransactionAmounts,TenantSources,$F10,'Filtered Data'!$C$2:$C23,"&lt;"&amp;RZ$4),RZ$4&lt;TODAY()),"Late","Occupied")),)))</f>
        <v/>
      </c>
      <c r="SA10" s="33" t="str">
        <f>IF(ISBLANK($F10),,IF(TODAY()=SA$4,"Today",IF(AND(LOOKUP($F10,TenantNames,TenantStartDates)&lt;=SA$4,LOOKUP($F10,TenantNames,TenantEndDates)&gt;=SA$4),IF(OR(AND(DAY(LOOKUP($F10,TenantNames,TenantStartDates))&gt;28,DAY(EOMONTH(SA$4,0))=28,DAY(SA$4)=28),AND(DAY(LOOKUP($F10,TenantNames,TenantStartDates))&gt;30,DAY(EOMONTH(SA$4,0))=30,DAY(SA$4)=30),DAY(LOOKUP($F10,TenantNames,TenantStartDates))=DAY(SA$4)),IF((LOOKUP($F10,TenantNames,TenantEndDates)-SA$4)&lt;=31,LOOKUP($F10,TenantNames,TenantTotalRevenues)-SUM($JA10:RZ10),LOOKUP($F10,TenantNames,TenantMonthlyRents)),IF(AND((SUMIF($G$4:AHB$4,"&lt;"&amp;SA$4,$G10:AHB10))&gt;SUMIFS(TransactionAmounts,TenantSources,$F10,'Filtered Data'!$C$2:$C23,"&lt;"&amp;SA$4),SA$4&lt;TODAY()),"Late","Occupied")),)))</f>
        <v/>
      </c>
      <c r="SB10" s="33" t="str">
        <f>IF(ISBLANK($F10),,IF(TODAY()=SB$4,"Today",IF(AND(LOOKUP($F10,TenantNames,TenantStartDates)&lt;=SB$4,LOOKUP($F10,TenantNames,TenantEndDates)&gt;=SB$4),IF(OR(AND(DAY(LOOKUP($F10,TenantNames,TenantStartDates))&gt;28,DAY(EOMONTH(SB$4,0))=28,DAY(SB$4)=28),AND(DAY(LOOKUP($F10,TenantNames,TenantStartDates))&gt;30,DAY(EOMONTH(SB$4,0))=30,DAY(SB$4)=30),DAY(LOOKUP($F10,TenantNames,TenantStartDates))=DAY(SB$4)),IF((LOOKUP($F10,TenantNames,TenantEndDates)-SB$4)&lt;=31,LOOKUP($F10,TenantNames,TenantTotalRevenues)-SUM($JA10:SA10),LOOKUP($F10,TenantNames,TenantMonthlyRents)),IF(AND((SUMIF($G$4:AHB$4,"&lt;"&amp;SB$4,$G10:AHB10))&gt;SUMIFS(TransactionAmounts,TenantSources,$F10,'Filtered Data'!$C$2:$C23,"&lt;"&amp;SB$4),SB$4&lt;TODAY()),"Late","Occupied")),)))</f>
        <v/>
      </c>
      <c r="SC10" s="33" t="str">
        <f>IF(ISBLANK($F10),,IF(TODAY()=SC$4,"Today",IF(AND(LOOKUP($F10,TenantNames,TenantStartDates)&lt;=SC$4,LOOKUP($F10,TenantNames,TenantEndDates)&gt;=SC$4),IF(OR(AND(DAY(LOOKUP($F10,TenantNames,TenantStartDates))&gt;28,DAY(EOMONTH(SC$4,0))=28,DAY(SC$4)=28),AND(DAY(LOOKUP($F10,TenantNames,TenantStartDates))&gt;30,DAY(EOMONTH(SC$4,0))=30,DAY(SC$4)=30),DAY(LOOKUP($F10,TenantNames,TenantStartDates))=DAY(SC$4)),IF((LOOKUP($F10,TenantNames,TenantEndDates)-SC$4)&lt;=31,LOOKUP($F10,TenantNames,TenantTotalRevenues)-SUM($JA10:SB10),LOOKUP($F10,TenantNames,TenantMonthlyRents)),IF(AND((SUMIF($G$4:AHB$4,"&lt;"&amp;SC$4,$G10:AHB10))&gt;SUMIFS(TransactionAmounts,TenantSources,$F10,'Filtered Data'!$C$2:$C23,"&lt;"&amp;SC$4),SC$4&lt;TODAY()),"Late","Occupied")),)))</f>
        <v/>
      </c>
      <c r="SD10" s="33" t="str">
        <f>IF(ISBLANK($F10),,IF(TODAY()=SD$4,"Today",IF(AND(LOOKUP($F10,TenantNames,TenantStartDates)&lt;=SD$4,LOOKUP($F10,TenantNames,TenantEndDates)&gt;=SD$4),IF(OR(AND(DAY(LOOKUP($F10,TenantNames,TenantStartDates))&gt;28,DAY(EOMONTH(SD$4,0))=28,DAY(SD$4)=28),AND(DAY(LOOKUP($F10,TenantNames,TenantStartDates))&gt;30,DAY(EOMONTH(SD$4,0))=30,DAY(SD$4)=30),DAY(LOOKUP($F10,TenantNames,TenantStartDates))=DAY(SD$4)),IF((LOOKUP($F10,TenantNames,TenantEndDates)-SD$4)&lt;=31,LOOKUP($F10,TenantNames,TenantTotalRevenues)-SUM($JA10:SC10),LOOKUP($F10,TenantNames,TenantMonthlyRents)),IF(AND((SUMIF($G$4:AHB$4,"&lt;"&amp;SD$4,$G10:AHB10))&gt;SUMIFS(TransactionAmounts,TenantSources,$F10,'Filtered Data'!$C$2:$C23,"&lt;"&amp;SD$4),SD$4&lt;TODAY()),"Late","Occupied")),)))</f>
        <v/>
      </c>
      <c r="SE10" s="33" t="str">
        <f>IF(ISBLANK($F10),,IF(TODAY()=SE$4,"Today",IF(AND(LOOKUP($F10,TenantNames,TenantStartDates)&lt;=SE$4,LOOKUP($F10,TenantNames,TenantEndDates)&gt;=SE$4),IF(OR(AND(DAY(LOOKUP($F10,TenantNames,TenantStartDates))&gt;28,DAY(EOMONTH(SE$4,0))=28,DAY(SE$4)=28),AND(DAY(LOOKUP($F10,TenantNames,TenantStartDates))&gt;30,DAY(EOMONTH(SE$4,0))=30,DAY(SE$4)=30),DAY(LOOKUP($F10,TenantNames,TenantStartDates))=DAY(SE$4)),IF((LOOKUP($F10,TenantNames,TenantEndDates)-SE$4)&lt;=31,LOOKUP($F10,TenantNames,TenantTotalRevenues)-SUM($JA10:SD10),LOOKUP($F10,TenantNames,TenantMonthlyRents)),IF(AND((SUMIF($G$4:AHB$4,"&lt;"&amp;SE$4,$G10:AHB10))&gt;SUMIFS(TransactionAmounts,TenantSources,$F10,'Filtered Data'!$C$2:$C23,"&lt;"&amp;SE$4),SE$4&lt;TODAY()),"Late","Occupied")),)))</f>
        <v/>
      </c>
      <c r="SF10" s="33" t="str">
        <f>IF(ISBLANK($F10),,IF(TODAY()=SF$4,"Today",IF(AND(LOOKUP($F10,TenantNames,TenantStartDates)&lt;=SF$4,LOOKUP($F10,TenantNames,TenantEndDates)&gt;=SF$4),IF(OR(AND(DAY(LOOKUP($F10,TenantNames,TenantStartDates))&gt;28,DAY(EOMONTH(SF$4,0))=28,DAY(SF$4)=28),AND(DAY(LOOKUP($F10,TenantNames,TenantStartDates))&gt;30,DAY(EOMONTH(SF$4,0))=30,DAY(SF$4)=30),DAY(LOOKUP($F10,TenantNames,TenantStartDates))=DAY(SF$4)),IF((LOOKUP($F10,TenantNames,TenantEndDates)-SF$4)&lt;=31,LOOKUP($F10,TenantNames,TenantTotalRevenues)-SUM($JA10:SE10),LOOKUP($F10,TenantNames,TenantMonthlyRents)),IF(AND((SUMIF($G$4:AHB$4,"&lt;"&amp;SF$4,$G10:AHB10))&gt;SUMIFS(TransactionAmounts,TenantSources,$F10,'Filtered Data'!$C$2:$C23,"&lt;"&amp;SF$4),SF$4&lt;TODAY()),"Late","Occupied")),)))</f>
        <v/>
      </c>
      <c r="SG10" s="33" t="str">
        <f>IF(ISBLANK($F10),,IF(TODAY()=SG$4,"Today",IF(AND(LOOKUP($F10,TenantNames,TenantStartDates)&lt;=SG$4,LOOKUP($F10,TenantNames,TenantEndDates)&gt;=SG$4),IF(OR(AND(DAY(LOOKUP($F10,TenantNames,TenantStartDates))&gt;28,DAY(EOMONTH(SG$4,0))=28,DAY(SG$4)=28),AND(DAY(LOOKUP($F10,TenantNames,TenantStartDates))&gt;30,DAY(EOMONTH(SG$4,0))=30,DAY(SG$4)=30),DAY(LOOKUP($F10,TenantNames,TenantStartDates))=DAY(SG$4)),IF((LOOKUP($F10,TenantNames,TenantEndDates)-SG$4)&lt;=31,LOOKUP($F10,TenantNames,TenantTotalRevenues)-SUM($JA10:SF10),LOOKUP($F10,TenantNames,TenantMonthlyRents)),IF(AND((SUMIF($G$4:AHB$4,"&lt;"&amp;SG$4,$G10:AHB10))&gt;SUMIFS(TransactionAmounts,TenantSources,$F10,'Filtered Data'!$C$2:$C23,"&lt;"&amp;SG$4),SG$4&lt;TODAY()),"Late","Occupied")),)))</f>
        <v/>
      </c>
      <c r="SH10" s="33" t="str">
        <f>IF(ISBLANK($F10),,IF(TODAY()=SH$4,"Today",IF(AND(LOOKUP($F10,TenantNames,TenantStartDates)&lt;=SH$4,LOOKUP($F10,TenantNames,TenantEndDates)&gt;=SH$4),IF(OR(AND(DAY(LOOKUP($F10,TenantNames,TenantStartDates))&gt;28,DAY(EOMONTH(SH$4,0))=28,DAY(SH$4)=28),AND(DAY(LOOKUP($F10,TenantNames,TenantStartDates))&gt;30,DAY(EOMONTH(SH$4,0))=30,DAY(SH$4)=30),DAY(LOOKUP($F10,TenantNames,TenantStartDates))=DAY(SH$4)),IF((LOOKUP($F10,TenantNames,TenantEndDates)-SH$4)&lt;=31,LOOKUP($F10,TenantNames,TenantTotalRevenues)-SUM($JA10:SG10),LOOKUP($F10,TenantNames,TenantMonthlyRents)),IF(AND((SUMIF($G$4:AHB$4,"&lt;"&amp;SH$4,$G10:AHB10))&gt;SUMIFS(TransactionAmounts,TenantSources,$F10,'Filtered Data'!$C$2:$C23,"&lt;"&amp;SH$4),SH$4&lt;TODAY()),"Late","Occupied")),)))</f>
        <v/>
      </c>
      <c r="SI10" s="33" t="str">
        <f>IF(ISBLANK($F10),,IF(TODAY()=SI$4,"Today",IF(AND(LOOKUP($F10,TenantNames,TenantStartDates)&lt;=SI$4,LOOKUP($F10,TenantNames,TenantEndDates)&gt;=SI$4),IF(OR(AND(DAY(LOOKUP($F10,TenantNames,TenantStartDates))&gt;28,DAY(EOMONTH(SI$4,0))=28,DAY(SI$4)=28),AND(DAY(LOOKUP($F10,TenantNames,TenantStartDates))&gt;30,DAY(EOMONTH(SI$4,0))=30,DAY(SI$4)=30),DAY(LOOKUP($F10,TenantNames,TenantStartDates))=DAY(SI$4)),IF((LOOKUP($F10,TenantNames,TenantEndDates)-SI$4)&lt;=31,LOOKUP($F10,TenantNames,TenantTotalRevenues)-SUM($JA10:SH10),LOOKUP($F10,TenantNames,TenantMonthlyRents)),IF(AND((SUMIF($G$4:AHB$4,"&lt;"&amp;SI$4,$G10:AHB10))&gt;SUMIFS(TransactionAmounts,TenantSources,$F10,'Filtered Data'!$C$2:$C23,"&lt;"&amp;SI$4),SI$4&lt;TODAY()),"Late","Occupied")),)))</f>
        <v/>
      </c>
      <c r="SJ10" s="33" t="str">
        <f>IF(ISBLANK($F10),,IF(TODAY()=SJ$4,"Today",IF(AND(LOOKUP($F10,TenantNames,TenantStartDates)&lt;=SJ$4,LOOKUP($F10,TenantNames,TenantEndDates)&gt;=SJ$4),IF(OR(AND(DAY(LOOKUP($F10,TenantNames,TenantStartDates))&gt;28,DAY(EOMONTH(SJ$4,0))=28,DAY(SJ$4)=28),AND(DAY(LOOKUP($F10,TenantNames,TenantStartDates))&gt;30,DAY(EOMONTH(SJ$4,0))=30,DAY(SJ$4)=30),DAY(LOOKUP($F10,TenantNames,TenantStartDates))=DAY(SJ$4)),IF((LOOKUP($F10,TenantNames,TenantEndDates)-SJ$4)&lt;=31,LOOKUP($F10,TenantNames,TenantTotalRevenues)-SUM($JA10:SI10),LOOKUP($F10,TenantNames,TenantMonthlyRents)),IF(AND((SUMIF($G$4:AHB$4,"&lt;"&amp;SJ$4,$G10:AHB10))&gt;SUMIFS(TransactionAmounts,TenantSources,$F10,'Filtered Data'!$C$2:$C23,"&lt;"&amp;SJ$4),SJ$4&lt;TODAY()),"Late","Occupied")),)))</f>
        <v/>
      </c>
      <c r="SK10" s="33" t="str">
        <f>IF(ISBLANK($F10),,IF(TODAY()=SK$4,"Today",IF(AND(LOOKUP($F10,TenantNames,TenantStartDates)&lt;=SK$4,LOOKUP($F10,TenantNames,TenantEndDates)&gt;=SK$4),IF(OR(AND(DAY(LOOKUP($F10,TenantNames,TenantStartDates))&gt;28,DAY(EOMONTH(SK$4,0))=28,DAY(SK$4)=28),AND(DAY(LOOKUP($F10,TenantNames,TenantStartDates))&gt;30,DAY(EOMONTH(SK$4,0))=30,DAY(SK$4)=30),DAY(LOOKUP($F10,TenantNames,TenantStartDates))=DAY(SK$4)),IF((LOOKUP($F10,TenantNames,TenantEndDates)-SK$4)&lt;=31,LOOKUP($F10,TenantNames,TenantTotalRevenues)-SUM($JA10:SJ10),LOOKUP($F10,TenantNames,TenantMonthlyRents)),IF(AND((SUMIF($G$4:AHB$4,"&lt;"&amp;SK$4,$G10:AHB10))&gt;SUMIFS(TransactionAmounts,TenantSources,$F10,'Filtered Data'!$C$2:$C23,"&lt;"&amp;SK$4),SK$4&lt;TODAY()),"Late","Occupied")),)))</f>
        <v/>
      </c>
      <c r="SL10" s="33" t="str">
        <f>IF(ISBLANK($F10),,IF(TODAY()=SL$4,"Today",IF(AND(LOOKUP($F10,TenantNames,TenantStartDates)&lt;=SL$4,LOOKUP($F10,TenantNames,TenantEndDates)&gt;=SL$4),IF(OR(AND(DAY(LOOKUP($F10,TenantNames,TenantStartDates))&gt;28,DAY(EOMONTH(SL$4,0))=28,DAY(SL$4)=28),AND(DAY(LOOKUP($F10,TenantNames,TenantStartDates))&gt;30,DAY(EOMONTH(SL$4,0))=30,DAY(SL$4)=30),DAY(LOOKUP($F10,TenantNames,TenantStartDates))=DAY(SL$4)),IF((LOOKUP($F10,TenantNames,TenantEndDates)-SL$4)&lt;=31,LOOKUP($F10,TenantNames,TenantTotalRevenues)-SUM($JA10:SK10),LOOKUP($F10,TenantNames,TenantMonthlyRents)),IF(AND((SUMIF($G$4:AHB$4,"&lt;"&amp;SL$4,$G10:AHB10))&gt;SUMIFS(TransactionAmounts,TenantSources,$F10,'Filtered Data'!$C$2:$C23,"&lt;"&amp;SL$4),SL$4&lt;TODAY()),"Late","Occupied")),)))</f>
        <v/>
      </c>
      <c r="SM10" s="33" t="str">
        <f>IF(ISBLANK($F10),,IF(TODAY()=SM$4,"Today",IF(AND(LOOKUP($F10,TenantNames,TenantStartDates)&lt;=SM$4,LOOKUP($F10,TenantNames,TenantEndDates)&gt;=SM$4),IF(OR(AND(DAY(LOOKUP($F10,TenantNames,TenantStartDates))&gt;28,DAY(EOMONTH(SM$4,0))=28,DAY(SM$4)=28),AND(DAY(LOOKUP($F10,TenantNames,TenantStartDates))&gt;30,DAY(EOMONTH(SM$4,0))=30,DAY(SM$4)=30),DAY(LOOKUP($F10,TenantNames,TenantStartDates))=DAY(SM$4)),IF((LOOKUP($F10,TenantNames,TenantEndDates)-SM$4)&lt;=31,LOOKUP($F10,TenantNames,TenantTotalRevenues)-SUM($JA10:SL10),LOOKUP($F10,TenantNames,TenantMonthlyRents)),IF(AND((SUMIF($G$4:AHB$4,"&lt;"&amp;SM$4,$G10:AHB10))&gt;SUMIFS(TransactionAmounts,TenantSources,$F10,'Filtered Data'!$C$2:$C23,"&lt;"&amp;SM$4),SM$4&lt;TODAY()),"Late","Occupied")),)))</f>
        <v/>
      </c>
      <c r="SN10" s="33" t="str">
        <f>IF(ISBLANK($F10),,IF(TODAY()=SN$4,"Today",IF(AND(LOOKUP($F10,TenantNames,TenantStartDates)&lt;=SN$4,LOOKUP($F10,TenantNames,TenantEndDates)&gt;=SN$4),IF(OR(AND(DAY(LOOKUP($F10,TenantNames,TenantStartDates))&gt;28,DAY(EOMONTH(SN$4,0))=28,DAY(SN$4)=28),AND(DAY(LOOKUP($F10,TenantNames,TenantStartDates))&gt;30,DAY(EOMONTH(SN$4,0))=30,DAY(SN$4)=30),DAY(LOOKUP($F10,TenantNames,TenantStartDates))=DAY(SN$4)),IF((LOOKUP($F10,TenantNames,TenantEndDates)-SN$4)&lt;=31,LOOKUP($F10,TenantNames,TenantTotalRevenues)-SUM($JA10:SM10),LOOKUP($F10,TenantNames,TenantMonthlyRents)),IF(AND((SUMIF($G$4:AHB$4,"&lt;"&amp;SN$4,$G10:AHB10))&gt;SUMIFS(TransactionAmounts,TenantSources,$F10,'Filtered Data'!$C$2:$C23,"&lt;"&amp;SN$4),SN$4&lt;TODAY()),"Late","Occupied")),)))</f>
        <v/>
      </c>
      <c r="SO10" s="33" t="str">
        <f>IF(ISBLANK($F10),,IF(TODAY()=SO$4,"Today",IF(AND(LOOKUP($F10,TenantNames,TenantStartDates)&lt;=SO$4,LOOKUP($F10,TenantNames,TenantEndDates)&gt;=SO$4),IF(OR(AND(DAY(LOOKUP($F10,TenantNames,TenantStartDates))&gt;28,DAY(EOMONTH(SO$4,0))=28,DAY(SO$4)=28),AND(DAY(LOOKUP($F10,TenantNames,TenantStartDates))&gt;30,DAY(EOMONTH(SO$4,0))=30,DAY(SO$4)=30),DAY(LOOKUP($F10,TenantNames,TenantStartDates))=DAY(SO$4)),IF((LOOKUP($F10,TenantNames,TenantEndDates)-SO$4)&lt;=31,LOOKUP($F10,TenantNames,TenantTotalRevenues)-SUM($JA10:SN10),LOOKUP($F10,TenantNames,TenantMonthlyRents)),IF(AND((SUMIF($G$4:AHB$4,"&lt;"&amp;SO$4,$G10:AHB10))&gt;SUMIFS(TransactionAmounts,TenantSources,$F10,'Filtered Data'!$C$2:$C23,"&lt;"&amp;SO$4),SO$4&lt;TODAY()),"Late","Occupied")),)))</f>
        <v/>
      </c>
      <c r="SP10" s="33" t="str">
        <f>IF(ISBLANK($F10),,IF(TODAY()=SP$4,"Today",IF(AND(LOOKUP($F10,TenantNames,TenantStartDates)&lt;=SP$4,LOOKUP($F10,TenantNames,TenantEndDates)&gt;=SP$4),IF(OR(AND(DAY(LOOKUP($F10,TenantNames,TenantStartDates))&gt;28,DAY(EOMONTH(SP$4,0))=28,DAY(SP$4)=28),AND(DAY(LOOKUP($F10,TenantNames,TenantStartDates))&gt;30,DAY(EOMONTH(SP$4,0))=30,DAY(SP$4)=30),DAY(LOOKUP($F10,TenantNames,TenantStartDates))=DAY(SP$4)),IF((LOOKUP($F10,TenantNames,TenantEndDates)-SP$4)&lt;=31,LOOKUP($F10,TenantNames,TenantTotalRevenues)-SUM($JA10:SO10),LOOKUP($F10,TenantNames,TenantMonthlyRents)),IF(AND((SUMIF($G$4:AHB$4,"&lt;"&amp;SP$4,$G10:AHB10))&gt;SUMIFS(TransactionAmounts,TenantSources,$F10,'Filtered Data'!$C$2:$C23,"&lt;"&amp;SP$4),SP$4&lt;TODAY()),"Late","Occupied")),)))</f>
        <v/>
      </c>
      <c r="SQ10" s="33" t="str">
        <f>IF(ISBLANK($F10),,IF(TODAY()=SQ$4,"Today",IF(AND(LOOKUP($F10,TenantNames,TenantStartDates)&lt;=SQ$4,LOOKUP($F10,TenantNames,TenantEndDates)&gt;=SQ$4),IF(OR(AND(DAY(LOOKUP($F10,TenantNames,TenantStartDates))&gt;28,DAY(EOMONTH(SQ$4,0))=28,DAY(SQ$4)=28),AND(DAY(LOOKUP($F10,TenantNames,TenantStartDates))&gt;30,DAY(EOMONTH(SQ$4,0))=30,DAY(SQ$4)=30),DAY(LOOKUP($F10,TenantNames,TenantStartDates))=DAY(SQ$4)),IF((LOOKUP($F10,TenantNames,TenantEndDates)-SQ$4)&lt;=31,LOOKUP($F10,TenantNames,TenantTotalRevenues)-SUM($JA10:SP10),LOOKUP($F10,TenantNames,TenantMonthlyRents)),IF(AND((SUMIF($G$4:AHB$4,"&lt;"&amp;SQ$4,$G10:AHB10))&gt;SUMIFS(TransactionAmounts,TenantSources,$F10,'Filtered Data'!$C$2:$C23,"&lt;"&amp;SQ$4),SQ$4&lt;TODAY()),"Late","Occupied")),)))</f>
        <v/>
      </c>
      <c r="SR10" s="33" t="str">
        <f>IF(ISBLANK($F10),,IF(TODAY()=SR$4,"Today",IF(AND(LOOKUP($F10,TenantNames,TenantStartDates)&lt;=SR$4,LOOKUP($F10,TenantNames,TenantEndDates)&gt;=SR$4),IF(OR(AND(DAY(LOOKUP($F10,TenantNames,TenantStartDates))&gt;28,DAY(EOMONTH(SR$4,0))=28,DAY(SR$4)=28),AND(DAY(LOOKUP($F10,TenantNames,TenantStartDates))&gt;30,DAY(EOMONTH(SR$4,0))=30,DAY(SR$4)=30),DAY(LOOKUP($F10,TenantNames,TenantStartDates))=DAY(SR$4)),IF((LOOKUP($F10,TenantNames,TenantEndDates)-SR$4)&lt;=31,LOOKUP($F10,TenantNames,TenantTotalRevenues)-SUM($JA10:SQ10),LOOKUP($F10,TenantNames,TenantMonthlyRents)),IF(AND((SUMIF($G$4:AHB$4,"&lt;"&amp;SR$4,$G10:AHB10))&gt;SUMIFS(TransactionAmounts,TenantSources,$F10,'Filtered Data'!$C$2:$C23,"&lt;"&amp;SR$4),SR$4&lt;TODAY()),"Late","Occupied")),)))</f>
        <v/>
      </c>
      <c r="SS10" s="33" t="str">
        <f>IF(ISBLANK($F10),,IF(TODAY()=SS$4,"Today",IF(AND(LOOKUP($F10,TenantNames,TenantStartDates)&lt;=SS$4,LOOKUP($F10,TenantNames,TenantEndDates)&gt;=SS$4),IF(OR(AND(DAY(LOOKUP($F10,TenantNames,TenantStartDates))&gt;28,DAY(EOMONTH(SS$4,0))=28,DAY(SS$4)=28),AND(DAY(LOOKUP($F10,TenantNames,TenantStartDates))&gt;30,DAY(EOMONTH(SS$4,0))=30,DAY(SS$4)=30),DAY(LOOKUP($F10,TenantNames,TenantStartDates))=DAY(SS$4)),IF((LOOKUP($F10,TenantNames,TenantEndDates)-SS$4)&lt;=31,LOOKUP($F10,TenantNames,TenantTotalRevenues)-SUM($JA10:SR10),LOOKUP($F10,TenantNames,TenantMonthlyRents)),IF(AND((SUMIF($G$4:AHB$4,"&lt;"&amp;SS$4,$G10:AHB10))&gt;SUMIFS(TransactionAmounts,TenantSources,$F10,'Filtered Data'!$C$2:$C23,"&lt;"&amp;SS$4),SS$4&lt;TODAY()),"Late","Occupied")),)))</f>
        <v/>
      </c>
      <c r="ST10" s="33" t="str">
        <f>IF(ISBLANK($F10),,IF(TODAY()=ST$4,"Today",IF(AND(LOOKUP($F10,TenantNames,TenantStartDates)&lt;=ST$4,LOOKUP($F10,TenantNames,TenantEndDates)&gt;=ST$4),IF(OR(AND(DAY(LOOKUP($F10,TenantNames,TenantStartDates))&gt;28,DAY(EOMONTH(ST$4,0))=28,DAY(ST$4)=28),AND(DAY(LOOKUP($F10,TenantNames,TenantStartDates))&gt;30,DAY(EOMONTH(ST$4,0))=30,DAY(ST$4)=30),DAY(LOOKUP($F10,TenantNames,TenantStartDates))=DAY(ST$4)),IF((LOOKUP($F10,TenantNames,TenantEndDates)-ST$4)&lt;=31,LOOKUP($F10,TenantNames,TenantTotalRevenues)-SUM($JA10:SS10),LOOKUP($F10,TenantNames,TenantMonthlyRents)),IF(AND((SUMIF($G$4:AHB$4,"&lt;"&amp;ST$4,$G10:AHB10))&gt;SUMIFS(TransactionAmounts,TenantSources,$F10,'Filtered Data'!$C$2:$C23,"&lt;"&amp;ST$4),ST$4&lt;TODAY()),"Late","Occupied")),)))</f>
        <v/>
      </c>
      <c r="SU10" s="33" t="str">
        <f>IF(ISBLANK($F10),,IF(TODAY()=SU$4,"Today",IF(AND(LOOKUP($F10,TenantNames,TenantStartDates)&lt;=SU$4,LOOKUP($F10,TenantNames,TenantEndDates)&gt;=SU$4),IF(OR(AND(DAY(LOOKUP($F10,TenantNames,TenantStartDates))&gt;28,DAY(EOMONTH(SU$4,0))=28,DAY(SU$4)=28),AND(DAY(LOOKUP($F10,TenantNames,TenantStartDates))&gt;30,DAY(EOMONTH(SU$4,0))=30,DAY(SU$4)=30),DAY(LOOKUP($F10,TenantNames,TenantStartDates))=DAY(SU$4)),IF((LOOKUP($F10,TenantNames,TenantEndDates)-SU$4)&lt;=31,LOOKUP($F10,TenantNames,TenantTotalRevenues)-SUM($JA10:ST10),LOOKUP($F10,TenantNames,TenantMonthlyRents)),IF(AND((SUMIF($G$4:AHB$4,"&lt;"&amp;SU$4,$G10:AHB10))&gt;SUMIFS(TransactionAmounts,TenantSources,$F10,'Filtered Data'!$C$2:$C23,"&lt;"&amp;SU$4),SU$4&lt;TODAY()),"Late","Occupied")),)))</f>
        <v/>
      </c>
      <c r="SV10" s="33" t="str">
        <f>IF(ISBLANK($F10),,IF(TODAY()=SV$4,"Today",IF(AND(LOOKUP($F10,TenantNames,TenantStartDates)&lt;=SV$4,LOOKUP($F10,TenantNames,TenantEndDates)&gt;=SV$4),IF(OR(AND(DAY(LOOKUP($F10,TenantNames,TenantStartDates))&gt;28,DAY(EOMONTH(SV$4,0))=28,DAY(SV$4)=28),AND(DAY(LOOKUP($F10,TenantNames,TenantStartDates))&gt;30,DAY(EOMONTH(SV$4,0))=30,DAY(SV$4)=30),DAY(LOOKUP($F10,TenantNames,TenantStartDates))=DAY(SV$4)),IF((LOOKUP($F10,TenantNames,TenantEndDates)-SV$4)&lt;=31,LOOKUP($F10,TenantNames,TenantTotalRevenues)-SUM($JA10:SU10),LOOKUP($F10,TenantNames,TenantMonthlyRents)),IF(AND((SUMIF($G$4:AHB$4,"&lt;"&amp;SV$4,$G10:AHB10))&gt;SUMIFS(TransactionAmounts,TenantSources,$F10,'Filtered Data'!$C$2:$C23,"&lt;"&amp;SV$4),SV$4&lt;TODAY()),"Late","Occupied")),)))</f>
        <v/>
      </c>
      <c r="SW10" s="33" t="str">
        <f>IF(ISBLANK($F10),,IF(TODAY()=SW$4,"Today",IF(AND(LOOKUP($F10,TenantNames,TenantStartDates)&lt;=SW$4,LOOKUP($F10,TenantNames,TenantEndDates)&gt;=SW$4),IF(OR(AND(DAY(LOOKUP($F10,TenantNames,TenantStartDates))&gt;28,DAY(EOMONTH(SW$4,0))=28,DAY(SW$4)=28),AND(DAY(LOOKUP($F10,TenantNames,TenantStartDates))&gt;30,DAY(EOMONTH(SW$4,0))=30,DAY(SW$4)=30),DAY(LOOKUP($F10,TenantNames,TenantStartDates))=DAY(SW$4)),IF((LOOKUP($F10,TenantNames,TenantEndDates)-SW$4)&lt;=31,LOOKUP($F10,TenantNames,TenantTotalRevenues)-SUM($JA10:SV10),LOOKUP($F10,TenantNames,TenantMonthlyRents)),IF(AND((SUMIF($G$4:AHB$4,"&lt;"&amp;SW$4,$G10:AHB10))&gt;SUMIFS(TransactionAmounts,TenantSources,$F10,'Filtered Data'!$C$2:$C23,"&lt;"&amp;SW$4),SW$4&lt;TODAY()),"Late","Occupied")),)))</f>
        <v/>
      </c>
      <c r="SX10" s="33" t="str">
        <f>IF(ISBLANK($F10),,IF(TODAY()=SX$4,"Today",IF(AND(LOOKUP($F10,TenantNames,TenantStartDates)&lt;=SX$4,LOOKUP($F10,TenantNames,TenantEndDates)&gt;=SX$4),IF(OR(AND(DAY(LOOKUP($F10,TenantNames,TenantStartDates))&gt;28,DAY(EOMONTH(SX$4,0))=28,DAY(SX$4)=28),AND(DAY(LOOKUP($F10,TenantNames,TenantStartDates))&gt;30,DAY(EOMONTH(SX$4,0))=30,DAY(SX$4)=30),DAY(LOOKUP($F10,TenantNames,TenantStartDates))=DAY(SX$4)),IF((LOOKUP($F10,TenantNames,TenantEndDates)-SX$4)&lt;=31,LOOKUP($F10,TenantNames,TenantTotalRevenues)-SUM($JA10:SW10),LOOKUP($F10,TenantNames,TenantMonthlyRents)),IF(AND((SUMIF($G$4:AHB$4,"&lt;"&amp;SX$4,$G10:AHB10))&gt;SUMIFS(TransactionAmounts,TenantSources,$F10,'Filtered Data'!$C$2:$C23,"&lt;"&amp;SX$4),SX$4&lt;TODAY()),"Late","Occupied")),)))</f>
        <v/>
      </c>
      <c r="SY10" s="33" t="str">
        <f>IF(ISBLANK($F10),,IF(TODAY()=SY$4,"Today",IF(AND(LOOKUP($F10,TenantNames,TenantStartDates)&lt;=SY$4,LOOKUP($F10,TenantNames,TenantEndDates)&gt;=SY$4),IF(OR(AND(DAY(LOOKUP($F10,TenantNames,TenantStartDates))&gt;28,DAY(EOMONTH(SY$4,0))=28,DAY(SY$4)=28),AND(DAY(LOOKUP($F10,TenantNames,TenantStartDates))&gt;30,DAY(EOMONTH(SY$4,0))=30,DAY(SY$4)=30),DAY(LOOKUP($F10,TenantNames,TenantStartDates))=DAY(SY$4)),IF((LOOKUP($F10,TenantNames,TenantEndDates)-SY$4)&lt;=31,LOOKUP($F10,TenantNames,TenantTotalRevenues)-SUM($JA10:SX10),LOOKUP($F10,TenantNames,TenantMonthlyRents)),IF(AND((SUMIF($G$4:AHB$4,"&lt;"&amp;SY$4,$G10:AHB10))&gt;SUMIFS(TransactionAmounts,TenantSources,$F10,'Filtered Data'!$C$2:$C23,"&lt;"&amp;SY$4),SY$4&lt;TODAY()),"Late","Occupied")),)))</f>
        <v/>
      </c>
      <c r="SZ10" s="33" t="str">
        <f>IF(ISBLANK($F10),,IF(TODAY()=SZ$4,"Today",IF(AND(LOOKUP($F10,TenantNames,TenantStartDates)&lt;=SZ$4,LOOKUP($F10,TenantNames,TenantEndDates)&gt;=SZ$4),IF(OR(AND(DAY(LOOKUP($F10,TenantNames,TenantStartDates))&gt;28,DAY(EOMONTH(SZ$4,0))=28,DAY(SZ$4)=28),AND(DAY(LOOKUP($F10,TenantNames,TenantStartDates))&gt;30,DAY(EOMONTH(SZ$4,0))=30,DAY(SZ$4)=30),DAY(LOOKUP($F10,TenantNames,TenantStartDates))=DAY(SZ$4)),IF((LOOKUP($F10,TenantNames,TenantEndDates)-SZ$4)&lt;=31,LOOKUP($F10,TenantNames,TenantTotalRevenues)-SUM($JA10:SY10),LOOKUP($F10,TenantNames,TenantMonthlyRents)),IF(AND((SUMIF($G$4:AHB$4,"&lt;"&amp;SZ$4,$G10:AHB10))&gt;SUMIFS(TransactionAmounts,TenantSources,$F10,'Filtered Data'!$C$2:$C23,"&lt;"&amp;SZ$4),SZ$4&lt;TODAY()),"Late","Occupied")),)))</f>
        <v/>
      </c>
      <c r="TA10" s="33" t="str">
        <f>IF(ISBLANK($F10),,IF(TODAY()=TA$4,"Today",IF(AND(LOOKUP($F10,TenantNames,TenantStartDates)&lt;=TA$4,LOOKUP($F10,TenantNames,TenantEndDates)&gt;=TA$4),IF(OR(AND(DAY(LOOKUP($F10,TenantNames,TenantStartDates))&gt;28,DAY(EOMONTH(TA$4,0))=28,DAY(TA$4)=28),AND(DAY(LOOKUP($F10,TenantNames,TenantStartDates))&gt;30,DAY(EOMONTH(TA$4,0))=30,DAY(TA$4)=30),DAY(LOOKUP($F10,TenantNames,TenantStartDates))=DAY(TA$4)),IF((LOOKUP($F10,TenantNames,TenantEndDates)-TA$4)&lt;=31,LOOKUP($F10,TenantNames,TenantTotalRevenues)-SUM($JA10:SZ10),LOOKUP($F10,TenantNames,TenantMonthlyRents)),IF(AND((SUMIF($G$4:AHB$4,"&lt;"&amp;TA$4,$G10:AHB10))&gt;SUMIFS(TransactionAmounts,TenantSources,$F10,'Filtered Data'!$C$2:$C23,"&lt;"&amp;TA$4),TA$4&lt;TODAY()),"Late","Occupied")),)))</f>
        <v/>
      </c>
      <c r="TB10" s="33" t="str">
        <f>IF(ISBLANK($F10),,IF(TODAY()=TB$4,"Today",IF(AND(LOOKUP($F10,TenantNames,TenantStartDates)&lt;=TB$4,LOOKUP($F10,TenantNames,TenantEndDates)&gt;=TB$4),IF(OR(AND(DAY(LOOKUP($F10,TenantNames,TenantStartDates))&gt;28,DAY(EOMONTH(TB$4,0))=28,DAY(TB$4)=28),AND(DAY(LOOKUP($F10,TenantNames,TenantStartDates))&gt;30,DAY(EOMONTH(TB$4,0))=30,DAY(TB$4)=30),DAY(LOOKUP($F10,TenantNames,TenantStartDates))=DAY(TB$4)),IF((LOOKUP($F10,TenantNames,TenantEndDates)-TB$4)&lt;=31,LOOKUP($F10,TenantNames,TenantTotalRevenues)-SUM($JA10:TA10),LOOKUP($F10,TenantNames,TenantMonthlyRents)),IF(AND((SUMIF($G$4:AHB$4,"&lt;"&amp;TB$4,$G10:AHB10))&gt;SUMIFS(TransactionAmounts,TenantSources,$F10,'Filtered Data'!$C$2:$C23,"&lt;"&amp;TB$4),TB$4&lt;TODAY()),"Late","Occupied")),)))</f>
        <v/>
      </c>
      <c r="TC10" s="33" t="str">
        <f>IF(ISBLANK($F10),,IF(TODAY()=TC$4,"Today",IF(AND(LOOKUP($F10,TenantNames,TenantStartDates)&lt;=TC$4,LOOKUP($F10,TenantNames,TenantEndDates)&gt;=TC$4),IF(OR(AND(DAY(LOOKUP($F10,TenantNames,TenantStartDates))&gt;28,DAY(EOMONTH(TC$4,0))=28,DAY(TC$4)=28),AND(DAY(LOOKUP($F10,TenantNames,TenantStartDates))&gt;30,DAY(EOMONTH(TC$4,0))=30,DAY(TC$4)=30),DAY(LOOKUP($F10,TenantNames,TenantStartDates))=DAY(TC$4)),IF((LOOKUP($F10,TenantNames,TenantEndDates)-TC$4)&lt;=31,LOOKUP($F10,TenantNames,TenantTotalRevenues)-SUM($JA10:TB10),LOOKUP($F10,TenantNames,TenantMonthlyRents)),IF(AND((SUMIF($G$4:AHB$4,"&lt;"&amp;TC$4,$G10:AHB10))&gt;SUMIFS(TransactionAmounts,TenantSources,$F10,'Filtered Data'!$C$2:$C23,"&lt;"&amp;TC$4),TC$4&lt;TODAY()),"Late","Occupied")),)))</f>
        <v/>
      </c>
      <c r="TD10" s="33" t="str">
        <f>IF(ISBLANK($F10),,IF(TODAY()=TD$4,"Today",IF(AND(LOOKUP($F10,TenantNames,TenantStartDates)&lt;=TD$4,LOOKUP($F10,TenantNames,TenantEndDates)&gt;=TD$4),IF(OR(AND(DAY(LOOKUP($F10,TenantNames,TenantStartDates))&gt;28,DAY(EOMONTH(TD$4,0))=28,DAY(TD$4)=28),AND(DAY(LOOKUP($F10,TenantNames,TenantStartDates))&gt;30,DAY(EOMONTH(TD$4,0))=30,DAY(TD$4)=30),DAY(LOOKUP($F10,TenantNames,TenantStartDates))=DAY(TD$4)),IF((LOOKUP($F10,TenantNames,TenantEndDates)-TD$4)&lt;=31,LOOKUP($F10,TenantNames,TenantTotalRevenues)-SUM($JA10:TC10),LOOKUP($F10,TenantNames,TenantMonthlyRents)),IF(AND((SUMIF($G$4:AHB$4,"&lt;"&amp;TD$4,$G10:AHB10))&gt;SUMIFS(TransactionAmounts,TenantSources,$F10,'Filtered Data'!$C$2:$C23,"&lt;"&amp;TD$4),TD$4&lt;TODAY()),"Late","Occupied")),)))</f>
        <v/>
      </c>
      <c r="TE10" s="33" t="str">
        <f>IF(ISBLANK($F10),,IF(TODAY()=TE$4,"Today",IF(AND(LOOKUP($F10,TenantNames,TenantStartDates)&lt;=TE$4,LOOKUP($F10,TenantNames,TenantEndDates)&gt;=TE$4),IF(OR(AND(DAY(LOOKUP($F10,TenantNames,TenantStartDates))&gt;28,DAY(EOMONTH(TE$4,0))=28,DAY(TE$4)=28),AND(DAY(LOOKUP($F10,TenantNames,TenantStartDates))&gt;30,DAY(EOMONTH(TE$4,0))=30,DAY(TE$4)=30),DAY(LOOKUP($F10,TenantNames,TenantStartDates))=DAY(TE$4)),IF((LOOKUP($F10,TenantNames,TenantEndDates)-TE$4)&lt;=31,LOOKUP($F10,TenantNames,TenantTotalRevenues)-SUM($JA10:TD10),LOOKUP($F10,TenantNames,TenantMonthlyRents)),IF(AND((SUMIF($G$4:AHB$4,"&lt;"&amp;TE$4,$G10:AHB10))&gt;SUMIFS(TransactionAmounts,TenantSources,$F10,'Filtered Data'!$C$2:$C23,"&lt;"&amp;TE$4),TE$4&lt;TODAY()),"Late","Occupied")),)))</f>
        <v/>
      </c>
      <c r="TF10" s="33" t="str">
        <f>IF(ISBLANK($F10),,IF(TODAY()=TF$4,"Today",IF(AND(LOOKUP($F10,TenantNames,TenantStartDates)&lt;=TF$4,LOOKUP($F10,TenantNames,TenantEndDates)&gt;=TF$4),IF(OR(AND(DAY(LOOKUP($F10,TenantNames,TenantStartDates))&gt;28,DAY(EOMONTH(TF$4,0))=28,DAY(TF$4)=28),AND(DAY(LOOKUP($F10,TenantNames,TenantStartDates))&gt;30,DAY(EOMONTH(TF$4,0))=30,DAY(TF$4)=30),DAY(LOOKUP($F10,TenantNames,TenantStartDates))=DAY(TF$4)),IF((LOOKUP($F10,TenantNames,TenantEndDates)-TF$4)&lt;=31,LOOKUP($F10,TenantNames,TenantTotalRevenues)-SUM($JA10:TE10),LOOKUP($F10,TenantNames,TenantMonthlyRents)),IF(AND((SUMIF($G$4:AHB$4,"&lt;"&amp;TF$4,$G10:AHB10))&gt;SUMIFS(TransactionAmounts,TenantSources,$F10,'Filtered Data'!$C$2:$C23,"&lt;"&amp;TF$4),TF$4&lt;TODAY()),"Late","Occupied")),)))</f>
        <v/>
      </c>
      <c r="TG10" s="33" t="str">
        <f>IF(ISBLANK($F10),,IF(TODAY()=TG$4,"Today",IF(AND(LOOKUP($F10,TenantNames,TenantStartDates)&lt;=TG$4,LOOKUP($F10,TenantNames,TenantEndDates)&gt;=TG$4),IF(OR(AND(DAY(LOOKUP($F10,TenantNames,TenantStartDates))&gt;28,DAY(EOMONTH(TG$4,0))=28,DAY(TG$4)=28),AND(DAY(LOOKUP($F10,TenantNames,TenantStartDates))&gt;30,DAY(EOMONTH(TG$4,0))=30,DAY(TG$4)=30),DAY(LOOKUP($F10,TenantNames,TenantStartDates))=DAY(TG$4)),IF((LOOKUP($F10,TenantNames,TenantEndDates)-TG$4)&lt;=31,LOOKUP($F10,TenantNames,TenantTotalRevenues)-SUM($JA10:TF10),LOOKUP($F10,TenantNames,TenantMonthlyRents)),IF(AND((SUMIF($G$4:AHB$4,"&lt;"&amp;TG$4,$G10:AHB10))&gt;SUMIFS(TransactionAmounts,TenantSources,$F10,'Filtered Data'!$C$2:$C23,"&lt;"&amp;TG$4),TG$4&lt;TODAY()),"Late","Occupied")),)))</f>
        <v/>
      </c>
      <c r="TH10" s="33" t="str">
        <f>IF(ISBLANK($F10),,IF(TODAY()=TH$4,"Today",IF(AND(LOOKUP($F10,TenantNames,TenantStartDates)&lt;=TH$4,LOOKUP($F10,TenantNames,TenantEndDates)&gt;=TH$4),IF(OR(AND(DAY(LOOKUP($F10,TenantNames,TenantStartDates))&gt;28,DAY(EOMONTH(TH$4,0))=28,DAY(TH$4)=28),AND(DAY(LOOKUP($F10,TenantNames,TenantStartDates))&gt;30,DAY(EOMONTH(TH$4,0))=30,DAY(TH$4)=30),DAY(LOOKUP($F10,TenantNames,TenantStartDates))=DAY(TH$4)),IF((LOOKUP($F10,TenantNames,TenantEndDates)-TH$4)&lt;=31,LOOKUP($F10,TenantNames,TenantTotalRevenues)-SUM($JA10:TG10),LOOKUP($F10,TenantNames,TenantMonthlyRents)),IF(AND((SUMIF($G$4:AHB$4,"&lt;"&amp;TH$4,$G10:AHB10))&gt;SUMIFS(TransactionAmounts,TenantSources,$F10,'Filtered Data'!$C$2:$C23,"&lt;"&amp;TH$4),TH$4&lt;TODAY()),"Late","Occupied")),)))</f>
        <v/>
      </c>
      <c r="TI10" s="33" t="str">
        <f>IF(ISBLANK($F10),,IF(TODAY()=TI$4,"Today",IF(AND(LOOKUP($F10,TenantNames,TenantStartDates)&lt;=TI$4,LOOKUP($F10,TenantNames,TenantEndDates)&gt;=TI$4),IF(OR(AND(DAY(LOOKUP($F10,TenantNames,TenantStartDates))&gt;28,DAY(EOMONTH(TI$4,0))=28,DAY(TI$4)=28),AND(DAY(LOOKUP($F10,TenantNames,TenantStartDates))&gt;30,DAY(EOMONTH(TI$4,0))=30,DAY(TI$4)=30),DAY(LOOKUP($F10,TenantNames,TenantStartDates))=DAY(TI$4)),IF((LOOKUP($F10,TenantNames,TenantEndDates)-TI$4)&lt;=31,LOOKUP($F10,TenantNames,TenantTotalRevenues)-SUM($JA10:TH10),LOOKUP($F10,TenantNames,TenantMonthlyRents)),IF(AND((SUMIF($G$4:AHB$4,"&lt;"&amp;TI$4,$G10:AHB10))&gt;SUMIFS(TransactionAmounts,TenantSources,$F10,'Filtered Data'!$C$2:$C23,"&lt;"&amp;TI$4),TI$4&lt;TODAY()),"Late","Occupied")),)))</f>
        <v/>
      </c>
      <c r="TJ10" s="33" t="str">
        <f>IF(ISBLANK($F10),,IF(TODAY()=TJ$4,"Today",IF(AND(LOOKUP($F10,TenantNames,TenantStartDates)&lt;=TJ$4,LOOKUP($F10,TenantNames,TenantEndDates)&gt;=TJ$4),IF(OR(AND(DAY(LOOKUP($F10,TenantNames,TenantStartDates))&gt;28,DAY(EOMONTH(TJ$4,0))=28,DAY(TJ$4)=28),AND(DAY(LOOKUP($F10,TenantNames,TenantStartDates))&gt;30,DAY(EOMONTH(TJ$4,0))=30,DAY(TJ$4)=30),DAY(LOOKUP($F10,TenantNames,TenantStartDates))=DAY(TJ$4)),IF((LOOKUP($F10,TenantNames,TenantEndDates)-TJ$4)&lt;=31,LOOKUP($F10,TenantNames,TenantTotalRevenues)-SUM($JA10:TI10),LOOKUP($F10,TenantNames,TenantMonthlyRents)),IF(AND((SUMIF($G$4:AHB$4,"&lt;"&amp;TJ$4,$G10:AHB10))&gt;SUMIFS(TransactionAmounts,TenantSources,$F10,'Filtered Data'!$C$2:$C23,"&lt;"&amp;TJ$4),TJ$4&lt;TODAY()),"Late","Occupied")),)))</f>
        <v/>
      </c>
      <c r="TK10" s="33" t="str">
        <f>IF(ISBLANK($F10),,IF(TODAY()=TK$4,"Today",IF(AND(LOOKUP($F10,TenantNames,TenantStartDates)&lt;=TK$4,LOOKUP($F10,TenantNames,TenantEndDates)&gt;=TK$4),IF(OR(AND(DAY(LOOKUP($F10,TenantNames,TenantStartDates))&gt;28,DAY(EOMONTH(TK$4,0))=28,DAY(TK$4)=28),AND(DAY(LOOKUP($F10,TenantNames,TenantStartDates))&gt;30,DAY(EOMONTH(TK$4,0))=30,DAY(TK$4)=30),DAY(LOOKUP($F10,TenantNames,TenantStartDates))=DAY(TK$4)),IF((LOOKUP($F10,TenantNames,TenantEndDates)-TK$4)&lt;=31,LOOKUP($F10,TenantNames,TenantTotalRevenues)-SUM($JA10:TJ10),LOOKUP($F10,TenantNames,TenantMonthlyRents)),IF(AND((SUMIF($G$4:AHB$4,"&lt;"&amp;TK$4,$G10:AHB10))&gt;SUMIFS(TransactionAmounts,TenantSources,$F10,'Filtered Data'!$C$2:$C23,"&lt;"&amp;TK$4),TK$4&lt;TODAY()),"Late","Occupied")),)))</f>
        <v/>
      </c>
      <c r="TL10" s="33" t="str">
        <f>IF(ISBLANK($F10),,IF(TODAY()=TL$4,"Today",IF(AND(LOOKUP($F10,TenantNames,TenantStartDates)&lt;=TL$4,LOOKUP($F10,TenantNames,TenantEndDates)&gt;=TL$4),IF(OR(AND(DAY(LOOKUP($F10,TenantNames,TenantStartDates))&gt;28,DAY(EOMONTH(TL$4,0))=28,DAY(TL$4)=28),AND(DAY(LOOKUP($F10,TenantNames,TenantStartDates))&gt;30,DAY(EOMONTH(TL$4,0))=30,DAY(TL$4)=30),DAY(LOOKUP($F10,TenantNames,TenantStartDates))=DAY(TL$4)),IF((LOOKUP($F10,TenantNames,TenantEndDates)-TL$4)&lt;=31,LOOKUP($F10,TenantNames,TenantTotalRevenues)-SUM($JA10:TK10),LOOKUP($F10,TenantNames,TenantMonthlyRents)),IF(AND((SUMIF($G$4:AHB$4,"&lt;"&amp;TL$4,$G10:AHB10))&gt;SUMIFS(TransactionAmounts,TenantSources,$F10,'Filtered Data'!$C$2:$C23,"&lt;"&amp;TL$4),TL$4&lt;TODAY()),"Late","Occupied")),)))</f>
        <v/>
      </c>
      <c r="TM10" s="33" t="str">
        <f>IF(ISBLANK($F10),,IF(TODAY()=TM$4,"Today",IF(AND(LOOKUP($F10,TenantNames,TenantStartDates)&lt;=TM$4,LOOKUP($F10,TenantNames,TenantEndDates)&gt;=TM$4),IF(OR(AND(DAY(LOOKUP($F10,TenantNames,TenantStartDates))&gt;28,DAY(EOMONTH(TM$4,0))=28,DAY(TM$4)=28),AND(DAY(LOOKUP($F10,TenantNames,TenantStartDates))&gt;30,DAY(EOMONTH(TM$4,0))=30,DAY(TM$4)=30),DAY(LOOKUP($F10,TenantNames,TenantStartDates))=DAY(TM$4)),IF((LOOKUP($F10,TenantNames,TenantEndDates)-TM$4)&lt;=31,LOOKUP($F10,TenantNames,TenantTotalRevenues)-SUM($JA10:TL10),LOOKUP($F10,TenantNames,TenantMonthlyRents)),IF(AND((SUMIF($G$4:AHB$4,"&lt;"&amp;TM$4,$G10:AHB10))&gt;SUMIFS(TransactionAmounts,TenantSources,$F10,'Filtered Data'!$C$2:$C23,"&lt;"&amp;TM$4),TM$4&lt;TODAY()),"Late","Occupied")),)))</f>
        <v/>
      </c>
      <c r="TN10" s="33" t="str">
        <f>IF(ISBLANK($F10),,IF(TODAY()=TN$4,"Today",IF(AND(LOOKUP($F10,TenantNames,TenantStartDates)&lt;=TN$4,LOOKUP($F10,TenantNames,TenantEndDates)&gt;=TN$4),IF(OR(AND(DAY(LOOKUP($F10,TenantNames,TenantStartDates))&gt;28,DAY(EOMONTH(TN$4,0))=28,DAY(TN$4)=28),AND(DAY(LOOKUP($F10,TenantNames,TenantStartDates))&gt;30,DAY(EOMONTH(TN$4,0))=30,DAY(TN$4)=30),DAY(LOOKUP($F10,TenantNames,TenantStartDates))=DAY(TN$4)),IF((LOOKUP($F10,TenantNames,TenantEndDates)-TN$4)&lt;=31,LOOKUP($F10,TenantNames,TenantTotalRevenues)-SUM($JA10:TM10),LOOKUP($F10,TenantNames,TenantMonthlyRents)),IF(AND((SUMIF($G$4:AHB$4,"&lt;"&amp;TN$4,$G10:AHB10))&gt;SUMIFS(TransactionAmounts,TenantSources,$F10,'Filtered Data'!$C$2:$C23,"&lt;"&amp;TN$4),TN$4&lt;TODAY()),"Late","Occupied")),)))</f>
        <v/>
      </c>
      <c r="TO10" s="33" t="str">
        <f>IF(ISBLANK($F10),,IF(TODAY()=TO$4,"Today",IF(AND(LOOKUP($F10,TenantNames,TenantStartDates)&lt;=TO$4,LOOKUP($F10,TenantNames,TenantEndDates)&gt;=TO$4),IF(OR(AND(DAY(LOOKUP($F10,TenantNames,TenantStartDates))&gt;28,DAY(EOMONTH(TO$4,0))=28,DAY(TO$4)=28),AND(DAY(LOOKUP($F10,TenantNames,TenantStartDates))&gt;30,DAY(EOMONTH(TO$4,0))=30,DAY(TO$4)=30),DAY(LOOKUP($F10,TenantNames,TenantStartDates))=DAY(TO$4)),IF((LOOKUP($F10,TenantNames,TenantEndDates)-TO$4)&lt;=31,LOOKUP($F10,TenantNames,TenantTotalRevenues)-SUM($JA10:TN10),LOOKUP($F10,TenantNames,TenantMonthlyRents)),IF(AND((SUMIF($G$4:AHB$4,"&lt;"&amp;TO$4,$G10:AHB10))&gt;SUMIFS(TransactionAmounts,TenantSources,$F10,'Filtered Data'!$C$2:$C23,"&lt;"&amp;TO$4),TO$4&lt;TODAY()),"Late","Occupied")),)))</f>
        <v/>
      </c>
      <c r="TP10" s="33" t="str">
        <f>IF(ISBLANK($F10),,IF(TODAY()=TP$4,"Today",IF(AND(LOOKUP($F10,TenantNames,TenantStartDates)&lt;=TP$4,LOOKUP($F10,TenantNames,TenantEndDates)&gt;=TP$4),IF(OR(AND(DAY(LOOKUP($F10,TenantNames,TenantStartDates))&gt;28,DAY(EOMONTH(TP$4,0))=28,DAY(TP$4)=28),AND(DAY(LOOKUP($F10,TenantNames,TenantStartDates))&gt;30,DAY(EOMONTH(TP$4,0))=30,DAY(TP$4)=30),DAY(LOOKUP($F10,TenantNames,TenantStartDates))=DAY(TP$4)),IF((LOOKUP($F10,TenantNames,TenantEndDates)-TP$4)&lt;=31,LOOKUP($F10,TenantNames,TenantTotalRevenues)-SUM($JA10:TO10),LOOKUP($F10,TenantNames,TenantMonthlyRents)),IF(AND((SUMIF($G$4:AHB$4,"&lt;"&amp;TP$4,$G10:AHB10))&gt;SUMIFS(TransactionAmounts,TenantSources,$F10,'Filtered Data'!$C$2:$C23,"&lt;"&amp;TP$4),TP$4&lt;TODAY()),"Late","Occupied")),)))</f>
        <v/>
      </c>
      <c r="TQ10" s="33" t="str">
        <f>IF(ISBLANK($F10),,IF(TODAY()=TQ$4,"Today",IF(AND(LOOKUP($F10,TenantNames,TenantStartDates)&lt;=TQ$4,LOOKUP($F10,TenantNames,TenantEndDates)&gt;=TQ$4),IF(OR(AND(DAY(LOOKUP($F10,TenantNames,TenantStartDates))&gt;28,DAY(EOMONTH(TQ$4,0))=28,DAY(TQ$4)=28),AND(DAY(LOOKUP($F10,TenantNames,TenantStartDates))&gt;30,DAY(EOMONTH(TQ$4,0))=30,DAY(TQ$4)=30),DAY(LOOKUP($F10,TenantNames,TenantStartDates))=DAY(TQ$4)),IF((LOOKUP($F10,TenantNames,TenantEndDates)-TQ$4)&lt;=31,LOOKUP($F10,TenantNames,TenantTotalRevenues)-SUM($JA10:TP10),LOOKUP($F10,TenantNames,TenantMonthlyRents)),IF(AND((SUMIF($G$4:AHB$4,"&lt;"&amp;TQ$4,$G10:AHB10))&gt;SUMIFS(TransactionAmounts,TenantSources,$F10,'Filtered Data'!$C$2:$C23,"&lt;"&amp;TQ$4),TQ$4&lt;TODAY()),"Late","Occupied")),)))</f>
        <v/>
      </c>
      <c r="TR10" s="33" t="str">
        <f>IF(ISBLANK($F10),,IF(TODAY()=TR$4,"Today",IF(AND(LOOKUP($F10,TenantNames,TenantStartDates)&lt;=TR$4,LOOKUP($F10,TenantNames,TenantEndDates)&gt;=TR$4),IF(OR(AND(DAY(LOOKUP($F10,TenantNames,TenantStartDates))&gt;28,DAY(EOMONTH(TR$4,0))=28,DAY(TR$4)=28),AND(DAY(LOOKUP($F10,TenantNames,TenantStartDates))&gt;30,DAY(EOMONTH(TR$4,0))=30,DAY(TR$4)=30),DAY(LOOKUP($F10,TenantNames,TenantStartDates))=DAY(TR$4)),IF((LOOKUP($F10,TenantNames,TenantEndDates)-TR$4)&lt;=31,LOOKUP($F10,TenantNames,TenantTotalRevenues)-SUM($JA10:TQ10),LOOKUP($F10,TenantNames,TenantMonthlyRents)),IF(AND((SUMIF($G$4:AHB$4,"&lt;"&amp;TR$4,$G10:AHB10))&gt;SUMIFS(TransactionAmounts,TenantSources,$F10,'Filtered Data'!$C$2:$C23,"&lt;"&amp;TR$4),TR$4&lt;TODAY()),"Late","Occupied")),)))</f>
        <v/>
      </c>
      <c r="TS10" s="33" t="str">
        <f>IF(ISBLANK($F10),,IF(TODAY()=TS$4,"Today",IF(AND(LOOKUP($F10,TenantNames,TenantStartDates)&lt;=TS$4,LOOKUP($F10,TenantNames,TenantEndDates)&gt;=TS$4),IF(OR(AND(DAY(LOOKUP($F10,TenantNames,TenantStartDates))&gt;28,DAY(EOMONTH(TS$4,0))=28,DAY(TS$4)=28),AND(DAY(LOOKUP($F10,TenantNames,TenantStartDates))&gt;30,DAY(EOMONTH(TS$4,0))=30,DAY(TS$4)=30),DAY(LOOKUP($F10,TenantNames,TenantStartDates))=DAY(TS$4)),IF((LOOKUP($F10,TenantNames,TenantEndDates)-TS$4)&lt;=31,LOOKUP($F10,TenantNames,TenantTotalRevenues)-SUM($JA10:TR10),LOOKUP($F10,TenantNames,TenantMonthlyRents)),IF(AND((SUMIF($G$4:AHB$4,"&lt;"&amp;TS$4,$G10:AHB10))&gt;SUMIFS(TransactionAmounts,TenantSources,$F10,'Filtered Data'!$C$2:$C23,"&lt;"&amp;TS$4),TS$4&lt;TODAY()),"Late","Occupied")),)))</f>
        <v/>
      </c>
      <c r="TT10" s="33" t="str">
        <f>IF(ISBLANK($F10),,IF(TODAY()=TT$4,"Today",IF(AND(LOOKUP($F10,TenantNames,TenantStartDates)&lt;=TT$4,LOOKUP($F10,TenantNames,TenantEndDates)&gt;=TT$4),IF(OR(AND(DAY(LOOKUP($F10,TenantNames,TenantStartDates))&gt;28,DAY(EOMONTH(TT$4,0))=28,DAY(TT$4)=28),AND(DAY(LOOKUP($F10,TenantNames,TenantStartDates))&gt;30,DAY(EOMONTH(TT$4,0))=30,DAY(TT$4)=30),DAY(LOOKUP($F10,TenantNames,TenantStartDates))=DAY(TT$4)),IF((LOOKUP($F10,TenantNames,TenantEndDates)-TT$4)&lt;=31,LOOKUP($F10,TenantNames,TenantTotalRevenues)-SUM($JA10:TS10),LOOKUP($F10,TenantNames,TenantMonthlyRents)),IF(AND((SUMIF($G$4:AHB$4,"&lt;"&amp;TT$4,$G10:AHB10))&gt;SUMIFS(TransactionAmounts,TenantSources,$F10,'Filtered Data'!$C$2:$C23,"&lt;"&amp;TT$4),TT$4&lt;TODAY()),"Late","Occupied")),)))</f>
        <v/>
      </c>
      <c r="TU10" s="33" t="str">
        <f>IF(ISBLANK($F10),,IF(TODAY()=TU$4,"Today",IF(AND(LOOKUP($F10,TenantNames,TenantStartDates)&lt;=TU$4,LOOKUP($F10,TenantNames,TenantEndDates)&gt;=TU$4),IF(OR(AND(DAY(LOOKUP($F10,TenantNames,TenantStartDates))&gt;28,DAY(EOMONTH(TU$4,0))=28,DAY(TU$4)=28),AND(DAY(LOOKUP($F10,TenantNames,TenantStartDates))&gt;30,DAY(EOMONTH(TU$4,0))=30,DAY(TU$4)=30),DAY(LOOKUP($F10,TenantNames,TenantStartDates))=DAY(TU$4)),IF((LOOKUP($F10,TenantNames,TenantEndDates)-TU$4)&lt;=31,LOOKUP($F10,TenantNames,TenantTotalRevenues)-SUM($JA10:TT10),LOOKUP($F10,TenantNames,TenantMonthlyRents)),IF(AND((SUMIF($G$4:AHB$4,"&lt;"&amp;TU$4,$G10:AHB10))&gt;SUMIFS(TransactionAmounts,TenantSources,$F10,'Filtered Data'!$C$2:$C23,"&lt;"&amp;TU$4),TU$4&lt;TODAY()),"Late","Occupied")),)))</f>
        <v/>
      </c>
      <c r="TV10" s="33" t="str">
        <f>IF(ISBLANK($F10),,IF(TODAY()=TV$4,"Today",IF(AND(LOOKUP($F10,TenantNames,TenantStartDates)&lt;=TV$4,LOOKUP($F10,TenantNames,TenantEndDates)&gt;=TV$4),IF(OR(AND(DAY(LOOKUP($F10,TenantNames,TenantStartDates))&gt;28,DAY(EOMONTH(TV$4,0))=28,DAY(TV$4)=28),AND(DAY(LOOKUP($F10,TenantNames,TenantStartDates))&gt;30,DAY(EOMONTH(TV$4,0))=30,DAY(TV$4)=30),DAY(LOOKUP($F10,TenantNames,TenantStartDates))=DAY(TV$4)),IF((LOOKUP($F10,TenantNames,TenantEndDates)-TV$4)&lt;=31,LOOKUP($F10,TenantNames,TenantTotalRevenues)-SUM($JA10:TU10),LOOKUP($F10,TenantNames,TenantMonthlyRents)),IF(AND((SUMIF($G$4:AHB$4,"&lt;"&amp;TV$4,$G10:AHB10))&gt;SUMIFS(TransactionAmounts,TenantSources,$F10,'Filtered Data'!$C$2:$C23,"&lt;"&amp;TV$4),TV$4&lt;TODAY()),"Late","Occupied")),)))</f>
        <v/>
      </c>
      <c r="TW10" s="33" t="str">
        <f>IF(ISBLANK($F10),,IF(TODAY()=TW$4,"Today",IF(AND(LOOKUP($F10,TenantNames,TenantStartDates)&lt;=TW$4,LOOKUP($F10,TenantNames,TenantEndDates)&gt;=TW$4),IF(OR(AND(DAY(LOOKUP($F10,TenantNames,TenantStartDates))&gt;28,DAY(EOMONTH(TW$4,0))=28,DAY(TW$4)=28),AND(DAY(LOOKUP($F10,TenantNames,TenantStartDates))&gt;30,DAY(EOMONTH(TW$4,0))=30,DAY(TW$4)=30),DAY(LOOKUP($F10,TenantNames,TenantStartDates))=DAY(TW$4)),IF((LOOKUP($F10,TenantNames,TenantEndDates)-TW$4)&lt;=31,LOOKUP($F10,TenantNames,TenantTotalRevenues)-SUM($JA10:TV10),LOOKUP($F10,TenantNames,TenantMonthlyRents)),IF(AND((SUMIF($G$4:AHB$4,"&lt;"&amp;TW$4,$G10:AHB10))&gt;SUMIFS(TransactionAmounts,TenantSources,$F10,'Filtered Data'!$C$2:$C23,"&lt;"&amp;TW$4),TW$4&lt;TODAY()),"Late","Occupied")),)))</f>
        <v/>
      </c>
      <c r="TX10" s="33" t="str">
        <f>IF(ISBLANK($F10),,IF(TODAY()=TX$4,"Today",IF(AND(LOOKUP($F10,TenantNames,TenantStartDates)&lt;=TX$4,LOOKUP($F10,TenantNames,TenantEndDates)&gt;=TX$4),IF(OR(AND(DAY(LOOKUP($F10,TenantNames,TenantStartDates))&gt;28,DAY(EOMONTH(TX$4,0))=28,DAY(TX$4)=28),AND(DAY(LOOKUP($F10,TenantNames,TenantStartDates))&gt;30,DAY(EOMONTH(TX$4,0))=30,DAY(TX$4)=30),DAY(LOOKUP($F10,TenantNames,TenantStartDates))=DAY(TX$4)),IF((LOOKUP($F10,TenantNames,TenantEndDates)-TX$4)&lt;=31,LOOKUP($F10,TenantNames,TenantTotalRevenues)-SUM($JA10:TW10),LOOKUP($F10,TenantNames,TenantMonthlyRents)),IF(AND((SUMIF($G$4:AHB$4,"&lt;"&amp;TX$4,$G10:AHB10))&gt;SUMIFS(TransactionAmounts,TenantSources,$F10,'Filtered Data'!$C$2:$C23,"&lt;"&amp;TX$4),TX$4&lt;TODAY()),"Late","Occupied")),)))</f>
        <v/>
      </c>
      <c r="TY10" s="33" t="str">
        <f>IF(ISBLANK($F10),,IF(TODAY()=TY$4,"Today",IF(AND(LOOKUP($F10,TenantNames,TenantStartDates)&lt;=TY$4,LOOKUP($F10,TenantNames,TenantEndDates)&gt;=TY$4),IF(OR(AND(DAY(LOOKUP($F10,TenantNames,TenantStartDates))&gt;28,DAY(EOMONTH(TY$4,0))=28,DAY(TY$4)=28),AND(DAY(LOOKUP($F10,TenantNames,TenantStartDates))&gt;30,DAY(EOMONTH(TY$4,0))=30,DAY(TY$4)=30),DAY(LOOKUP($F10,TenantNames,TenantStartDates))=DAY(TY$4)),IF((LOOKUP($F10,TenantNames,TenantEndDates)-TY$4)&lt;=31,LOOKUP($F10,TenantNames,TenantTotalRevenues)-SUM($JA10:TX10),LOOKUP($F10,TenantNames,TenantMonthlyRents)),IF(AND((SUMIF($G$4:AHB$4,"&lt;"&amp;TY$4,$G10:AHB10))&gt;SUMIFS(TransactionAmounts,TenantSources,$F10,'Filtered Data'!$C$2:$C23,"&lt;"&amp;TY$4),TY$4&lt;TODAY()),"Late","Occupied")),)))</f>
        <v/>
      </c>
      <c r="TZ10" s="33" t="str">
        <f>IF(ISBLANK($F10),,IF(TODAY()=TZ$4,"Today",IF(AND(LOOKUP($F10,TenantNames,TenantStartDates)&lt;=TZ$4,LOOKUP($F10,TenantNames,TenantEndDates)&gt;=TZ$4),IF(OR(AND(DAY(LOOKUP($F10,TenantNames,TenantStartDates))&gt;28,DAY(EOMONTH(TZ$4,0))=28,DAY(TZ$4)=28),AND(DAY(LOOKUP($F10,TenantNames,TenantStartDates))&gt;30,DAY(EOMONTH(TZ$4,0))=30,DAY(TZ$4)=30),DAY(LOOKUP($F10,TenantNames,TenantStartDates))=DAY(TZ$4)),IF((LOOKUP($F10,TenantNames,TenantEndDates)-TZ$4)&lt;=31,LOOKUP($F10,TenantNames,TenantTotalRevenues)-SUM($JA10:TY10),LOOKUP($F10,TenantNames,TenantMonthlyRents)),IF(AND((SUMIF($G$4:AHB$4,"&lt;"&amp;TZ$4,$G10:AHB10))&gt;SUMIFS(TransactionAmounts,TenantSources,$F10,'Filtered Data'!$C$2:$C23,"&lt;"&amp;TZ$4),TZ$4&lt;TODAY()),"Late","Occupied")),)))</f>
        <v/>
      </c>
      <c r="UA10" s="33" t="str">
        <f>IF(ISBLANK($F10),,IF(TODAY()=UA$4,"Today",IF(AND(LOOKUP($F10,TenantNames,TenantStartDates)&lt;=UA$4,LOOKUP($F10,TenantNames,TenantEndDates)&gt;=UA$4),IF(OR(AND(DAY(LOOKUP($F10,TenantNames,TenantStartDates))&gt;28,DAY(EOMONTH(UA$4,0))=28,DAY(UA$4)=28),AND(DAY(LOOKUP($F10,TenantNames,TenantStartDates))&gt;30,DAY(EOMONTH(UA$4,0))=30,DAY(UA$4)=30),DAY(LOOKUP($F10,TenantNames,TenantStartDates))=DAY(UA$4)),IF((LOOKUP($F10,TenantNames,TenantEndDates)-UA$4)&lt;=31,LOOKUP($F10,TenantNames,TenantTotalRevenues)-SUM($JA10:TZ10),LOOKUP($F10,TenantNames,TenantMonthlyRents)),IF(AND((SUMIF($G$4:AHB$4,"&lt;"&amp;UA$4,$G10:AHB10))&gt;SUMIFS(TransactionAmounts,TenantSources,$F10,'Filtered Data'!$C$2:$C23,"&lt;"&amp;UA$4),UA$4&lt;TODAY()),"Late","Occupied")),)))</f>
        <v/>
      </c>
      <c r="UB10" s="33" t="str">
        <f>IF(ISBLANK($F10),,IF(TODAY()=UB$4,"Today",IF(AND(LOOKUP($F10,TenantNames,TenantStartDates)&lt;=UB$4,LOOKUP($F10,TenantNames,TenantEndDates)&gt;=UB$4),IF(OR(AND(DAY(LOOKUP($F10,TenantNames,TenantStartDates))&gt;28,DAY(EOMONTH(UB$4,0))=28,DAY(UB$4)=28),AND(DAY(LOOKUP($F10,TenantNames,TenantStartDates))&gt;30,DAY(EOMONTH(UB$4,0))=30,DAY(UB$4)=30),DAY(LOOKUP($F10,TenantNames,TenantStartDates))=DAY(UB$4)),IF((LOOKUP($F10,TenantNames,TenantEndDates)-UB$4)&lt;=31,LOOKUP($F10,TenantNames,TenantTotalRevenues)-SUM($JA10:UA10),LOOKUP($F10,TenantNames,TenantMonthlyRents)),IF(AND((SUMIF($G$4:AHB$4,"&lt;"&amp;UB$4,$G10:AHB10))&gt;SUMIFS(TransactionAmounts,TenantSources,$F10,'Filtered Data'!$C$2:$C23,"&lt;"&amp;UB$4),UB$4&lt;TODAY()),"Late","Occupied")),)))</f>
        <v/>
      </c>
      <c r="UC10" s="33" t="str">
        <f>IF(ISBLANK($F10),,IF(TODAY()=UC$4,"Today",IF(AND(LOOKUP($F10,TenantNames,TenantStartDates)&lt;=UC$4,LOOKUP($F10,TenantNames,TenantEndDates)&gt;=UC$4),IF(OR(AND(DAY(LOOKUP($F10,TenantNames,TenantStartDates))&gt;28,DAY(EOMONTH(UC$4,0))=28,DAY(UC$4)=28),AND(DAY(LOOKUP($F10,TenantNames,TenantStartDates))&gt;30,DAY(EOMONTH(UC$4,0))=30,DAY(UC$4)=30),DAY(LOOKUP($F10,TenantNames,TenantStartDates))=DAY(UC$4)),IF((LOOKUP($F10,TenantNames,TenantEndDates)-UC$4)&lt;=31,LOOKUP($F10,TenantNames,TenantTotalRevenues)-SUM($JA10:UB10),LOOKUP($F10,TenantNames,TenantMonthlyRents)),IF(AND((SUMIF($G$4:AHB$4,"&lt;"&amp;UC$4,$G10:AHB10))&gt;SUMIFS(TransactionAmounts,TenantSources,$F10,'Filtered Data'!$C$2:$C23,"&lt;"&amp;UC$4),UC$4&lt;TODAY()),"Late","Occupied")),)))</f>
        <v/>
      </c>
      <c r="UD10" s="33" t="str">
        <f>IF(ISBLANK($F10),,IF(TODAY()=UD$4,"Today",IF(AND(LOOKUP($F10,TenantNames,TenantStartDates)&lt;=UD$4,LOOKUP($F10,TenantNames,TenantEndDates)&gt;=UD$4),IF(OR(AND(DAY(LOOKUP($F10,TenantNames,TenantStartDates))&gt;28,DAY(EOMONTH(UD$4,0))=28,DAY(UD$4)=28),AND(DAY(LOOKUP($F10,TenantNames,TenantStartDates))&gt;30,DAY(EOMONTH(UD$4,0))=30,DAY(UD$4)=30),DAY(LOOKUP($F10,TenantNames,TenantStartDates))=DAY(UD$4)),IF((LOOKUP($F10,TenantNames,TenantEndDates)-UD$4)&lt;=31,LOOKUP($F10,TenantNames,TenantTotalRevenues)-SUM($JA10:UC10),LOOKUP($F10,TenantNames,TenantMonthlyRents)),IF(AND((SUMIF($G$4:AHB$4,"&lt;"&amp;UD$4,$G10:AHB10))&gt;SUMIFS(TransactionAmounts,TenantSources,$F10,'Filtered Data'!$C$2:$C23,"&lt;"&amp;UD$4),UD$4&lt;TODAY()),"Late","Occupied")),)))</f>
        <v/>
      </c>
      <c r="UE10" s="33" t="str">
        <f>IF(ISBLANK($F10),,IF(TODAY()=UE$4,"Today",IF(AND(LOOKUP($F10,TenantNames,TenantStartDates)&lt;=UE$4,LOOKUP($F10,TenantNames,TenantEndDates)&gt;=UE$4),IF(OR(AND(DAY(LOOKUP($F10,TenantNames,TenantStartDates))&gt;28,DAY(EOMONTH(UE$4,0))=28,DAY(UE$4)=28),AND(DAY(LOOKUP($F10,TenantNames,TenantStartDates))&gt;30,DAY(EOMONTH(UE$4,0))=30,DAY(UE$4)=30),DAY(LOOKUP($F10,TenantNames,TenantStartDates))=DAY(UE$4)),IF((LOOKUP($F10,TenantNames,TenantEndDates)-UE$4)&lt;=31,LOOKUP($F10,TenantNames,TenantTotalRevenues)-SUM($JA10:UD10),LOOKUP($F10,TenantNames,TenantMonthlyRents)),IF(AND((SUMIF($G$4:AHB$4,"&lt;"&amp;UE$4,$G10:AHB10))&gt;SUMIFS(TransactionAmounts,TenantSources,$F10,'Filtered Data'!$C$2:$C23,"&lt;"&amp;UE$4),UE$4&lt;TODAY()),"Late","Occupied")),)))</f>
        <v/>
      </c>
      <c r="UF10" s="33" t="str">
        <f>IF(ISBLANK($F10),,IF(TODAY()=UF$4,"Today",IF(AND(LOOKUP($F10,TenantNames,TenantStartDates)&lt;=UF$4,LOOKUP($F10,TenantNames,TenantEndDates)&gt;=UF$4),IF(OR(AND(DAY(LOOKUP($F10,TenantNames,TenantStartDates))&gt;28,DAY(EOMONTH(UF$4,0))=28,DAY(UF$4)=28),AND(DAY(LOOKUP($F10,TenantNames,TenantStartDates))&gt;30,DAY(EOMONTH(UF$4,0))=30,DAY(UF$4)=30),DAY(LOOKUP($F10,TenantNames,TenantStartDates))=DAY(UF$4)),IF((LOOKUP($F10,TenantNames,TenantEndDates)-UF$4)&lt;=31,LOOKUP($F10,TenantNames,TenantTotalRevenues)-SUM($JA10:UE10),LOOKUP($F10,TenantNames,TenantMonthlyRents)),IF(AND((SUMIF($G$4:AHB$4,"&lt;"&amp;UF$4,$G10:AHB10))&gt;SUMIFS(TransactionAmounts,TenantSources,$F10,'Filtered Data'!$C$2:$C23,"&lt;"&amp;UF$4),UF$4&lt;TODAY()),"Late","Occupied")),)))</f>
        <v/>
      </c>
      <c r="UG10" s="33" t="str">
        <f>IF(ISBLANK($F10),,IF(TODAY()=UG$4,"Today",IF(AND(LOOKUP($F10,TenantNames,TenantStartDates)&lt;=UG$4,LOOKUP($F10,TenantNames,TenantEndDates)&gt;=UG$4),IF(OR(AND(DAY(LOOKUP($F10,TenantNames,TenantStartDates))&gt;28,DAY(EOMONTH(UG$4,0))=28,DAY(UG$4)=28),AND(DAY(LOOKUP($F10,TenantNames,TenantStartDates))&gt;30,DAY(EOMONTH(UG$4,0))=30,DAY(UG$4)=30),DAY(LOOKUP($F10,TenantNames,TenantStartDates))=DAY(UG$4)),IF((LOOKUP($F10,TenantNames,TenantEndDates)-UG$4)&lt;=31,LOOKUP($F10,TenantNames,TenantTotalRevenues)-SUM($JA10:UF10),LOOKUP($F10,TenantNames,TenantMonthlyRents)),IF(AND((SUMIF($G$4:AHB$4,"&lt;"&amp;UG$4,$G10:AHB10))&gt;SUMIFS(TransactionAmounts,TenantSources,$F10,'Filtered Data'!$C$2:$C23,"&lt;"&amp;UG$4),UG$4&lt;TODAY()),"Late","Occupied")),)))</f>
        <v/>
      </c>
      <c r="UH10" s="33" t="str">
        <f>IF(ISBLANK($F10),,IF(TODAY()=UH$4,"Today",IF(AND(LOOKUP($F10,TenantNames,TenantStartDates)&lt;=UH$4,LOOKUP($F10,TenantNames,TenantEndDates)&gt;=UH$4),IF(OR(AND(DAY(LOOKUP($F10,TenantNames,TenantStartDates))&gt;28,DAY(EOMONTH(UH$4,0))=28,DAY(UH$4)=28),AND(DAY(LOOKUP($F10,TenantNames,TenantStartDates))&gt;30,DAY(EOMONTH(UH$4,0))=30,DAY(UH$4)=30),DAY(LOOKUP($F10,TenantNames,TenantStartDates))=DAY(UH$4)),IF((LOOKUP($F10,TenantNames,TenantEndDates)-UH$4)&lt;=31,LOOKUP($F10,TenantNames,TenantTotalRevenues)-SUM($JA10:UG10),LOOKUP($F10,TenantNames,TenantMonthlyRents)),IF(AND((SUMIF($G$4:AHB$4,"&lt;"&amp;UH$4,$G10:AHB10))&gt;SUMIFS(TransactionAmounts,TenantSources,$F10,'Filtered Data'!$C$2:$C23,"&lt;"&amp;UH$4),UH$4&lt;TODAY()),"Late","Occupied")),)))</f>
        <v/>
      </c>
      <c r="UI10" s="33" t="str">
        <f>IF(ISBLANK($F10),,IF(TODAY()=UI$4,"Today",IF(AND(LOOKUP($F10,TenantNames,TenantStartDates)&lt;=UI$4,LOOKUP($F10,TenantNames,TenantEndDates)&gt;=UI$4),IF(OR(AND(DAY(LOOKUP($F10,TenantNames,TenantStartDates))&gt;28,DAY(EOMONTH(UI$4,0))=28,DAY(UI$4)=28),AND(DAY(LOOKUP($F10,TenantNames,TenantStartDates))&gt;30,DAY(EOMONTH(UI$4,0))=30,DAY(UI$4)=30),DAY(LOOKUP($F10,TenantNames,TenantStartDates))=DAY(UI$4)),IF((LOOKUP($F10,TenantNames,TenantEndDates)-UI$4)&lt;=31,LOOKUP($F10,TenantNames,TenantTotalRevenues)-SUM($JA10:UH10),LOOKUP($F10,TenantNames,TenantMonthlyRents)),IF(AND((SUMIF($G$4:AHB$4,"&lt;"&amp;UI$4,$G10:AHB10))&gt;SUMIFS(TransactionAmounts,TenantSources,$F10,'Filtered Data'!$C$2:$C23,"&lt;"&amp;UI$4),UI$4&lt;TODAY()),"Late","Occupied")),)))</f>
        <v/>
      </c>
      <c r="UJ10" s="33" t="str">
        <f>IF(ISBLANK($F10),,IF(TODAY()=UJ$4,"Today",IF(AND(LOOKUP($F10,TenantNames,TenantStartDates)&lt;=UJ$4,LOOKUP($F10,TenantNames,TenantEndDates)&gt;=UJ$4),IF(OR(AND(DAY(LOOKUP($F10,TenantNames,TenantStartDates))&gt;28,DAY(EOMONTH(UJ$4,0))=28,DAY(UJ$4)=28),AND(DAY(LOOKUP($F10,TenantNames,TenantStartDates))&gt;30,DAY(EOMONTH(UJ$4,0))=30,DAY(UJ$4)=30),DAY(LOOKUP($F10,TenantNames,TenantStartDates))=DAY(UJ$4)),IF((LOOKUP($F10,TenantNames,TenantEndDates)-UJ$4)&lt;=31,LOOKUP($F10,TenantNames,TenantTotalRevenues)-SUM($JA10:UI10),LOOKUP($F10,TenantNames,TenantMonthlyRents)),IF(AND((SUMIF($G$4:AHB$4,"&lt;"&amp;UJ$4,$G10:AHB10))&gt;SUMIFS(TransactionAmounts,TenantSources,$F10,'Filtered Data'!$C$2:$C23,"&lt;"&amp;UJ$4),UJ$4&lt;TODAY()),"Late","Occupied")),)))</f>
        <v/>
      </c>
      <c r="UK10" s="33" t="str">
        <f>IF(ISBLANK($F10),,IF(TODAY()=UK$4,"Today",IF(AND(LOOKUP($F10,TenantNames,TenantStartDates)&lt;=UK$4,LOOKUP($F10,TenantNames,TenantEndDates)&gt;=UK$4),IF(OR(AND(DAY(LOOKUP($F10,TenantNames,TenantStartDates))&gt;28,DAY(EOMONTH(UK$4,0))=28,DAY(UK$4)=28),AND(DAY(LOOKUP($F10,TenantNames,TenantStartDates))&gt;30,DAY(EOMONTH(UK$4,0))=30,DAY(UK$4)=30),DAY(LOOKUP($F10,TenantNames,TenantStartDates))=DAY(UK$4)),IF((LOOKUP($F10,TenantNames,TenantEndDates)-UK$4)&lt;=31,LOOKUP($F10,TenantNames,TenantTotalRevenues)-SUM($JA10:UJ10),LOOKUP($F10,TenantNames,TenantMonthlyRents)),IF(AND((SUMIF($G$4:AHB$4,"&lt;"&amp;UK$4,$G10:AHB10))&gt;SUMIFS(TransactionAmounts,TenantSources,$F10,'Filtered Data'!$C$2:$C23,"&lt;"&amp;UK$4),UK$4&lt;TODAY()),"Late","Occupied")),)))</f>
        <v/>
      </c>
      <c r="UL10" s="33" t="str">
        <f>IF(ISBLANK($F10),,IF(TODAY()=UL$4,"Today",IF(AND(LOOKUP($F10,TenantNames,TenantStartDates)&lt;=UL$4,LOOKUP($F10,TenantNames,TenantEndDates)&gt;=UL$4),IF(OR(AND(DAY(LOOKUP($F10,TenantNames,TenantStartDates))&gt;28,DAY(EOMONTH(UL$4,0))=28,DAY(UL$4)=28),AND(DAY(LOOKUP($F10,TenantNames,TenantStartDates))&gt;30,DAY(EOMONTH(UL$4,0))=30,DAY(UL$4)=30),DAY(LOOKUP($F10,TenantNames,TenantStartDates))=DAY(UL$4)),IF((LOOKUP($F10,TenantNames,TenantEndDates)-UL$4)&lt;=31,LOOKUP($F10,TenantNames,TenantTotalRevenues)-SUM($JA10:UK10),LOOKUP($F10,TenantNames,TenantMonthlyRents)),IF(AND((SUMIF($G$4:AHB$4,"&lt;"&amp;UL$4,$G10:AHB10))&gt;SUMIFS(TransactionAmounts,TenantSources,$F10,'Filtered Data'!$C$2:$C23,"&lt;"&amp;UL$4),UL$4&lt;TODAY()),"Late","Occupied")),)))</f>
        <v/>
      </c>
      <c r="UM10" s="33" t="str">
        <f>IF(ISBLANK($F10),,IF(TODAY()=UM$4,"Today",IF(AND(LOOKUP($F10,TenantNames,TenantStartDates)&lt;=UM$4,LOOKUP($F10,TenantNames,TenantEndDates)&gt;=UM$4),IF(OR(AND(DAY(LOOKUP($F10,TenantNames,TenantStartDates))&gt;28,DAY(EOMONTH(UM$4,0))=28,DAY(UM$4)=28),AND(DAY(LOOKUP($F10,TenantNames,TenantStartDates))&gt;30,DAY(EOMONTH(UM$4,0))=30,DAY(UM$4)=30),DAY(LOOKUP($F10,TenantNames,TenantStartDates))=DAY(UM$4)),IF((LOOKUP($F10,TenantNames,TenantEndDates)-UM$4)&lt;=31,LOOKUP($F10,TenantNames,TenantTotalRevenues)-SUM($JA10:UL10),LOOKUP($F10,TenantNames,TenantMonthlyRents)),IF(AND((SUMIF($G$4:AHB$4,"&lt;"&amp;UM$4,$G10:AHB10))&gt;SUMIFS(TransactionAmounts,TenantSources,$F10,'Filtered Data'!$C$2:$C23,"&lt;"&amp;UM$4),UM$4&lt;TODAY()),"Late","Occupied")),)))</f>
        <v/>
      </c>
      <c r="UN10" s="33" t="str">
        <f>IF(ISBLANK($F10),,IF(TODAY()=UN$4,"Today",IF(AND(LOOKUP($F10,TenantNames,TenantStartDates)&lt;=UN$4,LOOKUP($F10,TenantNames,TenantEndDates)&gt;=UN$4),IF(OR(AND(DAY(LOOKUP($F10,TenantNames,TenantStartDates))&gt;28,DAY(EOMONTH(UN$4,0))=28,DAY(UN$4)=28),AND(DAY(LOOKUP($F10,TenantNames,TenantStartDates))&gt;30,DAY(EOMONTH(UN$4,0))=30,DAY(UN$4)=30),DAY(LOOKUP($F10,TenantNames,TenantStartDates))=DAY(UN$4)),IF((LOOKUP($F10,TenantNames,TenantEndDates)-UN$4)&lt;=31,LOOKUP($F10,TenantNames,TenantTotalRevenues)-SUM($JA10:UM10),LOOKUP($F10,TenantNames,TenantMonthlyRents)),IF(AND((SUMIF($G$4:AHB$4,"&lt;"&amp;UN$4,$G10:AHB10))&gt;SUMIFS(TransactionAmounts,TenantSources,$F10,'Filtered Data'!$C$2:$C23,"&lt;"&amp;UN$4),UN$4&lt;TODAY()),"Late","Occupied")),)))</f>
        <v/>
      </c>
      <c r="UO10" s="33" t="str">
        <f>IF(ISBLANK($F10),,IF(TODAY()=UO$4,"Today",IF(AND(LOOKUP($F10,TenantNames,TenantStartDates)&lt;=UO$4,LOOKUP($F10,TenantNames,TenantEndDates)&gt;=UO$4),IF(OR(AND(DAY(LOOKUP($F10,TenantNames,TenantStartDates))&gt;28,DAY(EOMONTH(UO$4,0))=28,DAY(UO$4)=28),AND(DAY(LOOKUP($F10,TenantNames,TenantStartDates))&gt;30,DAY(EOMONTH(UO$4,0))=30,DAY(UO$4)=30),DAY(LOOKUP($F10,TenantNames,TenantStartDates))=DAY(UO$4)),IF((LOOKUP($F10,TenantNames,TenantEndDates)-UO$4)&lt;=31,LOOKUP($F10,TenantNames,TenantTotalRevenues)-SUM($JA10:UN10),LOOKUP($F10,TenantNames,TenantMonthlyRents)),IF(AND((SUMIF($G$4:AHB$4,"&lt;"&amp;UO$4,$G10:AHB10))&gt;SUMIFS(TransactionAmounts,TenantSources,$F10,'Filtered Data'!$C$2:$C23,"&lt;"&amp;UO$4),UO$4&lt;TODAY()),"Late","Occupied")),)))</f>
        <v/>
      </c>
      <c r="UP10" s="33" t="str">
        <f>IF(ISBLANK($F10),,IF(TODAY()=UP$4,"Today",IF(AND(LOOKUP($F10,TenantNames,TenantStartDates)&lt;=UP$4,LOOKUP($F10,TenantNames,TenantEndDates)&gt;=UP$4),IF(OR(AND(DAY(LOOKUP($F10,TenantNames,TenantStartDates))&gt;28,DAY(EOMONTH(UP$4,0))=28,DAY(UP$4)=28),AND(DAY(LOOKUP($F10,TenantNames,TenantStartDates))&gt;30,DAY(EOMONTH(UP$4,0))=30,DAY(UP$4)=30),DAY(LOOKUP($F10,TenantNames,TenantStartDates))=DAY(UP$4)),IF((LOOKUP($F10,TenantNames,TenantEndDates)-UP$4)&lt;=31,LOOKUP($F10,TenantNames,TenantTotalRevenues)-SUM($JA10:UO10),LOOKUP($F10,TenantNames,TenantMonthlyRents)),IF(AND((SUMIF($G$4:AHB$4,"&lt;"&amp;UP$4,$G10:AHB10))&gt;SUMIFS(TransactionAmounts,TenantSources,$F10,'Filtered Data'!$C$2:$C23,"&lt;"&amp;UP$4),UP$4&lt;TODAY()),"Late","Occupied")),)))</f>
        <v/>
      </c>
      <c r="UQ10" s="33" t="str">
        <f>IF(ISBLANK($F10),,IF(TODAY()=UQ$4,"Today",IF(AND(LOOKUP($F10,TenantNames,TenantStartDates)&lt;=UQ$4,LOOKUP($F10,TenantNames,TenantEndDates)&gt;=UQ$4),IF(OR(AND(DAY(LOOKUP($F10,TenantNames,TenantStartDates))&gt;28,DAY(EOMONTH(UQ$4,0))=28,DAY(UQ$4)=28),AND(DAY(LOOKUP($F10,TenantNames,TenantStartDates))&gt;30,DAY(EOMONTH(UQ$4,0))=30,DAY(UQ$4)=30),DAY(LOOKUP($F10,TenantNames,TenantStartDates))=DAY(UQ$4)),IF((LOOKUP($F10,TenantNames,TenantEndDates)-UQ$4)&lt;=31,LOOKUP($F10,TenantNames,TenantTotalRevenues)-SUM($JA10:UP10),LOOKUP($F10,TenantNames,TenantMonthlyRents)),IF(AND((SUMIF($G$4:AHB$4,"&lt;"&amp;UQ$4,$G10:AHB10))&gt;SUMIFS(TransactionAmounts,TenantSources,$F10,'Filtered Data'!$C$2:$C23,"&lt;"&amp;UQ$4),UQ$4&lt;TODAY()),"Late","Occupied")),)))</f>
        <v/>
      </c>
      <c r="UR10" s="33" t="str">
        <f>IF(ISBLANK($F10),,IF(TODAY()=UR$4,"Today",IF(AND(LOOKUP($F10,TenantNames,TenantStartDates)&lt;=UR$4,LOOKUP($F10,TenantNames,TenantEndDates)&gt;=UR$4),IF(OR(AND(DAY(LOOKUP($F10,TenantNames,TenantStartDates))&gt;28,DAY(EOMONTH(UR$4,0))=28,DAY(UR$4)=28),AND(DAY(LOOKUP($F10,TenantNames,TenantStartDates))&gt;30,DAY(EOMONTH(UR$4,0))=30,DAY(UR$4)=30),DAY(LOOKUP($F10,TenantNames,TenantStartDates))=DAY(UR$4)),IF((LOOKUP($F10,TenantNames,TenantEndDates)-UR$4)&lt;=31,LOOKUP($F10,TenantNames,TenantTotalRevenues)-SUM($JA10:UQ10),LOOKUP($F10,TenantNames,TenantMonthlyRents)),IF(AND((SUMIF($G$4:AHB$4,"&lt;"&amp;UR$4,$G10:AHB10))&gt;SUMIFS(TransactionAmounts,TenantSources,$F10,'Filtered Data'!$C$2:$C23,"&lt;"&amp;UR$4),UR$4&lt;TODAY()),"Late","Occupied")),)))</f>
        <v/>
      </c>
      <c r="US10" s="33" t="str">
        <f>IF(ISBLANK($F10),,IF(TODAY()=US$4,"Today",IF(AND(LOOKUP($F10,TenantNames,TenantStartDates)&lt;=US$4,LOOKUP($F10,TenantNames,TenantEndDates)&gt;=US$4),IF(OR(AND(DAY(LOOKUP($F10,TenantNames,TenantStartDates))&gt;28,DAY(EOMONTH(US$4,0))=28,DAY(US$4)=28),AND(DAY(LOOKUP($F10,TenantNames,TenantStartDates))&gt;30,DAY(EOMONTH(US$4,0))=30,DAY(US$4)=30),DAY(LOOKUP($F10,TenantNames,TenantStartDates))=DAY(US$4)),IF((LOOKUP($F10,TenantNames,TenantEndDates)-US$4)&lt;=31,LOOKUP($F10,TenantNames,TenantTotalRevenues)-SUM($JA10:UR10),LOOKUP($F10,TenantNames,TenantMonthlyRents)),IF(AND((SUMIF($G$4:AHB$4,"&lt;"&amp;US$4,$G10:AHB10))&gt;SUMIFS(TransactionAmounts,TenantSources,$F10,'Filtered Data'!$C$2:$C23,"&lt;"&amp;US$4),US$4&lt;TODAY()),"Late","Occupied")),)))</f>
        <v/>
      </c>
      <c r="UT10" s="33" t="str">
        <f>IF(ISBLANK($F10),,IF(TODAY()=UT$4,"Today",IF(AND(LOOKUP($F10,TenantNames,TenantStartDates)&lt;=UT$4,LOOKUP($F10,TenantNames,TenantEndDates)&gt;=UT$4),IF(OR(AND(DAY(LOOKUP($F10,TenantNames,TenantStartDates))&gt;28,DAY(EOMONTH(UT$4,0))=28,DAY(UT$4)=28),AND(DAY(LOOKUP($F10,TenantNames,TenantStartDates))&gt;30,DAY(EOMONTH(UT$4,0))=30,DAY(UT$4)=30),DAY(LOOKUP($F10,TenantNames,TenantStartDates))=DAY(UT$4)),IF((LOOKUP($F10,TenantNames,TenantEndDates)-UT$4)&lt;=31,LOOKUP($F10,TenantNames,TenantTotalRevenues)-SUM($JA10:US10),LOOKUP($F10,TenantNames,TenantMonthlyRents)),IF(AND((SUMIF($G$4:AHB$4,"&lt;"&amp;UT$4,$G10:AHB10))&gt;SUMIFS(TransactionAmounts,TenantSources,$F10,'Filtered Data'!$C$2:$C23,"&lt;"&amp;UT$4),UT$4&lt;TODAY()),"Late","Occupied")),)))</f>
        <v/>
      </c>
      <c r="UU10" s="33" t="str">
        <f>IF(ISBLANK($F10),,IF(TODAY()=UU$4,"Today",IF(AND(LOOKUP($F10,TenantNames,TenantStartDates)&lt;=UU$4,LOOKUP($F10,TenantNames,TenantEndDates)&gt;=UU$4),IF(OR(AND(DAY(LOOKUP($F10,TenantNames,TenantStartDates))&gt;28,DAY(EOMONTH(UU$4,0))=28,DAY(UU$4)=28),AND(DAY(LOOKUP($F10,TenantNames,TenantStartDates))&gt;30,DAY(EOMONTH(UU$4,0))=30,DAY(UU$4)=30),DAY(LOOKUP($F10,TenantNames,TenantStartDates))=DAY(UU$4)),IF((LOOKUP($F10,TenantNames,TenantEndDates)-UU$4)&lt;=31,LOOKUP($F10,TenantNames,TenantTotalRevenues)-SUM($JA10:UT10),LOOKUP($F10,TenantNames,TenantMonthlyRents)),IF(AND((SUMIF($G$4:AHB$4,"&lt;"&amp;UU$4,$G10:AHB10))&gt;SUMIFS(TransactionAmounts,TenantSources,$F10,'Filtered Data'!$C$2:$C23,"&lt;"&amp;UU$4),UU$4&lt;TODAY()),"Late","Occupied")),)))</f>
        <v/>
      </c>
      <c r="UV10" s="33" t="str">
        <f>IF(ISBLANK($F10),,IF(TODAY()=UV$4,"Today",IF(AND(LOOKUP($F10,TenantNames,TenantStartDates)&lt;=UV$4,LOOKUP($F10,TenantNames,TenantEndDates)&gt;=UV$4),IF(OR(AND(DAY(LOOKUP($F10,TenantNames,TenantStartDates))&gt;28,DAY(EOMONTH(UV$4,0))=28,DAY(UV$4)=28),AND(DAY(LOOKUP($F10,TenantNames,TenantStartDates))&gt;30,DAY(EOMONTH(UV$4,0))=30,DAY(UV$4)=30),DAY(LOOKUP($F10,TenantNames,TenantStartDates))=DAY(UV$4)),IF((LOOKUP($F10,TenantNames,TenantEndDates)-UV$4)&lt;=31,LOOKUP($F10,TenantNames,TenantTotalRevenues)-SUM($JA10:UU10),LOOKUP($F10,TenantNames,TenantMonthlyRents)),IF(AND((SUMIF($G$4:AHB$4,"&lt;"&amp;UV$4,$G10:AHB10))&gt;SUMIFS(TransactionAmounts,TenantSources,$F10,'Filtered Data'!$C$2:$C23,"&lt;"&amp;UV$4),UV$4&lt;TODAY()),"Late","Occupied")),)))</f>
        <v/>
      </c>
      <c r="UW10" s="33" t="str">
        <f>IF(ISBLANK($F10),,IF(TODAY()=UW$4,"Today",IF(AND(LOOKUP($F10,TenantNames,TenantStartDates)&lt;=UW$4,LOOKUP($F10,TenantNames,TenantEndDates)&gt;=UW$4),IF(OR(AND(DAY(LOOKUP($F10,TenantNames,TenantStartDates))&gt;28,DAY(EOMONTH(UW$4,0))=28,DAY(UW$4)=28),AND(DAY(LOOKUP($F10,TenantNames,TenantStartDates))&gt;30,DAY(EOMONTH(UW$4,0))=30,DAY(UW$4)=30),DAY(LOOKUP($F10,TenantNames,TenantStartDates))=DAY(UW$4)),IF((LOOKUP($F10,TenantNames,TenantEndDates)-UW$4)&lt;=31,LOOKUP($F10,TenantNames,TenantTotalRevenues)-SUM($JA10:UV10),LOOKUP($F10,TenantNames,TenantMonthlyRents)),IF(AND((SUMIF($G$4:AHB$4,"&lt;"&amp;UW$4,$G10:AHB10))&gt;SUMIFS(TransactionAmounts,TenantSources,$F10,'Filtered Data'!$C$2:$C23,"&lt;"&amp;UW$4),UW$4&lt;TODAY()),"Late","Occupied")),)))</f>
        <v/>
      </c>
      <c r="UX10" s="33" t="str">
        <f>IF(ISBLANK($F10),,IF(TODAY()=UX$4,"Today",IF(AND(LOOKUP($F10,TenantNames,TenantStartDates)&lt;=UX$4,LOOKUP($F10,TenantNames,TenantEndDates)&gt;=UX$4),IF(OR(AND(DAY(LOOKUP($F10,TenantNames,TenantStartDates))&gt;28,DAY(EOMONTH(UX$4,0))=28,DAY(UX$4)=28),AND(DAY(LOOKUP($F10,TenantNames,TenantStartDates))&gt;30,DAY(EOMONTH(UX$4,0))=30,DAY(UX$4)=30),DAY(LOOKUP($F10,TenantNames,TenantStartDates))=DAY(UX$4)),IF((LOOKUP($F10,TenantNames,TenantEndDates)-UX$4)&lt;=31,LOOKUP($F10,TenantNames,TenantTotalRevenues)-SUM($JA10:UW10),LOOKUP($F10,TenantNames,TenantMonthlyRents)),IF(AND((SUMIF($G$4:AHB$4,"&lt;"&amp;UX$4,$G10:AHB10))&gt;SUMIFS(TransactionAmounts,TenantSources,$F10,'Filtered Data'!$C$2:$C23,"&lt;"&amp;UX$4),UX$4&lt;TODAY()),"Late","Occupied")),)))</f>
        <v/>
      </c>
      <c r="UY10" s="33" t="str">
        <f>IF(ISBLANK($F10),,IF(TODAY()=UY$4,"Today",IF(AND(LOOKUP($F10,TenantNames,TenantStartDates)&lt;=UY$4,LOOKUP($F10,TenantNames,TenantEndDates)&gt;=UY$4),IF(OR(AND(DAY(LOOKUP($F10,TenantNames,TenantStartDates))&gt;28,DAY(EOMONTH(UY$4,0))=28,DAY(UY$4)=28),AND(DAY(LOOKUP($F10,TenantNames,TenantStartDates))&gt;30,DAY(EOMONTH(UY$4,0))=30,DAY(UY$4)=30),DAY(LOOKUP($F10,TenantNames,TenantStartDates))=DAY(UY$4)),IF((LOOKUP($F10,TenantNames,TenantEndDates)-UY$4)&lt;=31,LOOKUP($F10,TenantNames,TenantTotalRevenues)-SUM($JA10:UX10),LOOKUP($F10,TenantNames,TenantMonthlyRents)),IF(AND((SUMIF($G$4:AHB$4,"&lt;"&amp;UY$4,$G10:AHB10))&gt;SUMIFS(TransactionAmounts,TenantSources,$F10,'Filtered Data'!$C$2:$C23,"&lt;"&amp;UY$4),UY$4&lt;TODAY()),"Late","Occupied")),)))</f>
        <v/>
      </c>
      <c r="UZ10" s="33" t="str">
        <f>IF(ISBLANK($F10),,IF(TODAY()=UZ$4,"Today",IF(AND(LOOKUP($F10,TenantNames,TenantStartDates)&lt;=UZ$4,LOOKUP($F10,TenantNames,TenantEndDates)&gt;=UZ$4),IF(OR(AND(DAY(LOOKUP($F10,TenantNames,TenantStartDates))&gt;28,DAY(EOMONTH(UZ$4,0))=28,DAY(UZ$4)=28),AND(DAY(LOOKUP($F10,TenantNames,TenantStartDates))&gt;30,DAY(EOMONTH(UZ$4,0))=30,DAY(UZ$4)=30),DAY(LOOKUP($F10,TenantNames,TenantStartDates))=DAY(UZ$4)),IF((LOOKUP($F10,TenantNames,TenantEndDates)-UZ$4)&lt;=31,LOOKUP($F10,TenantNames,TenantTotalRevenues)-SUM($JA10:UY10),LOOKUP($F10,TenantNames,TenantMonthlyRents)),IF(AND((SUMIF($G$4:AHB$4,"&lt;"&amp;UZ$4,$G10:AHB10))&gt;SUMIFS(TransactionAmounts,TenantSources,$F10,'Filtered Data'!$C$2:$C23,"&lt;"&amp;UZ$4),UZ$4&lt;TODAY()),"Late","Occupied")),)))</f>
        <v/>
      </c>
      <c r="VA10" s="33" t="str">
        <f>IF(ISBLANK($F10),,IF(TODAY()=VA$4,"Today",IF(AND(LOOKUP($F10,TenantNames,TenantStartDates)&lt;=VA$4,LOOKUP($F10,TenantNames,TenantEndDates)&gt;=VA$4),IF(OR(AND(DAY(LOOKUP($F10,TenantNames,TenantStartDates))&gt;28,DAY(EOMONTH(VA$4,0))=28,DAY(VA$4)=28),AND(DAY(LOOKUP($F10,TenantNames,TenantStartDates))&gt;30,DAY(EOMONTH(VA$4,0))=30,DAY(VA$4)=30),DAY(LOOKUP($F10,TenantNames,TenantStartDates))=DAY(VA$4)),IF((LOOKUP($F10,TenantNames,TenantEndDates)-VA$4)&lt;=31,LOOKUP($F10,TenantNames,TenantTotalRevenues)-SUM($JA10:UZ10),LOOKUP($F10,TenantNames,TenantMonthlyRents)),IF(AND((SUMIF($G$4:AHB$4,"&lt;"&amp;VA$4,$G10:AHB10))&gt;SUMIFS(TransactionAmounts,TenantSources,$F10,'Filtered Data'!$C$2:$C23,"&lt;"&amp;VA$4),VA$4&lt;TODAY()),"Late","Occupied")),)))</f>
        <v/>
      </c>
      <c r="VB10" s="33" t="str">
        <f>IF(ISBLANK($F10),,IF(TODAY()=VB$4,"Today",IF(AND(LOOKUP($F10,TenantNames,TenantStartDates)&lt;=VB$4,LOOKUP($F10,TenantNames,TenantEndDates)&gt;=VB$4),IF(OR(AND(DAY(LOOKUP($F10,TenantNames,TenantStartDates))&gt;28,DAY(EOMONTH(VB$4,0))=28,DAY(VB$4)=28),AND(DAY(LOOKUP($F10,TenantNames,TenantStartDates))&gt;30,DAY(EOMONTH(VB$4,0))=30,DAY(VB$4)=30),DAY(LOOKUP($F10,TenantNames,TenantStartDates))=DAY(VB$4)),IF((LOOKUP($F10,TenantNames,TenantEndDates)-VB$4)&lt;=31,LOOKUP($F10,TenantNames,TenantTotalRevenues)-SUM($JA10:VA10),LOOKUP($F10,TenantNames,TenantMonthlyRents)),IF(AND((SUMIF($G$4:AHB$4,"&lt;"&amp;VB$4,$G10:AHB10))&gt;SUMIFS(TransactionAmounts,TenantSources,$F10,'Filtered Data'!$C$2:$C23,"&lt;"&amp;VB$4),VB$4&lt;TODAY()),"Late","Occupied")),)))</f>
        <v/>
      </c>
      <c r="VC10" s="33" t="str">
        <f>IF(ISBLANK($F10),,IF(TODAY()=VC$4,"Today",IF(AND(LOOKUP($F10,TenantNames,TenantStartDates)&lt;=VC$4,LOOKUP($F10,TenantNames,TenantEndDates)&gt;=VC$4),IF(OR(AND(DAY(LOOKUP($F10,TenantNames,TenantStartDates))&gt;28,DAY(EOMONTH(VC$4,0))=28,DAY(VC$4)=28),AND(DAY(LOOKUP($F10,TenantNames,TenantStartDates))&gt;30,DAY(EOMONTH(VC$4,0))=30,DAY(VC$4)=30),DAY(LOOKUP($F10,TenantNames,TenantStartDates))=DAY(VC$4)),IF((LOOKUP($F10,TenantNames,TenantEndDates)-VC$4)&lt;=31,LOOKUP($F10,TenantNames,TenantTotalRevenues)-SUM($JA10:VB10),LOOKUP($F10,TenantNames,TenantMonthlyRents)),IF(AND((SUMIF($G$4:AHB$4,"&lt;"&amp;VC$4,$G10:AHB10))&gt;SUMIFS(TransactionAmounts,TenantSources,$F10,'Filtered Data'!$C$2:$C23,"&lt;"&amp;VC$4),VC$4&lt;TODAY()),"Late","Occupied")),)))</f>
        <v/>
      </c>
      <c r="VD10" s="33" t="str">
        <f>IF(ISBLANK($F10),,IF(TODAY()=VD$4,"Today",IF(AND(LOOKUP($F10,TenantNames,TenantStartDates)&lt;=VD$4,LOOKUP($F10,TenantNames,TenantEndDates)&gt;=VD$4),IF(OR(AND(DAY(LOOKUP($F10,TenantNames,TenantStartDates))&gt;28,DAY(EOMONTH(VD$4,0))=28,DAY(VD$4)=28),AND(DAY(LOOKUP($F10,TenantNames,TenantStartDates))&gt;30,DAY(EOMONTH(VD$4,0))=30,DAY(VD$4)=30),DAY(LOOKUP($F10,TenantNames,TenantStartDates))=DAY(VD$4)),IF((LOOKUP($F10,TenantNames,TenantEndDates)-VD$4)&lt;=31,LOOKUP($F10,TenantNames,TenantTotalRevenues)-SUM($JA10:VC10),LOOKUP($F10,TenantNames,TenantMonthlyRents)),IF(AND((SUMIF($G$4:AHB$4,"&lt;"&amp;VD$4,$G10:AHB10))&gt;SUMIFS(TransactionAmounts,TenantSources,$F10,'Filtered Data'!$C$2:$C23,"&lt;"&amp;VD$4),VD$4&lt;TODAY()),"Late","Occupied")),)))</f>
        <v/>
      </c>
      <c r="VE10" s="33" t="str">
        <f>IF(ISBLANK($F10),,IF(TODAY()=VE$4,"Today",IF(AND(LOOKUP($F10,TenantNames,TenantStartDates)&lt;=VE$4,LOOKUP($F10,TenantNames,TenantEndDates)&gt;=VE$4),IF(OR(AND(DAY(LOOKUP($F10,TenantNames,TenantStartDates))&gt;28,DAY(EOMONTH(VE$4,0))=28,DAY(VE$4)=28),AND(DAY(LOOKUP($F10,TenantNames,TenantStartDates))&gt;30,DAY(EOMONTH(VE$4,0))=30,DAY(VE$4)=30),DAY(LOOKUP($F10,TenantNames,TenantStartDates))=DAY(VE$4)),IF((LOOKUP($F10,TenantNames,TenantEndDates)-VE$4)&lt;=31,LOOKUP($F10,TenantNames,TenantTotalRevenues)-SUM($JA10:VD10),LOOKUP($F10,TenantNames,TenantMonthlyRents)),IF(AND((SUMIF($G$4:AHB$4,"&lt;"&amp;VE$4,$G10:AHB10))&gt;SUMIFS(TransactionAmounts,TenantSources,$F10,'Filtered Data'!$C$2:$C23,"&lt;"&amp;VE$4),VE$4&lt;TODAY()),"Late","Occupied")),)))</f>
        <v/>
      </c>
      <c r="VF10" s="33" t="str">
        <f>IF(ISBLANK($F10),,IF(TODAY()=VF$4,"Today",IF(AND(LOOKUP($F10,TenantNames,TenantStartDates)&lt;=VF$4,LOOKUP($F10,TenantNames,TenantEndDates)&gt;=VF$4),IF(OR(AND(DAY(LOOKUP($F10,TenantNames,TenantStartDates))&gt;28,DAY(EOMONTH(VF$4,0))=28,DAY(VF$4)=28),AND(DAY(LOOKUP($F10,TenantNames,TenantStartDates))&gt;30,DAY(EOMONTH(VF$4,0))=30,DAY(VF$4)=30),DAY(LOOKUP($F10,TenantNames,TenantStartDates))=DAY(VF$4)),IF((LOOKUP($F10,TenantNames,TenantEndDates)-VF$4)&lt;=31,LOOKUP($F10,TenantNames,TenantTotalRevenues)-SUM($JA10:VE10),LOOKUP($F10,TenantNames,TenantMonthlyRents)),IF(AND((SUMIF($G$4:AHB$4,"&lt;"&amp;VF$4,$G10:AHB10))&gt;SUMIFS(TransactionAmounts,TenantSources,$F10,'Filtered Data'!$C$2:$C23,"&lt;"&amp;VF$4),VF$4&lt;TODAY()),"Late","Occupied")),)))</f>
        <v/>
      </c>
      <c r="VG10" s="33" t="str">
        <f>IF(ISBLANK($F10),,IF(TODAY()=VG$4,"Today",IF(AND(LOOKUP($F10,TenantNames,TenantStartDates)&lt;=VG$4,LOOKUP($F10,TenantNames,TenantEndDates)&gt;=VG$4),IF(OR(AND(DAY(LOOKUP($F10,TenantNames,TenantStartDates))&gt;28,DAY(EOMONTH(VG$4,0))=28,DAY(VG$4)=28),AND(DAY(LOOKUP($F10,TenantNames,TenantStartDates))&gt;30,DAY(EOMONTH(VG$4,0))=30,DAY(VG$4)=30),DAY(LOOKUP($F10,TenantNames,TenantStartDates))=DAY(VG$4)),IF((LOOKUP($F10,TenantNames,TenantEndDates)-VG$4)&lt;=31,LOOKUP($F10,TenantNames,TenantTotalRevenues)-SUM($JA10:VF10),LOOKUP($F10,TenantNames,TenantMonthlyRents)),IF(AND((SUMIF($G$4:AHB$4,"&lt;"&amp;VG$4,$G10:AHB10))&gt;SUMIFS(TransactionAmounts,TenantSources,$F10,'Filtered Data'!$C$2:$C23,"&lt;"&amp;VG$4),VG$4&lt;TODAY()),"Late","Occupied")),)))</f>
        <v/>
      </c>
      <c r="VH10" s="33" t="str">
        <f>IF(ISBLANK($F10),,IF(TODAY()=VH$4,"Today",IF(AND(LOOKUP($F10,TenantNames,TenantStartDates)&lt;=VH$4,LOOKUP($F10,TenantNames,TenantEndDates)&gt;=VH$4),IF(OR(AND(DAY(LOOKUP($F10,TenantNames,TenantStartDates))&gt;28,DAY(EOMONTH(VH$4,0))=28,DAY(VH$4)=28),AND(DAY(LOOKUP($F10,TenantNames,TenantStartDates))&gt;30,DAY(EOMONTH(VH$4,0))=30,DAY(VH$4)=30),DAY(LOOKUP($F10,TenantNames,TenantStartDates))=DAY(VH$4)),IF((LOOKUP($F10,TenantNames,TenantEndDates)-VH$4)&lt;=31,LOOKUP($F10,TenantNames,TenantTotalRevenues)-SUM($JA10:VG10),LOOKUP($F10,TenantNames,TenantMonthlyRents)),IF(AND((SUMIF($G$4:AHB$4,"&lt;"&amp;VH$4,$G10:AHB10))&gt;SUMIFS(TransactionAmounts,TenantSources,$F10,'Filtered Data'!$C$2:$C23,"&lt;"&amp;VH$4),VH$4&lt;TODAY()),"Late","Occupied")),)))</f>
        <v/>
      </c>
      <c r="VI10" s="33" t="str">
        <f>IF(ISBLANK($F10),,IF(TODAY()=VI$4,"Today",IF(AND(LOOKUP($F10,TenantNames,TenantStartDates)&lt;=VI$4,LOOKUP($F10,TenantNames,TenantEndDates)&gt;=VI$4),IF(OR(AND(DAY(LOOKUP($F10,TenantNames,TenantStartDates))&gt;28,DAY(EOMONTH(VI$4,0))=28,DAY(VI$4)=28),AND(DAY(LOOKUP($F10,TenantNames,TenantStartDates))&gt;30,DAY(EOMONTH(VI$4,0))=30,DAY(VI$4)=30),DAY(LOOKUP($F10,TenantNames,TenantStartDates))=DAY(VI$4)),IF((LOOKUP($F10,TenantNames,TenantEndDates)-VI$4)&lt;=31,LOOKUP($F10,TenantNames,TenantTotalRevenues)-SUM($JA10:VH10),LOOKUP($F10,TenantNames,TenantMonthlyRents)),IF(AND((SUMIF($G$4:AHB$4,"&lt;"&amp;VI$4,$G10:AHB10))&gt;SUMIFS(TransactionAmounts,TenantSources,$F10,'Filtered Data'!$C$2:$C23,"&lt;"&amp;VI$4),VI$4&lt;TODAY()),"Late","Occupied")),)))</f>
        <v/>
      </c>
      <c r="VJ10" s="33" t="str">
        <f>IF(ISBLANK($F10),,IF(TODAY()=VJ$4,"Today",IF(AND(LOOKUP($F10,TenantNames,TenantStartDates)&lt;=VJ$4,LOOKUP($F10,TenantNames,TenantEndDates)&gt;=VJ$4),IF(OR(AND(DAY(LOOKUP($F10,TenantNames,TenantStartDates))&gt;28,DAY(EOMONTH(VJ$4,0))=28,DAY(VJ$4)=28),AND(DAY(LOOKUP($F10,TenantNames,TenantStartDates))&gt;30,DAY(EOMONTH(VJ$4,0))=30,DAY(VJ$4)=30),DAY(LOOKUP($F10,TenantNames,TenantStartDates))=DAY(VJ$4)),IF((LOOKUP($F10,TenantNames,TenantEndDates)-VJ$4)&lt;=31,LOOKUP($F10,TenantNames,TenantTotalRevenues)-SUM($JA10:VI10),LOOKUP($F10,TenantNames,TenantMonthlyRents)),IF(AND((SUMIF($G$4:AHB$4,"&lt;"&amp;VJ$4,$G10:AHB10))&gt;SUMIFS(TransactionAmounts,TenantSources,$F10,'Filtered Data'!$C$2:$C23,"&lt;"&amp;VJ$4),VJ$4&lt;TODAY()),"Late","Occupied")),)))</f>
        <v/>
      </c>
      <c r="VK10" s="33" t="str">
        <f>IF(ISBLANK($F10),,IF(TODAY()=VK$4,"Today",IF(AND(LOOKUP($F10,TenantNames,TenantStartDates)&lt;=VK$4,LOOKUP($F10,TenantNames,TenantEndDates)&gt;=VK$4),IF(OR(AND(DAY(LOOKUP($F10,TenantNames,TenantStartDates))&gt;28,DAY(EOMONTH(VK$4,0))=28,DAY(VK$4)=28),AND(DAY(LOOKUP($F10,TenantNames,TenantStartDates))&gt;30,DAY(EOMONTH(VK$4,0))=30,DAY(VK$4)=30),DAY(LOOKUP($F10,TenantNames,TenantStartDates))=DAY(VK$4)),IF((LOOKUP($F10,TenantNames,TenantEndDates)-VK$4)&lt;=31,LOOKUP($F10,TenantNames,TenantTotalRevenues)-SUM($JA10:VJ10),LOOKUP($F10,TenantNames,TenantMonthlyRents)),IF(AND((SUMIF($G$4:AHB$4,"&lt;"&amp;VK$4,$G10:AHB10))&gt;SUMIFS(TransactionAmounts,TenantSources,$F10,'Filtered Data'!$C$2:$C23,"&lt;"&amp;VK$4),VK$4&lt;TODAY()),"Late","Occupied")),)))</f>
        <v/>
      </c>
      <c r="VL10" s="33" t="str">
        <f>IF(ISBLANK($F10),,IF(TODAY()=VL$4,"Today",IF(AND(LOOKUP($F10,TenantNames,TenantStartDates)&lt;=VL$4,LOOKUP($F10,TenantNames,TenantEndDates)&gt;=VL$4),IF(OR(AND(DAY(LOOKUP($F10,TenantNames,TenantStartDates))&gt;28,DAY(EOMONTH(VL$4,0))=28,DAY(VL$4)=28),AND(DAY(LOOKUP($F10,TenantNames,TenantStartDates))&gt;30,DAY(EOMONTH(VL$4,0))=30,DAY(VL$4)=30),DAY(LOOKUP($F10,TenantNames,TenantStartDates))=DAY(VL$4)),IF((LOOKUP($F10,TenantNames,TenantEndDates)-VL$4)&lt;=31,LOOKUP($F10,TenantNames,TenantTotalRevenues)-SUM($JA10:VK10),LOOKUP($F10,TenantNames,TenantMonthlyRents)),IF(AND((SUMIF($G$4:AHB$4,"&lt;"&amp;VL$4,$G10:AHB10))&gt;SUMIFS(TransactionAmounts,TenantSources,$F10,'Filtered Data'!$C$2:$C23,"&lt;"&amp;VL$4),VL$4&lt;TODAY()),"Late","Occupied")),)))</f>
        <v/>
      </c>
      <c r="VM10" s="33" t="str">
        <f>IF(ISBLANK($F10),,IF(TODAY()=VM$4,"Today",IF(AND(LOOKUP($F10,TenantNames,TenantStartDates)&lt;=VM$4,LOOKUP($F10,TenantNames,TenantEndDates)&gt;=VM$4),IF(OR(AND(DAY(LOOKUP($F10,TenantNames,TenantStartDates))&gt;28,DAY(EOMONTH(VM$4,0))=28,DAY(VM$4)=28),AND(DAY(LOOKUP($F10,TenantNames,TenantStartDates))&gt;30,DAY(EOMONTH(VM$4,0))=30,DAY(VM$4)=30),DAY(LOOKUP($F10,TenantNames,TenantStartDates))=DAY(VM$4)),IF((LOOKUP($F10,TenantNames,TenantEndDates)-VM$4)&lt;=31,LOOKUP($F10,TenantNames,TenantTotalRevenues)-SUM($JA10:VL10),LOOKUP($F10,TenantNames,TenantMonthlyRents)),IF(AND((SUMIF($G$4:AHB$4,"&lt;"&amp;VM$4,$G10:AHB10))&gt;SUMIFS(TransactionAmounts,TenantSources,$F10,'Filtered Data'!$C$2:$C23,"&lt;"&amp;VM$4),VM$4&lt;TODAY()),"Late","Occupied")),)))</f>
        <v/>
      </c>
      <c r="VN10" s="33" t="str">
        <f>IF(ISBLANK($F10),,IF(TODAY()=VN$4,"Today",IF(AND(LOOKUP($F10,TenantNames,TenantStartDates)&lt;=VN$4,LOOKUP($F10,TenantNames,TenantEndDates)&gt;=VN$4),IF(OR(AND(DAY(LOOKUP($F10,TenantNames,TenantStartDates))&gt;28,DAY(EOMONTH(VN$4,0))=28,DAY(VN$4)=28),AND(DAY(LOOKUP($F10,TenantNames,TenantStartDates))&gt;30,DAY(EOMONTH(VN$4,0))=30,DAY(VN$4)=30),DAY(LOOKUP($F10,TenantNames,TenantStartDates))=DAY(VN$4)),IF((LOOKUP($F10,TenantNames,TenantEndDates)-VN$4)&lt;=31,LOOKUP($F10,TenantNames,TenantTotalRevenues)-SUM($JA10:VM10),LOOKUP($F10,TenantNames,TenantMonthlyRents)),IF(AND((SUMIF($G$4:AHB$4,"&lt;"&amp;VN$4,$G10:AHB10))&gt;SUMIFS(TransactionAmounts,TenantSources,$F10,'Filtered Data'!$C$2:$C23,"&lt;"&amp;VN$4),VN$4&lt;TODAY()),"Late","Occupied")),)))</f>
        <v/>
      </c>
      <c r="VO10" s="33" t="str">
        <f>IF(ISBLANK($F10),,IF(TODAY()=VO$4,"Today",IF(AND(LOOKUP($F10,TenantNames,TenantStartDates)&lt;=VO$4,LOOKUP($F10,TenantNames,TenantEndDates)&gt;=VO$4),IF(OR(AND(DAY(LOOKUP($F10,TenantNames,TenantStartDates))&gt;28,DAY(EOMONTH(VO$4,0))=28,DAY(VO$4)=28),AND(DAY(LOOKUP($F10,TenantNames,TenantStartDates))&gt;30,DAY(EOMONTH(VO$4,0))=30,DAY(VO$4)=30),DAY(LOOKUP($F10,TenantNames,TenantStartDates))=DAY(VO$4)),IF((LOOKUP($F10,TenantNames,TenantEndDates)-VO$4)&lt;=31,LOOKUP($F10,TenantNames,TenantTotalRevenues)-SUM($JA10:VN10),LOOKUP($F10,TenantNames,TenantMonthlyRents)),IF(AND((SUMIF($G$4:AHB$4,"&lt;"&amp;VO$4,$G10:AHB10))&gt;SUMIFS(TransactionAmounts,TenantSources,$F10,'Filtered Data'!$C$2:$C23,"&lt;"&amp;VO$4),VO$4&lt;TODAY()),"Late","Occupied")),)))</f>
        <v/>
      </c>
      <c r="VP10" s="33" t="str">
        <f>IF(ISBLANK($F10),,IF(TODAY()=VP$4,"Today",IF(AND(LOOKUP($F10,TenantNames,TenantStartDates)&lt;=VP$4,LOOKUP($F10,TenantNames,TenantEndDates)&gt;=VP$4),IF(OR(AND(DAY(LOOKUP($F10,TenantNames,TenantStartDates))&gt;28,DAY(EOMONTH(VP$4,0))=28,DAY(VP$4)=28),AND(DAY(LOOKUP($F10,TenantNames,TenantStartDates))&gt;30,DAY(EOMONTH(VP$4,0))=30,DAY(VP$4)=30),DAY(LOOKUP($F10,TenantNames,TenantStartDates))=DAY(VP$4)),IF((LOOKUP($F10,TenantNames,TenantEndDates)-VP$4)&lt;=31,LOOKUP($F10,TenantNames,TenantTotalRevenues)-SUM($JA10:VO10),LOOKUP($F10,TenantNames,TenantMonthlyRents)),IF(AND((SUMIF($G$4:AHB$4,"&lt;"&amp;VP$4,$G10:AHB10))&gt;SUMIFS(TransactionAmounts,TenantSources,$F10,'Filtered Data'!$C$2:$C23,"&lt;"&amp;VP$4),VP$4&lt;TODAY()),"Late","Occupied")),)))</f>
        <v/>
      </c>
      <c r="VQ10" s="33" t="str">
        <f>IF(ISBLANK($F10),,IF(TODAY()=VQ$4,"Today",IF(AND(LOOKUP($F10,TenantNames,TenantStartDates)&lt;=VQ$4,LOOKUP($F10,TenantNames,TenantEndDates)&gt;=VQ$4),IF(OR(AND(DAY(LOOKUP($F10,TenantNames,TenantStartDates))&gt;28,DAY(EOMONTH(VQ$4,0))=28,DAY(VQ$4)=28),AND(DAY(LOOKUP($F10,TenantNames,TenantStartDates))&gt;30,DAY(EOMONTH(VQ$4,0))=30,DAY(VQ$4)=30),DAY(LOOKUP($F10,TenantNames,TenantStartDates))=DAY(VQ$4)),IF((LOOKUP($F10,TenantNames,TenantEndDates)-VQ$4)&lt;=31,LOOKUP($F10,TenantNames,TenantTotalRevenues)-SUM($JA10:VP10),LOOKUP($F10,TenantNames,TenantMonthlyRents)),IF(AND((SUMIF($G$4:AHB$4,"&lt;"&amp;VQ$4,$G10:AHB10))&gt;SUMIFS(TransactionAmounts,TenantSources,$F10,'Filtered Data'!$C$2:$C23,"&lt;"&amp;VQ$4),VQ$4&lt;TODAY()),"Late","Occupied")),)))</f>
        <v/>
      </c>
      <c r="VR10" s="33" t="str">
        <f>IF(ISBLANK($F10),,IF(TODAY()=VR$4,"Today",IF(AND(LOOKUP($F10,TenantNames,TenantStartDates)&lt;=VR$4,LOOKUP($F10,TenantNames,TenantEndDates)&gt;=VR$4),IF(OR(AND(DAY(LOOKUP($F10,TenantNames,TenantStartDates))&gt;28,DAY(EOMONTH(VR$4,0))=28,DAY(VR$4)=28),AND(DAY(LOOKUP($F10,TenantNames,TenantStartDates))&gt;30,DAY(EOMONTH(VR$4,0))=30,DAY(VR$4)=30),DAY(LOOKUP($F10,TenantNames,TenantStartDates))=DAY(VR$4)),IF((LOOKUP($F10,TenantNames,TenantEndDates)-VR$4)&lt;=31,LOOKUP($F10,TenantNames,TenantTotalRevenues)-SUM($JA10:VQ10),LOOKUP($F10,TenantNames,TenantMonthlyRents)),IF(AND((SUMIF($G$4:AHB$4,"&lt;"&amp;VR$4,$G10:AHB10))&gt;SUMIFS(TransactionAmounts,TenantSources,$F10,'Filtered Data'!$C$2:$C23,"&lt;"&amp;VR$4),VR$4&lt;TODAY()),"Late","Occupied")),)))</f>
        <v/>
      </c>
      <c r="VS10" s="33" t="str">
        <f>IF(ISBLANK($F10),,IF(TODAY()=VS$4,"Today",IF(AND(LOOKUP($F10,TenantNames,TenantStartDates)&lt;=VS$4,LOOKUP($F10,TenantNames,TenantEndDates)&gt;=VS$4),IF(OR(AND(DAY(LOOKUP($F10,TenantNames,TenantStartDates))&gt;28,DAY(EOMONTH(VS$4,0))=28,DAY(VS$4)=28),AND(DAY(LOOKUP($F10,TenantNames,TenantStartDates))&gt;30,DAY(EOMONTH(VS$4,0))=30,DAY(VS$4)=30),DAY(LOOKUP($F10,TenantNames,TenantStartDates))=DAY(VS$4)),IF((LOOKUP($F10,TenantNames,TenantEndDates)-VS$4)&lt;=31,LOOKUP($F10,TenantNames,TenantTotalRevenues)-SUM($JA10:VR10),LOOKUP($F10,TenantNames,TenantMonthlyRents)),IF(AND((SUMIF($G$4:AHB$4,"&lt;"&amp;VS$4,$G10:AHB10))&gt;SUMIFS(TransactionAmounts,TenantSources,$F10,'Filtered Data'!$C$2:$C23,"&lt;"&amp;VS$4),VS$4&lt;TODAY()),"Late","Occupied")),)))</f>
        <v/>
      </c>
      <c r="VT10" s="33" t="str">
        <f>IF(ISBLANK($F10),,IF(TODAY()=VT$4,"Today",IF(AND(LOOKUP($F10,TenantNames,TenantStartDates)&lt;=VT$4,LOOKUP($F10,TenantNames,TenantEndDates)&gt;=VT$4),IF(OR(AND(DAY(LOOKUP($F10,TenantNames,TenantStartDates))&gt;28,DAY(EOMONTH(VT$4,0))=28,DAY(VT$4)=28),AND(DAY(LOOKUP($F10,TenantNames,TenantStartDates))&gt;30,DAY(EOMONTH(VT$4,0))=30,DAY(VT$4)=30),DAY(LOOKUP($F10,TenantNames,TenantStartDates))=DAY(VT$4)),IF((LOOKUP($F10,TenantNames,TenantEndDates)-VT$4)&lt;=31,LOOKUP($F10,TenantNames,TenantTotalRevenues)-SUM($JA10:VS10),LOOKUP($F10,TenantNames,TenantMonthlyRents)),IF(AND((SUMIF($G$4:AHB$4,"&lt;"&amp;VT$4,$G10:AHB10))&gt;SUMIFS(TransactionAmounts,TenantSources,$F10,'Filtered Data'!$C$2:$C23,"&lt;"&amp;VT$4),VT$4&lt;TODAY()),"Late","Occupied")),)))</f>
        <v/>
      </c>
      <c r="VU10" s="33" t="str">
        <f>IF(ISBLANK($F10),,IF(TODAY()=VU$4,"Today",IF(AND(LOOKUP($F10,TenantNames,TenantStartDates)&lt;=VU$4,LOOKUP($F10,TenantNames,TenantEndDates)&gt;=VU$4),IF(OR(AND(DAY(LOOKUP($F10,TenantNames,TenantStartDates))&gt;28,DAY(EOMONTH(VU$4,0))=28,DAY(VU$4)=28),AND(DAY(LOOKUP($F10,TenantNames,TenantStartDates))&gt;30,DAY(EOMONTH(VU$4,0))=30,DAY(VU$4)=30),DAY(LOOKUP($F10,TenantNames,TenantStartDates))=DAY(VU$4)),IF((LOOKUP($F10,TenantNames,TenantEndDates)-VU$4)&lt;=31,LOOKUP($F10,TenantNames,TenantTotalRevenues)-SUM($JA10:VT10),LOOKUP($F10,TenantNames,TenantMonthlyRents)),IF(AND((SUMIF($G$4:AHB$4,"&lt;"&amp;VU$4,$G10:AHB10))&gt;SUMIFS(TransactionAmounts,TenantSources,$F10,'Filtered Data'!$C$2:$C23,"&lt;"&amp;VU$4),VU$4&lt;TODAY()),"Late","Occupied")),)))</f>
        <v/>
      </c>
      <c r="VV10" s="33" t="str">
        <f>IF(ISBLANK($F10),,IF(TODAY()=VV$4,"Today",IF(AND(LOOKUP($F10,TenantNames,TenantStartDates)&lt;=VV$4,LOOKUP($F10,TenantNames,TenantEndDates)&gt;=VV$4),IF(OR(AND(DAY(LOOKUP($F10,TenantNames,TenantStartDates))&gt;28,DAY(EOMONTH(VV$4,0))=28,DAY(VV$4)=28),AND(DAY(LOOKUP($F10,TenantNames,TenantStartDates))&gt;30,DAY(EOMONTH(VV$4,0))=30,DAY(VV$4)=30),DAY(LOOKUP($F10,TenantNames,TenantStartDates))=DAY(VV$4)),IF((LOOKUP($F10,TenantNames,TenantEndDates)-VV$4)&lt;=31,LOOKUP($F10,TenantNames,TenantTotalRevenues)-SUM($JA10:VU10),LOOKUP($F10,TenantNames,TenantMonthlyRents)),IF(AND((SUMIF($G$4:AHB$4,"&lt;"&amp;VV$4,$G10:AHB10))&gt;SUMIFS(TransactionAmounts,TenantSources,$F10,'Filtered Data'!$C$2:$C23,"&lt;"&amp;VV$4),VV$4&lt;TODAY()),"Late","Occupied")),)))</f>
        <v/>
      </c>
      <c r="VW10" s="33" t="str">
        <f>IF(ISBLANK($F10),,IF(TODAY()=VW$4,"Today",IF(AND(LOOKUP($F10,TenantNames,TenantStartDates)&lt;=VW$4,LOOKUP($F10,TenantNames,TenantEndDates)&gt;=VW$4),IF(OR(AND(DAY(LOOKUP($F10,TenantNames,TenantStartDates))&gt;28,DAY(EOMONTH(VW$4,0))=28,DAY(VW$4)=28),AND(DAY(LOOKUP($F10,TenantNames,TenantStartDates))&gt;30,DAY(EOMONTH(VW$4,0))=30,DAY(VW$4)=30),DAY(LOOKUP($F10,TenantNames,TenantStartDates))=DAY(VW$4)),IF((LOOKUP($F10,TenantNames,TenantEndDates)-VW$4)&lt;=31,LOOKUP($F10,TenantNames,TenantTotalRevenues)-SUM($JA10:VV10),LOOKUP($F10,TenantNames,TenantMonthlyRents)),IF(AND((SUMIF($G$4:AHB$4,"&lt;"&amp;VW$4,$G10:AHB10))&gt;SUMIFS(TransactionAmounts,TenantSources,$F10,'Filtered Data'!$C$2:$C23,"&lt;"&amp;VW$4),VW$4&lt;TODAY()),"Late","Occupied")),)))</f>
        <v/>
      </c>
      <c r="VX10" s="33" t="str">
        <f>IF(ISBLANK($F10),,IF(TODAY()=VX$4,"Today",IF(AND(LOOKUP($F10,TenantNames,TenantStartDates)&lt;=VX$4,LOOKUP($F10,TenantNames,TenantEndDates)&gt;=VX$4),IF(OR(AND(DAY(LOOKUP($F10,TenantNames,TenantStartDates))&gt;28,DAY(EOMONTH(VX$4,0))=28,DAY(VX$4)=28),AND(DAY(LOOKUP($F10,TenantNames,TenantStartDates))&gt;30,DAY(EOMONTH(VX$4,0))=30,DAY(VX$4)=30),DAY(LOOKUP($F10,TenantNames,TenantStartDates))=DAY(VX$4)),IF((LOOKUP($F10,TenantNames,TenantEndDates)-VX$4)&lt;=31,LOOKUP($F10,TenantNames,TenantTotalRevenues)-SUM($JA10:VW10),LOOKUP($F10,TenantNames,TenantMonthlyRents)),IF(AND((SUMIF($G$4:AHB$4,"&lt;"&amp;VX$4,$G10:AHB10))&gt;SUMIFS(TransactionAmounts,TenantSources,$F10,'Filtered Data'!$C$2:$C23,"&lt;"&amp;VX$4),VX$4&lt;TODAY()),"Late","Occupied")),)))</f>
        <v/>
      </c>
      <c r="VY10" s="33" t="str">
        <f>IF(ISBLANK($F10),,IF(TODAY()=VY$4,"Today",IF(AND(LOOKUP($F10,TenantNames,TenantStartDates)&lt;=VY$4,LOOKUP($F10,TenantNames,TenantEndDates)&gt;=VY$4),IF(OR(AND(DAY(LOOKUP($F10,TenantNames,TenantStartDates))&gt;28,DAY(EOMONTH(VY$4,0))=28,DAY(VY$4)=28),AND(DAY(LOOKUP($F10,TenantNames,TenantStartDates))&gt;30,DAY(EOMONTH(VY$4,0))=30,DAY(VY$4)=30),DAY(LOOKUP($F10,TenantNames,TenantStartDates))=DAY(VY$4)),IF((LOOKUP($F10,TenantNames,TenantEndDates)-VY$4)&lt;=31,LOOKUP($F10,TenantNames,TenantTotalRevenues)-SUM($JA10:VX10),LOOKUP($F10,TenantNames,TenantMonthlyRents)),IF(AND((SUMIF($G$4:AHB$4,"&lt;"&amp;VY$4,$G10:AHB10))&gt;SUMIFS(TransactionAmounts,TenantSources,$F10,'Filtered Data'!$C$2:$C23,"&lt;"&amp;VY$4),VY$4&lt;TODAY()),"Late","Occupied")),)))</f>
        <v/>
      </c>
      <c r="VZ10" s="33" t="str">
        <f>IF(ISBLANK($F10),,IF(TODAY()=VZ$4,"Today",IF(AND(LOOKUP($F10,TenantNames,TenantStartDates)&lt;=VZ$4,LOOKUP($F10,TenantNames,TenantEndDates)&gt;=VZ$4),IF(OR(AND(DAY(LOOKUP($F10,TenantNames,TenantStartDates))&gt;28,DAY(EOMONTH(VZ$4,0))=28,DAY(VZ$4)=28),AND(DAY(LOOKUP($F10,TenantNames,TenantStartDates))&gt;30,DAY(EOMONTH(VZ$4,0))=30,DAY(VZ$4)=30),DAY(LOOKUP($F10,TenantNames,TenantStartDates))=DAY(VZ$4)),IF((LOOKUP($F10,TenantNames,TenantEndDates)-VZ$4)&lt;=31,LOOKUP($F10,TenantNames,TenantTotalRevenues)-SUM($JA10:VY10),LOOKUP($F10,TenantNames,TenantMonthlyRents)),IF(AND((SUMIF($G$4:AHB$4,"&lt;"&amp;VZ$4,$G10:AHB10))&gt;SUMIFS(TransactionAmounts,TenantSources,$F10,'Filtered Data'!$C$2:$C23,"&lt;"&amp;VZ$4),VZ$4&lt;TODAY()),"Late","Occupied")),)))</f>
        <v/>
      </c>
      <c r="WA10" s="33" t="str">
        <f>IF(ISBLANK($F10),,IF(TODAY()=WA$4,"Today",IF(AND(LOOKUP($F10,TenantNames,TenantStartDates)&lt;=WA$4,LOOKUP($F10,TenantNames,TenantEndDates)&gt;=WA$4),IF(OR(AND(DAY(LOOKUP($F10,TenantNames,TenantStartDates))&gt;28,DAY(EOMONTH(WA$4,0))=28,DAY(WA$4)=28),AND(DAY(LOOKUP($F10,TenantNames,TenantStartDates))&gt;30,DAY(EOMONTH(WA$4,0))=30,DAY(WA$4)=30),DAY(LOOKUP($F10,TenantNames,TenantStartDates))=DAY(WA$4)),IF((LOOKUP($F10,TenantNames,TenantEndDates)-WA$4)&lt;=31,LOOKUP($F10,TenantNames,TenantTotalRevenues)-SUM($JA10:VZ10),LOOKUP($F10,TenantNames,TenantMonthlyRents)),IF(AND((SUMIF($G$4:AHB$4,"&lt;"&amp;WA$4,$G10:AHB10))&gt;SUMIFS(TransactionAmounts,TenantSources,$F10,'Filtered Data'!$C$2:$C23,"&lt;"&amp;WA$4),WA$4&lt;TODAY()),"Late","Occupied")),)))</f>
        <v/>
      </c>
      <c r="WB10" s="33" t="str">
        <f>IF(ISBLANK($F10),,IF(TODAY()=WB$4,"Today",IF(AND(LOOKUP($F10,TenantNames,TenantStartDates)&lt;=WB$4,LOOKUP($F10,TenantNames,TenantEndDates)&gt;=WB$4),IF(OR(AND(DAY(LOOKUP($F10,TenantNames,TenantStartDates))&gt;28,DAY(EOMONTH(WB$4,0))=28,DAY(WB$4)=28),AND(DAY(LOOKUP($F10,TenantNames,TenantStartDates))&gt;30,DAY(EOMONTH(WB$4,0))=30,DAY(WB$4)=30),DAY(LOOKUP($F10,TenantNames,TenantStartDates))=DAY(WB$4)),IF((LOOKUP($F10,TenantNames,TenantEndDates)-WB$4)&lt;=31,LOOKUP($F10,TenantNames,TenantTotalRevenues)-SUM($JA10:WA10),LOOKUP($F10,TenantNames,TenantMonthlyRents)),IF(AND((SUMIF($G$4:AHB$4,"&lt;"&amp;WB$4,$G10:AHB10))&gt;SUMIFS(TransactionAmounts,TenantSources,$F10,'Filtered Data'!$C$2:$C23,"&lt;"&amp;WB$4),WB$4&lt;TODAY()),"Late","Occupied")),)))</f>
        <v/>
      </c>
      <c r="WC10" s="33" t="str">
        <f>IF(ISBLANK($F10),,IF(TODAY()=WC$4,"Today",IF(AND(LOOKUP($F10,TenantNames,TenantStartDates)&lt;=WC$4,LOOKUP($F10,TenantNames,TenantEndDates)&gt;=WC$4),IF(OR(AND(DAY(LOOKUP($F10,TenantNames,TenantStartDates))&gt;28,DAY(EOMONTH(WC$4,0))=28,DAY(WC$4)=28),AND(DAY(LOOKUP($F10,TenantNames,TenantStartDates))&gt;30,DAY(EOMONTH(WC$4,0))=30,DAY(WC$4)=30),DAY(LOOKUP($F10,TenantNames,TenantStartDates))=DAY(WC$4)),IF((LOOKUP($F10,TenantNames,TenantEndDates)-WC$4)&lt;=31,LOOKUP($F10,TenantNames,TenantTotalRevenues)-SUM($JA10:WB10),LOOKUP($F10,TenantNames,TenantMonthlyRents)),IF(AND((SUMIF($G$4:AHB$4,"&lt;"&amp;WC$4,$G10:AHB10))&gt;SUMIFS(TransactionAmounts,TenantSources,$F10,'Filtered Data'!$C$2:$C23,"&lt;"&amp;WC$4),WC$4&lt;TODAY()),"Late","Occupied")),)))</f>
        <v/>
      </c>
      <c r="WD10" s="33" t="str">
        <f>IF(ISBLANK($F10),,IF(TODAY()=WD$4,"Today",IF(AND(LOOKUP($F10,TenantNames,TenantStartDates)&lt;=WD$4,LOOKUP($F10,TenantNames,TenantEndDates)&gt;=WD$4),IF(OR(AND(DAY(LOOKUP($F10,TenantNames,TenantStartDates))&gt;28,DAY(EOMONTH(WD$4,0))=28,DAY(WD$4)=28),AND(DAY(LOOKUP($F10,TenantNames,TenantStartDates))&gt;30,DAY(EOMONTH(WD$4,0))=30,DAY(WD$4)=30),DAY(LOOKUP($F10,TenantNames,TenantStartDates))=DAY(WD$4)),IF((LOOKUP($F10,TenantNames,TenantEndDates)-WD$4)&lt;=31,LOOKUP($F10,TenantNames,TenantTotalRevenues)-SUM($JA10:WC10),LOOKUP($F10,TenantNames,TenantMonthlyRents)),IF(AND((SUMIF($G$4:AHB$4,"&lt;"&amp;WD$4,$G10:AHB10))&gt;SUMIFS(TransactionAmounts,TenantSources,$F10,'Filtered Data'!$C$2:$C23,"&lt;"&amp;WD$4),WD$4&lt;TODAY()),"Late","Occupied")),)))</f>
        <v/>
      </c>
      <c r="WE10" s="33" t="str">
        <f>IF(ISBLANK($F10),,IF(TODAY()=WE$4,"Today",IF(AND(LOOKUP($F10,TenantNames,TenantStartDates)&lt;=WE$4,LOOKUP($F10,TenantNames,TenantEndDates)&gt;=WE$4),IF(OR(AND(DAY(LOOKUP($F10,TenantNames,TenantStartDates))&gt;28,DAY(EOMONTH(WE$4,0))=28,DAY(WE$4)=28),AND(DAY(LOOKUP($F10,TenantNames,TenantStartDates))&gt;30,DAY(EOMONTH(WE$4,0))=30,DAY(WE$4)=30),DAY(LOOKUP($F10,TenantNames,TenantStartDates))=DAY(WE$4)),IF((LOOKUP($F10,TenantNames,TenantEndDates)-WE$4)&lt;=31,LOOKUP($F10,TenantNames,TenantTotalRevenues)-SUM($JA10:WD10),LOOKUP($F10,TenantNames,TenantMonthlyRents)),IF(AND((SUMIF($G$4:AHB$4,"&lt;"&amp;WE$4,$G10:AHB10))&gt;SUMIFS(TransactionAmounts,TenantSources,$F10,'Filtered Data'!$C$2:$C23,"&lt;"&amp;WE$4),WE$4&lt;TODAY()),"Late","Occupied")),)))</f>
        <v/>
      </c>
      <c r="WF10" s="33" t="str">
        <f>IF(ISBLANK($F10),,IF(TODAY()=WF$4,"Today",IF(AND(LOOKUP($F10,TenantNames,TenantStartDates)&lt;=WF$4,LOOKUP($F10,TenantNames,TenantEndDates)&gt;=WF$4),IF(OR(AND(DAY(LOOKUP($F10,TenantNames,TenantStartDates))&gt;28,DAY(EOMONTH(WF$4,0))=28,DAY(WF$4)=28),AND(DAY(LOOKUP($F10,TenantNames,TenantStartDates))&gt;30,DAY(EOMONTH(WF$4,0))=30,DAY(WF$4)=30),DAY(LOOKUP($F10,TenantNames,TenantStartDates))=DAY(WF$4)),IF((LOOKUP($F10,TenantNames,TenantEndDates)-WF$4)&lt;=31,LOOKUP($F10,TenantNames,TenantTotalRevenues)-SUM($JA10:WE10),LOOKUP($F10,TenantNames,TenantMonthlyRents)),IF(AND((SUMIF($G$4:AHB$4,"&lt;"&amp;WF$4,$G10:AHB10))&gt;SUMIFS(TransactionAmounts,TenantSources,$F10,'Filtered Data'!$C$2:$C23,"&lt;"&amp;WF$4),WF$4&lt;TODAY()),"Late","Occupied")),)))</f>
        <v/>
      </c>
      <c r="WG10" s="33" t="str">
        <f>IF(ISBLANK($F10),,IF(TODAY()=WG$4,"Today",IF(AND(LOOKUP($F10,TenantNames,TenantStartDates)&lt;=WG$4,LOOKUP($F10,TenantNames,TenantEndDates)&gt;=WG$4),IF(OR(AND(DAY(LOOKUP($F10,TenantNames,TenantStartDates))&gt;28,DAY(EOMONTH(WG$4,0))=28,DAY(WG$4)=28),AND(DAY(LOOKUP($F10,TenantNames,TenantStartDates))&gt;30,DAY(EOMONTH(WG$4,0))=30,DAY(WG$4)=30),DAY(LOOKUP($F10,TenantNames,TenantStartDates))=DAY(WG$4)),IF((LOOKUP($F10,TenantNames,TenantEndDates)-WG$4)&lt;=31,LOOKUP($F10,TenantNames,TenantTotalRevenues)-SUM($JA10:WF10),LOOKUP($F10,TenantNames,TenantMonthlyRents)),IF(AND((SUMIF($G$4:AHB$4,"&lt;"&amp;WG$4,$G10:AHB10))&gt;SUMIFS(TransactionAmounts,TenantSources,$F10,'Filtered Data'!$C$2:$C23,"&lt;"&amp;WG$4),WG$4&lt;TODAY()),"Late","Occupied")),)))</f>
        <v/>
      </c>
      <c r="WH10" s="33" t="str">
        <f>IF(ISBLANK($F10),,IF(TODAY()=WH$4,"Today",IF(AND(LOOKUP($F10,TenantNames,TenantStartDates)&lt;=WH$4,LOOKUP($F10,TenantNames,TenantEndDates)&gt;=WH$4),IF(OR(AND(DAY(LOOKUP($F10,TenantNames,TenantStartDates))&gt;28,DAY(EOMONTH(WH$4,0))=28,DAY(WH$4)=28),AND(DAY(LOOKUP($F10,TenantNames,TenantStartDates))&gt;30,DAY(EOMONTH(WH$4,0))=30,DAY(WH$4)=30),DAY(LOOKUP($F10,TenantNames,TenantStartDates))=DAY(WH$4)),IF((LOOKUP($F10,TenantNames,TenantEndDates)-WH$4)&lt;=31,LOOKUP($F10,TenantNames,TenantTotalRevenues)-SUM($JA10:WG10),LOOKUP($F10,TenantNames,TenantMonthlyRents)),IF(AND((SUMIF($G$4:AHB$4,"&lt;"&amp;WH$4,$G10:AHB10))&gt;SUMIFS(TransactionAmounts,TenantSources,$F10,'Filtered Data'!$C$2:$C23,"&lt;"&amp;WH$4),WH$4&lt;TODAY()),"Late","Occupied")),)))</f>
        <v/>
      </c>
      <c r="WI10" s="33" t="str">
        <f>IF(ISBLANK($F10),,IF(TODAY()=WI$4,"Today",IF(AND(LOOKUP($F10,TenantNames,TenantStartDates)&lt;=WI$4,LOOKUP($F10,TenantNames,TenantEndDates)&gt;=WI$4),IF(OR(AND(DAY(LOOKUP($F10,TenantNames,TenantStartDates))&gt;28,DAY(EOMONTH(WI$4,0))=28,DAY(WI$4)=28),AND(DAY(LOOKUP($F10,TenantNames,TenantStartDates))&gt;30,DAY(EOMONTH(WI$4,0))=30,DAY(WI$4)=30),DAY(LOOKUP($F10,TenantNames,TenantStartDates))=DAY(WI$4)),IF((LOOKUP($F10,TenantNames,TenantEndDates)-WI$4)&lt;=31,LOOKUP($F10,TenantNames,TenantTotalRevenues)-SUM($JA10:WH10),LOOKUP($F10,TenantNames,TenantMonthlyRents)),IF(AND((SUMIF($G$4:AHB$4,"&lt;"&amp;WI$4,$G10:AHB10))&gt;SUMIFS(TransactionAmounts,TenantSources,$F10,'Filtered Data'!$C$2:$C23,"&lt;"&amp;WI$4),WI$4&lt;TODAY()),"Late","Occupied")),)))</f>
        <v/>
      </c>
      <c r="WJ10" s="33" t="str">
        <f>IF(ISBLANK($F10),,IF(TODAY()=WJ$4,"Today",IF(AND(LOOKUP($F10,TenantNames,TenantStartDates)&lt;=WJ$4,LOOKUP($F10,TenantNames,TenantEndDates)&gt;=WJ$4),IF(OR(AND(DAY(LOOKUP($F10,TenantNames,TenantStartDates))&gt;28,DAY(EOMONTH(WJ$4,0))=28,DAY(WJ$4)=28),AND(DAY(LOOKUP($F10,TenantNames,TenantStartDates))&gt;30,DAY(EOMONTH(WJ$4,0))=30,DAY(WJ$4)=30),DAY(LOOKUP($F10,TenantNames,TenantStartDates))=DAY(WJ$4)),IF((LOOKUP($F10,TenantNames,TenantEndDates)-WJ$4)&lt;=31,LOOKUP($F10,TenantNames,TenantTotalRevenues)-SUM($JA10:WI10),LOOKUP($F10,TenantNames,TenantMonthlyRents)),IF(AND((SUMIF($G$4:AHB$4,"&lt;"&amp;WJ$4,$G10:AHB10))&gt;SUMIFS(TransactionAmounts,TenantSources,$F10,'Filtered Data'!$C$2:$C23,"&lt;"&amp;WJ$4),WJ$4&lt;TODAY()),"Late","Occupied")),)))</f>
        <v/>
      </c>
      <c r="WK10" s="33" t="str">
        <f>IF(ISBLANK($F10),,IF(TODAY()=WK$4,"Today",IF(AND(LOOKUP($F10,TenantNames,TenantStartDates)&lt;=WK$4,LOOKUP($F10,TenantNames,TenantEndDates)&gt;=WK$4),IF(OR(AND(DAY(LOOKUP($F10,TenantNames,TenantStartDates))&gt;28,DAY(EOMONTH(WK$4,0))=28,DAY(WK$4)=28),AND(DAY(LOOKUP($F10,TenantNames,TenantStartDates))&gt;30,DAY(EOMONTH(WK$4,0))=30,DAY(WK$4)=30),DAY(LOOKUP($F10,TenantNames,TenantStartDates))=DAY(WK$4)),IF((LOOKUP($F10,TenantNames,TenantEndDates)-WK$4)&lt;=31,LOOKUP($F10,TenantNames,TenantTotalRevenues)-SUM($JA10:WJ10),LOOKUP($F10,TenantNames,TenantMonthlyRents)),IF(AND((SUMIF($G$4:AHB$4,"&lt;"&amp;WK$4,$G10:AHB10))&gt;SUMIFS(TransactionAmounts,TenantSources,$F10,'Filtered Data'!$C$2:$C23,"&lt;"&amp;WK$4),WK$4&lt;TODAY()),"Late","Occupied")),)))</f>
        <v/>
      </c>
      <c r="WL10" s="33" t="str">
        <f>IF(ISBLANK($F10),,IF(TODAY()=WL$4,"Today",IF(AND(LOOKUP($F10,TenantNames,TenantStartDates)&lt;=WL$4,LOOKUP($F10,TenantNames,TenantEndDates)&gt;=WL$4),IF(OR(AND(DAY(LOOKUP($F10,TenantNames,TenantStartDates))&gt;28,DAY(EOMONTH(WL$4,0))=28,DAY(WL$4)=28),AND(DAY(LOOKUP($F10,TenantNames,TenantStartDates))&gt;30,DAY(EOMONTH(WL$4,0))=30,DAY(WL$4)=30),DAY(LOOKUP($F10,TenantNames,TenantStartDates))=DAY(WL$4)),IF((LOOKUP($F10,TenantNames,TenantEndDates)-WL$4)&lt;=31,LOOKUP($F10,TenantNames,TenantTotalRevenues)-SUM($JA10:WK10),LOOKUP($F10,TenantNames,TenantMonthlyRents)),IF(AND((SUMIF($G$4:AHB$4,"&lt;"&amp;WL$4,$G10:AHB10))&gt;SUMIFS(TransactionAmounts,TenantSources,$F10,'Filtered Data'!$C$2:$C23,"&lt;"&amp;WL$4),WL$4&lt;TODAY()),"Late","Occupied")),)))</f>
        <v/>
      </c>
      <c r="WM10" s="33" t="str">
        <f>IF(ISBLANK($F10),,IF(TODAY()=WM$4,"Today",IF(AND(LOOKUP($F10,TenantNames,TenantStartDates)&lt;=WM$4,LOOKUP($F10,TenantNames,TenantEndDates)&gt;=WM$4),IF(OR(AND(DAY(LOOKUP($F10,TenantNames,TenantStartDates))&gt;28,DAY(EOMONTH(WM$4,0))=28,DAY(WM$4)=28),AND(DAY(LOOKUP($F10,TenantNames,TenantStartDates))&gt;30,DAY(EOMONTH(WM$4,0))=30,DAY(WM$4)=30),DAY(LOOKUP($F10,TenantNames,TenantStartDates))=DAY(WM$4)),IF((LOOKUP($F10,TenantNames,TenantEndDates)-WM$4)&lt;=31,LOOKUP($F10,TenantNames,TenantTotalRevenues)-SUM($JA10:WL10),LOOKUP($F10,TenantNames,TenantMonthlyRents)),IF(AND((SUMIF($G$4:AHB$4,"&lt;"&amp;WM$4,$G10:AHB10))&gt;SUMIFS(TransactionAmounts,TenantSources,$F10,'Filtered Data'!$C$2:$C23,"&lt;"&amp;WM$4),WM$4&lt;TODAY()),"Late","Occupied")),)))</f>
        <v/>
      </c>
      <c r="WN10" s="33" t="str">
        <f>IF(ISBLANK($F10),,IF(TODAY()=WN$4,"Today",IF(AND(LOOKUP($F10,TenantNames,TenantStartDates)&lt;=WN$4,LOOKUP($F10,TenantNames,TenantEndDates)&gt;=WN$4),IF(OR(AND(DAY(LOOKUP($F10,TenantNames,TenantStartDates))&gt;28,DAY(EOMONTH(WN$4,0))=28,DAY(WN$4)=28),AND(DAY(LOOKUP($F10,TenantNames,TenantStartDates))&gt;30,DAY(EOMONTH(WN$4,0))=30,DAY(WN$4)=30),DAY(LOOKUP($F10,TenantNames,TenantStartDates))=DAY(WN$4)),IF((LOOKUP($F10,TenantNames,TenantEndDates)-WN$4)&lt;=31,LOOKUP($F10,TenantNames,TenantTotalRevenues)-SUM($JA10:WM10),LOOKUP($F10,TenantNames,TenantMonthlyRents)),IF(AND((SUMIF($G$4:AHB$4,"&lt;"&amp;WN$4,$G10:AHB10))&gt;SUMIFS(TransactionAmounts,TenantSources,$F10,'Filtered Data'!$C$2:$C23,"&lt;"&amp;WN$4),WN$4&lt;TODAY()),"Late","Occupied")),)))</f>
        <v/>
      </c>
      <c r="WO10" s="33" t="str">
        <f>IF(ISBLANK($F10),,IF(TODAY()=WO$4,"Today",IF(AND(LOOKUP($F10,TenantNames,TenantStartDates)&lt;=WO$4,LOOKUP($F10,TenantNames,TenantEndDates)&gt;=WO$4),IF(OR(AND(DAY(LOOKUP($F10,TenantNames,TenantStartDates))&gt;28,DAY(EOMONTH(WO$4,0))=28,DAY(WO$4)=28),AND(DAY(LOOKUP($F10,TenantNames,TenantStartDates))&gt;30,DAY(EOMONTH(WO$4,0))=30,DAY(WO$4)=30),DAY(LOOKUP($F10,TenantNames,TenantStartDates))=DAY(WO$4)),IF((LOOKUP($F10,TenantNames,TenantEndDates)-WO$4)&lt;=31,LOOKUP($F10,TenantNames,TenantTotalRevenues)-SUM($JA10:WN10),LOOKUP($F10,TenantNames,TenantMonthlyRents)),IF(AND((SUMIF($G$4:AHB$4,"&lt;"&amp;WO$4,$G10:AHB10))&gt;SUMIFS(TransactionAmounts,TenantSources,$F10,'Filtered Data'!$C$2:$C23,"&lt;"&amp;WO$4),WO$4&lt;TODAY()),"Late","Occupied")),)))</f>
        <v/>
      </c>
      <c r="WP10" s="33" t="str">
        <f>IF(ISBLANK($F10),,IF(TODAY()=WP$4,"Today",IF(AND(LOOKUP($F10,TenantNames,TenantStartDates)&lt;=WP$4,LOOKUP($F10,TenantNames,TenantEndDates)&gt;=WP$4),IF(OR(AND(DAY(LOOKUP($F10,TenantNames,TenantStartDates))&gt;28,DAY(EOMONTH(WP$4,0))=28,DAY(WP$4)=28),AND(DAY(LOOKUP($F10,TenantNames,TenantStartDates))&gt;30,DAY(EOMONTH(WP$4,0))=30,DAY(WP$4)=30),DAY(LOOKUP($F10,TenantNames,TenantStartDates))=DAY(WP$4)),IF((LOOKUP($F10,TenantNames,TenantEndDates)-WP$4)&lt;=31,LOOKUP($F10,TenantNames,TenantTotalRevenues)-SUM($JA10:WO10),LOOKUP($F10,TenantNames,TenantMonthlyRents)),IF(AND((SUMIF($G$4:AHB$4,"&lt;"&amp;WP$4,$G10:AHB10))&gt;SUMIFS(TransactionAmounts,TenantSources,$F10,'Filtered Data'!$C$2:$C23,"&lt;"&amp;WP$4),WP$4&lt;TODAY()),"Late","Occupied")),)))</f>
        <v/>
      </c>
      <c r="WQ10" s="33" t="str">
        <f>IF(ISBLANK($F10),,IF(TODAY()=WQ$4,"Today",IF(AND(LOOKUP($F10,TenantNames,TenantStartDates)&lt;=WQ$4,LOOKUP($F10,TenantNames,TenantEndDates)&gt;=WQ$4),IF(OR(AND(DAY(LOOKUP($F10,TenantNames,TenantStartDates))&gt;28,DAY(EOMONTH(WQ$4,0))=28,DAY(WQ$4)=28),AND(DAY(LOOKUP($F10,TenantNames,TenantStartDates))&gt;30,DAY(EOMONTH(WQ$4,0))=30,DAY(WQ$4)=30),DAY(LOOKUP($F10,TenantNames,TenantStartDates))=DAY(WQ$4)),IF((LOOKUP($F10,TenantNames,TenantEndDates)-WQ$4)&lt;=31,LOOKUP($F10,TenantNames,TenantTotalRevenues)-SUM($JA10:WP10),LOOKUP($F10,TenantNames,TenantMonthlyRents)),IF(AND((SUMIF($G$4:AHB$4,"&lt;"&amp;WQ$4,$G10:AHB10))&gt;SUMIFS(TransactionAmounts,TenantSources,$F10,'Filtered Data'!$C$2:$C23,"&lt;"&amp;WQ$4),WQ$4&lt;TODAY()),"Late","Occupied")),)))</f>
        <v/>
      </c>
      <c r="WR10" s="33" t="str">
        <f>IF(ISBLANK($F10),,IF(TODAY()=WR$4,"Today",IF(AND(LOOKUP($F10,TenantNames,TenantStartDates)&lt;=WR$4,LOOKUP($F10,TenantNames,TenantEndDates)&gt;=WR$4),IF(OR(AND(DAY(LOOKUP($F10,TenantNames,TenantStartDates))&gt;28,DAY(EOMONTH(WR$4,0))=28,DAY(WR$4)=28),AND(DAY(LOOKUP($F10,TenantNames,TenantStartDates))&gt;30,DAY(EOMONTH(WR$4,0))=30,DAY(WR$4)=30),DAY(LOOKUP($F10,TenantNames,TenantStartDates))=DAY(WR$4)),IF((LOOKUP($F10,TenantNames,TenantEndDates)-WR$4)&lt;=31,LOOKUP($F10,TenantNames,TenantTotalRevenues)-SUM($JA10:WQ10),LOOKUP($F10,TenantNames,TenantMonthlyRents)),IF(AND((SUMIF($G$4:AHB$4,"&lt;"&amp;WR$4,$G10:AHB10))&gt;SUMIFS(TransactionAmounts,TenantSources,$F10,'Filtered Data'!$C$2:$C23,"&lt;"&amp;WR$4),WR$4&lt;TODAY()),"Late","Occupied")),)))</f>
        <v/>
      </c>
      <c r="WS10" s="33" t="str">
        <f>IF(ISBLANK($F10),,IF(TODAY()=WS$4,"Today",IF(AND(LOOKUP($F10,TenantNames,TenantStartDates)&lt;=WS$4,LOOKUP($F10,TenantNames,TenantEndDates)&gt;=WS$4),IF(OR(AND(DAY(LOOKUP($F10,TenantNames,TenantStartDates))&gt;28,DAY(EOMONTH(WS$4,0))=28,DAY(WS$4)=28),AND(DAY(LOOKUP($F10,TenantNames,TenantStartDates))&gt;30,DAY(EOMONTH(WS$4,0))=30,DAY(WS$4)=30),DAY(LOOKUP($F10,TenantNames,TenantStartDates))=DAY(WS$4)),IF((LOOKUP($F10,TenantNames,TenantEndDates)-WS$4)&lt;=31,LOOKUP($F10,TenantNames,TenantTotalRevenues)-SUM($JA10:WR10),LOOKUP($F10,TenantNames,TenantMonthlyRents)),IF(AND((SUMIF($G$4:AHB$4,"&lt;"&amp;WS$4,$G10:AHB10))&gt;SUMIFS(TransactionAmounts,TenantSources,$F10,'Filtered Data'!$C$2:$C23,"&lt;"&amp;WS$4),WS$4&lt;TODAY()),"Late","Occupied")),)))</f>
        <v/>
      </c>
      <c r="WT10" s="33" t="str">
        <f>IF(ISBLANK($F10),,IF(TODAY()=WT$4,"Today",IF(AND(LOOKUP($F10,TenantNames,TenantStartDates)&lt;=WT$4,LOOKUP($F10,TenantNames,TenantEndDates)&gt;=WT$4),IF(OR(AND(DAY(LOOKUP($F10,TenantNames,TenantStartDates))&gt;28,DAY(EOMONTH(WT$4,0))=28,DAY(WT$4)=28),AND(DAY(LOOKUP($F10,TenantNames,TenantStartDates))&gt;30,DAY(EOMONTH(WT$4,0))=30,DAY(WT$4)=30),DAY(LOOKUP($F10,TenantNames,TenantStartDates))=DAY(WT$4)),IF((LOOKUP($F10,TenantNames,TenantEndDates)-WT$4)&lt;=31,LOOKUP($F10,TenantNames,TenantTotalRevenues)-SUM($JA10:WS10),LOOKUP($F10,TenantNames,TenantMonthlyRents)),IF(AND((SUMIF($G$4:AHB$4,"&lt;"&amp;WT$4,$G10:AHB10))&gt;SUMIFS(TransactionAmounts,TenantSources,$F10,'Filtered Data'!$C$2:$C23,"&lt;"&amp;WT$4),WT$4&lt;TODAY()),"Late","Occupied")),)))</f>
        <v/>
      </c>
      <c r="WU10" s="33" t="str">
        <f>IF(ISBLANK($F10),,IF(TODAY()=WU$4,"Today",IF(AND(LOOKUP($F10,TenantNames,TenantStartDates)&lt;=WU$4,LOOKUP($F10,TenantNames,TenantEndDates)&gt;=WU$4),IF(OR(AND(DAY(LOOKUP($F10,TenantNames,TenantStartDates))&gt;28,DAY(EOMONTH(WU$4,0))=28,DAY(WU$4)=28),AND(DAY(LOOKUP($F10,TenantNames,TenantStartDates))&gt;30,DAY(EOMONTH(WU$4,0))=30,DAY(WU$4)=30),DAY(LOOKUP($F10,TenantNames,TenantStartDates))=DAY(WU$4)),IF((LOOKUP($F10,TenantNames,TenantEndDates)-WU$4)&lt;=31,LOOKUP($F10,TenantNames,TenantTotalRevenues)-SUM($JA10:WT10),LOOKUP($F10,TenantNames,TenantMonthlyRents)),IF(AND((SUMIF($G$4:AHB$4,"&lt;"&amp;WU$4,$G10:AHB10))&gt;SUMIFS(TransactionAmounts,TenantSources,$F10,'Filtered Data'!$C$2:$C23,"&lt;"&amp;WU$4),WU$4&lt;TODAY()),"Late","Occupied")),)))</f>
        <v/>
      </c>
      <c r="WV10" s="33" t="str">
        <f>IF(ISBLANK($F10),,IF(TODAY()=WV$4,"Today",IF(AND(LOOKUP($F10,TenantNames,TenantStartDates)&lt;=WV$4,LOOKUP($F10,TenantNames,TenantEndDates)&gt;=WV$4),IF(OR(AND(DAY(LOOKUP($F10,TenantNames,TenantStartDates))&gt;28,DAY(EOMONTH(WV$4,0))=28,DAY(WV$4)=28),AND(DAY(LOOKUP($F10,TenantNames,TenantStartDates))&gt;30,DAY(EOMONTH(WV$4,0))=30,DAY(WV$4)=30),DAY(LOOKUP($F10,TenantNames,TenantStartDates))=DAY(WV$4)),IF((LOOKUP($F10,TenantNames,TenantEndDates)-WV$4)&lt;=31,LOOKUP($F10,TenantNames,TenantTotalRevenues)-SUM($JA10:WU10),LOOKUP($F10,TenantNames,TenantMonthlyRents)),IF(AND((SUMIF($G$4:AHB$4,"&lt;"&amp;WV$4,$G10:AHB10))&gt;SUMIFS(TransactionAmounts,TenantSources,$F10,'Filtered Data'!$C$2:$C23,"&lt;"&amp;WV$4),WV$4&lt;TODAY()),"Late","Occupied")),)))</f>
        <v/>
      </c>
      <c r="WW10" s="33" t="str">
        <f>IF(ISBLANK($F10),,IF(TODAY()=WW$4,"Today",IF(AND(LOOKUP($F10,TenantNames,TenantStartDates)&lt;=WW$4,LOOKUP($F10,TenantNames,TenantEndDates)&gt;=WW$4),IF(OR(AND(DAY(LOOKUP($F10,TenantNames,TenantStartDates))&gt;28,DAY(EOMONTH(WW$4,0))=28,DAY(WW$4)=28),AND(DAY(LOOKUP($F10,TenantNames,TenantStartDates))&gt;30,DAY(EOMONTH(WW$4,0))=30,DAY(WW$4)=30),DAY(LOOKUP($F10,TenantNames,TenantStartDates))=DAY(WW$4)),IF((LOOKUP($F10,TenantNames,TenantEndDates)-WW$4)&lt;=31,LOOKUP($F10,TenantNames,TenantTotalRevenues)-SUM($JA10:WV10),LOOKUP($F10,TenantNames,TenantMonthlyRents)),IF(AND((SUMIF($G$4:AHB$4,"&lt;"&amp;WW$4,$G10:AHB10))&gt;SUMIFS(TransactionAmounts,TenantSources,$F10,'Filtered Data'!$C$2:$C23,"&lt;"&amp;WW$4),WW$4&lt;TODAY()),"Late","Occupied")),)))</f>
        <v/>
      </c>
      <c r="WX10" s="33" t="str">
        <f>IF(ISBLANK($F10),,IF(TODAY()=WX$4,"Today",IF(AND(LOOKUP($F10,TenantNames,TenantStartDates)&lt;=WX$4,LOOKUP($F10,TenantNames,TenantEndDates)&gt;=WX$4),IF(OR(AND(DAY(LOOKUP($F10,TenantNames,TenantStartDates))&gt;28,DAY(EOMONTH(WX$4,0))=28,DAY(WX$4)=28),AND(DAY(LOOKUP($F10,TenantNames,TenantStartDates))&gt;30,DAY(EOMONTH(WX$4,0))=30,DAY(WX$4)=30),DAY(LOOKUP($F10,TenantNames,TenantStartDates))=DAY(WX$4)),IF((LOOKUP($F10,TenantNames,TenantEndDates)-WX$4)&lt;=31,LOOKUP($F10,TenantNames,TenantTotalRevenues)-SUM($JA10:WW10),LOOKUP($F10,TenantNames,TenantMonthlyRents)),IF(AND((SUMIF($G$4:AHB$4,"&lt;"&amp;WX$4,$G10:AHB10))&gt;SUMIFS(TransactionAmounts,TenantSources,$F10,'Filtered Data'!$C$2:$C23,"&lt;"&amp;WX$4),WX$4&lt;TODAY()),"Late","Occupied")),)))</f>
        <v/>
      </c>
      <c r="WY10" s="33" t="str">
        <f>IF(ISBLANK($F10),,IF(TODAY()=WY$4,"Today",IF(AND(LOOKUP($F10,TenantNames,TenantStartDates)&lt;=WY$4,LOOKUP($F10,TenantNames,TenantEndDates)&gt;=WY$4),IF(OR(AND(DAY(LOOKUP($F10,TenantNames,TenantStartDates))&gt;28,DAY(EOMONTH(WY$4,0))=28,DAY(WY$4)=28),AND(DAY(LOOKUP($F10,TenantNames,TenantStartDates))&gt;30,DAY(EOMONTH(WY$4,0))=30,DAY(WY$4)=30),DAY(LOOKUP($F10,TenantNames,TenantStartDates))=DAY(WY$4)),IF((LOOKUP($F10,TenantNames,TenantEndDates)-WY$4)&lt;=31,LOOKUP($F10,TenantNames,TenantTotalRevenues)-SUM($JA10:WX10),LOOKUP($F10,TenantNames,TenantMonthlyRents)),IF(AND((SUMIF($G$4:AHB$4,"&lt;"&amp;WY$4,$G10:AHB10))&gt;SUMIFS(TransactionAmounts,TenantSources,$F10,'Filtered Data'!$C$2:$C23,"&lt;"&amp;WY$4),WY$4&lt;TODAY()),"Late","Occupied")),)))</f>
        <v/>
      </c>
      <c r="WZ10" s="33" t="str">
        <f>IF(ISBLANK($F10),,IF(TODAY()=WZ$4,"Today",IF(AND(LOOKUP($F10,TenantNames,TenantStartDates)&lt;=WZ$4,LOOKUP($F10,TenantNames,TenantEndDates)&gt;=WZ$4),IF(OR(AND(DAY(LOOKUP($F10,TenantNames,TenantStartDates))&gt;28,DAY(EOMONTH(WZ$4,0))=28,DAY(WZ$4)=28),AND(DAY(LOOKUP($F10,TenantNames,TenantStartDates))&gt;30,DAY(EOMONTH(WZ$4,0))=30,DAY(WZ$4)=30),DAY(LOOKUP($F10,TenantNames,TenantStartDates))=DAY(WZ$4)),IF((LOOKUP($F10,TenantNames,TenantEndDates)-WZ$4)&lt;=31,LOOKUP($F10,TenantNames,TenantTotalRevenues)-SUM($JA10:WY10),LOOKUP($F10,TenantNames,TenantMonthlyRents)),IF(AND((SUMIF($G$4:AHB$4,"&lt;"&amp;WZ$4,$G10:AHB10))&gt;SUMIFS(TransactionAmounts,TenantSources,$F10,'Filtered Data'!$C$2:$C23,"&lt;"&amp;WZ$4),WZ$4&lt;TODAY()),"Late","Occupied")),)))</f>
        <v/>
      </c>
      <c r="XA10" s="33" t="str">
        <f>IF(ISBLANK($F10),,IF(TODAY()=XA$4,"Today",IF(AND(LOOKUP($F10,TenantNames,TenantStartDates)&lt;=XA$4,LOOKUP($F10,TenantNames,TenantEndDates)&gt;=XA$4),IF(OR(AND(DAY(LOOKUP($F10,TenantNames,TenantStartDates))&gt;28,DAY(EOMONTH(XA$4,0))=28,DAY(XA$4)=28),AND(DAY(LOOKUP($F10,TenantNames,TenantStartDates))&gt;30,DAY(EOMONTH(XA$4,0))=30,DAY(XA$4)=30),DAY(LOOKUP($F10,TenantNames,TenantStartDates))=DAY(XA$4)),IF((LOOKUP($F10,TenantNames,TenantEndDates)-XA$4)&lt;=31,LOOKUP($F10,TenantNames,TenantTotalRevenues)-SUM($JA10:WZ10),LOOKUP($F10,TenantNames,TenantMonthlyRents)),IF(AND((SUMIF($G$4:AHB$4,"&lt;"&amp;XA$4,$G10:AHB10))&gt;SUMIFS(TransactionAmounts,TenantSources,$F10,'Filtered Data'!$C$2:$C23,"&lt;"&amp;XA$4),XA$4&lt;TODAY()),"Late","Occupied")),)))</f>
        <v/>
      </c>
      <c r="XB10" s="33" t="str">
        <f>IF(ISBLANK($F10),,IF(TODAY()=XB$4,"Today",IF(AND(LOOKUP($F10,TenantNames,TenantStartDates)&lt;=XB$4,LOOKUP($F10,TenantNames,TenantEndDates)&gt;=XB$4),IF(OR(AND(DAY(LOOKUP($F10,TenantNames,TenantStartDates))&gt;28,DAY(EOMONTH(XB$4,0))=28,DAY(XB$4)=28),AND(DAY(LOOKUP($F10,TenantNames,TenantStartDates))&gt;30,DAY(EOMONTH(XB$4,0))=30,DAY(XB$4)=30),DAY(LOOKUP($F10,TenantNames,TenantStartDates))=DAY(XB$4)),IF((LOOKUP($F10,TenantNames,TenantEndDates)-XB$4)&lt;=31,LOOKUP($F10,TenantNames,TenantTotalRevenues)-SUM($JA10:XA10),LOOKUP($F10,TenantNames,TenantMonthlyRents)),IF(AND((SUMIF($G$4:AHB$4,"&lt;"&amp;XB$4,$G10:AHB10))&gt;SUMIFS(TransactionAmounts,TenantSources,$F10,'Filtered Data'!$C$2:$C23,"&lt;"&amp;XB$4),XB$4&lt;TODAY()),"Late","Occupied")),)))</f>
        <v/>
      </c>
      <c r="XC10" s="33" t="str">
        <f>IF(ISBLANK($F10),,IF(TODAY()=XC$4,"Today",IF(AND(LOOKUP($F10,TenantNames,TenantStartDates)&lt;=XC$4,LOOKUP($F10,TenantNames,TenantEndDates)&gt;=XC$4),IF(OR(AND(DAY(LOOKUP($F10,TenantNames,TenantStartDates))&gt;28,DAY(EOMONTH(XC$4,0))=28,DAY(XC$4)=28),AND(DAY(LOOKUP($F10,TenantNames,TenantStartDates))&gt;30,DAY(EOMONTH(XC$4,0))=30,DAY(XC$4)=30),DAY(LOOKUP($F10,TenantNames,TenantStartDates))=DAY(XC$4)),IF((LOOKUP($F10,TenantNames,TenantEndDates)-XC$4)&lt;=31,LOOKUP($F10,TenantNames,TenantTotalRevenues)-SUM($JA10:XB10),LOOKUP($F10,TenantNames,TenantMonthlyRents)),IF(AND((SUMIF($G$4:AHB$4,"&lt;"&amp;XC$4,$G10:AHB10))&gt;SUMIFS(TransactionAmounts,TenantSources,$F10,'Filtered Data'!$C$2:$C23,"&lt;"&amp;XC$4),XC$4&lt;TODAY()),"Late","Occupied")),)))</f>
        <v/>
      </c>
      <c r="XD10" s="33" t="str">
        <f>IF(ISBLANK($F10),,IF(TODAY()=XD$4,"Today",IF(AND(LOOKUP($F10,TenantNames,TenantStartDates)&lt;=XD$4,LOOKUP($F10,TenantNames,TenantEndDates)&gt;=XD$4),IF(OR(AND(DAY(LOOKUP($F10,TenantNames,TenantStartDates))&gt;28,DAY(EOMONTH(XD$4,0))=28,DAY(XD$4)=28),AND(DAY(LOOKUP($F10,TenantNames,TenantStartDates))&gt;30,DAY(EOMONTH(XD$4,0))=30,DAY(XD$4)=30),DAY(LOOKUP($F10,TenantNames,TenantStartDates))=DAY(XD$4)),IF((LOOKUP($F10,TenantNames,TenantEndDates)-XD$4)&lt;=31,LOOKUP($F10,TenantNames,TenantTotalRevenues)-SUM($JA10:XC10),LOOKUP($F10,TenantNames,TenantMonthlyRents)),IF(AND((SUMIF($G$4:AHB$4,"&lt;"&amp;XD$4,$G10:AHB10))&gt;SUMIFS(TransactionAmounts,TenantSources,$F10,'Filtered Data'!$C$2:$C23,"&lt;"&amp;XD$4),XD$4&lt;TODAY()),"Late","Occupied")),)))</f>
        <v/>
      </c>
      <c r="XE10" s="33" t="str">
        <f>IF(ISBLANK($F10),,IF(TODAY()=XE$4,"Today",IF(AND(LOOKUP($F10,TenantNames,TenantStartDates)&lt;=XE$4,LOOKUP($F10,TenantNames,TenantEndDates)&gt;=XE$4),IF(OR(AND(DAY(LOOKUP($F10,TenantNames,TenantStartDates))&gt;28,DAY(EOMONTH(XE$4,0))=28,DAY(XE$4)=28),AND(DAY(LOOKUP($F10,TenantNames,TenantStartDates))&gt;30,DAY(EOMONTH(XE$4,0))=30,DAY(XE$4)=30),DAY(LOOKUP($F10,TenantNames,TenantStartDates))=DAY(XE$4)),IF((LOOKUP($F10,TenantNames,TenantEndDates)-XE$4)&lt;=31,LOOKUP($F10,TenantNames,TenantTotalRevenues)-SUM($JA10:XD10),LOOKUP($F10,TenantNames,TenantMonthlyRents)),IF(AND((SUMIF($G$4:AHB$4,"&lt;"&amp;XE$4,$G10:AHB10))&gt;SUMIFS(TransactionAmounts,TenantSources,$F10,'Filtered Data'!$C$2:$C23,"&lt;"&amp;XE$4),XE$4&lt;TODAY()),"Late","Occupied")),)))</f>
        <v/>
      </c>
      <c r="XF10" s="33" t="str">
        <f>IF(ISBLANK($F10),,IF(TODAY()=XF$4,"Today",IF(AND(LOOKUP($F10,TenantNames,TenantStartDates)&lt;=XF$4,LOOKUP($F10,TenantNames,TenantEndDates)&gt;=XF$4),IF(OR(AND(DAY(LOOKUP($F10,TenantNames,TenantStartDates))&gt;28,DAY(EOMONTH(XF$4,0))=28,DAY(XF$4)=28),AND(DAY(LOOKUP($F10,TenantNames,TenantStartDates))&gt;30,DAY(EOMONTH(XF$4,0))=30,DAY(XF$4)=30),DAY(LOOKUP($F10,TenantNames,TenantStartDates))=DAY(XF$4)),IF((LOOKUP($F10,TenantNames,TenantEndDates)-XF$4)&lt;=31,LOOKUP($F10,TenantNames,TenantTotalRevenues)-SUM($JA10:XE10),LOOKUP($F10,TenantNames,TenantMonthlyRents)),IF(AND((SUMIF($G$4:AHB$4,"&lt;"&amp;XF$4,$G10:AHB10))&gt;SUMIFS(TransactionAmounts,TenantSources,$F10,'Filtered Data'!$C$2:$C23,"&lt;"&amp;XF$4),XF$4&lt;TODAY()),"Late","Occupied")),)))</f>
        <v/>
      </c>
      <c r="XG10" s="33" t="str">
        <f>IF(ISBLANK($F10),,IF(TODAY()=XG$4,"Today",IF(AND(LOOKUP($F10,TenantNames,TenantStartDates)&lt;=XG$4,LOOKUP($F10,TenantNames,TenantEndDates)&gt;=XG$4),IF(OR(AND(DAY(LOOKUP($F10,TenantNames,TenantStartDates))&gt;28,DAY(EOMONTH(XG$4,0))=28,DAY(XG$4)=28),AND(DAY(LOOKUP($F10,TenantNames,TenantStartDates))&gt;30,DAY(EOMONTH(XG$4,0))=30,DAY(XG$4)=30),DAY(LOOKUP($F10,TenantNames,TenantStartDates))=DAY(XG$4)),IF((LOOKUP($F10,TenantNames,TenantEndDates)-XG$4)&lt;=31,LOOKUP($F10,TenantNames,TenantTotalRevenues)-SUM($JA10:XF10),LOOKUP($F10,TenantNames,TenantMonthlyRents)),IF(AND((SUMIF($G$4:AHB$4,"&lt;"&amp;XG$4,$G10:AHB10))&gt;SUMIFS(TransactionAmounts,TenantSources,$F10,'Filtered Data'!$C$2:$C23,"&lt;"&amp;XG$4),XG$4&lt;TODAY()),"Late","Occupied")),)))</f>
        <v/>
      </c>
      <c r="XH10" s="33" t="str">
        <f>IF(ISBLANK($F10),,IF(TODAY()=XH$4,"Today",IF(AND(LOOKUP($F10,TenantNames,TenantStartDates)&lt;=XH$4,LOOKUP($F10,TenantNames,TenantEndDates)&gt;=XH$4),IF(OR(AND(DAY(LOOKUP($F10,TenantNames,TenantStartDates))&gt;28,DAY(EOMONTH(XH$4,0))=28,DAY(XH$4)=28),AND(DAY(LOOKUP($F10,TenantNames,TenantStartDates))&gt;30,DAY(EOMONTH(XH$4,0))=30,DAY(XH$4)=30),DAY(LOOKUP($F10,TenantNames,TenantStartDates))=DAY(XH$4)),IF((LOOKUP($F10,TenantNames,TenantEndDates)-XH$4)&lt;=31,LOOKUP($F10,TenantNames,TenantTotalRevenues)-SUM($JA10:XG10),LOOKUP($F10,TenantNames,TenantMonthlyRents)),IF(AND((SUMIF($G$4:AHB$4,"&lt;"&amp;XH$4,$G10:AHB10))&gt;SUMIFS(TransactionAmounts,TenantSources,$F10,'Filtered Data'!$C$2:$C23,"&lt;"&amp;XH$4),XH$4&lt;TODAY()),"Late","Occupied")),)))</f>
        <v/>
      </c>
      <c r="XI10" s="33" t="str">
        <f>IF(ISBLANK($F10),,IF(TODAY()=XI$4,"Today",IF(AND(LOOKUP($F10,TenantNames,TenantStartDates)&lt;=XI$4,LOOKUP($F10,TenantNames,TenantEndDates)&gt;=XI$4),IF(OR(AND(DAY(LOOKUP($F10,TenantNames,TenantStartDates))&gt;28,DAY(EOMONTH(XI$4,0))=28,DAY(XI$4)=28),AND(DAY(LOOKUP($F10,TenantNames,TenantStartDates))&gt;30,DAY(EOMONTH(XI$4,0))=30,DAY(XI$4)=30),DAY(LOOKUP($F10,TenantNames,TenantStartDates))=DAY(XI$4)),IF((LOOKUP($F10,TenantNames,TenantEndDates)-XI$4)&lt;=31,LOOKUP($F10,TenantNames,TenantTotalRevenues)-SUM($JA10:XH10),LOOKUP($F10,TenantNames,TenantMonthlyRents)),IF(AND((SUMIF($G$4:AHB$4,"&lt;"&amp;XI$4,$G10:AHB10))&gt;SUMIFS(TransactionAmounts,TenantSources,$F10,'Filtered Data'!$C$2:$C23,"&lt;"&amp;XI$4),XI$4&lt;TODAY()),"Late","Occupied")),)))</f>
        <v/>
      </c>
      <c r="XJ10" s="33" t="str">
        <f>IF(ISBLANK($F10),,IF(TODAY()=XJ$4,"Today",IF(AND(LOOKUP($F10,TenantNames,TenantStartDates)&lt;=XJ$4,LOOKUP($F10,TenantNames,TenantEndDates)&gt;=XJ$4),IF(OR(AND(DAY(LOOKUP($F10,TenantNames,TenantStartDates))&gt;28,DAY(EOMONTH(XJ$4,0))=28,DAY(XJ$4)=28),AND(DAY(LOOKUP($F10,TenantNames,TenantStartDates))&gt;30,DAY(EOMONTH(XJ$4,0))=30,DAY(XJ$4)=30),DAY(LOOKUP($F10,TenantNames,TenantStartDates))=DAY(XJ$4)),IF((LOOKUP($F10,TenantNames,TenantEndDates)-XJ$4)&lt;=31,LOOKUP($F10,TenantNames,TenantTotalRevenues)-SUM($JA10:XI10),LOOKUP($F10,TenantNames,TenantMonthlyRents)),IF(AND((SUMIF($G$4:AHB$4,"&lt;"&amp;XJ$4,$G10:AHB10))&gt;SUMIFS(TransactionAmounts,TenantSources,$F10,'Filtered Data'!$C$2:$C23,"&lt;"&amp;XJ$4),XJ$4&lt;TODAY()),"Late","Occupied")),)))</f>
        <v/>
      </c>
      <c r="XK10" s="33" t="str">
        <f>IF(ISBLANK($F10),,IF(TODAY()=XK$4,"Today",IF(AND(LOOKUP($F10,TenantNames,TenantStartDates)&lt;=XK$4,LOOKUP($F10,TenantNames,TenantEndDates)&gt;=XK$4),IF(OR(AND(DAY(LOOKUP($F10,TenantNames,TenantStartDates))&gt;28,DAY(EOMONTH(XK$4,0))=28,DAY(XK$4)=28),AND(DAY(LOOKUP($F10,TenantNames,TenantStartDates))&gt;30,DAY(EOMONTH(XK$4,0))=30,DAY(XK$4)=30),DAY(LOOKUP($F10,TenantNames,TenantStartDates))=DAY(XK$4)),IF((LOOKUP($F10,TenantNames,TenantEndDates)-XK$4)&lt;=31,LOOKUP($F10,TenantNames,TenantTotalRevenues)-SUM($JA10:XJ10),LOOKUP($F10,TenantNames,TenantMonthlyRents)),IF(AND((SUMIF($G$4:AHB$4,"&lt;"&amp;XK$4,$G10:AHB10))&gt;SUMIFS(TransactionAmounts,TenantSources,$F10,'Filtered Data'!$C$2:$C23,"&lt;"&amp;XK$4),XK$4&lt;TODAY()),"Late","Occupied")),)))</f>
        <v/>
      </c>
      <c r="XL10" s="33" t="str">
        <f>IF(ISBLANK($F10),,IF(TODAY()=XL$4,"Today",IF(AND(LOOKUP($F10,TenantNames,TenantStartDates)&lt;=XL$4,LOOKUP($F10,TenantNames,TenantEndDates)&gt;=XL$4),IF(OR(AND(DAY(LOOKUP($F10,TenantNames,TenantStartDates))&gt;28,DAY(EOMONTH(XL$4,0))=28,DAY(XL$4)=28),AND(DAY(LOOKUP($F10,TenantNames,TenantStartDates))&gt;30,DAY(EOMONTH(XL$4,0))=30,DAY(XL$4)=30),DAY(LOOKUP($F10,TenantNames,TenantStartDates))=DAY(XL$4)),IF((LOOKUP($F10,TenantNames,TenantEndDates)-XL$4)&lt;=31,LOOKUP($F10,TenantNames,TenantTotalRevenues)-SUM($JA10:XK10),LOOKUP($F10,TenantNames,TenantMonthlyRents)),IF(AND((SUMIF($G$4:AHB$4,"&lt;"&amp;XL$4,$G10:AHB10))&gt;SUMIFS(TransactionAmounts,TenantSources,$F10,'Filtered Data'!$C$2:$C23,"&lt;"&amp;XL$4),XL$4&lt;TODAY()),"Late","Occupied")),)))</f>
        <v/>
      </c>
      <c r="XM10" s="33" t="str">
        <f>IF(ISBLANK($F10),,IF(TODAY()=XM$4,"Today",IF(AND(LOOKUP($F10,TenantNames,TenantStartDates)&lt;=XM$4,LOOKUP($F10,TenantNames,TenantEndDates)&gt;=XM$4),IF(OR(AND(DAY(LOOKUP($F10,TenantNames,TenantStartDates))&gt;28,DAY(EOMONTH(XM$4,0))=28,DAY(XM$4)=28),AND(DAY(LOOKUP($F10,TenantNames,TenantStartDates))&gt;30,DAY(EOMONTH(XM$4,0))=30,DAY(XM$4)=30),DAY(LOOKUP($F10,TenantNames,TenantStartDates))=DAY(XM$4)),IF((LOOKUP($F10,TenantNames,TenantEndDates)-XM$4)&lt;=31,LOOKUP($F10,TenantNames,TenantTotalRevenues)-SUM($JA10:XL10),LOOKUP($F10,TenantNames,TenantMonthlyRents)),IF(AND((SUMIF($G$4:AHB$4,"&lt;"&amp;XM$4,$G10:AHB10))&gt;SUMIFS(TransactionAmounts,TenantSources,$F10,'Filtered Data'!$C$2:$C23,"&lt;"&amp;XM$4),XM$4&lt;TODAY()),"Late","Occupied")),)))</f>
        <v/>
      </c>
      <c r="XN10" s="33" t="str">
        <f>IF(ISBLANK($F10),,IF(TODAY()=XN$4,"Today",IF(AND(LOOKUP($F10,TenantNames,TenantStartDates)&lt;=XN$4,LOOKUP($F10,TenantNames,TenantEndDates)&gt;=XN$4),IF(OR(AND(DAY(LOOKUP($F10,TenantNames,TenantStartDates))&gt;28,DAY(EOMONTH(XN$4,0))=28,DAY(XN$4)=28),AND(DAY(LOOKUP($F10,TenantNames,TenantStartDates))&gt;30,DAY(EOMONTH(XN$4,0))=30,DAY(XN$4)=30),DAY(LOOKUP($F10,TenantNames,TenantStartDates))=DAY(XN$4)),IF((LOOKUP($F10,TenantNames,TenantEndDates)-XN$4)&lt;=31,LOOKUP($F10,TenantNames,TenantTotalRevenues)-SUM($JA10:XM10),LOOKUP($F10,TenantNames,TenantMonthlyRents)),IF(AND((SUMIF($G$4:AHB$4,"&lt;"&amp;XN$4,$G10:AHB10))&gt;SUMIFS(TransactionAmounts,TenantSources,$F10,'Filtered Data'!$C$2:$C23,"&lt;"&amp;XN$4),XN$4&lt;TODAY()),"Late","Occupied")),)))</f>
        <v/>
      </c>
      <c r="XO10" s="33" t="str">
        <f>IF(ISBLANK($F10),,IF(TODAY()=XO$4,"Today",IF(AND(LOOKUP($F10,TenantNames,TenantStartDates)&lt;=XO$4,LOOKUP($F10,TenantNames,TenantEndDates)&gt;=XO$4),IF(OR(AND(DAY(LOOKUP($F10,TenantNames,TenantStartDates))&gt;28,DAY(EOMONTH(XO$4,0))=28,DAY(XO$4)=28),AND(DAY(LOOKUP($F10,TenantNames,TenantStartDates))&gt;30,DAY(EOMONTH(XO$4,0))=30,DAY(XO$4)=30),DAY(LOOKUP($F10,TenantNames,TenantStartDates))=DAY(XO$4)),IF((LOOKUP($F10,TenantNames,TenantEndDates)-XO$4)&lt;=31,LOOKUP($F10,TenantNames,TenantTotalRevenues)-SUM($JA10:XN10),LOOKUP($F10,TenantNames,TenantMonthlyRents)),IF(AND((SUMIF($G$4:AHB$4,"&lt;"&amp;XO$4,$G10:AHB10))&gt;SUMIFS(TransactionAmounts,TenantSources,$F10,'Filtered Data'!$C$2:$C23,"&lt;"&amp;XO$4),XO$4&lt;TODAY()),"Late","Occupied")),)))</f>
        <v/>
      </c>
      <c r="XP10" s="33" t="str">
        <f>IF(ISBLANK($F10),,IF(TODAY()=XP$4,"Today",IF(AND(LOOKUP($F10,TenantNames,TenantStartDates)&lt;=XP$4,LOOKUP($F10,TenantNames,TenantEndDates)&gt;=XP$4),IF(OR(AND(DAY(LOOKUP($F10,TenantNames,TenantStartDates))&gt;28,DAY(EOMONTH(XP$4,0))=28,DAY(XP$4)=28),AND(DAY(LOOKUP($F10,TenantNames,TenantStartDates))&gt;30,DAY(EOMONTH(XP$4,0))=30,DAY(XP$4)=30),DAY(LOOKUP($F10,TenantNames,TenantStartDates))=DAY(XP$4)),IF((LOOKUP($F10,TenantNames,TenantEndDates)-XP$4)&lt;=31,LOOKUP($F10,TenantNames,TenantTotalRevenues)-SUM($JA10:XO10),LOOKUP($F10,TenantNames,TenantMonthlyRents)),IF(AND((SUMIF($G$4:AHB$4,"&lt;"&amp;XP$4,$G10:AHB10))&gt;SUMIFS(TransactionAmounts,TenantSources,$F10,'Filtered Data'!$C$2:$C23,"&lt;"&amp;XP$4),XP$4&lt;TODAY()),"Late","Occupied")),)))</f>
        <v/>
      </c>
      <c r="XQ10" s="33" t="str">
        <f>IF(ISBLANK($F10),,IF(TODAY()=XQ$4,"Today",IF(AND(LOOKUP($F10,TenantNames,TenantStartDates)&lt;=XQ$4,LOOKUP($F10,TenantNames,TenantEndDates)&gt;=XQ$4),IF(OR(AND(DAY(LOOKUP($F10,TenantNames,TenantStartDates))&gt;28,DAY(EOMONTH(XQ$4,0))=28,DAY(XQ$4)=28),AND(DAY(LOOKUP($F10,TenantNames,TenantStartDates))&gt;30,DAY(EOMONTH(XQ$4,0))=30,DAY(XQ$4)=30),DAY(LOOKUP($F10,TenantNames,TenantStartDates))=DAY(XQ$4)),IF((LOOKUP($F10,TenantNames,TenantEndDates)-XQ$4)&lt;=31,LOOKUP($F10,TenantNames,TenantTotalRevenues)-SUM($JA10:XP10),LOOKUP($F10,TenantNames,TenantMonthlyRents)),IF(AND((SUMIF($G$4:AHB$4,"&lt;"&amp;XQ$4,$G10:AHB10))&gt;SUMIFS(TransactionAmounts,TenantSources,$F10,'Filtered Data'!$C$2:$C23,"&lt;"&amp;XQ$4),XQ$4&lt;TODAY()),"Late","Occupied")),)))</f>
        <v/>
      </c>
      <c r="XR10" s="33" t="str">
        <f>IF(ISBLANK($F10),,IF(TODAY()=XR$4,"Today",IF(AND(LOOKUP($F10,TenantNames,TenantStartDates)&lt;=XR$4,LOOKUP($F10,TenantNames,TenantEndDates)&gt;=XR$4),IF(OR(AND(DAY(LOOKUP($F10,TenantNames,TenantStartDates))&gt;28,DAY(EOMONTH(XR$4,0))=28,DAY(XR$4)=28),AND(DAY(LOOKUP($F10,TenantNames,TenantStartDates))&gt;30,DAY(EOMONTH(XR$4,0))=30,DAY(XR$4)=30),DAY(LOOKUP($F10,TenantNames,TenantStartDates))=DAY(XR$4)),IF((LOOKUP($F10,TenantNames,TenantEndDates)-XR$4)&lt;=31,LOOKUP($F10,TenantNames,TenantTotalRevenues)-SUM($JA10:XQ10),LOOKUP($F10,TenantNames,TenantMonthlyRents)),IF(AND((SUMIF($G$4:AHB$4,"&lt;"&amp;XR$4,$G10:AHB10))&gt;SUMIFS(TransactionAmounts,TenantSources,$F10,'Filtered Data'!$C$2:$C23,"&lt;"&amp;XR$4),XR$4&lt;TODAY()),"Late","Occupied")),)))</f>
        <v/>
      </c>
      <c r="XS10" s="33" t="str">
        <f>IF(ISBLANK($F10),,IF(TODAY()=XS$4,"Today",IF(AND(LOOKUP($F10,TenantNames,TenantStartDates)&lt;=XS$4,LOOKUP($F10,TenantNames,TenantEndDates)&gt;=XS$4),IF(OR(AND(DAY(LOOKUP($F10,TenantNames,TenantStartDates))&gt;28,DAY(EOMONTH(XS$4,0))=28,DAY(XS$4)=28),AND(DAY(LOOKUP($F10,TenantNames,TenantStartDates))&gt;30,DAY(EOMONTH(XS$4,0))=30,DAY(XS$4)=30),DAY(LOOKUP($F10,TenantNames,TenantStartDates))=DAY(XS$4)),IF((LOOKUP($F10,TenantNames,TenantEndDates)-XS$4)&lt;=31,LOOKUP($F10,TenantNames,TenantTotalRevenues)-SUM($JA10:XR10),LOOKUP($F10,TenantNames,TenantMonthlyRents)),IF(AND((SUMIF($G$4:AHB$4,"&lt;"&amp;XS$4,$G10:AHB10))&gt;SUMIFS(TransactionAmounts,TenantSources,$F10,'Filtered Data'!$C$2:$C23,"&lt;"&amp;XS$4),XS$4&lt;TODAY()),"Late","Occupied")),)))</f>
        <v/>
      </c>
      <c r="XT10" s="33" t="str">
        <f>IF(ISBLANK($F10),,IF(TODAY()=XT$4,"Today",IF(AND(LOOKUP($F10,TenantNames,TenantStartDates)&lt;=XT$4,LOOKUP($F10,TenantNames,TenantEndDates)&gt;=XT$4),IF(OR(AND(DAY(LOOKUP($F10,TenantNames,TenantStartDates))&gt;28,DAY(EOMONTH(XT$4,0))=28,DAY(XT$4)=28),AND(DAY(LOOKUP($F10,TenantNames,TenantStartDates))&gt;30,DAY(EOMONTH(XT$4,0))=30,DAY(XT$4)=30),DAY(LOOKUP($F10,TenantNames,TenantStartDates))=DAY(XT$4)),IF((LOOKUP($F10,TenantNames,TenantEndDates)-XT$4)&lt;=31,LOOKUP($F10,TenantNames,TenantTotalRevenues)-SUM($JA10:XS10),LOOKUP($F10,TenantNames,TenantMonthlyRents)),IF(AND((SUMIF($G$4:AHB$4,"&lt;"&amp;XT$4,$G10:AHB10))&gt;SUMIFS(TransactionAmounts,TenantSources,$F10,'Filtered Data'!$C$2:$C23,"&lt;"&amp;XT$4),XT$4&lt;TODAY()),"Late","Occupied")),)))</f>
        <v/>
      </c>
      <c r="XU10" s="33" t="str">
        <f>IF(ISBLANK($F10),,IF(TODAY()=XU$4,"Today",IF(AND(LOOKUP($F10,TenantNames,TenantStartDates)&lt;=XU$4,LOOKUP($F10,TenantNames,TenantEndDates)&gt;=XU$4),IF(OR(AND(DAY(LOOKUP($F10,TenantNames,TenantStartDates))&gt;28,DAY(EOMONTH(XU$4,0))=28,DAY(XU$4)=28),AND(DAY(LOOKUP($F10,TenantNames,TenantStartDates))&gt;30,DAY(EOMONTH(XU$4,0))=30,DAY(XU$4)=30),DAY(LOOKUP($F10,TenantNames,TenantStartDates))=DAY(XU$4)),IF((LOOKUP($F10,TenantNames,TenantEndDates)-XU$4)&lt;=31,LOOKUP($F10,TenantNames,TenantTotalRevenues)-SUM($JA10:XT10),LOOKUP($F10,TenantNames,TenantMonthlyRents)),IF(AND((SUMIF($G$4:AHB$4,"&lt;"&amp;XU$4,$G10:AHB10))&gt;SUMIFS(TransactionAmounts,TenantSources,$F10,'Filtered Data'!$C$2:$C23,"&lt;"&amp;XU$4),XU$4&lt;TODAY()),"Late","Occupied")),)))</f>
        <v/>
      </c>
      <c r="XV10" s="33" t="str">
        <f>IF(ISBLANK($F10),,IF(TODAY()=XV$4,"Today",IF(AND(LOOKUP($F10,TenantNames,TenantStartDates)&lt;=XV$4,LOOKUP($F10,TenantNames,TenantEndDates)&gt;=XV$4),IF(OR(AND(DAY(LOOKUP($F10,TenantNames,TenantStartDates))&gt;28,DAY(EOMONTH(XV$4,0))=28,DAY(XV$4)=28),AND(DAY(LOOKUP($F10,TenantNames,TenantStartDates))&gt;30,DAY(EOMONTH(XV$4,0))=30,DAY(XV$4)=30),DAY(LOOKUP($F10,TenantNames,TenantStartDates))=DAY(XV$4)),IF((LOOKUP($F10,TenantNames,TenantEndDates)-XV$4)&lt;=31,LOOKUP($F10,TenantNames,TenantTotalRevenues)-SUM($JA10:XU10),LOOKUP($F10,TenantNames,TenantMonthlyRents)),IF(AND((SUMIF($G$4:AHB$4,"&lt;"&amp;XV$4,$G10:AHB10))&gt;SUMIFS(TransactionAmounts,TenantSources,$F10,'Filtered Data'!$C$2:$C23,"&lt;"&amp;XV$4),XV$4&lt;TODAY()),"Late","Occupied")),)))</f>
        <v/>
      </c>
      <c r="XW10" s="33" t="str">
        <f>IF(ISBLANK($F10),,IF(TODAY()=XW$4,"Today",IF(AND(LOOKUP($F10,TenantNames,TenantStartDates)&lt;=XW$4,LOOKUP($F10,TenantNames,TenantEndDates)&gt;=XW$4),IF(OR(AND(DAY(LOOKUP($F10,TenantNames,TenantStartDates))&gt;28,DAY(EOMONTH(XW$4,0))=28,DAY(XW$4)=28),AND(DAY(LOOKUP($F10,TenantNames,TenantStartDates))&gt;30,DAY(EOMONTH(XW$4,0))=30,DAY(XW$4)=30),DAY(LOOKUP($F10,TenantNames,TenantStartDates))=DAY(XW$4)),IF((LOOKUP($F10,TenantNames,TenantEndDates)-XW$4)&lt;=31,LOOKUP($F10,TenantNames,TenantTotalRevenues)-SUM($JA10:XV10),LOOKUP($F10,TenantNames,TenantMonthlyRents)),IF(AND((SUMIF($G$4:AHB$4,"&lt;"&amp;XW$4,$G10:AHB10))&gt;SUMIFS(TransactionAmounts,TenantSources,$F10,'Filtered Data'!$C$2:$C23,"&lt;"&amp;XW$4),XW$4&lt;TODAY()),"Late","Occupied")),)))</f>
        <v/>
      </c>
      <c r="XX10" s="33" t="str">
        <f>IF(ISBLANK($F10),,IF(TODAY()=XX$4,"Today",IF(AND(LOOKUP($F10,TenantNames,TenantStartDates)&lt;=XX$4,LOOKUP($F10,TenantNames,TenantEndDates)&gt;=XX$4),IF(OR(AND(DAY(LOOKUP($F10,TenantNames,TenantStartDates))&gt;28,DAY(EOMONTH(XX$4,0))=28,DAY(XX$4)=28),AND(DAY(LOOKUP($F10,TenantNames,TenantStartDates))&gt;30,DAY(EOMONTH(XX$4,0))=30,DAY(XX$4)=30),DAY(LOOKUP($F10,TenantNames,TenantStartDates))=DAY(XX$4)),IF((LOOKUP($F10,TenantNames,TenantEndDates)-XX$4)&lt;=31,LOOKUP($F10,TenantNames,TenantTotalRevenues)-SUM($JA10:XW10),LOOKUP($F10,TenantNames,TenantMonthlyRents)),IF(AND((SUMIF($G$4:AHB$4,"&lt;"&amp;XX$4,$G10:AHB10))&gt;SUMIFS(TransactionAmounts,TenantSources,$F10,'Filtered Data'!$C$2:$C23,"&lt;"&amp;XX$4),XX$4&lt;TODAY()),"Late","Occupied")),)))</f>
        <v/>
      </c>
      <c r="XY10" s="33" t="str">
        <f>IF(ISBLANK($F10),,IF(TODAY()=XY$4,"Today",IF(AND(LOOKUP($F10,TenantNames,TenantStartDates)&lt;=XY$4,LOOKUP($F10,TenantNames,TenantEndDates)&gt;=XY$4),IF(OR(AND(DAY(LOOKUP($F10,TenantNames,TenantStartDates))&gt;28,DAY(EOMONTH(XY$4,0))=28,DAY(XY$4)=28),AND(DAY(LOOKUP($F10,TenantNames,TenantStartDates))&gt;30,DAY(EOMONTH(XY$4,0))=30,DAY(XY$4)=30),DAY(LOOKUP($F10,TenantNames,TenantStartDates))=DAY(XY$4)),IF((LOOKUP($F10,TenantNames,TenantEndDates)-XY$4)&lt;=31,LOOKUP($F10,TenantNames,TenantTotalRevenues)-SUM($JA10:XX10),LOOKUP($F10,TenantNames,TenantMonthlyRents)),IF(AND((SUMIF($G$4:AHB$4,"&lt;"&amp;XY$4,$G10:AHB10))&gt;SUMIFS(TransactionAmounts,TenantSources,$F10,'Filtered Data'!$C$2:$C23,"&lt;"&amp;XY$4),XY$4&lt;TODAY()),"Late","Occupied")),)))</f>
        <v/>
      </c>
      <c r="XZ10" s="33" t="str">
        <f>IF(ISBLANK($F10),,IF(TODAY()=XZ$4,"Today",IF(AND(LOOKUP($F10,TenantNames,TenantStartDates)&lt;=XZ$4,LOOKUP($F10,TenantNames,TenantEndDates)&gt;=XZ$4),IF(OR(AND(DAY(LOOKUP($F10,TenantNames,TenantStartDates))&gt;28,DAY(EOMONTH(XZ$4,0))=28,DAY(XZ$4)=28),AND(DAY(LOOKUP($F10,TenantNames,TenantStartDates))&gt;30,DAY(EOMONTH(XZ$4,0))=30,DAY(XZ$4)=30),DAY(LOOKUP($F10,TenantNames,TenantStartDates))=DAY(XZ$4)),IF((LOOKUP($F10,TenantNames,TenantEndDates)-XZ$4)&lt;=31,LOOKUP($F10,TenantNames,TenantTotalRevenues)-SUM($JA10:XY10),LOOKUP($F10,TenantNames,TenantMonthlyRents)),IF(AND((SUMIF($G$4:AHB$4,"&lt;"&amp;XZ$4,$G10:AHB10))&gt;SUMIFS(TransactionAmounts,TenantSources,$F10,'Filtered Data'!$C$2:$C23,"&lt;"&amp;XZ$4),XZ$4&lt;TODAY()),"Late","Occupied")),)))</f>
        <v/>
      </c>
      <c r="YA10" s="33" t="str">
        <f>IF(ISBLANK($F10),,IF(TODAY()=YA$4,"Today",IF(AND(LOOKUP($F10,TenantNames,TenantStartDates)&lt;=YA$4,LOOKUP($F10,TenantNames,TenantEndDates)&gt;=YA$4),IF(OR(AND(DAY(LOOKUP($F10,TenantNames,TenantStartDates))&gt;28,DAY(EOMONTH(YA$4,0))=28,DAY(YA$4)=28),AND(DAY(LOOKUP($F10,TenantNames,TenantStartDates))&gt;30,DAY(EOMONTH(YA$4,0))=30,DAY(YA$4)=30),DAY(LOOKUP($F10,TenantNames,TenantStartDates))=DAY(YA$4)),IF((LOOKUP($F10,TenantNames,TenantEndDates)-YA$4)&lt;=31,LOOKUP($F10,TenantNames,TenantTotalRevenues)-SUM($JA10:XZ10),LOOKUP($F10,TenantNames,TenantMonthlyRents)),IF(AND((SUMIF($G$4:AHB$4,"&lt;"&amp;YA$4,$G10:AHB10))&gt;SUMIFS(TransactionAmounts,TenantSources,$F10,'Filtered Data'!$C$2:$C23,"&lt;"&amp;YA$4),YA$4&lt;TODAY()),"Late","Occupied")),)))</f>
        <v/>
      </c>
      <c r="YB10" s="33" t="str">
        <f>IF(ISBLANK($F10),,IF(TODAY()=YB$4,"Today",IF(AND(LOOKUP($F10,TenantNames,TenantStartDates)&lt;=YB$4,LOOKUP($F10,TenantNames,TenantEndDates)&gt;=YB$4),IF(OR(AND(DAY(LOOKUP($F10,TenantNames,TenantStartDates))&gt;28,DAY(EOMONTH(YB$4,0))=28,DAY(YB$4)=28),AND(DAY(LOOKUP($F10,TenantNames,TenantStartDates))&gt;30,DAY(EOMONTH(YB$4,0))=30,DAY(YB$4)=30),DAY(LOOKUP($F10,TenantNames,TenantStartDates))=DAY(YB$4)),IF((LOOKUP($F10,TenantNames,TenantEndDates)-YB$4)&lt;=31,LOOKUP($F10,TenantNames,TenantTotalRevenues)-SUM($JA10:YA10),LOOKUP($F10,TenantNames,TenantMonthlyRents)),IF(AND((SUMIF($G$4:AHB$4,"&lt;"&amp;YB$4,$G10:AHB10))&gt;SUMIFS(TransactionAmounts,TenantSources,$F10,'Filtered Data'!$C$2:$C23,"&lt;"&amp;YB$4),YB$4&lt;TODAY()),"Late","Occupied")),)))</f>
        <v/>
      </c>
      <c r="YC10" s="33" t="str">
        <f>IF(ISBLANK($F10),,IF(TODAY()=YC$4,"Today",IF(AND(LOOKUP($F10,TenantNames,TenantStartDates)&lt;=YC$4,LOOKUP($F10,TenantNames,TenantEndDates)&gt;=YC$4),IF(OR(AND(DAY(LOOKUP($F10,TenantNames,TenantStartDates))&gt;28,DAY(EOMONTH(YC$4,0))=28,DAY(YC$4)=28),AND(DAY(LOOKUP($F10,TenantNames,TenantStartDates))&gt;30,DAY(EOMONTH(YC$4,0))=30,DAY(YC$4)=30),DAY(LOOKUP($F10,TenantNames,TenantStartDates))=DAY(YC$4)),IF((LOOKUP($F10,TenantNames,TenantEndDates)-YC$4)&lt;=31,LOOKUP($F10,TenantNames,TenantTotalRevenues)-SUM($JA10:YB10),LOOKUP($F10,TenantNames,TenantMonthlyRents)),IF(AND((SUMIF($G$4:AHB$4,"&lt;"&amp;YC$4,$G10:AHB10))&gt;SUMIFS(TransactionAmounts,TenantSources,$F10,'Filtered Data'!$C$2:$C23,"&lt;"&amp;YC$4),YC$4&lt;TODAY()),"Late","Occupied")),)))</f>
        <v/>
      </c>
      <c r="YD10" s="33" t="str">
        <f>IF(ISBLANK($F10),,IF(TODAY()=YD$4,"Today",IF(AND(LOOKUP($F10,TenantNames,TenantStartDates)&lt;=YD$4,LOOKUP($F10,TenantNames,TenantEndDates)&gt;=YD$4),IF(OR(AND(DAY(LOOKUP($F10,TenantNames,TenantStartDates))&gt;28,DAY(EOMONTH(YD$4,0))=28,DAY(YD$4)=28),AND(DAY(LOOKUP($F10,TenantNames,TenantStartDates))&gt;30,DAY(EOMONTH(YD$4,0))=30,DAY(YD$4)=30),DAY(LOOKUP($F10,TenantNames,TenantStartDates))=DAY(YD$4)),IF((LOOKUP($F10,TenantNames,TenantEndDates)-YD$4)&lt;=31,LOOKUP($F10,TenantNames,TenantTotalRevenues)-SUM($JA10:YC10),LOOKUP($F10,TenantNames,TenantMonthlyRents)),IF(AND((SUMIF($G$4:AHB$4,"&lt;"&amp;YD$4,$G10:AHB10))&gt;SUMIFS(TransactionAmounts,TenantSources,$F10,'Filtered Data'!$C$2:$C23,"&lt;"&amp;YD$4),YD$4&lt;TODAY()),"Late","Occupied")),)))</f>
        <v/>
      </c>
      <c r="YE10" s="33" t="str">
        <f>IF(ISBLANK($F10),,IF(TODAY()=YE$4,"Today",IF(AND(LOOKUP($F10,TenantNames,TenantStartDates)&lt;=YE$4,LOOKUP($F10,TenantNames,TenantEndDates)&gt;=YE$4),IF(OR(AND(DAY(LOOKUP($F10,TenantNames,TenantStartDates))&gt;28,DAY(EOMONTH(YE$4,0))=28,DAY(YE$4)=28),AND(DAY(LOOKUP($F10,TenantNames,TenantStartDates))&gt;30,DAY(EOMONTH(YE$4,0))=30,DAY(YE$4)=30),DAY(LOOKUP($F10,TenantNames,TenantStartDates))=DAY(YE$4)),IF((LOOKUP($F10,TenantNames,TenantEndDates)-YE$4)&lt;=31,LOOKUP($F10,TenantNames,TenantTotalRevenues)-SUM($JA10:YD10),LOOKUP($F10,TenantNames,TenantMonthlyRents)),IF(AND((SUMIF($G$4:AHB$4,"&lt;"&amp;YE$4,$G10:AHB10))&gt;SUMIFS(TransactionAmounts,TenantSources,$F10,'Filtered Data'!$C$2:$C23,"&lt;"&amp;YE$4),YE$4&lt;TODAY()),"Late","Occupied")),)))</f>
        <v/>
      </c>
      <c r="YF10" s="33" t="str">
        <f>IF(ISBLANK($F10),,IF(TODAY()=YF$4,"Today",IF(AND(LOOKUP($F10,TenantNames,TenantStartDates)&lt;=YF$4,LOOKUP($F10,TenantNames,TenantEndDates)&gt;=YF$4),IF(OR(AND(DAY(LOOKUP($F10,TenantNames,TenantStartDates))&gt;28,DAY(EOMONTH(YF$4,0))=28,DAY(YF$4)=28),AND(DAY(LOOKUP($F10,TenantNames,TenantStartDates))&gt;30,DAY(EOMONTH(YF$4,0))=30,DAY(YF$4)=30),DAY(LOOKUP($F10,TenantNames,TenantStartDates))=DAY(YF$4)),IF((LOOKUP($F10,TenantNames,TenantEndDates)-YF$4)&lt;=31,LOOKUP($F10,TenantNames,TenantTotalRevenues)-SUM($JA10:YE10),LOOKUP($F10,TenantNames,TenantMonthlyRents)),IF(AND((SUMIF($G$4:AHB$4,"&lt;"&amp;YF$4,$G10:AHB10))&gt;SUMIFS(TransactionAmounts,TenantSources,$F10,'Filtered Data'!$C$2:$C23,"&lt;"&amp;YF$4),YF$4&lt;TODAY()),"Late","Occupied")),)))</f>
        <v/>
      </c>
      <c r="YG10" s="33" t="str">
        <f>IF(ISBLANK($F10),,IF(TODAY()=YG$4,"Today",IF(AND(LOOKUP($F10,TenantNames,TenantStartDates)&lt;=YG$4,LOOKUP($F10,TenantNames,TenantEndDates)&gt;=YG$4),IF(OR(AND(DAY(LOOKUP($F10,TenantNames,TenantStartDates))&gt;28,DAY(EOMONTH(YG$4,0))=28,DAY(YG$4)=28),AND(DAY(LOOKUP($F10,TenantNames,TenantStartDates))&gt;30,DAY(EOMONTH(YG$4,0))=30,DAY(YG$4)=30),DAY(LOOKUP($F10,TenantNames,TenantStartDates))=DAY(YG$4)),IF((LOOKUP($F10,TenantNames,TenantEndDates)-YG$4)&lt;=31,LOOKUP($F10,TenantNames,TenantTotalRevenues)-SUM($JA10:YF10),LOOKUP($F10,TenantNames,TenantMonthlyRents)),IF(AND((SUMIF($G$4:AHB$4,"&lt;"&amp;YG$4,$G10:AHB10))&gt;SUMIFS(TransactionAmounts,TenantSources,$F10,'Filtered Data'!$C$2:$C23,"&lt;"&amp;YG$4),YG$4&lt;TODAY()),"Late","Occupied")),)))</f>
        <v/>
      </c>
      <c r="YH10" s="33" t="str">
        <f>IF(ISBLANK($F10),,IF(TODAY()=YH$4,"Today",IF(AND(LOOKUP($F10,TenantNames,TenantStartDates)&lt;=YH$4,LOOKUP($F10,TenantNames,TenantEndDates)&gt;=YH$4),IF(OR(AND(DAY(LOOKUP($F10,TenantNames,TenantStartDates))&gt;28,DAY(EOMONTH(YH$4,0))=28,DAY(YH$4)=28),AND(DAY(LOOKUP($F10,TenantNames,TenantStartDates))&gt;30,DAY(EOMONTH(YH$4,0))=30,DAY(YH$4)=30),DAY(LOOKUP($F10,TenantNames,TenantStartDates))=DAY(YH$4)),IF((LOOKUP($F10,TenantNames,TenantEndDates)-YH$4)&lt;=31,LOOKUP($F10,TenantNames,TenantTotalRevenues)-SUM($JA10:YG10),LOOKUP($F10,TenantNames,TenantMonthlyRents)),IF(AND((SUMIF($G$4:AHB$4,"&lt;"&amp;YH$4,$G10:AHB10))&gt;SUMIFS(TransactionAmounts,TenantSources,$F10,'Filtered Data'!$C$2:$C23,"&lt;"&amp;YH$4),YH$4&lt;TODAY()),"Late","Occupied")),)))</f>
        <v/>
      </c>
      <c r="YI10" s="33" t="str">
        <f>IF(ISBLANK($F10),,IF(TODAY()=YI$4,"Today",IF(AND(LOOKUP($F10,TenantNames,TenantStartDates)&lt;=YI$4,LOOKUP($F10,TenantNames,TenantEndDates)&gt;=YI$4),IF(OR(AND(DAY(LOOKUP($F10,TenantNames,TenantStartDates))&gt;28,DAY(EOMONTH(YI$4,0))=28,DAY(YI$4)=28),AND(DAY(LOOKUP($F10,TenantNames,TenantStartDates))&gt;30,DAY(EOMONTH(YI$4,0))=30,DAY(YI$4)=30),DAY(LOOKUP($F10,TenantNames,TenantStartDates))=DAY(YI$4)),IF((LOOKUP($F10,TenantNames,TenantEndDates)-YI$4)&lt;=31,LOOKUP($F10,TenantNames,TenantTotalRevenues)-SUM($JA10:YH10),LOOKUP($F10,TenantNames,TenantMonthlyRents)),IF(AND((SUMIF($G$4:AHB$4,"&lt;"&amp;YI$4,$G10:AHB10))&gt;SUMIFS(TransactionAmounts,TenantSources,$F10,'Filtered Data'!$C$2:$C23,"&lt;"&amp;YI$4),YI$4&lt;TODAY()),"Late","Occupied")),)))</f>
        <v/>
      </c>
      <c r="YJ10" s="33" t="str">
        <f>IF(ISBLANK($F10),,IF(TODAY()=YJ$4,"Today",IF(AND(LOOKUP($F10,TenantNames,TenantStartDates)&lt;=YJ$4,LOOKUP($F10,TenantNames,TenantEndDates)&gt;=YJ$4),IF(OR(AND(DAY(LOOKUP($F10,TenantNames,TenantStartDates))&gt;28,DAY(EOMONTH(YJ$4,0))=28,DAY(YJ$4)=28),AND(DAY(LOOKUP($F10,TenantNames,TenantStartDates))&gt;30,DAY(EOMONTH(YJ$4,0))=30,DAY(YJ$4)=30),DAY(LOOKUP($F10,TenantNames,TenantStartDates))=DAY(YJ$4)),IF((LOOKUP($F10,TenantNames,TenantEndDates)-YJ$4)&lt;=31,LOOKUP($F10,TenantNames,TenantTotalRevenues)-SUM($JA10:YI10),LOOKUP($F10,TenantNames,TenantMonthlyRents)),IF(AND((SUMIF($G$4:AHB$4,"&lt;"&amp;YJ$4,$G10:AHB10))&gt;SUMIFS(TransactionAmounts,TenantSources,$F10,'Filtered Data'!$C$2:$C23,"&lt;"&amp;YJ$4),YJ$4&lt;TODAY()),"Late","Occupied")),)))</f>
        <v/>
      </c>
      <c r="YK10" s="33" t="str">
        <f>IF(ISBLANK($F10),,IF(TODAY()=YK$4,"Today",IF(AND(LOOKUP($F10,TenantNames,TenantStartDates)&lt;=YK$4,LOOKUP($F10,TenantNames,TenantEndDates)&gt;=YK$4),IF(OR(AND(DAY(LOOKUP($F10,TenantNames,TenantStartDates))&gt;28,DAY(EOMONTH(YK$4,0))=28,DAY(YK$4)=28),AND(DAY(LOOKUP($F10,TenantNames,TenantStartDates))&gt;30,DAY(EOMONTH(YK$4,0))=30,DAY(YK$4)=30),DAY(LOOKUP($F10,TenantNames,TenantStartDates))=DAY(YK$4)),IF((LOOKUP($F10,TenantNames,TenantEndDates)-YK$4)&lt;=31,LOOKUP($F10,TenantNames,TenantTotalRevenues)-SUM($JA10:YJ10),LOOKUP($F10,TenantNames,TenantMonthlyRents)),IF(AND((SUMIF($G$4:AHB$4,"&lt;"&amp;YK$4,$G10:AHB10))&gt;SUMIFS(TransactionAmounts,TenantSources,$F10,'Filtered Data'!$C$2:$C23,"&lt;"&amp;YK$4),YK$4&lt;TODAY()),"Late","Occupied")),)))</f>
        <v/>
      </c>
      <c r="YL10" s="33" t="str">
        <f>IF(ISBLANK($F10),,IF(TODAY()=YL$4,"Today",IF(AND(LOOKUP($F10,TenantNames,TenantStartDates)&lt;=YL$4,LOOKUP($F10,TenantNames,TenantEndDates)&gt;=YL$4),IF(OR(AND(DAY(LOOKUP($F10,TenantNames,TenantStartDates))&gt;28,DAY(EOMONTH(YL$4,0))=28,DAY(YL$4)=28),AND(DAY(LOOKUP($F10,TenantNames,TenantStartDates))&gt;30,DAY(EOMONTH(YL$4,0))=30,DAY(YL$4)=30),DAY(LOOKUP($F10,TenantNames,TenantStartDates))=DAY(YL$4)),IF((LOOKUP($F10,TenantNames,TenantEndDates)-YL$4)&lt;=31,LOOKUP($F10,TenantNames,TenantTotalRevenues)-SUM($JA10:YK10),LOOKUP($F10,TenantNames,TenantMonthlyRents)),IF(AND((SUMIF($G$4:AHB$4,"&lt;"&amp;YL$4,$G10:AHB10))&gt;SUMIFS(TransactionAmounts,TenantSources,$F10,'Filtered Data'!$C$2:$C23,"&lt;"&amp;YL$4),YL$4&lt;TODAY()),"Late","Occupied")),)))</f>
        <v/>
      </c>
      <c r="YM10" s="33" t="str">
        <f>IF(ISBLANK($F10),,IF(TODAY()=YM$4,"Today",IF(AND(LOOKUP($F10,TenantNames,TenantStartDates)&lt;=YM$4,LOOKUP($F10,TenantNames,TenantEndDates)&gt;=YM$4),IF(OR(AND(DAY(LOOKUP($F10,TenantNames,TenantStartDates))&gt;28,DAY(EOMONTH(YM$4,0))=28,DAY(YM$4)=28),AND(DAY(LOOKUP($F10,TenantNames,TenantStartDates))&gt;30,DAY(EOMONTH(YM$4,0))=30,DAY(YM$4)=30),DAY(LOOKUP($F10,TenantNames,TenantStartDates))=DAY(YM$4)),IF((LOOKUP($F10,TenantNames,TenantEndDates)-YM$4)&lt;=31,LOOKUP($F10,TenantNames,TenantTotalRevenues)-SUM($JA10:YL10),LOOKUP($F10,TenantNames,TenantMonthlyRents)),IF(AND((SUMIF($G$4:AHB$4,"&lt;"&amp;YM$4,$G10:AHB10))&gt;SUMIFS(TransactionAmounts,TenantSources,$F10,'Filtered Data'!$C$2:$C23,"&lt;"&amp;YM$4),YM$4&lt;TODAY()),"Late","Occupied")),)))</f>
        <v/>
      </c>
      <c r="YN10" s="33" t="str">
        <f>IF(ISBLANK($F10),,IF(TODAY()=YN$4,"Today",IF(AND(LOOKUP($F10,TenantNames,TenantStartDates)&lt;=YN$4,LOOKUP($F10,TenantNames,TenantEndDates)&gt;=YN$4),IF(OR(AND(DAY(LOOKUP($F10,TenantNames,TenantStartDates))&gt;28,DAY(EOMONTH(YN$4,0))=28,DAY(YN$4)=28),AND(DAY(LOOKUP($F10,TenantNames,TenantStartDates))&gt;30,DAY(EOMONTH(YN$4,0))=30,DAY(YN$4)=30),DAY(LOOKUP($F10,TenantNames,TenantStartDates))=DAY(YN$4)),IF((LOOKUP($F10,TenantNames,TenantEndDates)-YN$4)&lt;=31,LOOKUP($F10,TenantNames,TenantTotalRevenues)-SUM($JA10:YM10),LOOKUP($F10,TenantNames,TenantMonthlyRents)),IF(AND((SUMIF($G$4:AHB$4,"&lt;"&amp;YN$4,$G10:AHB10))&gt;SUMIFS(TransactionAmounts,TenantSources,$F10,'Filtered Data'!$C$2:$C23,"&lt;"&amp;YN$4),YN$4&lt;TODAY()),"Late","Occupied")),)))</f>
        <v/>
      </c>
      <c r="YO10" s="33" t="str">
        <f>IF(ISBLANK($F10),,IF(TODAY()=YO$4,"Today",IF(AND(LOOKUP($F10,TenantNames,TenantStartDates)&lt;=YO$4,LOOKUP($F10,TenantNames,TenantEndDates)&gt;=YO$4),IF(OR(AND(DAY(LOOKUP($F10,TenantNames,TenantStartDates))&gt;28,DAY(EOMONTH(YO$4,0))=28,DAY(YO$4)=28),AND(DAY(LOOKUP($F10,TenantNames,TenantStartDates))&gt;30,DAY(EOMONTH(YO$4,0))=30,DAY(YO$4)=30),DAY(LOOKUP($F10,TenantNames,TenantStartDates))=DAY(YO$4)),IF((LOOKUP($F10,TenantNames,TenantEndDates)-YO$4)&lt;=31,LOOKUP($F10,TenantNames,TenantTotalRevenues)-SUM($JA10:YN10),LOOKUP($F10,TenantNames,TenantMonthlyRents)),IF(AND((SUMIF($G$4:AHB$4,"&lt;"&amp;YO$4,$G10:AHB10))&gt;SUMIFS(TransactionAmounts,TenantSources,$F10,'Filtered Data'!$C$2:$C23,"&lt;"&amp;YO$4),YO$4&lt;TODAY()),"Late","Occupied")),)))</f>
        <v/>
      </c>
      <c r="YP10" s="33" t="str">
        <f>IF(ISBLANK($F10),,IF(TODAY()=YP$4,"Today",IF(AND(LOOKUP($F10,TenantNames,TenantStartDates)&lt;=YP$4,LOOKUP($F10,TenantNames,TenantEndDates)&gt;=YP$4),IF(OR(AND(DAY(LOOKUP($F10,TenantNames,TenantStartDates))&gt;28,DAY(EOMONTH(YP$4,0))=28,DAY(YP$4)=28),AND(DAY(LOOKUP($F10,TenantNames,TenantStartDates))&gt;30,DAY(EOMONTH(YP$4,0))=30,DAY(YP$4)=30),DAY(LOOKUP($F10,TenantNames,TenantStartDates))=DAY(YP$4)),IF((LOOKUP($F10,TenantNames,TenantEndDates)-YP$4)&lt;=31,LOOKUP($F10,TenantNames,TenantTotalRevenues)-SUM($JA10:YO10),LOOKUP($F10,TenantNames,TenantMonthlyRents)),IF(AND((SUMIF($G$4:AHB$4,"&lt;"&amp;YP$4,$G10:AHB10))&gt;SUMIFS(TransactionAmounts,TenantSources,$F10,'Filtered Data'!$C$2:$C23,"&lt;"&amp;YP$4),YP$4&lt;TODAY()),"Late","Occupied")),)))</f>
        <v/>
      </c>
      <c r="YQ10" s="33" t="str">
        <f>IF(ISBLANK($F10),,IF(TODAY()=YQ$4,"Today",IF(AND(LOOKUP($F10,TenantNames,TenantStartDates)&lt;=YQ$4,LOOKUP($F10,TenantNames,TenantEndDates)&gt;=YQ$4),IF(OR(AND(DAY(LOOKUP($F10,TenantNames,TenantStartDates))&gt;28,DAY(EOMONTH(YQ$4,0))=28,DAY(YQ$4)=28),AND(DAY(LOOKUP($F10,TenantNames,TenantStartDates))&gt;30,DAY(EOMONTH(YQ$4,0))=30,DAY(YQ$4)=30),DAY(LOOKUP($F10,TenantNames,TenantStartDates))=DAY(YQ$4)),IF((LOOKUP($F10,TenantNames,TenantEndDates)-YQ$4)&lt;=31,LOOKUP($F10,TenantNames,TenantTotalRevenues)-SUM($JA10:YP10),LOOKUP($F10,TenantNames,TenantMonthlyRents)),IF(AND((SUMIF($G$4:AHB$4,"&lt;"&amp;YQ$4,$G10:AHB10))&gt;SUMIFS(TransactionAmounts,TenantSources,$F10,'Filtered Data'!$C$2:$C23,"&lt;"&amp;YQ$4),YQ$4&lt;TODAY()),"Late","Occupied")),)))</f>
        <v/>
      </c>
      <c r="YR10" s="33" t="str">
        <f>IF(ISBLANK($F10),,IF(TODAY()=YR$4,"Today",IF(AND(LOOKUP($F10,TenantNames,TenantStartDates)&lt;=YR$4,LOOKUP($F10,TenantNames,TenantEndDates)&gt;=YR$4),IF(OR(AND(DAY(LOOKUP($F10,TenantNames,TenantStartDates))&gt;28,DAY(EOMONTH(YR$4,0))=28,DAY(YR$4)=28),AND(DAY(LOOKUP($F10,TenantNames,TenantStartDates))&gt;30,DAY(EOMONTH(YR$4,0))=30,DAY(YR$4)=30),DAY(LOOKUP($F10,TenantNames,TenantStartDates))=DAY(YR$4)),IF((LOOKUP($F10,TenantNames,TenantEndDates)-YR$4)&lt;=31,LOOKUP($F10,TenantNames,TenantTotalRevenues)-SUM($JA10:YQ10),LOOKUP($F10,TenantNames,TenantMonthlyRents)),IF(AND((SUMIF($G$4:AHB$4,"&lt;"&amp;YR$4,$G10:AHB10))&gt;SUMIFS(TransactionAmounts,TenantSources,$F10,'Filtered Data'!$C$2:$C23,"&lt;"&amp;YR$4),YR$4&lt;TODAY()),"Late","Occupied")),)))</f>
        <v/>
      </c>
      <c r="YS10" s="33" t="str">
        <f>IF(ISBLANK($F10),,IF(TODAY()=YS$4,"Today",IF(AND(LOOKUP($F10,TenantNames,TenantStartDates)&lt;=YS$4,LOOKUP($F10,TenantNames,TenantEndDates)&gt;=YS$4),IF(OR(AND(DAY(LOOKUP($F10,TenantNames,TenantStartDates))&gt;28,DAY(EOMONTH(YS$4,0))=28,DAY(YS$4)=28),AND(DAY(LOOKUP($F10,TenantNames,TenantStartDates))&gt;30,DAY(EOMONTH(YS$4,0))=30,DAY(YS$4)=30),DAY(LOOKUP($F10,TenantNames,TenantStartDates))=DAY(YS$4)),IF((LOOKUP($F10,TenantNames,TenantEndDates)-YS$4)&lt;=31,LOOKUP($F10,TenantNames,TenantTotalRevenues)-SUM($JA10:YR10),LOOKUP($F10,TenantNames,TenantMonthlyRents)),IF(AND((SUMIF($G$4:AHB$4,"&lt;"&amp;YS$4,$G10:AHB10))&gt;SUMIFS(TransactionAmounts,TenantSources,$F10,'Filtered Data'!$C$2:$C23,"&lt;"&amp;YS$4),YS$4&lt;TODAY()),"Late","Occupied")),)))</f>
        <v/>
      </c>
      <c r="YT10" s="33" t="str">
        <f>IF(ISBLANK($F10),,IF(TODAY()=YT$4,"Today",IF(AND(LOOKUP($F10,TenantNames,TenantStartDates)&lt;=YT$4,LOOKUP($F10,TenantNames,TenantEndDates)&gt;=YT$4),IF(OR(AND(DAY(LOOKUP($F10,TenantNames,TenantStartDates))&gt;28,DAY(EOMONTH(YT$4,0))=28,DAY(YT$4)=28),AND(DAY(LOOKUP($F10,TenantNames,TenantStartDates))&gt;30,DAY(EOMONTH(YT$4,0))=30,DAY(YT$4)=30),DAY(LOOKUP($F10,TenantNames,TenantStartDates))=DAY(YT$4)),IF((LOOKUP($F10,TenantNames,TenantEndDates)-YT$4)&lt;=31,LOOKUP($F10,TenantNames,TenantTotalRevenues)-SUM($JA10:YS10),LOOKUP($F10,TenantNames,TenantMonthlyRents)),IF(AND((SUMIF($G$4:AHB$4,"&lt;"&amp;YT$4,$G10:AHB10))&gt;SUMIFS(TransactionAmounts,TenantSources,$F10,'Filtered Data'!$C$2:$C23,"&lt;"&amp;YT$4),YT$4&lt;TODAY()),"Late","Occupied")),)))</f>
        <v/>
      </c>
      <c r="YU10" s="33" t="str">
        <f>IF(ISBLANK($F10),,IF(TODAY()=YU$4,"Today",IF(AND(LOOKUP($F10,TenantNames,TenantStartDates)&lt;=YU$4,LOOKUP($F10,TenantNames,TenantEndDates)&gt;=YU$4),IF(OR(AND(DAY(LOOKUP($F10,TenantNames,TenantStartDates))&gt;28,DAY(EOMONTH(YU$4,0))=28,DAY(YU$4)=28),AND(DAY(LOOKUP($F10,TenantNames,TenantStartDates))&gt;30,DAY(EOMONTH(YU$4,0))=30,DAY(YU$4)=30),DAY(LOOKUP($F10,TenantNames,TenantStartDates))=DAY(YU$4)),IF((LOOKUP($F10,TenantNames,TenantEndDates)-YU$4)&lt;=31,LOOKUP($F10,TenantNames,TenantTotalRevenues)-SUM($JA10:YT10),LOOKUP($F10,TenantNames,TenantMonthlyRents)),IF(AND((SUMIF($G$4:AHB$4,"&lt;"&amp;YU$4,$G10:AHB10))&gt;SUMIFS(TransactionAmounts,TenantSources,$F10,'Filtered Data'!$C$2:$C23,"&lt;"&amp;YU$4),YU$4&lt;TODAY()),"Late","Occupied")),)))</f>
        <v/>
      </c>
      <c r="YV10" s="33" t="str">
        <f>IF(ISBLANK($F10),,IF(TODAY()=YV$4,"Today",IF(AND(LOOKUP($F10,TenantNames,TenantStartDates)&lt;=YV$4,LOOKUP($F10,TenantNames,TenantEndDates)&gt;=YV$4),IF(OR(AND(DAY(LOOKUP($F10,TenantNames,TenantStartDates))&gt;28,DAY(EOMONTH(YV$4,0))=28,DAY(YV$4)=28),AND(DAY(LOOKUP($F10,TenantNames,TenantStartDates))&gt;30,DAY(EOMONTH(YV$4,0))=30,DAY(YV$4)=30),DAY(LOOKUP($F10,TenantNames,TenantStartDates))=DAY(YV$4)),IF((LOOKUP($F10,TenantNames,TenantEndDates)-YV$4)&lt;=31,LOOKUP($F10,TenantNames,TenantTotalRevenues)-SUM($JA10:YU10),LOOKUP($F10,TenantNames,TenantMonthlyRents)),IF(AND((SUMIF($G$4:AHB$4,"&lt;"&amp;YV$4,$G10:AHB10))&gt;SUMIFS(TransactionAmounts,TenantSources,$F10,'Filtered Data'!$C$2:$C23,"&lt;"&amp;YV$4),YV$4&lt;TODAY()),"Late","Occupied")),)))</f>
        <v/>
      </c>
      <c r="YW10" s="33" t="str">
        <f>IF(ISBLANK($F10),,IF(TODAY()=YW$4,"Today",IF(AND(LOOKUP($F10,TenantNames,TenantStartDates)&lt;=YW$4,LOOKUP($F10,TenantNames,TenantEndDates)&gt;=YW$4),IF(OR(AND(DAY(LOOKUP($F10,TenantNames,TenantStartDates))&gt;28,DAY(EOMONTH(YW$4,0))=28,DAY(YW$4)=28),AND(DAY(LOOKUP($F10,TenantNames,TenantStartDates))&gt;30,DAY(EOMONTH(YW$4,0))=30,DAY(YW$4)=30),DAY(LOOKUP($F10,TenantNames,TenantStartDates))=DAY(YW$4)),IF((LOOKUP($F10,TenantNames,TenantEndDates)-YW$4)&lt;=31,LOOKUP($F10,TenantNames,TenantTotalRevenues)-SUM($JA10:YV10),LOOKUP($F10,TenantNames,TenantMonthlyRents)),IF(AND((SUMIF($G$4:AHB$4,"&lt;"&amp;YW$4,$G10:AHB10))&gt;SUMIFS(TransactionAmounts,TenantSources,$F10,'Filtered Data'!$C$2:$C23,"&lt;"&amp;YW$4),YW$4&lt;TODAY()),"Late","Occupied")),)))</f>
        <v/>
      </c>
      <c r="YX10" s="33" t="str">
        <f>IF(ISBLANK($F10),,IF(TODAY()=YX$4,"Today",IF(AND(LOOKUP($F10,TenantNames,TenantStartDates)&lt;=YX$4,LOOKUP($F10,TenantNames,TenantEndDates)&gt;=YX$4),IF(OR(AND(DAY(LOOKUP($F10,TenantNames,TenantStartDates))&gt;28,DAY(EOMONTH(YX$4,0))=28,DAY(YX$4)=28),AND(DAY(LOOKUP($F10,TenantNames,TenantStartDates))&gt;30,DAY(EOMONTH(YX$4,0))=30,DAY(YX$4)=30),DAY(LOOKUP($F10,TenantNames,TenantStartDates))=DAY(YX$4)),IF((LOOKUP($F10,TenantNames,TenantEndDates)-YX$4)&lt;=31,LOOKUP($F10,TenantNames,TenantTotalRevenues)-SUM($JA10:YW10),LOOKUP($F10,TenantNames,TenantMonthlyRents)),IF(AND((SUMIF($G$4:AHB$4,"&lt;"&amp;YX$4,$G10:AHB10))&gt;SUMIFS(TransactionAmounts,TenantSources,$F10,'Filtered Data'!$C$2:$C23,"&lt;"&amp;YX$4),YX$4&lt;TODAY()),"Late","Occupied")),)))</f>
        <v/>
      </c>
      <c r="YY10" s="33" t="str">
        <f>IF(ISBLANK($F10),,IF(TODAY()=YY$4,"Today",IF(AND(LOOKUP($F10,TenantNames,TenantStartDates)&lt;=YY$4,LOOKUP($F10,TenantNames,TenantEndDates)&gt;=YY$4),IF(OR(AND(DAY(LOOKUP($F10,TenantNames,TenantStartDates))&gt;28,DAY(EOMONTH(YY$4,0))=28,DAY(YY$4)=28),AND(DAY(LOOKUP($F10,TenantNames,TenantStartDates))&gt;30,DAY(EOMONTH(YY$4,0))=30,DAY(YY$4)=30),DAY(LOOKUP($F10,TenantNames,TenantStartDates))=DAY(YY$4)),IF((LOOKUP($F10,TenantNames,TenantEndDates)-YY$4)&lt;=31,LOOKUP($F10,TenantNames,TenantTotalRevenues)-SUM($JA10:YX10),LOOKUP($F10,TenantNames,TenantMonthlyRents)),IF(AND((SUMIF($G$4:AHB$4,"&lt;"&amp;YY$4,$G10:AHB10))&gt;SUMIFS(TransactionAmounts,TenantSources,$F10,'Filtered Data'!$C$2:$C23,"&lt;"&amp;YY$4),YY$4&lt;TODAY()),"Late","Occupied")),)))</f>
        <v/>
      </c>
      <c r="YZ10" s="33" t="str">
        <f>IF(ISBLANK($F10),,IF(TODAY()=YZ$4,"Today",IF(AND(LOOKUP($F10,TenantNames,TenantStartDates)&lt;=YZ$4,LOOKUP($F10,TenantNames,TenantEndDates)&gt;=YZ$4),IF(OR(AND(DAY(LOOKUP($F10,TenantNames,TenantStartDates))&gt;28,DAY(EOMONTH(YZ$4,0))=28,DAY(YZ$4)=28),AND(DAY(LOOKUP($F10,TenantNames,TenantStartDates))&gt;30,DAY(EOMONTH(YZ$4,0))=30,DAY(YZ$4)=30),DAY(LOOKUP($F10,TenantNames,TenantStartDates))=DAY(YZ$4)),IF((LOOKUP($F10,TenantNames,TenantEndDates)-YZ$4)&lt;=31,LOOKUP($F10,TenantNames,TenantTotalRevenues)-SUM($JA10:YY10),LOOKUP($F10,TenantNames,TenantMonthlyRents)),IF(AND((SUMIF($G$4:AHB$4,"&lt;"&amp;YZ$4,$G10:AHB10))&gt;SUMIFS(TransactionAmounts,TenantSources,$F10,'Filtered Data'!$C$2:$C23,"&lt;"&amp;YZ$4),YZ$4&lt;TODAY()),"Late","Occupied")),)))</f>
        <v/>
      </c>
      <c r="ZA10" s="33" t="str">
        <f>IF(ISBLANK($F10),,IF(TODAY()=ZA$4,"Today",IF(AND(LOOKUP($F10,TenantNames,TenantStartDates)&lt;=ZA$4,LOOKUP($F10,TenantNames,TenantEndDates)&gt;=ZA$4),IF(OR(AND(DAY(LOOKUP($F10,TenantNames,TenantStartDates))&gt;28,DAY(EOMONTH(ZA$4,0))=28,DAY(ZA$4)=28),AND(DAY(LOOKUP($F10,TenantNames,TenantStartDates))&gt;30,DAY(EOMONTH(ZA$4,0))=30,DAY(ZA$4)=30),DAY(LOOKUP($F10,TenantNames,TenantStartDates))=DAY(ZA$4)),IF((LOOKUP($F10,TenantNames,TenantEndDates)-ZA$4)&lt;=31,LOOKUP($F10,TenantNames,TenantTotalRevenues)-SUM($JA10:YZ10),LOOKUP($F10,TenantNames,TenantMonthlyRents)),IF(AND((SUMIF($G$4:AHB$4,"&lt;"&amp;ZA$4,$G10:AHB10))&gt;SUMIFS(TransactionAmounts,TenantSources,$F10,'Filtered Data'!$C$2:$C23,"&lt;"&amp;ZA$4),ZA$4&lt;TODAY()),"Late","Occupied")),)))</f>
        <v/>
      </c>
      <c r="ZB10" s="33" t="str">
        <f>IF(ISBLANK($F10),,IF(TODAY()=ZB$4,"Today",IF(AND(LOOKUP($F10,TenantNames,TenantStartDates)&lt;=ZB$4,LOOKUP($F10,TenantNames,TenantEndDates)&gt;=ZB$4),IF(OR(AND(DAY(LOOKUP($F10,TenantNames,TenantStartDates))&gt;28,DAY(EOMONTH(ZB$4,0))=28,DAY(ZB$4)=28),AND(DAY(LOOKUP($F10,TenantNames,TenantStartDates))&gt;30,DAY(EOMONTH(ZB$4,0))=30,DAY(ZB$4)=30),DAY(LOOKUP($F10,TenantNames,TenantStartDates))=DAY(ZB$4)),IF((LOOKUP($F10,TenantNames,TenantEndDates)-ZB$4)&lt;=31,LOOKUP($F10,TenantNames,TenantTotalRevenues)-SUM($JA10:ZA10),LOOKUP($F10,TenantNames,TenantMonthlyRents)),IF(AND((SUMIF($G$4:AHB$4,"&lt;"&amp;ZB$4,$G10:AHB10))&gt;SUMIFS(TransactionAmounts,TenantSources,$F10,'Filtered Data'!$C$2:$C23,"&lt;"&amp;ZB$4),ZB$4&lt;TODAY()),"Late","Occupied")),)))</f>
        <v/>
      </c>
      <c r="ZC10" s="33" t="str">
        <f>IF(ISBLANK($F10),,IF(TODAY()=ZC$4,"Today",IF(AND(LOOKUP($F10,TenantNames,TenantStartDates)&lt;=ZC$4,LOOKUP($F10,TenantNames,TenantEndDates)&gt;=ZC$4),IF(OR(AND(DAY(LOOKUP($F10,TenantNames,TenantStartDates))&gt;28,DAY(EOMONTH(ZC$4,0))=28,DAY(ZC$4)=28),AND(DAY(LOOKUP($F10,TenantNames,TenantStartDates))&gt;30,DAY(EOMONTH(ZC$4,0))=30,DAY(ZC$4)=30),DAY(LOOKUP($F10,TenantNames,TenantStartDates))=DAY(ZC$4)),IF((LOOKUP($F10,TenantNames,TenantEndDates)-ZC$4)&lt;=31,LOOKUP($F10,TenantNames,TenantTotalRevenues)-SUM($JA10:ZB10),LOOKUP($F10,TenantNames,TenantMonthlyRents)),IF(AND((SUMIF($G$4:AHB$4,"&lt;"&amp;ZC$4,$G10:AHB10))&gt;SUMIFS(TransactionAmounts,TenantSources,$F10,'Filtered Data'!$C$2:$C23,"&lt;"&amp;ZC$4),ZC$4&lt;TODAY()),"Late","Occupied")),)))</f>
        <v/>
      </c>
      <c r="ZD10" s="33" t="str">
        <f>IF(ISBLANK($F10),,IF(TODAY()=ZD$4,"Today",IF(AND(LOOKUP($F10,TenantNames,TenantStartDates)&lt;=ZD$4,LOOKUP($F10,TenantNames,TenantEndDates)&gt;=ZD$4),IF(OR(AND(DAY(LOOKUP($F10,TenantNames,TenantStartDates))&gt;28,DAY(EOMONTH(ZD$4,0))=28,DAY(ZD$4)=28),AND(DAY(LOOKUP($F10,TenantNames,TenantStartDates))&gt;30,DAY(EOMONTH(ZD$4,0))=30,DAY(ZD$4)=30),DAY(LOOKUP($F10,TenantNames,TenantStartDates))=DAY(ZD$4)),IF((LOOKUP($F10,TenantNames,TenantEndDates)-ZD$4)&lt;=31,LOOKUP($F10,TenantNames,TenantTotalRevenues)-SUM($JA10:ZC10),LOOKUP($F10,TenantNames,TenantMonthlyRents)),IF(AND((SUMIF($G$4:AHB$4,"&lt;"&amp;ZD$4,$G10:AHB10))&gt;SUMIFS(TransactionAmounts,TenantSources,$F10,'Filtered Data'!$C$2:$C23,"&lt;"&amp;ZD$4),ZD$4&lt;TODAY()),"Late","Occupied")),)))</f>
        <v/>
      </c>
      <c r="ZE10" s="33" t="str">
        <f>IF(ISBLANK($F10),,IF(TODAY()=ZE$4,"Today",IF(AND(LOOKUP($F10,TenantNames,TenantStartDates)&lt;=ZE$4,LOOKUP($F10,TenantNames,TenantEndDates)&gt;=ZE$4),IF(OR(AND(DAY(LOOKUP($F10,TenantNames,TenantStartDates))&gt;28,DAY(EOMONTH(ZE$4,0))=28,DAY(ZE$4)=28),AND(DAY(LOOKUP($F10,TenantNames,TenantStartDates))&gt;30,DAY(EOMONTH(ZE$4,0))=30,DAY(ZE$4)=30),DAY(LOOKUP($F10,TenantNames,TenantStartDates))=DAY(ZE$4)),IF((LOOKUP($F10,TenantNames,TenantEndDates)-ZE$4)&lt;=31,LOOKUP($F10,TenantNames,TenantTotalRevenues)-SUM($JA10:ZD10),LOOKUP($F10,TenantNames,TenantMonthlyRents)),IF(AND((SUMIF($G$4:AHB$4,"&lt;"&amp;ZE$4,$G10:AHB10))&gt;SUMIFS(TransactionAmounts,TenantSources,$F10,'Filtered Data'!$C$2:$C23,"&lt;"&amp;ZE$4),ZE$4&lt;TODAY()),"Late","Occupied")),)))</f>
        <v/>
      </c>
      <c r="ZF10" s="33" t="str">
        <f>IF(ISBLANK($F10),,IF(TODAY()=ZF$4,"Today",IF(AND(LOOKUP($F10,TenantNames,TenantStartDates)&lt;=ZF$4,LOOKUP($F10,TenantNames,TenantEndDates)&gt;=ZF$4),IF(OR(AND(DAY(LOOKUP($F10,TenantNames,TenantStartDates))&gt;28,DAY(EOMONTH(ZF$4,0))=28,DAY(ZF$4)=28),AND(DAY(LOOKUP($F10,TenantNames,TenantStartDates))&gt;30,DAY(EOMONTH(ZF$4,0))=30,DAY(ZF$4)=30),DAY(LOOKUP($F10,TenantNames,TenantStartDates))=DAY(ZF$4)),IF((LOOKUP($F10,TenantNames,TenantEndDates)-ZF$4)&lt;=31,LOOKUP($F10,TenantNames,TenantTotalRevenues)-SUM($JA10:ZE10),LOOKUP($F10,TenantNames,TenantMonthlyRents)),IF(AND((SUMIF($G$4:AHB$4,"&lt;"&amp;ZF$4,$G10:AHB10))&gt;SUMIFS(TransactionAmounts,TenantSources,$F10,'Filtered Data'!$C$2:$C23,"&lt;"&amp;ZF$4),ZF$4&lt;TODAY()),"Late","Occupied")),)))</f>
        <v/>
      </c>
      <c r="ZG10" s="33" t="str">
        <f>IF(ISBLANK($F10),,IF(TODAY()=ZG$4,"Today",IF(AND(LOOKUP($F10,TenantNames,TenantStartDates)&lt;=ZG$4,LOOKUP($F10,TenantNames,TenantEndDates)&gt;=ZG$4),IF(OR(AND(DAY(LOOKUP($F10,TenantNames,TenantStartDates))&gt;28,DAY(EOMONTH(ZG$4,0))=28,DAY(ZG$4)=28),AND(DAY(LOOKUP($F10,TenantNames,TenantStartDates))&gt;30,DAY(EOMONTH(ZG$4,0))=30,DAY(ZG$4)=30),DAY(LOOKUP($F10,TenantNames,TenantStartDates))=DAY(ZG$4)),IF((LOOKUP($F10,TenantNames,TenantEndDates)-ZG$4)&lt;=31,LOOKUP($F10,TenantNames,TenantTotalRevenues)-SUM($JA10:ZF10),LOOKUP($F10,TenantNames,TenantMonthlyRents)),IF(AND((SUMIF($G$4:AHB$4,"&lt;"&amp;ZG$4,$G10:AHB10))&gt;SUMIFS(TransactionAmounts,TenantSources,$F10,'Filtered Data'!$C$2:$C23,"&lt;"&amp;ZG$4),ZG$4&lt;TODAY()),"Late","Occupied")),)))</f>
        <v/>
      </c>
      <c r="ZH10" s="33" t="str">
        <f>IF(ISBLANK($F10),,IF(TODAY()=ZH$4,"Today",IF(AND(LOOKUP($F10,TenantNames,TenantStartDates)&lt;=ZH$4,LOOKUP($F10,TenantNames,TenantEndDates)&gt;=ZH$4),IF(OR(AND(DAY(LOOKUP($F10,TenantNames,TenantStartDates))&gt;28,DAY(EOMONTH(ZH$4,0))=28,DAY(ZH$4)=28),AND(DAY(LOOKUP($F10,TenantNames,TenantStartDates))&gt;30,DAY(EOMONTH(ZH$4,0))=30,DAY(ZH$4)=30),DAY(LOOKUP($F10,TenantNames,TenantStartDates))=DAY(ZH$4)),IF((LOOKUP($F10,TenantNames,TenantEndDates)-ZH$4)&lt;=31,LOOKUP($F10,TenantNames,TenantTotalRevenues)-SUM($JA10:ZG10),LOOKUP($F10,TenantNames,TenantMonthlyRents)),IF(AND((SUMIF($G$4:AHB$4,"&lt;"&amp;ZH$4,$G10:AHB10))&gt;SUMIFS(TransactionAmounts,TenantSources,$F10,'Filtered Data'!$C$2:$C23,"&lt;"&amp;ZH$4),ZH$4&lt;TODAY()),"Late","Occupied")),)))</f>
        <v/>
      </c>
      <c r="ZI10" s="33" t="str">
        <f>IF(ISBLANK($F10),,IF(TODAY()=ZI$4,"Today",IF(AND(LOOKUP($F10,TenantNames,TenantStartDates)&lt;=ZI$4,LOOKUP($F10,TenantNames,TenantEndDates)&gt;=ZI$4),IF(OR(AND(DAY(LOOKUP($F10,TenantNames,TenantStartDates))&gt;28,DAY(EOMONTH(ZI$4,0))=28,DAY(ZI$4)=28),AND(DAY(LOOKUP($F10,TenantNames,TenantStartDates))&gt;30,DAY(EOMONTH(ZI$4,0))=30,DAY(ZI$4)=30),DAY(LOOKUP($F10,TenantNames,TenantStartDates))=DAY(ZI$4)),IF((LOOKUP($F10,TenantNames,TenantEndDates)-ZI$4)&lt;=31,LOOKUP($F10,TenantNames,TenantTotalRevenues)-SUM($JA10:ZH10),LOOKUP($F10,TenantNames,TenantMonthlyRents)),IF(AND((SUMIF($G$4:AHB$4,"&lt;"&amp;ZI$4,$G10:AHB10))&gt;SUMIFS(TransactionAmounts,TenantSources,$F10,'Filtered Data'!$C$2:$C23,"&lt;"&amp;ZI$4),ZI$4&lt;TODAY()),"Late","Occupied")),)))</f>
        <v/>
      </c>
      <c r="ZJ10" s="33" t="str">
        <f>IF(ISBLANK($F10),,IF(TODAY()=ZJ$4,"Today",IF(AND(LOOKUP($F10,TenantNames,TenantStartDates)&lt;=ZJ$4,LOOKUP($F10,TenantNames,TenantEndDates)&gt;=ZJ$4),IF(OR(AND(DAY(LOOKUP($F10,TenantNames,TenantStartDates))&gt;28,DAY(EOMONTH(ZJ$4,0))=28,DAY(ZJ$4)=28),AND(DAY(LOOKUP($F10,TenantNames,TenantStartDates))&gt;30,DAY(EOMONTH(ZJ$4,0))=30,DAY(ZJ$4)=30),DAY(LOOKUP($F10,TenantNames,TenantStartDates))=DAY(ZJ$4)),IF((LOOKUP($F10,TenantNames,TenantEndDates)-ZJ$4)&lt;=31,LOOKUP($F10,TenantNames,TenantTotalRevenues)-SUM($JA10:ZI10),LOOKUP($F10,TenantNames,TenantMonthlyRents)),IF(AND((SUMIF($G$4:AHB$4,"&lt;"&amp;ZJ$4,$G10:AHB10))&gt;SUMIFS(TransactionAmounts,TenantSources,$F10,'Filtered Data'!$C$2:$C23,"&lt;"&amp;ZJ$4),ZJ$4&lt;TODAY()),"Late","Occupied")),)))</f>
        <v/>
      </c>
      <c r="ZK10" s="33" t="str">
        <f>IF(ISBLANK($F10),,IF(TODAY()=ZK$4,"Today",IF(AND(LOOKUP($F10,TenantNames,TenantStartDates)&lt;=ZK$4,LOOKUP($F10,TenantNames,TenantEndDates)&gt;=ZK$4),IF(OR(AND(DAY(LOOKUP($F10,TenantNames,TenantStartDates))&gt;28,DAY(EOMONTH(ZK$4,0))=28,DAY(ZK$4)=28),AND(DAY(LOOKUP($F10,TenantNames,TenantStartDates))&gt;30,DAY(EOMONTH(ZK$4,0))=30,DAY(ZK$4)=30),DAY(LOOKUP($F10,TenantNames,TenantStartDates))=DAY(ZK$4)),IF((LOOKUP($F10,TenantNames,TenantEndDates)-ZK$4)&lt;=31,LOOKUP($F10,TenantNames,TenantTotalRevenues)-SUM($JA10:ZJ10),LOOKUP($F10,TenantNames,TenantMonthlyRents)),IF(AND((SUMIF($G$4:AHB$4,"&lt;"&amp;ZK$4,$G10:AHB10))&gt;SUMIFS(TransactionAmounts,TenantSources,$F10,'Filtered Data'!$C$2:$C23,"&lt;"&amp;ZK$4),ZK$4&lt;TODAY()),"Late","Occupied")),)))</f>
        <v/>
      </c>
      <c r="ZL10" s="33" t="str">
        <f>IF(ISBLANK($F10),,IF(TODAY()=ZL$4,"Today",IF(AND(LOOKUP($F10,TenantNames,TenantStartDates)&lt;=ZL$4,LOOKUP($F10,TenantNames,TenantEndDates)&gt;=ZL$4),IF(OR(AND(DAY(LOOKUP($F10,TenantNames,TenantStartDates))&gt;28,DAY(EOMONTH(ZL$4,0))=28,DAY(ZL$4)=28),AND(DAY(LOOKUP($F10,TenantNames,TenantStartDates))&gt;30,DAY(EOMONTH(ZL$4,0))=30,DAY(ZL$4)=30),DAY(LOOKUP($F10,TenantNames,TenantStartDates))=DAY(ZL$4)),IF((LOOKUP($F10,TenantNames,TenantEndDates)-ZL$4)&lt;=31,LOOKUP($F10,TenantNames,TenantTotalRevenues)-SUM($JA10:ZK10),LOOKUP($F10,TenantNames,TenantMonthlyRents)),IF(AND((SUMIF($G$4:AHB$4,"&lt;"&amp;ZL$4,$G10:AHB10))&gt;SUMIFS(TransactionAmounts,TenantSources,$F10,'Filtered Data'!$C$2:$C23,"&lt;"&amp;ZL$4),ZL$4&lt;TODAY()),"Late","Occupied")),)))</f>
        <v/>
      </c>
      <c r="ZM10" s="33" t="str">
        <f>IF(ISBLANK($F10),,IF(TODAY()=ZM$4,"Today",IF(AND(LOOKUP($F10,TenantNames,TenantStartDates)&lt;=ZM$4,LOOKUP($F10,TenantNames,TenantEndDates)&gt;=ZM$4),IF(OR(AND(DAY(LOOKUP($F10,TenantNames,TenantStartDates))&gt;28,DAY(EOMONTH(ZM$4,0))=28,DAY(ZM$4)=28),AND(DAY(LOOKUP($F10,TenantNames,TenantStartDates))&gt;30,DAY(EOMONTH(ZM$4,0))=30,DAY(ZM$4)=30),DAY(LOOKUP($F10,TenantNames,TenantStartDates))=DAY(ZM$4)),IF((LOOKUP($F10,TenantNames,TenantEndDates)-ZM$4)&lt;=31,LOOKUP($F10,TenantNames,TenantTotalRevenues)-SUM($JA10:ZL10),LOOKUP($F10,TenantNames,TenantMonthlyRents)),IF(AND((SUMIF($G$4:AHB$4,"&lt;"&amp;ZM$4,$G10:AHB10))&gt;SUMIFS(TransactionAmounts,TenantSources,$F10,'Filtered Data'!$C$2:$C23,"&lt;"&amp;ZM$4),ZM$4&lt;TODAY()),"Late","Occupied")),)))</f>
        <v/>
      </c>
      <c r="ZN10" s="33" t="str">
        <f>IF(ISBLANK($F10),,IF(TODAY()=ZN$4,"Today",IF(AND(LOOKUP($F10,TenantNames,TenantStartDates)&lt;=ZN$4,LOOKUP($F10,TenantNames,TenantEndDates)&gt;=ZN$4),IF(OR(AND(DAY(LOOKUP($F10,TenantNames,TenantStartDates))&gt;28,DAY(EOMONTH(ZN$4,0))=28,DAY(ZN$4)=28),AND(DAY(LOOKUP($F10,TenantNames,TenantStartDates))&gt;30,DAY(EOMONTH(ZN$4,0))=30,DAY(ZN$4)=30),DAY(LOOKUP($F10,TenantNames,TenantStartDates))=DAY(ZN$4)),IF((LOOKUP($F10,TenantNames,TenantEndDates)-ZN$4)&lt;=31,LOOKUP($F10,TenantNames,TenantTotalRevenues)-SUM($JA10:ZM10),LOOKUP($F10,TenantNames,TenantMonthlyRents)),IF(AND((SUMIF($G$4:AHB$4,"&lt;"&amp;ZN$4,$G10:AHB10))&gt;SUMIFS(TransactionAmounts,TenantSources,$F10,'Filtered Data'!$C$2:$C23,"&lt;"&amp;ZN$4),ZN$4&lt;TODAY()),"Late","Occupied")),)))</f>
        <v/>
      </c>
      <c r="ZO10" s="33" t="str">
        <f>IF(ISBLANK($F10),,IF(TODAY()=ZO$4,"Today",IF(AND(LOOKUP($F10,TenantNames,TenantStartDates)&lt;=ZO$4,LOOKUP($F10,TenantNames,TenantEndDates)&gt;=ZO$4),IF(OR(AND(DAY(LOOKUP($F10,TenantNames,TenantStartDates))&gt;28,DAY(EOMONTH(ZO$4,0))=28,DAY(ZO$4)=28),AND(DAY(LOOKUP($F10,TenantNames,TenantStartDates))&gt;30,DAY(EOMONTH(ZO$4,0))=30,DAY(ZO$4)=30),DAY(LOOKUP($F10,TenantNames,TenantStartDates))=DAY(ZO$4)),IF((LOOKUP($F10,TenantNames,TenantEndDates)-ZO$4)&lt;=31,LOOKUP($F10,TenantNames,TenantTotalRevenues)-SUM($JA10:ZN10),LOOKUP($F10,TenantNames,TenantMonthlyRents)),IF(AND((SUMIF($G$4:AHB$4,"&lt;"&amp;ZO$4,$G10:AHB10))&gt;SUMIFS(TransactionAmounts,TenantSources,$F10,'Filtered Data'!$C$2:$C23,"&lt;"&amp;ZO$4),ZO$4&lt;TODAY()),"Late","Occupied")),)))</f>
        <v/>
      </c>
      <c r="ZP10" s="33" t="str">
        <f>IF(ISBLANK($F10),,IF(TODAY()=ZP$4,"Today",IF(AND(LOOKUP($F10,TenantNames,TenantStartDates)&lt;=ZP$4,LOOKUP($F10,TenantNames,TenantEndDates)&gt;=ZP$4),IF(OR(AND(DAY(LOOKUP($F10,TenantNames,TenantStartDates))&gt;28,DAY(EOMONTH(ZP$4,0))=28,DAY(ZP$4)=28),AND(DAY(LOOKUP($F10,TenantNames,TenantStartDates))&gt;30,DAY(EOMONTH(ZP$4,0))=30,DAY(ZP$4)=30),DAY(LOOKUP($F10,TenantNames,TenantStartDates))=DAY(ZP$4)),IF((LOOKUP($F10,TenantNames,TenantEndDates)-ZP$4)&lt;=31,LOOKUP($F10,TenantNames,TenantTotalRevenues)-SUM($JA10:ZO10),LOOKUP($F10,TenantNames,TenantMonthlyRents)),IF(AND((SUMIF($G$4:AHB$4,"&lt;"&amp;ZP$4,$G10:AHB10))&gt;SUMIFS(TransactionAmounts,TenantSources,$F10,'Filtered Data'!$C$2:$C23,"&lt;"&amp;ZP$4),ZP$4&lt;TODAY()),"Late","Occupied")),)))</f>
        <v/>
      </c>
      <c r="ZQ10" s="33" t="str">
        <f>IF(ISBLANK($F10),,IF(TODAY()=ZQ$4,"Today",IF(AND(LOOKUP($F10,TenantNames,TenantStartDates)&lt;=ZQ$4,LOOKUP($F10,TenantNames,TenantEndDates)&gt;=ZQ$4),IF(OR(AND(DAY(LOOKUP($F10,TenantNames,TenantStartDates))&gt;28,DAY(EOMONTH(ZQ$4,0))=28,DAY(ZQ$4)=28),AND(DAY(LOOKUP($F10,TenantNames,TenantStartDates))&gt;30,DAY(EOMONTH(ZQ$4,0))=30,DAY(ZQ$4)=30),DAY(LOOKUP($F10,TenantNames,TenantStartDates))=DAY(ZQ$4)),IF((LOOKUP($F10,TenantNames,TenantEndDates)-ZQ$4)&lt;=31,LOOKUP($F10,TenantNames,TenantTotalRevenues)-SUM($JA10:ZP10),LOOKUP($F10,TenantNames,TenantMonthlyRents)),IF(AND((SUMIF($G$4:AHB$4,"&lt;"&amp;ZQ$4,$G10:AHB10))&gt;SUMIFS(TransactionAmounts,TenantSources,$F10,'Filtered Data'!$C$2:$C23,"&lt;"&amp;ZQ$4),ZQ$4&lt;TODAY()),"Late","Occupied")),)))</f>
        <v/>
      </c>
      <c r="ZR10" s="33" t="str">
        <f>IF(ISBLANK($F10),,IF(TODAY()=ZR$4,"Today",IF(AND(LOOKUP($F10,TenantNames,TenantStartDates)&lt;=ZR$4,LOOKUP($F10,TenantNames,TenantEndDates)&gt;=ZR$4),IF(OR(AND(DAY(LOOKUP($F10,TenantNames,TenantStartDates))&gt;28,DAY(EOMONTH(ZR$4,0))=28,DAY(ZR$4)=28),AND(DAY(LOOKUP($F10,TenantNames,TenantStartDates))&gt;30,DAY(EOMONTH(ZR$4,0))=30,DAY(ZR$4)=30),DAY(LOOKUP($F10,TenantNames,TenantStartDates))=DAY(ZR$4)),IF((LOOKUP($F10,TenantNames,TenantEndDates)-ZR$4)&lt;=31,LOOKUP($F10,TenantNames,TenantTotalRevenues)-SUM($JA10:ZQ10),LOOKUP($F10,TenantNames,TenantMonthlyRents)),IF(AND((SUMIF($G$4:AHB$4,"&lt;"&amp;ZR$4,$G10:AHB10))&gt;SUMIFS(TransactionAmounts,TenantSources,$F10,'Filtered Data'!$C$2:$C23,"&lt;"&amp;ZR$4),ZR$4&lt;TODAY()),"Late","Occupied")),)))</f>
        <v/>
      </c>
      <c r="ZS10" s="33" t="str">
        <f>IF(ISBLANK($F10),,IF(TODAY()=ZS$4,"Today",IF(AND(LOOKUP($F10,TenantNames,TenantStartDates)&lt;=ZS$4,LOOKUP($F10,TenantNames,TenantEndDates)&gt;=ZS$4),IF(OR(AND(DAY(LOOKUP($F10,TenantNames,TenantStartDates))&gt;28,DAY(EOMONTH(ZS$4,0))=28,DAY(ZS$4)=28),AND(DAY(LOOKUP($F10,TenantNames,TenantStartDates))&gt;30,DAY(EOMONTH(ZS$4,0))=30,DAY(ZS$4)=30),DAY(LOOKUP($F10,TenantNames,TenantStartDates))=DAY(ZS$4)),IF((LOOKUP($F10,TenantNames,TenantEndDates)-ZS$4)&lt;=31,LOOKUP($F10,TenantNames,TenantTotalRevenues)-SUM($JA10:ZR10),LOOKUP($F10,TenantNames,TenantMonthlyRents)),IF(AND((SUMIF($G$4:AHB$4,"&lt;"&amp;ZS$4,$G10:AHB10))&gt;SUMIFS(TransactionAmounts,TenantSources,$F10,'Filtered Data'!$C$2:$C23,"&lt;"&amp;ZS$4),ZS$4&lt;TODAY()),"Late","Occupied")),)))</f>
        <v/>
      </c>
      <c r="ZT10" s="33" t="str">
        <f>IF(ISBLANK($F10),,IF(TODAY()=ZT$4,"Today",IF(AND(LOOKUP($F10,TenantNames,TenantStartDates)&lt;=ZT$4,LOOKUP($F10,TenantNames,TenantEndDates)&gt;=ZT$4),IF(OR(AND(DAY(LOOKUP($F10,TenantNames,TenantStartDates))&gt;28,DAY(EOMONTH(ZT$4,0))=28,DAY(ZT$4)=28),AND(DAY(LOOKUP($F10,TenantNames,TenantStartDates))&gt;30,DAY(EOMONTH(ZT$4,0))=30,DAY(ZT$4)=30),DAY(LOOKUP($F10,TenantNames,TenantStartDates))=DAY(ZT$4)),IF((LOOKUP($F10,TenantNames,TenantEndDates)-ZT$4)&lt;=31,LOOKUP($F10,TenantNames,TenantTotalRevenues)-SUM($JA10:ZS10),LOOKUP($F10,TenantNames,TenantMonthlyRents)),IF(AND((SUMIF($G$4:AHB$4,"&lt;"&amp;ZT$4,$G10:AHB10))&gt;SUMIFS(TransactionAmounts,TenantSources,$F10,'Filtered Data'!$C$2:$C23,"&lt;"&amp;ZT$4),ZT$4&lt;TODAY()),"Late","Occupied")),)))</f>
        <v/>
      </c>
      <c r="ZU10" s="33" t="str">
        <f>IF(ISBLANK($F10),,IF(TODAY()=ZU$4,"Today",IF(AND(LOOKUP($F10,TenantNames,TenantStartDates)&lt;=ZU$4,LOOKUP($F10,TenantNames,TenantEndDates)&gt;=ZU$4),IF(OR(AND(DAY(LOOKUP($F10,TenantNames,TenantStartDates))&gt;28,DAY(EOMONTH(ZU$4,0))=28,DAY(ZU$4)=28),AND(DAY(LOOKUP($F10,TenantNames,TenantStartDates))&gt;30,DAY(EOMONTH(ZU$4,0))=30,DAY(ZU$4)=30),DAY(LOOKUP($F10,TenantNames,TenantStartDates))=DAY(ZU$4)),IF((LOOKUP($F10,TenantNames,TenantEndDates)-ZU$4)&lt;=31,LOOKUP($F10,TenantNames,TenantTotalRevenues)-SUM($JA10:ZT10),LOOKUP($F10,TenantNames,TenantMonthlyRents)),IF(AND((SUMIF($G$4:AHB$4,"&lt;"&amp;ZU$4,$G10:AHB10))&gt;SUMIFS(TransactionAmounts,TenantSources,$F10,'Filtered Data'!$C$2:$C23,"&lt;"&amp;ZU$4),ZU$4&lt;TODAY()),"Late","Occupied")),)))</f>
        <v/>
      </c>
      <c r="ZV10" s="33" t="str">
        <f>IF(ISBLANK($F10),,IF(TODAY()=ZV$4,"Today",IF(AND(LOOKUP($F10,TenantNames,TenantStartDates)&lt;=ZV$4,LOOKUP($F10,TenantNames,TenantEndDates)&gt;=ZV$4),IF(OR(AND(DAY(LOOKUP($F10,TenantNames,TenantStartDates))&gt;28,DAY(EOMONTH(ZV$4,0))=28,DAY(ZV$4)=28),AND(DAY(LOOKUP($F10,TenantNames,TenantStartDates))&gt;30,DAY(EOMONTH(ZV$4,0))=30,DAY(ZV$4)=30),DAY(LOOKUP($F10,TenantNames,TenantStartDates))=DAY(ZV$4)),IF((LOOKUP($F10,TenantNames,TenantEndDates)-ZV$4)&lt;=31,LOOKUP($F10,TenantNames,TenantTotalRevenues)-SUM($JA10:ZU10),LOOKUP($F10,TenantNames,TenantMonthlyRents)),IF(AND((SUMIF($G$4:AHB$4,"&lt;"&amp;ZV$4,$G10:AHB10))&gt;SUMIFS(TransactionAmounts,TenantSources,$F10,'Filtered Data'!$C$2:$C23,"&lt;"&amp;ZV$4),ZV$4&lt;TODAY()),"Late","Occupied")),)))</f>
        <v/>
      </c>
      <c r="ZW10" s="33" t="str">
        <f>IF(ISBLANK($F10),,IF(TODAY()=ZW$4,"Today",IF(AND(LOOKUP($F10,TenantNames,TenantStartDates)&lt;=ZW$4,LOOKUP($F10,TenantNames,TenantEndDates)&gt;=ZW$4),IF(OR(AND(DAY(LOOKUP($F10,TenantNames,TenantStartDates))&gt;28,DAY(EOMONTH(ZW$4,0))=28,DAY(ZW$4)=28),AND(DAY(LOOKUP($F10,TenantNames,TenantStartDates))&gt;30,DAY(EOMONTH(ZW$4,0))=30,DAY(ZW$4)=30),DAY(LOOKUP($F10,TenantNames,TenantStartDates))=DAY(ZW$4)),IF((LOOKUP($F10,TenantNames,TenantEndDates)-ZW$4)&lt;=31,LOOKUP($F10,TenantNames,TenantTotalRevenues)-SUM($JA10:ZV10),LOOKUP($F10,TenantNames,TenantMonthlyRents)),IF(AND((SUMIF($G$4:AHB$4,"&lt;"&amp;ZW$4,$G10:AHB10))&gt;SUMIFS(TransactionAmounts,TenantSources,$F10,'Filtered Data'!$C$2:$C23,"&lt;"&amp;ZW$4),ZW$4&lt;TODAY()),"Late","Occupied")),)))</f>
        <v/>
      </c>
      <c r="ZX10" s="33" t="str">
        <f>IF(ISBLANK($F10),,IF(TODAY()=ZX$4,"Today",IF(AND(LOOKUP($F10,TenantNames,TenantStartDates)&lt;=ZX$4,LOOKUP($F10,TenantNames,TenantEndDates)&gt;=ZX$4),IF(OR(AND(DAY(LOOKUP($F10,TenantNames,TenantStartDates))&gt;28,DAY(EOMONTH(ZX$4,0))=28,DAY(ZX$4)=28),AND(DAY(LOOKUP($F10,TenantNames,TenantStartDates))&gt;30,DAY(EOMONTH(ZX$4,0))=30,DAY(ZX$4)=30),DAY(LOOKUP($F10,TenantNames,TenantStartDates))=DAY(ZX$4)),IF((LOOKUP($F10,TenantNames,TenantEndDates)-ZX$4)&lt;=31,LOOKUP($F10,TenantNames,TenantTotalRevenues)-SUM($JA10:ZW10),LOOKUP($F10,TenantNames,TenantMonthlyRents)),IF(AND((SUMIF($G$4:AHB$4,"&lt;"&amp;ZX$4,$G10:AHB10))&gt;SUMIFS(TransactionAmounts,TenantSources,$F10,'Filtered Data'!$C$2:$C23,"&lt;"&amp;ZX$4),ZX$4&lt;TODAY()),"Late","Occupied")),)))</f>
        <v/>
      </c>
      <c r="ZY10" s="33" t="str">
        <f>IF(ISBLANK($F10),,IF(TODAY()=ZY$4,"Today",IF(AND(LOOKUP($F10,TenantNames,TenantStartDates)&lt;=ZY$4,LOOKUP($F10,TenantNames,TenantEndDates)&gt;=ZY$4),IF(OR(AND(DAY(LOOKUP($F10,TenantNames,TenantStartDates))&gt;28,DAY(EOMONTH(ZY$4,0))=28,DAY(ZY$4)=28),AND(DAY(LOOKUP($F10,TenantNames,TenantStartDates))&gt;30,DAY(EOMONTH(ZY$4,0))=30,DAY(ZY$4)=30),DAY(LOOKUP($F10,TenantNames,TenantStartDates))=DAY(ZY$4)),IF((LOOKUP($F10,TenantNames,TenantEndDates)-ZY$4)&lt;=31,LOOKUP($F10,TenantNames,TenantTotalRevenues)-SUM($JA10:ZX10),LOOKUP($F10,TenantNames,TenantMonthlyRents)),IF(AND((SUMIF($G$4:AHB$4,"&lt;"&amp;ZY$4,$G10:AHB10))&gt;SUMIFS(TransactionAmounts,TenantSources,$F10,'Filtered Data'!$C$2:$C23,"&lt;"&amp;ZY$4),ZY$4&lt;TODAY()),"Late","Occupied")),)))</f>
        <v/>
      </c>
      <c r="ZZ10" s="33" t="str">
        <f>IF(ISBLANK($F10),,IF(TODAY()=ZZ$4,"Today",IF(AND(LOOKUP($F10,TenantNames,TenantStartDates)&lt;=ZZ$4,LOOKUP($F10,TenantNames,TenantEndDates)&gt;=ZZ$4),IF(OR(AND(DAY(LOOKUP($F10,TenantNames,TenantStartDates))&gt;28,DAY(EOMONTH(ZZ$4,0))=28,DAY(ZZ$4)=28),AND(DAY(LOOKUP($F10,TenantNames,TenantStartDates))&gt;30,DAY(EOMONTH(ZZ$4,0))=30,DAY(ZZ$4)=30),DAY(LOOKUP($F10,TenantNames,TenantStartDates))=DAY(ZZ$4)),IF((LOOKUP($F10,TenantNames,TenantEndDates)-ZZ$4)&lt;=31,LOOKUP($F10,TenantNames,TenantTotalRevenues)-SUM($JA10:ZY10),LOOKUP($F10,TenantNames,TenantMonthlyRents)),IF(AND((SUMIF($G$4:AHB$4,"&lt;"&amp;ZZ$4,$G10:AHB10))&gt;SUMIFS(TransactionAmounts,TenantSources,$F10,'Filtered Data'!$C$2:$C23,"&lt;"&amp;ZZ$4),ZZ$4&lt;TODAY()),"Late","Occupied")),)))</f>
        <v/>
      </c>
      <c r="AAA10" s="33" t="str">
        <f>IF(ISBLANK($F10),,IF(TODAY()=AAA$4,"Today",IF(AND(LOOKUP($F10,TenantNames,TenantStartDates)&lt;=AAA$4,LOOKUP($F10,TenantNames,TenantEndDates)&gt;=AAA$4),IF(OR(AND(DAY(LOOKUP($F10,TenantNames,TenantStartDates))&gt;28,DAY(EOMONTH(AAA$4,0))=28,DAY(AAA$4)=28),AND(DAY(LOOKUP($F10,TenantNames,TenantStartDates))&gt;30,DAY(EOMONTH(AAA$4,0))=30,DAY(AAA$4)=30),DAY(LOOKUP($F10,TenantNames,TenantStartDates))=DAY(AAA$4)),IF((LOOKUP($F10,TenantNames,TenantEndDates)-AAA$4)&lt;=31,LOOKUP($F10,TenantNames,TenantTotalRevenues)-SUM($JA10:ZZ10),LOOKUP($F10,TenantNames,TenantMonthlyRents)),IF(AND((SUMIF($G$4:AHB$4,"&lt;"&amp;AAA$4,$G10:AHB10))&gt;SUMIFS(TransactionAmounts,TenantSources,$F10,'Filtered Data'!$C$2:$C23,"&lt;"&amp;AAA$4),AAA$4&lt;TODAY()),"Late","Occupied")),)))</f>
        <v/>
      </c>
      <c r="AAB10" s="33" t="str">
        <f>IF(ISBLANK($F10),,IF(TODAY()=AAB$4,"Today",IF(AND(LOOKUP($F10,TenantNames,TenantStartDates)&lt;=AAB$4,LOOKUP($F10,TenantNames,TenantEndDates)&gt;=AAB$4),IF(OR(AND(DAY(LOOKUP($F10,TenantNames,TenantStartDates))&gt;28,DAY(EOMONTH(AAB$4,0))=28,DAY(AAB$4)=28),AND(DAY(LOOKUP($F10,TenantNames,TenantStartDates))&gt;30,DAY(EOMONTH(AAB$4,0))=30,DAY(AAB$4)=30),DAY(LOOKUP($F10,TenantNames,TenantStartDates))=DAY(AAB$4)),IF((LOOKUP($F10,TenantNames,TenantEndDates)-AAB$4)&lt;=31,LOOKUP($F10,TenantNames,TenantTotalRevenues)-SUM($JA10:AAA10),LOOKUP($F10,TenantNames,TenantMonthlyRents)),IF(AND((SUMIF($G$4:AHB$4,"&lt;"&amp;AAB$4,$G10:AHB10))&gt;SUMIFS(TransactionAmounts,TenantSources,$F10,'Filtered Data'!$C$2:$C23,"&lt;"&amp;AAB$4),AAB$4&lt;TODAY()),"Late","Occupied")),)))</f>
        <v/>
      </c>
      <c r="AAC10" s="33" t="str">
        <f>IF(ISBLANK($F10),,IF(TODAY()=AAC$4,"Today",IF(AND(LOOKUP($F10,TenantNames,TenantStartDates)&lt;=AAC$4,LOOKUP($F10,TenantNames,TenantEndDates)&gt;=AAC$4),IF(OR(AND(DAY(LOOKUP($F10,TenantNames,TenantStartDates))&gt;28,DAY(EOMONTH(AAC$4,0))=28,DAY(AAC$4)=28),AND(DAY(LOOKUP($F10,TenantNames,TenantStartDates))&gt;30,DAY(EOMONTH(AAC$4,0))=30,DAY(AAC$4)=30),DAY(LOOKUP($F10,TenantNames,TenantStartDates))=DAY(AAC$4)),IF((LOOKUP($F10,TenantNames,TenantEndDates)-AAC$4)&lt;=31,LOOKUP($F10,TenantNames,TenantTotalRevenues)-SUM($JA10:AAB10),LOOKUP($F10,TenantNames,TenantMonthlyRents)),IF(AND((SUMIF($G$4:AHB$4,"&lt;"&amp;AAC$4,$G10:AHB10))&gt;SUMIFS(TransactionAmounts,TenantSources,$F10,'Filtered Data'!$C$2:$C23,"&lt;"&amp;AAC$4),AAC$4&lt;TODAY()),"Late","Occupied")),)))</f>
        <v/>
      </c>
      <c r="AAD10" s="33" t="str">
        <f>IF(ISBLANK($F10),,IF(TODAY()=AAD$4,"Today",IF(AND(LOOKUP($F10,TenantNames,TenantStartDates)&lt;=AAD$4,LOOKUP($F10,TenantNames,TenantEndDates)&gt;=AAD$4),IF(OR(AND(DAY(LOOKUP($F10,TenantNames,TenantStartDates))&gt;28,DAY(EOMONTH(AAD$4,0))=28,DAY(AAD$4)=28),AND(DAY(LOOKUP($F10,TenantNames,TenantStartDates))&gt;30,DAY(EOMONTH(AAD$4,0))=30,DAY(AAD$4)=30),DAY(LOOKUP($F10,TenantNames,TenantStartDates))=DAY(AAD$4)),IF((LOOKUP($F10,TenantNames,TenantEndDates)-AAD$4)&lt;=31,LOOKUP($F10,TenantNames,TenantTotalRevenues)-SUM($JA10:AAC10),LOOKUP($F10,TenantNames,TenantMonthlyRents)),IF(AND((SUMIF($G$4:AHB$4,"&lt;"&amp;AAD$4,$G10:AHB10))&gt;SUMIFS(TransactionAmounts,TenantSources,$F10,'Filtered Data'!$C$2:$C23,"&lt;"&amp;AAD$4),AAD$4&lt;TODAY()),"Late","Occupied")),)))</f>
        <v/>
      </c>
      <c r="AAE10" s="33" t="str">
        <f>IF(ISBLANK($F10),,IF(TODAY()=AAE$4,"Today",IF(AND(LOOKUP($F10,TenantNames,TenantStartDates)&lt;=AAE$4,LOOKUP($F10,TenantNames,TenantEndDates)&gt;=AAE$4),IF(OR(AND(DAY(LOOKUP($F10,TenantNames,TenantStartDates))&gt;28,DAY(EOMONTH(AAE$4,0))=28,DAY(AAE$4)=28),AND(DAY(LOOKUP($F10,TenantNames,TenantStartDates))&gt;30,DAY(EOMONTH(AAE$4,0))=30,DAY(AAE$4)=30),DAY(LOOKUP($F10,TenantNames,TenantStartDates))=DAY(AAE$4)),IF((LOOKUP($F10,TenantNames,TenantEndDates)-AAE$4)&lt;=31,LOOKUP($F10,TenantNames,TenantTotalRevenues)-SUM($JA10:AAD10),LOOKUP($F10,TenantNames,TenantMonthlyRents)),IF(AND((SUMIF($G$4:AHB$4,"&lt;"&amp;AAE$4,$G10:AHB10))&gt;SUMIFS(TransactionAmounts,TenantSources,$F10,'Filtered Data'!$C$2:$C23,"&lt;"&amp;AAE$4),AAE$4&lt;TODAY()),"Late","Occupied")),)))</f>
        <v/>
      </c>
      <c r="AAF10" s="33" t="str">
        <f>IF(ISBLANK($F10),,IF(TODAY()=AAF$4,"Today",IF(AND(LOOKUP($F10,TenantNames,TenantStartDates)&lt;=AAF$4,LOOKUP($F10,TenantNames,TenantEndDates)&gt;=AAF$4),IF(OR(AND(DAY(LOOKUP($F10,TenantNames,TenantStartDates))&gt;28,DAY(EOMONTH(AAF$4,0))=28,DAY(AAF$4)=28),AND(DAY(LOOKUP($F10,TenantNames,TenantStartDates))&gt;30,DAY(EOMONTH(AAF$4,0))=30,DAY(AAF$4)=30),DAY(LOOKUP($F10,TenantNames,TenantStartDates))=DAY(AAF$4)),IF((LOOKUP($F10,TenantNames,TenantEndDates)-AAF$4)&lt;=31,LOOKUP($F10,TenantNames,TenantTotalRevenues)-SUM($JA10:AAE10),LOOKUP($F10,TenantNames,TenantMonthlyRents)),IF(AND((SUMIF($G$4:AHB$4,"&lt;"&amp;AAF$4,$G10:AHB10))&gt;SUMIFS(TransactionAmounts,TenantSources,$F10,'Filtered Data'!$C$2:$C23,"&lt;"&amp;AAF$4),AAF$4&lt;TODAY()),"Late","Occupied")),)))</f>
        <v/>
      </c>
      <c r="AAG10" s="33" t="str">
        <f>IF(ISBLANK($F10),,IF(TODAY()=AAG$4,"Today",IF(AND(LOOKUP($F10,TenantNames,TenantStartDates)&lt;=AAG$4,LOOKUP($F10,TenantNames,TenantEndDates)&gt;=AAG$4),IF(OR(AND(DAY(LOOKUP($F10,TenantNames,TenantStartDates))&gt;28,DAY(EOMONTH(AAG$4,0))=28,DAY(AAG$4)=28),AND(DAY(LOOKUP($F10,TenantNames,TenantStartDates))&gt;30,DAY(EOMONTH(AAG$4,0))=30,DAY(AAG$4)=30),DAY(LOOKUP($F10,TenantNames,TenantStartDates))=DAY(AAG$4)),IF((LOOKUP($F10,TenantNames,TenantEndDates)-AAG$4)&lt;=31,LOOKUP($F10,TenantNames,TenantTotalRevenues)-SUM($JA10:AAF10),LOOKUP($F10,TenantNames,TenantMonthlyRents)),IF(AND((SUMIF($G$4:AHB$4,"&lt;"&amp;AAG$4,$G10:AHB10))&gt;SUMIFS(TransactionAmounts,TenantSources,$F10,'Filtered Data'!$C$2:$C23,"&lt;"&amp;AAG$4),AAG$4&lt;TODAY()),"Late","Occupied")),)))</f>
        <v/>
      </c>
      <c r="AAH10" s="33" t="str">
        <f>IF(ISBLANK($F10),,IF(TODAY()=AAH$4,"Today",IF(AND(LOOKUP($F10,TenantNames,TenantStartDates)&lt;=AAH$4,LOOKUP($F10,TenantNames,TenantEndDates)&gt;=AAH$4),IF(OR(AND(DAY(LOOKUP($F10,TenantNames,TenantStartDates))&gt;28,DAY(EOMONTH(AAH$4,0))=28,DAY(AAH$4)=28),AND(DAY(LOOKUP($F10,TenantNames,TenantStartDates))&gt;30,DAY(EOMONTH(AAH$4,0))=30,DAY(AAH$4)=30),DAY(LOOKUP($F10,TenantNames,TenantStartDates))=DAY(AAH$4)),IF((LOOKUP($F10,TenantNames,TenantEndDates)-AAH$4)&lt;=31,LOOKUP($F10,TenantNames,TenantTotalRevenues)-SUM($JA10:AAG10),LOOKUP($F10,TenantNames,TenantMonthlyRents)),IF(AND((SUMIF($G$4:AHB$4,"&lt;"&amp;AAH$4,$G10:AHB10))&gt;SUMIFS(TransactionAmounts,TenantSources,$F10,'Filtered Data'!$C$2:$C23,"&lt;"&amp;AAH$4),AAH$4&lt;TODAY()),"Late","Occupied")),)))</f>
        <v/>
      </c>
      <c r="AAI10" s="33" t="str">
        <f>IF(ISBLANK($F10),,IF(TODAY()=AAI$4,"Today",IF(AND(LOOKUP($F10,TenantNames,TenantStartDates)&lt;=AAI$4,LOOKUP($F10,TenantNames,TenantEndDates)&gt;=AAI$4),IF(OR(AND(DAY(LOOKUP($F10,TenantNames,TenantStartDates))&gt;28,DAY(EOMONTH(AAI$4,0))=28,DAY(AAI$4)=28),AND(DAY(LOOKUP($F10,TenantNames,TenantStartDates))&gt;30,DAY(EOMONTH(AAI$4,0))=30,DAY(AAI$4)=30),DAY(LOOKUP($F10,TenantNames,TenantStartDates))=DAY(AAI$4)),IF((LOOKUP($F10,TenantNames,TenantEndDates)-AAI$4)&lt;=31,LOOKUP($F10,TenantNames,TenantTotalRevenues)-SUM($JA10:AAH10),LOOKUP($F10,TenantNames,TenantMonthlyRents)),IF(AND((SUMIF($G$4:AHB$4,"&lt;"&amp;AAI$4,$G10:AHB10))&gt;SUMIFS(TransactionAmounts,TenantSources,$F10,'Filtered Data'!$C$2:$C23,"&lt;"&amp;AAI$4),AAI$4&lt;TODAY()),"Late","Occupied")),)))</f>
        <v/>
      </c>
      <c r="AAJ10" s="33" t="str">
        <f>IF(ISBLANK($F10),,IF(TODAY()=AAJ$4,"Today",IF(AND(LOOKUP($F10,TenantNames,TenantStartDates)&lt;=AAJ$4,LOOKUP($F10,TenantNames,TenantEndDates)&gt;=AAJ$4),IF(OR(AND(DAY(LOOKUP($F10,TenantNames,TenantStartDates))&gt;28,DAY(EOMONTH(AAJ$4,0))=28,DAY(AAJ$4)=28),AND(DAY(LOOKUP($F10,TenantNames,TenantStartDates))&gt;30,DAY(EOMONTH(AAJ$4,0))=30,DAY(AAJ$4)=30),DAY(LOOKUP($F10,TenantNames,TenantStartDates))=DAY(AAJ$4)),IF((LOOKUP($F10,TenantNames,TenantEndDates)-AAJ$4)&lt;=31,LOOKUP($F10,TenantNames,TenantTotalRevenues)-SUM($JA10:AAI10),LOOKUP($F10,TenantNames,TenantMonthlyRents)),IF(AND((SUMIF($G$4:AHB$4,"&lt;"&amp;AAJ$4,$G10:AHB10))&gt;SUMIFS(TransactionAmounts,TenantSources,$F10,'Filtered Data'!$C$2:$C23,"&lt;"&amp;AAJ$4),AAJ$4&lt;TODAY()),"Late","Occupied")),)))</f>
        <v/>
      </c>
      <c r="AAK10" s="33" t="str">
        <f>IF(ISBLANK($F10),,IF(TODAY()=AAK$4,"Today",IF(AND(LOOKUP($F10,TenantNames,TenantStartDates)&lt;=AAK$4,LOOKUP($F10,TenantNames,TenantEndDates)&gt;=AAK$4),IF(OR(AND(DAY(LOOKUP($F10,TenantNames,TenantStartDates))&gt;28,DAY(EOMONTH(AAK$4,0))=28,DAY(AAK$4)=28),AND(DAY(LOOKUP($F10,TenantNames,TenantStartDates))&gt;30,DAY(EOMONTH(AAK$4,0))=30,DAY(AAK$4)=30),DAY(LOOKUP($F10,TenantNames,TenantStartDates))=DAY(AAK$4)),IF((LOOKUP($F10,TenantNames,TenantEndDates)-AAK$4)&lt;=31,LOOKUP($F10,TenantNames,TenantTotalRevenues)-SUM($JA10:AAJ10),LOOKUP($F10,TenantNames,TenantMonthlyRents)),IF(AND((SUMIF($G$4:AHB$4,"&lt;"&amp;AAK$4,$G10:AHB10))&gt;SUMIFS(TransactionAmounts,TenantSources,$F10,'Filtered Data'!$C$2:$C23,"&lt;"&amp;AAK$4),AAK$4&lt;TODAY()),"Late","Occupied")),)))</f>
        <v/>
      </c>
      <c r="AAL10" s="33" t="str">
        <f>IF(ISBLANK($F10),,IF(TODAY()=AAL$4,"Today",IF(AND(LOOKUP($F10,TenantNames,TenantStartDates)&lt;=AAL$4,LOOKUP($F10,TenantNames,TenantEndDates)&gt;=AAL$4),IF(OR(AND(DAY(LOOKUP($F10,TenantNames,TenantStartDates))&gt;28,DAY(EOMONTH(AAL$4,0))=28,DAY(AAL$4)=28),AND(DAY(LOOKUP($F10,TenantNames,TenantStartDates))&gt;30,DAY(EOMONTH(AAL$4,0))=30,DAY(AAL$4)=30),DAY(LOOKUP($F10,TenantNames,TenantStartDates))=DAY(AAL$4)),IF((LOOKUP($F10,TenantNames,TenantEndDates)-AAL$4)&lt;=31,LOOKUP($F10,TenantNames,TenantTotalRevenues)-SUM($JA10:AAK10),LOOKUP($F10,TenantNames,TenantMonthlyRents)),IF(AND((SUMIF($G$4:AHB$4,"&lt;"&amp;AAL$4,$G10:AHB10))&gt;SUMIFS(TransactionAmounts,TenantSources,$F10,'Filtered Data'!$C$2:$C23,"&lt;"&amp;AAL$4),AAL$4&lt;TODAY()),"Late","Occupied")),)))</f>
        <v/>
      </c>
      <c r="AAM10" s="33" t="str">
        <f>IF(ISBLANK($F10),,IF(TODAY()=AAM$4,"Today",IF(AND(LOOKUP($F10,TenantNames,TenantStartDates)&lt;=AAM$4,LOOKUP($F10,TenantNames,TenantEndDates)&gt;=AAM$4),IF(OR(AND(DAY(LOOKUP($F10,TenantNames,TenantStartDates))&gt;28,DAY(EOMONTH(AAM$4,0))=28,DAY(AAM$4)=28),AND(DAY(LOOKUP($F10,TenantNames,TenantStartDates))&gt;30,DAY(EOMONTH(AAM$4,0))=30,DAY(AAM$4)=30),DAY(LOOKUP($F10,TenantNames,TenantStartDates))=DAY(AAM$4)),IF((LOOKUP($F10,TenantNames,TenantEndDates)-AAM$4)&lt;=31,LOOKUP($F10,TenantNames,TenantTotalRevenues)-SUM($JA10:AAL10),LOOKUP($F10,TenantNames,TenantMonthlyRents)),IF(AND((SUMIF($G$4:AHB$4,"&lt;"&amp;AAM$4,$G10:AHB10))&gt;SUMIFS(TransactionAmounts,TenantSources,$F10,'Filtered Data'!$C$2:$C23,"&lt;"&amp;AAM$4),AAM$4&lt;TODAY()),"Late","Occupied")),)))</f>
        <v/>
      </c>
      <c r="AAN10" s="33" t="str">
        <f>IF(ISBLANK($F10),,IF(TODAY()=AAN$4,"Today",IF(AND(LOOKUP($F10,TenantNames,TenantStartDates)&lt;=AAN$4,LOOKUP($F10,TenantNames,TenantEndDates)&gt;=AAN$4),IF(OR(AND(DAY(LOOKUP($F10,TenantNames,TenantStartDates))&gt;28,DAY(EOMONTH(AAN$4,0))=28,DAY(AAN$4)=28),AND(DAY(LOOKUP($F10,TenantNames,TenantStartDates))&gt;30,DAY(EOMONTH(AAN$4,0))=30,DAY(AAN$4)=30),DAY(LOOKUP($F10,TenantNames,TenantStartDates))=DAY(AAN$4)),IF((LOOKUP($F10,TenantNames,TenantEndDates)-AAN$4)&lt;=31,LOOKUP($F10,TenantNames,TenantTotalRevenues)-SUM($JA10:AAM10),LOOKUP($F10,TenantNames,TenantMonthlyRents)),IF(AND((SUMIF($G$4:AHB$4,"&lt;"&amp;AAN$4,$G10:AHB10))&gt;SUMIFS(TransactionAmounts,TenantSources,$F10,'Filtered Data'!$C$2:$C23,"&lt;"&amp;AAN$4),AAN$4&lt;TODAY()),"Late","Occupied")),)))</f>
        <v/>
      </c>
      <c r="AAO10" s="33" t="str">
        <f>IF(ISBLANK($F10),,IF(TODAY()=AAO$4,"Today",IF(AND(LOOKUP($F10,TenantNames,TenantStartDates)&lt;=AAO$4,LOOKUP($F10,TenantNames,TenantEndDates)&gt;=AAO$4),IF(OR(AND(DAY(LOOKUP($F10,TenantNames,TenantStartDates))&gt;28,DAY(EOMONTH(AAO$4,0))=28,DAY(AAO$4)=28),AND(DAY(LOOKUP($F10,TenantNames,TenantStartDates))&gt;30,DAY(EOMONTH(AAO$4,0))=30,DAY(AAO$4)=30),DAY(LOOKUP($F10,TenantNames,TenantStartDates))=DAY(AAO$4)),IF((LOOKUP($F10,TenantNames,TenantEndDates)-AAO$4)&lt;=31,LOOKUP($F10,TenantNames,TenantTotalRevenues)-SUM($JA10:AAN10),LOOKUP($F10,TenantNames,TenantMonthlyRents)),IF(AND((SUMIF($G$4:AHB$4,"&lt;"&amp;AAO$4,$G10:AHB10))&gt;SUMIFS(TransactionAmounts,TenantSources,$F10,'Filtered Data'!$C$2:$C23,"&lt;"&amp;AAO$4),AAO$4&lt;TODAY()),"Late","Occupied")),)))</f>
        <v/>
      </c>
      <c r="AAP10" s="33" t="str">
        <f>IF(ISBLANK($F10),,IF(TODAY()=AAP$4,"Today",IF(AND(LOOKUP($F10,TenantNames,TenantStartDates)&lt;=AAP$4,LOOKUP($F10,TenantNames,TenantEndDates)&gt;=AAP$4),IF(OR(AND(DAY(LOOKUP($F10,TenantNames,TenantStartDates))&gt;28,DAY(EOMONTH(AAP$4,0))=28,DAY(AAP$4)=28),AND(DAY(LOOKUP($F10,TenantNames,TenantStartDates))&gt;30,DAY(EOMONTH(AAP$4,0))=30,DAY(AAP$4)=30),DAY(LOOKUP($F10,TenantNames,TenantStartDates))=DAY(AAP$4)),IF((LOOKUP($F10,TenantNames,TenantEndDates)-AAP$4)&lt;=31,LOOKUP($F10,TenantNames,TenantTotalRevenues)-SUM($JA10:AAO10),LOOKUP($F10,TenantNames,TenantMonthlyRents)),IF(AND((SUMIF($G$4:AHB$4,"&lt;"&amp;AAP$4,$G10:AHB10))&gt;SUMIFS(TransactionAmounts,TenantSources,$F10,'Filtered Data'!$C$2:$C23,"&lt;"&amp;AAP$4),AAP$4&lt;TODAY()),"Late","Occupied")),)))</f>
        <v/>
      </c>
      <c r="AAQ10" s="33" t="str">
        <f>IF(ISBLANK($F10),,IF(TODAY()=AAQ$4,"Today",IF(AND(LOOKUP($F10,TenantNames,TenantStartDates)&lt;=AAQ$4,LOOKUP($F10,TenantNames,TenantEndDates)&gt;=AAQ$4),IF(OR(AND(DAY(LOOKUP($F10,TenantNames,TenantStartDates))&gt;28,DAY(EOMONTH(AAQ$4,0))=28,DAY(AAQ$4)=28),AND(DAY(LOOKUP($F10,TenantNames,TenantStartDates))&gt;30,DAY(EOMONTH(AAQ$4,0))=30,DAY(AAQ$4)=30),DAY(LOOKUP($F10,TenantNames,TenantStartDates))=DAY(AAQ$4)),IF((LOOKUP($F10,TenantNames,TenantEndDates)-AAQ$4)&lt;=31,LOOKUP($F10,TenantNames,TenantTotalRevenues)-SUM($JA10:AAP10),LOOKUP($F10,TenantNames,TenantMonthlyRents)),IF(AND((SUMIF($G$4:AHB$4,"&lt;"&amp;AAQ$4,$G10:AHB10))&gt;SUMIFS(TransactionAmounts,TenantSources,$F10,'Filtered Data'!$C$2:$C23,"&lt;"&amp;AAQ$4),AAQ$4&lt;TODAY()),"Late","Occupied")),)))</f>
        <v/>
      </c>
      <c r="AAR10" s="33" t="str">
        <f>IF(ISBLANK($F10),,IF(TODAY()=AAR$4,"Today",IF(AND(LOOKUP($F10,TenantNames,TenantStartDates)&lt;=AAR$4,LOOKUP($F10,TenantNames,TenantEndDates)&gt;=AAR$4),IF(OR(AND(DAY(LOOKUP($F10,TenantNames,TenantStartDates))&gt;28,DAY(EOMONTH(AAR$4,0))=28,DAY(AAR$4)=28),AND(DAY(LOOKUP($F10,TenantNames,TenantStartDates))&gt;30,DAY(EOMONTH(AAR$4,0))=30,DAY(AAR$4)=30),DAY(LOOKUP($F10,TenantNames,TenantStartDates))=DAY(AAR$4)),IF((LOOKUP($F10,TenantNames,TenantEndDates)-AAR$4)&lt;=31,LOOKUP($F10,TenantNames,TenantTotalRevenues)-SUM($JA10:AAQ10),LOOKUP($F10,TenantNames,TenantMonthlyRents)),IF(AND((SUMIF($G$4:AHB$4,"&lt;"&amp;AAR$4,$G10:AHB10))&gt;SUMIFS(TransactionAmounts,TenantSources,$F10,'Filtered Data'!$C$2:$C23,"&lt;"&amp;AAR$4),AAR$4&lt;TODAY()),"Late","Occupied")),)))</f>
        <v/>
      </c>
      <c r="AAS10" s="33" t="str">
        <f>IF(ISBLANK($F10),,IF(TODAY()=AAS$4,"Today",IF(AND(LOOKUP($F10,TenantNames,TenantStartDates)&lt;=AAS$4,LOOKUP($F10,TenantNames,TenantEndDates)&gt;=AAS$4),IF(OR(AND(DAY(LOOKUP($F10,TenantNames,TenantStartDates))&gt;28,DAY(EOMONTH(AAS$4,0))=28,DAY(AAS$4)=28),AND(DAY(LOOKUP($F10,TenantNames,TenantStartDates))&gt;30,DAY(EOMONTH(AAS$4,0))=30,DAY(AAS$4)=30),DAY(LOOKUP($F10,TenantNames,TenantStartDates))=DAY(AAS$4)),IF((LOOKUP($F10,TenantNames,TenantEndDates)-AAS$4)&lt;=31,LOOKUP($F10,TenantNames,TenantTotalRevenues)-SUM($JA10:AAR10),LOOKUP($F10,TenantNames,TenantMonthlyRents)),IF(AND((SUMIF($G$4:AHB$4,"&lt;"&amp;AAS$4,$G10:AHB10))&gt;SUMIFS(TransactionAmounts,TenantSources,$F10,'Filtered Data'!$C$2:$C23,"&lt;"&amp;AAS$4),AAS$4&lt;TODAY()),"Late","Occupied")),)))</f>
        <v/>
      </c>
      <c r="AAT10" s="33" t="str">
        <f>IF(ISBLANK($F10),,IF(TODAY()=AAT$4,"Today",IF(AND(LOOKUP($F10,TenantNames,TenantStartDates)&lt;=AAT$4,LOOKUP($F10,TenantNames,TenantEndDates)&gt;=AAT$4),IF(OR(AND(DAY(LOOKUP($F10,TenantNames,TenantStartDates))&gt;28,DAY(EOMONTH(AAT$4,0))=28,DAY(AAT$4)=28),AND(DAY(LOOKUP($F10,TenantNames,TenantStartDates))&gt;30,DAY(EOMONTH(AAT$4,0))=30,DAY(AAT$4)=30),DAY(LOOKUP($F10,TenantNames,TenantStartDates))=DAY(AAT$4)),IF((LOOKUP($F10,TenantNames,TenantEndDates)-AAT$4)&lt;=31,LOOKUP($F10,TenantNames,TenantTotalRevenues)-SUM($JA10:AAS10),LOOKUP($F10,TenantNames,TenantMonthlyRents)),IF(AND((SUMIF($G$4:AHB$4,"&lt;"&amp;AAT$4,$G10:AHB10))&gt;SUMIFS(TransactionAmounts,TenantSources,$F10,'Filtered Data'!$C$2:$C23,"&lt;"&amp;AAT$4),AAT$4&lt;TODAY()),"Late","Occupied")),)))</f>
        <v/>
      </c>
      <c r="AAU10" s="33" t="str">
        <f>IF(ISBLANK($F10),,IF(TODAY()=AAU$4,"Today",IF(AND(LOOKUP($F10,TenantNames,TenantStartDates)&lt;=AAU$4,LOOKUP($F10,TenantNames,TenantEndDates)&gt;=AAU$4),IF(OR(AND(DAY(LOOKUP($F10,TenantNames,TenantStartDates))&gt;28,DAY(EOMONTH(AAU$4,0))=28,DAY(AAU$4)=28),AND(DAY(LOOKUP($F10,TenantNames,TenantStartDates))&gt;30,DAY(EOMONTH(AAU$4,0))=30,DAY(AAU$4)=30),DAY(LOOKUP($F10,TenantNames,TenantStartDates))=DAY(AAU$4)),IF((LOOKUP($F10,TenantNames,TenantEndDates)-AAU$4)&lt;=31,LOOKUP($F10,TenantNames,TenantTotalRevenues)-SUM($JA10:AAT10),LOOKUP($F10,TenantNames,TenantMonthlyRents)),IF(AND((SUMIF($G$4:AHB$4,"&lt;"&amp;AAU$4,$G10:AHB10))&gt;SUMIFS(TransactionAmounts,TenantSources,$F10,'Filtered Data'!$C$2:$C23,"&lt;"&amp;AAU$4),AAU$4&lt;TODAY()),"Late","Occupied")),)))</f>
        <v/>
      </c>
      <c r="AAV10" s="33" t="str">
        <f>IF(ISBLANK($F10),,IF(TODAY()=AAV$4,"Today",IF(AND(LOOKUP($F10,TenantNames,TenantStartDates)&lt;=AAV$4,LOOKUP($F10,TenantNames,TenantEndDates)&gt;=AAV$4),IF(OR(AND(DAY(LOOKUP($F10,TenantNames,TenantStartDates))&gt;28,DAY(EOMONTH(AAV$4,0))=28,DAY(AAV$4)=28),AND(DAY(LOOKUP($F10,TenantNames,TenantStartDates))&gt;30,DAY(EOMONTH(AAV$4,0))=30,DAY(AAV$4)=30),DAY(LOOKUP($F10,TenantNames,TenantStartDates))=DAY(AAV$4)),IF((LOOKUP($F10,TenantNames,TenantEndDates)-AAV$4)&lt;=31,LOOKUP($F10,TenantNames,TenantTotalRevenues)-SUM($JA10:AAU10),LOOKUP($F10,TenantNames,TenantMonthlyRents)),IF(AND((SUMIF($G$4:AHB$4,"&lt;"&amp;AAV$4,$G10:AHB10))&gt;SUMIFS(TransactionAmounts,TenantSources,$F10,'Filtered Data'!$C$2:$C23,"&lt;"&amp;AAV$4),AAV$4&lt;TODAY()),"Late","Occupied")),)))</f>
        <v/>
      </c>
      <c r="AAW10" s="33" t="str">
        <f>IF(ISBLANK($F10),,IF(TODAY()=AAW$4,"Today",IF(AND(LOOKUP($F10,TenantNames,TenantStartDates)&lt;=AAW$4,LOOKUP($F10,TenantNames,TenantEndDates)&gt;=AAW$4),IF(OR(AND(DAY(LOOKUP($F10,TenantNames,TenantStartDates))&gt;28,DAY(EOMONTH(AAW$4,0))=28,DAY(AAW$4)=28),AND(DAY(LOOKUP($F10,TenantNames,TenantStartDates))&gt;30,DAY(EOMONTH(AAW$4,0))=30,DAY(AAW$4)=30),DAY(LOOKUP($F10,TenantNames,TenantStartDates))=DAY(AAW$4)),IF((LOOKUP($F10,TenantNames,TenantEndDates)-AAW$4)&lt;=31,LOOKUP($F10,TenantNames,TenantTotalRevenues)-SUM($JA10:AAV10),LOOKUP($F10,TenantNames,TenantMonthlyRents)),IF(AND((SUMIF($G$4:AHB$4,"&lt;"&amp;AAW$4,$G10:AHB10))&gt;SUMIFS(TransactionAmounts,TenantSources,$F10,'Filtered Data'!$C$2:$C23,"&lt;"&amp;AAW$4),AAW$4&lt;TODAY()),"Late","Occupied")),)))</f>
        <v/>
      </c>
      <c r="AAX10" s="33" t="str">
        <f>IF(ISBLANK($F10),,IF(TODAY()=AAX$4,"Today",IF(AND(LOOKUP($F10,TenantNames,TenantStartDates)&lt;=AAX$4,LOOKUP($F10,TenantNames,TenantEndDates)&gt;=AAX$4),IF(OR(AND(DAY(LOOKUP($F10,TenantNames,TenantStartDates))&gt;28,DAY(EOMONTH(AAX$4,0))=28,DAY(AAX$4)=28),AND(DAY(LOOKUP($F10,TenantNames,TenantStartDates))&gt;30,DAY(EOMONTH(AAX$4,0))=30,DAY(AAX$4)=30),DAY(LOOKUP($F10,TenantNames,TenantStartDates))=DAY(AAX$4)),IF((LOOKUP($F10,TenantNames,TenantEndDates)-AAX$4)&lt;=31,LOOKUP($F10,TenantNames,TenantTotalRevenues)-SUM($JA10:AAW10),LOOKUP($F10,TenantNames,TenantMonthlyRents)),IF(AND((SUMIF($G$4:AHB$4,"&lt;"&amp;AAX$4,$G10:AHB10))&gt;SUMIFS(TransactionAmounts,TenantSources,$F10,'Filtered Data'!$C$2:$C23,"&lt;"&amp;AAX$4),AAX$4&lt;TODAY()),"Late","Occupied")),)))</f>
        <v/>
      </c>
      <c r="AAY10" s="33" t="str">
        <f>IF(ISBLANK($F10),,IF(TODAY()=AAY$4,"Today",IF(AND(LOOKUP($F10,TenantNames,TenantStartDates)&lt;=AAY$4,LOOKUP($F10,TenantNames,TenantEndDates)&gt;=AAY$4),IF(OR(AND(DAY(LOOKUP($F10,TenantNames,TenantStartDates))&gt;28,DAY(EOMONTH(AAY$4,0))=28,DAY(AAY$4)=28),AND(DAY(LOOKUP($F10,TenantNames,TenantStartDates))&gt;30,DAY(EOMONTH(AAY$4,0))=30,DAY(AAY$4)=30),DAY(LOOKUP($F10,TenantNames,TenantStartDates))=DAY(AAY$4)),IF((LOOKUP($F10,TenantNames,TenantEndDates)-AAY$4)&lt;=31,LOOKUP($F10,TenantNames,TenantTotalRevenues)-SUM($JA10:AAX10),LOOKUP($F10,TenantNames,TenantMonthlyRents)),IF(AND((SUMIF($G$4:AHB$4,"&lt;"&amp;AAY$4,$G10:AHB10))&gt;SUMIFS(TransactionAmounts,TenantSources,$F10,'Filtered Data'!$C$2:$C23,"&lt;"&amp;AAY$4),AAY$4&lt;TODAY()),"Late","Occupied")),)))</f>
        <v/>
      </c>
      <c r="AAZ10" s="33" t="str">
        <f>IF(ISBLANK($F10),,IF(TODAY()=AAZ$4,"Today",IF(AND(LOOKUP($F10,TenantNames,TenantStartDates)&lt;=AAZ$4,LOOKUP($F10,TenantNames,TenantEndDates)&gt;=AAZ$4),IF(OR(AND(DAY(LOOKUP($F10,TenantNames,TenantStartDates))&gt;28,DAY(EOMONTH(AAZ$4,0))=28,DAY(AAZ$4)=28),AND(DAY(LOOKUP($F10,TenantNames,TenantStartDates))&gt;30,DAY(EOMONTH(AAZ$4,0))=30,DAY(AAZ$4)=30),DAY(LOOKUP($F10,TenantNames,TenantStartDates))=DAY(AAZ$4)),IF((LOOKUP($F10,TenantNames,TenantEndDates)-AAZ$4)&lt;=31,LOOKUP($F10,TenantNames,TenantTotalRevenues)-SUM($JA10:AAY10),LOOKUP($F10,TenantNames,TenantMonthlyRents)),IF(AND((SUMIF($G$4:AHB$4,"&lt;"&amp;AAZ$4,$G10:AHB10))&gt;SUMIFS(TransactionAmounts,TenantSources,$F10,'Filtered Data'!$C$2:$C23,"&lt;"&amp;AAZ$4),AAZ$4&lt;TODAY()),"Late","Occupied")),)))</f>
        <v/>
      </c>
      <c r="ABA10" s="33" t="str">
        <f>IF(ISBLANK($F10),,IF(TODAY()=ABA$4,"Today",IF(AND(LOOKUP($F10,TenantNames,TenantStartDates)&lt;=ABA$4,LOOKUP($F10,TenantNames,TenantEndDates)&gt;=ABA$4),IF(OR(AND(DAY(LOOKUP($F10,TenantNames,TenantStartDates))&gt;28,DAY(EOMONTH(ABA$4,0))=28,DAY(ABA$4)=28),AND(DAY(LOOKUP($F10,TenantNames,TenantStartDates))&gt;30,DAY(EOMONTH(ABA$4,0))=30,DAY(ABA$4)=30),DAY(LOOKUP($F10,TenantNames,TenantStartDates))=DAY(ABA$4)),IF((LOOKUP($F10,TenantNames,TenantEndDates)-ABA$4)&lt;=31,LOOKUP($F10,TenantNames,TenantTotalRevenues)-SUM($JA10:AAZ10),LOOKUP($F10,TenantNames,TenantMonthlyRents)),IF(AND((SUMIF($G$4:AHB$4,"&lt;"&amp;ABA$4,$G10:AHB10))&gt;SUMIFS(TransactionAmounts,TenantSources,$F10,'Filtered Data'!$C$2:$C23,"&lt;"&amp;ABA$4),ABA$4&lt;TODAY()),"Late","Occupied")),)))</f>
        <v/>
      </c>
      <c r="ABB10" s="33" t="str">
        <f>IF(ISBLANK($F10),,IF(TODAY()=ABB$4,"Today",IF(AND(LOOKUP($F10,TenantNames,TenantStartDates)&lt;=ABB$4,LOOKUP($F10,TenantNames,TenantEndDates)&gt;=ABB$4),IF(OR(AND(DAY(LOOKUP($F10,TenantNames,TenantStartDates))&gt;28,DAY(EOMONTH(ABB$4,0))=28,DAY(ABB$4)=28),AND(DAY(LOOKUP($F10,TenantNames,TenantStartDates))&gt;30,DAY(EOMONTH(ABB$4,0))=30,DAY(ABB$4)=30),DAY(LOOKUP($F10,TenantNames,TenantStartDates))=DAY(ABB$4)),IF((LOOKUP($F10,TenantNames,TenantEndDates)-ABB$4)&lt;=31,LOOKUP($F10,TenantNames,TenantTotalRevenues)-SUM($JA10:ABA10),LOOKUP($F10,TenantNames,TenantMonthlyRents)),IF(AND((SUMIF($G$4:AHB$4,"&lt;"&amp;ABB$4,$G10:AHB10))&gt;SUMIFS(TransactionAmounts,TenantSources,$F10,'Filtered Data'!$C$2:$C23,"&lt;"&amp;ABB$4),ABB$4&lt;TODAY()),"Late","Occupied")),)))</f>
        <v/>
      </c>
      <c r="ABC10" s="33" t="str">
        <f>IF(ISBLANK($F10),,IF(TODAY()=ABC$4,"Today",IF(AND(LOOKUP($F10,TenantNames,TenantStartDates)&lt;=ABC$4,LOOKUP($F10,TenantNames,TenantEndDates)&gt;=ABC$4),IF(OR(AND(DAY(LOOKUP($F10,TenantNames,TenantStartDates))&gt;28,DAY(EOMONTH(ABC$4,0))=28,DAY(ABC$4)=28),AND(DAY(LOOKUP($F10,TenantNames,TenantStartDates))&gt;30,DAY(EOMONTH(ABC$4,0))=30,DAY(ABC$4)=30),DAY(LOOKUP($F10,TenantNames,TenantStartDates))=DAY(ABC$4)),IF((LOOKUP($F10,TenantNames,TenantEndDates)-ABC$4)&lt;=31,LOOKUP($F10,TenantNames,TenantTotalRevenues)-SUM($JA10:ABB10),LOOKUP($F10,TenantNames,TenantMonthlyRents)),IF(AND((SUMIF($G$4:AHB$4,"&lt;"&amp;ABC$4,$G10:AHB10))&gt;SUMIFS(TransactionAmounts,TenantSources,$F10,'Filtered Data'!$C$2:$C23,"&lt;"&amp;ABC$4),ABC$4&lt;TODAY()),"Late","Occupied")),)))</f>
        <v/>
      </c>
      <c r="ABD10" s="33" t="str">
        <f>IF(ISBLANK($F10),,IF(TODAY()=ABD$4,"Today",IF(AND(LOOKUP($F10,TenantNames,TenantStartDates)&lt;=ABD$4,LOOKUP($F10,TenantNames,TenantEndDates)&gt;=ABD$4),IF(OR(AND(DAY(LOOKUP($F10,TenantNames,TenantStartDates))&gt;28,DAY(EOMONTH(ABD$4,0))=28,DAY(ABD$4)=28),AND(DAY(LOOKUP($F10,TenantNames,TenantStartDates))&gt;30,DAY(EOMONTH(ABD$4,0))=30,DAY(ABD$4)=30),DAY(LOOKUP($F10,TenantNames,TenantStartDates))=DAY(ABD$4)),IF((LOOKUP($F10,TenantNames,TenantEndDates)-ABD$4)&lt;=31,LOOKUP($F10,TenantNames,TenantTotalRevenues)-SUM($JA10:ABC10),LOOKUP($F10,TenantNames,TenantMonthlyRents)),IF(AND((SUMIF($G$4:AHB$4,"&lt;"&amp;ABD$4,$G10:AHB10))&gt;SUMIFS(TransactionAmounts,TenantSources,$F10,'Filtered Data'!$C$2:$C23,"&lt;"&amp;ABD$4),ABD$4&lt;TODAY()),"Late","Occupied")),)))</f>
        <v/>
      </c>
      <c r="ABE10" s="33" t="str">
        <f>IF(ISBLANK($F10),,IF(TODAY()=ABE$4,"Today",IF(AND(LOOKUP($F10,TenantNames,TenantStartDates)&lt;=ABE$4,LOOKUP($F10,TenantNames,TenantEndDates)&gt;=ABE$4),IF(OR(AND(DAY(LOOKUP($F10,TenantNames,TenantStartDates))&gt;28,DAY(EOMONTH(ABE$4,0))=28,DAY(ABE$4)=28),AND(DAY(LOOKUP($F10,TenantNames,TenantStartDates))&gt;30,DAY(EOMONTH(ABE$4,0))=30,DAY(ABE$4)=30),DAY(LOOKUP($F10,TenantNames,TenantStartDates))=DAY(ABE$4)),IF((LOOKUP($F10,TenantNames,TenantEndDates)-ABE$4)&lt;=31,LOOKUP($F10,TenantNames,TenantTotalRevenues)-SUM($JA10:ABD10),LOOKUP($F10,TenantNames,TenantMonthlyRents)),IF(AND((SUMIF($G$4:AHB$4,"&lt;"&amp;ABE$4,$G10:AHB10))&gt;SUMIFS(TransactionAmounts,TenantSources,$F10,'Filtered Data'!$C$2:$C23,"&lt;"&amp;ABE$4),ABE$4&lt;TODAY()),"Late","Occupied")),)))</f>
        <v/>
      </c>
      <c r="ABF10" s="33" t="str">
        <f>IF(ISBLANK($F10),,IF(TODAY()=ABF$4,"Today",IF(AND(LOOKUP($F10,TenantNames,TenantStartDates)&lt;=ABF$4,LOOKUP($F10,TenantNames,TenantEndDates)&gt;=ABF$4),IF(OR(AND(DAY(LOOKUP($F10,TenantNames,TenantStartDates))&gt;28,DAY(EOMONTH(ABF$4,0))=28,DAY(ABF$4)=28),AND(DAY(LOOKUP($F10,TenantNames,TenantStartDates))&gt;30,DAY(EOMONTH(ABF$4,0))=30,DAY(ABF$4)=30),DAY(LOOKUP($F10,TenantNames,TenantStartDates))=DAY(ABF$4)),IF((LOOKUP($F10,TenantNames,TenantEndDates)-ABF$4)&lt;=31,LOOKUP($F10,TenantNames,TenantTotalRevenues)-SUM($JA10:ABE10),LOOKUP($F10,TenantNames,TenantMonthlyRents)),IF(AND((SUMIF($G$4:AHB$4,"&lt;"&amp;ABF$4,$G10:AHB10))&gt;SUMIFS(TransactionAmounts,TenantSources,$F10,'Filtered Data'!$C$2:$C23,"&lt;"&amp;ABF$4),ABF$4&lt;TODAY()),"Late","Occupied")),)))</f>
        <v/>
      </c>
      <c r="ABG10" s="33" t="str">
        <f>IF(ISBLANK($F10),,IF(TODAY()=ABG$4,"Today",IF(AND(LOOKUP($F10,TenantNames,TenantStartDates)&lt;=ABG$4,LOOKUP($F10,TenantNames,TenantEndDates)&gt;=ABG$4),IF(OR(AND(DAY(LOOKUP($F10,TenantNames,TenantStartDates))&gt;28,DAY(EOMONTH(ABG$4,0))=28,DAY(ABG$4)=28),AND(DAY(LOOKUP($F10,TenantNames,TenantStartDates))&gt;30,DAY(EOMONTH(ABG$4,0))=30,DAY(ABG$4)=30),DAY(LOOKUP($F10,TenantNames,TenantStartDates))=DAY(ABG$4)),IF((LOOKUP($F10,TenantNames,TenantEndDates)-ABG$4)&lt;=31,LOOKUP($F10,TenantNames,TenantTotalRevenues)-SUM($JA10:ABF10),LOOKUP($F10,TenantNames,TenantMonthlyRents)),IF(AND((SUMIF($G$4:AHB$4,"&lt;"&amp;ABG$4,$G10:AHB10))&gt;SUMIFS(TransactionAmounts,TenantSources,$F10,'Filtered Data'!$C$2:$C23,"&lt;"&amp;ABG$4),ABG$4&lt;TODAY()),"Late","Occupied")),)))</f>
        <v/>
      </c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</row>
    <row r="11" ht="28.5" customHeight="1">
      <c r="A11" s="31"/>
      <c r="B11" s="31"/>
      <c r="C11" s="27"/>
      <c r="D11" s="22" t="str">
        <f t="shared" si="1"/>
        <v/>
      </c>
      <c r="E11" s="22"/>
      <c r="F11" s="2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18"/>
      <c r="JA11" s="33" t="str">
        <f>IF(ISBLANK($F11),,IF(TODAY()=JA$4,"Today",IF(AND(LOOKUP($F11,TenantNames,TenantStartDates)&lt;=JA$4,LOOKUP($F11,TenantNames,TenantEndDates)&gt;=JA$4),IF(OR(AND(DAY(LOOKUP($F11,TenantNames,TenantStartDates))&gt;28,DAY(EOMONTH(JA$4,0))=28,DAY(JA$4)=28),AND(DAY(LOOKUP($F11,TenantNames,TenantStartDates))&gt;30,DAY(EOMONTH(JA$4,0))=30,DAY(JA$4)=30),DAY(LOOKUP($F11,TenantNames,TenantStartDates))=DAY(JA$4)),IF((LOOKUP($F11,TenantNames,TenantEndDates)-JA$4)&lt;=31,LOOKUP($F11,TenantNames,TenantTotalRevenues)-SUM(IZ11:$JA11),LOOKUP($F11,TenantNames,TenantMonthlyRents)),IF(AND((SUMIF($G$4:AHB$4,"&lt;"&amp;JA$4,$G11:AHB11))&gt;SUMIFS(TransactionAmounts,TenantSources,$F11,'Filtered Data'!$C$2:$C23,"&lt;"&amp;JA$4),JA$4&lt;TODAY()),"Late","Occupied")),)))</f>
        <v/>
      </c>
      <c r="JB11" s="33" t="str">
        <f>IF(ISBLANK($F11),,IF(TODAY()=JB$4,"Today",IF(AND(LOOKUP($F11,TenantNames,TenantStartDates)&lt;=JB$4,LOOKUP($F11,TenantNames,TenantEndDates)&gt;=JB$4),IF(OR(AND(DAY(LOOKUP($F11,TenantNames,TenantStartDates))&gt;28,DAY(EOMONTH(JB$4,0))=28,DAY(JB$4)=28),AND(DAY(LOOKUP($F11,TenantNames,TenantStartDates))&gt;30,DAY(EOMONTH(JB$4,0))=30,DAY(JB$4)=30),DAY(LOOKUP($F11,TenantNames,TenantStartDates))=DAY(JB$4)),IF((LOOKUP($F11,TenantNames,TenantEndDates)-JB$4)&lt;=31,LOOKUP($F11,TenantNames,TenantTotalRevenues)-SUM(JA11:$JA11),LOOKUP($F11,TenantNames,TenantMonthlyRents)),IF(AND((SUMIF($G$4:AHB$4,"&lt;"&amp;JB$4,$G11:AHB11))&gt;SUMIFS(TransactionAmounts,TenantSources,$F11,'Filtered Data'!$C$2:$C23,"&lt;"&amp;JB$4),JB$4&lt;TODAY()),"Late","Occupied")),)))</f>
        <v/>
      </c>
      <c r="JC11" s="33" t="str">
        <f>IF(ISBLANK($F11),,IF(TODAY()=JC$4,"Today",IF(AND(LOOKUP($F11,TenantNames,TenantStartDates)&lt;=JC$4,LOOKUP($F11,TenantNames,TenantEndDates)&gt;=JC$4),IF(OR(AND(DAY(LOOKUP($F11,TenantNames,TenantStartDates))&gt;28,DAY(EOMONTH(JC$4,0))=28,DAY(JC$4)=28),AND(DAY(LOOKUP($F11,TenantNames,TenantStartDates))&gt;30,DAY(EOMONTH(JC$4,0))=30,DAY(JC$4)=30),DAY(LOOKUP($F11,TenantNames,TenantStartDates))=DAY(JC$4)),IF((LOOKUP($F11,TenantNames,TenantEndDates)-JC$4)&lt;=31,LOOKUP($F11,TenantNames,TenantTotalRevenues)-SUM($JA11:JB11),LOOKUP($F11,TenantNames,TenantMonthlyRents)),IF(AND((SUMIF($G$4:AHB$4,"&lt;"&amp;JC$4,$G11:AHB11))&gt;SUMIFS(TransactionAmounts,TenantSources,$F11,'Filtered Data'!$C$2:$C23,"&lt;"&amp;JC$4),JC$4&lt;TODAY()),"Late","Occupied")),)))</f>
        <v/>
      </c>
      <c r="JD11" s="33" t="str">
        <f>IF(ISBLANK($F11),,IF(TODAY()=JD$4,"Today",IF(AND(LOOKUP($F11,TenantNames,TenantStartDates)&lt;=JD$4,LOOKUP($F11,TenantNames,TenantEndDates)&gt;=JD$4),IF(OR(AND(DAY(LOOKUP($F11,TenantNames,TenantStartDates))&gt;28,DAY(EOMONTH(JD$4,0))=28,DAY(JD$4)=28),AND(DAY(LOOKUP($F11,TenantNames,TenantStartDates))&gt;30,DAY(EOMONTH(JD$4,0))=30,DAY(JD$4)=30),DAY(LOOKUP($F11,TenantNames,TenantStartDates))=DAY(JD$4)),IF((LOOKUP($F11,TenantNames,TenantEndDates)-JD$4)&lt;=31,LOOKUP($F11,TenantNames,TenantTotalRevenues)-SUM($JA11:JC11),LOOKUP($F11,TenantNames,TenantMonthlyRents)),IF(AND((SUMIF($G$4:AHB$4,"&lt;"&amp;JD$4,$G11:AHB11))&gt;SUMIFS(TransactionAmounts,TenantSources,$F11,'Filtered Data'!$C$2:$C23,"&lt;"&amp;JD$4),JD$4&lt;TODAY()),"Late","Occupied")),)))</f>
        <v/>
      </c>
      <c r="JE11" s="33" t="str">
        <f>IF(ISBLANK($F11),,IF(TODAY()=JE$4,"Today",IF(AND(LOOKUP($F11,TenantNames,TenantStartDates)&lt;=JE$4,LOOKUP($F11,TenantNames,TenantEndDates)&gt;=JE$4),IF(OR(AND(DAY(LOOKUP($F11,TenantNames,TenantStartDates))&gt;28,DAY(EOMONTH(JE$4,0))=28,DAY(JE$4)=28),AND(DAY(LOOKUP($F11,TenantNames,TenantStartDates))&gt;30,DAY(EOMONTH(JE$4,0))=30,DAY(JE$4)=30),DAY(LOOKUP($F11,TenantNames,TenantStartDates))=DAY(JE$4)),IF((LOOKUP($F11,TenantNames,TenantEndDates)-JE$4)&lt;=31,LOOKUP($F11,TenantNames,TenantTotalRevenues)-SUM($JA11:JD11),LOOKUP($F11,TenantNames,TenantMonthlyRents)),IF(AND((SUMIF($G$4:AHB$4,"&lt;"&amp;JE$4,$G11:AHB11))&gt;SUMIFS(TransactionAmounts,TenantSources,$F11,'Filtered Data'!$C$2:$C23,"&lt;"&amp;JE$4),JE$4&lt;TODAY()),"Late","Occupied")),)))</f>
        <v/>
      </c>
      <c r="JF11" s="33" t="str">
        <f>IF(ISBLANK($F11),,IF(TODAY()=JF$4,"Today",IF(AND(LOOKUP($F11,TenantNames,TenantStartDates)&lt;=JF$4,LOOKUP($F11,TenantNames,TenantEndDates)&gt;=JF$4),IF(OR(AND(DAY(LOOKUP($F11,TenantNames,TenantStartDates))&gt;28,DAY(EOMONTH(JF$4,0))=28,DAY(JF$4)=28),AND(DAY(LOOKUP($F11,TenantNames,TenantStartDates))&gt;30,DAY(EOMONTH(JF$4,0))=30,DAY(JF$4)=30),DAY(LOOKUP($F11,TenantNames,TenantStartDates))=DAY(JF$4)),IF((LOOKUP($F11,TenantNames,TenantEndDates)-JF$4)&lt;=31,LOOKUP($F11,TenantNames,TenantTotalRevenues)-SUM($JA11:JE11),LOOKUP($F11,TenantNames,TenantMonthlyRents)),IF(AND((SUMIF($G$4:AHB$4,"&lt;"&amp;JF$4,$G11:AHB11))&gt;SUMIFS(TransactionAmounts,TenantSources,$F11,'Filtered Data'!$C$2:$C23,"&lt;"&amp;JF$4),JF$4&lt;TODAY()),"Late","Occupied")),)))</f>
        <v/>
      </c>
      <c r="JG11" s="33" t="str">
        <f>IF(ISBLANK($F11),,IF(TODAY()=JG$4,"Today",IF(AND(LOOKUP($F11,TenantNames,TenantStartDates)&lt;=JG$4,LOOKUP($F11,TenantNames,TenantEndDates)&gt;=JG$4),IF(OR(AND(DAY(LOOKUP($F11,TenantNames,TenantStartDates))&gt;28,DAY(EOMONTH(JG$4,0))=28,DAY(JG$4)=28),AND(DAY(LOOKUP($F11,TenantNames,TenantStartDates))&gt;30,DAY(EOMONTH(JG$4,0))=30,DAY(JG$4)=30),DAY(LOOKUP($F11,TenantNames,TenantStartDates))=DAY(JG$4)),IF((LOOKUP($F11,TenantNames,TenantEndDates)-JG$4)&lt;=31,LOOKUP($F11,TenantNames,TenantTotalRevenues)-SUM($JA11:JF11),LOOKUP($F11,TenantNames,TenantMonthlyRents)),IF(AND((SUMIF($G$4:AHB$4,"&lt;"&amp;JG$4,$G11:AHB11))&gt;SUMIFS(TransactionAmounts,TenantSources,$F11,'Filtered Data'!$C$2:$C23,"&lt;"&amp;JG$4),JG$4&lt;TODAY()),"Late","Occupied")),)))</f>
        <v/>
      </c>
      <c r="JH11" s="33" t="str">
        <f>IF(ISBLANK($F11),,IF(TODAY()=JH$4,"Today",IF(AND(LOOKUP($F11,TenantNames,TenantStartDates)&lt;=JH$4,LOOKUP($F11,TenantNames,TenantEndDates)&gt;=JH$4),IF(OR(AND(DAY(LOOKUP($F11,TenantNames,TenantStartDates))&gt;28,DAY(EOMONTH(JH$4,0))=28,DAY(JH$4)=28),AND(DAY(LOOKUP($F11,TenantNames,TenantStartDates))&gt;30,DAY(EOMONTH(JH$4,0))=30,DAY(JH$4)=30),DAY(LOOKUP($F11,TenantNames,TenantStartDates))=DAY(JH$4)),IF((LOOKUP($F11,TenantNames,TenantEndDates)-JH$4)&lt;=31,LOOKUP($F11,TenantNames,TenantTotalRevenues)-SUM($JA11:JG11),LOOKUP($F11,TenantNames,TenantMonthlyRents)),IF(AND((SUMIF($G$4:AHB$4,"&lt;"&amp;JH$4,$G11:AHB11))&gt;SUMIFS(TransactionAmounts,TenantSources,$F11,'Filtered Data'!$C$2:$C23,"&lt;"&amp;JH$4),JH$4&lt;TODAY()),"Late","Occupied")),)))</f>
        <v/>
      </c>
      <c r="JI11" s="33" t="str">
        <f>IF(ISBLANK($F11),,IF(TODAY()=JI$4,"Today",IF(AND(LOOKUP($F11,TenantNames,TenantStartDates)&lt;=JI$4,LOOKUP($F11,TenantNames,TenantEndDates)&gt;=JI$4),IF(OR(AND(DAY(LOOKUP($F11,TenantNames,TenantStartDates))&gt;28,DAY(EOMONTH(JI$4,0))=28,DAY(JI$4)=28),AND(DAY(LOOKUP($F11,TenantNames,TenantStartDates))&gt;30,DAY(EOMONTH(JI$4,0))=30,DAY(JI$4)=30),DAY(LOOKUP($F11,TenantNames,TenantStartDates))=DAY(JI$4)),IF((LOOKUP($F11,TenantNames,TenantEndDates)-JI$4)&lt;=31,LOOKUP($F11,TenantNames,TenantTotalRevenues)-SUM($JA11:JH11),LOOKUP($F11,TenantNames,TenantMonthlyRents)),IF(AND((SUMIF($G$4:AHB$4,"&lt;"&amp;JI$4,$G11:AHB11))&gt;SUMIFS(TransactionAmounts,TenantSources,$F11,'Filtered Data'!$C$2:$C23,"&lt;"&amp;JI$4),JI$4&lt;TODAY()),"Late","Occupied")),)))</f>
        <v/>
      </c>
      <c r="JJ11" s="33" t="str">
        <f>IF(ISBLANK($F11),,IF(TODAY()=JJ$4,"Today",IF(AND(LOOKUP($F11,TenantNames,TenantStartDates)&lt;=JJ$4,LOOKUP($F11,TenantNames,TenantEndDates)&gt;=JJ$4),IF(OR(AND(DAY(LOOKUP($F11,TenantNames,TenantStartDates))&gt;28,DAY(EOMONTH(JJ$4,0))=28,DAY(JJ$4)=28),AND(DAY(LOOKUP($F11,TenantNames,TenantStartDates))&gt;30,DAY(EOMONTH(JJ$4,0))=30,DAY(JJ$4)=30),DAY(LOOKUP($F11,TenantNames,TenantStartDates))=DAY(JJ$4)),IF((LOOKUP($F11,TenantNames,TenantEndDates)-JJ$4)&lt;=31,LOOKUP($F11,TenantNames,TenantTotalRevenues)-SUM($JA11:JI11),LOOKUP($F11,TenantNames,TenantMonthlyRents)),IF(AND((SUMIF($G$4:AHB$4,"&lt;"&amp;JJ$4,$G11:AHB11))&gt;SUMIFS(TransactionAmounts,TenantSources,$F11,'Filtered Data'!$C$2:$C23,"&lt;"&amp;JJ$4),JJ$4&lt;TODAY()),"Late","Occupied")),)))</f>
        <v/>
      </c>
      <c r="JK11" s="33" t="str">
        <f>IF(ISBLANK($F11),,IF(TODAY()=JK$4,"Today",IF(AND(LOOKUP($F11,TenantNames,TenantStartDates)&lt;=JK$4,LOOKUP($F11,TenantNames,TenantEndDates)&gt;=JK$4),IF(OR(AND(DAY(LOOKUP($F11,TenantNames,TenantStartDates))&gt;28,DAY(EOMONTH(JK$4,0))=28,DAY(JK$4)=28),AND(DAY(LOOKUP($F11,TenantNames,TenantStartDates))&gt;30,DAY(EOMONTH(JK$4,0))=30,DAY(JK$4)=30),DAY(LOOKUP($F11,TenantNames,TenantStartDates))=DAY(JK$4)),IF((LOOKUP($F11,TenantNames,TenantEndDates)-JK$4)&lt;=31,LOOKUP($F11,TenantNames,TenantTotalRevenues)-SUM($JA11:JJ11),LOOKUP($F11,TenantNames,TenantMonthlyRents)),IF(AND((SUMIF($G$4:AHB$4,"&lt;"&amp;JK$4,$G11:AHB11))&gt;SUMIFS(TransactionAmounts,TenantSources,$F11,'Filtered Data'!$C$2:$C23,"&lt;"&amp;JK$4),JK$4&lt;TODAY()),"Late","Occupied")),)))</f>
        <v/>
      </c>
      <c r="JL11" s="33" t="str">
        <f>IF(ISBLANK($F11),,IF(TODAY()=JL$4,"Today",IF(AND(LOOKUP($F11,TenantNames,TenantStartDates)&lt;=JL$4,LOOKUP($F11,TenantNames,TenantEndDates)&gt;=JL$4),IF(OR(AND(DAY(LOOKUP($F11,TenantNames,TenantStartDates))&gt;28,DAY(EOMONTH(JL$4,0))=28,DAY(JL$4)=28),AND(DAY(LOOKUP($F11,TenantNames,TenantStartDates))&gt;30,DAY(EOMONTH(JL$4,0))=30,DAY(JL$4)=30),DAY(LOOKUP($F11,TenantNames,TenantStartDates))=DAY(JL$4)),IF((LOOKUP($F11,TenantNames,TenantEndDates)-JL$4)&lt;=31,LOOKUP($F11,TenantNames,TenantTotalRevenues)-SUM($JA11:JK11),LOOKUP($F11,TenantNames,TenantMonthlyRents)),IF(AND((SUMIF($G$4:AHB$4,"&lt;"&amp;JL$4,$G11:AHB11))&gt;SUMIFS(TransactionAmounts,TenantSources,$F11,'Filtered Data'!$C$2:$C23,"&lt;"&amp;JL$4),JL$4&lt;TODAY()),"Late","Occupied")),)))</f>
        <v/>
      </c>
      <c r="JM11" s="33" t="str">
        <f>IF(ISBLANK($F11),,IF(TODAY()=JM$4,"Today",IF(AND(LOOKUP($F11,TenantNames,TenantStartDates)&lt;=JM$4,LOOKUP($F11,TenantNames,TenantEndDates)&gt;=JM$4),IF(OR(AND(DAY(LOOKUP($F11,TenantNames,TenantStartDates))&gt;28,DAY(EOMONTH(JM$4,0))=28,DAY(JM$4)=28),AND(DAY(LOOKUP($F11,TenantNames,TenantStartDates))&gt;30,DAY(EOMONTH(JM$4,0))=30,DAY(JM$4)=30),DAY(LOOKUP($F11,TenantNames,TenantStartDates))=DAY(JM$4)),IF((LOOKUP($F11,TenantNames,TenantEndDates)-JM$4)&lt;=31,LOOKUP($F11,TenantNames,TenantTotalRevenues)-SUM($JA11:JL11),LOOKUP($F11,TenantNames,TenantMonthlyRents)),IF(AND((SUMIF($G$4:AHB$4,"&lt;"&amp;JM$4,$G11:AHB11))&gt;SUMIFS(TransactionAmounts,TenantSources,$F11,'Filtered Data'!$C$2:$C23,"&lt;"&amp;JM$4),JM$4&lt;TODAY()),"Late","Occupied")),)))</f>
        <v/>
      </c>
      <c r="JN11" s="33" t="str">
        <f>IF(ISBLANK($F11),,IF(TODAY()=JN$4,"Today",IF(AND(LOOKUP($F11,TenantNames,TenantStartDates)&lt;=JN$4,LOOKUP($F11,TenantNames,TenantEndDates)&gt;=JN$4),IF(OR(AND(DAY(LOOKUP($F11,TenantNames,TenantStartDates))&gt;28,DAY(EOMONTH(JN$4,0))=28,DAY(JN$4)=28),AND(DAY(LOOKUP($F11,TenantNames,TenantStartDates))&gt;30,DAY(EOMONTH(JN$4,0))=30,DAY(JN$4)=30),DAY(LOOKUP($F11,TenantNames,TenantStartDates))=DAY(JN$4)),IF((LOOKUP($F11,TenantNames,TenantEndDates)-JN$4)&lt;=31,LOOKUP($F11,TenantNames,TenantTotalRevenues)-SUM($JA11:JM11),LOOKUP($F11,TenantNames,TenantMonthlyRents)),IF(AND((SUMIF($G$4:AHB$4,"&lt;"&amp;JN$4,$G11:AHB11))&gt;SUMIFS(TransactionAmounts,TenantSources,$F11,'Filtered Data'!$C$2:$C23,"&lt;"&amp;JN$4),JN$4&lt;TODAY()),"Late","Occupied")),)))</f>
        <v/>
      </c>
      <c r="JO11" s="33" t="str">
        <f>IF(ISBLANK($F11),,IF(TODAY()=JO$4,"Today",IF(AND(LOOKUP($F11,TenantNames,TenantStartDates)&lt;=JO$4,LOOKUP($F11,TenantNames,TenantEndDates)&gt;=JO$4),IF(OR(AND(DAY(LOOKUP($F11,TenantNames,TenantStartDates))&gt;28,DAY(EOMONTH(JO$4,0))=28,DAY(JO$4)=28),AND(DAY(LOOKUP($F11,TenantNames,TenantStartDates))&gt;30,DAY(EOMONTH(JO$4,0))=30,DAY(JO$4)=30),DAY(LOOKUP($F11,TenantNames,TenantStartDates))=DAY(JO$4)),IF((LOOKUP($F11,TenantNames,TenantEndDates)-JO$4)&lt;=31,LOOKUP($F11,TenantNames,TenantTotalRevenues)-SUM($JA11:JN11),LOOKUP($F11,TenantNames,TenantMonthlyRents)),IF(AND((SUMIF($G$4:AHB$4,"&lt;"&amp;JO$4,$G11:AHB11))&gt;SUMIFS(TransactionAmounts,TenantSources,$F11,'Filtered Data'!$C$2:$C23,"&lt;"&amp;JO$4),JO$4&lt;TODAY()),"Late","Occupied")),)))</f>
        <v/>
      </c>
      <c r="JP11" s="33" t="str">
        <f>IF(ISBLANK($F11),,IF(TODAY()=JP$4,"Today",IF(AND(LOOKUP($F11,TenantNames,TenantStartDates)&lt;=JP$4,LOOKUP($F11,TenantNames,TenantEndDates)&gt;=JP$4),IF(OR(AND(DAY(LOOKUP($F11,TenantNames,TenantStartDates))&gt;28,DAY(EOMONTH(JP$4,0))=28,DAY(JP$4)=28),AND(DAY(LOOKUP($F11,TenantNames,TenantStartDates))&gt;30,DAY(EOMONTH(JP$4,0))=30,DAY(JP$4)=30),DAY(LOOKUP($F11,TenantNames,TenantStartDates))=DAY(JP$4)),IF((LOOKUP($F11,TenantNames,TenantEndDates)-JP$4)&lt;=31,LOOKUP($F11,TenantNames,TenantTotalRevenues)-SUM($JA11:JO11),LOOKUP($F11,TenantNames,TenantMonthlyRents)),IF(AND((SUMIF($G$4:AHB$4,"&lt;"&amp;JP$4,$G11:AHB11))&gt;SUMIFS(TransactionAmounts,TenantSources,$F11,'Filtered Data'!$C$2:$C23,"&lt;"&amp;JP$4),JP$4&lt;TODAY()),"Late","Occupied")),)))</f>
        <v/>
      </c>
      <c r="JQ11" s="33" t="str">
        <f>IF(ISBLANK($F11),,IF(TODAY()=JQ$4,"Today",IF(AND(LOOKUP($F11,TenantNames,TenantStartDates)&lt;=JQ$4,LOOKUP($F11,TenantNames,TenantEndDates)&gt;=JQ$4),IF(OR(AND(DAY(LOOKUP($F11,TenantNames,TenantStartDates))&gt;28,DAY(EOMONTH(JQ$4,0))=28,DAY(JQ$4)=28),AND(DAY(LOOKUP($F11,TenantNames,TenantStartDates))&gt;30,DAY(EOMONTH(JQ$4,0))=30,DAY(JQ$4)=30),DAY(LOOKUP($F11,TenantNames,TenantStartDates))=DAY(JQ$4)),IF((LOOKUP($F11,TenantNames,TenantEndDates)-JQ$4)&lt;=31,LOOKUP($F11,TenantNames,TenantTotalRevenues)-SUM($JA11:JP11),LOOKUP($F11,TenantNames,TenantMonthlyRents)),IF(AND((SUMIF($G$4:AHB$4,"&lt;"&amp;JQ$4,$G11:AHB11))&gt;SUMIFS(TransactionAmounts,TenantSources,$F11,'Filtered Data'!$C$2:$C23,"&lt;"&amp;JQ$4),JQ$4&lt;TODAY()),"Late","Occupied")),)))</f>
        <v/>
      </c>
      <c r="JR11" s="33" t="str">
        <f>IF(ISBLANK($F11),,IF(TODAY()=JR$4,"Today",IF(AND(LOOKUP($F11,TenantNames,TenantStartDates)&lt;=JR$4,LOOKUP($F11,TenantNames,TenantEndDates)&gt;=JR$4),IF(OR(AND(DAY(LOOKUP($F11,TenantNames,TenantStartDates))&gt;28,DAY(EOMONTH(JR$4,0))=28,DAY(JR$4)=28),AND(DAY(LOOKUP($F11,TenantNames,TenantStartDates))&gt;30,DAY(EOMONTH(JR$4,0))=30,DAY(JR$4)=30),DAY(LOOKUP($F11,TenantNames,TenantStartDates))=DAY(JR$4)),IF((LOOKUP($F11,TenantNames,TenantEndDates)-JR$4)&lt;=31,LOOKUP($F11,TenantNames,TenantTotalRevenues)-SUM($JA11:JQ11),LOOKUP($F11,TenantNames,TenantMonthlyRents)),IF(AND((SUMIF($G$4:AHB$4,"&lt;"&amp;JR$4,$G11:AHB11))&gt;SUMIFS(TransactionAmounts,TenantSources,$F11,'Filtered Data'!$C$2:$C23,"&lt;"&amp;JR$4),JR$4&lt;TODAY()),"Late","Occupied")),)))</f>
        <v/>
      </c>
      <c r="JS11" s="33" t="str">
        <f>IF(ISBLANK($F11),,IF(TODAY()=JS$4,"Today",IF(AND(LOOKUP($F11,TenantNames,TenantStartDates)&lt;=JS$4,LOOKUP($F11,TenantNames,TenantEndDates)&gt;=JS$4),IF(OR(AND(DAY(LOOKUP($F11,TenantNames,TenantStartDates))&gt;28,DAY(EOMONTH(JS$4,0))=28,DAY(JS$4)=28),AND(DAY(LOOKUP($F11,TenantNames,TenantStartDates))&gt;30,DAY(EOMONTH(JS$4,0))=30,DAY(JS$4)=30),DAY(LOOKUP($F11,TenantNames,TenantStartDates))=DAY(JS$4)),IF((LOOKUP($F11,TenantNames,TenantEndDates)-JS$4)&lt;=31,LOOKUP($F11,TenantNames,TenantTotalRevenues)-SUM($JA11:JR11),LOOKUP($F11,TenantNames,TenantMonthlyRents)),IF(AND((SUMIF($G$4:AHB$4,"&lt;"&amp;JS$4,$G11:AHB11))&gt;SUMIFS(TransactionAmounts,TenantSources,$F11,'Filtered Data'!$C$2:$C23,"&lt;"&amp;JS$4),JS$4&lt;TODAY()),"Late","Occupied")),)))</f>
        <v/>
      </c>
      <c r="JT11" s="33" t="str">
        <f>IF(ISBLANK($F11),,IF(TODAY()=JT$4,"Today",IF(AND(LOOKUP($F11,TenantNames,TenantStartDates)&lt;=JT$4,LOOKUP($F11,TenantNames,TenantEndDates)&gt;=JT$4),IF(OR(AND(DAY(LOOKUP($F11,TenantNames,TenantStartDates))&gt;28,DAY(EOMONTH(JT$4,0))=28,DAY(JT$4)=28),AND(DAY(LOOKUP($F11,TenantNames,TenantStartDates))&gt;30,DAY(EOMONTH(JT$4,0))=30,DAY(JT$4)=30),DAY(LOOKUP($F11,TenantNames,TenantStartDates))=DAY(JT$4)),IF((LOOKUP($F11,TenantNames,TenantEndDates)-JT$4)&lt;=31,LOOKUP($F11,TenantNames,TenantTotalRevenues)-SUM($JA11:JS11),LOOKUP($F11,TenantNames,TenantMonthlyRents)),IF(AND((SUMIF($G$4:AHB$4,"&lt;"&amp;JT$4,$G11:AHB11))&gt;SUMIFS(TransactionAmounts,TenantSources,$F11,'Filtered Data'!$C$2:$C23,"&lt;"&amp;JT$4),JT$4&lt;TODAY()),"Late","Occupied")),)))</f>
        <v/>
      </c>
      <c r="JU11" s="33" t="str">
        <f>IF(ISBLANK($F11),,IF(TODAY()=JU$4,"Today",IF(AND(LOOKUP($F11,TenantNames,TenantStartDates)&lt;=JU$4,LOOKUP($F11,TenantNames,TenantEndDates)&gt;=JU$4),IF(OR(AND(DAY(LOOKUP($F11,TenantNames,TenantStartDates))&gt;28,DAY(EOMONTH(JU$4,0))=28,DAY(JU$4)=28),AND(DAY(LOOKUP($F11,TenantNames,TenantStartDates))&gt;30,DAY(EOMONTH(JU$4,0))=30,DAY(JU$4)=30),DAY(LOOKUP($F11,TenantNames,TenantStartDates))=DAY(JU$4)),IF((LOOKUP($F11,TenantNames,TenantEndDates)-JU$4)&lt;=31,LOOKUP($F11,TenantNames,TenantTotalRevenues)-SUM($JA11:JT11),LOOKUP($F11,TenantNames,TenantMonthlyRents)),IF(AND((SUMIF($G$4:AHB$4,"&lt;"&amp;JU$4,$G11:AHB11))&gt;SUMIFS(TransactionAmounts,TenantSources,$F11,'Filtered Data'!$C$2:$C23,"&lt;"&amp;JU$4),JU$4&lt;TODAY()),"Late","Occupied")),)))</f>
        <v/>
      </c>
      <c r="JV11" s="33" t="str">
        <f>IF(ISBLANK($F11),,IF(TODAY()=JV$4,"Today",IF(AND(LOOKUP($F11,TenantNames,TenantStartDates)&lt;=JV$4,LOOKUP($F11,TenantNames,TenantEndDates)&gt;=JV$4),IF(OR(AND(DAY(LOOKUP($F11,TenantNames,TenantStartDates))&gt;28,DAY(EOMONTH(JV$4,0))=28,DAY(JV$4)=28),AND(DAY(LOOKUP($F11,TenantNames,TenantStartDates))&gt;30,DAY(EOMONTH(JV$4,0))=30,DAY(JV$4)=30),DAY(LOOKUP($F11,TenantNames,TenantStartDates))=DAY(JV$4)),IF((LOOKUP($F11,TenantNames,TenantEndDates)-JV$4)&lt;=31,LOOKUP($F11,TenantNames,TenantTotalRevenues)-SUM($JA11:JU11),LOOKUP($F11,TenantNames,TenantMonthlyRents)),IF(AND((SUMIF($G$4:AHB$4,"&lt;"&amp;JV$4,$G11:AHB11))&gt;SUMIFS(TransactionAmounts,TenantSources,$F11,'Filtered Data'!$C$2:$C23,"&lt;"&amp;JV$4),JV$4&lt;TODAY()),"Late","Occupied")),)))</f>
        <v/>
      </c>
      <c r="JW11" s="33" t="str">
        <f>IF(ISBLANK($F11),,IF(TODAY()=JW$4,"Today",IF(AND(LOOKUP($F11,TenantNames,TenantStartDates)&lt;=JW$4,LOOKUP($F11,TenantNames,TenantEndDates)&gt;=JW$4),IF(OR(AND(DAY(LOOKUP($F11,TenantNames,TenantStartDates))&gt;28,DAY(EOMONTH(JW$4,0))=28,DAY(JW$4)=28),AND(DAY(LOOKUP($F11,TenantNames,TenantStartDates))&gt;30,DAY(EOMONTH(JW$4,0))=30,DAY(JW$4)=30),DAY(LOOKUP($F11,TenantNames,TenantStartDates))=DAY(JW$4)),IF((LOOKUP($F11,TenantNames,TenantEndDates)-JW$4)&lt;=31,LOOKUP($F11,TenantNames,TenantTotalRevenues)-SUM($JA11:JV11),LOOKUP($F11,TenantNames,TenantMonthlyRents)),IF(AND((SUMIF($G$4:AHB$4,"&lt;"&amp;JW$4,$G11:AHB11))&gt;SUMIFS(TransactionAmounts,TenantSources,$F11,'Filtered Data'!$C$2:$C23,"&lt;"&amp;JW$4),JW$4&lt;TODAY()),"Late","Occupied")),)))</f>
        <v/>
      </c>
      <c r="JX11" s="33" t="str">
        <f>IF(ISBLANK($F11),,IF(TODAY()=JX$4,"Today",IF(AND(LOOKUP($F11,TenantNames,TenantStartDates)&lt;=JX$4,LOOKUP($F11,TenantNames,TenantEndDates)&gt;=JX$4),IF(OR(AND(DAY(LOOKUP($F11,TenantNames,TenantStartDates))&gt;28,DAY(EOMONTH(JX$4,0))=28,DAY(JX$4)=28),AND(DAY(LOOKUP($F11,TenantNames,TenantStartDates))&gt;30,DAY(EOMONTH(JX$4,0))=30,DAY(JX$4)=30),DAY(LOOKUP($F11,TenantNames,TenantStartDates))=DAY(JX$4)),IF((LOOKUP($F11,TenantNames,TenantEndDates)-JX$4)&lt;=31,LOOKUP($F11,TenantNames,TenantTotalRevenues)-SUM($JA11:JW11),LOOKUP($F11,TenantNames,TenantMonthlyRents)),IF(AND((SUMIF($G$4:AHB$4,"&lt;"&amp;JX$4,$G11:AHB11))&gt;SUMIFS(TransactionAmounts,TenantSources,$F11,'Filtered Data'!$C$2:$C23,"&lt;"&amp;JX$4),JX$4&lt;TODAY()),"Late","Occupied")),)))</f>
        <v/>
      </c>
      <c r="JY11" s="33" t="str">
        <f>IF(ISBLANK($F11),,IF(TODAY()=JY$4,"Today",IF(AND(LOOKUP($F11,TenantNames,TenantStartDates)&lt;=JY$4,LOOKUP($F11,TenantNames,TenantEndDates)&gt;=JY$4),IF(OR(AND(DAY(LOOKUP($F11,TenantNames,TenantStartDates))&gt;28,DAY(EOMONTH(JY$4,0))=28,DAY(JY$4)=28),AND(DAY(LOOKUP($F11,TenantNames,TenantStartDates))&gt;30,DAY(EOMONTH(JY$4,0))=30,DAY(JY$4)=30),DAY(LOOKUP($F11,TenantNames,TenantStartDates))=DAY(JY$4)),IF((LOOKUP($F11,TenantNames,TenantEndDates)-JY$4)&lt;=31,LOOKUP($F11,TenantNames,TenantTotalRevenues)-SUM($JA11:JX11),LOOKUP($F11,TenantNames,TenantMonthlyRents)),IF(AND((SUMIF($G$4:AHB$4,"&lt;"&amp;JY$4,$G11:AHB11))&gt;SUMIFS(TransactionAmounts,TenantSources,$F11,'Filtered Data'!$C$2:$C23,"&lt;"&amp;JY$4),JY$4&lt;TODAY()),"Late","Occupied")),)))</f>
        <v/>
      </c>
      <c r="JZ11" s="33" t="str">
        <f>IF(ISBLANK($F11),,IF(TODAY()=JZ$4,"Today",IF(AND(LOOKUP($F11,TenantNames,TenantStartDates)&lt;=JZ$4,LOOKUP($F11,TenantNames,TenantEndDates)&gt;=JZ$4),IF(OR(AND(DAY(LOOKUP($F11,TenantNames,TenantStartDates))&gt;28,DAY(EOMONTH(JZ$4,0))=28,DAY(JZ$4)=28),AND(DAY(LOOKUP($F11,TenantNames,TenantStartDates))&gt;30,DAY(EOMONTH(JZ$4,0))=30,DAY(JZ$4)=30),DAY(LOOKUP($F11,TenantNames,TenantStartDates))=DAY(JZ$4)),IF((LOOKUP($F11,TenantNames,TenantEndDates)-JZ$4)&lt;=31,LOOKUP($F11,TenantNames,TenantTotalRevenues)-SUM($JA11:JY11),LOOKUP($F11,TenantNames,TenantMonthlyRents)),IF(AND((SUMIF($G$4:AHB$4,"&lt;"&amp;JZ$4,$G11:AHB11))&gt;SUMIFS(TransactionAmounts,TenantSources,$F11,'Filtered Data'!$C$2:$C23,"&lt;"&amp;JZ$4),JZ$4&lt;TODAY()),"Late","Occupied")),)))</f>
        <v/>
      </c>
      <c r="KA11" s="33" t="str">
        <f>IF(ISBLANK($F11),,IF(TODAY()=KA$4,"Today",IF(AND(LOOKUP($F11,TenantNames,TenantStartDates)&lt;=KA$4,LOOKUP($F11,TenantNames,TenantEndDates)&gt;=KA$4),IF(OR(AND(DAY(LOOKUP($F11,TenantNames,TenantStartDates))&gt;28,DAY(EOMONTH(KA$4,0))=28,DAY(KA$4)=28),AND(DAY(LOOKUP($F11,TenantNames,TenantStartDates))&gt;30,DAY(EOMONTH(KA$4,0))=30,DAY(KA$4)=30),DAY(LOOKUP($F11,TenantNames,TenantStartDates))=DAY(KA$4)),IF((LOOKUP($F11,TenantNames,TenantEndDates)-KA$4)&lt;=31,LOOKUP($F11,TenantNames,TenantTotalRevenues)-SUM($JA11:JZ11),LOOKUP($F11,TenantNames,TenantMonthlyRents)),IF(AND((SUMIF($G$4:AHB$4,"&lt;"&amp;KA$4,$G11:AHB11))&gt;SUMIFS(TransactionAmounts,TenantSources,$F11,'Filtered Data'!$C$2:$C23,"&lt;"&amp;KA$4),KA$4&lt;TODAY()),"Late","Occupied")),)))</f>
        <v/>
      </c>
      <c r="KB11" s="33" t="str">
        <f>IF(ISBLANK($F11),,IF(TODAY()=KB$4,"Today",IF(AND(LOOKUP($F11,TenantNames,TenantStartDates)&lt;=KB$4,LOOKUP($F11,TenantNames,TenantEndDates)&gt;=KB$4),IF(OR(AND(DAY(LOOKUP($F11,TenantNames,TenantStartDates))&gt;28,DAY(EOMONTH(KB$4,0))=28,DAY(KB$4)=28),AND(DAY(LOOKUP($F11,TenantNames,TenantStartDates))&gt;30,DAY(EOMONTH(KB$4,0))=30,DAY(KB$4)=30),DAY(LOOKUP($F11,TenantNames,TenantStartDates))=DAY(KB$4)),IF((LOOKUP($F11,TenantNames,TenantEndDates)-KB$4)&lt;=31,LOOKUP($F11,TenantNames,TenantTotalRevenues)-SUM($JA11:KA11),LOOKUP($F11,TenantNames,TenantMonthlyRents)),IF(AND((SUMIF($G$4:AHB$4,"&lt;"&amp;KB$4,$G11:AHB11))&gt;SUMIFS(TransactionAmounts,TenantSources,$F11,'Filtered Data'!$C$2:$C23,"&lt;"&amp;KB$4),KB$4&lt;TODAY()),"Late","Occupied")),)))</f>
        <v/>
      </c>
      <c r="KC11" s="33" t="str">
        <f>IF(ISBLANK($F11),,IF(TODAY()=KC$4,"Today",IF(AND(LOOKUP($F11,TenantNames,TenantStartDates)&lt;=KC$4,LOOKUP($F11,TenantNames,TenantEndDates)&gt;=KC$4),IF(OR(AND(DAY(LOOKUP($F11,TenantNames,TenantStartDates))&gt;28,DAY(EOMONTH(KC$4,0))=28,DAY(KC$4)=28),AND(DAY(LOOKUP($F11,TenantNames,TenantStartDates))&gt;30,DAY(EOMONTH(KC$4,0))=30,DAY(KC$4)=30),DAY(LOOKUP($F11,TenantNames,TenantStartDates))=DAY(KC$4)),IF((LOOKUP($F11,TenantNames,TenantEndDates)-KC$4)&lt;=31,LOOKUP($F11,TenantNames,TenantTotalRevenues)-SUM($JA11:KB11),LOOKUP($F11,TenantNames,TenantMonthlyRents)),IF(AND((SUMIF($G$4:AHB$4,"&lt;"&amp;KC$4,$G11:AHB11))&gt;SUMIFS(TransactionAmounts,TenantSources,$F11,'Filtered Data'!$C$2:$C23,"&lt;"&amp;KC$4),KC$4&lt;TODAY()),"Late","Occupied")),)))</f>
        <v/>
      </c>
      <c r="KD11" s="33" t="str">
        <f>IF(ISBLANK($F11),,IF(TODAY()=KD$4,"Today",IF(AND(LOOKUP($F11,TenantNames,TenantStartDates)&lt;=KD$4,LOOKUP($F11,TenantNames,TenantEndDates)&gt;=KD$4),IF(OR(AND(DAY(LOOKUP($F11,TenantNames,TenantStartDates))&gt;28,DAY(EOMONTH(KD$4,0))=28,DAY(KD$4)=28),AND(DAY(LOOKUP($F11,TenantNames,TenantStartDates))&gt;30,DAY(EOMONTH(KD$4,0))=30,DAY(KD$4)=30),DAY(LOOKUP($F11,TenantNames,TenantStartDates))=DAY(KD$4)),IF((LOOKUP($F11,TenantNames,TenantEndDates)-KD$4)&lt;=31,LOOKUP($F11,TenantNames,TenantTotalRevenues)-SUM($JA11:KC11),LOOKUP($F11,TenantNames,TenantMonthlyRents)),IF(AND((SUMIF($G$4:AHB$4,"&lt;"&amp;KD$4,$G11:AHB11))&gt;SUMIFS(TransactionAmounts,TenantSources,$F11,'Filtered Data'!$C$2:$C23,"&lt;"&amp;KD$4),KD$4&lt;TODAY()),"Late","Occupied")),)))</f>
        <v/>
      </c>
      <c r="KE11" s="33" t="str">
        <f>IF(ISBLANK($F11),,IF(TODAY()=KE$4,"Today",IF(AND(LOOKUP($F11,TenantNames,TenantStartDates)&lt;=KE$4,LOOKUP($F11,TenantNames,TenantEndDates)&gt;=KE$4),IF(OR(AND(DAY(LOOKUP($F11,TenantNames,TenantStartDates))&gt;28,DAY(EOMONTH(KE$4,0))=28,DAY(KE$4)=28),AND(DAY(LOOKUP($F11,TenantNames,TenantStartDates))&gt;30,DAY(EOMONTH(KE$4,0))=30,DAY(KE$4)=30),DAY(LOOKUP($F11,TenantNames,TenantStartDates))=DAY(KE$4)),IF((LOOKUP($F11,TenantNames,TenantEndDates)-KE$4)&lt;=31,LOOKUP($F11,TenantNames,TenantTotalRevenues)-SUM($JA11:KD11),LOOKUP($F11,TenantNames,TenantMonthlyRents)),IF(AND((SUMIF($G$4:AHB$4,"&lt;"&amp;KE$4,$G11:AHB11))&gt;SUMIFS(TransactionAmounts,TenantSources,$F11,'Filtered Data'!$C$2:$C23,"&lt;"&amp;KE$4),KE$4&lt;TODAY()),"Late","Occupied")),)))</f>
        <v/>
      </c>
      <c r="KF11" s="33" t="str">
        <f>IF(ISBLANK($F11),,IF(TODAY()=KF$4,"Today",IF(AND(LOOKUP($F11,TenantNames,TenantStartDates)&lt;=KF$4,LOOKUP($F11,TenantNames,TenantEndDates)&gt;=KF$4),IF(OR(AND(DAY(LOOKUP($F11,TenantNames,TenantStartDates))&gt;28,DAY(EOMONTH(KF$4,0))=28,DAY(KF$4)=28),AND(DAY(LOOKUP($F11,TenantNames,TenantStartDates))&gt;30,DAY(EOMONTH(KF$4,0))=30,DAY(KF$4)=30),DAY(LOOKUP($F11,TenantNames,TenantStartDates))=DAY(KF$4)),IF((LOOKUP($F11,TenantNames,TenantEndDates)-KF$4)&lt;=31,LOOKUP($F11,TenantNames,TenantTotalRevenues)-SUM($JA11:KE11),LOOKUP($F11,TenantNames,TenantMonthlyRents)),IF(AND((SUMIF($G$4:AHB$4,"&lt;"&amp;KF$4,$G11:AHB11))&gt;SUMIFS(TransactionAmounts,TenantSources,$F11,'Filtered Data'!$C$2:$C23,"&lt;"&amp;KF$4),KF$4&lt;TODAY()),"Late","Occupied")),)))</f>
        <v/>
      </c>
      <c r="KG11" s="33" t="str">
        <f>IF(ISBLANK($F11),,IF(TODAY()=KG$4,"Today",IF(AND(LOOKUP($F11,TenantNames,TenantStartDates)&lt;=KG$4,LOOKUP($F11,TenantNames,TenantEndDates)&gt;=KG$4),IF(OR(AND(DAY(LOOKUP($F11,TenantNames,TenantStartDates))&gt;28,DAY(EOMONTH(KG$4,0))=28,DAY(KG$4)=28),AND(DAY(LOOKUP($F11,TenantNames,TenantStartDates))&gt;30,DAY(EOMONTH(KG$4,0))=30,DAY(KG$4)=30),DAY(LOOKUP($F11,TenantNames,TenantStartDates))=DAY(KG$4)),IF((LOOKUP($F11,TenantNames,TenantEndDates)-KG$4)&lt;=31,LOOKUP($F11,TenantNames,TenantTotalRevenues)-SUM($JA11:KF11),LOOKUP($F11,TenantNames,TenantMonthlyRents)),IF(AND((SUMIF($G$4:AHB$4,"&lt;"&amp;KG$4,$G11:AHB11))&gt;SUMIFS(TransactionAmounts,TenantSources,$F11,'Filtered Data'!$C$2:$C23,"&lt;"&amp;KG$4),KG$4&lt;TODAY()),"Late","Occupied")),)))</f>
        <v/>
      </c>
      <c r="KH11" s="33" t="str">
        <f>IF(ISBLANK($F11),,IF(TODAY()=KH$4,"Today",IF(AND(LOOKUP($F11,TenantNames,TenantStartDates)&lt;=KH$4,LOOKUP($F11,TenantNames,TenantEndDates)&gt;=KH$4),IF(OR(AND(DAY(LOOKUP($F11,TenantNames,TenantStartDates))&gt;28,DAY(EOMONTH(KH$4,0))=28,DAY(KH$4)=28),AND(DAY(LOOKUP($F11,TenantNames,TenantStartDates))&gt;30,DAY(EOMONTH(KH$4,0))=30,DAY(KH$4)=30),DAY(LOOKUP($F11,TenantNames,TenantStartDates))=DAY(KH$4)),IF((LOOKUP($F11,TenantNames,TenantEndDates)-KH$4)&lt;=31,LOOKUP($F11,TenantNames,TenantTotalRevenues)-SUM($JA11:KG11),LOOKUP($F11,TenantNames,TenantMonthlyRents)),IF(AND((SUMIF($G$4:AHB$4,"&lt;"&amp;KH$4,$G11:AHB11))&gt;SUMIFS(TransactionAmounts,TenantSources,$F11,'Filtered Data'!$C$2:$C23,"&lt;"&amp;KH$4),KH$4&lt;TODAY()),"Late","Occupied")),)))</f>
        <v/>
      </c>
      <c r="KI11" s="33" t="str">
        <f>IF(ISBLANK($F11),,IF(TODAY()=KI$4,"Today",IF(AND(LOOKUP($F11,TenantNames,TenantStartDates)&lt;=KI$4,LOOKUP($F11,TenantNames,TenantEndDates)&gt;=KI$4),IF(OR(AND(DAY(LOOKUP($F11,TenantNames,TenantStartDates))&gt;28,DAY(EOMONTH(KI$4,0))=28,DAY(KI$4)=28),AND(DAY(LOOKUP($F11,TenantNames,TenantStartDates))&gt;30,DAY(EOMONTH(KI$4,0))=30,DAY(KI$4)=30),DAY(LOOKUP($F11,TenantNames,TenantStartDates))=DAY(KI$4)),IF((LOOKUP($F11,TenantNames,TenantEndDates)-KI$4)&lt;=31,LOOKUP($F11,TenantNames,TenantTotalRevenues)-SUM($JA11:KH11),LOOKUP($F11,TenantNames,TenantMonthlyRents)),IF(AND((SUMIF($G$4:AHB$4,"&lt;"&amp;KI$4,$G11:AHB11))&gt;SUMIFS(TransactionAmounts,TenantSources,$F11,'Filtered Data'!$C$2:$C23,"&lt;"&amp;KI$4),KI$4&lt;TODAY()),"Late","Occupied")),)))</f>
        <v/>
      </c>
      <c r="KJ11" s="33" t="str">
        <f>IF(ISBLANK($F11),,IF(TODAY()=KJ$4,"Today",IF(AND(LOOKUP($F11,TenantNames,TenantStartDates)&lt;=KJ$4,LOOKUP($F11,TenantNames,TenantEndDates)&gt;=KJ$4),IF(OR(AND(DAY(LOOKUP($F11,TenantNames,TenantStartDates))&gt;28,DAY(EOMONTH(KJ$4,0))=28,DAY(KJ$4)=28),AND(DAY(LOOKUP($F11,TenantNames,TenantStartDates))&gt;30,DAY(EOMONTH(KJ$4,0))=30,DAY(KJ$4)=30),DAY(LOOKUP($F11,TenantNames,TenantStartDates))=DAY(KJ$4)),IF((LOOKUP($F11,TenantNames,TenantEndDates)-KJ$4)&lt;=31,LOOKUP($F11,TenantNames,TenantTotalRevenues)-SUM($JA11:KI11),LOOKUP($F11,TenantNames,TenantMonthlyRents)),IF(AND((SUMIF($G$4:AHB$4,"&lt;"&amp;KJ$4,$G11:AHB11))&gt;SUMIFS(TransactionAmounts,TenantSources,$F11,'Filtered Data'!$C$2:$C23,"&lt;"&amp;KJ$4),KJ$4&lt;TODAY()),"Late","Occupied")),)))</f>
        <v/>
      </c>
      <c r="KK11" s="33" t="str">
        <f>IF(ISBLANK($F11),,IF(TODAY()=KK$4,"Today",IF(AND(LOOKUP($F11,TenantNames,TenantStartDates)&lt;=KK$4,LOOKUP($F11,TenantNames,TenantEndDates)&gt;=KK$4),IF(OR(AND(DAY(LOOKUP($F11,TenantNames,TenantStartDates))&gt;28,DAY(EOMONTH(KK$4,0))=28,DAY(KK$4)=28),AND(DAY(LOOKUP($F11,TenantNames,TenantStartDates))&gt;30,DAY(EOMONTH(KK$4,0))=30,DAY(KK$4)=30),DAY(LOOKUP($F11,TenantNames,TenantStartDates))=DAY(KK$4)),IF((LOOKUP($F11,TenantNames,TenantEndDates)-KK$4)&lt;=31,LOOKUP($F11,TenantNames,TenantTotalRevenues)-SUM($JA11:KJ11),LOOKUP($F11,TenantNames,TenantMonthlyRents)),IF(AND((SUMIF($G$4:AHB$4,"&lt;"&amp;KK$4,$G11:AHB11))&gt;SUMIFS(TransactionAmounts,TenantSources,$F11,'Filtered Data'!$C$2:$C23,"&lt;"&amp;KK$4),KK$4&lt;TODAY()),"Late","Occupied")),)))</f>
        <v/>
      </c>
      <c r="KL11" s="33" t="str">
        <f>IF(ISBLANK($F11),,IF(TODAY()=KL$4,"Today",IF(AND(LOOKUP($F11,TenantNames,TenantStartDates)&lt;=KL$4,LOOKUP($F11,TenantNames,TenantEndDates)&gt;=KL$4),IF(OR(AND(DAY(LOOKUP($F11,TenantNames,TenantStartDates))&gt;28,DAY(EOMONTH(KL$4,0))=28,DAY(KL$4)=28),AND(DAY(LOOKUP($F11,TenantNames,TenantStartDates))&gt;30,DAY(EOMONTH(KL$4,0))=30,DAY(KL$4)=30),DAY(LOOKUP($F11,TenantNames,TenantStartDates))=DAY(KL$4)),IF((LOOKUP($F11,TenantNames,TenantEndDates)-KL$4)&lt;=31,LOOKUP($F11,TenantNames,TenantTotalRevenues)-SUM($JA11:KK11),LOOKUP($F11,TenantNames,TenantMonthlyRents)),IF(AND((SUMIF($G$4:AHB$4,"&lt;"&amp;KL$4,$G11:AHB11))&gt;SUMIFS(TransactionAmounts,TenantSources,$F11,'Filtered Data'!$C$2:$C23,"&lt;"&amp;KL$4),KL$4&lt;TODAY()),"Late","Occupied")),)))</f>
        <v/>
      </c>
      <c r="KM11" s="33" t="str">
        <f>IF(ISBLANK($F11),,IF(TODAY()=KM$4,"Today",IF(AND(LOOKUP($F11,TenantNames,TenantStartDates)&lt;=KM$4,LOOKUP($F11,TenantNames,TenantEndDates)&gt;=KM$4),IF(OR(AND(DAY(LOOKUP($F11,TenantNames,TenantStartDates))&gt;28,DAY(EOMONTH(KM$4,0))=28,DAY(KM$4)=28),AND(DAY(LOOKUP($F11,TenantNames,TenantStartDates))&gt;30,DAY(EOMONTH(KM$4,0))=30,DAY(KM$4)=30),DAY(LOOKUP($F11,TenantNames,TenantStartDates))=DAY(KM$4)),IF((LOOKUP($F11,TenantNames,TenantEndDates)-KM$4)&lt;=31,LOOKUP($F11,TenantNames,TenantTotalRevenues)-SUM($JA11:KL11),LOOKUP($F11,TenantNames,TenantMonthlyRents)),IF(AND((SUMIF($G$4:AHB$4,"&lt;"&amp;KM$4,$G11:AHB11))&gt;SUMIFS(TransactionAmounts,TenantSources,$F11,'Filtered Data'!$C$2:$C23,"&lt;"&amp;KM$4),KM$4&lt;TODAY()),"Late","Occupied")),)))</f>
        <v/>
      </c>
      <c r="KN11" s="33" t="str">
        <f>IF(ISBLANK($F11),,IF(TODAY()=KN$4,"Today",IF(AND(LOOKUP($F11,TenantNames,TenantStartDates)&lt;=KN$4,LOOKUP($F11,TenantNames,TenantEndDates)&gt;=KN$4),IF(OR(AND(DAY(LOOKUP($F11,TenantNames,TenantStartDates))&gt;28,DAY(EOMONTH(KN$4,0))=28,DAY(KN$4)=28),AND(DAY(LOOKUP($F11,TenantNames,TenantStartDates))&gt;30,DAY(EOMONTH(KN$4,0))=30,DAY(KN$4)=30),DAY(LOOKUP($F11,TenantNames,TenantStartDates))=DAY(KN$4)),IF((LOOKUP($F11,TenantNames,TenantEndDates)-KN$4)&lt;=31,LOOKUP($F11,TenantNames,TenantTotalRevenues)-SUM($JA11:KM11),LOOKUP($F11,TenantNames,TenantMonthlyRents)),IF(AND((SUMIF($G$4:AHB$4,"&lt;"&amp;KN$4,$G11:AHB11))&gt;SUMIFS(TransactionAmounts,TenantSources,$F11,'Filtered Data'!$C$2:$C23,"&lt;"&amp;KN$4),KN$4&lt;TODAY()),"Late","Occupied")),)))</f>
        <v/>
      </c>
      <c r="KO11" s="33" t="str">
        <f>IF(ISBLANK($F11),,IF(TODAY()=KO$4,"Today",IF(AND(LOOKUP($F11,TenantNames,TenantStartDates)&lt;=KO$4,LOOKUP($F11,TenantNames,TenantEndDates)&gt;=KO$4),IF(OR(AND(DAY(LOOKUP($F11,TenantNames,TenantStartDates))&gt;28,DAY(EOMONTH(KO$4,0))=28,DAY(KO$4)=28),AND(DAY(LOOKUP($F11,TenantNames,TenantStartDates))&gt;30,DAY(EOMONTH(KO$4,0))=30,DAY(KO$4)=30),DAY(LOOKUP($F11,TenantNames,TenantStartDates))=DAY(KO$4)),IF((LOOKUP($F11,TenantNames,TenantEndDates)-KO$4)&lt;=31,LOOKUP($F11,TenantNames,TenantTotalRevenues)-SUM($JA11:KN11),LOOKUP($F11,TenantNames,TenantMonthlyRents)),IF(AND((SUMIF($G$4:AHB$4,"&lt;"&amp;KO$4,$G11:AHB11))&gt;SUMIFS(TransactionAmounts,TenantSources,$F11,'Filtered Data'!$C$2:$C23,"&lt;"&amp;KO$4),KO$4&lt;TODAY()),"Late","Occupied")),)))</f>
        <v/>
      </c>
      <c r="KP11" s="33" t="str">
        <f>IF(ISBLANK($F11),,IF(TODAY()=KP$4,"Today",IF(AND(LOOKUP($F11,TenantNames,TenantStartDates)&lt;=KP$4,LOOKUP($F11,TenantNames,TenantEndDates)&gt;=KP$4),IF(OR(AND(DAY(LOOKUP($F11,TenantNames,TenantStartDates))&gt;28,DAY(EOMONTH(KP$4,0))=28,DAY(KP$4)=28),AND(DAY(LOOKUP($F11,TenantNames,TenantStartDates))&gt;30,DAY(EOMONTH(KP$4,0))=30,DAY(KP$4)=30),DAY(LOOKUP($F11,TenantNames,TenantStartDates))=DAY(KP$4)),IF((LOOKUP($F11,TenantNames,TenantEndDates)-KP$4)&lt;=31,LOOKUP($F11,TenantNames,TenantTotalRevenues)-SUM($JA11:KO11),LOOKUP($F11,TenantNames,TenantMonthlyRents)),IF(AND((SUMIF($G$4:AHB$4,"&lt;"&amp;KP$4,$G11:AHB11))&gt;SUMIFS(TransactionAmounts,TenantSources,$F11,'Filtered Data'!$C$2:$C23,"&lt;"&amp;KP$4),KP$4&lt;TODAY()),"Late","Occupied")),)))</f>
        <v/>
      </c>
      <c r="KQ11" s="33" t="str">
        <f>IF(ISBLANK($F11),,IF(TODAY()=KQ$4,"Today",IF(AND(LOOKUP($F11,TenantNames,TenantStartDates)&lt;=KQ$4,LOOKUP($F11,TenantNames,TenantEndDates)&gt;=KQ$4),IF(OR(AND(DAY(LOOKUP($F11,TenantNames,TenantStartDates))&gt;28,DAY(EOMONTH(KQ$4,0))=28,DAY(KQ$4)=28),AND(DAY(LOOKUP($F11,TenantNames,TenantStartDates))&gt;30,DAY(EOMONTH(KQ$4,0))=30,DAY(KQ$4)=30),DAY(LOOKUP($F11,TenantNames,TenantStartDates))=DAY(KQ$4)),IF((LOOKUP($F11,TenantNames,TenantEndDates)-KQ$4)&lt;=31,LOOKUP($F11,TenantNames,TenantTotalRevenues)-SUM($JA11:KP11),LOOKUP($F11,TenantNames,TenantMonthlyRents)),IF(AND((SUMIF($G$4:AHB$4,"&lt;"&amp;KQ$4,$G11:AHB11))&gt;SUMIFS(TransactionAmounts,TenantSources,$F11,'Filtered Data'!$C$2:$C23,"&lt;"&amp;KQ$4),KQ$4&lt;TODAY()),"Late","Occupied")),)))</f>
        <v/>
      </c>
      <c r="KR11" s="33" t="str">
        <f>IF(ISBLANK($F11),,IF(TODAY()=KR$4,"Today",IF(AND(LOOKUP($F11,TenantNames,TenantStartDates)&lt;=KR$4,LOOKUP($F11,TenantNames,TenantEndDates)&gt;=KR$4),IF(OR(AND(DAY(LOOKUP($F11,TenantNames,TenantStartDates))&gt;28,DAY(EOMONTH(KR$4,0))=28,DAY(KR$4)=28),AND(DAY(LOOKUP($F11,TenantNames,TenantStartDates))&gt;30,DAY(EOMONTH(KR$4,0))=30,DAY(KR$4)=30),DAY(LOOKUP($F11,TenantNames,TenantStartDates))=DAY(KR$4)),IF((LOOKUP($F11,TenantNames,TenantEndDates)-KR$4)&lt;=31,LOOKUP($F11,TenantNames,TenantTotalRevenues)-SUM($JA11:KQ11),LOOKUP($F11,TenantNames,TenantMonthlyRents)),IF(AND((SUMIF($G$4:AHB$4,"&lt;"&amp;KR$4,$G11:AHB11))&gt;SUMIFS(TransactionAmounts,TenantSources,$F11,'Filtered Data'!$C$2:$C23,"&lt;"&amp;KR$4),KR$4&lt;TODAY()),"Late","Occupied")),)))</f>
        <v/>
      </c>
      <c r="KS11" s="33" t="str">
        <f>IF(ISBLANK($F11),,IF(TODAY()=KS$4,"Today",IF(AND(LOOKUP($F11,TenantNames,TenantStartDates)&lt;=KS$4,LOOKUP($F11,TenantNames,TenantEndDates)&gt;=KS$4),IF(OR(AND(DAY(LOOKUP($F11,TenantNames,TenantStartDates))&gt;28,DAY(EOMONTH(KS$4,0))=28,DAY(KS$4)=28),AND(DAY(LOOKUP($F11,TenantNames,TenantStartDates))&gt;30,DAY(EOMONTH(KS$4,0))=30,DAY(KS$4)=30),DAY(LOOKUP($F11,TenantNames,TenantStartDates))=DAY(KS$4)),IF((LOOKUP($F11,TenantNames,TenantEndDates)-KS$4)&lt;=31,LOOKUP($F11,TenantNames,TenantTotalRevenues)-SUM($JA11:KR11),LOOKUP($F11,TenantNames,TenantMonthlyRents)),IF(AND((SUMIF($G$4:AHB$4,"&lt;"&amp;KS$4,$G11:AHB11))&gt;SUMIFS(TransactionAmounts,TenantSources,$F11,'Filtered Data'!$C$2:$C23,"&lt;"&amp;KS$4),KS$4&lt;TODAY()),"Late","Occupied")),)))</f>
        <v/>
      </c>
      <c r="KT11" s="33" t="str">
        <f>IF(ISBLANK($F11),,IF(TODAY()=KT$4,"Today",IF(AND(LOOKUP($F11,TenantNames,TenantStartDates)&lt;=KT$4,LOOKUP($F11,TenantNames,TenantEndDates)&gt;=KT$4),IF(OR(AND(DAY(LOOKUP($F11,TenantNames,TenantStartDates))&gt;28,DAY(EOMONTH(KT$4,0))=28,DAY(KT$4)=28),AND(DAY(LOOKUP($F11,TenantNames,TenantStartDates))&gt;30,DAY(EOMONTH(KT$4,0))=30,DAY(KT$4)=30),DAY(LOOKUP($F11,TenantNames,TenantStartDates))=DAY(KT$4)),IF((LOOKUP($F11,TenantNames,TenantEndDates)-KT$4)&lt;=31,LOOKUP($F11,TenantNames,TenantTotalRevenues)-SUM($JA11:KS11),LOOKUP($F11,TenantNames,TenantMonthlyRents)),IF(AND((SUMIF($G$4:AHB$4,"&lt;"&amp;KT$4,$G11:AHB11))&gt;SUMIFS(TransactionAmounts,TenantSources,$F11,'Filtered Data'!$C$2:$C23,"&lt;"&amp;KT$4),KT$4&lt;TODAY()),"Late","Occupied")),)))</f>
        <v/>
      </c>
      <c r="KU11" s="33" t="str">
        <f>IF(ISBLANK($F11),,IF(TODAY()=KU$4,"Today",IF(AND(LOOKUP($F11,TenantNames,TenantStartDates)&lt;=KU$4,LOOKUP($F11,TenantNames,TenantEndDates)&gt;=KU$4),IF(OR(AND(DAY(LOOKUP($F11,TenantNames,TenantStartDates))&gt;28,DAY(EOMONTH(KU$4,0))=28,DAY(KU$4)=28),AND(DAY(LOOKUP($F11,TenantNames,TenantStartDates))&gt;30,DAY(EOMONTH(KU$4,0))=30,DAY(KU$4)=30),DAY(LOOKUP($F11,TenantNames,TenantStartDates))=DAY(KU$4)),IF((LOOKUP($F11,TenantNames,TenantEndDates)-KU$4)&lt;=31,LOOKUP($F11,TenantNames,TenantTotalRevenues)-SUM($JA11:KT11),LOOKUP($F11,TenantNames,TenantMonthlyRents)),IF(AND((SUMIF($G$4:AHB$4,"&lt;"&amp;KU$4,$G11:AHB11))&gt;SUMIFS(TransactionAmounts,TenantSources,$F11,'Filtered Data'!$C$2:$C23,"&lt;"&amp;KU$4),KU$4&lt;TODAY()),"Late","Occupied")),)))</f>
        <v/>
      </c>
      <c r="KV11" s="33" t="str">
        <f>IF(ISBLANK($F11),,IF(TODAY()=KV$4,"Today",IF(AND(LOOKUP($F11,TenantNames,TenantStartDates)&lt;=KV$4,LOOKUP($F11,TenantNames,TenantEndDates)&gt;=KV$4),IF(OR(AND(DAY(LOOKUP($F11,TenantNames,TenantStartDates))&gt;28,DAY(EOMONTH(KV$4,0))=28,DAY(KV$4)=28),AND(DAY(LOOKUP($F11,TenantNames,TenantStartDates))&gt;30,DAY(EOMONTH(KV$4,0))=30,DAY(KV$4)=30),DAY(LOOKUP($F11,TenantNames,TenantStartDates))=DAY(KV$4)),IF((LOOKUP($F11,TenantNames,TenantEndDates)-KV$4)&lt;=31,LOOKUP($F11,TenantNames,TenantTotalRevenues)-SUM($JA11:KU11),LOOKUP($F11,TenantNames,TenantMonthlyRents)),IF(AND((SUMIF($G$4:AHB$4,"&lt;"&amp;KV$4,$G11:AHB11))&gt;SUMIFS(TransactionAmounts,TenantSources,$F11,'Filtered Data'!$C$2:$C23,"&lt;"&amp;KV$4),KV$4&lt;TODAY()),"Late","Occupied")),)))</f>
        <v/>
      </c>
      <c r="KW11" s="33" t="str">
        <f>IF(ISBLANK($F11),,IF(TODAY()=KW$4,"Today",IF(AND(LOOKUP($F11,TenantNames,TenantStartDates)&lt;=KW$4,LOOKUP($F11,TenantNames,TenantEndDates)&gt;=KW$4),IF(OR(AND(DAY(LOOKUP($F11,TenantNames,TenantStartDates))&gt;28,DAY(EOMONTH(KW$4,0))=28,DAY(KW$4)=28),AND(DAY(LOOKUP($F11,TenantNames,TenantStartDates))&gt;30,DAY(EOMONTH(KW$4,0))=30,DAY(KW$4)=30),DAY(LOOKUP($F11,TenantNames,TenantStartDates))=DAY(KW$4)),IF((LOOKUP($F11,TenantNames,TenantEndDates)-KW$4)&lt;=31,LOOKUP($F11,TenantNames,TenantTotalRevenues)-SUM($JA11:KV11),LOOKUP($F11,TenantNames,TenantMonthlyRents)),IF(AND((SUMIF($G$4:AHB$4,"&lt;"&amp;KW$4,$G11:AHB11))&gt;SUMIFS(TransactionAmounts,TenantSources,$F11,'Filtered Data'!$C$2:$C23,"&lt;"&amp;KW$4),KW$4&lt;TODAY()),"Late","Occupied")),)))</f>
        <v/>
      </c>
      <c r="KX11" s="33" t="str">
        <f>IF(ISBLANK($F11),,IF(TODAY()=KX$4,"Today",IF(AND(LOOKUP($F11,TenantNames,TenantStartDates)&lt;=KX$4,LOOKUP($F11,TenantNames,TenantEndDates)&gt;=KX$4),IF(OR(AND(DAY(LOOKUP($F11,TenantNames,TenantStartDates))&gt;28,DAY(EOMONTH(KX$4,0))=28,DAY(KX$4)=28),AND(DAY(LOOKUP($F11,TenantNames,TenantStartDates))&gt;30,DAY(EOMONTH(KX$4,0))=30,DAY(KX$4)=30),DAY(LOOKUP($F11,TenantNames,TenantStartDates))=DAY(KX$4)),IF((LOOKUP($F11,TenantNames,TenantEndDates)-KX$4)&lt;=31,LOOKUP($F11,TenantNames,TenantTotalRevenues)-SUM($JA11:KW11),LOOKUP($F11,TenantNames,TenantMonthlyRents)),IF(AND((SUMIF($G$4:AHB$4,"&lt;"&amp;KX$4,$G11:AHB11))&gt;SUMIFS(TransactionAmounts,TenantSources,$F11,'Filtered Data'!$C$2:$C23,"&lt;"&amp;KX$4),KX$4&lt;TODAY()),"Late","Occupied")),)))</f>
        <v/>
      </c>
      <c r="KY11" s="33" t="str">
        <f>IF(ISBLANK($F11),,IF(TODAY()=KY$4,"Today",IF(AND(LOOKUP($F11,TenantNames,TenantStartDates)&lt;=KY$4,LOOKUP($F11,TenantNames,TenantEndDates)&gt;=KY$4),IF(OR(AND(DAY(LOOKUP($F11,TenantNames,TenantStartDates))&gt;28,DAY(EOMONTH(KY$4,0))=28,DAY(KY$4)=28),AND(DAY(LOOKUP($F11,TenantNames,TenantStartDates))&gt;30,DAY(EOMONTH(KY$4,0))=30,DAY(KY$4)=30),DAY(LOOKUP($F11,TenantNames,TenantStartDates))=DAY(KY$4)),IF((LOOKUP($F11,TenantNames,TenantEndDates)-KY$4)&lt;=31,LOOKUP($F11,TenantNames,TenantTotalRevenues)-SUM($JA11:KX11),LOOKUP($F11,TenantNames,TenantMonthlyRents)),IF(AND((SUMIF($G$4:AHB$4,"&lt;"&amp;KY$4,$G11:AHB11))&gt;SUMIFS(TransactionAmounts,TenantSources,$F11,'Filtered Data'!$C$2:$C23,"&lt;"&amp;KY$4),KY$4&lt;TODAY()),"Late","Occupied")),)))</f>
        <v/>
      </c>
      <c r="KZ11" s="33" t="str">
        <f>IF(ISBLANK($F11),,IF(TODAY()=KZ$4,"Today",IF(AND(LOOKUP($F11,TenantNames,TenantStartDates)&lt;=KZ$4,LOOKUP($F11,TenantNames,TenantEndDates)&gt;=KZ$4),IF(OR(AND(DAY(LOOKUP($F11,TenantNames,TenantStartDates))&gt;28,DAY(EOMONTH(KZ$4,0))=28,DAY(KZ$4)=28),AND(DAY(LOOKUP($F11,TenantNames,TenantStartDates))&gt;30,DAY(EOMONTH(KZ$4,0))=30,DAY(KZ$4)=30),DAY(LOOKUP($F11,TenantNames,TenantStartDates))=DAY(KZ$4)),IF((LOOKUP($F11,TenantNames,TenantEndDates)-KZ$4)&lt;=31,LOOKUP($F11,TenantNames,TenantTotalRevenues)-SUM($JA11:KY11),LOOKUP($F11,TenantNames,TenantMonthlyRents)),IF(AND((SUMIF($G$4:AHB$4,"&lt;"&amp;KZ$4,$G11:AHB11))&gt;SUMIFS(TransactionAmounts,TenantSources,$F11,'Filtered Data'!$C$2:$C23,"&lt;"&amp;KZ$4),KZ$4&lt;TODAY()),"Late","Occupied")),)))</f>
        <v/>
      </c>
      <c r="LA11" s="33" t="str">
        <f>IF(ISBLANK($F11),,IF(TODAY()=LA$4,"Today",IF(AND(LOOKUP($F11,TenantNames,TenantStartDates)&lt;=LA$4,LOOKUP($F11,TenantNames,TenantEndDates)&gt;=LA$4),IF(OR(AND(DAY(LOOKUP($F11,TenantNames,TenantStartDates))&gt;28,DAY(EOMONTH(LA$4,0))=28,DAY(LA$4)=28),AND(DAY(LOOKUP($F11,TenantNames,TenantStartDates))&gt;30,DAY(EOMONTH(LA$4,0))=30,DAY(LA$4)=30),DAY(LOOKUP($F11,TenantNames,TenantStartDates))=DAY(LA$4)),IF((LOOKUP($F11,TenantNames,TenantEndDates)-LA$4)&lt;=31,LOOKUP($F11,TenantNames,TenantTotalRevenues)-SUM($JA11:KZ11),LOOKUP($F11,TenantNames,TenantMonthlyRents)),IF(AND((SUMIF($G$4:AHB$4,"&lt;"&amp;LA$4,$G11:AHB11))&gt;SUMIFS(TransactionAmounts,TenantSources,$F11,'Filtered Data'!$C$2:$C23,"&lt;"&amp;LA$4),LA$4&lt;TODAY()),"Late","Occupied")),)))</f>
        <v/>
      </c>
      <c r="LB11" s="33" t="str">
        <f>IF(ISBLANK($F11),,IF(TODAY()=LB$4,"Today",IF(AND(LOOKUP($F11,TenantNames,TenantStartDates)&lt;=LB$4,LOOKUP($F11,TenantNames,TenantEndDates)&gt;=LB$4),IF(OR(AND(DAY(LOOKUP($F11,TenantNames,TenantStartDates))&gt;28,DAY(EOMONTH(LB$4,0))=28,DAY(LB$4)=28),AND(DAY(LOOKUP($F11,TenantNames,TenantStartDates))&gt;30,DAY(EOMONTH(LB$4,0))=30,DAY(LB$4)=30),DAY(LOOKUP($F11,TenantNames,TenantStartDates))=DAY(LB$4)),IF((LOOKUP($F11,TenantNames,TenantEndDates)-LB$4)&lt;=31,LOOKUP($F11,TenantNames,TenantTotalRevenues)-SUM($JA11:LA11),LOOKUP($F11,TenantNames,TenantMonthlyRents)),IF(AND((SUMIF($G$4:AHB$4,"&lt;"&amp;LB$4,$G11:AHB11))&gt;SUMIFS(TransactionAmounts,TenantSources,$F11,'Filtered Data'!$C$2:$C23,"&lt;"&amp;LB$4),LB$4&lt;TODAY()),"Late","Occupied")),)))</f>
        <v/>
      </c>
      <c r="LC11" s="33" t="str">
        <f>IF(ISBLANK($F11),,IF(TODAY()=LC$4,"Today",IF(AND(LOOKUP($F11,TenantNames,TenantStartDates)&lt;=LC$4,LOOKUP($F11,TenantNames,TenantEndDates)&gt;=LC$4),IF(OR(AND(DAY(LOOKUP($F11,TenantNames,TenantStartDates))&gt;28,DAY(EOMONTH(LC$4,0))=28,DAY(LC$4)=28),AND(DAY(LOOKUP($F11,TenantNames,TenantStartDates))&gt;30,DAY(EOMONTH(LC$4,0))=30,DAY(LC$4)=30),DAY(LOOKUP($F11,TenantNames,TenantStartDates))=DAY(LC$4)),IF((LOOKUP($F11,TenantNames,TenantEndDates)-LC$4)&lt;=31,LOOKUP($F11,TenantNames,TenantTotalRevenues)-SUM($JA11:LB11),LOOKUP($F11,TenantNames,TenantMonthlyRents)),IF(AND((SUMIF($G$4:AHB$4,"&lt;"&amp;LC$4,$G11:AHB11))&gt;SUMIFS(TransactionAmounts,TenantSources,$F11,'Filtered Data'!$C$2:$C23,"&lt;"&amp;LC$4),LC$4&lt;TODAY()),"Late","Occupied")),)))</f>
        <v/>
      </c>
      <c r="LD11" s="33" t="str">
        <f>IF(ISBLANK($F11),,IF(TODAY()=LD$4,"Today",IF(AND(LOOKUP($F11,TenantNames,TenantStartDates)&lt;=LD$4,LOOKUP($F11,TenantNames,TenantEndDates)&gt;=LD$4),IF(OR(AND(DAY(LOOKUP($F11,TenantNames,TenantStartDates))&gt;28,DAY(EOMONTH(LD$4,0))=28,DAY(LD$4)=28),AND(DAY(LOOKUP($F11,TenantNames,TenantStartDates))&gt;30,DAY(EOMONTH(LD$4,0))=30,DAY(LD$4)=30),DAY(LOOKUP($F11,TenantNames,TenantStartDates))=DAY(LD$4)),IF((LOOKUP($F11,TenantNames,TenantEndDates)-LD$4)&lt;=31,LOOKUP($F11,TenantNames,TenantTotalRevenues)-SUM($JA11:LC11),LOOKUP($F11,TenantNames,TenantMonthlyRents)),IF(AND((SUMIF($G$4:AHB$4,"&lt;"&amp;LD$4,$G11:AHB11))&gt;SUMIFS(TransactionAmounts,TenantSources,$F11,'Filtered Data'!$C$2:$C23,"&lt;"&amp;LD$4),LD$4&lt;TODAY()),"Late","Occupied")),)))</f>
        <v/>
      </c>
      <c r="LE11" s="33" t="str">
        <f>IF(ISBLANK($F11),,IF(TODAY()=LE$4,"Today",IF(AND(LOOKUP($F11,TenantNames,TenantStartDates)&lt;=LE$4,LOOKUP($F11,TenantNames,TenantEndDates)&gt;=LE$4),IF(OR(AND(DAY(LOOKUP($F11,TenantNames,TenantStartDates))&gt;28,DAY(EOMONTH(LE$4,0))=28,DAY(LE$4)=28),AND(DAY(LOOKUP($F11,TenantNames,TenantStartDates))&gt;30,DAY(EOMONTH(LE$4,0))=30,DAY(LE$4)=30),DAY(LOOKUP($F11,TenantNames,TenantStartDates))=DAY(LE$4)),IF((LOOKUP($F11,TenantNames,TenantEndDates)-LE$4)&lt;=31,LOOKUP($F11,TenantNames,TenantTotalRevenues)-SUM($JA11:LD11),LOOKUP($F11,TenantNames,TenantMonthlyRents)),IF(AND((SUMIF($G$4:AHB$4,"&lt;"&amp;LE$4,$G11:AHB11))&gt;SUMIFS(TransactionAmounts,TenantSources,$F11,'Filtered Data'!$C$2:$C23,"&lt;"&amp;LE$4),LE$4&lt;TODAY()),"Late","Occupied")),)))</f>
        <v/>
      </c>
      <c r="LF11" s="33" t="str">
        <f>IF(ISBLANK($F11),,IF(TODAY()=LF$4,"Today",IF(AND(LOOKUP($F11,TenantNames,TenantStartDates)&lt;=LF$4,LOOKUP($F11,TenantNames,TenantEndDates)&gt;=LF$4),IF(OR(AND(DAY(LOOKUP($F11,TenantNames,TenantStartDates))&gt;28,DAY(EOMONTH(LF$4,0))=28,DAY(LF$4)=28),AND(DAY(LOOKUP($F11,TenantNames,TenantStartDates))&gt;30,DAY(EOMONTH(LF$4,0))=30,DAY(LF$4)=30),DAY(LOOKUP($F11,TenantNames,TenantStartDates))=DAY(LF$4)),IF((LOOKUP($F11,TenantNames,TenantEndDates)-LF$4)&lt;=31,LOOKUP($F11,TenantNames,TenantTotalRevenues)-SUM($JA11:LE11),LOOKUP($F11,TenantNames,TenantMonthlyRents)),IF(AND((SUMIF($G$4:AHB$4,"&lt;"&amp;LF$4,$G11:AHB11))&gt;SUMIFS(TransactionAmounts,TenantSources,$F11,'Filtered Data'!$C$2:$C23,"&lt;"&amp;LF$4),LF$4&lt;TODAY()),"Late","Occupied")),)))</f>
        <v/>
      </c>
      <c r="LG11" s="33" t="str">
        <f>IF(ISBLANK($F11),,IF(TODAY()=LG$4,"Today",IF(AND(LOOKUP($F11,TenantNames,TenantStartDates)&lt;=LG$4,LOOKUP($F11,TenantNames,TenantEndDates)&gt;=LG$4),IF(OR(AND(DAY(LOOKUP($F11,TenantNames,TenantStartDates))&gt;28,DAY(EOMONTH(LG$4,0))=28,DAY(LG$4)=28),AND(DAY(LOOKUP($F11,TenantNames,TenantStartDates))&gt;30,DAY(EOMONTH(LG$4,0))=30,DAY(LG$4)=30),DAY(LOOKUP($F11,TenantNames,TenantStartDates))=DAY(LG$4)),IF((LOOKUP($F11,TenantNames,TenantEndDates)-LG$4)&lt;=31,LOOKUP($F11,TenantNames,TenantTotalRevenues)-SUM($JA11:LF11),LOOKUP($F11,TenantNames,TenantMonthlyRents)),IF(AND((SUMIF($G$4:AHB$4,"&lt;"&amp;LG$4,$G11:AHB11))&gt;SUMIFS(TransactionAmounts,TenantSources,$F11,'Filtered Data'!$C$2:$C23,"&lt;"&amp;LG$4),LG$4&lt;TODAY()),"Late","Occupied")),)))</f>
        <v/>
      </c>
      <c r="LH11" s="33" t="str">
        <f>IF(ISBLANK($F11),,IF(TODAY()=LH$4,"Today",IF(AND(LOOKUP($F11,TenantNames,TenantStartDates)&lt;=LH$4,LOOKUP($F11,TenantNames,TenantEndDates)&gt;=LH$4),IF(OR(AND(DAY(LOOKUP($F11,TenantNames,TenantStartDates))&gt;28,DAY(EOMONTH(LH$4,0))=28,DAY(LH$4)=28),AND(DAY(LOOKUP($F11,TenantNames,TenantStartDates))&gt;30,DAY(EOMONTH(LH$4,0))=30,DAY(LH$4)=30),DAY(LOOKUP($F11,TenantNames,TenantStartDates))=DAY(LH$4)),IF((LOOKUP($F11,TenantNames,TenantEndDates)-LH$4)&lt;=31,LOOKUP($F11,TenantNames,TenantTotalRevenues)-SUM($JA11:LG11),LOOKUP($F11,TenantNames,TenantMonthlyRents)),IF(AND((SUMIF($G$4:AHB$4,"&lt;"&amp;LH$4,$G11:AHB11))&gt;SUMIFS(TransactionAmounts,TenantSources,$F11,'Filtered Data'!$C$2:$C23,"&lt;"&amp;LH$4),LH$4&lt;TODAY()),"Late","Occupied")),)))</f>
        <v/>
      </c>
      <c r="LI11" s="33" t="str">
        <f>IF(ISBLANK($F11),,IF(TODAY()=LI$4,"Today",IF(AND(LOOKUP($F11,TenantNames,TenantStartDates)&lt;=LI$4,LOOKUP($F11,TenantNames,TenantEndDates)&gt;=LI$4),IF(OR(AND(DAY(LOOKUP($F11,TenantNames,TenantStartDates))&gt;28,DAY(EOMONTH(LI$4,0))=28,DAY(LI$4)=28),AND(DAY(LOOKUP($F11,TenantNames,TenantStartDates))&gt;30,DAY(EOMONTH(LI$4,0))=30,DAY(LI$4)=30),DAY(LOOKUP($F11,TenantNames,TenantStartDates))=DAY(LI$4)),IF((LOOKUP($F11,TenantNames,TenantEndDates)-LI$4)&lt;=31,LOOKUP($F11,TenantNames,TenantTotalRevenues)-SUM($JA11:LH11),LOOKUP($F11,TenantNames,TenantMonthlyRents)),IF(AND((SUMIF($G$4:AHB$4,"&lt;"&amp;LI$4,$G11:AHB11))&gt;SUMIFS(TransactionAmounts,TenantSources,$F11,'Filtered Data'!$C$2:$C23,"&lt;"&amp;LI$4),LI$4&lt;TODAY()),"Late","Occupied")),)))</f>
        <v/>
      </c>
      <c r="LJ11" s="33" t="str">
        <f>IF(ISBLANK($F11),,IF(TODAY()=LJ$4,"Today",IF(AND(LOOKUP($F11,TenantNames,TenantStartDates)&lt;=LJ$4,LOOKUP($F11,TenantNames,TenantEndDates)&gt;=LJ$4),IF(OR(AND(DAY(LOOKUP($F11,TenantNames,TenantStartDates))&gt;28,DAY(EOMONTH(LJ$4,0))=28,DAY(LJ$4)=28),AND(DAY(LOOKUP($F11,TenantNames,TenantStartDates))&gt;30,DAY(EOMONTH(LJ$4,0))=30,DAY(LJ$4)=30),DAY(LOOKUP($F11,TenantNames,TenantStartDates))=DAY(LJ$4)),IF((LOOKUP($F11,TenantNames,TenantEndDates)-LJ$4)&lt;=31,LOOKUP($F11,TenantNames,TenantTotalRevenues)-SUM($JA11:LI11),LOOKUP($F11,TenantNames,TenantMonthlyRents)),IF(AND((SUMIF($G$4:AHB$4,"&lt;"&amp;LJ$4,$G11:AHB11))&gt;SUMIFS(TransactionAmounts,TenantSources,$F11,'Filtered Data'!$C$2:$C23,"&lt;"&amp;LJ$4),LJ$4&lt;TODAY()),"Late","Occupied")),)))</f>
        <v/>
      </c>
      <c r="LK11" s="33" t="str">
        <f>IF(ISBLANK($F11),,IF(TODAY()=LK$4,"Today",IF(AND(LOOKUP($F11,TenantNames,TenantStartDates)&lt;=LK$4,LOOKUP($F11,TenantNames,TenantEndDates)&gt;=LK$4),IF(OR(AND(DAY(LOOKUP($F11,TenantNames,TenantStartDates))&gt;28,DAY(EOMONTH(LK$4,0))=28,DAY(LK$4)=28),AND(DAY(LOOKUP($F11,TenantNames,TenantStartDates))&gt;30,DAY(EOMONTH(LK$4,0))=30,DAY(LK$4)=30),DAY(LOOKUP($F11,TenantNames,TenantStartDates))=DAY(LK$4)),IF((LOOKUP($F11,TenantNames,TenantEndDates)-LK$4)&lt;=31,LOOKUP($F11,TenantNames,TenantTotalRevenues)-SUM($JA11:LJ11),LOOKUP($F11,TenantNames,TenantMonthlyRents)),IF(AND((SUMIF($G$4:AHB$4,"&lt;"&amp;LK$4,$G11:AHB11))&gt;SUMIFS(TransactionAmounts,TenantSources,$F11,'Filtered Data'!$C$2:$C23,"&lt;"&amp;LK$4),LK$4&lt;TODAY()),"Late","Occupied")),)))</f>
        <v/>
      </c>
      <c r="LL11" s="33" t="str">
        <f>IF(ISBLANK($F11),,IF(TODAY()=LL$4,"Today",IF(AND(LOOKUP($F11,TenantNames,TenantStartDates)&lt;=LL$4,LOOKUP($F11,TenantNames,TenantEndDates)&gt;=LL$4),IF(OR(AND(DAY(LOOKUP($F11,TenantNames,TenantStartDates))&gt;28,DAY(EOMONTH(LL$4,0))=28,DAY(LL$4)=28),AND(DAY(LOOKUP($F11,TenantNames,TenantStartDates))&gt;30,DAY(EOMONTH(LL$4,0))=30,DAY(LL$4)=30),DAY(LOOKUP($F11,TenantNames,TenantStartDates))=DAY(LL$4)),IF((LOOKUP($F11,TenantNames,TenantEndDates)-LL$4)&lt;=31,LOOKUP($F11,TenantNames,TenantTotalRevenues)-SUM($JA11:LK11),LOOKUP($F11,TenantNames,TenantMonthlyRents)),IF(AND((SUMIF($G$4:AHB$4,"&lt;"&amp;LL$4,$G11:AHB11))&gt;SUMIFS(TransactionAmounts,TenantSources,$F11,'Filtered Data'!$C$2:$C23,"&lt;"&amp;LL$4),LL$4&lt;TODAY()),"Late","Occupied")),)))</f>
        <v/>
      </c>
      <c r="LM11" s="33" t="str">
        <f>IF(ISBLANK($F11),,IF(TODAY()=LM$4,"Today",IF(AND(LOOKUP($F11,TenantNames,TenantStartDates)&lt;=LM$4,LOOKUP($F11,TenantNames,TenantEndDates)&gt;=LM$4),IF(OR(AND(DAY(LOOKUP($F11,TenantNames,TenantStartDates))&gt;28,DAY(EOMONTH(LM$4,0))=28,DAY(LM$4)=28),AND(DAY(LOOKUP($F11,TenantNames,TenantStartDates))&gt;30,DAY(EOMONTH(LM$4,0))=30,DAY(LM$4)=30),DAY(LOOKUP($F11,TenantNames,TenantStartDates))=DAY(LM$4)),IF((LOOKUP($F11,TenantNames,TenantEndDates)-LM$4)&lt;=31,LOOKUP($F11,TenantNames,TenantTotalRevenues)-SUM($JA11:LL11),LOOKUP($F11,TenantNames,TenantMonthlyRents)),IF(AND((SUMIF($G$4:AHB$4,"&lt;"&amp;LM$4,$G11:AHB11))&gt;SUMIFS(TransactionAmounts,TenantSources,$F11,'Filtered Data'!$C$2:$C23,"&lt;"&amp;LM$4),LM$4&lt;TODAY()),"Late","Occupied")),)))</f>
        <v/>
      </c>
      <c r="LN11" s="33" t="str">
        <f>IF(ISBLANK($F11),,IF(TODAY()=LN$4,"Today",IF(AND(LOOKUP($F11,TenantNames,TenantStartDates)&lt;=LN$4,LOOKUP($F11,TenantNames,TenantEndDates)&gt;=LN$4),IF(OR(AND(DAY(LOOKUP($F11,TenantNames,TenantStartDates))&gt;28,DAY(EOMONTH(LN$4,0))=28,DAY(LN$4)=28),AND(DAY(LOOKUP($F11,TenantNames,TenantStartDates))&gt;30,DAY(EOMONTH(LN$4,0))=30,DAY(LN$4)=30),DAY(LOOKUP($F11,TenantNames,TenantStartDates))=DAY(LN$4)),IF((LOOKUP($F11,TenantNames,TenantEndDates)-LN$4)&lt;=31,LOOKUP($F11,TenantNames,TenantTotalRevenues)-SUM($JA11:LM11),LOOKUP($F11,TenantNames,TenantMonthlyRents)),IF(AND((SUMIF($G$4:AHB$4,"&lt;"&amp;LN$4,$G11:AHB11))&gt;SUMIFS(TransactionAmounts,TenantSources,$F11,'Filtered Data'!$C$2:$C23,"&lt;"&amp;LN$4),LN$4&lt;TODAY()),"Late","Occupied")),)))</f>
        <v/>
      </c>
      <c r="LO11" s="33" t="str">
        <f>IF(ISBLANK($F11),,IF(TODAY()=LO$4,"Today",IF(AND(LOOKUP($F11,TenantNames,TenantStartDates)&lt;=LO$4,LOOKUP($F11,TenantNames,TenantEndDates)&gt;=LO$4),IF(OR(AND(DAY(LOOKUP($F11,TenantNames,TenantStartDates))&gt;28,DAY(EOMONTH(LO$4,0))=28,DAY(LO$4)=28),AND(DAY(LOOKUP($F11,TenantNames,TenantStartDates))&gt;30,DAY(EOMONTH(LO$4,0))=30,DAY(LO$4)=30),DAY(LOOKUP($F11,TenantNames,TenantStartDates))=DAY(LO$4)),IF((LOOKUP($F11,TenantNames,TenantEndDates)-LO$4)&lt;=31,LOOKUP($F11,TenantNames,TenantTotalRevenues)-SUM($JA11:LN11),LOOKUP($F11,TenantNames,TenantMonthlyRents)),IF(AND((SUMIF($G$4:AHB$4,"&lt;"&amp;LO$4,$G11:AHB11))&gt;SUMIFS(TransactionAmounts,TenantSources,$F11,'Filtered Data'!$C$2:$C23,"&lt;"&amp;LO$4),LO$4&lt;TODAY()),"Late","Occupied")),)))</f>
        <v/>
      </c>
      <c r="LP11" s="33" t="str">
        <f>IF(ISBLANK($F11),,IF(TODAY()=LP$4,"Today",IF(AND(LOOKUP($F11,TenantNames,TenantStartDates)&lt;=LP$4,LOOKUP($F11,TenantNames,TenantEndDates)&gt;=LP$4),IF(OR(AND(DAY(LOOKUP($F11,TenantNames,TenantStartDates))&gt;28,DAY(EOMONTH(LP$4,0))=28,DAY(LP$4)=28),AND(DAY(LOOKUP($F11,TenantNames,TenantStartDates))&gt;30,DAY(EOMONTH(LP$4,0))=30,DAY(LP$4)=30),DAY(LOOKUP($F11,TenantNames,TenantStartDates))=DAY(LP$4)),IF((LOOKUP($F11,TenantNames,TenantEndDates)-LP$4)&lt;=31,LOOKUP($F11,TenantNames,TenantTotalRevenues)-SUM($JA11:LO11),LOOKUP($F11,TenantNames,TenantMonthlyRents)),IF(AND((SUMIF($G$4:AHB$4,"&lt;"&amp;LP$4,$G11:AHB11))&gt;SUMIFS(TransactionAmounts,TenantSources,$F11,'Filtered Data'!$C$2:$C23,"&lt;"&amp;LP$4),LP$4&lt;TODAY()),"Late","Occupied")),)))</f>
        <v/>
      </c>
      <c r="LQ11" s="33" t="str">
        <f>IF(ISBLANK($F11),,IF(TODAY()=LQ$4,"Today",IF(AND(LOOKUP($F11,TenantNames,TenantStartDates)&lt;=LQ$4,LOOKUP($F11,TenantNames,TenantEndDates)&gt;=LQ$4),IF(OR(AND(DAY(LOOKUP($F11,TenantNames,TenantStartDates))&gt;28,DAY(EOMONTH(LQ$4,0))=28,DAY(LQ$4)=28),AND(DAY(LOOKUP($F11,TenantNames,TenantStartDates))&gt;30,DAY(EOMONTH(LQ$4,0))=30,DAY(LQ$4)=30),DAY(LOOKUP($F11,TenantNames,TenantStartDates))=DAY(LQ$4)),IF((LOOKUP($F11,TenantNames,TenantEndDates)-LQ$4)&lt;=31,LOOKUP($F11,TenantNames,TenantTotalRevenues)-SUM($JA11:LP11),LOOKUP($F11,TenantNames,TenantMonthlyRents)),IF(AND((SUMIF($G$4:AHB$4,"&lt;"&amp;LQ$4,$G11:AHB11))&gt;SUMIFS(TransactionAmounts,TenantSources,$F11,'Filtered Data'!$C$2:$C23,"&lt;"&amp;LQ$4),LQ$4&lt;TODAY()),"Late","Occupied")),)))</f>
        <v/>
      </c>
      <c r="LR11" s="33" t="str">
        <f>IF(ISBLANK($F11),,IF(TODAY()=LR$4,"Today",IF(AND(LOOKUP($F11,TenantNames,TenantStartDates)&lt;=LR$4,LOOKUP($F11,TenantNames,TenantEndDates)&gt;=LR$4),IF(OR(AND(DAY(LOOKUP($F11,TenantNames,TenantStartDates))&gt;28,DAY(EOMONTH(LR$4,0))=28,DAY(LR$4)=28),AND(DAY(LOOKUP($F11,TenantNames,TenantStartDates))&gt;30,DAY(EOMONTH(LR$4,0))=30,DAY(LR$4)=30),DAY(LOOKUP($F11,TenantNames,TenantStartDates))=DAY(LR$4)),IF((LOOKUP($F11,TenantNames,TenantEndDates)-LR$4)&lt;=31,LOOKUP($F11,TenantNames,TenantTotalRevenues)-SUM($JA11:LQ11),LOOKUP($F11,TenantNames,TenantMonthlyRents)),IF(AND((SUMIF($G$4:AHB$4,"&lt;"&amp;LR$4,$G11:AHB11))&gt;SUMIFS(TransactionAmounts,TenantSources,$F11,'Filtered Data'!$C$2:$C23,"&lt;"&amp;LR$4),LR$4&lt;TODAY()),"Late","Occupied")),)))</f>
        <v/>
      </c>
      <c r="LS11" s="33" t="str">
        <f>IF(ISBLANK($F11),,IF(TODAY()=LS$4,"Today",IF(AND(LOOKUP($F11,TenantNames,TenantStartDates)&lt;=LS$4,LOOKUP($F11,TenantNames,TenantEndDates)&gt;=LS$4),IF(OR(AND(DAY(LOOKUP($F11,TenantNames,TenantStartDates))&gt;28,DAY(EOMONTH(LS$4,0))=28,DAY(LS$4)=28),AND(DAY(LOOKUP($F11,TenantNames,TenantStartDates))&gt;30,DAY(EOMONTH(LS$4,0))=30,DAY(LS$4)=30),DAY(LOOKUP($F11,TenantNames,TenantStartDates))=DAY(LS$4)),IF((LOOKUP($F11,TenantNames,TenantEndDates)-LS$4)&lt;=31,LOOKUP($F11,TenantNames,TenantTotalRevenues)-SUM($JA11:LR11),LOOKUP($F11,TenantNames,TenantMonthlyRents)),IF(AND((SUMIF($G$4:AHB$4,"&lt;"&amp;LS$4,$G11:AHB11))&gt;SUMIFS(TransactionAmounts,TenantSources,$F11,'Filtered Data'!$C$2:$C23,"&lt;"&amp;LS$4),LS$4&lt;TODAY()),"Late","Occupied")),)))</f>
        <v/>
      </c>
      <c r="LT11" s="33" t="str">
        <f>IF(ISBLANK($F11),,IF(TODAY()=LT$4,"Today",IF(AND(LOOKUP($F11,TenantNames,TenantStartDates)&lt;=LT$4,LOOKUP($F11,TenantNames,TenantEndDates)&gt;=LT$4),IF(OR(AND(DAY(LOOKUP($F11,TenantNames,TenantStartDates))&gt;28,DAY(EOMONTH(LT$4,0))=28,DAY(LT$4)=28),AND(DAY(LOOKUP($F11,TenantNames,TenantStartDates))&gt;30,DAY(EOMONTH(LT$4,0))=30,DAY(LT$4)=30),DAY(LOOKUP($F11,TenantNames,TenantStartDates))=DAY(LT$4)),IF((LOOKUP($F11,TenantNames,TenantEndDates)-LT$4)&lt;=31,LOOKUP($F11,TenantNames,TenantTotalRevenues)-SUM($JA11:LS11),LOOKUP($F11,TenantNames,TenantMonthlyRents)),IF(AND((SUMIF($G$4:AHB$4,"&lt;"&amp;LT$4,$G11:AHB11))&gt;SUMIFS(TransactionAmounts,TenantSources,$F11,'Filtered Data'!$C$2:$C23,"&lt;"&amp;LT$4),LT$4&lt;TODAY()),"Late","Occupied")),)))</f>
        <v/>
      </c>
      <c r="LU11" s="33" t="str">
        <f>IF(ISBLANK($F11),,IF(TODAY()=LU$4,"Today",IF(AND(LOOKUP($F11,TenantNames,TenantStartDates)&lt;=LU$4,LOOKUP($F11,TenantNames,TenantEndDates)&gt;=LU$4),IF(OR(AND(DAY(LOOKUP($F11,TenantNames,TenantStartDates))&gt;28,DAY(EOMONTH(LU$4,0))=28,DAY(LU$4)=28),AND(DAY(LOOKUP($F11,TenantNames,TenantStartDates))&gt;30,DAY(EOMONTH(LU$4,0))=30,DAY(LU$4)=30),DAY(LOOKUP($F11,TenantNames,TenantStartDates))=DAY(LU$4)),IF((LOOKUP($F11,TenantNames,TenantEndDates)-LU$4)&lt;=31,LOOKUP($F11,TenantNames,TenantTotalRevenues)-SUM($JA11:LT11),LOOKUP($F11,TenantNames,TenantMonthlyRents)),IF(AND((SUMIF($G$4:AHB$4,"&lt;"&amp;LU$4,$G11:AHB11))&gt;SUMIFS(TransactionAmounts,TenantSources,$F11,'Filtered Data'!$C$2:$C23,"&lt;"&amp;LU$4),LU$4&lt;TODAY()),"Late","Occupied")),)))</f>
        <v/>
      </c>
      <c r="LV11" s="33" t="str">
        <f>IF(ISBLANK($F11),,IF(TODAY()=LV$4,"Today",IF(AND(LOOKUP($F11,TenantNames,TenantStartDates)&lt;=LV$4,LOOKUP($F11,TenantNames,TenantEndDates)&gt;=LV$4),IF(OR(AND(DAY(LOOKUP($F11,TenantNames,TenantStartDates))&gt;28,DAY(EOMONTH(LV$4,0))=28,DAY(LV$4)=28),AND(DAY(LOOKUP($F11,TenantNames,TenantStartDates))&gt;30,DAY(EOMONTH(LV$4,0))=30,DAY(LV$4)=30),DAY(LOOKUP($F11,TenantNames,TenantStartDates))=DAY(LV$4)),IF((LOOKUP($F11,TenantNames,TenantEndDates)-LV$4)&lt;=31,LOOKUP($F11,TenantNames,TenantTotalRevenues)-SUM($JA11:LU11),LOOKUP($F11,TenantNames,TenantMonthlyRents)),IF(AND((SUMIF($G$4:AHB$4,"&lt;"&amp;LV$4,$G11:AHB11))&gt;SUMIFS(TransactionAmounts,TenantSources,$F11,'Filtered Data'!$C$2:$C23,"&lt;"&amp;LV$4),LV$4&lt;TODAY()),"Late","Occupied")),)))</f>
        <v/>
      </c>
      <c r="LW11" s="33" t="str">
        <f>IF(ISBLANK($F11),,IF(TODAY()=LW$4,"Today",IF(AND(LOOKUP($F11,TenantNames,TenantStartDates)&lt;=LW$4,LOOKUP($F11,TenantNames,TenantEndDates)&gt;=LW$4),IF(OR(AND(DAY(LOOKUP($F11,TenantNames,TenantStartDates))&gt;28,DAY(EOMONTH(LW$4,0))=28,DAY(LW$4)=28),AND(DAY(LOOKUP($F11,TenantNames,TenantStartDates))&gt;30,DAY(EOMONTH(LW$4,0))=30,DAY(LW$4)=30),DAY(LOOKUP($F11,TenantNames,TenantStartDates))=DAY(LW$4)),IF((LOOKUP($F11,TenantNames,TenantEndDates)-LW$4)&lt;=31,LOOKUP($F11,TenantNames,TenantTotalRevenues)-SUM($JA11:LV11),LOOKUP($F11,TenantNames,TenantMonthlyRents)),IF(AND((SUMIF($G$4:AHB$4,"&lt;"&amp;LW$4,$G11:AHB11))&gt;SUMIFS(TransactionAmounts,TenantSources,$F11,'Filtered Data'!$C$2:$C23,"&lt;"&amp;LW$4),LW$4&lt;TODAY()),"Late","Occupied")),)))</f>
        <v/>
      </c>
      <c r="LX11" s="33" t="str">
        <f>IF(ISBLANK($F11),,IF(TODAY()=LX$4,"Today",IF(AND(LOOKUP($F11,TenantNames,TenantStartDates)&lt;=LX$4,LOOKUP($F11,TenantNames,TenantEndDates)&gt;=LX$4),IF(OR(AND(DAY(LOOKUP($F11,TenantNames,TenantStartDates))&gt;28,DAY(EOMONTH(LX$4,0))=28,DAY(LX$4)=28),AND(DAY(LOOKUP($F11,TenantNames,TenantStartDates))&gt;30,DAY(EOMONTH(LX$4,0))=30,DAY(LX$4)=30),DAY(LOOKUP($F11,TenantNames,TenantStartDates))=DAY(LX$4)),IF((LOOKUP($F11,TenantNames,TenantEndDates)-LX$4)&lt;=31,LOOKUP($F11,TenantNames,TenantTotalRevenues)-SUM($JA11:LW11),LOOKUP($F11,TenantNames,TenantMonthlyRents)),IF(AND((SUMIF($G$4:AHB$4,"&lt;"&amp;LX$4,$G11:AHB11))&gt;SUMIFS(TransactionAmounts,TenantSources,$F11,'Filtered Data'!$C$2:$C23,"&lt;"&amp;LX$4),LX$4&lt;TODAY()),"Late","Occupied")),)))</f>
        <v/>
      </c>
      <c r="LY11" s="33" t="str">
        <f>IF(ISBLANK($F11),,IF(TODAY()=LY$4,"Today",IF(AND(LOOKUP($F11,TenantNames,TenantStartDates)&lt;=LY$4,LOOKUP($F11,TenantNames,TenantEndDates)&gt;=LY$4),IF(OR(AND(DAY(LOOKUP($F11,TenantNames,TenantStartDates))&gt;28,DAY(EOMONTH(LY$4,0))=28,DAY(LY$4)=28),AND(DAY(LOOKUP($F11,TenantNames,TenantStartDates))&gt;30,DAY(EOMONTH(LY$4,0))=30,DAY(LY$4)=30),DAY(LOOKUP($F11,TenantNames,TenantStartDates))=DAY(LY$4)),IF((LOOKUP($F11,TenantNames,TenantEndDates)-LY$4)&lt;=31,LOOKUP($F11,TenantNames,TenantTotalRevenues)-SUM($JA11:LX11),LOOKUP($F11,TenantNames,TenantMonthlyRents)),IF(AND((SUMIF($G$4:AHB$4,"&lt;"&amp;LY$4,$G11:AHB11))&gt;SUMIFS(TransactionAmounts,TenantSources,$F11,'Filtered Data'!$C$2:$C23,"&lt;"&amp;LY$4),LY$4&lt;TODAY()),"Late","Occupied")),)))</f>
        <v/>
      </c>
      <c r="LZ11" s="33" t="str">
        <f>IF(ISBLANK($F11),,IF(TODAY()=LZ$4,"Today",IF(AND(LOOKUP($F11,TenantNames,TenantStartDates)&lt;=LZ$4,LOOKUP($F11,TenantNames,TenantEndDates)&gt;=LZ$4),IF(OR(AND(DAY(LOOKUP($F11,TenantNames,TenantStartDates))&gt;28,DAY(EOMONTH(LZ$4,0))=28,DAY(LZ$4)=28),AND(DAY(LOOKUP($F11,TenantNames,TenantStartDates))&gt;30,DAY(EOMONTH(LZ$4,0))=30,DAY(LZ$4)=30),DAY(LOOKUP($F11,TenantNames,TenantStartDates))=DAY(LZ$4)),IF((LOOKUP($F11,TenantNames,TenantEndDates)-LZ$4)&lt;=31,LOOKUP($F11,TenantNames,TenantTotalRevenues)-SUM($JA11:LY11),LOOKUP($F11,TenantNames,TenantMonthlyRents)),IF(AND((SUMIF($G$4:AHB$4,"&lt;"&amp;LZ$4,$G11:AHB11))&gt;SUMIFS(TransactionAmounts,TenantSources,$F11,'Filtered Data'!$C$2:$C23,"&lt;"&amp;LZ$4),LZ$4&lt;TODAY()),"Late","Occupied")),)))</f>
        <v/>
      </c>
      <c r="MA11" s="33" t="str">
        <f>IF(ISBLANK($F11),,IF(TODAY()=MA$4,"Today",IF(AND(LOOKUP($F11,TenantNames,TenantStartDates)&lt;=MA$4,LOOKUP($F11,TenantNames,TenantEndDates)&gt;=MA$4),IF(OR(AND(DAY(LOOKUP($F11,TenantNames,TenantStartDates))&gt;28,DAY(EOMONTH(MA$4,0))=28,DAY(MA$4)=28),AND(DAY(LOOKUP($F11,TenantNames,TenantStartDates))&gt;30,DAY(EOMONTH(MA$4,0))=30,DAY(MA$4)=30),DAY(LOOKUP($F11,TenantNames,TenantStartDates))=DAY(MA$4)),IF((LOOKUP($F11,TenantNames,TenantEndDates)-MA$4)&lt;=31,LOOKUP($F11,TenantNames,TenantTotalRevenues)-SUM($JA11:LZ11),LOOKUP($F11,TenantNames,TenantMonthlyRents)),IF(AND((SUMIF($G$4:AHB$4,"&lt;"&amp;MA$4,$G11:AHB11))&gt;SUMIFS(TransactionAmounts,TenantSources,$F11,'Filtered Data'!$C$2:$C23,"&lt;"&amp;MA$4),MA$4&lt;TODAY()),"Late","Occupied")),)))</f>
        <v/>
      </c>
      <c r="MB11" s="33" t="str">
        <f>IF(ISBLANK($F11),,IF(TODAY()=MB$4,"Today",IF(AND(LOOKUP($F11,TenantNames,TenantStartDates)&lt;=MB$4,LOOKUP($F11,TenantNames,TenantEndDates)&gt;=MB$4),IF(OR(AND(DAY(LOOKUP($F11,TenantNames,TenantStartDates))&gt;28,DAY(EOMONTH(MB$4,0))=28,DAY(MB$4)=28),AND(DAY(LOOKUP($F11,TenantNames,TenantStartDates))&gt;30,DAY(EOMONTH(MB$4,0))=30,DAY(MB$4)=30),DAY(LOOKUP($F11,TenantNames,TenantStartDates))=DAY(MB$4)),IF((LOOKUP($F11,TenantNames,TenantEndDates)-MB$4)&lt;=31,LOOKUP($F11,TenantNames,TenantTotalRevenues)-SUM($JA11:MA11),LOOKUP($F11,TenantNames,TenantMonthlyRents)),IF(AND((SUMIF($G$4:AHB$4,"&lt;"&amp;MB$4,$G11:AHB11))&gt;SUMIFS(TransactionAmounts,TenantSources,$F11,'Filtered Data'!$C$2:$C23,"&lt;"&amp;MB$4),MB$4&lt;TODAY()),"Late","Occupied")),)))</f>
        <v/>
      </c>
      <c r="MC11" s="33" t="str">
        <f>IF(ISBLANK($F11),,IF(TODAY()=MC$4,"Today",IF(AND(LOOKUP($F11,TenantNames,TenantStartDates)&lt;=MC$4,LOOKUP($F11,TenantNames,TenantEndDates)&gt;=MC$4),IF(OR(AND(DAY(LOOKUP($F11,TenantNames,TenantStartDates))&gt;28,DAY(EOMONTH(MC$4,0))=28,DAY(MC$4)=28),AND(DAY(LOOKUP($F11,TenantNames,TenantStartDates))&gt;30,DAY(EOMONTH(MC$4,0))=30,DAY(MC$4)=30),DAY(LOOKUP($F11,TenantNames,TenantStartDates))=DAY(MC$4)),IF((LOOKUP($F11,TenantNames,TenantEndDates)-MC$4)&lt;=31,LOOKUP($F11,TenantNames,TenantTotalRevenues)-SUM($JA11:MB11),LOOKUP($F11,TenantNames,TenantMonthlyRents)),IF(AND((SUMIF($G$4:AHB$4,"&lt;"&amp;MC$4,$G11:AHB11))&gt;SUMIFS(TransactionAmounts,TenantSources,$F11,'Filtered Data'!$C$2:$C23,"&lt;"&amp;MC$4),MC$4&lt;TODAY()),"Late","Occupied")),)))</f>
        <v/>
      </c>
      <c r="MD11" s="33" t="str">
        <f>IF(ISBLANK($F11),,IF(TODAY()=MD$4,"Today",IF(AND(LOOKUP($F11,TenantNames,TenantStartDates)&lt;=MD$4,LOOKUP($F11,TenantNames,TenantEndDates)&gt;=MD$4),IF(OR(AND(DAY(LOOKUP($F11,TenantNames,TenantStartDates))&gt;28,DAY(EOMONTH(MD$4,0))=28,DAY(MD$4)=28),AND(DAY(LOOKUP($F11,TenantNames,TenantStartDates))&gt;30,DAY(EOMONTH(MD$4,0))=30,DAY(MD$4)=30),DAY(LOOKUP($F11,TenantNames,TenantStartDates))=DAY(MD$4)),IF((LOOKUP($F11,TenantNames,TenantEndDates)-MD$4)&lt;=31,LOOKUP($F11,TenantNames,TenantTotalRevenues)-SUM($JA11:MC11),LOOKUP($F11,TenantNames,TenantMonthlyRents)),IF(AND((SUMIF($G$4:AHB$4,"&lt;"&amp;MD$4,$G11:AHB11))&gt;SUMIFS(TransactionAmounts,TenantSources,$F11,'Filtered Data'!$C$2:$C23,"&lt;"&amp;MD$4),MD$4&lt;TODAY()),"Late","Occupied")),)))</f>
        <v/>
      </c>
      <c r="ME11" s="33" t="str">
        <f>IF(ISBLANK($F11),,IF(TODAY()=ME$4,"Today",IF(AND(LOOKUP($F11,TenantNames,TenantStartDates)&lt;=ME$4,LOOKUP($F11,TenantNames,TenantEndDates)&gt;=ME$4),IF(OR(AND(DAY(LOOKUP($F11,TenantNames,TenantStartDates))&gt;28,DAY(EOMONTH(ME$4,0))=28,DAY(ME$4)=28),AND(DAY(LOOKUP($F11,TenantNames,TenantStartDates))&gt;30,DAY(EOMONTH(ME$4,0))=30,DAY(ME$4)=30),DAY(LOOKUP($F11,TenantNames,TenantStartDates))=DAY(ME$4)),IF((LOOKUP($F11,TenantNames,TenantEndDates)-ME$4)&lt;=31,LOOKUP($F11,TenantNames,TenantTotalRevenues)-SUM($JA11:MD11),LOOKUP($F11,TenantNames,TenantMonthlyRents)),IF(AND((SUMIF($G$4:AHB$4,"&lt;"&amp;ME$4,$G11:AHB11))&gt;SUMIFS(TransactionAmounts,TenantSources,$F11,'Filtered Data'!$C$2:$C23,"&lt;"&amp;ME$4),ME$4&lt;TODAY()),"Late","Occupied")),)))</f>
        <v/>
      </c>
      <c r="MF11" s="33" t="str">
        <f>IF(ISBLANK($F11),,IF(TODAY()=MF$4,"Today",IF(AND(LOOKUP($F11,TenantNames,TenantStartDates)&lt;=MF$4,LOOKUP($F11,TenantNames,TenantEndDates)&gt;=MF$4),IF(OR(AND(DAY(LOOKUP($F11,TenantNames,TenantStartDates))&gt;28,DAY(EOMONTH(MF$4,0))=28,DAY(MF$4)=28),AND(DAY(LOOKUP($F11,TenantNames,TenantStartDates))&gt;30,DAY(EOMONTH(MF$4,0))=30,DAY(MF$4)=30),DAY(LOOKUP($F11,TenantNames,TenantStartDates))=DAY(MF$4)),IF((LOOKUP($F11,TenantNames,TenantEndDates)-MF$4)&lt;=31,LOOKUP($F11,TenantNames,TenantTotalRevenues)-SUM($JA11:ME11),LOOKUP($F11,TenantNames,TenantMonthlyRents)),IF(AND((SUMIF($G$4:AHB$4,"&lt;"&amp;MF$4,$G11:AHB11))&gt;SUMIFS(TransactionAmounts,TenantSources,$F11,'Filtered Data'!$C$2:$C23,"&lt;"&amp;MF$4),MF$4&lt;TODAY()),"Late","Occupied")),)))</f>
        <v/>
      </c>
      <c r="MG11" s="33" t="str">
        <f>IF(ISBLANK($F11),,IF(TODAY()=MG$4,"Today",IF(AND(LOOKUP($F11,TenantNames,TenantStartDates)&lt;=MG$4,LOOKUP($F11,TenantNames,TenantEndDates)&gt;=MG$4),IF(OR(AND(DAY(LOOKUP($F11,TenantNames,TenantStartDates))&gt;28,DAY(EOMONTH(MG$4,0))=28,DAY(MG$4)=28),AND(DAY(LOOKUP($F11,TenantNames,TenantStartDates))&gt;30,DAY(EOMONTH(MG$4,0))=30,DAY(MG$4)=30),DAY(LOOKUP($F11,TenantNames,TenantStartDates))=DAY(MG$4)),IF((LOOKUP($F11,TenantNames,TenantEndDates)-MG$4)&lt;=31,LOOKUP($F11,TenantNames,TenantTotalRevenues)-SUM($JA11:MF11),LOOKUP($F11,TenantNames,TenantMonthlyRents)),IF(AND((SUMIF($G$4:AHB$4,"&lt;"&amp;MG$4,$G11:AHB11))&gt;SUMIFS(TransactionAmounts,TenantSources,$F11,'Filtered Data'!$C$2:$C23,"&lt;"&amp;MG$4),MG$4&lt;TODAY()),"Late","Occupied")),)))</f>
        <v/>
      </c>
      <c r="MH11" s="33" t="str">
        <f>IF(ISBLANK($F11),,IF(TODAY()=MH$4,"Today",IF(AND(LOOKUP($F11,TenantNames,TenantStartDates)&lt;=MH$4,LOOKUP($F11,TenantNames,TenantEndDates)&gt;=MH$4),IF(OR(AND(DAY(LOOKUP($F11,TenantNames,TenantStartDates))&gt;28,DAY(EOMONTH(MH$4,0))=28,DAY(MH$4)=28),AND(DAY(LOOKUP($F11,TenantNames,TenantStartDates))&gt;30,DAY(EOMONTH(MH$4,0))=30,DAY(MH$4)=30),DAY(LOOKUP($F11,TenantNames,TenantStartDates))=DAY(MH$4)),IF((LOOKUP($F11,TenantNames,TenantEndDates)-MH$4)&lt;=31,LOOKUP($F11,TenantNames,TenantTotalRevenues)-SUM($JA11:MG11),LOOKUP($F11,TenantNames,TenantMonthlyRents)),IF(AND((SUMIF($G$4:AHB$4,"&lt;"&amp;MH$4,$G11:AHB11))&gt;SUMIFS(TransactionAmounts,TenantSources,$F11,'Filtered Data'!$C$2:$C23,"&lt;"&amp;MH$4),MH$4&lt;TODAY()),"Late","Occupied")),)))</f>
        <v/>
      </c>
      <c r="MI11" s="33" t="str">
        <f>IF(ISBLANK($F11),,IF(TODAY()=MI$4,"Today",IF(AND(LOOKUP($F11,TenantNames,TenantStartDates)&lt;=MI$4,LOOKUP($F11,TenantNames,TenantEndDates)&gt;=MI$4),IF(OR(AND(DAY(LOOKUP($F11,TenantNames,TenantStartDates))&gt;28,DAY(EOMONTH(MI$4,0))=28,DAY(MI$4)=28),AND(DAY(LOOKUP($F11,TenantNames,TenantStartDates))&gt;30,DAY(EOMONTH(MI$4,0))=30,DAY(MI$4)=30),DAY(LOOKUP($F11,TenantNames,TenantStartDates))=DAY(MI$4)),IF((LOOKUP($F11,TenantNames,TenantEndDates)-MI$4)&lt;=31,LOOKUP($F11,TenantNames,TenantTotalRevenues)-SUM($JA11:MH11),LOOKUP($F11,TenantNames,TenantMonthlyRents)),IF(AND((SUMIF($G$4:AHB$4,"&lt;"&amp;MI$4,$G11:AHB11))&gt;SUMIFS(TransactionAmounts,TenantSources,$F11,'Filtered Data'!$C$2:$C23,"&lt;"&amp;MI$4),MI$4&lt;TODAY()),"Late","Occupied")),)))</f>
        <v/>
      </c>
      <c r="MJ11" s="33" t="str">
        <f>IF(ISBLANK($F11),,IF(TODAY()=MJ$4,"Today",IF(AND(LOOKUP($F11,TenantNames,TenantStartDates)&lt;=MJ$4,LOOKUP($F11,TenantNames,TenantEndDates)&gt;=MJ$4),IF(OR(AND(DAY(LOOKUP($F11,TenantNames,TenantStartDates))&gt;28,DAY(EOMONTH(MJ$4,0))=28,DAY(MJ$4)=28),AND(DAY(LOOKUP($F11,TenantNames,TenantStartDates))&gt;30,DAY(EOMONTH(MJ$4,0))=30,DAY(MJ$4)=30),DAY(LOOKUP($F11,TenantNames,TenantStartDates))=DAY(MJ$4)),IF((LOOKUP($F11,TenantNames,TenantEndDates)-MJ$4)&lt;=31,LOOKUP($F11,TenantNames,TenantTotalRevenues)-SUM($JA11:MI11),LOOKUP($F11,TenantNames,TenantMonthlyRents)),IF(AND((SUMIF($G$4:AHB$4,"&lt;"&amp;MJ$4,$G11:AHB11))&gt;SUMIFS(TransactionAmounts,TenantSources,$F11,'Filtered Data'!$C$2:$C23,"&lt;"&amp;MJ$4),MJ$4&lt;TODAY()),"Late","Occupied")),)))</f>
        <v/>
      </c>
      <c r="MK11" s="33" t="str">
        <f>IF(ISBLANK($F11),,IF(TODAY()=MK$4,"Today",IF(AND(LOOKUP($F11,TenantNames,TenantStartDates)&lt;=MK$4,LOOKUP($F11,TenantNames,TenantEndDates)&gt;=MK$4),IF(OR(AND(DAY(LOOKUP($F11,TenantNames,TenantStartDates))&gt;28,DAY(EOMONTH(MK$4,0))=28,DAY(MK$4)=28),AND(DAY(LOOKUP($F11,TenantNames,TenantStartDates))&gt;30,DAY(EOMONTH(MK$4,0))=30,DAY(MK$4)=30),DAY(LOOKUP($F11,TenantNames,TenantStartDates))=DAY(MK$4)),IF((LOOKUP($F11,TenantNames,TenantEndDates)-MK$4)&lt;=31,LOOKUP($F11,TenantNames,TenantTotalRevenues)-SUM($JA11:MJ11),LOOKUP($F11,TenantNames,TenantMonthlyRents)),IF(AND((SUMIF($G$4:AHB$4,"&lt;"&amp;MK$4,$G11:AHB11))&gt;SUMIFS(TransactionAmounts,TenantSources,$F11,'Filtered Data'!$C$2:$C23,"&lt;"&amp;MK$4),MK$4&lt;TODAY()),"Late","Occupied")),)))</f>
        <v/>
      </c>
      <c r="ML11" s="33" t="str">
        <f>IF(ISBLANK($F11),,IF(TODAY()=ML$4,"Today",IF(AND(LOOKUP($F11,TenantNames,TenantStartDates)&lt;=ML$4,LOOKUP($F11,TenantNames,TenantEndDates)&gt;=ML$4),IF(OR(AND(DAY(LOOKUP($F11,TenantNames,TenantStartDates))&gt;28,DAY(EOMONTH(ML$4,0))=28,DAY(ML$4)=28),AND(DAY(LOOKUP($F11,TenantNames,TenantStartDates))&gt;30,DAY(EOMONTH(ML$4,0))=30,DAY(ML$4)=30),DAY(LOOKUP($F11,TenantNames,TenantStartDates))=DAY(ML$4)),IF((LOOKUP($F11,TenantNames,TenantEndDates)-ML$4)&lt;=31,LOOKUP($F11,TenantNames,TenantTotalRevenues)-SUM($JA11:MK11),LOOKUP($F11,TenantNames,TenantMonthlyRents)),IF(AND((SUMIF($G$4:AHB$4,"&lt;"&amp;ML$4,$G11:AHB11))&gt;SUMIFS(TransactionAmounts,TenantSources,$F11,'Filtered Data'!$C$2:$C23,"&lt;"&amp;ML$4),ML$4&lt;TODAY()),"Late","Occupied")),)))</f>
        <v/>
      </c>
      <c r="MM11" s="33" t="str">
        <f>IF(ISBLANK($F11),,IF(TODAY()=MM$4,"Today",IF(AND(LOOKUP($F11,TenantNames,TenantStartDates)&lt;=MM$4,LOOKUP($F11,TenantNames,TenantEndDates)&gt;=MM$4),IF(OR(AND(DAY(LOOKUP($F11,TenantNames,TenantStartDates))&gt;28,DAY(EOMONTH(MM$4,0))=28,DAY(MM$4)=28),AND(DAY(LOOKUP($F11,TenantNames,TenantStartDates))&gt;30,DAY(EOMONTH(MM$4,0))=30,DAY(MM$4)=30),DAY(LOOKUP($F11,TenantNames,TenantStartDates))=DAY(MM$4)),IF((LOOKUP($F11,TenantNames,TenantEndDates)-MM$4)&lt;=31,LOOKUP($F11,TenantNames,TenantTotalRevenues)-SUM($JA11:ML11),LOOKUP($F11,TenantNames,TenantMonthlyRents)),IF(AND((SUMIF($G$4:AHB$4,"&lt;"&amp;MM$4,$G11:AHB11))&gt;SUMIFS(TransactionAmounts,TenantSources,$F11,'Filtered Data'!$C$2:$C23,"&lt;"&amp;MM$4),MM$4&lt;TODAY()),"Late","Occupied")),)))</f>
        <v/>
      </c>
      <c r="MN11" s="33" t="str">
        <f>IF(ISBLANK($F11),,IF(TODAY()=MN$4,"Today",IF(AND(LOOKUP($F11,TenantNames,TenantStartDates)&lt;=MN$4,LOOKUP($F11,TenantNames,TenantEndDates)&gt;=MN$4),IF(OR(AND(DAY(LOOKUP($F11,TenantNames,TenantStartDates))&gt;28,DAY(EOMONTH(MN$4,0))=28,DAY(MN$4)=28),AND(DAY(LOOKUP($F11,TenantNames,TenantStartDates))&gt;30,DAY(EOMONTH(MN$4,0))=30,DAY(MN$4)=30),DAY(LOOKUP($F11,TenantNames,TenantStartDates))=DAY(MN$4)),IF((LOOKUP($F11,TenantNames,TenantEndDates)-MN$4)&lt;=31,LOOKUP($F11,TenantNames,TenantTotalRevenues)-SUM($JA11:MM11),LOOKUP($F11,TenantNames,TenantMonthlyRents)),IF(AND((SUMIF($G$4:AHB$4,"&lt;"&amp;MN$4,$G11:AHB11))&gt;SUMIFS(TransactionAmounts,TenantSources,$F11,'Filtered Data'!$C$2:$C23,"&lt;"&amp;MN$4),MN$4&lt;TODAY()),"Late","Occupied")),)))</f>
        <v/>
      </c>
      <c r="MO11" s="33" t="str">
        <f>IF(ISBLANK($F11),,IF(TODAY()=MO$4,"Today",IF(AND(LOOKUP($F11,TenantNames,TenantStartDates)&lt;=MO$4,LOOKUP($F11,TenantNames,TenantEndDates)&gt;=MO$4),IF(OR(AND(DAY(LOOKUP($F11,TenantNames,TenantStartDates))&gt;28,DAY(EOMONTH(MO$4,0))=28,DAY(MO$4)=28),AND(DAY(LOOKUP($F11,TenantNames,TenantStartDates))&gt;30,DAY(EOMONTH(MO$4,0))=30,DAY(MO$4)=30),DAY(LOOKUP($F11,TenantNames,TenantStartDates))=DAY(MO$4)),IF((LOOKUP($F11,TenantNames,TenantEndDates)-MO$4)&lt;=31,LOOKUP($F11,TenantNames,TenantTotalRevenues)-SUM($JA11:MN11),LOOKUP($F11,TenantNames,TenantMonthlyRents)),IF(AND((SUMIF($G$4:AHB$4,"&lt;"&amp;MO$4,$G11:AHB11))&gt;SUMIFS(TransactionAmounts,TenantSources,$F11,'Filtered Data'!$C$2:$C23,"&lt;"&amp;MO$4),MO$4&lt;TODAY()),"Late","Occupied")),)))</f>
        <v/>
      </c>
      <c r="MP11" s="33" t="str">
        <f>IF(ISBLANK($F11),,IF(TODAY()=MP$4,"Today",IF(AND(LOOKUP($F11,TenantNames,TenantStartDates)&lt;=MP$4,LOOKUP($F11,TenantNames,TenantEndDates)&gt;=MP$4),IF(OR(AND(DAY(LOOKUP($F11,TenantNames,TenantStartDates))&gt;28,DAY(EOMONTH(MP$4,0))=28,DAY(MP$4)=28),AND(DAY(LOOKUP($F11,TenantNames,TenantStartDates))&gt;30,DAY(EOMONTH(MP$4,0))=30,DAY(MP$4)=30),DAY(LOOKUP($F11,TenantNames,TenantStartDates))=DAY(MP$4)),IF((LOOKUP($F11,TenantNames,TenantEndDates)-MP$4)&lt;=31,LOOKUP($F11,TenantNames,TenantTotalRevenues)-SUM($JA11:MO11),LOOKUP($F11,TenantNames,TenantMonthlyRents)),IF(AND((SUMIF($G$4:AHB$4,"&lt;"&amp;MP$4,$G11:AHB11))&gt;SUMIFS(TransactionAmounts,TenantSources,$F11,'Filtered Data'!$C$2:$C23,"&lt;"&amp;MP$4),MP$4&lt;TODAY()),"Late","Occupied")),)))</f>
        <v/>
      </c>
      <c r="MQ11" s="33" t="str">
        <f>IF(ISBLANK($F11),,IF(TODAY()=MQ$4,"Today",IF(AND(LOOKUP($F11,TenantNames,TenantStartDates)&lt;=MQ$4,LOOKUP($F11,TenantNames,TenantEndDates)&gt;=MQ$4),IF(OR(AND(DAY(LOOKUP($F11,TenantNames,TenantStartDates))&gt;28,DAY(EOMONTH(MQ$4,0))=28,DAY(MQ$4)=28),AND(DAY(LOOKUP($F11,TenantNames,TenantStartDates))&gt;30,DAY(EOMONTH(MQ$4,0))=30,DAY(MQ$4)=30),DAY(LOOKUP($F11,TenantNames,TenantStartDates))=DAY(MQ$4)),IF((LOOKUP($F11,TenantNames,TenantEndDates)-MQ$4)&lt;=31,LOOKUP($F11,TenantNames,TenantTotalRevenues)-SUM($JA11:MP11),LOOKUP($F11,TenantNames,TenantMonthlyRents)),IF(AND((SUMIF($G$4:AHB$4,"&lt;"&amp;MQ$4,$G11:AHB11))&gt;SUMIFS(TransactionAmounts,TenantSources,$F11,'Filtered Data'!$C$2:$C23,"&lt;"&amp;MQ$4),MQ$4&lt;TODAY()),"Late","Occupied")),)))</f>
        <v/>
      </c>
      <c r="MR11" s="33" t="str">
        <f>IF(ISBLANK($F11),,IF(TODAY()=MR$4,"Today",IF(AND(LOOKUP($F11,TenantNames,TenantStartDates)&lt;=MR$4,LOOKUP($F11,TenantNames,TenantEndDates)&gt;=MR$4),IF(OR(AND(DAY(LOOKUP($F11,TenantNames,TenantStartDates))&gt;28,DAY(EOMONTH(MR$4,0))=28,DAY(MR$4)=28),AND(DAY(LOOKUP($F11,TenantNames,TenantStartDates))&gt;30,DAY(EOMONTH(MR$4,0))=30,DAY(MR$4)=30),DAY(LOOKUP($F11,TenantNames,TenantStartDates))=DAY(MR$4)),IF((LOOKUP($F11,TenantNames,TenantEndDates)-MR$4)&lt;=31,LOOKUP($F11,TenantNames,TenantTotalRevenues)-SUM($JA11:MQ11),LOOKUP($F11,TenantNames,TenantMonthlyRents)),IF(AND((SUMIF($G$4:AHB$4,"&lt;"&amp;MR$4,$G11:AHB11))&gt;SUMIFS(TransactionAmounts,TenantSources,$F11,'Filtered Data'!$C$2:$C23,"&lt;"&amp;MR$4),MR$4&lt;TODAY()),"Late","Occupied")),)))</f>
        <v/>
      </c>
      <c r="MS11" s="33" t="str">
        <f>IF(ISBLANK($F11),,IF(TODAY()=MS$4,"Today",IF(AND(LOOKUP($F11,TenantNames,TenantStartDates)&lt;=MS$4,LOOKUP($F11,TenantNames,TenantEndDates)&gt;=MS$4),IF(OR(AND(DAY(LOOKUP($F11,TenantNames,TenantStartDates))&gt;28,DAY(EOMONTH(MS$4,0))=28,DAY(MS$4)=28),AND(DAY(LOOKUP($F11,TenantNames,TenantStartDates))&gt;30,DAY(EOMONTH(MS$4,0))=30,DAY(MS$4)=30),DAY(LOOKUP($F11,TenantNames,TenantStartDates))=DAY(MS$4)),IF((LOOKUP($F11,TenantNames,TenantEndDates)-MS$4)&lt;=31,LOOKUP($F11,TenantNames,TenantTotalRevenues)-SUM($JA11:MR11),LOOKUP($F11,TenantNames,TenantMonthlyRents)),IF(AND((SUMIF($G$4:AHB$4,"&lt;"&amp;MS$4,$G11:AHB11))&gt;SUMIFS(TransactionAmounts,TenantSources,$F11,'Filtered Data'!$C$2:$C23,"&lt;"&amp;MS$4),MS$4&lt;TODAY()),"Late","Occupied")),)))</f>
        <v/>
      </c>
      <c r="MT11" s="33" t="str">
        <f>IF(ISBLANK($F11),,IF(TODAY()=MT$4,"Today",IF(AND(LOOKUP($F11,TenantNames,TenantStartDates)&lt;=MT$4,LOOKUP($F11,TenantNames,TenantEndDates)&gt;=MT$4),IF(OR(AND(DAY(LOOKUP($F11,TenantNames,TenantStartDates))&gt;28,DAY(EOMONTH(MT$4,0))=28,DAY(MT$4)=28),AND(DAY(LOOKUP($F11,TenantNames,TenantStartDates))&gt;30,DAY(EOMONTH(MT$4,0))=30,DAY(MT$4)=30),DAY(LOOKUP($F11,TenantNames,TenantStartDates))=DAY(MT$4)),IF((LOOKUP($F11,TenantNames,TenantEndDates)-MT$4)&lt;=31,LOOKUP($F11,TenantNames,TenantTotalRevenues)-SUM($JA11:MS11),LOOKUP($F11,TenantNames,TenantMonthlyRents)),IF(AND((SUMIF($G$4:AHB$4,"&lt;"&amp;MT$4,$G11:AHB11))&gt;SUMIFS(TransactionAmounts,TenantSources,$F11,'Filtered Data'!$C$2:$C23,"&lt;"&amp;MT$4),MT$4&lt;TODAY()),"Late","Occupied")),)))</f>
        <v/>
      </c>
      <c r="MU11" s="33" t="str">
        <f>IF(ISBLANK($F11),,IF(TODAY()=MU$4,"Today",IF(AND(LOOKUP($F11,TenantNames,TenantStartDates)&lt;=MU$4,LOOKUP($F11,TenantNames,TenantEndDates)&gt;=MU$4),IF(OR(AND(DAY(LOOKUP($F11,TenantNames,TenantStartDates))&gt;28,DAY(EOMONTH(MU$4,0))=28,DAY(MU$4)=28),AND(DAY(LOOKUP($F11,TenantNames,TenantStartDates))&gt;30,DAY(EOMONTH(MU$4,0))=30,DAY(MU$4)=30),DAY(LOOKUP($F11,TenantNames,TenantStartDates))=DAY(MU$4)),IF((LOOKUP($F11,TenantNames,TenantEndDates)-MU$4)&lt;=31,LOOKUP($F11,TenantNames,TenantTotalRevenues)-SUM($JA11:MT11),LOOKUP($F11,TenantNames,TenantMonthlyRents)),IF(AND((SUMIF($G$4:AHB$4,"&lt;"&amp;MU$4,$G11:AHB11))&gt;SUMIFS(TransactionAmounts,TenantSources,$F11,'Filtered Data'!$C$2:$C23,"&lt;"&amp;MU$4),MU$4&lt;TODAY()),"Late","Occupied")),)))</f>
        <v/>
      </c>
      <c r="MV11" s="33" t="str">
        <f>IF(ISBLANK($F11),,IF(TODAY()=MV$4,"Today",IF(AND(LOOKUP($F11,TenantNames,TenantStartDates)&lt;=MV$4,LOOKUP($F11,TenantNames,TenantEndDates)&gt;=MV$4),IF(OR(AND(DAY(LOOKUP($F11,TenantNames,TenantStartDates))&gt;28,DAY(EOMONTH(MV$4,0))=28,DAY(MV$4)=28),AND(DAY(LOOKUP($F11,TenantNames,TenantStartDates))&gt;30,DAY(EOMONTH(MV$4,0))=30,DAY(MV$4)=30),DAY(LOOKUP($F11,TenantNames,TenantStartDates))=DAY(MV$4)),IF((LOOKUP($F11,TenantNames,TenantEndDates)-MV$4)&lt;=31,LOOKUP($F11,TenantNames,TenantTotalRevenues)-SUM($JA11:MU11),LOOKUP($F11,TenantNames,TenantMonthlyRents)),IF(AND((SUMIF($G$4:AHB$4,"&lt;"&amp;MV$4,$G11:AHB11))&gt;SUMIFS(TransactionAmounts,TenantSources,$F11,'Filtered Data'!$C$2:$C23,"&lt;"&amp;MV$4),MV$4&lt;TODAY()),"Late","Occupied")),)))</f>
        <v/>
      </c>
      <c r="MW11" s="33" t="str">
        <f>IF(ISBLANK($F11),,IF(TODAY()=MW$4,"Today",IF(AND(LOOKUP($F11,TenantNames,TenantStartDates)&lt;=MW$4,LOOKUP($F11,TenantNames,TenantEndDates)&gt;=MW$4),IF(OR(AND(DAY(LOOKUP($F11,TenantNames,TenantStartDates))&gt;28,DAY(EOMONTH(MW$4,0))=28,DAY(MW$4)=28),AND(DAY(LOOKUP($F11,TenantNames,TenantStartDates))&gt;30,DAY(EOMONTH(MW$4,0))=30,DAY(MW$4)=30),DAY(LOOKUP($F11,TenantNames,TenantStartDates))=DAY(MW$4)),IF((LOOKUP($F11,TenantNames,TenantEndDates)-MW$4)&lt;=31,LOOKUP($F11,TenantNames,TenantTotalRevenues)-SUM($JA11:MV11),LOOKUP($F11,TenantNames,TenantMonthlyRents)),IF(AND((SUMIF($G$4:AHB$4,"&lt;"&amp;MW$4,$G11:AHB11))&gt;SUMIFS(TransactionAmounts,TenantSources,$F11,'Filtered Data'!$C$2:$C23,"&lt;"&amp;MW$4),MW$4&lt;TODAY()),"Late","Occupied")),)))</f>
        <v/>
      </c>
      <c r="MX11" s="33" t="str">
        <f>IF(ISBLANK($F11),,IF(TODAY()=MX$4,"Today",IF(AND(LOOKUP($F11,TenantNames,TenantStartDates)&lt;=MX$4,LOOKUP($F11,TenantNames,TenantEndDates)&gt;=MX$4),IF(OR(AND(DAY(LOOKUP($F11,TenantNames,TenantStartDates))&gt;28,DAY(EOMONTH(MX$4,0))=28,DAY(MX$4)=28),AND(DAY(LOOKUP($F11,TenantNames,TenantStartDates))&gt;30,DAY(EOMONTH(MX$4,0))=30,DAY(MX$4)=30),DAY(LOOKUP($F11,TenantNames,TenantStartDates))=DAY(MX$4)),IF((LOOKUP($F11,TenantNames,TenantEndDates)-MX$4)&lt;=31,LOOKUP($F11,TenantNames,TenantTotalRevenues)-SUM($JA11:MW11),LOOKUP($F11,TenantNames,TenantMonthlyRents)),IF(AND((SUMIF($G$4:AHB$4,"&lt;"&amp;MX$4,$G11:AHB11))&gt;SUMIFS(TransactionAmounts,TenantSources,$F11,'Filtered Data'!$C$2:$C23,"&lt;"&amp;MX$4),MX$4&lt;TODAY()),"Late","Occupied")),)))</f>
        <v/>
      </c>
      <c r="MY11" s="33" t="str">
        <f>IF(ISBLANK($F11),,IF(TODAY()=MY$4,"Today",IF(AND(LOOKUP($F11,TenantNames,TenantStartDates)&lt;=MY$4,LOOKUP($F11,TenantNames,TenantEndDates)&gt;=MY$4),IF(OR(AND(DAY(LOOKUP($F11,TenantNames,TenantStartDates))&gt;28,DAY(EOMONTH(MY$4,0))=28,DAY(MY$4)=28),AND(DAY(LOOKUP($F11,TenantNames,TenantStartDates))&gt;30,DAY(EOMONTH(MY$4,0))=30,DAY(MY$4)=30),DAY(LOOKUP($F11,TenantNames,TenantStartDates))=DAY(MY$4)),IF((LOOKUP($F11,TenantNames,TenantEndDates)-MY$4)&lt;=31,LOOKUP($F11,TenantNames,TenantTotalRevenues)-SUM($JA11:MX11),LOOKUP($F11,TenantNames,TenantMonthlyRents)),IF(AND((SUMIF($G$4:AHB$4,"&lt;"&amp;MY$4,$G11:AHB11))&gt;SUMIFS(TransactionAmounts,TenantSources,$F11,'Filtered Data'!$C$2:$C23,"&lt;"&amp;MY$4),MY$4&lt;TODAY()),"Late","Occupied")),)))</f>
        <v/>
      </c>
      <c r="MZ11" s="33" t="str">
        <f>IF(ISBLANK($F11),,IF(TODAY()=MZ$4,"Today",IF(AND(LOOKUP($F11,TenantNames,TenantStartDates)&lt;=MZ$4,LOOKUP($F11,TenantNames,TenantEndDates)&gt;=MZ$4),IF(OR(AND(DAY(LOOKUP($F11,TenantNames,TenantStartDates))&gt;28,DAY(EOMONTH(MZ$4,0))=28,DAY(MZ$4)=28),AND(DAY(LOOKUP($F11,TenantNames,TenantStartDates))&gt;30,DAY(EOMONTH(MZ$4,0))=30,DAY(MZ$4)=30),DAY(LOOKUP($F11,TenantNames,TenantStartDates))=DAY(MZ$4)),IF((LOOKUP($F11,TenantNames,TenantEndDates)-MZ$4)&lt;=31,LOOKUP($F11,TenantNames,TenantTotalRevenues)-SUM($JA11:MY11),LOOKUP($F11,TenantNames,TenantMonthlyRents)),IF(AND((SUMIF($G$4:AHB$4,"&lt;"&amp;MZ$4,$G11:AHB11))&gt;SUMIFS(TransactionAmounts,TenantSources,$F11,'Filtered Data'!$C$2:$C23,"&lt;"&amp;MZ$4),MZ$4&lt;TODAY()),"Late","Occupied")),)))</f>
        <v/>
      </c>
      <c r="NA11" s="33" t="str">
        <f>IF(ISBLANK($F11),,IF(TODAY()=NA$4,"Today",IF(AND(LOOKUP($F11,TenantNames,TenantStartDates)&lt;=NA$4,LOOKUP($F11,TenantNames,TenantEndDates)&gt;=NA$4),IF(OR(AND(DAY(LOOKUP($F11,TenantNames,TenantStartDates))&gt;28,DAY(EOMONTH(NA$4,0))=28,DAY(NA$4)=28),AND(DAY(LOOKUP($F11,TenantNames,TenantStartDates))&gt;30,DAY(EOMONTH(NA$4,0))=30,DAY(NA$4)=30),DAY(LOOKUP($F11,TenantNames,TenantStartDates))=DAY(NA$4)),IF((LOOKUP($F11,TenantNames,TenantEndDates)-NA$4)&lt;=31,LOOKUP($F11,TenantNames,TenantTotalRevenues)-SUM($JA11:MZ11),LOOKUP($F11,TenantNames,TenantMonthlyRents)),IF(AND((SUMIF($G$4:AHB$4,"&lt;"&amp;NA$4,$G11:AHB11))&gt;SUMIFS(TransactionAmounts,TenantSources,$F11,'Filtered Data'!$C$2:$C23,"&lt;"&amp;NA$4),NA$4&lt;TODAY()),"Late","Occupied")),)))</f>
        <v/>
      </c>
      <c r="NB11" s="33" t="str">
        <f>IF(ISBLANK($F11),,IF(TODAY()=NB$4,"Today",IF(AND(LOOKUP($F11,TenantNames,TenantStartDates)&lt;=NB$4,LOOKUP($F11,TenantNames,TenantEndDates)&gt;=NB$4),IF(OR(AND(DAY(LOOKUP($F11,TenantNames,TenantStartDates))&gt;28,DAY(EOMONTH(NB$4,0))=28,DAY(NB$4)=28),AND(DAY(LOOKUP($F11,TenantNames,TenantStartDates))&gt;30,DAY(EOMONTH(NB$4,0))=30,DAY(NB$4)=30),DAY(LOOKUP($F11,TenantNames,TenantStartDates))=DAY(NB$4)),IF((LOOKUP($F11,TenantNames,TenantEndDates)-NB$4)&lt;=31,LOOKUP($F11,TenantNames,TenantTotalRevenues)-SUM($JA11:NA11),LOOKUP($F11,TenantNames,TenantMonthlyRents)),IF(AND((SUMIF($G$4:AHB$4,"&lt;"&amp;NB$4,$G11:AHB11))&gt;SUMIFS(TransactionAmounts,TenantSources,$F11,'Filtered Data'!$C$2:$C23,"&lt;"&amp;NB$4),NB$4&lt;TODAY()),"Late","Occupied")),)))</f>
        <v/>
      </c>
      <c r="NC11" s="33" t="str">
        <f>IF(ISBLANK($F11),,IF(TODAY()=NC$4,"Today",IF(AND(LOOKUP($F11,TenantNames,TenantStartDates)&lt;=NC$4,LOOKUP($F11,TenantNames,TenantEndDates)&gt;=NC$4),IF(OR(AND(DAY(LOOKUP($F11,TenantNames,TenantStartDates))&gt;28,DAY(EOMONTH(NC$4,0))=28,DAY(NC$4)=28),AND(DAY(LOOKUP($F11,TenantNames,TenantStartDates))&gt;30,DAY(EOMONTH(NC$4,0))=30,DAY(NC$4)=30),DAY(LOOKUP($F11,TenantNames,TenantStartDates))=DAY(NC$4)),IF((LOOKUP($F11,TenantNames,TenantEndDates)-NC$4)&lt;=31,LOOKUP($F11,TenantNames,TenantTotalRevenues)-SUM($JA11:NB11),LOOKUP($F11,TenantNames,TenantMonthlyRents)),IF(AND((SUMIF($G$4:AHB$4,"&lt;"&amp;NC$4,$G11:AHB11))&gt;SUMIFS(TransactionAmounts,TenantSources,$F11,'Filtered Data'!$C$2:$C23,"&lt;"&amp;NC$4),NC$4&lt;TODAY()),"Late","Occupied")),)))</f>
        <v/>
      </c>
      <c r="ND11" s="33" t="str">
        <f>IF(ISBLANK($F11),,IF(TODAY()=ND$4,"Today",IF(AND(LOOKUP($F11,TenantNames,TenantStartDates)&lt;=ND$4,LOOKUP($F11,TenantNames,TenantEndDates)&gt;=ND$4),IF(OR(AND(DAY(LOOKUP($F11,TenantNames,TenantStartDates))&gt;28,DAY(EOMONTH(ND$4,0))=28,DAY(ND$4)=28),AND(DAY(LOOKUP($F11,TenantNames,TenantStartDates))&gt;30,DAY(EOMONTH(ND$4,0))=30,DAY(ND$4)=30),DAY(LOOKUP($F11,TenantNames,TenantStartDates))=DAY(ND$4)),IF((LOOKUP($F11,TenantNames,TenantEndDates)-ND$4)&lt;=31,LOOKUP($F11,TenantNames,TenantTotalRevenues)-SUM($JA11:NC11),LOOKUP($F11,TenantNames,TenantMonthlyRents)),IF(AND((SUMIF($G$4:AHB$4,"&lt;"&amp;ND$4,$G11:AHB11))&gt;SUMIFS(TransactionAmounts,TenantSources,$F11,'Filtered Data'!$C$2:$C23,"&lt;"&amp;ND$4),ND$4&lt;TODAY()),"Late","Occupied")),)))</f>
        <v/>
      </c>
      <c r="NE11" s="33" t="str">
        <f>IF(ISBLANK($F11),,IF(TODAY()=NE$4,"Today",IF(AND(LOOKUP($F11,TenantNames,TenantStartDates)&lt;=NE$4,LOOKUP($F11,TenantNames,TenantEndDates)&gt;=NE$4),IF(OR(AND(DAY(LOOKUP($F11,TenantNames,TenantStartDates))&gt;28,DAY(EOMONTH(NE$4,0))=28,DAY(NE$4)=28),AND(DAY(LOOKUP($F11,TenantNames,TenantStartDates))&gt;30,DAY(EOMONTH(NE$4,0))=30,DAY(NE$4)=30),DAY(LOOKUP($F11,TenantNames,TenantStartDates))=DAY(NE$4)),IF((LOOKUP($F11,TenantNames,TenantEndDates)-NE$4)&lt;=31,LOOKUP($F11,TenantNames,TenantTotalRevenues)-SUM($JA11:ND11),LOOKUP($F11,TenantNames,TenantMonthlyRents)),IF(AND((SUMIF($G$4:AHB$4,"&lt;"&amp;NE$4,$G11:AHB11))&gt;SUMIFS(TransactionAmounts,TenantSources,$F11,'Filtered Data'!$C$2:$C23,"&lt;"&amp;NE$4),NE$4&lt;TODAY()),"Late","Occupied")),)))</f>
        <v/>
      </c>
      <c r="NF11" s="33" t="str">
        <f>IF(ISBLANK($F11),,IF(TODAY()=NF$4,"Today",IF(AND(LOOKUP($F11,TenantNames,TenantStartDates)&lt;=NF$4,LOOKUP($F11,TenantNames,TenantEndDates)&gt;=NF$4),IF(OR(AND(DAY(LOOKUP($F11,TenantNames,TenantStartDates))&gt;28,DAY(EOMONTH(NF$4,0))=28,DAY(NF$4)=28),AND(DAY(LOOKUP($F11,TenantNames,TenantStartDates))&gt;30,DAY(EOMONTH(NF$4,0))=30,DAY(NF$4)=30),DAY(LOOKUP($F11,TenantNames,TenantStartDates))=DAY(NF$4)),IF((LOOKUP($F11,TenantNames,TenantEndDates)-NF$4)&lt;=31,LOOKUP($F11,TenantNames,TenantTotalRevenues)-SUM($JA11:NE11),LOOKUP($F11,TenantNames,TenantMonthlyRents)),IF(AND((SUMIF($G$4:AHB$4,"&lt;"&amp;NF$4,$G11:AHB11))&gt;SUMIFS(TransactionAmounts,TenantSources,$F11,'Filtered Data'!$C$2:$C23,"&lt;"&amp;NF$4),NF$4&lt;TODAY()),"Late","Occupied")),)))</f>
        <v/>
      </c>
      <c r="NG11" s="33" t="str">
        <f>IF(ISBLANK($F11),,IF(TODAY()=NG$4,"Today",IF(AND(LOOKUP($F11,TenantNames,TenantStartDates)&lt;=NG$4,LOOKUP($F11,TenantNames,TenantEndDates)&gt;=NG$4),IF(OR(AND(DAY(LOOKUP($F11,TenantNames,TenantStartDates))&gt;28,DAY(EOMONTH(NG$4,0))=28,DAY(NG$4)=28),AND(DAY(LOOKUP($F11,TenantNames,TenantStartDates))&gt;30,DAY(EOMONTH(NG$4,0))=30,DAY(NG$4)=30),DAY(LOOKUP($F11,TenantNames,TenantStartDates))=DAY(NG$4)),IF((LOOKUP($F11,TenantNames,TenantEndDates)-NG$4)&lt;=31,LOOKUP($F11,TenantNames,TenantTotalRevenues)-SUM($JA11:NF11),LOOKUP($F11,TenantNames,TenantMonthlyRents)),IF(AND((SUMIF($G$4:AHB$4,"&lt;"&amp;NG$4,$G11:AHB11))&gt;SUMIFS(TransactionAmounts,TenantSources,$F11,'Filtered Data'!$C$2:$C23,"&lt;"&amp;NG$4),NG$4&lt;TODAY()),"Late","Occupied")),)))</f>
        <v/>
      </c>
      <c r="NH11" s="33" t="str">
        <f>IF(ISBLANK($F11),,IF(TODAY()=NH$4,"Today",IF(AND(LOOKUP($F11,TenantNames,TenantStartDates)&lt;=NH$4,LOOKUP($F11,TenantNames,TenantEndDates)&gt;=NH$4),IF(OR(AND(DAY(LOOKUP($F11,TenantNames,TenantStartDates))&gt;28,DAY(EOMONTH(NH$4,0))=28,DAY(NH$4)=28),AND(DAY(LOOKUP($F11,TenantNames,TenantStartDates))&gt;30,DAY(EOMONTH(NH$4,0))=30,DAY(NH$4)=30),DAY(LOOKUP($F11,TenantNames,TenantStartDates))=DAY(NH$4)),IF((LOOKUP($F11,TenantNames,TenantEndDates)-NH$4)&lt;=31,LOOKUP($F11,TenantNames,TenantTotalRevenues)-SUM($JA11:NG11),LOOKUP($F11,TenantNames,TenantMonthlyRents)),IF(AND((SUMIF($G$4:AHB$4,"&lt;"&amp;NH$4,$G11:AHB11))&gt;SUMIFS(TransactionAmounts,TenantSources,$F11,'Filtered Data'!$C$2:$C23,"&lt;"&amp;NH$4),NH$4&lt;TODAY()),"Late","Occupied")),)))</f>
        <v/>
      </c>
      <c r="NI11" s="33" t="str">
        <f>IF(ISBLANK($F11),,IF(TODAY()=NI$4,"Today",IF(AND(LOOKUP($F11,TenantNames,TenantStartDates)&lt;=NI$4,LOOKUP($F11,TenantNames,TenantEndDates)&gt;=NI$4),IF(OR(AND(DAY(LOOKUP($F11,TenantNames,TenantStartDates))&gt;28,DAY(EOMONTH(NI$4,0))=28,DAY(NI$4)=28),AND(DAY(LOOKUP($F11,TenantNames,TenantStartDates))&gt;30,DAY(EOMONTH(NI$4,0))=30,DAY(NI$4)=30),DAY(LOOKUP($F11,TenantNames,TenantStartDates))=DAY(NI$4)),IF((LOOKUP($F11,TenantNames,TenantEndDates)-NI$4)&lt;=31,LOOKUP($F11,TenantNames,TenantTotalRevenues)-SUM($JA11:NH11),LOOKUP($F11,TenantNames,TenantMonthlyRents)),IF(AND((SUMIF($G$4:AHB$4,"&lt;"&amp;NI$4,$G11:AHB11))&gt;SUMIFS(TransactionAmounts,TenantSources,$F11,'Filtered Data'!$C$2:$C23,"&lt;"&amp;NI$4),NI$4&lt;TODAY()),"Late","Occupied")),)))</f>
        <v/>
      </c>
      <c r="NJ11" s="33" t="str">
        <f>IF(ISBLANK($F11),,IF(TODAY()=NJ$4,"Today",IF(AND(LOOKUP($F11,TenantNames,TenantStartDates)&lt;=NJ$4,LOOKUP($F11,TenantNames,TenantEndDates)&gt;=NJ$4),IF(OR(AND(DAY(LOOKUP($F11,TenantNames,TenantStartDates))&gt;28,DAY(EOMONTH(NJ$4,0))=28,DAY(NJ$4)=28),AND(DAY(LOOKUP($F11,TenantNames,TenantStartDates))&gt;30,DAY(EOMONTH(NJ$4,0))=30,DAY(NJ$4)=30),DAY(LOOKUP($F11,TenantNames,TenantStartDates))=DAY(NJ$4)),IF((LOOKUP($F11,TenantNames,TenantEndDates)-NJ$4)&lt;=31,LOOKUP($F11,TenantNames,TenantTotalRevenues)-SUM($JA11:NI11),LOOKUP($F11,TenantNames,TenantMonthlyRents)),IF(AND((SUMIF($G$4:AHB$4,"&lt;"&amp;NJ$4,$G11:AHB11))&gt;SUMIFS(TransactionAmounts,TenantSources,$F11,'Filtered Data'!$C$2:$C23,"&lt;"&amp;NJ$4),NJ$4&lt;TODAY()),"Late","Occupied")),)))</f>
        <v/>
      </c>
      <c r="NK11" s="33" t="str">
        <f>IF(ISBLANK($F11),,IF(TODAY()=NK$4,"Today",IF(AND(LOOKUP($F11,TenantNames,TenantStartDates)&lt;=NK$4,LOOKUP($F11,TenantNames,TenantEndDates)&gt;=NK$4),IF(OR(AND(DAY(LOOKUP($F11,TenantNames,TenantStartDates))&gt;28,DAY(EOMONTH(NK$4,0))=28,DAY(NK$4)=28),AND(DAY(LOOKUP($F11,TenantNames,TenantStartDates))&gt;30,DAY(EOMONTH(NK$4,0))=30,DAY(NK$4)=30),DAY(LOOKUP($F11,TenantNames,TenantStartDates))=DAY(NK$4)),IF((LOOKUP($F11,TenantNames,TenantEndDates)-NK$4)&lt;=31,LOOKUP($F11,TenantNames,TenantTotalRevenues)-SUM($JA11:NJ11),LOOKUP($F11,TenantNames,TenantMonthlyRents)),IF(AND((SUMIF($G$4:AHB$4,"&lt;"&amp;NK$4,$G11:AHB11))&gt;SUMIFS(TransactionAmounts,TenantSources,$F11,'Filtered Data'!$C$2:$C23,"&lt;"&amp;NK$4),NK$4&lt;TODAY()),"Late","Occupied")),)))</f>
        <v/>
      </c>
      <c r="NL11" s="33" t="str">
        <f>IF(ISBLANK($F11),,IF(TODAY()=NL$4,"Today",IF(AND(LOOKUP($F11,TenantNames,TenantStartDates)&lt;=NL$4,LOOKUP($F11,TenantNames,TenantEndDates)&gt;=NL$4),IF(OR(AND(DAY(LOOKUP($F11,TenantNames,TenantStartDates))&gt;28,DAY(EOMONTH(NL$4,0))=28,DAY(NL$4)=28),AND(DAY(LOOKUP($F11,TenantNames,TenantStartDates))&gt;30,DAY(EOMONTH(NL$4,0))=30,DAY(NL$4)=30),DAY(LOOKUP($F11,TenantNames,TenantStartDates))=DAY(NL$4)),IF((LOOKUP($F11,TenantNames,TenantEndDates)-NL$4)&lt;=31,LOOKUP($F11,TenantNames,TenantTotalRevenues)-SUM($JA11:NK11),LOOKUP($F11,TenantNames,TenantMonthlyRents)),IF(AND((SUMIF($G$4:AHB$4,"&lt;"&amp;NL$4,$G11:AHB11))&gt;SUMIFS(TransactionAmounts,TenantSources,$F11,'Filtered Data'!$C$2:$C23,"&lt;"&amp;NL$4),NL$4&lt;TODAY()),"Late","Occupied")),)))</f>
        <v/>
      </c>
      <c r="NM11" s="33" t="str">
        <f>IF(ISBLANK($F11),,IF(TODAY()=NM$4,"Today",IF(AND(LOOKUP($F11,TenantNames,TenantStartDates)&lt;=NM$4,LOOKUP($F11,TenantNames,TenantEndDates)&gt;=NM$4),IF(OR(AND(DAY(LOOKUP($F11,TenantNames,TenantStartDates))&gt;28,DAY(EOMONTH(NM$4,0))=28,DAY(NM$4)=28),AND(DAY(LOOKUP($F11,TenantNames,TenantStartDates))&gt;30,DAY(EOMONTH(NM$4,0))=30,DAY(NM$4)=30),DAY(LOOKUP($F11,TenantNames,TenantStartDates))=DAY(NM$4)),IF((LOOKUP($F11,TenantNames,TenantEndDates)-NM$4)&lt;=31,LOOKUP($F11,TenantNames,TenantTotalRevenues)-SUM($JA11:NL11),LOOKUP($F11,TenantNames,TenantMonthlyRents)),IF(AND((SUMIF($G$4:AHB$4,"&lt;"&amp;NM$4,$G11:AHB11))&gt;SUMIFS(TransactionAmounts,TenantSources,$F11,'Filtered Data'!$C$2:$C23,"&lt;"&amp;NM$4),NM$4&lt;TODAY()),"Late","Occupied")),)))</f>
        <v/>
      </c>
      <c r="NN11" s="33" t="str">
        <f>IF(ISBLANK($F11),,IF(TODAY()=NN$4,"Today",IF(AND(LOOKUP($F11,TenantNames,TenantStartDates)&lt;=NN$4,LOOKUP($F11,TenantNames,TenantEndDates)&gt;=NN$4),IF(OR(AND(DAY(LOOKUP($F11,TenantNames,TenantStartDates))&gt;28,DAY(EOMONTH(NN$4,0))=28,DAY(NN$4)=28),AND(DAY(LOOKUP($F11,TenantNames,TenantStartDates))&gt;30,DAY(EOMONTH(NN$4,0))=30,DAY(NN$4)=30),DAY(LOOKUP($F11,TenantNames,TenantStartDates))=DAY(NN$4)),IF((LOOKUP($F11,TenantNames,TenantEndDates)-NN$4)&lt;=31,LOOKUP($F11,TenantNames,TenantTotalRevenues)-SUM($JA11:NM11),LOOKUP($F11,TenantNames,TenantMonthlyRents)),IF(AND((SUMIF($G$4:AHB$4,"&lt;"&amp;NN$4,$G11:AHB11))&gt;SUMIFS(TransactionAmounts,TenantSources,$F11,'Filtered Data'!$C$2:$C23,"&lt;"&amp;NN$4),NN$4&lt;TODAY()),"Late","Occupied")),)))</f>
        <v/>
      </c>
      <c r="NO11" s="33" t="str">
        <f>IF(ISBLANK($F11),,IF(TODAY()=NO$4,"Today",IF(AND(LOOKUP($F11,TenantNames,TenantStartDates)&lt;=NO$4,LOOKUP($F11,TenantNames,TenantEndDates)&gt;=NO$4),IF(OR(AND(DAY(LOOKUP($F11,TenantNames,TenantStartDates))&gt;28,DAY(EOMONTH(NO$4,0))=28,DAY(NO$4)=28),AND(DAY(LOOKUP($F11,TenantNames,TenantStartDates))&gt;30,DAY(EOMONTH(NO$4,0))=30,DAY(NO$4)=30),DAY(LOOKUP($F11,TenantNames,TenantStartDates))=DAY(NO$4)),IF((LOOKUP($F11,TenantNames,TenantEndDates)-NO$4)&lt;=31,LOOKUP($F11,TenantNames,TenantTotalRevenues)-SUM($JA11:NN11),LOOKUP($F11,TenantNames,TenantMonthlyRents)),IF(AND((SUMIF($G$4:AHB$4,"&lt;"&amp;NO$4,$G11:AHB11))&gt;SUMIFS(TransactionAmounts,TenantSources,$F11,'Filtered Data'!$C$2:$C23,"&lt;"&amp;NO$4),NO$4&lt;TODAY()),"Late","Occupied")),)))</f>
        <v/>
      </c>
      <c r="NP11" s="33" t="str">
        <f>IF(ISBLANK($F11),,IF(TODAY()=NP$4,"Today",IF(AND(LOOKUP($F11,TenantNames,TenantStartDates)&lt;=NP$4,LOOKUP($F11,TenantNames,TenantEndDates)&gt;=NP$4),IF(OR(AND(DAY(LOOKUP($F11,TenantNames,TenantStartDates))&gt;28,DAY(EOMONTH(NP$4,0))=28,DAY(NP$4)=28),AND(DAY(LOOKUP($F11,TenantNames,TenantStartDates))&gt;30,DAY(EOMONTH(NP$4,0))=30,DAY(NP$4)=30),DAY(LOOKUP($F11,TenantNames,TenantStartDates))=DAY(NP$4)),IF((LOOKUP($F11,TenantNames,TenantEndDates)-NP$4)&lt;=31,LOOKUP($F11,TenantNames,TenantTotalRevenues)-SUM($JA11:NO11),LOOKUP($F11,TenantNames,TenantMonthlyRents)),IF(AND((SUMIF($G$4:AHB$4,"&lt;"&amp;NP$4,$G11:AHB11))&gt;SUMIFS(TransactionAmounts,TenantSources,$F11,'Filtered Data'!$C$2:$C23,"&lt;"&amp;NP$4),NP$4&lt;TODAY()),"Late","Occupied")),)))</f>
        <v/>
      </c>
      <c r="NQ11" s="33" t="str">
        <f>IF(ISBLANK($F11),,IF(TODAY()=NQ$4,"Today",IF(AND(LOOKUP($F11,TenantNames,TenantStartDates)&lt;=NQ$4,LOOKUP($F11,TenantNames,TenantEndDates)&gt;=NQ$4),IF(OR(AND(DAY(LOOKUP($F11,TenantNames,TenantStartDates))&gt;28,DAY(EOMONTH(NQ$4,0))=28,DAY(NQ$4)=28),AND(DAY(LOOKUP($F11,TenantNames,TenantStartDates))&gt;30,DAY(EOMONTH(NQ$4,0))=30,DAY(NQ$4)=30),DAY(LOOKUP($F11,TenantNames,TenantStartDates))=DAY(NQ$4)),IF((LOOKUP($F11,TenantNames,TenantEndDates)-NQ$4)&lt;=31,LOOKUP($F11,TenantNames,TenantTotalRevenues)-SUM($JA11:NP11),LOOKUP($F11,TenantNames,TenantMonthlyRents)),IF(AND((SUMIF($G$4:AHB$4,"&lt;"&amp;NQ$4,$G11:AHB11))&gt;SUMIFS(TransactionAmounts,TenantSources,$F11,'Filtered Data'!$C$2:$C23,"&lt;"&amp;NQ$4),NQ$4&lt;TODAY()),"Late","Occupied")),)))</f>
        <v/>
      </c>
      <c r="NR11" s="33" t="str">
        <f>IF(ISBLANK($F11),,IF(TODAY()=NR$4,"Today",IF(AND(LOOKUP($F11,TenantNames,TenantStartDates)&lt;=NR$4,LOOKUP($F11,TenantNames,TenantEndDates)&gt;=NR$4),IF(OR(AND(DAY(LOOKUP($F11,TenantNames,TenantStartDates))&gt;28,DAY(EOMONTH(NR$4,0))=28,DAY(NR$4)=28),AND(DAY(LOOKUP($F11,TenantNames,TenantStartDates))&gt;30,DAY(EOMONTH(NR$4,0))=30,DAY(NR$4)=30),DAY(LOOKUP($F11,TenantNames,TenantStartDates))=DAY(NR$4)),IF((LOOKUP($F11,TenantNames,TenantEndDates)-NR$4)&lt;=31,LOOKUP($F11,TenantNames,TenantTotalRevenues)-SUM($JA11:NQ11),LOOKUP($F11,TenantNames,TenantMonthlyRents)),IF(AND((SUMIF($G$4:AHB$4,"&lt;"&amp;NR$4,$G11:AHB11))&gt;SUMIFS(TransactionAmounts,TenantSources,$F11,'Filtered Data'!$C$2:$C23,"&lt;"&amp;NR$4),NR$4&lt;TODAY()),"Late","Occupied")),)))</f>
        <v/>
      </c>
      <c r="NS11" s="33" t="str">
        <f>IF(ISBLANK($F11),,IF(TODAY()=NS$4,"Today",IF(AND(LOOKUP($F11,TenantNames,TenantStartDates)&lt;=NS$4,LOOKUP($F11,TenantNames,TenantEndDates)&gt;=NS$4),IF(OR(AND(DAY(LOOKUP($F11,TenantNames,TenantStartDates))&gt;28,DAY(EOMONTH(NS$4,0))=28,DAY(NS$4)=28),AND(DAY(LOOKUP($F11,TenantNames,TenantStartDates))&gt;30,DAY(EOMONTH(NS$4,0))=30,DAY(NS$4)=30),DAY(LOOKUP($F11,TenantNames,TenantStartDates))=DAY(NS$4)),IF((LOOKUP($F11,TenantNames,TenantEndDates)-NS$4)&lt;=31,LOOKUP($F11,TenantNames,TenantTotalRevenues)-SUM($JA11:NR11),LOOKUP($F11,TenantNames,TenantMonthlyRents)),IF(AND((SUMIF($G$4:AHB$4,"&lt;"&amp;NS$4,$G11:AHB11))&gt;SUMIFS(TransactionAmounts,TenantSources,$F11,'Filtered Data'!$C$2:$C23,"&lt;"&amp;NS$4),NS$4&lt;TODAY()),"Late","Occupied")),)))</f>
        <v/>
      </c>
      <c r="NT11" s="33" t="str">
        <f>IF(ISBLANK($F11),,IF(TODAY()=NT$4,"Today",IF(AND(LOOKUP($F11,TenantNames,TenantStartDates)&lt;=NT$4,LOOKUP($F11,TenantNames,TenantEndDates)&gt;=NT$4),IF(OR(AND(DAY(LOOKUP($F11,TenantNames,TenantStartDates))&gt;28,DAY(EOMONTH(NT$4,0))=28,DAY(NT$4)=28),AND(DAY(LOOKUP($F11,TenantNames,TenantStartDates))&gt;30,DAY(EOMONTH(NT$4,0))=30,DAY(NT$4)=30),DAY(LOOKUP($F11,TenantNames,TenantStartDates))=DAY(NT$4)),IF((LOOKUP($F11,TenantNames,TenantEndDates)-NT$4)&lt;=31,LOOKUP($F11,TenantNames,TenantTotalRevenues)-SUM($JA11:NS11),LOOKUP($F11,TenantNames,TenantMonthlyRents)),IF(AND((SUMIF($G$4:AHB$4,"&lt;"&amp;NT$4,$G11:AHB11))&gt;SUMIFS(TransactionAmounts,TenantSources,$F11,'Filtered Data'!$C$2:$C23,"&lt;"&amp;NT$4),NT$4&lt;TODAY()),"Late","Occupied")),)))</f>
        <v/>
      </c>
      <c r="NU11" s="33" t="str">
        <f>IF(ISBLANK($F11),,IF(TODAY()=NU$4,"Today",IF(AND(LOOKUP($F11,TenantNames,TenantStartDates)&lt;=NU$4,LOOKUP($F11,TenantNames,TenantEndDates)&gt;=NU$4),IF(OR(AND(DAY(LOOKUP($F11,TenantNames,TenantStartDates))&gt;28,DAY(EOMONTH(NU$4,0))=28,DAY(NU$4)=28),AND(DAY(LOOKUP($F11,TenantNames,TenantStartDates))&gt;30,DAY(EOMONTH(NU$4,0))=30,DAY(NU$4)=30),DAY(LOOKUP($F11,TenantNames,TenantStartDates))=DAY(NU$4)),IF((LOOKUP($F11,TenantNames,TenantEndDates)-NU$4)&lt;=31,LOOKUP($F11,TenantNames,TenantTotalRevenues)-SUM($JA11:NT11),LOOKUP($F11,TenantNames,TenantMonthlyRents)),IF(AND((SUMIF($G$4:AHB$4,"&lt;"&amp;NU$4,$G11:AHB11))&gt;SUMIFS(TransactionAmounts,TenantSources,$F11,'Filtered Data'!$C$2:$C23,"&lt;"&amp;NU$4),NU$4&lt;TODAY()),"Late","Occupied")),)))</f>
        <v/>
      </c>
      <c r="NV11" s="33" t="str">
        <f>IF(ISBLANK($F11),,IF(TODAY()=NV$4,"Today",IF(AND(LOOKUP($F11,TenantNames,TenantStartDates)&lt;=NV$4,LOOKUP($F11,TenantNames,TenantEndDates)&gt;=NV$4),IF(OR(AND(DAY(LOOKUP($F11,TenantNames,TenantStartDates))&gt;28,DAY(EOMONTH(NV$4,0))=28,DAY(NV$4)=28),AND(DAY(LOOKUP($F11,TenantNames,TenantStartDates))&gt;30,DAY(EOMONTH(NV$4,0))=30,DAY(NV$4)=30),DAY(LOOKUP($F11,TenantNames,TenantStartDates))=DAY(NV$4)),IF((LOOKUP($F11,TenantNames,TenantEndDates)-NV$4)&lt;=31,LOOKUP($F11,TenantNames,TenantTotalRevenues)-SUM($JA11:NU11),LOOKUP($F11,TenantNames,TenantMonthlyRents)),IF(AND((SUMIF($G$4:AHB$4,"&lt;"&amp;NV$4,$G11:AHB11))&gt;SUMIFS(TransactionAmounts,TenantSources,$F11,'Filtered Data'!$C$2:$C23,"&lt;"&amp;NV$4),NV$4&lt;TODAY()),"Late","Occupied")),)))</f>
        <v/>
      </c>
      <c r="NW11" s="33" t="str">
        <f>IF(ISBLANK($F11),,IF(TODAY()=NW$4,"Today",IF(AND(LOOKUP($F11,TenantNames,TenantStartDates)&lt;=NW$4,LOOKUP($F11,TenantNames,TenantEndDates)&gt;=NW$4),IF(OR(AND(DAY(LOOKUP($F11,TenantNames,TenantStartDates))&gt;28,DAY(EOMONTH(NW$4,0))=28,DAY(NW$4)=28),AND(DAY(LOOKUP($F11,TenantNames,TenantStartDates))&gt;30,DAY(EOMONTH(NW$4,0))=30,DAY(NW$4)=30),DAY(LOOKUP($F11,TenantNames,TenantStartDates))=DAY(NW$4)),IF((LOOKUP($F11,TenantNames,TenantEndDates)-NW$4)&lt;=31,LOOKUP($F11,TenantNames,TenantTotalRevenues)-SUM($JA11:NV11),LOOKUP($F11,TenantNames,TenantMonthlyRents)),IF(AND((SUMIF($G$4:AHB$4,"&lt;"&amp;NW$4,$G11:AHB11))&gt;SUMIFS(TransactionAmounts,TenantSources,$F11,'Filtered Data'!$C$2:$C23,"&lt;"&amp;NW$4),NW$4&lt;TODAY()),"Late","Occupied")),)))</f>
        <v/>
      </c>
      <c r="NX11" s="33" t="str">
        <f>IF(ISBLANK($F11),,IF(TODAY()=NX$4,"Today",IF(AND(LOOKUP($F11,TenantNames,TenantStartDates)&lt;=NX$4,LOOKUP($F11,TenantNames,TenantEndDates)&gt;=NX$4),IF(OR(AND(DAY(LOOKUP($F11,TenantNames,TenantStartDates))&gt;28,DAY(EOMONTH(NX$4,0))=28,DAY(NX$4)=28),AND(DAY(LOOKUP($F11,TenantNames,TenantStartDates))&gt;30,DAY(EOMONTH(NX$4,0))=30,DAY(NX$4)=30),DAY(LOOKUP($F11,TenantNames,TenantStartDates))=DAY(NX$4)),IF((LOOKUP($F11,TenantNames,TenantEndDates)-NX$4)&lt;=31,LOOKUP($F11,TenantNames,TenantTotalRevenues)-SUM($JA11:NW11),LOOKUP($F11,TenantNames,TenantMonthlyRents)),IF(AND((SUMIF($G$4:AHB$4,"&lt;"&amp;NX$4,$G11:AHB11))&gt;SUMIFS(TransactionAmounts,TenantSources,$F11,'Filtered Data'!$C$2:$C23,"&lt;"&amp;NX$4),NX$4&lt;TODAY()),"Late","Occupied")),)))</f>
        <v/>
      </c>
      <c r="NY11" s="33" t="str">
        <f>IF(ISBLANK($F11),,IF(TODAY()=NY$4,"Today",IF(AND(LOOKUP($F11,TenantNames,TenantStartDates)&lt;=NY$4,LOOKUP($F11,TenantNames,TenantEndDates)&gt;=NY$4),IF(OR(AND(DAY(LOOKUP($F11,TenantNames,TenantStartDates))&gt;28,DAY(EOMONTH(NY$4,0))=28,DAY(NY$4)=28),AND(DAY(LOOKUP($F11,TenantNames,TenantStartDates))&gt;30,DAY(EOMONTH(NY$4,0))=30,DAY(NY$4)=30),DAY(LOOKUP($F11,TenantNames,TenantStartDates))=DAY(NY$4)),IF((LOOKUP($F11,TenantNames,TenantEndDates)-NY$4)&lt;=31,LOOKUP($F11,TenantNames,TenantTotalRevenues)-SUM($JA11:NX11),LOOKUP($F11,TenantNames,TenantMonthlyRents)),IF(AND((SUMIF($G$4:AHB$4,"&lt;"&amp;NY$4,$G11:AHB11))&gt;SUMIFS(TransactionAmounts,TenantSources,$F11,'Filtered Data'!$C$2:$C23,"&lt;"&amp;NY$4),NY$4&lt;TODAY()),"Late","Occupied")),)))</f>
        <v/>
      </c>
      <c r="NZ11" s="33" t="str">
        <f>IF(ISBLANK($F11),,IF(TODAY()=NZ$4,"Today",IF(AND(LOOKUP($F11,TenantNames,TenantStartDates)&lt;=NZ$4,LOOKUP($F11,TenantNames,TenantEndDates)&gt;=NZ$4),IF(OR(AND(DAY(LOOKUP($F11,TenantNames,TenantStartDates))&gt;28,DAY(EOMONTH(NZ$4,0))=28,DAY(NZ$4)=28),AND(DAY(LOOKUP($F11,TenantNames,TenantStartDates))&gt;30,DAY(EOMONTH(NZ$4,0))=30,DAY(NZ$4)=30),DAY(LOOKUP($F11,TenantNames,TenantStartDates))=DAY(NZ$4)),IF((LOOKUP($F11,TenantNames,TenantEndDates)-NZ$4)&lt;=31,LOOKUP($F11,TenantNames,TenantTotalRevenues)-SUM($JA11:NY11),LOOKUP($F11,TenantNames,TenantMonthlyRents)),IF(AND((SUMIF($G$4:AHB$4,"&lt;"&amp;NZ$4,$G11:AHB11))&gt;SUMIFS(TransactionAmounts,TenantSources,$F11,'Filtered Data'!$C$2:$C23,"&lt;"&amp;NZ$4),NZ$4&lt;TODAY()),"Late","Occupied")),)))</f>
        <v/>
      </c>
      <c r="OA11" s="33" t="str">
        <f>IF(ISBLANK($F11),,IF(TODAY()=OA$4,"Today",IF(AND(LOOKUP($F11,TenantNames,TenantStartDates)&lt;=OA$4,LOOKUP($F11,TenantNames,TenantEndDates)&gt;=OA$4),IF(OR(AND(DAY(LOOKUP($F11,TenantNames,TenantStartDates))&gt;28,DAY(EOMONTH(OA$4,0))=28,DAY(OA$4)=28),AND(DAY(LOOKUP($F11,TenantNames,TenantStartDates))&gt;30,DAY(EOMONTH(OA$4,0))=30,DAY(OA$4)=30),DAY(LOOKUP($F11,TenantNames,TenantStartDates))=DAY(OA$4)),IF((LOOKUP($F11,TenantNames,TenantEndDates)-OA$4)&lt;=31,LOOKUP($F11,TenantNames,TenantTotalRevenues)-SUM($JA11:NZ11),LOOKUP($F11,TenantNames,TenantMonthlyRents)),IF(AND((SUMIF($G$4:AHB$4,"&lt;"&amp;OA$4,$G11:AHB11))&gt;SUMIFS(TransactionAmounts,TenantSources,$F11,'Filtered Data'!$C$2:$C23,"&lt;"&amp;OA$4),OA$4&lt;TODAY()),"Late","Occupied")),)))</f>
        <v/>
      </c>
      <c r="OB11" s="33" t="str">
        <f>IF(ISBLANK($F11),,IF(TODAY()=OB$4,"Today",IF(AND(LOOKUP($F11,TenantNames,TenantStartDates)&lt;=OB$4,LOOKUP($F11,TenantNames,TenantEndDates)&gt;=OB$4),IF(OR(AND(DAY(LOOKUP($F11,TenantNames,TenantStartDates))&gt;28,DAY(EOMONTH(OB$4,0))=28,DAY(OB$4)=28),AND(DAY(LOOKUP($F11,TenantNames,TenantStartDates))&gt;30,DAY(EOMONTH(OB$4,0))=30,DAY(OB$4)=30),DAY(LOOKUP($F11,TenantNames,TenantStartDates))=DAY(OB$4)),IF((LOOKUP($F11,TenantNames,TenantEndDates)-OB$4)&lt;=31,LOOKUP($F11,TenantNames,TenantTotalRevenues)-SUM($JA11:OA11),LOOKUP($F11,TenantNames,TenantMonthlyRents)),IF(AND((SUMIF($G$4:AHB$4,"&lt;"&amp;OB$4,$G11:AHB11))&gt;SUMIFS(TransactionAmounts,TenantSources,$F11,'Filtered Data'!$C$2:$C23,"&lt;"&amp;OB$4),OB$4&lt;TODAY()),"Late","Occupied")),)))</f>
        <v/>
      </c>
      <c r="OC11" s="33" t="str">
        <f>IF(ISBLANK($F11),,IF(TODAY()=OC$4,"Today",IF(AND(LOOKUP($F11,TenantNames,TenantStartDates)&lt;=OC$4,LOOKUP($F11,TenantNames,TenantEndDates)&gt;=OC$4),IF(OR(AND(DAY(LOOKUP($F11,TenantNames,TenantStartDates))&gt;28,DAY(EOMONTH(OC$4,0))=28,DAY(OC$4)=28),AND(DAY(LOOKUP($F11,TenantNames,TenantStartDates))&gt;30,DAY(EOMONTH(OC$4,0))=30,DAY(OC$4)=30),DAY(LOOKUP($F11,TenantNames,TenantStartDates))=DAY(OC$4)),IF((LOOKUP($F11,TenantNames,TenantEndDates)-OC$4)&lt;=31,LOOKUP($F11,TenantNames,TenantTotalRevenues)-SUM($JA11:OB11),LOOKUP($F11,TenantNames,TenantMonthlyRents)),IF(AND((SUMIF($G$4:AHB$4,"&lt;"&amp;OC$4,$G11:AHB11))&gt;SUMIFS(TransactionAmounts,TenantSources,$F11,'Filtered Data'!$C$2:$C23,"&lt;"&amp;OC$4),OC$4&lt;TODAY()),"Late","Occupied")),)))</f>
        <v/>
      </c>
      <c r="OD11" s="33" t="str">
        <f>IF(ISBLANK($F11),,IF(TODAY()=OD$4,"Today",IF(AND(LOOKUP($F11,TenantNames,TenantStartDates)&lt;=OD$4,LOOKUP($F11,TenantNames,TenantEndDates)&gt;=OD$4),IF(OR(AND(DAY(LOOKUP($F11,TenantNames,TenantStartDates))&gt;28,DAY(EOMONTH(OD$4,0))=28,DAY(OD$4)=28),AND(DAY(LOOKUP($F11,TenantNames,TenantStartDates))&gt;30,DAY(EOMONTH(OD$4,0))=30,DAY(OD$4)=30),DAY(LOOKUP($F11,TenantNames,TenantStartDates))=DAY(OD$4)),IF((LOOKUP($F11,TenantNames,TenantEndDates)-OD$4)&lt;=31,LOOKUP($F11,TenantNames,TenantTotalRevenues)-SUM($JA11:OC11),LOOKUP($F11,TenantNames,TenantMonthlyRents)),IF(AND((SUMIF($G$4:AHB$4,"&lt;"&amp;OD$4,$G11:AHB11))&gt;SUMIFS(TransactionAmounts,TenantSources,$F11,'Filtered Data'!$C$2:$C23,"&lt;"&amp;OD$4),OD$4&lt;TODAY()),"Late","Occupied")),)))</f>
        <v/>
      </c>
      <c r="OE11" s="33" t="str">
        <f>IF(ISBLANK($F11),,IF(TODAY()=OE$4,"Today",IF(AND(LOOKUP($F11,TenantNames,TenantStartDates)&lt;=OE$4,LOOKUP($F11,TenantNames,TenantEndDates)&gt;=OE$4),IF(OR(AND(DAY(LOOKUP($F11,TenantNames,TenantStartDates))&gt;28,DAY(EOMONTH(OE$4,0))=28,DAY(OE$4)=28),AND(DAY(LOOKUP($F11,TenantNames,TenantStartDates))&gt;30,DAY(EOMONTH(OE$4,0))=30,DAY(OE$4)=30),DAY(LOOKUP($F11,TenantNames,TenantStartDates))=DAY(OE$4)),IF((LOOKUP($F11,TenantNames,TenantEndDates)-OE$4)&lt;=31,LOOKUP($F11,TenantNames,TenantTotalRevenues)-SUM($JA11:OD11),LOOKUP($F11,TenantNames,TenantMonthlyRents)),IF(AND((SUMIF($G$4:AHB$4,"&lt;"&amp;OE$4,$G11:AHB11))&gt;SUMIFS(TransactionAmounts,TenantSources,$F11,'Filtered Data'!$C$2:$C23,"&lt;"&amp;OE$4),OE$4&lt;TODAY()),"Late","Occupied")),)))</f>
        <v/>
      </c>
      <c r="OF11" s="33" t="str">
        <f>IF(ISBLANK($F11),,IF(TODAY()=OF$4,"Today",IF(AND(LOOKUP($F11,TenantNames,TenantStartDates)&lt;=OF$4,LOOKUP($F11,TenantNames,TenantEndDates)&gt;=OF$4),IF(OR(AND(DAY(LOOKUP($F11,TenantNames,TenantStartDates))&gt;28,DAY(EOMONTH(OF$4,0))=28,DAY(OF$4)=28),AND(DAY(LOOKUP($F11,TenantNames,TenantStartDates))&gt;30,DAY(EOMONTH(OF$4,0))=30,DAY(OF$4)=30),DAY(LOOKUP($F11,TenantNames,TenantStartDates))=DAY(OF$4)),IF((LOOKUP($F11,TenantNames,TenantEndDates)-OF$4)&lt;=31,LOOKUP($F11,TenantNames,TenantTotalRevenues)-SUM($JA11:OE11),LOOKUP($F11,TenantNames,TenantMonthlyRents)),IF(AND((SUMIF($G$4:AHB$4,"&lt;"&amp;OF$4,$G11:AHB11))&gt;SUMIFS(TransactionAmounts,TenantSources,$F11,'Filtered Data'!$C$2:$C23,"&lt;"&amp;OF$4),OF$4&lt;TODAY()),"Late","Occupied")),)))</f>
        <v/>
      </c>
      <c r="OG11" s="33" t="str">
        <f>IF(ISBLANK($F11),,IF(TODAY()=OG$4,"Today",IF(AND(LOOKUP($F11,TenantNames,TenantStartDates)&lt;=OG$4,LOOKUP($F11,TenantNames,TenantEndDates)&gt;=OG$4),IF(OR(AND(DAY(LOOKUP($F11,TenantNames,TenantStartDates))&gt;28,DAY(EOMONTH(OG$4,0))=28,DAY(OG$4)=28),AND(DAY(LOOKUP($F11,TenantNames,TenantStartDates))&gt;30,DAY(EOMONTH(OG$4,0))=30,DAY(OG$4)=30),DAY(LOOKUP($F11,TenantNames,TenantStartDates))=DAY(OG$4)),IF((LOOKUP($F11,TenantNames,TenantEndDates)-OG$4)&lt;=31,LOOKUP($F11,TenantNames,TenantTotalRevenues)-SUM($JA11:OF11),LOOKUP($F11,TenantNames,TenantMonthlyRents)),IF(AND((SUMIF($G$4:AHB$4,"&lt;"&amp;OG$4,$G11:AHB11))&gt;SUMIFS(TransactionAmounts,TenantSources,$F11,'Filtered Data'!$C$2:$C23,"&lt;"&amp;OG$4),OG$4&lt;TODAY()),"Late","Occupied")),)))</f>
        <v/>
      </c>
      <c r="OH11" s="33" t="str">
        <f>IF(ISBLANK($F11),,IF(TODAY()=OH$4,"Today",IF(AND(LOOKUP($F11,TenantNames,TenantStartDates)&lt;=OH$4,LOOKUP($F11,TenantNames,TenantEndDates)&gt;=OH$4),IF(OR(AND(DAY(LOOKUP($F11,TenantNames,TenantStartDates))&gt;28,DAY(EOMONTH(OH$4,0))=28,DAY(OH$4)=28),AND(DAY(LOOKUP($F11,TenantNames,TenantStartDates))&gt;30,DAY(EOMONTH(OH$4,0))=30,DAY(OH$4)=30),DAY(LOOKUP($F11,TenantNames,TenantStartDates))=DAY(OH$4)),IF((LOOKUP($F11,TenantNames,TenantEndDates)-OH$4)&lt;=31,LOOKUP($F11,TenantNames,TenantTotalRevenues)-SUM($JA11:OG11),LOOKUP($F11,TenantNames,TenantMonthlyRents)),IF(AND((SUMIF($G$4:AHB$4,"&lt;"&amp;OH$4,$G11:AHB11))&gt;SUMIFS(TransactionAmounts,TenantSources,$F11,'Filtered Data'!$C$2:$C23,"&lt;"&amp;OH$4),OH$4&lt;TODAY()),"Late","Occupied")),)))</f>
        <v/>
      </c>
      <c r="OI11" s="33" t="str">
        <f>IF(ISBLANK($F11),,IF(TODAY()=OI$4,"Today",IF(AND(LOOKUP($F11,TenantNames,TenantStartDates)&lt;=OI$4,LOOKUP($F11,TenantNames,TenantEndDates)&gt;=OI$4),IF(OR(AND(DAY(LOOKUP($F11,TenantNames,TenantStartDates))&gt;28,DAY(EOMONTH(OI$4,0))=28,DAY(OI$4)=28),AND(DAY(LOOKUP($F11,TenantNames,TenantStartDates))&gt;30,DAY(EOMONTH(OI$4,0))=30,DAY(OI$4)=30),DAY(LOOKUP($F11,TenantNames,TenantStartDates))=DAY(OI$4)),IF((LOOKUP($F11,TenantNames,TenantEndDates)-OI$4)&lt;=31,LOOKUP($F11,TenantNames,TenantTotalRevenues)-SUM($JA11:OH11),LOOKUP($F11,TenantNames,TenantMonthlyRents)),IF(AND((SUMIF($G$4:AHB$4,"&lt;"&amp;OI$4,$G11:AHB11))&gt;SUMIFS(TransactionAmounts,TenantSources,$F11,'Filtered Data'!$C$2:$C23,"&lt;"&amp;OI$4),OI$4&lt;TODAY()),"Late","Occupied")),)))</f>
        <v/>
      </c>
      <c r="OJ11" s="33" t="str">
        <f>IF(ISBLANK($F11),,IF(TODAY()=OJ$4,"Today",IF(AND(LOOKUP($F11,TenantNames,TenantStartDates)&lt;=OJ$4,LOOKUP($F11,TenantNames,TenantEndDates)&gt;=OJ$4),IF(OR(AND(DAY(LOOKUP($F11,TenantNames,TenantStartDates))&gt;28,DAY(EOMONTH(OJ$4,0))=28,DAY(OJ$4)=28),AND(DAY(LOOKUP($F11,TenantNames,TenantStartDates))&gt;30,DAY(EOMONTH(OJ$4,0))=30,DAY(OJ$4)=30),DAY(LOOKUP($F11,TenantNames,TenantStartDates))=DAY(OJ$4)),IF((LOOKUP($F11,TenantNames,TenantEndDates)-OJ$4)&lt;=31,LOOKUP($F11,TenantNames,TenantTotalRevenues)-SUM($JA11:OI11),LOOKUP($F11,TenantNames,TenantMonthlyRents)),IF(AND((SUMIF($G$4:AHB$4,"&lt;"&amp;OJ$4,$G11:AHB11))&gt;SUMIFS(TransactionAmounts,TenantSources,$F11,'Filtered Data'!$C$2:$C23,"&lt;"&amp;OJ$4),OJ$4&lt;TODAY()),"Late","Occupied")),)))</f>
        <v/>
      </c>
      <c r="OK11" s="33" t="str">
        <f>IF(ISBLANK($F11),,IF(TODAY()=OK$4,"Today",IF(AND(LOOKUP($F11,TenantNames,TenantStartDates)&lt;=OK$4,LOOKUP($F11,TenantNames,TenantEndDates)&gt;=OK$4),IF(OR(AND(DAY(LOOKUP($F11,TenantNames,TenantStartDates))&gt;28,DAY(EOMONTH(OK$4,0))=28,DAY(OK$4)=28),AND(DAY(LOOKUP($F11,TenantNames,TenantStartDates))&gt;30,DAY(EOMONTH(OK$4,0))=30,DAY(OK$4)=30),DAY(LOOKUP($F11,TenantNames,TenantStartDates))=DAY(OK$4)),IF((LOOKUP($F11,TenantNames,TenantEndDates)-OK$4)&lt;=31,LOOKUP($F11,TenantNames,TenantTotalRevenues)-SUM($JA11:OJ11),LOOKUP($F11,TenantNames,TenantMonthlyRents)),IF(AND((SUMIF($G$4:AHB$4,"&lt;"&amp;OK$4,$G11:AHB11))&gt;SUMIFS(TransactionAmounts,TenantSources,$F11,'Filtered Data'!$C$2:$C23,"&lt;"&amp;OK$4),OK$4&lt;TODAY()),"Late","Occupied")),)))</f>
        <v/>
      </c>
      <c r="OL11" s="33" t="str">
        <f>IF(ISBLANK($F11),,IF(TODAY()=OL$4,"Today",IF(AND(LOOKUP($F11,TenantNames,TenantStartDates)&lt;=OL$4,LOOKUP($F11,TenantNames,TenantEndDates)&gt;=OL$4),IF(OR(AND(DAY(LOOKUP($F11,TenantNames,TenantStartDates))&gt;28,DAY(EOMONTH(OL$4,0))=28,DAY(OL$4)=28),AND(DAY(LOOKUP($F11,TenantNames,TenantStartDates))&gt;30,DAY(EOMONTH(OL$4,0))=30,DAY(OL$4)=30),DAY(LOOKUP($F11,TenantNames,TenantStartDates))=DAY(OL$4)),IF((LOOKUP($F11,TenantNames,TenantEndDates)-OL$4)&lt;=31,LOOKUP($F11,TenantNames,TenantTotalRevenues)-SUM($JA11:OK11),LOOKUP($F11,TenantNames,TenantMonthlyRents)),IF(AND((SUMIF($G$4:AHB$4,"&lt;"&amp;OL$4,$G11:AHB11))&gt;SUMIFS(TransactionAmounts,TenantSources,$F11,'Filtered Data'!$C$2:$C23,"&lt;"&amp;OL$4),OL$4&lt;TODAY()),"Late","Occupied")),)))</f>
        <v/>
      </c>
      <c r="OM11" s="33" t="str">
        <f>IF(ISBLANK($F11),,IF(TODAY()=OM$4,"Today",IF(AND(LOOKUP($F11,TenantNames,TenantStartDates)&lt;=OM$4,LOOKUP($F11,TenantNames,TenantEndDates)&gt;=OM$4),IF(OR(AND(DAY(LOOKUP($F11,TenantNames,TenantStartDates))&gt;28,DAY(EOMONTH(OM$4,0))=28,DAY(OM$4)=28),AND(DAY(LOOKUP($F11,TenantNames,TenantStartDates))&gt;30,DAY(EOMONTH(OM$4,0))=30,DAY(OM$4)=30),DAY(LOOKUP($F11,TenantNames,TenantStartDates))=DAY(OM$4)),IF((LOOKUP($F11,TenantNames,TenantEndDates)-OM$4)&lt;=31,LOOKUP($F11,TenantNames,TenantTotalRevenues)-SUM($JA11:OL11),LOOKUP($F11,TenantNames,TenantMonthlyRents)),IF(AND((SUMIF($G$4:AHB$4,"&lt;"&amp;OM$4,$G11:AHB11))&gt;SUMIFS(TransactionAmounts,TenantSources,$F11,'Filtered Data'!$C$2:$C23,"&lt;"&amp;OM$4),OM$4&lt;TODAY()),"Late","Occupied")),)))</f>
        <v/>
      </c>
      <c r="ON11" s="33" t="str">
        <f>IF(ISBLANK($F11),,IF(TODAY()=ON$4,"Today",IF(AND(LOOKUP($F11,TenantNames,TenantStartDates)&lt;=ON$4,LOOKUP($F11,TenantNames,TenantEndDates)&gt;=ON$4),IF(OR(AND(DAY(LOOKUP($F11,TenantNames,TenantStartDates))&gt;28,DAY(EOMONTH(ON$4,0))=28,DAY(ON$4)=28),AND(DAY(LOOKUP($F11,TenantNames,TenantStartDates))&gt;30,DAY(EOMONTH(ON$4,0))=30,DAY(ON$4)=30),DAY(LOOKUP($F11,TenantNames,TenantStartDates))=DAY(ON$4)),IF((LOOKUP($F11,TenantNames,TenantEndDates)-ON$4)&lt;=31,LOOKUP($F11,TenantNames,TenantTotalRevenues)-SUM($JA11:OM11),LOOKUP($F11,TenantNames,TenantMonthlyRents)),IF(AND((SUMIF($G$4:AHB$4,"&lt;"&amp;ON$4,$G11:AHB11))&gt;SUMIFS(TransactionAmounts,TenantSources,$F11,'Filtered Data'!$C$2:$C23,"&lt;"&amp;ON$4),ON$4&lt;TODAY()),"Late","Occupied")),)))</f>
        <v/>
      </c>
      <c r="OO11" s="33" t="str">
        <f>IF(ISBLANK($F11),,IF(TODAY()=OO$4,"Today",IF(AND(LOOKUP($F11,TenantNames,TenantStartDates)&lt;=OO$4,LOOKUP($F11,TenantNames,TenantEndDates)&gt;=OO$4),IF(OR(AND(DAY(LOOKUP($F11,TenantNames,TenantStartDates))&gt;28,DAY(EOMONTH(OO$4,0))=28,DAY(OO$4)=28),AND(DAY(LOOKUP($F11,TenantNames,TenantStartDates))&gt;30,DAY(EOMONTH(OO$4,0))=30,DAY(OO$4)=30),DAY(LOOKUP($F11,TenantNames,TenantStartDates))=DAY(OO$4)),IF((LOOKUP($F11,TenantNames,TenantEndDates)-OO$4)&lt;=31,LOOKUP($F11,TenantNames,TenantTotalRevenues)-SUM($JA11:ON11),LOOKUP($F11,TenantNames,TenantMonthlyRents)),IF(AND((SUMIF($G$4:AHB$4,"&lt;"&amp;OO$4,$G11:AHB11))&gt;SUMIFS(TransactionAmounts,TenantSources,$F11,'Filtered Data'!$C$2:$C23,"&lt;"&amp;OO$4),OO$4&lt;TODAY()),"Late","Occupied")),)))</f>
        <v/>
      </c>
      <c r="OP11" s="33" t="str">
        <f>IF(ISBLANK($F11),,IF(TODAY()=OP$4,"Today",IF(AND(LOOKUP($F11,TenantNames,TenantStartDates)&lt;=OP$4,LOOKUP($F11,TenantNames,TenantEndDates)&gt;=OP$4),IF(OR(AND(DAY(LOOKUP($F11,TenantNames,TenantStartDates))&gt;28,DAY(EOMONTH(OP$4,0))=28,DAY(OP$4)=28),AND(DAY(LOOKUP($F11,TenantNames,TenantStartDates))&gt;30,DAY(EOMONTH(OP$4,0))=30,DAY(OP$4)=30),DAY(LOOKUP($F11,TenantNames,TenantStartDates))=DAY(OP$4)),IF((LOOKUP($F11,TenantNames,TenantEndDates)-OP$4)&lt;=31,LOOKUP($F11,TenantNames,TenantTotalRevenues)-SUM($JA11:OO11),LOOKUP($F11,TenantNames,TenantMonthlyRents)),IF(AND((SUMIF($G$4:AHB$4,"&lt;"&amp;OP$4,$G11:AHB11))&gt;SUMIFS(TransactionAmounts,TenantSources,$F11,'Filtered Data'!$C$2:$C23,"&lt;"&amp;OP$4),OP$4&lt;TODAY()),"Late","Occupied")),)))</f>
        <v/>
      </c>
      <c r="OQ11" s="33" t="str">
        <f>IF(ISBLANK($F11),,IF(TODAY()=OQ$4,"Today",IF(AND(LOOKUP($F11,TenantNames,TenantStartDates)&lt;=OQ$4,LOOKUP($F11,TenantNames,TenantEndDates)&gt;=OQ$4),IF(OR(AND(DAY(LOOKUP($F11,TenantNames,TenantStartDates))&gt;28,DAY(EOMONTH(OQ$4,0))=28,DAY(OQ$4)=28),AND(DAY(LOOKUP($F11,TenantNames,TenantStartDates))&gt;30,DAY(EOMONTH(OQ$4,0))=30,DAY(OQ$4)=30),DAY(LOOKUP($F11,TenantNames,TenantStartDates))=DAY(OQ$4)),IF((LOOKUP($F11,TenantNames,TenantEndDates)-OQ$4)&lt;=31,LOOKUP($F11,TenantNames,TenantTotalRevenues)-SUM($JA11:OP11),LOOKUP($F11,TenantNames,TenantMonthlyRents)),IF(AND((SUMIF($G$4:AHB$4,"&lt;"&amp;OQ$4,$G11:AHB11))&gt;SUMIFS(TransactionAmounts,TenantSources,$F11,'Filtered Data'!$C$2:$C23,"&lt;"&amp;OQ$4),OQ$4&lt;TODAY()),"Late","Occupied")),)))</f>
        <v/>
      </c>
      <c r="OR11" s="33" t="str">
        <f>IF(ISBLANK($F11),,IF(TODAY()=OR$4,"Today",IF(AND(LOOKUP($F11,TenantNames,TenantStartDates)&lt;=OR$4,LOOKUP($F11,TenantNames,TenantEndDates)&gt;=OR$4),IF(OR(AND(DAY(LOOKUP($F11,TenantNames,TenantStartDates))&gt;28,DAY(EOMONTH(OR$4,0))=28,DAY(OR$4)=28),AND(DAY(LOOKUP($F11,TenantNames,TenantStartDates))&gt;30,DAY(EOMONTH(OR$4,0))=30,DAY(OR$4)=30),DAY(LOOKUP($F11,TenantNames,TenantStartDates))=DAY(OR$4)),IF((LOOKUP($F11,TenantNames,TenantEndDates)-OR$4)&lt;=31,LOOKUP($F11,TenantNames,TenantTotalRevenues)-SUM($JA11:OQ11),LOOKUP($F11,TenantNames,TenantMonthlyRents)),IF(AND((SUMIF($G$4:AHB$4,"&lt;"&amp;OR$4,$G11:AHB11))&gt;SUMIFS(TransactionAmounts,TenantSources,$F11,'Filtered Data'!$C$2:$C23,"&lt;"&amp;OR$4),OR$4&lt;TODAY()),"Late","Occupied")),)))</f>
        <v/>
      </c>
      <c r="OS11" s="33" t="str">
        <f>IF(ISBLANK($F11),,IF(TODAY()=OS$4,"Today",IF(AND(LOOKUP($F11,TenantNames,TenantStartDates)&lt;=OS$4,LOOKUP($F11,TenantNames,TenantEndDates)&gt;=OS$4),IF(OR(AND(DAY(LOOKUP($F11,TenantNames,TenantStartDates))&gt;28,DAY(EOMONTH(OS$4,0))=28,DAY(OS$4)=28),AND(DAY(LOOKUP($F11,TenantNames,TenantStartDates))&gt;30,DAY(EOMONTH(OS$4,0))=30,DAY(OS$4)=30),DAY(LOOKUP($F11,TenantNames,TenantStartDates))=DAY(OS$4)),IF((LOOKUP($F11,TenantNames,TenantEndDates)-OS$4)&lt;=31,LOOKUP($F11,TenantNames,TenantTotalRevenues)-SUM($JA11:OR11),LOOKUP($F11,TenantNames,TenantMonthlyRents)),IF(AND((SUMIF($G$4:AHB$4,"&lt;"&amp;OS$4,$G11:AHB11))&gt;SUMIFS(TransactionAmounts,TenantSources,$F11,'Filtered Data'!$C$2:$C23,"&lt;"&amp;OS$4),OS$4&lt;TODAY()),"Late","Occupied")),)))</f>
        <v/>
      </c>
      <c r="OT11" s="33" t="str">
        <f>IF(ISBLANK($F11),,IF(TODAY()=OT$4,"Today",IF(AND(LOOKUP($F11,TenantNames,TenantStartDates)&lt;=OT$4,LOOKUP($F11,TenantNames,TenantEndDates)&gt;=OT$4),IF(OR(AND(DAY(LOOKUP($F11,TenantNames,TenantStartDates))&gt;28,DAY(EOMONTH(OT$4,0))=28,DAY(OT$4)=28),AND(DAY(LOOKUP($F11,TenantNames,TenantStartDates))&gt;30,DAY(EOMONTH(OT$4,0))=30,DAY(OT$4)=30),DAY(LOOKUP($F11,TenantNames,TenantStartDates))=DAY(OT$4)),IF((LOOKUP($F11,TenantNames,TenantEndDates)-OT$4)&lt;=31,LOOKUP($F11,TenantNames,TenantTotalRevenues)-SUM($JA11:OS11),LOOKUP($F11,TenantNames,TenantMonthlyRents)),IF(AND((SUMIF($G$4:AHB$4,"&lt;"&amp;OT$4,$G11:AHB11))&gt;SUMIFS(TransactionAmounts,TenantSources,$F11,'Filtered Data'!$C$2:$C23,"&lt;"&amp;OT$4),OT$4&lt;TODAY()),"Late","Occupied")),)))</f>
        <v/>
      </c>
      <c r="OU11" s="33" t="str">
        <f>IF(ISBLANK($F11),,IF(TODAY()=OU$4,"Today",IF(AND(LOOKUP($F11,TenantNames,TenantStartDates)&lt;=OU$4,LOOKUP($F11,TenantNames,TenantEndDates)&gt;=OU$4),IF(OR(AND(DAY(LOOKUP($F11,TenantNames,TenantStartDates))&gt;28,DAY(EOMONTH(OU$4,0))=28,DAY(OU$4)=28),AND(DAY(LOOKUP($F11,TenantNames,TenantStartDates))&gt;30,DAY(EOMONTH(OU$4,0))=30,DAY(OU$4)=30),DAY(LOOKUP($F11,TenantNames,TenantStartDates))=DAY(OU$4)),IF((LOOKUP($F11,TenantNames,TenantEndDates)-OU$4)&lt;=31,LOOKUP($F11,TenantNames,TenantTotalRevenues)-SUM($JA11:OT11),LOOKUP($F11,TenantNames,TenantMonthlyRents)),IF(AND((SUMIF($G$4:AHB$4,"&lt;"&amp;OU$4,$G11:AHB11))&gt;SUMIFS(TransactionAmounts,TenantSources,$F11,'Filtered Data'!$C$2:$C23,"&lt;"&amp;OU$4),OU$4&lt;TODAY()),"Late","Occupied")),)))</f>
        <v/>
      </c>
      <c r="OV11" s="33" t="str">
        <f>IF(ISBLANK($F11),,IF(TODAY()=OV$4,"Today",IF(AND(LOOKUP($F11,TenantNames,TenantStartDates)&lt;=OV$4,LOOKUP($F11,TenantNames,TenantEndDates)&gt;=OV$4),IF(OR(AND(DAY(LOOKUP($F11,TenantNames,TenantStartDates))&gt;28,DAY(EOMONTH(OV$4,0))=28,DAY(OV$4)=28),AND(DAY(LOOKUP($F11,TenantNames,TenantStartDates))&gt;30,DAY(EOMONTH(OV$4,0))=30,DAY(OV$4)=30),DAY(LOOKUP($F11,TenantNames,TenantStartDates))=DAY(OV$4)),IF((LOOKUP($F11,TenantNames,TenantEndDates)-OV$4)&lt;=31,LOOKUP($F11,TenantNames,TenantTotalRevenues)-SUM($JA11:OU11),LOOKUP($F11,TenantNames,TenantMonthlyRents)),IF(AND((SUMIF($G$4:AHB$4,"&lt;"&amp;OV$4,$G11:AHB11))&gt;SUMIFS(TransactionAmounts,TenantSources,$F11,'Filtered Data'!$C$2:$C23,"&lt;"&amp;OV$4),OV$4&lt;TODAY()),"Late","Occupied")),)))</f>
        <v/>
      </c>
      <c r="OW11" s="33" t="str">
        <f>IF(ISBLANK($F11),,IF(TODAY()=OW$4,"Today",IF(AND(LOOKUP($F11,TenantNames,TenantStartDates)&lt;=OW$4,LOOKUP($F11,TenantNames,TenantEndDates)&gt;=OW$4),IF(OR(AND(DAY(LOOKUP($F11,TenantNames,TenantStartDates))&gt;28,DAY(EOMONTH(OW$4,0))=28,DAY(OW$4)=28),AND(DAY(LOOKUP($F11,TenantNames,TenantStartDates))&gt;30,DAY(EOMONTH(OW$4,0))=30,DAY(OW$4)=30),DAY(LOOKUP($F11,TenantNames,TenantStartDates))=DAY(OW$4)),IF((LOOKUP($F11,TenantNames,TenantEndDates)-OW$4)&lt;=31,LOOKUP($F11,TenantNames,TenantTotalRevenues)-SUM($JA11:OV11),LOOKUP($F11,TenantNames,TenantMonthlyRents)),IF(AND((SUMIF($G$4:AHB$4,"&lt;"&amp;OW$4,$G11:AHB11))&gt;SUMIFS(TransactionAmounts,TenantSources,$F11,'Filtered Data'!$C$2:$C23,"&lt;"&amp;OW$4),OW$4&lt;TODAY()),"Late","Occupied")),)))</f>
        <v/>
      </c>
      <c r="OX11" s="33" t="str">
        <f>IF(ISBLANK($F11),,IF(TODAY()=OX$4,"Today",IF(AND(LOOKUP($F11,TenantNames,TenantStartDates)&lt;=OX$4,LOOKUP($F11,TenantNames,TenantEndDates)&gt;=OX$4),IF(OR(AND(DAY(LOOKUP($F11,TenantNames,TenantStartDates))&gt;28,DAY(EOMONTH(OX$4,0))=28,DAY(OX$4)=28),AND(DAY(LOOKUP($F11,TenantNames,TenantStartDates))&gt;30,DAY(EOMONTH(OX$4,0))=30,DAY(OX$4)=30),DAY(LOOKUP($F11,TenantNames,TenantStartDates))=DAY(OX$4)),IF((LOOKUP($F11,TenantNames,TenantEndDates)-OX$4)&lt;=31,LOOKUP($F11,TenantNames,TenantTotalRevenues)-SUM($JA11:OW11),LOOKUP($F11,TenantNames,TenantMonthlyRents)),IF(AND((SUMIF($G$4:AHB$4,"&lt;"&amp;OX$4,$G11:AHB11))&gt;SUMIFS(TransactionAmounts,TenantSources,$F11,'Filtered Data'!$C$2:$C23,"&lt;"&amp;OX$4),OX$4&lt;TODAY()),"Late","Occupied")),)))</f>
        <v/>
      </c>
      <c r="OY11" s="33" t="str">
        <f>IF(ISBLANK($F11),,IF(TODAY()=OY$4,"Today",IF(AND(LOOKUP($F11,TenantNames,TenantStartDates)&lt;=OY$4,LOOKUP($F11,TenantNames,TenantEndDates)&gt;=OY$4),IF(OR(AND(DAY(LOOKUP($F11,TenantNames,TenantStartDates))&gt;28,DAY(EOMONTH(OY$4,0))=28,DAY(OY$4)=28),AND(DAY(LOOKUP($F11,TenantNames,TenantStartDates))&gt;30,DAY(EOMONTH(OY$4,0))=30,DAY(OY$4)=30),DAY(LOOKUP($F11,TenantNames,TenantStartDates))=DAY(OY$4)),IF((LOOKUP($F11,TenantNames,TenantEndDates)-OY$4)&lt;=31,LOOKUP($F11,TenantNames,TenantTotalRevenues)-SUM($JA11:OX11),LOOKUP($F11,TenantNames,TenantMonthlyRents)),IF(AND((SUMIF($G$4:AHB$4,"&lt;"&amp;OY$4,$G11:AHB11))&gt;SUMIFS(TransactionAmounts,TenantSources,$F11,'Filtered Data'!$C$2:$C23,"&lt;"&amp;OY$4),OY$4&lt;TODAY()),"Late","Occupied")),)))</f>
        <v/>
      </c>
      <c r="OZ11" s="33" t="str">
        <f>IF(ISBLANK($F11),,IF(TODAY()=OZ$4,"Today",IF(AND(LOOKUP($F11,TenantNames,TenantStartDates)&lt;=OZ$4,LOOKUP($F11,TenantNames,TenantEndDates)&gt;=OZ$4),IF(OR(AND(DAY(LOOKUP($F11,TenantNames,TenantStartDates))&gt;28,DAY(EOMONTH(OZ$4,0))=28,DAY(OZ$4)=28),AND(DAY(LOOKUP($F11,TenantNames,TenantStartDates))&gt;30,DAY(EOMONTH(OZ$4,0))=30,DAY(OZ$4)=30),DAY(LOOKUP($F11,TenantNames,TenantStartDates))=DAY(OZ$4)),IF((LOOKUP($F11,TenantNames,TenantEndDates)-OZ$4)&lt;=31,LOOKUP($F11,TenantNames,TenantTotalRevenues)-SUM($JA11:OY11),LOOKUP($F11,TenantNames,TenantMonthlyRents)),IF(AND((SUMIF($G$4:AHB$4,"&lt;"&amp;OZ$4,$G11:AHB11))&gt;SUMIFS(TransactionAmounts,TenantSources,$F11,'Filtered Data'!$C$2:$C23,"&lt;"&amp;OZ$4),OZ$4&lt;TODAY()),"Late","Occupied")),)))</f>
        <v/>
      </c>
      <c r="PA11" s="33" t="str">
        <f>IF(ISBLANK($F11),,IF(TODAY()=PA$4,"Today",IF(AND(LOOKUP($F11,TenantNames,TenantStartDates)&lt;=PA$4,LOOKUP($F11,TenantNames,TenantEndDates)&gt;=PA$4),IF(OR(AND(DAY(LOOKUP($F11,TenantNames,TenantStartDates))&gt;28,DAY(EOMONTH(PA$4,0))=28,DAY(PA$4)=28),AND(DAY(LOOKUP($F11,TenantNames,TenantStartDates))&gt;30,DAY(EOMONTH(PA$4,0))=30,DAY(PA$4)=30),DAY(LOOKUP($F11,TenantNames,TenantStartDates))=DAY(PA$4)),IF((LOOKUP($F11,TenantNames,TenantEndDates)-PA$4)&lt;=31,LOOKUP($F11,TenantNames,TenantTotalRevenues)-SUM($JA11:OZ11),LOOKUP($F11,TenantNames,TenantMonthlyRents)),IF(AND((SUMIF($G$4:AHB$4,"&lt;"&amp;PA$4,$G11:AHB11))&gt;SUMIFS(TransactionAmounts,TenantSources,$F11,'Filtered Data'!$C$2:$C23,"&lt;"&amp;PA$4),PA$4&lt;TODAY()),"Late","Occupied")),)))</f>
        <v/>
      </c>
      <c r="PB11" s="33" t="str">
        <f>IF(ISBLANK($F11),,IF(TODAY()=PB$4,"Today",IF(AND(LOOKUP($F11,TenantNames,TenantStartDates)&lt;=PB$4,LOOKUP($F11,TenantNames,TenantEndDates)&gt;=PB$4),IF(OR(AND(DAY(LOOKUP($F11,TenantNames,TenantStartDates))&gt;28,DAY(EOMONTH(PB$4,0))=28,DAY(PB$4)=28),AND(DAY(LOOKUP($F11,TenantNames,TenantStartDates))&gt;30,DAY(EOMONTH(PB$4,0))=30,DAY(PB$4)=30),DAY(LOOKUP($F11,TenantNames,TenantStartDates))=DAY(PB$4)),IF((LOOKUP($F11,TenantNames,TenantEndDates)-PB$4)&lt;=31,LOOKUP($F11,TenantNames,TenantTotalRevenues)-SUM($JA11:PA11),LOOKUP($F11,TenantNames,TenantMonthlyRents)),IF(AND((SUMIF($G$4:AHB$4,"&lt;"&amp;PB$4,$G11:AHB11))&gt;SUMIFS(TransactionAmounts,TenantSources,$F11,'Filtered Data'!$C$2:$C23,"&lt;"&amp;PB$4),PB$4&lt;TODAY()),"Late","Occupied")),)))</f>
        <v/>
      </c>
      <c r="PC11" s="33" t="str">
        <f>IF(ISBLANK($F11),,IF(TODAY()=PC$4,"Today",IF(AND(LOOKUP($F11,TenantNames,TenantStartDates)&lt;=PC$4,LOOKUP($F11,TenantNames,TenantEndDates)&gt;=PC$4),IF(OR(AND(DAY(LOOKUP($F11,TenantNames,TenantStartDates))&gt;28,DAY(EOMONTH(PC$4,0))=28,DAY(PC$4)=28),AND(DAY(LOOKUP($F11,TenantNames,TenantStartDates))&gt;30,DAY(EOMONTH(PC$4,0))=30,DAY(PC$4)=30),DAY(LOOKUP($F11,TenantNames,TenantStartDates))=DAY(PC$4)),IF((LOOKUP($F11,TenantNames,TenantEndDates)-PC$4)&lt;=31,LOOKUP($F11,TenantNames,TenantTotalRevenues)-SUM($JA11:PB11),LOOKUP($F11,TenantNames,TenantMonthlyRents)),IF(AND((SUMIF($G$4:AHB$4,"&lt;"&amp;PC$4,$G11:AHB11))&gt;SUMIFS(TransactionAmounts,TenantSources,$F11,'Filtered Data'!$C$2:$C23,"&lt;"&amp;PC$4),PC$4&lt;TODAY()),"Late","Occupied")),)))</f>
        <v/>
      </c>
      <c r="PD11" s="33" t="str">
        <f>IF(ISBLANK($F11),,IF(TODAY()=PD$4,"Today",IF(AND(LOOKUP($F11,TenantNames,TenantStartDates)&lt;=PD$4,LOOKUP($F11,TenantNames,TenantEndDates)&gt;=PD$4),IF(OR(AND(DAY(LOOKUP($F11,TenantNames,TenantStartDates))&gt;28,DAY(EOMONTH(PD$4,0))=28,DAY(PD$4)=28),AND(DAY(LOOKUP($F11,TenantNames,TenantStartDates))&gt;30,DAY(EOMONTH(PD$4,0))=30,DAY(PD$4)=30),DAY(LOOKUP($F11,TenantNames,TenantStartDates))=DAY(PD$4)),IF((LOOKUP($F11,TenantNames,TenantEndDates)-PD$4)&lt;=31,LOOKUP($F11,TenantNames,TenantTotalRevenues)-SUM($JA11:PC11),LOOKUP($F11,TenantNames,TenantMonthlyRents)),IF(AND((SUMIF($G$4:AHB$4,"&lt;"&amp;PD$4,$G11:AHB11))&gt;SUMIFS(TransactionAmounts,TenantSources,$F11,'Filtered Data'!$C$2:$C23,"&lt;"&amp;PD$4),PD$4&lt;TODAY()),"Late","Occupied")),)))</f>
        <v/>
      </c>
      <c r="PE11" s="33" t="str">
        <f>IF(ISBLANK($F11),,IF(TODAY()=PE$4,"Today",IF(AND(LOOKUP($F11,TenantNames,TenantStartDates)&lt;=PE$4,LOOKUP($F11,TenantNames,TenantEndDates)&gt;=PE$4),IF(OR(AND(DAY(LOOKUP($F11,TenantNames,TenantStartDates))&gt;28,DAY(EOMONTH(PE$4,0))=28,DAY(PE$4)=28),AND(DAY(LOOKUP($F11,TenantNames,TenantStartDates))&gt;30,DAY(EOMONTH(PE$4,0))=30,DAY(PE$4)=30),DAY(LOOKUP($F11,TenantNames,TenantStartDates))=DAY(PE$4)),IF((LOOKUP($F11,TenantNames,TenantEndDates)-PE$4)&lt;=31,LOOKUP($F11,TenantNames,TenantTotalRevenues)-SUM($JA11:PD11),LOOKUP($F11,TenantNames,TenantMonthlyRents)),IF(AND((SUMIF($G$4:AHB$4,"&lt;"&amp;PE$4,$G11:AHB11))&gt;SUMIFS(TransactionAmounts,TenantSources,$F11,'Filtered Data'!$C$2:$C23,"&lt;"&amp;PE$4),PE$4&lt;TODAY()),"Late","Occupied")),)))</f>
        <v/>
      </c>
      <c r="PF11" s="33" t="str">
        <f>IF(ISBLANK($F11),,IF(TODAY()=PF$4,"Today",IF(AND(LOOKUP($F11,TenantNames,TenantStartDates)&lt;=PF$4,LOOKUP($F11,TenantNames,TenantEndDates)&gt;=PF$4),IF(OR(AND(DAY(LOOKUP($F11,TenantNames,TenantStartDates))&gt;28,DAY(EOMONTH(PF$4,0))=28,DAY(PF$4)=28),AND(DAY(LOOKUP($F11,TenantNames,TenantStartDates))&gt;30,DAY(EOMONTH(PF$4,0))=30,DAY(PF$4)=30),DAY(LOOKUP($F11,TenantNames,TenantStartDates))=DAY(PF$4)),IF((LOOKUP($F11,TenantNames,TenantEndDates)-PF$4)&lt;=31,LOOKUP($F11,TenantNames,TenantTotalRevenues)-SUM($JA11:PE11),LOOKUP($F11,TenantNames,TenantMonthlyRents)),IF(AND((SUMIF($G$4:AHB$4,"&lt;"&amp;PF$4,$G11:AHB11))&gt;SUMIFS(TransactionAmounts,TenantSources,$F11,'Filtered Data'!$C$2:$C23,"&lt;"&amp;PF$4),PF$4&lt;TODAY()),"Late","Occupied")),)))</f>
        <v/>
      </c>
      <c r="PG11" s="33" t="str">
        <f>IF(ISBLANK($F11),,IF(TODAY()=PG$4,"Today",IF(AND(LOOKUP($F11,TenantNames,TenantStartDates)&lt;=PG$4,LOOKUP($F11,TenantNames,TenantEndDates)&gt;=PG$4),IF(OR(AND(DAY(LOOKUP($F11,TenantNames,TenantStartDates))&gt;28,DAY(EOMONTH(PG$4,0))=28,DAY(PG$4)=28),AND(DAY(LOOKUP($F11,TenantNames,TenantStartDates))&gt;30,DAY(EOMONTH(PG$4,0))=30,DAY(PG$4)=30),DAY(LOOKUP($F11,TenantNames,TenantStartDates))=DAY(PG$4)),IF((LOOKUP($F11,TenantNames,TenantEndDates)-PG$4)&lt;=31,LOOKUP($F11,TenantNames,TenantTotalRevenues)-SUM($JA11:PF11),LOOKUP($F11,TenantNames,TenantMonthlyRents)),IF(AND((SUMIF($G$4:AHB$4,"&lt;"&amp;PG$4,$G11:AHB11))&gt;SUMIFS(TransactionAmounts,TenantSources,$F11,'Filtered Data'!$C$2:$C23,"&lt;"&amp;PG$4),PG$4&lt;TODAY()),"Late","Occupied")),)))</f>
        <v/>
      </c>
      <c r="PH11" s="33" t="str">
        <f>IF(ISBLANK($F11),,IF(TODAY()=PH$4,"Today",IF(AND(LOOKUP($F11,TenantNames,TenantStartDates)&lt;=PH$4,LOOKUP($F11,TenantNames,TenantEndDates)&gt;=PH$4),IF(OR(AND(DAY(LOOKUP($F11,TenantNames,TenantStartDates))&gt;28,DAY(EOMONTH(PH$4,0))=28,DAY(PH$4)=28),AND(DAY(LOOKUP($F11,TenantNames,TenantStartDates))&gt;30,DAY(EOMONTH(PH$4,0))=30,DAY(PH$4)=30),DAY(LOOKUP($F11,TenantNames,TenantStartDates))=DAY(PH$4)),IF((LOOKUP($F11,TenantNames,TenantEndDates)-PH$4)&lt;=31,LOOKUP($F11,TenantNames,TenantTotalRevenues)-SUM($JA11:PG11),LOOKUP($F11,TenantNames,TenantMonthlyRents)),IF(AND((SUMIF($G$4:AHB$4,"&lt;"&amp;PH$4,$G11:AHB11))&gt;SUMIFS(TransactionAmounts,TenantSources,$F11,'Filtered Data'!$C$2:$C23,"&lt;"&amp;PH$4),PH$4&lt;TODAY()),"Late","Occupied")),)))</f>
        <v/>
      </c>
      <c r="PI11" s="33" t="str">
        <f>IF(ISBLANK($F11),,IF(TODAY()=PI$4,"Today",IF(AND(LOOKUP($F11,TenantNames,TenantStartDates)&lt;=PI$4,LOOKUP($F11,TenantNames,TenantEndDates)&gt;=PI$4),IF(OR(AND(DAY(LOOKUP($F11,TenantNames,TenantStartDates))&gt;28,DAY(EOMONTH(PI$4,0))=28,DAY(PI$4)=28),AND(DAY(LOOKUP($F11,TenantNames,TenantStartDates))&gt;30,DAY(EOMONTH(PI$4,0))=30,DAY(PI$4)=30),DAY(LOOKUP($F11,TenantNames,TenantStartDates))=DAY(PI$4)),IF((LOOKUP($F11,TenantNames,TenantEndDates)-PI$4)&lt;=31,LOOKUP($F11,TenantNames,TenantTotalRevenues)-SUM($JA11:PH11),LOOKUP($F11,TenantNames,TenantMonthlyRents)),IF(AND((SUMIF($G$4:AHB$4,"&lt;"&amp;PI$4,$G11:AHB11))&gt;SUMIFS(TransactionAmounts,TenantSources,$F11,'Filtered Data'!$C$2:$C23,"&lt;"&amp;PI$4),PI$4&lt;TODAY()),"Late","Occupied")),)))</f>
        <v/>
      </c>
      <c r="PJ11" s="33" t="str">
        <f>IF(ISBLANK($F11),,IF(TODAY()=PJ$4,"Today",IF(AND(LOOKUP($F11,TenantNames,TenantStartDates)&lt;=PJ$4,LOOKUP($F11,TenantNames,TenantEndDates)&gt;=PJ$4),IF(OR(AND(DAY(LOOKUP($F11,TenantNames,TenantStartDates))&gt;28,DAY(EOMONTH(PJ$4,0))=28,DAY(PJ$4)=28),AND(DAY(LOOKUP($F11,TenantNames,TenantStartDates))&gt;30,DAY(EOMONTH(PJ$4,0))=30,DAY(PJ$4)=30),DAY(LOOKUP($F11,TenantNames,TenantStartDates))=DAY(PJ$4)),IF((LOOKUP($F11,TenantNames,TenantEndDates)-PJ$4)&lt;=31,LOOKUP($F11,TenantNames,TenantTotalRevenues)-SUM($JA11:PI11),LOOKUP($F11,TenantNames,TenantMonthlyRents)),IF(AND((SUMIF($G$4:AHB$4,"&lt;"&amp;PJ$4,$G11:AHB11))&gt;SUMIFS(TransactionAmounts,TenantSources,$F11,'Filtered Data'!$C$2:$C23,"&lt;"&amp;PJ$4),PJ$4&lt;TODAY()),"Late","Occupied")),)))</f>
        <v/>
      </c>
      <c r="PK11" s="33" t="str">
        <f>IF(ISBLANK($F11),,IF(TODAY()=PK$4,"Today",IF(AND(LOOKUP($F11,TenantNames,TenantStartDates)&lt;=PK$4,LOOKUP($F11,TenantNames,TenantEndDates)&gt;=PK$4),IF(OR(AND(DAY(LOOKUP($F11,TenantNames,TenantStartDates))&gt;28,DAY(EOMONTH(PK$4,0))=28,DAY(PK$4)=28),AND(DAY(LOOKUP($F11,TenantNames,TenantStartDates))&gt;30,DAY(EOMONTH(PK$4,0))=30,DAY(PK$4)=30),DAY(LOOKUP($F11,TenantNames,TenantStartDates))=DAY(PK$4)),IF((LOOKUP($F11,TenantNames,TenantEndDates)-PK$4)&lt;=31,LOOKUP($F11,TenantNames,TenantTotalRevenues)-SUM($JA11:PJ11),LOOKUP($F11,TenantNames,TenantMonthlyRents)),IF(AND((SUMIF($G$4:AHB$4,"&lt;"&amp;PK$4,$G11:AHB11))&gt;SUMIFS(TransactionAmounts,TenantSources,$F11,'Filtered Data'!$C$2:$C23,"&lt;"&amp;PK$4),PK$4&lt;TODAY()),"Late","Occupied")),)))</f>
        <v/>
      </c>
      <c r="PL11" s="33" t="str">
        <f>IF(ISBLANK($F11),,IF(TODAY()=PL$4,"Today",IF(AND(LOOKUP($F11,TenantNames,TenantStartDates)&lt;=PL$4,LOOKUP($F11,TenantNames,TenantEndDates)&gt;=PL$4),IF(OR(AND(DAY(LOOKUP($F11,TenantNames,TenantStartDates))&gt;28,DAY(EOMONTH(PL$4,0))=28,DAY(PL$4)=28),AND(DAY(LOOKUP($F11,TenantNames,TenantStartDates))&gt;30,DAY(EOMONTH(PL$4,0))=30,DAY(PL$4)=30),DAY(LOOKUP($F11,TenantNames,TenantStartDates))=DAY(PL$4)),IF((LOOKUP($F11,TenantNames,TenantEndDates)-PL$4)&lt;=31,LOOKUP($F11,TenantNames,TenantTotalRevenues)-SUM($JA11:PK11),LOOKUP($F11,TenantNames,TenantMonthlyRents)),IF(AND((SUMIF($G$4:AHB$4,"&lt;"&amp;PL$4,$G11:AHB11))&gt;SUMIFS(TransactionAmounts,TenantSources,$F11,'Filtered Data'!$C$2:$C23,"&lt;"&amp;PL$4),PL$4&lt;TODAY()),"Late","Occupied")),)))</f>
        <v/>
      </c>
      <c r="PM11" s="33" t="str">
        <f>IF(ISBLANK($F11),,IF(TODAY()=PM$4,"Today",IF(AND(LOOKUP($F11,TenantNames,TenantStartDates)&lt;=PM$4,LOOKUP($F11,TenantNames,TenantEndDates)&gt;=PM$4),IF(OR(AND(DAY(LOOKUP($F11,TenantNames,TenantStartDates))&gt;28,DAY(EOMONTH(PM$4,0))=28,DAY(PM$4)=28),AND(DAY(LOOKUP($F11,TenantNames,TenantStartDates))&gt;30,DAY(EOMONTH(PM$4,0))=30,DAY(PM$4)=30),DAY(LOOKUP($F11,TenantNames,TenantStartDates))=DAY(PM$4)),IF((LOOKUP($F11,TenantNames,TenantEndDates)-PM$4)&lt;=31,LOOKUP($F11,TenantNames,TenantTotalRevenues)-SUM($JA11:PL11),LOOKUP($F11,TenantNames,TenantMonthlyRents)),IF(AND((SUMIF($G$4:AHB$4,"&lt;"&amp;PM$4,$G11:AHB11))&gt;SUMIFS(TransactionAmounts,TenantSources,$F11,'Filtered Data'!$C$2:$C23,"&lt;"&amp;PM$4),PM$4&lt;TODAY()),"Late","Occupied")),)))</f>
        <v/>
      </c>
      <c r="PN11" s="33" t="str">
        <f>IF(ISBLANK($F11),,IF(TODAY()=PN$4,"Today",IF(AND(LOOKUP($F11,TenantNames,TenantStartDates)&lt;=PN$4,LOOKUP($F11,TenantNames,TenantEndDates)&gt;=PN$4),IF(OR(AND(DAY(LOOKUP($F11,TenantNames,TenantStartDates))&gt;28,DAY(EOMONTH(PN$4,0))=28,DAY(PN$4)=28),AND(DAY(LOOKUP($F11,TenantNames,TenantStartDates))&gt;30,DAY(EOMONTH(PN$4,0))=30,DAY(PN$4)=30),DAY(LOOKUP($F11,TenantNames,TenantStartDates))=DAY(PN$4)),IF((LOOKUP($F11,TenantNames,TenantEndDates)-PN$4)&lt;=31,LOOKUP($F11,TenantNames,TenantTotalRevenues)-SUM($JA11:PM11),LOOKUP($F11,TenantNames,TenantMonthlyRents)),IF(AND((SUMIF($G$4:AHB$4,"&lt;"&amp;PN$4,$G11:AHB11))&gt;SUMIFS(TransactionAmounts,TenantSources,$F11,'Filtered Data'!$C$2:$C23,"&lt;"&amp;PN$4),PN$4&lt;TODAY()),"Late","Occupied")),)))</f>
        <v/>
      </c>
      <c r="PO11" s="33" t="str">
        <f>IF(ISBLANK($F11),,IF(TODAY()=PO$4,"Today",IF(AND(LOOKUP($F11,TenantNames,TenantStartDates)&lt;=PO$4,LOOKUP($F11,TenantNames,TenantEndDates)&gt;=PO$4),IF(OR(AND(DAY(LOOKUP($F11,TenantNames,TenantStartDates))&gt;28,DAY(EOMONTH(PO$4,0))=28,DAY(PO$4)=28),AND(DAY(LOOKUP($F11,TenantNames,TenantStartDates))&gt;30,DAY(EOMONTH(PO$4,0))=30,DAY(PO$4)=30),DAY(LOOKUP($F11,TenantNames,TenantStartDates))=DAY(PO$4)),IF((LOOKUP($F11,TenantNames,TenantEndDates)-PO$4)&lt;=31,LOOKUP($F11,TenantNames,TenantTotalRevenues)-SUM($JA11:PN11),LOOKUP($F11,TenantNames,TenantMonthlyRents)),IF(AND((SUMIF($G$4:AHB$4,"&lt;"&amp;PO$4,$G11:AHB11))&gt;SUMIFS(TransactionAmounts,TenantSources,$F11,'Filtered Data'!$C$2:$C23,"&lt;"&amp;PO$4),PO$4&lt;TODAY()),"Late","Occupied")),)))</f>
        <v/>
      </c>
      <c r="PP11" s="33" t="str">
        <f>IF(ISBLANK($F11),,IF(TODAY()=PP$4,"Today",IF(AND(LOOKUP($F11,TenantNames,TenantStartDates)&lt;=PP$4,LOOKUP($F11,TenantNames,TenantEndDates)&gt;=PP$4),IF(OR(AND(DAY(LOOKUP($F11,TenantNames,TenantStartDates))&gt;28,DAY(EOMONTH(PP$4,0))=28,DAY(PP$4)=28),AND(DAY(LOOKUP($F11,TenantNames,TenantStartDates))&gt;30,DAY(EOMONTH(PP$4,0))=30,DAY(PP$4)=30),DAY(LOOKUP($F11,TenantNames,TenantStartDates))=DAY(PP$4)),IF((LOOKUP($F11,TenantNames,TenantEndDates)-PP$4)&lt;=31,LOOKUP($F11,TenantNames,TenantTotalRevenues)-SUM($JA11:PO11),LOOKUP($F11,TenantNames,TenantMonthlyRents)),IF(AND((SUMIF($G$4:AHB$4,"&lt;"&amp;PP$4,$G11:AHB11))&gt;SUMIFS(TransactionAmounts,TenantSources,$F11,'Filtered Data'!$C$2:$C23,"&lt;"&amp;PP$4),PP$4&lt;TODAY()),"Late","Occupied")),)))</f>
        <v/>
      </c>
      <c r="PQ11" s="33" t="str">
        <f>IF(ISBLANK($F11),,IF(TODAY()=PQ$4,"Today",IF(AND(LOOKUP($F11,TenantNames,TenantStartDates)&lt;=PQ$4,LOOKUP($F11,TenantNames,TenantEndDates)&gt;=PQ$4),IF(OR(AND(DAY(LOOKUP($F11,TenantNames,TenantStartDates))&gt;28,DAY(EOMONTH(PQ$4,0))=28,DAY(PQ$4)=28),AND(DAY(LOOKUP($F11,TenantNames,TenantStartDates))&gt;30,DAY(EOMONTH(PQ$4,0))=30,DAY(PQ$4)=30),DAY(LOOKUP($F11,TenantNames,TenantStartDates))=DAY(PQ$4)),IF((LOOKUP($F11,TenantNames,TenantEndDates)-PQ$4)&lt;=31,LOOKUP($F11,TenantNames,TenantTotalRevenues)-SUM($JA11:PP11),LOOKUP($F11,TenantNames,TenantMonthlyRents)),IF(AND((SUMIF($G$4:AHB$4,"&lt;"&amp;PQ$4,$G11:AHB11))&gt;SUMIFS(TransactionAmounts,TenantSources,$F11,'Filtered Data'!$C$2:$C23,"&lt;"&amp;PQ$4),PQ$4&lt;TODAY()),"Late","Occupied")),)))</f>
        <v/>
      </c>
      <c r="PR11" s="33" t="str">
        <f>IF(ISBLANK($F11),,IF(TODAY()=PR$4,"Today",IF(AND(LOOKUP($F11,TenantNames,TenantStartDates)&lt;=PR$4,LOOKUP($F11,TenantNames,TenantEndDates)&gt;=PR$4),IF(OR(AND(DAY(LOOKUP($F11,TenantNames,TenantStartDates))&gt;28,DAY(EOMONTH(PR$4,0))=28,DAY(PR$4)=28),AND(DAY(LOOKUP($F11,TenantNames,TenantStartDates))&gt;30,DAY(EOMONTH(PR$4,0))=30,DAY(PR$4)=30),DAY(LOOKUP($F11,TenantNames,TenantStartDates))=DAY(PR$4)),IF((LOOKUP($F11,TenantNames,TenantEndDates)-PR$4)&lt;=31,LOOKUP($F11,TenantNames,TenantTotalRevenues)-SUM($JA11:PQ11),LOOKUP($F11,TenantNames,TenantMonthlyRents)),IF(AND((SUMIF($G$4:AHB$4,"&lt;"&amp;PR$4,$G11:AHB11))&gt;SUMIFS(TransactionAmounts,TenantSources,$F11,'Filtered Data'!$C$2:$C23,"&lt;"&amp;PR$4),PR$4&lt;TODAY()),"Late","Occupied")),)))</f>
        <v/>
      </c>
      <c r="PS11" s="33" t="str">
        <f>IF(ISBLANK($F11),,IF(TODAY()=PS$4,"Today",IF(AND(LOOKUP($F11,TenantNames,TenantStartDates)&lt;=PS$4,LOOKUP($F11,TenantNames,TenantEndDates)&gt;=PS$4),IF(OR(AND(DAY(LOOKUP($F11,TenantNames,TenantStartDates))&gt;28,DAY(EOMONTH(PS$4,0))=28,DAY(PS$4)=28),AND(DAY(LOOKUP($F11,TenantNames,TenantStartDates))&gt;30,DAY(EOMONTH(PS$4,0))=30,DAY(PS$4)=30),DAY(LOOKUP($F11,TenantNames,TenantStartDates))=DAY(PS$4)),IF((LOOKUP($F11,TenantNames,TenantEndDates)-PS$4)&lt;=31,LOOKUP($F11,TenantNames,TenantTotalRevenues)-SUM($JA11:PR11),LOOKUP($F11,TenantNames,TenantMonthlyRents)),IF(AND((SUMIF($G$4:AHB$4,"&lt;"&amp;PS$4,$G11:AHB11))&gt;SUMIFS(TransactionAmounts,TenantSources,$F11,'Filtered Data'!$C$2:$C23,"&lt;"&amp;PS$4),PS$4&lt;TODAY()),"Late","Occupied")),)))</f>
        <v/>
      </c>
      <c r="PT11" s="33" t="str">
        <f>IF(ISBLANK($F11),,IF(TODAY()=PT$4,"Today",IF(AND(LOOKUP($F11,TenantNames,TenantStartDates)&lt;=PT$4,LOOKUP($F11,TenantNames,TenantEndDates)&gt;=PT$4),IF(OR(AND(DAY(LOOKUP($F11,TenantNames,TenantStartDates))&gt;28,DAY(EOMONTH(PT$4,0))=28,DAY(PT$4)=28),AND(DAY(LOOKUP($F11,TenantNames,TenantStartDates))&gt;30,DAY(EOMONTH(PT$4,0))=30,DAY(PT$4)=30),DAY(LOOKUP($F11,TenantNames,TenantStartDates))=DAY(PT$4)),IF((LOOKUP($F11,TenantNames,TenantEndDates)-PT$4)&lt;=31,LOOKUP($F11,TenantNames,TenantTotalRevenues)-SUM($JA11:PS11),LOOKUP($F11,TenantNames,TenantMonthlyRents)),IF(AND((SUMIF($G$4:AHB$4,"&lt;"&amp;PT$4,$G11:AHB11))&gt;SUMIFS(TransactionAmounts,TenantSources,$F11,'Filtered Data'!$C$2:$C23,"&lt;"&amp;PT$4),PT$4&lt;TODAY()),"Late","Occupied")),)))</f>
        <v/>
      </c>
      <c r="PU11" s="33" t="str">
        <f>IF(ISBLANK($F11),,IF(TODAY()=PU$4,"Today",IF(AND(LOOKUP($F11,TenantNames,TenantStartDates)&lt;=PU$4,LOOKUP($F11,TenantNames,TenantEndDates)&gt;=PU$4),IF(OR(AND(DAY(LOOKUP($F11,TenantNames,TenantStartDates))&gt;28,DAY(EOMONTH(PU$4,0))=28,DAY(PU$4)=28),AND(DAY(LOOKUP($F11,TenantNames,TenantStartDates))&gt;30,DAY(EOMONTH(PU$4,0))=30,DAY(PU$4)=30),DAY(LOOKUP($F11,TenantNames,TenantStartDates))=DAY(PU$4)),IF((LOOKUP($F11,TenantNames,TenantEndDates)-PU$4)&lt;=31,LOOKUP($F11,TenantNames,TenantTotalRevenues)-SUM($JA11:PT11),LOOKUP($F11,TenantNames,TenantMonthlyRents)),IF(AND((SUMIF($G$4:AHB$4,"&lt;"&amp;PU$4,$G11:AHB11))&gt;SUMIFS(TransactionAmounts,TenantSources,$F11,'Filtered Data'!$C$2:$C23,"&lt;"&amp;PU$4),PU$4&lt;TODAY()),"Late","Occupied")),)))</f>
        <v/>
      </c>
      <c r="PV11" s="33" t="str">
        <f>IF(ISBLANK($F11),,IF(TODAY()=PV$4,"Today",IF(AND(LOOKUP($F11,TenantNames,TenantStartDates)&lt;=PV$4,LOOKUP($F11,TenantNames,TenantEndDates)&gt;=PV$4),IF(OR(AND(DAY(LOOKUP($F11,TenantNames,TenantStartDates))&gt;28,DAY(EOMONTH(PV$4,0))=28,DAY(PV$4)=28),AND(DAY(LOOKUP($F11,TenantNames,TenantStartDates))&gt;30,DAY(EOMONTH(PV$4,0))=30,DAY(PV$4)=30),DAY(LOOKUP($F11,TenantNames,TenantStartDates))=DAY(PV$4)),IF((LOOKUP($F11,TenantNames,TenantEndDates)-PV$4)&lt;=31,LOOKUP($F11,TenantNames,TenantTotalRevenues)-SUM($JA11:PU11),LOOKUP($F11,TenantNames,TenantMonthlyRents)),IF(AND((SUMIF($G$4:AHB$4,"&lt;"&amp;PV$4,$G11:AHB11))&gt;SUMIFS(TransactionAmounts,TenantSources,$F11,'Filtered Data'!$C$2:$C23,"&lt;"&amp;PV$4),PV$4&lt;TODAY()),"Late","Occupied")),)))</f>
        <v/>
      </c>
      <c r="PW11" s="33" t="str">
        <f>IF(ISBLANK($F11),,IF(TODAY()=PW$4,"Today",IF(AND(LOOKUP($F11,TenantNames,TenantStartDates)&lt;=PW$4,LOOKUP($F11,TenantNames,TenantEndDates)&gt;=PW$4),IF(OR(AND(DAY(LOOKUP($F11,TenantNames,TenantStartDates))&gt;28,DAY(EOMONTH(PW$4,0))=28,DAY(PW$4)=28),AND(DAY(LOOKUP($F11,TenantNames,TenantStartDates))&gt;30,DAY(EOMONTH(PW$4,0))=30,DAY(PW$4)=30),DAY(LOOKUP($F11,TenantNames,TenantStartDates))=DAY(PW$4)),IF((LOOKUP($F11,TenantNames,TenantEndDates)-PW$4)&lt;=31,LOOKUP($F11,TenantNames,TenantTotalRevenues)-SUM($JA11:PV11),LOOKUP($F11,TenantNames,TenantMonthlyRents)),IF(AND((SUMIF($G$4:AHB$4,"&lt;"&amp;PW$4,$G11:AHB11))&gt;SUMIFS(TransactionAmounts,TenantSources,$F11,'Filtered Data'!$C$2:$C23,"&lt;"&amp;PW$4),PW$4&lt;TODAY()),"Late","Occupied")),)))</f>
        <v/>
      </c>
      <c r="PX11" s="33" t="str">
        <f>IF(ISBLANK($F11),,IF(TODAY()=PX$4,"Today",IF(AND(LOOKUP($F11,TenantNames,TenantStartDates)&lt;=PX$4,LOOKUP($F11,TenantNames,TenantEndDates)&gt;=PX$4),IF(OR(AND(DAY(LOOKUP($F11,TenantNames,TenantStartDates))&gt;28,DAY(EOMONTH(PX$4,0))=28,DAY(PX$4)=28),AND(DAY(LOOKUP($F11,TenantNames,TenantStartDates))&gt;30,DAY(EOMONTH(PX$4,0))=30,DAY(PX$4)=30),DAY(LOOKUP($F11,TenantNames,TenantStartDates))=DAY(PX$4)),IF((LOOKUP($F11,TenantNames,TenantEndDates)-PX$4)&lt;=31,LOOKUP($F11,TenantNames,TenantTotalRevenues)-SUM($JA11:PW11),LOOKUP($F11,TenantNames,TenantMonthlyRents)),IF(AND((SUMIF($G$4:AHB$4,"&lt;"&amp;PX$4,$G11:AHB11))&gt;SUMIFS(TransactionAmounts,TenantSources,$F11,'Filtered Data'!$C$2:$C23,"&lt;"&amp;PX$4),PX$4&lt;TODAY()),"Late","Occupied")),)))</f>
        <v/>
      </c>
      <c r="PY11" s="33" t="str">
        <f>IF(ISBLANK($F11),,IF(TODAY()=PY$4,"Today",IF(AND(LOOKUP($F11,TenantNames,TenantStartDates)&lt;=PY$4,LOOKUP($F11,TenantNames,TenantEndDates)&gt;=PY$4),IF(OR(AND(DAY(LOOKUP($F11,TenantNames,TenantStartDates))&gt;28,DAY(EOMONTH(PY$4,0))=28,DAY(PY$4)=28),AND(DAY(LOOKUP($F11,TenantNames,TenantStartDates))&gt;30,DAY(EOMONTH(PY$4,0))=30,DAY(PY$4)=30),DAY(LOOKUP($F11,TenantNames,TenantStartDates))=DAY(PY$4)),IF((LOOKUP($F11,TenantNames,TenantEndDates)-PY$4)&lt;=31,LOOKUP($F11,TenantNames,TenantTotalRevenues)-SUM($JA11:PX11),LOOKUP($F11,TenantNames,TenantMonthlyRents)),IF(AND((SUMIF($G$4:AHB$4,"&lt;"&amp;PY$4,$G11:AHB11))&gt;SUMIFS(TransactionAmounts,TenantSources,$F11,'Filtered Data'!$C$2:$C23,"&lt;"&amp;PY$4),PY$4&lt;TODAY()),"Late","Occupied")),)))</f>
        <v/>
      </c>
      <c r="PZ11" s="33" t="str">
        <f>IF(ISBLANK($F11),,IF(TODAY()=PZ$4,"Today",IF(AND(LOOKUP($F11,TenantNames,TenantStartDates)&lt;=PZ$4,LOOKUP($F11,TenantNames,TenantEndDates)&gt;=PZ$4),IF(OR(AND(DAY(LOOKUP($F11,TenantNames,TenantStartDates))&gt;28,DAY(EOMONTH(PZ$4,0))=28,DAY(PZ$4)=28),AND(DAY(LOOKUP($F11,TenantNames,TenantStartDates))&gt;30,DAY(EOMONTH(PZ$4,0))=30,DAY(PZ$4)=30),DAY(LOOKUP($F11,TenantNames,TenantStartDates))=DAY(PZ$4)),IF((LOOKUP($F11,TenantNames,TenantEndDates)-PZ$4)&lt;=31,LOOKUP($F11,TenantNames,TenantTotalRevenues)-SUM($JA11:PY11),LOOKUP($F11,TenantNames,TenantMonthlyRents)),IF(AND((SUMIF($G$4:AHB$4,"&lt;"&amp;PZ$4,$G11:AHB11))&gt;SUMIFS(TransactionAmounts,TenantSources,$F11,'Filtered Data'!$C$2:$C23,"&lt;"&amp;PZ$4),PZ$4&lt;TODAY()),"Late","Occupied")),)))</f>
        <v/>
      </c>
      <c r="QA11" s="33" t="str">
        <f>IF(ISBLANK($F11),,IF(TODAY()=QA$4,"Today",IF(AND(LOOKUP($F11,TenantNames,TenantStartDates)&lt;=QA$4,LOOKUP($F11,TenantNames,TenantEndDates)&gt;=QA$4),IF(OR(AND(DAY(LOOKUP($F11,TenantNames,TenantStartDates))&gt;28,DAY(EOMONTH(QA$4,0))=28,DAY(QA$4)=28),AND(DAY(LOOKUP($F11,TenantNames,TenantStartDates))&gt;30,DAY(EOMONTH(QA$4,0))=30,DAY(QA$4)=30),DAY(LOOKUP($F11,TenantNames,TenantStartDates))=DAY(QA$4)),IF((LOOKUP($F11,TenantNames,TenantEndDates)-QA$4)&lt;=31,LOOKUP($F11,TenantNames,TenantTotalRevenues)-SUM($JA11:PZ11),LOOKUP($F11,TenantNames,TenantMonthlyRents)),IF(AND((SUMIF($G$4:AHB$4,"&lt;"&amp;QA$4,$G11:AHB11))&gt;SUMIFS(TransactionAmounts,TenantSources,$F11,'Filtered Data'!$C$2:$C23,"&lt;"&amp;QA$4),QA$4&lt;TODAY()),"Late","Occupied")),)))</f>
        <v/>
      </c>
      <c r="QB11" s="33" t="str">
        <f>IF(ISBLANK($F11),,IF(TODAY()=QB$4,"Today",IF(AND(LOOKUP($F11,TenantNames,TenantStartDates)&lt;=QB$4,LOOKUP($F11,TenantNames,TenantEndDates)&gt;=QB$4),IF(OR(AND(DAY(LOOKUP($F11,TenantNames,TenantStartDates))&gt;28,DAY(EOMONTH(QB$4,0))=28,DAY(QB$4)=28),AND(DAY(LOOKUP($F11,TenantNames,TenantStartDates))&gt;30,DAY(EOMONTH(QB$4,0))=30,DAY(QB$4)=30),DAY(LOOKUP($F11,TenantNames,TenantStartDates))=DAY(QB$4)),IF((LOOKUP($F11,TenantNames,TenantEndDates)-QB$4)&lt;=31,LOOKUP($F11,TenantNames,TenantTotalRevenues)-SUM($JA11:QA11),LOOKUP($F11,TenantNames,TenantMonthlyRents)),IF(AND((SUMIF($G$4:AHB$4,"&lt;"&amp;QB$4,$G11:AHB11))&gt;SUMIFS(TransactionAmounts,TenantSources,$F11,'Filtered Data'!$C$2:$C23,"&lt;"&amp;QB$4),QB$4&lt;TODAY()),"Late","Occupied")),)))</f>
        <v/>
      </c>
      <c r="QC11" s="33" t="str">
        <f>IF(ISBLANK($F11),,IF(TODAY()=QC$4,"Today",IF(AND(LOOKUP($F11,TenantNames,TenantStartDates)&lt;=QC$4,LOOKUP($F11,TenantNames,TenantEndDates)&gt;=QC$4),IF(OR(AND(DAY(LOOKUP($F11,TenantNames,TenantStartDates))&gt;28,DAY(EOMONTH(QC$4,0))=28,DAY(QC$4)=28),AND(DAY(LOOKUP($F11,TenantNames,TenantStartDates))&gt;30,DAY(EOMONTH(QC$4,0))=30,DAY(QC$4)=30),DAY(LOOKUP($F11,TenantNames,TenantStartDates))=DAY(QC$4)),IF((LOOKUP($F11,TenantNames,TenantEndDates)-QC$4)&lt;=31,LOOKUP($F11,TenantNames,TenantTotalRevenues)-SUM($JA11:QB11),LOOKUP($F11,TenantNames,TenantMonthlyRents)),IF(AND((SUMIF($G$4:AHB$4,"&lt;"&amp;QC$4,$G11:AHB11))&gt;SUMIFS(TransactionAmounts,TenantSources,$F11,'Filtered Data'!$C$2:$C23,"&lt;"&amp;QC$4),QC$4&lt;TODAY()),"Late","Occupied")),)))</f>
        <v/>
      </c>
      <c r="QD11" s="33" t="str">
        <f>IF(ISBLANK($F11),,IF(TODAY()=QD$4,"Today",IF(AND(LOOKUP($F11,TenantNames,TenantStartDates)&lt;=QD$4,LOOKUP($F11,TenantNames,TenantEndDates)&gt;=QD$4),IF(OR(AND(DAY(LOOKUP($F11,TenantNames,TenantStartDates))&gt;28,DAY(EOMONTH(QD$4,0))=28,DAY(QD$4)=28),AND(DAY(LOOKUP($F11,TenantNames,TenantStartDates))&gt;30,DAY(EOMONTH(QD$4,0))=30,DAY(QD$4)=30),DAY(LOOKUP($F11,TenantNames,TenantStartDates))=DAY(QD$4)),IF((LOOKUP($F11,TenantNames,TenantEndDates)-QD$4)&lt;=31,LOOKUP($F11,TenantNames,TenantTotalRevenues)-SUM($JA11:QC11),LOOKUP($F11,TenantNames,TenantMonthlyRents)),IF(AND((SUMIF($G$4:AHB$4,"&lt;"&amp;QD$4,$G11:AHB11))&gt;SUMIFS(TransactionAmounts,TenantSources,$F11,'Filtered Data'!$C$2:$C23,"&lt;"&amp;QD$4),QD$4&lt;TODAY()),"Late","Occupied")),)))</f>
        <v/>
      </c>
      <c r="QE11" s="33" t="str">
        <f>IF(ISBLANK($F11),,IF(TODAY()=QE$4,"Today",IF(AND(LOOKUP($F11,TenantNames,TenantStartDates)&lt;=QE$4,LOOKUP($F11,TenantNames,TenantEndDates)&gt;=QE$4),IF(OR(AND(DAY(LOOKUP($F11,TenantNames,TenantStartDates))&gt;28,DAY(EOMONTH(QE$4,0))=28,DAY(QE$4)=28),AND(DAY(LOOKUP($F11,TenantNames,TenantStartDates))&gt;30,DAY(EOMONTH(QE$4,0))=30,DAY(QE$4)=30),DAY(LOOKUP($F11,TenantNames,TenantStartDates))=DAY(QE$4)),IF((LOOKUP($F11,TenantNames,TenantEndDates)-QE$4)&lt;=31,LOOKUP($F11,TenantNames,TenantTotalRevenues)-SUM($JA11:QD11),LOOKUP($F11,TenantNames,TenantMonthlyRents)),IF(AND((SUMIF($G$4:AHB$4,"&lt;"&amp;QE$4,$G11:AHB11))&gt;SUMIFS(TransactionAmounts,TenantSources,$F11,'Filtered Data'!$C$2:$C23,"&lt;"&amp;QE$4),QE$4&lt;TODAY()),"Late","Occupied")),)))</f>
        <v/>
      </c>
      <c r="QF11" s="33" t="str">
        <f>IF(ISBLANK($F11),,IF(TODAY()=QF$4,"Today",IF(AND(LOOKUP($F11,TenantNames,TenantStartDates)&lt;=QF$4,LOOKUP($F11,TenantNames,TenantEndDates)&gt;=QF$4),IF(OR(AND(DAY(LOOKUP($F11,TenantNames,TenantStartDates))&gt;28,DAY(EOMONTH(QF$4,0))=28,DAY(QF$4)=28),AND(DAY(LOOKUP($F11,TenantNames,TenantStartDates))&gt;30,DAY(EOMONTH(QF$4,0))=30,DAY(QF$4)=30),DAY(LOOKUP($F11,TenantNames,TenantStartDates))=DAY(QF$4)),IF((LOOKUP($F11,TenantNames,TenantEndDates)-QF$4)&lt;=31,LOOKUP($F11,TenantNames,TenantTotalRevenues)-SUM($JA11:QE11),LOOKUP($F11,TenantNames,TenantMonthlyRents)),IF(AND((SUMIF($G$4:AHB$4,"&lt;"&amp;QF$4,$G11:AHB11))&gt;SUMIFS(TransactionAmounts,TenantSources,$F11,'Filtered Data'!$C$2:$C23,"&lt;"&amp;QF$4),QF$4&lt;TODAY()),"Late","Occupied")),)))</f>
        <v/>
      </c>
      <c r="QG11" s="33" t="str">
        <f>IF(ISBLANK($F11),,IF(TODAY()=QG$4,"Today",IF(AND(LOOKUP($F11,TenantNames,TenantStartDates)&lt;=QG$4,LOOKUP($F11,TenantNames,TenantEndDates)&gt;=QG$4),IF(OR(AND(DAY(LOOKUP($F11,TenantNames,TenantStartDates))&gt;28,DAY(EOMONTH(QG$4,0))=28,DAY(QG$4)=28),AND(DAY(LOOKUP($F11,TenantNames,TenantStartDates))&gt;30,DAY(EOMONTH(QG$4,0))=30,DAY(QG$4)=30),DAY(LOOKUP($F11,TenantNames,TenantStartDates))=DAY(QG$4)),IF((LOOKUP($F11,TenantNames,TenantEndDates)-QG$4)&lt;=31,LOOKUP($F11,TenantNames,TenantTotalRevenues)-SUM($JA11:QF11),LOOKUP($F11,TenantNames,TenantMonthlyRents)),IF(AND((SUMIF($G$4:AHB$4,"&lt;"&amp;QG$4,$G11:AHB11))&gt;SUMIFS(TransactionAmounts,TenantSources,$F11,'Filtered Data'!$C$2:$C23,"&lt;"&amp;QG$4),QG$4&lt;TODAY()),"Late","Occupied")),)))</f>
        <v/>
      </c>
      <c r="QH11" s="33" t="str">
        <f>IF(ISBLANK($F11),,IF(TODAY()=QH$4,"Today",IF(AND(LOOKUP($F11,TenantNames,TenantStartDates)&lt;=QH$4,LOOKUP($F11,TenantNames,TenantEndDates)&gt;=QH$4),IF(OR(AND(DAY(LOOKUP($F11,TenantNames,TenantStartDates))&gt;28,DAY(EOMONTH(QH$4,0))=28,DAY(QH$4)=28),AND(DAY(LOOKUP($F11,TenantNames,TenantStartDates))&gt;30,DAY(EOMONTH(QH$4,0))=30,DAY(QH$4)=30),DAY(LOOKUP($F11,TenantNames,TenantStartDates))=DAY(QH$4)),IF((LOOKUP($F11,TenantNames,TenantEndDates)-QH$4)&lt;=31,LOOKUP($F11,TenantNames,TenantTotalRevenues)-SUM($JA11:QG11),LOOKUP($F11,TenantNames,TenantMonthlyRents)),IF(AND((SUMIF($G$4:AHB$4,"&lt;"&amp;QH$4,$G11:AHB11))&gt;SUMIFS(TransactionAmounts,TenantSources,$F11,'Filtered Data'!$C$2:$C23,"&lt;"&amp;QH$4),QH$4&lt;TODAY()),"Late","Occupied")),)))</f>
        <v/>
      </c>
      <c r="QI11" s="33" t="str">
        <f>IF(ISBLANK($F11),,IF(TODAY()=QI$4,"Today",IF(AND(LOOKUP($F11,TenantNames,TenantStartDates)&lt;=QI$4,LOOKUP($F11,TenantNames,TenantEndDates)&gt;=QI$4),IF(OR(AND(DAY(LOOKUP($F11,TenantNames,TenantStartDates))&gt;28,DAY(EOMONTH(QI$4,0))=28,DAY(QI$4)=28),AND(DAY(LOOKUP($F11,TenantNames,TenantStartDates))&gt;30,DAY(EOMONTH(QI$4,0))=30,DAY(QI$4)=30),DAY(LOOKUP($F11,TenantNames,TenantStartDates))=DAY(QI$4)),IF((LOOKUP($F11,TenantNames,TenantEndDates)-QI$4)&lt;=31,LOOKUP($F11,TenantNames,TenantTotalRevenues)-SUM($JA11:QH11),LOOKUP($F11,TenantNames,TenantMonthlyRents)),IF(AND((SUMIF($G$4:AHB$4,"&lt;"&amp;QI$4,$G11:AHB11))&gt;SUMIFS(TransactionAmounts,TenantSources,$F11,'Filtered Data'!$C$2:$C23,"&lt;"&amp;QI$4),QI$4&lt;TODAY()),"Late","Occupied")),)))</f>
        <v/>
      </c>
      <c r="QJ11" s="33" t="str">
        <f>IF(ISBLANK($F11),,IF(TODAY()=QJ$4,"Today",IF(AND(LOOKUP($F11,TenantNames,TenantStartDates)&lt;=QJ$4,LOOKUP($F11,TenantNames,TenantEndDates)&gt;=QJ$4),IF(OR(AND(DAY(LOOKUP($F11,TenantNames,TenantStartDates))&gt;28,DAY(EOMONTH(QJ$4,0))=28,DAY(QJ$4)=28),AND(DAY(LOOKUP($F11,TenantNames,TenantStartDates))&gt;30,DAY(EOMONTH(QJ$4,0))=30,DAY(QJ$4)=30),DAY(LOOKUP($F11,TenantNames,TenantStartDates))=DAY(QJ$4)),IF((LOOKUP($F11,TenantNames,TenantEndDates)-QJ$4)&lt;=31,LOOKUP($F11,TenantNames,TenantTotalRevenues)-SUM($JA11:QI11),LOOKUP($F11,TenantNames,TenantMonthlyRents)),IF(AND((SUMIF($G$4:AHB$4,"&lt;"&amp;QJ$4,$G11:AHB11))&gt;SUMIFS(TransactionAmounts,TenantSources,$F11,'Filtered Data'!$C$2:$C23,"&lt;"&amp;QJ$4),QJ$4&lt;TODAY()),"Late","Occupied")),)))</f>
        <v/>
      </c>
      <c r="QK11" s="33" t="str">
        <f>IF(ISBLANK($F11),,IF(TODAY()=QK$4,"Today",IF(AND(LOOKUP($F11,TenantNames,TenantStartDates)&lt;=QK$4,LOOKUP($F11,TenantNames,TenantEndDates)&gt;=QK$4),IF(OR(AND(DAY(LOOKUP($F11,TenantNames,TenantStartDates))&gt;28,DAY(EOMONTH(QK$4,0))=28,DAY(QK$4)=28),AND(DAY(LOOKUP($F11,TenantNames,TenantStartDates))&gt;30,DAY(EOMONTH(QK$4,0))=30,DAY(QK$4)=30),DAY(LOOKUP($F11,TenantNames,TenantStartDates))=DAY(QK$4)),IF((LOOKUP($F11,TenantNames,TenantEndDates)-QK$4)&lt;=31,LOOKUP($F11,TenantNames,TenantTotalRevenues)-SUM($JA11:QJ11),LOOKUP($F11,TenantNames,TenantMonthlyRents)),IF(AND((SUMIF($G$4:AHB$4,"&lt;"&amp;QK$4,$G11:AHB11))&gt;SUMIFS(TransactionAmounts,TenantSources,$F11,'Filtered Data'!$C$2:$C23,"&lt;"&amp;QK$4),QK$4&lt;TODAY()),"Late","Occupied")),)))</f>
        <v/>
      </c>
      <c r="QL11" s="33" t="str">
        <f>IF(ISBLANK($F11),,IF(TODAY()=QL$4,"Today",IF(AND(LOOKUP($F11,TenantNames,TenantStartDates)&lt;=QL$4,LOOKUP($F11,TenantNames,TenantEndDates)&gt;=QL$4),IF(OR(AND(DAY(LOOKUP($F11,TenantNames,TenantStartDates))&gt;28,DAY(EOMONTH(QL$4,0))=28,DAY(QL$4)=28),AND(DAY(LOOKUP($F11,TenantNames,TenantStartDates))&gt;30,DAY(EOMONTH(QL$4,0))=30,DAY(QL$4)=30),DAY(LOOKUP($F11,TenantNames,TenantStartDates))=DAY(QL$4)),IF((LOOKUP($F11,TenantNames,TenantEndDates)-QL$4)&lt;=31,LOOKUP($F11,TenantNames,TenantTotalRevenues)-SUM($JA11:QK11),LOOKUP($F11,TenantNames,TenantMonthlyRents)),IF(AND((SUMIF($G$4:AHB$4,"&lt;"&amp;QL$4,$G11:AHB11))&gt;SUMIFS(TransactionAmounts,TenantSources,$F11,'Filtered Data'!$C$2:$C23,"&lt;"&amp;QL$4),QL$4&lt;TODAY()),"Late","Occupied")),)))</f>
        <v/>
      </c>
      <c r="QM11" s="33" t="str">
        <f>IF(ISBLANK($F11),,IF(TODAY()=QM$4,"Today",IF(AND(LOOKUP($F11,TenantNames,TenantStartDates)&lt;=QM$4,LOOKUP($F11,TenantNames,TenantEndDates)&gt;=QM$4),IF(OR(AND(DAY(LOOKUP($F11,TenantNames,TenantStartDates))&gt;28,DAY(EOMONTH(QM$4,0))=28,DAY(QM$4)=28),AND(DAY(LOOKUP($F11,TenantNames,TenantStartDates))&gt;30,DAY(EOMONTH(QM$4,0))=30,DAY(QM$4)=30),DAY(LOOKUP($F11,TenantNames,TenantStartDates))=DAY(QM$4)),IF((LOOKUP($F11,TenantNames,TenantEndDates)-QM$4)&lt;=31,LOOKUP($F11,TenantNames,TenantTotalRevenues)-SUM($JA11:QL11),LOOKUP($F11,TenantNames,TenantMonthlyRents)),IF(AND((SUMIF($G$4:AHB$4,"&lt;"&amp;QM$4,$G11:AHB11))&gt;SUMIFS(TransactionAmounts,TenantSources,$F11,'Filtered Data'!$C$2:$C23,"&lt;"&amp;QM$4),QM$4&lt;TODAY()),"Late","Occupied")),)))</f>
        <v/>
      </c>
      <c r="QN11" s="33" t="str">
        <f>IF(ISBLANK($F11),,IF(TODAY()=QN$4,"Today",IF(AND(LOOKUP($F11,TenantNames,TenantStartDates)&lt;=QN$4,LOOKUP($F11,TenantNames,TenantEndDates)&gt;=QN$4),IF(OR(AND(DAY(LOOKUP($F11,TenantNames,TenantStartDates))&gt;28,DAY(EOMONTH(QN$4,0))=28,DAY(QN$4)=28),AND(DAY(LOOKUP($F11,TenantNames,TenantStartDates))&gt;30,DAY(EOMONTH(QN$4,0))=30,DAY(QN$4)=30),DAY(LOOKUP($F11,TenantNames,TenantStartDates))=DAY(QN$4)),IF((LOOKUP($F11,TenantNames,TenantEndDates)-QN$4)&lt;=31,LOOKUP($F11,TenantNames,TenantTotalRevenues)-SUM($JA11:QM11),LOOKUP($F11,TenantNames,TenantMonthlyRents)),IF(AND((SUMIF($G$4:AHB$4,"&lt;"&amp;QN$4,$G11:AHB11))&gt;SUMIFS(TransactionAmounts,TenantSources,$F11,'Filtered Data'!$C$2:$C23,"&lt;"&amp;QN$4),QN$4&lt;TODAY()),"Late","Occupied")),)))</f>
        <v/>
      </c>
      <c r="QO11" s="33" t="str">
        <f>IF(ISBLANK($F11),,IF(TODAY()=QO$4,"Today",IF(AND(LOOKUP($F11,TenantNames,TenantStartDates)&lt;=QO$4,LOOKUP($F11,TenantNames,TenantEndDates)&gt;=QO$4),IF(OR(AND(DAY(LOOKUP($F11,TenantNames,TenantStartDates))&gt;28,DAY(EOMONTH(QO$4,0))=28,DAY(QO$4)=28),AND(DAY(LOOKUP($F11,TenantNames,TenantStartDates))&gt;30,DAY(EOMONTH(QO$4,0))=30,DAY(QO$4)=30),DAY(LOOKUP($F11,TenantNames,TenantStartDates))=DAY(QO$4)),IF((LOOKUP($F11,TenantNames,TenantEndDates)-QO$4)&lt;=31,LOOKUP($F11,TenantNames,TenantTotalRevenues)-SUM($JA11:QN11),LOOKUP($F11,TenantNames,TenantMonthlyRents)),IF(AND((SUMIF($G$4:AHB$4,"&lt;"&amp;QO$4,$G11:AHB11))&gt;SUMIFS(TransactionAmounts,TenantSources,$F11,'Filtered Data'!$C$2:$C23,"&lt;"&amp;QO$4),QO$4&lt;TODAY()),"Late","Occupied")),)))</f>
        <v/>
      </c>
      <c r="QP11" s="33" t="str">
        <f>IF(ISBLANK($F11),,IF(TODAY()=QP$4,"Today",IF(AND(LOOKUP($F11,TenantNames,TenantStartDates)&lt;=QP$4,LOOKUP($F11,TenantNames,TenantEndDates)&gt;=QP$4),IF(OR(AND(DAY(LOOKUP($F11,TenantNames,TenantStartDates))&gt;28,DAY(EOMONTH(QP$4,0))=28,DAY(QP$4)=28),AND(DAY(LOOKUP($F11,TenantNames,TenantStartDates))&gt;30,DAY(EOMONTH(QP$4,0))=30,DAY(QP$4)=30),DAY(LOOKUP($F11,TenantNames,TenantStartDates))=DAY(QP$4)),IF((LOOKUP($F11,TenantNames,TenantEndDates)-QP$4)&lt;=31,LOOKUP($F11,TenantNames,TenantTotalRevenues)-SUM($JA11:QO11),LOOKUP($F11,TenantNames,TenantMonthlyRents)),IF(AND((SUMIF($G$4:AHB$4,"&lt;"&amp;QP$4,$G11:AHB11))&gt;SUMIFS(TransactionAmounts,TenantSources,$F11,'Filtered Data'!$C$2:$C23,"&lt;"&amp;QP$4),QP$4&lt;TODAY()),"Late","Occupied")),)))</f>
        <v/>
      </c>
      <c r="QQ11" s="33" t="str">
        <f>IF(ISBLANK($F11),,IF(TODAY()=QQ$4,"Today",IF(AND(LOOKUP($F11,TenantNames,TenantStartDates)&lt;=QQ$4,LOOKUP($F11,TenantNames,TenantEndDates)&gt;=QQ$4),IF(OR(AND(DAY(LOOKUP($F11,TenantNames,TenantStartDates))&gt;28,DAY(EOMONTH(QQ$4,0))=28,DAY(QQ$4)=28),AND(DAY(LOOKUP($F11,TenantNames,TenantStartDates))&gt;30,DAY(EOMONTH(QQ$4,0))=30,DAY(QQ$4)=30),DAY(LOOKUP($F11,TenantNames,TenantStartDates))=DAY(QQ$4)),IF((LOOKUP($F11,TenantNames,TenantEndDates)-QQ$4)&lt;=31,LOOKUP($F11,TenantNames,TenantTotalRevenues)-SUM($JA11:QP11),LOOKUP($F11,TenantNames,TenantMonthlyRents)),IF(AND((SUMIF($G$4:AHB$4,"&lt;"&amp;QQ$4,$G11:AHB11))&gt;SUMIFS(TransactionAmounts,TenantSources,$F11,'Filtered Data'!$C$2:$C23,"&lt;"&amp;QQ$4),QQ$4&lt;TODAY()),"Late","Occupied")),)))</f>
        <v/>
      </c>
      <c r="QR11" s="33" t="str">
        <f>IF(ISBLANK($F11),,IF(TODAY()=QR$4,"Today",IF(AND(LOOKUP($F11,TenantNames,TenantStartDates)&lt;=QR$4,LOOKUP($F11,TenantNames,TenantEndDates)&gt;=QR$4),IF(OR(AND(DAY(LOOKUP($F11,TenantNames,TenantStartDates))&gt;28,DAY(EOMONTH(QR$4,0))=28,DAY(QR$4)=28),AND(DAY(LOOKUP($F11,TenantNames,TenantStartDates))&gt;30,DAY(EOMONTH(QR$4,0))=30,DAY(QR$4)=30),DAY(LOOKUP($F11,TenantNames,TenantStartDates))=DAY(QR$4)),IF((LOOKUP($F11,TenantNames,TenantEndDates)-QR$4)&lt;=31,LOOKUP($F11,TenantNames,TenantTotalRevenues)-SUM($JA11:QQ11),LOOKUP($F11,TenantNames,TenantMonthlyRents)),IF(AND((SUMIF($G$4:AHB$4,"&lt;"&amp;QR$4,$G11:AHB11))&gt;SUMIFS(TransactionAmounts,TenantSources,$F11,'Filtered Data'!$C$2:$C23,"&lt;"&amp;QR$4),QR$4&lt;TODAY()),"Late","Occupied")),)))</f>
        <v/>
      </c>
      <c r="QS11" s="33" t="str">
        <f>IF(ISBLANK($F11),,IF(TODAY()=QS$4,"Today",IF(AND(LOOKUP($F11,TenantNames,TenantStartDates)&lt;=QS$4,LOOKUP($F11,TenantNames,TenantEndDates)&gt;=QS$4),IF(OR(AND(DAY(LOOKUP($F11,TenantNames,TenantStartDates))&gt;28,DAY(EOMONTH(QS$4,0))=28,DAY(QS$4)=28),AND(DAY(LOOKUP($F11,TenantNames,TenantStartDates))&gt;30,DAY(EOMONTH(QS$4,0))=30,DAY(QS$4)=30),DAY(LOOKUP($F11,TenantNames,TenantStartDates))=DAY(QS$4)),IF((LOOKUP($F11,TenantNames,TenantEndDates)-QS$4)&lt;=31,LOOKUP($F11,TenantNames,TenantTotalRevenues)-SUM($JA11:QR11),LOOKUP($F11,TenantNames,TenantMonthlyRents)),IF(AND((SUMIF($G$4:AHB$4,"&lt;"&amp;QS$4,$G11:AHB11))&gt;SUMIFS(TransactionAmounts,TenantSources,$F11,'Filtered Data'!$C$2:$C23,"&lt;"&amp;QS$4),QS$4&lt;TODAY()),"Late","Occupied")),)))</f>
        <v/>
      </c>
      <c r="QT11" s="33" t="str">
        <f>IF(ISBLANK($F11),,IF(TODAY()=QT$4,"Today",IF(AND(LOOKUP($F11,TenantNames,TenantStartDates)&lt;=QT$4,LOOKUP($F11,TenantNames,TenantEndDates)&gt;=QT$4),IF(OR(AND(DAY(LOOKUP($F11,TenantNames,TenantStartDates))&gt;28,DAY(EOMONTH(QT$4,0))=28,DAY(QT$4)=28),AND(DAY(LOOKUP($F11,TenantNames,TenantStartDates))&gt;30,DAY(EOMONTH(QT$4,0))=30,DAY(QT$4)=30),DAY(LOOKUP($F11,TenantNames,TenantStartDates))=DAY(QT$4)),IF((LOOKUP($F11,TenantNames,TenantEndDates)-QT$4)&lt;=31,LOOKUP($F11,TenantNames,TenantTotalRevenues)-SUM($JA11:QS11),LOOKUP($F11,TenantNames,TenantMonthlyRents)),IF(AND((SUMIF($G$4:AHB$4,"&lt;"&amp;QT$4,$G11:AHB11))&gt;SUMIFS(TransactionAmounts,TenantSources,$F11,'Filtered Data'!$C$2:$C23,"&lt;"&amp;QT$4),QT$4&lt;TODAY()),"Late","Occupied")),)))</f>
        <v/>
      </c>
      <c r="QU11" s="33" t="str">
        <f>IF(ISBLANK($F11),,IF(TODAY()=QU$4,"Today",IF(AND(LOOKUP($F11,TenantNames,TenantStartDates)&lt;=QU$4,LOOKUP($F11,TenantNames,TenantEndDates)&gt;=QU$4),IF(OR(AND(DAY(LOOKUP($F11,TenantNames,TenantStartDates))&gt;28,DAY(EOMONTH(QU$4,0))=28,DAY(QU$4)=28),AND(DAY(LOOKUP($F11,TenantNames,TenantStartDates))&gt;30,DAY(EOMONTH(QU$4,0))=30,DAY(QU$4)=30),DAY(LOOKUP($F11,TenantNames,TenantStartDates))=DAY(QU$4)),IF((LOOKUP($F11,TenantNames,TenantEndDates)-QU$4)&lt;=31,LOOKUP($F11,TenantNames,TenantTotalRevenues)-SUM($JA11:QT11),LOOKUP($F11,TenantNames,TenantMonthlyRents)),IF(AND((SUMIF($G$4:AHB$4,"&lt;"&amp;QU$4,$G11:AHB11))&gt;SUMIFS(TransactionAmounts,TenantSources,$F11,'Filtered Data'!$C$2:$C23,"&lt;"&amp;QU$4),QU$4&lt;TODAY()),"Late","Occupied")),)))</f>
        <v/>
      </c>
      <c r="QV11" s="33" t="str">
        <f>IF(ISBLANK($F11),,IF(TODAY()=QV$4,"Today",IF(AND(LOOKUP($F11,TenantNames,TenantStartDates)&lt;=QV$4,LOOKUP($F11,TenantNames,TenantEndDates)&gt;=QV$4),IF(OR(AND(DAY(LOOKUP($F11,TenantNames,TenantStartDates))&gt;28,DAY(EOMONTH(QV$4,0))=28,DAY(QV$4)=28),AND(DAY(LOOKUP($F11,TenantNames,TenantStartDates))&gt;30,DAY(EOMONTH(QV$4,0))=30,DAY(QV$4)=30),DAY(LOOKUP($F11,TenantNames,TenantStartDates))=DAY(QV$4)),IF((LOOKUP($F11,TenantNames,TenantEndDates)-QV$4)&lt;=31,LOOKUP($F11,TenantNames,TenantTotalRevenues)-SUM($JA11:QU11),LOOKUP($F11,TenantNames,TenantMonthlyRents)),IF(AND((SUMIF($G$4:AHB$4,"&lt;"&amp;QV$4,$G11:AHB11))&gt;SUMIFS(TransactionAmounts,TenantSources,$F11,'Filtered Data'!$C$2:$C23,"&lt;"&amp;QV$4),QV$4&lt;TODAY()),"Late","Occupied")),)))</f>
        <v/>
      </c>
      <c r="QW11" s="33" t="str">
        <f>IF(ISBLANK($F11),,IF(TODAY()=QW$4,"Today",IF(AND(LOOKUP($F11,TenantNames,TenantStartDates)&lt;=QW$4,LOOKUP($F11,TenantNames,TenantEndDates)&gt;=QW$4),IF(OR(AND(DAY(LOOKUP($F11,TenantNames,TenantStartDates))&gt;28,DAY(EOMONTH(QW$4,0))=28,DAY(QW$4)=28),AND(DAY(LOOKUP($F11,TenantNames,TenantStartDates))&gt;30,DAY(EOMONTH(QW$4,0))=30,DAY(QW$4)=30),DAY(LOOKUP($F11,TenantNames,TenantStartDates))=DAY(QW$4)),IF((LOOKUP($F11,TenantNames,TenantEndDates)-QW$4)&lt;=31,LOOKUP($F11,TenantNames,TenantTotalRevenues)-SUM($JA11:QV11),LOOKUP($F11,TenantNames,TenantMonthlyRents)),IF(AND((SUMIF($G$4:AHB$4,"&lt;"&amp;QW$4,$G11:AHB11))&gt;SUMIFS(TransactionAmounts,TenantSources,$F11,'Filtered Data'!$C$2:$C23,"&lt;"&amp;QW$4),QW$4&lt;TODAY()),"Late","Occupied")),)))</f>
        <v/>
      </c>
      <c r="QX11" s="33" t="str">
        <f>IF(ISBLANK($F11),,IF(TODAY()=QX$4,"Today",IF(AND(LOOKUP($F11,TenantNames,TenantStartDates)&lt;=QX$4,LOOKUP($F11,TenantNames,TenantEndDates)&gt;=QX$4),IF(OR(AND(DAY(LOOKUP($F11,TenantNames,TenantStartDates))&gt;28,DAY(EOMONTH(QX$4,0))=28,DAY(QX$4)=28),AND(DAY(LOOKUP($F11,TenantNames,TenantStartDates))&gt;30,DAY(EOMONTH(QX$4,0))=30,DAY(QX$4)=30),DAY(LOOKUP($F11,TenantNames,TenantStartDates))=DAY(QX$4)),IF((LOOKUP($F11,TenantNames,TenantEndDates)-QX$4)&lt;=31,LOOKUP($F11,TenantNames,TenantTotalRevenues)-SUM($JA11:QW11),LOOKUP($F11,TenantNames,TenantMonthlyRents)),IF(AND((SUMIF($G$4:AHB$4,"&lt;"&amp;QX$4,$G11:AHB11))&gt;SUMIFS(TransactionAmounts,TenantSources,$F11,'Filtered Data'!$C$2:$C23,"&lt;"&amp;QX$4),QX$4&lt;TODAY()),"Late","Occupied")),)))</f>
        <v/>
      </c>
      <c r="QY11" s="33" t="str">
        <f>IF(ISBLANK($F11),,IF(TODAY()=QY$4,"Today",IF(AND(LOOKUP($F11,TenantNames,TenantStartDates)&lt;=QY$4,LOOKUP($F11,TenantNames,TenantEndDates)&gt;=QY$4),IF(OR(AND(DAY(LOOKUP($F11,TenantNames,TenantStartDates))&gt;28,DAY(EOMONTH(QY$4,0))=28,DAY(QY$4)=28),AND(DAY(LOOKUP($F11,TenantNames,TenantStartDates))&gt;30,DAY(EOMONTH(QY$4,0))=30,DAY(QY$4)=30),DAY(LOOKUP($F11,TenantNames,TenantStartDates))=DAY(QY$4)),IF((LOOKUP($F11,TenantNames,TenantEndDates)-QY$4)&lt;=31,LOOKUP($F11,TenantNames,TenantTotalRevenues)-SUM($JA11:QX11),LOOKUP($F11,TenantNames,TenantMonthlyRents)),IF(AND((SUMIF($G$4:AHB$4,"&lt;"&amp;QY$4,$G11:AHB11))&gt;SUMIFS(TransactionAmounts,TenantSources,$F11,'Filtered Data'!$C$2:$C23,"&lt;"&amp;QY$4),QY$4&lt;TODAY()),"Late","Occupied")),)))</f>
        <v/>
      </c>
      <c r="QZ11" s="33" t="str">
        <f>IF(ISBLANK($F11),,IF(TODAY()=QZ$4,"Today",IF(AND(LOOKUP($F11,TenantNames,TenantStartDates)&lt;=QZ$4,LOOKUP($F11,TenantNames,TenantEndDates)&gt;=QZ$4),IF(OR(AND(DAY(LOOKUP($F11,TenantNames,TenantStartDates))&gt;28,DAY(EOMONTH(QZ$4,0))=28,DAY(QZ$4)=28),AND(DAY(LOOKUP($F11,TenantNames,TenantStartDates))&gt;30,DAY(EOMONTH(QZ$4,0))=30,DAY(QZ$4)=30),DAY(LOOKUP($F11,TenantNames,TenantStartDates))=DAY(QZ$4)),IF((LOOKUP($F11,TenantNames,TenantEndDates)-QZ$4)&lt;=31,LOOKUP($F11,TenantNames,TenantTotalRevenues)-SUM($JA11:QY11),LOOKUP($F11,TenantNames,TenantMonthlyRents)),IF(AND((SUMIF($G$4:AHB$4,"&lt;"&amp;QZ$4,$G11:AHB11))&gt;SUMIFS(TransactionAmounts,TenantSources,$F11,'Filtered Data'!$C$2:$C23,"&lt;"&amp;QZ$4),QZ$4&lt;TODAY()),"Late","Occupied")),)))</f>
        <v/>
      </c>
      <c r="RA11" s="33" t="str">
        <f>IF(ISBLANK($F11),,IF(TODAY()=RA$4,"Today",IF(AND(LOOKUP($F11,TenantNames,TenantStartDates)&lt;=RA$4,LOOKUP($F11,TenantNames,TenantEndDates)&gt;=RA$4),IF(OR(AND(DAY(LOOKUP($F11,TenantNames,TenantStartDates))&gt;28,DAY(EOMONTH(RA$4,0))=28,DAY(RA$4)=28),AND(DAY(LOOKUP($F11,TenantNames,TenantStartDates))&gt;30,DAY(EOMONTH(RA$4,0))=30,DAY(RA$4)=30),DAY(LOOKUP($F11,TenantNames,TenantStartDates))=DAY(RA$4)),IF((LOOKUP($F11,TenantNames,TenantEndDates)-RA$4)&lt;=31,LOOKUP($F11,TenantNames,TenantTotalRevenues)-SUM($JA11:QZ11),LOOKUP($F11,TenantNames,TenantMonthlyRents)),IF(AND((SUMIF($G$4:AHB$4,"&lt;"&amp;RA$4,$G11:AHB11))&gt;SUMIFS(TransactionAmounts,TenantSources,$F11,'Filtered Data'!$C$2:$C23,"&lt;"&amp;RA$4),RA$4&lt;TODAY()),"Late","Occupied")),)))</f>
        <v/>
      </c>
      <c r="RB11" s="33" t="str">
        <f>IF(ISBLANK($F11),,IF(TODAY()=RB$4,"Today",IF(AND(LOOKUP($F11,TenantNames,TenantStartDates)&lt;=RB$4,LOOKUP($F11,TenantNames,TenantEndDates)&gt;=RB$4),IF(OR(AND(DAY(LOOKUP($F11,TenantNames,TenantStartDates))&gt;28,DAY(EOMONTH(RB$4,0))=28,DAY(RB$4)=28),AND(DAY(LOOKUP($F11,TenantNames,TenantStartDates))&gt;30,DAY(EOMONTH(RB$4,0))=30,DAY(RB$4)=30),DAY(LOOKUP($F11,TenantNames,TenantStartDates))=DAY(RB$4)),IF((LOOKUP($F11,TenantNames,TenantEndDates)-RB$4)&lt;=31,LOOKUP($F11,TenantNames,TenantTotalRevenues)-SUM($JA11:RA11),LOOKUP($F11,TenantNames,TenantMonthlyRents)),IF(AND((SUMIF($G$4:AHB$4,"&lt;"&amp;RB$4,$G11:AHB11))&gt;SUMIFS(TransactionAmounts,TenantSources,$F11,'Filtered Data'!$C$2:$C23,"&lt;"&amp;RB$4),RB$4&lt;TODAY()),"Late","Occupied")),)))</f>
        <v/>
      </c>
      <c r="RC11" s="33" t="str">
        <f>IF(ISBLANK($F11),,IF(TODAY()=RC$4,"Today",IF(AND(LOOKUP($F11,TenantNames,TenantStartDates)&lt;=RC$4,LOOKUP($F11,TenantNames,TenantEndDates)&gt;=RC$4),IF(OR(AND(DAY(LOOKUP($F11,TenantNames,TenantStartDates))&gt;28,DAY(EOMONTH(RC$4,0))=28,DAY(RC$4)=28),AND(DAY(LOOKUP($F11,TenantNames,TenantStartDates))&gt;30,DAY(EOMONTH(RC$4,0))=30,DAY(RC$4)=30),DAY(LOOKUP($F11,TenantNames,TenantStartDates))=DAY(RC$4)),IF((LOOKUP($F11,TenantNames,TenantEndDates)-RC$4)&lt;=31,LOOKUP($F11,TenantNames,TenantTotalRevenues)-SUM($JA11:RB11),LOOKUP($F11,TenantNames,TenantMonthlyRents)),IF(AND((SUMIF($G$4:AHB$4,"&lt;"&amp;RC$4,$G11:AHB11))&gt;SUMIFS(TransactionAmounts,TenantSources,$F11,'Filtered Data'!$C$2:$C23,"&lt;"&amp;RC$4),RC$4&lt;TODAY()),"Late","Occupied")),)))</f>
        <v/>
      </c>
      <c r="RD11" s="33" t="str">
        <f>IF(ISBLANK($F11),,IF(TODAY()=RD$4,"Today",IF(AND(LOOKUP($F11,TenantNames,TenantStartDates)&lt;=RD$4,LOOKUP($F11,TenantNames,TenantEndDates)&gt;=RD$4),IF(OR(AND(DAY(LOOKUP($F11,TenantNames,TenantStartDates))&gt;28,DAY(EOMONTH(RD$4,0))=28,DAY(RD$4)=28),AND(DAY(LOOKUP($F11,TenantNames,TenantStartDates))&gt;30,DAY(EOMONTH(RD$4,0))=30,DAY(RD$4)=30),DAY(LOOKUP($F11,TenantNames,TenantStartDates))=DAY(RD$4)),IF((LOOKUP($F11,TenantNames,TenantEndDates)-RD$4)&lt;=31,LOOKUP($F11,TenantNames,TenantTotalRevenues)-SUM($JA11:RC11),LOOKUP($F11,TenantNames,TenantMonthlyRents)),IF(AND((SUMIF($G$4:AHB$4,"&lt;"&amp;RD$4,$G11:AHB11))&gt;SUMIFS(TransactionAmounts,TenantSources,$F11,'Filtered Data'!$C$2:$C23,"&lt;"&amp;RD$4),RD$4&lt;TODAY()),"Late","Occupied")),)))</f>
        <v/>
      </c>
      <c r="RE11" s="33" t="str">
        <f>IF(ISBLANK($F11),,IF(TODAY()=RE$4,"Today",IF(AND(LOOKUP($F11,TenantNames,TenantStartDates)&lt;=RE$4,LOOKUP($F11,TenantNames,TenantEndDates)&gt;=RE$4),IF(OR(AND(DAY(LOOKUP($F11,TenantNames,TenantStartDates))&gt;28,DAY(EOMONTH(RE$4,0))=28,DAY(RE$4)=28),AND(DAY(LOOKUP($F11,TenantNames,TenantStartDates))&gt;30,DAY(EOMONTH(RE$4,0))=30,DAY(RE$4)=30),DAY(LOOKUP($F11,TenantNames,TenantStartDates))=DAY(RE$4)),IF((LOOKUP($F11,TenantNames,TenantEndDates)-RE$4)&lt;=31,LOOKUP($F11,TenantNames,TenantTotalRevenues)-SUM($JA11:RD11),LOOKUP($F11,TenantNames,TenantMonthlyRents)),IF(AND((SUMIF($G$4:AHB$4,"&lt;"&amp;RE$4,$G11:AHB11))&gt;SUMIFS(TransactionAmounts,TenantSources,$F11,'Filtered Data'!$C$2:$C23,"&lt;"&amp;RE$4),RE$4&lt;TODAY()),"Late","Occupied")),)))</f>
        <v/>
      </c>
      <c r="RF11" s="33" t="str">
        <f>IF(ISBLANK($F11),,IF(TODAY()=RF$4,"Today",IF(AND(LOOKUP($F11,TenantNames,TenantStartDates)&lt;=RF$4,LOOKUP($F11,TenantNames,TenantEndDates)&gt;=RF$4),IF(OR(AND(DAY(LOOKUP($F11,TenantNames,TenantStartDates))&gt;28,DAY(EOMONTH(RF$4,0))=28,DAY(RF$4)=28),AND(DAY(LOOKUP($F11,TenantNames,TenantStartDates))&gt;30,DAY(EOMONTH(RF$4,0))=30,DAY(RF$4)=30),DAY(LOOKUP($F11,TenantNames,TenantStartDates))=DAY(RF$4)),IF((LOOKUP($F11,TenantNames,TenantEndDates)-RF$4)&lt;=31,LOOKUP($F11,TenantNames,TenantTotalRevenues)-SUM($JA11:RE11),LOOKUP($F11,TenantNames,TenantMonthlyRents)),IF(AND((SUMIF($G$4:AHB$4,"&lt;"&amp;RF$4,$G11:AHB11))&gt;SUMIFS(TransactionAmounts,TenantSources,$F11,'Filtered Data'!$C$2:$C23,"&lt;"&amp;RF$4),RF$4&lt;TODAY()),"Late","Occupied")),)))</f>
        <v/>
      </c>
      <c r="RG11" s="33" t="str">
        <f>IF(ISBLANK($F11),,IF(TODAY()=RG$4,"Today",IF(AND(LOOKUP($F11,TenantNames,TenantStartDates)&lt;=RG$4,LOOKUP($F11,TenantNames,TenantEndDates)&gt;=RG$4),IF(OR(AND(DAY(LOOKUP($F11,TenantNames,TenantStartDates))&gt;28,DAY(EOMONTH(RG$4,0))=28,DAY(RG$4)=28),AND(DAY(LOOKUP($F11,TenantNames,TenantStartDates))&gt;30,DAY(EOMONTH(RG$4,0))=30,DAY(RG$4)=30),DAY(LOOKUP($F11,TenantNames,TenantStartDates))=DAY(RG$4)),IF((LOOKUP($F11,TenantNames,TenantEndDates)-RG$4)&lt;=31,LOOKUP($F11,TenantNames,TenantTotalRevenues)-SUM($JA11:RF11),LOOKUP($F11,TenantNames,TenantMonthlyRents)),IF(AND((SUMIF($G$4:AHB$4,"&lt;"&amp;RG$4,$G11:AHB11))&gt;SUMIFS(TransactionAmounts,TenantSources,$F11,'Filtered Data'!$C$2:$C23,"&lt;"&amp;RG$4),RG$4&lt;TODAY()),"Late","Occupied")),)))</f>
        <v/>
      </c>
      <c r="RH11" s="33" t="str">
        <f>IF(ISBLANK($F11),,IF(TODAY()=RH$4,"Today",IF(AND(LOOKUP($F11,TenantNames,TenantStartDates)&lt;=RH$4,LOOKUP($F11,TenantNames,TenantEndDates)&gt;=RH$4),IF(OR(AND(DAY(LOOKUP($F11,TenantNames,TenantStartDates))&gt;28,DAY(EOMONTH(RH$4,0))=28,DAY(RH$4)=28),AND(DAY(LOOKUP($F11,TenantNames,TenantStartDates))&gt;30,DAY(EOMONTH(RH$4,0))=30,DAY(RH$4)=30),DAY(LOOKUP($F11,TenantNames,TenantStartDates))=DAY(RH$4)),IF((LOOKUP($F11,TenantNames,TenantEndDates)-RH$4)&lt;=31,LOOKUP($F11,TenantNames,TenantTotalRevenues)-SUM($JA11:RG11),LOOKUP($F11,TenantNames,TenantMonthlyRents)),IF(AND((SUMIF($G$4:AHB$4,"&lt;"&amp;RH$4,$G11:AHB11))&gt;SUMIFS(TransactionAmounts,TenantSources,$F11,'Filtered Data'!$C$2:$C23,"&lt;"&amp;RH$4),RH$4&lt;TODAY()),"Late","Occupied")),)))</f>
        <v/>
      </c>
      <c r="RI11" s="33" t="str">
        <f>IF(ISBLANK($F11),,IF(TODAY()=RI$4,"Today",IF(AND(LOOKUP($F11,TenantNames,TenantStartDates)&lt;=RI$4,LOOKUP($F11,TenantNames,TenantEndDates)&gt;=RI$4),IF(OR(AND(DAY(LOOKUP($F11,TenantNames,TenantStartDates))&gt;28,DAY(EOMONTH(RI$4,0))=28,DAY(RI$4)=28),AND(DAY(LOOKUP($F11,TenantNames,TenantStartDates))&gt;30,DAY(EOMONTH(RI$4,0))=30,DAY(RI$4)=30),DAY(LOOKUP($F11,TenantNames,TenantStartDates))=DAY(RI$4)),IF((LOOKUP($F11,TenantNames,TenantEndDates)-RI$4)&lt;=31,LOOKUP($F11,TenantNames,TenantTotalRevenues)-SUM($JA11:RH11),LOOKUP($F11,TenantNames,TenantMonthlyRents)),IF(AND((SUMIF($G$4:AHB$4,"&lt;"&amp;RI$4,$G11:AHB11))&gt;SUMIFS(TransactionAmounts,TenantSources,$F11,'Filtered Data'!$C$2:$C23,"&lt;"&amp;RI$4),RI$4&lt;TODAY()),"Late","Occupied")),)))</f>
        <v/>
      </c>
      <c r="RJ11" s="33" t="str">
        <f>IF(ISBLANK($F11),,IF(TODAY()=RJ$4,"Today",IF(AND(LOOKUP($F11,TenantNames,TenantStartDates)&lt;=RJ$4,LOOKUP($F11,TenantNames,TenantEndDates)&gt;=RJ$4),IF(OR(AND(DAY(LOOKUP($F11,TenantNames,TenantStartDates))&gt;28,DAY(EOMONTH(RJ$4,0))=28,DAY(RJ$4)=28),AND(DAY(LOOKUP($F11,TenantNames,TenantStartDates))&gt;30,DAY(EOMONTH(RJ$4,0))=30,DAY(RJ$4)=30),DAY(LOOKUP($F11,TenantNames,TenantStartDates))=DAY(RJ$4)),IF((LOOKUP($F11,TenantNames,TenantEndDates)-RJ$4)&lt;=31,LOOKUP($F11,TenantNames,TenantTotalRevenues)-SUM($JA11:RI11),LOOKUP($F11,TenantNames,TenantMonthlyRents)),IF(AND((SUMIF($G$4:AHB$4,"&lt;"&amp;RJ$4,$G11:AHB11))&gt;SUMIFS(TransactionAmounts,TenantSources,$F11,'Filtered Data'!$C$2:$C23,"&lt;"&amp;RJ$4),RJ$4&lt;TODAY()),"Late","Occupied")),)))</f>
        <v/>
      </c>
      <c r="RK11" s="33" t="str">
        <f>IF(ISBLANK($F11),,IF(TODAY()=RK$4,"Today",IF(AND(LOOKUP($F11,TenantNames,TenantStartDates)&lt;=RK$4,LOOKUP($F11,TenantNames,TenantEndDates)&gt;=RK$4),IF(OR(AND(DAY(LOOKUP($F11,TenantNames,TenantStartDates))&gt;28,DAY(EOMONTH(RK$4,0))=28,DAY(RK$4)=28),AND(DAY(LOOKUP($F11,TenantNames,TenantStartDates))&gt;30,DAY(EOMONTH(RK$4,0))=30,DAY(RK$4)=30),DAY(LOOKUP($F11,TenantNames,TenantStartDates))=DAY(RK$4)),IF((LOOKUP($F11,TenantNames,TenantEndDates)-RK$4)&lt;=31,LOOKUP($F11,TenantNames,TenantTotalRevenues)-SUM($JA11:RJ11),LOOKUP($F11,TenantNames,TenantMonthlyRents)),IF(AND((SUMIF($G$4:AHB$4,"&lt;"&amp;RK$4,$G11:AHB11))&gt;SUMIFS(TransactionAmounts,TenantSources,$F11,'Filtered Data'!$C$2:$C23,"&lt;"&amp;RK$4),RK$4&lt;TODAY()),"Late","Occupied")),)))</f>
        <v/>
      </c>
      <c r="RL11" s="33" t="str">
        <f>IF(ISBLANK($F11),,IF(TODAY()=RL$4,"Today",IF(AND(LOOKUP($F11,TenantNames,TenantStartDates)&lt;=RL$4,LOOKUP($F11,TenantNames,TenantEndDates)&gt;=RL$4),IF(OR(AND(DAY(LOOKUP($F11,TenantNames,TenantStartDates))&gt;28,DAY(EOMONTH(RL$4,0))=28,DAY(RL$4)=28),AND(DAY(LOOKUP($F11,TenantNames,TenantStartDates))&gt;30,DAY(EOMONTH(RL$4,0))=30,DAY(RL$4)=30),DAY(LOOKUP($F11,TenantNames,TenantStartDates))=DAY(RL$4)),IF((LOOKUP($F11,TenantNames,TenantEndDates)-RL$4)&lt;=31,LOOKUP($F11,TenantNames,TenantTotalRevenues)-SUM($JA11:RK11),LOOKUP($F11,TenantNames,TenantMonthlyRents)),IF(AND((SUMIF($G$4:AHB$4,"&lt;"&amp;RL$4,$G11:AHB11))&gt;SUMIFS(TransactionAmounts,TenantSources,$F11,'Filtered Data'!$C$2:$C23,"&lt;"&amp;RL$4),RL$4&lt;TODAY()),"Late","Occupied")),)))</f>
        <v/>
      </c>
      <c r="RM11" s="33" t="str">
        <f>IF(ISBLANK($F11),,IF(TODAY()=RM$4,"Today",IF(AND(LOOKUP($F11,TenantNames,TenantStartDates)&lt;=RM$4,LOOKUP($F11,TenantNames,TenantEndDates)&gt;=RM$4),IF(OR(AND(DAY(LOOKUP($F11,TenantNames,TenantStartDates))&gt;28,DAY(EOMONTH(RM$4,0))=28,DAY(RM$4)=28),AND(DAY(LOOKUP($F11,TenantNames,TenantStartDates))&gt;30,DAY(EOMONTH(RM$4,0))=30,DAY(RM$4)=30),DAY(LOOKUP($F11,TenantNames,TenantStartDates))=DAY(RM$4)),IF((LOOKUP($F11,TenantNames,TenantEndDates)-RM$4)&lt;=31,LOOKUP($F11,TenantNames,TenantTotalRevenues)-SUM($JA11:RL11),LOOKUP($F11,TenantNames,TenantMonthlyRents)),IF(AND((SUMIF($G$4:AHB$4,"&lt;"&amp;RM$4,$G11:AHB11))&gt;SUMIFS(TransactionAmounts,TenantSources,$F11,'Filtered Data'!$C$2:$C23,"&lt;"&amp;RM$4),RM$4&lt;TODAY()),"Late","Occupied")),)))</f>
        <v/>
      </c>
      <c r="RN11" s="33" t="str">
        <f>IF(ISBLANK($F11),,IF(TODAY()=RN$4,"Today",IF(AND(LOOKUP($F11,TenantNames,TenantStartDates)&lt;=RN$4,LOOKUP($F11,TenantNames,TenantEndDates)&gt;=RN$4),IF(OR(AND(DAY(LOOKUP($F11,TenantNames,TenantStartDates))&gt;28,DAY(EOMONTH(RN$4,0))=28,DAY(RN$4)=28),AND(DAY(LOOKUP($F11,TenantNames,TenantStartDates))&gt;30,DAY(EOMONTH(RN$4,0))=30,DAY(RN$4)=30),DAY(LOOKUP($F11,TenantNames,TenantStartDates))=DAY(RN$4)),IF((LOOKUP($F11,TenantNames,TenantEndDates)-RN$4)&lt;=31,LOOKUP($F11,TenantNames,TenantTotalRevenues)-SUM($JA11:RM11),LOOKUP($F11,TenantNames,TenantMonthlyRents)),IF(AND((SUMIF($G$4:AHB$4,"&lt;"&amp;RN$4,$G11:AHB11))&gt;SUMIFS(TransactionAmounts,TenantSources,$F11,'Filtered Data'!$C$2:$C23,"&lt;"&amp;RN$4),RN$4&lt;TODAY()),"Late","Occupied")),)))</f>
        <v/>
      </c>
      <c r="RO11" s="33" t="str">
        <f>IF(ISBLANK($F11),,IF(TODAY()=RO$4,"Today",IF(AND(LOOKUP($F11,TenantNames,TenantStartDates)&lt;=RO$4,LOOKUP($F11,TenantNames,TenantEndDates)&gt;=RO$4),IF(OR(AND(DAY(LOOKUP($F11,TenantNames,TenantStartDates))&gt;28,DAY(EOMONTH(RO$4,0))=28,DAY(RO$4)=28),AND(DAY(LOOKUP($F11,TenantNames,TenantStartDates))&gt;30,DAY(EOMONTH(RO$4,0))=30,DAY(RO$4)=30),DAY(LOOKUP($F11,TenantNames,TenantStartDates))=DAY(RO$4)),IF((LOOKUP($F11,TenantNames,TenantEndDates)-RO$4)&lt;=31,LOOKUP($F11,TenantNames,TenantTotalRevenues)-SUM($JA11:RN11),LOOKUP($F11,TenantNames,TenantMonthlyRents)),IF(AND((SUMIF($G$4:AHB$4,"&lt;"&amp;RO$4,$G11:AHB11))&gt;SUMIFS(TransactionAmounts,TenantSources,$F11,'Filtered Data'!$C$2:$C23,"&lt;"&amp;RO$4),RO$4&lt;TODAY()),"Late","Occupied")),)))</f>
        <v/>
      </c>
      <c r="RP11" s="33" t="str">
        <f>IF(ISBLANK($F11),,IF(TODAY()=RP$4,"Today",IF(AND(LOOKUP($F11,TenantNames,TenantStartDates)&lt;=RP$4,LOOKUP($F11,TenantNames,TenantEndDates)&gt;=RP$4),IF(OR(AND(DAY(LOOKUP($F11,TenantNames,TenantStartDates))&gt;28,DAY(EOMONTH(RP$4,0))=28,DAY(RP$4)=28),AND(DAY(LOOKUP($F11,TenantNames,TenantStartDates))&gt;30,DAY(EOMONTH(RP$4,0))=30,DAY(RP$4)=30),DAY(LOOKUP($F11,TenantNames,TenantStartDates))=DAY(RP$4)),IF((LOOKUP($F11,TenantNames,TenantEndDates)-RP$4)&lt;=31,LOOKUP($F11,TenantNames,TenantTotalRevenues)-SUM($JA11:RO11),LOOKUP($F11,TenantNames,TenantMonthlyRents)),IF(AND((SUMIF($G$4:AHB$4,"&lt;"&amp;RP$4,$G11:AHB11))&gt;SUMIFS(TransactionAmounts,TenantSources,$F11,'Filtered Data'!$C$2:$C23,"&lt;"&amp;RP$4),RP$4&lt;TODAY()),"Late","Occupied")),)))</f>
        <v/>
      </c>
      <c r="RQ11" s="33" t="str">
        <f>IF(ISBLANK($F11),,IF(TODAY()=RQ$4,"Today",IF(AND(LOOKUP($F11,TenantNames,TenantStartDates)&lt;=RQ$4,LOOKUP($F11,TenantNames,TenantEndDates)&gt;=RQ$4),IF(OR(AND(DAY(LOOKUP($F11,TenantNames,TenantStartDates))&gt;28,DAY(EOMONTH(RQ$4,0))=28,DAY(RQ$4)=28),AND(DAY(LOOKUP($F11,TenantNames,TenantStartDates))&gt;30,DAY(EOMONTH(RQ$4,0))=30,DAY(RQ$4)=30),DAY(LOOKUP($F11,TenantNames,TenantStartDates))=DAY(RQ$4)),IF((LOOKUP($F11,TenantNames,TenantEndDates)-RQ$4)&lt;=31,LOOKUP($F11,TenantNames,TenantTotalRevenues)-SUM($JA11:RP11),LOOKUP($F11,TenantNames,TenantMonthlyRents)),IF(AND((SUMIF($G$4:AHB$4,"&lt;"&amp;RQ$4,$G11:AHB11))&gt;SUMIFS(TransactionAmounts,TenantSources,$F11,'Filtered Data'!$C$2:$C23,"&lt;"&amp;RQ$4),RQ$4&lt;TODAY()),"Late","Occupied")),)))</f>
        <v/>
      </c>
      <c r="RR11" s="33" t="str">
        <f>IF(ISBLANK($F11),,IF(TODAY()=RR$4,"Today",IF(AND(LOOKUP($F11,TenantNames,TenantStartDates)&lt;=RR$4,LOOKUP($F11,TenantNames,TenantEndDates)&gt;=RR$4),IF(OR(AND(DAY(LOOKUP($F11,TenantNames,TenantStartDates))&gt;28,DAY(EOMONTH(RR$4,0))=28,DAY(RR$4)=28),AND(DAY(LOOKUP($F11,TenantNames,TenantStartDates))&gt;30,DAY(EOMONTH(RR$4,0))=30,DAY(RR$4)=30),DAY(LOOKUP($F11,TenantNames,TenantStartDates))=DAY(RR$4)),IF((LOOKUP($F11,TenantNames,TenantEndDates)-RR$4)&lt;=31,LOOKUP($F11,TenantNames,TenantTotalRevenues)-SUM($JA11:RQ11),LOOKUP($F11,TenantNames,TenantMonthlyRents)),IF(AND((SUMIF($G$4:AHB$4,"&lt;"&amp;RR$4,$G11:AHB11))&gt;SUMIFS(TransactionAmounts,TenantSources,$F11,'Filtered Data'!$C$2:$C23,"&lt;"&amp;RR$4),RR$4&lt;TODAY()),"Late","Occupied")),)))</f>
        <v/>
      </c>
      <c r="RS11" s="33" t="str">
        <f>IF(ISBLANK($F11),,IF(TODAY()=RS$4,"Today",IF(AND(LOOKUP($F11,TenantNames,TenantStartDates)&lt;=RS$4,LOOKUP($F11,TenantNames,TenantEndDates)&gt;=RS$4),IF(OR(AND(DAY(LOOKUP($F11,TenantNames,TenantStartDates))&gt;28,DAY(EOMONTH(RS$4,0))=28,DAY(RS$4)=28),AND(DAY(LOOKUP($F11,TenantNames,TenantStartDates))&gt;30,DAY(EOMONTH(RS$4,0))=30,DAY(RS$4)=30),DAY(LOOKUP($F11,TenantNames,TenantStartDates))=DAY(RS$4)),IF((LOOKUP($F11,TenantNames,TenantEndDates)-RS$4)&lt;=31,LOOKUP($F11,TenantNames,TenantTotalRevenues)-SUM($JA11:RR11),LOOKUP($F11,TenantNames,TenantMonthlyRents)),IF(AND((SUMIF($G$4:AHB$4,"&lt;"&amp;RS$4,$G11:AHB11))&gt;SUMIFS(TransactionAmounts,TenantSources,$F11,'Filtered Data'!$C$2:$C23,"&lt;"&amp;RS$4),RS$4&lt;TODAY()),"Late","Occupied")),)))</f>
        <v/>
      </c>
      <c r="RT11" s="33" t="str">
        <f>IF(ISBLANK($F11),,IF(TODAY()=RT$4,"Today",IF(AND(LOOKUP($F11,TenantNames,TenantStartDates)&lt;=RT$4,LOOKUP($F11,TenantNames,TenantEndDates)&gt;=RT$4),IF(OR(AND(DAY(LOOKUP($F11,TenantNames,TenantStartDates))&gt;28,DAY(EOMONTH(RT$4,0))=28,DAY(RT$4)=28),AND(DAY(LOOKUP($F11,TenantNames,TenantStartDates))&gt;30,DAY(EOMONTH(RT$4,0))=30,DAY(RT$4)=30),DAY(LOOKUP($F11,TenantNames,TenantStartDates))=DAY(RT$4)),IF((LOOKUP($F11,TenantNames,TenantEndDates)-RT$4)&lt;=31,LOOKUP($F11,TenantNames,TenantTotalRevenues)-SUM($JA11:RS11),LOOKUP($F11,TenantNames,TenantMonthlyRents)),IF(AND((SUMIF($G$4:AHB$4,"&lt;"&amp;RT$4,$G11:AHB11))&gt;SUMIFS(TransactionAmounts,TenantSources,$F11,'Filtered Data'!$C$2:$C23,"&lt;"&amp;RT$4),RT$4&lt;TODAY()),"Late","Occupied")),)))</f>
        <v/>
      </c>
      <c r="RU11" s="33" t="str">
        <f>IF(ISBLANK($F11),,IF(TODAY()=RU$4,"Today",IF(AND(LOOKUP($F11,TenantNames,TenantStartDates)&lt;=RU$4,LOOKUP($F11,TenantNames,TenantEndDates)&gt;=RU$4),IF(OR(AND(DAY(LOOKUP($F11,TenantNames,TenantStartDates))&gt;28,DAY(EOMONTH(RU$4,0))=28,DAY(RU$4)=28),AND(DAY(LOOKUP($F11,TenantNames,TenantStartDates))&gt;30,DAY(EOMONTH(RU$4,0))=30,DAY(RU$4)=30),DAY(LOOKUP($F11,TenantNames,TenantStartDates))=DAY(RU$4)),IF((LOOKUP($F11,TenantNames,TenantEndDates)-RU$4)&lt;=31,LOOKUP($F11,TenantNames,TenantTotalRevenues)-SUM($JA11:RT11),LOOKUP($F11,TenantNames,TenantMonthlyRents)),IF(AND((SUMIF($G$4:AHB$4,"&lt;"&amp;RU$4,$G11:AHB11))&gt;SUMIFS(TransactionAmounts,TenantSources,$F11,'Filtered Data'!$C$2:$C23,"&lt;"&amp;RU$4),RU$4&lt;TODAY()),"Late","Occupied")),)))</f>
        <v/>
      </c>
      <c r="RV11" s="33" t="str">
        <f>IF(ISBLANK($F11),,IF(TODAY()=RV$4,"Today",IF(AND(LOOKUP($F11,TenantNames,TenantStartDates)&lt;=RV$4,LOOKUP($F11,TenantNames,TenantEndDates)&gt;=RV$4),IF(OR(AND(DAY(LOOKUP($F11,TenantNames,TenantStartDates))&gt;28,DAY(EOMONTH(RV$4,0))=28,DAY(RV$4)=28),AND(DAY(LOOKUP($F11,TenantNames,TenantStartDates))&gt;30,DAY(EOMONTH(RV$4,0))=30,DAY(RV$4)=30),DAY(LOOKUP($F11,TenantNames,TenantStartDates))=DAY(RV$4)),IF((LOOKUP($F11,TenantNames,TenantEndDates)-RV$4)&lt;=31,LOOKUP($F11,TenantNames,TenantTotalRevenues)-SUM($JA11:RU11),LOOKUP($F11,TenantNames,TenantMonthlyRents)),IF(AND((SUMIF($G$4:AHB$4,"&lt;"&amp;RV$4,$G11:AHB11))&gt;SUMIFS(TransactionAmounts,TenantSources,$F11,'Filtered Data'!$C$2:$C23,"&lt;"&amp;RV$4),RV$4&lt;TODAY()),"Late","Occupied")),)))</f>
        <v/>
      </c>
      <c r="RW11" s="33" t="str">
        <f>IF(ISBLANK($F11),,IF(TODAY()=RW$4,"Today",IF(AND(LOOKUP($F11,TenantNames,TenantStartDates)&lt;=RW$4,LOOKUP($F11,TenantNames,TenantEndDates)&gt;=RW$4),IF(OR(AND(DAY(LOOKUP($F11,TenantNames,TenantStartDates))&gt;28,DAY(EOMONTH(RW$4,0))=28,DAY(RW$4)=28),AND(DAY(LOOKUP($F11,TenantNames,TenantStartDates))&gt;30,DAY(EOMONTH(RW$4,0))=30,DAY(RW$4)=30),DAY(LOOKUP($F11,TenantNames,TenantStartDates))=DAY(RW$4)),IF((LOOKUP($F11,TenantNames,TenantEndDates)-RW$4)&lt;=31,LOOKUP($F11,TenantNames,TenantTotalRevenues)-SUM($JA11:RV11),LOOKUP($F11,TenantNames,TenantMonthlyRents)),IF(AND((SUMIF($G$4:AHB$4,"&lt;"&amp;RW$4,$G11:AHB11))&gt;SUMIFS(TransactionAmounts,TenantSources,$F11,'Filtered Data'!$C$2:$C23,"&lt;"&amp;RW$4),RW$4&lt;TODAY()),"Late","Occupied")),)))</f>
        <v/>
      </c>
      <c r="RX11" s="33" t="str">
        <f>IF(ISBLANK($F11),,IF(TODAY()=RX$4,"Today",IF(AND(LOOKUP($F11,TenantNames,TenantStartDates)&lt;=RX$4,LOOKUP($F11,TenantNames,TenantEndDates)&gt;=RX$4),IF(OR(AND(DAY(LOOKUP($F11,TenantNames,TenantStartDates))&gt;28,DAY(EOMONTH(RX$4,0))=28,DAY(RX$4)=28),AND(DAY(LOOKUP($F11,TenantNames,TenantStartDates))&gt;30,DAY(EOMONTH(RX$4,0))=30,DAY(RX$4)=30),DAY(LOOKUP($F11,TenantNames,TenantStartDates))=DAY(RX$4)),IF((LOOKUP($F11,TenantNames,TenantEndDates)-RX$4)&lt;=31,LOOKUP($F11,TenantNames,TenantTotalRevenues)-SUM($JA11:RW11),LOOKUP($F11,TenantNames,TenantMonthlyRents)),IF(AND((SUMIF($G$4:AHB$4,"&lt;"&amp;RX$4,$G11:AHB11))&gt;SUMIFS(TransactionAmounts,TenantSources,$F11,'Filtered Data'!$C$2:$C23,"&lt;"&amp;RX$4),RX$4&lt;TODAY()),"Late","Occupied")),)))</f>
        <v/>
      </c>
      <c r="RY11" s="33" t="str">
        <f>IF(ISBLANK($F11),,IF(TODAY()=RY$4,"Today",IF(AND(LOOKUP($F11,TenantNames,TenantStartDates)&lt;=RY$4,LOOKUP($F11,TenantNames,TenantEndDates)&gt;=RY$4),IF(OR(AND(DAY(LOOKUP($F11,TenantNames,TenantStartDates))&gt;28,DAY(EOMONTH(RY$4,0))=28,DAY(RY$4)=28),AND(DAY(LOOKUP($F11,TenantNames,TenantStartDates))&gt;30,DAY(EOMONTH(RY$4,0))=30,DAY(RY$4)=30),DAY(LOOKUP($F11,TenantNames,TenantStartDates))=DAY(RY$4)),IF((LOOKUP($F11,TenantNames,TenantEndDates)-RY$4)&lt;=31,LOOKUP($F11,TenantNames,TenantTotalRevenues)-SUM($JA11:RX11),LOOKUP($F11,TenantNames,TenantMonthlyRents)),IF(AND((SUMIF($G$4:AHB$4,"&lt;"&amp;RY$4,$G11:AHB11))&gt;SUMIFS(TransactionAmounts,TenantSources,$F11,'Filtered Data'!$C$2:$C23,"&lt;"&amp;RY$4),RY$4&lt;TODAY()),"Late","Occupied")),)))</f>
        <v/>
      </c>
      <c r="RZ11" s="33" t="str">
        <f>IF(ISBLANK($F11),,IF(TODAY()=RZ$4,"Today",IF(AND(LOOKUP($F11,TenantNames,TenantStartDates)&lt;=RZ$4,LOOKUP($F11,TenantNames,TenantEndDates)&gt;=RZ$4),IF(OR(AND(DAY(LOOKUP($F11,TenantNames,TenantStartDates))&gt;28,DAY(EOMONTH(RZ$4,0))=28,DAY(RZ$4)=28),AND(DAY(LOOKUP($F11,TenantNames,TenantStartDates))&gt;30,DAY(EOMONTH(RZ$4,0))=30,DAY(RZ$4)=30),DAY(LOOKUP($F11,TenantNames,TenantStartDates))=DAY(RZ$4)),IF((LOOKUP($F11,TenantNames,TenantEndDates)-RZ$4)&lt;=31,LOOKUP($F11,TenantNames,TenantTotalRevenues)-SUM($JA11:RY11),LOOKUP($F11,TenantNames,TenantMonthlyRents)),IF(AND((SUMIF($G$4:AHB$4,"&lt;"&amp;RZ$4,$G11:AHB11))&gt;SUMIFS(TransactionAmounts,TenantSources,$F11,'Filtered Data'!$C$2:$C23,"&lt;"&amp;RZ$4),RZ$4&lt;TODAY()),"Late","Occupied")),)))</f>
        <v/>
      </c>
      <c r="SA11" s="33" t="str">
        <f>IF(ISBLANK($F11),,IF(TODAY()=SA$4,"Today",IF(AND(LOOKUP($F11,TenantNames,TenantStartDates)&lt;=SA$4,LOOKUP($F11,TenantNames,TenantEndDates)&gt;=SA$4),IF(OR(AND(DAY(LOOKUP($F11,TenantNames,TenantStartDates))&gt;28,DAY(EOMONTH(SA$4,0))=28,DAY(SA$4)=28),AND(DAY(LOOKUP($F11,TenantNames,TenantStartDates))&gt;30,DAY(EOMONTH(SA$4,0))=30,DAY(SA$4)=30),DAY(LOOKUP($F11,TenantNames,TenantStartDates))=DAY(SA$4)),IF((LOOKUP($F11,TenantNames,TenantEndDates)-SA$4)&lt;=31,LOOKUP($F11,TenantNames,TenantTotalRevenues)-SUM($JA11:RZ11),LOOKUP($F11,TenantNames,TenantMonthlyRents)),IF(AND((SUMIF($G$4:AHB$4,"&lt;"&amp;SA$4,$G11:AHB11))&gt;SUMIFS(TransactionAmounts,TenantSources,$F11,'Filtered Data'!$C$2:$C23,"&lt;"&amp;SA$4),SA$4&lt;TODAY()),"Late","Occupied")),)))</f>
        <v/>
      </c>
      <c r="SB11" s="33" t="str">
        <f>IF(ISBLANK($F11),,IF(TODAY()=SB$4,"Today",IF(AND(LOOKUP($F11,TenantNames,TenantStartDates)&lt;=SB$4,LOOKUP($F11,TenantNames,TenantEndDates)&gt;=SB$4),IF(OR(AND(DAY(LOOKUP($F11,TenantNames,TenantStartDates))&gt;28,DAY(EOMONTH(SB$4,0))=28,DAY(SB$4)=28),AND(DAY(LOOKUP($F11,TenantNames,TenantStartDates))&gt;30,DAY(EOMONTH(SB$4,0))=30,DAY(SB$4)=30),DAY(LOOKUP($F11,TenantNames,TenantStartDates))=DAY(SB$4)),IF((LOOKUP($F11,TenantNames,TenantEndDates)-SB$4)&lt;=31,LOOKUP($F11,TenantNames,TenantTotalRevenues)-SUM($JA11:SA11),LOOKUP($F11,TenantNames,TenantMonthlyRents)),IF(AND((SUMIF($G$4:AHB$4,"&lt;"&amp;SB$4,$G11:AHB11))&gt;SUMIFS(TransactionAmounts,TenantSources,$F11,'Filtered Data'!$C$2:$C23,"&lt;"&amp;SB$4),SB$4&lt;TODAY()),"Late","Occupied")),)))</f>
        <v/>
      </c>
      <c r="SC11" s="33" t="str">
        <f>IF(ISBLANK($F11),,IF(TODAY()=SC$4,"Today",IF(AND(LOOKUP($F11,TenantNames,TenantStartDates)&lt;=SC$4,LOOKUP($F11,TenantNames,TenantEndDates)&gt;=SC$4),IF(OR(AND(DAY(LOOKUP($F11,TenantNames,TenantStartDates))&gt;28,DAY(EOMONTH(SC$4,0))=28,DAY(SC$4)=28),AND(DAY(LOOKUP($F11,TenantNames,TenantStartDates))&gt;30,DAY(EOMONTH(SC$4,0))=30,DAY(SC$4)=30),DAY(LOOKUP($F11,TenantNames,TenantStartDates))=DAY(SC$4)),IF((LOOKUP($F11,TenantNames,TenantEndDates)-SC$4)&lt;=31,LOOKUP($F11,TenantNames,TenantTotalRevenues)-SUM($JA11:SB11),LOOKUP($F11,TenantNames,TenantMonthlyRents)),IF(AND((SUMIF($G$4:AHB$4,"&lt;"&amp;SC$4,$G11:AHB11))&gt;SUMIFS(TransactionAmounts,TenantSources,$F11,'Filtered Data'!$C$2:$C23,"&lt;"&amp;SC$4),SC$4&lt;TODAY()),"Late","Occupied")),)))</f>
        <v/>
      </c>
      <c r="SD11" s="33" t="str">
        <f>IF(ISBLANK($F11),,IF(TODAY()=SD$4,"Today",IF(AND(LOOKUP($F11,TenantNames,TenantStartDates)&lt;=SD$4,LOOKUP($F11,TenantNames,TenantEndDates)&gt;=SD$4),IF(OR(AND(DAY(LOOKUP($F11,TenantNames,TenantStartDates))&gt;28,DAY(EOMONTH(SD$4,0))=28,DAY(SD$4)=28),AND(DAY(LOOKUP($F11,TenantNames,TenantStartDates))&gt;30,DAY(EOMONTH(SD$4,0))=30,DAY(SD$4)=30),DAY(LOOKUP($F11,TenantNames,TenantStartDates))=DAY(SD$4)),IF((LOOKUP($F11,TenantNames,TenantEndDates)-SD$4)&lt;=31,LOOKUP($F11,TenantNames,TenantTotalRevenues)-SUM($JA11:SC11),LOOKUP($F11,TenantNames,TenantMonthlyRents)),IF(AND((SUMIF($G$4:AHB$4,"&lt;"&amp;SD$4,$G11:AHB11))&gt;SUMIFS(TransactionAmounts,TenantSources,$F11,'Filtered Data'!$C$2:$C23,"&lt;"&amp;SD$4),SD$4&lt;TODAY()),"Late","Occupied")),)))</f>
        <v/>
      </c>
      <c r="SE11" s="33" t="str">
        <f>IF(ISBLANK($F11),,IF(TODAY()=SE$4,"Today",IF(AND(LOOKUP($F11,TenantNames,TenantStartDates)&lt;=SE$4,LOOKUP($F11,TenantNames,TenantEndDates)&gt;=SE$4),IF(OR(AND(DAY(LOOKUP($F11,TenantNames,TenantStartDates))&gt;28,DAY(EOMONTH(SE$4,0))=28,DAY(SE$4)=28),AND(DAY(LOOKUP($F11,TenantNames,TenantStartDates))&gt;30,DAY(EOMONTH(SE$4,0))=30,DAY(SE$4)=30),DAY(LOOKUP($F11,TenantNames,TenantStartDates))=DAY(SE$4)),IF((LOOKUP($F11,TenantNames,TenantEndDates)-SE$4)&lt;=31,LOOKUP($F11,TenantNames,TenantTotalRevenues)-SUM($JA11:SD11),LOOKUP($F11,TenantNames,TenantMonthlyRents)),IF(AND((SUMIF($G$4:AHB$4,"&lt;"&amp;SE$4,$G11:AHB11))&gt;SUMIFS(TransactionAmounts,TenantSources,$F11,'Filtered Data'!$C$2:$C23,"&lt;"&amp;SE$4),SE$4&lt;TODAY()),"Late","Occupied")),)))</f>
        <v/>
      </c>
      <c r="SF11" s="33" t="str">
        <f>IF(ISBLANK($F11),,IF(TODAY()=SF$4,"Today",IF(AND(LOOKUP($F11,TenantNames,TenantStartDates)&lt;=SF$4,LOOKUP($F11,TenantNames,TenantEndDates)&gt;=SF$4),IF(OR(AND(DAY(LOOKUP($F11,TenantNames,TenantStartDates))&gt;28,DAY(EOMONTH(SF$4,0))=28,DAY(SF$4)=28),AND(DAY(LOOKUP($F11,TenantNames,TenantStartDates))&gt;30,DAY(EOMONTH(SF$4,0))=30,DAY(SF$4)=30),DAY(LOOKUP($F11,TenantNames,TenantStartDates))=DAY(SF$4)),IF((LOOKUP($F11,TenantNames,TenantEndDates)-SF$4)&lt;=31,LOOKUP($F11,TenantNames,TenantTotalRevenues)-SUM($JA11:SE11),LOOKUP($F11,TenantNames,TenantMonthlyRents)),IF(AND((SUMIF($G$4:AHB$4,"&lt;"&amp;SF$4,$G11:AHB11))&gt;SUMIFS(TransactionAmounts,TenantSources,$F11,'Filtered Data'!$C$2:$C23,"&lt;"&amp;SF$4),SF$4&lt;TODAY()),"Late","Occupied")),)))</f>
        <v/>
      </c>
      <c r="SG11" s="33" t="str">
        <f>IF(ISBLANK($F11),,IF(TODAY()=SG$4,"Today",IF(AND(LOOKUP($F11,TenantNames,TenantStartDates)&lt;=SG$4,LOOKUP($F11,TenantNames,TenantEndDates)&gt;=SG$4),IF(OR(AND(DAY(LOOKUP($F11,TenantNames,TenantStartDates))&gt;28,DAY(EOMONTH(SG$4,0))=28,DAY(SG$4)=28),AND(DAY(LOOKUP($F11,TenantNames,TenantStartDates))&gt;30,DAY(EOMONTH(SG$4,0))=30,DAY(SG$4)=30),DAY(LOOKUP($F11,TenantNames,TenantStartDates))=DAY(SG$4)),IF((LOOKUP($F11,TenantNames,TenantEndDates)-SG$4)&lt;=31,LOOKUP($F11,TenantNames,TenantTotalRevenues)-SUM($JA11:SF11),LOOKUP($F11,TenantNames,TenantMonthlyRents)),IF(AND((SUMIF($G$4:AHB$4,"&lt;"&amp;SG$4,$G11:AHB11))&gt;SUMIFS(TransactionAmounts,TenantSources,$F11,'Filtered Data'!$C$2:$C23,"&lt;"&amp;SG$4),SG$4&lt;TODAY()),"Late","Occupied")),)))</f>
        <v/>
      </c>
      <c r="SH11" s="33" t="str">
        <f>IF(ISBLANK($F11),,IF(TODAY()=SH$4,"Today",IF(AND(LOOKUP($F11,TenantNames,TenantStartDates)&lt;=SH$4,LOOKUP($F11,TenantNames,TenantEndDates)&gt;=SH$4),IF(OR(AND(DAY(LOOKUP($F11,TenantNames,TenantStartDates))&gt;28,DAY(EOMONTH(SH$4,0))=28,DAY(SH$4)=28),AND(DAY(LOOKUP($F11,TenantNames,TenantStartDates))&gt;30,DAY(EOMONTH(SH$4,0))=30,DAY(SH$4)=30),DAY(LOOKUP($F11,TenantNames,TenantStartDates))=DAY(SH$4)),IF((LOOKUP($F11,TenantNames,TenantEndDates)-SH$4)&lt;=31,LOOKUP($F11,TenantNames,TenantTotalRevenues)-SUM($JA11:SG11),LOOKUP($F11,TenantNames,TenantMonthlyRents)),IF(AND((SUMIF($G$4:AHB$4,"&lt;"&amp;SH$4,$G11:AHB11))&gt;SUMIFS(TransactionAmounts,TenantSources,$F11,'Filtered Data'!$C$2:$C23,"&lt;"&amp;SH$4),SH$4&lt;TODAY()),"Late","Occupied")),)))</f>
        <v/>
      </c>
      <c r="SI11" s="33" t="str">
        <f>IF(ISBLANK($F11),,IF(TODAY()=SI$4,"Today",IF(AND(LOOKUP($F11,TenantNames,TenantStartDates)&lt;=SI$4,LOOKUP($F11,TenantNames,TenantEndDates)&gt;=SI$4),IF(OR(AND(DAY(LOOKUP($F11,TenantNames,TenantStartDates))&gt;28,DAY(EOMONTH(SI$4,0))=28,DAY(SI$4)=28),AND(DAY(LOOKUP($F11,TenantNames,TenantStartDates))&gt;30,DAY(EOMONTH(SI$4,0))=30,DAY(SI$4)=30),DAY(LOOKUP($F11,TenantNames,TenantStartDates))=DAY(SI$4)),IF((LOOKUP($F11,TenantNames,TenantEndDates)-SI$4)&lt;=31,LOOKUP($F11,TenantNames,TenantTotalRevenues)-SUM($JA11:SH11),LOOKUP($F11,TenantNames,TenantMonthlyRents)),IF(AND((SUMIF($G$4:AHB$4,"&lt;"&amp;SI$4,$G11:AHB11))&gt;SUMIFS(TransactionAmounts,TenantSources,$F11,'Filtered Data'!$C$2:$C23,"&lt;"&amp;SI$4),SI$4&lt;TODAY()),"Late","Occupied")),)))</f>
        <v/>
      </c>
      <c r="SJ11" s="33" t="str">
        <f>IF(ISBLANK($F11),,IF(TODAY()=SJ$4,"Today",IF(AND(LOOKUP($F11,TenantNames,TenantStartDates)&lt;=SJ$4,LOOKUP($F11,TenantNames,TenantEndDates)&gt;=SJ$4),IF(OR(AND(DAY(LOOKUP($F11,TenantNames,TenantStartDates))&gt;28,DAY(EOMONTH(SJ$4,0))=28,DAY(SJ$4)=28),AND(DAY(LOOKUP($F11,TenantNames,TenantStartDates))&gt;30,DAY(EOMONTH(SJ$4,0))=30,DAY(SJ$4)=30),DAY(LOOKUP($F11,TenantNames,TenantStartDates))=DAY(SJ$4)),IF((LOOKUP($F11,TenantNames,TenantEndDates)-SJ$4)&lt;=31,LOOKUP($F11,TenantNames,TenantTotalRevenues)-SUM($JA11:SI11),LOOKUP($F11,TenantNames,TenantMonthlyRents)),IF(AND((SUMIF($G$4:AHB$4,"&lt;"&amp;SJ$4,$G11:AHB11))&gt;SUMIFS(TransactionAmounts,TenantSources,$F11,'Filtered Data'!$C$2:$C23,"&lt;"&amp;SJ$4),SJ$4&lt;TODAY()),"Late","Occupied")),)))</f>
        <v/>
      </c>
      <c r="SK11" s="33" t="str">
        <f>IF(ISBLANK($F11),,IF(TODAY()=SK$4,"Today",IF(AND(LOOKUP($F11,TenantNames,TenantStartDates)&lt;=SK$4,LOOKUP($F11,TenantNames,TenantEndDates)&gt;=SK$4),IF(OR(AND(DAY(LOOKUP($F11,TenantNames,TenantStartDates))&gt;28,DAY(EOMONTH(SK$4,0))=28,DAY(SK$4)=28),AND(DAY(LOOKUP($F11,TenantNames,TenantStartDates))&gt;30,DAY(EOMONTH(SK$4,0))=30,DAY(SK$4)=30),DAY(LOOKUP($F11,TenantNames,TenantStartDates))=DAY(SK$4)),IF((LOOKUP($F11,TenantNames,TenantEndDates)-SK$4)&lt;=31,LOOKUP($F11,TenantNames,TenantTotalRevenues)-SUM($JA11:SJ11),LOOKUP($F11,TenantNames,TenantMonthlyRents)),IF(AND((SUMIF($G$4:AHB$4,"&lt;"&amp;SK$4,$G11:AHB11))&gt;SUMIFS(TransactionAmounts,TenantSources,$F11,'Filtered Data'!$C$2:$C23,"&lt;"&amp;SK$4),SK$4&lt;TODAY()),"Late","Occupied")),)))</f>
        <v/>
      </c>
      <c r="SL11" s="33" t="str">
        <f>IF(ISBLANK($F11),,IF(TODAY()=SL$4,"Today",IF(AND(LOOKUP($F11,TenantNames,TenantStartDates)&lt;=SL$4,LOOKUP($F11,TenantNames,TenantEndDates)&gt;=SL$4),IF(OR(AND(DAY(LOOKUP($F11,TenantNames,TenantStartDates))&gt;28,DAY(EOMONTH(SL$4,0))=28,DAY(SL$4)=28),AND(DAY(LOOKUP($F11,TenantNames,TenantStartDates))&gt;30,DAY(EOMONTH(SL$4,0))=30,DAY(SL$4)=30),DAY(LOOKUP($F11,TenantNames,TenantStartDates))=DAY(SL$4)),IF((LOOKUP($F11,TenantNames,TenantEndDates)-SL$4)&lt;=31,LOOKUP($F11,TenantNames,TenantTotalRevenues)-SUM($JA11:SK11),LOOKUP($F11,TenantNames,TenantMonthlyRents)),IF(AND((SUMIF($G$4:AHB$4,"&lt;"&amp;SL$4,$G11:AHB11))&gt;SUMIFS(TransactionAmounts,TenantSources,$F11,'Filtered Data'!$C$2:$C23,"&lt;"&amp;SL$4),SL$4&lt;TODAY()),"Late","Occupied")),)))</f>
        <v/>
      </c>
      <c r="SM11" s="33" t="str">
        <f>IF(ISBLANK($F11),,IF(TODAY()=SM$4,"Today",IF(AND(LOOKUP($F11,TenantNames,TenantStartDates)&lt;=SM$4,LOOKUP($F11,TenantNames,TenantEndDates)&gt;=SM$4),IF(OR(AND(DAY(LOOKUP($F11,TenantNames,TenantStartDates))&gt;28,DAY(EOMONTH(SM$4,0))=28,DAY(SM$4)=28),AND(DAY(LOOKUP($F11,TenantNames,TenantStartDates))&gt;30,DAY(EOMONTH(SM$4,0))=30,DAY(SM$4)=30),DAY(LOOKUP($F11,TenantNames,TenantStartDates))=DAY(SM$4)),IF((LOOKUP($F11,TenantNames,TenantEndDates)-SM$4)&lt;=31,LOOKUP($F11,TenantNames,TenantTotalRevenues)-SUM($JA11:SL11),LOOKUP($F11,TenantNames,TenantMonthlyRents)),IF(AND((SUMIF($G$4:AHB$4,"&lt;"&amp;SM$4,$G11:AHB11))&gt;SUMIFS(TransactionAmounts,TenantSources,$F11,'Filtered Data'!$C$2:$C23,"&lt;"&amp;SM$4),SM$4&lt;TODAY()),"Late","Occupied")),)))</f>
        <v/>
      </c>
      <c r="SN11" s="33" t="str">
        <f>IF(ISBLANK($F11),,IF(TODAY()=SN$4,"Today",IF(AND(LOOKUP($F11,TenantNames,TenantStartDates)&lt;=SN$4,LOOKUP($F11,TenantNames,TenantEndDates)&gt;=SN$4),IF(OR(AND(DAY(LOOKUP($F11,TenantNames,TenantStartDates))&gt;28,DAY(EOMONTH(SN$4,0))=28,DAY(SN$4)=28),AND(DAY(LOOKUP($F11,TenantNames,TenantStartDates))&gt;30,DAY(EOMONTH(SN$4,0))=30,DAY(SN$4)=30),DAY(LOOKUP($F11,TenantNames,TenantStartDates))=DAY(SN$4)),IF((LOOKUP($F11,TenantNames,TenantEndDates)-SN$4)&lt;=31,LOOKUP($F11,TenantNames,TenantTotalRevenues)-SUM($JA11:SM11),LOOKUP($F11,TenantNames,TenantMonthlyRents)),IF(AND((SUMIF($G$4:AHB$4,"&lt;"&amp;SN$4,$G11:AHB11))&gt;SUMIFS(TransactionAmounts,TenantSources,$F11,'Filtered Data'!$C$2:$C23,"&lt;"&amp;SN$4),SN$4&lt;TODAY()),"Late","Occupied")),)))</f>
        <v/>
      </c>
      <c r="SO11" s="33" t="str">
        <f>IF(ISBLANK($F11),,IF(TODAY()=SO$4,"Today",IF(AND(LOOKUP($F11,TenantNames,TenantStartDates)&lt;=SO$4,LOOKUP($F11,TenantNames,TenantEndDates)&gt;=SO$4),IF(OR(AND(DAY(LOOKUP($F11,TenantNames,TenantStartDates))&gt;28,DAY(EOMONTH(SO$4,0))=28,DAY(SO$4)=28),AND(DAY(LOOKUP($F11,TenantNames,TenantStartDates))&gt;30,DAY(EOMONTH(SO$4,0))=30,DAY(SO$4)=30),DAY(LOOKUP($F11,TenantNames,TenantStartDates))=DAY(SO$4)),IF((LOOKUP($F11,TenantNames,TenantEndDates)-SO$4)&lt;=31,LOOKUP($F11,TenantNames,TenantTotalRevenues)-SUM($JA11:SN11),LOOKUP($F11,TenantNames,TenantMonthlyRents)),IF(AND((SUMIF($G$4:AHB$4,"&lt;"&amp;SO$4,$G11:AHB11))&gt;SUMIFS(TransactionAmounts,TenantSources,$F11,'Filtered Data'!$C$2:$C23,"&lt;"&amp;SO$4),SO$4&lt;TODAY()),"Late","Occupied")),)))</f>
        <v/>
      </c>
      <c r="SP11" s="33" t="str">
        <f>IF(ISBLANK($F11),,IF(TODAY()=SP$4,"Today",IF(AND(LOOKUP($F11,TenantNames,TenantStartDates)&lt;=SP$4,LOOKUP($F11,TenantNames,TenantEndDates)&gt;=SP$4),IF(OR(AND(DAY(LOOKUP($F11,TenantNames,TenantStartDates))&gt;28,DAY(EOMONTH(SP$4,0))=28,DAY(SP$4)=28),AND(DAY(LOOKUP($F11,TenantNames,TenantStartDates))&gt;30,DAY(EOMONTH(SP$4,0))=30,DAY(SP$4)=30),DAY(LOOKUP($F11,TenantNames,TenantStartDates))=DAY(SP$4)),IF((LOOKUP($F11,TenantNames,TenantEndDates)-SP$4)&lt;=31,LOOKUP($F11,TenantNames,TenantTotalRevenues)-SUM($JA11:SO11),LOOKUP($F11,TenantNames,TenantMonthlyRents)),IF(AND((SUMIF($G$4:AHB$4,"&lt;"&amp;SP$4,$G11:AHB11))&gt;SUMIFS(TransactionAmounts,TenantSources,$F11,'Filtered Data'!$C$2:$C23,"&lt;"&amp;SP$4),SP$4&lt;TODAY()),"Late","Occupied")),)))</f>
        <v/>
      </c>
      <c r="SQ11" s="33" t="str">
        <f>IF(ISBLANK($F11),,IF(TODAY()=SQ$4,"Today",IF(AND(LOOKUP($F11,TenantNames,TenantStartDates)&lt;=SQ$4,LOOKUP($F11,TenantNames,TenantEndDates)&gt;=SQ$4),IF(OR(AND(DAY(LOOKUP($F11,TenantNames,TenantStartDates))&gt;28,DAY(EOMONTH(SQ$4,0))=28,DAY(SQ$4)=28),AND(DAY(LOOKUP($F11,TenantNames,TenantStartDates))&gt;30,DAY(EOMONTH(SQ$4,0))=30,DAY(SQ$4)=30),DAY(LOOKUP($F11,TenantNames,TenantStartDates))=DAY(SQ$4)),IF((LOOKUP($F11,TenantNames,TenantEndDates)-SQ$4)&lt;=31,LOOKUP($F11,TenantNames,TenantTotalRevenues)-SUM($JA11:SP11),LOOKUP($F11,TenantNames,TenantMonthlyRents)),IF(AND((SUMIF($G$4:AHB$4,"&lt;"&amp;SQ$4,$G11:AHB11))&gt;SUMIFS(TransactionAmounts,TenantSources,$F11,'Filtered Data'!$C$2:$C23,"&lt;"&amp;SQ$4),SQ$4&lt;TODAY()),"Late","Occupied")),)))</f>
        <v/>
      </c>
      <c r="SR11" s="33" t="str">
        <f>IF(ISBLANK($F11),,IF(TODAY()=SR$4,"Today",IF(AND(LOOKUP($F11,TenantNames,TenantStartDates)&lt;=SR$4,LOOKUP($F11,TenantNames,TenantEndDates)&gt;=SR$4),IF(OR(AND(DAY(LOOKUP($F11,TenantNames,TenantStartDates))&gt;28,DAY(EOMONTH(SR$4,0))=28,DAY(SR$4)=28),AND(DAY(LOOKUP($F11,TenantNames,TenantStartDates))&gt;30,DAY(EOMONTH(SR$4,0))=30,DAY(SR$4)=30),DAY(LOOKUP($F11,TenantNames,TenantStartDates))=DAY(SR$4)),IF((LOOKUP($F11,TenantNames,TenantEndDates)-SR$4)&lt;=31,LOOKUP($F11,TenantNames,TenantTotalRevenues)-SUM($JA11:SQ11),LOOKUP($F11,TenantNames,TenantMonthlyRents)),IF(AND((SUMIF($G$4:AHB$4,"&lt;"&amp;SR$4,$G11:AHB11))&gt;SUMIFS(TransactionAmounts,TenantSources,$F11,'Filtered Data'!$C$2:$C23,"&lt;"&amp;SR$4),SR$4&lt;TODAY()),"Late","Occupied")),)))</f>
        <v/>
      </c>
      <c r="SS11" s="33" t="str">
        <f>IF(ISBLANK($F11),,IF(TODAY()=SS$4,"Today",IF(AND(LOOKUP($F11,TenantNames,TenantStartDates)&lt;=SS$4,LOOKUP($F11,TenantNames,TenantEndDates)&gt;=SS$4),IF(OR(AND(DAY(LOOKUP($F11,TenantNames,TenantStartDates))&gt;28,DAY(EOMONTH(SS$4,0))=28,DAY(SS$4)=28),AND(DAY(LOOKUP($F11,TenantNames,TenantStartDates))&gt;30,DAY(EOMONTH(SS$4,0))=30,DAY(SS$4)=30),DAY(LOOKUP($F11,TenantNames,TenantStartDates))=DAY(SS$4)),IF((LOOKUP($F11,TenantNames,TenantEndDates)-SS$4)&lt;=31,LOOKUP($F11,TenantNames,TenantTotalRevenues)-SUM($JA11:SR11),LOOKUP($F11,TenantNames,TenantMonthlyRents)),IF(AND((SUMIF($G$4:AHB$4,"&lt;"&amp;SS$4,$G11:AHB11))&gt;SUMIFS(TransactionAmounts,TenantSources,$F11,'Filtered Data'!$C$2:$C23,"&lt;"&amp;SS$4),SS$4&lt;TODAY()),"Late","Occupied")),)))</f>
        <v/>
      </c>
      <c r="ST11" s="33" t="str">
        <f>IF(ISBLANK($F11),,IF(TODAY()=ST$4,"Today",IF(AND(LOOKUP($F11,TenantNames,TenantStartDates)&lt;=ST$4,LOOKUP($F11,TenantNames,TenantEndDates)&gt;=ST$4),IF(OR(AND(DAY(LOOKUP($F11,TenantNames,TenantStartDates))&gt;28,DAY(EOMONTH(ST$4,0))=28,DAY(ST$4)=28),AND(DAY(LOOKUP($F11,TenantNames,TenantStartDates))&gt;30,DAY(EOMONTH(ST$4,0))=30,DAY(ST$4)=30),DAY(LOOKUP($F11,TenantNames,TenantStartDates))=DAY(ST$4)),IF((LOOKUP($F11,TenantNames,TenantEndDates)-ST$4)&lt;=31,LOOKUP($F11,TenantNames,TenantTotalRevenues)-SUM($JA11:SS11),LOOKUP($F11,TenantNames,TenantMonthlyRents)),IF(AND((SUMIF($G$4:AHB$4,"&lt;"&amp;ST$4,$G11:AHB11))&gt;SUMIFS(TransactionAmounts,TenantSources,$F11,'Filtered Data'!$C$2:$C23,"&lt;"&amp;ST$4),ST$4&lt;TODAY()),"Late","Occupied")),)))</f>
        <v/>
      </c>
      <c r="SU11" s="33" t="str">
        <f>IF(ISBLANK($F11),,IF(TODAY()=SU$4,"Today",IF(AND(LOOKUP($F11,TenantNames,TenantStartDates)&lt;=SU$4,LOOKUP($F11,TenantNames,TenantEndDates)&gt;=SU$4),IF(OR(AND(DAY(LOOKUP($F11,TenantNames,TenantStartDates))&gt;28,DAY(EOMONTH(SU$4,0))=28,DAY(SU$4)=28),AND(DAY(LOOKUP($F11,TenantNames,TenantStartDates))&gt;30,DAY(EOMONTH(SU$4,0))=30,DAY(SU$4)=30),DAY(LOOKUP($F11,TenantNames,TenantStartDates))=DAY(SU$4)),IF((LOOKUP($F11,TenantNames,TenantEndDates)-SU$4)&lt;=31,LOOKUP($F11,TenantNames,TenantTotalRevenues)-SUM($JA11:ST11),LOOKUP($F11,TenantNames,TenantMonthlyRents)),IF(AND((SUMIF($G$4:AHB$4,"&lt;"&amp;SU$4,$G11:AHB11))&gt;SUMIFS(TransactionAmounts,TenantSources,$F11,'Filtered Data'!$C$2:$C23,"&lt;"&amp;SU$4),SU$4&lt;TODAY()),"Late","Occupied")),)))</f>
        <v/>
      </c>
      <c r="SV11" s="33" t="str">
        <f>IF(ISBLANK($F11),,IF(TODAY()=SV$4,"Today",IF(AND(LOOKUP($F11,TenantNames,TenantStartDates)&lt;=SV$4,LOOKUP($F11,TenantNames,TenantEndDates)&gt;=SV$4),IF(OR(AND(DAY(LOOKUP($F11,TenantNames,TenantStartDates))&gt;28,DAY(EOMONTH(SV$4,0))=28,DAY(SV$4)=28),AND(DAY(LOOKUP($F11,TenantNames,TenantStartDates))&gt;30,DAY(EOMONTH(SV$4,0))=30,DAY(SV$4)=30),DAY(LOOKUP($F11,TenantNames,TenantStartDates))=DAY(SV$4)),IF((LOOKUP($F11,TenantNames,TenantEndDates)-SV$4)&lt;=31,LOOKUP($F11,TenantNames,TenantTotalRevenues)-SUM($JA11:SU11),LOOKUP($F11,TenantNames,TenantMonthlyRents)),IF(AND((SUMIF($G$4:AHB$4,"&lt;"&amp;SV$4,$G11:AHB11))&gt;SUMIFS(TransactionAmounts,TenantSources,$F11,'Filtered Data'!$C$2:$C23,"&lt;"&amp;SV$4),SV$4&lt;TODAY()),"Late","Occupied")),)))</f>
        <v/>
      </c>
      <c r="SW11" s="33" t="str">
        <f>IF(ISBLANK($F11),,IF(TODAY()=SW$4,"Today",IF(AND(LOOKUP($F11,TenantNames,TenantStartDates)&lt;=SW$4,LOOKUP($F11,TenantNames,TenantEndDates)&gt;=SW$4),IF(OR(AND(DAY(LOOKUP($F11,TenantNames,TenantStartDates))&gt;28,DAY(EOMONTH(SW$4,0))=28,DAY(SW$4)=28),AND(DAY(LOOKUP($F11,TenantNames,TenantStartDates))&gt;30,DAY(EOMONTH(SW$4,0))=30,DAY(SW$4)=30),DAY(LOOKUP($F11,TenantNames,TenantStartDates))=DAY(SW$4)),IF((LOOKUP($F11,TenantNames,TenantEndDates)-SW$4)&lt;=31,LOOKUP($F11,TenantNames,TenantTotalRevenues)-SUM($JA11:SV11),LOOKUP($F11,TenantNames,TenantMonthlyRents)),IF(AND((SUMIF($G$4:AHB$4,"&lt;"&amp;SW$4,$G11:AHB11))&gt;SUMIFS(TransactionAmounts,TenantSources,$F11,'Filtered Data'!$C$2:$C23,"&lt;"&amp;SW$4),SW$4&lt;TODAY()),"Late","Occupied")),)))</f>
        <v/>
      </c>
      <c r="SX11" s="33" t="str">
        <f>IF(ISBLANK($F11),,IF(TODAY()=SX$4,"Today",IF(AND(LOOKUP($F11,TenantNames,TenantStartDates)&lt;=SX$4,LOOKUP($F11,TenantNames,TenantEndDates)&gt;=SX$4),IF(OR(AND(DAY(LOOKUP($F11,TenantNames,TenantStartDates))&gt;28,DAY(EOMONTH(SX$4,0))=28,DAY(SX$4)=28),AND(DAY(LOOKUP($F11,TenantNames,TenantStartDates))&gt;30,DAY(EOMONTH(SX$4,0))=30,DAY(SX$4)=30),DAY(LOOKUP($F11,TenantNames,TenantStartDates))=DAY(SX$4)),IF((LOOKUP($F11,TenantNames,TenantEndDates)-SX$4)&lt;=31,LOOKUP($F11,TenantNames,TenantTotalRevenues)-SUM($JA11:SW11),LOOKUP($F11,TenantNames,TenantMonthlyRents)),IF(AND((SUMIF($G$4:AHB$4,"&lt;"&amp;SX$4,$G11:AHB11))&gt;SUMIFS(TransactionAmounts,TenantSources,$F11,'Filtered Data'!$C$2:$C23,"&lt;"&amp;SX$4),SX$4&lt;TODAY()),"Late","Occupied")),)))</f>
        <v/>
      </c>
      <c r="SY11" s="33" t="str">
        <f>IF(ISBLANK($F11),,IF(TODAY()=SY$4,"Today",IF(AND(LOOKUP($F11,TenantNames,TenantStartDates)&lt;=SY$4,LOOKUP($F11,TenantNames,TenantEndDates)&gt;=SY$4),IF(OR(AND(DAY(LOOKUP($F11,TenantNames,TenantStartDates))&gt;28,DAY(EOMONTH(SY$4,0))=28,DAY(SY$4)=28),AND(DAY(LOOKUP($F11,TenantNames,TenantStartDates))&gt;30,DAY(EOMONTH(SY$4,0))=30,DAY(SY$4)=30),DAY(LOOKUP($F11,TenantNames,TenantStartDates))=DAY(SY$4)),IF((LOOKUP($F11,TenantNames,TenantEndDates)-SY$4)&lt;=31,LOOKUP($F11,TenantNames,TenantTotalRevenues)-SUM($JA11:SX11),LOOKUP($F11,TenantNames,TenantMonthlyRents)),IF(AND((SUMIF($G$4:AHB$4,"&lt;"&amp;SY$4,$G11:AHB11))&gt;SUMIFS(TransactionAmounts,TenantSources,$F11,'Filtered Data'!$C$2:$C23,"&lt;"&amp;SY$4),SY$4&lt;TODAY()),"Late","Occupied")),)))</f>
        <v/>
      </c>
      <c r="SZ11" s="33" t="str">
        <f>IF(ISBLANK($F11),,IF(TODAY()=SZ$4,"Today",IF(AND(LOOKUP($F11,TenantNames,TenantStartDates)&lt;=SZ$4,LOOKUP($F11,TenantNames,TenantEndDates)&gt;=SZ$4),IF(OR(AND(DAY(LOOKUP($F11,TenantNames,TenantStartDates))&gt;28,DAY(EOMONTH(SZ$4,0))=28,DAY(SZ$4)=28),AND(DAY(LOOKUP($F11,TenantNames,TenantStartDates))&gt;30,DAY(EOMONTH(SZ$4,0))=30,DAY(SZ$4)=30),DAY(LOOKUP($F11,TenantNames,TenantStartDates))=DAY(SZ$4)),IF((LOOKUP($F11,TenantNames,TenantEndDates)-SZ$4)&lt;=31,LOOKUP($F11,TenantNames,TenantTotalRevenues)-SUM($JA11:SY11),LOOKUP($F11,TenantNames,TenantMonthlyRents)),IF(AND((SUMIF($G$4:AHB$4,"&lt;"&amp;SZ$4,$G11:AHB11))&gt;SUMIFS(TransactionAmounts,TenantSources,$F11,'Filtered Data'!$C$2:$C23,"&lt;"&amp;SZ$4),SZ$4&lt;TODAY()),"Late","Occupied")),)))</f>
        <v/>
      </c>
      <c r="TA11" s="33" t="str">
        <f>IF(ISBLANK($F11),,IF(TODAY()=TA$4,"Today",IF(AND(LOOKUP($F11,TenantNames,TenantStartDates)&lt;=TA$4,LOOKUP($F11,TenantNames,TenantEndDates)&gt;=TA$4),IF(OR(AND(DAY(LOOKUP($F11,TenantNames,TenantStartDates))&gt;28,DAY(EOMONTH(TA$4,0))=28,DAY(TA$4)=28),AND(DAY(LOOKUP($F11,TenantNames,TenantStartDates))&gt;30,DAY(EOMONTH(TA$4,0))=30,DAY(TA$4)=30),DAY(LOOKUP($F11,TenantNames,TenantStartDates))=DAY(TA$4)),IF((LOOKUP($F11,TenantNames,TenantEndDates)-TA$4)&lt;=31,LOOKUP($F11,TenantNames,TenantTotalRevenues)-SUM($JA11:SZ11),LOOKUP($F11,TenantNames,TenantMonthlyRents)),IF(AND((SUMIF($G$4:AHB$4,"&lt;"&amp;TA$4,$G11:AHB11))&gt;SUMIFS(TransactionAmounts,TenantSources,$F11,'Filtered Data'!$C$2:$C23,"&lt;"&amp;TA$4),TA$4&lt;TODAY()),"Late","Occupied")),)))</f>
        <v/>
      </c>
      <c r="TB11" s="33" t="str">
        <f>IF(ISBLANK($F11),,IF(TODAY()=TB$4,"Today",IF(AND(LOOKUP($F11,TenantNames,TenantStartDates)&lt;=TB$4,LOOKUP($F11,TenantNames,TenantEndDates)&gt;=TB$4),IF(OR(AND(DAY(LOOKUP($F11,TenantNames,TenantStartDates))&gt;28,DAY(EOMONTH(TB$4,0))=28,DAY(TB$4)=28),AND(DAY(LOOKUP($F11,TenantNames,TenantStartDates))&gt;30,DAY(EOMONTH(TB$4,0))=30,DAY(TB$4)=30),DAY(LOOKUP($F11,TenantNames,TenantStartDates))=DAY(TB$4)),IF((LOOKUP($F11,TenantNames,TenantEndDates)-TB$4)&lt;=31,LOOKUP($F11,TenantNames,TenantTotalRevenues)-SUM($JA11:TA11),LOOKUP($F11,TenantNames,TenantMonthlyRents)),IF(AND((SUMIF($G$4:AHB$4,"&lt;"&amp;TB$4,$G11:AHB11))&gt;SUMIFS(TransactionAmounts,TenantSources,$F11,'Filtered Data'!$C$2:$C23,"&lt;"&amp;TB$4),TB$4&lt;TODAY()),"Late","Occupied")),)))</f>
        <v/>
      </c>
      <c r="TC11" s="33" t="str">
        <f>IF(ISBLANK($F11),,IF(TODAY()=TC$4,"Today",IF(AND(LOOKUP($F11,TenantNames,TenantStartDates)&lt;=TC$4,LOOKUP($F11,TenantNames,TenantEndDates)&gt;=TC$4),IF(OR(AND(DAY(LOOKUP($F11,TenantNames,TenantStartDates))&gt;28,DAY(EOMONTH(TC$4,0))=28,DAY(TC$4)=28),AND(DAY(LOOKUP($F11,TenantNames,TenantStartDates))&gt;30,DAY(EOMONTH(TC$4,0))=30,DAY(TC$4)=30),DAY(LOOKUP($F11,TenantNames,TenantStartDates))=DAY(TC$4)),IF((LOOKUP($F11,TenantNames,TenantEndDates)-TC$4)&lt;=31,LOOKUP($F11,TenantNames,TenantTotalRevenues)-SUM($JA11:TB11),LOOKUP($F11,TenantNames,TenantMonthlyRents)),IF(AND((SUMIF($G$4:AHB$4,"&lt;"&amp;TC$4,$G11:AHB11))&gt;SUMIFS(TransactionAmounts,TenantSources,$F11,'Filtered Data'!$C$2:$C23,"&lt;"&amp;TC$4),TC$4&lt;TODAY()),"Late","Occupied")),)))</f>
        <v/>
      </c>
      <c r="TD11" s="33" t="str">
        <f>IF(ISBLANK($F11),,IF(TODAY()=TD$4,"Today",IF(AND(LOOKUP($F11,TenantNames,TenantStartDates)&lt;=TD$4,LOOKUP($F11,TenantNames,TenantEndDates)&gt;=TD$4),IF(OR(AND(DAY(LOOKUP($F11,TenantNames,TenantStartDates))&gt;28,DAY(EOMONTH(TD$4,0))=28,DAY(TD$4)=28),AND(DAY(LOOKUP($F11,TenantNames,TenantStartDates))&gt;30,DAY(EOMONTH(TD$4,0))=30,DAY(TD$4)=30),DAY(LOOKUP($F11,TenantNames,TenantStartDates))=DAY(TD$4)),IF((LOOKUP($F11,TenantNames,TenantEndDates)-TD$4)&lt;=31,LOOKUP($F11,TenantNames,TenantTotalRevenues)-SUM($JA11:TC11),LOOKUP($F11,TenantNames,TenantMonthlyRents)),IF(AND((SUMIF($G$4:AHB$4,"&lt;"&amp;TD$4,$G11:AHB11))&gt;SUMIFS(TransactionAmounts,TenantSources,$F11,'Filtered Data'!$C$2:$C23,"&lt;"&amp;TD$4),TD$4&lt;TODAY()),"Late","Occupied")),)))</f>
        <v/>
      </c>
      <c r="TE11" s="33" t="str">
        <f>IF(ISBLANK($F11),,IF(TODAY()=TE$4,"Today",IF(AND(LOOKUP($F11,TenantNames,TenantStartDates)&lt;=TE$4,LOOKUP($F11,TenantNames,TenantEndDates)&gt;=TE$4),IF(OR(AND(DAY(LOOKUP($F11,TenantNames,TenantStartDates))&gt;28,DAY(EOMONTH(TE$4,0))=28,DAY(TE$4)=28),AND(DAY(LOOKUP($F11,TenantNames,TenantStartDates))&gt;30,DAY(EOMONTH(TE$4,0))=30,DAY(TE$4)=30),DAY(LOOKUP($F11,TenantNames,TenantStartDates))=DAY(TE$4)),IF((LOOKUP($F11,TenantNames,TenantEndDates)-TE$4)&lt;=31,LOOKUP($F11,TenantNames,TenantTotalRevenues)-SUM($JA11:TD11),LOOKUP($F11,TenantNames,TenantMonthlyRents)),IF(AND((SUMIF($G$4:AHB$4,"&lt;"&amp;TE$4,$G11:AHB11))&gt;SUMIFS(TransactionAmounts,TenantSources,$F11,'Filtered Data'!$C$2:$C23,"&lt;"&amp;TE$4),TE$4&lt;TODAY()),"Late","Occupied")),)))</f>
        <v/>
      </c>
      <c r="TF11" s="33" t="str">
        <f>IF(ISBLANK($F11),,IF(TODAY()=TF$4,"Today",IF(AND(LOOKUP($F11,TenantNames,TenantStartDates)&lt;=TF$4,LOOKUP($F11,TenantNames,TenantEndDates)&gt;=TF$4),IF(OR(AND(DAY(LOOKUP($F11,TenantNames,TenantStartDates))&gt;28,DAY(EOMONTH(TF$4,0))=28,DAY(TF$4)=28),AND(DAY(LOOKUP($F11,TenantNames,TenantStartDates))&gt;30,DAY(EOMONTH(TF$4,0))=30,DAY(TF$4)=30),DAY(LOOKUP($F11,TenantNames,TenantStartDates))=DAY(TF$4)),IF((LOOKUP($F11,TenantNames,TenantEndDates)-TF$4)&lt;=31,LOOKUP($F11,TenantNames,TenantTotalRevenues)-SUM($JA11:TE11),LOOKUP($F11,TenantNames,TenantMonthlyRents)),IF(AND((SUMIF($G$4:AHB$4,"&lt;"&amp;TF$4,$G11:AHB11))&gt;SUMIFS(TransactionAmounts,TenantSources,$F11,'Filtered Data'!$C$2:$C23,"&lt;"&amp;TF$4),TF$4&lt;TODAY()),"Late","Occupied")),)))</f>
        <v/>
      </c>
      <c r="TG11" s="33" t="str">
        <f>IF(ISBLANK($F11),,IF(TODAY()=TG$4,"Today",IF(AND(LOOKUP($F11,TenantNames,TenantStartDates)&lt;=TG$4,LOOKUP($F11,TenantNames,TenantEndDates)&gt;=TG$4),IF(OR(AND(DAY(LOOKUP($F11,TenantNames,TenantStartDates))&gt;28,DAY(EOMONTH(TG$4,0))=28,DAY(TG$4)=28),AND(DAY(LOOKUP($F11,TenantNames,TenantStartDates))&gt;30,DAY(EOMONTH(TG$4,0))=30,DAY(TG$4)=30),DAY(LOOKUP($F11,TenantNames,TenantStartDates))=DAY(TG$4)),IF((LOOKUP($F11,TenantNames,TenantEndDates)-TG$4)&lt;=31,LOOKUP($F11,TenantNames,TenantTotalRevenues)-SUM($JA11:TF11),LOOKUP($F11,TenantNames,TenantMonthlyRents)),IF(AND((SUMIF($G$4:AHB$4,"&lt;"&amp;TG$4,$G11:AHB11))&gt;SUMIFS(TransactionAmounts,TenantSources,$F11,'Filtered Data'!$C$2:$C23,"&lt;"&amp;TG$4),TG$4&lt;TODAY()),"Late","Occupied")),)))</f>
        <v/>
      </c>
      <c r="TH11" s="33" t="str">
        <f>IF(ISBLANK($F11),,IF(TODAY()=TH$4,"Today",IF(AND(LOOKUP($F11,TenantNames,TenantStartDates)&lt;=TH$4,LOOKUP($F11,TenantNames,TenantEndDates)&gt;=TH$4),IF(OR(AND(DAY(LOOKUP($F11,TenantNames,TenantStartDates))&gt;28,DAY(EOMONTH(TH$4,0))=28,DAY(TH$4)=28),AND(DAY(LOOKUP($F11,TenantNames,TenantStartDates))&gt;30,DAY(EOMONTH(TH$4,0))=30,DAY(TH$4)=30),DAY(LOOKUP($F11,TenantNames,TenantStartDates))=DAY(TH$4)),IF((LOOKUP($F11,TenantNames,TenantEndDates)-TH$4)&lt;=31,LOOKUP($F11,TenantNames,TenantTotalRevenues)-SUM($JA11:TG11),LOOKUP($F11,TenantNames,TenantMonthlyRents)),IF(AND((SUMIF($G$4:AHB$4,"&lt;"&amp;TH$4,$G11:AHB11))&gt;SUMIFS(TransactionAmounts,TenantSources,$F11,'Filtered Data'!$C$2:$C23,"&lt;"&amp;TH$4),TH$4&lt;TODAY()),"Late","Occupied")),)))</f>
        <v/>
      </c>
      <c r="TI11" s="33" t="str">
        <f>IF(ISBLANK($F11),,IF(TODAY()=TI$4,"Today",IF(AND(LOOKUP($F11,TenantNames,TenantStartDates)&lt;=TI$4,LOOKUP($F11,TenantNames,TenantEndDates)&gt;=TI$4),IF(OR(AND(DAY(LOOKUP($F11,TenantNames,TenantStartDates))&gt;28,DAY(EOMONTH(TI$4,0))=28,DAY(TI$4)=28),AND(DAY(LOOKUP($F11,TenantNames,TenantStartDates))&gt;30,DAY(EOMONTH(TI$4,0))=30,DAY(TI$4)=30),DAY(LOOKUP($F11,TenantNames,TenantStartDates))=DAY(TI$4)),IF((LOOKUP($F11,TenantNames,TenantEndDates)-TI$4)&lt;=31,LOOKUP($F11,TenantNames,TenantTotalRevenues)-SUM($JA11:TH11),LOOKUP($F11,TenantNames,TenantMonthlyRents)),IF(AND((SUMIF($G$4:AHB$4,"&lt;"&amp;TI$4,$G11:AHB11))&gt;SUMIFS(TransactionAmounts,TenantSources,$F11,'Filtered Data'!$C$2:$C23,"&lt;"&amp;TI$4),TI$4&lt;TODAY()),"Late","Occupied")),)))</f>
        <v/>
      </c>
      <c r="TJ11" s="33" t="str">
        <f>IF(ISBLANK($F11),,IF(TODAY()=TJ$4,"Today",IF(AND(LOOKUP($F11,TenantNames,TenantStartDates)&lt;=TJ$4,LOOKUP($F11,TenantNames,TenantEndDates)&gt;=TJ$4),IF(OR(AND(DAY(LOOKUP($F11,TenantNames,TenantStartDates))&gt;28,DAY(EOMONTH(TJ$4,0))=28,DAY(TJ$4)=28),AND(DAY(LOOKUP($F11,TenantNames,TenantStartDates))&gt;30,DAY(EOMONTH(TJ$4,0))=30,DAY(TJ$4)=30),DAY(LOOKUP($F11,TenantNames,TenantStartDates))=DAY(TJ$4)),IF((LOOKUP($F11,TenantNames,TenantEndDates)-TJ$4)&lt;=31,LOOKUP($F11,TenantNames,TenantTotalRevenues)-SUM($JA11:TI11),LOOKUP($F11,TenantNames,TenantMonthlyRents)),IF(AND((SUMIF($G$4:AHB$4,"&lt;"&amp;TJ$4,$G11:AHB11))&gt;SUMIFS(TransactionAmounts,TenantSources,$F11,'Filtered Data'!$C$2:$C23,"&lt;"&amp;TJ$4),TJ$4&lt;TODAY()),"Late","Occupied")),)))</f>
        <v/>
      </c>
      <c r="TK11" s="33" t="str">
        <f>IF(ISBLANK($F11),,IF(TODAY()=TK$4,"Today",IF(AND(LOOKUP($F11,TenantNames,TenantStartDates)&lt;=TK$4,LOOKUP($F11,TenantNames,TenantEndDates)&gt;=TK$4),IF(OR(AND(DAY(LOOKUP($F11,TenantNames,TenantStartDates))&gt;28,DAY(EOMONTH(TK$4,0))=28,DAY(TK$4)=28),AND(DAY(LOOKUP($F11,TenantNames,TenantStartDates))&gt;30,DAY(EOMONTH(TK$4,0))=30,DAY(TK$4)=30),DAY(LOOKUP($F11,TenantNames,TenantStartDates))=DAY(TK$4)),IF((LOOKUP($F11,TenantNames,TenantEndDates)-TK$4)&lt;=31,LOOKUP($F11,TenantNames,TenantTotalRevenues)-SUM($JA11:TJ11),LOOKUP($F11,TenantNames,TenantMonthlyRents)),IF(AND((SUMIF($G$4:AHB$4,"&lt;"&amp;TK$4,$G11:AHB11))&gt;SUMIFS(TransactionAmounts,TenantSources,$F11,'Filtered Data'!$C$2:$C23,"&lt;"&amp;TK$4),TK$4&lt;TODAY()),"Late","Occupied")),)))</f>
        <v/>
      </c>
      <c r="TL11" s="33" t="str">
        <f>IF(ISBLANK($F11),,IF(TODAY()=TL$4,"Today",IF(AND(LOOKUP($F11,TenantNames,TenantStartDates)&lt;=TL$4,LOOKUP($F11,TenantNames,TenantEndDates)&gt;=TL$4),IF(OR(AND(DAY(LOOKUP($F11,TenantNames,TenantStartDates))&gt;28,DAY(EOMONTH(TL$4,0))=28,DAY(TL$4)=28),AND(DAY(LOOKUP($F11,TenantNames,TenantStartDates))&gt;30,DAY(EOMONTH(TL$4,0))=30,DAY(TL$4)=30),DAY(LOOKUP($F11,TenantNames,TenantStartDates))=DAY(TL$4)),IF((LOOKUP($F11,TenantNames,TenantEndDates)-TL$4)&lt;=31,LOOKUP($F11,TenantNames,TenantTotalRevenues)-SUM($JA11:TK11),LOOKUP($F11,TenantNames,TenantMonthlyRents)),IF(AND((SUMIF($G$4:AHB$4,"&lt;"&amp;TL$4,$G11:AHB11))&gt;SUMIFS(TransactionAmounts,TenantSources,$F11,'Filtered Data'!$C$2:$C23,"&lt;"&amp;TL$4),TL$4&lt;TODAY()),"Late","Occupied")),)))</f>
        <v/>
      </c>
      <c r="TM11" s="33" t="str">
        <f>IF(ISBLANK($F11),,IF(TODAY()=TM$4,"Today",IF(AND(LOOKUP($F11,TenantNames,TenantStartDates)&lt;=TM$4,LOOKUP($F11,TenantNames,TenantEndDates)&gt;=TM$4),IF(OR(AND(DAY(LOOKUP($F11,TenantNames,TenantStartDates))&gt;28,DAY(EOMONTH(TM$4,0))=28,DAY(TM$4)=28),AND(DAY(LOOKUP($F11,TenantNames,TenantStartDates))&gt;30,DAY(EOMONTH(TM$4,0))=30,DAY(TM$4)=30),DAY(LOOKUP($F11,TenantNames,TenantStartDates))=DAY(TM$4)),IF((LOOKUP($F11,TenantNames,TenantEndDates)-TM$4)&lt;=31,LOOKUP($F11,TenantNames,TenantTotalRevenues)-SUM($JA11:TL11),LOOKUP($F11,TenantNames,TenantMonthlyRents)),IF(AND((SUMIF($G$4:AHB$4,"&lt;"&amp;TM$4,$G11:AHB11))&gt;SUMIFS(TransactionAmounts,TenantSources,$F11,'Filtered Data'!$C$2:$C23,"&lt;"&amp;TM$4),TM$4&lt;TODAY()),"Late","Occupied")),)))</f>
        <v/>
      </c>
      <c r="TN11" s="33" t="str">
        <f>IF(ISBLANK($F11),,IF(TODAY()=TN$4,"Today",IF(AND(LOOKUP($F11,TenantNames,TenantStartDates)&lt;=TN$4,LOOKUP($F11,TenantNames,TenantEndDates)&gt;=TN$4),IF(OR(AND(DAY(LOOKUP($F11,TenantNames,TenantStartDates))&gt;28,DAY(EOMONTH(TN$4,0))=28,DAY(TN$4)=28),AND(DAY(LOOKUP($F11,TenantNames,TenantStartDates))&gt;30,DAY(EOMONTH(TN$4,0))=30,DAY(TN$4)=30),DAY(LOOKUP($F11,TenantNames,TenantStartDates))=DAY(TN$4)),IF((LOOKUP($F11,TenantNames,TenantEndDates)-TN$4)&lt;=31,LOOKUP($F11,TenantNames,TenantTotalRevenues)-SUM($JA11:TM11),LOOKUP($F11,TenantNames,TenantMonthlyRents)),IF(AND((SUMIF($G$4:AHB$4,"&lt;"&amp;TN$4,$G11:AHB11))&gt;SUMIFS(TransactionAmounts,TenantSources,$F11,'Filtered Data'!$C$2:$C23,"&lt;"&amp;TN$4),TN$4&lt;TODAY()),"Late","Occupied")),)))</f>
        <v/>
      </c>
      <c r="TO11" s="33" t="str">
        <f>IF(ISBLANK($F11),,IF(TODAY()=TO$4,"Today",IF(AND(LOOKUP($F11,TenantNames,TenantStartDates)&lt;=TO$4,LOOKUP($F11,TenantNames,TenantEndDates)&gt;=TO$4),IF(OR(AND(DAY(LOOKUP($F11,TenantNames,TenantStartDates))&gt;28,DAY(EOMONTH(TO$4,0))=28,DAY(TO$4)=28),AND(DAY(LOOKUP($F11,TenantNames,TenantStartDates))&gt;30,DAY(EOMONTH(TO$4,0))=30,DAY(TO$4)=30),DAY(LOOKUP($F11,TenantNames,TenantStartDates))=DAY(TO$4)),IF((LOOKUP($F11,TenantNames,TenantEndDates)-TO$4)&lt;=31,LOOKUP($F11,TenantNames,TenantTotalRevenues)-SUM($JA11:TN11),LOOKUP($F11,TenantNames,TenantMonthlyRents)),IF(AND((SUMIF($G$4:AHB$4,"&lt;"&amp;TO$4,$G11:AHB11))&gt;SUMIFS(TransactionAmounts,TenantSources,$F11,'Filtered Data'!$C$2:$C23,"&lt;"&amp;TO$4),TO$4&lt;TODAY()),"Late","Occupied")),)))</f>
        <v/>
      </c>
      <c r="TP11" s="33" t="str">
        <f>IF(ISBLANK($F11),,IF(TODAY()=TP$4,"Today",IF(AND(LOOKUP($F11,TenantNames,TenantStartDates)&lt;=TP$4,LOOKUP($F11,TenantNames,TenantEndDates)&gt;=TP$4),IF(OR(AND(DAY(LOOKUP($F11,TenantNames,TenantStartDates))&gt;28,DAY(EOMONTH(TP$4,0))=28,DAY(TP$4)=28),AND(DAY(LOOKUP($F11,TenantNames,TenantStartDates))&gt;30,DAY(EOMONTH(TP$4,0))=30,DAY(TP$4)=30),DAY(LOOKUP($F11,TenantNames,TenantStartDates))=DAY(TP$4)),IF((LOOKUP($F11,TenantNames,TenantEndDates)-TP$4)&lt;=31,LOOKUP($F11,TenantNames,TenantTotalRevenues)-SUM($JA11:TO11),LOOKUP($F11,TenantNames,TenantMonthlyRents)),IF(AND((SUMIF($G$4:AHB$4,"&lt;"&amp;TP$4,$G11:AHB11))&gt;SUMIFS(TransactionAmounts,TenantSources,$F11,'Filtered Data'!$C$2:$C23,"&lt;"&amp;TP$4),TP$4&lt;TODAY()),"Late","Occupied")),)))</f>
        <v/>
      </c>
      <c r="TQ11" s="33" t="str">
        <f>IF(ISBLANK($F11),,IF(TODAY()=TQ$4,"Today",IF(AND(LOOKUP($F11,TenantNames,TenantStartDates)&lt;=TQ$4,LOOKUP($F11,TenantNames,TenantEndDates)&gt;=TQ$4),IF(OR(AND(DAY(LOOKUP($F11,TenantNames,TenantStartDates))&gt;28,DAY(EOMONTH(TQ$4,0))=28,DAY(TQ$4)=28),AND(DAY(LOOKUP($F11,TenantNames,TenantStartDates))&gt;30,DAY(EOMONTH(TQ$4,0))=30,DAY(TQ$4)=30),DAY(LOOKUP($F11,TenantNames,TenantStartDates))=DAY(TQ$4)),IF((LOOKUP($F11,TenantNames,TenantEndDates)-TQ$4)&lt;=31,LOOKUP($F11,TenantNames,TenantTotalRevenues)-SUM($JA11:TP11),LOOKUP($F11,TenantNames,TenantMonthlyRents)),IF(AND((SUMIF($G$4:AHB$4,"&lt;"&amp;TQ$4,$G11:AHB11))&gt;SUMIFS(TransactionAmounts,TenantSources,$F11,'Filtered Data'!$C$2:$C23,"&lt;"&amp;TQ$4),TQ$4&lt;TODAY()),"Late","Occupied")),)))</f>
        <v/>
      </c>
      <c r="TR11" s="33" t="str">
        <f>IF(ISBLANK($F11),,IF(TODAY()=TR$4,"Today",IF(AND(LOOKUP($F11,TenantNames,TenantStartDates)&lt;=TR$4,LOOKUP($F11,TenantNames,TenantEndDates)&gt;=TR$4),IF(OR(AND(DAY(LOOKUP($F11,TenantNames,TenantStartDates))&gt;28,DAY(EOMONTH(TR$4,0))=28,DAY(TR$4)=28),AND(DAY(LOOKUP($F11,TenantNames,TenantStartDates))&gt;30,DAY(EOMONTH(TR$4,0))=30,DAY(TR$4)=30),DAY(LOOKUP($F11,TenantNames,TenantStartDates))=DAY(TR$4)),IF((LOOKUP($F11,TenantNames,TenantEndDates)-TR$4)&lt;=31,LOOKUP($F11,TenantNames,TenantTotalRevenues)-SUM($JA11:TQ11),LOOKUP($F11,TenantNames,TenantMonthlyRents)),IF(AND((SUMIF($G$4:AHB$4,"&lt;"&amp;TR$4,$G11:AHB11))&gt;SUMIFS(TransactionAmounts,TenantSources,$F11,'Filtered Data'!$C$2:$C23,"&lt;"&amp;TR$4),TR$4&lt;TODAY()),"Late","Occupied")),)))</f>
        <v/>
      </c>
      <c r="TS11" s="33" t="str">
        <f>IF(ISBLANK($F11),,IF(TODAY()=TS$4,"Today",IF(AND(LOOKUP($F11,TenantNames,TenantStartDates)&lt;=TS$4,LOOKUP($F11,TenantNames,TenantEndDates)&gt;=TS$4),IF(OR(AND(DAY(LOOKUP($F11,TenantNames,TenantStartDates))&gt;28,DAY(EOMONTH(TS$4,0))=28,DAY(TS$4)=28),AND(DAY(LOOKUP($F11,TenantNames,TenantStartDates))&gt;30,DAY(EOMONTH(TS$4,0))=30,DAY(TS$4)=30),DAY(LOOKUP($F11,TenantNames,TenantStartDates))=DAY(TS$4)),IF((LOOKUP($F11,TenantNames,TenantEndDates)-TS$4)&lt;=31,LOOKUP($F11,TenantNames,TenantTotalRevenues)-SUM($JA11:TR11),LOOKUP($F11,TenantNames,TenantMonthlyRents)),IF(AND((SUMIF($G$4:AHB$4,"&lt;"&amp;TS$4,$G11:AHB11))&gt;SUMIFS(TransactionAmounts,TenantSources,$F11,'Filtered Data'!$C$2:$C23,"&lt;"&amp;TS$4),TS$4&lt;TODAY()),"Late","Occupied")),)))</f>
        <v/>
      </c>
      <c r="TT11" s="33" t="str">
        <f>IF(ISBLANK($F11),,IF(TODAY()=TT$4,"Today",IF(AND(LOOKUP($F11,TenantNames,TenantStartDates)&lt;=TT$4,LOOKUP($F11,TenantNames,TenantEndDates)&gt;=TT$4),IF(OR(AND(DAY(LOOKUP($F11,TenantNames,TenantStartDates))&gt;28,DAY(EOMONTH(TT$4,0))=28,DAY(TT$4)=28),AND(DAY(LOOKUP($F11,TenantNames,TenantStartDates))&gt;30,DAY(EOMONTH(TT$4,0))=30,DAY(TT$4)=30),DAY(LOOKUP($F11,TenantNames,TenantStartDates))=DAY(TT$4)),IF((LOOKUP($F11,TenantNames,TenantEndDates)-TT$4)&lt;=31,LOOKUP($F11,TenantNames,TenantTotalRevenues)-SUM($JA11:TS11),LOOKUP($F11,TenantNames,TenantMonthlyRents)),IF(AND((SUMIF($G$4:AHB$4,"&lt;"&amp;TT$4,$G11:AHB11))&gt;SUMIFS(TransactionAmounts,TenantSources,$F11,'Filtered Data'!$C$2:$C23,"&lt;"&amp;TT$4),TT$4&lt;TODAY()),"Late","Occupied")),)))</f>
        <v/>
      </c>
      <c r="TU11" s="33" t="str">
        <f>IF(ISBLANK($F11),,IF(TODAY()=TU$4,"Today",IF(AND(LOOKUP($F11,TenantNames,TenantStartDates)&lt;=TU$4,LOOKUP($F11,TenantNames,TenantEndDates)&gt;=TU$4),IF(OR(AND(DAY(LOOKUP($F11,TenantNames,TenantStartDates))&gt;28,DAY(EOMONTH(TU$4,0))=28,DAY(TU$4)=28),AND(DAY(LOOKUP($F11,TenantNames,TenantStartDates))&gt;30,DAY(EOMONTH(TU$4,0))=30,DAY(TU$4)=30),DAY(LOOKUP($F11,TenantNames,TenantStartDates))=DAY(TU$4)),IF((LOOKUP($F11,TenantNames,TenantEndDates)-TU$4)&lt;=31,LOOKUP($F11,TenantNames,TenantTotalRevenues)-SUM($JA11:TT11),LOOKUP($F11,TenantNames,TenantMonthlyRents)),IF(AND((SUMIF($G$4:AHB$4,"&lt;"&amp;TU$4,$G11:AHB11))&gt;SUMIFS(TransactionAmounts,TenantSources,$F11,'Filtered Data'!$C$2:$C23,"&lt;"&amp;TU$4),TU$4&lt;TODAY()),"Late","Occupied")),)))</f>
        <v/>
      </c>
      <c r="TV11" s="33" t="str">
        <f>IF(ISBLANK($F11),,IF(TODAY()=TV$4,"Today",IF(AND(LOOKUP($F11,TenantNames,TenantStartDates)&lt;=TV$4,LOOKUP($F11,TenantNames,TenantEndDates)&gt;=TV$4),IF(OR(AND(DAY(LOOKUP($F11,TenantNames,TenantStartDates))&gt;28,DAY(EOMONTH(TV$4,0))=28,DAY(TV$4)=28),AND(DAY(LOOKUP($F11,TenantNames,TenantStartDates))&gt;30,DAY(EOMONTH(TV$4,0))=30,DAY(TV$4)=30),DAY(LOOKUP($F11,TenantNames,TenantStartDates))=DAY(TV$4)),IF((LOOKUP($F11,TenantNames,TenantEndDates)-TV$4)&lt;=31,LOOKUP($F11,TenantNames,TenantTotalRevenues)-SUM($JA11:TU11),LOOKUP($F11,TenantNames,TenantMonthlyRents)),IF(AND((SUMIF($G$4:AHB$4,"&lt;"&amp;TV$4,$G11:AHB11))&gt;SUMIFS(TransactionAmounts,TenantSources,$F11,'Filtered Data'!$C$2:$C23,"&lt;"&amp;TV$4),TV$4&lt;TODAY()),"Late","Occupied")),)))</f>
        <v/>
      </c>
      <c r="TW11" s="33" t="str">
        <f>IF(ISBLANK($F11),,IF(TODAY()=TW$4,"Today",IF(AND(LOOKUP($F11,TenantNames,TenantStartDates)&lt;=TW$4,LOOKUP($F11,TenantNames,TenantEndDates)&gt;=TW$4),IF(OR(AND(DAY(LOOKUP($F11,TenantNames,TenantStartDates))&gt;28,DAY(EOMONTH(TW$4,0))=28,DAY(TW$4)=28),AND(DAY(LOOKUP($F11,TenantNames,TenantStartDates))&gt;30,DAY(EOMONTH(TW$4,0))=30,DAY(TW$4)=30),DAY(LOOKUP($F11,TenantNames,TenantStartDates))=DAY(TW$4)),IF((LOOKUP($F11,TenantNames,TenantEndDates)-TW$4)&lt;=31,LOOKUP($F11,TenantNames,TenantTotalRevenues)-SUM($JA11:TV11),LOOKUP($F11,TenantNames,TenantMonthlyRents)),IF(AND((SUMIF($G$4:AHB$4,"&lt;"&amp;TW$4,$G11:AHB11))&gt;SUMIFS(TransactionAmounts,TenantSources,$F11,'Filtered Data'!$C$2:$C23,"&lt;"&amp;TW$4),TW$4&lt;TODAY()),"Late","Occupied")),)))</f>
        <v/>
      </c>
      <c r="TX11" s="33" t="str">
        <f>IF(ISBLANK($F11),,IF(TODAY()=TX$4,"Today",IF(AND(LOOKUP($F11,TenantNames,TenantStartDates)&lt;=TX$4,LOOKUP($F11,TenantNames,TenantEndDates)&gt;=TX$4),IF(OR(AND(DAY(LOOKUP($F11,TenantNames,TenantStartDates))&gt;28,DAY(EOMONTH(TX$4,0))=28,DAY(TX$4)=28),AND(DAY(LOOKUP($F11,TenantNames,TenantStartDates))&gt;30,DAY(EOMONTH(TX$4,0))=30,DAY(TX$4)=30),DAY(LOOKUP($F11,TenantNames,TenantStartDates))=DAY(TX$4)),IF((LOOKUP($F11,TenantNames,TenantEndDates)-TX$4)&lt;=31,LOOKUP($F11,TenantNames,TenantTotalRevenues)-SUM($JA11:TW11),LOOKUP($F11,TenantNames,TenantMonthlyRents)),IF(AND((SUMIF($G$4:AHB$4,"&lt;"&amp;TX$4,$G11:AHB11))&gt;SUMIFS(TransactionAmounts,TenantSources,$F11,'Filtered Data'!$C$2:$C23,"&lt;"&amp;TX$4),TX$4&lt;TODAY()),"Late","Occupied")),)))</f>
        <v/>
      </c>
      <c r="TY11" s="33" t="str">
        <f>IF(ISBLANK($F11),,IF(TODAY()=TY$4,"Today",IF(AND(LOOKUP($F11,TenantNames,TenantStartDates)&lt;=TY$4,LOOKUP($F11,TenantNames,TenantEndDates)&gt;=TY$4),IF(OR(AND(DAY(LOOKUP($F11,TenantNames,TenantStartDates))&gt;28,DAY(EOMONTH(TY$4,0))=28,DAY(TY$4)=28),AND(DAY(LOOKUP($F11,TenantNames,TenantStartDates))&gt;30,DAY(EOMONTH(TY$4,0))=30,DAY(TY$4)=30),DAY(LOOKUP($F11,TenantNames,TenantStartDates))=DAY(TY$4)),IF((LOOKUP($F11,TenantNames,TenantEndDates)-TY$4)&lt;=31,LOOKUP($F11,TenantNames,TenantTotalRevenues)-SUM($JA11:TX11),LOOKUP($F11,TenantNames,TenantMonthlyRents)),IF(AND((SUMIF($G$4:AHB$4,"&lt;"&amp;TY$4,$G11:AHB11))&gt;SUMIFS(TransactionAmounts,TenantSources,$F11,'Filtered Data'!$C$2:$C23,"&lt;"&amp;TY$4),TY$4&lt;TODAY()),"Late","Occupied")),)))</f>
        <v/>
      </c>
      <c r="TZ11" s="33" t="str">
        <f>IF(ISBLANK($F11),,IF(TODAY()=TZ$4,"Today",IF(AND(LOOKUP($F11,TenantNames,TenantStartDates)&lt;=TZ$4,LOOKUP($F11,TenantNames,TenantEndDates)&gt;=TZ$4),IF(OR(AND(DAY(LOOKUP($F11,TenantNames,TenantStartDates))&gt;28,DAY(EOMONTH(TZ$4,0))=28,DAY(TZ$4)=28),AND(DAY(LOOKUP($F11,TenantNames,TenantStartDates))&gt;30,DAY(EOMONTH(TZ$4,0))=30,DAY(TZ$4)=30),DAY(LOOKUP($F11,TenantNames,TenantStartDates))=DAY(TZ$4)),IF((LOOKUP($F11,TenantNames,TenantEndDates)-TZ$4)&lt;=31,LOOKUP($F11,TenantNames,TenantTotalRevenues)-SUM($JA11:TY11),LOOKUP($F11,TenantNames,TenantMonthlyRents)),IF(AND((SUMIF($G$4:AHB$4,"&lt;"&amp;TZ$4,$G11:AHB11))&gt;SUMIFS(TransactionAmounts,TenantSources,$F11,'Filtered Data'!$C$2:$C23,"&lt;"&amp;TZ$4),TZ$4&lt;TODAY()),"Late","Occupied")),)))</f>
        <v/>
      </c>
      <c r="UA11" s="33" t="str">
        <f>IF(ISBLANK($F11),,IF(TODAY()=UA$4,"Today",IF(AND(LOOKUP($F11,TenantNames,TenantStartDates)&lt;=UA$4,LOOKUP($F11,TenantNames,TenantEndDates)&gt;=UA$4),IF(OR(AND(DAY(LOOKUP($F11,TenantNames,TenantStartDates))&gt;28,DAY(EOMONTH(UA$4,0))=28,DAY(UA$4)=28),AND(DAY(LOOKUP($F11,TenantNames,TenantStartDates))&gt;30,DAY(EOMONTH(UA$4,0))=30,DAY(UA$4)=30),DAY(LOOKUP($F11,TenantNames,TenantStartDates))=DAY(UA$4)),IF((LOOKUP($F11,TenantNames,TenantEndDates)-UA$4)&lt;=31,LOOKUP($F11,TenantNames,TenantTotalRevenues)-SUM($JA11:TZ11),LOOKUP($F11,TenantNames,TenantMonthlyRents)),IF(AND((SUMIF($G$4:AHB$4,"&lt;"&amp;UA$4,$G11:AHB11))&gt;SUMIFS(TransactionAmounts,TenantSources,$F11,'Filtered Data'!$C$2:$C23,"&lt;"&amp;UA$4),UA$4&lt;TODAY()),"Late","Occupied")),)))</f>
        <v/>
      </c>
      <c r="UB11" s="33" t="str">
        <f>IF(ISBLANK($F11),,IF(TODAY()=UB$4,"Today",IF(AND(LOOKUP($F11,TenantNames,TenantStartDates)&lt;=UB$4,LOOKUP($F11,TenantNames,TenantEndDates)&gt;=UB$4),IF(OR(AND(DAY(LOOKUP($F11,TenantNames,TenantStartDates))&gt;28,DAY(EOMONTH(UB$4,0))=28,DAY(UB$4)=28),AND(DAY(LOOKUP($F11,TenantNames,TenantStartDates))&gt;30,DAY(EOMONTH(UB$4,0))=30,DAY(UB$4)=30),DAY(LOOKUP($F11,TenantNames,TenantStartDates))=DAY(UB$4)),IF((LOOKUP($F11,TenantNames,TenantEndDates)-UB$4)&lt;=31,LOOKUP($F11,TenantNames,TenantTotalRevenues)-SUM($JA11:UA11),LOOKUP($F11,TenantNames,TenantMonthlyRents)),IF(AND((SUMIF($G$4:AHB$4,"&lt;"&amp;UB$4,$G11:AHB11))&gt;SUMIFS(TransactionAmounts,TenantSources,$F11,'Filtered Data'!$C$2:$C23,"&lt;"&amp;UB$4),UB$4&lt;TODAY()),"Late","Occupied")),)))</f>
        <v/>
      </c>
      <c r="UC11" s="33" t="str">
        <f>IF(ISBLANK($F11),,IF(TODAY()=UC$4,"Today",IF(AND(LOOKUP($F11,TenantNames,TenantStartDates)&lt;=UC$4,LOOKUP($F11,TenantNames,TenantEndDates)&gt;=UC$4),IF(OR(AND(DAY(LOOKUP($F11,TenantNames,TenantStartDates))&gt;28,DAY(EOMONTH(UC$4,0))=28,DAY(UC$4)=28),AND(DAY(LOOKUP($F11,TenantNames,TenantStartDates))&gt;30,DAY(EOMONTH(UC$4,0))=30,DAY(UC$4)=30),DAY(LOOKUP($F11,TenantNames,TenantStartDates))=DAY(UC$4)),IF((LOOKUP($F11,TenantNames,TenantEndDates)-UC$4)&lt;=31,LOOKUP($F11,TenantNames,TenantTotalRevenues)-SUM($JA11:UB11),LOOKUP($F11,TenantNames,TenantMonthlyRents)),IF(AND((SUMIF($G$4:AHB$4,"&lt;"&amp;UC$4,$G11:AHB11))&gt;SUMIFS(TransactionAmounts,TenantSources,$F11,'Filtered Data'!$C$2:$C23,"&lt;"&amp;UC$4),UC$4&lt;TODAY()),"Late","Occupied")),)))</f>
        <v/>
      </c>
      <c r="UD11" s="33" t="str">
        <f>IF(ISBLANK($F11),,IF(TODAY()=UD$4,"Today",IF(AND(LOOKUP($F11,TenantNames,TenantStartDates)&lt;=UD$4,LOOKUP($F11,TenantNames,TenantEndDates)&gt;=UD$4),IF(OR(AND(DAY(LOOKUP($F11,TenantNames,TenantStartDates))&gt;28,DAY(EOMONTH(UD$4,0))=28,DAY(UD$4)=28),AND(DAY(LOOKUP($F11,TenantNames,TenantStartDates))&gt;30,DAY(EOMONTH(UD$4,0))=30,DAY(UD$4)=30),DAY(LOOKUP($F11,TenantNames,TenantStartDates))=DAY(UD$4)),IF((LOOKUP($F11,TenantNames,TenantEndDates)-UD$4)&lt;=31,LOOKUP($F11,TenantNames,TenantTotalRevenues)-SUM($JA11:UC11),LOOKUP($F11,TenantNames,TenantMonthlyRents)),IF(AND((SUMIF($G$4:AHB$4,"&lt;"&amp;UD$4,$G11:AHB11))&gt;SUMIFS(TransactionAmounts,TenantSources,$F11,'Filtered Data'!$C$2:$C23,"&lt;"&amp;UD$4),UD$4&lt;TODAY()),"Late","Occupied")),)))</f>
        <v/>
      </c>
      <c r="UE11" s="33" t="str">
        <f>IF(ISBLANK($F11),,IF(TODAY()=UE$4,"Today",IF(AND(LOOKUP($F11,TenantNames,TenantStartDates)&lt;=UE$4,LOOKUP($F11,TenantNames,TenantEndDates)&gt;=UE$4),IF(OR(AND(DAY(LOOKUP($F11,TenantNames,TenantStartDates))&gt;28,DAY(EOMONTH(UE$4,0))=28,DAY(UE$4)=28),AND(DAY(LOOKUP($F11,TenantNames,TenantStartDates))&gt;30,DAY(EOMONTH(UE$4,0))=30,DAY(UE$4)=30),DAY(LOOKUP($F11,TenantNames,TenantStartDates))=DAY(UE$4)),IF((LOOKUP($F11,TenantNames,TenantEndDates)-UE$4)&lt;=31,LOOKUP($F11,TenantNames,TenantTotalRevenues)-SUM($JA11:UD11),LOOKUP($F11,TenantNames,TenantMonthlyRents)),IF(AND((SUMIF($G$4:AHB$4,"&lt;"&amp;UE$4,$G11:AHB11))&gt;SUMIFS(TransactionAmounts,TenantSources,$F11,'Filtered Data'!$C$2:$C23,"&lt;"&amp;UE$4),UE$4&lt;TODAY()),"Late","Occupied")),)))</f>
        <v/>
      </c>
      <c r="UF11" s="33" t="str">
        <f>IF(ISBLANK($F11),,IF(TODAY()=UF$4,"Today",IF(AND(LOOKUP($F11,TenantNames,TenantStartDates)&lt;=UF$4,LOOKUP($F11,TenantNames,TenantEndDates)&gt;=UF$4),IF(OR(AND(DAY(LOOKUP($F11,TenantNames,TenantStartDates))&gt;28,DAY(EOMONTH(UF$4,0))=28,DAY(UF$4)=28),AND(DAY(LOOKUP($F11,TenantNames,TenantStartDates))&gt;30,DAY(EOMONTH(UF$4,0))=30,DAY(UF$4)=30),DAY(LOOKUP($F11,TenantNames,TenantStartDates))=DAY(UF$4)),IF((LOOKUP($F11,TenantNames,TenantEndDates)-UF$4)&lt;=31,LOOKUP($F11,TenantNames,TenantTotalRevenues)-SUM($JA11:UE11),LOOKUP($F11,TenantNames,TenantMonthlyRents)),IF(AND((SUMIF($G$4:AHB$4,"&lt;"&amp;UF$4,$G11:AHB11))&gt;SUMIFS(TransactionAmounts,TenantSources,$F11,'Filtered Data'!$C$2:$C23,"&lt;"&amp;UF$4),UF$4&lt;TODAY()),"Late","Occupied")),)))</f>
        <v/>
      </c>
      <c r="UG11" s="33" t="str">
        <f>IF(ISBLANK($F11),,IF(TODAY()=UG$4,"Today",IF(AND(LOOKUP($F11,TenantNames,TenantStartDates)&lt;=UG$4,LOOKUP($F11,TenantNames,TenantEndDates)&gt;=UG$4),IF(OR(AND(DAY(LOOKUP($F11,TenantNames,TenantStartDates))&gt;28,DAY(EOMONTH(UG$4,0))=28,DAY(UG$4)=28),AND(DAY(LOOKUP($F11,TenantNames,TenantStartDates))&gt;30,DAY(EOMONTH(UG$4,0))=30,DAY(UG$4)=30),DAY(LOOKUP($F11,TenantNames,TenantStartDates))=DAY(UG$4)),IF((LOOKUP($F11,TenantNames,TenantEndDates)-UG$4)&lt;=31,LOOKUP($F11,TenantNames,TenantTotalRevenues)-SUM($JA11:UF11),LOOKUP($F11,TenantNames,TenantMonthlyRents)),IF(AND((SUMIF($G$4:AHB$4,"&lt;"&amp;UG$4,$G11:AHB11))&gt;SUMIFS(TransactionAmounts,TenantSources,$F11,'Filtered Data'!$C$2:$C23,"&lt;"&amp;UG$4),UG$4&lt;TODAY()),"Late","Occupied")),)))</f>
        <v/>
      </c>
      <c r="UH11" s="33" t="str">
        <f>IF(ISBLANK($F11),,IF(TODAY()=UH$4,"Today",IF(AND(LOOKUP($F11,TenantNames,TenantStartDates)&lt;=UH$4,LOOKUP($F11,TenantNames,TenantEndDates)&gt;=UH$4),IF(OR(AND(DAY(LOOKUP($F11,TenantNames,TenantStartDates))&gt;28,DAY(EOMONTH(UH$4,0))=28,DAY(UH$4)=28),AND(DAY(LOOKUP($F11,TenantNames,TenantStartDates))&gt;30,DAY(EOMONTH(UH$4,0))=30,DAY(UH$4)=30),DAY(LOOKUP($F11,TenantNames,TenantStartDates))=DAY(UH$4)),IF((LOOKUP($F11,TenantNames,TenantEndDates)-UH$4)&lt;=31,LOOKUP($F11,TenantNames,TenantTotalRevenues)-SUM($JA11:UG11),LOOKUP($F11,TenantNames,TenantMonthlyRents)),IF(AND((SUMIF($G$4:AHB$4,"&lt;"&amp;UH$4,$G11:AHB11))&gt;SUMIFS(TransactionAmounts,TenantSources,$F11,'Filtered Data'!$C$2:$C23,"&lt;"&amp;UH$4),UH$4&lt;TODAY()),"Late","Occupied")),)))</f>
        <v/>
      </c>
      <c r="UI11" s="33" t="str">
        <f>IF(ISBLANK($F11),,IF(TODAY()=UI$4,"Today",IF(AND(LOOKUP($F11,TenantNames,TenantStartDates)&lt;=UI$4,LOOKUP($F11,TenantNames,TenantEndDates)&gt;=UI$4),IF(OR(AND(DAY(LOOKUP($F11,TenantNames,TenantStartDates))&gt;28,DAY(EOMONTH(UI$4,0))=28,DAY(UI$4)=28),AND(DAY(LOOKUP($F11,TenantNames,TenantStartDates))&gt;30,DAY(EOMONTH(UI$4,0))=30,DAY(UI$4)=30),DAY(LOOKUP($F11,TenantNames,TenantStartDates))=DAY(UI$4)),IF((LOOKUP($F11,TenantNames,TenantEndDates)-UI$4)&lt;=31,LOOKUP($F11,TenantNames,TenantTotalRevenues)-SUM($JA11:UH11),LOOKUP($F11,TenantNames,TenantMonthlyRents)),IF(AND((SUMIF($G$4:AHB$4,"&lt;"&amp;UI$4,$G11:AHB11))&gt;SUMIFS(TransactionAmounts,TenantSources,$F11,'Filtered Data'!$C$2:$C23,"&lt;"&amp;UI$4),UI$4&lt;TODAY()),"Late","Occupied")),)))</f>
        <v/>
      </c>
      <c r="UJ11" s="33" t="str">
        <f>IF(ISBLANK($F11),,IF(TODAY()=UJ$4,"Today",IF(AND(LOOKUP($F11,TenantNames,TenantStartDates)&lt;=UJ$4,LOOKUP($F11,TenantNames,TenantEndDates)&gt;=UJ$4),IF(OR(AND(DAY(LOOKUP($F11,TenantNames,TenantStartDates))&gt;28,DAY(EOMONTH(UJ$4,0))=28,DAY(UJ$4)=28),AND(DAY(LOOKUP($F11,TenantNames,TenantStartDates))&gt;30,DAY(EOMONTH(UJ$4,0))=30,DAY(UJ$4)=30),DAY(LOOKUP($F11,TenantNames,TenantStartDates))=DAY(UJ$4)),IF((LOOKUP($F11,TenantNames,TenantEndDates)-UJ$4)&lt;=31,LOOKUP($F11,TenantNames,TenantTotalRevenues)-SUM($JA11:UI11),LOOKUP($F11,TenantNames,TenantMonthlyRents)),IF(AND((SUMIF($G$4:AHB$4,"&lt;"&amp;UJ$4,$G11:AHB11))&gt;SUMIFS(TransactionAmounts,TenantSources,$F11,'Filtered Data'!$C$2:$C23,"&lt;"&amp;UJ$4),UJ$4&lt;TODAY()),"Late","Occupied")),)))</f>
        <v/>
      </c>
      <c r="UK11" s="33" t="str">
        <f>IF(ISBLANK($F11),,IF(TODAY()=UK$4,"Today",IF(AND(LOOKUP($F11,TenantNames,TenantStartDates)&lt;=UK$4,LOOKUP($F11,TenantNames,TenantEndDates)&gt;=UK$4),IF(OR(AND(DAY(LOOKUP($F11,TenantNames,TenantStartDates))&gt;28,DAY(EOMONTH(UK$4,0))=28,DAY(UK$4)=28),AND(DAY(LOOKUP($F11,TenantNames,TenantStartDates))&gt;30,DAY(EOMONTH(UK$4,0))=30,DAY(UK$4)=30),DAY(LOOKUP($F11,TenantNames,TenantStartDates))=DAY(UK$4)),IF((LOOKUP($F11,TenantNames,TenantEndDates)-UK$4)&lt;=31,LOOKUP($F11,TenantNames,TenantTotalRevenues)-SUM($JA11:UJ11),LOOKUP($F11,TenantNames,TenantMonthlyRents)),IF(AND((SUMIF($G$4:AHB$4,"&lt;"&amp;UK$4,$G11:AHB11))&gt;SUMIFS(TransactionAmounts,TenantSources,$F11,'Filtered Data'!$C$2:$C23,"&lt;"&amp;UK$4),UK$4&lt;TODAY()),"Late","Occupied")),)))</f>
        <v/>
      </c>
      <c r="UL11" s="33" t="str">
        <f>IF(ISBLANK($F11),,IF(TODAY()=UL$4,"Today",IF(AND(LOOKUP($F11,TenantNames,TenantStartDates)&lt;=UL$4,LOOKUP($F11,TenantNames,TenantEndDates)&gt;=UL$4),IF(OR(AND(DAY(LOOKUP($F11,TenantNames,TenantStartDates))&gt;28,DAY(EOMONTH(UL$4,0))=28,DAY(UL$4)=28),AND(DAY(LOOKUP($F11,TenantNames,TenantStartDates))&gt;30,DAY(EOMONTH(UL$4,0))=30,DAY(UL$4)=30),DAY(LOOKUP($F11,TenantNames,TenantStartDates))=DAY(UL$4)),IF((LOOKUP($F11,TenantNames,TenantEndDates)-UL$4)&lt;=31,LOOKUP($F11,TenantNames,TenantTotalRevenues)-SUM($JA11:UK11),LOOKUP($F11,TenantNames,TenantMonthlyRents)),IF(AND((SUMIF($G$4:AHB$4,"&lt;"&amp;UL$4,$G11:AHB11))&gt;SUMIFS(TransactionAmounts,TenantSources,$F11,'Filtered Data'!$C$2:$C23,"&lt;"&amp;UL$4),UL$4&lt;TODAY()),"Late","Occupied")),)))</f>
        <v/>
      </c>
      <c r="UM11" s="33" t="str">
        <f>IF(ISBLANK($F11),,IF(TODAY()=UM$4,"Today",IF(AND(LOOKUP($F11,TenantNames,TenantStartDates)&lt;=UM$4,LOOKUP($F11,TenantNames,TenantEndDates)&gt;=UM$4),IF(OR(AND(DAY(LOOKUP($F11,TenantNames,TenantStartDates))&gt;28,DAY(EOMONTH(UM$4,0))=28,DAY(UM$4)=28),AND(DAY(LOOKUP($F11,TenantNames,TenantStartDates))&gt;30,DAY(EOMONTH(UM$4,0))=30,DAY(UM$4)=30),DAY(LOOKUP($F11,TenantNames,TenantStartDates))=DAY(UM$4)),IF((LOOKUP($F11,TenantNames,TenantEndDates)-UM$4)&lt;=31,LOOKUP($F11,TenantNames,TenantTotalRevenues)-SUM($JA11:UL11),LOOKUP($F11,TenantNames,TenantMonthlyRents)),IF(AND((SUMIF($G$4:AHB$4,"&lt;"&amp;UM$4,$G11:AHB11))&gt;SUMIFS(TransactionAmounts,TenantSources,$F11,'Filtered Data'!$C$2:$C23,"&lt;"&amp;UM$4),UM$4&lt;TODAY()),"Late","Occupied")),)))</f>
        <v/>
      </c>
      <c r="UN11" s="33" t="str">
        <f>IF(ISBLANK($F11),,IF(TODAY()=UN$4,"Today",IF(AND(LOOKUP($F11,TenantNames,TenantStartDates)&lt;=UN$4,LOOKUP($F11,TenantNames,TenantEndDates)&gt;=UN$4),IF(OR(AND(DAY(LOOKUP($F11,TenantNames,TenantStartDates))&gt;28,DAY(EOMONTH(UN$4,0))=28,DAY(UN$4)=28),AND(DAY(LOOKUP($F11,TenantNames,TenantStartDates))&gt;30,DAY(EOMONTH(UN$4,0))=30,DAY(UN$4)=30),DAY(LOOKUP($F11,TenantNames,TenantStartDates))=DAY(UN$4)),IF((LOOKUP($F11,TenantNames,TenantEndDates)-UN$4)&lt;=31,LOOKUP($F11,TenantNames,TenantTotalRevenues)-SUM($JA11:UM11),LOOKUP($F11,TenantNames,TenantMonthlyRents)),IF(AND((SUMIF($G$4:AHB$4,"&lt;"&amp;UN$4,$G11:AHB11))&gt;SUMIFS(TransactionAmounts,TenantSources,$F11,'Filtered Data'!$C$2:$C23,"&lt;"&amp;UN$4),UN$4&lt;TODAY()),"Late","Occupied")),)))</f>
        <v/>
      </c>
      <c r="UO11" s="33" t="str">
        <f>IF(ISBLANK($F11),,IF(TODAY()=UO$4,"Today",IF(AND(LOOKUP($F11,TenantNames,TenantStartDates)&lt;=UO$4,LOOKUP($F11,TenantNames,TenantEndDates)&gt;=UO$4),IF(OR(AND(DAY(LOOKUP($F11,TenantNames,TenantStartDates))&gt;28,DAY(EOMONTH(UO$4,0))=28,DAY(UO$4)=28),AND(DAY(LOOKUP($F11,TenantNames,TenantStartDates))&gt;30,DAY(EOMONTH(UO$4,0))=30,DAY(UO$4)=30),DAY(LOOKUP($F11,TenantNames,TenantStartDates))=DAY(UO$4)),IF((LOOKUP($F11,TenantNames,TenantEndDates)-UO$4)&lt;=31,LOOKUP($F11,TenantNames,TenantTotalRevenues)-SUM($JA11:UN11),LOOKUP($F11,TenantNames,TenantMonthlyRents)),IF(AND((SUMIF($G$4:AHB$4,"&lt;"&amp;UO$4,$G11:AHB11))&gt;SUMIFS(TransactionAmounts,TenantSources,$F11,'Filtered Data'!$C$2:$C23,"&lt;"&amp;UO$4),UO$4&lt;TODAY()),"Late","Occupied")),)))</f>
        <v/>
      </c>
      <c r="UP11" s="33" t="str">
        <f>IF(ISBLANK($F11),,IF(TODAY()=UP$4,"Today",IF(AND(LOOKUP($F11,TenantNames,TenantStartDates)&lt;=UP$4,LOOKUP($F11,TenantNames,TenantEndDates)&gt;=UP$4),IF(OR(AND(DAY(LOOKUP($F11,TenantNames,TenantStartDates))&gt;28,DAY(EOMONTH(UP$4,0))=28,DAY(UP$4)=28),AND(DAY(LOOKUP($F11,TenantNames,TenantStartDates))&gt;30,DAY(EOMONTH(UP$4,0))=30,DAY(UP$4)=30),DAY(LOOKUP($F11,TenantNames,TenantStartDates))=DAY(UP$4)),IF((LOOKUP($F11,TenantNames,TenantEndDates)-UP$4)&lt;=31,LOOKUP($F11,TenantNames,TenantTotalRevenues)-SUM($JA11:UO11),LOOKUP($F11,TenantNames,TenantMonthlyRents)),IF(AND((SUMIF($G$4:AHB$4,"&lt;"&amp;UP$4,$G11:AHB11))&gt;SUMIFS(TransactionAmounts,TenantSources,$F11,'Filtered Data'!$C$2:$C23,"&lt;"&amp;UP$4),UP$4&lt;TODAY()),"Late","Occupied")),)))</f>
        <v/>
      </c>
      <c r="UQ11" s="33" t="str">
        <f>IF(ISBLANK($F11),,IF(TODAY()=UQ$4,"Today",IF(AND(LOOKUP($F11,TenantNames,TenantStartDates)&lt;=UQ$4,LOOKUP($F11,TenantNames,TenantEndDates)&gt;=UQ$4),IF(OR(AND(DAY(LOOKUP($F11,TenantNames,TenantStartDates))&gt;28,DAY(EOMONTH(UQ$4,0))=28,DAY(UQ$4)=28),AND(DAY(LOOKUP($F11,TenantNames,TenantStartDates))&gt;30,DAY(EOMONTH(UQ$4,0))=30,DAY(UQ$4)=30),DAY(LOOKUP($F11,TenantNames,TenantStartDates))=DAY(UQ$4)),IF((LOOKUP($F11,TenantNames,TenantEndDates)-UQ$4)&lt;=31,LOOKUP($F11,TenantNames,TenantTotalRevenues)-SUM($JA11:UP11),LOOKUP($F11,TenantNames,TenantMonthlyRents)),IF(AND((SUMIF($G$4:AHB$4,"&lt;"&amp;UQ$4,$G11:AHB11))&gt;SUMIFS(TransactionAmounts,TenantSources,$F11,'Filtered Data'!$C$2:$C23,"&lt;"&amp;UQ$4),UQ$4&lt;TODAY()),"Late","Occupied")),)))</f>
        <v/>
      </c>
      <c r="UR11" s="33" t="str">
        <f>IF(ISBLANK($F11),,IF(TODAY()=UR$4,"Today",IF(AND(LOOKUP($F11,TenantNames,TenantStartDates)&lt;=UR$4,LOOKUP($F11,TenantNames,TenantEndDates)&gt;=UR$4),IF(OR(AND(DAY(LOOKUP($F11,TenantNames,TenantStartDates))&gt;28,DAY(EOMONTH(UR$4,0))=28,DAY(UR$4)=28),AND(DAY(LOOKUP($F11,TenantNames,TenantStartDates))&gt;30,DAY(EOMONTH(UR$4,0))=30,DAY(UR$4)=30),DAY(LOOKUP($F11,TenantNames,TenantStartDates))=DAY(UR$4)),IF((LOOKUP($F11,TenantNames,TenantEndDates)-UR$4)&lt;=31,LOOKUP($F11,TenantNames,TenantTotalRevenues)-SUM($JA11:UQ11),LOOKUP($F11,TenantNames,TenantMonthlyRents)),IF(AND((SUMIF($G$4:AHB$4,"&lt;"&amp;UR$4,$G11:AHB11))&gt;SUMIFS(TransactionAmounts,TenantSources,$F11,'Filtered Data'!$C$2:$C23,"&lt;"&amp;UR$4),UR$4&lt;TODAY()),"Late","Occupied")),)))</f>
        <v/>
      </c>
      <c r="US11" s="33" t="str">
        <f>IF(ISBLANK($F11),,IF(TODAY()=US$4,"Today",IF(AND(LOOKUP($F11,TenantNames,TenantStartDates)&lt;=US$4,LOOKUP($F11,TenantNames,TenantEndDates)&gt;=US$4),IF(OR(AND(DAY(LOOKUP($F11,TenantNames,TenantStartDates))&gt;28,DAY(EOMONTH(US$4,0))=28,DAY(US$4)=28),AND(DAY(LOOKUP($F11,TenantNames,TenantStartDates))&gt;30,DAY(EOMONTH(US$4,0))=30,DAY(US$4)=30),DAY(LOOKUP($F11,TenantNames,TenantStartDates))=DAY(US$4)),IF((LOOKUP($F11,TenantNames,TenantEndDates)-US$4)&lt;=31,LOOKUP($F11,TenantNames,TenantTotalRevenues)-SUM($JA11:UR11),LOOKUP($F11,TenantNames,TenantMonthlyRents)),IF(AND((SUMIF($G$4:AHB$4,"&lt;"&amp;US$4,$G11:AHB11))&gt;SUMIFS(TransactionAmounts,TenantSources,$F11,'Filtered Data'!$C$2:$C23,"&lt;"&amp;US$4),US$4&lt;TODAY()),"Late","Occupied")),)))</f>
        <v/>
      </c>
      <c r="UT11" s="33" t="str">
        <f>IF(ISBLANK($F11),,IF(TODAY()=UT$4,"Today",IF(AND(LOOKUP($F11,TenantNames,TenantStartDates)&lt;=UT$4,LOOKUP($F11,TenantNames,TenantEndDates)&gt;=UT$4),IF(OR(AND(DAY(LOOKUP($F11,TenantNames,TenantStartDates))&gt;28,DAY(EOMONTH(UT$4,0))=28,DAY(UT$4)=28),AND(DAY(LOOKUP($F11,TenantNames,TenantStartDates))&gt;30,DAY(EOMONTH(UT$4,0))=30,DAY(UT$4)=30),DAY(LOOKUP($F11,TenantNames,TenantStartDates))=DAY(UT$4)),IF((LOOKUP($F11,TenantNames,TenantEndDates)-UT$4)&lt;=31,LOOKUP($F11,TenantNames,TenantTotalRevenues)-SUM($JA11:US11),LOOKUP($F11,TenantNames,TenantMonthlyRents)),IF(AND((SUMIF($G$4:AHB$4,"&lt;"&amp;UT$4,$G11:AHB11))&gt;SUMIFS(TransactionAmounts,TenantSources,$F11,'Filtered Data'!$C$2:$C23,"&lt;"&amp;UT$4),UT$4&lt;TODAY()),"Late","Occupied")),)))</f>
        <v/>
      </c>
      <c r="UU11" s="33" t="str">
        <f>IF(ISBLANK($F11),,IF(TODAY()=UU$4,"Today",IF(AND(LOOKUP($F11,TenantNames,TenantStartDates)&lt;=UU$4,LOOKUP($F11,TenantNames,TenantEndDates)&gt;=UU$4),IF(OR(AND(DAY(LOOKUP($F11,TenantNames,TenantStartDates))&gt;28,DAY(EOMONTH(UU$4,0))=28,DAY(UU$4)=28),AND(DAY(LOOKUP($F11,TenantNames,TenantStartDates))&gt;30,DAY(EOMONTH(UU$4,0))=30,DAY(UU$4)=30),DAY(LOOKUP($F11,TenantNames,TenantStartDates))=DAY(UU$4)),IF((LOOKUP($F11,TenantNames,TenantEndDates)-UU$4)&lt;=31,LOOKUP($F11,TenantNames,TenantTotalRevenues)-SUM($JA11:UT11),LOOKUP($F11,TenantNames,TenantMonthlyRents)),IF(AND((SUMIF($G$4:AHB$4,"&lt;"&amp;UU$4,$G11:AHB11))&gt;SUMIFS(TransactionAmounts,TenantSources,$F11,'Filtered Data'!$C$2:$C23,"&lt;"&amp;UU$4),UU$4&lt;TODAY()),"Late","Occupied")),)))</f>
        <v/>
      </c>
      <c r="UV11" s="33" t="str">
        <f>IF(ISBLANK($F11),,IF(TODAY()=UV$4,"Today",IF(AND(LOOKUP($F11,TenantNames,TenantStartDates)&lt;=UV$4,LOOKUP($F11,TenantNames,TenantEndDates)&gt;=UV$4),IF(OR(AND(DAY(LOOKUP($F11,TenantNames,TenantStartDates))&gt;28,DAY(EOMONTH(UV$4,0))=28,DAY(UV$4)=28),AND(DAY(LOOKUP($F11,TenantNames,TenantStartDates))&gt;30,DAY(EOMONTH(UV$4,0))=30,DAY(UV$4)=30),DAY(LOOKUP($F11,TenantNames,TenantStartDates))=DAY(UV$4)),IF((LOOKUP($F11,TenantNames,TenantEndDates)-UV$4)&lt;=31,LOOKUP($F11,TenantNames,TenantTotalRevenues)-SUM($JA11:UU11),LOOKUP($F11,TenantNames,TenantMonthlyRents)),IF(AND((SUMIF($G$4:AHB$4,"&lt;"&amp;UV$4,$G11:AHB11))&gt;SUMIFS(TransactionAmounts,TenantSources,$F11,'Filtered Data'!$C$2:$C23,"&lt;"&amp;UV$4),UV$4&lt;TODAY()),"Late","Occupied")),)))</f>
        <v/>
      </c>
      <c r="UW11" s="33" t="str">
        <f>IF(ISBLANK($F11),,IF(TODAY()=UW$4,"Today",IF(AND(LOOKUP($F11,TenantNames,TenantStartDates)&lt;=UW$4,LOOKUP($F11,TenantNames,TenantEndDates)&gt;=UW$4),IF(OR(AND(DAY(LOOKUP($F11,TenantNames,TenantStartDates))&gt;28,DAY(EOMONTH(UW$4,0))=28,DAY(UW$4)=28),AND(DAY(LOOKUP($F11,TenantNames,TenantStartDates))&gt;30,DAY(EOMONTH(UW$4,0))=30,DAY(UW$4)=30),DAY(LOOKUP($F11,TenantNames,TenantStartDates))=DAY(UW$4)),IF((LOOKUP($F11,TenantNames,TenantEndDates)-UW$4)&lt;=31,LOOKUP($F11,TenantNames,TenantTotalRevenues)-SUM($JA11:UV11),LOOKUP($F11,TenantNames,TenantMonthlyRents)),IF(AND((SUMIF($G$4:AHB$4,"&lt;"&amp;UW$4,$G11:AHB11))&gt;SUMIFS(TransactionAmounts,TenantSources,$F11,'Filtered Data'!$C$2:$C23,"&lt;"&amp;UW$4),UW$4&lt;TODAY()),"Late","Occupied")),)))</f>
        <v/>
      </c>
      <c r="UX11" s="33" t="str">
        <f>IF(ISBLANK($F11),,IF(TODAY()=UX$4,"Today",IF(AND(LOOKUP($F11,TenantNames,TenantStartDates)&lt;=UX$4,LOOKUP($F11,TenantNames,TenantEndDates)&gt;=UX$4),IF(OR(AND(DAY(LOOKUP($F11,TenantNames,TenantStartDates))&gt;28,DAY(EOMONTH(UX$4,0))=28,DAY(UX$4)=28),AND(DAY(LOOKUP($F11,TenantNames,TenantStartDates))&gt;30,DAY(EOMONTH(UX$4,0))=30,DAY(UX$4)=30),DAY(LOOKUP($F11,TenantNames,TenantStartDates))=DAY(UX$4)),IF((LOOKUP($F11,TenantNames,TenantEndDates)-UX$4)&lt;=31,LOOKUP($F11,TenantNames,TenantTotalRevenues)-SUM($JA11:UW11),LOOKUP($F11,TenantNames,TenantMonthlyRents)),IF(AND((SUMIF($G$4:AHB$4,"&lt;"&amp;UX$4,$G11:AHB11))&gt;SUMIFS(TransactionAmounts,TenantSources,$F11,'Filtered Data'!$C$2:$C23,"&lt;"&amp;UX$4),UX$4&lt;TODAY()),"Late","Occupied")),)))</f>
        <v/>
      </c>
      <c r="UY11" s="33" t="str">
        <f>IF(ISBLANK($F11),,IF(TODAY()=UY$4,"Today",IF(AND(LOOKUP($F11,TenantNames,TenantStartDates)&lt;=UY$4,LOOKUP($F11,TenantNames,TenantEndDates)&gt;=UY$4),IF(OR(AND(DAY(LOOKUP($F11,TenantNames,TenantStartDates))&gt;28,DAY(EOMONTH(UY$4,0))=28,DAY(UY$4)=28),AND(DAY(LOOKUP($F11,TenantNames,TenantStartDates))&gt;30,DAY(EOMONTH(UY$4,0))=30,DAY(UY$4)=30),DAY(LOOKUP($F11,TenantNames,TenantStartDates))=DAY(UY$4)),IF((LOOKUP($F11,TenantNames,TenantEndDates)-UY$4)&lt;=31,LOOKUP($F11,TenantNames,TenantTotalRevenues)-SUM($JA11:UX11),LOOKUP($F11,TenantNames,TenantMonthlyRents)),IF(AND((SUMIF($G$4:AHB$4,"&lt;"&amp;UY$4,$G11:AHB11))&gt;SUMIFS(TransactionAmounts,TenantSources,$F11,'Filtered Data'!$C$2:$C23,"&lt;"&amp;UY$4),UY$4&lt;TODAY()),"Late","Occupied")),)))</f>
        <v/>
      </c>
      <c r="UZ11" s="33" t="str">
        <f>IF(ISBLANK($F11),,IF(TODAY()=UZ$4,"Today",IF(AND(LOOKUP($F11,TenantNames,TenantStartDates)&lt;=UZ$4,LOOKUP($F11,TenantNames,TenantEndDates)&gt;=UZ$4),IF(OR(AND(DAY(LOOKUP($F11,TenantNames,TenantStartDates))&gt;28,DAY(EOMONTH(UZ$4,0))=28,DAY(UZ$4)=28),AND(DAY(LOOKUP($F11,TenantNames,TenantStartDates))&gt;30,DAY(EOMONTH(UZ$4,0))=30,DAY(UZ$4)=30),DAY(LOOKUP($F11,TenantNames,TenantStartDates))=DAY(UZ$4)),IF((LOOKUP($F11,TenantNames,TenantEndDates)-UZ$4)&lt;=31,LOOKUP($F11,TenantNames,TenantTotalRevenues)-SUM($JA11:UY11),LOOKUP($F11,TenantNames,TenantMonthlyRents)),IF(AND((SUMIF($G$4:AHB$4,"&lt;"&amp;UZ$4,$G11:AHB11))&gt;SUMIFS(TransactionAmounts,TenantSources,$F11,'Filtered Data'!$C$2:$C23,"&lt;"&amp;UZ$4),UZ$4&lt;TODAY()),"Late","Occupied")),)))</f>
        <v/>
      </c>
      <c r="VA11" s="33" t="str">
        <f>IF(ISBLANK($F11),,IF(TODAY()=VA$4,"Today",IF(AND(LOOKUP($F11,TenantNames,TenantStartDates)&lt;=VA$4,LOOKUP($F11,TenantNames,TenantEndDates)&gt;=VA$4),IF(OR(AND(DAY(LOOKUP($F11,TenantNames,TenantStartDates))&gt;28,DAY(EOMONTH(VA$4,0))=28,DAY(VA$4)=28),AND(DAY(LOOKUP($F11,TenantNames,TenantStartDates))&gt;30,DAY(EOMONTH(VA$4,0))=30,DAY(VA$4)=30),DAY(LOOKUP($F11,TenantNames,TenantStartDates))=DAY(VA$4)),IF((LOOKUP($F11,TenantNames,TenantEndDates)-VA$4)&lt;=31,LOOKUP($F11,TenantNames,TenantTotalRevenues)-SUM($JA11:UZ11),LOOKUP($F11,TenantNames,TenantMonthlyRents)),IF(AND((SUMIF($G$4:AHB$4,"&lt;"&amp;VA$4,$G11:AHB11))&gt;SUMIFS(TransactionAmounts,TenantSources,$F11,'Filtered Data'!$C$2:$C23,"&lt;"&amp;VA$4),VA$4&lt;TODAY()),"Late","Occupied")),)))</f>
        <v/>
      </c>
      <c r="VB11" s="33" t="str">
        <f>IF(ISBLANK($F11),,IF(TODAY()=VB$4,"Today",IF(AND(LOOKUP($F11,TenantNames,TenantStartDates)&lt;=VB$4,LOOKUP($F11,TenantNames,TenantEndDates)&gt;=VB$4),IF(OR(AND(DAY(LOOKUP($F11,TenantNames,TenantStartDates))&gt;28,DAY(EOMONTH(VB$4,0))=28,DAY(VB$4)=28),AND(DAY(LOOKUP($F11,TenantNames,TenantStartDates))&gt;30,DAY(EOMONTH(VB$4,0))=30,DAY(VB$4)=30),DAY(LOOKUP($F11,TenantNames,TenantStartDates))=DAY(VB$4)),IF((LOOKUP($F11,TenantNames,TenantEndDates)-VB$4)&lt;=31,LOOKUP($F11,TenantNames,TenantTotalRevenues)-SUM($JA11:VA11),LOOKUP($F11,TenantNames,TenantMonthlyRents)),IF(AND((SUMIF($G$4:AHB$4,"&lt;"&amp;VB$4,$G11:AHB11))&gt;SUMIFS(TransactionAmounts,TenantSources,$F11,'Filtered Data'!$C$2:$C23,"&lt;"&amp;VB$4),VB$4&lt;TODAY()),"Late","Occupied")),)))</f>
        <v/>
      </c>
      <c r="VC11" s="33" t="str">
        <f>IF(ISBLANK($F11),,IF(TODAY()=VC$4,"Today",IF(AND(LOOKUP($F11,TenantNames,TenantStartDates)&lt;=VC$4,LOOKUP($F11,TenantNames,TenantEndDates)&gt;=VC$4),IF(OR(AND(DAY(LOOKUP($F11,TenantNames,TenantStartDates))&gt;28,DAY(EOMONTH(VC$4,0))=28,DAY(VC$4)=28),AND(DAY(LOOKUP($F11,TenantNames,TenantStartDates))&gt;30,DAY(EOMONTH(VC$4,0))=30,DAY(VC$4)=30),DAY(LOOKUP($F11,TenantNames,TenantStartDates))=DAY(VC$4)),IF((LOOKUP($F11,TenantNames,TenantEndDates)-VC$4)&lt;=31,LOOKUP($F11,TenantNames,TenantTotalRevenues)-SUM($JA11:VB11),LOOKUP($F11,TenantNames,TenantMonthlyRents)),IF(AND((SUMIF($G$4:AHB$4,"&lt;"&amp;VC$4,$G11:AHB11))&gt;SUMIFS(TransactionAmounts,TenantSources,$F11,'Filtered Data'!$C$2:$C23,"&lt;"&amp;VC$4),VC$4&lt;TODAY()),"Late","Occupied")),)))</f>
        <v/>
      </c>
      <c r="VD11" s="33" t="str">
        <f>IF(ISBLANK($F11),,IF(TODAY()=VD$4,"Today",IF(AND(LOOKUP($F11,TenantNames,TenantStartDates)&lt;=VD$4,LOOKUP($F11,TenantNames,TenantEndDates)&gt;=VD$4),IF(OR(AND(DAY(LOOKUP($F11,TenantNames,TenantStartDates))&gt;28,DAY(EOMONTH(VD$4,0))=28,DAY(VD$4)=28),AND(DAY(LOOKUP($F11,TenantNames,TenantStartDates))&gt;30,DAY(EOMONTH(VD$4,0))=30,DAY(VD$4)=30),DAY(LOOKUP($F11,TenantNames,TenantStartDates))=DAY(VD$4)),IF((LOOKUP($F11,TenantNames,TenantEndDates)-VD$4)&lt;=31,LOOKUP($F11,TenantNames,TenantTotalRevenues)-SUM($JA11:VC11),LOOKUP($F11,TenantNames,TenantMonthlyRents)),IF(AND((SUMIF($G$4:AHB$4,"&lt;"&amp;VD$4,$G11:AHB11))&gt;SUMIFS(TransactionAmounts,TenantSources,$F11,'Filtered Data'!$C$2:$C23,"&lt;"&amp;VD$4),VD$4&lt;TODAY()),"Late","Occupied")),)))</f>
        <v/>
      </c>
      <c r="VE11" s="33" t="str">
        <f>IF(ISBLANK($F11),,IF(TODAY()=VE$4,"Today",IF(AND(LOOKUP($F11,TenantNames,TenantStartDates)&lt;=VE$4,LOOKUP($F11,TenantNames,TenantEndDates)&gt;=VE$4),IF(OR(AND(DAY(LOOKUP($F11,TenantNames,TenantStartDates))&gt;28,DAY(EOMONTH(VE$4,0))=28,DAY(VE$4)=28),AND(DAY(LOOKUP($F11,TenantNames,TenantStartDates))&gt;30,DAY(EOMONTH(VE$4,0))=30,DAY(VE$4)=30),DAY(LOOKUP($F11,TenantNames,TenantStartDates))=DAY(VE$4)),IF((LOOKUP($F11,TenantNames,TenantEndDates)-VE$4)&lt;=31,LOOKUP($F11,TenantNames,TenantTotalRevenues)-SUM($JA11:VD11),LOOKUP($F11,TenantNames,TenantMonthlyRents)),IF(AND((SUMIF($G$4:AHB$4,"&lt;"&amp;VE$4,$G11:AHB11))&gt;SUMIFS(TransactionAmounts,TenantSources,$F11,'Filtered Data'!$C$2:$C23,"&lt;"&amp;VE$4),VE$4&lt;TODAY()),"Late","Occupied")),)))</f>
        <v/>
      </c>
      <c r="VF11" s="33" t="str">
        <f>IF(ISBLANK($F11),,IF(TODAY()=VF$4,"Today",IF(AND(LOOKUP($F11,TenantNames,TenantStartDates)&lt;=VF$4,LOOKUP($F11,TenantNames,TenantEndDates)&gt;=VF$4),IF(OR(AND(DAY(LOOKUP($F11,TenantNames,TenantStartDates))&gt;28,DAY(EOMONTH(VF$4,0))=28,DAY(VF$4)=28),AND(DAY(LOOKUP($F11,TenantNames,TenantStartDates))&gt;30,DAY(EOMONTH(VF$4,0))=30,DAY(VF$4)=30),DAY(LOOKUP($F11,TenantNames,TenantStartDates))=DAY(VF$4)),IF((LOOKUP($F11,TenantNames,TenantEndDates)-VF$4)&lt;=31,LOOKUP($F11,TenantNames,TenantTotalRevenues)-SUM($JA11:VE11),LOOKUP($F11,TenantNames,TenantMonthlyRents)),IF(AND((SUMIF($G$4:AHB$4,"&lt;"&amp;VF$4,$G11:AHB11))&gt;SUMIFS(TransactionAmounts,TenantSources,$F11,'Filtered Data'!$C$2:$C23,"&lt;"&amp;VF$4),VF$4&lt;TODAY()),"Late","Occupied")),)))</f>
        <v/>
      </c>
      <c r="VG11" s="33" t="str">
        <f>IF(ISBLANK($F11),,IF(TODAY()=VG$4,"Today",IF(AND(LOOKUP($F11,TenantNames,TenantStartDates)&lt;=VG$4,LOOKUP($F11,TenantNames,TenantEndDates)&gt;=VG$4),IF(OR(AND(DAY(LOOKUP($F11,TenantNames,TenantStartDates))&gt;28,DAY(EOMONTH(VG$4,0))=28,DAY(VG$4)=28),AND(DAY(LOOKUP($F11,TenantNames,TenantStartDates))&gt;30,DAY(EOMONTH(VG$4,0))=30,DAY(VG$4)=30),DAY(LOOKUP($F11,TenantNames,TenantStartDates))=DAY(VG$4)),IF((LOOKUP($F11,TenantNames,TenantEndDates)-VG$4)&lt;=31,LOOKUP($F11,TenantNames,TenantTotalRevenues)-SUM($JA11:VF11),LOOKUP($F11,TenantNames,TenantMonthlyRents)),IF(AND((SUMIF($G$4:AHB$4,"&lt;"&amp;VG$4,$G11:AHB11))&gt;SUMIFS(TransactionAmounts,TenantSources,$F11,'Filtered Data'!$C$2:$C23,"&lt;"&amp;VG$4),VG$4&lt;TODAY()),"Late","Occupied")),)))</f>
        <v/>
      </c>
      <c r="VH11" s="33" t="str">
        <f>IF(ISBLANK($F11),,IF(TODAY()=VH$4,"Today",IF(AND(LOOKUP($F11,TenantNames,TenantStartDates)&lt;=VH$4,LOOKUP($F11,TenantNames,TenantEndDates)&gt;=VH$4),IF(OR(AND(DAY(LOOKUP($F11,TenantNames,TenantStartDates))&gt;28,DAY(EOMONTH(VH$4,0))=28,DAY(VH$4)=28),AND(DAY(LOOKUP($F11,TenantNames,TenantStartDates))&gt;30,DAY(EOMONTH(VH$4,0))=30,DAY(VH$4)=30),DAY(LOOKUP($F11,TenantNames,TenantStartDates))=DAY(VH$4)),IF((LOOKUP($F11,TenantNames,TenantEndDates)-VH$4)&lt;=31,LOOKUP($F11,TenantNames,TenantTotalRevenues)-SUM($JA11:VG11),LOOKUP($F11,TenantNames,TenantMonthlyRents)),IF(AND((SUMIF($G$4:AHB$4,"&lt;"&amp;VH$4,$G11:AHB11))&gt;SUMIFS(TransactionAmounts,TenantSources,$F11,'Filtered Data'!$C$2:$C23,"&lt;"&amp;VH$4),VH$4&lt;TODAY()),"Late","Occupied")),)))</f>
        <v/>
      </c>
      <c r="VI11" s="33" t="str">
        <f>IF(ISBLANK($F11),,IF(TODAY()=VI$4,"Today",IF(AND(LOOKUP($F11,TenantNames,TenantStartDates)&lt;=VI$4,LOOKUP($F11,TenantNames,TenantEndDates)&gt;=VI$4),IF(OR(AND(DAY(LOOKUP($F11,TenantNames,TenantStartDates))&gt;28,DAY(EOMONTH(VI$4,0))=28,DAY(VI$4)=28),AND(DAY(LOOKUP($F11,TenantNames,TenantStartDates))&gt;30,DAY(EOMONTH(VI$4,0))=30,DAY(VI$4)=30),DAY(LOOKUP($F11,TenantNames,TenantStartDates))=DAY(VI$4)),IF((LOOKUP($F11,TenantNames,TenantEndDates)-VI$4)&lt;=31,LOOKUP($F11,TenantNames,TenantTotalRevenues)-SUM($JA11:VH11),LOOKUP($F11,TenantNames,TenantMonthlyRents)),IF(AND((SUMIF($G$4:AHB$4,"&lt;"&amp;VI$4,$G11:AHB11))&gt;SUMIFS(TransactionAmounts,TenantSources,$F11,'Filtered Data'!$C$2:$C23,"&lt;"&amp;VI$4),VI$4&lt;TODAY()),"Late","Occupied")),)))</f>
        <v/>
      </c>
      <c r="VJ11" s="33" t="str">
        <f>IF(ISBLANK($F11),,IF(TODAY()=VJ$4,"Today",IF(AND(LOOKUP($F11,TenantNames,TenantStartDates)&lt;=VJ$4,LOOKUP($F11,TenantNames,TenantEndDates)&gt;=VJ$4),IF(OR(AND(DAY(LOOKUP($F11,TenantNames,TenantStartDates))&gt;28,DAY(EOMONTH(VJ$4,0))=28,DAY(VJ$4)=28),AND(DAY(LOOKUP($F11,TenantNames,TenantStartDates))&gt;30,DAY(EOMONTH(VJ$4,0))=30,DAY(VJ$4)=30),DAY(LOOKUP($F11,TenantNames,TenantStartDates))=DAY(VJ$4)),IF((LOOKUP($F11,TenantNames,TenantEndDates)-VJ$4)&lt;=31,LOOKUP($F11,TenantNames,TenantTotalRevenues)-SUM($JA11:VI11),LOOKUP($F11,TenantNames,TenantMonthlyRents)),IF(AND((SUMIF($G$4:AHB$4,"&lt;"&amp;VJ$4,$G11:AHB11))&gt;SUMIFS(TransactionAmounts,TenantSources,$F11,'Filtered Data'!$C$2:$C23,"&lt;"&amp;VJ$4),VJ$4&lt;TODAY()),"Late","Occupied")),)))</f>
        <v/>
      </c>
      <c r="VK11" s="33" t="str">
        <f>IF(ISBLANK($F11),,IF(TODAY()=VK$4,"Today",IF(AND(LOOKUP($F11,TenantNames,TenantStartDates)&lt;=VK$4,LOOKUP($F11,TenantNames,TenantEndDates)&gt;=VK$4),IF(OR(AND(DAY(LOOKUP($F11,TenantNames,TenantStartDates))&gt;28,DAY(EOMONTH(VK$4,0))=28,DAY(VK$4)=28),AND(DAY(LOOKUP($F11,TenantNames,TenantStartDates))&gt;30,DAY(EOMONTH(VK$4,0))=30,DAY(VK$4)=30),DAY(LOOKUP($F11,TenantNames,TenantStartDates))=DAY(VK$4)),IF((LOOKUP($F11,TenantNames,TenantEndDates)-VK$4)&lt;=31,LOOKUP($F11,TenantNames,TenantTotalRevenues)-SUM($JA11:VJ11),LOOKUP($F11,TenantNames,TenantMonthlyRents)),IF(AND((SUMIF($G$4:AHB$4,"&lt;"&amp;VK$4,$G11:AHB11))&gt;SUMIFS(TransactionAmounts,TenantSources,$F11,'Filtered Data'!$C$2:$C23,"&lt;"&amp;VK$4),VK$4&lt;TODAY()),"Late","Occupied")),)))</f>
        <v/>
      </c>
      <c r="VL11" s="33" t="str">
        <f>IF(ISBLANK($F11),,IF(TODAY()=VL$4,"Today",IF(AND(LOOKUP($F11,TenantNames,TenantStartDates)&lt;=VL$4,LOOKUP($F11,TenantNames,TenantEndDates)&gt;=VL$4),IF(OR(AND(DAY(LOOKUP($F11,TenantNames,TenantStartDates))&gt;28,DAY(EOMONTH(VL$4,0))=28,DAY(VL$4)=28),AND(DAY(LOOKUP($F11,TenantNames,TenantStartDates))&gt;30,DAY(EOMONTH(VL$4,0))=30,DAY(VL$4)=30),DAY(LOOKUP($F11,TenantNames,TenantStartDates))=DAY(VL$4)),IF((LOOKUP($F11,TenantNames,TenantEndDates)-VL$4)&lt;=31,LOOKUP($F11,TenantNames,TenantTotalRevenues)-SUM($JA11:VK11),LOOKUP($F11,TenantNames,TenantMonthlyRents)),IF(AND((SUMIF($G$4:AHB$4,"&lt;"&amp;VL$4,$G11:AHB11))&gt;SUMIFS(TransactionAmounts,TenantSources,$F11,'Filtered Data'!$C$2:$C23,"&lt;"&amp;VL$4),VL$4&lt;TODAY()),"Late","Occupied")),)))</f>
        <v/>
      </c>
      <c r="VM11" s="33" t="str">
        <f>IF(ISBLANK($F11),,IF(TODAY()=VM$4,"Today",IF(AND(LOOKUP($F11,TenantNames,TenantStartDates)&lt;=VM$4,LOOKUP($F11,TenantNames,TenantEndDates)&gt;=VM$4),IF(OR(AND(DAY(LOOKUP($F11,TenantNames,TenantStartDates))&gt;28,DAY(EOMONTH(VM$4,0))=28,DAY(VM$4)=28),AND(DAY(LOOKUP($F11,TenantNames,TenantStartDates))&gt;30,DAY(EOMONTH(VM$4,0))=30,DAY(VM$4)=30),DAY(LOOKUP($F11,TenantNames,TenantStartDates))=DAY(VM$4)),IF((LOOKUP($F11,TenantNames,TenantEndDates)-VM$4)&lt;=31,LOOKUP($F11,TenantNames,TenantTotalRevenues)-SUM($JA11:VL11),LOOKUP($F11,TenantNames,TenantMonthlyRents)),IF(AND((SUMIF($G$4:AHB$4,"&lt;"&amp;VM$4,$G11:AHB11))&gt;SUMIFS(TransactionAmounts,TenantSources,$F11,'Filtered Data'!$C$2:$C23,"&lt;"&amp;VM$4),VM$4&lt;TODAY()),"Late","Occupied")),)))</f>
        <v/>
      </c>
      <c r="VN11" s="33" t="str">
        <f>IF(ISBLANK($F11),,IF(TODAY()=VN$4,"Today",IF(AND(LOOKUP($F11,TenantNames,TenantStartDates)&lt;=VN$4,LOOKUP($F11,TenantNames,TenantEndDates)&gt;=VN$4),IF(OR(AND(DAY(LOOKUP($F11,TenantNames,TenantStartDates))&gt;28,DAY(EOMONTH(VN$4,0))=28,DAY(VN$4)=28),AND(DAY(LOOKUP($F11,TenantNames,TenantStartDates))&gt;30,DAY(EOMONTH(VN$4,0))=30,DAY(VN$4)=30),DAY(LOOKUP($F11,TenantNames,TenantStartDates))=DAY(VN$4)),IF((LOOKUP($F11,TenantNames,TenantEndDates)-VN$4)&lt;=31,LOOKUP($F11,TenantNames,TenantTotalRevenues)-SUM($JA11:VM11),LOOKUP($F11,TenantNames,TenantMonthlyRents)),IF(AND((SUMIF($G$4:AHB$4,"&lt;"&amp;VN$4,$G11:AHB11))&gt;SUMIFS(TransactionAmounts,TenantSources,$F11,'Filtered Data'!$C$2:$C23,"&lt;"&amp;VN$4),VN$4&lt;TODAY()),"Late","Occupied")),)))</f>
        <v/>
      </c>
      <c r="VO11" s="33" t="str">
        <f>IF(ISBLANK($F11),,IF(TODAY()=VO$4,"Today",IF(AND(LOOKUP($F11,TenantNames,TenantStartDates)&lt;=VO$4,LOOKUP($F11,TenantNames,TenantEndDates)&gt;=VO$4),IF(OR(AND(DAY(LOOKUP($F11,TenantNames,TenantStartDates))&gt;28,DAY(EOMONTH(VO$4,0))=28,DAY(VO$4)=28),AND(DAY(LOOKUP($F11,TenantNames,TenantStartDates))&gt;30,DAY(EOMONTH(VO$4,0))=30,DAY(VO$4)=30),DAY(LOOKUP($F11,TenantNames,TenantStartDates))=DAY(VO$4)),IF((LOOKUP($F11,TenantNames,TenantEndDates)-VO$4)&lt;=31,LOOKUP($F11,TenantNames,TenantTotalRevenues)-SUM($JA11:VN11),LOOKUP($F11,TenantNames,TenantMonthlyRents)),IF(AND((SUMIF($G$4:AHB$4,"&lt;"&amp;VO$4,$G11:AHB11))&gt;SUMIFS(TransactionAmounts,TenantSources,$F11,'Filtered Data'!$C$2:$C23,"&lt;"&amp;VO$4),VO$4&lt;TODAY()),"Late","Occupied")),)))</f>
        <v/>
      </c>
      <c r="VP11" s="33" t="str">
        <f>IF(ISBLANK($F11),,IF(TODAY()=VP$4,"Today",IF(AND(LOOKUP($F11,TenantNames,TenantStartDates)&lt;=VP$4,LOOKUP($F11,TenantNames,TenantEndDates)&gt;=VP$4),IF(OR(AND(DAY(LOOKUP($F11,TenantNames,TenantStartDates))&gt;28,DAY(EOMONTH(VP$4,0))=28,DAY(VP$4)=28),AND(DAY(LOOKUP($F11,TenantNames,TenantStartDates))&gt;30,DAY(EOMONTH(VP$4,0))=30,DAY(VP$4)=30),DAY(LOOKUP($F11,TenantNames,TenantStartDates))=DAY(VP$4)),IF((LOOKUP($F11,TenantNames,TenantEndDates)-VP$4)&lt;=31,LOOKUP($F11,TenantNames,TenantTotalRevenues)-SUM($JA11:VO11),LOOKUP($F11,TenantNames,TenantMonthlyRents)),IF(AND((SUMIF($G$4:AHB$4,"&lt;"&amp;VP$4,$G11:AHB11))&gt;SUMIFS(TransactionAmounts,TenantSources,$F11,'Filtered Data'!$C$2:$C23,"&lt;"&amp;VP$4),VP$4&lt;TODAY()),"Late","Occupied")),)))</f>
        <v/>
      </c>
      <c r="VQ11" s="33" t="str">
        <f>IF(ISBLANK($F11),,IF(TODAY()=VQ$4,"Today",IF(AND(LOOKUP($F11,TenantNames,TenantStartDates)&lt;=VQ$4,LOOKUP($F11,TenantNames,TenantEndDates)&gt;=VQ$4),IF(OR(AND(DAY(LOOKUP($F11,TenantNames,TenantStartDates))&gt;28,DAY(EOMONTH(VQ$4,0))=28,DAY(VQ$4)=28),AND(DAY(LOOKUP($F11,TenantNames,TenantStartDates))&gt;30,DAY(EOMONTH(VQ$4,0))=30,DAY(VQ$4)=30),DAY(LOOKUP($F11,TenantNames,TenantStartDates))=DAY(VQ$4)),IF((LOOKUP($F11,TenantNames,TenantEndDates)-VQ$4)&lt;=31,LOOKUP($F11,TenantNames,TenantTotalRevenues)-SUM($JA11:VP11),LOOKUP($F11,TenantNames,TenantMonthlyRents)),IF(AND((SUMIF($G$4:AHB$4,"&lt;"&amp;VQ$4,$G11:AHB11))&gt;SUMIFS(TransactionAmounts,TenantSources,$F11,'Filtered Data'!$C$2:$C23,"&lt;"&amp;VQ$4),VQ$4&lt;TODAY()),"Late","Occupied")),)))</f>
        <v/>
      </c>
      <c r="VR11" s="33" t="str">
        <f>IF(ISBLANK($F11),,IF(TODAY()=VR$4,"Today",IF(AND(LOOKUP($F11,TenantNames,TenantStartDates)&lt;=VR$4,LOOKUP($F11,TenantNames,TenantEndDates)&gt;=VR$4),IF(OR(AND(DAY(LOOKUP($F11,TenantNames,TenantStartDates))&gt;28,DAY(EOMONTH(VR$4,0))=28,DAY(VR$4)=28),AND(DAY(LOOKUP($F11,TenantNames,TenantStartDates))&gt;30,DAY(EOMONTH(VR$4,0))=30,DAY(VR$4)=30),DAY(LOOKUP($F11,TenantNames,TenantStartDates))=DAY(VR$4)),IF((LOOKUP($F11,TenantNames,TenantEndDates)-VR$4)&lt;=31,LOOKUP($F11,TenantNames,TenantTotalRevenues)-SUM($JA11:VQ11),LOOKUP($F11,TenantNames,TenantMonthlyRents)),IF(AND((SUMIF($G$4:AHB$4,"&lt;"&amp;VR$4,$G11:AHB11))&gt;SUMIFS(TransactionAmounts,TenantSources,$F11,'Filtered Data'!$C$2:$C23,"&lt;"&amp;VR$4),VR$4&lt;TODAY()),"Late","Occupied")),)))</f>
        <v/>
      </c>
      <c r="VS11" s="33" t="str">
        <f>IF(ISBLANK($F11),,IF(TODAY()=VS$4,"Today",IF(AND(LOOKUP($F11,TenantNames,TenantStartDates)&lt;=VS$4,LOOKUP($F11,TenantNames,TenantEndDates)&gt;=VS$4),IF(OR(AND(DAY(LOOKUP($F11,TenantNames,TenantStartDates))&gt;28,DAY(EOMONTH(VS$4,0))=28,DAY(VS$4)=28),AND(DAY(LOOKUP($F11,TenantNames,TenantStartDates))&gt;30,DAY(EOMONTH(VS$4,0))=30,DAY(VS$4)=30),DAY(LOOKUP($F11,TenantNames,TenantStartDates))=DAY(VS$4)),IF((LOOKUP($F11,TenantNames,TenantEndDates)-VS$4)&lt;=31,LOOKUP($F11,TenantNames,TenantTotalRevenues)-SUM($JA11:VR11),LOOKUP($F11,TenantNames,TenantMonthlyRents)),IF(AND((SUMIF($G$4:AHB$4,"&lt;"&amp;VS$4,$G11:AHB11))&gt;SUMIFS(TransactionAmounts,TenantSources,$F11,'Filtered Data'!$C$2:$C23,"&lt;"&amp;VS$4),VS$4&lt;TODAY()),"Late","Occupied")),)))</f>
        <v/>
      </c>
      <c r="VT11" s="33" t="str">
        <f>IF(ISBLANK($F11),,IF(TODAY()=VT$4,"Today",IF(AND(LOOKUP($F11,TenantNames,TenantStartDates)&lt;=VT$4,LOOKUP($F11,TenantNames,TenantEndDates)&gt;=VT$4),IF(OR(AND(DAY(LOOKUP($F11,TenantNames,TenantStartDates))&gt;28,DAY(EOMONTH(VT$4,0))=28,DAY(VT$4)=28),AND(DAY(LOOKUP($F11,TenantNames,TenantStartDates))&gt;30,DAY(EOMONTH(VT$4,0))=30,DAY(VT$4)=30),DAY(LOOKUP($F11,TenantNames,TenantStartDates))=DAY(VT$4)),IF((LOOKUP($F11,TenantNames,TenantEndDates)-VT$4)&lt;=31,LOOKUP($F11,TenantNames,TenantTotalRevenues)-SUM($JA11:VS11),LOOKUP($F11,TenantNames,TenantMonthlyRents)),IF(AND((SUMIF($G$4:AHB$4,"&lt;"&amp;VT$4,$G11:AHB11))&gt;SUMIFS(TransactionAmounts,TenantSources,$F11,'Filtered Data'!$C$2:$C23,"&lt;"&amp;VT$4),VT$4&lt;TODAY()),"Late","Occupied")),)))</f>
        <v/>
      </c>
      <c r="VU11" s="33" t="str">
        <f>IF(ISBLANK($F11),,IF(TODAY()=VU$4,"Today",IF(AND(LOOKUP($F11,TenantNames,TenantStartDates)&lt;=VU$4,LOOKUP($F11,TenantNames,TenantEndDates)&gt;=VU$4),IF(OR(AND(DAY(LOOKUP($F11,TenantNames,TenantStartDates))&gt;28,DAY(EOMONTH(VU$4,0))=28,DAY(VU$4)=28),AND(DAY(LOOKUP($F11,TenantNames,TenantStartDates))&gt;30,DAY(EOMONTH(VU$4,0))=30,DAY(VU$4)=30),DAY(LOOKUP($F11,TenantNames,TenantStartDates))=DAY(VU$4)),IF((LOOKUP($F11,TenantNames,TenantEndDates)-VU$4)&lt;=31,LOOKUP($F11,TenantNames,TenantTotalRevenues)-SUM($JA11:VT11),LOOKUP($F11,TenantNames,TenantMonthlyRents)),IF(AND((SUMIF($G$4:AHB$4,"&lt;"&amp;VU$4,$G11:AHB11))&gt;SUMIFS(TransactionAmounts,TenantSources,$F11,'Filtered Data'!$C$2:$C23,"&lt;"&amp;VU$4),VU$4&lt;TODAY()),"Late","Occupied")),)))</f>
        <v/>
      </c>
      <c r="VV11" s="33" t="str">
        <f>IF(ISBLANK($F11),,IF(TODAY()=VV$4,"Today",IF(AND(LOOKUP($F11,TenantNames,TenantStartDates)&lt;=VV$4,LOOKUP($F11,TenantNames,TenantEndDates)&gt;=VV$4),IF(OR(AND(DAY(LOOKUP($F11,TenantNames,TenantStartDates))&gt;28,DAY(EOMONTH(VV$4,0))=28,DAY(VV$4)=28),AND(DAY(LOOKUP($F11,TenantNames,TenantStartDates))&gt;30,DAY(EOMONTH(VV$4,0))=30,DAY(VV$4)=30),DAY(LOOKUP($F11,TenantNames,TenantStartDates))=DAY(VV$4)),IF((LOOKUP($F11,TenantNames,TenantEndDates)-VV$4)&lt;=31,LOOKUP($F11,TenantNames,TenantTotalRevenues)-SUM($JA11:VU11),LOOKUP($F11,TenantNames,TenantMonthlyRents)),IF(AND((SUMIF($G$4:AHB$4,"&lt;"&amp;VV$4,$G11:AHB11))&gt;SUMIFS(TransactionAmounts,TenantSources,$F11,'Filtered Data'!$C$2:$C23,"&lt;"&amp;VV$4),VV$4&lt;TODAY()),"Late","Occupied")),)))</f>
        <v/>
      </c>
      <c r="VW11" s="33" t="str">
        <f>IF(ISBLANK($F11),,IF(TODAY()=VW$4,"Today",IF(AND(LOOKUP($F11,TenantNames,TenantStartDates)&lt;=VW$4,LOOKUP($F11,TenantNames,TenantEndDates)&gt;=VW$4),IF(OR(AND(DAY(LOOKUP($F11,TenantNames,TenantStartDates))&gt;28,DAY(EOMONTH(VW$4,0))=28,DAY(VW$4)=28),AND(DAY(LOOKUP($F11,TenantNames,TenantStartDates))&gt;30,DAY(EOMONTH(VW$4,0))=30,DAY(VW$4)=30),DAY(LOOKUP($F11,TenantNames,TenantStartDates))=DAY(VW$4)),IF((LOOKUP($F11,TenantNames,TenantEndDates)-VW$4)&lt;=31,LOOKUP($F11,TenantNames,TenantTotalRevenues)-SUM($JA11:VV11),LOOKUP($F11,TenantNames,TenantMonthlyRents)),IF(AND((SUMIF($G$4:AHB$4,"&lt;"&amp;VW$4,$G11:AHB11))&gt;SUMIFS(TransactionAmounts,TenantSources,$F11,'Filtered Data'!$C$2:$C23,"&lt;"&amp;VW$4),VW$4&lt;TODAY()),"Late","Occupied")),)))</f>
        <v/>
      </c>
      <c r="VX11" s="33" t="str">
        <f>IF(ISBLANK($F11),,IF(TODAY()=VX$4,"Today",IF(AND(LOOKUP($F11,TenantNames,TenantStartDates)&lt;=VX$4,LOOKUP($F11,TenantNames,TenantEndDates)&gt;=VX$4),IF(OR(AND(DAY(LOOKUP($F11,TenantNames,TenantStartDates))&gt;28,DAY(EOMONTH(VX$4,0))=28,DAY(VX$4)=28),AND(DAY(LOOKUP($F11,TenantNames,TenantStartDates))&gt;30,DAY(EOMONTH(VX$4,0))=30,DAY(VX$4)=30),DAY(LOOKUP($F11,TenantNames,TenantStartDates))=DAY(VX$4)),IF((LOOKUP($F11,TenantNames,TenantEndDates)-VX$4)&lt;=31,LOOKUP($F11,TenantNames,TenantTotalRevenues)-SUM($JA11:VW11),LOOKUP($F11,TenantNames,TenantMonthlyRents)),IF(AND((SUMIF($G$4:AHB$4,"&lt;"&amp;VX$4,$G11:AHB11))&gt;SUMIFS(TransactionAmounts,TenantSources,$F11,'Filtered Data'!$C$2:$C23,"&lt;"&amp;VX$4),VX$4&lt;TODAY()),"Late","Occupied")),)))</f>
        <v/>
      </c>
      <c r="VY11" s="33" t="str">
        <f>IF(ISBLANK($F11),,IF(TODAY()=VY$4,"Today",IF(AND(LOOKUP($F11,TenantNames,TenantStartDates)&lt;=VY$4,LOOKUP($F11,TenantNames,TenantEndDates)&gt;=VY$4),IF(OR(AND(DAY(LOOKUP($F11,TenantNames,TenantStartDates))&gt;28,DAY(EOMONTH(VY$4,0))=28,DAY(VY$4)=28),AND(DAY(LOOKUP($F11,TenantNames,TenantStartDates))&gt;30,DAY(EOMONTH(VY$4,0))=30,DAY(VY$4)=30),DAY(LOOKUP($F11,TenantNames,TenantStartDates))=DAY(VY$4)),IF((LOOKUP($F11,TenantNames,TenantEndDates)-VY$4)&lt;=31,LOOKUP($F11,TenantNames,TenantTotalRevenues)-SUM($JA11:VX11),LOOKUP($F11,TenantNames,TenantMonthlyRents)),IF(AND((SUMIF($G$4:AHB$4,"&lt;"&amp;VY$4,$G11:AHB11))&gt;SUMIFS(TransactionAmounts,TenantSources,$F11,'Filtered Data'!$C$2:$C23,"&lt;"&amp;VY$4),VY$4&lt;TODAY()),"Late","Occupied")),)))</f>
        <v/>
      </c>
      <c r="VZ11" s="33" t="str">
        <f>IF(ISBLANK($F11),,IF(TODAY()=VZ$4,"Today",IF(AND(LOOKUP($F11,TenantNames,TenantStartDates)&lt;=VZ$4,LOOKUP($F11,TenantNames,TenantEndDates)&gt;=VZ$4),IF(OR(AND(DAY(LOOKUP($F11,TenantNames,TenantStartDates))&gt;28,DAY(EOMONTH(VZ$4,0))=28,DAY(VZ$4)=28),AND(DAY(LOOKUP($F11,TenantNames,TenantStartDates))&gt;30,DAY(EOMONTH(VZ$4,0))=30,DAY(VZ$4)=30),DAY(LOOKUP($F11,TenantNames,TenantStartDates))=DAY(VZ$4)),IF((LOOKUP($F11,TenantNames,TenantEndDates)-VZ$4)&lt;=31,LOOKUP($F11,TenantNames,TenantTotalRevenues)-SUM($JA11:VY11),LOOKUP($F11,TenantNames,TenantMonthlyRents)),IF(AND((SUMIF($G$4:AHB$4,"&lt;"&amp;VZ$4,$G11:AHB11))&gt;SUMIFS(TransactionAmounts,TenantSources,$F11,'Filtered Data'!$C$2:$C23,"&lt;"&amp;VZ$4),VZ$4&lt;TODAY()),"Late","Occupied")),)))</f>
        <v/>
      </c>
      <c r="WA11" s="33" t="str">
        <f>IF(ISBLANK($F11),,IF(TODAY()=WA$4,"Today",IF(AND(LOOKUP($F11,TenantNames,TenantStartDates)&lt;=WA$4,LOOKUP($F11,TenantNames,TenantEndDates)&gt;=WA$4),IF(OR(AND(DAY(LOOKUP($F11,TenantNames,TenantStartDates))&gt;28,DAY(EOMONTH(WA$4,0))=28,DAY(WA$4)=28),AND(DAY(LOOKUP($F11,TenantNames,TenantStartDates))&gt;30,DAY(EOMONTH(WA$4,0))=30,DAY(WA$4)=30),DAY(LOOKUP($F11,TenantNames,TenantStartDates))=DAY(WA$4)),IF((LOOKUP($F11,TenantNames,TenantEndDates)-WA$4)&lt;=31,LOOKUP($F11,TenantNames,TenantTotalRevenues)-SUM($JA11:VZ11),LOOKUP($F11,TenantNames,TenantMonthlyRents)),IF(AND((SUMIF($G$4:AHB$4,"&lt;"&amp;WA$4,$G11:AHB11))&gt;SUMIFS(TransactionAmounts,TenantSources,$F11,'Filtered Data'!$C$2:$C23,"&lt;"&amp;WA$4),WA$4&lt;TODAY()),"Late","Occupied")),)))</f>
        <v/>
      </c>
      <c r="WB11" s="33" t="str">
        <f>IF(ISBLANK($F11),,IF(TODAY()=WB$4,"Today",IF(AND(LOOKUP($F11,TenantNames,TenantStartDates)&lt;=WB$4,LOOKUP($F11,TenantNames,TenantEndDates)&gt;=WB$4),IF(OR(AND(DAY(LOOKUP($F11,TenantNames,TenantStartDates))&gt;28,DAY(EOMONTH(WB$4,0))=28,DAY(WB$4)=28),AND(DAY(LOOKUP($F11,TenantNames,TenantStartDates))&gt;30,DAY(EOMONTH(WB$4,0))=30,DAY(WB$4)=30),DAY(LOOKUP($F11,TenantNames,TenantStartDates))=DAY(WB$4)),IF((LOOKUP($F11,TenantNames,TenantEndDates)-WB$4)&lt;=31,LOOKUP($F11,TenantNames,TenantTotalRevenues)-SUM($JA11:WA11),LOOKUP($F11,TenantNames,TenantMonthlyRents)),IF(AND((SUMIF($G$4:AHB$4,"&lt;"&amp;WB$4,$G11:AHB11))&gt;SUMIFS(TransactionAmounts,TenantSources,$F11,'Filtered Data'!$C$2:$C23,"&lt;"&amp;WB$4),WB$4&lt;TODAY()),"Late","Occupied")),)))</f>
        <v/>
      </c>
      <c r="WC11" s="33" t="str">
        <f>IF(ISBLANK($F11),,IF(TODAY()=WC$4,"Today",IF(AND(LOOKUP($F11,TenantNames,TenantStartDates)&lt;=WC$4,LOOKUP($F11,TenantNames,TenantEndDates)&gt;=WC$4),IF(OR(AND(DAY(LOOKUP($F11,TenantNames,TenantStartDates))&gt;28,DAY(EOMONTH(WC$4,0))=28,DAY(WC$4)=28),AND(DAY(LOOKUP($F11,TenantNames,TenantStartDates))&gt;30,DAY(EOMONTH(WC$4,0))=30,DAY(WC$4)=30),DAY(LOOKUP($F11,TenantNames,TenantStartDates))=DAY(WC$4)),IF((LOOKUP($F11,TenantNames,TenantEndDates)-WC$4)&lt;=31,LOOKUP($F11,TenantNames,TenantTotalRevenues)-SUM($JA11:WB11),LOOKUP($F11,TenantNames,TenantMonthlyRents)),IF(AND((SUMIF($G$4:AHB$4,"&lt;"&amp;WC$4,$G11:AHB11))&gt;SUMIFS(TransactionAmounts,TenantSources,$F11,'Filtered Data'!$C$2:$C23,"&lt;"&amp;WC$4),WC$4&lt;TODAY()),"Late","Occupied")),)))</f>
        <v/>
      </c>
      <c r="WD11" s="33" t="str">
        <f>IF(ISBLANK($F11),,IF(TODAY()=WD$4,"Today",IF(AND(LOOKUP($F11,TenantNames,TenantStartDates)&lt;=WD$4,LOOKUP($F11,TenantNames,TenantEndDates)&gt;=WD$4),IF(OR(AND(DAY(LOOKUP($F11,TenantNames,TenantStartDates))&gt;28,DAY(EOMONTH(WD$4,0))=28,DAY(WD$4)=28),AND(DAY(LOOKUP($F11,TenantNames,TenantStartDates))&gt;30,DAY(EOMONTH(WD$4,0))=30,DAY(WD$4)=30),DAY(LOOKUP($F11,TenantNames,TenantStartDates))=DAY(WD$4)),IF((LOOKUP($F11,TenantNames,TenantEndDates)-WD$4)&lt;=31,LOOKUP($F11,TenantNames,TenantTotalRevenues)-SUM($JA11:WC11),LOOKUP($F11,TenantNames,TenantMonthlyRents)),IF(AND((SUMIF($G$4:AHB$4,"&lt;"&amp;WD$4,$G11:AHB11))&gt;SUMIFS(TransactionAmounts,TenantSources,$F11,'Filtered Data'!$C$2:$C23,"&lt;"&amp;WD$4),WD$4&lt;TODAY()),"Late","Occupied")),)))</f>
        <v/>
      </c>
      <c r="WE11" s="33" t="str">
        <f>IF(ISBLANK($F11),,IF(TODAY()=WE$4,"Today",IF(AND(LOOKUP($F11,TenantNames,TenantStartDates)&lt;=WE$4,LOOKUP($F11,TenantNames,TenantEndDates)&gt;=WE$4),IF(OR(AND(DAY(LOOKUP($F11,TenantNames,TenantStartDates))&gt;28,DAY(EOMONTH(WE$4,0))=28,DAY(WE$4)=28),AND(DAY(LOOKUP($F11,TenantNames,TenantStartDates))&gt;30,DAY(EOMONTH(WE$4,0))=30,DAY(WE$4)=30),DAY(LOOKUP($F11,TenantNames,TenantStartDates))=DAY(WE$4)),IF((LOOKUP($F11,TenantNames,TenantEndDates)-WE$4)&lt;=31,LOOKUP($F11,TenantNames,TenantTotalRevenues)-SUM($JA11:WD11),LOOKUP($F11,TenantNames,TenantMonthlyRents)),IF(AND((SUMIF($G$4:AHB$4,"&lt;"&amp;WE$4,$G11:AHB11))&gt;SUMIFS(TransactionAmounts,TenantSources,$F11,'Filtered Data'!$C$2:$C23,"&lt;"&amp;WE$4),WE$4&lt;TODAY()),"Late","Occupied")),)))</f>
        <v/>
      </c>
      <c r="WF11" s="33" t="str">
        <f>IF(ISBLANK($F11),,IF(TODAY()=WF$4,"Today",IF(AND(LOOKUP($F11,TenantNames,TenantStartDates)&lt;=WF$4,LOOKUP($F11,TenantNames,TenantEndDates)&gt;=WF$4),IF(OR(AND(DAY(LOOKUP($F11,TenantNames,TenantStartDates))&gt;28,DAY(EOMONTH(WF$4,0))=28,DAY(WF$4)=28),AND(DAY(LOOKUP($F11,TenantNames,TenantStartDates))&gt;30,DAY(EOMONTH(WF$4,0))=30,DAY(WF$4)=30),DAY(LOOKUP($F11,TenantNames,TenantStartDates))=DAY(WF$4)),IF((LOOKUP($F11,TenantNames,TenantEndDates)-WF$4)&lt;=31,LOOKUP($F11,TenantNames,TenantTotalRevenues)-SUM($JA11:WE11),LOOKUP($F11,TenantNames,TenantMonthlyRents)),IF(AND((SUMIF($G$4:AHB$4,"&lt;"&amp;WF$4,$G11:AHB11))&gt;SUMIFS(TransactionAmounts,TenantSources,$F11,'Filtered Data'!$C$2:$C23,"&lt;"&amp;WF$4),WF$4&lt;TODAY()),"Late","Occupied")),)))</f>
        <v/>
      </c>
      <c r="WG11" s="33" t="str">
        <f>IF(ISBLANK($F11),,IF(TODAY()=WG$4,"Today",IF(AND(LOOKUP($F11,TenantNames,TenantStartDates)&lt;=WG$4,LOOKUP($F11,TenantNames,TenantEndDates)&gt;=WG$4),IF(OR(AND(DAY(LOOKUP($F11,TenantNames,TenantStartDates))&gt;28,DAY(EOMONTH(WG$4,0))=28,DAY(WG$4)=28),AND(DAY(LOOKUP($F11,TenantNames,TenantStartDates))&gt;30,DAY(EOMONTH(WG$4,0))=30,DAY(WG$4)=30),DAY(LOOKUP($F11,TenantNames,TenantStartDates))=DAY(WG$4)),IF((LOOKUP($F11,TenantNames,TenantEndDates)-WG$4)&lt;=31,LOOKUP($F11,TenantNames,TenantTotalRevenues)-SUM($JA11:WF11),LOOKUP($F11,TenantNames,TenantMonthlyRents)),IF(AND((SUMIF($G$4:AHB$4,"&lt;"&amp;WG$4,$G11:AHB11))&gt;SUMIFS(TransactionAmounts,TenantSources,$F11,'Filtered Data'!$C$2:$C23,"&lt;"&amp;WG$4),WG$4&lt;TODAY()),"Late","Occupied")),)))</f>
        <v/>
      </c>
      <c r="WH11" s="33" t="str">
        <f>IF(ISBLANK($F11),,IF(TODAY()=WH$4,"Today",IF(AND(LOOKUP($F11,TenantNames,TenantStartDates)&lt;=WH$4,LOOKUP($F11,TenantNames,TenantEndDates)&gt;=WH$4),IF(OR(AND(DAY(LOOKUP($F11,TenantNames,TenantStartDates))&gt;28,DAY(EOMONTH(WH$4,0))=28,DAY(WH$4)=28),AND(DAY(LOOKUP($F11,TenantNames,TenantStartDates))&gt;30,DAY(EOMONTH(WH$4,0))=30,DAY(WH$4)=30),DAY(LOOKUP($F11,TenantNames,TenantStartDates))=DAY(WH$4)),IF((LOOKUP($F11,TenantNames,TenantEndDates)-WH$4)&lt;=31,LOOKUP($F11,TenantNames,TenantTotalRevenues)-SUM($JA11:WG11),LOOKUP($F11,TenantNames,TenantMonthlyRents)),IF(AND((SUMIF($G$4:AHB$4,"&lt;"&amp;WH$4,$G11:AHB11))&gt;SUMIFS(TransactionAmounts,TenantSources,$F11,'Filtered Data'!$C$2:$C23,"&lt;"&amp;WH$4),WH$4&lt;TODAY()),"Late","Occupied")),)))</f>
        <v/>
      </c>
      <c r="WI11" s="33" t="str">
        <f>IF(ISBLANK($F11),,IF(TODAY()=WI$4,"Today",IF(AND(LOOKUP($F11,TenantNames,TenantStartDates)&lt;=WI$4,LOOKUP($F11,TenantNames,TenantEndDates)&gt;=WI$4),IF(OR(AND(DAY(LOOKUP($F11,TenantNames,TenantStartDates))&gt;28,DAY(EOMONTH(WI$4,0))=28,DAY(WI$4)=28),AND(DAY(LOOKUP($F11,TenantNames,TenantStartDates))&gt;30,DAY(EOMONTH(WI$4,0))=30,DAY(WI$4)=30),DAY(LOOKUP($F11,TenantNames,TenantStartDates))=DAY(WI$4)),IF((LOOKUP($F11,TenantNames,TenantEndDates)-WI$4)&lt;=31,LOOKUP($F11,TenantNames,TenantTotalRevenues)-SUM($JA11:WH11),LOOKUP($F11,TenantNames,TenantMonthlyRents)),IF(AND((SUMIF($G$4:AHB$4,"&lt;"&amp;WI$4,$G11:AHB11))&gt;SUMIFS(TransactionAmounts,TenantSources,$F11,'Filtered Data'!$C$2:$C23,"&lt;"&amp;WI$4),WI$4&lt;TODAY()),"Late","Occupied")),)))</f>
        <v/>
      </c>
      <c r="WJ11" s="33" t="str">
        <f>IF(ISBLANK($F11),,IF(TODAY()=WJ$4,"Today",IF(AND(LOOKUP($F11,TenantNames,TenantStartDates)&lt;=WJ$4,LOOKUP($F11,TenantNames,TenantEndDates)&gt;=WJ$4),IF(OR(AND(DAY(LOOKUP($F11,TenantNames,TenantStartDates))&gt;28,DAY(EOMONTH(WJ$4,0))=28,DAY(WJ$4)=28),AND(DAY(LOOKUP($F11,TenantNames,TenantStartDates))&gt;30,DAY(EOMONTH(WJ$4,0))=30,DAY(WJ$4)=30),DAY(LOOKUP($F11,TenantNames,TenantStartDates))=DAY(WJ$4)),IF((LOOKUP($F11,TenantNames,TenantEndDates)-WJ$4)&lt;=31,LOOKUP($F11,TenantNames,TenantTotalRevenues)-SUM($JA11:WI11),LOOKUP($F11,TenantNames,TenantMonthlyRents)),IF(AND((SUMIF($G$4:AHB$4,"&lt;"&amp;WJ$4,$G11:AHB11))&gt;SUMIFS(TransactionAmounts,TenantSources,$F11,'Filtered Data'!$C$2:$C23,"&lt;"&amp;WJ$4),WJ$4&lt;TODAY()),"Late","Occupied")),)))</f>
        <v/>
      </c>
      <c r="WK11" s="33" t="str">
        <f>IF(ISBLANK($F11),,IF(TODAY()=WK$4,"Today",IF(AND(LOOKUP($F11,TenantNames,TenantStartDates)&lt;=WK$4,LOOKUP($F11,TenantNames,TenantEndDates)&gt;=WK$4),IF(OR(AND(DAY(LOOKUP($F11,TenantNames,TenantStartDates))&gt;28,DAY(EOMONTH(WK$4,0))=28,DAY(WK$4)=28),AND(DAY(LOOKUP($F11,TenantNames,TenantStartDates))&gt;30,DAY(EOMONTH(WK$4,0))=30,DAY(WK$4)=30),DAY(LOOKUP($F11,TenantNames,TenantStartDates))=DAY(WK$4)),IF((LOOKUP($F11,TenantNames,TenantEndDates)-WK$4)&lt;=31,LOOKUP($F11,TenantNames,TenantTotalRevenues)-SUM($JA11:WJ11),LOOKUP($F11,TenantNames,TenantMonthlyRents)),IF(AND((SUMIF($G$4:AHB$4,"&lt;"&amp;WK$4,$G11:AHB11))&gt;SUMIFS(TransactionAmounts,TenantSources,$F11,'Filtered Data'!$C$2:$C23,"&lt;"&amp;WK$4),WK$4&lt;TODAY()),"Late","Occupied")),)))</f>
        <v/>
      </c>
      <c r="WL11" s="33" t="str">
        <f>IF(ISBLANK($F11),,IF(TODAY()=WL$4,"Today",IF(AND(LOOKUP($F11,TenantNames,TenantStartDates)&lt;=WL$4,LOOKUP($F11,TenantNames,TenantEndDates)&gt;=WL$4),IF(OR(AND(DAY(LOOKUP($F11,TenantNames,TenantStartDates))&gt;28,DAY(EOMONTH(WL$4,0))=28,DAY(WL$4)=28),AND(DAY(LOOKUP($F11,TenantNames,TenantStartDates))&gt;30,DAY(EOMONTH(WL$4,0))=30,DAY(WL$4)=30),DAY(LOOKUP($F11,TenantNames,TenantStartDates))=DAY(WL$4)),IF((LOOKUP($F11,TenantNames,TenantEndDates)-WL$4)&lt;=31,LOOKUP($F11,TenantNames,TenantTotalRevenues)-SUM($JA11:WK11),LOOKUP($F11,TenantNames,TenantMonthlyRents)),IF(AND((SUMIF($G$4:AHB$4,"&lt;"&amp;WL$4,$G11:AHB11))&gt;SUMIFS(TransactionAmounts,TenantSources,$F11,'Filtered Data'!$C$2:$C23,"&lt;"&amp;WL$4),WL$4&lt;TODAY()),"Late","Occupied")),)))</f>
        <v/>
      </c>
      <c r="WM11" s="33" t="str">
        <f>IF(ISBLANK($F11),,IF(TODAY()=WM$4,"Today",IF(AND(LOOKUP($F11,TenantNames,TenantStartDates)&lt;=WM$4,LOOKUP($F11,TenantNames,TenantEndDates)&gt;=WM$4),IF(OR(AND(DAY(LOOKUP($F11,TenantNames,TenantStartDates))&gt;28,DAY(EOMONTH(WM$4,0))=28,DAY(WM$4)=28),AND(DAY(LOOKUP($F11,TenantNames,TenantStartDates))&gt;30,DAY(EOMONTH(WM$4,0))=30,DAY(WM$4)=30),DAY(LOOKUP($F11,TenantNames,TenantStartDates))=DAY(WM$4)),IF((LOOKUP($F11,TenantNames,TenantEndDates)-WM$4)&lt;=31,LOOKUP($F11,TenantNames,TenantTotalRevenues)-SUM($JA11:WL11),LOOKUP($F11,TenantNames,TenantMonthlyRents)),IF(AND((SUMIF($G$4:AHB$4,"&lt;"&amp;WM$4,$G11:AHB11))&gt;SUMIFS(TransactionAmounts,TenantSources,$F11,'Filtered Data'!$C$2:$C23,"&lt;"&amp;WM$4),WM$4&lt;TODAY()),"Late","Occupied")),)))</f>
        <v/>
      </c>
      <c r="WN11" s="33" t="str">
        <f>IF(ISBLANK($F11),,IF(TODAY()=WN$4,"Today",IF(AND(LOOKUP($F11,TenantNames,TenantStartDates)&lt;=WN$4,LOOKUP($F11,TenantNames,TenantEndDates)&gt;=WN$4),IF(OR(AND(DAY(LOOKUP($F11,TenantNames,TenantStartDates))&gt;28,DAY(EOMONTH(WN$4,0))=28,DAY(WN$4)=28),AND(DAY(LOOKUP($F11,TenantNames,TenantStartDates))&gt;30,DAY(EOMONTH(WN$4,0))=30,DAY(WN$4)=30),DAY(LOOKUP($F11,TenantNames,TenantStartDates))=DAY(WN$4)),IF((LOOKUP($F11,TenantNames,TenantEndDates)-WN$4)&lt;=31,LOOKUP($F11,TenantNames,TenantTotalRevenues)-SUM($JA11:WM11),LOOKUP($F11,TenantNames,TenantMonthlyRents)),IF(AND((SUMIF($G$4:AHB$4,"&lt;"&amp;WN$4,$G11:AHB11))&gt;SUMIFS(TransactionAmounts,TenantSources,$F11,'Filtered Data'!$C$2:$C23,"&lt;"&amp;WN$4),WN$4&lt;TODAY()),"Late","Occupied")),)))</f>
        <v/>
      </c>
      <c r="WO11" s="33" t="str">
        <f>IF(ISBLANK($F11),,IF(TODAY()=WO$4,"Today",IF(AND(LOOKUP($F11,TenantNames,TenantStartDates)&lt;=WO$4,LOOKUP($F11,TenantNames,TenantEndDates)&gt;=WO$4),IF(OR(AND(DAY(LOOKUP($F11,TenantNames,TenantStartDates))&gt;28,DAY(EOMONTH(WO$4,0))=28,DAY(WO$4)=28),AND(DAY(LOOKUP($F11,TenantNames,TenantStartDates))&gt;30,DAY(EOMONTH(WO$4,0))=30,DAY(WO$4)=30),DAY(LOOKUP($F11,TenantNames,TenantStartDates))=DAY(WO$4)),IF((LOOKUP($F11,TenantNames,TenantEndDates)-WO$4)&lt;=31,LOOKUP($F11,TenantNames,TenantTotalRevenues)-SUM($JA11:WN11),LOOKUP($F11,TenantNames,TenantMonthlyRents)),IF(AND((SUMIF($G$4:AHB$4,"&lt;"&amp;WO$4,$G11:AHB11))&gt;SUMIFS(TransactionAmounts,TenantSources,$F11,'Filtered Data'!$C$2:$C23,"&lt;"&amp;WO$4),WO$4&lt;TODAY()),"Late","Occupied")),)))</f>
        <v/>
      </c>
      <c r="WP11" s="33" t="str">
        <f>IF(ISBLANK($F11),,IF(TODAY()=WP$4,"Today",IF(AND(LOOKUP($F11,TenantNames,TenantStartDates)&lt;=WP$4,LOOKUP($F11,TenantNames,TenantEndDates)&gt;=WP$4),IF(OR(AND(DAY(LOOKUP($F11,TenantNames,TenantStartDates))&gt;28,DAY(EOMONTH(WP$4,0))=28,DAY(WP$4)=28),AND(DAY(LOOKUP($F11,TenantNames,TenantStartDates))&gt;30,DAY(EOMONTH(WP$4,0))=30,DAY(WP$4)=30),DAY(LOOKUP($F11,TenantNames,TenantStartDates))=DAY(WP$4)),IF((LOOKUP($F11,TenantNames,TenantEndDates)-WP$4)&lt;=31,LOOKUP($F11,TenantNames,TenantTotalRevenues)-SUM($JA11:WO11),LOOKUP($F11,TenantNames,TenantMonthlyRents)),IF(AND((SUMIF($G$4:AHB$4,"&lt;"&amp;WP$4,$G11:AHB11))&gt;SUMIFS(TransactionAmounts,TenantSources,$F11,'Filtered Data'!$C$2:$C23,"&lt;"&amp;WP$4),WP$4&lt;TODAY()),"Late","Occupied")),)))</f>
        <v/>
      </c>
      <c r="WQ11" s="33" t="str">
        <f>IF(ISBLANK($F11),,IF(TODAY()=WQ$4,"Today",IF(AND(LOOKUP($F11,TenantNames,TenantStartDates)&lt;=WQ$4,LOOKUP($F11,TenantNames,TenantEndDates)&gt;=WQ$4),IF(OR(AND(DAY(LOOKUP($F11,TenantNames,TenantStartDates))&gt;28,DAY(EOMONTH(WQ$4,0))=28,DAY(WQ$4)=28),AND(DAY(LOOKUP($F11,TenantNames,TenantStartDates))&gt;30,DAY(EOMONTH(WQ$4,0))=30,DAY(WQ$4)=30),DAY(LOOKUP($F11,TenantNames,TenantStartDates))=DAY(WQ$4)),IF((LOOKUP($F11,TenantNames,TenantEndDates)-WQ$4)&lt;=31,LOOKUP($F11,TenantNames,TenantTotalRevenues)-SUM($JA11:WP11),LOOKUP($F11,TenantNames,TenantMonthlyRents)),IF(AND((SUMIF($G$4:AHB$4,"&lt;"&amp;WQ$4,$G11:AHB11))&gt;SUMIFS(TransactionAmounts,TenantSources,$F11,'Filtered Data'!$C$2:$C23,"&lt;"&amp;WQ$4),WQ$4&lt;TODAY()),"Late","Occupied")),)))</f>
        <v/>
      </c>
      <c r="WR11" s="33" t="str">
        <f>IF(ISBLANK($F11),,IF(TODAY()=WR$4,"Today",IF(AND(LOOKUP($F11,TenantNames,TenantStartDates)&lt;=WR$4,LOOKUP($F11,TenantNames,TenantEndDates)&gt;=WR$4),IF(OR(AND(DAY(LOOKUP($F11,TenantNames,TenantStartDates))&gt;28,DAY(EOMONTH(WR$4,0))=28,DAY(WR$4)=28),AND(DAY(LOOKUP($F11,TenantNames,TenantStartDates))&gt;30,DAY(EOMONTH(WR$4,0))=30,DAY(WR$4)=30),DAY(LOOKUP($F11,TenantNames,TenantStartDates))=DAY(WR$4)),IF((LOOKUP($F11,TenantNames,TenantEndDates)-WR$4)&lt;=31,LOOKUP($F11,TenantNames,TenantTotalRevenues)-SUM($JA11:WQ11),LOOKUP($F11,TenantNames,TenantMonthlyRents)),IF(AND((SUMIF($G$4:AHB$4,"&lt;"&amp;WR$4,$G11:AHB11))&gt;SUMIFS(TransactionAmounts,TenantSources,$F11,'Filtered Data'!$C$2:$C23,"&lt;"&amp;WR$4),WR$4&lt;TODAY()),"Late","Occupied")),)))</f>
        <v/>
      </c>
      <c r="WS11" s="33" t="str">
        <f>IF(ISBLANK($F11),,IF(TODAY()=WS$4,"Today",IF(AND(LOOKUP($F11,TenantNames,TenantStartDates)&lt;=WS$4,LOOKUP($F11,TenantNames,TenantEndDates)&gt;=WS$4),IF(OR(AND(DAY(LOOKUP($F11,TenantNames,TenantStartDates))&gt;28,DAY(EOMONTH(WS$4,0))=28,DAY(WS$4)=28),AND(DAY(LOOKUP($F11,TenantNames,TenantStartDates))&gt;30,DAY(EOMONTH(WS$4,0))=30,DAY(WS$4)=30),DAY(LOOKUP($F11,TenantNames,TenantStartDates))=DAY(WS$4)),IF((LOOKUP($F11,TenantNames,TenantEndDates)-WS$4)&lt;=31,LOOKUP($F11,TenantNames,TenantTotalRevenues)-SUM($JA11:WR11),LOOKUP($F11,TenantNames,TenantMonthlyRents)),IF(AND((SUMIF($G$4:AHB$4,"&lt;"&amp;WS$4,$G11:AHB11))&gt;SUMIFS(TransactionAmounts,TenantSources,$F11,'Filtered Data'!$C$2:$C23,"&lt;"&amp;WS$4),WS$4&lt;TODAY()),"Late","Occupied")),)))</f>
        <v/>
      </c>
      <c r="WT11" s="33" t="str">
        <f>IF(ISBLANK($F11),,IF(TODAY()=WT$4,"Today",IF(AND(LOOKUP($F11,TenantNames,TenantStartDates)&lt;=WT$4,LOOKUP($F11,TenantNames,TenantEndDates)&gt;=WT$4),IF(OR(AND(DAY(LOOKUP($F11,TenantNames,TenantStartDates))&gt;28,DAY(EOMONTH(WT$4,0))=28,DAY(WT$4)=28),AND(DAY(LOOKUP($F11,TenantNames,TenantStartDates))&gt;30,DAY(EOMONTH(WT$4,0))=30,DAY(WT$4)=30),DAY(LOOKUP($F11,TenantNames,TenantStartDates))=DAY(WT$4)),IF((LOOKUP($F11,TenantNames,TenantEndDates)-WT$4)&lt;=31,LOOKUP($F11,TenantNames,TenantTotalRevenues)-SUM($JA11:WS11),LOOKUP($F11,TenantNames,TenantMonthlyRents)),IF(AND((SUMIF($G$4:AHB$4,"&lt;"&amp;WT$4,$G11:AHB11))&gt;SUMIFS(TransactionAmounts,TenantSources,$F11,'Filtered Data'!$C$2:$C23,"&lt;"&amp;WT$4),WT$4&lt;TODAY()),"Late","Occupied")),)))</f>
        <v/>
      </c>
      <c r="WU11" s="33" t="str">
        <f>IF(ISBLANK($F11),,IF(TODAY()=WU$4,"Today",IF(AND(LOOKUP($F11,TenantNames,TenantStartDates)&lt;=WU$4,LOOKUP($F11,TenantNames,TenantEndDates)&gt;=WU$4),IF(OR(AND(DAY(LOOKUP($F11,TenantNames,TenantStartDates))&gt;28,DAY(EOMONTH(WU$4,0))=28,DAY(WU$4)=28),AND(DAY(LOOKUP($F11,TenantNames,TenantStartDates))&gt;30,DAY(EOMONTH(WU$4,0))=30,DAY(WU$4)=30),DAY(LOOKUP($F11,TenantNames,TenantStartDates))=DAY(WU$4)),IF((LOOKUP($F11,TenantNames,TenantEndDates)-WU$4)&lt;=31,LOOKUP($F11,TenantNames,TenantTotalRevenues)-SUM($JA11:WT11),LOOKUP($F11,TenantNames,TenantMonthlyRents)),IF(AND((SUMIF($G$4:AHB$4,"&lt;"&amp;WU$4,$G11:AHB11))&gt;SUMIFS(TransactionAmounts,TenantSources,$F11,'Filtered Data'!$C$2:$C23,"&lt;"&amp;WU$4),WU$4&lt;TODAY()),"Late","Occupied")),)))</f>
        <v/>
      </c>
      <c r="WV11" s="33" t="str">
        <f>IF(ISBLANK($F11),,IF(TODAY()=WV$4,"Today",IF(AND(LOOKUP($F11,TenantNames,TenantStartDates)&lt;=WV$4,LOOKUP($F11,TenantNames,TenantEndDates)&gt;=WV$4),IF(OR(AND(DAY(LOOKUP($F11,TenantNames,TenantStartDates))&gt;28,DAY(EOMONTH(WV$4,0))=28,DAY(WV$4)=28),AND(DAY(LOOKUP($F11,TenantNames,TenantStartDates))&gt;30,DAY(EOMONTH(WV$4,0))=30,DAY(WV$4)=30),DAY(LOOKUP($F11,TenantNames,TenantStartDates))=DAY(WV$4)),IF((LOOKUP($F11,TenantNames,TenantEndDates)-WV$4)&lt;=31,LOOKUP($F11,TenantNames,TenantTotalRevenues)-SUM($JA11:WU11),LOOKUP($F11,TenantNames,TenantMonthlyRents)),IF(AND((SUMIF($G$4:AHB$4,"&lt;"&amp;WV$4,$G11:AHB11))&gt;SUMIFS(TransactionAmounts,TenantSources,$F11,'Filtered Data'!$C$2:$C23,"&lt;"&amp;WV$4),WV$4&lt;TODAY()),"Late","Occupied")),)))</f>
        <v/>
      </c>
      <c r="WW11" s="33" t="str">
        <f>IF(ISBLANK($F11),,IF(TODAY()=WW$4,"Today",IF(AND(LOOKUP($F11,TenantNames,TenantStartDates)&lt;=WW$4,LOOKUP($F11,TenantNames,TenantEndDates)&gt;=WW$4),IF(OR(AND(DAY(LOOKUP($F11,TenantNames,TenantStartDates))&gt;28,DAY(EOMONTH(WW$4,0))=28,DAY(WW$4)=28),AND(DAY(LOOKUP($F11,TenantNames,TenantStartDates))&gt;30,DAY(EOMONTH(WW$4,0))=30,DAY(WW$4)=30),DAY(LOOKUP($F11,TenantNames,TenantStartDates))=DAY(WW$4)),IF((LOOKUP($F11,TenantNames,TenantEndDates)-WW$4)&lt;=31,LOOKUP($F11,TenantNames,TenantTotalRevenues)-SUM($JA11:WV11),LOOKUP($F11,TenantNames,TenantMonthlyRents)),IF(AND((SUMIF($G$4:AHB$4,"&lt;"&amp;WW$4,$G11:AHB11))&gt;SUMIFS(TransactionAmounts,TenantSources,$F11,'Filtered Data'!$C$2:$C23,"&lt;"&amp;WW$4),WW$4&lt;TODAY()),"Late","Occupied")),)))</f>
        <v/>
      </c>
      <c r="WX11" s="33" t="str">
        <f>IF(ISBLANK($F11),,IF(TODAY()=WX$4,"Today",IF(AND(LOOKUP($F11,TenantNames,TenantStartDates)&lt;=WX$4,LOOKUP($F11,TenantNames,TenantEndDates)&gt;=WX$4),IF(OR(AND(DAY(LOOKUP($F11,TenantNames,TenantStartDates))&gt;28,DAY(EOMONTH(WX$4,0))=28,DAY(WX$4)=28),AND(DAY(LOOKUP($F11,TenantNames,TenantStartDates))&gt;30,DAY(EOMONTH(WX$4,0))=30,DAY(WX$4)=30),DAY(LOOKUP($F11,TenantNames,TenantStartDates))=DAY(WX$4)),IF((LOOKUP($F11,TenantNames,TenantEndDates)-WX$4)&lt;=31,LOOKUP($F11,TenantNames,TenantTotalRevenues)-SUM($JA11:WW11),LOOKUP($F11,TenantNames,TenantMonthlyRents)),IF(AND((SUMIF($G$4:AHB$4,"&lt;"&amp;WX$4,$G11:AHB11))&gt;SUMIFS(TransactionAmounts,TenantSources,$F11,'Filtered Data'!$C$2:$C23,"&lt;"&amp;WX$4),WX$4&lt;TODAY()),"Late","Occupied")),)))</f>
        <v/>
      </c>
      <c r="WY11" s="33" t="str">
        <f>IF(ISBLANK($F11),,IF(TODAY()=WY$4,"Today",IF(AND(LOOKUP($F11,TenantNames,TenantStartDates)&lt;=WY$4,LOOKUP($F11,TenantNames,TenantEndDates)&gt;=WY$4),IF(OR(AND(DAY(LOOKUP($F11,TenantNames,TenantStartDates))&gt;28,DAY(EOMONTH(WY$4,0))=28,DAY(WY$4)=28),AND(DAY(LOOKUP($F11,TenantNames,TenantStartDates))&gt;30,DAY(EOMONTH(WY$4,0))=30,DAY(WY$4)=30),DAY(LOOKUP($F11,TenantNames,TenantStartDates))=DAY(WY$4)),IF((LOOKUP($F11,TenantNames,TenantEndDates)-WY$4)&lt;=31,LOOKUP($F11,TenantNames,TenantTotalRevenues)-SUM($JA11:WX11),LOOKUP($F11,TenantNames,TenantMonthlyRents)),IF(AND((SUMIF($G$4:AHB$4,"&lt;"&amp;WY$4,$G11:AHB11))&gt;SUMIFS(TransactionAmounts,TenantSources,$F11,'Filtered Data'!$C$2:$C23,"&lt;"&amp;WY$4),WY$4&lt;TODAY()),"Late","Occupied")),)))</f>
        <v/>
      </c>
      <c r="WZ11" s="33" t="str">
        <f>IF(ISBLANK($F11),,IF(TODAY()=WZ$4,"Today",IF(AND(LOOKUP($F11,TenantNames,TenantStartDates)&lt;=WZ$4,LOOKUP($F11,TenantNames,TenantEndDates)&gt;=WZ$4),IF(OR(AND(DAY(LOOKUP($F11,TenantNames,TenantStartDates))&gt;28,DAY(EOMONTH(WZ$4,0))=28,DAY(WZ$4)=28),AND(DAY(LOOKUP($F11,TenantNames,TenantStartDates))&gt;30,DAY(EOMONTH(WZ$4,0))=30,DAY(WZ$4)=30),DAY(LOOKUP($F11,TenantNames,TenantStartDates))=DAY(WZ$4)),IF((LOOKUP($F11,TenantNames,TenantEndDates)-WZ$4)&lt;=31,LOOKUP($F11,TenantNames,TenantTotalRevenues)-SUM($JA11:WY11),LOOKUP($F11,TenantNames,TenantMonthlyRents)),IF(AND((SUMIF($G$4:AHB$4,"&lt;"&amp;WZ$4,$G11:AHB11))&gt;SUMIFS(TransactionAmounts,TenantSources,$F11,'Filtered Data'!$C$2:$C23,"&lt;"&amp;WZ$4),WZ$4&lt;TODAY()),"Late","Occupied")),)))</f>
        <v/>
      </c>
      <c r="XA11" s="33" t="str">
        <f>IF(ISBLANK($F11),,IF(TODAY()=XA$4,"Today",IF(AND(LOOKUP($F11,TenantNames,TenantStartDates)&lt;=XA$4,LOOKUP($F11,TenantNames,TenantEndDates)&gt;=XA$4),IF(OR(AND(DAY(LOOKUP($F11,TenantNames,TenantStartDates))&gt;28,DAY(EOMONTH(XA$4,0))=28,DAY(XA$4)=28),AND(DAY(LOOKUP($F11,TenantNames,TenantStartDates))&gt;30,DAY(EOMONTH(XA$4,0))=30,DAY(XA$4)=30),DAY(LOOKUP($F11,TenantNames,TenantStartDates))=DAY(XA$4)),IF((LOOKUP($F11,TenantNames,TenantEndDates)-XA$4)&lt;=31,LOOKUP($F11,TenantNames,TenantTotalRevenues)-SUM($JA11:WZ11),LOOKUP($F11,TenantNames,TenantMonthlyRents)),IF(AND((SUMIF($G$4:AHB$4,"&lt;"&amp;XA$4,$G11:AHB11))&gt;SUMIFS(TransactionAmounts,TenantSources,$F11,'Filtered Data'!$C$2:$C23,"&lt;"&amp;XA$4),XA$4&lt;TODAY()),"Late","Occupied")),)))</f>
        <v/>
      </c>
      <c r="XB11" s="33" t="str">
        <f>IF(ISBLANK($F11),,IF(TODAY()=XB$4,"Today",IF(AND(LOOKUP($F11,TenantNames,TenantStartDates)&lt;=XB$4,LOOKUP($F11,TenantNames,TenantEndDates)&gt;=XB$4),IF(OR(AND(DAY(LOOKUP($F11,TenantNames,TenantStartDates))&gt;28,DAY(EOMONTH(XB$4,0))=28,DAY(XB$4)=28),AND(DAY(LOOKUP($F11,TenantNames,TenantStartDates))&gt;30,DAY(EOMONTH(XB$4,0))=30,DAY(XB$4)=30),DAY(LOOKUP($F11,TenantNames,TenantStartDates))=DAY(XB$4)),IF((LOOKUP($F11,TenantNames,TenantEndDates)-XB$4)&lt;=31,LOOKUP($F11,TenantNames,TenantTotalRevenues)-SUM($JA11:XA11),LOOKUP($F11,TenantNames,TenantMonthlyRents)),IF(AND((SUMIF($G$4:AHB$4,"&lt;"&amp;XB$4,$G11:AHB11))&gt;SUMIFS(TransactionAmounts,TenantSources,$F11,'Filtered Data'!$C$2:$C23,"&lt;"&amp;XB$4),XB$4&lt;TODAY()),"Late","Occupied")),)))</f>
        <v/>
      </c>
      <c r="XC11" s="33" t="str">
        <f>IF(ISBLANK($F11),,IF(TODAY()=XC$4,"Today",IF(AND(LOOKUP($F11,TenantNames,TenantStartDates)&lt;=XC$4,LOOKUP($F11,TenantNames,TenantEndDates)&gt;=XC$4),IF(OR(AND(DAY(LOOKUP($F11,TenantNames,TenantStartDates))&gt;28,DAY(EOMONTH(XC$4,0))=28,DAY(XC$4)=28),AND(DAY(LOOKUP($F11,TenantNames,TenantStartDates))&gt;30,DAY(EOMONTH(XC$4,0))=30,DAY(XC$4)=30),DAY(LOOKUP($F11,TenantNames,TenantStartDates))=DAY(XC$4)),IF((LOOKUP($F11,TenantNames,TenantEndDates)-XC$4)&lt;=31,LOOKUP($F11,TenantNames,TenantTotalRevenues)-SUM($JA11:XB11),LOOKUP($F11,TenantNames,TenantMonthlyRents)),IF(AND((SUMIF($G$4:AHB$4,"&lt;"&amp;XC$4,$G11:AHB11))&gt;SUMIFS(TransactionAmounts,TenantSources,$F11,'Filtered Data'!$C$2:$C23,"&lt;"&amp;XC$4),XC$4&lt;TODAY()),"Late","Occupied")),)))</f>
        <v/>
      </c>
      <c r="XD11" s="33" t="str">
        <f>IF(ISBLANK($F11),,IF(TODAY()=XD$4,"Today",IF(AND(LOOKUP($F11,TenantNames,TenantStartDates)&lt;=XD$4,LOOKUP($F11,TenantNames,TenantEndDates)&gt;=XD$4),IF(OR(AND(DAY(LOOKUP($F11,TenantNames,TenantStartDates))&gt;28,DAY(EOMONTH(XD$4,0))=28,DAY(XD$4)=28),AND(DAY(LOOKUP($F11,TenantNames,TenantStartDates))&gt;30,DAY(EOMONTH(XD$4,0))=30,DAY(XD$4)=30),DAY(LOOKUP($F11,TenantNames,TenantStartDates))=DAY(XD$4)),IF((LOOKUP($F11,TenantNames,TenantEndDates)-XD$4)&lt;=31,LOOKUP($F11,TenantNames,TenantTotalRevenues)-SUM($JA11:XC11),LOOKUP($F11,TenantNames,TenantMonthlyRents)),IF(AND((SUMIF($G$4:AHB$4,"&lt;"&amp;XD$4,$G11:AHB11))&gt;SUMIFS(TransactionAmounts,TenantSources,$F11,'Filtered Data'!$C$2:$C23,"&lt;"&amp;XD$4),XD$4&lt;TODAY()),"Late","Occupied")),)))</f>
        <v/>
      </c>
      <c r="XE11" s="33" t="str">
        <f>IF(ISBLANK($F11),,IF(TODAY()=XE$4,"Today",IF(AND(LOOKUP($F11,TenantNames,TenantStartDates)&lt;=XE$4,LOOKUP($F11,TenantNames,TenantEndDates)&gt;=XE$4),IF(OR(AND(DAY(LOOKUP($F11,TenantNames,TenantStartDates))&gt;28,DAY(EOMONTH(XE$4,0))=28,DAY(XE$4)=28),AND(DAY(LOOKUP($F11,TenantNames,TenantStartDates))&gt;30,DAY(EOMONTH(XE$4,0))=30,DAY(XE$4)=30),DAY(LOOKUP($F11,TenantNames,TenantStartDates))=DAY(XE$4)),IF((LOOKUP($F11,TenantNames,TenantEndDates)-XE$4)&lt;=31,LOOKUP($F11,TenantNames,TenantTotalRevenues)-SUM($JA11:XD11),LOOKUP($F11,TenantNames,TenantMonthlyRents)),IF(AND((SUMIF($G$4:AHB$4,"&lt;"&amp;XE$4,$G11:AHB11))&gt;SUMIFS(TransactionAmounts,TenantSources,$F11,'Filtered Data'!$C$2:$C23,"&lt;"&amp;XE$4),XE$4&lt;TODAY()),"Late","Occupied")),)))</f>
        <v/>
      </c>
      <c r="XF11" s="33" t="str">
        <f>IF(ISBLANK($F11),,IF(TODAY()=XF$4,"Today",IF(AND(LOOKUP($F11,TenantNames,TenantStartDates)&lt;=XF$4,LOOKUP($F11,TenantNames,TenantEndDates)&gt;=XF$4),IF(OR(AND(DAY(LOOKUP($F11,TenantNames,TenantStartDates))&gt;28,DAY(EOMONTH(XF$4,0))=28,DAY(XF$4)=28),AND(DAY(LOOKUP($F11,TenantNames,TenantStartDates))&gt;30,DAY(EOMONTH(XF$4,0))=30,DAY(XF$4)=30),DAY(LOOKUP($F11,TenantNames,TenantStartDates))=DAY(XF$4)),IF((LOOKUP($F11,TenantNames,TenantEndDates)-XF$4)&lt;=31,LOOKUP($F11,TenantNames,TenantTotalRevenues)-SUM($JA11:XE11),LOOKUP($F11,TenantNames,TenantMonthlyRents)),IF(AND((SUMIF($G$4:AHB$4,"&lt;"&amp;XF$4,$G11:AHB11))&gt;SUMIFS(TransactionAmounts,TenantSources,$F11,'Filtered Data'!$C$2:$C23,"&lt;"&amp;XF$4),XF$4&lt;TODAY()),"Late","Occupied")),)))</f>
        <v/>
      </c>
      <c r="XG11" s="33" t="str">
        <f>IF(ISBLANK($F11),,IF(TODAY()=XG$4,"Today",IF(AND(LOOKUP($F11,TenantNames,TenantStartDates)&lt;=XG$4,LOOKUP($F11,TenantNames,TenantEndDates)&gt;=XG$4),IF(OR(AND(DAY(LOOKUP($F11,TenantNames,TenantStartDates))&gt;28,DAY(EOMONTH(XG$4,0))=28,DAY(XG$4)=28),AND(DAY(LOOKUP($F11,TenantNames,TenantStartDates))&gt;30,DAY(EOMONTH(XG$4,0))=30,DAY(XG$4)=30),DAY(LOOKUP($F11,TenantNames,TenantStartDates))=DAY(XG$4)),IF((LOOKUP($F11,TenantNames,TenantEndDates)-XG$4)&lt;=31,LOOKUP($F11,TenantNames,TenantTotalRevenues)-SUM($JA11:XF11),LOOKUP($F11,TenantNames,TenantMonthlyRents)),IF(AND((SUMIF($G$4:AHB$4,"&lt;"&amp;XG$4,$G11:AHB11))&gt;SUMIFS(TransactionAmounts,TenantSources,$F11,'Filtered Data'!$C$2:$C23,"&lt;"&amp;XG$4),XG$4&lt;TODAY()),"Late","Occupied")),)))</f>
        <v/>
      </c>
      <c r="XH11" s="33" t="str">
        <f>IF(ISBLANK($F11),,IF(TODAY()=XH$4,"Today",IF(AND(LOOKUP($F11,TenantNames,TenantStartDates)&lt;=XH$4,LOOKUP($F11,TenantNames,TenantEndDates)&gt;=XH$4),IF(OR(AND(DAY(LOOKUP($F11,TenantNames,TenantStartDates))&gt;28,DAY(EOMONTH(XH$4,0))=28,DAY(XH$4)=28),AND(DAY(LOOKUP($F11,TenantNames,TenantStartDates))&gt;30,DAY(EOMONTH(XH$4,0))=30,DAY(XH$4)=30),DAY(LOOKUP($F11,TenantNames,TenantStartDates))=DAY(XH$4)),IF((LOOKUP($F11,TenantNames,TenantEndDates)-XH$4)&lt;=31,LOOKUP($F11,TenantNames,TenantTotalRevenues)-SUM($JA11:XG11),LOOKUP($F11,TenantNames,TenantMonthlyRents)),IF(AND((SUMIF($G$4:AHB$4,"&lt;"&amp;XH$4,$G11:AHB11))&gt;SUMIFS(TransactionAmounts,TenantSources,$F11,'Filtered Data'!$C$2:$C23,"&lt;"&amp;XH$4),XH$4&lt;TODAY()),"Late","Occupied")),)))</f>
        <v/>
      </c>
      <c r="XI11" s="33" t="str">
        <f>IF(ISBLANK($F11),,IF(TODAY()=XI$4,"Today",IF(AND(LOOKUP($F11,TenantNames,TenantStartDates)&lt;=XI$4,LOOKUP($F11,TenantNames,TenantEndDates)&gt;=XI$4),IF(OR(AND(DAY(LOOKUP($F11,TenantNames,TenantStartDates))&gt;28,DAY(EOMONTH(XI$4,0))=28,DAY(XI$4)=28),AND(DAY(LOOKUP($F11,TenantNames,TenantStartDates))&gt;30,DAY(EOMONTH(XI$4,0))=30,DAY(XI$4)=30),DAY(LOOKUP($F11,TenantNames,TenantStartDates))=DAY(XI$4)),IF((LOOKUP($F11,TenantNames,TenantEndDates)-XI$4)&lt;=31,LOOKUP($F11,TenantNames,TenantTotalRevenues)-SUM($JA11:XH11),LOOKUP($F11,TenantNames,TenantMonthlyRents)),IF(AND((SUMIF($G$4:AHB$4,"&lt;"&amp;XI$4,$G11:AHB11))&gt;SUMIFS(TransactionAmounts,TenantSources,$F11,'Filtered Data'!$C$2:$C23,"&lt;"&amp;XI$4),XI$4&lt;TODAY()),"Late","Occupied")),)))</f>
        <v/>
      </c>
      <c r="XJ11" s="33" t="str">
        <f>IF(ISBLANK($F11),,IF(TODAY()=XJ$4,"Today",IF(AND(LOOKUP($F11,TenantNames,TenantStartDates)&lt;=XJ$4,LOOKUP($F11,TenantNames,TenantEndDates)&gt;=XJ$4),IF(OR(AND(DAY(LOOKUP($F11,TenantNames,TenantStartDates))&gt;28,DAY(EOMONTH(XJ$4,0))=28,DAY(XJ$4)=28),AND(DAY(LOOKUP($F11,TenantNames,TenantStartDates))&gt;30,DAY(EOMONTH(XJ$4,0))=30,DAY(XJ$4)=30),DAY(LOOKUP($F11,TenantNames,TenantStartDates))=DAY(XJ$4)),IF((LOOKUP($F11,TenantNames,TenantEndDates)-XJ$4)&lt;=31,LOOKUP($F11,TenantNames,TenantTotalRevenues)-SUM($JA11:XI11),LOOKUP($F11,TenantNames,TenantMonthlyRents)),IF(AND((SUMIF($G$4:AHB$4,"&lt;"&amp;XJ$4,$G11:AHB11))&gt;SUMIFS(TransactionAmounts,TenantSources,$F11,'Filtered Data'!$C$2:$C23,"&lt;"&amp;XJ$4),XJ$4&lt;TODAY()),"Late","Occupied")),)))</f>
        <v/>
      </c>
      <c r="XK11" s="33" t="str">
        <f>IF(ISBLANK($F11),,IF(TODAY()=XK$4,"Today",IF(AND(LOOKUP($F11,TenantNames,TenantStartDates)&lt;=XK$4,LOOKUP($F11,TenantNames,TenantEndDates)&gt;=XK$4),IF(OR(AND(DAY(LOOKUP($F11,TenantNames,TenantStartDates))&gt;28,DAY(EOMONTH(XK$4,0))=28,DAY(XK$4)=28),AND(DAY(LOOKUP($F11,TenantNames,TenantStartDates))&gt;30,DAY(EOMONTH(XK$4,0))=30,DAY(XK$4)=30),DAY(LOOKUP($F11,TenantNames,TenantStartDates))=DAY(XK$4)),IF((LOOKUP($F11,TenantNames,TenantEndDates)-XK$4)&lt;=31,LOOKUP($F11,TenantNames,TenantTotalRevenues)-SUM($JA11:XJ11),LOOKUP($F11,TenantNames,TenantMonthlyRents)),IF(AND((SUMIF($G$4:AHB$4,"&lt;"&amp;XK$4,$G11:AHB11))&gt;SUMIFS(TransactionAmounts,TenantSources,$F11,'Filtered Data'!$C$2:$C23,"&lt;"&amp;XK$4),XK$4&lt;TODAY()),"Late","Occupied")),)))</f>
        <v/>
      </c>
      <c r="XL11" s="33" t="str">
        <f>IF(ISBLANK($F11),,IF(TODAY()=XL$4,"Today",IF(AND(LOOKUP($F11,TenantNames,TenantStartDates)&lt;=XL$4,LOOKUP($F11,TenantNames,TenantEndDates)&gt;=XL$4),IF(OR(AND(DAY(LOOKUP($F11,TenantNames,TenantStartDates))&gt;28,DAY(EOMONTH(XL$4,0))=28,DAY(XL$4)=28),AND(DAY(LOOKUP($F11,TenantNames,TenantStartDates))&gt;30,DAY(EOMONTH(XL$4,0))=30,DAY(XL$4)=30),DAY(LOOKUP($F11,TenantNames,TenantStartDates))=DAY(XL$4)),IF((LOOKUP($F11,TenantNames,TenantEndDates)-XL$4)&lt;=31,LOOKUP($F11,TenantNames,TenantTotalRevenues)-SUM($JA11:XK11),LOOKUP($F11,TenantNames,TenantMonthlyRents)),IF(AND((SUMIF($G$4:AHB$4,"&lt;"&amp;XL$4,$G11:AHB11))&gt;SUMIFS(TransactionAmounts,TenantSources,$F11,'Filtered Data'!$C$2:$C23,"&lt;"&amp;XL$4),XL$4&lt;TODAY()),"Late","Occupied")),)))</f>
        <v/>
      </c>
      <c r="XM11" s="33" t="str">
        <f>IF(ISBLANK($F11),,IF(TODAY()=XM$4,"Today",IF(AND(LOOKUP($F11,TenantNames,TenantStartDates)&lt;=XM$4,LOOKUP($F11,TenantNames,TenantEndDates)&gt;=XM$4),IF(OR(AND(DAY(LOOKUP($F11,TenantNames,TenantStartDates))&gt;28,DAY(EOMONTH(XM$4,0))=28,DAY(XM$4)=28),AND(DAY(LOOKUP($F11,TenantNames,TenantStartDates))&gt;30,DAY(EOMONTH(XM$4,0))=30,DAY(XM$4)=30),DAY(LOOKUP($F11,TenantNames,TenantStartDates))=DAY(XM$4)),IF((LOOKUP($F11,TenantNames,TenantEndDates)-XM$4)&lt;=31,LOOKUP($F11,TenantNames,TenantTotalRevenues)-SUM($JA11:XL11),LOOKUP($F11,TenantNames,TenantMonthlyRents)),IF(AND((SUMIF($G$4:AHB$4,"&lt;"&amp;XM$4,$G11:AHB11))&gt;SUMIFS(TransactionAmounts,TenantSources,$F11,'Filtered Data'!$C$2:$C23,"&lt;"&amp;XM$4),XM$4&lt;TODAY()),"Late","Occupied")),)))</f>
        <v/>
      </c>
      <c r="XN11" s="33" t="str">
        <f>IF(ISBLANK($F11),,IF(TODAY()=XN$4,"Today",IF(AND(LOOKUP($F11,TenantNames,TenantStartDates)&lt;=XN$4,LOOKUP($F11,TenantNames,TenantEndDates)&gt;=XN$4),IF(OR(AND(DAY(LOOKUP($F11,TenantNames,TenantStartDates))&gt;28,DAY(EOMONTH(XN$4,0))=28,DAY(XN$4)=28),AND(DAY(LOOKUP($F11,TenantNames,TenantStartDates))&gt;30,DAY(EOMONTH(XN$4,0))=30,DAY(XN$4)=30),DAY(LOOKUP($F11,TenantNames,TenantStartDates))=DAY(XN$4)),IF((LOOKUP($F11,TenantNames,TenantEndDates)-XN$4)&lt;=31,LOOKUP($F11,TenantNames,TenantTotalRevenues)-SUM($JA11:XM11),LOOKUP($F11,TenantNames,TenantMonthlyRents)),IF(AND((SUMIF($G$4:AHB$4,"&lt;"&amp;XN$4,$G11:AHB11))&gt;SUMIFS(TransactionAmounts,TenantSources,$F11,'Filtered Data'!$C$2:$C23,"&lt;"&amp;XN$4),XN$4&lt;TODAY()),"Late","Occupied")),)))</f>
        <v/>
      </c>
      <c r="XO11" s="33" t="str">
        <f>IF(ISBLANK($F11),,IF(TODAY()=XO$4,"Today",IF(AND(LOOKUP($F11,TenantNames,TenantStartDates)&lt;=XO$4,LOOKUP($F11,TenantNames,TenantEndDates)&gt;=XO$4),IF(OR(AND(DAY(LOOKUP($F11,TenantNames,TenantStartDates))&gt;28,DAY(EOMONTH(XO$4,0))=28,DAY(XO$4)=28),AND(DAY(LOOKUP($F11,TenantNames,TenantStartDates))&gt;30,DAY(EOMONTH(XO$4,0))=30,DAY(XO$4)=30),DAY(LOOKUP($F11,TenantNames,TenantStartDates))=DAY(XO$4)),IF((LOOKUP($F11,TenantNames,TenantEndDates)-XO$4)&lt;=31,LOOKUP($F11,TenantNames,TenantTotalRevenues)-SUM($JA11:XN11),LOOKUP($F11,TenantNames,TenantMonthlyRents)),IF(AND((SUMIF($G$4:AHB$4,"&lt;"&amp;XO$4,$G11:AHB11))&gt;SUMIFS(TransactionAmounts,TenantSources,$F11,'Filtered Data'!$C$2:$C23,"&lt;"&amp;XO$4),XO$4&lt;TODAY()),"Late","Occupied")),)))</f>
        <v/>
      </c>
      <c r="XP11" s="33" t="str">
        <f>IF(ISBLANK($F11),,IF(TODAY()=XP$4,"Today",IF(AND(LOOKUP($F11,TenantNames,TenantStartDates)&lt;=XP$4,LOOKUP($F11,TenantNames,TenantEndDates)&gt;=XP$4),IF(OR(AND(DAY(LOOKUP($F11,TenantNames,TenantStartDates))&gt;28,DAY(EOMONTH(XP$4,0))=28,DAY(XP$4)=28),AND(DAY(LOOKUP($F11,TenantNames,TenantStartDates))&gt;30,DAY(EOMONTH(XP$4,0))=30,DAY(XP$4)=30),DAY(LOOKUP($F11,TenantNames,TenantStartDates))=DAY(XP$4)),IF((LOOKUP($F11,TenantNames,TenantEndDates)-XP$4)&lt;=31,LOOKUP($F11,TenantNames,TenantTotalRevenues)-SUM($JA11:XO11),LOOKUP($F11,TenantNames,TenantMonthlyRents)),IF(AND((SUMIF($G$4:AHB$4,"&lt;"&amp;XP$4,$G11:AHB11))&gt;SUMIFS(TransactionAmounts,TenantSources,$F11,'Filtered Data'!$C$2:$C23,"&lt;"&amp;XP$4),XP$4&lt;TODAY()),"Late","Occupied")),)))</f>
        <v/>
      </c>
      <c r="XQ11" s="33" t="str">
        <f>IF(ISBLANK($F11),,IF(TODAY()=XQ$4,"Today",IF(AND(LOOKUP($F11,TenantNames,TenantStartDates)&lt;=XQ$4,LOOKUP($F11,TenantNames,TenantEndDates)&gt;=XQ$4),IF(OR(AND(DAY(LOOKUP($F11,TenantNames,TenantStartDates))&gt;28,DAY(EOMONTH(XQ$4,0))=28,DAY(XQ$4)=28),AND(DAY(LOOKUP($F11,TenantNames,TenantStartDates))&gt;30,DAY(EOMONTH(XQ$4,0))=30,DAY(XQ$4)=30),DAY(LOOKUP($F11,TenantNames,TenantStartDates))=DAY(XQ$4)),IF((LOOKUP($F11,TenantNames,TenantEndDates)-XQ$4)&lt;=31,LOOKUP($F11,TenantNames,TenantTotalRevenues)-SUM($JA11:XP11),LOOKUP($F11,TenantNames,TenantMonthlyRents)),IF(AND((SUMIF($G$4:AHB$4,"&lt;"&amp;XQ$4,$G11:AHB11))&gt;SUMIFS(TransactionAmounts,TenantSources,$F11,'Filtered Data'!$C$2:$C23,"&lt;"&amp;XQ$4),XQ$4&lt;TODAY()),"Late","Occupied")),)))</f>
        <v/>
      </c>
      <c r="XR11" s="33" t="str">
        <f>IF(ISBLANK($F11),,IF(TODAY()=XR$4,"Today",IF(AND(LOOKUP($F11,TenantNames,TenantStartDates)&lt;=XR$4,LOOKUP($F11,TenantNames,TenantEndDates)&gt;=XR$4),IF(OR(AND(DAY(LOOKUP($F11,TenantNames,TenantStartDates))&gt;28,DAY(EOMONTH(XR$4,0))=28,DAY(XR$4)=28),AND(DAY(LOOKUP($F11,TenantNames,TenantStartDates))&gt;30,DAY(EOMONTH(XR$4,0))=30,DAY(XR$4)=30),DAY(LOOKUP($F11,TenantNames,TenantStartDates))=DAY(XR$4)),IF((LOOKUP($F11,TenantNames,TenantEndDates)-XR$4)&lt;=31,LOOKUP($F11,TenantNames,TenantTotalRevenues)-SUM($JA11:XQ11),LOOKUP($F11,TenantNames,TenantMonthlyRents)),IF(AND((SUMIF($G$4:AHB$4,"&lt;"&amp;XR$4,$G11:AHB11))&gt;SUMIFS(TransactionAmounts,TenantSources,$F11,'Filtered Data'!$C$2:$C23,"&lt;"&amp;XR$4),XR$4&lt;TODAY()),"Late","Occupied")),)))</f>
        <v/>
      </c>
      <c r="XS11" s="33" t="str">
        <f>IF(ISBLANK($F11),,IF(TODAY()=XS$4,"Today",IF(AND(LOOKUP($F11,TenantNames,TenantStartDates)&lt;=XS$4,LOOKUP($F11,TenantNames,TenantEndDates)&gt;=XS$4),IF(OR(AND(DAY(LOOKUP($F11,TenantNames,TenantStartDates))&gt;28,DAY(EOMONTH(XS$4,0))=28,DAY(XS$4)=28),AND(DAY(LOOKUP($F11,TenantNames,TenantStartDates))&gt;30,DAY(EOMONTH(XS$4,0))=30,DAY(XS$4)=30),DAY(LOOKUP($F11,TenantNames,TenantStartDates))=DAY(XS$4)),IF((LOOKUP($F11,TenantNames,TenantEndDates)-XS$4)&lt;=31,LOOKUP($F11,TenantNames,TenantTotalRevenues)-SUM($JA11:XR11),LOOKUP($F11,TenantNames,TenantMonthlyRents)),IF(AND((SUMIF($G$4:AHB$4,"&lt;"&amp;XS$4,$G11:AHB11))&gt;SUMIFS(TransactionAmounts,TenantSources,$F11,'Filtered Data'!$C$2:$C23,"&lt;"&amp;XS$4),XS$4&lt;TODAY()),"Late","Occupied")),)))</f>
        <v/>
      </c>
      <c r="XT11" s="33" t="str">
        <f>IF(ISBLANK($F11),,IF(TODAY()=XT$4,"Today",IF(AND(LOOKUP($F11,TenantNames,TenantStartDates)&lt;=XT$4,LOOKUP($F11,TenantNames,TenantEndDates)&gt;=XT$4),IF(OR(AND(DAY(LOOKUP($F11,TenantNames,TenantStartDates))&gt;28,DAY(EOMONTH(XT$4,0))=28,DAY(XT$4)=28),AND(DAY(LOOKUP($F11,TenantNames,TenantStartDates))&gt;30,DAY(EOMONTH(XT$4,0))=30,DAY(XT$4)=30),DAY(LOOKUP($F11,TenantNames,TenantStartDates))=DAY(XT$4)),IF((LOOKUP($F11,TenantNames,TenantEndDates)-XT$4)&lt;=31,LOOKUP($F11,TenantNames,TenantTotalRevenues)-SUM($JA11:XS11),LOOKUP($F11,TenantNames,TenantMonthlyRents)),IF(AND((SUMIF($G$4:AHB$4,"&lt;"&amp;XT$4,$G11:AHB11))&gt;SUMIFS(TransactionAmounts,TenantSources,$F11,'Filtered Data'!$C$2:$C23,"&lt;"&amp;XT$4),XT$4&lt;TODAY()),"Late","Occupied")),)))</f>
        <v/>
      </c>
      <c r="XU11" s="33" t="str">
        <f>IF(ISBLANK($F11),,IF(TODAY()=XU$4,"Today",IF(AND(LOOKUP($F11,TenantNames,TenantStartDates)&lt;=XU$4,LOOKUP($F11,TenantNames,TenantEndDates)&gt;=XU$4),IF(OR(AND(DAY(LOOKUP($F11,TenantNames,TenantStartDates))&gt;28,DAY(EOMONTH(XU$4,0))=28,DAY(XU$4)=28),AND(DAY(LOOKUP($F11,TenantNames,TenantStartDates))&gt;30,DAY(EOMONTH(XU$4,0))=30,DAY(XU$4)=30),DAY(LOOKUP($F11,TenantNames,TenantStartDates))=DAY(XU$4)),IF((LOOKUP($F11,TenantNames,TenantEndDates)-XU$4)&lt;=31,LOOKUP($F11,TenantNames,TenantTotalRevenues)-SUM($JA11:XT11),LOOKUP($F11,TenantNames,TenantMonthlyRents)),IF(AND((SUMIF($G$4:AHB$4,"&lt;"&amp;XU$4,$G11:AHB11))&gt;SUMIFS(TransactionAmounts,TenantSources,$F11,'Filtered Data'!$C$2:$C23,"&lt;"&amp;XU$4),XU$4&lt;TODAY()),"Late","Occupied")),)))</f>
        <v/>
      </c>
      <c r="XV11" s="33" t="str">
        <f>IF(ISBLANK($F11),,IF(TODAY()=XV$4,"Today",IF(AND(LOOKUP($F11,TenantNames,TenantStartDates)&lt;=XV$4,LOOKUP($F11,TenantNames,TenantEndDates)&gt;=XV$4),IF(OR(AND(DAY(LOOKUP($F11,TenantNames,TenantStartDates))&gt;28,DAY(EOMONTH(XV$4,0))=28,DAY(XV$4)=28),AND(DAY(LOOKUP($F11,TenantNames,TenantStartDates))&gt;30,DAY(EOMONTH(XV$4,0))=30,DAY(XV$4)=30),DAY(LOOKUP($F11,TenantNames,TenantStartDates))=DAY(XV$4)),IF((LOOKUP($F11,TenantNames,TenantEndDates)-XV$4)&lt;=31,LOOKUP($F11,TenantNames,TenantTotalRevenues)-SUM($JA11:XU11),LOOKUP($F11,TenantNames,TenantMonthlyRents)),IF(AND((SUMIF($G$4:AHB$4,"&lt;"&amp;XV$4,$G11:AHB11))&gt;SUMIFS(TransactionAmounts,TenantSources,$F11,'Filtered Data'!$C$2:$C23,"&lt;"&amp;XV$4),XV$4&lt;TODAY()),"Late","Occupied")),)))</f>
        <v/>
      </c>
      <c r="XW11" s="33" t="str">
        <f>IF(ISBLANK($F11),,IF(TODAY()=XW$4,"Today",IF(AND(LOOKUP($F11,TenantNames,TenantStartDates)&lt;=XW$4,LOOKUP($F11,TenantNames,TenantEndDates)&gt;=XW$4),IF(OR(AND(DAY(LOOKUP($F11,TenantNames,TenantStartDates))&gt;28,DAY(EOMONTH(XW$4,0))=28,DAY(XW$4)=28),AND(DAY(LOOKUP($F11,TenantNames,TenantStartDates))&gt;30,DAY(EOMONTH(XW$4,0))=30,DAY(XW$4)=30),DAY(LOOKUP($F11,TenantNames,TenantStartDates))=DAY(XW$4)),IF((LOOKUP($F11,TenantNames,TenantEndDates)-XW$4)&lt;=31,LOOKUP($F11,TenantNames,TenantTotalRevenues)-SUM($JA11:XV11),LOOKUP($F11,TenantNames,TenantMonthlyRents)),IF(AND((SUMIF($G$4:AHB$4,"&lt;"&amp;XW$4,$G11:AHB11))&gt;SUMIFS(TransactionAmounts,TenantSources,$F11,'Filtered Data'!$C$2:$C23,"&lt;"&amp;XW$4),XW$4&lt;TODAY()),"Late","Occupied")),)))</f>
        <v/>
      </c>
      <c r="XX11" s="33" t="str">
        <f>IF(ISBLANK($F11),,IF(TODAY()=XX$4,"Today",IF(AND(LOOKUP($F11,TenantNames,TenantStartDates)&lt;=XX$4,LOOKUP($F11,TenantNames,TenantEndDates)&gt;=XX$4),IF(OR(AND(DAY(LOOKUP($F11,TenantNames,TenantStartDates))&gt;28,DAY(EOMONTH(XX$4,0))=28,DAY(XX$4)=28),AND(DAY(LOOKUP($F11,TenantNames,TenantStartDates))&gt;30,DAY(EOMONTH(XX$4,0))=30,DAY(XX$4)=30),DAY(LOOKUP($F11,TenantNames,TenantStartDates))=DAY(XX$4)),IF((LOOKUP($F11,TenantNames,TenantEndDates)-XX$4)&lt;=31,LOOKUP($F11,TenantNames,TenantTotalRevenues)-SUM($JA11:XW11),LOOKUP($F11,TenantNames,TenantMonthlyRents)),IF(AND((SUMIF($G$4:AHB$4,"&lt;"&amp;XX$4,$G11:AHB11))&gt;SUMIFS(TransactionAmounts,TenantSources,$F11,'Filtered Data'!$C$2:$C23,"&lt;"&amp;XX$4),XX$4&lt;TODAY()),"Late","Occupied")),)))</f>
        <v/>
      </c>
      <c r="XY11" s="33" t="str">
        <f>IF(ISBLANK($F11),,IF(TODAY()=XY$4,"Today",IF(AND(LOOKUP($F11,TenantNames,TenantStartDates)&lt;=XY$4,LOOKUP($F11,TenantNames,TenantEndDates)&gt;=XY$4),IF(OR(AND(DAY(LOOKUP($F11,TenantNames,TenantStartDates))&gt;28,DAY(EOMONTH(XY$4,0))=28,DAY(XY$4)=28),AND(DAY(LOOKUP($F11,TenantNames,TenantStartDates))&gt;30,DAY(EOMONTH(XY$4,0))=30,DAY(XY$4)=30),DAY(LOOKUP($F11,TenantNames,TenantStartDates))=DAY(XY$4)),IF((LOOKUP($F11,TenantNames,TenantEndDates)-XY$4)&lt;=31,LOOKUP($F11,TenantNames,TenantTotalRevenues)-SUM($JA11:XX11),LOOKUP($F11,TenantNames,TenantMonthlyRents)),IF(AND((SUMIF($G$4:AHB$4,"&lt;"&amp;XY$4,$G11:AHB11))&gt;SUMIFS(TransactionAmounts,TenantSources,$F11,'Filtered Data'!$C$2:$C23,"&lt;"&amp;XY$4),XY$4&lt;TODAY()),"Late","Occupied")),)))</f>
        <v/>
      </c>
      <c r="XZ11" s="33" t="str">
        <f>IF(ISBLANK($F11),,IF(TODAY()=XZ$4,"Today",IF(AND(LOOKUP($F11,TenantNames,TenantStartDates)&lt;=XZ$4,LOOKUP($F11,TenantNames,TenantEndDates)&gt;=XZ$4),IF(OR(AND(DAY(LOOKUP($F11,TenantNames,TenantStartDates))&gt;28,DAY(EOMONTH(XZ$4,0))=28,DAY(XZ$4)=28),AND(DAY(LOOKUP($F11,TenantNames,TenantStartDates))&gt;30,DAY(EOMONTH(XZ$4,0))=30,DAY(XZ$4)=30),DAY(LOOKUP($F11,TenantNames,TenantStartDates))=DAY(XZ$4)),IF((LOOKUP($F11,TenantNames,TenantEndDates)-XZ$4)&lt;=31,LOOKUP($F11,TenantNames,TenantTotalRevenues)-SUM($JA11:XY11),LOOKUP($F11,TenantNames,TenantMonthlyRents)),IF(AND((SUMIF($G$4:AHB$4,"&lt;"&amp;XZ$4,$G11:AHB11))&gt;SUMIFS(TransactionAmounts,TenantSources,$F11,'Filtered Data'!$C$2:$C23,"&lt;"&amp;XZ$4),XZ$4&lt;TODAY()),"Late","Occupied")),)))</f>
        <v/>
      </c>
      <c r="YA11" s="33" t="str">
        <f>IF(ISBLANK($F11),,IF(TODAY()=YA$4,"Today",IF(AND(LOOKUP($F11,TenantNames,TenantStartDates)&lt;=YA$4,LOOKUP($F11,TenantNames,TenantEndDates)&gt;=YA$4),IF(OR(AND(DAY(LOOKUP($F11,TenantNames,TenantStartDates))&gt;28,DAY(EOMONTH(YA$4,0))=28,DAY(YA$4)=28),AND(DAY(LOOKUP($F11,TenantNames,TenantStartDates))&gt;30,DAY(EOMONTH(YA$4,0))=30,DAY(YA$4)=30),DAY(LOOKUP($F11,TenantNames,TenantStartDates))=DAY(YA$4)),IF((LOOKUP($F11,TenantNames,TenantEndDates)-YA$4)&lt;=31,LOOKUP($F11,TenantNames,TenantTotalRevenues)-SUM($JA11:XZ11),LOOKUP($F11,TenantNames,TenantMonthlyRents)),IF(AND((SUMIF($G$4:AHB$4,"&lt;"&amp;YA$4,$G11:AHB11))&gt;SUMIFS(TransactionAmounts,TenantSources,$F11,'Filtered Data'!$C$2:$C23,"&lt;"&amp;YA$4),YA$4&lt;TODAY()),"Late","Occupied")),)))</f>
        <v/>
      </c>
      <c r="YB11" s="33" t="str">
        <f>IF(ISBLANK($F11),,IF(TODAY()=YB$4,"Today",IF(AND(LOOKUP($F11,TenantNames,TenantStartDates)&lt;=YB$4,LOOKUP($F11,TenantNames,TenantEndDates)&gt;=YB$4),IF(OR(AND(DAY(LOOKUP($F11,TenantNames,TenantStartDates))&gt;28,DAY(EOMONTH(YB$4,0))=28,DAY(YB$4)=28),AND(DAY(LOOKUP($F11,TenantNames,TenantStartDates))&gt;30,DAY(EOMONTH(YB$4,0))=30,DAY(YB$4)=30),DAY(LOOKUP($F11,TenantNames,TenantStartDates))=DAY(YB$4)),IF((LOOKUP($F11,TenantNames,TenantEndDates)-YB$4)&lt;=31,LOOKUP($F11,TenantNames,TenantTotalRevenues)-SUM($JA11:YA11),LOOKUP($F11,TenantNames,TenantMonthlyRents)),IF(AND((SUMIF($G$4:AHB$4,"&lt;"&amp;YB$4,$G11:AHB11))&gt;SUMIFS(TransactionAmounts,TenantSources,$F11,'Filtered Data'!$C$2:$C23,"&lt;"&amp;YB$4),YB$4&lt;TODAY()),"Late","Occupied")),)))</f>
        <v/>
      </c>
      <c r="YC11" s="33" t="str">
        <f>IF(ISBLANK($F11),,IF(TODAY()=YC$4,"Today",IF(AND(LOOKUP($F11,TenantNames,TenantStartDates)&lt;=YC$4,LOOKUP($F11,TenantNames,TenantEndDates)&gt;=YC$4),IF(OR(AND(DAY(LOOKUP($F11,TenantNames,TenantStartDates))&gt;28,DAY(EOMONTH(YC$4,0))=28,DAY(YC$4)=28),AND(DAY(LOOKUP($F11,TenantNames,TenantStartDates))&gt;30,DAY(EOMONTH(YC$4,0))=30,DAY(YC$4)=30),DAY(LOOKUP($F11,TenantNames,TenantStartDates))=DAY(YC$4)),IF((LOOKUP($F11,TenantNames,TenantEndDates)-YC$4)&lt;=31,LOOKUP($F11,TenantNames,TenantTotalRevenues)-SUM($JA11:YB11),LOOKUP($F11,TenantNames,TenantMonthlyRents)),IF(AND((SUMIF($G$4:AHB$4,"&lt;"&amp;YC$4,$G11:AHB11))&gt;SUMIFS(TransactionAmounts,TenantSources,$F11,'Filtered Data'!$C$2:$C23,"&lt;"&amp;YC$4),YC$4&lt;TODAY()),"Late","Occupied")),)))</f>
        <v/>
      </c>
      <c r="YD11" s="33" t="str">
        <f>IF(ISBLANK($F11),,IF(TODAY()=YD$4,"Today",IF(AND(LOOKUP($F11,TenantNames,TenantStartDates)&lt;=YD$4,LOOKUP($F11,TenantNames,TenantEndDates)&gt;=YD$4),IF(OR(AND(DAY(LOOKUP($F11,TenantNames,TenantStartDates))&gt;28,DAY(EOMONTH(YD$4,0))=28,DAY(YD$4)=28),AND(DAY(LOOKUP($F11,TenantNames,TenantStartDates))&gt;30,DAY(EOMONTH(YD$4,0))=30,DAY(YD$4)=30),DAY(LOOKUP($F11,TenantNames,TenantStartDates))=DAY(YD$4)),IF((LOOKUP($F11,TenantNames,TenantEndDates)-YD$4)&lt;=31,LOOKUP($F11,TenantNames,TenantTotalRevenues)-SUM($JA11:YC11),LOOKUP($F11,TenantNames,TenantMonthlyRents)),IF(AND((SUMIF($G$4:AHB$4,"&lt;"&amp;YD$4,$G11:AHB11))&gt;SUMIFS(TransactionAmounts,TenantSources,$F11,'Filtered Data'!$C$2:$C23,"&lt;"&amp;YD$4),YD$4&lt;TODAY()),"Late","Occupied")),)))</f>
        <v/>
      </c>
      <c r="YE11" s="33" t="str">
        <f>IF(ISBLANK($F11),,IF(TODAY()=YE$4,"Today",IF(AND(LOOKUP($F11,TenantNames,TenantStartDates)&lt;=YE$4,LOOKUP($F11,TenantNames,TenantEndDates)&gt;=YE$4),IF(OR(AND(DAY(LOOKUP($F11,TenantNames,TenantStartDates))&gt;28,DAY(EOMONTH(YE$4,0))=28,DAY(YE$4)=28),AND(DAY(LOOKUP($F11,TenantNames,TenantStartDates))&gt;30,DAY(EOMONTH(YE$4,0))=30,DAY(YE$4)=30),DAY(LOOKUP($F11,TenantNames,TenantStartDates))=DAY(YE$4)),IF((LOOKUP($F11,TenantNames,TenantEndDates)-YE$4)&lt;=31,LOOKUP($F11,TenantNames,TenantTotalRevenues)-SUM($JA11:YD11),LOOKUP($F11,TenantNames,TenantMonthlyRents)),IF(AND((SUMIF($G$4:AHB$4,"&lt;"&amp;YE$4,$G11:AHB11))&gt;SUMIFS(TransactionAmounts,TenantSources,$F11,'Filtered Data'!$C$2:$C23,"&lt;"&amp;YE$4),YE$4&lt;TODAY()),"Late","Occupied")),)))</f>
        <v/>
      </c>
      <c r="YF11" s="33" t="str">
        <f>IF(ISBLANK($F11),,IF(TODAY()=YF$4,"Today",IF(AND(LOOKUP($F11,TenantNames,TenantStartDates)&lt;=YF$4,LOOKUP($F11,TenantNames,TenantEndDates)&gt;=YF$4),IF(OR(AND(DAY(LOOKUP($F11,TenantNames,TenantStartDates))&gt;28,DAY(EOMONTH(YF$4,0))=28,DAY(YF$4)=28),AND(DAY(LOOKUP($F11,TenantNames,TenantStartDates))&gt;30,DAY(EOMONTH(YF$4,0))=30,DAY(YF$4)=30),DAY(LOOKUP($F11,TenantNames,TenantStartDates))=DAY(YF$4)),IF((LOOKUP($F11,TenantNames,TenantEndDates)-YF$4)&lt;=31,LOOKUP($F11,TenantNames,TenantTotalRevenues)-SUM($JA11:YE11),LOOKUP($F11,TenantNames,TenantMonthlyRents)),IF(AND((SUMIF($G$4:AHB$4,"&lt;"&amp;YF$4,$G11:AHB11))&gt;SUMIFS(TransactionAmounts,TenantSources,$F11,'Filtered Data'!$C$2:$C23,"&lt;"&amp;YF$4),YF$4&lt;TODAY()),"Late","Occupied")),)))</f>
        <v/>
      </c>
      <c r="YG11" s="33" t="str">
        <f>IF(ISBLANK($F11),,IF(TODAY()=YG$4,"Today",IF(AND(LOOKUP($F11,TenantNames,TenantStartDates)&lt;=YG$4,LOOKUP($F11,TenantNames,TenantEndDates)&gt;=YG$4),IF(OR(AND(DAY(LOOKUP($F11,TenantNames,TenantStartDates))&gt;28,DAY(EOMONTH(YG$4,0))=28,DAY(YG$4)=28),AND(DAY(LOOKUP($F11,TenantNames,TenantStartDates))&gt;30,DAY(EOMONTH(YG$4,0))=30,DAY(YG$4)=30),DAY(LOOKUP($F11,TenantNames,TenantStartDates))=DAY(YG$4)),IF((LOOKUP($F11,TenantNames,TenantEndDates)-YG$4)&lt;=31,LOOKUP($F11,TenantNames,TenantTotalRevenues)-SUM($JA11:YF11),LOOKUP($F11,TenantNames,TenantMonthlyRents)),IF(AND((SUMIF($G$4:AHB$4,"&lt;"&amp;YG$4,$G11:AHB11))&gt;SUMIFS(TransactionAmounts,TenantSources,$F11,'Filtered Data'!$C$2:$C23,"&lt;"&amp;YG$4),YG$4&lt;TODAY()),"Late","Occupied")),)))</f>
        <v/>
      </c>
      <c r="YH11" s="33" t="str">
        <f>IF(ISBLANK($F11),,IF(TODAY()=YH$4,"Today",IF(AND(LOOKUP($F11,TenantNames,TenantStartDates)&lt;=YH$4,LOOKUP($F11,TenantNames,TenantEndDates)&gt;=YH$4),IF(OR(AND(DAY(LOOKUP($F11,TenantNames,TenantStartDates))&gt;28,DAY(EOMONTH(YH$4,0))=28,DAY(YH$4)=28),AND(DAY(LOOKUP($F11,TenantNames,TenantStartDates))&gt;30,DAY(EOMONTH(YH$4,0))=30,DAY(YH$4)=30),DAY(LOOKUP($F11,TenantNames,TenantStartDates))=DAY(YH$4)),IF((LOOKUP($F11,TenantNames,TenantEndDates)-YH$4)&lt;=31,LOOKUP($F11,TenantNames,TenantTotalRevenues)-SUM($JA11:YG11),LOOKUP($F11,TenantNames,TenantMonthlyRents)),IF(AND((SUMIF($G$4:AHB$4,"&lt;"&amp;YH$4,$G11:AHB11))&gt;SUMIFS(TransactionAmounts,TenantSources,$F11,'Filtered Data'!$C$2:$C23,"&lt;"&amp;YH$4),YH$4&lt;TODAY()),"Late","Occupied")),)))</f>
        <v/>
      </c>
      <c r="YI11" s="33" t="str">
        <f>IF(ISBLANK($F11),,IF(TODAY()=YI$4,"Today",IF(AND(LOOKUP($F11,TenantNames,TenantStartDates)&lt;=YI$4,LOOKUP($F11,TenantNames,TenantEndDates)&gt;=YI$4),IF(OR(AND(DAY(LOOKUP($F11,TenantNames,TenantStartDates))&gt;28,DAY(EOMONTH(YI$4,0))=28,DAY(YI$4)=28),AND(DAY(LOOKUP($F11,TenantNames,TenantStartDates))&gt;30,DAY(EOMONTH(YI$4,0))=30,DAY(YI$4)=30),DAY(LOOKUP($F11,TenantNames,TenantStartDates))=DAY(YI$4)),IF((LOOKUP($F11,TenantNames,TenantEndDates)-YI$4)&lt;=31,LOOKUP($F11,TenantNames,TenantTotalRevenues)-SUM($JA11:YH11),LOOKUP($F11,TenantNames,TenantMonthlyRents)),IF(AND((SUMIF($G$4:AHB$4,"&lt;"&amp;YI$4,$G11:AHB11))&gt;SUMIFS(TransactionAmounts,TenantSources,$F11,'Filtered Data'!$C$2:$C23,"&lt;"&amp;YI$4),YI$4&lt;TODAY()),"Late","Occupied")),)))</f>
        <v/>
      </c>
      <c r="YJ11" s="33" t="str">
        <f>IF(ISBLANK($F11),,IF(TODAY()=YJ$4,"Today",IF(AND(LOOKUP($F11,TenantNames,TenantStartDates)&lt;=YJ$4,LOOKUP($F11,TenantNames,TenantEndDates)&gt;=YJ$4),IF(OR(AND(DAY(LOOKUP($F11,TenantNames,TenantStartDates))&gt;28,DAY(EOMONTH(YJ$4,0))=28,DAY(YJ$4)=28),AND(DAY(LOOKUP($F11,TenantNames,TenantStartDates))&gt;30,DAY(EOMONTH(YJ$4,0))=30,DAY(YJ$4)=30),DAY(LOOKUP($F11,TenantNames,TenantStartDates))=DAY(YJ$4)),IF((LOOKUP($F11,TenantNames,TenantEndDates)-YJ$4)&lt;=31,LOOKUP($F11,TenantNames,TenantTotalRevenues)-SUM($JA11:YI11),LOOKUP($F11,TenantNames,TenantMonthlyRents)),IF(AND((SUMIF($G$4:AHB$4,"&lt;"&amp;YJ$4,$G11:AHB11))&gt;SUMIFS(TransactionAmounts,TenantSources,$F11,'Filtered Data'!$C$2:$C23,"&lt;"&amp;YJ$4),YJ$4&lt;TODAY()),"Late","Occupied")),)))</f>
        <v/>
      </c>
      <c r="YK11" s="33" t="str">
        <f>IF(ISBLANK($F11),,IF(TODAY()=YK$4,"Today",IF(AND(LOOKUP($F11,TenantNames,TenantStartDates)&lt;=YK$4,LOOKUP($F11,TenantNames,TenantEndDates)&gt;=YK$4),IF(OR(AND(DAY(LOOKUP($F11,TenantNames,TenantStartDates))&gt;28,DAY(EOMONTH(YK$4,0))=28,DAY(YK$4)=28),AND(DAY(LOOKUP($F11,TenantNames,TenantStartDates))&gt;30,DAY(EOMONTH(YK$4,0))=30,DAY(YK$4)=30),DAY(LOOKUP($F11,TenantNames,TenantStartDates))=DAY(YK$4)),IF((LOOKUP($F11,TenantNames,TenantEndDates)-YK$4)&lt;=31,LOOKUP($F11,TenantNames,TenantTotalRevenues)-SUM($JA11:YJ11),LOOKUP($F11,TenantNames,TenantMonthlyRents)),IF(AND((SUMIF($G$4:AHB$4,"&lt;"&amp;YK$4,$G11:AHB11))&gt;SUMIFS(TransactionAmounts,TenantSources,$F11,'Filtered Data'!$C$2:$C23,"&lt;"&amp;YK$4),YK$4&lt;TODAY()),"Late","Occupied")),)))</f>
        <v/>
      </c>
      <c r="YL11" s="33" t="str">
        <f>IF(ISBLANK($F11),,IF(TODAY()=YL$4,"Today",IF(AND(LOOKUP($F11,TenantNames,TenantStartDates)&lt;=YL$4,LOOKUP($F11,TenantNames,TenantEndDates)&gt;=YL$4),IF(OR(AND(DAY(LOOKUP($F11,TenantNames,TenantStartDates))&gt;28,DAY(EOMONTH(YL$4,0))=28,DAY(YL$4)=28),AND(DAY(LOOKUP($F11,TenantNames,TenantStartDates))&gt;30,DAY(EOMONTH(YL$4,0))=30,DAY(YL$4)=30),DAY(LOOKUP($F11,TenantNames,TenantStartDates))=DAY(YL$4)),IF((LOOKUP($F11,TenantNames,TenantEndDates)-YL$4)&lt;=31,LOOKUP($F11,TenantNames,TenantTotalRevenues)-SUM($JA11:YK11),LOOKUP($F11,TenantNames,TenantMonthlyRents)),IF(AND((SUMIF($G$4:AHB$4,"&lt;"&amp;YL$4,$G11:AHB11))&gt;SUMIFS(TransactionAmounts,TenantSources,$F11,'Filtered Data'!$C$2:$C23,"&lt;"&amp;YL$4),YL$4&lt;TODAY()),"Late","Occupied")),)))</f>
        <v/>
      </c>
      <c r="YM11" s="33" t="str">
        <f>IF(ISBLANK($F11),,IF(TODAY()=YM$4,"Today",IF(AND(LOOKUP($F11,TenantNames,TenantStartDates)&lt;=YM$4,LOOKUP($F11,TenantNames,TenantEndDates)&gt;=YM$4),IF(OR(AND(DAY(LOOKUP($F11,TenantNames,TenantStartDates))&gt;28,DAY(EOMONTH(YM$4,0))=28,DAY(YM$4)=28),AND(DAY(LOOKUP($F11,TenantNames,TenantStartDates))&gt;30,DAY(EOMONTH(YM$4,0))=30,DAY(YM$4)=30),DAY(LOOKUP($F11,TenantNames,TenantStartDates))=DAY(YM$4)),IF((LOOKUP($F11,TenantNames,TenantEndDates)-YM$4)&lt;=31,LOOKUP($F11,TenantNames,TenantTotalRevenues)-SUM($JA11:YL11),LOOKUP($F11,TenantNames,TenantMonthlyRents)),IF(AND((SUMIF($G$4:AHB$4,"&lt;"&amp;YM$4,$G11:AHB11))&gt;SUMIFS(TransactionAmounts,TenantSources,$F11,'Filtered Data'!$C$2:$C23,"&lt;"&amp;YM$4),YM$4&lt;TODAY()),"Late","Occupied")),)))</f>
        <v/>
      </c>
      <c r="YN11" s="33" t="str">
        <f>IF(ISBLANK($F11),,IF(TODAY()=YN$4,"Today",IF(AND(LOOKUP($F11,TenantNames,TenantStartDates)&lt;=YN$4,LOOKUP($F11,TenantNames,TenantEndDates)&gt;=YN$4),IF(OR(AND(DAY(LOOKUP($F11,TenantNames,TenantStartDates))&gt;28,DAY(EOMONTH(YN$4,0))=28,DAY(YN$4)=28),AND(DAY(LOOKUP($F11,TenantNames,TenantStartDates))&gt;30,DAY(EOMONTH(YN$4,0))=30,DAY(YN$4)=30),DAY(LOOKUP($F11,TenantNames,TenantStartDates))=DAY(YN$4)),IF((LOOKUP($F11,TenantNames,TenantEndDates)-YN$4)&lt;=31,LOOKUP($F11,TenantNames,TenantTotalRevenues)-SUM($JA11:YM11),LOOKUP($F11,TenantNames,TenantMonthlyRents)),IF(AND((SUMIF($G$4:AHB$4,"&lt;"&amp;YN$4,$G11:AHB11))&gt;SUMIFS(TransactionAmounts,TenantSources,$F11,'Filtered Data'!$C$2:$C23,"&lt;"&amp;YN$4),YN$4&lt;TODAY()),"Late","Occupied")),)))</f>
        <v/>
      </c>
      <c r="YO11" s="33" t="str">
        <f>IF(ISBLANK($F11),,IF(TODAY()=YO$4,"Today",IF(AND(LOOKUP($F11,TenantNames,TenantStartDates)&lt;=YO$4,LOOKUP($F11,TenantNames,TenantEndDates)&gt;=YO$4),IF(OR(AND(DAY(LOOKUP($F11,TenantNames,TenantStartDates))&gt;28,DAY(EOMONTH(YO$4,0))=28,DAY(YO$4)=28),AND(DAY(LOOKUP($F11,TenantNames,TenantStartDates))&gt;30,DAY(EOMONTH(YO$4,0))=30,DAY(YO$4)=30),DAY(LOOKUP($F11,TenantNames,TenantStartDates))=DAY(YO$4)),IF((LOOKUP($F11,TenantNames,TenantEndDates)-YO$4)&lt;=31,LOOKUP($F11,TenantNames,TenantTotalRevenues)-SUM($JA11:YN11),LOOKUP($F11,TenantNames,TenantMonthlyRents)),IF(AND((SUMIF($G$4:AHB$4,"&lt;"&amp;YO$4,$G11:AHB11))&gt;SUMIFS(TransactionAmounts,TenantSources,$F11,'Filtered Data'!$C$2:$C23,"&lt;"&amp;YO$4),YO$4&lt;TODAY()),"Late","Occupied")),)))</f>
        <v/>
      </c>
      <c r="YP11" s="33" t="str">
        <f>IF(ISBLANK($F11),,IF(TODAY()=YP$4,"Today",IF(AND(LOOKUP($F11,TenantNames,TenantStartDates)&lt;=YP$4,LOOKUP($F11,TenantNames,TenantEndDates)&gt;=YP$4),IF(OR(AND(DAY(LOOKUP($F11,TenantNames,TenantStartDates))&gt;28,DAY(EOMONTH(YP$4,0))=28,DAY(YP$4)=28),AND(DAY(LOOKUP($F11,TenantNames,TenantStartDates))&gt;30,DAY(EOMONTH(YP$4,0))=30,DAY(YP$4)=30),DAY(LOOKUP($F11,TenantNames,TenantStartDates))=DAY(YP$4)),IF((LOOKUP($F11,TenantNames,TenantEndDates)-YP$4)&lt;=31,LOOKUP($F11,TenantNames,TenantTotalRevenues)-SUM($JA11:YO11),LOOKUP($F11,TenantNames,TenantMonthlyRents)),IF(AND((SUMIF($G$4:AHB$4,"&lt;"&amp;YP$4,$G11:AHB11))&gt;SUMIFS(TransactionAmounts,TenantSources,$F11,'Filtered Data'!$C$2:$C23,"&lt;"&amp;YP$4),YP$4&lt;TODAY()),"Late","Occupied")),)))</f>
        <v/>
      </c>
      <c r="YQ11" s="33" t="str">
        <f>IF(ISBLANK($F11),,IF(TODAY()=YQ$4,"Today",IF(AND(LOOKUP($F11,TenantNames,TenantStartDates)&lt;=YQ$4,LOOKUP($F11,TenantNames,TenantEndDates)&gt;=YQ$4),IF(OR(AND(DAY(LOOKUP($F11,TenantNames,TenantStartDates))&gt;28,DAY(EOMONTH(YQ$4,0))=28,DAY(YQ$4)=28),AND(DAY(LOOKUP($F11,TenantNames,TenantStartDates))&gt;30,DAY(EOMONTH(YQ$4,0))=30,DAY(YQ$4)=30),DAY(LOOKUP($F11,TenantNames,TenantStartDates))=DAY(YQ$4)),IF((LOOKUP($F11,TenantNames,TenantEndDates)-YQ$4)&lt;=31,LOOKUP($F11,TenantNames,TenantTotalRevenues)-SUM($JA11:YP11),LOOKUP($F11,TenantNames,TenantMonthlyRents)),IF(AND((SUMIF($G$4:AHB$4,"&lt;"&amp;YQ$4,$G11:AHB11))&gt;SUMIFS(TransactionAmounts,TenantSources,$F11,'Filtered Data'!$C$2:$C23,"&lt;"&amp;YQ$4),YQ$4&lt;TODAY()),"Late","Occupied")),)))</f>
        <v/>
      </c>
      <c r="YR11" s="33" t="str">
        <f>IF(ISBLANK($F11),,IF(TODAY()=YR$4,"Today",IF(AND(LOOKUP($F11,TenantNames,TenantStartDates)&lt;=YR$4,LOOKUP($F11,TenantNames,TenantEndDates)&gt;=YR$4),IF(OR(AND(DAY(LOOKUP($F11,TenantNames,TenantStartDates))&gt;28,DAY(EOMONTH(YR$4,0))=28,DAY(YR$4)=28),AND(DAY(LOOKUP($F11,TenantNames,TenantStartDates))&gt;30,DAY(EOMONTH(YR$4,0))=30,DAY(YR$4)=30),DAY(LOOKUP($F11,TenantNames,TenantStartDates))=DAY(YR$4)),IF((LOOKUP($F11,TenantNames,TenantEndDates)-YR$4)&lt;=31,LOOKUP($F11,TenantNames,TenantTotalRevenues)-SUM($JA11:YQ11),LOOKUP($F11,TenantNames,TenantMonthlyRents)),IF(AND((SUMIF($G$4:AHB$4,"&lt;"&amp;YR$4,$G11:AHB11))&gt;SUMIFS(TransactionAmounts,TenantSources,$F11,'Filtered Data'!$C$2:$C23,"&lt;"&amp;YR$4),YR$4&lt;TODAY()),"Late","Occupied")),)))</f>
        <v/>
      </c>
      <c r="YS11" s="33" t="str">
        <f>IF(ISBLANK($F11),,IF(TODAY()=YS$4,"Today",IF(AND(LOOKUP($F11,TenantNames,TenantStartDates)&lt;=YS$4,LOOKUP($F11,TenantNames,TenantEndDates)&gt;=YS$4),IF(OR(AND(DAY(LOOKUP($F11,TenantNames,TenantStartDates))&gt;28,DAY(EOMONTH(YS$4,0))=28,DAY(YS$4)=28),AND(DAY(LOOKUP($F11,TenantNames,TenantStartDates))&gt;30,DAY(EOMONTH(YS$4,0))=30,DAY(YS$4)=30),DAY(LOOKUP($F11,TenantNames,TenantStartDates))=DAY(YS$4)),IF((LOOKUP($F11,TenantNames,TenantEndDates)-YS$4)&lt;=31,LOOKUP($F11,TenantNames,TenantTotalRevenues)-SUM($JA11:YR11),LOOKUP($F11,TenantNames,TenantMonthlyRents)),IF(AND((SUMIF($G$4:AHB$4,"&lt;"&amp;YS$4,$G11:AHB11))&gt;SUMIFS(TransactionAmounts,TenantSources,$F11,'Filtered Data'!$C$2:$C23,"&lt;"&amp;YS$4),YS$4&lt;TODAY()),"Late","Occupied")),)))</f>
        <v/>
      </c>
      <c r="YT11" s="33" t="str">
        <f>IF(ISBLANK($F11),,IF(TODAY()=YT$4,"Today",IF(AND(LOOKUP($F11,TenantNames,TenantStartDates)&lt;=YT$4,LOOKUP($F11,TenantNames,TenantEndDates)&gt;=YT$4),IF(OR(AND(DAY(LOOKUP($F11,TenantNames,TenantStartDates))&gt;28,DAY(EOMONTH(YT$4,0))=28,DAY(YT$4)=28),AND(DAY(LOOKUP($F11,TenantNames,TenantStartDates))&gt;30,DAY(EOMONTH(YT$4,0))=30,DAY(YT$4)=30),DAY(LOOKUP($F11,TenantNames,TenantStartDates))=DAY(YT$4)),IF((LOOKUP($F11,TenantNames,TenantEndDates)-YT$4)&lt;=31,LOOKUP($F11,TenantNames,TenantTotalRevenues)-SUM($JA11:YS11),LOOKUP($F11,TenantNames,TenantMonthlyRents)),IF(AND((SUMIF($G$4:AHB$4,"&lt;"&amp;YT$4,$G11:AHB11))&gt;SUMIFS(TransactionAmounts,TenantSources,$F11,'Filtered Data'!$C$2:$C23,"&lt;"&amp;YT$4),YT$4&lt;TODAY()),"Late","Occupied")),)))</f>
        <v/>
      </c>
      <c r="YU11" s="33" t="str">
        <f>IF(ISBLANK($F11),,IF(TODAY()=YU$4,"Today",IF(AND(LOOKUP($F11,TenantNames,TenantStartDates)&lt;=YU$4,LOOKUP($F11,TenantNames,TenantEndDates)&gt;=YU$4),IF(OR(AND(DAY(LOOKUP($F11,TenantNames,TenantStartDates))&gt;28,DAY(EOMONTH(YU$4,0))=28,DAY(YU$4)=28),AND(DAY(LOOKUP($F11,TenantNames,TenantStartDates))&gt;30,DAY(EOMONTH(YU$4,0))=30,DAY(YU$4)=30),DAY(LOOKUP($F11,TenantNames,TenantStartDates))=DAY(YU$4)),IF((LOOKUP($F11,TenantNames,TenantEndDates)-YU$4)&lt;=31,LOOKUP($F11,TenantNames,TenantTotalRevenues)-SUM($JA11:YT11),LOOKUP($F11,TenantNames,TenantMonthlyRents)),IF(AND((SUMIF($G$4:AHB$4,"&lt;"&amp;YU$4,$G11:AHB11))&gt;SUMIFS(TransactionAmounts,TenantSources,$F11,'Filtered Data'!$C$2:$C23,"&lt;"&amp;YU$4),YU$4&lt;TODAY()),"Late","Occupied")),)))</f>
        <v/>
      </c>
      <c r="YV11" s="33" t="str">
        <f>IF(ISBLANK($F11),,IF(TODAY()=YV$4,"Today",IF(AND(LOOKUP($F11,TenantNames,TenantStartDates)&lt;=YV$4,LOOKUP($F11,TenantNames,TenantEndDates)&gt;=YV$4),IF(OR(AND(DAY(LOOKUP($F11,TenantNames,TenantStartDates))&gt;28,DAY(EOMONTH(YV$4,0))=28,DAY(YV$4)=28),AND(DAY(LOOKUP($F11,TenantNames,TenantStartDates))&gt;30,DAY(EOMONTH(YV$4,0))=30,DAY(YV$4)=30),DAY(LOOKUP($F11,TenantNames,TenantStartDates))=DAY(YV$4)),IF((LOOKUP($F11,TenantNames,TenantEndDates)-YV$4)&lt;=31,LOOKUP($F11,TenantNames,TenantTotalRevenues)-SUM($JA11:YU11),LOOKUP($F11,TenantNames,TenantMonthlyRents)),IF(AND((SUMIF($G$4:AHB$4,"&lt;"&amp;YV$4,$G11:AHB11))&gt;SUMIFS(TransactionAmounts,TenantSources,$F11,'Filtered Data'!$C$2:$C23,"&lt;"&amp;YV$4),YV$4&lt;TODAY()),"Late","Occupied")),)))</f>
        <v/>
      </c>
      <c r="YW11" s="33" t="str">
        <f>IF(ISBLANK($F11),,IF(TODAY()=YW$4,"Today",IF(AND(LOOKUP($F11,TenantNames,TenantStartDates)&lt;=YW$4,LOOKUP($F11,TenantNames,TenantEndDates)&gt;=YW$4),IF(OR(AND(DAY(LOOKUP($F11,TenantNames,TenantStartDates))&gt;28,DAY(EOMONTH(YW$4,0))=28,DAY(YW$4)=28),AND(DAY(LOOKUP($F11,TenantNames,TenantStartDates))&gt;30,DAY(EOMONTH(YW$4,0))=30,DAY(YW$4)=30),DAY(LOOKUP($F11,TenantNames,TenantStartDates))=DAY(YW$4)),IF((LOOKUP($F11,TenantNames,TenantEndDates)-YW$4)&lt;=31,LOOKUP($F11,TenantNames,TenantTotalRevenues)-SUM($JA11:YV11),LOOKUP($F11,TenantNames,TenantMonthlyRents)),IF(AND((SUMIF($G$4:AHB$4,"&lt;"&amp;YW$4,$G11:AHB11))&gt;SUMIFS(TransactionAmounts,TenantSources,$F11,'Filtered Data'!$C$2:$C23,"&lt;"&amp;YW$4),YW$4&lt;TODAY()),"Late","Occupied")),)))</f>
        <v/>
      </c>
      <c r="YX11" s="33" t="str">
        <f>IF(ISBLANK($F11),,IF(TODAY()=YX$4,"Today",IF(AND(LOOKUP($F11,TenantNames,TenantStartDates)&lt;=YX$4,LOOKUP($F11,TenantNames,TenantEndDates)&gt;=YX$4),IF(OR(AND(DAY(LOOKUP($F11,TenantNames,TenantStartDates))&gt;28,DAY(EOMONTH(YX$4,0))=28,DAY(YX$4)=28),AND(DAY(LOOKUP($F11,TenantNames,TenantStartDates))&gt;30,DAY(EOMONTH(YX$4,0))=30,DAY(YX$4)=30),DAY(LOOKUP($F11,TenantNames,TenantStartDates))=DAY(YX$4)),IF((LOOKUP($F11,TenantNames,TenantEndDates)-YX$4)&lt;=31,LOOKUP($F11,TenantNames,TenantTotalRevenues)-SUM($JA11:YW11),LOOKUP($F11,TenantNames,TenantMonthlyRents)),IF(AND((SUMIF($G$4:AHB$4,"&lt;"&amp;YX$4,$G11:AHB11))&gt;SUMIFS(TransactionAmounts,TenantSources,$F11,'Filtered Data'!$C$2:$C23,"&lt;"&amp;YX$4),YX$4&lt;TODAY()),"Late","Occupied")),)))</f>
        <v/>
      </c>
      <c r="YY11" s="33" t="str">
        <f>IF(ISBLANK($F11),,IF(TODAY()=YY$4,"Today",IF(AND(LOOKUP($F11,TenantNames,TenantStartDates)&lt;=YY$4,LOOKUP($F11,TenantNames,TenantEndDates)&gt;=YY$4),IF(OR(AND(DAY(LOOKUP($F11,TenantNames,TenantStartDates))&gt;28,DAY(EOMONTH(YY$4,0))=28,DAY(YY$4)=28),AND(DAY(LOOKUP($F11,TenantNames,TenantStartDates))&gt;30,DAY(EOMONTH(YY$4,0))=30,DAY(YY$4)=30),DAY(LOOKUP($F11,TenantNames,TenantStartDates))=DAY(YY$4)),IF((LOOKUP($F11,TenantNames,TenantEndDates)-YY$4)&lt;=31,LOOKUP($F11,TenantNames,TenantTotalRevenues)-SUM($JA11:YX11),LOOKUP($F11,TenantNames,TenantMonthlyRents)),IF(AND((SUMIF($G$4:AHB$4,"&lt;"&amp;YY$4,$G11:AHB11))&gt;SUMIFS(TransactionAmounts,TenantSources,$F11,'Filtered Data'!$C$2:$C23,"&lt;"&amp;YY$4),YY$4&lt;TODAY()),"Late","Occupied")),)))</f>
        <v/>
      </c>
      <c r="YZ11" s="33" t="str">
        <f>IF(ISBLANK($F11),,IF(TODAY()=YZ$4,"Today",IF(AND(LOOKUP($F11,TenantNames,TenantStartDates)&lt;=YZ$4,LOOKUP($F11,TenantNames,TenantEndDates)&gt;=YZ$4),IF(OR(AND(DAY(LOOKUP($F11,TenantNames,TenantStartDates))&gt;28,DAY(EOMONTH(YZ$4,0))=28,DAY(YZ$4)=28),AND(DAY(LOOKUP($F11,TenantNames,TenantStartDates))&gt;30,DAY(EOMONTH(YZ$4,0))=30,DAY(YZ$4)=30),DAY(LOOKUP($F11,TenantNames,TenantStartDates))=DAY(YZ$4)),IF((LOOKUP($F11,TenantNames,TenantEndDates)-YZ$4)&lt;=31,LOOKUP($F11,TenantNames,TenantTotalRevenues)-SUM($JA11:YY11),LOOKUP($F11,TenantNames,TenantMonthlyRents)),IF(AND((SUMIF($G$4:AHB$4,"&lt;"&amp;YZ$4,$G11:AHB11))&gt;SUMIFS(TransactionAmounts,TenantSources,$F11,'Filtered Data'!$C$2:$C23,"&lt;"&amp;YZ$4),YZ$4&lt;TODAY()),"Late","Occupied")),)))</f>
        <v/>
      </c>
      <c r="ZA11" s="33" t="str">
        <f>IF(ISBLANK($F11),,IF(TODAY()=ZA$4,"Today",IF(AND(LOOKUP($F11,TenantNames,TenantStartDates)&lt;=ZA$4,LOOKUP($F11,TenantNames,TenantEndDates)&gt;=ZA$4),IF(OR(AND(DAY(LOOKUP($F11,TenantNames,TenantStartDates))&gt;28,DAY(EOMONTH(ZA$4,0))=28,DAY(ZA$4)=28),AND(DAY(LOOKUP($F11,TenantNames,TenantStartDates))&gt;30,DAY(EOMONTH(ZA$4,0))=30,DAY(ZA$4)=30),DAY(LOOKUP($F11,TenantNames,TenantStartDates))=DAY(ZA$4)),IF((LOOKUP($F11,TenantNames,TenantEndDates)-ZA$4)&lt;=31,LOOKUP($F11,TenantNames,TenantTotalRevenues)-SUM($JA11:YZ11),LOOKUP($F11,TenantNames,TenantMonthlyRents)),IF(AND((SUMIF($G$4:AHB$4,"&lt;"&amp;ZA$4,$G11:AHB11))&gt;SUMIFS(TransactionAmounts,TenantSources,$F11,'Filtered Data'!$C$2:$C23,"&lt;"&amp;ZA$4),ZA$4&lt;TODAY()),"Late","Occupied")),)))</f>
        <v/>
      </c>
      <c r="ZB11" s="33" t="str">
        <f>IF(ISBLANK($F11),,IF(TODAY()=ZB$4,"Today",IF(AND(LOOKUP($F11,TenantNames,TenantStartDates)&lt;=ZB$4,LOOKUP($F11,TenantNames,TenantEndDates)&gt;=ZB$4),IF(OR(AND(DAY(LOOKUP($F11,TenantNames,TenantStartDates))&gt;28,DAY(EOMONTH(ZB$4,0))=28,DAY(ZB$4)=28),AND(DAY(LOOKUP($F11,TenantNames,TenantStartDates))&gt;30,DAY(EOMONTH(ZB$4,0))=30,DAY(ZB$4)=30),DAY(LOOKUP($F11,TenantNames,TenantStartDates))=DAY(ZB$4)),IF((LOOKUP($F11,TenantNames,TenantEndDates)-ZB$4)&lt;=31,LOOKUP($F11,TenantNames,TenantTotalRevenues)-SUM($JA11:ZA11),LOOKUP($F11,TenantNames,TenantMonthlyRents)),IF(AND((SUMIF($G$4:AHB$4,"&lt;"&amp;ZB$4,$G11:AHB11))&gt;SUMIFS(TransactionAmounts,TenantSources,$F11,'Filtered Data'!$C$2:$C23,"&lt;"&amp;ZB$4),ZB$4&lt;TODAY()),"Late","Occupied")),)))</f>
        <v/>
      </c>
      <c r="ZC11" s="33" t="str">
        <f>IF(ISBLANK($F11),,IF(TODAY()=ZC$4,"Today",IF(AND(LOOKUP($F11,TenantNames,TenantStartDates)&lt;=ZC$4,LOOKUP($F11,TenantNames,TenantEndDates)&gt;=ZC$4),IF(OR(AND(DAY(LOOKUP($F11,TenantNames,TenantStartDates))&gt;28,DAY(EOMONTH(ZC$4,0))=28,DAY(ZC$4)=28),AND(DAY(LOOKUP($F11,TenantNames,TenantStartDates))&gt;30,DAY(EOMONTH(ZC$4,0))=30,DAY(ZC$4)=30),DAY(LOOKUP($F11,TenantNames,TenantStartDates))=DAY(ZC$4)),IF((LOOKUP($F11,TenantNames,TenantEndDates)-ZC$4)&lt;=31,LOOKUP($F11,TenantNames,TenantTotalRevenues)-SUM($JA11:ZB11),LOOKUP($F11,TenantNames,TenantMonthlyRents)),IF(AND((SUMIF($G$4:AHB$4,"&lt;"&amp;ZC$4,$G11:AHB11))&gt;SUMIFS(TransactionAmounts,TenantSources,$F11,'Filtered Data'!$C$2:$C23,"&lt;"&amp;ZC$4),ZC$4&lt;TODAY()),"Late","Occupied")),)))</f>
        <v/>
      </c>
      <c r="ZD11" s="33" t="str">
        <f>IF(ISBLANK($F11),,IF(TODAY()=ZD$4,"Today",IF(AND(LOOKUP($F11,TenantNames,TenantStartDates)&lt;=ZD$4,LOOKUP($F11,TenantNames,TenantEndDates)&gt;=ZD$4),IF(OR(AND(DAY(LOOKUP($F11,TenantNames,TenantStartDates))&gt;28,DAY(EOMONTH(ZD$4,0))=28,DAY(ZD$4)=28),AND(DAY(LOOKUP($F11,TenantNames,TenantStartDates))&gt;30,DAY(EOMONTH(ZD$4,0))=30,DAY(ZD$4)=30),DAY(LOOKUP($F11,TenantNames,TenantStartDates))=DAY(ZD$4)),IF((LOOKUP($F11,TenantNames,TenantEndDates)-ZD$4)&lt;=31,LOOKUP($F11,TenantNames,TenantTotalRevenues)-SUM($JA11:ZC11),LOOKUP($F11,TenantNames,TenantMonthlyRents)),IF(AND((SUMIF($G$4:AHB$4,"&lt;"&amp;ZD$4,$G11:AHB11))&gt;SUMIFS(TransactionAmounts,TenantSources,$F11,'Filtered Data'!$C$2:$C23,"&lt;"&amp;ZD$4),ZD$4&lt;TODAY()),"Late","Occupied")),)))</f>
        <v/>
      </c>
      <c r="ZE11" s="33" t="str">
        <f>IF(ISBLANK($F11),,IF(TODAY()=ZE$4,"Today",IF(AND(LOOKUP($F11,TenantNames,TenantStartDates)&lt;=ZE$4,LOOKUP($F11,TenantNames,TenantEndDates)&gt;=ZE$4),IF(OR(AND(DAY(LOOKUP($F11,TenantNames,TenantStartDates))&gt;28,DAY(EOMONTH(ZE$4,0))=28,DAY(ZE$4)=28),AND(DAY(LOOKUP($F11,TenantNames,TenantStartDates))&gt;30,DAY(EOMONTH(ZE$4,0))=30,DAY(ZE$4)=30),DAY(LOOKUP($F11,TenantNames,TenantStartDates))=DAY(ZE$4)),IF((LOOKUP($F11,TenantNames,TenantEndDates)-ZE$4)&lt;=31,LOOKUP($F11,TenantNames,TenantTotalRevenues)-SUM($JA11:ZD11),LOOKUP($F11,TenantNames,TenantMonthlyRents)),IF(AND((SUMIF($G$4:AHB$4,"&lt;"&amp;ZE$4,$G11:AHB11))&gt;SUMIFS(TransactionAmounts,TenantSources,$F11,'Filtered Data'!$C$2:$C23,"&lt;"&amp;ZE$4),ZE$4&lt;TODAY()),"Late","Occupied")),)))</f>
        <v/>
      </c>
      <c r="ZF11" s="33" t="str">
        <f>IF(ISBLANK($F11),,IF(TODAY()=ZF$4,"Today",IF(AND(LOOKUP($F11,TenantNames,TenantStartDates)&lt;=ZF$4,LOOKUP($F11,TenantNames,TenantEndDates)&gt;=ZF$4),IF(OR(AND(DAY(LOOKUP($F11,TenantNames,TenantStartDates))&gt;28,DAY(EOMONTH(ZF$4,0))=28,DAY(ZF$4)=28),AND(DAY(LOOKUP($F11,TenantNames,TenantStartDates))&gt;30,DAY(EOMONTH(ZF$4,0))=30,DAY(ZF$4)=30),DAY(LOOKUP($F11,TenantNames,TenantStartDates))=DAY(ZF$4)),IF((LOOKUP($F11,TenantNames,TenantEndDates)-ZF$4)&lt;=31,LOOKUP($F11,TenantNames,TenantTotalRevenues)-SUM($JA11:ZE11),LOOKUP($F11,TenantNames,TenantMonthlyRents)),IF(AND((SUMIF($G$4:AHB$4,"&lt;"&amp;ZF$4,$G11:AHB11))&gt;SUMIFS(TransactionAmounts,TenantSources,$F11,'Filtered Data'!$C$2:$C23,"&lt;"&amp;ZF$4),ZF$4&lt;TODAY()),"Late","Occupied")),)))</f>
        <v/>
      </c>
      <c r="ZG11" s="33" t="str">
        <f>IF(ISBLANK($F11),,IF(TODAY()=ZG$4,"Today",IF(AND(LOOKUP($F11,TenantNames,TenantStartDates)&lt;=ZG$4,LOOKUP($F11,TenantNames,TenantEndDates)&gt;=ZG$4),IF(OR(AND(DAY(LOOKUP($F11,TenantNames,TenantStartDates))&gt;28,DAY(EOMONTH(ZG$4,0))=28,DAY(ZG$4)=28),AND(DAY(LOOKUP($F11,TenantNames,TenantStartDates))&gt;30,DAY(EOMONTH(ZG$4,0))=30,DAY(ZG$4)=30),DAY(LOOKUP($F11,TenantNames,TenantStartDates))=DAY(ZG$4)),IF((LOOKUP($F11,TenantNames,TenantEndDates)-ZG$4)&lt;=31,LOOKUP($F11,TenantNames,TenantTotalRevenues)-SUM($JA11:ZF11),LOOKUP($F11,TenantNames,TenantMonthlyRents)),IF(AND((SUMIF($G$4:AHB$4,"&lt;"&amp;ZG$4,$G11:AHB11))&gt;SUMIFS(TransactionAmounts,TenantSources,$F11,'Filtered Data'!$C$2:$C23,"&lt;"&amp;ZG$4),ZG$4&lt;TODAY()),"Late","Occupied")),)))</f>
        <v/>
      </c>
      <c r="ZH11" s="33" t="str">
        <f>IF(ISBLANK($F11),,IF(TODAY()=ZH$4,"Today",IF(AND(LOOKUP($F11,TenantNames,TenantStartDates)&lt;=ZH$4,LOOKUP($F11,TenantNames,TenantEndDates)&gt;=ZH$4),IF(OR(AND(DAY(LOOKUP($F11,TenantNames,TenantStartDates))&gt;28,DAY(EOMONTH(ZH$4,0))=28,DAY(ZH$4)=28),AND(DAY(LOOKUP($F11,TenantNames,TenantStartDates))&gt;30,DAY(EOMONTH(ZH$4,0))=30,DAY(ZH$4)=30),DAY(LOOKUP($F11,TenantNames,TenantStartDates))=DAY(ZH$4)),IF((LOOKUP($F11,TenantNames,TenantEndDates)-ZH$4)&lt;=31,LOOKUP($F11,TenantNames,TenantTotalRevenues)-SUM($JA11:ZG11),LOOKUP($F11,TenantNames,TenantMonthlyRents)),IF(AND((SUMIF($G$4:AHB$4,"&lt;"&amp;ZH$4,$G11:AHB11))&gt;SUMIFS(TransactionAmounts,TenantSources,$F11,'Filtered Data'!$C$2:$C23,"&lt;"&amp;ZH$4),ZH$4&lt;TODAY()),"Late","Occupied")),)))</f>
        <v/>
      </c>
      <c r="ZI11" s="33" t="str">
        <f>IF(ISBLANK($F11),,IF(TODAY()=ZI$4,"Today",IF(AND(LOOKUP($F11,TenantNames,TenantStartDates)&lt;=ZI$4,LOOKUP($F11,TenantNames,TenantEndDates)&gt;=ZI$4),IF(OR(AND(DAY(LOOKUP($F11,TenantNames,TenantStartDates))&gt;28,DAY(EOMONTH(ZI$4,0))=28,DAY(ZI$4)=28),AND(DAY(LOOKUP($F11,TenantNames,TenantStartDates))&gt;30,DAY(EOMONTH(ZI$4,0))=30,DAY(ZI$4)=30),DAY(LOOKUP($F11,TenantNames,TenantStartDates))=DAY(ZI$4)),IF((LOOKUP($F11,TenantNames,TenantEndDates)-ZI$4)&lt;=31,LOOKUP($F11,TenantNames,TenantTotalRevenues)-SUM($JA11:ZH11),LOOKUP($F11,TenantNames,TenantMonthlyRents)),IF(AND((SUMIF($G$4:AHB$4,"&lt;"&amp;ZI$4,$G11:AHB11))&gt;SUMIFS(TransactionAmounts,TenantSources,$F11,'Filtered Data'!$C$2:$C23,"&lt;"&amp;ZI$4),ZI$4&lt;TODAY()),"Late","Occupied")),)))</f>
        <v/>
      </c>
      <c r="ZJ11" s="33" t="str">
        <f>IF(ISBLANK($F11),,IF(TODAY()=ZJ$4,"Today",IF(AND(LOOKUP($F11,TenantNames,TenantStartDates)&lt;=ZJ$4,LOOKUP($F11,TenantNames,TenantEndDates)&gt;=ZJ$4),IF(OR(AND(DAY(LOOKUP($F11,TenantNames,TenantStartDates))&gt;28,DAY(EOMONTH(ZJ$4,0))=28,DAY(ZJ$4)=28),AND(DAY(LOOKUP($F11,TenantNames,TenantStartDates))&gt;30,DAY(EOMONTH(ZJ$4,0))=30,DAY(ZJ$4)=30),DAY(LOOKUP($F11,TenantNames,TenantStartDates))=DAY(ZJ$4)),IF((LOOKUP($F11,TenantNames,TenantEndDates)-ZJ$4)&lt;=31,LOOKUP($F11,TenantNames,TenantTotalRevenues)-SUM($JA11:ZI11),LOOKUP($F11,TenantNames,TenantMonthlyRents)),IF(AND((SUMIF($G$4:AHB$4,"&lt;"&amp;ZJ$4,$G11:AHB11))&gt;SUMIFS(TransactionAmounts,TenantSources,$F11,'Filtered Data'!$C$2:$C23,"&lt;"&amp;ZJ$4),ZJ$4&lt;TODAY()),"Late","Occupied")),)))</f>
        <v/>
      </c>
      <c r="ZK11" s="33" t="str">
        <f>IF(ISBLANK($F11),,IF(TODAY()=ZK$4,"Today",IF(AND(LOOKUP($F11,TenantNames,TenantStartDates)&lt;=ZK$4,LOOKUP($F11,TenantNames,TenantEndDates)&gt;=ZK$4),IF(OR(AND(DAY(LOOKUP($F11,TenantNames,TenantStartDates))&gt;28,DAY(EOMONTH(ZK$4,0))=28,DAY(ZK$4)=28),AND(DAY(LOOKUP($F11,TenantNames,TenantStartDates))&gt;30,DAY(EOMONTH(ZK$4,0))=30,DAY(ZK$4)=30),DAY(LOOKUP($F11,TenantNames,TenantStartDates))=DAY(ZK$4)),IF((LOOKUP($F11,TenantNames,TenantEndDates)-ZK$4)&lt;=31,LOOKUP($F11,TenantNames,TenantTotalRevenues)-SUM($JA11:ZJ11),LOOKUP($F11,TenantNames,TenantMonthlyRents)),IF(AND((SUMIF($G$4:AHB$4,"&lt;"&amp;ZK$4,$G11:AHB11))&gt;SUMIFS(TransactionAmounts,TenantSources,$F11,'Filtered Data'!$C$2:$C23,"&lt;"&amp;ZK$4),ZK$4&lt;TODAY()),"Late","Occupied")),)))</f>
        <v/>
      </c>
      <c r="ZL11" s="33" t="str">
        <f>IF(ISBLANK($F11),,IF(TODAY()=ZL$4,"Today",IF(AND(LOOKUP($F11,TenantNames,TenantStartDates)&lt;=ZL$4,LOOKUP($F11,TenantNames,TenantEndDates)&gt;=ZL$4),IF(OR(AND(DAY(LOOKUP($F11,TenantNames,TenantStartDates))&gt;28,DAY(EOMONTH(ZL$4,0))=28,DAY(ZL$4)=28),AND(DAY(LOOKUP($F11,TenantNames,TenantStartDates))&gt;30,DAY(EOMONTH(ZL$4,0))=30,DAY(ZL$4)=30),DAY(LOOKUP($F11,TenantNames,TenantStartDates))=DAY(ZL$4)),IF((LOOKUP($F11,TenantNames,TenantEndDates)-ZL$4)&lt;=31,LOOKUP($F11,TenantNames,TenantTotalRevenues)-SUM($JA11:ZK11),LOOKUP($F11,TenantNames,TenantMonthlyRents)),IF(AND((SUMIF($G$4:AHB$4,"&lt;"&amp;ZL$4,$G11:AHB11))&gt;SUMIFS(TransactionAmounts,TenantSources,$F11,'Filtered Data'!$C$2:$C23,"&lt;"&amp;ZL$4),ZL$4&lt;TODAY()),"Late","Occupied")),)))</f>
        <v/>
      </c>
      <c r="ZM11" s="33" t="str">
        <f>IF(ISBLANK($F11),,IF(TODAY()=ZM$4,"Today",IF(AND(LOOKUP($F11,TenantNames,TenantStartDates)&lt;=ZM$4,LOOKUP($F11,TenantNames,TenantEndDates)&gt;=ZM$4),IF(OR(AND(DAY(LOOKUP($F11,TenantNames,TenantStartDates))&gt;28,DAY(EOMONTH(ZM$4,0))=28,DAY(ZM$4)=28),AND(DAY(LOOKUP($F11,TenantNames,TenantStartDates))&gt;30,DAY(EOMONTH(ZM$4,0))=30,DAY(ZM$4)=30),DAY(LOOKUP($F11,TenantNames,TenantStartDates))=DAY(ZM$4)),IF((LOOKUP($F11,TenantNames,TenantEndDates)-ZM$4)&lt;=31,LOOKUP($F11,TenantNames,TenantTotalRevenues)-SUM($JA11:ZL11),LOOKUP($F11,TenantNames,TenantMonthlyRents)),IF(AND((SUMIF($G$4:AHB$4,"&lt;"&amp;ZM$4,$G11:AHB11))&gt;SUMIFS(TransactionAmounts,TenantSources,$F11,'Filtered Data'!$C$2:$C23,"&lt;"&amp;ZM$4),ZM$4&lt;TODAY()),"Late","Occupied")),)))</f>
        <v/>
      </c>
      <c r="ZN11" s="33" t="str">
        <f>IF(ISBLANK($F11),,IF(TODAY()=ZN$4,"Today",IF(AND(LOOKUP($F11,TenantNames,TenantStartDates)&lt;=ZN$4,LOOKUP($F11,TenantNames,TenantEndDates)&gt;=ZN$4),IF(OR(AND(DAY(LOOKUP($F11,TenantNames,TenantStartDates))&gt;28,DAY(EOMONTH(ZN$4,0))=28,DAY(ZN$4)=28),AND(DAY(LOOKUP($F11,TenantNames,TenantStartDates))&gt;30,DAY(EOMONTH(ZN$4,0))=30,DAY(ZN$4)=30),DAY(LOOKUP($F11,TenantNames,TenantStartDates))=DAY(ZN$4)),IF((LOOKUP($F11,TenantNames,TenantEndDates)-ZN$4)&lt;=31,LOOKUP($F11,TenantNames,TenantTotalRevenues)-SUM($JA11:ZM11),LOOKUP($F11,TenantNames,TenantMonthlyRents)),IF(AND((SUMIF($G$4:AHB$4,"&lt;"&amp;ZN$4,$G11:AHB11))&gt;SUMIFS(TransactionAmounts,TenantSources,$F11,'Filtered Data'!$C$2:$C23,"&lt;"&amp;ZN$4),ZN$4&lt;TODAY()),"Late","Occupied")),)))</f>
        <v/>
      </c>
      <c r="ZO11" s="33" t="str">
        <f>IF(ISBLANK($F11),,IF(TODAY()=ZO$4,"Today",IF(AND(LOOKUP($F11,TenantNames,TenantStartDates)&lt;=ZO$4,LOOKUP($F11,TenantNames,TenantEndDates)&gt;=ZO$4),IF(OR(AND(DAY(LOOKUP($F11,TenantNames,TenantStartDates))&gt;28,DAY(EOMONTH(ZO$4,0))=28,DAY(ZO$4)=28),AND(DAY(LOOKUP($F11,TenantNames,TenantStartDates))&gt;30,DAY(EOMONTH(ZO$4,0))=30,DAY(ZO$4)=30),DAY(LOOKUP($F11,TenantNames,TenantStartDates))=DAY(ZO$4)),IF((LOOKUP($F11,TenantNames,TenantEndDates)-ZO$4)&lt;=31,LOOKUP($F11,TenantNames,TenantTotalRevenues)-SUM($JA11:ZN11),LOOKUP($F11,TenantNames,TenantMonthlyRents)),IF(AND((SUMIF($G$4:AHB$4,"&lt;"&amp;ZO$4,$G11:AHB11))&gt;SUMIFS(TransactionAmounts,TenantSources,$F11,'Filtered Data'!$C$2:$C23,"&lt;"&amp;ZO$4),ZO$4&lt;TODAY()),"Late","Occupied")),)))</f>
        <v/>
      </c>
      <c r="ZP11" s="33" t="str">
        <f>IF(ISBLANK($F11),,IF(TODAY()=ZP$4,"Today",IF(AND(LOOKUP($F11,TenantNames,TenantStartDates)&lt;=ZP$4,LOOKUP($F11,TenantNames,TenantEndDates)&gt;=ZP$4),IF(OR(AND(DAY(LOOKUP($F11,TenantNames,TenantStartDates))&gt;28,DAY(EOMONTH(ZP$4,0))=28,DAY(ZP$4)=28),AND(DAY(LOOKUP($F11,TenantNames,TenantStartDates))&gt;30,DAY(EOMONTH(ZP$4,0))=30,DAY(ZP$4)=30),DAY(LOOKUP($F11,TenantNames,TenantStartDates))=DAY(ZP$4)),IF((LOOKUP($F11,TenantNames,TenantEndDates)-ZP$4)&lt;=31,LOOKUP($F11,TenantNames,TenantTotalRevenues)-SUM($JA11:ZO11),LOOKUP($F11,TenantNames,TenantMonthlyRents)),IF(AND((SUMIF($G$4:AHB$4,"&lt;"&amp;ZP$4,$G11:AHB11))&gt;SUMIFS(TransactionAmounts,TenantSources,$F11,'Filtered Data'!$C$2:$C23,"&lt;"&amp;ZP$4),ZP$4&lt;TODAY()),"Late","Occupied")),)))</f>
        <v/>
      </c>
      <c r="ZQ11" s="33" t="str">
        <f>IF(ISBLANK($F11),,IF(TODAY()=ZQ$4,"Today",IF(AND(LOOKUP($F11,TenantNames,TenantStartDates)&lt;=ZQ$4,LOOKUP($F11,TenantNames,TenantEndDates)&gt;=ZQ$4),IF(OR(AND(DAY(LOOKUP($F11,TenantNames,TenantStartDates))&gt;28,DAY(EOMONTH(ZQ$4,0))=28,DAY(ZQ$4)=28),AND(DAY(LOOKUP($F11,TenantNames,TenantStartDates))&gt;30,DAY(EOMONTH(ZQ$4,0))=30,DAY(ZQ$4)=30),DAY(LOOKUP($F11,TenantNames,TenantStartDates))=DAY(ZQ$4)),IF((LOOKUP($F11,TenantNames,TenantEndDates)-ZQ$4)&lt;=31,LOOKUP($F11,TenantNames,TenantTotalRevenues)-SUM($JA11:ZP11),LOOKUP($F11,TenantNames,TenantMonthlyRents)),IF(AND((SUMIF($G$4:AHB$4,"&lt;"&amp;ZQ$4,$G11:AHB11))&gt;SUMIFS(TransactionAmounts,TenantSources,$F11,'Filtered Data'!$C$2:$C23,"&lt;"&amp;ZQ$4),ZQ$4&lt;TODAY()),"Late","Occupied")),)))</f>
        <v/>
      </c>
      <c r="ZR11" s="33" t="str">
        <f>IF(ISBLANK($F11),,IF(TODAY()=ZR$4,"Today",IF(AND(LOOKUP($F11,TenantNames,TenantStartDates)&lt;=ZR$4,LOOKUP($F11,TenantNames,TenantEndDates)&gt;=ZR$4),IF(OR(AND(DAY(LOOKUP($F11,TenantNames,TenantStartDates))&gt;28,DAY(EOMONTH(ZR$4,0))=28,DAY(ZR$4)=28),AND(DAY(LOOKUP($F11,TenantNames,TenantStartDates))&gt;30,DAY(EOMONTH(ZR$4,0))=30,DAY(ZR$4)=30),DAY(LOOKUP($F11,TenantNames,TenantStartDates))=DAY(ZR$4)),IF((LOOKUP($F11,TenantNames,TenantEndDates)-ZR$4)&lt;=31,LOOKUP($F11,TenantNames,TenantTotalRevenues)-SUM($JA11:ZQ11),LOOKUP($F11,TenantNames,TenantMonthlyRents)),IF(AND((SUMIF($G$4:AHB$4,"&lt;"&amp;ZR$4,$G11:AHB11))&gt;SUMIFS(TransactionAmounts,TenantSources,$F11,'Filtered Data'!$C$2:$C23,"&lt;"&amp;ZR$4),ZR$4&lt;TODAY()),"Late","Occupied")),)))</f>
        <v/>
      </c>
      <c r="ZS11" s="33" t="str">
        <f>IF(ISBLANK($F11),,IF(TODAY()=ZS$4,"Today",IF(AND(LOOKUP($F11,TenantNames,TenantStartDates)&lt;=ZS$4,LOOKUP($F11,TenantNames,TenantEndDates)&gt;=ZS$4),IF(OR(AND(DAY(LOOKUP($F11,TenantNames,TenantStartDates))&gt;28,DAY(EOMONTH(ZS$4,0))=28,DAY(ZS$4)=28),AND(DAY(LOOKUP($F11,TenantNames,TenantStartDates))&gt;30,DAY(EOMONTH(ZS$4,0))=30,DAY(ZS$4)=30),DAY(LOOKUP($F11,TenantNames,TenantStartDates))=DAY(ZS$4)),IF((LOOKUP($F11,TenantNames,TenantEndDates)-ZS$4)&lt;=31,LOOKUP($F11,TenantNames,TenantTotalRevenues)-SUM($JA11:ZR11),LOOKUP($F11,TenantNames,TenantMonthlyRents)),IF(AND((SUMIF($G$4:AHB$4,"&lt;"&amp;ZS$4,$G11:AHB11))&gt;SUMIFS(TransactionAmounts,TenantSources,$F11,'Filtered Data'!$C$2:$C23,"&lt;"&amp;ZS$4),ZS$4&lt;TODAY()),"Late","Occupied")),)))</f>
        <v/>
      </c>
      <c r="ZT11" s="33" t="str">
        <f>IF(ISBLANK($F11),,IF(TODAY()=ZT$4,"Today",IF(AND(LOOKUP($F11,TenantNames,TenantStartDates)&lt;=ZT$4,LOOKUP($F11,TenantNames,TenantEndDates)&gt;=ZT$4),IF(OR(AND(DAY(LOOKUP($F11,TenantNames,TenantStartDates))&gt;28,DAY(EOMONTH(ZT$4,0))=28,DAY(ZT$4)=28),AND(DAY(LOOKUP($F11,TenantNames,TenantStartDates))&gt;30,DAY(EOMONTH(ZT$4,0))=30,DAY(ZT$4)=30),DAY(LOOKUP($F11,TenantNames,TenantStartDates))=DAY(ZT$4)),IF((LOOKUP($F11,TenantNames,TenantEndDates)-ZT$4)&lt;=31,LOOKUP($F11,TenantNames,TenantTotalRevenues)-SUM($JA11:ZS11),LOOKUP($F11,TenantNames,TenantMonthlyRents)),IF(AND((SUMIF($G$4:AHB$4,"&lt;"&amp;ZT$4,$G11:AHB11))&gt;SUMIFS(TransactionAmounts,TenantSources,$F11,'Filtered Data'!$C$2:$C23,"&lt;"&amp;ZT$4),ZT$4&lt;TODAY()),"Late","Occupied")),)))</f>
        <v/>
      </c>
      <c r="ZU11" s="33" t="str">
        <f>IF(ISBLANK($F11),,IF(TODAY()=ZU$4,"Today",IF(AND(LOOKUP($F11,TenantNames,TenantStartDates)&lt;=ZU$4,LOOKUP($F11,TenantNames,TenantEndDates)&gt;=ZU$4),IF(OR(AND(DAY(LOOKUP($F11,TenantNames,TenantStartDates))&gt;28,DAY(EOMONTH(ZU$4,0))=28,DAY(ZU$4)=28),AND(DAY(LOOKUP($F11,TenantNames,TenantStartDates))&gt;30,DAY(EOMONTH(ZU$4,0))=30,DAY(ZU$4)=30),DAY(LOOKUP($F11,TenantNames,TenantStartDates))=DAY(ZU$4)),IF((LOOKUP($F11,TenantNames,TenantEndDates)-ZU$4)&lt;=31,LOOKUP($F11,TenantNames,TenantTotalRevenues)-SUM($JA11:ZT11),LOOKUP($F11,TenantNames,TenantMonthlyRents)),IF(AND((SUMIF($G$4:AHB$4,"&lt;"&amp;ZU$4,$G11:AHB11))&gt;SUMIFS(TransactionAmounts,TenantSources,$F11,'Filtered Data'!$C$2:$C23,"&lt;"&amp;ZU$4),ZU$4&lt;TODAY()),"Late","Occupied")),)))</f>
        <v/>
      </c>
      <c r="ZV11" s="33" t="str">
        <f>IF(ISBLANK($F11),,IF(TODAY()=ZV$4,"Today",IF(AND(LOOKUP($F11,TenantNames,TenantStartDates)&lt;=ZV$4,LOOKUP($F11,TenantNames,TenantEndDates)&gt;=ZV$4),IF(OR(AND(DAY(LOOKUP($F11,TenantNames,TenantStartDates))&gt;28,DAY(EOMONTH(ZV$4,0))=28,DAY(ZV$4)=28),AND(DAY(LOOKUP($F11,TenantNames,TenantStartDates))&gt;30,DAY(EOMONTH(ZV$4,0))=30,DAY(ZV$4)=30),DAY(LOOKUP($F11,TenantNames,TenantStartDates))=DAY(ZV$4)),IF((LOOKUP($F11,TenantNames,TenantEndDates)-ZV$4)&lt;=31,LOOKUP($F11,TenantNames,TenantTotalRevenues)-SUM($JA11:ZU11),LOOKUP($F11,TenantNames,TenantMonthlyRents)),IF(AND((SUMIF($G$4:AHB$4,"&lt;"&amp;ZV$4,$G11:AHB11))&gt;SUMIFS(TransactionAmounts,TenantSources,$F11,'Filtered Data'!$C$2:$C23,"&lt;"&amp;ZV$4),ZV$4&lt;TODAY()),"Late","Occupied")),)))</f>
        <v/>
      </c>
      <c r="ZW11" s="33" t="str">
        <f>IF(ISBLANK($F11),,IF(TODAY()=ZW$4,"Today",IF(AND(LOOKUP($F11,TenantNames,TenantStartDates)&lt;=ZW$4,LOOKUP($F11,TenantNames,TenantEndDates)&gt;=ZW$4),IF(OR(AND(DAY(LOOKUP($F11,TenantNames,TenantStartDates))&gt;28,DAY(EOMONTH(ZW$4,0))=28,DAY(ZW$4)=28),AND(DAY(LOOKUP($F11,TenantNames,TenantStartDates))&gt;30,DAY(EOMONTH(ZW$4,0))=30,DAY(ZW$4)=30),DAY(LOOKUP($F11,TenantNames,TenantStartDates))=DAY(ZW$4)),IF((LOOKUP($F11,TenantNames,TenantEndDates)-ZW$4)&lt;=31,LOOKUP($F11,TenantNames,TenantTotalRevenues)-SUM($JA11:ZV11),LOOKUP($F11,TenantNames,TenantMonthlyRents)),IF(AND((SUMIF($G$4:AHB$4,"&lt;"&amp;ZW$4,$G11:AHB11))&gt;SUMIFS(TransactionAmounts,TenantSources,$F11,'Filtered Data'!$C$2:$C23,"&lt;"&amp;ZW$4),ZW$4&lt;TODAY()),"Late","Occupied")),)))</f>
        <v/>
      </c>
      <c r="ZX11" s="33" t="str">
        <f>IF(ISBLANK($F11),,IF(TODAY()=ZX$4,"Today",IF(AND(LOOKUP($F11,TenantNames,TenantStartDates)&lt;=ZX$4,LOOKUP($F11,TenantNames,TenantEndDates)&gt;=ZX$4),IF(OR(AND(DAY(LOOKUP($F11,TenantNames,TenantStartDates))&gt;28,DAY(EOMONTH(ZX$4,0))=28,DAY(ZX$4)=28),AND(DAY(LOOKUP($F11,TenantNames,TenantStartDates))&gt;30,DAY(EOMONTH(ZX$4,0))=30,DAY(ZX$4)=30),DAY(LOOKUP($F11,TenantNames,TenantStartDates))=DAY(ZX$4)),IF((LOOKUP($F11,TenantNames,TenantEndDates)-ZX$4)&lt;=31,LOOKUP($F11,TenantNames,TenantTotalRevenues)-SUM($JA11:ZW11),LOOKUP($F11,TenantNames,TenantMonthlyRents)),IF(AND((SUMIF($G$4:AHB$4,"&lt;"&amp;ZX$4,$G11:AHB11))&gt;SUMIFS(TransactionAmounts,TenantSources,$F11,'Filtered Data'!$C$2:$C23,"&lt;"&amp;ZX$4),ZX$4&lt;TODAY()),"Late","Occupied")),)))</f>
        <v/>
      </c>
      <c r="ZY11" s="33" t="str">
        <f>IF(ISBLANK($F11),,IF(TODAY()=ZY$4,"Today",IF(AND(LOOKUP($F11,TenantNames,TenantStartDates)&lt;=ZY$4,LOOKUP($F11,TenantNames,TenantEndDates)&gt;=ZY$4),IF(OR(AND(DAY(LOOKUP($F11,TenantNames,TenantStartDates))&gt;28,DAY(EOMONTH(ZY$4,0))=28,DAY(ZY$4)=28),AND(DAY(LOOKUP($F11,TenantNames,TenantStartDates))&gt;30,DAY(EOMONTH(ZY$4,0))=30,DAY(ZY$4)=30),DAY(LOOKUP($F11,TenantNames,TenantStartDates))=DAY(ZY$4)),IF((LOOKUP($F11,TenantNames,TenantEndDates)-ZY$4)&lt;=31,LOOKUP($F11,TenantNames,TenantTotalRevenues)-SUM($JA11:ZX11),LOOKUP($F11,TenantNames,TenantMonthlyRents)),IF(AND((SUMIF($G$4:AHB$4,"&lt;"&amp;ZY$4,$G11:AHB11))&gt;SUMIFS(TransactionAmounts,TenantSources,$F11,'Filtered Data'!$C$2:$C23,"&lt;"&amp;ZY$4),ZY$4&lt;TODAY()),"Late","Occupied")),)))</f>
        <v/>
      </c>
      <c r="ZZ11" s="33" t="str">
        <f>IF(ISBLANK($F11),,IF(TODAY()=ZZ$4,"Today",IF(AND(LOOKUP($F11,TenantNames,TenantStartDates)&lt;=ZZ$4,LOOKUP($F11,TenantNames,TenantEndDates)&gt;=ZZ$4),IF(OR(AND(DAY(LOOKUP($F11,TenantNames,TenantStartDates))&gt;28,DAY(EOMONTH(ZZ$4,0))=28,DAY(ZZ$4)=28),AND(DAY(LOOKUP($F11,TenantNames,TenantStartDates))&gt;30,DAY(EOMONTH(ZZ$4,0))=30,DAY(ZZ$4)=30),DAY(LOOKUP($F11,TenantNames,TenantStartDates))=DAY(ZZ$4)),IF((LOOKUP($F11,TenantNames,TenantEndDates)-ZZ$4)&lt;=31,LOOKUP($F11,TenantNames,TenantTotalRevenues)-SUM($JA11:ZY11),LOOKUP($F11,TenantNames,TenantMonthlyRents)),IF(AND((SUMIF($G$4:AHB$4,"&lt;"&amp;ZZ$4,$G11:AHB11))&gt;SUMIFS(TransactionAmounts,TenantSources,$F11,'Filtered Data'!$C$2:$C23,"&lt;"&amp;ZZ$4),ZZ$4&lt;TODAY()),"Late","Occupied")),)))</f>
        <v/>
      </c>
      <c r="AAA11" s="33" t="str">
        <f>IF(ISBLANK($F11),,IF(TODAY()=AAA$4,"Today",IF(AND(LOOKUP($F11,TenantNames,TenantStartDates)&lt;=AAA$4,LOOKUP($F11,TenantNames,TenantEndDates)&gt;=AAA$4),IF(OR(AND(DAY(LOOKUP($F11,TenantNames,TenantStartDates))&gt;28,DAY(EOMONTH(AAA$4,0))=28,DAY(AAA$4)=28),AND(DAY(LOOKUP($F11,TenantNames,TenantStartDates))&gt;30,DAY(EOMONTH(AAA$4,0))=30,DAY(AAA$4)=30),DAY(LOOKUP($F11,TenantNames,TenantStartDates))=DAY(AAA$4)),IF((LOOKUP($F11,TenantNames,TenantEndDates)-AAA$4)&lt;=31,LOOKUP($F11,TenantNames,TenantTotalRevenues)-SUM($JA11:ZZ11),LOOKUP($F11,TenantNames,TenantMonthlyRents)),IF(AND((SUMIF($G$4:AHB$4,"&lt;"&amp;AAA$4,$G11:AHB11))&gt;SUMIFS(TransactionAmounts,TenantSources,$F11,'Filtered Data'!$C$2:$C23,"&lt;"&amp;AAA$4),AAA$4&lt;TODAY()),"Late","Occupied")),)))</f>
        <v/>
      </c>
      <c r="AAB11" s="33" t="str">
        <f>IF(ISBLANK($F11),,IF(TODAY()=AAB$4,"Today",IF(AND(LOOKUP($F11,TenantNames,TenantStartDates)&lt;=AAB$4,LOOKUP($F11,TenantNames,TenantEndDates)&gt;=AAB$4),IF(OR(AND(DAY(LOOKUP($F11,TenantNames,TenantStartDates))&gt;28,DAY(EOMONTH(AAB$4,0))=28,DAY(AAB$4)=28),AND(DAY(LOOKUP($F11,TenantNames,TenantStartDates))&gt;30,DAY(EOMONTH(AAB$4,0))=30,DAY(AAB$4)=30),DAY(LOOKUP($F11,TenantNames,TenantStartDates))=DAY(AAB$4)),IF((LOOKUP($F11,TenantNames,TenantEndDates)-AAB$4)&lt;=31,LOOKUP($F11,TenantNames,TenantTotalRevenues)-SUM($JA11:AAA11),LOOKUP($F11,TenantNames,TenantMonthlyRents)),IF(AND((SUMIF($G$4:AHB$4,"&lt;"&amp;AAB$4,$G11:AHB11))&gt;SUMIFS(TransactionAmounts,TenantSources,$F11,'Filtered Data'!$C$2:$C23,"&lt;"&amp;AAB$4),AAB$4&lt;TODAY()),"Late","Occupied")),)))</f>
        <v/>
      </c>
      <c r="AAC11" s="33" t="str">
        <f>IF(ISBLANK($F11),,IF(TODAY()=AAC$4,"Today",IF(AND(LOOKUP($F11,TenantNames,TenantStartDates)&lt;=AAC$4,LOOKUP($F11,TenantNames,TenantEndDates)&gt;=AAC$4),IF(OR(AND(DAY(LOOKUP($F11,TenantNames,TenantStartDates))&gt;28,DAY(EOMONTH(AAC$4,0))=28,DAY(AAC$4)=28),AND(DAY(LOOKUP($F11,TenantNames,TenantStartDates))&gt;30,DAY(EOMONTH(AAC$4,0))=30,DAY(AAC$4)=30),DAY(LOOKUP($F11,TenantNames,TenantStartDates))=DAY(AAC$4)),IF((LOOKUP($F11,TenantNames,TenantEndDates)-AAC$4)&lt;=31,LOOKUP($F11,TenantNames,TenantTotalRevenues)-SUM($JA11:AAB11),LOOKUP($F11,TenantNames,TenantMonthlyRents)),IF(AND((SUMIF($G$4:AHB$4,"&lt;"&amp;AAC$4,$G11:AHB11))&gt;SUMIFS(TransactionAmounts,TenantSources,$F11,'Filtered Data'!$C$2:$C23,"&lt;"&amp;AAC$4),AAC$4&lt;TODAY()),"Late","Occupied")),)))</f>
        <v/>
      </c>
      <c r="AAD11" s="33" t="str">
        <f>IF(ISBLANK($F11),,IF(TODAY()=AAD$4,"Today",IF(AND(LOOKUP($F11,TenantNames,TenantStartDates)&lt;=AAD$4,LOOKUP($F11,TenantNames,TenantEndDates)&gt;=AAD$4),IF(OR(AND(DAY(LOOKUP($F11,TenantNames,TenantStartDates))&gt;28,DAY(EOMONTH(AAD$4,0))=28,DAY(AAD$4)=28),AND(DAY(LOOKUP($F11,TenantNames,TenantStartDates))&gt;30,DAY(EOMONTH(AAD$4,0))=30,DAY(AAD$4)=30),DAY(LOOKUP($F11,TenantNames,TenantStartDates))=DAY(AAD$4)),IF((LOOKUP($F11,TenantNames,TenantEndDates)-AAD$4)&lt;=31,LOOKUP($F11,TenantNames,TenantTotalRevenues)-SUM($JA11:AAC11),LOOKUP($F11,TenantNames,TenantMonthlyRents)),IF(AND((SUMIF($G$4:AHB$4,"&lt;"&amp;AAD$4,$G11:AHB11))&gt;SUMIFS(TransactionAmounts,TenantSources,$F11,'Filtered Data'!$C$2:$C23,"&lt;"&amp;AAD$4),AAD$4&lt;TODAY()),"Late","Occupied")),)))</f>
        <v/>
      </c>
      <c r="AAE11" s="33" t="str">
        <f>IF(ISBLANK($F11),,IF(TODAY()=AAE$4,"Today",IF(AND(LOOKUP($F11,TenantNames,TenantStartDates)&lt;=AAE$4,LOOKUP($F11,TenantNames,TenantEndDates)&gt;=AAE$4),IF(OR(AND(DAY(LOOKUP($F11,TenantNames,TenantStartDates))&gt;28,DAY(EOMONTH(AAE$4,0))=28,DAY(AAE$4)=28),AND(DAY(LOOKUP($F11,TenantNames,TenantStartDates))&gt;30,DAY(EOMONTH(AAE$4,0))=30,DAY(AAE$4)=30),DAY(LOOKUP($F11,TenantNames,TenantStartDates))=DAY(AAE$4)),IF((LOOKUP($F11,TenantNames,TenantEndDates)-AAE$4)&lt;=31,LOOKUP($F11,TenantNames,TenantTotalRevenues)-SUM($JA11:AAD11),LOOKUP($F11,TenantNames,TenantMonthlyRents)),IF(AND((SUMIF($G$4:AHB$4,"&lt;"&amp;AAE$4,$G11:AHB11))&gt;SUMIFS(TransactionAmounts,TenantSources,$F11,'Filtered Data'!$C$2:$C23,"&lt;"&amp;AAE$4),AAE$4&lt;TODAY()),"Late","Occupied")),)))</f>
        <v/>
      </c>
      <c r="AAF11" s="33" t="str">
        <f>IF(ISBLANK($F11),,IF(TODAY()=AAF$4,"Today",IF(AND(LOOKUP($F11,TenantNames,TenantStartDates)&lt;=AAF$4,LOOKUP($F11,TenantNames,TenantEndDates)&gt;=AAF$4),IF(OR(AND(DAY(LOOKUP($F11,TenantNames,TenantStartDates))&gt;28,DAY(EOMONTH(AAF$4,0))=28,DAY(AAF$4)=28),AND(DAY(LOOKUP($F11,TenantNames,TenantStartDates))&gt;30,DAY(EOMONTH(AAF$4,0))=30,DAY(AAF$4)=30),DAY(LOOKUP($F11,TenantNames,TenantStartDates))=DAY(AAF$4)),IF((LOOKUP($F11,TenantNames,TenantEndDates)-AAF$4)&lt;=31,LOOKUP($F11,TenantNames,TenantTotalRevenues)-SUM($JA11:AAE11),LOOKUP($F11,TenantNames,TenantMonthlyRents)),IF(AND((SUMIF($G$4:AHB$4,"&lt;"&amp;AAF$4,$G11:AHB11))&gt;SUMIFS(TransactionAmounts,TenantSources,$F11,'Filtered Data'!$C$2:$C23,"&lt;"&amp;AAF$4),AAF$4&lt;TODAY()),"Late","Occupied")),)))</f>
        <v/>
      </c>
      <c r="AAG11" s="33" t="str">
        <f>IF(ISBLANK($F11),,IF(TODAY()=AAG$4,"Today",IF(AND(LOOKUP($F11,TenantNames,TenantStartDates)&lt;=AAG$4,LOOKUP($F11,TenantNames,TenantEndDates)&gt;=AAG$4),IF(OR(AND(DAY(LOOKUP($F11,TenantNames,TenantStartDates))&gt;28,DAY(EOMONTH(AAG$4,0))=28,DAY(AAG$4)=28),AND(DAY(LOOKUP($F11,TenantNames,TenantStartDates))&gt;30,DAY(EOMONTH(AAG$4,0))=30,DAY(AAG$4)=30),DAY(LOOKUP($F11,TenantNames,TenantStartDates))=DAY(AAG$4)),IF((LOOKUP($F11,TenantNames,TenantEndDates)-AAG$4)&lt;=31,LOOKUP($F11,TenantNames,TenantTotalRevenues)-SUM($JA11:AAF11),LOOKUP($F11,TenantNames,TenantMonthlyRents)),IF(AND((SUMIF($G$4:AHB$4,"&lt;"&amp;AAG$4,$G11:AHB11))&gt;SUMIFS(TransactionAmounts,TenantSources,$F11,'Filtered Data'!$C$2:$C23,"&lt;"&amp;AAG$4),AAG$4&lt;TODAY()),"Late","Occupied")),)))</f>
        <v/>
      </c>
      <c r="AAH11" s="33" t="str">
        <f>IF(ISBLANK($F11),,IF(TODAY()=AAH$4,"Today",IF(AND(LOOKUP($F11,TenantNames,TenantStartDates)&lt;=AAH$4,LOOKUP($F11,TenantNames,TenantEndDates)&gt;=AAH$4),IF(OR(AND(DAY(LOOKUP($F11,TenantNames,TenantStartDates))&gt;28,DAY(EOMONTH(AAH$4,0))=28,DAY(AAH$4)=28),AND(DAY(LOOKUP($F11,TenantNames,TenantStartDates))&gt;30,DAY(EOMONTH(AAH$4,0))=30,DAY(AAH$4)=30),DAY(LOOKUP($F11,TenantNames,TenantStartDates))=DAY(AAH$4)),IF((LOOKUP($F11,TenantNames,TenantEndDates)-AAH$4)&lt;=31,LOOKUP($F11,TenantNames,TenantTotalRevenues)-SUM($JA11:AAG11),LOOKUP($F11,TenantNames,TenantMonthlyRents)),IF(AND((SUMIF($G$4:AHB$4,"&lt;"&amp;AAH$4,$G11:AHB11))&gt;SUMIFS(TransactionAmounts,TenantSources,$F11,'Filtered Data'!$C$2:$C23,"&lt;"&amp;AAH$4),AAH$4&lt;TODAY()),"Late","Occupied")),)))</f>
        <v/>
      </c>
      <c r="AAI11" s="33" t="str">
        <f>IF(ISBLANK($F11),,IF(TODAY()=AAI$4,"Today",IF(AND(LOOKUP($F11,TenantNames,TenantStartDates)&lt;=AAI$4,LOOKUP($F11,TenantNames,TenantEndDates)&gt;=AAI$4),IF(OR(AND(DAY(LOOKUP($F11,TenantNames,TenantStartDates))&gt;28,DAY(EOMONTH(AAI$4,0))=28,DAY(AAI$4)=28),AND(DAY(LOOKUP($F11,TenantNames,TenantStartDates))&gt;30,DAY(EOMONTH(AAI$4,0))=30,DAY(AAI$4)=30),DAY(LOOKUP($F11,TenantNames,TenantStartDates))=DAY(AAI$4)),IF((LOOKUP($F11,TenantNames,TenantEndDates)-AAI$4)&lt;=31,LOOKUP($F11,TenantNames,TenantTotalRevenues)-SUM($JA11:AAH11),LOOKUP($F11,TenantNames,TenantMonthlyRents)),IF(AND((SUMIF($G$4:AHB$4,"&lt;"&amp;AAI$4,$G11:AHB11))&gt;SUMIFS(TransactionAmounts,TenantSources,$F11,'Filtered Data'!$C$2:$C23,"&lt;"&amp;AAI$4),AAI$4&lt;TODAY()),"Late","Occupied")),)))</f>
        <v/>
      </c>
      <c r="AAJ11" s="33" t="str">
        <f>IF(ISBLANK($F11),,IF(TODAY()=AAJ$4,"Today",IF(AND(LOOKUP($F11,TenantNames,TenantStartDates)&lt;=AAJ$4,LOOKUP($F11,TenantNames,TenantEndDates)&gt;=AAJ$4),IF(OR(AND(DAY(LOOKUP($F11,TenantNames,TenantStartDates))&gt;28,DAY(EOMONTH(AAJ$4,0))=28,DAY(AAJ$4)=28),AND(DAY(LOOKUP($F11,TenantNames,TenantStartDates))&gt;30,DAY(EOMONTH(AAJ$4,0))=30,DAY(AAJ$4)=30),DAY(LOOKUP($F11,TenantNames,TenantStartDates))=DAY(AAJ$4)),IF((LOOKUP($F11,TenantNames,TenantEndDates)-AAJ$4)&lt;=31,LOOKUP($F11,TenantNames,TenantTotalRevenues)-SUM($JA11:AAI11),LOOKUP($F11,TenantNames,TenantMonthlyRents)),IF(AND((SUMIF($G$4:AHB$4,"&lt;"&amp;AAJ$4,$G11:AHB11))&gt;SUMIFS(TransactionAmounts,TenantSources,$F11,'Filtered Data'!$C$2:$C23,"&lt;"&amp;AAJ$4),AAJ$4&lt;TODAY()),"Late","Occupied")),)))</f>
        <v/>
      </c>
      <c r="AAK11" s="33" t="str">
        <f>IF(ISBLANK($F11),,IF(TODAY()=AAK$4,"Today",IF(AND(LOOKUP($F11,TenantNames,TenantStartDates)&lt;=AAK$4,LOOKUP($F11,TenantNames,TenantEndDates)&gt;=AAK$4),IF(OR(AND(DAY(LOOKUP($F11,TenantNames,TenantStartDates))&gt;28,DAY(EOMONTH(AAK$4,0))=28,DAY(AAK$4)=28),AND(DAY(LOOKUP($F11,TenantNames,TenantStartDates))&gt;30,DAY(EOMONTH(AAK$4,0))=30,DAY(AAK$4)=30),DAY(LOOKUP($F11,TenantNames,TenantStartDates))=DAY(AAK$4)),IF((LOOKUP($F11,TenantNames,TenantEndDates)-AAK$4)&lt;=31,LOOKUP($F11,TenantNames,TenantTotalRevenues)-SUM($JA11:AAJ11),LOOKUP($F11,TenantNames,TenantMonthlyRents)),IF(AND((SUMIF($G$4:AHB$4,"&lt;"&amp;AAK$4,$G11:AHB11))&gt;SUMIFS(TransactionAmounts,TenantSources,$F11,'Filtered Data'!$C$2:$C23,"&lt;"&amp;AAK$4),AAK$4&lt;TODAY()),"Late","Occupied")),)))</f>
        <v/>
      </c>
      <c r="AAL11" s="33" t="str">
        <f>IF(ISBLANK($F11),,IF(TODAY()=AAL$4,"Today",IF(AND(LOOKUP($F11,TenantNames,TenantStartDates)&lt;=AAL$4,LOOKUP($F11,TenantNames,TenantEndDates)&gt;=AAL$4),IF(OR(AND(DAY(LOOKUP($F11,TenantNames,TenantStartDates))&gt;28,DAY(EOMONTH(AAL$4,0))=28,DAY(AAL$4)=28),AND(DAY(LOOKUP($F11,TenantNames,TenantStartDates))&gt;30,DAY(EOMONTH(AAL$4,0))=30,DAY(AAL$4)=30),DAY(LOOKUP($F11,TenantNames,TenantStartDates))=DAY(AAL$4)),IF((LOOKUP($F11,TenantNames,TenantEndDates)-AAL$4)&lt;=31,LOOKUP($F11,TenantNames,TenantTotalRevenues)-SUM($JA11:AAK11),LOOKUP($F11,TenantNames,TenantMonthlyRents)),IF(AND((SUMIF($G$4:AHB$4,"&lt;"&amp;AAL$4,$G11:AHB11))&gt;SUMIFS(TransactionAmounts,TenantSources,$F11,'Filtered Data'!$C$2:$C23,"&lt;"&amp;AAL$4),AAL$4&lt;TODAY()),"Late","Occupied")),)))</f>
        <v/>
      </c>
      <c r="AAM11" s="33" t="str">
        <f>IF(ISBLANK($F11),,IF(TODAY()=AAM$4,"Today",IF(AND(LOOKUP($F11,TenantNames,TenantStartDates)&lt;=AAM$4,LOOKUP($F11,TenantNames,TenantEndDates)&gt;=AAM$4),IF(OR(AND(DAY(LOOKUP($F11,TenantNames,TenantStartDates))&gt;28,DAY(EOMONTH(AAM$4,0))=28,DAY(AAM$4)=28),AND(DAY(LOOKUP($F11,TenantNames,TenantStartDates))&gt;30,DAY(EOMONTH(AAM$4,0))=30,DAY(AAM$4)=30),DAY(LOOKUP($F11,TenantNames,TenantStartDates))=DAY(AAM$4)),IF((LOOKUP($F11,TenantNames,TenantEndDates)-AAM$4)&lt;=31,LOOKUP($F11,TenantNames,TenantTotalRevenues)-SUM($JA11:AAL11),LOOKUP($F11,TenantNames,TenantMonthlyRents)),IF(AND((SUMIF($G$4:AHB$4,"&lt;"&amp;AAM$4,$G11:AHB11))&gt;SUMIFS(TransactionAmounts,TenantSources,$F11,'Filtered Data'!$C$2:$C23,"&lt;"&amp;AAM$4),AAM$4&lt;TODAY()),"Late","Occupied")),)))</f>
        <v/>
      </c>
      <c r="AAN11" s="33" t="str">
        <f>IF(ISBLANK($F11),,IF(TODAY()=AAN$4,"Today",IF(AND(LOOKUP($F11,TenantNames,TenantStartDates)&lt;=AAN$4,LOOKUP($F11,TenantNames,TenantEndDates)&gt;=AAN$4),IF(OR(AND(DAY(LOOKUP($F11,TenantNames,TenantStartDates))&gt;28,DAY(EOMONTH(AAN$4,0))=28,DAY(AAN$4)=28),AND(DAY(LOOKUP($F11,TenantNames,TenantStartDates))&gt;30,DAY(EOMONTH(AAN$4,0))=30,DAY(AAN$4)=30),DAY(LOOKUP($F11,TenantNames,TenantStartDates))=DAY(AAN$4)),IF((LOOKUP($F11,TenantNames,TenantEndDates)-AAN$4)&lt;=31,LOOKUP($F11,TenantNames,TenantTotalRevenues)-SUM($JA11:AAM11),LOOKUP($F11,TenantNames,TenantMonthlyRents)),IF(AND((SUMIF($G$4:AHB$4,"&lt;"&amp;AAN$4,$G11:AHB11))&gt;SUMIFS(TransactionAmounts,TenantSources,$F11,'Filtered Data'!$C$2:$C23,"&lt;"&amp;AAN$4),AAN$4&lt;TODAY()),"Late","Occupied")),)))</f>
        <v/>
      </c>
      <c r="AAO11" s="33" t="str">
        <f>IF(ISBLANK($F11),,IF(TODAY()=AAO$4,"Today",IF(AND(LOOKUP($F11,TenantNames,TenantStartDates)&lt;=AAO$4,LOOKUP($F11,TenantNames,TenantEndDates)&gt;=AAO$4),IF(OR(AND(DAY(LOOKUP($F11,TenantNames,TenantStartDates))&gt;28,DAY(EOMONTH(AAO$4,0))=28,DAY(AAO$4)=28),AND(DAY(LOOKUP($F11,TenantNames,TenantStartDates))&gt;30,DAY(EOMONTH(AAO$4,0))=30,DAY(AAO$4)=30),DAY(LOOKUP($F11,TenantNames,TenantStartDates))=DAY(AAO$4)),IF((LOOKUP($F11,TenantNames,TenantEndDates)-AAO$4)&lt;=31,LOOKUP($F11,TenantNames,TenantTotalRevenues)-SUM($JA11:AAN11),LOOKUP($F11,TenantNames,TenantMonthlyRents)),IF(AND((SUMIF($G$4:AHB$4,"&lt;"&amp;AAO$4,$G11:AHB11))&gt;SUMIFS(TransactionAmounts,TenantSources,$F11,'Filtered Data'!$C$2:$C23,"&lt;"&amp;AAO$4),AAO$4&lt;TODAY()),"Late","Occupied")),)))</f>
        <v/>
      </c>
      <c r="AAP11" s="33" t="str">
        <f>IF(ISBLANK($F11),,IF(TODAY()=AAP$4,"Today",IF(AND(LOOKUP($F11,TenantNames,TenantStartDates)&lt;=AAP$4,LOOKUP($F11,TenantNames,TenantEndDates)&gt;=AAP$4),IF(OR(AND(DAY(LOOKUP($F11,TenantNames,TenantStartDates))&gt;28,DAY(EOMONTH(AAP$4,0))=28,DAY(AAP$4)=28),AND(DAY(LOOKUP($F11,TenantNames,TenantStartDates))&gt;30,DAY(EOMONTH(AAP$4,0))=30,DAY(AAP$4)=30),DAY(LOOKUP($F11,TenantNames,TenantStartDates))=DAY(AAP$4)),IF((LOOKUP($F11,TenantNames,TenantEndDates)-AAP$4)&lt;=31,LOOKUP($F11,TenantNames,TenantTotalRevenues)-SUM($JA11:AAO11),LOOKUP($F11,TenantNames,TenantMonthlyRents)),IF(AND((SUMIF($G$4:AHB$4,"&lt;"&amp;AAP$4,$G11:AHB11))&gt;SUMIFS(TransactionAmounts,TenantSources,$F11,'Filtered Data'!$C$2:$C23,"&lt;"&amp;AAP$4),AAP$4&lt;TODAY()),"Late","Occupied")),)))</f>
        <v/>
      </c>
      <c r="AAQ11" s="33" t="str">
        <f>IF(ISBLANK($F11),,IF(TODAY()=AAQ$4,"Today",IF(AND(LOOKUP($F11,TenantNames,TenantStartDates)&lt;=AAQ$4,LOOKUP($F11,TenantNames,TenantEndDates)&gt;=AAQ$4),IF(OR(AND(DAY(LOOKUP($F11,TenantNames,TenantStartDates))&gt;28,DAY(EOMONTH(AAQ$4,0))=28,DAY(AAQ$4)=28),AND(DAY(LOOKUP($F11,TenantNames,TenantStartDates))&gt;30,DAY(EOMONTH(AAQ$4,0))=30,DAY(AAQ$4)=30),DAY(LOOKUP($F11,TenantNames,TenantStartDates))=DAY(AAQ$4)),IF((LOOKUP($F11,TenantNames,TenantEndDates)-AAQ$4)&lt;=31,LOOKUP($F11,TenantNames,TenantTotalRevenues)-SUM($JA11:AAP11),LOOKUP($F11,TenantNames,TenantMonthlyRents)),IF(AND((SUMIF($G$4:AHB$4,"&lt;"&amp;AAQ$4,$G11:AHB11))&gt;SUMIFS(TransactionAmounts,TenantSources,$F11,'Filtered Data'!$C$2:$C23,"&lt;"&amp;AAQ$4),AAQ$4&lt;TODAY()),"Late","Occupied")),)))</f>
        <v/>
      </c>
      <c r="AAR11" s="33" t="str">
        <f>IF(ISBLANK($F11),,IF(TODAY()=AAR$4,"Today",IF(AND(LOOKUP($F11,TenantNames,TenantStartDates)&lt;=AAR$4,LOOKUP($F11,TenantNames,TenantEndDates)&gt;=AAR$4),IF(OR(AND(DAY(LOOKUP($F11,TenantNames,TenantStartDates))&gt;28,DAY(EOMONTH(AAR$4,0))=28,DAY(AAR$4)=28),AND(DAY(LOOKUP($F11,TenantNames,TenantStartDates))&gt;30,DAY(EOMONTH(AAR$4,0))=30,DAY(AAR$4)=30),DAY(LOOKUP($F11,TenantNames,TenantStartDates))=DAY(AAR$4)),IF((LOOKUP($F11,TenantNames,TenantEndDates)-AAR$4)&lt;=31,LOOKUP($F11,TenantNames,TenantTotalRevenues)-SUM($JA11:AAQ11),LOOKUP($F11,TenantNames,TenantMonthlyRents)),IF(AND((SUMIF($G$4:AHB$4,"&lt;"&amp;AAR$4,$G11:AHB11))&gt;SUMIFS(TransactionAmounts,TenantSources,$F11,'Filtered Data'!$C$2:$C23,"&lt;"&amp;AAR$4),AAR$4&lt;TODAY()),"Late","Occupied")),)))</f>
        <v/>
      </c>
      <c r="AAS11" s="33" t="str">
        <f>IF(ISBLANK($F11),,IF(TODAY()=AAS$4,"Today",IF(AND(LOOKUP($F11,TenantNames,TenantStartDates)&lt;=AAS$4,LOOKUP($F11,TenantNames,TenantEndDates)&gt;=AAS$4),IF(OR(AND(DAY(LOOKUP($F11,TenantNames,TenantStartDates))&gt;28,DAY(EOMONTH(AAS$4,0))=28,DAY(AAS$4)=28),AND(DAY(LOOKUP($F11,TenantNames,TenantStartDates))&gt;30,DAY(EOMONTH(AAS$4,0))=30,DAY(AAS$4)=30),DAY(LOOKUP($F11,TenantNames,TenantStartDates))=DAY(AAS$4)),IF((LOOKUP($F11,TenantNames,TenantEndDates)-AAS$4)&lt;=31,LOOKUP($F11,TenantNames,TenantTotalRevenues)-SUM($JA11:AAR11),LOOKUP($F11,TenantNames,TenantMonthlyRents)),IF(AND((SUMIF($G$4:AHB$4,"&lt;"&amp;AAS$4,$G11:AHB11))&gt;SUMIFS(TransactionAmounts,TenantSources,$F11,'Filtered Data'!$C$2:$C23,"&lt;"&amp;AAS$4),AAS$4&lt;TODAY()),"Late","Occupied")),)))</f>
        <v/>
      </c>
      <c r="AAT11" s="33" t="str">
        <f>IF(ISBLANK($F11),,IF(TODAY()=AAT$4,"Today",IF(AND(LOOKUP($F11,TenantNames,TenantStartDates)&lt;=AAT$4,LOOKUP($F11,TenantNames,TenantEndDates)&gt;=AAT$4),IF(OR(AND(DAY(LOOKUP($F11,TenantNames,TenantStartDates))&gt;28,DAY(EOMONTH(AAT$4,0))=28,DAY(AAT$4)=28),AND(DAY(LOOKUP($F11,TenantNames,TenantStartDates))&gt;30,DAY(EOMONTH(AAT$4,0))=30,DAY(AAT$4)=30),DAY(LOOKUP($F11,TenantNames,TenantStartDates))=DAY(AAT$4)),IF((LOOKUP($F11,TenantNames,TenantEndDates)-AAT$4)&lt;=31,LOOKUP($F11,TenantNames,TenantTotalRevenues)-SUM($JA11:AAS11),LOOKUP($F11,TenantNames,TenantMonthlyRents)),IF(AND((SUMIF($G$4:AHB$4,"&lt;"&amp;AAT$4,$G11:AHB11))&gt;SUMIFS(TransactionAmounts,TenantSources,$F11,'Filtered Data'!$C$2:$C23,"&lt;"&amp;AAT$4),AAT$4&lt;TODAY()),"Late","Occupied")),)))</f>
        <v/>
      </c>
      <c r="AAU11" s="33" t="str">
        <f>IF(ISBLANK($F11),,IF(TODAY()=AAU$4,"Today",IF(AND(LOOKUP($F11,TenantNames,TenantStartDates)&lt;=AAU$4,LOOKUP($F11,TenantNames,TenantEndDates)&gt;=AAU$4),IF(OR(AND(DAY(LOOKUP($F11,TenantNames,TenantStartDates))&gt;28,DAY(EOMONTH(AAU$4,0))=28,DAY(AAU$4)=28),AND(DAY(LOOKUP($F11,TenantNames,TenantStartDates))&gt;30,DAY(EOMONTH(AAU$4,0))=30,DAY(AAU$4)=30),DAY(LOOKUP($F11,TenantNames,TenantStartDates))=DAY(AAU$4)),IF((LOOKUP($F11,TenantNames,TenantEndDates)-AAU$4)&lt;=31,LOOKUP($F11,TenantNames,TenantTotalRevenues)-SUM($JA11:AAT11),LOOKUP($F11,TenantNames,TenantMonthlyRents)),IF(AND((SUMIF($G$4:AHB$4,"&lt;"&amp;AAU$4,$G11:AHB11))&gt;SUMIFS(TransactionAmounts,TenantSources,$F11,'Filtered Data'!$C$2:$C23,"&lt;"&amp;AAU$4),AAU$4&lt;TODAY()),"Late","Occupied")),)))</f>
        <v/>
      </c>
      <c r="AAV11" s="33" t="str">
        <f>IF(ISBLANK($F11),,IF(TODAY()=AAV$4,"Today",IF(AND(LOOKUP($F11,TenantNames,TenantStartDates)&lt;=AAV$4,LOOKUP($F11,TenantNames,TenantEndDates)&gt;=AAV$4),IF(OR(AND(DAY(LOOKUP($F11,TenantNames,TenantStartDates))&gt;28,DAY(EOMONTH(AAV$4,0))=28,DAY(AAV$4)=28),AND(DAY(LOOKUP($F11,TenantNames,TenantStartDates))&gt;30,DAY(EOMONTH(AAV$4,0))=30,DAY(AAV$4)=30),DAY(LOOKUP($F11,TenantNames,TenantStartDates))=DAY(AAV$4)),IF((LOOKUP($F11,TenantNames,TenantEndDates)-AAV$4)&lt;=31,LOOKUP($F11,TenantNames,TenantTotalRevenues)-SUM($JA11:AAU11),LOOKUP($F11,TenantNames,TenantMonthlyRents)),IF(AND((SUMIF($G$4:AHB$4,"&lt;"&amp;AAV$4,$G11:AHB11))&gt;SUMIFS(TransactionAmounts,TenantSources,$F11,'Filtered Data'!$C$2:$C23,"&lt;"&amp;AAV$4),AAV$4&lt;TODAY()),"Late","Occupied")),)))</f>
        <v/>
      </c>
      <c r="AAW11" s="33" t="str">
        <f>IF(ISBLANK($F11),,IF(TODAY()=AAW$4,"Today",IF(AND(LOOKUP($F11,TenantNames,TenantStartDates)&lt;=AAW$4,LOOKUP($F11,TenantNames,TenantEndDates)&gt;=AAW$4),IF(OR(AND(DAY(LOOKUP($F11,TenantNames,TenantStartDates))&gt;28,DAY(EOMONTH(AAW$4,0))=28,DAY(AAW$4)=28),AND(DAY(LOOKUP($F11,TenantNames,TenantStartDates))&gt;30,DAY(EOMONTH(AAW$4,0))=30,DAY(AAW$4)=30),DAY(LOOKUP($F11,TenantNames,TenantStartDates))=DAY(AAW$4)),IF((LOOKUP($F11,TenantNames,TenantEndDates)-AAW$4)&lt;=31,LOOKUP($F11,TenantNames,TenantTotalRevenues)-SUM($JA11:AAV11),LOOKUP($F11,TenantNames,TenantMonthlyRents)),IF(AND((SUMIF($G$4:AHB$4,"&lt;"&amp;AAW$4,$G11:AHB11))&gt;SUMIFS(TransactionAmounts,TenantSources,$F11,'Filtered Data'!$C$2:$C23,"&lt;"&amp;AAW$4),AAW$4&lt;TODAY()),"Late","Occupied")),)))</f>
        <v/>
      </c>
      <c r="AAX11" s="33" t="str">
        <f>IF(ISBLANK($F11),,IF(TODAY()=AAX$4,"Today",IF(AND(LOOKUP($F11,TenantNames,TenantStartDates)&lt;=AAX$4,LOOKUP($F11,TenantNames,TenantEndDates)&gt;=AAX$4),IF(OR(AND(DAY(LOOKUP($F11,TenantNames,TenantStartDates))&gt;28,DAY(EOMONTH(AAX$4,0))=28,DAY(AAX$4)=28),AND(DAY(LOOKUP($F11,TenantNames,TenantStartDates))&gt;30,DAY(EOMONTH(AAX$4,0))=30,DAY(AAX$4)=30),DAY(LOOKUP($F11,TenantNames,TenantStartDates))=DAY(AAX$4)),IF((LOOKUP($F11,TenantNames,TenantEndDates)-AAX$4)&lt;=31,LOOKUP($F11,TenantNames,TenantTotalRevenues)-SUM($JA11:AAW11),LOOKUP($F11,TenantNames,TenantMonthlyRents)),IF(AND((SUMIF($G$4:AHB$4,"&lt;"&amp;AAX$4,$G11:AHB11))&gt;SUMIFS(TransactionAmounts,TenantSources,$F11,'Filtered Data'!$C$2:$C23,"&lt;"&amp;AAX$4),AAX$4&lt;TODAY()),"Late","Occupied")),)))</f>
        <v/>
      </c>
      <c r="AAY11" s="33" t="str">
        <f>IF(ISBLANK($F11),,IF(TODAY()=AAY$4,"Today",IF(AND(LOOKUP($F11,TenantNames,TenantStartDates)&lt;=AAY$4,LOOKUP($F11,TenantNames,TenantEndDates)&gt;=AAY$4),IF(OR(AND(DAY(LOOKUP($F11,TenantNames,TenantStartDates))&gt;28,DAY(EOMONTH(AAY$4,0))=28,DAY(AAY$4)=28),AND(DAY(LOOKUP($F11,TenantNames,TenantStartDates))&gt;30,DAY(EOMONTH(AAY$4,0))=30,DAY(AAY$4)=30),DAY(LOOKUP($F11,TenantNames,TenantStartDates))=DAY(AAY$4)),IF((LOOKUP($F11,TenantNames,TenantEndDates)-AAY$4)&lt;=31,LOOKUP($F11,TenantNames,TenantTotalRevenues)-SUM($JA11:AAX11),LOOKUP($F11,TenantNames,TenantMonthlyRents)),IF(AND((SUMIF($G$4:AHB$4,"&lt;"&amp;AAY$4,$G11:AHB11))&gt;SUMIFS(TransactionAmounts,TenantSources,$F11,'Filtered Data'!$C$2:$C23,"&lt;"&amp;AAY$4),AAY$4&lt;TODAY()),"Late","Occupied")),)))</f>
        <v/>
      </c>
      <c r="AAZ11" s="33" t="str">
        <f>IF(ISBLANK($F11),,IF(TODAY()=AAZ$4,"Today",IF(AND(LOOKUP($F11,TenantNames,TenantStartDates)&lt;=AAZ$4,LOOKUP($F11,TenantNames,TenantEndDates)&gt;=AAZ$4),IF(OR(AND(DAY(LOOKUP($F11,TenantNames,TenantStartDates))&gt;28,DAY(EOMONTH(AAZ$4,0))=28,DAY(AAZ$4)=28),AND(DAY(LOOKUP($F11,TenantNames,TenantStartDates))&gt;30,DAY(EOMONTH(AAZ$4,0))=30,DAY(AAZ$4)=30),DAY(LOOKUP($F11,TenantNames,TenantStartDates))=DAY(AAZ$4)),IF((LOOKUP($F11,TenantNames,TenantEndDates)-AAZ$4)&lt;=31,LOOKUP($F11,TenantNames,TenantTotalRevenues)-SUM($JA11:AAY11),LOOKUP($F11,TenantNames,TenantMonthlyRents)),IF(AND((SUMIF($G$4:AHB$4,"&lt;"&amp;AAZ$4,$G11:AHB11))&gt;SUMIFS(TransactionAmounts,TenantSources,$F11,'Filtered Data'!$C$2:$C23,"&lt;"&amp;AAZ$4),AAZ$4&lt;TODAY()),"Late","Occupied")),)))</f>
        <v/>
      </c>
      <c r="ABA11" s="33" t="str">
        <f>IF(ISBLANK($F11),,IF(TODAY()=ABA$4,"Today",IF(AND(LOOKUP($F11,TenantNames,TenantStartDates)&lt;=ABA$4,LOOKUP($F11,TenantNames,TenantEndDates)&gt;=ABA$4),IF(OR(AND(DAY(LOOKUP($F11,TenantNames,TenantStartDates))&gt;28,DAY(EOMONTH(ABA$4,0))=28,DAY(ABA$4)=28),AND(DAY(LOOKUP($F11,TenantNames,TenantStartDates))&gt;30,DAY(EOMONTH(ABA$4,0))=30,DAY(ABA$4)=30),DAY(LOOKUP($F11,TenantNames,TenantStartDates))=DAY(ABA$4)),IF((LOOKUP($F11,TenantNames,TenantEndDates)-ABA$4)&lt;=31,LOOKUP($F11,TenantNames,TenantTotalRevenues)-SUM($JA11:AAZ11),LOOKUP($F11,TenantNames,TenantMonthlyRents)),IF(AND((SUMIF($G$4:AHB$4,"&lt;"&amp;ABA$4,$G11:AHB11))&gt;SUMIFS(TransactionAmounts,TenantSources,$F11,'Filtered Data'!$C$2:$C23,"&lt;"&amp;ABA$4),ABA$4&lt;TODAY()),"Late","Occupied")),)))</f>
        <v/>
      </c>
      <c r="ABB11" s="33" t="str">
        <f>IF(ISBLANK($F11),,IF(TODAY()=ABB$4,"Today",IF(AND(LOOKUP($F11,TenantNames,TenantStartDates)&lt;=ABB$4,LOOKUP($F11,TenantNames,TenantEndDates)&gt;=ABB$4),IF(OR(AND(DAY(LOOKUP($F11,TenantNames,TenantStartDates))&gt;28,DAY(EOMONTH(ABB$4,0))=28,DAY(ABB$4)=28),AND(DAY(LOOKUP($F11,TenantNames,TenantStartDates))&gt;30,DAY(EOMONTH(ABB$4,0))=30,DAY(ABB$4)=30),DAY(LOOKUP($F11,TenantNames,TenantStartDates))=DAY(ABB$4)),IF((LOOKUP($F11,TenantNames,TenantEndDates)-ABB$4)&lt;=31,LOOKUP($F11,TenantNames,TenantTotalRevenues)-SUM($JA11:ABA11),LOOKUP($F11,TenantNames,TenantMonthlyRents)),IF(AND((SUMIF($G$4:AHB$4,"&lt;"&amp;ABB$4,$G11:AHB11))&gt;SUMIFS(TransactionAmounts,TenantSources,$F11,'Filtered Data'!$C$2:$C23,"&lt;"&amp;ABB$4),ABB$4&lt;TODAY()),"Late","Occupied")),)))</f>
        <v/>
      </c>
      <c r="ABC11" s="33" t="str">
        <f>IF(ISBLANK($F11),,IF(TODAY()=ABC$4,"Today",IF(AND(LOOKUP($F11,TenantNames,TenantStartDates)&lt;=ABC$4,LOOKUP($F11,TenantNames,TenantEndDates)&gt;=ABC$4),IF(OR(AND(DAY(LOOKUP($F11,TenantNames,TenantStartDates))&gt;28,DAY(EOMONTH(ABC$4,0))=28,DAY(ABC$4)=28),AND(DAY(LOOKUP($F11,TenantNames,TenantStartDates))&gt;30,DAY(EOMONTH(ABC$4,0))=30,DAY(ABC$4)=30),DAY(LOOKUP($F11,TenantNames,TenantStartDates))=DAY(ABC$4)),IF((LOOKUP($F11,TenantNames,TenantEndDates)-ABC$4)&lt;=31,LOOKUP($F11,TenantNames,TenantTotalRevenues)-SUM($JA11:ABB11),LOOKUP($F11,TenantNames,TenantMonthlyRents)),IF(AND((SUMIF($G$4:AHB$4,"&lt;"&amp;ABC$4,$G11:AHB11))&gt;SUMIFS(TransactionAmounts,TenantSources,$F11,'Filtered Data'!$C$2:$C23,"&lt;"&amp;ABC$4),ABC$4&lt;TODAY()),"Late","Occupied")),)))</f>
        <v/>
      </c>
      <c r="ABD11" s="33" t="str">
        <f>IF(ISBLANK($F11),,IF(TODAY()=ABD$4,"Today",IF(AND(LOOKUP($F11,TenantNames,TenantStartDates)&lt;=ABD$4,LOOKUP($F11,TenantNames,TenantEndDates)&gt;=ABD$4),IF(OR(AND(DAY(LOOKUP($F11,TenantNames,TenantStartDates))&gt;28,DAY(EOMONTH(ABD$4,0))=28,DAY(ABD$4)=28),AND(DAY(LOOKUP($F11,TenantNames,TenantStartDates))&gt;30,DAY(EOMONTH(ABD$4,0))=30,DAY(ABD$4)=30),DAY(LOOKUP($F11,TenantNames,TenantStartDates))=DAY(ABD$4)),IF((LOOKUP($F11,TenantNames,TenantEndDates)-ABD$4)&lt;=31,LOOKUP($F11,TenantNames,TenantTotalRevenues)-SUM($JA11:ABC11),LOOKUP($F11,TenantNames,TenantMonthlyRents)),IF(AND((SUMIF($G$4:AHB$4,"&lt;"&amp;ABD$4,$G11:AHB11))&gt;SUMIFS(TransactionAmounts,TenantSources,$F11,'Filtered Data'!$C$2:$C23,"&lt;"&amp;ABD$4),ABD$4&lt;TODAY()),"Late","Occupied")),)))</f>
        <v/>
      </c>
      <c r="ABE11" s="33" t="str">
        <f>IF(ISBLANK($F11),,IF(TODAY()=ABE$4,"Today",IF(AND(LOOKUP($F11,TenantNames,TenantStartDates)&lt;=ABE$4,LOOKUP($F11,TenantNames,TenantEndDates)&gt;=ABE$4),IF(OR(AND(DAY(LOOKUP($F11,TenantNames,TenantStartDates))&gt;28,DAY(EOMONTH(ABE$4,0))=28,DAY(ABE$4)=28),AND(DAY(LOOKUP($F11,TenantNames,TenantStartDates))&gt;30,DAY(EOMONTH(ABE$4,0))=30,DAY(ABE$4)=30),DAY(LOOKUP($F11,TenantNames,TenantStartDates))=DAY(ABE$4)),IF((LOOKUP($F11,TenantNames,TenantEndDates)-ABE$4)&lt;=31,LOOKUP($F11,TenantNames,TenantTotalRevenues)-SUM($JA11:ABD11),LOOKUP($F11,TenantNames,TenantMonthlyRents)),IF(AND((SUMIF($G$4:AHB$4,"&lt;"&amp;ABE$4,$G11:AHB11))&gt;SUMIFS(TransactionAmounts,TenantSources,$F11,'Filtered Data'!$C$2:$C23,"&lt;"&amp;ABE$4),ABE$4&lt;TODAY()),"Late","Occupied")),)))</f>
        <v/>
      </c>
      <c r="ABF11" s="33" t="str">
        <f>IF(ISBLANK($F11),,IF(TODAY()=ABF$4,"Today",IF(AND(LOOKUP($F11,TenantNames,TenantStartDates)&lt;=ABF$4,LOOKUP($F11,TenantNames,TenantEndDates)&gt;=ABF$4),IF(OR(AND(DAY(LOOKUP($F11,TenantNames,TenantStartDates))&gt;28,DAY(EOMONTH(ABF$4,0))=28,DAY(ABF$4)=28),AND(DAY(LOOKUP($F11,TenantNames,TenantStartDates))&gt;30,DAY(EOMONTH(ABF$4,0))=30,DAY(ABF$4)=30),DAY(LOOKUP($F11,TenantNames,TenantStartDates))=DAY(ABF$4)),IF((LOOKUP($F11,TenantNames,TenantEndDates)-ABF$4)&lt;=31,LOOKUP($F11,TenantNames,TenantTotalRevenues)-SUM($JA11:ABE11),LOOKUP($F11,TenantNames,TenantMonthlyRents)),IF(AND((SUMIF($G$4:AHB$4,"&lt;"&amp;ABF$4,$G11:AHB11))&gt;SUMIFS(TransactionAmounts,TenantSources,$F11,'Filtered Data'!$C$2:$C23,"&lt;"&amp;ABF$4),ABF$4&lt;TODAY()),"Late","Occupied")),)))</f>
        <v/>
      </c>
      <c r="ABG11" s="33" t="str">
        <f>IF(ISBLANK($F11),,IF(TODAY()=ABG$4,"Today",IF(AND(LOOKUP($F11,TenantNames,TenantStartDates)&lt;=ABG$4,LOOKUP($F11,TenantNames,TenantEndDates)&gt;=ABG$4),IF(OR(AND(DAY(LOOKUP($F11,TenantNames,TenantStartDates))&gt;28,DAY(EOMONTH(ABG$4,0))=28,DAY(ABG$4)=28),AND(DAY(LOOKUP($F11,TenantNames,TenantStartDates))&gt;30,DAY(EOMONTH(ABG$4,0))=30,DAY(ABG$4)=30),DAY(LOOKUP($F11,TenantNames,TenantStartDates))=DAY(ABG$4)),IF((LOOKUP($F11,TenantNames,TenantEndDates)-ABG$4)&lt;=31,LOOKUP($F11,TenantNames,TenantTotalRevenues)-SUM($JA11:ABF11),LOOKUP($F11,TenantNames,TenantMonthlyRents)),IF(AND((SUMIF($G$4:AHB$4,"&lt;"&amp;ABG$4,$G11:AHB11))&gt;SUMIFS(TransactionAmounts,TenantSources,$F11,'Filtered Data'!$C$2:$C23,"&lt;"&amp;ABG$4),ABG$4&lt;TODAY()),"Late","Occupied")),)))</f>
        <v/>
      </c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</row>
    <row r="12" ht="28.5" customHeight="1">
      <c r="A12" s="31"/>
      <c r="B12" s="31"/>
      <c r="C12" s="27"/>
      <c r="D12" s="22" t="str">
        <f t="shared" si="1"/>
        <v/>
      </c>
      <c r="E12" s="22"/>
      <c r="F12" s="2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18"/>
      <c r="JA12" s="33" t="str">
        <f>IF(ISBLANK($F12),,IF(TODAY()=JA$4,"Today",IF(AND(LOOKUP($F12,TenantNames,TenantStartDates)&lt;=JA$4,LOOKUP($F12,TenantNames,TenantEndDates)&gt;=JA$4),IF(OR(AND(DAY(LOOKUP($F12,TenantNames,TenantStartDates))&gt;28,DAY(EOMONTH(JA$4,0))=28,DAY(JA$4)=28),AND(DAY(LOOKUP($F12,TenantNames,TenantStartDates))&gt;30,DAY(EOMONTH(JA$4,0))=30,DAY(JA$4)=30),DAY(LOOKUP($F12,TenantNames,TenantStartDates))=DAY(JA$4)),IF((LOOKUP($F12,TenantNames,TenantEndDates)-JA$4)&lt;=31,LOOKUP($F12,TenantNames,TenantTotalRevenues)-SUM(IZ12:$JA12),LOOKUP($F12,TenantNames,TenantMonthlyRents)),IF(AND((SUMIF($G$4:AHB$4,"&lt;"&amp;JA$4,$G12:AHB12))&gt;SUMIFS(TransactionAmounts,TenantSources,$F12,'Filtered Data'!$C$2:$C23,"&lt;"&amp;JA$4),JA$4&lt;TODAY()),"Late","Occupied")),)))</f>
        <v/>
      </c>
      <c r="JB12" s="33" t="str">
        <f>IF(ISBLANK($F12),,IF(TODAY()=JB$4,"Today",IF(AND(LOOKUP($F12,TenantNames,TenantStartDates)&lt;=JB$4,LOOKUP($F12,TenantNames,TenantEndDates)&gt;=JB$4),IF(OR(AND(DAY(LOOKUP($F12,TenantNames,TenantStartDates))&gt;28,DAY(EOMONTH(JB$4,0))=28,DAY(JB$4)=28),AND(DAY(LOOKUP($F12,TenantNames,TenantStartDates))&gt;30,DAY(EOMONTH(JB$4,0))=30,DAY(JB$4)=30),DAY(LOOKUP($F12,TenantNames,TenantStartDates))=DAY(JB$4)),IF((LOOKUP($F12,TenantNames,TenantEndDates)-JB$4)&lt;=31,LOOKUP($F12,TenantNames,TenantTotalRevenues)-SUM(JA12:$JA12),LOOKUP($F12,TenantNames,TenantMonthlyRents)),IF(AND((SUMIF($G$4:AHB$4,"&lt;"&amp;JB$4,$G12:AHB12))&gt;SUMIFS(TransactionAmounts,TenantSources,$F12,'Filtered Data'!$C$2:$C23,"&lt;"&amp;JB$4),JB$4&lt;TODAY()),"Late","Occupied")),)))</f>
        <v/>
      </c>
      <c r="JC12" s="33" t="str">
        <f>IF(ISBLANK($F12),,IF(TODAY()=JC$4,"Today",IF(AND(LOOKUP($F12,TenantNames,TenantStartDates)&lt;=JC$4,LOOKUP($F12,TenantNames,TenantEndDates)&gt;=JC$4),IF(OR(AND(DAY(LOOKUP($F12,TenantNames,TenantStartDates))&gt;28,DAY(EOMONTH(JC$4,0))=28,DAY(JC$4)=28),AND(DAY(LOOKUP($F12,TenantNames,TenantStartDates))&gt;30,DAY(EOMONTH(JC$4,0))=30,DAY(JC$4)=30),DAY(LOOKUP($F12,TenantNames,TenantStartDates))=DAY(JC$4)),IF((LOOKUP($F12,TenantNames,TenantEndDates)-JC$4)&lt;=31,LOOKUP($F12,TenantNames,TenantTotalRevenues)-SUM($JA12:JB12),LOOKUP($F12,TenantNames,TenantMonthlyRents)),IF(AND((SUMIF($G$4:AHB$4,"&lt;"&amp;JC$4,$G12:AHB12))&gt;SUMIFS(TransactionAmounts,TenantSources,$F12,'Filtered Data'!$C$2:$C23,"&lt;"&amp;JC$4),JC$4&lt;TODAY()),"Late","Occupied")),)))</f>
        <v/>
      </c>
      <c r="JD12" s="33" t="str">
        <f>IF(ISBLANK($F12),,IF(TODAY()=JD$4,"Today",IF(AND(LOOKUP($F12,TenantNames,TenantStartDates)&lt;=JD$4,LOOKUP($F12,TenantNames,TenantEndDates)&gt;=JD$4),IF(OR(AND(DAY(LOOKUP($F12,TenantNames,TenantStartDates))&gt;28,DAY(EOMONTH(JD$4,0))=28,DAY(JD$4)=28),AND(DAY(LOOKUP($F12,TenantNames,TenantStartDates))&gt;30,DAY(EOMONTH(JD$4,0))=30,DAY(JD$4)=30),DAY(LOOKUP($F12,TenantNames,TenantStartDates))=DAY(JD$4)),IF((LOOKUP($F12,TenantNames,TenantEndDates)-JD$4)&lt;=31,LOOKUP($F12,TenantNames,TenantTotalRevenues)-SUM($JA12:JC12),LOOKUP($F12,TenantNames,TenantMonthlyRents)),IF(AND((SUMIF($G$4:AHB$4,"&lt;"&amp;JD$4,$G12:AHB12))&gt;SUMIFS(TransactionAmounts,TenantSources,$F12,'Filtered Data'!$C$2:$C23,"&lt;"&amp;JD$4),JD$4&lt;TODAY()),"Late","Occupied")),)))</f>
        <v/>
      </c>
      <c r="JE12" s="33" t="str">
        <f>IF(ISBLANK($F12),,IF(TODAY()=JE$4,"Today",IF(AND(LOOKUP($F12,TenantNames,TenantStartDates)&lt;=JE$4,LOOKUP($F12,TenantNames,TenantEndDates)&gt;=JE$4),IF(OR(AND(DAY(LOOKUP($F12,TenantNames,TenantStartDates))&gt;28,DAY(EOMONTH(JE$4,0))=28,DAY(JE$4)=28),AND(DAY(LOOKUP($F12,TenantNames,TenantStartDates))&gt;30,DAY(EOMONTH(JE$4,0))=30,DAY(JE$4)=30),DAY(LOOKUP($F12,TenantNames,TenantStartDates))=DAY(JE$4)),IF((LOOKUP($F12,TenantNames,TenantEndDates)-JE$4)&lt;=31,LOOKUP($F12,TenantNames,TenantTotalRevenues)-SUM($JA12:JD12),LOOKUP($F12,TenantNames,TenantMonthlyRents)),IF(AND((SUMIF($G$4:AHB$4,"&lt;"&amp;JE$4,$G12:AHB12))&gt;SUMIFS(TransactionAmounts,TenantSources,$F12,'Filtered Data'!$C$2:$C23,"&lt;"&amp;JE$4),JE$4&lt;TODAY()),"Late","Occupied")),)))</f>
        <v/>
      </c>
      <c r="JF12" s="33" t="str">
        <f>IF(ISBLANK($F12),,IF(TODAY()=JF$4,"Today",IF(AND(LOOKUP($F12,TenantNames,TenantStartDates)&lt;=JF$4,LOOKUP($F12,TenantNames,TenantEndDates)&gt;=JF$4),IF(OR(AND(DAY(LOOKUP($F12,TenantNames,TenantStartDates))&gt;28,DAY(EOMONTH(JF$4,0))=28,DAY(JF$4)=28),AND(DAY(LOOKUP($F12,TenantNames,TenantStartDates))&gt;30,DAY(EOMONTH(JF$4,0))=30,DAY(JF$4)=30),DAY(LOOKUP($F12,TenantNames,TenantStartDates))=DAY(JF$4)),IF((LOOKUP($F12,TenantNames,TenantEndDates)-JF$4)&lt;=31,LOOKUP($F12,TenantNames,TenantTotalRevenues)-SUM($JA12:JE12),LOOKUP($F12,TenantNames,TenantMonthlyRents)),IF(AND((SUMIF($G$4:AHB$4,"&lt;"&amp;JF$4,$G12:AHB12))&gt;SUMIFS(TransactionAmounts,TenantSources,$F12,'Filtered Data'!$C$2:$C23,"&lt;"&amp;JF$4),JF$4&lt;TODAY()),"Late","Occupied")),)))</f>
        <v/>
      </c>
      <c r="JG12" s="33" t="str">
        <f>IF(ISBLANK($F12),,IF(TODAY()=JG$4,"Today",IF(AND(LOOKUP($F12,TenantNames,TenantStartDates)&lt;=JG$4,LOOKUP($F12,TenantNames,TenantEndDates)&gt;=JG$4),IF(OR(AND(DAY(LOOKUP($F12,TenantNames,TenantStartDates))&gt;28,DAY(EOMONTH(JG$4,0))=28,DAY(JG$4)=28),AND(DAY(LOOKUP($F12,TenantNames,TenantStartDates))&gt;30,DAY(EOMONTH(JG$4,0))=30,DAY(JG$4)=30),DAY(LOOKUP($F12,TenantNames,TenantStartDates))=DAY(JG$4)),IF((LOOKUP($F12,TenantNames,TenantEndDates)-JG$4)&lt;=31,LOOKUP($F12,TenantNames,TenantTotalRevenues)-SUM($JA12:JF12),LOOKUP($F12,TenantNames,TenantMonthlyRents)),IF(AND((SUMIF($G$4:AHB$4,"&lt;"&amp;JG$4,$G12:AHB12))&gt;SUMIFS(TransactionAmounts,TenantSources,$F12,'Filtered Data'!$C$2:$C23,"&lt;"&amp;JG$4),JG$4&lt;TODAY()),"Late","Occupied")),)))</f>
        <v/>
      </c>
      <c r="JH12" s="33" t="str">
        <f>IF(ISBLANK($F12),,IF(TODAY()=JH$4,"Today",IF(AND(LOOKUP($F12,TenantNames,TenantStartDates)&lt;=JH$4,LOOKUP($F12,TenantNames,TenantEndDates)&gt;=JH$4),IF(OR(AND(DAY(LOOKUP($F12,TenantNames,TenantStartDates))&gt;28,DAY(EOMONTH(JH$4,0))=28,DAY(JH$4)=28),AND(DAY(LOOKUP($F12,TenantNames,TenantStartDates))&gt;30,DAY(EOMONTH(JH$4,0))=30,DAY(JH$4)=30),DAY(LOOKUP($F12,TenantNames,TenantStartDates))=DAY(JH$4)),IF((LOOKUP($F12,TenantNames,TenantEndDates)-JH$4)&lt;=31,LOOKUP($F12,TenantNames,TenantTotalRevenues)-SUM($JA12:JG12),LOOKUP($F12,TenantNames,TenantMonthlyRents)),IF(AND((SUMIF($G$4:AHB$4,"&lt;"&amp;JH$4,$G12:AHB12))&gt;SUMIFS(TransactionAmounts,TenantSources,$F12,'Filtered Data'!$C$2:$C23,"&lt;"&amp;JH$4),JH$4&lt;TODAY()),"Late","Occupied")),)))</f>
        <v/>
      </c>
      <c r="JI12" s="33" t="str">
        <f>IF(ISBLANK($F12),,IF(TODAY()=JI$4,"Today",IF(AND(LOOKUP($F12,TenantNames,TenantStartDates)&lt;=JI$4,LOOKUP($F12,TenantNames,TenantEndDates)&gt;=JI$4),IF(OR(AND(DAY(LOOKUP($F12,TenantNames,TenantStartDates))&gt;28,DAY(EOMONTH(JI$4,0))=28,DAY(JI$4)=28),AND(DAY(LOOKUP($F12,TenantNames,TenantStartDates))&gt;30,DAY(EOMONTH(JI$4,0))=30,DAY(JI$4)=30),DAY(LOOKUP($F12,TenantNames,TenantStartDates))=DAY(JI$4)),IF((LOOKUP($F12,TenantNames,TenantEndDates)-JI$4)&lt;=31,LOOKUP($F12,TenantNames,TenantTotalRevenues)-SUM($JA12:JH12),LOOKUP($F12,TenantNames,TenantMonthlyRents)),IF(AND((SUMIF($G$4:AHB$4,"&lt;"&amp;JI$4,$G12:AHB12))&gt;SUMIFS(TransactionAmounts,TenantSources,$F12,'Filtered Data'!$C$2:$C23,"&lt;"&amp;JI$4),JI$4&lt;TODAY()),"Late","Occupied")),)))</f>
        <v/>
      </c>
      <c r="JJ12" s="33" t="str">
        <f>IF(ISBLANK($F12),,IF(TODAY()=JJ$4,"Today",IF(AND(LOOKUP($F12,TenantNames,TenantStartDates)&lt;=JJ$4,LOOKUP($F12,TenantNames,TenantEndDates)&gt;=JJ$4),IF(OR(AND(DAY(LOOKUP($F12,TenantNames,TenantStartDates))&gt;28,DAY(EOMONTH(JJ$4,0))=28,DAY(JJ$4)=28),AND(DAY(LOOKUP($F12,TenantNames,TenantStartDates))&gt;30,DAY(EOMONTH(JJ$4,0))=30,DAY(JJ$4)=30),DAY(LOOKUP($F12,TenantNames,TenantStartDates))=DAY(JJ$4)),IF((LOOKUP($F12,TenantNames,TenantEndDates)-JJ$4)&lt;=31,LOOKUP($F12,TenantNames,TenantTotalRevenues)-SUM($JA12:JI12),LOOKUP($F12,TenantNames,TenantMonthlyRents)),IF(AND((SUMIF($G$4:AHB$4,"&lt;"&amp;JJ$4,$G12:AHB12))&gt;SUMIFS(TransactionAmounts,TenantSources,$F12,'Filtered Data'!$C$2:$C23,"&lt;"&amp;JJ$4),JJ$4&lt;TODAY()),"Late","Occupied")),)))</f>
        <v/>
      </c>
      <c r="JK12" s="33" t="str">
        <f>IF(ISBLANK($F12),,IF(TODAY()=JK$4,"Today",IF(AND(LOOKUP($F12,TenantNames,TenantStartDates)&lt;=JK$4,LOOKUP($F12,TenantNames,TenantEndDates)&gt;=JK$4),IF(OR(AND(DAY(LOOKUP($F12,TenantNames,TenantStartDates))&gt;28,DAY(EOMONTH(JK$4,0))=28,DAY(JK$4)=28),AND(DAY(LOOKUP($F12,TenantNames,TenantStartDates))&gt;30,DAY(EOMONTH(JK$4,0))=30,DAY(JK$4)=30),DAY(LOOKUP($F12,TenantNames,TenantStartDates))=DAY(JK$4)),IF((LOOKUP($F12,TenantNames,TenantEndDates)-JK$4)&lt;=31,LOOKUP($F12,TenantNames,TenantTotalRevenues)-SUM($JA12:JJ12),LOOKUP($F12,TenantNames,TenantMonthlyRents)),IF(AND((SUMIF($G$4:AHB$4,"&lt;"&amp;JK$4,$G12:AHB12))&gt;SUMIFS(TransactionAmounts,TenantSources,$F12,'Filtered Data'!$C$2:$C23,"&lt;"&amp;JK$4),JK$4&lt;TODAY()),"Late","Occupied")),)))</f>
        <v/>
      </c>
      <c r="JL12" s="33" t="str">
        <f>IF(ISBLANK($F12),,IF(TODAY()=JL$4,"Today",IF(AND(LOOKUP($F12,TenantNames,TenantStartDates)&lt;=JL$4,LOOKUP($F12,TenantNames,TenantEndDates)&gt;=JL$4),IF(OR(AND(DAY(LOOKUP($F12,TenantNames,TenantStartDates))&gt;28,DAY(EOMONTH(JL$4,0))=28,DAY(JL$4)=28),AND(DAY(LOOKUP($F12,TenantNames,TenantStartDates))&gt;30,DAY(EOMONTH(JL$4,0))=30,DAY(JL$4)=30),DAY(LOOKUP($F12,TenantNames,TenantStartDates))=DAY(JL$4)),IF((LOOKUP($F12,TenantNames,TenantEndDates)-JL$4)&lt;=31,LOOKUP($F12,TenantNames,TenantTotalRevenues)-SUM($JA12:JK12),LOOKUP($F12,TenantNames,TenantMonthlyRents)),IF(AND((SUMIF($G$4:AHB$4,"&lt;"&amp;JL$4,$G12:AHB12))&gt;SUMIFS(TransactionAmounts,TenantSources,$F12,'Filtered Data'!$C$2:$C23,"&lt;"&amp;JL$4),JL$4&lt;TODAY()),"Late","Occupied")),)))</f>
        <v/>
      </c>
      <c r="JM12" s="33" t="str">
        <f>IF(ISBLANK($F12),,IF(TODAY()=JM$4,"Today",IF(AND(LOOKUP($F12,TenantNames,TenantStartDates)&lt;=JM$4,LOOKUP($F12,TenantNames,TenantEndDates)&gt;=JM$4),IF(OR(AND(DAY(LOOKUP($F12,TenantNames,TenantStartDates))&gt;28,DAY(EOMONTH(JM$4,0))=28,DAY(JM$4)=28),AND(DAY(LOOKUP($F12,TenantNames,TenantStartDates))&gt;30,DAY(EOMONTH(JM$4,0))=30,DAY(JM$4)=30),DAY(LOOKUP($F12,TenantNames,TenantStartDates))=DAY(JM$4)),IF((LOOKUP($F12,TenantNames,TenantEndDates)-JM$4)&lt;=31,LOOKUP($F12,TenantNames,TenantTotalRevenues)-SUM($JA12:JL12),LOOKUP($F12,TenantNames,TenantMonthlyRents)),IF(AND((SUMIF($G$4:AHB$4,"&lt;"&amp;JM$4,$G12:AHB12))&gt;SUMIFS(TransactionAmounts,TenantSources,$F12,'Filtered Data'!$C$2:$C23,"&lt;"&amp;JM$4),JM$4&lt;TODAY()),"Late","Occupied")),)))</f>
        <v/>
      </c>
      <c r="JN12" s="33" t="str">
        <f>IF(ISBLANK($F12),,IF(TODAY()=JN$4,"Today",IF(AND(LOOKUP($F12,TenantNames,TenantStartDates)&lt;=JN$4,LOOKUP($F12,TenantNames,TenantEndDates)&gt;=JN$4),IF(OR(AND(DAY(LOOKUP($F12,TenantNames,TenantStartDates))&gt;28,DAY(EOMONTH(JN$4,0))=28,DAY(JN$4)=28),AND(DAY(LOOKUP($F12,TenantNames,TenantStartDates))&gt;30,DAY(EOMONTH(JN$4,0))=30,DAY(JN$4)=30),DAY(LOOKUP($F12,TenantNames,TenantStartDates))=DAY(JN$4)),IF((LOOKUP($F12,TenantNames,TenantEndDates)-JN$4)&lt;=31,LOOKUP($F12,TenantNames,TenantTotalRevenues)-SUM($JA12:JM12),LOOKUP($F12,TenantNames,TenantMonthlyRents)),IF(AND((SUMIF($G$4:AHB$4,"&lt;"&amp;JN$4,$G12:AHB12))&gt;SUMIFS(TransactionAmounts,TenantSources,$F12,'Filtered Data'!$C$2:$C23,"&lt;"&amp;JN$4),JN$4&lt;TODAY()),"Late","Occupied")),)))</f>
        <v/>
      </c>
      <c r="JO12" s="33" t="str">
        <f>IF(ISBLANK($F12),,IF(TODAY()=JO$4,"Today",IF(AND(LOOKUP($F12,TenantNames,TenantStartDates)&lt;=JO$4,LOOKUP($F12,TenantNames,TenantEndDates)&gt;=JO$4),IF(OR(AND(DAY(LOOKUP($F12,TenantNames,TenantStartDates))&gt;28,DAY(EOMONTH(JO$4,0))=28,DAY(JO$4)=28),AND(DAY(LOOKUP($F12,TenantNames,TenantStartDates))&gt;30,DAY(EOMONTH(JO$4,0))=30,DAY(JO$4)=30),DAY(LOOKUP($F12,TenantNames,TenantStartDates))=DAY(JO$4)),IF((LOOKUP($F12,TenantNames,TenantEndDates)-JO$4)&lt;=31,LOOKUP($F12,TenantNames,TenantTotalRevenues)-SUM($JA12:JN12),LOOKUP($F12,TenantNames,TenantMonthlyRents)),IF(AND((SUMIF($G$4:AHB$4,"&lt;"&amp;JO$4,$G12:AHB12))&gt;SUMIFS(TransactionAmounts,TenantSources,$F12,'Filtered Data'!$C$2:$C23,"&lt;"&amp;JO$4),JO$4&lt;TODAY()),"Late","Occupied")),)))</f>
        <v/>
      </c>
      <c r="JP12" s="33" t="str">
        <f>IF(ISBLANK($F12),,IF(TODAY()=JP$4,"Today",IF(AND(LOOKUP($F12,TenantNames,TenantStartDates)&lt;=JP$4,LOOKUP($F12,TenantNames,TenantEndDates)&gt;=JP$4),IF(OR(AND(DAY(LOOKUP($F12,TenantNames,TenantStartDates))&gt;28,DAY(EOMONTH(JP$4,0))=28,DAY(JP$4)=28),AND(DAY(LOOKUP($F12,TenantNames,TenantStartDates))&gt;30,DAY(EOMONTH(JP$4,0))=30,DAY(JP$4)=30),DAY(LOOKUP($F12,TenantNames,TenantStartDates))=DAY(JP$4)),IF((LOOKUP($F12,TenantNames,TenantEndDates)-JP$4)&lt;=31,LOOKUP($F12,TenantNames,TenantTotalRevenues)-SUM($JA12:JO12),LOOKUP($F12,TenantNames,TenantMonthlyRents)),IF(AND((SUMIF($G$4:AHB$4,"&lt;"&amp;JP$4,$G12:AHB12))&gt;SUMIFS(TransactionAmounts,TenantSources,$F12,'Filtered Data'!$C$2:$C23,"&lt;"&amp;JP$4),JP$4&lt;TODAY()),"Late","Occupied")),)))</f>
        <v/>
      </c>
      <c r="JQ12" s="33" t="str">
        <f>IF(ISBLANK($F12),,IF(TODAY()=JQ$4,"Today",IF(AND(LOOKUP($F12,TenantNames,TenantStartDates)&lt;=JQ$4,LOOKUP($F12,TenantNames,TenantEndDates)&gt;=JQ$4),IF(OR(AND(DAY(LOOKUP($F12,TenantNames,TenantStartDates))&gt;28,DAY(EOMONTH(JQ$4,0))=28,DAY(JQ$4)=28),AND(DAY(LOOKUP($F12,TenantNames,TenantStartDates))&gt;30,DAY(EOMONTH(JQ$4,0))=30,DAY(JQ$4)=30),DAY(LOOKUP($F12,TenantNames,TenantStartDates))=DAY(JQ$4)),IF((LOOKUP($F12,TenantNames,TenantEndDates)-JQ$4)&lt;=31,LOOKUP($F12,TenantNames,TenantTotalRevenues)-SUM($JA12:JP12),LOOKUP($F12,TenantNames,TenantMonthlyRents)),IF(AND((SUMIF($G$4:AHB$4,"&lt;"&amp;JQ$4,$G12:AHB12))&gt;SUMIFS(TransactionAmounts,TenantSources,$F12,'Filtered Data'!$C$2:$C23,"&lt;"&amp;JQ$4),JQ$4&lt;TODAY()),"Late","Occupied")),)))</f>
        <v/>
      </c>
      <c r="JR12" s="33" t="str">
        <f>IF(ISBLANK($F12),,IF(TODAY()=JR$4,"Today",IF(AND(LOOKUP($F12,TenantNames,TenantStartDates)&lt;=JR$4,LOOKUP($F12,TenantNames,TenantEndDates)&gt;=JR$4),IF(OR(AND(DAY(LOOKUP($F12,TenantNames,TenantStartDates))&gt;28,DAY(EOMONTH(JR$4,0))=28,DAY(JR$4)=28),AND(DAY(LOOKUP($F12,TenantNames,TenantStartDates))&gt;30,DAY(EOMONTH(JR$4,0))=30,DAY(JR$4)=30),DAY(LOOKUP($F12,TenantNames,TenantStartDates))=DAY(JR$4)),IF((LOOKUP($F12,TenantNames,TenantEndDates)-JR$4)&lt;=31,LOOKUP($F12,TenantNames,TenantTotalRevenues)-SUM($JA12:JQ12),LOOKUP($F12,TenantNames,TenantMonthlyRents)),IF(AND((SUMIF($G$4:AHB$4,"&lt;"&amp;JR$4,$G12:AHB12))&gt;SUMIFS(TransactionAmounts,TenantSources,$F12,'Filtered Data'!$C$2:$C23,"&lt;"&amp;JR$4),JR$4&lt;TODAY()),"Late","Occupied")),)))</f>
        <v/>
      </c>
      <c r="JS12" s="33" t="str">
        <f>IF(ISBLANK($F12),,IF(TODAY()=JS$4,"Today",IF(AND(LOOKUP($F12,TenantNames,TenantStartDates)&lt;=JS$4,LOOKUP($F12,TenantNames,TenantEndDates)&gt;=JS$4),IF(OR(AND(DAY(LOOKUP($F12,TenantNames,TenantStartDates))&gt;28,DAY(EOMONTH(JS$4,0))=28,DAY(JS$4)=28),AND(DAY(LOOKUP($F12,TenantNames,TenantStartDates))&gt;30,DAY(EOMONTH(JS$4,0))=30,DAY(JS$4)=30),DAY(LOOKUP($F12,TenantNames,TenantStartDates))=DAY(JS$4)),IF((LOOKUP($F12,TenantNames,TenantEndDates)-JS$4)&lt;=31,LOOKUP($F12,TenantNames,TenantTotalRevenues)-SUM($JA12:JR12),LOOKUP($F12,TenantNames,TenantMonthlyRents)),IF(AND((SUMIF($G$4:AHB$4,"&lt;"&amp;JS$4,$G12:AHB12))&gt;SUMIFS(TransactionAmounts,TenantSources,$F12,'Filtered Data'!$C$2:$C23,"&lt;"&amp;JS$4),JS$4&lt;TODAY()),"Late","Occupied")),)))</f>
        <v/>
      </c>
      <c r="JT12" s="33" t="str">
        <f>IF(ISBLANK($F12),,IF(TODAY()=JT$4,"Today",IF(AND(LOOKUP($F12,TenantNames,TenantStartDates)&lt;=JT$4,LOOKUP($F12,TenantNames,TenantEndDates)&gt;=JT$4),IF(OR(AND(DAY(LOOKUP($F12,TenantNames,TenantStartDates))&gt;28,DAY(EOMONTH(JT$4,0))=28,DAY(JT$4)=28),AND(DAY(LOOKUP($F12,TenantNames,TenantStartDates))&gt;30,DAY(EOMONTH(JT$4,0))=30,DAY(JT$4)=30),DAY(LOOKUP($F12,TenantNames,TenantStartDates))=DAY(JT$4)),IF((LOOKUP($F12,TenantNames,TenantEndDates)-JT$4)&lt;=31,LOOKUP($F12,TenantNames,TenantTotalRevenues)-SUM($JA12:JS12),LOOKUP($F12,TenantNames,TenantMonthlyRents)),IF(AND((SUMIF($G$4:AHB$4,"&lt;"&amp;JT$4,$G12:AHB12))&gt;SUMIFS(TransactionAmounts,TenantSources,$F12,'Filtered Data'!$C$2:$C23,"&lt;"&amp;JT$4),JT$4&lt;TODAY()),"Late","Occupied")),)))</f>
        <v/>
      </c>
      <c r="JU12" s="33" t="str">
        <f>IF(ISBLANK($F12),,IF(TODAY()=JU$4,"Today",IF(AND(LOOKUP($F12,TenantNames,TenantStartDates)&lt;=JU$4,LOOKUP($F12,TenantNames,TenantEndDates)&gt;=JU$4),IF(OR(AND(DAY(LOOKUP($F12,TenantNames,TenantStartDates))&gt;28,DAY(EOMONTH(JU$4,0))=28,DAY(JU$4)=28),AND(DAY(LOOKUP($F12,TenantNames,TenantStartDates))&gt;30,DAY(EOMONTH(JU$4,0))=30,DAY(JU$4)=30),DAY(LOOKUP($F12,TenantNames,TenantStartDates))=DAY(JU$4)),IF((LOOKUP($F12,TenantNames,TenantEndDates)-JU$4)&lt;=31,LOOKUP($F12,TenantNames,TenantTotalRevenues)-SUM($JA12:JT12),LOOKUP($F12,TenantNames,TenantMonthlyRents)),IF(AND((SUMIF($G$4:AHB$4,"&lt;"&amp;JU$4,$G12:AHB12))&gt;SUMIFS(TransactionAmounts,TenantSources,$F12,'Filtered Data'!$C$2:$C23,"&lt;"&amp;JU$4),JU$4&lt;TODAY()),"Late","Occupied")),)))</f>
        <v/>
      </c>
      <c r="JV12" s="33" t="str">
        <f>IF(ISBLANK($F12),,IF(TODAY()=JV$4,"Today",IF(AND(LOOKUP($F12,TenantNames,TenantStartDates)&lt;=JV$4,LOOKUP($F12,TenantNames,TenantEndDates)&gt;=JV$4),IF(OR(AND(DAY(LOOKUP($F12,TenantNames,TenantStartDates))&gt;28,DAY(EOMONTH(JV$4,0))=28,DAY(JV$4)=28),AND(DAY(LOOKUP($F12,TenantNames,TenantStartDates))&gt;30,DAY(EOMONTH(JV$4,0))=30,DAY(JV$4)=30),DAY(LOOKUP($F12,TenantNames,TenantStartDates))=DAY(JV$4)),IF((LOOKUP($F12,TenantNames,TenantEndDates)-JV$4)&lt;=31,LOOKUP($F12,TenantNames,TenantTotalRevenues)-SUM($JA12:JU12),LOOKUP($F12,TenantNames,TenantMonthlyRents)),IF(AND((SUMIF($G$4:AHB$4,"&lt;"&amp;JV$4,$G12:AHB12))&gt;SUMIFS(TransactionAmounts,TenantSources,$F12,'Filtered Data'!$C$2:$C23,"&lt;"&amp;JV$4),JV$4&lt;TODAY()),"Late","Occupied")),)))</f>
        <v/>
      </c>
      <c r="JW12" s="33" t="str">
        <f>IF(ISBLANK($F12),,IF(TODAY()=JW$4,"Today",IF(AND(LOOKUP($F12,TenantNames,TenantStartDates)&lt;=JW$4,LOOKUP($F12,TenantNames,TenantEndDates)&gt;=JW$4),IF(OR(AND(DAY(LOOKUP($F12,TenantNames,TenantStartDates))&gt;28,DAY(EOMONTH(JW$4,0))=28,DAY(JW$4)=28),AND(DAY(LOOKUP($F12,TenantNames,TenantStartDates))&gt;30,DAY(EOMONTH(JW$4,0))=30,DAY(JW$4)=30),DAY(LOOKUP($F12,TenantNames,TenantStartDates))=DAY(JW$4)),IF((LOOKUP($F12,TenantNames,TenantEndDates)-JW$4)&lt;=31,LOOKUP($F12,TenantNames,TenantTotalRevenues)-SUM($JA12:JV12),LOOKUP($F12,TenantNames,TenantMonthlyRents)),IF(AND((SUMIF($G$4:AHB$4,"&lt;"&amp;JW$4,$G12:AHB12))&gt;SUMIFS(TransactionAmounts,TenantSources,$F12,'Filtered Data'!$C$2:$C23,"&lt;"&amp;JW$4),JW$4&lt;TODAY()),"Late","Occupied")),)))</f>
        <v/>
      </c>
      <c r="JX12" s="33" t="str">
        <f>IF(ISBLANK($F12),,IF(TODAY()=JX$4,"Today",IF(AND(LOOKUP($F12,TenantNames,TenantStartDates)&lt;=JX$4,LOOKUP($F12,TenantNames,TenantEndDates)&gt;=JX$4),IF(OR(AND(DAY(LOOKUP($F12,TenantNames,TenantStartDates))&gt;28,DAY(EOMONTH(JX$4,0))=28,DAY(JX$4)=28),AND(DAY(LOOKUP($F12,TenantNames,TenantStartDates))&gt;30,DAY(EOMONTH(JX$4,0))=30,DAY(JX$4)=30),DAY(LOOKUP($F12,TenantNames,TenantStartDates))=DAY(JX$4)),IF((LOOKUP($F12,TenantNames,TenantEndDates)-JX$4)&lt;=31,LOOKUP($F12,TenantNames,TenantTotalRevenues)-SUM($JA12:JW12),LOOKUP($F12,TenantNames,TenantMonthlyRents)),IF(AND((SUMIF($G$4:AHB$4,"&lt;"&amp;JX$4,$G12:AHB12))&gt;SUMIFS(TransactionAmounts,TenantSources,$F12,'Filtered Data'!$C$2:$C23,"&lt;"&amp;JX$4),JX$4&lt;TODAY()),"Late","Occupied")),)))</f>
        <v/>
      </c>
      <c r="JY12" s="33" t="str">
        <f>IF(ISBLANK($F12),,IF(TODAY()=JY$4,"Today",IF(AND(LOOKUP($F12,TenantNames,TenantStartDates)&lt;=JY$4,LOOKUP($F12,TenantNames,TenantEndDates)&gt;=JY$4),IF(OR(AND(DAY(LOOKUP($F12,TenantNames,TenantStartDates))&gt;28,DAY(EOMONTH(JY$4,0))=28,DAY(JY$4)=28),AND(DAY(LOOKUP($F12,TenantNames,TenantStartDates))&gt;30,DAY(EOMONTH(JY$4,0))=30,DAY(JY$4)=30),DAY(LOOKUP($F12,TenantNames,TenantStartDates))=DAY(JY$4)),IF((LOOKUP($F12,TenantNames,TenantEndDates)-JY$4)&lt;=31,LOOKUP($F12,TenantNames,TenantTotalRevenues)-SUM($JA12:JX12),LOOKUP($F12,TenantNames,TenantMonthlyRents)),IF(AND((SUMIF($G$4:AHB$4,"&lt;"&amp;JY$4,$G12:AHB12))&gt;SUMIFS(TransactionAmounts,TenantSources,$F12,'Filtered Data'!$C$2:$C23,"&lt;"&amp;JY$4),JY$4&lt;TODAY()),"Late","Occupied")),)))</f>
        <v/>
      </c>
      <c r="JZ12" s="33" t="str">
        <f>IF(ISBLANK($F12),,IF(TODAY()=JZ$4,"Today",IF(AND(LOOKUP($F12,TenantNames,TenantStartDates)&lt;=JZ$4,LOOKUP($F12,TenantNames,TenantEndDates)&gt;=JZ$4),IF(OR(AND(DAY(LOOKUP($F12,TenantNames,TenantStartDates))&gt;28,DAY(EOMONTH(JZ$4,0))=28,DAY(JZ$4)=28),AND(DAY(LOOKUP($F12,TenantNames,TenantStartDates))&gt;30,DAY(EOMONTH(JZ$4,0))=30,DAY(JZ$4)=30),DAY(LOOKUP($F12,TenantNames,TenantStartDates))=DAY(JZ$4)),IF((LOOKUP($F12,TenantNames,TenantEndDates)-JZ$4)&lt;=31,LOOKUP($F12,TenantNames,TenantTotalRevenues)-SUM($JA12:JY12),LOOKUP($F12,TenantNames,TenantMonthlyRents)),IF(AND((SUMIF($G$4:AHB$4,"&lt;"&amp;JZ$4,$G12:AHB12))&gt;SUMIFS(TransactionAmounts,TenantSources,$F12,'Filtered Data'!$C$2:$C23,"&lt;"&amp;JZ$4),JZ$4&lt;TODAY()),"Late","Occupied")),)))</f>
        <v/>
      </c>
      <c r="KA12" s="33" t="str">
        <f>IF(ISBLANK($F12),,IF(TODAY()=KA$4,"Today",IF(AND(LOOKUP($F12,TenantNames,TenantStartDates)&lt;=KA$4,LOOKUP($F12,TenantNames,TenantEndDates)&gt;=KA$4),IF(OR(AND(DAY(LOOKUP($F12,TenantNames,TenantStartDates))&gt;28,DAY(EOMONTH(KA$4,0))=28,DAY(KA$4)=28),AND(DAY(LOOKUP($F12,TenantNames,TenantStartDates))&gt;30,DAY(EOMONTH(KA$4,0))=30,DAY(KA$4)=30),DAY(LOOKUP($F12,TenantNames,TenantStartDates))=DAY(KA$4)),IF((LOOKUP($F12,TenantNames,TenantEndDates)-KA$4)&lt;=31,LOOKUP($F12,TenantNames,TenantTotalRevenues)-SUM($JA12:JZ12),LOOKUP($F12,TenantNames,TenantMonthlyRents)),IF(AND((SUMIF($G$4:AHB$4,"&lt;"&amp;KA$4,$G12:AHB12))&gt;SUMIFS(TransactionAmounts,TenantSources,$F12,'Filtered Data'!$C$2:$C23,"&lt;"&amp;KA$4),KA$4&lt;TODAY()),"Late","Occupied")),)))</f>
        <v/>
      </c>
      <c r="KB12" s="33" t="str">
        <f>IF(ISBLANK($F12),,IF(TODAY()=KB$4,"Today",IF(AND(LOOKUP($F12,TenantNames,TenantStartDates)&lt;=KB$4,LOOKUP($F12,TenantNames,TenantEndDates)&gt;=KB$4),IF(OR(AND(DAY(LOOKUP($F12,TenantNames,TenantStartDates))&gt;28,DAY(EOMONTH(KB$4,0))=28,DAY(KB$4)=28),AND(DAY(LOOKUP($F12,TenantNames,TenantStartDates))&gt;30,DAY(EOMONTH(KB$4,0))=30,DAY(KB$4)=30),DAY(LOOKUP($F12,TenantNames,TenantStartDates))=DAY(KB$4)),IF((LOOKUP($F12,TenantNames,TenantEndDates)-KB$4)&lt;=31,LOOKUP($F12,TenantNames,TenantTotalRevenues)-SUM($JA12:KA12),LOOKUP($F12,TenantNames,TenantMonthlyRents)),IF(AND((SUMIF($G$4:AHB$4,"&lt;"&amp;KB$4,$G12:AHB12))&gt;SUMIFS(TransactionAmounts,TenantSources,$F12,'Filtered Data'!$C$2:$C23,"&lt;"&amp;KB$4),KB$4&lt;TODAY()),"Late","Occupied")),)))</f>
        <v/>
      </c>
      <c r="KC12" s="33" t="str">
        <f>IF(ISBLANK($F12),,IF(TODAY()=KC$4,"Today",IF(AND(LOOKUP($F12,TenantNames,TenantStartDates)&lt;=KC$4,LOOKUP($F12,TenantNames,TenantEndDates)&gt;=KC$4),IF(OR(AND(DAY(LOOKUP($F12,TenantNames,TenantStartDates))&gt;28,DAY(EOMONTH(KC$4,0))=28,DAY(KC$4)=28),AND(DAY(LOOKUP($F12,TenantNames,TenantStartDates))&gt;30,DAY(EOMONTH(KC$4,0))=30,DAY(KC$4)=30),DAY(LOOKUP($F12,TenantNames,TenantStartDates))=DAY(KC$4)),IF((LOOKUP($F12,TenantNames,TenantEndDates)-KC$4)&lt;=31,LOOKUP($F12,TenantNames,TenantTotalRevenues)-SUM($JA12:KB12),LOOKUP($F12,TenantNames,TenantMonthlyRents)),IF(AND((SUMIF($G$4:AHB$4,"&lt;"&amp;KC$4,$G12:AHB12))&gt;SUMIFS(TransactionAmounts,TenantSources,$F12,'Filtered Data'!$C$2:$C23,"&lt;"&amp;KC$4),KC$4&lt;TODAY()),"Late","Occupied")),)))</f>
        <v/>
      </c>
      <c r="KD12" s="33" t="str">
        <f>IF(ISBLANK($F12),,IF(TODAY()=KD$4,"Today",IF(AND(LOOKUP($F12,TenantNames,TenantStartDates)&lt;=KD$4,LOOKUP($F12,TenantNames,TenantEndDates)&gt;=KD$4),IF(OR(AND(DAY(LOOKUP($F12,TenantNames,TenantStartDates))&gt;28,DAY(EOMONTH(KD$4,0))=28,DAY(KD$4)=28),AND(DAY(LOOKUP($F12,TenantNames,TenantStartDates))&gt;30,DAY(EOMONTH(KD$4,0))=30,DAY(KD$4)=30),DAY(LOOKUP($F12,TenantNames,TenantStartDates))=DAY(KD$4)),IF((LOOKUP($F12,TenantNames,TenantEndDates)-KD$4)&lt;=31,LOOKUP($F12,TenantNames,TenantTotalRevenues)-SUM($JA12:KC12),LOOKUP($F12,TenantNames,TenantMonthlyRents)),IF(AND((SUMIF($G$4:AHB$4,"&lt;"&amp;KD$4,$G12:AHB12))&gt;SUMIFS(TransactionAmounts,TenantSources,$F12,'Filtered Data'!$C$2:$C23,"&lt;"&amp;KD$4),KD$4&lt;TODAY()),"Late","Occupied")),)))</f>
        <v/>
      </c>
      <c r="KE12" s="33" t="str">
        <f>IF(ISBLANK($F12),,IF(TODAY()=KE$4,"Today",IF(AND(LOOKUP($F12,TenantNames,TenantStartDates)&lt;=KE$4,LOOKUP($F12,TenantNames,TenantEndDates)&gt;=KE$4),IF(OR(AND(DAY(LOOKUP($F12,TenantNames,TenantStartDates))&gt;28,DAY(EOMONTH(KE$4,0))=28,DAY(KE$4)=28),AND(DAY(LOOKUP($F12,TenantNames,TenantStartDates))&gt;30,DAY(EOMONTH(KE$4,0))=30,DAY(KE$4)=30),DAY(LOOKUP($F12,TenantNames,TenantStartDates))=DAY(KE$4)),IF((LOOKUP($F12,TenantNames,TenantEndDates)-KE$4)&lt;=31,LOOKUP($F12,TenantNames,TenantTotalRevenues)-SUM($JA12:KD12),LOOKUP($F12,TenantNames,TenantMonthlyRents)),IF(AND((SUMIF($G$4:AHB$4,"&lt;"&amp;KE$4,$G12:AHB12))&gt;SUMIFS(TransactionAmounts,TenantSources,$F12,'Filtered Data'!$C$2:$C23,"&lt;"&amp;KE$4),KE$4&lt;TODAY()),"Late","Occupied")),)))</f>
        <v/>
      </c>
      <c r="KF12" s="33" t="str">
        <f>IF(ISBLANK($F12),,IF(TODAY()=KF$4,"Today",IF(AND(LOOKUP($F12,TenantNames,TenantStartDates)&lt;=KF$4,LOOKUP($F12,TenantNames,TenantEndDates)&gt;=KF$4),IF(OR(AND(DAY(LOOKUP($F12,TenantNames,TenantStartDates))&gt;28,DAY(EOMONTH(KF$4,0))=28,DAY(KF$4)=28),AND(DAY(LOOKUP($F12,TenantNames,TenantStartDates))&gt;30,DAY(EOMONTH(KF$4,0))=30,DAY(KF$4)=30),DAY(LOOKUP($F12,TenantNames,TenantStartDates))=DAY(KF$4)),IF((LOOKUP($F12,TenantNames,TenantEndDates)-KF$4)&lt;=31,LOOKUP($F12,TenantNames,TenantTotalRevenues)-SUM($JA12:KE12),LOOKUP($F12,TenantNames,TenantMonthlyRents)),IF(AND((SUMIF($G$4:AHB$4,"&lt;"&amp;KF$4,$G12:AHB12))&gt;SUMIFS(TransactionAmounts,TenantSources,$F12,'Filtered Data'!$C$2:$C23,"&lt;"&amp;KF$4),KF$4&lt;TODAY()),"Late","Occupied")),)))</f>
        <v/>
      </c>
      <c r="KG12" s="33" t="str">
        <f>IF(ISBLANK($F12),,IF(TODAY()=KG$4,"Today",IF(AND(LOOKUP($F12,TenantNames,TenantStartDates)&lt;=KG$4,LOOKUP($F12,TenantNames,TenantEndDates)&gt;=KG$4),IF(OR(AND(DAY(LOOKUP($F12,TenantNames,TenantStartDates))&gt;28,DAY(EOMONTH(KG$4,0))=28,DAY(KG$4)=28),AND(DAY(LOOKUP($F12,TenantNames,TenantStartDates))&gt;30,DAY(EOMONTH(KG$4,0))=30,DAY(KG$4)=30),DAY(LOOKUP($F12,TenantNames,TenantStartDates))=DAY(KG$4)),IF((LOOKUP($F12,TenantNames,TenantEndDates)-KG$4)&lt;=31,LOOKUP($F12,TenantNames,TenantTotalRevenues)-SUM($JA12:KF12),LOOKUP($F12,TenantNames,TenantMonthlyRents)),IF(AND((SUMIF($G$4:AHB$4,"&lt;"&amp;KG$4,$G12:AHB12))&gt;SUMIFS(TransactionAmounts,TenantSources,$F12,'Filtered Data'!$C$2:$C23,"&lt;"&amp;KG$4),KG$4&lt;TODAY()),"Late","Occupied")),)))</f>
        <v/>
      </c>
      <c r="KH12" s="33" t="str">
        <f>IF(ISBLANK($F12),,IF(TODAY()=KH$4,"Today",IF(AND(LOOKUP($F12,TenantNames,TenantStartDates)&lt;=KH$4,LOOKUP($F12,TenantNames,TenantEndDates)&gt;=KH$4),IF(OR(AND(DAY(LOOKUP($F12,TenantNames,TenantStartDates))&gt;28,DAY(EOMONTH(KH$4,0))=28,DAY(KH$4)=28),AND(DAY(LOOKUP($F12,TenantNames,TenantStartDates))&gt;30,DAY(EOMONTH(KH$4,0))=30,DAY(KH$4)=30),DAY(LOOKUP($F12,TenantNames,TenantStartDates))=DAY(KH$4)),IF((LOOKUP($F12,TenantNames,TenantEndDates)-KH$4)&lt;=31,LOOKUP($F12,TenantNames,TenantTotalRevenues)-SUM($JA12:KG12),LOOKUP($F12,TenantNames,TenantMonthlyRents)),IF(AND((SUMIF($G$4:AHB$4,"&lt;"&amp;KH$4,$G12:AHB12))&gt;SUMIFS(TransactionAmounts,TenantSources,$F12,'Filtered Data'!$C$2:$C23,"&lt;"&amp;KH$4),KH$4&lt;TODAY()),"Late","Occupied")),)))</f>
        <v/>
      </c>
      <c r="KI12" s="33" t="str">
        <f>IF(ISBLANK($F12),,IF(TODAY()=KI$4,"Today",IF(AND(LOOKUP($F12,TenantNames,TenantStartDates)&lt;=KI$4,LOOKUP($F12,TenantNames,TenantEndDates)&gt;=KI$4),IF(OR(AND(DAY(LOOKUP($F12,TenantNames,TenantStartDates))&gt;28,DAY(EOMONTH(KI$4,0))=28,DAY(KI$4)=28),AND(DAY(LOOKUP($F12,TenantNames,TenantStartDates))&gt;30,DAY(EOMONTH(KI$4,0))=30,DAY(KI$4)=30),DAY(LOOKUP($F12,TenantNames,TenantStartDates))=DAY(KI$4)),IF((LOOKUP($F12,TenantNames,TenantEndDates)-KI$4)&lt;=31,LOOKUP($F12,TenantNames,TenantTotalRevenues)-SUM($JA12:KH12),LOOKUP($F12,TenantNames,TenantMonthlyRents)),IF(AND((SUMIF($G$4:AHB$4,"&lt;"&amp;KI$4,$G12:AHB12))&gt;SUMIFS(TransactionAmounts,TenantSources,$F12,'Filtered Data'!$C$2:$C23,"&lt;"&amp;KI$4),KI$4&lt;TODAY()),"Late","Occupied")),)))</f>
        <v/>
      </c>
      <c r="KJ12" s="33" t="str">
        <f>IF(ISBLANK($F12),,IF(TODAY()=KJ$4,"Today",IF(AND(LOOKUP($F12,TenantNames,TenantStartDates)&lt;=KJ$4,LOOKUP($F12,TenantNames,TenantEndDates)&gt;=KJ$4),IF(OR(AND(DAY(LOOKUP($F12,TenantNames,TenantStartDates))&gt;28,DAY(EOMONTH(KJ$4,0))=28,DAY(KJ$4)=28),AND(DAY(LOOKUP($F12,TenantNames,TenantStartDates))&gt;30,DAY(EOMONTH(KJ$4,0))=30,DAY(KJ$4)=30),DAY(LOOKUP($F12,TenantNames,TenantStartDates))=DAY(KJ$4)),IF((LOOKUP($F12,TenantNames,TenantEndDates)-KJ$4)&lt;=31,LOOKUP($F12,TenantNames,TenantTotalRevenues)-SUM($JA12:KI12),LOOKUP($F12,TenantNames,TenantMonthlyRents)),IF(AND((SUMIF($G$4:AHB$4,"&lt;"&amp;KJ$4,$G12:AHB12))&gt;SUMIFS(TransactionAmounts,TenantSources,$F12,'Filtered Data'!$C$2:$C23,"&lt;"&amp;KJ$4),KJ$4&lt;TODAY()),"Late","Occupied")),)))</f>
        <v/>
      </c>
      <c r="KK12" s="33" t="str">
        <f>IF(ISBLANK($F12),,IF(TODAY()=KK$4,"Today",IF(AND(LOOKUP($F12,TenantNames,TenantStartDates)&lt;=KK$4,LOOKUP($F12,TenantNames,TenantEndDates)&gt;=KK$4),IF(OR(AND(DAY(LOOKUP($F12,TenantNames,TenantStartDates))&gt;28,DAY(EOMONTH(KK$4,0))=28,DAY(KK$4)=28),AND(DAY(LOOKUP($F12,TenantNames,TenantStartDates))&gt;30,DAY(EOMONTH(KK$4,0))=30,DAY(KK$4)=30),DAY(LOOKUP($F12,TenantNames,TenantStartDates))=DAY(KK$4)),IF((LOOKUP($F12,TenantNames,TenantEndDates)-KK$4)&lt;=31,LOOKUP($F12,TenantNames,TenantTotalRevenues)-SUM($JA12:KJ12),LOOKUP($F12,TenantNames,TenantMonthlyRents)),IF(AND((SUMIF($G$4:AHB$4,"&lt;"&amp;KK$4,$G12:AHB12))&gt;SUMIFS(TransactionAmounts,TenantSources,$F12,'Filtered Data'!$C$2:$C23,"&lt;"&amp;KK$4),KK$4&lt;TODAY()),"Late","Occupied")),)))</f>
        <v/>
      </c>
      <c r="KL12" s="33" t="str">
        <f>IF(ISBLANK($F12),,IF(TODAY()=KL$4,"Today",IF(AND(LOOKUP($F12,TenantNames,TenantStartDates)&lt;=KL$4,LOOKUP($F12,TenantNames,TenantEndDates)&gt;=KL$4),IF(OR(AND(DAY(LOOKUP($F12,TenantNames,TenantStartDates))&gt;28,DAY(EOMONTH(KL$4,0))=28,DAY(KL$4)=28),AND(DAY(LOOKUP($F12,TenantNames,TenantStartDates))&gt;30,DAY(EOMONTH(KL$4,0))=30,DAY(KL$4)=30),DAY(LOOKUP($F12,TenantNames,TenantStartDates))=DAY(KL$4)),IF((LOOKUP($F12,TenantNames,TenantEndDates)-KL$4)&lt;=31,LOOKUP($F12,TenantNames,TenantTotalRevenues)-SUM($JA12:KK12),LOOKUP($F12,TenantNames,TenantMonthlyRents)),IF(AND((SUMIF($G$4:AHB$4,"&lt;"&amp;KL$4,$G12:AHB12))&gt;SUMIFS(TransactionAmounts,TenantSources,$F12,'Filtered Data'!$C$2:$C23,"&lt;"&amp;KL$4),KL$4&lt;TODAY()),"Late","Occupied")),)))</f>
        <v/>
      </c>
      <c r="KM12" s="33" t="str">
        <f>IF(ISBLANK($F12),,IF(TODAY()=KM$4,"Today",IF(AND(LOOKUP($F12,TenantNames,TenantStartDates)&lt;=KM$4,LOOKUP($F12,TenantNames,TenantEndDates)&gt;=KM$4),IF(OR(AND(DAY(LOOKUP($F12,TenantNames,TenantStartDates))&gt;28,DAY(EOMONTH(KM$4,0))=28,DAY(KM$4)=28),AND(DAY(LOOKUP($F12,TenantNames,TenantStartDates))&gt;30,DAY(EOMONTH(KM$4,0))=30,DAY(KM$4)=30),DAY(LOOKUP($F12,TenantNames,TenantStartDates))=DAY(KM$4)),IF((LOOKUP($F12,TenantNames,TenantEndDates)-KM$4)&lt;=31,LOOKUP($F12,TenantNames,TenantTotalRevenues)-SUM($JA12:KL12),LOOKUP($F12,TenantNames,TenantMonthlyRents)),IF(AND((SUMIF($G$4:AHB$4,"&lt;"&amp;KM$4,$G12:AHB12))&gt;SUMIFS(TransactionAmounts,TenantSources,$F12,'Filtered Data'!$C$2:$C23,"&lt;"&amp;KM$4),KM$4&lt;TODAY()),"Late","Occupied")),)))</f>
        <v/>
      </c>
      <c r="KN12" s="33" t="str">
        <f>IF(ISBLANK($F12),,IF(TODAY()=KN$4,"Today",IF(AND(LOOKUP($F12,TenantNames,TenantStartDates)&lt;=KN$4,LOOKUP($F12,TenantNames,TenantEndDates)&gt;=KN$4),IF(OR(AND(DAY(LOOKUP($F12,TenantNames,TenantStartDates))&gt;28,DAY(EOMONTH(KN$4,0))=28,DAY(KN$4)=28),AND(DAY(LOOKUP($F12,TenantNames,TenantStartDates))&gt;30,DAY(EOMONTH(KN$4,0))=30,DAY(KN$4)=30),DAY(LOOKUP($F12,TenantNames,TenantStartDates))=DAY(KN$4)),IF((LOOKUP($F12,TenantNames,TenantEndDates)-KN$4)&lt;=31,LOOKUP($F12,TenantNames,TenantTotalRevenues)-SUM($JA12:KM12),LOOKUP($F12,TenantNames,TenantMonthlyRents)),IF(AND((SUMIF($G$4:AHB$4,"&lt;"&amp;KN$4,$G12:AHB12))&gt;SUMIFS(TransactionAmounts,TenantSources,$F12,'Filtered Data'!$C$2:$C23,"&lt;"&amp;KN$4),KN$4&lt;TODAY()),"Late","Occupied")),)))</f>
        <v/>
      </c>
      <c r="KO12" s="33" t="str">
        <f>IF(ISBLANK($F12),,IF(TODAY()=KO$4,"Today",IF(AND(LOOKUP($F12,TenantNames,TenantStartDates)&lt;=KO$4,LOOKUP($F12,TenantNames,TenantEndDates)&gt;=KO$4),IF(OR(AND(DAY(LOOKUP($F12,TenantNames,TenantStartDates))&gt;28,DAY(EOMONTH(KO$4,0))=28,DAY(KO$4)=28),AND(DAY(LOOKUP($F12,TenantNames,TenantStartDates))&gt;30,DAY(EOMONTH(KO$4,0))=30,DAY(KO$4)=30),DAY(LOOKUP($F12,TenantNames,TenantStartDates))=DAY(KO$4)),IF((LOOKUP($F12,TenantNames,TenantEndDates)-KO$4)&lt;=31,LOOKUP($F12,TenantNames,TenantTotalRevenues)-SUM($JA12:KN12),LOOKUP($F12,TenantNames,TenantMonthlyRents)),IF(AND((SUMIF($G$4:AHB$4,"&lt;"&amp;KO$4,$G12:AHB12))&gt;SUMIFS(TransactionAmounts,TenantSources,$F12,'Filtered Data'!$C$2:$C23,"&lt;"&amp;KO$4),KO$4&lt;TODAY()),"Late","Occupied")),)))</f>
        <v/>
      </c>
      <c r="KP12" s="33" t="str">
        <f>IF(ISBLANK($F12),,IF(TODAY()=KP$4,"Today",IF(AND(LOOKUP($F12,TenantNames,TenantStartDates)&lt;=KP$4,LOOKUP($F12,TenantNames,TenantEndDates)&gt;=KP$4),IF(OR(AND(DAY(LOOKUP($F12,TenantNames,TenantStartDates))&gt;28,DAY(EOMONTH(KP$4,0))=28,DAY(KP$4)=28),AND(DAY(LOOKUP($F12,TenantNames,TenantStartDates))&gt;30,DAY(EOMONTH(KP$4,0))=30,DAY(KP$4)=30),DAY(LOOKUP($F12,TenantNames,TenantStartDates))=DAY(KP$4)),IF((LOOKUP($F12,TenantNames,TenantEndDates)-KP$4)&lt;=31,LOOKUP($F12,TenantNames,TenantTotalRevenues)-SUM($JA12:KO12),LOOKUP($F12,TenantNames,TenantMonthlyRents)),IF(AND((SUMIF($G$4:AHB$4,"&lt;"&amp;KP$4,$G12:AHB12))&gt;SUMIFS(TransactionAmounts,TenantSources,$F12,'Filtered Data'!$C$2:$C23,"&lt;"&amp;KP$4),KP$4&lt;TODAY()),"Late","Occupied")),)))</f>
        <v/>
      </c>
      <c r="KQ12" s="33" t="str">
        <f>IF(ISBLANK($F12),,IF(TODAY()=KQ$4,"Today",IF(AND(LOOKUP($F12,TenantNames,TenantStartDates)&lt;=KQ$4,LOOKUP($F12,TenantNames,TenantEndDates)&gt;=KQ$4),IF(OR(AND(DAY(LOOKUP($F12,TenantNames,TenantStartDates))&gt;28,DAY(EOMONTH(KQ$4,0))=28,DAY(KQ$4)=28),AND(DAY(LOOKUP($F12,TenantNames,TenantStartDates))&gt;30,DAY(EOMONTH(KQ$4,0))=30,DAY(KQ$4)=30),DAY(LOOKUP($F12,TenantNames,TenantStartDates))=DAY(KQ$4)),IF((LOOKUP($F12,TenantNames,TenantEndDates)-KQ$4)&lt;=31,LOOKUP($F12,TenantNames,TenantTotalRevenues)-SUM($JA12:KP12),LOOKUP($F12,TenantNames,TenantMonthlyRents)),IF(AND((SUMIF($G$4:AHB$4,"&lt;"&amp;KQ$4,$G12:AHB12))&gt;SUMIFS(TransactionAmounts,TenantSources,$F12,'Filtered Data'!$C$2:$C23,"&lt;"&amp;KQ$4),KQ$4&lt;TODAY()),"Late","Occupied")),)))</f>
        <v/>
      </c>
      <c r="KR12" s="33" t="str">
        <f>IF(ISBLANK($F12),,IF(TODAY()=KR$4,"Today",IF(AND(LOOKUP($F12,TenantNames,TenantStartDates)&lt;=KR$4,LOOKUP($F12,TenantNames,TenantEndDates)&gt;=KR$4),IF(OR(AND(DAY(LOOKUP($F12,TenantNames,TenantStartDates))&gt;28,DAY(EOMONTH(KR$4,0))=28,DAY(KR$4)=28),AND(DAY(LOOKUP($F12,TenantNames,TenantStartDates))&gt;30,DAY(EOMONTH(KR$4,0))=30,DAY(KR$4)=30),DAY(LOOKUP($F12,TenantNames,TenantStartDates))=DAY(KR$4)),IF((LOOKUP($F12,TenantNames,TenantEndDates)-KR$4)&lt;=31,LOOKUP($F12,TenantNames,TenantTotalRevenues)-SUM($JA12:KQ12),LOOKUP($F12,TenantNames,TenantMonthlyRents)),IF(AND((SUMIF($G$4:AHB$4,"&lt;"&amp;KR$4,$G12:AHB12))&gt;SUMIFS(TransactionAmounts,TenantSources,$F12,'Filtered Data'!$C$2:$C23,"&lt;"&amp;KR$4),KR$4&lt;TODAY()),"Late","Occupied")),)))</f>
        <v/>
      </c>
      <c r="KS12" s="33" t="str">
        <f>IF(ISBLANK($F12),,IF(TODAY()=KS$4,"Today",IF(AND(LOOKUP($F12,TenantNames,TenantStartDates)&lt;=KS$4,LOOKUP($F12,TenantNames,TenantEndDates)&gt;=KS$4),IF(OR(AND(DAY(LOOKUP($F12,TenantNames,TenantStartDates))&gt;28,DAY(EOMONTH(KS$4,0))=28,DAY(KS$4)=28),AND(DAY(LOOKUP($F12,TenantNames,TenantStartDates))&gt;30,DAY(EOMONTH(KS$4,0))=30,DAY(KS$4)=30),DAY(LOOKUP($F12,TenantNames,TenantStartDates))=DAY(KS$4)),IF((LOOKUP($F12,TenantNames,TenantEndDates)-KS$4)&lt;=31,LOOKUP($F12,TenantNames,TenantTotalRevenues)-SUM($JA12:KR12),LOOKUP($F12,TenantNames,TenantMonthlyRents)),IF(AND((SUMIF($G$4:AHB$4,"&lt;"&amp;KS$4,$G12:AHB12))&gt;SUMIFS(TransactionAmounts,TenantSources,$F12,'Filtered Data'!$C$2:$C23,"&lt;"&amp;KS$4),KS$4&lt;TODAY()),"Late","Occupied")),)))</f>
        <v/>
      </c>
      <c r="KT12" s="33" t="str">
        <f>IF(ISBLANK($F12),,IF(TODAY()=KT$4,"Today",IF(AND(LOOKUP($F12,TenantNames,TenantStartDates)&lt;=KT$4,LOOKUP($F12,TenantNames,TenantEndDates)&gt;=KT$4),IF(OR(AND(DAY(LOOKUP($F12,TenantNames,TenantStartDates))&gt;28,DAY(EOMONTH(KT$4,0))=28,DAY(KT$4)=28),AND(DAY(LOOKUP($F12,TenantNames,TenantStartDates))&gt;30,DAY(EOMONTH(KT$4,0))=30,DAY(KT$4)=30),DAY(LOOKUP($F12,TenantNames,TenantStartDates))=DAY(KT$4)),IF((LOOKUP($F12,TenantNames,TenantEndDates)-KT$4)&lt;=31,LOOKUP($F12,TenantNames,TenantTotalRevenues)-SUM($JA12:KS12),LOOKUP($F12,TenantNames,TenantMonthlyRents)),IF(AND((SUMIF($G$4:AHB$4,"&lt;"&amp;KT$4,$G12:AHB12))&gt;SUMIFS(TransactionAmounts,TenantSources,$F12,'Filtered Data'!$C$2:$C23,"&lt;"&amp;KT$4),KT$4&lt;TODAY()),"Late","Occupied")),)))</f>
        <v/>
      </c>
      <c r="KU12" s="33" t="str">
        <f>IF(ISBLANK($F12),,IF(TODAY()=KU$4,"Today",IF(AND(LOOKUP($F12,TenantNames,TenantStartDates)&lt;=KU$4,LOOKUP($F12,TenantNames,TenantEndDates)&gt;=KU$4),IF(OR(AND(DAY(LOOKUP($F12,TenantNames,TenantStartDates))&gt;28,DAY(EOMONTH(KU$4,0))=28,DAY(KU$4)=28),AND(DAY(LOOKUP($F12,TenantNames,TenantStartDates))&gt;30,DAY(EOMONTH(KU$4,0))=30,DAY(KU$4)=30),DAY(LOOKUP($F12,TenantNames,TenantStartDates))=DAY(KU$4)),IF((LOOKUP($F12,TenantNames,TenantEndDates)-KU$4)&lt;=31,LOOKUP($F12,TenantNames,TenantTotalRevenues)-SUM($JA12:KT12),LOOKUP($F12,TenantNames,TenantMonthlyRents)),IF(AND((SUMIF($G$4:AHB$4,"&lt;"&amp;KU$4,$G12:AHB12))&gt;SUMIFS(TransactionAmounts,TenantSources,$F12,'Filtered Data'!$C$2:$C23,"&lt;"&amp;KU$4),KU$4&lt;TODAY()),"Late","Occupied")),)))</f>
        <v/>
      </c>
      <c r="KV12" s="33" t="str">
        <f>IF(ISBLANK($F12),,IF(TODAY()=KV$4,"Today",IF(AND(LOOKUP($F12,TenantNames,TenantStartDates)&lt;=KV$4,LOOKUP($F12,TenantNames,TenantEndDates)&gt;=KV$4),IF(OR(AND(DAY(LOOKUP($F12,TenantNames,TenantStartDates))&gt;28,DAY(EOMONTH(KV$4,0))=28,DAY(KV$4)=28),AND(DAY(LOOKUP($F12,TenantNames,TenantStartDates))&gt;30,DAY(EOMONTH(KV$4,0))=30,DAY(KV$4)=30),DAY(LOOKUP($F12,TenantNames,TenantStartDates))=DAY(KV$4)),IF((LOOKUP($F12,TenantNames,TenantEndDates)-KV$4)&lt;=31,LOOKUP($F12,TenantNames,TenantTotalRevenues)-SUM($JA12:KU12),LOOKUP($F12,TenantNames,TenantMonthlyRents)),IF(AND((SUMIF($G$4:AHB$4,"&lt;"&amp;KV$4,$G12:AHB12))&gt;SUMIFS(TransactionAmounts,TenantSources,$F12,'Filtered Data'!$C$2:$C23,"&lt;"&amp;KV$4),KV$4&lt;TODAY()),"Late","Occupied")),)))</f>
        <v/>
      </c>
      <c r="KW12" s="33" t="str">
        <f>IF(ISBLANK($F12),,IF(TODAY()=KW$4,"Today",IF(AND(LOOKUP($F12,TenantNames,TenantStartDates)&lt;=KW$4,LOOKUP($F12,TenantNames,TenantEndDates)&gt;=KW$4),IF(OR(AND(DAY(LOOKUP($F12,TenantNames,TenantStartDates))&gt;28,DAY(EOMONTH(KW$4,0))=28,DAY(KW$4)=28),AND(DAY(LOOKUP($F12,TenantNames,TenantStartDates))&gt;30,DAY(EOMONTH(KW$4,0))=30,DAY(KW$4)=30),DAY(LOOKUP($F12,TenantNames,TenantStartDates))=DAY(KW$4)),IF((LOOKUP($F12,TenantNames,TenantEndDates)-KW$4)&lt;=31,LOOKUP($F12,TenantNames,TenantTotalRevenues)-SUM($JA12:KV12),LOOKUP($F12,TenantNames,TenantMonthlyRents)),IF(AND((SUMIF($G$4:AHB$4,"&lt;"&amp;KW$4,$G12:AHB12))&gt;SUMIFS(TransactionAmounts,TenantSources,$F12,'Filtered Data'!$C$2:$C23,"&lt;"&amp;KW$4),KW$4&lt;TODAY()),"Late","Occupied")),)))</f>
        <v/>
      </c>
      <c r="KX12" s="33" t="str">
        <f>IF(ISBLANK($F12),,IF(TODAY()=KX$4,"Today",IF(AND(LOOKUP($F12,TenantNames,TenantStartDates)&lt;=KX$4,LOOKUP($F12,TenantNames,TenantEndDates)&gt;=KX$4),IF(OR(AND(DAY(LOOKUP($F12,TenantNames,TenantStartDates))&gt;28,DAY(EOMONTH(KX$4,0))=28,DAY(KX$4)=28),AND(DAY(LOOKUP($F12,TenantNames,TenantStartDates))&gt;30,DAY(EOMONTH(KX$4,0))=30,DAY(KX$4)=30),DAY(LOOKUP($F12,TenantNames,TenantStartDates))=DAY(KX$4)),IF((LOOKUP($F12,TenantNames,TenantEndDates)-KX$4)&lt;=31,LOOKUP($F12,TenantNames,TenantTotalRevenues)-SUM($JA12:KW12),LOOKUP($F12,TenantNames,TenantMonthlyRents)),IF(AND((SUMIF($G$4:AHB$4,"&lt;"&amp;KX$4,$G12:AHB12))&gt;SUMIFS(TransactionAmounts,TenantSources,$F12,'Filtered Data'!$C$2:$C23,"&lt;"&amp;KX$4),KX$4&lt;TODAY()),"Late","Occupied")),)))</f>
        <v/>
      </c>
      <c r="KY12" s="33" t="str">
        <f>IF(ISBLANK($F12),,IF(TODAY()=KY$4,"Today",IF(AND(LOOKUP($F12,TenantNames,TenantStartDates)&lt;=KY$4,LOOKUP($F12,TenantNames,TenantEndDates)&gt;=KY$4),IF(OR(AND(DAY(LOOKUP($F12,TenantNames,TenantStartDates))&gt;28,DAY(EOMONTH(KY$4,0))=28,DAY(KY$4)=28),AND(DAY(LOOKUP($F12,TenantNames,TenantStartDates))&gt;30,DAY(EOMONTH(KY$4,0))=30,DAY(KY$4)=30),DAY(LOOKUP($F12,TenantNames,TenantStartDates))=DAY(KY$4)),IF((LOOKUP($F12,TenantNames,TenantEndDates)-KY$4)&lt;=31,LOOKUP($F12,TenantNames,TenantTotalRevenues)-SUM($JA12:KX12),LOOKUP($F12,TenantNames,TenantMonthlyRents)),IF(AND((SUMIF($G$4:AHB$4,"&lt;"&amp;KY$4,$G12:AHB12))&gt;SUMIFS(TransactionAmounts,TenantSources,$F12,'Filtered Data'!$C$2:$C23,"&lt;"&amp;KY$4),KY$4&lt;TODAY()),"Late","Occupied")),)))</f>
        <v/>
      </c>
      <c r="KZ12" s="33" t="str">
        <f>IF(ISBLANK($F12),,IF(TODAY()=KZ$4,"Today",IF(AND(LOOKUP($F12,TenantNames,TenantStartDates)&lt;=KZ$4,LOOKUP($F12,TenantNames,TenantEndDates)&gt;=KZ$4),IF(OR(AND(DAY(LOOKUP($F12,TenantNames,TenantStartDates))&gt;28,DAY(EOMONTH(KZ$4,0))=28,DAY(KZ$4)=28),AND(DAY(LOOKUP($F12,TenantNames,TenantStartDates))&gt;30,DAY(EOMONTH(KZ$4,0))=30,DAY(KZ$4)=30),DAY(LOOKUP($F12,TenantNames,TenantStartDates))=DAY(KZ$4)),IF((LOOKUP($F12,TenantNames,TenantEndDates)-KZ$4)&lt;=31,LOOKUP($F12,TenantNames,TenantTotalRevenues)-SUM($JA12:KY12),LOOKUP($F12,TenantNames,TenantMonthlyRents)),IF(AND((SUMIF($G$4:AHB$4,"&lt;"&amp;KZ$4,$G12:AHB12))&gt;SUMIFS(TransactionAmounts,TenantSources,$F12,'Filtered Data'!$C$2:$C23,"&lt;"&amp;KZ$4),KZ$4&lt;TODAY()),"Late","Occupied")),)))</f>
        <v/>
      </c>
      <c r="LA12" s="33" t="str">
        <f>IF(ISBLANK($F12),,IF(TODAY()=LA$4,"Today",IF(AND(LOOKUP($F12,TenantNames,TenantStartDates)&lt;=LA$4,LOOKUP($F12,TenantNames,TenantEndDates)&gt;=LA$4),IF(OR(AND(DAY(LOOKUP($F12,TenantNames,TenantStartDates))&gt;28,DAY(EOMONTH(LA$4,0))=28,DAY(LA$4)=28),AND(DAY(LOOKUP($F12,TenantNames,TenantStartDates))&gt;30,DAY(EOMONTH(LA$4,0))=30,DAY(LA$4)=30),DAY(LOOKUP($F12,TenantNames,TenantStartDates))=DAY(LA$4)),IF((LOOKUP($F12,TenantNames,TenantEndDates)-LA$4)&lt;=31,LOOKUP($F12,TenantNames,TenantTotalRevenues)-SUM($JA12:KZ12),LOOKUP($F12,TenantNames,TenantMonthlyRents)),IF(AND((SUMIF($G$4:AHB$4,"&lt;"&amp;LA$4,$G12:AHB12))&gt;SUMIFS(TransactionAmounts,TenantSources,$F12,'Filtered Data'!$C$2:$C23,"&lt;"&amp;LA$4),LA$4&lt;TODAY()),"Late","Occupied")),)))</f>
        <v/>
      </c>
      <c r="LB12" s="33" t="str">
        <f>IF(ISBLANK($F12),,IF(TODAY()=LB$4,"Today",IF(AND(LOOKUP($F12,TenantNames,TenantStartDates)&lt;=LB$4,LOOKUP($F12,TenantNames,TenantEndDates)&gt;=LB$4),IF(OR(AND(DAY(LOOKUP($F12,TenantNames,TenantStartDates))&gt;28,DAY(EOMONTH(LB$4,0))=28,DAY(LB$4)=28),AND(DAY(LOOKUP($F12,TenantNames,TenantStartDates))&gt;30,DAY(EOMONTH(LB$4,0))=30,DAY(LB$4)=30),DAY(LOOKUP($F12,TenantNames,TenantStartDates))=DAY(LB$4)),IF((LOOKUP($F12,TenantNames,TenantEndDates)-LB$4)&lt;=31,LOOKUP($F12,TenantNames,TenantTotalRevenues)-SUM($JA12:LA12),LOOKUP($F12,TenantNames,TenantMonthlyRents)),IF(AND((SUMIF($G$4:AHB$4,"&lt;"&amp;LB$4,$G12:AHB12))&gt;SUMIFS(TransactionAmounts,TenantSources,$F12,'Filtered Data'!$C$2:$C23,"&lt;"&amp;LB$4),LB$4&lt;TODAY()),"Late","Occupied")),)))</f>
        <v/>
      </c>
      <c r="LC12" s="33" t="str">
        <f>IF(ISBLANK($F12),,IF(TODAY()=LC$4,"Today",IF(AND(LOOKUP($F12,TenantNames,TenantStartDates)&lt;=LC$4,LOOKUP($F12,TenantNames,TenantEndDates)&gt;=LC$4),IF(OR(AND(DAY(LOOKUP($F12,TenantNames,TenantStartDates))&gt;28,DAY(EOMONTH(LC$4,0))=28,DAY(LC$4)=28),AND(DAY(LOOKUP($F12,TenantNames,TenantStartDates))&gt;30,DAY(EOMONTH(LC$4,0))=30,DAY(LC$4)=30),DAY(LOOKUP($F12,TenantNames,TenantStartDates))=DAY(LC$4)),IF((LOOKUP($F12,TenantNames,TenantEndDates)-LC$4)&lt;=31,LOOKUP($F12,TenantNames,TenantTotalRevenues)-SUM($JA12:LB12),LOOKUP($F12,TenantNames,TenantMonthlyRents)),IF(AND((SUMIF($G$4:AHB$4,"&lt;"&amp;LC$4,$G12:AHB12))&gt;SUMIFS(TransactionAmounts,TenantSources,$F12,'Filtered Data'!$C$2:$C23,"&lt;"&amp;LC$4),LC$4&lt;TODAY()),"Late","Occupied")),)))</f>
        <v/>
      </c>
      <c r="LD12" s="33" t="str">
        <f>IF(ISBLANK($F12),,IF(TODAY()=LD$4,"Today",IF(AND(LOOKUP($F12,TenantNames,TenantStartDates)&lt;=LD$4,LOOKUP($F12,TenantNames,TenantEndDates)&gt;=LD$4),IF(OR(AND(DAY(LOOKUP($F12,TenantNames,TenantStartDates))&gt;28,DAY(EOMONTH(LD$4,0))=28,DAY(LD$4)=28),AND(DAY(LOOKUP($F12,TenantNames,TenantStartDates))&gt;30,DAY(EOMONTH(LD$4,0))=30,DAY(LD$4)=30),DAY(LOOKUP($F12,TenantNames,TenantStartDates))=DAY(LD$4)),IF((LOOKUP($F12,TenantNames,TenantEndDates)-LD$4)&lt;=31,LOOKUP($F12,TenantNames,TenantTotalRevenues)-SUM($JA12:LC12),LOOKUP($F12,TenantNames,TenantMonthlyRents)),IF(AND((SUMIF($G$4:AHB$4,"&lt;"&amp;LD$4,$G12:AHB12))&gt;SUMIFS(TransactionAmounts,TenantSources,$F12,'Filtered Data'!$C$2:$C23,"&lt;"&amp;LD$4),LD$4&lt;TODAY()),"Late","Occupied")),)))</f>
        <v/>
      </c>
      <c r="LE12" s="33" t="str">
        <f>IF(ISBLANK($F12),,IF(TODAY()=LE$4,"Today",IF(AND(LOOKUP($F12,TenantNames,TenantStartDates)&lt;=LE$4,LOOKUP($F12,TenantNames,TenantEndDates)&gt;=LE$4),IF(OR(AND(DAY(LOOKUP($F12,TenantNames,TenantStartDates))&gt;28,DAY(EOMONTH(LE$4,0))=28,DAY(LE$4)=28),AND(DAY(LOOKUP($F12,TenantNames,TenantStartDates))&gt;30,DAY(EOMONTH(LE$4,0))=30,DAY(LE$4)=30),DAY(LOOKUP($F12,TenantNames,TenantStartDates))=DAY(LE$4)),IF((LOOKUP($F12,TenantNames,TenantEndDates)-LE$4)&lt;=31,LOOKUP($F12,TenantNames,TenantTotalRevenues)-SUM($JA12:LD12),LOOKUP($F12,TenantNames,TenantMonthlyRents)),IF(AND((SUMIF($G$4:AHB$4,"&lt;"&amp;LE$4,$G12:AHB12))&gt;SUMIFS(TransactionAmounts,TenantSources,$F12,'Filtered Data'!$C$2:$C23,"&lt;"&amp;LE$4),LE$4&lt;TODAY()),"Late","Occupied")),)))</f>
        <v/>
      </c>
      <c r="LF12" s="33" t="str">
        <f>IF(ISBLANK($F12),,IF(TODAY()=LF$4,"Today",IF(AND(LOOKUP($F12,TenantNames,TenantStartDates)&lt;=LF$4,LOOKUP($F12,TenantNames,TenantEndDates)&gt;=LF$4),IF(OR(AND(DAY(LOOKUP($F12,TenantNames,TenantStartDates))&gt;28,DAY(EOMONTH(LF$4,0))=28,DAY(LF$4)=28),AND(DAY(LOOKUP($F12,TenantNames,TenantStartDates))&gt;30,DAY(EOMONTH(LF$4,0))=30,DAY(LF$4)=30),DAY(LOOKUP($F12,TenantNames,TenantStartDates))=DAY(LF$4)),IF((LOOKUP($F12,TenantNames,TenantEndDates)-LF$4)&lt;=31,LOOKUP($F12,TenantNames,TenantTotalRevenues)-SUM($JA12:LE12),LOOKUP($F12,TenantNames,TenantMonthlyRents)),IF(AND((SUMIF($G$4:AHB$4,"&lt;"&amp;LF$4,$G12:AHB12))&gt;SUMIFS(TransactionAmounts,TenantSources,$F12,'Filtered Data'!$C$2:$C23,"&lt;"&amp;LF$4),LF$4&lt;TODAY()),"Late","Occupied")),)))</f>
        <v/>
      </c>
      <c r="LG12" s="33" t="str">
        <f>IF(ISBLANK($F12),,IF(TODAY()=LG$4,"Today",IF(AND(LOOKUP($F12,TenantNames,TenantStartDates)&lt;=LG$4,LOOKUP($F12,TenantNames,TenantEndDates)&gt;=LG$4),IF(OR(AND(DAY(LOOKUP($F12,TenantNames,TenantStartDates))&gt;28,DAY(EOMONTH(LG$4,0))=28,DAY(LG$4)=28),AND(DAY(LOOKUP($F12,TenantNames,TenantStartDates))&gt;30,DAY(EOMONTH(LG$4,0))=30,DAY(LG$4)=30),DAY(LOOKUP($F12,TenantNames,TenantStartDates))=DAY(LG$4)),IF((LOOKUP($F12,TenantNames,TenantEndDates)-LG$4)&lt;=31,LOOKUP($F12,TenantNames,TenantTotalRevenues)-SUM($JA12:LF12),LOOKUP($F12,TenantNames,TenantMonthlyRents)),IF(AND((SUMIF($G$4:AHB$4,"&lt;"&amp;LG$4,$G12:AHB12))&gt;SUMIFS(TransactionAmounts,TenantSources,$F12,'Filtered Data'!$C$2:$C23,"&lt;"&amp;LG$4),LG$4&lt;TODAY()),"Late","Occupied")),)))</f>
        <v/>
      </c>
      <c r="LH12" s="33" t="str">
        <f>IF(ISBLANK($F12),,IF(TODAY()=LH$4,"Today",IF(AND(LOOKUP($F12,TenantNames,TenantStartDates)&lt;=LH$4,LOOKUP($F12,TenantNames,TenantEndDates)&gt;=LH$4),IF(OR(AND(DAY(LOOKUP($F12,TenantNames,TenantStartDates))&gt;28,DAY(EOMONTH(LH$4,0))=28,DAY(LH$4)=28),AND(DAY(LOOKUP($F12,TenantNames,TenantStartDates))&gt;30,DAY(EOMONTH(LH$4,0))=30,DAY(LH$4)=30),DAY(LOOKUP($F12,TenantNames,TenantStartDates))=DAY(LH$4)),IF((LOOKUP($F12,TenantNames,TenantEndDates)-LH$4)&lt;=31,LOOKUP($F12,TenantNames,TenantTotalRevenues)-SUM($JA12:LG12),LOOKUP($F12,TenantNames,TenantMonthlyRents)),IF(AND((SUMIF($G$4:AHB$4,"&lt;"&amp;LH$4,$G12:AHB12))&gt;SUMIFS(TransactionAmounts,TenantSources,$F12,'Filtered Data'!$C$2:$C23,"&lt;"&amp;LH$4),LH$4&lt;TODAY()),"Late","Occupied")),)))</f>
        <v/>
      </c>
      <c r="LI12" s="33" t="str">
        <f>IF(ISBLANK($F12),,IF(TODAY()=LI$4,"Today",IF(AND(LOOKUP($F12,TenantNames,TenantStartDates)&lt;=LI$4,LOOKUP($F12,TenantNames,TenantEndDates)&gt;=LI$4),IF(OR(AND(DAY(LOOKUP($F12,TenantNames,TenantStartDates))&gt;28,DAY(EOMONTH(LI$4,0))=28,DAY(LI$4)=28),AND(DAY(LOOKUP($F12,TenantNames,TenantStartDates))&gt;30,DAY(EOMONTH(LI$4,0))=30,DAY(LI$4)=30),DAY(LOOKUP($F12,TenantNames,TenantStartDates))=DAY(LI$4)),IF((LOOKUP($F12,TenantNames,TenantEndDates)-LI$4)&lt;=31,LOOKUP($F12,TenantNames,TenantTotalRevenues)-SUM($JA12:LH12),LOOKUP($F12,TenantNames,TenantMonthlyRents)),IF(AND((SUMIF($G$4:AHB$4,"&lt;"&amp;LI$4,$G12:AHB12))&gt;SUMIFS(TransactionAmounts,TenantSources,$F12,'Filtered Data'!$C$2:$C23,"&lt;"&amp;LI$4),LI$4&lt;TODAY()),"Late","Occupied")),)))</f>
        <v/>
      </c>
      <c r="LJ12" s="33" t="str">
        <f>IF(ISBLANK($F12),,IF(TODAY()=LJ$4,"Today",IF(AND(LOOKUP($F12,TenantNames,TenantStartDates)&lt;=LJ$4,LOOKUP($F12,TenantNames,TenantEndDates)&gt;=LJ$4),IF(OR(AND(DAY(LOOKUP($F12,TenantNames,TenantStartDates))&gt;28,DAY(EOMONTH(LJ$4,0))=28,DAY(LJ$4)=28),AND(DAY(LOOKUP($F12,TenantNames,TenantStartDates))&gt;30,DAY(EOMONTH(LJ$4,0))=30,DAY(LJ$4)=30),DAY(LOOKUP($F12,TenantNames,TenantStartDates))=DAY(LJ$4)),IF((LOOKUP($F12,TenantNames,TenantEndDates)-LJ$4)&lt;=31,LOOKUP($F12,TenantNames,TenantTotalRevenues)-SUM($JA12:LI12),LOOKUP($F12,TenantNames,TenantMonthlyRents)),IF(AND((SUMIF($G$4:AHB$4,"&lt;"&amp;LJ$4,$G12:AHB12))&gt;SUMIFS(TransactionAmounts,TenantSources,$F12,'Filtered Data'!$C$2:$C23,"&lt;"&amp;LJ$4),LJ$4&lt;TODAY()),"Late","Occupied")),)))</f>
        <v/>
      </c>
      <c r="LK12" s="33" t="str">
        <f>IF(ISBLANK($F12),,IF(TODAY()=LK$4,"Today",IF(AND(LOOKUP($F12,TenantNames,TenantStartDates)&lt;=LK$4,LOOKUP($F12,TenantNames,TenantEndDates)&gt;=LK$4),IF(OR(AND(DAY(LOOKUP($F12,TenantNames,TenantStartDates))&gt;28,DAY(EOMONTH(LK$4,0))=28,DAY(LK$4)=28),AND(DAY(LOOKUP($F12,TenantNames,TenantStartDates))&gt;30,DAY(EOMONTH(LK$4,0))=30,DAY(LK$4)=30),DAY(LOOKUP($F12,TenantNames,TenantStartDates))=DAY(LK$4)),IF((LOOKUP($F12,TenantNames,TenantEndDates)-LK$4)&lt;=31,LOOKUP($F12,TenantNames,TenantTotalRevenues)-SUM($JA12:LJ12),LOOKUP($F12,TenantNames,TenantMonthlyRents)),IF(AND((SUMIF($G$4:AHB$4,"&lt;"&amp;LK$4,$G12:AHB12))&gt;SUMIFS(TransactionAmounts,TenantSources,$F12,'Filtered Data'!$C$2:$C23,"&lt;"&amp;LK$4),LK$4&lt;TODAY()),"Late","Occupied")),)))</f>
        <v/>
      </c>
      <c r="LL12" s="33" t="str">
        <f>IF(ISBLANK($F12),,IF(TODAY()=LL$4,"Today",IF(AND(LOOKUP($F12,TenantNames,TenantStartDates)&lt;=LL$4,LOOKUP($F12,TenantNames,TenantEndDates)&gt;=LL$4),IF(OR(AND(DAY(LOOKUP($F12,TenantNames,TenantStartDates))&gt;28,DAY(EOMONTH(LL$4,0))=28,DAY(LL$4)=28),AND(DAY(LOOKUP($F12,TenantNames,TenantStartDates))&gt;30,DAY(EOMONTH(LL$4,0))=30,DAY(LL$4)=30),DAY(LOOKUP($F12,TenantNames,TenantStartDates))=DAY(LL$4)),IF((LOOKUP($F12,TenantNames,TenantEndDates)-LL$4)&lt;=31,LOOKUP($F12,TenantNames,TenantTotalRevenues)-SUM($JA12:LK12),LOOKUP($F12,TenantNames,TenantMonthlyRents)),IF(AND((SUMIF($G$4:AHB$4,"&lt;"&amp;LL$4,$G12:AHB12))&gt;SUMIFS(TransactionAmounts,TenantSources,$F12,'Filtered Data'!$C$2:$C23,"&lt;"&amp;LL$4),LL$4&lt;TODAY()),"Late","Occupied")),)))</f>
        <v/>
      </c>
      <c r="LM12" s="33" t="str">
        <f>IF(ISBLANK($F12),,IF(TODAY()=LM$4,"Today",IF(AND(LOOKUP($F12,TenantNames,TenantStartDates)&lt;=LM$4,LOOKUP($F12,TenantNames,TenantEndDates)&gt;=LM$4),IF(OR(AND(DAY(LOOKUP($F12,TenantNames,TenantStartDates))&gt;28,DAY(EOMONTH(LM$4,0))=28,DAY(LM$4)=28),AND(DAY(LOOKUP($F12,TenantNames,TenantStartDates))&gt;30,DAY(EOMONTH(LM$4,0))=30,DAY(LM$4)=30),DAY(LOOKUP($F12,TenantNames,TenantStartDates))=DAY(LM$4)),IF((LOOKUP($F12,TenantNames,TenantEndDates)-LM$4)&lt;=31,LOOKUP($F12,TenantNames,TenantTotalRevenues)-SUM($JA12:LL12),LOOKUP($F12,TenantNames,TenantMonthlyRents)),IF(AND((SUMIF($G$4:AHB$4,"&lt;"&amp;LM$4,$G12:AHB12))&gt;SUMIFS(TransactionAmounts,TenantSources,$F12,'Filtered Data'!$C$2:$C23,"&lt;"&amp;LM$4),LM$4&lt;TODAY()),"Late","Occupied")),)))</f>
        <v/>
      </c>
      <c r="LN12" s="33" t="str">
        <f>IF(ISBLANK($F12),,IF(TODAY()=LN$4,"Today",IF(AND(LOOKUP($F12,TenantNames,TenantStartDates)&lt;=LN$4,LOOKUP($F12,TenantNames,TenantEndDates)&gt;=LN$4),IF(OR(AND(DAY(LOOKUP($F12,TenantNames,TenantStartDates))&gt;28,DAY(EOMONTH(LN$4,0))=28,DAY(LN$4)=28),AND(DAY(LOOKUP($F12,TenantNames,TenantStartDates))&gt;30,DAY(EOMONTH(LN$4,0))=30,DAY(LN$4)=30),DAY(LOOKUP($F12,TenantNames,TenantStartDates))=DAY(LN$4)),IF((LOOKUP($F12,TenantNames,TenantEndDates)-LN$4)&lt;=31,LOOKUP($F12,TenantNames,TenantTotalRevenues)-SUM($JA12:LM12),LOOKUP($F12,TenantNames,TenantMonthlyRents)),IF(AND((SUMIF($G$4:AHB$4,"&lt;"&amp;LN$4,$G12:AHB12))&gt;SUMIFS(TransactionAmounts,TenantSources,$F12,'Filtered Data'!$C$2:$C23,"&lt;"&amp;LN$4),LN$4&lt;TODAY()),"Late","Occupied")),)))</f>
        <v/>
      </c>
      <c r="LO12" s="33" t="str">
        <f>IF(ISBLANK($F12),,IF(TODAY()=LO$4,"Today",IF(AND(LOOKUP($F12,TenantNames,TenantStartDates)&lt;=LO$4,LOOKUP($F12,TenantNames,TenantEndDates)&gt;=LO$4),IF(OR(AND(DAY(LOOKUP($F12,TenantNames,TenantStartDates))&gt;28,DAY(EOMONTH(LO$4,0))=28,DAY(LO$4)=28),AND(DAY(LOOKUP($F12,TenantNames,TenantStartDates))&gt;30,DAY(EOMONTH(LO$4,0))=30,DAY(LO$4)=30),DAY(LOOKUP($F12,TenantNames,TenantStartDates))=DAY(LO$4)),IF((LOOKUP($F12,TenantNames,TenantEndDates)-LO$4)&lt;=31,LOOKUP($F12,TenantNames,TenantTotalRevenues)-SUM($JA12:LN12),LOOKUP($F12,TenantNames,TenantMonthlyRents)),IF(AND((SUMIF($G$4:AHB$4,"&lt;"&amp;LO$4,$G12:AHB12))&gt;SUMIFS(TransactionAmounts,TenantSources,$F12,'Filtered Data'!$C$2:$C23,"&lt;"&amp;LO$4),LO$4&lt;TODAY()),"Late","Occupied")),)))</f>
        <v/>
      </c>
      <c r="LP12" s="33" t="str">
        <f>IF(ISBLANK($F12),,IF(TODAY()=LP$4,"Today",IF(AND(LOOKUP($F12,TenantNames,TenantStartDates)&lt;=LP$4,LOOKUP($F12,TenantNames,TenantEndDates)&gt;=LP$4),IF(OR(AND(DAY(LOOKUP($F12,TenantNames,TenantStartDates))&gt;28,DAY(EOMONTH(LP$4,0))=28,DAY(LP$4)=28),AND(DAY(LOOKUP($F12,TenantNames,TenantStartDates))&gt;30,DAY(EOMONTH(LP$4,0))=30,DAY(LP$4)=30),DAY(LOOKUP($F12,TenantNames,TenantStartDates))=DAY(LP$4)),IF((LOOKUP($F12,TenantNames,TenantEndDates)-LP$4)&lt;=31,LOOKUP($F12,TenantNames,TenantTotalRevenues)-SUM($JA12:LO12),LOOKUP($F12,TenantNames,TenantMonthlyRents)),IF(AND((SUMIF($G$4:AHB$4,"&lt;"&amp;LP$4,$G12:AHB12))&gt;SUMIFS(TransactionAmounts,TenantSources,$F12,'Filtered Data'!$C$2:$C23,"&lt;"&amp;LP$4),LP$4&lt;TODAY()),"Late","Occupied")),)))</f>
        <v/>
      </c>
      <c r="LQ12" s="33" t="str">
        <f>IF(ISBLANK($F12),,IF(TODAY()=LQ$4,"Today",IF(AND(LOOKUP($F12,TenantNames,TenantStartDates)&lt;=LQ$4,LOOKUP($F12,TenantNames,TenantEndDates)&gt;=LQ$4),IF(OR(AND(DAY(LOOKUP($F12,TenantNames,TenantStartDates))&gt;28,DAY(EOMONTH(LQ$4,0))=28,DAY(LQ$4)=28),AND(DAY(LOOKUP($F12,TenantNames,TenantStartDates))&gt;30,DAY(EOMONTH(LQ$4,0))=30,DAY(LQ$4)=30),DAY(LOOKUP($F12,TenantNames,TenantStartDates))=DAY(LQ$4)),IF((LOOKUP($F12,TenantNames,TenantEndDates)-LQ$4)&lt;=31,LOOKUP($F12,TenantNames,TenantTotalRevenues)-SUM($JA12:LP12),LOOKUP($F12,TenantNames,TenantMonthlyRents)),IF(AND((SUMIF($G$4:AHB$4,"&lt;"&amp;LQ$4,$G12:AHB12))&gt;SUMIFS(TransactionAmounts,TenantSources,$F12,'Filtered Data'!$C$2:$C23,"&lt;"&amp;LQ$4),LQ$4&lt;TODAY()),"Late","Occupied")),)))</f>
        <v/>
      </c>
      <c r="LR12" s="33" t="str">
        <f>IF(ISBLANK($F12),,IF(TODAY()=LR$4,"Today",IF(AND(LOOKUP($F12,TenantNames,TenantStartDates)&lt;=LR$4,LOOKUP($F12,TenantNames,TenantEndDates)&gt;=LR$4),IF(OR(AND(DAY(LOOKUP($F12,TenantNames,TenantStartDates))&gt;28,DAY(EOMONTH(LR$4,0))=28,DAY(LR$4)=28),AND(DAY(LOOKUP($F12,TenantNames,TenantStartDates))&gt;30,DAY(EOMONTH(LR$4,0))=30,DAY(LR$4)=30),DAY(LOOKUP($F12,TenantNames,TenantStartDates))=DAY(LR$4)),IF((LOOKUP($F12,TenantNames,TenantEndDates)-LR$4)&lt;=31,LOOKUP($F12,TenantNames,TenantTotalRevenues)-SUM($JA12:LQ12),LOOKUP($F12,TenantNames,TenantMonthlyRents)),IF(AND((SUMIF($G$4:AHB$4,"&lt;"&amp;LR$4,$G12:AHB12))&gt;SUMIFS(TransactionAmounts,TenantSources,$F12,'Filtered Data'!$C$2:$C23,"&lt;"&amp;LR$4),LR$4&lt;TODAY()),"Late","Occupied")),)))</f>
        <v/>
      </c>
      <c r="LS12" s="33" t="str">
        <f>IF(ISBLANK($F12),,IF(TODAY()=LS$4,"Today",IF(AND(LOOKUP($F12,TenantNames,TenantStartDates)&lt;=LS$4,LOOKUP($F12,TenantNames,TenantEndDates)&gt;=LS$4),IF(OR(AND(DAY(LOOKUP($F12,TenantNames,TenantStartDates))&gt;28,DAY(EOMONTH(LS$4,0))=28,DAY(LS$4)=28),AND(DAY(LOOKUP($F12,TenantNames,TenantStartDates))&gt;30,DAY(EOMONTH(LS$4,0))=30,DAY(LS$4)=30),DAY(LOOKUP($F12,TenantNames,TenantStartDates))=DAY(LS$4)),IF((LOOKUP($F12,TenantNames,TenantEndDates)-LS$4)&lt;=31,LOOKUP($F12,TenantNames,TenantTotalRevenues)-SUM($JA12:LR12),LOOKUP($F12,TenantNames,TenantMonthlyRents)),IF(AND((SUMIF($G$4:AHB$4,"&lt;"&amp;LS$4,$G12:AHB12))&gt;SUMIFS(TransactionAmounts,TenantSources,$F12,'Filtered Data'!$C$2:$C23,"&lt;"&amp;LS$4),LS$4&lt;TODAY()),"Late","Occupied")),)))</f>
        <v/>
      </c>
      <c r="LT12" s="33" t="str">
        <f>IF(ISBLANK($F12),,IF(TODAY()=LT$4,"Today",IF(AND(LOOKUP($F12,TenantNames,TenantStartDates)&lt;=LT$4,LOOKUP($F12,TenantNames,TenantEndDates)&gt;=LT$4),IF(OR(AND(DAY(LOOKUP($F12,TenantNames,TenantStartDates))&gt;28,DAY(EOMONTH(LT$4,0))=28,DAY(LT$4)=28),AND(DAY(LOOKUP($F12,TenantNames,TenantStartDates))&gt;30,DAY(EOMONTH(LT$4,0))=30,DAY(LT$4)=30),DAY(LOOKUP($F12,TenantNames,TenantStartDates))=DAY(LT$4)),IF((LOOKUP($F12,TenantNames,TenantEndDates)-LT$4)&lt;=31,LOOKUP($F12,TenantNames,TenantTotalRevenues)-SUM($JA12:LS12),LOOKUP($F12,TenantNames,TenantMonthlyRents)),IF(AND((SUMIF($G$4:AHB$4,"&lt;"&amp;LT$4,$G12:AHB12))&gt;SUMIFS(TransactionAmounts,TenantSources,$F12,'Filtered Data'!$C$2:$C23,"&lt;"&amp;LT$4),LT$4&lt;TODAY()),"Late","Occupied")),)))</f>
        <v/>
      </c>
      <c r="LU12" s="33" t="str">
        <f>IF(ISBLANK($F12),,IF(TODAY()=LU$4,"Today",IF(AND(LOOKUP($F12,TenantNames,TenantStartDates)&lt;=LU$4,LOOKUP($F12,TenantNames,TenantEndDates)&gt;=LU$4),IF(OR(AND(DAY(LOOKUP($F12,TenantNames,TenantStartDates))&gt;28,DAY(EOMONTH(LU$4,0))=28,DAY(LU$4)=28),AND(DAY(LOOKUP($F12,TenantNames,TenantStartDates))&gt;30,DAY(EOMONTH(LU$4,0))=30,DAY(LU$4)=30),DAY(LOOKUP($F12,TenantNames,TenantStartDates))=DAY(LU$4)),IF((LOOKUP($F12,TenantNames,TenantEndDates)-LU$4)&lt;=31,LOOKUP($F12,TenantNames,TenantTotalRevenues)-SUM($JA12:LT12),LOOKUP($F12,TenantNames,TenantMonthlyRents)),IF(AND((SUMIF($G$4:AHB$4,"&lt;"&amp;LU$4,$G12:AHB12))&gt;SUMIFS(TransactionAmounts,TenantSources,$F12,'Filtered Data'!$C$2:$C23,"&lt;"&amp;LU$4),LU$4&lt;TODAY()),"Late","Occupied")),)))</f>
        <v/>
      </c>
      <c r="LV12" s="33" t="str">
        <f>IF(ISBLANK($F12),,IF(TODAY()=LV$4,"Today",IF(AND(LOOKUP($F12,TenantNames,TenantStartDates)&lt;=LV$4,LOOKUP($F12,TenantNames,TenantEndDates)&gt;=LV$4),IF(OR(AND(DAY(LOOKUP($F12,TenantNames,TenantStartDates))&gt;28,DAY(EOMONTH(LV$4,0))=28,DAY(LV$4)=28),AND(DAY(LOOKUP($F12,TenantNames,TenantStartDates))&gt;30,DAY(EOMONTH(LV$4,0))=30,DAY(LV$4)=30),DAY(LOOKUP($F12,TenantNames,TenantStartDates))=DAY(LV$4)),IF((LOOKUP($F12,TenantNames,TenantEndDates)-LV$4)&lt;=31,LOOKUP($F12,TenantNames,TenantTotalRevenues)-SUM($JA12:LU12),LOOKUP($F12,TenantNames,TenantMonthlyRents)),IF(AND((SUMIF($G$4:AHB$4,"&lt;"&amp;LV$4,$G12:AHB12))&gt;SUMIFS(TransactionAmounts,TenantSources,$F12,'Filtered Data'!$C$2:$C23,"&lt;"&amp;LV$4),LV$4&lt;TODAY()),"Late","Occupied")),)))</f>
        <v/>
      </c>
      <c r="LW12" s="33" t="str">
        <f>IF(ISBLANK($F12),,IF(TODAY()=LW$4,"Today",IF(AND(LOOKUP($F12,TenantNames,TenantStartDates)&lt;=LW$4,LOOKUP($F12,TenantNames,TenantEndDates)&gt;=LW$4),IF(OR(AND(DAY(LOOKUP($F12,TenantNames,TenantStartDates))&gt;28,DAY(EOMONTH(LW$4,0))=28,DAY(LW$4)=28),AND(DAY(LOOKUP($F12,TenantNames,TenantStartDates))&gt;30,DAY(EOMONTH(LW$4,0))=30,DAY(LW$4)=30),DAY(LOOKUP($F12,TenantNames,TenantStartDates))=DAY(LW$4)),IF((LOOKUP($F12,TenantNames,TenantEndDates)-LW$4)&lt;=31,LOOKUP($F12,TenantNames,TenantTotalRevenues)-SUM($JA12:LV12),LOOKUP($F12,TenantNames,TenantMonthlyRents)),IF(AND((SUMIF($G$4:AHB$4,"&lt;"&amp;LW$4,$G12:AHB12))&gt;SUMIFS(TransactionAmounts,TenantSources,$F12,'Filtered Data'!$C$2:$C23,"&lt;"&amp;LW$4),LW$4&lt;TODAY()),"Late","Occupied")),)))</f>
        <v/>
      </c>
      <c r="LX12" s="33" t="str">
        <f>IF(ISBLANK($F12),,IF(TODAY()=LX$4,"Today",IF(AND(LOOKUP($F12,TenantNames,TenantStartDates)&lt;=LX$4,LOOKUP($F12,TenantNames,TenantEndDates)&gt;=LX$4),IF(OR(AND(DAY(LOOKUP($F12,TenantNames,TenantStartDates))&gt;28,DAY(EOMONTH(LX$4,0))=28,DAY(LX$4)=28),AND(DAY(LOOKUP($F12,TenantNames,TenantStartDates))&gt;30,DAY(EOMONTH(LX$4,0))=30,DAY(LX$4)=30),DAY(LOOKUP($F12,TenantNames,TenantStartDates))=DAY(LX$4)),IF((LOOKUP($F12,TenantNames,TenantEndDates)-LX$4)&lt;=31,LOOKUP($F12,TenantNames,TenantTotalRevenues)-SUM($JA12:LW12),LOOKUP($F12,TenantNames,TenantMonthlyRents)),IF(AND((SUMIF($G$4:AHB$4,"&lt;"&amp;LX$4,$G12:AHB12))&gt;SUMIFS(TransactionAmounts,TenantSources,$F12,'Filtered Data'!$C$2:$C23,"&lt;"&amp;LX$4),LX$4&lt;TODAY()),"Late","Occupied")),)))</f>
        <v/>
      </c>
      <c r="LY12" s="33" t="str">
        <f>IF(ISBLANK($F12),,IF(TODAY()=LY$4,"Today",IF(AND(LOOKUP($F12,TenantNames,TenantStartDates)&lt;=LY$4,LOOKUP($F12,TenantNames,TenantEndDates)&gt;=LY$4),IF(OR(AND(DAY(LOOKUP($F12,TenantNames,TenantStartDates))&gt;28,DAY(EOMONTH(LY$4,0))=28,DAY(LY$4)=28),AND(DAY(LOOKUP($F12,TenantNames,TenantStartDates))&gt;30,DAY(EOMONTH(LY$4,0))=30,DAY(LY$4)=30),DAY(LOOKUP($F12,TenantNames,TenantStartDates))=DAY(LY$4)),IF((LOOKUP($F12,TenantNames,TenantEndDates)-LY$4)&lt;=31,LOOKUP($F12,TenantNames,TenantTotalRevenues)-SUM($JA12:LX12),LOOKUP($F12,TenantNames,TenantMonthlyRents)),IF(AND((SUMIF($G$4:AHB$4,"&lt;"&amp;LY$4,$G12:AHB12))&gt;SUMIFS(TransactionAmounts,TenantSources,$F12,'Filtered Data'!$C$2:$C23,"&lt;"&amp;LY$4),LY$4&lt;TODAY()),"Late","Occupied")),)))</f>
        <v/>
      </c>
      <c r="LZ12" s="33" t="str">
        <f>IF(ISBLANK($F12),,IF(TODAY()=LZ$4,"Today",IF(AND(LOOKUP($F12,TenantNames,TenantStartDates)&lt;=LZ$4,LOOKUP($F12,TenantNames,TenantEndDates)&gt;=LZ$4),IF(OR(AND(DAY(LOOKUP($F12,TenantNames,TenantStartDates))&gt;28,DAY(EOMONTH(LZ$4,0))=28,DAY(LZ$4)=28),AND(DAY(LOOKUP($F12,TenantNames,TenantStartDates))&gt;30,DAY(EOMONTH(LZ$4,0))=30,DAY(LZ$4)=30),DAY(LOOKUP($F12,TenantNames,TenantStartDates))=DAY(LZ$4)),IF((LOOKUP($F12,TenantNames,TenantEndDates)-LZ$4)&lt;=31,LOOKUP($F12,TenantNames,TenantTotalRevenues)-SUM($JA12:LY12),LOOKUP($F12,TenantNames,TenantMonthlyRents)),IF(AND((SUMIF($G$4:AHB$4,"&lt;"&amp;LZ$4,$G12:AHB12))&gt;SUMIFS(TransactionAmounts,TenantSources,$F12,'Filtered Data'!$C$2:$C23,"&lt;"&amp;LZ$4),LZ$4&lt;TODAY()),"Late","Occupied")),)))</f>
        <v/>
      </c>
      <c r="MA12" s="33" t="str">
        <f>IF(ISBLANK($F12),,IF(TODAY()=MA$4,"Today",IF(AND(LOOKUP($F12,TenantNames,TenantStartDates)&lt;=MA$4,LOOKUP($F12,TenantNames,TenantEndDates)&gt;=MA$4),IF(OR(AND(DAY(LOOKUP($F12,TenantNames,TenantStartDates))&gt;28,DAY(EOMONTH(MA$4,0))=28,DAY(MA$4)=28),AND(DAY(LOOKUP($F12,TenantNames,TenantStartDates))&gt;30,DAY(EOMONTH(MA$4,0))=30,DAY(MA$4)=30),DAY(LOOKUP($F12,TenantNames,TenantStartDates))=DAY(MA$4)),IF((LOOKUP($F12,TenantNames,TenantEndDates)-MA$4)&lt;=31,LOOKUP($F12,TenantNames,TenantTotalRevenues)-SUM($JA12:LZ12),LOOKUP($F12,TenantNames,TenantMonthlyRents)),IF(AND((SUMIF($G$4:AHB$4,"&lt;"&amp;MA$4,$G12:AHB12))&gt;SUMIFS(TransactionAmounts,TenantSources,$F12,'Filtered Data'!$C$2:$C23,"&lt;"&amp;MA$4),MA$4&lt;TODAY()),"Late","Occupied")),)))</f>
        <v/>
      </c>
      <c r="MB12" s="33" t="str">
        <f>IF(ISBLANK($F12),,IF(TODAY()=MB$4,"Today",IF(AND(LOOKUP($F12,TenantNames,TenantStartDates)&lt;=MB$4,LOOKUP($F12,TenantNames,TenantEndDates)&gt;=MB$4),IF(OR(AND(DAY(LOOKUP($F12,TenantNames,TenantStartDates))&gt;28,DAY(EOMONTH(MB$4,0))=28,DAY(MB$4)=28),AND(DAY(LOOKUP($F12,TenantNames,TenantStartDates))&gt;30,DAY(EOMONTH(MB$4,0))=30,DAY(MB$4)=30),DAY(LOOKUP($F12,TenantNames,TenantStartDates))=DAY(MB$4)),IF((LOOKUP($F12,TenantNames,TenantEndDates)-MB$4)&lt;=31,LOOKUP($F12,TenantNames,TenantTotalRevenues)-SUM($JA12:MA12),LOOKUP($F12,TenantNames,TenantMonthlyRents)),IF(AND((SUMIF($G$4:AHB$4,"&lt;"&amp;MB$4,$G12:AHB12))&gt;SUMIFS(TransactionAmounts,TenantSources,$F12,'Filtered Data'!$C$2:$C23,"&lt;"&amp;MB$4),MB$4&lt;TODAY()),"Late","Occupied")),)))</f>
        <v/>
      </c>
      <c r="MC12" s="33" t="str">
        <f>IF(ISBLANK($F12),,IF(TODAY()=MC$4,"Today",IF(AND(LOOKUP($F12,TenantNames,TenantStartDates)&lt;=MC$4,LOOKUP($F12,TenantNames,TenantEndDates)&gt;=MC$4),IF(OR(AND(DAY(LOOKUP($F12,TenantNames,TenantStartDates))&gt;28,DAY(EOMONTH(MC$4,0))=28,DAY(MC$4)=28),AND(DAY(LOOKUP($F12,TenantNames,TenantStartDates))&gt;30,DAY(EOMONTH(MC$4,0))=30,DAY(MC$4)=30),DAY(LOOKUP($F12,TenantNames,TenantStartDates))=DAY(MC$4)),IF((LOOKUP($F12,TenantNames,TenantEndDates)-MC$4)&lt;=31,LOOKUP($F12,TenantNames,TenantTotalRevenues)-SUM($JA12:MB12),LOOKUP($F12,TenantNames,TenantMonthlyRents)),IF(AND((SUMIF($G$4:AHB$4,"&lt;"&amp;MC$4,$G12:AHB12))&gt;SUMIFS(TransactionAmounts,TenantSources,$F12,'Filtered Data'!$C$2:$C23,"&lt;"&amp;MC$4),MC$4&lt;TODAY()),"Late","Occupied")),)))</f>
        <v/>
      </c>
      <c r="MD12" s="33" t="str">
        <f>IF(ISBLANK($F12),,IF(TODAY()=MD$4,"Today",IF(AND(LOOKUP($F12,TenantNames,TenantStartDates)&lt;=MD$4,LOOKUP($F12,TenantNames,TenantEndDates)&gt;=MD$4),IF(OR(AND(DAY(LOOKUP($F12,TenantNames,TenantStartDates))&gt;28,DAY(EOMONTH(MD$4,0))=28,DAY(MD$4)=28),AND(DAY(LOOKUP($F12,TenantNames,TenantStartDates))&gt;30,DAY(EOMONTH(MD$4,0))=30,DAY(MD$4)=30),DAY(LOOKUP($F12,TenantNames,TenantStartDates))=DAY(MD$4)),IF((LOOKUP($F12,TenantNames,TenantEndDates)-MD$4)&lt;=31,LOOKUP($F12,TenantNames,TenantTotalRevenues)-SUM($JA12:MC12),LOOKUP($F12,TenantNames,TenantMonthlyRents)),IF(AND((SUMIF($G$4:AHB$4,"&lt;"&amp;MD$4,$G12:AHB12))&gt;SUMIFS(TransactionAmounts,TenantSources,$F12,'Filtered Data'!$C$2:$C23,"&lt;"&amp;MD$4),MD$4&lt;TODAY()),"Late","Occupied")),)))</f>
        <v/>
      </c>
      <c r="ME12" s="33" t="str">
        <f>IF(ISBLANK($F12),,IF(TODAY()=ME$4,"Today",IF(AND(LOOKUP($F12,TenantNames,TenantStartDates)&lt;=ME$4,LOOKUP($F12,TenantNames,TenantEndDates)&gt;=ME$4),IF(OR(AND(DAY(LOOKUP($F12,TenantNames,TenantStartDates))&gt;28,DAY(EOMONTH(ME$4,0))=28,DAY(ME$4)=28),AND(DAY(LOOKUP($F12,TenantNames,TenantStartDates))&gt;30,DAY(EOMONTH(ME$4,0))=30,DAY(ME$4)=30),DAY(LOOKUP($F12,TenantNames,TenantStartDates))=DAY(ME$4)),IF((LOOKUP($F12,TenantNames,TenantEndDates)-ME$4)&lt;=31,LOOKUP($F12,TenantNames,TenantTotalRevenues)-SUM($JA12:MD12),LOOKUP($F12,TenantNames,TenantMonthlyRents)),IF(AND((SUMIF($G$4:AHB$4,"&lt;"&amp;ME$4,$G12:AHB12))&gt;SUMIFS(TransactionAmounts,TenantSources,$F12,'Filtered Data'!$C$2:$C23,"&lt;"&amp;ME$4),ME$4&lt;TODAY()),"Late","Occupied")),)))</f>
        <v/>
      </c>
      <c r="MF12" s="33" t="str">
        <f>IF(ISBLANK($F12),,IF(TODAY()=MF$4,"Today",IF(AND(LOOKUP($F12,TenantNames,TenantStartDates)&lt;=MF$4,LOOKUP($F12,TenantNames,TenantEndDates)&gt;=MF$4),IF(OR(AND(DAY(LOOKUP($F12,TenantNames,TenantStartDates))&gt;28,DAY(EOMONTH(MF$4,0))=28,DAY(MF$4)=28),AND(DAY(LOOKUP($F12,TenantNames,TenantStartDates))&gt;30,DAY(EOMONTH(MF$4,0))=30,DAY(MF$4)=30),DAY(LOOKUP($F12,TenantNames,TenantStartDates))=DAY(MF$4)),IF((LOOKUP($F12,TenantNames,TenantEndDates)-MF$4)&lt;=31,LOOKUP($F12,TenantNames,TenantTotalRevenues)-SUM($JA12:ME12),LOOKUP($F12,TenantNames,TenantMonthlyRents)),IF(AND((SUMIF($G$4:AHB$4,"&lt;"&amp;MF$4,$G12:AHB12))&gt;SUMIFS(TransactionAmounts,TenantSources,$F12,'Filtered Data'!$C$2:$C23,"&lt;"&amp;MF$4),MF$4&lt;TODAY()),"Late","Occupied")),)))</f>
        <v/>
      </c>
      <c r="MG12" s="33" t="str">
        <f>IF(ISBLANK($F12),,IF(TODAY()=MG$4,"Today",IF(AND(LOOKUP($F12,TenantNames,TenantStartDates)&lt;=MG$4,LOOKUP($F12,TenantNames,TenantEndDates)&gt;=MG$4),IF(OR(AND(DAY(LOOKUP($F12,TenantNames,TenantStartDates))&gt;28,DAY(EOMONTH(MG$4,0))=28,DAY(MG$4)=28),AND(DAY(LOOKUP($F12,TenantNames,TenantStartDates))&gt;30,DAY(EOMONTH(MG$4,0))=30,DAY(MG$4)=30),DAY(LOOKUP($F12,TenantNames,TenantStartDates))=DAY(MG$4)),IF((LOOKUP($F12,TenantNames,TenantEndDates)-MG$4)&lt;=31,LOOKUP($F12,TenantNames,TenantTotalRevenues)-SUM($JA12:MF12),LOOKUP($F12,TenantNames,TenantMonthlyRents)),IF(AND((SUMIF($G$4:AHB$4,"&lt;"&amp;MG$4,$G12:AHB12))&gt;SUMIFS(TransactionAmounts,TenantSources,$F12,'Filtered Data'!$C$2:$C23,"&lt;"&amp;MG$4),MG$4&lt;TODAY()),"Late","Occupied")),)))</f>
        <v/>
      </c>
      <c r="MH12" s="33" t="str">
        <f>IF(ISBLANK($F12),,IF(TODAY()=MH$4,"Today",IF(AND(LOOKUP($F12,TenantNames,TenantStartDates)&lt;=MH$4,LOOKUP($F12,TenantNames,TenantEndDates)&gt;=MH$4),IF(OR(AND(DAY(LOOKUP($F12,TenantNames,TenantStartDates))&gt;28,DAY(EOMONTH(MH$4,0))=28,DAY(MH$4)=28),AND(DAY(LOOKUP($F12,TenantNames,TenantStartDates))&gt;30,DAY(EOMONTH(MH$4,0))=30,DAY(MH$4)=30),DAY(LOOKUP($F12,TenantNames,TenantStartDates))=DAY(MH$4)),IF((LOOKUP($F12,TenantNames,TenantEndDates)-MH$4)&lt;=31,LOOKUP($F12,TenantNames,TenantTotalRevenues)-SUM($JA12:MG12),LOOKUP($F12,TenantNames,TenantMonthlyRents)),IF(AND((SUMIF($G$4:AHB$4,"&lt;"&amp;MH$4,$G12:AHB12))&gt;SUMIFS(TransactionAmounts,TenantSources,$F12,'Filtered Data'!$C$2:$C23,"&lt;"&amp;MH$4),MH$4&lt;TODAY()),"Late","Occupied")),)))</f>
        <v/>
      </c>
      <c r="MI12" s="33" t="str">
        <f>IF(ISBLANK($F12),,IF(TODAY()=MI$4,"Today",IF(AND(LOOKUP($F12,TenantNames,TenantStartDates)&lt;=MI$4,LOOKUP($F12,TenantNames,TenantEndDates)&gt;=MI$4),IF(OR(AND(DAY(LOOKUP($F12,TenantNames,TenantStartDates))&gt;28,DAY(EOMONTH(MI$4,0))=28,DAY(MI$4)=28),AND(DAY(LOOKUP($F12,TenantNames,TenantStartDates))&gt;30,DAY(EOMONTH(MI$4,0))=30,DAY(MI$4)=30),DAY(LOOKUP($F12,TenantNames,TenantStartDates))=DAY(MI$4)),IF((LOOKUP($F12,TenantNames,TenantEndDates)-MI$4)&lt;=31,LOOKUP($F12,TenantNames,TenantTotalRevenues)-SUM($JA12:MH12),LOOKUP($F12,TenantNames,TenantMonthlyRents)),IF(AND((SUMIF($G$4:AHB$4,"&lt;"&amp;MI$4,$G12:AHB12))&gt;SUMIFS(TransactionAmounts,TenantSources,$F12,'Filtered Data'!$C$2:$C23,"&lt;"&amp;MI$4),MI$4&lt;TODAY()),"Late","Occupied")),)))</f>
        <v/>
      </c>
      <c r="MJ12" s="33" t="str">
        <f>IF(ISBLANK($F12),,IF(TODAY()=MJ$4,"Today",IF(AND(LOOKUP($F12,TenantNames,TenantStartDates)&lt;=MJ$4,LOOKUP($F12,TenantNames,TenantEndDates)&gt;=MJ$4),IF(OR(AND(DAY(LOOKUP($F12,TenantNames,TenantStartDates))&gt;28,DAY(EOMONTH(MJ$4,0))=28,DAY(MJ$4)=28),AND(DAY(LOOKUP($F12,TenantNames,TenantStartDates))&gt;30,DAY(EOMONTH(MJ$4,0))=30,DAY(MJ$4)=30),DAY(LOOKUP($F12,TenantNames,TenantStartDates))=DAY(MJ$4)),IF((LOOKUP($F12,TenantNames,TenantEndDates)-MJ$4)&lt;=31,LOOKUP($F12,TenantNames,TenantTotalRevenues)-SUM($JA12:MI12),LOOKUP($F12,TenantNames,TenantMonthlyRents)),IF(AND((SUMIF($G$4:AHB$4,"&lt;"&amp;MJ$4,$G12:AHB12))&gt;SUMIFS(TransactionAmounts,TenantSources,$F12,'Filtered Data'!$C$2:$C23,"&lt;"&amp;MJ$4),MJ$4&lt;TODAY()),"Late","Occupied")),)))</f>
        <v/>
      </c>
      <c r="MK12" s="33" t="str">
        <f>IF(ISBLANK($F12),,IF(TODAY()=MK$4,"Today",IF(AND(LOOKUP($F12,TenantNames,TenantStartDates)&lt;=MK$4,LOOKUP($F12,TenantNames,TenantEndDates)&gt;=MK$4),IF(OR(AND(DAY(LOOKUP($F12,TenantNames,TenantStartDates))&gt;28,DAY(EOMONTH(MK$4,0))=28,DAY(MK$4)=28),AND(DAY(LOOKUP($F12,TenantNames,TenantStartDates))&gt;30,DAY(EOMONTH(MK$4,0))=30,DAY(MK$4)=30),DAY(LOOKUP($F12,TenantNames,TenantStartDates))=DAY(MK$4)),IF((LOOKUP($F12,TenantNames,TenantEndDates)-MK$4)&lt;=31,LOOKUP($F12,TenantNames,TenantTotalRevenues)-SUM($JA12:MJ12),LOOKUP($F12,TenantNames,TenantMonthlyRents)),IF(AND((SUMIF($G$4:AHB$4,"&lt;"&amp;MK$4,$G12:AHB12))&gt;SUMIFS(TransactionAmounts,TenantSources,$F12,'Filtered Data'!$C$2:$C23,"&lt;"&amp;MK$4),MK$4&lt;TODAY()),"Late","Occupied")),)))</f>
        <v/>
      </c>
      <c r="ML12" s="33" t="str">
        <f>IF(ISBLANK($F12),,IF(TODAY()=ML$4,"Today",IF(AND(LOOKUP($F12,TenantNames,TenantStartDates)&lt;=ML$4,LOOKUP($F12,TenantNames,TenantEndDates)&gt;=ML$4),IF(OR(AND(DAY(LOOKUP($F12,TenantNames,TenantStartDates))&gt;28,DAY(EOMONTH(ML$4,0))=28,DAY(ML$4)=28),AND(DAY(LOOKUP($F12,TenantNames,TenantStartDates))&gt;30,DAY(EOMONTH(ML$4,0))=30,DAY(ML$4)=30),DAY(LOOKUP($F12,TenantNames,TenantStartDates))=DAY(ML$4)),IF((LOOKUP($F12,TenantNames,TenantEndDates)-ML$4)&lt;=31,LOOKUP($F12,TenantNames,TenantTotalRevenues)-SUM($JA12:MK12),LOOKUP($F12,TenantNames,TenantMonthlyRents)),IF(AND((SUMIF($G$4:AHB$4,"&lt;"&amp;ML$4,$G12:AHB12))&gt;SUMIFS(TransactionAmounts,TenantSources,$F12,'Filtered Data'!$C$2:$C23,"&lt;"&amp;ML$4),ML$4&lt;TODAY()),"Late","Occupied")),)))</f>
        <v/>
      </c>
      <c r="MM12" s="33" t="str">
        <f>IF(ISBLANK($F12),,IF(TODAY()=MM$4,"Today",IF(AND(LOOKUP($F12,TenantNames,TenantStartDates)&lt;=MM$4,LOOKUP($F12,TenantNames,TenantEndDates)&gt;=MM$4),IF(OR(AND(DAY(LOOKUP($F12,TenantNames,TenantStartDates))&gt;28,DAY(EOMONTH(MM$4,0))=28,DAY(MM$4)=28),AND(DAY(LOOKUP($F12,TenantNames,TenantStartDates))&gt;30,DAY(EOMONTH(MM$4,0))=30,DAY(MM$4)=30),DAY(LOOKUP($F12,TenantNames,TenantStartDates))=DAY(MM$4)),IF((LOOKUP($F12,TenantNames,TenantEndDates)-MM$4)&lt;=31,LOOKUP($F12,TenantNames,TenantTotalRevenues)-SUM($JA12:ML12),LOOKUP($F12,TenantNames,TenantMonthlyRents)),IF(AND((SUMIF($G$4:AHB$4,"&lt;"&amp;MM$4,$G12:AHB12))&gt;SUMIFS(TransactionAmounts,TenantSources,$F12,'Filtered Data'!$C$2:$C23,"&lt;"&amp;MM$4),MM$4&lt;TODAY()),"Late","Occupied")),)))</f>
        <v/>
      </c>
      <c r="MN12" s="33" t="str">
        <f>IF(ISBLANK($F12),,IF(TODAY()=MN$4,"Today",IF(AND(LOOKUP($F12,TenantNames,TenantStartDates)&lt;=MN$4,LOOKUP($F12,TenantNames,TenantEndDates)&gt;=MN$4),IF(OR(AND(DAY(LOOKUP($F12,TenantNames,TenantStartDates))&gt;28,DAY(EOMONTH(MN$4,0))=28,DAY(MN$4)=28),AND(DAY(LOOKUP($F12,TenantNames,TenantStartDates))&gt;30,DAY(EOMONTH(MN$4,0))=30,DAY(MN$4)=30),DAY(LOOKUP($F12,TenantNames,TenantStartDates))=DAY(MN$4)),IF((LOOKUP($F12,TenantNames,TenantEndDates)-MN$4)&lt;=31,LOOKUP($F12,TenantNames,TenantTotalRevenues)-SUM($JA12:MM12),LOOKUP($F12,TenantNames,TenantMonthlyRents)),IF(AND((SUMIF($G$4:AHB$4,"&lt;"&amp;MN$4,$G12:AHB12))&gt;SUMIFS(TransactionAmounts,TenantSources,$F12,'Filtered Data'!$C$2:$C23,"&lt;"&amp;MN$4),MN$4&lt;TODAY()),"Late","Occupied")),)))</f>
        <v/>
      </c>
      <c r="MO12" s="33" t="str">
        <f>IF(ISBLANK($F12),,IF(TODAY()=MO$4,"Today",IF(AND(LOOKUP($F12,TenantNames,TenantStartDates)&lt;=MO$4,LOOKUP($F12,TenantNames,TenantEndDates)&gt;=MO$4),IF(OR(AND(DAY(LOOKUP($F12,TenantNames,TenantStartDates))&gt;28,DAY(EOMONTH(MO$4,0))=28,DAY(MO$4)=28),AND(DAY(LOOKUP($F12,TenantNames,TenantStartDates))&gt;30,DAY(EOMONTH(MO$4,0))=30,DAY(MO$4)=30),DAY(LOOKUP($F12,TenantNames,TenantStartDates))=DAY(MO$4)),IF((LOOKUP($F12,TenantNames,TenantEndDates)-MO$4)&lt;=31,LOOKUP($F12,TenantNames,TenantTotalRevenues)-SUM($JA12:MN12),LOOKUP($F12,TenantNames,TenantMonthlyRents)),IF(AND((SUMIF($G$4:AHB$4,"&lt;"&amp;MO$4,$G12:AHB12))&gt;SUMIFS(TransactionAmounts,TenantSources,$F12,'Filtered Data'!$C$2:$C23,"&lt;"&amp;MO$4),MO$4&lt;TODAY()),"Late","Occupied")),)))</f>
        <v/>
      </c>
      <c r="MP12" s="33" t="str">
        <f>IF(ISBLANK($F12),,IF(TODAY()=MP$4,"Today",IF(AND(LOOKUP($F12,TenantNames,TenantStartDates)&lt;=MP$4,LOOKUP($F12,TenantNames,TenantEndDates)&gt;=MP$4),IF(OR(AND(DAY(LOOKUP($F12,TenantNames,TenantStartDates))&gt;28,DAY(EOMONTH(MP$4,0))=28,DAY(MP$4)=28),AND(DAY(LOOKUP($F12,TenantNames,TenantStartDates))&gt;30,DAY(EOMONTH(MP$4,0))=30,DAY(MP$4)=30),DAY(LOOKUP($F12,TenantNames,TenantStartDates))=DAY(MP$4)),IF((LOOKUP($F12,TenantNames,TenantEndDates)-MP$4)&lt;=31,LOOKUP($F12,TenantNames,TenantTotalRevenues)-SUM($JA12:MO12),LOOKUP($F12,TenantNames,TenantMonthlyRents)),IF(AND((SUMIF($G$4:AHB$4,"&lt;"&amp;MP$4,$G12:AHB12))&gt;SUMIFS(TransactionAmounts,TenantSources,$F12,'Filtered Data'!$C$2:$C23,"&lt;"&amp;MP$4),MP$4&lt;TODAY()),"Late","Occupied")),)))</f>
        <v/>
      </c>
      <c r="MQ12" s="33" t="str">
        <f>IF(ISBLANK($F12),,IF(TODAY()=MQ$4,"Today",IF(AND(LOOKUP($F12,TenantNames,TenantStartDates)&lt;=MQ$4,LOOKUP($F12,TenantNames,TenantEndDates)&gt;=MQ$4),IF(OR(AND(DAY(LOOKUP($F12,TenantNames,TenantStartDates))&gt;28,DAY(EOMONTH(MQ$4,0))=28,DAY(MQ$4)=28),AND(DAY(LOOKUP($F12,TenantNames,TenantStartDates))&gt;30,DAY(EOMONTH(MQ$4,0))=30,DAY(MQ$4)=30),DAY(LOOKUP($F12,TenantNames,TenantStartDates))=DAY(MQ$4)),IF((LOOKUP($F12,TenantNames,TenantEndDates)-MQ$4)&lt;=31,LOOKUP($F12,TenantNames,TenantTotalRevenues)-SUM($JA12:MP12),LOOKUP($F12,TenantNames,TenantMonthlyRents)),IF(AND((SUMIF($G$4:AHB$4,"&lt;"&amp;MQ$4,$G12:AHB12))&gt;SUMIFS(TransactionAmounts,TenantSources,$F12,'Filtered Data'!$C$2:$C23,"&lt;"&amp;MQ$4),MQ$4&lt;TODAY()),"Late","Occupied")),)))</f>
        <v/>
      </c>
      <c r="MR12" s="33" t="str">
        <f>IF(ISBLANK($F12),,IF(TODAY()=MR$4,"Today",IF(AND(LOOKUP($F12,TenantNames,TenantStartDates)&lt;=MR$4,LOOKUP($F12,TenantNames,TenantEndDates)&gt;=MR$4),IF(OR(AND(DAY(LOOKUP($F12,TenantNames,TenantStartDates))&gt;28,DAY(EOMONTH(MR$4,0))=28,DAY(MR$4)=28),AND(DAY(LOOKUP($F12,TenantNames,TenantStartDates))&gt;30,DAY(EOMONTH(MR$4,0))=30,DAY(MR$4)=30),DAY(LOOKUP($F12,TenantNames,TenantStartDates))=DAY(MR$4)),IF((LOOKUP($F12,TenantNames,TenantEndDates)-MR$4)&lt;=31,LOOKUP($F12,TenantNames,TenantTotalRevenues)-SUM($JA12:MQ12),LOOKUP($F12,TenantNames,TenantMonthlyRents)),IF(AND((SUMIF($G$4:AHB$4,"&lt;"&amp;MR$4,$G12:AHB12))&gt;SUMIFS(TransactionAmounts,TenantSources,$F12,'Filtered Data'!$C$2:$C23,"&lt;"&amp;MR$4),MR$4&lt;TODAY()),"Late","Occupied")),)))</f>
        <v/>
      </c>
      <c r="MS12" s="33" t="str">
        <f>IF(ISBLANK($F12),,IF(TODAY()=MS$4,"Today",IF(AND(LOOKUP($F12,TenantNames,TenantStartDates)&lt;=MS$4,LOOKUP($F12,TenantNames,TenantEndDates)&gt;=MS$4),IF(OR(AND(DAY(LOOKUP($F12,TenantNames,TenantStartDates))&gt;28,DAY(EOMONTH(MS$4,0))=28,DAY(MS$4)=28),AND(DAY(LOOKUP($F12,TenantNames,TenantStartDates))&gt;30,DAY(EOMONTH(MS$4,0))=30,DAY(MS$4)=30),DAY(LOOKUP($F12,TenantNames,TenantStartDates))=DAY(MS$4)),IF((LOOKUP($F12,TenantNames,TenantEndDates)-MS$4)&lt;=31,LOOKUP($F12,TenantNames,TenantTotalRevenues)-SUM($JA12:MR12),LOOKUP($F12,TenantNames,TenantMonthlyRents)),IF(AND((SUMIF($G$4:AHB$4,"&lt;"&amp;MS$4,$G12:AHB12))&gt;SUMIFS(TransactionAmounts,TenantSources,$F12,'Filtered Data'!$C$2:$C23,"&lt;"&amp;MS$4),MS$4&lt;TODAY()),"Late","Occupied")),)))</f>
        <v/>
      </c>
      <c r="MT12" s="33" t="str">
        <f>IF(ISBLANK($F12),,IF(TODAY()=MT$4,"Today",IF(AND(LOOKUP($F12,TenantNames,TenantStartDates)&lt;=MT$4,LOOKUP($F12,TenantNames,TenantEndDates)&gt;=MT$4),IF(OR(AND(DAY(LOOKUP($F12,TenantNames,TenantStartDates))&gt;28,DAY(EOMONTH(MT$4,0))=28,DAY(MT$4)=28),AND(DAY(LOOKUP($F12,TenantNames,TenantStartDates))&gt;30,DAY(EOMONTH(MT$4,0))=30,DAY(MT$4)=30),DAY(LOOKUP($F12,TenantNames,TenantStartDates))=DAY(MT$4)),IF((LOOKUP($F12,TenantNames,TenantEndDates)-MT$4)&lt;=31,LOOKUP($F12,TenantNames,TenantTotalRevenues)-SUM($JA12:MS12),LOOKUP($F12,TenantNames,TenantMonthlyRents)),IF(AND((SUMIF($G$4:AHB$4,"&lt;"&amp;MT$4,$G12:AHB12))&gt;SUMIFS(TransactionAmounts,TenantSources,$F12,'Filtered Data'!$C$2:$C23,"&lt;"&amp;MT$4),MT$4&lt;TODAY()),"Late","Occupied")),)))</f>
        <v/>
      </c>
      <c r="MU12" s="33" t="str">
        <f>IF(ISBLANK($F12),,IF(TODAY()=MU$4,"Today",IF(AND(LOOKUP($F12,TenantNames,TenantStartDates)&lt;=MU$4,LOOKUP($F12,TenantNames,TenantEndDates)&gt;=MU$4),IF(OR(AND(DAY(LOOKUP($F12,TenantNames,TenantStartDates))&gt;28,DAY(EOMONTH(MU$4,0))=28,DAY(MU$4)=28),AND(DAY(LOOKUP($F12,TenantNames,TenantStartDates))&gt;30,DAY(EOMONTH(MU$4,0))=30,DAY(MU$4)=30),DAY(LOOKUP($F12,TenantNames,TenantStartDates))=DAY(MU$4)),IF((LOOKUP($F12,TenantNames,TenantEndDates)-MU$4)&lt;=31,LOOKUP($F12,TenantNames,TenantTotalRevenues)-SUM($JA12:MT12),LOOKUP($F12,TenantNames,TenantMonthlyRents)),IF(AND((SUMIF($G$4:AHB$4,"&lt;"&amp;MU$4,$G12:AHB12))&gt;SUMIFS(TransactionAmounts,TenantSources,$F12,'Filtered Data'!$C$2:$C23,"&lt;"&amp;MU$4),MU$4&lt;TODAY()),"Late","Occupied")),)))</f>
        <v/>
      </c>
      <c r="MV12" s="33" t="str">
        <f>IF(ISBLANK($F12),,IF(TODAY()=MV$4,"Today",IF(AND(LOOKUP($F12,TenantNames,TenantStartDates)&lt;=MV$4,LOOKUP($F12,TenantNames,TenantEndDates)&gt;=MV$4),IF(OR(AND(DAY(LOOKUP($F12,TenantNames,TenantStartDates))&gt;28,DAY(EOMONTH(MV$4,0))=28,DAY(MV$4)=28),AND(DAY(LOOKUP($F12,TenantNames,TenantStartDates))&gt;30,DAY(EOMONTH(MV$4,0))=30,DAY(MV$4)=30),DAY(LOOKUP($F12,TenantNames,TenantStartDates))=DAY(MV$4)),IF((LOOKUP($F12,TenantNames,TenantEndDates)-MV$4)&lt;=31,LOOKUP($F12,TenantNames,TenantTotalRevenues)-SUM($JA12:MU12),LOOKUP($F12,TenantNames,TenantMonthlyRents)),IF(AND((SUMIF($G$4:AHB$4,"&lt;"&amp;MV$4,$G12:AHB12))&gt;SUMIFS(TransactionAmounts,TenantSources,$F12,'Filtered Data'!$C$2:$C23,"&lt;"&amp;MV$4),MV$4&lt;TODAY()),"Late","Occupied")),)))</f>
        <v/>
      </c>
      <c r="MW12" s="33" t="str">
        <f>IF(ISBLANK($F12),,IF(TODAY()=MW$4,"Today",IF(AND(LOOKUP($F12,TenantNames,TenantStartDates)&lt;=MW$4,LOOKUP($F12,TenantNames,TenantEndDates)&gt;=MW$4),IF(OR(AND(DAY(LOOKUP($F12,TenantNames,TenantStartDates))&gt;28,DAY(EOMONTH(MW$4,0))=28,DAY(MW$4)=28),AND(DAY(LOOKUP($F12,TenantNames,TenantStartDates))&gt;30,DAY(EOMONTH(MW$4,0))=30,DAY(MW$4)=30),DAY(LOOKUP($F12,TenantNames,TenantStartDates))=DAY(MW$4)),IF((LOOKUP($F12,TenantNames,TenantEndDates)-MW$4)&lt;=31,LOOKUP($F12,TenantNames,TenantTotalRevenues)-SUM($JA12:MV12),LOOKUP($F12,TenantNames,TenantMonthlyRents)),IF(AND((SUMIF($G$4:AHB$4,"&lt;"&amp;MW$4,$G12:AHB12))&gt;SUMIFS(TransactionAmounts,TenantSources,$F12,'Filtered Data'!$C$2:$C23,"&lt;"&amp;MW$4),MW$4&lt;TODAY()),"Late","Occupied")),)))</f>
        <v/>
      </c>
      <c r="MX12" s="33" t="str">
        <f>IF(ISBLANK($F12),,IF(TODAY()=MX$4,"Today",IF(AND(LOOKUP($F12,TenantNames,TenantStartDates)&lt;=MX$4,LOOKUP($F12,TenantNames,TenantEndDates)&gt;=MX$4),IF(OR(AND(DAY(LOOKUP($F12,TenantNames,TenantStartDates))&gt;28,DAY(EOMONTH(MX$4,0))=28,DAY(MX$4)=28),AND(DAY(LOOKUP($F12,TenantNames,TenantStartDates))&gt;30,DAY(EOMONTH(MX$4,0))=30,DAY(MX$4)=30),DAY(LOOKUP($F12,TenantNames,TenantStartDates))=DAY(MX$4)),IF((LOOKUP($F12,TenantNames,TenantEndDates)-MX$4)&lt;=31,LOOKUP($F12,TenantNames,TenantTotalRevenues)-SUM($JA12:MW12),LOOKUP($F12,TenantNames,TenantMonthlyRents)),IF(AND((SUMIF($G$4:AHB$4,"&lt;"&amp;MX$4,$G12:AHB12))&gt;SUMIFS(TransactionAmounts,TenantSources,$F12,'Filtered Data'!$C$2:$C23,"&lt;"&amp;MX$4),MX$4&lt;TODAY()),"Late","Occupied")),)))</f>
        <v/>
      </c>
      <c r="MY12" s="33" t="str">
        <f>IF(ISBLANK($F12),,IF(TODAY()=MY$4,"Today",IF(AND(LOOKUP($F12,TenantNames,TenantStartDates)&lt;=MY$4,LOOKUP($F12,TenantNames,TenantEndDates)&gt;=MY$4),IF(OR(AND(DAY(LOOKUP($F12,TenantNames,TenantStartDates))&gt;28,DAY(EOMONTH(MY$4,0))=28,DAY(MY$4)=28),AND(DAY(LOOKUP($F12,TenantNames,TenantStartDates))&gt;30,DAY(EOMONTH(MY$4,0))=30,DAY(MY$4)=30),DAY(LOOKUP($F12,TenantNames,TenantStartDates))=DAY(MY$4)),IF((LOOKUP($F12,TenantNames,TenantEndDates)-MY$4)&lt;=31,LOOKUP($F12,TenantNames,TenantTotalRevenues)-SUM($JA12:MX12),LOOKUP($F12,TenantNames,TenantMonthlyRents)),IF(AND((SUMIF($G$4:AHB$4,"&lt;"&amp;MY$4,$G12:AHB12))&gt;SUMIFS(TransactionAmounts,TenantSources,$F12,'Filtered Data'!$C$2:$C23,"&lt;"&amp;MY$4),MY$4&lt;TODAY()),"Late","Occupied")),)))</f>
        <v/>
      </c>
      <c r="MZ12" s="33" t="str">
        <f>IF(ISBLANK($F12),,IF(TODAY()=MZ$4,"Today",IF(AND(LOOKUP($F12,TenantNames,TenantStartDates)&lt;=MZ$4,LOOKUP($F12,TenantNames,TenantEndDates)&gt;=MZ$4),IF(OR(AND(DAY(LOOKUP($F12,TenantNames,TenantStartDates))&gt;28,DAY(EOMONTH(MZ$4,0))=28,DAY(MZ$4)=28),AND(DAY(LOOKUP($F12,TenantNames,TenantStartDates))&gt;30,DAY(EOMONTH(MZ$4,0))=30,DAY(MZ$4)=30),DAY(LOOKUP($F12,TenantNames,TenantStartDates))=DAY(MZ$4)),IF((LOOKUP($F12,TenantNames,TenantEndDates)-MZ$4)&lt;=31,LOOKUP($F12,TenantNames,TenantTotalRevenues)-SUM($JA12:MY12),LOOKUP($F12,TenantNames,TenantMonthlyRents)),IF(AND((SUMIF($G$4:AHB$4,"&lt;"&amp;MZ$4,$G12:AHB12))&gt;SUMIFS(TransactionAmounts,TenantSources,$F12,'Filtered Data'!$C$2:$C23,"&lt;"&amp;MZ$4),MZ$4&lt;TODAY()),"Late","Occupied")),)))</f>
        <v/>
      </c>
      <c r="NA12" s="33" t="str">
        <f>IF(ISBLANK($F12),,IF(TODAY()=NA$4,"Today",IF(AND(LOOKUP($F12,TenantNames,TenantStartDates)&lt;=NA$4,LOOKUP($F12,TenantNames,TenantEndDates)&gt;=NA$4),IF(OR(AND(DAY(LOOKUP($F12,TenantNames,TenantStartDates))&gt;28,DAY(EOMONTH(NA$4,0))=28,DAY(NA$4)=28),AND(DAY(LOOKUP($F12,TenantNames,TenantStartDates))&gt;30,DAY(EOMONTH(NA$4,0))=30,DAY(NA$4)=30),DAY(LOOKUP($F12,TenantNames,TenantStartDates))=DAY(NA$4)),IF((LOOKUP($F12,TenantNames,TenantEndDates)-NA$4)&lt;=31,LOOKUP($F12,TenantNames,TenantTotalRevenues)-SUM($JA12:MZ12),LOOKUP($F12,TenantNames,TenantMonthlyRents)),IF(AND((SUMIF($G$4:AHB$4,"&lt;"&amp;NA$4,$G12:AHB12))&gt;SUMIFS(TransactionAmounts,TenantSources,$F12,'Filtered Data'!$C$2:$C23,"&lt;"&amp;NA$4),NA$4&lt;TODAY()),"Late","Occupied")),)))</f>
        <v/>
      </c>
      <c r="NB12" s="33" t="str">
        <f>IF(ISBLANK($F12),,IF(TODAY()=NB$4,"Today",IF(AND(LOOKUP($F12,TenantNames,TenantStartDates)&lt;=NB$4,LOOKUP($F12,TenantNames,TenantEndDates)&gt;=NB$4),IF(OR(AND(DAY(LOOKUP($F12,TenantNames,TenantStartDates))&gt;28,DAY(EOMONTH(NB$4,0))=28,DAY(NB$4)=28),AND(DAY(LOOKUP($F12,TenantNames,TenantStartDates))&gt;30,DAY(EOMONTH(NB$4,0))=30,DAY(NB$4)=30),DAY(LOOKUP($F12,TenantNames,TenantStartDates))=DAY(NB$4)),IF((LOOKUP($F12,TenantNames,TenantEndDates)-NB$4)&lt;=31,LOOKUP($F12,TenantNames,TenantTotalRevenues)-SUM($JA12:NA12),LOOKUP($F12,TenantNames,TenantMonthlyRents)),IF(AND((SUMIF($G$4:AHB$4,"&lt;"&amp;NB$4,$G12:AHB12))&gt;SUMIFS(TransactionAmounts,TenantSources,$F12,'Filtered Data'!$C$2:$C23,"&lt;"&amp;NB$4),NB$4&lt;TODAY()),"Late","Occupied")),)))</f>
        <v/>
      </c>
      <c r="NC12" s="33" t="str">
        <f>IF(ISBLANK($F12),,IF(TODAY()=NC$4,"Today",IF(AND(LOOKUP($F12,TenantNames,TenantStartDates)&lt;=NC$4,LOOKUP($F12,TenantNames,TenantEndDates)&gt;=NC$4),IF(OR(AND(DAY(LOOKUP($F12,TenantNames,TenantStartDates))&gt;28,DAY(EOMONTH(NC$4,0))=28,DAY(NC$4)=28),AND(DAY(LOOKUP($F12,TenantNames,TenantStartDates))&gt;30,DAY(EOMONTH(NC$4,0))=30,DAY(NC$4)=30),DAY(LOOKUP($F12,TenantNames,TenantStartDates))=DAY(NC$4)),IF((LOOKUP($F12,TenantNames,TenantEndDates)-NC$4)&lt;=31,LOOKUP($F12,TenantNames,TenantTotalRevenues)-SUM($JA12:NB12),LOOKUP($F12,TenantNames,TenantMonthlyRents)),IF(AND((SUMIF($G$4:AHB$4,"&lt;"&amp;NC$4,$G12:AHB12))&gt;SUMIFS(TransactionAmounts,TenantSources,$F12,'Filtered Data'!$C$2:$C23,"&lt;"&amp;NC$4),NC$4&lt;TODAY()),"Late","Occupied")),)))</f>
        <v/>
      </c>
      <c r="ND12" s="33" t="str">
        <f>IF(ISBLANK($F12),,IF(TODAY()=ND$4,"Today",IF(AND(LOOKUP($F12,TenantNames,TenantStartDates)&lt;=ND$4,LOOKUP($F12,TenantNames,TenantEndDates)&gt;=ND$4),IF(OR(AND(DAY(LOOKUP($F12,TenantNames,TenantStartDates))&gt;28,DAY(EOMONTH(ND$4,0))=28,DAY(ND$4)=28),AND(DAY(LOOKUP($F12,TenantNames,TenantStartDates))&gt;30,DAY(EOMONTH(ND$4,0))=30,DAY(ND$4)=30),DAY(LOOKUP($F12,TenantNames,TenantStartDates))=DAY(ND$4)),IF((LOOKUP($F12,TenantNames,TenantEndDates)-ND$4)&lt;=31,LOOKUP($F12,TenantNames,TenantTotalRevenues)-SUM($JA12:NC12),LOOKUP($F12,TenantNames,TenantMonthlyRents)),IF(AND((SUMIF($G$4:AHB$4,"&lt;"&amp;ND$4,$G12:AHB12))&gt;SUMIFS(TransactionAmounts,TenantSources,$F12,'Filtered Data'!$C$2:$C23,"&lt;"&amp;ND$4),ND$4&lt;TODAY()),"Late","Occupied")),)))</f>
        <v/>
      </c>
      <c r="NE12" s="33" t="str">
        <f>IF(ISBLANK($F12),,IF(TODAY()=NE$4,"Today",IF(AND(LOOKUP($F12,TenantNames,TenantStartDates)&lt;=NE$4,LOOKUP($F12,TenantNames,TenantEndDates)&gt;=NE$4),IF(OR(AND(DAY(LOOKUP($F12,TenantNames,TenantStartDates))&gt;28,DAY(EOMONTH(NE$4,0))=28,DAY(NE$4)=28),AND(DAY(LOOKUP($F12,TenantNames,TenantStartDates))&gt;30,DAY(EOMONTH(NE$4,0))=30,DAY(NE$4)=30),DAY(LOOKUP($F12,TenantNames,TenantStartDates))=DAY(NE$4)),IF((LOOKUP($F12,TenantNames,TenantEndDates)-NE$4)&lt;=31,LOOKUP($F12,TenantNames,TenantTotalRevenues)-SUM($JA12:ND12),LOOKUP($F12,TenantNames,TenantMonthlyRents)),IF(AND((SUMIF($G$4:AHB$4,"&lt;"&amp;NE$4,$G12:AHB12))&gt;SUMIFS(TransactionAmounts,TenantSources,$F12,'Filtered Data'!$C$2:$C23,"&lt;"&amp;NE$4),NE$4&lt;TODAY()),"Late","Occupied")),)))</f>
        <v/>
      </c>
      <c r="NF12" s="33" t="str">
        <f>IF(ISBLANK($F12),,IF(TODAY()=NF$4,"Today",IF(AND(LOOKUP($F12,TenantNames,TenantStartDates)&lt;=NF$4,LOOKUP($F12,TenantNames,TenantEndDates)&gt;=NF$4),IF(OR(AND(DAY(LOOKUP($F12,TenantNames,TenantStartDates))&gt;28,DAY(EOMONTH(NF$4,0))=28,DAY(NF$4)=28),AND(DAY(LOOKUP($F12,TenantNames,TenantStartDates))&gt;30,DAY(EOMONTH(NF$4,0))=30,DAY(NF$4)=30),DAY(LOOKUP($F12,TenantNames,TenantStartDates))=DAY(NF$4)),IF((LOOKUP($F12,TenantNames,TenantEndDates)-NF$4)&lt;=31,LOOKUP($F12,TenantNames,TenantTotalRevenues)-SUM($JA12:NE12),LOOKUP($F12,TenantNames,TenantMonthlyRents)),IF(AND((SUMIF($G$4:AHB$4,"&lt;"&amp;NF$4,$G12:AHB12))&gt;SUMIFS(TransactionAmounts,TenantSources,$F12,'Filtered Data'!$C$2:$C23,"&lt;"&amp;NF$4),NF$4&lt;TODAY()),"Late","Occupied")),)))</f>
        <v/>
      </c>
      <c r="NG12" s="33" t="str">
        <f>IF(ISBLANK($F12),,IF(TODAY()=NG$4,"Today",IF(AND(LOOKUP($F12,TenantNames,TenantStartDates)&lt;=NG$4,LOOKUP($F12,TenantNames,TenantEndDates)&gt;=NG$4),IF(OR(AND(DAY(LOOKUP($F12,TenantNames,TenantStartDates))&gt;28,DAY(EOMONTH(NG$4,0))=28,DAY(NG$4)=28),AND(DAY(LOOKUP($F12,TenantNames,TenantStartDates))&gt;30,DAY(EOMONTH(NG$4,0))=30,DAY(NG$4)=30),DAY(LOOKUP($F12,TenantNames,TenantStartDates))=DAY(NG$4)),IF((LOOKUP($F12,TenantNames,TenantEndDates)-NG$4)&lt;=31,LOOKUP($F12,TenantNames,TenantTotalRevenues)-SUM($JA12:NF12),LOOKUP($F12,TenantNames,TenantMonthlyRents)),IF(AND((SUMIF($G$4:AHB$4,"&lt;"&amp;NG$4,$G12:AHB12))&gt;SUMIFS(TransactionAmounts,TenantSources,$F12,'Filtered Data'!$C$2:$C23,"&lt;"&amp;NG$4),NG$4&lt;TODAY()),"Late","Occupied")),)))</f>
        <v/>
      </c>
      <c r="NH12" s="33" t="str">
        <f>IF(ISBLANK($F12),,IF(TODAY()=NH$4,"Today",IF(AND(LOOKUP($F12,TenantNames,TenantStartDates)&lt;=NH$4,LOOKUP($F12,TenantNames,TenantEndDates)&gt;=NH$4),IF(OR(AND(DAY(LOOKUP($F12,TenantNames,TenantStartDates))&gt;28,DAY(EOMONTH(NH$4,0))=28,DAY(NH$4)=28),AND(DAY(LOOKUP($F12,TenantNames,TenantStartDates))&gt;30,DAY(EOMONTH(NH$4,0))=30,DAY(NH$4)=30),DAY(LOOKUP($F12,TenantNames,TenantStartDates))=DAY(NH$4)),IF((LOOKUP($F12,TenantNames,TenantEndDates)-NH$4)&lt;=31,LOOKUP($F12,TenantNames,TenantTotalRevenues)-SUM($JA12:NG12),LOOKUP($F12,TenantNames,TenantMonthlyRents)),IF(AND((SUMIF($G$4:AHB$4,"&lt;"&amp;NH$4,$G12:AHB12))&gt;SUMIFS(TransactionAmounts,TenantSources,$F12,'Filtered Data'!$C$2:$C23,"&lt;"&amp;NH$4),NH$4&lt;TODAY()),"Late","Occupied")),)))</f>
        <v/>
      </c>
      <c r="NI12" s="33" t="str">
        <f>IF(ISBLANK($F12),,IF(TODAY()=NI$4,"Today",IF(AND(LOOKUP($F12,TenantNames,TenantStartDates)&lt;=NI$4,LOOKUP($F12,TenantNames,TenantEndDates)&gt;=NI$4),IF(OR(AND(DAY(LOOKUP($F12,TenantNames,TenantStartDates))&gt;28,DAY(EOMONTH(NI$4,0))=28,DAY(NI$4)=28),AND(DAY(LOOKUP($F12,TenantNames,TenantStartDates))&gt;30,DAY(EOMONTH(NI$4,0))=30,DAY(NI$4)=30),DAY(LOOKUP($F12,TenantNames,TenantStartDates))=DAY(NI$4)),IF((LOOKUP($F12,TenantNames,TenantEndDates)-NI$4)&lt;=31,LOOKUP($F12,TenantNames,TenantTotalRevenues)-SUM($JA12:NH12),LOOKUP($F12,TenantNames,TenantMonthlyRents)),IF(AND((SUMIF($G$4:AHB$4,"&lt;"&amp;NI$4,$G12:AHB12))&gt;SUMIFS(TransactionAmounts,TenantSources,$F12,'Filtered Data'!$C$2:$C23,"&lt;"&amp;NI$4),NI$4&lt;TODAY()),"Late","Occupied")),)))</f>
        <v/>
      </c>
      <c r="NJ12" s="33" t="str">
        <f>IF(ISBLANK($F12),,IF(TODAY()=NJ$4,"Today",IF(AND(LOOKUP($F12,TenantNames,TenantStartDates)&lt;=NJ$4,LOOKUP($F12,TenantNames,TenantEndDates)&gt;=NJ$4),IF(OR(AND(DAY(LOOKUP($F12,TenantNames,TenantStartDates))&gt;28,DAY(EOMONTH(NJ$4,0))=28,DAY(NJ$4)=28),AND(DAY(LOOKUP($F12,TenantNames,TenantStartDates))&gt;30,DAY(EOMONTH(NJ$4,0))=30,DAY(NJ$4)=30),DAY(LOOKUP($F12,TenantNames,TenantStartDates))=DAY(NJ$4)),IF((LOOKUP($F12,TenantNames,TenantEndDates)-NJ$4)&lt;=31,LOOKUP($F12,TenantNames,TenantTotalRevenues)-SUM($JA12:NI12),LOOKUP($F12,TenantNames,TenantMonthlyRents)),IF(AND((SUMIF($G$4:AHB$4,"&lt;"&amp;NJ$4,$G12:AHB12))&gt;SUMIFS(TransactionAmounts,TenantSources,$F12,'Filtered Data'!$C$2:$C23,"&lt;"&amp;NJ$4),NJ$4&lt;TODAY()),"Late","Occupied")),)))</f>
        <v/>
      </c>
      <c r="NK12" s="33" t="str">
        <f>IF(ISBLANK($F12),,IF(TODAY()=NK$4,"Today",IF(AND(LOOKUP($F12,TenantNames,TenantStartDates)&lt;=NK$4,LOOKUP($F12,TenantNames,TenantEndDates)&gt;=NK$4),IF(OR(AND(DAY(LOOKUP($F12,TenantNames,TenantStartDates))&gt;28,DAY(EOMONTH(NK$4,0))=28,DAY(NK$4)=28),AND(DAY(LOOKUP($F12,TenantNames,TenantStartDates))&gt;30,DAY(EOMONTH(NK$4,0))=30,DAY(NK$4)=30),DAY(LOOKUP($F12,TenantNames,TenantStartDates))=DAY(NK$4)),IF((LOOKUP($F12,TenantNames,TenantEndDates)-NK$4)&lt;=31,LOOKUP($F12,TenantNames,TenantTotalRevenues)-SUM($JA12:NJ12),LOOKUP($F12,TenantNames,TenantMonthlyRents)),IF(AND((SUMIF($G$4:AHB$4,"&lt;"&amp;NK$4,$G12:AHB12))&gt;SUMIFS(TransactionAmounts,TenantSources,$F12,'Filtered Data'!$C$2:$C23,"&lt;"&amp;NK$4),NK$4&lt;TODAY()),"Late","Occupied")),)))</f>
        <v/>
      </c>
      <c r="NL12" s="33" t="str">
        <f>IF(ISBLANK($F12),,IF(TODAY()=NL$4,"Today",IF(AND(LOOKUP($F12,TenantNames,TenantStartDates)&lt;=NL$4,LOOKUP($F12,TenantNames,TenantEndDates)&gt;=NL$4),IF(OR(AND(DAY(LOOKUP($F12,TenantNames,TenantStartDates))&gt;28,DAY(EOMONTH(NL$4,0))=28,DAY(NL$4)=28),AND(DAY(LOOKUP($F12,TenantNames,TenantStartDates))&gt;30,DAY(EOMONTH(NL$4,0))=30,DAY(NL$4)=30),DAY(LOOKUP($F12,TenantNames,TenantStartDates))=DAY(NL$4)),IF((LOOKUP($F12,TenantNames,TenantEndDates)-NL$4)&lt;=31,LOOKUP($F12,TenantNames,TenantTotalRevenues)-SUM($JA12:NK12),LOOKUP($F12,TenantNames,TenantMonthlyRents)),IF(AND((SUMIF($G$4:AHB$4,"&lt;"&amp;NL$4,$G12:AHB12))&gt;SUMIFS(TransactionAmounts,TenantSources,$F12,'Filtered Data'!$C$2:$C23,"&lt;"&amp;NL$4),NL$4&lt;TODAY()),"Late","Occupied")),)))</f>
        <v/>
      </c>
      <c r="NM12" s="33" t="str">
        <f>IF(ISBLANK($F12),,IF(TODAY()=NM$4,"Today",IF(AND(LOOKUP($F12,TenantNames,TenantStartDates)&lt;=NM$4,LOOKUP($F12,TenantNames,TenantEndDates)&gt;=NM$4),IF(OR(AND(DAY(LOOKUP($F12,TenantNames,TenantStartDates))&gt;28,DAY(EOMONTH(NM$4,0))=28,DAY(NM$4)=28),AND(DAY(LOOKUP($F12,TenantNames,TenantStartDates))&gt;30,DAY(EOMONTH(NM$4,0))=30,DAY(NM$4)=30),DAY(LOOKUP($F12,TenantNames,TenantStartDates))=DAY(NM$4)),IF((LOOKUP($F12,TenantNames,TenantEndDates)-NM$4)&lt;=31,LOOKUP($F12,TenantNames,TenantTotalRevenues)-SUM($JA12:NL12),LOOKUP($F12,TenantNames,TenantMonthlyRents)),IF(AND((SUMIF($G$4:AHB$4,"&lt;"&amp;NM$4,$G12:AHB12))&gt;SUMIFS(TransactionAmounts,TenantSources,$F12,'Filtered Data'!$C$2:$C23,"&lt;"&amp;NM$4),NM$4&lt;TODAY()),"Late","Occupied")),)))</f>
        <v/>
      </c>
      <c r="NN12" s="33" t="str">
        <f>IF(ISBLANK($F12),,IF(TODAY()=NN$4,"Today",IF(AND(LOOKUP($F12,TenantNames,TenantStartDates)&lt;=NN$4,LOOKUP($F12,TenantNames,TenantEndDates)&gt;=NN$4),IF(OR(AND(DAY(LOOKUP($F12,TenantNames,TenantStartDates))&gt;28,DAY(EOMONTH(NN$4,0))=28,DAY(NN$4)=28),AND(DAY(LOOKUP($F12,TenantNames,TenantStartDates))&gt;30,DAY(EOMONTH(NN$4,0))=30,DAY(NN$4)=30),DAY(LOOKUP($F12,TenantNames,TenantStartDates))=DAY(NN$4)),IF((LOOKUP($F12,TenantNames,TenantEndDates)-NN$4)&lt;=31,LOOKUP($F12,TenantNames,TenantTotalRevenues)-SUM($JA12:NM12),LOOKUP($F12,TenantNames,TenantMonthlyRents)),IF(AND((SUMIF($G$4:AHB$4,"&lt;"&amp;NN$4,$G12:AHB12))&gt;SUMIFS(TransactionAmounts,TenantSources,$F12,'Filtered Data'!$C$2:$C23,"&lt;"&amp;NN$4),NN$4&lt;TODAY()),"Late","Occupied")),)))</f>
        <v/>
      </c>
      <c r="NO12" s="33" t="str">
        <f>IF(ISBLANK($F12),,IF(TODAY()=NO$4,"Today",IF(AND(LOOKUP($F12,TenantNames,TenantStartDates)&lt;=NO$4,LOOKUP($F12,TenantNames,TenantEndDates)&gt;=NO$4),IF(OR(AND(DAY(LOOKUP($F12,TenantNames,TenantStartDates))&gt;28,DAY(EOMONTH(NO$4,0))=28,DAY(NO$4)=28),AND(DAY(LOOKUP($F12,TenantNames,TenantStartDates))&gt;30,DAY(EOMONTH(NO$4,0))=30,DAY(NO$4)=30),DAY(LOOKUP($F12,TenantNames,TenantStartDates))=DAY(NO$4)),IF((LOOKUP($F12,TenantNames,TenantEndDates)-NO$4)&lt;=31,LOOKUP($F12,TenantNames,TenantTotalRevenues)-SUM($JA12:NN12),LOOKUP($F12,TenantNames,TenantMonthlyRents)),IF(AND((SUMIF($G$4:AHB$4,"&lt;"&amp;NO$4,$G12:AHB12))&gt;SUMIFS(TransactionAmounts,TenantSources,$F12,'Filtered Data'!$C$2:$C23,"&lt;"&amp;NO$4),NO$4&lt;TODAY()),"Late","Occupied")),)))</f>
        <v/>
      </c>
      <c r="NP12" s="33" t="str">
        <f>IF(ISBLANK($F12),,IF(TODAY()=NP$4,"Today",IF(AND(LOOKUP($F12,TenantNames,TenantStartDates)&lt;=NP$4,LOOKUP($F12,TenantNames,TenantEndDates)&gt;=NP$4),IF(OR(AND(DAY(LOOKUP($F12,TenantNames,TenantStartDates))&gt;28,DAY(EOMONTH(NP$4,0))=28,DAY(NP$4)=28),AND(DAY(LOOKUP($F12,TenantNames,TenantStartDates))&gt;30,DAY(EOMONTH(NP$4,0))=30,DAY(NP$4)=30),DAY(LOOKUP($F12,TenantNames,TenantStartDates))=DAY(NP$4)),IF((LOOKUP($F12,TenantNames,TenantEndDates)-NP$4)&lt;=31,LOOKUP($F12,TenantNames,TenantTotalRevenues)-SUM($JA12:NO12),LOOKUP($F12,TenantNames,TenantMonthlyRents)),IF(AND((SUMIF($G$4:AHB$4,"&lt;"&amp;NP$4,$G12:AHB12))&gt;SUMIFS(TransactionAmounts,TenantSources,$F12,'Filtered Data'!$C$2:$C23,"&lt;"&amp;NP$4),NP$4&lt;TODAY()),"Late","Occupied")),)))</f>
        <v/>
      </c>
      <c r="NQ12" s="33" t="str">
        <f>IF(ISBLANK($F12),,IF(TODAY()=NQ$4,"Today",IF(AND(LOOKUP($F12,TenantNames,TenantStartDates)&lt;=NQ$4,LOOKUP($F12,TenantNames,TenantEndDates)&gt;=NQ$4),IF(OR(AND(DAY(LOOKUP($F12,TenantNames,TenantStartDates))&gt;28,DAY(EOMONTH(NQ$4,0))=28,DAY(NQ$4)=28),AND(DAY(LOOKUP($F12,TenantNames,TenantStartDates))&gt;30,DAY(EOMONTH(NQ$4,0))=30,DAY(NQ$4)=30),DAY(LOOKUP($F12,TenantNames,TenantStartDates))=DAY(NQ$4)),IF((LOOKUP($F12,TenantNames,TenantEndDates)-NQ$4)&lt;=31,LOOKUP($F12,TenantNames,TenantTotalRevenues)-SUM($JA12:NP12),LOOKUP($F12,TenantNames,TenantMonthlyRents)),IF(AND((SUMIF($G$4:AHB$4,"&lt;"&amp;NQ$4,$G12:AHB12))&gt;SUMIFS(TransactionAmounts,TenantSources,$F12,'Filtered Data'!$C$2:$C23,"&lt;"&amp;NQ$4),NQ$4&lt;TODAY()),"Late","Occupied")),)))</f>
        <v/>
      </c>
      <c r="NR12" s="33" t="str">
        <f>IF(ISBLANK($F12),,IF(TODAY()=NR$4,"Today",IF(AND(LOOKUP($F12,TenantNames,TenantStartDates)&lt;=NR$4,LOOKUP($F12,TenantNames,TenantEndDates)&gt;=NR$4),IF(OR(AND(DAY(LOOKUP($F12,TenantNames,TenantStartDates))&gt;28,DAY(EOMONTH(NR$4,0))=28,DAY(NR$4)=28),AND(DAY(LOOKUP($F12,TenantNames,TenantStartDates))&gt;30,DAY(EOMONTH(NR$4,0))=30,DAY(NR$4)=30),DAY(LOOKUP($F12,TenantNames,TenantStartDates))=DAY(NR$4)),IF((LOOKUP($F12,TenantNames,TenantEndDates)-NR$4)&lt;=31,LOOKUP($F12,TenantNames,TenantTotalRevenues)-SUM($JA12:NQ12),LOOKUP($F12,TenantNames,TenantMonthlyRents)),IF(AND((SUMIF($G$4:AHB$4,"&lt;"&amp;NR$4,$G12:AHB12))&gt;SUMIFS(TransactionAmounts,TenantSources,$F12,'Filtered Data'!$C$2:$C23,"&lt;"&amp;NR$4),NR$4&lt;TODAY()),"Late","Occupied")),)))</f>
        <v/>
      </c>
      <c r="NS12" s="33" t="str">
        <f>IF(ISBLANK($F12),,IF(TODAY()=NS$4,"Today",IF(AND(LOOKUP($F12,TenantNames,TenantStartDates)&lt;=NS$4,LOOKUP($F12,TenantNames,TenantEndDates)&gt;=NS$4),IF(OR(AND(DAY(LOOKUP($F12,TenantNames,TenantStartDates))&gt;28,DAY(EOMONTH(NS$4,0))=28,DAY(NS$4)=28),AND(DAY(LOOKUP($F12,TenantNames,TenantStartDates))&gt;30,DAY(EOMONTH(NS$4,0))=30,DAY(NS$4)=30),DAY(LOOKUP($F12,TenantNames,TenantStartDates))=DAY(NS$4)),IF((LOOKUP($F12,TenantNames,TenantEndDates)-NS$4)&lt;=31,LOOKUP($F12,TenantNames,TenantTotalRevenues)-SUM($JA12:NR12),LOOKUP($F12,TenantNames,TenantMonthlyRents)),IF(AND((SUMIF($G$4:AHB$4,"&lt;"&amp;NS$4,$G12:AHB12))&gt;SUMIFS(TransactionAmounts,TenantSources,$F12,'Filtered Data'!$C$2:$C23,"&lt;"&amp;NS$4),NS$4&lt;TODAY()),"Late","Occupied")),)))</f>
        <v/>
      </c>
      <c r="NT12" s="33" t="str">
        <f>IF(ISBLANK($F12),,IF(TODAY()=NT$4,"Today",IF(AND(LOOKUP($F12,TenantNames,TenantStartDates)&lt;=NT$4,LOOKUP($F12,TenantNames,TenantEndDates)&gt;=NT$4),IF(OR(AND(DAY(LOOKUP($F12,TenantNames,TenantStartDates))&gt;28,DAY(EOMONTH(NT$4,0))=28,DAY(NT$4)=28),AND(DAY(LOOKUP($F12,TenantNames,TenantStartDates))&gt;30,DAY(EOMONTH(NT$4,0))=30,DAY(NT$4)=30),DAY(LOOKUP($F12,TenantNames,TenantStartDates))=DAY(NT$4)),IF((LOOKUP($F12,TenantNames,TenantEndDates)-NT$4)&lt;=31,LOOKUP($F12,TenantNames,TenantTotalRevenues)-SUM($JA12:NS12),LOOKUP($F12,TenantNames,TenantMonthlyRents)),IF(AND((SUMIF($G$4:AHB$4,"&lt;"&amp;NT$4,$G12:AHB12))&gt;SUMIFS(TransactionAmounts,TenantSources,$F12,'Filtered Data'!$C$2:$C23,"&lt;"&amp;NT$4),NT$4&lt;TODAY()),"Late","Occupied")),)))</f>
        <v/>
      </c>
      <c r="NU12" s="33" t="str">
        <f>IF(ISBLANK($F12),,IF(TODAY()=NU$4,"Today",IF(AND(LOOKUP($F12,TenantNames,TenantStartDates)&lt;=NU$4,LOOKUP($F12,TenantNames,TenantEndDates)&gt;=NU$4),IF(OR(AND(DAY(LOOKUP($F12,TenantNames,TenantStartDates))&gt;28,DAY(EOMONTH(NU$4,0))=28,DAY(NU$4)=28),AND(DAY(LOOKUP($F12,TenantNames,TenantStartDates))&gt;30,DAY(EOMONTH(NU$4,0))=30,DAY(NU$4)=30),DAY(LOOKUP($F12,TenantNames,TenantStartDates))=DAY(NU$4)),IF((LOOKUP($F12,TenantNames,TenantEndDates)-NU$4)&lt;=31,LOOKUP($F12,TenantNames,TenantTotalRevenues)-SUM($JA12:NT12),LOOKUP($F12,TenantNames,TenantMonthlyRents)),IF(AND((SUMIF($G$4:AHB$4,"&lt;"&amp;NU$4,$G12:AHB12))&gt;SUMIFS(TransactionAmounts,TenantSources,$F12,'Filtered Data'!$C$2:$C23,"&lt;"&amp;NU$4),NU$4&lt;TODAY()),"Late","Occupied")),)))</f>
        <v/>
      </c>
      <c r="NV12" s="33" t="str">
        <f>IF(ISBLANK($F12),,IF(TODAY()=NV$4,"Today",IF(AND(LOOKUP($F12,TenantNames,TenantStartDates)&lt;=NV$4,LOOKUP($F12,TenantNames,TenantEndDates)&gt;=NV$4),IF(OR(AND(DAY(LOOKUP($F12,TenantNames,TenantStartDates))&gt;28,DAY(EOMONTH(NV$4,0))=28,DAY(NV$4)=28),AND(DAY(LOOKUP($F12,TenantNames,TenantStartDates))&gt;30,DAY(EOMONTH(NV$4,0))=30,DAY(NV$4)=30),DAY(LOOKUP($F12,TenantNames,TenantStartDates))=DAY(NV$4)),IF((LOOKUP($F12,TenantNames,TenantEndDates)-NV$4)&lt;=31,LOOKUP($F12,TenantNames,TenantTotalRevenues)-SUM($JA12:NU12),LOOKUP($F12,TenantNames,TenantMonthlyRents)),IF(AND((SUMIF($G$4:AHB$4,"&lt;"&amp;NV$4,$G12:AHB12))&gt;SUMIFS(TransactionAmounts,TenantSources,$F12,'Filtered Data'!$C$2:$C23,"&lt;"&amp;NV$4),NV$4&lt;TODAY()),"Late","Occupied")),)))</f>
        <v/>
      </c>
      <c r="NW12" s="33" t="str">
        <f>IF(ISBLANK($F12),,IF(TODAY()=NW$4,"Today",IF(AND(LOOKUP($F12,TenantNames,TenantStartDates)&lt;=NW$4,LOOKUP($F12,TenantNames,TenantEndDates)&gt;=NW$4),IF(OR(AND(DAY(LOOKUP($F12,TenantNames,TenantStartDates))&gt;28,DAY(EOMONTH(NW$4,0))=28,DAY(NW$4)=28),AND(DAY(LOOKUP($F12,TenantNames,TenantStartDates))&gt;30,DAY(EOMONTH(NW$4,0))=30,DAY(NW$4)=30),DAY(LOOKUP($F12,TenantNames,TenantStartDates))=DAY(NW$4)),IF((LOOKUP($F12,TenantNames,TenantEndDates)-NW$4)&lt;=31,LOOKUP($F12,TenantNames,TenantTotalRevenues)-SUM($JA12:NV12),LOOKUP($F12,TenantNames,TenantMonthlyRents)),IF(AND((SUMIF($G$4:AHB$4,"&lt;"&amp;NW$4,$G12:AHB12))&gt;SUMIFS(TransactionAmounts,TenantSources,$F12,'Filtered Data'!$C$2:$C23,"&lt;"&amp;NW$4),NW$4&lt;TODAY()),"Late","Occupied")),)))</f>
        <v/>
      </c>
      <c r="NX12" s="33" t="str">
        <f>IF(ISBLANK($F12),,IF(TODAY()=NX$4,"Today",IF(AND(LOOKUP($F12,TenantNames,TenantStartDates)&lt;=NX$4,LOOKUP($F12,TenantNames,TenantEndDates)&gt;=NX$4),IF(OR(AND(DAY(LOOKUP($F12,TenantNames,TenantStartDates))&gt;28,DAY(EOMONTH(NX$4,0))=28,DAY(NX$4)=28),AND(DAY(LOOKUP($F12,TenantNames,TenantStartDates))&gt;30,DAY(EOMONTH(NX$4,0))=30,DAY(NX$4)=30),DAY(LOOKUP($F12,TenantNames,TenantStartDates))=DAY(NX$4)),IF((LOOKUP($F12,TenantNames,TenantEndDates)-NX$4)&lt;=31,LOOKUP($F12,TenantNames,TenantTotalRevenues)-SUM($JA12:NW12),LOOKUP($F12,TenantNames,TenantMonthlyRents)),IF(AND((SUMIF($G$4:AHB$4,"&lt;"&amp;NX$4,$G12:AHB12))&gt;SUMIFS(TransactionAmounts,TenantSources,$F12,'Filtered Data'!$C$2:$C23,"&lt;"&amp;NX$4),NX$4&lt;TODAY()),"Late","Occupied")),)))</f>
        <v/>
      </c>
      <c r="NY12" s="33" t="str">
        <f>IF(ISBLANK($F12),,IF(TODAY()=NY$4,"Today",IF(AND(LOOKUP($F12,TenantNames,TenantStartDates)&lt;=NY$4,LOOKUP($F12,TenantNames,TenantEndDates)&gt;=NY$4),IF(OR(AND(DAY(LOOKUP($F12,TenantNames,TenantStartDates))&gt;28,DAY(EOMONTH(NY$4,0))=28,DAY(NY$4)=28),AND(DAY(LOOKUP($F12,TenantNames,TenantStartDates))&gt;30,DAY(EOMONTH(NY$4,0))=30,DAY(NY$4)=30),DAY(LOOKUP($F12,TenantNames,TenantStartDates))=DAY(NY$4)),IF((LOOKUP($F12,TenantNames,TenantEndDates)-NY$4)&lt;=31,LOOKUP($F12,TenantNames,TenantTotalRevenues)-SUM($JA12:NX12),LOOKUP($F12,TenantNames,TenantMonthlyRents)),IF(AND((SUMIF($G$4:AHB$4,"&lt;"&amp;NY$4,$G12:AHB12))&gt;SUMIFS(TransactionAmounts,TenantSources,$F12,'Filtered Data'!$C$2:$C23,"&lt;"&amp;NY$4),NY$4&lt;TODAY()),"Late","Occupied")),)))</f>
        <v/>
      </c>
      <c r="NZ12" s="33" t="str">
        <f>IF(ISBLANK($F12),,IF(TODAY()=NZ$4,"Today",IF(AND(LOOKUP($F12,TenantNames,TenantStartDates)&lt;=NZ$4,LOOKUP($F12,TenantNames,TenantEndDates)&gt;=NZ$4),IF(OR(AND(DAY(LOOKUP($F12,TenantNames,TenantStartDates))&gt;28,DAY(EOMONTH(NZ$4,0))=28,DAY(NZ$4)=28),AND(DAY(LOOKUP($F12,TenantNames,TenantStartDates))&gt;30,DAY(EOMONTH(NZ$4,0))=30,DAY(NZ$4)=30),DAY(LOOKUP($F12,TenantNames,TenantStartDates))=DAY(NZ$4)),IF((LOOKUP($F12,TenantNames,TenantEndDates)-NZ$4)&lt;=31,LOOKUP($F12,TenantNames,TenantTotalRevenues)-SUM($JA12:NY12),LOOKUP($F12,TenantNames,TenantMonthlyRents)),IF(AND((SUMIF($G$4:AHB$4,"&lt;"&amp;NZ$4,$G12:AHB12))&gt;SUMIFS(TransactionAmounts,TenantSources,$F12,'Filtered Data'!$C$2:$C23,"&lt;"&amp;NZ$4),NZ$4&lt;TODAY()),"Late","Occupied")),)))</f>
        <v/>
      </c>
      <c r="OA12" s="33" t="str">
        <f>IF(ISBLANK($F12),,IF(TODAY()=OA$4,"Today",IF(AND(LOOKUP($F12,TenantNames,TenantStartDates)&lt;=OA$4,LOOKUP($F12,TenantNames,TenantEndDates)&gt;=OA$4),IF(OR(AND(DAY(LOOKUP($F12,TenantNames,TenantStartDates))&gt;28,DAY(EOMONTH(OA$4,0))=28,DAY(OA$4)=28),AND(DAY(LOOKUP($F12,TenantNames,TenantStartDates))&gt;30,DAY(EOMONTH(OA$4,0))=30,DAY(OA$4)=30),DAY(LOOKUP($F12,TenantNames,TenantStartDates))=DAY(OA$4)),IF((LOOKUP($F12,TenantNames,TenantEndDates)-OA$4)&lt;=31,LOOKUP($F12,TenantNames,TenantTotalRevenues)-SUM($JA12:NZ12),LOOKUP($F12,TenantNames,TenantMonthlyRents)),IF(AND((SUMIF($G$4:AHB$4,"&lt;"&amp;OA$4,$G12:AHB12))&gt;SUMIFS(TransactionAmounts,TenantSources,$F12,'Filtered Data'!$C$2:$C23,"&lt;"&amp;OA$4),OA$4&lt;TODAY()),"Late","Occupied")),)))</f>
        <v/>
      </c>
      <c r="OB12" s="33" t="str">
        <f>IF(ISBLANK($F12),,IF(TODAY()=OB$4,"Today",IF(AND(LOOKUP($F12,TenantNames,TenantStartDates)&lt;=OB$4,LOOKUP($F12,TenantNames,TenantEndDates)&gt;=OB$4),IF(OR(AND(DAY(LOOKUP($F12,TenantNames,TenantStartDates))&gt;28,DAY(EOMONTH(OB$4,0))=28,DAY(OB$4)=28),AND(DAY(LOOKUP($F12,TenantNames,TenantStartDates))&gt;30,DAY(EOMONTH(OB$4,0))=30,DAY(OB$4)=30),DAY(LOOKUP($F12,TenantNames,TenantStartDates))=DAY(OB$4)),IF((LOOKUP($F12,TenantNames,TenantEndDates)-OB$4)&lt;=31,LOOKUP($F12,TenantNames,TenantTotalRevenues)-SUM($JA12:OA12),LOOKUP($F12,TenantNames,TenantMonthlyRents)),IF(AND((SUMIF($G$4:AHB$4,"&lt;"&amp;OB$4,$G12:AHB12))&gt;SUMIFS(TransactionAmounts,TenantSources,$F12,'Filtered Data'!$C$2:$C23,"&lt;"&amp;OB$4),OB$4&lt;TODAY()),"Late","Occupied")),)))</f>
        <v/>
      </c>
      <c r="OC12" s="33" t="str">
        <f>IF(ISBLANK($F12),,IF(TODAY()=OC$4,"Today",IF(AND(LOOKUP($F12,TenantNames,TenantStartDates)&lt;=OC$4,LOOKUP($F12,TenantNames,TenantEndDates)&gt;=OC$4),IF(OR(AND(DAY(LOOKUP($F12,TenantNames,TenantStartDates))&gt;28,DAY(EOMONTH(OC$4,0))=28,DAY(OC$4)=28),AND(DAY(LOOKUP($F12,TenantNames,TenantStartDates))&gt;30,DAY(EOMONTH(OC$4,0))=30,DAY(OC$4)=30),DAY(LOOKUP($F12,TenantNames,TenantStartDates))=DAY(OC$4)),IF((LOOKUP($F12,TenantNames,TenantEndDates)-OC$4)&lt;=31,LOOKUP($F12,TenantNames,TenantTotalRevenues)-SUM($JA12:OB12),LOOKUP($F12,TenantNames,TenantMonthlyRents)),IF(AND((SUMIF($G$4:AHB$4,"&lt;"&amp;OC$4,$G12:AHB12))&gt;SUMIFS(TransactionAmounts,TenantSources,$F12,'Filtered Data'!$C$2:$C23,"&lt;"&amp;OC$4),OC$4&lt;TODAY()),"Late","Occupied")),)))</f>
        <v/>
      </c>
      <c r="OD12" s="33" t="str">
        <f>IF(ISBLANK($F12),,IF(TODAY()=OD$4,"Today",IF(AND(LOOKUP($F12,TenantNames,TenantStartDates)&lt;=OD$4,LOOKUP($F12,TenantNames,TenantEndDates)&gt;=OD$4),IF(OR(AND(DAY(LOOKUP($F12,TenantNames,TenantStartDates))&gt;28,DAY(EOMONTH(OD$4,0))=28,DAY(OD$4)=28),AND(DAY(LOOKUP($F12,TenantNames,TenantStartDates))&gt;30,DAY(EOMONTH(OD$4,0))=30,DAY(OD$4)=30),DAY(LOOKUP($F12,TenantNames,TenantStartDates))=DAY(OD$4)),IF((LOOKUP($F12,TenantNames,TenantEndDates)-OD$4)&lt;=31,LOOKUP($F12,TenantNames,TenantTotalRevenues)-SUM($JA12:OC12),LOOKUP($F12,TenantNames,TenantMonthlyRents)),IF(AND((SUMIF($G$4:AHB$4,"&lt;"&amp;OD$4,$G12:AHB12))&gt;SUMIFS(TransactionAmounts,TenantSources,$F12,'Filtered Data'!$C$2:$C23,"&lt;"&amp;OD$4),OD$4&lt;TODAY()),"Late","Occupied")),)))</f>
        <v/>
      </c>
      <c r="OE12" s="33" t="str">
        <f>IF(ISBLANK($F12),,IF(TODAY()=OE$4,"Today",IF(AND(LOOKUP($F12,TenantNames,TenantStartDates)&lt;=OE$4,LOOKUP($F12,TenantNames,TenantEndDates)&gt;=OE$4),IF(OR(AND(DAY(LOOKUP($F12,TenantNames,TenantStartDates))&gt;28,DAY(EOMONTH(OE$4,0))=28,DAY(OE$4)=28),AND(DAY(LOOKUP($F12,TenantNames,TenantStartDates))&gt;30,DAY(EOMONTH(OE$4,0))=30,DAY(OE$4)=30),DAY(LOOKUP($F12,TenantNames,TenantStartDates))=DAY(OE$4)),IF((LOOKUP($F12,TenantNames,TenantEndDates)-OE$4)&lt;=31,LOOKUP($F12,TenantNames,TenantTotalRevenues)-SUM($JA12:OD12),LOOKUP($F12,TenantNames,TenantMonthlyRents)),IF(AND((SUMIF($G$4:AHB$4,"&lt;"&amp;OE$4,$G12:AHB12))&gt;SUMIFS(TransactionAmounts,TenantSources,$F12,'Filtered Data'!$C$2:$C23,"&lt;"&amp;OE$4),OE$4&lt;TODAY()),"Late","Occupied")),)))</f>
        <v/>
      </c>
      <c r="OF12" s="33" t="str">
        <f>IF(ISBLANK($F12),,IF(TODAY()=OF$4,"Today",IF(AND(LOOKUP($F12,TenantNames,TenantStartDates)&lt;=OF$4,LOOKUP($F12,TenantNames,TenantEndDates)&gt;=OF$4),IF(OR(AND(DAY(LOOKUP($F12,TenantNames,TenantStartDates))&gt;28,DAY(EOMONTH(OF$4,0))=28,DAY(OF$4)=28),AND(DAY(LOOKUP($F12,TenantNames,TenantStartDates))&gt;30,DAY(EOMONTH(OF$4,0))=30,DAY(OF$4)=30),DAY(LOOKUP($F12,TenantNames,TenantStartDates))=DAY(OF$4)),IF((LOOKUP($F12,TenantNames,TenantEndDates)-OF$4)&lt;=31,LOOKUP($F12,TenantNames,TenantTotalRevenues)-SUM($JA12:OE12),LOOKUP($F12,TenantNames,TenantMonthlyRents)),IF(AND((SUMIF($G$4:AHB$4,"&lt;"&amp;OF$4,$G12:AHB12))&gt;SUMIFS(TransactionAmounts,TenantSources,$F12,'Filtered Data'!$C$2:$C23,"&lt;"&amp;OF$4),OF$4&lt;TODAY()),"Late","Occupied")),)))</f>
        <v/>
      </c>
      <c r="OG12" s="33" t="str">
        <f>IF(ISBLANK($F12),,IF(TODAY()=OG$4,"Today",IF(AND(LOOKUP($F12,TenantNames,TenantStartDates)&lt;=OG$4,LOOKUP($F12,TenantNames,TenantEndDates)&gt;=OG$4),IF(OR(AND(DAY(LOOKUP($F12,TenantNames,TenantStartDates))&gt;28,DAY(EOMONTH(OG$4,0))=28,DAY(OG$4)=28),AND(DAY(LOOKUP($F12,TenantNames,TenantStartDates))&gt;30,DAY(EOMONTH(OG$4,0))=30,DAY(OG$4)=30),DAY(LOOKUP($F12,TenantNames,TenantStartDates))=DAY(OG$4)),IF((LOOKUP($F12,TenantNames,TenantEndDates)-OG$4)&lt;=31,LOOKUP($F12,TenantNames,TenantTotalRevenues)-SUM($JA12:OF12),LOOKUP($F12,TenantNames,TenantMonthlyRents)),IF(AND((SUMIF($G$4:AHB$4,"&lt;"&amp;OG$4,$G12:AHB12))&gt;SUMIFS(TransactionAmounts,TenantSources,$F12,'Filtered Data'!$C$2:$C23,"&lt;"&amp;OG$4),OG$4&lt;TODAY()),"Late","Occupied")),)))</f>
        <v/>
      </c>
      <c r="OH12" s="33" t="str">
        <f>IF(ISBLANK($F12),,IF(TODAY()=OH$4,"Today",IF(AND(LOOKUP($F12,TenantNames,TenantStartDates)&lt;=OH$4,LOOKUP($F12,TenantNames,TenantEndDates)&gt;=OH$4),IF(OR(AND(DAY(LOOKUP($F12,TenantNames,TenantStartDates))&gt;28,DAY(EOMONTH(OH$4,0))=28,DAY(OH$4)=28),AND(DAY(LOOKUP($F12,TenantNames,TenantStartDates))&gt;30,DAY(EOMONTH(OH$4,0))=30,DAY(OH$4)=30),DAY(LOOKUP($F12,TenantNames,TenantStartDates))=DAY(OH$4)),IF((LOOKUP($F12,TenantNames,TenantEndDates)-OH$4)&lt;=31,LOOKUP($F12,TenantNames,TenantTotalRevenues)-SUM($JA12:OG12),LOOKUP($F12,TenantNames,TenantMonthlyRents)),IF(AND((SUMIF($G$4:AHB$4,"&lt;"&amp;OH$4,$G12:AHB12))&gt;SUMIFS(TransactionAmounts,TenantSources,$F12,'Filtered Data'!$C$2:$C23,"&lt;"&amp;OH$4),OH$4&lt;TODAY()),"Late","Occupied")),)))</f>
        <v/>
      </c>
      <c r="OI12" s="33" t="str">
        <f>IF(ISBLANK($F12),,IF(TODAY()=OI$4,"Today",IF(AND(LOOKUP($F12,TenantNames,TenantStartDates)&lt;=OI$4,LOOKUP($F12,TenantNames,TenantEndDates)&gt;=OI$4),IF(OR(AND(DAY(LOOKUP($F12,TenantNames,TenantStartDates))&gt;28,DAY(EOMONTH(OI$4,0))=28,DAY(OI$4)=28),AND(DAY(LOOKUP($F12,TenantNames,TenantStartDates))&gt;30,DAY(EOMONTH(OI$4,0))=30,DAY(OI$4)=30),DAY(LOOKUP($F12,TenantNames,TenantStartDates))=DAY(OI$4)),IF((LOOKUP($F12,TenantNames,TenantEndDates)-OI$4)&lt;=31,LOOKUP($F12,TenantNames,TenantTotalRevenues)-SUM($JA12:OH12),LOOKUP($F12,TenantNames,TenantMonthlyRents)),IF(AND((SUMIF($G$4:AHB$4,"&lt;"&amp;OI$4,$G12:AHB12))&gt;SUMIFS(TransactionAmounts,TenantSources,$F12,'Filtered Data'!$C$2:$C23,"&lt;"&amp;OI$4),OI$4&lt;TODAY()),"Late","Occupied")),)))</f>
        <v/>
      </c>
      <c r="OJ12" s="33" t="str">
        <f>IF(ISBLANK($F12),,IF(TODAY()=OJ$4,"Today",IF(AND(LOOKUP($F12,TenantNames,TenantStartDates)&lt;=OJ$4,LOOKUP($F12,TenantNames,TenantEndDates)&gt;=OJ$4),IF(OR(AND(DAY(LOOKUP($F12,TenantNames,TenantStartDates))&gt;28,DAY(EOMONTH(OJ$4,0))=28,DAY(OJ$4)=28),AND(DAY(LOOKUP($F12,TenantNames,TenantStartDates))&gt;30,DAY(EOMONTH(OJ$4,0))=30,DAY(OJ$4)=30),DAY(LOOKUP($F12,TenantNames,TenantStartDates))=DAY(OJ$4)),IF((LOOKUP($F12,TenantNames,TenantEndDates)-OJ$4)&lt;=31,LOOKUP($F12,TenantNames,TenantTotalRevenues)-SUM($JA12:OI12),LOOKUP($F12,TenantNames,TenantMonthlyRents)),IF(AND((SUMIF($G$4:AHB$4,"&lt;"&amp;OJ$4,$G12:AHB12))&gt;SUMIFS(TransactionAmounts,TenantSources,$F12,'Filtered Data'!$C$2:$C23,"&lt;"&amp;OJ$4),OJ$4&lt;TODAY()),"Late","Occupied")),)))</f>
        <v/>
      </c>
      <c r="OK12" s="33" t="str">
        <f>IF(ISBLANK($F12),,IF(TODAY()=OK$4,"Today",IF(AND(LOOKUP($F12,TenantNames,TenantStartDates)&lt;=OK$4,LOOKUP($F12,TenantNames,TenantEndDates)&gt;=OK$4),IF(OR(AND(DAY(LOOKUP($F12,TenantNames,TenantStartDates))&gt;28,DAY(EOMONTH(OK$4,0))=28,DAY(OK$4)=28),AND(DAY(LOOKUP($F12,TenantNames,TenantStartDates))&gt;30,DAY(EOMONTH(OK$4,0))=30,DAY(OK$4)=30),DAY(LOOKUP($F12,TenantNames,TenantStartDates))=DAY(OK$4)),IF((LOOKUP($F12,TenantNames,TenantEndDates)-OK$4)&lt;=31,LOOKUP($F12,TenantNames,TenantTotalRevenues)-SUM($JA12:OJ12),LOOKUP($F12,TenantNames,TenantMonthlyRents)),IF(AND((SUMIF($G$4:AHB$4,"&lt;"&amp;OK$4,$G12:AHB12))&gt;SUMIFS(TransactionAmounts,TenantSources,$F12,'Filtered Data'!$C$2:$C23,"&lt;"&amp;OK$4),OK$4&lt;TODAY()),"Late","Occupied")),)))</f>
        <v/>
      </c>
      <c r="OL12" s="33" t="str">
        <f>IF(ISBLANK($F12),,IF(TODAY()=OL$4,"Today",IF(AND(LOOKUP($F12,TenantNames,TenantStartDates)&lt;=OL$4,LOOKUP($F12,TenantNames,TenantEndDates)&gt;=OL$4),IF(OR(AND(DAY(LOOKUP($F12,TenantNames,TenantStartDates))&gt;28,DAY(EOMONTH(OL$4,0))=28,DAY(OL$4)=28),AND(DAY(LOOKUP($F12,TenantNames,TenantStartDates))&gt;30,DAY(EOMONTH(OL$4,0))=30,DAY(OL$4)=30),DAY(LOOKUP($F12,TenantNames,TenantStartDates))=DAY(OL$4)),IF((LOOKUP($F12,TenantNames,TenantEndDates)-OL$4)&lt;=31,LOOKUP($F12,TenantNames,TenantTotalRevenues)-SUM($JA12:OK12),LOOKUP($F12,TenantNames,TenantMonthlyRents)),IF(AND((SUMIF($G$4:AHB$4,"&lt;"&amp;OL$4,$G12:AHB12))&gt;SUMIFS(TransactionAmounts,TenantSources,$F12,'Filtered Data'!$C$2:$C23,"&lt;"&amp;OL$4),OL$4&lt;TODAY()),"Late","Occupied")),)))</f>
        <v/>
      </c>
      <c r="OM12" s="33" t="str">
        <f>IF(ISBLANK($F12),,IF(TODAY()=OM$4,"Today",IF(AND(LOOKUP($F12,TenantNames,TenantStartDates)&lt;=OM$4,LOOKUP($F12,TenantNames,TenantEndDates)&gt;=OM$4),IF(OR(AND(DAY(LOOKUP($F12,TenantNames,TenantStartDates))&gt;28,DAY(EOMONTH(OM$4,0))=28,DAY(OM$4)=28),AND(DAY(LOOKUP($F12,TenantNames,TenantStartDates))&gt;30,DAY(EOMONTH(OM$4,0))=30,DAY(OM$4)=30),DAY(LOOKUP($F12,TenantNames,TenantStartDates))=DAY(OM$4)),IF((LOOKUP($F12,TenantNames,TenantEndDates)-OM$4)&lt;=31,LOOKUP($F12,TenantNames,TenantTotalRevenues)-SUM($JA12:OL12),LOOKUP($F12,TenantNames,TenantMonthlyRents)),IF(AND((SUMIF($G$4:AHB$4,"&lt;"&amp;OM$4,$G12:AHB12))&gt;SUMIFS(TransactionAmounts,TenantSources,$F12,'Filtered Data'!$C$2:$C23,"&lt;"&amp;OM$4),OM$4&lt;TODAY()),"Late","Occupied")),)))</f>
        <v/>
      </c>
      <c r="ON12" s="33" t="str">
        <f>IF(ISBLANK($F12),,IF(TODAY()=ON$4,"Today",IF(AND(LOOKUP($F12,TenantNames,TenantStartDates)&lt;=ON$4,LOOKUP($F12,TenantNames,TenantEndDates)&gt;=ON$4),IF(OR(AND(DAY(LOOKUP($F12,TenantNames,TenantStartDates))&gt;28,DAY(EOMONTH(ON$4,0))=28,DAY(ON$4)=28),AND(DAY(LOOKUP($F12,TenantNames,TenantStartDates))&gt;30,DAY(EOMONTH(ON$4,0))=30,DAY(ON$4)=30),DAY(LOOKUP($F12,TenantNames,TenantStartDates))=DAY(ON$4)),IF((LOOKUP($F12,TenantNames,TenantEndDates)-ON$4)&lt;=31,LOOKUP($F12,TenantNames,TenantTotalRevenues)-SUM($JA12:OM12),LOOKUP($F12,TenantNames,TenantMonthlyRents)),IF(AND((SUMIF($G$4:AHB$4,"&lt;"&amp;ON$4,$G12:AHB12))&gt;SUMIFS(TransactionAmounts,TenantSources,$F12,'Filtered Data'!$C$2:$C23,"&lt;"&amp;ON$4),ON$4&lt;TODAY()),"Late","Occupied")),)))</f>
        <v/>
      </c>
      <c r="OO12" s="33" t="str">
        <f>IF(ISBLANK($F12),,IF(TODAY()=OO$4,"Today",IF(AND(LOOKUP($F12,TenantNames,TenantStartDates)&lt;=OO$4,LOOKUP($F12,TenantNames,TenantEndDates)&gt;=OO$4),IF(OR(AND(DAY(LOOKUP($F12,TenantNames,TenantStartDates))&gt;28,DAY(EOMONTH(OO$4,0))=28,DAY(OO$4)=28),AND(DAY(LOOKUP($F12,TenantNames,TenantStartDates))&gt;30,DAY(EOMONTH(OO$4,0))=30,DAY(OO$4)=30),DAY(LOOKUP($F12,TenantNames,TenantStartDates))=DAY(OO$4)),IF((LOOKUP($F12,TenantNames,TenantEndDates)-OO$4)&lt;=31,LOOKUP($F12,TenantNames,TenantTotalRevenues)-SUM($JA12:ON12),LOOKUP($F12,TenantNames,TenantMonthlyRents)),IF(AND((SUMIF($G$4:AHB$4,"&lt;"&amp;OO$4,$G12:AHB12))&gt;SUMIFS(TransactionAmounts,TenantSources,$F12,'Filtered Data'!$C$2:$C23,"&lt;"&amp;OO$4),OO$4&lt;TODAY()),"Late","Occupied")),)))</f>
        <v/>
      </c>
      <c r="OP12" s="33" t="str">
        <f>IF(ISBLANK($F12),,IF(TODAY()=OP$4,"Today",IF(AND(LOOKUP($F12,TenantNames,TenantStartDates)&lt;=OP$4,LOOKUP($F12,TenantNames,TenantEndDates)&gt;=OP$4),IF(OR(AND(DAY(LOOKUP($F12,TenantNames,TenantStartDates))&gt;28,DAY(EOMONTH(OP$4,0))=28,DAY(OP$4)=28),AND(DAY(LOOKUP($F12,TenantNames,TenantStartDates))&gt;30,DAY(EOMONTH(OP$4,0))=30,DAY(OP$4)=30),DAY(LOOKUP($F12,TenantNames,TenantStartDates))=DAY(OP$4)),IF((LOOKUP($F12,TenantNames,TenantEndDates)-OP$4)&lt;=31,LOOKUP($F12,TenantNames,TenantTotalRevenues)-SUM($JA12:OO12),LOOKUP($F12,TenantNames,TenantMonthlyRents)),IF(AND((SUMIF($G$4:AHB$4,"&lt;"&amp;OP$4,$G12:AHB12))&gt;SUMIFS(TransactionAmounts,TenantSources,$F12,'Filtered Data'!$C$2:$C23,"&lt;"&amp;OP$4),OP$4&lt;TODAY()),"Late","Occupied")),)))</f>
        <v/>
      </c>
      <c r="OQ12" s="33" t="str">
        <f>IF(ISBLANK($F12),,IF(TODAY()=OQ$4,"Today",IF(AND(LOOKUP($F12,TenantNames,TenantStartDates)&lt;=OQ$4,LOOKUP($F12,TenantNames,TenantEndDates)&gt;=OQ$4),IF(OR(AND(DAY(LOOKUP($F12,TenantNames,TenantStartDates))&gt;28,DAY(EOMONTH(OQ$4,0))=28,DAY(OQ$4)=28),AND(DAY(LOOKUP($F12,TenantNames,TenantStartDates))&gt;30,DAY(EOMONTH(OQ$4,0))=30,DAY(OQ$4)=30),DAY(LOOKUP($F12,TenantNames,TenantStartDates))=DAY(OQ$4)),IF((LOOKUP($F12,TenantNames,TenantEndDates)-OQ$4)&lt;=31,LOOKUP($F12,TenantNames,TenantTotalRevenues)-SUM($JA12:OP12),LOOKUP($F12,TenantNames,TenantMonthlyRents)),IF(AND((SUMIF($G$4:AHB$4,"&lt;"&amp;OQ$4,$G12:AHB12))&gt;SUMIFS(TransactionAmounts,TenantSources,$F12,'Filtered Data'!$C$2:$C23,"&lt;"&amp;OQ$4),OQ$4&lt;TODAY()),"Late","Occupied")),)))</f>
        <v/>
      </c>
      <c r="OR12" s="33" t="str">
        <f>IF(ISBLANK($F12),,IF(TODAY()=OR$4,"Today",IF(AND(LOOKUP($F12,TenantNames,TenantStartDates)&lt;=OR$4,LOOKUP($F12,TenantNames,TenantEndDates)&gt;=OR$4),IF(OR(AND(DAY(LOOKUP($F12,TenantNames,TenantStartDates))&gt;28,DAY(EOMONTH(OR$4,0))=28,DAY(OR$4)=28),AND(DAY(LOOKUP($F12,TenantNames,TenantStartDates))&gt;30,DAY(EOMONTH(OR$4,0))=30,DAY(OR$4)=30),DAY(LOOKUP($F12,TenantNames,TenantStartDates))=DAY(OR$4)),IF((LOOKUP($F12,TenantNames,TenantEndDates)-OR$4)&lt;=31,LOOKUP($F12,TenantNames,TenantTotalRevenues)-SUM($JA12:OQ12),LOOKUP($F12,TenantNames,TenantMonthlyRents)),IF(AND((SUMIF($G$4:AHB$4,"&lt;"&amp;OR$4,$G12:AHB12))&gt;SUMIFS(TransactionAmounts,TenantSources,$F12,'Filtered Data'!$C$2:$C23,"&lt;"&amp;OR$4),OR$4&lt;TODAY()),"Late","Occupied")),)))</f>
        <v/>
      </c>
      <c r="OS12" s="33" t="str">
        <f>IF(ISBLANK($F12),,IF(TODAY()=OS$4,"Today",IF(AND(LOOKUP($F12,TenantNames,TenantStartDates)&lt;=OS$4,LOOKUP($F12,TenantNames,TenantEndDates)&gt;=OS$4),IF(OR(AND(DAY(LOOKUP($F12,TenantNames,TenantStartDates))&gt;28,DAY(EOMONTH(OS$4,0))=28,DAY(OS$4)=28),AND(DAY(LOOKUP($F12,TenantNames,TenantStartDates))&gt;30,DAY(EOMONTH(OS$4,0))=30,DAY(OS$4)=30),DAY(LOOKUP($F12,TenantNames,TenantStartDates))=DAY(OS$4)),IF((LOOKUP($F12,TenantNames,TenantEndDates)-OS$4)&lt;=31,LOOKUP($F12,TenantNames,TenantTotalRevenues)-SUM($JA12:OR12),LOOKUP($F12,TenantNames,TenantMonthlyRents)),IF(AND((SUMIF($G$4:AHB$4,"&lt;"&amp;OS$4,$G12:AHB12))&gt;SUMIFS(TransactionAmounts,TenantSources,$F12,'Filtered Data'!$C$2:$C23,"&lt;"&amp;OS$4),OS$4&lt;TODAY()),"Late","Occupied")),)))</f>
        <v/>
      </c>
      <c r="OT12" s="33" t="str">
        <f>IF(ISBLANK($F12),,IF(TODAY()=OT$4,"Today",IF(AND(LOOKUP($F12,TenantNames,TenantStartDates)&lt;=OT$4,LOOKUP($F12,TenantNames,TenantEndDates)&gt;=OT$4),IF(OR(AND(DAY(LOOKUP($F12,TenantNames,TenantStartDates))&gt;28,DAY(EOMONTH(OT$4,0))=28,DAY(OT$4)=28),AND(DAY(LOOKUP($F12,TenantNames,TenantStartDates))&gt;30,DAY(EOMONTH(OT$4,0))=30,DAY(OT$4)=30),DAY(LOOKUP($F12,TenantNames,TenantStartDates))=DAY(OT$4)),IF((LOOKUP($F12,TenantNames,TenantEndDates)-OT$4)&lt;=31,LOOKUP($F12,TenantNames,TenantTotalRevenues)-SUM($JA12:OS12),LOOKUP($F12,TenantNames,TenantMonthlyRents)),IF(AND((SUMIF($G$4:AHB$4,"&lt;"&amp;OT$4,$G12:AHB12))&gt;SUMIFS(TransactionAmounts,TenantSources,$F12,'Filtered Data'!$C$2:$C23,"&lt;"&amp;OT$4),OT$4&lt;TODAY()),"Late","Occupied")),)))</f>
        <v/>
      </c>
      <c r="OU12" s="33" t="str">
        <f>IF(ISBLANK($F12),,IF(TODAY()=OU$4,"Today",IF(AND(LOOKUP($F12,TenantNames,TenantStartDates)&lt;=OU$4,LOOKUP($F12,TenantNames,TenantEndDates)&gt;=OU$4),IF(OR(AND(DAY(LOOKUP($F12,TenantNames,TenantStartDates))&gt;28,DAY(EOMONTH(OU$4,0))=28,DAY(OU$4)=28),AND(DAY(LOOKUP($F12,TenantNames,TenantStartDates))&gt;30,DAY(EOMONTH(OU$4,0))=30,DAY(OU$4)=30),DAY(LOOKUP($F12,TenantNames,TenantStartDates))=DAY(OU$4)),IF((LOOKUP($F12,TenantNames,TenantEndDates)-OU$4)&lt;=31,LOOKUP($F12,TenantNames,TenantTotalRevenues)-SUM($JA12:OT12),LOOKUP($F12,TenantNames,TenantMonthlyRents)),IF(AND((SUMIF($G$4:AHB$4,"&lt;"&amp;OU$4,$G12:AHB12))&gt;SUMIFS(TransactionAmounts,TenantSources,$F12,'Filtered Data'!$C$2:$C23,"&lt;"&amp;OU$4),OU$4&lt;TODAY()),"Late","Occupied")),)))</f>
        <v/>
      </c>
      <c r="OV12" s="33" t="str">
        <f>IF(ISBLANK($F12),,IF(TODAY()=OV$4,"Today",IF(AND(LOOKUP($F12,TenantNames,TenantStartDates)&lt;=OV$4,LOOKUP($F12,TenantNames,TenantEndDates)&gt;=OV$4),IF(OR(AND(DAY(LOOKUP($F12,TenantNames,TenantStartDates))&gt;28,DAY(EOMONTH(OV$4,0))=28,DAY(OV$4)=28),AND(DAY(LOOKUP($F12,TenantNames,TenantStartDates))&gt;30,DAY(EOMONTH(OV$4,0))=30,DAY(OV$4)=30),DAY(LOOKUP($F12,TenantNames,TenantStartDates))=DAY(OV$4)),IF((LOOKUP($F12,TenantNames,TenantEndDates)-OV$4)&lt;=31,LOOKUP($F12,TenantNames,TenantTotalRevenues)-SUM($JA12:OU12),LOOKUP($F12,TenantNames,TenantMonthlyRents)),IF(AND((SUMIF($G$4:AHB$4,"&lt;"&amp;OV$4,$G12:AHB12))&gt;SUMIFS(TransactionAmounts,TenantSources,$F12,'Filtered Data'!$C$2:$C23,"&lt;"&amp;OV$4),OV$4&lt;TODAY()),"Late","Occupied")),)))</f>
        <v/>
      </c>
      <c r="OW12" s="33" t="str">
        <f>IF(ISBLANK($F12),,IF(TODAY()=OW$4,"Today",IF(AND(LOOKUP($F12,TenantNames,TenantStartDates)&lt;=OW$4,LOOKUP($F12,TenantNames,TenantEndDates)&gt;=OW$4),IF(OR(AND(DAY(LOOKUP($F12,TenantNames,TenantStartDates))&gt;28,DAY(EOMONTH(OW$4,0))=28,DAY(OW$4)=28),AND(DAY(LOOKUP($F12,TenantNames,TenantStartDates))&gt;30,DAY(EOMONTH(OW$4,0))=30,DAY(OW$4)=30),DAY(LOOKUP($F12,TenantNames,TenantStartDates))=DAY(OW$4)),IF((LOOKUP($F12,TenantNames,TenantEndDates)-OW$4)&lt;=31,LOOKUP($F12,TenantNames,TenantTotalRevenues)-SUM($JA12:OV12),LOOKUP($F12,TenantNames,TenantMonthlyRents)),IF(AND((SUMIF($G$4:AHB$4,"&lt;"&amp;OW$4,$G12:AHB12))&gt;SUMIFS(TransactionAmounts,TenantSources,$F12,'Filtered Data'!$C$2:$C23,"&lt;"&amp;OW$4),OW$4&lt;TODAY()),"Late","Occupied")),)))</f>
        <v/>
      </c>
      <c r="OX12" s="33" t="str">
        <f>IF(ISBLANK($F12),,IF(TODAY()=OX$4,"Today",IF(AND(LOOKUP($F12,TenantNames,TenantStartDates)&lt;=OX$4,LOOKUP($F12,TenantNames,TenantEndDates)&gt;=OX$4),IF(OR(AND(DAY(LOOKUP($F12,TenantNames,TenantStartDates))&gt;28,DAY(EOMONTH(OX$4,0))=28,DAY(OX$4)=28),AND(DAY(LOOKUP($F12,TenantNames,TenantStartDates))&gt;30,DAY(EOMONTH(OX$4,0))=30,DAY(OX$4)=30),DAY(LOOKUP($F12,TenantNames,TenantStartDates))=DAY(OX$4)),IF((LOOKUP($F12,TenantNames,TenantEndDates)-OX$4)&lt;=31,LOOKUP($F12,TenantNames,TenantTotalRevenues)-SUM($JA12:OW12),LOOKUP($F12,TenantNames,TenantMonthlyRents)),IF(AND((SUMIF($G$4:AHB$4,"&lt;"&amp;OX$4,$G12:AHB12))&gt;SUMIFS(TransactionAmounts,TenantSources,$F12,'Filtered Data'!$C$2:$C23,"&lt;"&amp;OX$4),OX$4&lt;TODAY()),"Late","Occupied")),)))</f>
        <v/>
      </c>
      <c r="OY12" s="33" t="str">
        <f>IF(ISBLANK($F12),,IF(TODAY()=OY$4,"Today",IF(AND(LOOKUP($F12,TenantNames,TenantStartDates)&lt;=OY$4,LOOKUP($F12,TenantNames,TenantEndDates)&gt;=OY$4),IF(OR(AND(DAY(LOOKUP($F12,TenantNames,TenantStartDates))&gt;28,DAY(EOMONTH(OY$4,0))=28,DAY(OY$4)=28),AND(DAY(LOOKUP($F12,TenantNames,TenantStartDates))&gt;30,DAY(EOMONTH(OY$4,0))=30,DAY(OY$4)=30),DAY(LOOKUP($F12,TenantNames,TenantStartDates))=DAY(OY$4)),IF((LOOKUP($F12,TenantNames,TenantEndDates)-OY$4)&lt;=31,LOOKUP($F12,TenantNames,TenantTotalRevenues)-SUM($JA12:OX12),LOOKUP($F12,TenantNames,TenantMonthlyRents)),IF(AND((SUMIF($G$4:AHB$4,"&lt;"&amp;OY$4,$G12:AHB12))&gt;SUMIFS(TransactionAmounts,TenantSources,$F12,'Filtered Data'!$C$2:$C23,"&lt;"&amp;OY$4),OY$4&lt;TODAY()),"Late","Occupied")),)))</f>
        <v/>
      </c>
      <c r="OZ12" s="33" t="str">
        <f>IF(ISBLANK($F12),,IF(TODAY()=OZ$4,"Today",IF(AND(LOOKUP($F12,TenantNames,TenantStartDates)&lt;=OZ$4,LOOKUP($F12,TenantNames,TenantEndDates)&gt;=OZ$4),IF(OR(AND(DAY(LOOKUP($F12,TenantNames,TenantStartDates))&gt;28,DAY(EOMONTH(OZ$4,0))=28,DAY(OZ$4)=28),AND(DAY(LOOKUP($F12,TenantNames,TenantStartDates))&gt;30,DAY(EOMONTH(OZ$4,0))=30,DAY(OZ$4)=30),DAY(LOOKUP($F12,TenantNames,TenantStartDates))=DAY(OZ$4)),IF((LOOKUP($F12,TenantNames,TenantEndDates)-OZ$4)&lt;=31,LOOKUP($F12,TenantNames,TenantTotalRevenues)-SUM($JA12:OY12),LOOKUP($F12,TenantNames,TenantMonthlyRents)),IF(AND((SUMIF($G$4:AHB$4,"&lt;"&amp;OZ$4,$G12:AHB12))&gt;SUMIFS(TransactionAmounts,TenantSources,$F12,'Filtered Data'!$C$2:$C23,"&lt;"&amp;OZ$4),OZ$4&lt;TODAY()),"Late","Occupied")),)))</f>
        <v/>
      </c>
      <c r="PA12" s="33" t="str">
        <f>IF(ISBLANK($F12),,IF(TODAY()=PA$4,"Today",IF(AND(LOOKUP($F12,TenantNames,TenantStartDates)&lt;=PA$4,LOOKUP($F12,TenantNames,TenantEndDates)&gt;=PA$4),IF(OR(AND(DAY(LOOKUP($F12,TenantNames,TenantStartDates))&gt;28,DAY(EOMONTH(PA$4,0))=28,DAY(PA$4)=28),AND(DAY(LOOKUP($F12,TenantNames,TenantStartDates))&gt;30,DAY(EOMONTH(PA$4,0))=30,DAY(PA$4)=30),DAY(LOOKUP($F12,TenantNames,TenantStartDates))=DAY(PA$4)),IF((LOOKUP($F12,TenantNames,TenantEndDates)-PA$4)&lt;=31,LOOKUP($F12,TenantNames,TenantTotalRevenues)-SUM($JA12:OZ12),LOOKUP($F12,TenantNames,TenantMonthlyRents)),IF(AND((SUMIF($G$4:AHB$4,"&lt;"&amp;PA$4,$G12:AHB12))&gt;SUMIFS(TransactionAmounts,TenantSources,$F12,'Filtered Data'!$C$2:$C23,"&lt;"&amp;PA$4),PA$4&lt;TODAY()),"Late","Occupied")),)))</f>
        <v/>
      </c>
      <c r="PB12" s="33" t="str">
        <f>IF(ISBLANK($F12),,IF(TODAY()=PB$4,"Today",IF(AND(LOOKUP($F12,TenantNames,TenantStartDates)&lt;=PB$4,LOOKUP($F12,TenantNames,TenantEndDates)&gt;=PB$4),IF(OR(AND(DAY(LOOKUP($F12,TenantNames,TenantStartDates))&gt;28,DAY(EOMONTH(PB$4,0))=28,DAY(PB$4)=28),AND(DAY(LOOKUP($F12,TenantNames,TenantStartDates))&gt;30,DAY(EOMONTH(PB$4,0))=30,DAY(PB$4)=30),DAY(LOOKUP($F12,TenantNames,TenantStartDates))=DAY(PB$4)),IF((LOOKUP($F12,TenantNames,TenantEndDates)-PB$4)&lt;=31,LOOKUP($F12,TenantNames,TenantTotalRevenues)-SUM($JA12:PA12),LOOKUP($F12,TenantNames,TenantMonthlyRents)),IF(AND((SUMIF($G$4:AHB$4,"&lt;"&amp;PB$4,$G12:AHB12))&gt;SUMIFS(TransactionAmounts,TenantSources,$F12,'Filtered Data'!$C$2:$C23,"&lt;"&amp;PB$4),PB$4&lt;TODAY()),"Late","Occupied")),)))</f>
        <v/>
      </c>
      <c r="PC12" s="33" t="str">
        <f>IF(ISBLANK($F12),,IF(TODAY()=PC$4,"Today",IF(AND(LOOKUP($F12,TenantNames,TenantStartDates)&lt;=PC$4,LOOKUP($F12,TenantNames,TenantEndDates)&gt;=PC$4),IF(OR(AND(DAY(LOOKUP($F12,TenantNames,TenantStartDates))&gt;28,DAY(EOMONTH(PC$4,0))=28,DAY(PC$4)=28),AND(DAY(LOOKUP($F12,TenantNames,TenantStartDates))&gt;30,DAY(EOMONTH(PC$4,0))=30,DAY(PC$4)=30),DAY(LOOKUP($F12,TenantNames,TenantStartDates))=DAY(PC$4)),IF((LOOKUP($F12,TenantNames,TenantEndDates)-PC$4)&lt;=31,LOOKUP($F12,TenantNames,TenantTotalRevenues)-SUM($JA12:PB12),LOOKUP($F12,TenantNames,TenantMonthlyRents)),IF(AND((SUMIF($G$4:AHB$4,"&lt;"&amp;PC$4,$G12:AHB12))&gt;SUMIFS(TransactionAmounts,TenantSources,$F12,'Filtered Data'!$C$2:$C23,"&lt;"&amp;PC$4),PC$4&lt;TODAY()),"Late","Occupied")),)))</f>
        <v/>
      </c>
      <c r="PD12" s="33" t="str">
        <f>IF(ISBLANK($F12),,IF(TODAY()=PD$4,"Today",IF(AND(LOOKUP($F12,TenantNames,TenantStartDates)&lt;=PD$4,LOOKUP($F12,TenantNames,TenantEndDates)&gt;=PD$4),IF(OR(AND(DAY(LOOKUP($F12,TenantNames,TenantStartDates))&gt;28,DAY(EOMONTH(PD$4,0))=28,DAY(PD$4)=28),AND(DAY(LOOKUP($F12,TenantNames,TenantStartDates))&gt;30,DAY(EOMONTH(PD$4,0))=30,DAY(PD$4)=30),DAY(LOOKUP($F12,TenantNames,TenantStartDates))=DAY(PD$4)),IF((LOOKUP($F12,TenantNames,TenantEndDates)-PD$4)&lt;=31,LOOKUP($F12,TenantNames,TenantTotalRevenues)-SUM($JA12:PC12),LOOKUP($F12,TenantNames,TenantMonthlyRents)),IF(AND((SUMIF($G$4:AHB$4,"&lt;"&amp;PD$4,$G12:AHB12))&gt;SUMIFS(TransactionAmounts,TenantSources,$F12,'Filtered Data'!$C$2:$C23,"&lt;"&amp;PD$4),PD$4&lt;TODAY()),"Late","Occupied")),)))</f>
        <v/>
      </c>
      <c r="PE12" s="33" t="str">
        <f>IF(ISBLANK($F12),,IF(TODAY()=PE$4,"Today",IF(AND(LOOKUP($F12,TenantNames,TenantStartDates)&lt;=PE$4,LOOKUP($F12,TenantNames,TenantEndDates)&gt;=PE$4),IF(OR(AND(DAY(LOOKUP($F12,TenantNames,TenantStartDates))&gt;28,DAY(EOMONTH(PE$4,0))=28,DAY(PE$4)=28),AND(DAY(LOOKUP($F12,TenantNames,TenantStartDates))&gt;30,DAY(EOMONTH(PE$4,0))=30,DAY(PE$4)=30),DAY(LOOKUP($F12,TenantNames,TenantStartDates))=DAY(PE$4)),IF((LOOKUP($F12,TenantNames,TenantEndDates)-PE$4)&lt;=31,LOOKUP($F12,TenantNames,TenantTotalRevenues)-SUM($JA12:PD12),LOOKUP($F12,TenantNames,TenantMonthlyRents)),IF(AND((SUMIF($G$4:AHB$4,"&lt;"&amp;PE$4,$G12:AHB12))&gt;SUMIFS(TransactionAmounts,TenantSources,$F12,'Filtered Data'!$C$2:$C23,"&lt;"&amp;PE$4),PE$4&lt;TODAY()),"Late","Occupied")),)))</f>
        <v/>
      </c>
      <c r="PF12" s="33" t="str">
        <f>IF(ISBLANK($F12),,IF(TODAY()=PF$4,"Today",IF(AND(LOOKUP($F12,TenantNames,TenantStartDates)&lt;=PF$4,LOOKUP($F12,TenantNames,TenantEndDates)&gt;=PF$4),IF(OR(AND(DAY(LOOKUP($F12,TenantNames,TenantStartDates))&gt;28,DAY(EOMONTH(PF$4,0))=28,DAY(PF$4)=28),AND(DAY(LOOKUP($F12,TenantNames,TenantStartDates))&gt;30,DAY(EOMONTH(PF$4,0))=30,DAY(PF$4)=30),DAY(LOOKUP($F12,TenantNames,TenantStartDates))=DAY(PF$4)),IF((LOOKUP($F12,TenantNames,TenantEndDates)-PF$4)&lt;=31,LOOKUP($F12,TenantNames,TenantTotalRevenues)-SUM($JA12:PE12),LOOKUP($F12,TenantNames,TenantMonthlyRents)),IF(AND((SUMIF($G$4:AHB$4,"&lt;"&amp;PF$4,$G12:AHB12))&gt;SUMIFS(TransactionAmounts,TenantSources,$F12,'Filtered Data'!$C$2:$C23,"&lt;"&amp;PF$4),PF$4&lt;TODAY()),"Late","Occupied")),)))</f>
        <v/>
      </c>
      <c r="PG12" s="33" t="str">
        <f>IF(ISBLANK($F12),,IF(TODAY()=PG$4,"Today",IF(AND(LOOKUP($F12,TenantNames,TenantStartDates)&lt;=PG$4,LOOKUP($F12,TenantNames,TenantEndDates)&gt;=PG$4),IF(OR(AND(DAY(LOOKUP($F12,TenantNames,TenantStartDates))&gt;28,DAY(EOMONTH(PG$4,0))=28,DAY(PG$4)=28),AND(DAY(LOOKUP($F12,TenantNames,TenantStartDates))&gt;30,DAY(EOMONTH(PG$4,0))=30,DAY(PG$4)=30),DAY(LOOKUP($F12,TenantNames,TenantStartDates))=DAY(PG$4)),IF((LOOKUP($F12,TenantNames,TenantEndDates)-PG$4)&lt;=31,LOOKUP($F12,TenantNames,TenantTotalRevenues)-SUM($JA12:PF12),LOOKUP($F12,TenantNames,TenantMonthlyRents)),IF(AND((SUMIF($G$4:AHB$4,"&lt;"&amp;PG$4,$G12:AHB12))&gt;SUMIFS(TransactionAmounts,TenantSources,$F12,'Filtered Data'!$C$2:$C23,"&lt;"&amp;PG$4),PG$4&lt;TODAY()),"Late","Occupied")),)))</f>
        <v/>
      </c>
      <c r="PH12" s="33" t="str">
        <f>IF(ISBLANK($F12),,IF(TODAY()=PH$4,"Today",IF(AND(LOOKUP($F12,TenantNames,TenantStartDates)&lt;=PH$4,LOOKUP($F12,TenantNames,TenantEndDates)&gt;=PH$4),IF(OR(AND(DAY(LOOKUP($F12,TenantNames,TenantStartDates))&gt;28,DAY(EOMONTH(PH$4,0))=28,DAY(PH$4)=28),AND(DAY(LOOKUP($F12,TenantNames,TenantStartDates))&gt;30,DAY(EOMONTH(PH$4,0))=30,DAY(PH$4)=30),DAY(LOOKUP($F12,TenantNames,TenantStartDates))=DAY(PH$4)),IF((LOOKUP($F12,TenantNames,TenantEndDates)-PH$4)&lt;=31,LOOKUP($F12,TenantNames,TenantTotalRevenues)-SUM($JA12:PG12),LOOKUP($F12,TenantNames,TenantMonthlyRents)),IF(AND((SUMIF($G$4:AHB$4,"&lt;"&amp;PH$4,$G12:AHB12))&gt;SUMIFS(TransactionAmounts,TenantSources,$F12,'Filtered Data'!$C$2:$C23,"&lt;"&amp;PH$4),PH$4&lt;TODAY()),"Late","Occupied")),)))</f>
        <v/>
      </c>
      <c r="PI12" s="33" t="str">
        <f>IF(ISBLANK($F12),,IF(TODAY()=PI$4,"Today",IF(AND(LOOKUP($F12,TenantNames,TenantStartDates)&lt;=PI$4,LOOKUP($F12,TenantNames,TenantEndDates)&gt;=PI$4),IF(OR(AND(DAY(LOOKUP($F12,TenantNames,TenantStartDates))&gt;28,DAY(EOMONTH(PI$4,0))=28,DAY(PI$4)=28),AND(DAY(LOOKUP($F12,TenantNames,TenantStartDates))&gt;30,DAY(EOMONTH(PI$4,0))=30,DAY(PI$4)=30),DAY(LOOKUP($F12,TenantNames,TenantStartDates))=DAY(PI$4)),IF((LOOKUP($F12,TenantNames,TenantEndDates)-PI$4)&lt;=31,LOOKUP($F12,TenantNames,TenantTotalRevenues)-SUM($JA12:PH12),LOOKUP($F12,TenantNames,TenantMonthlyRents)),IF(AND((SUMIF($G$4:AHB$4,"&lt;"&amp;PI$4,$G12:AHB12))&gt;SUMIFS(TransactionAmounts,TenantSources,$F12,'Filtered Data'!$C$2:$C23,"&lt;"&amp;PI$4),PI$4&lt;TODAY()),"Late","Occupied")),)))</f>
        <v/>
      </c>
      <c r="PJ12" s="33" t="str">
        <f>IF(ISBLANK($F12),,IF(TODAY()=PJ$4,"Today",IF(AND(LOOKUP($F12,TenantNames,TenantStartDates)&lt;=PJ$4,LOOKUP($F12,TenantNames,TenantEndDates)&gt;=PJ$4),IF(OR(AND(DAY(LOOKUP($F12,TenantNames,TenantStartDates))&gt;28,DAY(EOMONTH(PJ$4,0))=28,DAY(PJ$4)=28),AND(DAY(LOOKUP($F12,TenantNames,TenantStartDates))&gt;30,DAY(EOMONTH(PJ$4,0))=30,DAY(PJ$4)=30),DAY(LOOKUP($F12,TenantNames,TenantStartDates))=DAY(PJ$4)),IF((LOOKUP($F12,TenantNames,TenantEndDates)-PJ$4)&lt;=31,LOOKUP($F12,TenantNames,TenantTotalRevenues)-SUM($JA12:PI12),LOOKUP($F12,TenantNames,TenantMonthlyRents)),IF(AND((SUMIF($G$4:AHB$4,"&lt;"&amp;PJ$4,$G12:AHB12))&gt;SUMIFS(TransactionAmounts,TenantSources,$F12,'Filtered Data'!$C$2:$C23,"&lt;"&amp;PJ$4),PJ$4&lt;TODAY()),"Late","Occupied")),)))</f>
        <v/>
      </c>
      <c r="PK12" s="33" t="str">
        <f>IF(ISBLANK($F12),,IF(TODAY()=PK$4,"Today",IF(AND(LOOKUP($F12,TenantNames,TenantStartDates)&lt;=PK$4,LOOKUP($F12,TenantNames,TenantEndDates)&gt;=PK$4),IF(OR(AND(DAY(LOOKUP($F12,TenantNames,TenantStartDates))&gt;28,DAY(EOMONTH(PK$4,0))=28,DAY(PK$4)=28),AND(DAY(LOOKUP($F12,TenantNames,TenantStartDates))&gt;30,DAY(EOMONTH(PK$4,0))=30,DAY(PK$4)=30),DAY(LOOKUP($F12,TenantNames,TenantStartDates))=DAY(PK$4)),IF((LOOKUP($F12,TenantNames,TenantEndDates)-PK$4)&lt;=31,LOOKUP($F12,TenantNames,TenantTotalRevenues)-SUM($JA12:PJ12),LOOKUP($F12,TenantNames,TenantMonthlyRents)),IF(AND((SUMIF($G$4:AHB$4,"&lt;"&amp;PK$4,$G12:AHB12))&gt;SUMIFS(TransactionAmounts,TenantSources,$F12,'Filtered Data'!$C$2:$C23,"&lt;"&amp;PK$4),PK$4&lt;TODAY()),"Late","Occupied")),)))</f>
        <v/>
      </c>
      <c r="PL12" s="33" t="str">
        <f>IF(ISBLANK($F12),,IF(TODAY()=PL$4,"Today",IF(AND(LOOKUP($F12,TenantNames,TenantStartDates)&lt;=PL$4,LOOKUP($F12,TenantNames,TenantEndDates)&gt;=PL$4),IF(OR(AND(DAY(LOOKUP($F12,TenantNames,TenantStartDates))&gt;28,DAY(EOMONTH(PL$4,0))=28,DAY(PL$4)=28),AND(DAY(LOOKUP($F12,TenantNames,TenantStartDates))&gt;30,DAY(EOMONTH(PL$4,0))=30,DAY(PL$4)=30),DAY(LOOKUP($F12,TenantNames,TenantStartDates))=DAY(PL$4)),IF((LOOKUP($F12,TenantNames,TenantEndDates)-PL$4)&lt;=31,LOOKUP($F12,TenantNames,TenantTotalRevenues)-SUM($JA12:PK12),LOOKUP($F12,TenantNames,TenantMonthlyRents)),IF(AND((SUMIF($G$4:AHB$4,"&lt;"&amp;PL$4,$G12:AHB12))&gt;SUMIFS(TransactionAmounts,TenantSources,$F12,'Filtered Data'!$C$2:$C23,"&lt;"&amp;PL$4),PL$4&lt;TODAY()),"Late","Occupied")),)))</f>
        <v/>
      </c>
      <c r="PM12" s="33" t="str">
        <f>IF(ISBLANK($F12),,IF(TODAY()=PM$4,"Today",IF(AND(LOOKUP($F12,TenantNames,TenantStartDates)&lt;=PM$4,LOOKUP($F12,TenantNames,TenantEndDates)&gt;=PM$4),IF(OR(AND(DAY(LOOKUP($F12,TenantNames,TenantStartDates))&gt;28,DAY(EOMONTH(PM$4,0))=28,DAY(PM$4)=28),AND(DAY(LOOKUP($F12,TenantNames,TenantStartDates))&gt;30,DAY(EOMONTH(PM$4,0))=30,DAY(PM$4)=30),DAY(LOOKUP($F12,TenantNames,TenantStartDates))=DAY(PM$4)),IF((LOOKUP($F12,TenantNames,TenantEndDates)-PM$4)&lt;=31,LOOKUP($F12,TenantNames,TenantTotalRevenues)-SUM($JA12:PL12),LOOKUP($F12,TenantNames,TenantMonthlyRents)),IF(AND((SUMIF($G$4:AHB$4,"&lt;"&amp;PM$4,$G12:AHB12))&gt;SUMIFS(TransactionAmounts,TenantSources,$F12,'Filtered Data'!$C$2:$C23,"&lt;"&amp;PM$4),PM$4&lt;TODAY()),"Late","Occupied")),)))</f>
        <v/>
      </c>
      <c r="PN12" s="33" t="str">
        <f>IF(ISBLANK($F12),,IF(TODAY()=PN$4,"Today",IF(AND(LOOKUP($F12,TenantNames,TenantStartDates)&lt;=PN$4,LOOKUP($F12,TenantNames,TenantEndDates)&gt;=PN$4),IF(OR(AND(DAY(LOOKUP($F12,TenantNames,TenantStartDates))&gt;28,DAY(EOMONTH(PN$4,0))=28,DAY(PN$4)=28),AND(DAY(LOOKUP($F12,TenantNames,TenantStartDates))&gt;30,DAY(EOMONTH(PN$4,0))=30,DAY(PN$4)=30),DAY(LOOKUP($F12,TenantNames,TenantStartDates))=DAY(PN$4)),IF((LOOKUP($F12,TenantNames,TenantEndDates)-PN$4)&lt;=31,LOOKUP($F12,TenantNames,TenantTotalRevenues)-SUM($JA12:PM12),LOOKUP($F12,TenantNames,TenantMonthlyRents)),IF(AND((SUMIF($G$4:AHB$4,"&lt;"&amp;PN$4,$G12:AHB12))&gt;SUMIFS(TransactionAmounts,TenantSources,$F12,'Filtered Data'!$C$2:$C23,"&lt;"&amp;PN$4),PN$4&lt;TODAY()),"Late","Occupied")),)))</f>
        <v/>
      </c>
      <c r="PO12" s="33" t="str">
        <f>IF(ISBLANK($F12),,IF(TODAY()=PO$4,"Today",IF(AND(LOOKUP($F12,TenantNames,TenantStartDates)&lt;=PO$4,LOOKUP($F12,TenantNames,TenantEndDates)&gt;=PO$4),IF(OR(AND(DAY(LOOKUP($F12,TenantNames,TenantStartDates))&gt;28,DAY(EOMONTH(PO$4,0))=28,DAY(PO$4)=28),AND(DAY(LOOKUP($F12,TenantNames,TenantStartDates))&gt;30,DAY(EOMONTH(PO$4,0))=30,DAY(PO$4)=30),DAY(LOOKUP($F12,TenantNames,TenantStartDates))=DAY(PO$4)),IF((LOOKUP($F12,TenantNames,TenantEndDates)-PO$4)&lt;=31,LOOKUP($F12,TenantNames,TenantTotalRevenues)-SUM($JA12:PN12),LOOKUP($F12,TenantNames,TenantMonthlyRents)),IF(AND((SUMIF($G$4:AHB$4,"&lt;"&amp;PO$4,$G12:AHB12))&gt;SUMIFS(TransactionAmounts,TenantSources,$F12,'Filtered Data'!$C$2:$C23,"&lt;"&amp;PO$4),PO$4&lt;TODAY()),"Late","Occupied")),)))</f>
        <v/>
      </c>
      <c r="PP12" s="33" t="str">
        <f>IF(ISBLANK($F12),,IF(TODAY()=PP$4,"Today",IF(AND(LOOKUP($F12,TenantNames,TenantStartDates)&lt;=PP$4,LOOKUP($F12,TenantNames,TenantEndDates)&gt;=PP$4),IF(OR(AND(DAY(LOOKUP($F12,TenantNames,TenantStartDates))&gt;28,DAY(EOMONTH(PP$4,0))=28,DAY(PP$4)=28),AND(DAY(LOOKUP($F12,TenantNames,TenantStartDates))&gt;30,DAY(EOMONTH(PP$4,0))=30,DAY(PP$4)=30),DAY(LOOKUP($F12,TenantNames,TenantStartDates))=DAY(PP$4)),IF((LOOKUP($F12,TenantNames,TenantEndDates)-PP$4)&lt;=31,LOOKUP($F12,TenantNames,TenantTotalRevenues)-SUM($JA12:PO12),LOOKUP($F12,TenantNames,TenantMonthlyRents)),IF(AND((SUMIF($G$4:AHB$4,"&lt;"&amp;PP$4,$G12:AHB12))&gt;SUMIFS(TransactionAmounts,TenantSources,$F12,'Filtered Data'!$C$2:$C23,"&lt;"&amp;PP$4),PP$4&lt;TODAY()),"Late","Occupied")),)))</f>
        <v/>
      </c>
      <c r="PQ12" s="33" t="str">
        <f>IF(ISBLANK($F12),,IF(TODAY()=PQ$4,"Today",IF(AND(LOOKUP($F12,TenantNames,TenantStartDates)&lt;=PQ$4,LOOKUP($F12,TenantNames,TenantEndDates)&gt;=PQ$4),IF(OR(AND(DAY(LOOKUP($F12,TenantNames,TenantStartDates))&gt;28,DAY(EOMONTH(PQ$4,0))=28,DAY(PQ$4)=28),AND(DAY(LOOKUP($F12,TenantNames,TenantStartDates))&gt;30,DAY(EOMONTH(PQ$4,0))=30,DAY(PQ$4)=30),DAY(LOOKUP($F12,TenantNames,TenantStartDates))=DAY(PQ$4)),IF((LOOKUP($F12,TenantNames,TenantEndDates)-PQ$4)&lt;=31,LOOKUP($F12,TenantNames,TenantTotalRevenues)-SUM($JA12:PP12),LOOKUP($F12,TenantNames,TenantMonthlyRents)),IF(AND((SUMIF($G$4:AHB$4,"&lt;"&amp;PQ$4,$G12:AHB12))&gt;SUMIFS(TransactionAmounts,TenantSources,$F12,'Filtered Data'!$C$2:$C23,"&lt;"&amp;PQ$4),PQ$4&lt;TODAY()),"Late","Occupied")),)))</f>
        <v/>
      </c>
      <c r="PR12" s="33" t="str">
        <f>IF(ISBLANK($F12),,IF(TODAY()=PR$4,"Today",IF(AND(LOOKUP($F12,TenantNames,TenantStartDates)&lt;=PR$4,LOOKUP($F12,TenantNames,TenantEndDates)&gt;=PR$4),IF(OR(AND(DAY(LOOKUP($F12,TenantNames,TenantStartDates))&gt;28,DAY(EOMONTH(PR$4,0))=28,DAY(PR$4)=28),AND(DAY(LOOKUP($F12,TenantNames,TenantStartDates))&gt;30,DAY(EOMONTH(PR$4,0))=30,DAY(PR$4)=30),DAY(LOOKUP($F12,TenantNames,TenantStartDates))=DAY(PR$4)),IF((LOOKUP($F12,TenantNames,TenantEndDates)-PR$4)&lt;=31,LOOKUP($F12,TenantNames,TenantTotalRevenues)-SUM($JA12:PQ12),LOOKUP($F12,TenantNames,TenantMonthlyRents)),IF(AND((SUMIF($G$4:AHB$4,"&lt;"&amp;PR$4,$G12:AHB12))&gt;SUMIFS(TransactionAmounts,TenantSources,$F12,'Filtered Data'!$C$2:$C23,"&lt;"&amp;PR$4),PR$4&lt;TODAY()),"Late","Occupied")),)))</f>
        <v/>
      </c>
      <c r="PS12" s="33" t="str">
        <f>IF(ISBLANK($F12),,IF(TODAY()=PS$4,"Today",IF(AND(LOOKUP($F12,TenantNames,TenantStartDates)&lt;=PS$4,LOOKUP($F12,TenantNames,TenantEndDates)&gt;=PS$4),IF(OR(AND(DAY(LOOKUP($F12,TenantNames,TenantStartDates))&gt;28,DAY(EOMONTH(PS$4,0))=28,DAY(PS$4)=28),AND(DAY(LOOKUP($F12,TenantNames,TenantStartDates))&gt;30,DAY(EOMONTH(PS$4,0))=30,DAY(PS$4)=30),DAY(LOOKUP($F12,TenantNames,TenantStartDates))=DAY(PS$4)),IF((LOOKUP($F12,TenantNames,TenantEndDates)-PS$4)&lt;=31,LOOKUP($F12,TenantNames,TenantTotalRevenues)-SUM($JA12:PR12),LOOKUP($F12,TenantNames,TenantMonthlyRents)),IF(AND((SUMIF($G$4:AHB$4,"&lt;"&amp;PS$4,$G12:AHB12))&gt;SUMIFS(TransactionAmounts,TenantSources,$F12,'Filtered Data'!$C$2:$C23,"&lt;"&amp;PS$4),PS$4&lt;TODAY()),"Late","Occupied")),)))</f>
        <v/>
      </c>
      <c r="PT12" s="33" t="str">
        <f>IF(ISBLANK($F12),,IF(TODAY()=PT$4,"Today",IF(AND(LOOKUP($F12,TenantNames,TenantStartDates)&lt;=PT$4,LOOKUP($F12,TenantNames,TenantEndDates)&gt;=PT$4),IF(OR(AND(DAY(LOOKUP($F12,TenantNames,TenantStartDates))&gt;28,DAY(EOMONTH(PT$4,0))=28,DAY(PT$4)=28),AND(DAY(LOOKUP($F12,TenantNames,TenantStartDates))&gt;30,DAY(EOMONTH(PT$4,0))=30,DAY(PT$4)=30),DAY(LOOKUP($F12,TenantNames,TenantStartDates))=DAY(PT$4)),IF((LOOKUP($F12,TenantNames,TenantEndDates)-PT$4)&lt;=31,LOOKUP($F12,TenantNames,TenantTotalRevenues)-SUM($JA12:PS12),LOOKUP($F12,TenantNames,TenantMonthlyRents)),IF(AND((SUMIF($G$4:AHB$4,"&lt;"&amp;PT$4,$G12:AHB12))&gt;SUMIFS(TransactionAmounts,TenantSources,$F12,'Filtered Data'!$C$2:$C23,"&lt;"&amp;PT$4),PT$4&lt;TODAY()),"Late","Occupied")),)))</f>
        <v/>
      </c>
      <c r="PU12" s="33" t="str">
        <f>IF(ISBLANK($F12),,IF(TODAY()=PU$4,"Today",IF(AND(LOOKUP($F12,TenantNames,TenantStartDates)&lt;=PU$4,LOOKUP($F12,TenantNames,TenantEndDates)&gt;=PU$4),IF(OR(AND(DAY(LOOKUP($F12,TenantNames,TenantStartDates))&gt;28,DAY(EOMONTH(PU$4,0))=28,DAY(PU$4)=28),AND(DAY(LOOKUP($F12,TenantNames,TenantStartDates))&gt;30,DAY(EOMONTH(PU$4,0))=30,DAY(PU$4)=30),DAY(LOOKUP($F12,TenantNames,TenantStartDates))=DAY(PU$4)),IF((LOOKUP($F12,TenantNames,TenantEndDates)-PU$4)&lt;=31,LOOKUP($F12,TenantNames,TenantTotalRevenues)-SUM($JA12:PT12),LOOKUP($F12,TenantNames,TenantMonthlyRents)),IF(AND((SUMIF($G$4:AHB$4,"&lt;"&amp;PU$4,$G12:AHB12))&gt;SUMIFS(TransactionAmounts,TenantSources,$F12,'Filtered Data'!$C$2:$C23,"&lt;"&amp;PU$4),PU$4&lt;TODAY()),"Late","Occupied")),)))</f>
        <v/>
      </c>
      <c r="PV12" s="33" t="str">
        <f>IF(ISBLANK($F12),,IF(TODAY()=PV$4,"Today",IF(AND(LOOKUP($F12,TenantNames,TenantStartDates)&lt;=PV$4,LOOKUP($F12,TenantNames,TenantEndDates)&gt;=PV$4),IF(OR(AND(DAY(LOOKUP($F12,TenantNames,TenantStartDates))&gt;28,DAY(EOMONTH(PV$4,0))=28,DAY(PV$4)=28),AND(DAY(LOOKUP($F12,TenantNames,TenantStartDates))&gt;30,DAY(EOMONTH(PV$4,0))=30,DAY(PV$4)=30),DAY(LOOKUP($F12,TenantNames,TenantStartDates))=DAY(PV$4)),IF((LOOKUP($F12,TenantNames,TenantEndDates)-PV$4)&lt;=31,LOOKUP($F12,TenantNames,TenantTotalRevenues)-SUM($JA12:PU12),LOOKUP($F12,TenantNames,TenantMonthlyRents)),IF(AND((SUMIF($G$4:AHB$4,"&lt;"&amp;PV$4,$G12:AHB12))&gt;SUMIFS(TransactionAmounts,TenantSources,$F12,'Filtered Data'!$C$2:$C23,"&lt;"&amp;PV$4),PV$4&lt;TODAY()),"Late","Occupied")),)))</f>
        <v/>
      </c>
      <c r="PW12" s="33" t="str">
        <f>IF(ISBLANK($F12),,IF(TODAY()=PW$4,"Today",IF(AND(LOOKUP($F12,TenantNames,TenantStartDates)&lt;=PW$4,LOOKUP($F12,TenantNames,TenantEndDates)&gt;=PW$4),IF(OR(AND(DAY(LOOKUP($F12,TenantNames,TenantStartDates))&gt;28,DAY(EOMONTH(PW$4,0))=28,DAY(PW$4)=28),AND(DAY(LOOKUP($F12,TenantNames,TenantStartDates))&gt;30,DAY(EOMONTH(PW$4,0))=30,DAY(PW$4)=30),DAY(LOOKUP($F12,TenantNames,TenantStartDates))=DAY(PW$4)),IF((LOOKUP($F12,TenantNames,TenantEndDates)-PW$4)&lt;=31,LOOKUP($F12,TenantNames,TenantTotalRevenues)-SUM($JA12:PV12),LOOKUP($F12,TenantNames,TenantMonthlyRents)),IF(AND((SUMIF($G$4:AHB$4,"&lt;"&amp;PW$4,$G12:AHB12))&gt;SUMIFS(TransactionAmounts,TenantSources,$F12,'Filtered Data'!$C$2:$C23,"&lt;"&amp;PW$4),PW$4&lt;TODAY()),"Late","Occupied")),)))</f>
        <v/>
      </c>
      <c r="PX12" s="33" t="str">
        <f>IF(ISBLANK($F12),,IF(TODAY()=PX$4,"Today",IF(AND(LOOKUP($F12,TenantNames,TenantStartDates)&lt;=PX$4,LOOKUP($F12,TenantNames,TenantEndDates)&gt;=PX$4),IF(OR(AND(DAY(LOOKUP($F12,TenantNames,TenantStartDates))&gt;28,DAY(EOMONTH(PX$4,0))=28,DAY(PX$4)=28),AND(DAY(LOOKUP($F12,TenantNames,TenantStartDates))&gt;30,DAY(EOMONTH(PX$4,0))=30,DAY(PX$4)=30),DAY(LOOKUP($F12,TenantNames,TenantStartDates))=DAY(PX$4)),IF((LOOKUP($F12,TenantNames,TenantEndDates)-PX$4)&lt;=31,LOOKUP($F12,TenantNames,TenantTotalRevenues)-SUM($JA12:PW12),LOOKUP($F12,TenantNames,TenantMonthlyRents)),IF(AND((SUMIF($G$4:AHB$4,"&lt;"&amp;PX$4,$G12:AHB12))&gt;SUMIFS(TransactionAmounts,TenantSources,$F12,'Filtered Data'!$C$2:$C23,"&lt;"&amp;PX$4),PX$4&lt;TODAY()),"Late","Occupied")),)))</f>
        <v/>
      </c>
      <c r="PY12" s="33" t="str">
        <f>IF(ISBLANK($F12),,IF(TODAY()=PY$4,"Today",IF(AND(LOOKUP($F12,TenantNames,TenantStartDates)&lt;=PY$4,LOOKUP($F12,TenantNames,TenantEndDates)&gt;=PY$4),IF(OR(AND(DAY(LOOKUP($F12,TenantNames,TenantStartDates))&gt;28,DAY(EOMONTH(PY$4,0))=28,DAY(PY$4)=28),AND(DAY(LOOKUP($F12,TenantNames,TenantStartDates))&gt;30,DAY(EOMONTH(PY$4,0))=30,DAY(PY$4)=30),DAY(LOOKUP($F12,TenantNames,TenantStartDates))=DAY(PY$4)),IF((LOOKUP($F12,TenantNames,TenantEndDates)-PY$4)&lt;=31,LOOKUP($F12,TenantNames,TenantTotalRevenues)-SUM($JA12:PX12),LOOKUP($F12,TenantNames,TenantMonthlyRents)),IF(AND((SUMIF($G$4:AHB$4,"&lt;"&amp;PY$4,$G12:AHB12))&gt;SUMIFS(TransactionAmounts,TenantSources,$F12,'Filtered Data'!$C$2:$C23,"&lt;"&amp;PY$4),PY$4&lt;TODAY()),"Late","Occupied")),)))</f>
        <v/>
      </c>
      <c r="PZ12" s="33" t="str">
        <f>IF(ISBLANK($F12),,IF(TODAY()=PZ$4,"Today",IF(AND(LOOKUP($F12,TenantNames,TenantStartDates)&lt;=PZ$4,LOOKUP($F12,TenantNames,TenantEndDates)&gt;=PZ$4),IF(OR(AND(DAY(LOOKUP($F12,TenantNames,TenantStartDates))&gt;28,DAY(EOMONTH(PZ$4,0))=28,DAY(PZ$4)=28),AND(DAY(LOOKUP($F12,TenantNames,TenantStartDates))&gt;30,DAY(EOMONTH(PZ$4,0))=30,DAY(PZ$4)=30),DAY(LOOKUP($F12,TenantNames,TenantStartDates))=DAY(PZ$4)),IF((LOOKUP($F12,TenantNames,TenantEndDates)-PZ$4)&lt;=31,LOOKUP($F12,TenantNames,TenantTotalRevenues)-SUM($JA12:PY12),LOOKUP($F12,TenantNames,TenantMonthlyRents)),IF(AND((SUMIF($G$4:AHB$4,"&lt;"&amp;PZ$4,$G12:AHB12))&gt;SUMIFS(TransactionAmounts,TenantSources,$F12,'Filtered Data'!$C$2:$C23,"&lt;"&amp;PZ$4),PZ$4&lt;TODAY()),"Late","Occupied")),)))</f>
        <v/>
      </c>
      <c r="QA12" s="33" t="str">
        <f>IF(ISBLANK($F12),,IF(TODAY()=QA$4,"Today",IF(AND(LOOKUP($F12,TenantNames,TenantStartDates)&lt;=QA$4,LOOKUP($F12,TenantNames,TenantEndDates)&gt;=QA$4),IF(OR(AND(DAY(LOOKUP($F12,TenantNames,TenantStartDates))&gt;28,DAY(EOMONTH(QA$4,0))=28,DAY(QA$4)=28),AND(DAY(LOOKUP($F12,TenantNames,TenantStartDates))&gt;30,DAY(EOMONTH(QA$4,0))=30,DAY(QA$4)=30),DAY(LOOKUP($F12,TenantNames,TenantStartDates))=DAY(QA$4)),IF((LOOKUP($F12,TenantNames,TenantEndDates)-QA$4)&lt;=31,LOOKUP($F12,TenantNames,TenantTotalRevenues)-SUM($JA12:PZ12),LOOKUP($F12,TenantNames,TenantMonthlyRents)),IF(AND((SUMIF($G$4:AHB$4,"&lt;"&amp;QA$4,$G12:AHB12))&gt;SUMIFS(TransactionAmounts,TenantSources,$F12,'Filtered Data'!$C$2:$C23,"&lt;"&amp;QA$4),QA$4&lt;TODAY()),"Late","Occupied")),)))</f>
        <v/>
      </c>
      <c r="QB12" s="33" t="str">
        <f>IF(ISBLANK($F12),,IF(TODAY()=QB$4,"Today",IF(AND(LOOKUP($F12,TenantNames,TenantStartDates)&lt;=QB$4,LOOKUP($F12,TenantNames,TenantEndDates)&gt;=QB$4),IF(OR(AND(DAY(LOOKUP($F12,TenantNames,TenantStartDates))&gt;28,DAY(EOMONTH(QB$4,0))=28,DAY(QB$4)=28),AND(DAY(LOOKUP($F12,TenantNames,TenantStartDates))&gt;30,DAY(EOMONTH(QB$4,0))=30,DAY(QB$4)=30),DAY(LOOKUP($F12,TenantNames,TenantStartDates))=DAY(QB$4)),IF((LOOKUP($F12,TenantNames,TenantEndDates)-QB$4)&lt;=31,LOOKUP($F12,TenantNames,TenantTotalRevenues)-SUM($JA12:QA12),LOOKUP($F12,TenantNames,TenantMonthlyRents)),IF(AND((SUMIF($G$4:AHB$4,"&lt;"&amp;QB$4,$G12:AHB12))&gt;SUMIFS(TransactionAmounts,TenantSources,$F12,'Filtered Data'!$C$2:$C23,"&lt;"&amp;QB$4),QB$4&lt;TODAY()),"Late","Occupied")),)))</f>
        <v/>
      </c>
      <c r="QC12" s="33" t="str">
        <f>IF(ISBLANK($F12),,IF(TODAY()=QC$4,"Today",IF(AND(LOOKUP($F12,TenantNames,TenantStartDates)&lt;=QC$4,LOOKUP($F12,TenantNames,TenantEndDates)&gt;=QC$4),IF(OR(AND(DAY(LOOKUP($F12,TenantNames,TenantStartDates))&gt;28,DAY(EOMONTH(QC$4,0))=28,DAY(QC$4)=28),AND(DAY(LOOKUP($F12,TenantNames,TenantStartDates))&gt;30,DAY(EOMONTH(QC$4,0))=30,DAY(QC$4)=30),DAY(LOOKUP($F12,TenantNames,TenantStartDates))=DAY(QC$4)),IF((LOOKUP($F12,TenantNames,TenantEndDates)-QC$4)&lt;=31,LOOKUP($F12,TenantNames,TenantTotalRevenues)-SUM($JA12:QB12),LOOKUP($F12,TenantNames,TenantMonthlyRents)),IF(AND((SUMIF($G$4:AHB$4,"&lt;"&amp;QC$4,$G12:AHB12))&gt;SUMIFS(TransactionAmounts,TenantSources,$F12,'Filtered Data'!$C$2:$C23,"&lt;"&amp;QC$4),QC$4&lt;TODAY()),"Late","Occupied")),)))</f>
        <v/>
      </c>
      <c r="QD12" s="33" t="str">
        <f>IF(ISBLANK($F12),,IF(TODAY()=QD$4,"Today",IF(AND(LOOKUP($F12,TenantNames,TenantStartDates)&lt;=QD$4,LOOKUP($F12,TenantNames,TenantEndDates)&gt;=QD$4),IF(OR(AND(DAY(LOOKUP($F12,TenantNames,TenantStartDates))&gt;28,DAY(EOMONTH(QD$4,0))=28,DAY(QD$4)=28),AND(DAY(LOOKUP($F12,TenantNames,TenantStartDates))&gt;30,DAY(EOMONTH(QD$4,0))=30,DAY(QD$4)=30),DAY(LOOKUP($F12,TenantNames,TenantStartDates))=DAY(QD$4)),IF((LOOKUP($F12,TenantNames,TenantEndDates)-QD$4)&lt;=31,LOOKUP($F12,TenantNames,TenantTotalRevenues)-SUM($JA12:QC12),LOOKUP($F12,TenantNames,TenantMonthlyRents)),IF(AND((SUMIF($G$4:AHB$4,"&lt;"&amp;QD$4,$G12:AHB12))&gt;SUMIFS(TransactionAmounts,TenantSources,$F12,'Filtered Data'!$C$2:$C23,"&lt;"&amp;QD$4),QD$4&lt;TODAY()),"Late","Occupied")),)))</f>
        <v/>
      </c>
      <c r="QE12" s="33" t="str">
        <f>IF(ISBLANK($F12),,IF(TODAY()=QE$4,"Today",IF(AND(LOOKUP($F12,TenantNames,TenantStartDates)&lt;=QE$4,LOOKUP($F12,TenantNames,TenantEndDates)&gt;=QE$4),IF(OR(AND(DAY(LOOKUP($F12,TenantNames,TenantStartDates))&gt;28,DAY(EOMONTH(QE$4,0))=28,DAY(QE$4)=28),AND(DAY(LOOKUP($F12,TenantNames,TenantStartDates))&gt;30,DAY(EOMONTH(QE$4,0))=30,DAY(QE$4)=30),DAY(LOOKUP($F12,TenantNames,TenantStartDates))=DAY(QE$4)),IF((LOOKUP($F12,TenantNames,TenantEndDates)-QE$4)&lt;=31,LOOKUP($F12,TenantNames,TenantTotalRevenues)-SUM($JA12:QD12),LOOKUP($F12,TenantNames,TenantMonthlyRents)),IF(AND((SUMIF($G$4:AHB$4,"&lt;"&amp;QE$4,$G12:AHB12))&gt;SUMIFS(TransactionAmounts,TenantSources,$F12,'Filtered Data'!$C$2:$C23,"&lt;"&amp;QE$4),QE$4&lt;TODAY()),"Late","Occupied")),)))</f>
        <v/>
      </c>
      <c r="QF12" s="33" t="str">
        <f>IF(ISBLANK($F12),,IF(TODAY()=QF$4,"Today",IF(AND(LOOKUP($F12,TenantNames,TenantStartDates)&lt;=QF$4,LOOKUP($F12,TenantNames,TenantEndDates)&gt;=QF$4),IF(OR(AND(DAY(LOOKUP($F12,TenantNames,TenantStartDates))&gt;28,DAY(EOMONTH(QF$4,0))=28,DAY(QF$4)=28),AND(DAY(LOOKUP($F12,TenantNames,TenantStartDates))&gt;30,DAY(EOMONTH(QF$4,0))=30,DAY(QF$4)=30),DAY(LOOKUP($F12,TenantNames,TenantStartDates))=DAY(QF$4)),IF((LOOKUP($F12,TenantNames,TenantEndDates)-QF$4)&lt;=31,LOOKUP($F12,TenantNames,TenantTotalRevenues)-SUM($JA12:QE12),LOOKUP($F12,TenantNames,TenantMonthlyRents)),IF(AND((SUMIF($G$4:AHB$4,"&lt;"&amp;QF$4,$G12:AHB12))&gt;SUMIFS(TransactionAmounts,TenantSources,$F12,'Filtered Data'!$C$2:$C23,"&lt;"&amp;QF$4),QF$4&lt;TODAY()),"Late","Occupied")),)))</f>
        <v/>
      </c>
      <c r="QG12" s="33" t="str">
        <f>IF(ISBLANK($F12),,IF(TODAY()=QG$4,"Today",IF(AND(LOOKUP($F12,TenantNames,TenantStartDates)&lt;=QG$4,LOOKUP($F12,TenantNames,TenantEndDates)&gt;=QG$4),IF(OR(AND(DAY(LOOKUP($F12,TenantNames,TenantStartDates))&gt;28,DAY(EOMONTH(QG$4,0))=28,DAY(QG$4)=28),AND(DAY(LOOKUP($F12,TenantNames,TenantStartDates))&gt;30,DAY(EOMONTH(QG$4,0))=30,DAY(QG$4)=30),DAY(LOOKUP($F12,TenantNames,TenantStartDates))=DAY(QG$4)),IF((LOOKUP($F12,TenantNames,TenantEndDates)-QG$4)&lt;=31,LOOKUP($F12,TenantNames,TenantTotalRevenues)-SUM($JA12:QF12),LOOKUP($F12,TenantNames,TenantMonthlyRents)),IF(AND((SUMIF($G$4:AHB$4,"&lt;"&amp;QG$4,$G12:AHB12))&gt;SUMIFS(TransactionAmounts,TenantSources,$F12,'Filtered Data'!$C$2:$C23,"&lt;"&amp;QG$4),QG$4&lt;TODAY()),"Late","Occupied")),)))</f>
        <v/>
      </c>
      <c r="QH12" s="33" t="str">
        <f>IF(ISBLANK($F12),,IF(TODAY()=QH$4,"Today",IF(AND(LOOKUP($F12,TenantNames,TenantStartDates)&lt;=QH$4,LOOKUP($F12,TenantNames,TenantEndDates)&gt;=QH$4),IF(OR(AND(DAY(LOOKUP($F12,TenantNames,TenantStartDates))&gt;28,DAY(EOMONTH(QH$4,0))=28,DAY(QH$4)=28),AND(DAY(LOOKUP($F12,TenantNames,TenantStartDates))&gt;30,DAY(EOMONTH(QH$4,0))=30,DAY(QH$4)=30),DAY(LOOKUP($F12,TenantNames,TenantStartDates))=DAY(QH$4)),IF((LOOKUP($F12,TenantNames,TenantEndDates)-QH$4)&lt;=31,LOOKUP($F12,TenantNames,TenantTotalRevenues)-SUM($JA12:QG12),LOOKUP($F12,TenantNames,TenantMonthlyRents)),IF(AND((SUMIF($G$4:AHB$4,"&lt;"&amp;QH$4,$G12:AHB12))&gt;SUMIFS(TransactionAmounts,TenantSources,$F12,'Filtered Data'!$C$2:$C23,"&lt;"&amp;QH$4),QH$4&lt;TODAY()),"Late","Occupied")),)))</f>
        <v/>
      </c>
      <c r="QI12" s="33" t="str">
        <f>IF(ISBLANK($F12),,IF(TODAY()=QI$4,"Today",IF(AND(LOOKUP($F12,TenantNames,TenantStartDates)&lt;=QI$4,LOOKUP($F12,TenantNames,TenantEndDates)&gt;=QI$4),IF(OR(AND(DAY(LOOKUP($F12,TenantNames,TenantStartDates))&gt;28,DAY(EOMONTH(QI$4,0))=28,DAY(QI$4)=28),AND(DAY(LOOKUP($F12,TenantNames,TenantStartDates))&gt;30,DAY(EOMONTH(QI$4,0))=30,DAY(QI$4)=30),DAY(LOOKUP($F12,TenantNames,TenantStartDates))=DAY(QI$4)),IF((LOOKUP($F12,TenantNames,TenantEndDates)-QI$4)&lt;=31,LOOKUP($F12,TenantNames,TenantTotalRevenues)-SUM($JA12:QH12),LOOKUP($F12,TenantNames,TenantMonthlyRents)),IF(AND((SUMIF($G$4:AHB$4,"&lt;"&amp;QI$4,$G12:AHB12))&gt;SUMIFS(TransactionAmounts,TenantSources,$F12,'Filtered Data'!$C$2:$C23,"&lt;"&amp;QI$4),QI$4&lt;TODAY()),"Late","Occupied")),)))</f>
        <v/>
      </c>
      <c r="QJ12" s="33" t="str">
        <f>IF(ISBLANK($F12),,IF(TODAY()=QJ$4,"Today",IF(AND(LOOKUP($F12,TenantNames,TenantStartDates)&lt;=QJ$4,LOOKUP($F12,TenantNames,TenantEndDates)&gt;=QJ$4),IF(OR(AND(DAY(LOOKUP($F12,TenantNames,TenantStartDates))&gt;28,DAY(EOMONTH(QJ$4,0))=28,DAY(QJ$4)=28),AND(DAY(LOOKUP($F12,TenantNames,TenantStartDates))&gt;30,DAY(EOMONTH(QJ$4,0))=30,DAY(QJ$4)=30),DAY(LOOKUP($F12,TenantNames,TenantStartDates))=DAY(QJ$4)),IF((LOOKUP($F12,TenantNames,TenantEndDates)-QJ$4)&lt;=31,LOOKUP($F12,TenantNames,TenantTotalRevenues)-SUM($JA12:QI12),LOOKUP($F12,TenantNames,TenantMonthlyRents)),IF(AND((SUMIF($G$4:AHB$4,"&lt;"&amp;QJ$4,$G12:AHB12))&gt;SUMIFS(TransactionAmounts,TenantSources,$F12,'Filtered Data'!$C$2:$C23,"&lt;"&amp;QJ$4),QJ$4&lt;TODAY()),"Late","Occupied")),)))</f>
        <v/>
      </c>
      <c r="QK12" s="33" t="str">
        <f>IF(ISBLANK($F12),,IF(TODAY()=QK$4,"Today",IF(AND(LOOKUP($F12,TenantNames,TenantStartDates)&lt;=QK$4,LOOKUP($F12,TenantNames,TenantEndDates)&gt;=QK$4),IF(OR(AND(DAY(LOOKUP($F12,TenantNames,TenantStartDates))&gt;28,DAY(EOMONTH(QK$4,0))=28,DAY(QK$4)=28),AND(DAY(LOOKUP($F12,TenantNames,TenantStartDates))&gt;30,DAY(EOMONTH(QK$4,0))=30,DAY(QK$4)=30),DAY(LOOKUP($F12,TenantNames,TenantStartDates))=DAY(QK$4)),IF((LOOKUP($F12,TenantNames,TenantEndDates)-QK$4)&lt;=31,LOOKUP($F12,TenantNames,TenantTotalRevenues)-SUM($JA12:QJ12),LOOKUP($F12,TenantNames,TenantMonthlyRents)),IF(AND((SUMIF($G$4:AHB$4,"&lt;"&amp;QK$4,$G12:AHB12))&gt;SUMIFS(TransactionAmounts,TenantSources,$F12,'Filtered Data'!$C$2:$C23,"&lt;"&amp;QK$4),QK$4&lt;TODAY()),"Late","Occupied")),)))</f>
        <v/>
      </c>
      <c r="QL12" s="33" t="str">
        <f>IF(ISBLANK($F12),,IF(TODAY()=QL$4,"Today",IF(AND(LOOKUP($F12,TenantNames,TenantStartDates)&lt;=QL$4,LOOKUP($F12,TenantNames,TenantEndDates)&gt;=QL$4),IF(OR(AND(DAY(LOOKUP($F12,TenantNames,TenantStartDates))&gt;28,DAY(EOMONTH(QL$4,0))=28,DAY(QL$4)=28),AND(DAY(LOOKUP($F12,TenantNames,TenantStartDates))&gt;30,DAY(EOMONTH(QL$4,0))=30,DAY(QL$4)=30),DAY(LOOKUP($F12,TenantNames,TenantStartDates))=DAY(QL$4)),IF((LOOKUP($F12,TenantNames,TenantEndDates)-QL$4)&lt;=31,LOOKUP($F12,TenantNames,TenantTotalRevenues)-SUM($JA12:QK12),LOOKUP($F12,TenantNames,TenantMonthlyRents)),IF(AND((SUMIF($G$4:AHB$4,"&lt;"&amp;QL$4,$G12:AHB12))&gt;SUMIFS(TransactionAmounts,TenantSources,$F12,'Filtered Data'!$C$2:$C23,"&lt;"&amp;QL$4),QL$4&lt;TODAY()),"Late","Occupied")),)))</f>
        <v/>
      </c>
      <c r="QM12" s="33" t="str">
        <f>IF(ISBLANK($F12),,IF(TODAY()=QM$4,"Today",IF(AND(LOOKUP($F12,TenantNames,TenantStartDates)&lt;=QM$4,LOOKUP($F12,TenantNames,TenantEndDates)&gt;=QM$4),IF(OR(AND(DAY(LOOKUP($F12,TenantNames,TenantStartDates))&gt;28,DAY(EOMONTH(QM$4,0))=28,DAY(QM$4)=28),AND(DAY(LOOKUP($F12,TenantNames,TenantStartDates))&gt;30,DAY(EOMONTH(QM$4,0))=30,DAY(QM$4)=30),DAY(LOOKUP($F12,TenantNames,TenantStartDates))=DAY(QM$4)),IF((LOOKUP($F12,TenantNames,TenantEndDates)-QM$4)&lt;=31,LOOKUP($F12,TenantNames,TenantTotalRevenues)-SUM($JA12:QL12),LOOKUP($F12,TenantNames,TenantMonthlyRents)),IF(AND((SUMIF($G$4:AHB$4,"&lt;"&amp;QM$4,$G12:AHB12))&gt;SUMIFS(TransactionAmounts,TenantSources,$F12,'Filtered Data'!$C$2:$C23,"&lt;"&amp;QM$4),QM$4&lt;TODAY()),"Late","Occupied")),)))</f>
        <v/>
      </c>
      <c r="QN12" s="33" t="str">
        <f>IF(ISBLANK($F12),,IF(TODAY()=QN$4,"Today",IF(AND(LOOKUP($F12,TenantNames,TenantStartDates)&lt;=QN$4,LOOKUP($F12,TenantNames,TenantEndDates)&gt;=QN$4),IF(OR(AND(DAY(LOOKUP($F12,TenantNames,TenantStartDates))&gt;28,DAY(EOMONTH(QN$4,0))=28,DAY(QN$4)=28),AND(DAY(LOOKUP($F12,TenantNames,TenantStartDates))&gt;30,DAY(EOMONTH(QN$4,0))=30,DAY(QN$4)=30),DAY(LOOKUP($F12,TenantNames,TenantStartDates))=DAY(QN$4)),IF((LOOKUP($F12,TenantNames,TenantEndDates)-QN$4)&lt;=31,LOOKUP($F12,TenantNames,TenantTotalRevenues)-SUM($JA12:QM12),LOOKUP($F12,TenantNames,TenantMonthlyRents)),IF(AND((SUMIF($G$4:AHB$4,"&lt;"&amp;QN$4,$G12:AHB12))&gt;SUMIFS(TransactionAmounts,TenantSources,$F12,'Filtered Data'!$C$2:$C23,"&lt;"&amp;QN$4),QN$4&lt;TODAY()),"Late","Occupied")),)))</f>
        <v/>
      </c>
      <c r="QO12" s="33" t="str">
        <f>IF(ISBLANK($F12),,IF(TODAY()=QO$4,"Today",IF(AND(LOOKUP($F12,TenantNames,TenantStartDates)&lt;=QO$4,LOOKUP($F12,TenantNames,TenantEndDates)&gt;=QO$4),IF(OR(AND(DAY(LOOKUP($F12,TenantNames,TenantStartDates))&gt;28,DAY(EOMONTH(QO$4,0))=28,DAY(QO$4)=28),AND(DAY(LOOKUP($F12,TenantNames,TenantStartDates))&gt;30,DAY(EOMONTH(QO$4,0))=30,DAY(QO$4)=30),DAY(LOOKUP($F12,TenantNames,TenantStartDates))=DAY(QO$4)),IF((LOOKUP($F12,TenantNames,TenantEndDates)-QO$4)&lt;=31,LOOKUP($F12,TenantNames,TenantTotalRevenues)-SUM($JA12:QN12),LOOKUP($F12,TenantNames,TenantMonthlyRents)),IF(AND((SUMIF($G$4:AHB$4,"&lt;"&amp;QO$4,$G12:AHB12))&gt;SUMIFS(TransactionAmounts,TenantSources,$F12,'Filtered Data'!$C$2:$C23,"&lt;"&amp;QO$4),QO$4&lt;TODAY()),"Late","Occupied")),)))</f>
        <v/>
      </c>
      <c r="QP12" s="33" t="str">
        <f>IF(ISBLANK($F12),,IF(TODAY()=QP$4,"Today",IF(AND(LOOKUP($F12,TenantNames,TenantStartDates)&lt;=QP$4,LOOKUP($F12,TenantNames,TenantEndDates)&gt;=QP$4),IF(OR(AND(DAY(LOOKUP($F12,TenantNames,TenantStartDates))&gt;28,DAY(EOMONTH(QP$4,0))=28,DAY(QP$4)=28),AND(DAY(LOOKUP($F12,TenantNames,TenantStartDates))&gt;30,DAY(EOMONTH(QP$4,0))=30,DAY(QP$4)=30),DAY(LOOKUP($F12,TenantNames,TenantStartDates))=DAY(QP$4)),IF((LOOKUP($F12,TenantNames,TenantEndDates)-QP$4)&lt;=31,LOOKUP($F12,TenantNames,TenantTotalRevenues)-SUM($JA12:QO12),LOOKUP($F12,TenantNames,TenantMonthlyRents)),IF(AND((SUMIF($G$4:AHB$4,"&lt;"&amp;QP$4,$G12:AHB12))&gt;SUMIFS(TransactionAmounts,TenantSources,$F12,'Filtered Data'!$C$2:$C23,"&lt;"&amp;QP$4),QP$4&lt;TODAY()),"Late","Occupied")),)))</f>
        <v/>
      </c>
      <c r="QQ12" s="33" t="str">
        <f>IF(ISBLANK($F12),,IF(TODAY()=QQ$4,"Today",IF(AND(LOOKUP($F12,TenantNames,TenantStartDates)&lt;=QQ$4,LOOKUP($F12,TenantNames,TenantEndDates)&gt;=QQ$4),IF(OR(AND(DAY(LOOKUP($F12,TenantNames,TenantStartDates))&gt;28,DAY(EOMONTH(QQ$4,0))=28,DAY(QQ$4)=28),AND(DAY(LOOKUP($F12,TenantNames,TenantStartDates))&gt;30,DAY(EOMONTH(QQ$4,0))=30,DAY(QQ$4)=30),DAY(LOOKUP($F12,TenantNames,TenantStartDates))=DAY(QQ$4)),IF((LOOKUP($F12,TenantNames,TenantEndDates)-QQ$4)&lt;=31,LOOKUP($F12,TenantNames,TenantTotalRevenues)-SUM($JA12:QP12),LOOKUP($F12,TenantNames,TenantMonthlyRents)),IF(AND((SUMIF($G$4:AHB$4,"&lt;"&amp;QQ$4,$G12:AHB12))&gt;SUMIFS(TransactionAmounts,TenantSources,$F12,'Filtered Data'!$C$2:$C23,"&lt;"&amp;QQ$4),QQ$4&lt;TODAY()),"Late","Occupied")),)))</f>
        <v/>
      </c>
      <c r="QR12" s="33" t="str">
        <f>IF(ISBLANK($F12),,IF(TODAY()=QR$4,"Today",IF(AND(LOOKUP($F12,TenantNames,TenantStartDates)&lt;=QR$4,LOOKUP($F12,TenantNames,TenantEndDates)&gt;=QR$4),IF(OR(AND(DAY(LOOKUP($F12,TenantNames,TenantStartDates))&gt;28,DAY(EOMONTH(QR$4,0))=28,DAY(QR$4)=28),AND(DAY(LOOKUP($F12,TenantNames,TenantStartDates))&gt;30,DAY(EOMONTH(QR$4,0))=30,DAY(QR$4)=30),DAY(LOOKUP($F12,TenantNames,TenantStartDates))=DAY(QR$4)),IF((LOOKUP($F12,TenantNames,TenantEndDates)-QR$4)&lt;=31,LOOKUP($F12,TenantNames,TenantTotalRevenues)-SUM($JA12:QQ12),LOOKUP($F12,TenantNames,TenantMonthlyRents)),IF(AND((SUMIF($G$4:AHB$4,"&lt;"&amp;QR$4,$G12:AHB12))&gt;SUMIFS(TransactionAmounts,TenantSources,$F12,'Filtered Data'!$C$2:$C23,"&lt;"&amp;QR$4),QR$4&lt;TODAY()),"Late","Occupied")),)))</f>
        <v/>
      </c>
      <c r="QS12" s="33" t="str">
        <f>IF(ISBLANK($F12),,IF(TODAY()=QS$4,"Today",IF(AND(LOOKUP($F12,TenantNames,TenantStartDates)&lt;=QS$4,LOOKUP($F12,TenantNames,TenantEndDates)&gt;=QS$4),IF(OR(AND(DAY(LOOKUP($F12,TenantNames,TenantStartDates))&gt;28,DAY(EOMONTH(QS$4,0))=28,DAY(QS$4)=28),AND(DAY(LOOKUP($F12,TenantNames,TenantStartDates))&gt;30,DAY(EOMONTH(QS$4,0))=30,DAY(QS$4)=30),DAY(LOOKUP($F12,TenantNames,TenantStartDates))=DAY(QS$4)),IF((LOOKUP($F12,TenantNames,TenantEndDates)-QS$4)&lt;=31,LOOKUP($F12,TenantNames,TenantTotalRevenues)-SUM($JA12:QR12),LOOKUP($F12,TenantNames,TenantMonthlyRents)),IF(AND((SUMIF($G$4:AHB$4,"&lt;"&amp;QS$4,$G12:AHB12))&gt;SUMIFS(TransactionAmounts,TenantSources,$F12,'Filtered Data'!$C$2:$C23,"&lt;"&amp;QS$4),QS$4&lt;TODAY()),"Late","Occupied")),)))</f>
        <v/>
      </c>
      <c r="QT12" s="33" t="str">
        <f>IF(ISBLANK($F12),,IF(TODAY()=QT$4,"Today",IF(AND(LOOKUP($F12,TenantNames,TenantStartDates)&lt;=QT$4,LOOKUP($F12,TenantNames,TenantEndDates)&gt;=QT$4),IF(OR(AND(DAY(LOOKUP($F12,TenantNames,TenantStartDates))&gt;28,DAY(EOMONTH(QT$4,0))=28,DAY(QT$4)=28),AND(DAY(LOOKUP($F12,TenantNames,TenantStartDates))&gt;30,DAY(EOMONTH(QT$4,0))=30,DAY(QT$4)=30),DAY(LOOKUP($F12,TenantNames,TenantStartDates))=DAY(QT$4)),IF((LOOKUP($F12,TenantNames,TenantEndDates)-QT$4)&lt;=31,LOOKUP($F12,TenantNames,TenantTotalRevenues)-SUM($JA12:QS12),LOOKUP($F12,TenantNames,TenantMonthlyRents)),IF(AND((SUMIF($G$4:AHB$4,"&lt;"&amp;QT$4,$G12:AHB12))&gt;SUMIFS(TransactionAmounts,TenantSources,$F12,'Filtered Data'!$C$2:$C23,"&lt;"&amp;QT$4),QT$4&lt;TODAY()),"Late","Occupied")),)))</f>
        <v/>
      </c>
      <c r="QU12" s="33" t="str">
        <f>IF(ISBLANK($F12),,IF(TODAY()=QU$4,"Today",IF(AND(LOOKUP($F12,TenantNames,TenantStartDates)&lt;=QU$4,LOOKUP($F12,TenantNames,TenantEndDates)&gt;=QU$4),IF(OR(AND(DAY(LOOKUP($F12,TenantNames,TenantStartDates))&gt;28,DAY(EOMONTH(QU$4,0))=28,DAY(QU$4)=28),AND(DAY(LOOKUP($F12,TenantNames,TenantStartDates))&gt;30,DAY(EOMONTH(QU$4,0))=30,DAY(QU$4)=30),DAY(LOOKUP($F12,TenantNames,TenantStartDates))=DAY(QU$4)),IF((LOOKUP($F12,TenantNames,TenantEndDates)-QU$4)&lt;=31,LOOKUP($F12,TenantNames,TenantTotalRevenues)-SUM($JA12:QT12),LOOKUP($F12,TenantNames,TenantMonthlyRents)),IF(AND((SUMIF($G$4:AHB$4,"&lt;"&amp;QU$4,$G12:AHB12))&gt;SUMIFS(TransactionAmounts,TenantSources,$F12,'Filtered Data'!$C$2:$C23,"&lt;"&amp;QU$4),QU$4&lt;TODAY()),"Late","Occupied")),)))</f>
        <v/>
      </c>
      <c r="QV12" s="33" t="str">
        <f>IF(ISBLANK($F12),,IF(TODAY()=QV$4,"Today",IF(AND(LOOKUP($F12,TenantNames,TenantStartDates)&lt;=QV$4,LOOKUP($F12,TenantNames,TenantEndDates)&gt;=QV$4),IF(OR(AND(DAY(LOOKUP($F12,TenantNames,TenantStartDates))&gt;28,DAY(EOMONTH(QV$4,0))=28,DAY(QV$4)=28),AND(DAY(LOOKUP($F12,TenantNames,TenantStartDates))&gt;30,DAY(EOMONTH(QV$4,0))=30,DAY(QV$4)=30),DAY(LOOKUP($F12,TenantNames,TenantStartDates))=DAY(QV$4)),IF((LOOKUP($F12,TenantNames,TenantEndDates)-QV$4)&lt;=31,LOOKUP($F12,TenantNames,TenantTotalRevenues)-SUM($JA12:QU12),LOOKUP($F12,TenantNames,TenantMonthlyRents)),IF(AND((SUMIF($G$4:AHB$4,"&lt;"&amp;QV$4,$G12:AHB12))&gt;SUMIFS(TransactionAmounts,TenantSources,$F12,'Filtered Data'!$C$2:$C23,"&lt;"&amp;QV$4),QV$4&lt;TODAY()),"Late","Occupied")),)))</f>
        <v/>
      </c>
      <c r="QW12" s="33" t="str">
        <f>IF(ISBLANK($F12),,IF(TODAY()=QW$4,"Today",IF(AND(LOOKUP($F12,TenantNames,TenantStartDates)&lt;=QW$4,LOOKUP($F12,TenantNames,TenantEndDates)&gt;=QW$4),IF(OR(AND(DAY(LOOKUP($F12,TenantNames,TenantStartDates))&gt;28,DAY(EOMONTH(QW$4,0))=28,DAY(QW$4)=28),AND(DAY(LOOKUP($F12,TenantNames,TenantStartDates))&gt;30,DAY(EOMONTH(QW$4,0))=30,DAY(QW$4)=30),DAY(LOOKUP($F12,TenantNames,TenantStartDates))=DAY(QW$4)),IF((LOOKUP($F12,TenantNames,TenantEndDates)-QW$4)&lt;=31,LOOKUP($F12,TenantNames,TenantTotalRevenues)-SUM($JA12:QV12),LOOKUP($F12,TenantNames,TenantMonthlyRents)),IF(AND((SUMIF($G$4:AHB$4,"&lt;"&amp;QW$4,$G12:AHB12))&gt;SUMIFS(TransactionAmounts,TenantSources,$F12,'Filtered Data'!$C$2:$C23,"&lt;"&amp;QW$4),QW$4&lt;TODAY()),"Late","Occupied")),)))</f>
        <v/>
      </c>
      <c r="QX12" s="33" t="str">
        <f>IF(ISBLANK($F12),,IF(TODAY()=QX$4,"Today",IF(AND(LOOKUP($F12,TenantNames,TenantStartDates)&lt;=QX$4,LOOKUP($F12,TenantNames,TenantEndDates)&gt;=QX$4),IF(OR(AND(DAY(LOOKUP($F12,TenantNames,TenantStartDates))&gt;28,DAY(EOMONTH(QX$4,0))=28,DAY(QX$4)=28),AND(DAY(LOOKUP($F12,TenantNames,TenantStartDates))&gt;30,DAY(EOMONTH(QX$4,0))=30,DAY(QX$4)=30),DAY(LOOKUP($F12,TenantNames,TenantStartDates))=DAY(QX$4)),IF((LOOKUP($F12,TenantNames,TenantEndDates)-QX$4)&lt;=31,LOOKUP($F12,TenantNames,TenantTotalRevenues)-SUM($JA12:QW12),LOOKUP($F12,TenantNames,TenantMonthlyRents)),IF(AND((SUMIF($G$4:AHB$4,"&lt;"&amp;QX$4,$G12:AHB12))&gt;SUMIFS(TransactionAmounts,TenantSources,$F12,'Filtered Data'!$C$2:$C23,"&lt;"&amp;QX$4),QX$4&lt;TODAY()),"Late","Occupied")),)))</f>
        <v/>
      </c>
      <c r="QY12" s="33" t="str">
        <f>IF(ISBLANK($F12),,IF(TODAY()=QY$4,"Today",IF(AND(LOOKUP($F12,TenantNames,TenantStartDates)&lt;=QY$4,LOOKUP($F12,TenantNames,TenantEndDates)&gt;=QY$4),IF(OR(AND(DAY(LOOKUP($F12,TenantNames,TenantStartDates))&gt;28,DAY(EOMONTH(QY$4,0))=28,DAY(QY$4)=28),AND(DAY(LOOKUP($F12,TenantNames,TenantStartDates))&gt;30,DAY(EOMONTH(QY$4,0))=30,DAY(QY$4)=30),DAY(LOOKUP($F12,TenantNames,TenantStartDates))=DAY(QY$4)),IF((LOOKUP($F12,TenantNames,TenantEndDates)-QY$4)&lt;=31,LOOKUP($F12,TenantNames,TenantTotalRevenues)-SUM($JA12:QX12),LOOKUP($F12,TenantNames,TenantMonthlyRents)),IF(AND((SUMIF($G$4:AHB$4,"&lt;"&amp;QY$4,$G12:AHB12))&gt;SUMIFS(TransactionAmounts,TenantSources,$F12,'Filtered Data'!$C$2:$C23,"&lt;"&amp;QY$4),QY$4&lt;TODAY()),"Late","Occupied")),)))</f>
        <v/>
      </c>
      <c r="QZ12" s="33" t="str">
        <f>IF(ISBLANK($F12),,IF(TODAY()=QZ$4,"Today",IF(AND(LOOKUP($F12,TenantNames,TenantStartDates)&lt;=QZ$4,LOOKUP($F12,TenantNames,TenantEndDates)&gt;=QZ$4),IF(OR(AND(DAY(LOOKUP($F12,TenantNames,TenantStartDates))&gt;28,DAY(EOMONTH(QZ$4,0))=28,DAY(QZ$4)=28),AND(DAY(LOOKUP($F12,TenantNames,TenantStartDates))&gt;30,DAY(EOMONTH(QZ$4,0))=30,DAY(QZ$4)=30),DAY(LOOKUP($F12,TenantNames,TenantStartDates))=DAY(QZ$4)),IF((LOOKUP($F12,TenantNames,TenantEndDates)-QZ$4)&lt;=31,LOOKUP($F12,TenantNames,TenantTotalRevenues)-SUM($JA12:QY12),LOOKUP($F12,TenantNames,TenantMonthlyRents)),IF(AND((SUMIF($G$4:AHB$4,"&lt;"&amp;QZ$4,$G12:AHB12))&gt;SUMIFS(TransactionAmounts,TenantSources,$F12,'Filtered Data'!$C$2:$C23,"&lt;"&amp;QZ$4),QZ$4&lt;TODAY()),"Late","Occupied")),)))</f>
        <v/>
      </c>
      <c r="RA12" s="33" t="str">
        <f>IF(ISBLANK($F12),,IF(TODAY()=RA$4,"Today",IF(AND(LOOKUP($F12,TenantNames,TenantStartDates)&lt;=RA$4,LOOKUP($F12,TenantNames,TenantEndDates)&gt;=RA$4),IF(OR(AND(DAY(LOOKUP($F12,TenantNames,TenantStartDates))&gt;28,DAY(EOMONTH(RA$4,0))=28,DAY(RA$4)=28),AND(DAY(LOOKUP($F12,TenantNames,TenantStartDates))&gt;30,DAY(EOMONTH(RA$4,0))=30,DAY(RA$4)=30),DAY(LOOKUP($F12,TenantNames,TenantStartDates))=DAY(RA$4)),IF((LOOKUP($F12,TenantNames,TenantEndDates)-RA$4)&lt;=31,LOOKUP($F12,TenantNames,TenantTotalRevenues)-SUM($JA12:QZ12),LOOKUP($F12,TenantNames,TenantMonthlyRents)),IF(AND((SUMIF($G$4:AHB$4,"&lt;"&amp;RA$4,$G12:AHB12))&gt;SUMIFS(TransactionAmounts,TenantSources,$F12,'Filtered Data'!$C$2:$C23,"&lt;"&amp;RA$4),RA$4&lt;TODAY()),"Late","Occupied")),)))</f>
        <v/>
      </c>
      <c r="RB12" s="33" t="str">
        <f>IF(ISBLANK($F12),,IF(TODAY()=RB$4,"Today",IF(AND(LOOKUP($F12,TenantNames,TenantStartDates)&lt;=RB$4,LOOKUP($F12,TenantNames,TenantEndDates)&gt;=RB$4),IF(OR(AND(DAY(LOOKUP($F12,TenantNames,TenantStartDates))&gt;28,DAY(EOMONTH(RB$4,0))=28,DAY(RB$4)=28),AND(DAY(LOOKUP($F12,TenantNames,TenantStartDates))&gt;30,DAY(EOMONTH(RB$4,0))=30,DAY(RB$4)=30),DAY(LOOKUP($F12,TenantNames,TenantStartDates))=DAY(RB$4)),IF((LOOKUP($F12,TenantNames,TenantEndDates)-RB$4)&lt;=31,LOOKUP($F12,TenantNames,TenantTotalRevenues)-SUM($JA12:RA12),LOOKUP($F12,TenantNames,TenantMonthlyRents)),IF(AND((SUMIF($G$4:AHB$4,"&lt;"&amp;RB$4,$G12:AHB12))&gt;SUMIFS(TransactionAmounts,TenantSources,$F12,'Filtered Data'!$C$2:$C23,"&lt;"&amp;RB$4),RB$4&lt;TODAY()),"Late","Occupied")),)))</f>
        <v/>
      </c>
      <c r="RC12" s="33" t="str">
        <f>IF(ISBLANK($F12),,IF(TODAY()=RC$4,"Today",IF(AND(LOOKUP($F12,TenantNames,TenantStartDates)&lt;=RC$4,LOOKUP($F12,TenantNames,TenantEndDates)&gt;=RC$4),IF(OR(AND(DAY(LOOKUP($F12,TenantNames,TenantStartDates))&gt;28,DAY(EOMONTH(RC$4,0))=28,DAY(RC$4)=28),AND(DAY(LOOKUP($F12,TenantNames,TenantStartDates))&gt;30,DAY(EOMONTH(RC$4,0))=30,DAY(RC$4)=30),DAY(LOOKUP($F12,TenantNames,TenantStartDates))=DAY(RC$4)),IF((LOOKUP($F12,TenantNames,TenantEndDates)-RC$4)&lt;=31,LOOKUP($F12,TenantNames,TenantTotalRevenues)-SUM($JA12:RB12),LOOKUP($F12,TenantNames,TenantMonthlyRents)),IF(AND((SUMIF($G$4:AHB$4,"&lt;"&amp;RC$4,$G12:AHB12))&gt;SUMIFS(TransactionAmounts,TenantSources,$F12,'Filtered Data'!$C$2:$C23,"&lt;"&amp;RC$4),RC$4&lt;TODAY()),"Late","Occupied")),)))</f>
        <v/>
      </c>
      <c r="RD12" s="33" t="str">
        <f>IF(ISBLANK($F12),,IF(TODAY()=RD$4,"Today",IF(AND(LOOKUP($F12,TenantNames,TenantStartDates)&lt;=RD$4,LOOKUP($F12,TenantNames,TenantEndDates)&gt;=RD$4),IF(OR(AND(DAY(LOOKUP($F12,TenantNames,TenantStartDates))&gt;28,DAY(EOMONTH(RD$4,0))=28,DAY(RD$4)=28),AND(DAY(LOOKUP($F12,TenantNames,TenantStartDates))&gt;30,DAY(EOMONTH(RD$4,0))=30,DAY(RD$4)=30),DAY(LOOKUP($F12,TenantNames,TenantStartDates))=DAY(RD$4)),IF((LOOKUP($F12,TenantNames,TenantEndDates)-RD$4)&lt;=31,LOOKUP($F12,TenantNames,TenantTotalRevenues)-SUM($JA12:RC12),LOOKUP($F12,TenantNames,TenantMonthlyRents)),IF(AND((SUMIF($G$4:AHB$4,"&lt;"&amp;RD$4,$G12:AHB12))&gt;SUMIFS(TransactionAmounts,TenantSources,$F12,'Filtered Data'!$C$2:$C23,"&lt;"&amp;RD$4),RD$4&lt;TODAY()),"Late","Occupied")),)))</f>
        <v/>
      </c>
      <c r="RE12" s="33" t="str">
        <f>IF(ISBLANK($F12),,IF(TODAY()=RE$4,"Today",IF(AND(LOOKUP($F12,TenantNames,TenantStartDates)&lt;=RE$4,LOOKUP($F12,TenantNames,TenantEndDates)&gt;=RE$4),IF(OR(AND(DAY(LOOKUP($F12,TenantNames,TenantStartDates))&gt;28,DAY(EOMONTH(RE$4,0))=28,DAY(RE$4)=28),AND(DAY(LOOKUP($F12,TenantNames,TenantStartDates))&gt;30,DAY(EOMONTH(RE$4,0))=30,DAY(RE$4)=30),DAY(LOOKUP($F12,TenantNames,TenantStartDates))=DAY(RE$4)),IF((LOOKUP($F12,TenantNames,TenantEndDates)-RE$4)&lt;=31,LOOKUP($F12,TenantNames,TenantTotalRevenues)-SUM($JA12:RD12),LOOKUP($F12,TenantNames,TenantMonthlyRents)),IF(AND((SUMIF($G$4:AHB$4,"&lt;"&amp;RE$4,$G12:AHB12))&gt;SUMIFS(TransactionAmounts,TenantSources,$F12,'Filtered Data'!$C$2:$C23,"&lt;"&amp;RE$4),RE$4&lt;TODAY()),"Late","Occupied")),)))</f>
        <v/>
      </c>
      <c r="RF12" s="33" t="str">
        <f>IF(ISBLANK($F12),,IF(TODAY()=RF$4,"Today",IF(AND(LOOKUP($F12,TenantNames,TenantStartDates)&lt;=RF$4,LOOKUP($F12,TenantNames,TenantEndDates)&gt;=RF$4),IF(OR(AND(DAY(LOOKUP($F12,TenantNames,TenantStartDates))&gt;28,DAY(EOMONTH(RF$4,0))=28,DAY(RF$4)=28),AND(DAY(LOOKUP($F12,TenantNames,TenantStartDates))&gt;30,DAY(EOMONTH(RF$4,0))=30,DAY(RF$4)=30),DAY(LOOKUP($F12,TenantNames,TenantStartDates))=DAY(RF$4)),IF((LOOKUP($F12,TenantNames,TenantEndDates)-RF$4)&lt;=31,LOOKUP($F12,TenantNames,TenantTotalRevenues)-SUM($JA12:RE12),LOOKUP($F12,TenantNames,TenantMonthlyRents)),IF(AND((SUMIF($G$4:AHB$4,"&lt;"&amp;RF$4,$G12:AHB12))&gt;SUMIFS(TransactionAmounts,TenantSources,$F12,'Filtered Data'!$C$2:$C23,"&lt;"&amp;RF$4),RF$4&lt;TODAY()),"Late","Occupied")),)))</f>
        <v/>
      </c>
      <c r="RG12" s="33" t="str">
        <f>IF(ISBLANK($F12),,IF(TODAY()=RG$4,"Today",IF(AND(LOOKUP($F12,TenantNames,TenantStartDates)&lt;=RG$4,LOOKUP($F12,TenantNames,TenantEndDates)&gt;=RG$4),IF(OR(AND(DAY(LOOKUP($F12,TenantNames,TenantStartDates))&gt;28,DAY(EOMONTH(RG$4,0))=28,DAY(RG$4)=28),AND(DAY(LOOKUP($F12,TenantNames,TenantStartDates))&gt;30,DAY(EOMONTH(RG$4,0))=30,DAY(RG$4)=30),DAY(LOOKUP($F12,TenantNames,TenantStartDates))=DAY(RG$4)),IF((LOOKUP($F12,TenantNames,TenantEndDates)-RG$4)&lt;=31,LOOKUP($F12,TenantNames,TenantTotalRevenues)-SUM($JA12:RF12),LOOKUP($F12,TenantNames,TenantMonthlyRents)),IF(AND((SUMIF($G$4:AHB$4,"&lt;"&amp;RG$4,$G12:AHB12))&gt;SUMIFS(TransactionAmounts,TenantSources,$F12,'Filtered Data'!$C$2:$C23,"&lt;"&amp;RG$4),RG$4&lt;TODAY()),"Late","Occupied")),)))</f>
        <v/>
      </c>
      <c r="RH12" s="33" t="str">
        <f>IF(ISBLANK($F12),,IF(TODAY()=RH$4,"Today",IF(AND(LOOKUP($F12,TenantNames,TenantStartDates)&lt;=RH$4,LOOKUP($F12,TenantNames,TenantEndDates)&gt;=RH$4),IF(OR(AND(DAY(LOOKUP($F12,TenantNames,TenantStartDates))&gt;28,DAY(EOMONTH(RH$4,0))=28,DAY(RH$4)=28),AND(DAY(LOOKUP($F12,TenantNames,TenantStartDates))&gt;30,DAY(EOMONTH(RH$4,0))=30,DAY(RH$4)=30),DAY(LOOKUP($F12,TenantNames,TenantStartDates))=DAY(RH$4)),IF((LOOKUP($F12,TenantNames,TenantEndDates)-RH$4)&lt;=31,LOOKUP($F12,TenantNames,TenantTotalRevenues)-SUM($JA12:RG12),LOOKUP($F12,TenantNames,TenantMonthlyRents)),IF(AND((SUMIF($G$4:AHB$4,"&lt;"&amp;RH$4,$G12:AHB12))&gt;SUMIFS(TransactionAmounts,TenantSources,$F12,'Filtered Data'!$C$2:$C23,"&lt;"&amp;RH$4),RH$4&lt;TODAY()),"Late","Occupied")),)))</f>
        <v/>
      </c>
      <c r="RI12" s="33" t="str">
        <f>IF(ISBLANK($F12),,IF(TODAY()=RI$4,"Today",IF(AND(LOOKUP($F12,TenantNames,TenantStartDates)&lt;=RI$4,LOOKUP($F12,TenantNames,TenantEndDates)&gt;=RI$4),IF(OR(AND(DAY(LOOKUP($F12,TenantNames,TenantStartDates))&gt;28,DAY(EOMONTH(RI$4,0))=28,DAY(RI$4)=28),AND(DAY(LOOKUP($F12,TenantNames,TenantStartDates))&gt;30,DAY(EOMONTH(RI$4,0))=30,DAY(RI$4)=30),DAY(LOOKUP($F12,TenantNames,TenantStartDates))=DAY(RI$4)),IF((LOOKUP($F12,TenantNames,TenantEndDates)-RI$4)&lt;=31,LOOKUP($F12,TenantNames,TenantTotalRevenues)-SUM($JA12:RH12),LOOKUP($F12,TenantNames,TenantMonthlyRents)),IF(AND((SUMIF($G$4:AHB$4,"&lt;"&amp;RI$4,$G12:AHB12))&gt;SUMIFS(TransactionAmounts,TenantSources,$F12,'Filtered Data'!$C$2:$C23,"&lt;"&amp;RI$4),RI$4&lt;TODAY()),"Late","Occupied")),)))</f>
        <v/>
      </c>
      <c r="RJ12" s="33" t="str">
        <f>IF(ISBLANK($F12),,IF(TODAY()=RJ$4,"Today",IF(AND(LOOKUP($F12,TenantNames,TenantStartDates)&lt;=RJ$4,LOOKUP($F12,TenantNames,TenantEndDates)&gt;=RJ$4),IF(OR(AND(DAY(LOOKUP($F12,TenantNames,TenantStartDates))&gt;28,DAY(EOMONTH(RJ$4,0))=28,DAY(RJ$4)=28),AND(DAY(LOOKUP($F12,TenantNames,TenantStartDates))&gt;30,DAY(EOMONTH(RJ$4,0))=30,DAY(RJ$4)=30),DAY(LOOKUP($F12,TenantNames,TenantStartDates))=DAY(RJ$4)),IF((LOOKUP($F12,TenantNames,TenantEndDates)-RJ$4)&lt;=31,LOOKUP($F12,TenantNames,TenantTotalRevenues)-SUM($JA12:RI12),LOOKUP($F12,TenantNames,TenantMonthlyRents)),IF(AND((SUMIF($G$4:AHB$4,"&lt;"&amp;RJ$4,$G12:AHB12))&gt;SUMIFS(TransactionAmounts,TenantSources,$F12,'Filtered Data'!$C$2:$C23,"&lt;"&amp;RJ$4),RJ$4&lt;TODAY()),"Late","Occupied")),)))</f>
        <v/>
      </c>
      <c r="RK12" s="33" t="str">
        <f>IF(ISBLANK($F12),,IF(TODAY()=RK$4,"Today",IF(AND(LOOKUP($F12,TenantNames,TenantStartDates)&lt;=RK$4,LOOKUP($F12,TenantNames,TenantEndDates)&gt;=RK$4),IF(OR(AND(DAY(LOOKUP($F12,TenantNames,TenantStartDates))&gt;28,DAY(EOMONTH(RK$4,0))=28,DAY(RK$4)=28),AND(DAY(LOOKUP($F12,TenantNames,TenantStartDates))&gt;30,DAY(EOMONTH(RK$4,0))=30,DAY(RK$4)=30),DAY(LOOKUP($F12,TenantNames,TenantStartDates))=DAY(RK$4)),IF((LOOKUP($F12,TenantNames,TenantEndDates)-RK$4)&lt;=31,LOOKUP($F12,TenantNames,TenantTotalRevenues)-SUM($JA12:RJ12),LOOKUP($F12,TenantNames,TenantMonthlyRents)),IF(AND((SUMIF($G$4:AHB$4,"&lt;"&amp;RK$4,$G12:AHB12))&gt;SUMIFS(TransactionAmounts,TenantSources,$F12,'Filtered Data'!$C$2:$C23,"&lt;"&amp;RK$4),RK$4&lt;TODAY()),"Late","Occupied")),)))</f>
        <v/>
      </c>
      <c r="RL12" s="33" t="str">
        <f>IF(ISBLANK($F12),,IF(TODAY()=RL$4,"Today",IF(AND(LOOKUP($F12,TenantNames,TenantStartDates)&lt;=RL$4,LOOKUP($F12,TenantNames,TenantEndDates)&gt;=RL$4),IF(OR(AND(DAY(LOOKUP($F12,TenantNames,TenantStartDates))&gt;28,DAY(EOMONTH(RL$4,0))=28,DAY(RL$4)=28),AND(DAY(LOOKUP($F12,TenantNames,TenantStartDates))&gt;30,DAY(EOMONTH(RL$4,0))=30,DAY(RL$4)=30),DAY(LOOKUP($F12,TenantNames,TenantStartDates))=DAY(RL$4)),IF((LOOKUP($F12,TenantNames,TenantEndDates)-RL$4)&lt;=31,LOOKUP($F12,TenantNames,TenantTotalRevenues)-SUM($JA12:RK12),LOOKUP($F12,TenantNames,TenantMonthlyRents)),IF(AND((SUMIF($G$4:AHB$4,"&lt;"&amp;RL$4,$G12:AHB12))&gt;SUMIFS(TransactionAmounts,TenantSources,$F12,'Filtered Data'!$C$2:$C23,"&lt;"&amp;RL$4),RL$4&lt;TODAY()),"Late","Occupied")),)))</f>
        <v/>
      </c>
      <c r="RM12" s="33" t="str">
        <f>IF(ISBLANK($F12),,IF(TODAY()=RM$4,"Today",IF(AND(LOOKUP($F12,TenantNames,TenantStartDates)&lt;=RM$4,LOOKUP($F12,TenantNames,TenantEndDates)&gt;=RM$4),IF(OR(AND(DAY(LOOKUP($F12,TenantNames,TenantStartDates))&gt;28,DAY(EOMONTH(RM$4,0))=28,DAY(RM$4)=28),AND(DAY(LOOKUP($F12,TenantNames,TenantStartDates))&gt;30,DAY(EOMONTH(RM$4,0))=30,DAY(RM$4)=30),DAY(LOOKUP($F12,TenantNames,TenantStartDates))=DAY(RM$4)),IF((LOOKUP($F12,TenantNames,TenantEndDates)-RM$4)&lt;=31,LOOKUP($F12,TenantNames,TenantTotalRevenues)-SUM($JA12:RL12),LOOKUP($F12,TenantNames,TenantMonthlyRents)),IF(AND((SUMIF($G$4:AHB$4,"&lt;"&amp;RM$4,$G12:AHB12))&gt;SUMIFS(TransactionAmounts,TenantSources,$F12,'Filtered Data'!$C$2:$C23,"&lt;"&amp;RM$4),RM$4&lt;TODAY()),"Late","Occupied")),)))</f>
        <v/>
      </c>
      <c r="RN12" s="33" t="str">
        <f>IF(ISBLANK($F12),,IF(TODAY()=RN$4,"Today",IF(AND(LOOKUP($F12,TenantNames,TenantStartDates)&lt;=RN$4,LOOKUP($F12,TenantNames,TenantEndDates)&gt;=RN$4),IF(OR(AND(DAY(LOOKUP($F12,TenantNames,TenantStartDates))&gt;28,DAY(EOMONTH(RN$4,0))=28,DAY(RN$4)=28),AND(DAY(LOOKUP($F12,TenantNames,TenantStartDates))&gt;30,DAY(EOMONTH(RN$4,0))=30,DAY(RN$4)=30),DAY(LOOKUP($F12,TenantNames,TenantStartDates))=DAY(RN$4)),IF((LOOKUP($F12,TenantNames,TenantEndDates)-RN$4)&lt;=31,LOOKUP($F12,TenantNames,TenantTotalRevenues)-SUM($JA12:RM12),LOOKUP($F12,TenantNames,TenantMonthlyRents)),IF(AND((SUMIF($G$4:AHB$4,"&lt;"&amp;RN$4,$G12:AHB12))&gt;SUMIFS(TransactionAmounts,TenantSources,$F12,'Filtered Data'!$C$2:$C23,"&lt;"&amp;RN$4),RN$4&lt;TODAY()),"Late","Occupied")),)))</f>
        <v/>
      </c>
      <c r="RO12" s="33" t="str">
        <f>IF(ISBLANK($F12),,IF(TODAY()=RO$4,"Today",IF(AND(LOOKUP($F12,TenantNames,TenantStartDates)&lt;=RO$4,LOOKUP($F12,TenantNames,TenantEndDates)&gt;=RO$4),IF(OR(AND(DAY(LOOKUP($F12,TenantNames,TenantStartDates))&gt;28,DAY(EOMONTH(RO$4,0))=28,DAY(RO$4)=28),AND(DAY(LOOKUP($F12,TenantNames,TenantStartDates))&gt;30,DAY(EOMONTH(RO$4,0))=30,DAY(RO$4)=30),DAY(LOOKUP($F12,TenantNames,TenantStartDates))=DAY(RO$4)),IF((LOOKUP($F12,TenantNames,TenantEndDates)-RO$4)&lt;=31,LOOKUP($F12,TenantNames,TenantTotalRevenues)-SUM($JA12:RN12),LOOKUP($F12,TenantNames,TenantMonthlyRents)),IF(AND((SUMIF($G$4:AHB$4,"&lt;"&amp;RO$4,$G12:AHB12))&gt;SUMIFS(TransactionAmounts,TenantSources,$F12,'Filtered Data'!$C$2:$C23,"&lt;"&amp;RO$4),RO$4&lt;TODAY()),"Late","Occupied")),)))</f>
        <v/>
      </c>
      <c r="RP12" s="33" t="str">
        <f>IF(ISBLANK($F12),,IF(TODAY()=RP$4,"Today",IF(AND(LOOKUP($F12,TenantNames,TenantStartDates)&lt;=RP$4,LOOKUP($F12,TenantNames,TenantEndDates)&gt;=RP$4),IF(OR(AND(DAY(LOOKUP($F12,TenantNames,TenantStartDates))&gt;28,DAY(EOMONTH(RP$4,0))=28,DAY(RP$4)=28),AND(DAY(LOOKUP($F12,TenantNames,TenantStartDates))&gt;30,DAY(EOMONTH(RP$4,0))=30,DAY(RP$4)=30),DAY(LOOKUP($F12,TenantNames,TenantStartDates))=DAY(RP$4)),IF((LOOKUP($F12,TenantNames,TenantEndDates)-RP$4)&lt;=31,LOOKUP($F12,TenantNames,TenantTotalRevenues)-SUM($JA12:RO12),LOOKUP($F12,TenantNames,TenantMonthlyRents)),IF(AND((SUMIF($G$4:AHB$4,"&lt;"&amp;RP$4,$G12:AHB12))&gt;SUMIFS(TransactionAmounts,TenantSources,$F12,'Filtered Data'!$C$2:$C23,"&lt;"&amp;RP$4),RP$4&lt;TODAY()),"Late","Occupied")),)))</f>
        <v/>
      </c>
      <c r="RQ12" s="33" t="str">
        <f>IF(ISBLANK($F12),,IF(TODAY()=RQ$4,"Today",IF(AND(LOOKUP($F12,TenantNames,TenantStartDates)&lt;=RQ$4,LOOKUP($F12,TenantNames,TenantEndDates)&gt;=RQ$4),IF(OR(AND(DAY(LOOKUP($F12,TenantNames,TenantStartDates))&gt;28,DAY(EOMONTH(RQ$4,0))=28,DAY(RQ$4)=28),AND(DAY(LOOKUP($F12,TenantNames,TenantStartDates))&gt;30,DAY(EOMONTH(RQ$4,0))=30,DAY(RQ$4)=30),DAY(LOOKUP($F12,TenantNames,TenantStartDates))=DAY(RQ$4)),IF((LOOKUP($F12,TenantNames,TenantEndDates)-RQ$4)&lt;=31,LOOKUP($F12,TenantNames,TenantTotalRevenues)-SUM($JA12:RP12),LOOKUP($F12,TenantNames,TenantMonthlyRents)),IF(AND((SUMIF($G$4:AHB$4,"&lt;"&amp;RQ$4,$G12:AHB12))&gt;SUMIFS(TransactionAmounts,TenantSources,$F12,'Filtered Data'!$C$2:$C23,"&lt;"&amp;RQ$4),RQ$4&lt;TODAY()),"Late","Occupied")),)))</f>
        <v/>
      </c>
      <c r="RR12" s="33" t="str">
        <f>IF(ISBLANK($F12),,IF(TODAY()=RR$4,"Today",IF(AND(LOOKUP($F12,TenantNames,TenantStartDates)&lt;=RR$4,LOOKUP($F12,TenantNames,TenantEndDates)&gt;=RR$4),IF(OR(AND(DAY(LOOKUP($F12,TenantNames,TenantStartDates))&gt;28,DAY(EOMONTH(RR$4,0))=28,DAY(RR$4)=28),AND(DAY(LOOKUP($F12,TenantNames,TenantStartDates))&gt;30,DAY(EOMONTH(RR$4,0))=30,DAY(RR$4)=30),DAY(LOOKUP($F12,TenantNames,TenantStartDates))=DAY(RR$4)),IF((LOOKUP($F12,TenantNames,TenantEndDates)-RR$4)&lt;=31,LOOKUP($F12,TenantNames,TenantTotalRevenues)-SUM($JA12:RQ12),LOOKUP($F12,TenantNames,TenantMonthlyRents)),IF(AND((SUMIF($G$4:AHB$4,"&lt;"&amp;RR$4,$G12:AHB12))&gt;SUMIFS(TransactionAmounts,TenantSources,$F12,'Filtered Data'!$C$2:$C23,"&lt;"&amp;RR$4),RR$4&lt;TODAY()),"Late","Occupied")),)))</f>
        <v/>
      </c>
      <c r="RS12" s="33" t="str">
        <f>IF(ISBLANK($F12),,IF(TODAY()=RS$4,"Today",IF(AND(LOOKUP($F12,TenantNames,TenantStartDates)&lt;=RS$4,LOOKUP($F12,TenantNames,TenantEndDates)&gt;=RS$4),IF(OR(AND(DAY(LOOKUP($F12,TenantNames,TenantStartDates))&gt;28,DAY(EOMONTH(RS$4,0))=28,DAY(RS$4)=28),AND(DAY(LOOKUP($F12,TenantNames,TenantStartDates))&gt;30,DAY(EOMONTH(RS$4,0))=30,DAY(RS$4)=30),DAY(LOOKUP($F12,TenantNames,TenantStartDates))=DAY(RS$4)),IF((LOOKUP($F12,TenantNames,TenantEndDates)-RS$4)&lt;=31,LOOKUP($F12,TenantNames,TenantTotalRevenues)-SUM($JA12:RR12),LOOKUP($F12,TenantNames,TenantMonthlyRents)),IF(AND((SUMIF($G$4:AHB$4,"&lt;"&amp;RS$4,$G12:AHB12))&gt;SUMIFS(TransactionAmounts,TenantSources,$F12,'Filtered Data'!$C$2:$C23,"&lt;"&amp;RS$4),RS$4&lt;TODAY()),"Late","Occupied")),)))</f>
        <v/>
      </c>
      <c r="RT12" s="33" t="str">
        <f>IF(ISBLANK($F12),,IF(TODAY()=RT$4,"Today",IF(AND(LOOKUP($F12,TenantNames,TenantStartDates)&lt;=RT$4,LOOKUP($F12,TenantNames,TenantEndDates)&gt;=RT$4),IF(OR(AND(DAY(LOOKUP($F12,TenantNames,TenantStartDates))&gt;28,DAY(EOMONTH(RT$4,0))=28,DAY(RT$4)=28),AND(DAY(LOOKUP($F12,TenantNames,TenantStartDates))&gt;30,DAY(EOMONTH(RT$4,0))=30,DAY(RT$4)=30),DAY(LOOKUP($F12,TenantNames,TenantStartDates))=DAY(RT$4)),IF((LOOKUP($F12,TenantNames,TenantEndDates)-RT$4)&lt;=31,LOOKUP($F12,TenantNames,TenantTotalRevenues)-SUM($JA12:RS12),LOOKUP($F12,TenantNames,TenantMonthlyRents)),IF(AND((SUMIF($G$4:AHB$4,"&lt;"&amp;RT$4,$G12:AHB12))&gt;SUMIFS(TransactionAmounts,TenantSources,$F12,'Filtered Data'!$C$2:$C23,"&lt;"&amp;RT$4),RT$4&lt;TODAY()),"Late","Occupied")),)))</f>
        <v/>
      </c>
      <c r="RU12" s="33" t="str">
        <f>IF(ISBLANK($F12),,IF(TODAY()=RU$4,"Today",IF(AND(LOOKUP($F12,TenantNames,TenantStartDates)&lt;=RU$4,LOOKUP($F12,TenantNames,TenantEndDates)&gt;=RU$4),IF(OR(AND(DAY(LOOKUP($F12,TenantNames,TenantStartDates))&gt;28,DAY(EOMONTH(RU$4,0))=28,DAY(RU$4)=28),AND(DAY(LOOKUP($F12,TenantNames,TenantStartDates))&gt;30,DAY(EOMONTH(RU$4,0))=30,DAY(RU$4)=30),DAY(LOOKUP($F12,TenantNames,TenantStartDates))=DAY(RU$4)),IF((LOOKUP($F12,TenantNames,TenantEndDates)-RU$4)&lt;=31,LOOKUP($F12,TenantNames,TenantTotalRevenues)-SUM($JA12:RT12),LOOKUP($F12,TenantNames,TenantMonthlyRents)),IF(AND((SUMIF($G$4:AHB$4,"&lt;"&amp;RU$4,$G12:AHB12))&gt;SUMIFS(TransactionAmounts,TenantSources,$F12,'Filtered Data'!$C$2:$C23,"&lt;"&amp;RU$4),RU$4&lt;TODAY()),"Late","Occupied")),)))</f>
        <v/>
      </c>
      <c r="RV12" s="33" t="str">
        <f>IF(ISBLANK($F12),,IF(TODAY()=RV$4,"Today",IF(AND(LOOKUP($F12,TenantNames,TenantStartDates)&lt;=RV$4,LOOKUP($F12,TenantNames,TenantEndDates)&gt;=RV$4),IF(OR(AND(DAY(LOOKUP($F12,TenantNames,TenantStartDates))&gt;28,DAY(EOMONTH(RV$4,0))=28,DAY(RV$4)=28),AND(DAY(LOOKUP($F12,TenantNames,TenantStartDates))&gt;30,DAY(EOMONTH(RV$4,0))=30,DAY(RV$4)=30),DAY(LOOKUP($F12,TenantNames,TenantStartDates))=DAY(RV$4)),IF((LOOKUP($F12,TenantNames,TenantEndDates)-RV$4)&lt;=31,LOOKUP($F12,TenantNames,TenantTotalRevenues)-SUM($JA12:RU12),LOOKUP($F12,TenantNames,TenantMonthlyRents)),IF(AND((SUMIF($G$4:AHB$4,"&lt;"&amp;RV$4,$G12:AHB12))&gt;SUMIFS(TransactionAmounts,TenantSources,$F12,'Filtered Data'!$C$2:$C23,"&lt;"&amp;RV$4),RV$4&lt;TODAY()),"Late","Occupied")),)))</f>
        <v/>
      </c>
      <c r="RW12" s="33" t="str">
        <f>IF(ISBLANK($F12),,IF(TODAY()=RW$4,"Today",IF(AND(LOOKUP($F12,TenantNames,TenantStartDates)&lt;=RW$4,LOOKUP($F12,TenantNames,TenantEndDates)&gt;=RW$4),IF(OR(AND(DAY(LOOKUP($F12,TenantNames,TenantStartDates))&gt;28,DAY(EOMONTH(RW$4,0))=28,DAY(RW$4)=28),AND(DAY(LOOKUP($F12,TenantNames,TenantStartDates))&gt;30,DAY(EOMONTH(RW$4,0))=30,DAY(RW$4)=30),DAY(LOOKUP($F12,TenantNames,TenantStartDates))=DAY(RW$4)),IF((LOOKUP($F12,TenantNames,TenantEndDates)-RW$4)&lt;=31,LOOKUP($F12,TenantNames,TenantTotalRevenues)-SUM($JA12:RV12),LOOKUP($F12,TenantNames,TenantMonthlyRents)),IF(AND((SUMIF($G$4:AHB$4,"&lt;"&amp;RW$4,$G12:AHB12))&gt;SUMIFS(TransactionAmounts,TenantSources,$F12,'Filtered Data'!$C$2:$C23,"&lt;"&amp;RW$4),RW$4&lt;TODAY()),"Late","Occupied")),)))</f>
        <v/>
      </c>
      <c r="RX12" s="33" t="str">
        <f>IF(ISBLANK($F12),,IF(TODAY()=RX$4,"Today",IF(AND(LOOKUP($F12,TenantNames,TenantStartDates)&lt;=RX$4,LOOKUP($F12,TenantNames,TenantEndDates)&gt;=RX$4),IF(OR(AND(DAY(LOOKUP($F12,TenantNames,TenantStartDates))&gt;28,DAY(EOMONTH(RX$4,0))=28,DAY(RX$4)=28),AND(DAY(LOOKUP($F12,TenantNames,TenantStartDates))&gt;30,DAY(EOMONTH(RX$4,0))=30,DAY(RX$4)=30),DAY(LOOKUP($F12,TenantNames,TenantStartDates))=DAY(RX$4)),IF((LOOKUP($F12,TenantNames,TenantEndDates)-RX$4)&lt;=31,LOOKUP($F12,TenantNames,TenantTotalRevenues)-SUM($JA12:RW12),LOOKUP($F12,TenantNames,TenantMonthlyRents)),IF(AND((SUMIF($G$4:AHB$4,"&lt;"&amp;RX$4,$G12:AHB12))&gt;SUMIFS(TransactionAmounts,TenantSources,$F12,'Filtered Data'!$C$2:$C23,"&lt;"&amp;RX$4),RX$4&lt;TODAY()),"Late","Occupied")),)))</f>
        <v/>
      </c>
      <c r="RY12" s="33" t="str">
        <f>IF(ISBLANK($F12),,IF(TODAY()=RY$4,"Today",IF(AND(LOOKUP($F12,TenantNames,TenantStartDates)&lt;=RY$4,LOOKUP($F12,TenantNames,TenantEndDates)&gt;=RY$4),IF(OR(AND(DAY(LOOKUP($F12,TenantNames,TenantStartDates))&gt;28,DAY(EOMONTH(RY$4,0))=28,DAY(RY$4)=28),AND(DAY(LOOKUP($F12,TenantNames,TenantStartDates))&gt;30,DAY(EOMONTH(RY$4,0))=30,DAY(RY$4)=30),DAY(LOOKUP($F12,TenantNames,TenantStartDates))=DAY(RY$4)),IF((LOOKUP($F12,TenantNames,TenantEndDates)-RY$4)&lt;=31,LOOKUP($F12,TenantNames,TenantTotalRevenues)-SUM($JA12:RX12),LOOKUP($F12,TenantNames,TenantMonthlyRents)),IF(AND((SUMIF($G$4:AHB$4,"&lt;"&amp;RY$4,$G12:AHB12))&gt;SUMIFS(TransactionAmounts,TenantSources,$F12,'Filtered Data'!$C$2:$C23,"&lt;"&amp;RY$4),RY$4&lt;TODAY()),"Late","Occupied")),)))</f>
        <v/>
      </c>
      <c r="RZ12" s="33" t="str">
        <f>IF(ISBLANK($F12),,IF(TODAY()=RZ$4,"Today",IF(AND(LOOKUP($F12,TenantNames,TenantStartDates)&lt;=RZ$4,LOOKUP($F12,TenantNames,TenantEndDates)&gt;=RZ$4),IF(OR(AND(DAY(LOOKUP($F12,TenantNames,TenantStartDates))&gt;28,DAY(EOMONTH(RZ$4,0))=28,DAY(RZ$4)=28),AND(DAY(LOOKUP($F12,TenantNames,TenantStartDates))&gt;30,DAY(EOMONTH(RZ$4,0))=30,DAY(RZ$4)=30),DAY(LOOKUP($F12,TenantNames,TenantStartDates))=DAY(RZ$4)),IF((LOOKUP($F12,TenantNames,TenantEndDates)-RZ$4)&lt;=31,LOOKUP($F12,TenantNames,TenantTotalRevenues)-SUM($JA12:RY12),LOOKUP($F12,TenantNames,TenantMonthlyRents)),IF(AND((SUMIF($G$4:AHB$4,"&lt;"&amp;RZ$4,$G12:AHB12))&gt;SUMIFS(TransactionAmounts,TenantSources,$F12,'Filtered Data'!$C$2:$C23,"&lt;"&amp;RZ$4),RZ$4&lt;TODAY()),"Late","Occupied")),)))</f>
        <v/>
      </c>
      <c r="SA12" s="33" t="str">
        <f>IF(ISBLANK($F12),,IF(TODAY()=SA$4,"Today",IF(AND(LOOKUP($F12,TenantNames,TenantStartDates)&lt;=SA$4,LOOKUP($F12,TenantNames,TenantEndDates)&gt;=SA$4),IF(OR(AND(DAY(LOOKUP($F12,TenantNames,TenantStartDates))&gt;28,DAY(EOMONTH(SA$4,0))=28,DAY(SA$4)=28),AND(DAY(LOOKUP($F12,TenantNames,TenantStartDates))&gt;30,DAY(EOMONTH(SA$4,0))=30,DAY(SA$4)=30),DAY(LOOKUP($F12,TenantNames,TenantStartDates))=DAY(SA$4)),IF((LOOKUP($F12,TenantNames,TenantEndDates)-SA$4)&lt;=31,LOOKUP($F12,TenantNames,TenantTotalRevenues)-SUM($JA12:RZ12),LOOKUP($F12,TenantNames,TenantMonthlyRents)),IF(AND((SUMIF($G$4:AHB$4,"&lt;"&amp;SA$4,$G12:AHB12))&gt;SUMIFS(TransactionAmounts,TenantSources,$F12,'Filtered Data'!$C$2:$C23,"&lt;"&amp;SA$4),SA$4&lt;TODAY()),"Late","Occupied")),)))</f>
        <v/>
      </c>
      <c r="SB12" s="33" t="str">
        <f>IF(ISBLANK($F12),,IF(TODAY()=SB$4,"Today",IF(AND(LOOKUP($F12,TenantNames,TenantStartDates)&lt;=SB$4,LOOKUP($F12,TenantNames,TenantEndDates)&gt;=SB$4),IF(OR(AND(DAY(LOOKUP($F12,TenantNames,TenantStartDates))&gt;28,DAY(EOMONTH(SB$4,0))=28,DAY(SB$4)=28),AND(DAY(LOOKUP($F12,TenantNames,TenantStartDates))&gt;30,DAY(EOMONTH(SB$4,0))=30,DAY(SB$4)=30),DAY(LOOKUP($F12,TenantNames,TenantStartDates))=DAY(SB$4)),IF((LOOKUP($F12,TenantNames,TenantEndDates)-SB$4)&lt;=31,LOOKUP($F12,TenantNames,TenantTotalRevenues)-SUM($JA12:SA12),LOOKUP($F12,TenantNames,TenantMonthlyRents)),IF(AND((SUMIF($G$4:AHB$4,"&lt;"&amp;SB$4,$G12:AHB12))&gt;SUMIFS(TransactionAmounts,TenantSources,$F12,'Filtered Data'!$C$2:$C23,"&lt;"&amp;SB$4),SB$4&lt;TODAY()),"Late","Occupied")),)))</f>
        <v/>
      </c>
      <c r="SC12" s="33" t="str">
        <f>IF(ISBLANK($F12),,IF(TODAY()=SC$4,"Today",IF(AND(LOOKUP($F12,TenantNames,TenantStartDates)&lt;=SC$4,LOOKUP($F12,TenantNames,TenantEndDates)&gt;=SC$4),IF(OR(AND(DAY(LOOKUP($F12,TenantNames,TenantStartDates))&gt;28,DAY(EOMONTH(SC$4,0))=28,DAY(SC$4)=28),AND(DAY(LOOKUP($F12,TenantNames,TenantStartDates))&gt;30,DAY(EOMONTH(SC$4,0))=30,DAY(SC$4)=30),DAY(LOOKUP($F12,TenantNames,TenantStartDates))=DAY(SC$4)),IF((LOOKUP($F12,TenantNames,TenantEndDates)-SC$4)&lt;=31,LOOKUP($F12,TenantNames,TenantTotalRevenues)-SUM($JA12:SB12),LOOKUP($F12,TenantNames,TenantMonthlyRents)),IF(AND((SUMIF($G$4:AHB$4,"&lt;"&amp;SC$4,$G12:AHB12))&gt;SUMIFS(TransactionAmounts,TenantSources,$F12,'Filtered Data'!$C$2:$C23,"&lt;"&amp;SC$4),SC$4&lt;TODAY()),"Late","Occupied")),)))</f>
        <v/>
      </c>
      <c r="SD12" s="33" t="str">
        <f>IF(ISBLANK($F12),,IF(TODAY()=SD$4,"Today",IF(AND(LOOKUP($F12,TenantNames,TenantStartDates)&lt;=SD$4,LOOKUP($F12,TenantNames,TenantEndDates)&gt;=SD$4),IF(OR(AND(DAY(LOOKUP($F12,TenantNames,TenantStartDates))&gt;28,DAY(EOMONTH(SD$4,0))=28,DAY(SD$4)=28),AND(DAY(LOOKUP($F12,TenantNames,TenantStartDates))&gt;30,DAY(EOMONTH(SD$4,0))=30,DAY(SD$4)=30),DAY(LOOKUP($F12,TenantNames,TenantStartDates))=DAY(SD$4)),IF((LOOKUP($F12,TenantNames,TenantEndDates)-SD$4)&lt;=31,LOOKUP($F12,TenantNames,TenantTotalRevenues)-SUM($JA12:SC12),LOOKUP($F12,TenantNames,TenantMonthlyRents)),IF(AND((SUMIF($G$4:AHB$4,"&lt;"&amp;SD$4,$G12:AHB12))&gt;SUMIFS(TransactionAmounts,TenantSources,$F12,'Filtered Data'!$C$2:$C23,"&lt;"&amp;SD$4),SD$4&lt;TODAY()),"Late","Occupied")),)))</f>
        <v/>
      </c>
      <c r="SE12" s="33" t="str">
        <f>IF(ISBLANK($F12),,IF(TODAY()=SE$4,"Today",IF(AND(LOOKUP($F12,TenantNames,TenantStartDates)&lt;=SE$4,LOOKUP($F12,TenantNames,TenantEndDates)&gt;=SE$4),IF(OR(AND(DAY(LOOKUP($F12,TenantNames,TenantStartDates))&gt;28,DAY(EOMONTH(SE$4,0))=28,DAY(SE$4)=28),AND(DAY(LOOKUP($F12,TenantNames,TenantStartDates))&gt;30,DAY(EOMONTH(SE$4,0))=30,DAY(SE$4)=30),DAY(LOOKUP($F12,TenantNames,TenantStartDates))=DAY(SE$4)),IF((LOOKUP($F12,TenantNames,TenantEndDates)-SE$4)&lt;=31,LOOKUP($F12,TenantNames,TenantTotalRevenues)-SUM($JA12:SD12),LOOKUP($F12,TenantNames,TenantMonthlyRents)),IF(AND((SUMIF($G$4:AHB$4,"&lt;"&amp;SE$4,$G12:AHB12))&gt;SUMIFS(TransactionAmounts,TenantSources,$F12,'Filtered Data'!$C$2:$C23,"&lt;"&amp;SE$4),SE$4&lt;TODAY()),"Late","Occupied")),)))</f>
        <v/>
      </c>
      <c r="SF12" s="33" t="str">
        <f>IF(ISBLANK($F12),,IF(TODAY()=SF$4,"Today",IF(AND(LOOKUP($F12,TenantNames,TenantStartDates)&lt;=SF$4,LOOKUP($F12,TenantNames,TenantEndDates)&gt;=SF$4),IF(OR(AND(DAY(LOOKUP($F12,TenantNames,TenantStartDates))&gt;28,DAY(EOMONTH(SF$4,0))=28,DAY(SF$4)=28),AND(DAY(LOOKUP($F12,TenantNames,TenantStartDates))&gt;30,DAY(EOMONTH(SF$4,0))=30,DAY(SF$4)=30),DAY(LOOKUP($F12,TenantNames,TenantStartDates))=DAY(SF$4)),IF((LOOKUP($F12,TenantNames,TenantEndDates)-SF$4)&lt;=31,LOOKUP($F12,TenantNames,TenantTotalRevenues)-SUM($JA12:SE12),LOOKUP($F12,TenantNames,TenantMonthlyRents)),IF(AND((SUMIF($G$4:AHB$4,"&lt;"&amp;SF$4,$G12:AHB12))&gt;SUMIFS(TransactionAmounts,TenantSources,$F12,'Filtered Data'!$C$2:$C23,"&lt;"&amp;SF$4),SF$4&lt;TODAY()),"Late","Occupied")),)))</f>
        <v/>
      </c>
      <c r="SG12" s="33" t="str">
        <f>IF(ISBLANK($F12),,IF(TODAY()=SG$4,"Today",IF(AND(LOOKUP($F12,TenantNames,TenantStartDates)&lt;=SG$4,LOOKUP($F12,TenantNames,TenantEndDates)&gt;=SG$4),IF(OR(AND(DAY(LOOKUP($F12,TenantNames,TenantStartDates))&gt;28,DAY(EOMONTH(SG$4,0))=28,DAY(SG$4)=28),AND(DAY(LOOKUP($F12,TenantNames,TenantStartDates))&gt;30,DAY(EOMONTH(SG$4,0))=30,DAY(SG$4)=30),DAY(LOOKUP($F12,TenantNames,TenantStartDates))=DAY(SG$4)),IF((LOOKUP($F12,TenantNames,TenantEndDates)-SG$4)&lt;=31,LOOKUP($F12,TenantNames,TenantTotalRevenues)-SUM($JA12:SF12),LOOKUP($F12,TenantNames,TenantMonthlyRents)),IF(AND((SUMIF($G$4:AHB$4,"&lt;"&amp;SG$4,$G12:AHB12))&gt;SUMIFS(TransactionAmounts,TenantSources,$F12,'Filtered Data'!$C$2:$C23,"&lt;"&amp;SG$4),SG$4&lt;TODAY()),"Late","Occupied")),)))</f>
        <v/>
      </c>
      <c r="SH12" s="33" t="str">
        <f>IF(ISBLANK($F12),,IF(TODAY()=SH$4,"Today",IF(AND(LOOKUP($F12,TenantNames,TenantStartDates)&lt;=SH$4,LOOKUP($F12,TenantNames,TenantEndDates)&gt;=SH$4),IF(OR(AND(DAY(LOOKUP($F12,TenantNames,TenantStartDates))&gt;28,DAY(EOMONTH(SH$4,0))=28,DAY(SH$4)=28),AND(DAY(LOOKUP($F12,TenantNames,TenantStartDates))&gt;30,DAY(EOMONTH(SH$4,0))=30,DAY(SH$4)=30),DAY(LOOKUP($F12,TenantNames,TenantStartDates))=DAY(SH$4)),IF((LOOKUP($F12,TenantNames,TenantEndDates)-SH$4)&lt;=31,LOOKUP($F12,TenantNames,TenantTotalRevenues)-SUM($JA12:SG12),LOOKUP($F12,TenantNames,TenantMonthlyRents)),IF(AND((SUMIF($G$4:AHB$4,"&lt;"&amp;SH$4,$G12:AHB12))&gt;SUMIFS(TransactionAmounts,TenantSources,$F12,'Filtered Data'!$C$2:$C23,"&lt;"&amp;SH$4),SH$4&lt;TODAY()),"Late","Occupied")),)))</f>
        <v/>
      </c>
      <c r="SI12" s="33" t="str">
        <f>IF(ISBLANK($F12),,IF(TODAY()=SI$4,"Today",IF(AND(LOOKUP($F12,TenantNames,TenantStartDates)&lt;=SI$4,LOOKUP($F12,TenantNames,TenantEndDates)&gt;=SI$4),IF(OR(AND(DAY(LOOKUP($F12,TenantNames,TenantStartDates))&gt;28,DAY(EOMONTH(SI$4,0))=28,DAY(SI$4)=28),AND(DAY(LOOKUP($F12,TenantNames,TenantStartDates))&gt;30,DAY(EOMONTH(SI$4,0))=30,DAY(SI$4)=30),DAY(LOOKUP($F12,TenantNames,TenantStartDates))=DAY(SI$4)),IF((LOOKUP($F12,TenantNames,TenantEndDates)-SI$4)&lt;=31,LOOKUP($F12,TenantNames,TenantTotalRevenues)-SUM($JA12:SH12),LOOKUP($F12,TenantNames,TenantMonthlyRents)),IF(AND((SUMIF($G$4:AHB$4,"&lt;"&amp;SI$4,$G12:AHB12))&gt;SUMIFS(TransactionAmounts,TenantSources,$F12,'Filtered Data'!$C$2:$C23,"&lt;"&amp;SI$4),SI$4&lt;TODAY()),"Late","Occupied")),)))</f>
        <v/>
      </c>
      <c r="SJ12" s="33" t="str">
        <f>IF(ISBLANK($F12),,IF(TODAY()=SJ$4,"Today",IF(AND(LOOKUP($F12,TenantNames,TenantStartDates)&lt;=SJ$4,LOOKUP($F12,TenantNames,TenantEndDates)&gt;=SJ$4),IF(OR(AND(DAY(LOOKUP($F12,TenantNames,TenantStartDates))&gt;28,DAY(EOMONTH(SJ$4,0))=28,DAY(SJ$4)=28),AND(DAY(LOOKUP($F12,TenantNames,TenantStartDates))&gt;30,DAY(EOMONTH(SJ$4,0))=30,DAY(SJ$4)=30),DAY(LOOKUP($F12,TenantNames,TenantStartDates))=DAY(SJ$4)),IF((LOOKUP($F12,TenantNames,TenantEndDates)-SJ$4)&lt;=31,LOOKUP($F12,TenantNames,TenantTotalRevenues)-SUM($JA12:SI12),LOOKUP($F12,TenantNames,TenantMonthlyRents)),IF(AND((SUMIF($G$4:AHB$4,"&lt;"&amp;SJ$4,$G12:AHB12))&gt;SUMIFS(TransactionAmounts,TenantSources,$F12,'Filtered Data'!$C$2:$C23,"&lt;"&amp;SJ$4),SJ$4&lt;TODAY()),"Late","Occupied")),)))</f>
        <v/>
      </c>
      <c r="SK12" s="33" t="str">
        <f>IF(ISBLANK($F12),,IF(TODAY()=SK$4,"Today",IF(AND(LOOKUP($F12,TenantNames,TenantStartDates)&lt;=SK$4,LOOKUP($F12,TenantNames,TenantEndDates)&gt;=SK$4),IF(OR(AND(DAY(LOOKUP($F12,TenantNames,TenantStartDates))&gt;28,DAY(EOMONTH(SK$4,0))=28,DAY(SK$4)=28),AND(DAY(LOOKUP($F12,TenantNames,TenantStartDates))&gt;30,DAY(EOMONTH(SK$4,0))=30,DAY(SK$4)=30),DAY(LOOKUP($F12,TenantNames,TenantStartDates))=DAY(SK$4)),IF((LOOKUP($F12,TenantNames,TenantEndDates)-SK$4)&lt;=31,LOOKUP($F12,TenantNames,TenantTotalRevenues)-SUM($JA12:SJ12),LOOKUP($F12,TenantNames,TenantMonthlyRents)),IF(AND((SUMIF($G$4:AHB$4,"&lt;"&amp;SK$4,$G12:AHB12))&gt;SUMIFS(TransactionAmounts,TenantSources,$F12,'Filtered Data'!$C$2:$C23,"&lt;"&amp;SK$4),SK$4&lt;TODAY()),"Late","Occupied")),)))</f>
        <v/>
      </c>
      <c r="SL12" s="33" t="str">
        <f>IF(ISBLANK($F12),,IF(TODAY()=SL$4,"Today",IF(AND(LOOKUP($F12,TenantNames,TenantStartDates)&lt;=SL$4,LOOKUP($F12,TenantNames,TenantEndDates)&gt;=SL$4),IF(OR(AND(DAY(LOOKUP($F12,TenantNames,TenantStartDates))&gt;28,DAY(EOMONTH(SL$4,0))=28,DAY(SL$4)=28),AND(DAY(LOOKUP($F12,TenantNames,TenantStartDates))&gt;30,DAY(EOMONTH(SL$4,0))=30,DAY(SL$4)=30),DAY(LOOKUP($F12,TenantNames,TenantStartDates))=DAY(SL$4)),IF((LOOKUP($F12,TenantNames,TenantEndDates)-SL$4)&lt;=31,LOOKUP($F12,TenantNames,TenantTotalRevenues)-SUM($JA12:SK12),LOOKUP($F12,TenantNames,TenantMonthlyRents)),IF(AND((SUMIF($G$4:AHB$4,"&lt;"&amp;SL$4,$G12:AHB12))&gt;SUMIFS(TransactionAmounts,TenantSources,$F12,'Filtered Data'!$C$2:$C23,"&lt;"&amp;SL$4),SL$4&lt;TODAY()),"Late","Occupied")),)))</f>
        <v/>
      </c>
      <c r="SM12" s="33" t="str">
        <f>IF(ISBLANK($F12),,IF(TODAY()=SM$4,"Today",IF(AND(LOOKUP($F12,TenantNames,TenantStartDates)&lt;=SM$4,LOOKUP($F12,TenantNames,TenantEndDates)&gt;=SM$4),IF(OR(AND(DAY(LOOKUP($F12,TenantNames,TenantStartDates))&gt;28,DAY(EOMONTH(SM$4,0))=28,DAY(SM$4)=28),AND(DAY(LOOKUP($F12,TenantNames,TenantStartDates))&gt;30,DAY(EOMONTH(SM$4,0))=30,DAY(SM$4)=30),DAY(LOOKUP($F12,TenantNames,TenantStartDates))=DAY(SM$4)),IF((LOOKUP($F12,TenantNames,TenantEndDates)-SM$4)&lt;=31,LOOKUP($F12,TenantNames,TenantTotalRevenues)-SUM($JA12:SL12),LOOKUP($F12,TenantNames,TenantMonthlyRents)),IF(AND((SUMIF($G$4:AHB$4,"&lt;"&amp;SM$4,$G12:AHB12))&gt;SUMIFS(TransactionAmounts,TenantSources,$F12,'Filtered Data'!$C$2:$C23,"&lt;"&amp;SM$4),SM$4&lt;TODAY()),"Late","Occupied")),)))</f>
        <v/>
      </c>
      <c r="SN12" s="33" t="str">
        <f>IF(ISBLANK($F12),,IF(TODAY()=SN$4,"Today",IF(AND(LOOKUP($F12,TenantNames,TenantStartDates)&lt;=SN$4,LOOKUP($F12,TenantNames,TenantEndDates)&gt;=SN$4),IF(OR(AND(DAY(LOOKUP($F12,TenantNames,TenantStartDates))&gt;28,DAY(EOMONTH(SN$4,0))=28,DAY(SN$4)=28),AND(DAY(LOOKUP($F12,TenantNames,TenantStartDates))&gt;30,DAY(EOMONTH(SN$4,0))=30,DAY(SN$4)=30),DAY(LOOKUP($F12,TenantNames,TenantStartDates))=DAY(SN$4)),IF((LOOKUP($F12,TenantNames,TenantEndDates)-SN$4)&lt;=31,LOOKUP($F12,TenantNames,TenantTotalRevenues)-SUM($JA12:SM12),LOOKUP($F12,TenantNames,TenantMonthlyRents)),IF(AND((SUMIF($G$4:AHB$4,"&lt;"&amp;SN$4,$G12:AHB12))&gt;SUMIFS(TransactionAmounts,TenantSources,$F12,'Filtered Data'!$C$2:$C23,"&lt;"&amp;SN$4),SN$4&lt;TODAY()),"Late","Occupied")),)))</f>
        <v/>
      </c>
      <c r="SO12" s="33" t="str">
        <f>IF(ISBLANK($F12),,IF(TODAY()=SO$4,"Today",IF(AND(LOOKUP($F12,TenantNames,TenantStartDates)&lt;=SO$4,LOOKUP($F12,TenantNames,TenantEndDates)&gt;=SO$4),IF(OR(AND(DAY(LOOKUP($F12,TenantNames,TenantStartDates))&gt;28,DAY(EOMONTH(SO$4,0))=28,DAY(SO$4)=28),AND(DAY(LOOKUP($F12,TenantNames,TenantStartDates))&gt;30,DAY(EOMONTH(SO$4,0))=30,DAY(SO$4)=30),DAY(LOOKUP($F12,TenantNames,TenantStartDates))=DAY(SO$4)),IF((LOOKUP($F12,TenantNames,TenantEndDates)-SO$4)&lt;=31,LOOKUP($F12,TenantNames,TenantTotalRevenues)-SUM($JA12:SN12),LOOKUP($F12,TenantNames,TenantMonthlyRents)),IF(AND((SUMIF($G$4:AHB$4,"&lt;"&amp;SO$4,$G12:AHB12))&gt;SUMIFS(TransactionAmounts,TenantSources,$F12,'Filtered Data'!$C$2:$C23,"&lt;"&amp;SO$4),SO$4&lt;TODAY()),"Late","Occupied")),)))</f>
        <v/>
      </c>
      <c r="SP12" s="33" t="str">
        <f>IF(ISBLANK($F12),,IF(TODAY()=SP$4,"Today",IF(AND(LOOKUP($F12,TenantNames,TenantStartDates)&lt;=SP$4,LOOKUP($F12,TenantNames,TenantEndDates)&gt;=SP$4),IF(OR(AND(DAY(LOOKUP($F12,TenantNames,TenantStartDates))&gt;28,DAY(EOMONTH(SP$4,0))=28,DAY(SP$4)=28),AND(DAY(LOOKUP($F12,TenantNames,TenantStartDates))&gt;30,DAY(EOMONTH(SP$4,0))=30,DAY(SP$4)=30),DAY(LOOKUP($F12,TenantNames,TenantStartDates))=DAY(SP$4)),IF((LOOKUP($F12,TenantNames,TenantEndDates)-SP$4)&lt;=31,LOOKUP($F12,TenantNames,TenantTotalRevenues)-SUM($JA12:SO12),LOOKUP($F12,TenantNames,TenantMonthlyRents)),IF(AND((SUMIF($G$4:AHB$4,"&lt;"&amp;SP$4,$G12:AHB12))&gt;SUMIFS(TransactionAmounts,TenantSources,$F12,'Filtered Data'!$C$2:$C23,"&lt;"&amp;SP$4),SP$4&lt;TODAY()),"Late","Occupied")),)))</f>
        <v/>
      </c>
      <c r="SQ12" s="33" t="str">
        <f>IF(ISBLANK($F12),,IF(TODAY()=SQ$4,"Today",IF(AND(LOOKUP($F12,TenantNames,TenantStartDates)&lt;=SQ$4,LOOKUP($F12,TenantNames,TenantEndDates)&gt;=SQ$4),IF(OR(AND(DAY(LOOKUP($F12,TenantNames,TenantStartDates))&gt;28,DAY(EOMONTH(SQ$4,0))=28,DAY(SQ$4)=28),AND(DAY(LOOKUP($F12,TenantNames,TenantStartDates))&gt;30,DAY(EOMONTH(SQ$4,0))=30,DAY(SQ$4)=30),DAY(LOOKUP($F12,TenantNames,TenantStartDates))=DAY(SQ$4)),IF((LOOKUP($F12,TenantNames,TenantEndDates)-SQ$4)&lt;=31,LOOKUP($F12,TenantNames,TenantTotalRevenues)-SUM($JA12:SP12),LOOKUP($F12,TenantNames,TenantMonthlyRents)),IF(AND((SUMIF($G$4:AHB$4,"&lt;"&amp;SQ$4,$G12:AHB12))&gt;SUMIFS(TransactionAmounts,TenantSources,$F12,'Filtered Data'!$C$2:$C23,"&lt;"&amp;SQ$4),SQ$4&lt;TODAY()),"Late","Occupied")),)))</f>
        <v/>
      </c>
      <c r="SR12" s="33" t="str">
        <f>IF(ISBLANK($F12),,IF(TODAY()=SR$4,"Today",IF(AND(LOOKUP($F12,TenantNames,TenantStartDates)&lt;=SR$4,LOOKUP($F12,TenantNames,TenantEndDates)&gt;=SR$4),IF(OR(AND(DAY(LOOKUP($F12,TenantNames,TenantStartDates))&gt;28,DAY(EOMONTH(SR$4,0))=28,DAY(SR$4)=28),AND(DAY(LOOKUP($F12,TenantNames,TenantStartDates))&gt;30,DAY(EOMONTH(SR$4,0))=30,DAY(SR$4)=30),DAY(LOOKUP($F12,TenantNames,TenantStartDates))=DAY(SR$4)),IF((LOOKUP($F12,TenantNames,TenantEndDates)-SR$4)&lt;=31,LOOKUP($F12,TenantNames,TenantTotalRevenues)-SUM($JA12:SQ12),LOOKUP($F12,TenantNames,TenantMonthlyRents)),IF(AND((SUMIF($G$4:AHB$4,"&lt;"&amp;SR$4,$G12:AHB12))&gt;SUMIFS(TransactionAmounts,TenantSources,$F12,'Filtered Data'!$C$2:$C23,"&lt;"&amp;SR$4),SR$4&lt;TODAY()),"Late","Occupied")),)))</f>
        <v/>
      </c>
      <c r="SS12" s="33" t="str">
        <f>IF(ISBLANK($F12),,IF(TODAY()=SS$4,"Today",IF(AND(LOOKUP($F12,TenantNames,TenantStartDates)&lt;=SS$4,LOOKUP($F12,TenantNames,TenantEndDates)&gt;=SS$4),IF(OR(AND(DAY(LOOKUP($F12,TenantNames,TenantStartDates))&gt;28,DAY(EOMONTH(SS$4,0))=28,DAY(SS$4)=28),AND(DAY(LOOKUP($F12,TenantNames,TenantStartDates))&gt;30,DAY(EOMONTH(SS$4,0))=30,DAY(SS$4)=30),DAY(LOOKUP($F12,TenantNames,TenantStartDates))=DAY(SS$4)),IF((LOOKUP($F12,TenantNames,TenantEndDates)-SS$4)&lt;=31,LOOKUP($F12,TenantNames,TenantTotalRevenues)-SUM($JA12:SR12),LOOKUP($F12,TenantNames,TenantMonthlyRents)),IF(AND((SUMIF($G$4:AHB$4,"&lt;"&amp;SS$4,$G12:AHB12))&gt;SUMIFS(TransactionAmounts,TenantSources,$F12,'Filtered Data'!$C$2:$C23,"&lt;"&amp;SS$4),SS$4&lt;TODAY()),"Late","Occupied")),)))</f>
        <v/>
      </c>
      <c r="ST12" s="33" t="str">
        <f>IF(ISBLANK($F12),,IF(TODAY()=ST$4,"Today",IF(AND(LOOKUP($F12,TenantNames,TenantStartDates)&lt;=ST$4,LOOKUP($F12,TenantNames,TenantEndDates)&gt;=ST$4),IF(OR(AND(DAY(LOOKUP($F12,TenantNames,TenantStartDates))&gt;28,DAY(EOMONTH(ST$4,0))=28,DAY(ST$4)=28),AND(DAY(LOOKUP($F12,TenantNames,TenantStartDates))&gt;30,DAY(EOMONTH(ST$4,0))=30,DAY(ST$4)=30),DAY(LOOKUP($F12,TenantNames,TenantStartDates))=DAY(ST$4)),IF((LOOKUP($F12,TenantNames,TenantEndDates)-ST$4)&lt;=31,LOOKUP($F12,TenantNames,TenantTotalRevenues)-SUM($JA12:SS12),LOOKUP($F12,TenantNames,TenantMonthlyRents)),IF(AND((SUMIF($G$4:AHB$4,"&lt;"&amp;ST$4,$G12:AHB12))&gt;SUMIFS(TransactionAmounts,TenantSources,$F12,'Filtered Data'!$C$2:$C23,"&lt;"&amp;ST$4),ST$4&lt;TODAY()),"Late","Occupied")),)))</f>
        <v/>
      </c>
      <c r="SU12" s="33" t="str">
        <f>IF(ISBLANK($F12),,IF(TODAY()=SU$4,"Today",IF(AND(LOOKUP($F12,TenantNames,TenantStartDates)&lt;=SU$4,LOOKUP($F12,TenantNames,TenantEndDates)&gt;=SU$4),IF(OR(AND(DAY(LOOKUP($F12,TenantNames,TenantStartDates))&gt;28,DAY(EOMONTH(SU$4,0))=28,DAY(SU$4)=28),AND(DAY(LOOKUP($F12,TenantNames,TenantStartDates))&gt;30,DAY(EOMONTH(SU$4,0))=30,DAY(SU$4)=30),DAY(LOOKUP($F12,TenantNames,TenantStartDates))=DAY(SU$4)),IF((LOOKUP($F12,TenantNames,TenantEndDates)-SU$4)&lt;=31,LOOKUP($F12,TenantNames,TenantTotalRevenues)-SUM($JA12:ST12),LOOKUP($F12,TenantNames,TenantMonthlyRents)),IF(AND((SUMIF($G$4:AHB$4,"&lt;"&amp;SU$4,$G12:AHB12))&gt;SUMIFS(TransactionAmounts,TenantSources,$F12,'Filtered Data'!$C$2:$C23,"&lt;"&amp;SU$4),SU$4&lt;TODAY()),"Late","Occupied")),)))</f>
        <v/>
      </c>
      <c r="SV12" s="33" t="str">
        <f>IF(ISBLANK($F12),,IF(TODAY()=SV$4,"Today",IF(AND(LOOKUP($F12,TenantNames,TenantStartDates)&lt;=SV$4,LOOKUP($F12,TenantNames,TenantEndDates)&gt;=SV$4),IF(OR(AND(DAY(LOOKUP($F12,TenantNames,TenantStartDates))&gt;28,DAY(EOMONTH(SV$4,0))=28,DAY(SV$4)=28),AND(DAY(LOOKUP($F12,TenantNames,TenantStartDates))&gt;30,DAY(EOMONTH(SV$4,0))=30,DAY(SV$4)=30),DAY(LOOKUP($F12,TenantNames,TenantStartDates))=DAY(SV$4)),IF((LOOKUP($F12,TenantNames,TenantEndDates)-SV$4)&lt;=31,LOOKUP($F12,TenantNames,TenantTotalRevenues)-SUM($JA12:SU12),LOOKUP($F12,TenantNames,TenantMonthlyRents)),IF(AND((SUMIF($G$4:AHB$4,"&lt;"&amp;SV$4,$G12:AHB12))&gt;SUMIFS(TransactionAmounts,TenantSources,$F12,'Filtered Data'!$C$2:$C23,"&lt;"&amp;SV$4),SV$4&lt;TODAY()),"Late","Occupied")),)))</f>
        <v/>
      </c>
      <c r="SW12" s="33" t="str">
        <f>IF(ISBLANK($F12),,IF(TODAY()=SW$4,"Today",IF(AND(LOOKUP($F12,TenantNames,TenantStartDates)&lt;=SW$4,LOOKUP($F12,TenantNames,TenantEndDates)&gt;=SW$4),IF(OR(AND(DAY(LOOKUP($F12,TenantNames,TenantStartDates))&gt;28,DAY(EOMONTH(SW$4,0))=28,DAY(SW$4)=28),AND(DAY(LOOKUP($F12,TenantNames,TenantStartDates))&gt;30,DAY(EOMONTH(SW$4,0))=30,DAY(SW$4)=30),DAY(LOOKUP($F12,TenantNames,TenantStartDates))=DAY(SW$4)),IF((LOOKUP($F12,TenantNames,TenantEndDates)-SW$4)&lt;=31,LOOKUP($F12,TenantNames,TenantTotalRevenues)-SUM($JA12:SV12),LOOKUP($F12,TenantNames,TenantMonthlyRents)),IF(AND((SUMIF($G$4:AHB$4,"&lt;"&amp;SW$4,$G12:AHB12))&gt;SUMIFS(TransactionAmounts,TenantSources,$F12,'Filtered Data'!$C$2:$C23,"&lt;"&amp;SW$4),SW$4&lt;TODAY()),"Late","Occupied")),)))</f>
        <v/>
      </c>
      <c r="SX12" s="33" t="str">
        <f>IF(ISBLANK($F12),,IF(TODAY()=SX$4,"Today",IF(AND(LOOKUP($F12,TenantNames,TenantStartDates)&lt;=SX$4,LOOKUP($F12,TenantNames,TenantEndDates)&gt;=SX$4),IF(OR(AND(DAY(LOOKUP($F12,TenantNames,TenantStartDates))&gt;28,DAY(EOMONTH(SX$4,0))=28,DAY(SX$4)=28),AND(DAY(LOOKUP($F12,TenantNames,TenantStartDates))&gt;30,DAY(EOMONTH(SX$4,0))=30,DAY(SX$4)=30),DAY(LOOKUP($F12,TenantNames,TenantStartDates))=DAY(SX$4)),IF((LOOKUP($F12,TenantNames,TenantEndDates)-SX$4)&lt;=31,LOOKUP($F12,TenantNames,TenantTotalRevenues)-SUM($JA12:SW12),LOOKUP($F12,TenantNames,TenantMonthlyRents)),IF(AND((SUMIF($G$4:AHB$4,"&lt;"&amp;SX$4,$G12:AHB12))&gt;SUMIFS(TransactionAmounts,TenantSources,$F12,'Filtered Data'!$C$2:$C23,"&lt;"&amp;SX$4),SX$4&lt;TODAY()),"Late","Occupied")),)))</f>
        <v/>
      </c>
      <c r="SY12" s="33" t="str">
        <f>IF(ISBLANK($F12),,IF(TODAY()=SY$4,"Today",IF(AND(LOOKUP($F12,TenantNames,TenantStartDates)&lt;=SY$4,LOOKUP($F12,TenantNames,TenantEndDates)&gt;=SY$4),IF(OR(AND(DAY(LOOKUP($F12,TenantNames,TenantStartDates))&gt;28,DAY(EOMONTH(SY$4,0))=28,DAY(SY$4)=28),AND(DAY(LOOKUP($F12,TenantNames,TenantStartDates))&gt;30,DAY(EOMONTH(SY$4,0))=30,DAY(SY$4)=30),DAY(LOOKUP($F12,TenantNames,TenantStartDates))=DAY(SY$4)),IF((LOOKUP($F12,TenantNames,TenantEndDates)-SY$4)&lt;=31,LOOKUP($F12,TenantNames,TenantTotalRevenues)-SUM($JA12:SX12),LOOKUP($F12,TenantNames,TenantMonthlyRents)),IF(AND((SUMIF($G$4:AHB$4,"&lt;"&amp;SY$4,$G12:AHB12))&gt;SUMIFS(TransactionAmounts,TenantSources,$F12,'Filtered Data'!$C$2:$C23,"&lt;"&amp;SY$4),SY$4&lt;TODAY()),"Late","Occupied")),)))</f>
        <v/>
      </c>
      <c r="SZ12" s="33" t="str">
        <f>IF(ISBLANK($F12),,IF(TODAY()=SZ$4,"Today",IF(AND(LOOKUP($F12,TenantNames,TenantStartDates)&lt;=SZ$4,LOOKUP($F12,TenantNames,TenantEndDates)&gt;=SZ$4),IF(OR(AND(DAY(LOOKUP($F12,TenantNames,TenantStartDates))&gt;28,DAY(EOMONTH(SZ$4,0))=28,DAY(SZ$4)=28),AND(DAY(LOOKUP($F12,TenantNames,TenantStartDates))&gt;30,DAY(EOMONTH(SZ$4,0))=30,DAY(SZ$4)=30),DAY(LOOKUP($F12,TenantNames,TenantStartDates))=DAY(SZ$4)),IF((LOOKUP($F12,TenantNames,TenantEndDates)-SZ$4)&lt;=31,LOOKUP($F12,TenantNames,TenantTotalRevenues)-SUM($JA12:SY12),LOOKUP($F12,TenantNames,TenantMonthlyRents)),IF(AND((SUMIF($G$4:AHB$4,"&lt;"&amp;SZ$4,$G12:AHB12))&gt;SUMIFS(TransactionAmounts,TenantSources,$F12,'Filtered Data'!$C$2:$C23,"&lt;"&amp;SZ$4),SZ$4&lt;TODAY()),"Late","Occupied")),)))</f>
        <v/>
      </c>
      <c r="TA12" s="33" t="str">
        <f>IF(ISBLANK($F12),,IF(TODAY()=TA$4,"Today",IF(AND(LOOKUP($F12,TenantNames,TenantStartDates)&lt;=TA$4,LOOKUP($F12,TenantNames,TenantEndDates)&gt;=TA$4),IF(OR(AND(DAY(LOOKUP($F12,TenantNames,TenantStartDates))&gt;28,DAY(EOMONTH(TA$4,0))=28,DAY(TA$4)=28),AND(DAY(LOOKUP($F12,TenantNames,TenantStartDates))&gt;30,DAY(EOMONTH(TA$4,0))=30,DAY(TA$4)=30),DAY(LOOKUP($F12,TenantNames,TenantStartDates))=DAY(TA$4)),IF((LOOKUP($F12,TenantNames,TenantEndDates)-TA$4)&lt;=31,LOOKUP($F12,TenantNames,TenantTotalRevenues)-SUM($JA12:SZ12),LOOKUP($F12,TenantNames,TenantMonthlyRents)),IF(AND((SUMIF($G$4:AHB$4,"&lt;"&amp;TA$4,$G12:AHB12))&gt;SUMIFS(TransactionAmounts,TenantSources,$F12,'Filtered Data'!$C$2:$C23,"&lt;"&amp;TA$4),TA$4&lt;TODAY()),"Late","Occupied")),)))</f>
        <v/>
      </c>
      <c r="TB12" s="33" t="str">
        <f>IF(ISBLANK($F12),,IF(TODAY()=TB$4,"Today",IF(AND(LOOKUP($F12,TenantNames,TenantStartDates)&lt;=TB$4,LOOKUP($F12,TenantNames,TenantEndDates)&gt;=TB$4),IF(OR(AND(DAY(LOOKUP($F12,TenantNames,TenantStartDates))&gt;28,DAY(EOMONTH(TB$4,0))=28,DAY(TB$4)=28),AND(DAY(LOOKUP($F12,TenantNames,TenantStartDates))&gt;30,DAY(EOMONTH(TB$4,0))=30,DAY(TB$4)=30),DAY(LOOKUP($F12,TenantNames,TenantStartDates))=DAY(TB$4)),IF((LOOKUP($F12,TenantNames,TenantEndDates)-TB$4)&lt;=31,LOOKUP($F12,TenantNames,TenantTotalRevenues)-SUM($JA12:TA12),LOOKUP($F12,TenantNames,TenantMonthlyRents)),IF(AND((SUMIF($G$4:AHB$4,"&lt;"&amp;TB$4,$G12:AHB12))&gt;SUMIFS(TransactionAmounts,TenantSources,$F12,'Filtered Data'!$C$2:$C23,"&lt;"&amp;TB$4),TB$4&lt;TODAY()),"Late","Occupied")),)))</f>
        <v/>
      </c>
      <c r="TC12" s="33" t="str">
        <f>IF(ISBLANK($F12),,IF(TODAY()=TC$4,"Today",IF(AND(LOOKUP($F12,TenantNames,TenantStartDates)&lt;=TC$4,LOOKUP($F12,TenantNames,TenantEndDates)&gt;=TC$4),IF(OR(AND(DAY(LOOKUP($F12,TenantNames,TenantStartDates))&gt;28,DAY(EOMONTH(TC$4,0))=28,DAY(TC$4)=28),AND(DAY(LOOKUP($F12,TenantNames,TenantStartDates))&gt;30,DAY(EOMONTH(TC$4,0))=30,DAY(TC$4)=30),DAY(LOOKUP($F12,TenantNames,TenantStartDates))=DAY(TC$4)),IF((LOOKUP($F12,TenantNames,TenantEndDates)-TC$4)&lt;=31,LOOKUP($F12,TenantNames,TenantTotalRevenues)-SUM($JA12:TB12),LOOKUP($F12,TenantNames,TenantMonthlyRents)),IF(AND((SUMIF($G$4:AHB$4,"&lt;"&amp;TC$4,$G12:AHB12))&gt;SUMIFS(TransactionAmounts,TenantSources,$F12,'Filtered Data'!$C$2:$C23,"&lt;"&amp;TC$4),TC$4&lt;TODAY()),"Late","Occupied")),)))</f>
        <v/>
      </c>
      <c r="TD12" s="33" t="str">
        <f>IF(ISBLANK($F12),,IF(TODAY()=TD$4,"Today",IF(AND(LOOKUP($F12,TenantNames,TenantStartDates)&lt;=TD$4,LOOKUP($F12,TenantNames,TenantEndDates)&gt;=TD$4),IF(OR(AND(DAY(LOOKUP($F12,TenantNames,TenantStartDates))&gt;28,DAY(EOMONTH(TD$4,0))=28,DAY(TD$4)=28),AND(DAY(LOOKUP($F12,TenantNames,TenantStartDates))&gt;30,DAY(EOMONTH(TD$4,0))=30,DAY(TD$4)=30),DAY(LOOKUP($F12,TenantNames,TenantStartDates))=DAY(TD$4)),IF((LOOKUP($F12,TenantNames,TenantEndDates)-TD$4)&lt;=31,LOOKUP($F12,TenantNames,TenantTotalRevenues)-SUM($JA12:TC12),LOOKUP($F12,TenantNames,TenantMonthlyRents)),IF(AND((SUMIF($G$4:AHB$4,"&lt;"&amp;TD$4,$G12:AHB12))&gt;SUMIFS(TransactionAmounts,TenantSources,$F12,'Filtered Data'!$C$2:$C23,"&lt;"&amp;TD$4),TD$4&lt;TODAY()),"Late","Occupied")),)))</f>
        <v/>
      </c>
      <c r="TE12" s="33" t="str">
        <f>IF(ISBLANK($F12),,IF(TODAY()=TE$4,"Today",IF(AND(LOOKUP($F12,TenantNames,TenantStartDates)&lt;=TE$4,LOOKUP($F12,TenantNames,TenantEndDates)&gt;=TE$4),IF(OR(AND(DAY(LOOKUP($F12,TenantNames,TenantStartDates))&gt;28,DAY(EOMONTH(TE$4,0))=28,DAY(TE$4)=28),AND(DAY(LOOKUP($F12,TenantNames,TenantStartDates))&gt;30,DAY(EOMONTH(TE$4,0))=30,DAY(TE$4)=30),DAY(LOOKUP($F12,TenantNames,TenantStartDates))=DAY(TE$4)),IF((LOOKUP($F12,TenantNames,TenantEndDates)-TE$4)&lt;=31,LOOKUP($F12,TenantNames,TenantTotalRevenues)-SUM($JA12:TD12),LOOKUP($F12,TenantNames,TenantMonthlyRents)),IF(AND((SUMIF($G$4:AHB$4,"&lt;"&amp;TE$4,$G12:AHB12))&gt;SUMIFS(TransactionAmounts,TenantSources,$F12,'Filtered Data'!$C$2:$C23,"&lt;"&amp;TE$4),TE$4&lt;TODAY()),"Late","Occupied")),)))</f>
        <v/>
      </c>
      <c r="TF12" s="33" t="str">
        <f>IF(ISBLANK($F12),,IF(TODAY()=TF$4,"Today",IF(AND(LOOKUP($F12,TenantNames,TenantStartDates)&lt;=TF$4,LOOKUP($F12,TenantNames,TenantEndDates)&gt;=TF$4),IF(OR(AND(DAY(LOOKUP($F12,TenantNames,TenantStartDates))&gt;28,DAY(EOMONTH(TF$4,0))=28,DAY(TF$4)=28),AND(DAY(LOOKUP($F12,TenantNames,TenantStartDates))&gt;30,DAY(EOMONTH(TF$4,0))=30,DAY(TF$4)=30),DAY(LOOKUP($F12,TenantNames,TenantStartDates))=DAY(TF$4)),IF((LOOKUP($F12,TenantNames,TenantEndDates)-TF$4)&lt;=31,LOOKUP($F12,TenantNames,TenantTotalRevenues)-SUM($JA12:TE12),LOOKUP($F12,TenantNames,TenantMonthlyRents)),IF(AND((SUMIF($G$4:AHB$4,"&lt;"&amp;TF$4,$G12:AHB12))&gt;SUMIFS(TransactionAmounts,TenantSources,$F12,'Filtered Data'!$C$2:$C23,"&lt;"&amp;TF$4),TF$4&lt;TODAY()),"Late","Occupied")),)))</f>
        <v/>
      </c>
      <c r="TG12" s="33" t="str">
        <f>IF(ISBLANK($F12),,IF(TODAY()=TG$4,"Today",IF(AND(LOOKUP($F12,TenantNames,TenantStartDates)&lt;=TG$4,LOOKUP($F12,TenantNames,TenantEndDates)&gt;=TG$4),IF(OR(AND(DAY(LOOKUP($F12,TenantNames,TenantStartDates))&gt;28,DAY(EOMONTH(TG$4,0))=28,DAY(TG$4)=28),AND(DAY(LOOKUP($F12,TenantNames,TenantStartDates))&gt;30,DAY(EOMONTH(TG$4,0))=30,DAY(TG$4)=30),DAY(LOOKUP($F12,TenantNames,TenantStartDates))=DAY(TG$4)),IF((LOOKUP($F12,TenantNames,TenantEndDates)-TG$4)&lt;=31,LOOKUP($F12,TenantNames,TenantTotalRevenues)-SUM($JA12:TF12),LOOKUP($F12,TenantNames,TenantMonthlyRents)),IF(AND((SUMIF($G$4:AHB$4,"&lt;"&amp;TG$4,$G12:AHB12))&gt;SUMIFS(TransactionAmounts,TenantSources,$F12,'Filtered Data'!$C$2:$C23,"&lt;"&amp;TG$4),TG$4&lt;TODAY()),"Late","Occupied")),)))</f>
        <v/>
      </c>
      <c r="TH12" s="33" t="str">
        <f>IF(ISBLANK($F12),,IF(TODAY()=TH$4,"Today",IF(AND(LOOKUP($F12,TenantNames,TenantStartDates)&lt;=TH$4,LOOKUP($F12,TenantNames,TenantEndDates)&gt;=TH$4),IF(OR(AND(DAY(LOOKUP($F12,TenantNames,TenantStartDates))&gt;28,DAY(EOMONTH(TH$4,0))=28,DAY(TH$4)=28),AND(DAY(LOOKUP($F12,TenantNames,TenantStartDates))&gt;30,DAY(EOMONTH(TH$4,0))=30,DAY(TH$4)=30),DAY(LOOKUP($F12,TenantNames,TenantStartDates))=DAY(TH$4)),IF((LOOKUP($F12,TenantNames,TenantEndDates)-TH$4)&lt;=31,LOOKUP($F12,TenantNames,TenantTotalRevenues)-SUM($JA12:TG12),LOOKUP($F12,TenantNames,TenantMonthlyRents)),IF(AND((SUMIF($G$4:AHB$4,"&lt;"&amp;TH$4,$G12:AHB12))&gt;SUMIFS(TransactionAmounts,TenantSources,$F12,'Filtered Data'!$C$2:$C23,"&lt;"&amp;TH$4),TH$4&lt;TODAY()),"Late","Occupied")),)))</f>
        <v/>
      </c>
      <c r="TI12" s="33" t="str">
        <f>IF(ISBLANK($F12),,IF(TODAY()=TI$4,"Today",IF(AND(LOOKUP($F12,TenantNames,TenantStartDates)&lt;=TI$4,LOOKUP($F12,TenantNames,TenantEndDates)&gt;=TI$4),IF(OR(AND(DAY(LOOKUP($F12,TenantNames,TenantStartDates))&gt;28,DAY(EOMONTH(TI$4,0))=28,DAY(TI$4)=28),AND(DAY(LOOKUP($F12,TenantNames,TenantStartDates))&gt;30,DAY(EOMONTH(TI$4,0))=30,DAY(TI$4)=30),DAY(LOOKUP($F12,TenantNames,TenantStartDates))=DAY(TI$4)),IF((LOOKUP($F12,TenantNames,TenantEndDates)-TI$4)&lt;=31,LOOKUP($F12,TenantNames,TenantTotalRevenues)-SUM($JA12:TH12),LOOKUP($F12,TenantNames,TenantMonthlyRents)),IF(AND((SUMIF($G$4:AHB$4,"&lt;"&amp;TI$4,$G12:AHB12))&gt;SUMIFS(TransactionAmounts,TenantSources,$F12,'Filtered Data'!$C$2:$C23,"&lt;"&amp;TI$4),TI$4&lt;TODAY()),"Late","Occupied")),)))</f>
        <v/>
      </c>
      <c r="TJ12" s="33" t="str">
        <f>IF(ISBLANK($F12),,IF(TODAY()=TJ$4,"Today",IF(AND(LOOKUP($F12,TenantNames,TenantStartDates)&lt;=TJ$4,LOOKUP($F12,TenantNames,TenantEndDates)&gt;=TJ$4),IF(OR(AND(DAY(LOOKUP($F12,TenantNames,TenantStartDates))&gt;28,DAY(EOMONTH(TJ$4,0))=28,DAY(TJ$4)=28),AND(DAY(LOOKUP($F12,TenantNames,TenantStartDates))&gt;30,DAY(EOMONTH(TJ$4,0))=30,DAY(TJ$4)=30),DAY(LOOKUP($F12,TenantNames,TenantStartDates))=DAY(TJ$4)),IF((LOOKUP($F12,TenantNames,TenantEndDates)-TJ$4)&lt;=31,LOOKUP($F12,TenantNames,TenantTotalRevenues)-SUM($JA12:TI12),LOOKUP($F12,TenantNames,TenantMonthlyRents)),IF(AND((SUMIF($G$4:AHB$4,"&lt;"&amp;TJ$4,$G12:AHB12))&gt;SUMIFS(TransactionAmounts,TenantSources,$F12,'Filtered Data'!$C$2:$C23,"&lt;"&amp;TJ$4),TJ$4&lt;TODAY()),"Late","Occupied")),)))</f>
        <v/>
      </c>
      <c r="TK12" s="33" t="str">
        <f>IF(ISBLANK($F12),,IF(TODAY()=TK$4,"Today",IF(AND(LOOKUP($F12,TenantNames,TenantStartDates)&lt;=TK$4,LOOKUP($F12,TenantNames,TenantEndDates)&gt;=TK$4),IF(OR(AND(DAY(LOOKUP($F12,TenantNames,TenantStartDates))&gt;28,DAY(EOMONTH(TK$4,0))=28,DAY(TK$4)=28),AND(DAY(LOOKUP($F12,TenantNames,TenantStartDates))&gt;30,DAY(EOMONTH(TK$4,0))=30,DAY(TK$4)=30),DAY(LOOKUP($F12,TenantNames,TenantStartDates))=DAY(TK$4)),IF((LOOKUP($F12,TenantNames,TenantEndDates)-TK$4)&lt;=31,LOOKUP($F12,TenantNames,TenantTotalRevenues)-SUM($JA12:TJ12),LOOKUP($F12,TenantNames,TenantMonthlyRents)),IF(AND((SUMIF($G$4:AHB$4,"&lt;"&amp;TK$4,$G12:AHB12))&gt;SUMIFS(TransactionAmounts,TenantSources,$F12,'Filtered Data'!$C$2:$C23,"&lt;"&amp;TK$4),TK$4&lt;TODAY()),"Late","Occupied")),)))</f>
        <v/>
      </c>
      <c r="TL12" s="33" t="str">
        <f>IF(ISBLANK($F12),,IF(TODAY()=TL$4,"Today",IF(AND(LOOKUP($F12,TenantNames,TenantStartDates)&lt;=TL$4,LOOKUP($F12,TenantNames,TenantEndDates)&gt;=TL$4),IF(OR(AND(DAY(LOOKUP($F12,TenantNames,TenantStartDates))&gt;28,DAY(EOMONTH(TL$4,0))=28,DAY(TL$4)=28),AND(DAY(LOOKUP($F12,TenantNames,TenantStartDates))&gt;30,DAY(EOMONTH(TL$4,0))=30,DAY(TL$4)=30),DAY(LOOKUP($F12,TenantNames,TenantStartDates))=DAY(TL$4)),IF((LOOKUP($F12,TenantNames,TenantEndDates)-TL$4)&lt;=31,LOOKUP($F12,TenantNames,TenantTotalRevenues)-SUM($JA12:TK12),LOOKUP($F12,TenantNames,TenantMonthlyRents)),IF(AND((SUMIF($G$4:AHB$4,"&lt;"&amp;TL$4,$G12:AHB12))&gt;SUMIFS(TransactionAmounts,TenantSources,$F12,'Filtered Data'!$C$2:$C23,"&lt;"&amp;TL$4),TL$4&lt;TODAY()),"Late","Occupied")),)))</f>
        <v/>
      </c>
      <c r="TM12" s="33" t="str">
        <f>IF(ISBLANK($F12),,IF(TODAY()=TM$4,"Today",IF(AND(LOOKUP($F12,TenantNames,TenantStartDates)&lt;=TM$4,LOOKUP($F12,TenantNames,TenantEndDates)&gt;=TM$4),IF(OR(AND(DAY(LOOKUP($F12,TenantNames,TenantStartDates))&gt;28,DAY(EOMONTH(TM$4,0))=28,DAY(TM$4)=28),AND(DAY(LOOKUP($F12,TenantNames,TenantStartDates))&gt;30,DAY(EOMONTH(TM$4,0))=30,DAY(TM$4)=30),DAY(LOOKUP($F12,TenantNames,TenantStartDates))=DAY(TM$4)),IF((LOOKUP($F12,TenantNames,TenantEndDates)-TM$4)&lt;=31,LOOKUP($F12,TenantNames,TenantTotalRevenues)-SUM($JA12:TL12),LOOKUP($F12,TenantNames,TenantMonthlyRents)),IF(AND((SUMIF($G$4:AHB$4,"&lt;"&amp;TM$4,$G12:AHB12))&gt;SUMIFS(TransactionAmounts,TenantSources,$F12,'Filtered Data'!$C$2:$C23,"&lt;"&amp;TM$4),TM$4&lt;TODAY()),"Late","Occupied")),)))</f>
        <v/>
      </c>
      <c r="TN12" s="33" t="str">
        <f>IF(ISBLANK($F12),,IF(TODAY()=TN$4,"Today",IF(AND(LOOKUP($F12,TenantNames,TenantStartDates)&lt;=TN$4,LOOKUP($F12,TenantNames,TenantEndDates)&gt;=TN$4),IF(OR(AND(DAY(LOOKUP($F12,TenantNames,TenantStartDates))&gt;28,DAY(EOMONTH(TN$4,0))=28,DAY(TN$4)=28),AND(DAY(LOOKUP($F12,TenantNames,TenantStartDates))&gt;30,DAY(EOMONTH(TN$4,0))=30,DAY(TN$4)=30),DAY(LOOKUP($F12,TenantNames,TenantStartDates))=DAY(TN$4)),IF((LOOKUP($F12,TenantNames,TenantEndDates)-TN$4)&lt;=31,LOOKUP($F12,TenantNames,TenantTotalRevenues)-SUM($JA12:TM12),LOOKUP($F12,TenantNames,TenantMonthlyRents)),IF(AND((SUMIF($G$4:AHB$4,"&lt;"&amp;TN$4,$G12:AHB12))&gt;SUMIFS(TransactionAmounts,TenantSources,$F12,'Filtered Data'!$C$2:$C23,"&lt;"&amp;TN$4),TN$4&lt;TODAY()),"Late","Occupied")),)))</f>
        <v/>
      </c>
      <c r="TO12" s="33" t="str">
        <f>IF(ISBLANK($F12),,IF(TODAY()=TO$4,"Today",IF(AND(LOOKUP($F12,TenantNames,TenantStartDates)&lt;=TO$4,LOOKUP($F12,TenantNames,TenantEndDates)&gt;=TO$4),IF(OR(AND(DAY(LOOKUP($F12,TenantNames,TenantStartDates))&gt;28,DAY(EOMONTH(TO$4,0))=28,DAY(TO$4)=28),AND(DAY(LOOKUP($F12,TenantNames,TenantStartDates))&gt;30,DAY(EOMONTH(TO$4,0))=30,DAY(TO$4)=30),DAY(LOOKUP($F12,TenantNames,TenantStartDates))=DAY(TO$4)),IF((LOOKUP($F12,TenantNames,TenantEndDates)-TO$4)&lt;=31,LOOKUP($F12,TenantNames,TenantTotalRevenues)-SUM($JA12:TN12),LOOKUP($F12,TenantNames,TenantMonthlyRents)),IF(AND((SUMIF($G$4:AHB$4,"&lt;"&amp;TO$4,$G12:AHB12))&gt;SUMIFS(TransactionAmounts,TenantSources,$F12,'Filtered Data'!$C$2:$C23,"&lt;"&amp;TO$4),TO$4&lt;TODAY()),"Late","Occupied")),)))</f>
        <v/>
      </c>
      <c r="TP12" s="33" t="str">
        <f>IF(ISBLANK($F12),,IF(TODAY()=TP$4,"Today",IF(AND(LOOKUP($F12,TenantNames,TenantStartDates)&lt;=TP$4,LOOKUP($F12,TenantNames,TenantEndDates)&gt;=TP$4),IF(OR(AND(DAY(LOOKUP($F12,TenantNames,TenantStartDates))&gt;28,DAY(EOMONTH(TP$4,0))=28,DAY(TP$4)=28),AND(DAY(LOOKUP($F12,TenantNames,TenantStartDates))&gt;30,DAY(EOMONTH(TP$4,0))=30,DAY(TP$4)=30),DAY(LOOKUP($F12,TenantNames,TenantStartDates))=DAY(TP$4)),IF((LOOKUP($F12,TenantNames,TenantEndDates)-TP$4)&lt;=31,LOOKUP($F12,TenantNames,TenantTotalRevenues)-SUM($JA12:TO12),LOOKUP($F12,TenantNames,TenantMonthlyRents)),IF(AND((SUMIF($G$4:AHB$4,"&lt;"&amp;TP$4,$G12:AHB12))&gt;SUMIFS(TransactionAmounts,TenantSources,$F12,'Filtered Data'!$C$2:$C23,"&lt;"&amp;TP$4),TP$4&lt;TODAY()),"Late","Occupied")),)))</f>
        <v/>
      </c>
      <c r="TQ12" s="33" t="str">
        <f>IF(ISBLANK($F12),,IF(TODAY()=TQ$4,"Today",IF(AND(LOOKUP($F12,TenantNames,TenantStartDates)&lt;=TQ$4,LOOKUP($F12,TenantNames,TenantEndDates)&gt;=TQ$4),IF(OR(AND(DAY(LOOKUP($F12,TenantNames,TenantStartDates))&gt;28,DAY(EOMONTH(TQ$4,0))=28,DAY(TQ$4)=28),AND(DAY(LOOKUP($F12,TenantNames,TenantStartDates))&gt;30,DAY(EOMONTH(TQ$4,0))=30,DAY(TQ$4)=30),DAY(LOOKUP($F12,TenantNames,TenantStartDates))=DAY(TQ$4)),IF((LOOKUP($F12,TenantNames,TenantEndDates)-TQ$4)&lt;=31,LOOKUP($F12,TenantNames,TenantTotalRevenues)-SUM($JA12:TP12),LOOKUP($F12,TenantNames,TenantMonthlyRents)),IF(AND((SUMIF($G$4:AHB$4,"&lt;"&amp;TQ$4,$G12:AHB12))&gt;SUMIFS(TransactionAmounts,TenantSources,$F12,'Filtered Data'!$C$2:$C23,"&lt;"&amp;TQ$4),TQ$4&lt;TODAY()),"Late","Occupied")),)))</f>
        <v/>
      </c>
      <c r="TR12" s="33" t="str">
        <f>IF(ISBLANK($F12),,IF(TODAY()=TR$4,"Today",IF(AND(LOOKUP($F12,TenantNames,TenantStartDates)&lt;=TR$4,LOOKUP($F12,TenantNames,TenantEndDates)&gt;=TR$4),IF(OR(AND(DAY(LOOKUP($F12,TenantNames,TenantStartDates))&gt;28,DAY(EOMONTH(TR$4,0))=28,DAY(TR$4)=28),AND(DAY(LOOKUP($F12,TenantNames,TenantStartDates))&gt;30,DAY(EOMONTH(TR$4,0))=30,DAY(TR$4)=30),DAY(LOOKUP($F12,TenantNames,TenantStartDates))=DAY(TR$4)),IF((LOOKUP($F12,TenantNames,TenantEndDates)-TR$4)&lt;=31,LOOKUP($F12,TenantNames,TenantTotalRevenues)-SUM($JA12:TQ12),LOOKUP($F12,TenantNames,TenantMonthlyRents)),IF(AND((SUMIF($G$4:AHB$4,"&lt;"&amp;TR$4,$G12:AHB12))&gt;SUMIFS(TransactionAmounts,TenantSources,$F12,'Filtered Data'!$C$2:$C23,"&lt;"&amp;TR$4),TR$4&lt;TODAY()),"Late","Occupied")),)))</f>
        <v/>
      </c>
      <c r="TS12" s="33" t="str">
        <f>IF(ISBLANK($F12),,IF(TODAY()=TS$4,"Today",IF(AND(LOOKUP($F12,TenantNames,TenantStartDates)&lt;=TS$4,LOOKUP($F12,TenantNames,TenantEndDates)&gt;=TS$4),IF(OR(AND(DAY(LOOKUP($F12,TenantNames,TenantStartDates))&gt;28,DAY(EOMONTH(TS$4,0))=28,DAY(TS$4)=28),AND(DAY(LOOKUP($F12,TenantNames,TenantStartDates))&gt;30,DAY(EOMONTH(TS$4,0))=30,DAY(TS$4)=30),DAY(LOOKUP($F12,TenantNames,TenantStartDates))=DAY(TS$4)),IF((LOOKUP($F12,TenantNames,TenantEndDates)-TS$4)&lt;=31,LOOKUP($F12,TenantNames,TenantTotalRevenues)-SUM($JA12:TR12),LOOKUP($F12,TenantNames,TenantMonthlyRents)),IF(AND((SUMIF($G$4:AHB$4,"&lt;"&amp;TS$4,$G12:AHB12))&gt;SUMIFS(TransactionAmounts,TenantSources,$F12,'Filtered Data'!$C$2:$C23,"&lt;"&amp;TS$4),TS$4&lt;TODAY()),"Late","Occupied")),)))</f>
        <v/>
      </c>
      <c r="TT12" s="33" t="str">
        <f>IF(ISBLANK($F12),,IF(TODAY()=TT$4,"Today",IF(AND(LOOKUP($F12,TenantNames,TenantStartDates)&lt;=TT$4,LOOKUP($F12,TenantNames,TenantEndDates)&gt;=TT$4),IF(OR(AND(DAY(LOOKUP($F12,TenantNames,TenantStartDates))&gt;28,DAY(EOMONTH(TT$4,0))=28,DAY(TT$4)=28),AND(DAY(LOOKUP($F12,TenantNames,TenantStartDates))&gt;30,DAY(EOMONTH(TT$4,0))=30,DAY(TT$4)=30),DAY(LOOKUP($F12,TenantNames,TenantStartDates))=DAY(TT$4)),IF((LOOKUP($F12,TenantNames,TenantEndDates)-TT$4)&lt;=31,LOOKUP($F12,TenantNames,TenantTotalRevenues)-SUM($JA12:TS12),LOOKUP($F12,TenantNames,TenantMonthlyRents)),IF(AND((SUMIF($G$4:AHB$4,"&lt;"&amp;TT$4,$G12:AHB12))&gt;SUMIFS(TransactionAmounts,TenantSources,$F12,'Filtered Data'!$C$2:$C23,"&lt;"&amp;TT$4),TT$4&lt;TODAY()),"Late","Occupied")),)))</f>
        <v/>
      </c>
      <c r="TU12" s="33" t="str">
        <f>IF(ISBLANK($F12),,IF(TODAY()=TU$4,"Today",IF(AND(LOOKUP($F12,TenantNames,TenantStartDates)&lt;=TU$4,LOOKUP($F12,TenantNames,TenantEndDates)&gt;=TU$4),IF(OR(AND(DAY(LOOKUP($F12,TenantNames,TenantStartDates))&gt;28,DAY(EOMONTH(TU$4,0))=28,DAY(TU$4)=28),AND(DAY(LOOKUP($F12,TenantNames,TenantStartDates))&gt;30,DAY(EOMONTH(TU$4,0))=30,DAY(TU$4)=30),DAY(LOOKUP($F12,TenantNames,TenantStartDates))=DAY(TU$4)),IF((LOOKUP($F12,TenantNames,TenantEndDates)-TU$4)&lt;=31,LOOKUP($F12,TenantNames,TenantTotalRevenues)-SUM($JA12:TT12),LOOKUP($F12,TenantNames,TenantMonthlyRents)),IF(AND((SUMIF($G$4:AHB$4,"&lt;"&amp;TU$4,$G12:AHB12))&gt;SUMIFS(TransactionAmounts,TenantSources,$F12,'Filtered Data'!$C$2:$C23,"&lt;"&amp;TU$4),TU$4&lt;TODAY()),"Late","Occupied")),)))</f>
        <v/>
      </c>
      <c r="TV12" s="33" t="str">
        <f>IF(ISBLANK($F12),,IF(TODAY()=TV$4,"Today",IF(AND(LOOKUP($F12,TenantNames,TenantStartDates)&lt;=TV$4,LOOKUP($F12,TenantNames,TenantEndDates)&gt;=TV$4),IF(OR(AND(DAY(LOOKUP($F12,TenantNames,TenantStartDates))&gt;28,DAY(EOMONTH(TV$4,0))=28,DAY(TV$4)=28),AND(DAY(LOOKUP($F12,TenantNames,TenantStartDates))&gt;30,DAY(EOMONTH(TV$4,0))=30,DAY(TV$4)=30),DAY(LOOKUP($F12,TenantNames,TenantStartDates))=DAY(TV$4)),IF((LOOKUP($F12,TenantNames,TenantEndDates)-TV$4)&lt;=31,LOOKUP($F12,TenantNames,TenantTotalRevenues)-SUM($JA12:TU12),LOOKUP($F12,TenantNames,TenantMonthlyRents)),IF(AND((SUMIF($G$4:AHB$4,"&lt;"&amp;TV$4,$G12:AHB12))&gt;SUMIFS(TransactionAmounts,TenantSources,$F12,'Filtered Data'!$C$2:$C23,"&lt;"&amp;TV$4),TV$4&lt;TODAY()),"Late","Occupied")),)))</f>
        <v/>
      </c>
      <c r="TW12" s="33" t="str">
        <f>IF(ISBLANK($F12),,IF(TODAY()=TW$4,"Today",IF(AND(LOOKUP($F12,TenantNames,TenantStartDates)&lt;=TW$4,LOOKUP($F12,TenantNames,TenantEndDates)&gt;=TW$4),IF(OR(AND(DAY(LOOKUP($F12,TenantNames,TenantStartDates))&gt;28,DAY(EOMONTH(TW$4,0))=28,DAY(TW$4)=28),AND(DAY(LOOKUP($F12,TenantNames,TenantStartDates))&gt;30,DAY(EOMONTH(TW$4,0))=30,DAY(TW$4)=30),DAY(LOOKUP($F12,TenantNames,TenantStartDates))=DAY(TW$4)),IF((LOOKUP($F12,TenantNames,TenantEndDates)-TW$4)&lt;=31,LOOKUP($F12,TenantNames,TenantTotalRevenues)-SUM($JA12:TV12),LOOKUP($F12,TenantNames,TenantMonthlyRents)),IF(AND((SUMIF($G$4:AHB$4,"&lt;"&amp;TW$4,$G12:AHB12))&gt;SUMIFS(TransactionAmounts,TenantSources,$F12,'Filtered Data'!$C$2:$C23,"&lt;"&amp;TW$4),TW$4&lt;TODAY()),"Late","Occupied")),)))</f>
        <v/>
      </c>
      <c r="TX12" s="33" t="str">
        <f>IF(ISBLANK($F12),,IF(TODAY()=TX$4,"Today",IF(AND(LOOKUP($F12,TenantNames,TenantStartDates)&lt;=TX$4,LOOKUP($F12,TenantNames,TenantEndDates)&gt;=TX$4),IF(OR(AND(DAY(LOOKUP($F12,TenantNames,TenantStartDates))&gt;28,DAY(EOMONTH(TX$4,0))=28,DAY(TX$4)=28),AND(DAY(LOOKUP($F12,TenantNames,TenantStartDates))&gt;30,DAY(EOMONTH(TX$4,0))=30,DAY(TX$4)=30),DAY(LOOKUP($F12,TenantNames,TenantStartDates))=DAY(TX$4)),IF((LOOKUP($F12,TenantNames,TenantEndDates)-TX$4)&lt;=31,LOOKUP($F12,TenantNames,TenantTotalRevenues)-SUM($JA12:TW12),LOOKUP($F12,TenantNames,TenantMonthlyRents)),IF(AND((SUMIF($G$4:AHB$4,"&lt;"&amp;TX$4,$G12:AHB12))&gt;SUMIFS(TransactionAmounts,TenantSources,$F12,'Filtered Data'!$C$2:$C23,"&lt;"&amp;TX$4),TX$4&lt;TODAY()),"Late","Occupied")),)))</f>
        <v/>
      </c>
      <c r="TY12" s="33" t="str">
        <f>IF(ISBLANK($F12),,IF(TODAY()=TY$4,"Today",IF(AND(LOOKUP($F12,TenantNames,TenantStartDates)&lt;=TY$4,LOOKUP($F12,TenantNames,TenantEndDates)&gt;=TY$4),IF(OR(AND(DAY(LOOKUP($F12,TenantNames,TenantStartDates))&gt;28,DAY(EOMONTH(TY$4,0))=28,DAY(TY$4)=28),AND(DAY(LOOKUP($F12,TenantNames,TenantStartDates))&gt;30,DAY(EOMONTH(TY$4,0))=30,DAY(TY$4)=30),DAY(LOOKUP($F12,TenantNames,TenantStartDates))=DAY(TY$4)),IF((LOOKUP($F12,TenantNames,TenantEndDates)-TY$4)&lt;=31,LOOKUP($F12,TenantNames,TenantTotalRevenues)-SUM($JA12:TX12),LOOKUP($F12,TenantNames,TenantMonthlyRents)),IF(AND((SUMIF($G$4:AHB$4,"&lt;"&amp;TY$4,$G12:AHB12))&gt;SUMIFS(TransactionAmounts,TenantSources,$F12,'Filtered Data'!$C$2:$C23,"&lt;"&amp;TY$4),TY$4&lt;TODAY()),"Late","Occupied")),)))</f>
        <v/>
      </c>
      <c r="TZ12" s="33" t="str">
        <f>IF(ISBLANK($F12),,IF(TODAY()=TZ$4,"Today",IF(AND(LOOKUP($F12,TenantNames,TenantStartDates)&lt;=TZ$4,LOOKUP($F12,TenantNames,TenantEndDates)&gt;=TZ$4),IF(OR(AND(DAY(LOOKUP($F12,TenantNames,TenantStartDates))&gt;28,DAY(EOMONTH(TZ$4,0))=28,DAY(TZ$4)=28),AND(DAY(LOOKUP($F12,TenantNames,TenantStartDates))&gt;30,DAY(EOMONTH(TZ$4,0))=30,DAY(TZ$4)=30),DAY(LOOKUP($F12,TenantNames,TenantStartDates))=DAY(TZ$4)),IF((LOOKUP($F12,TenantNames,TenantEndDates)-TZ$4)&lt;=31,LOOKUP($F12,TenantNames,TenantTotalRevenues)-SUM($JA12:TY12),LOOKUP($F12,TenantNames,TenantMonthlyRents)),IF(AND((SUMIF($G$4:AHB$4,"&lt;"&amp;TZ$4,$G12:AHB12))&gt;SUMIFS(TransactionAmounts,TenantSources,$F12,'Filtered Data'!$C$2:$C23,"&lt;"&amp;TZ$4),TZ$4&lt;TODAY()),"Late","Occupied")),)))</f>
        <v/>
      </c>
      <c r="UA12" s="33" t="str">
        <f>IF(ISBLANK($F12),,IF(TODAY()=UA$4,"Today",IF(AND(LOOKUP($F12,TenantNames,TenantStartDates)&lt;=UA$4,LOOKUP($F12,TenantNames,TenantEndDates)&gt;=UA$4),IF(OR(AND(DAY(LOOKUP($F12,TenantNames,TenantStartDates))&gt;28,DAY(EOMONTH(UA$4,0))=28,DAY(UA$4)=28),AND(DAY(LOOKUP($F12,TenantNames,TenantStartDates))&gt;30,DAY(EOMONTH(UA$4,0))=30,DAY(UA$4)=30),DAY(LOOKUP($F12,TenantNames,TenantStartDates))=DAY(UA$4)),IF((LOOKUP($F12,TenantNames,TenantEndDates)-UA$4)&lt;=31,LOOKUP($F12,TenantNames,TenantTotalRevenues)-SUM($JA12:TZ12),LOOKUP($F12,TenantNames,TenantMonthlyRents)),IF(AND((SUMIF($G$4:AHB$4,"&lt;"&amp;UA$4,$G12:AHB12))&gt;SUMIFS(TransactionAmounts,TenantSources,$F12,'Filtered Data'!$C$2:$C23,"&lt;"&amp;UA$4),UA$4&lt;TODAY()),"Late","Occupied")),)))</f>
        <v/>
      </c>
      <c r="UB12" s="33" t="str">
        <f>IF(ISBLANK($F12),,IF(TODAY()=UB$4,"Today",IF(AND(LOOKUP($F12,TenantNames,TenantStartDates)&lt;=UB$4,LOOKUP($F12,TenantNames,TenantEndDates)&gt;=UB$4),IF(OR(AND(DAY(LOOKUP($F12,TenantNames,TenantStartDates))&gt;28,DAY(EOMONTH(UB$4,0))=28,DAY(UB$4)=28),AND(DAY(LOOKUP($F12,TenantNames,TenantStartDates))&gt;30,DAY(EOMONTH(UB$4,0))=30,DAY(UB$4)=30),DAY(LOOKUP($F12,TenantNames,TenantStartDates))=DAY(UB$4)),IF((LOOKUP($F12,TenantNames,TenantEndDates)-UB$4)&lt;=31,LOOKUP($F12,TenantNames,TenantTotalRevenues)-SUM($JA12:UA12),LOOKUP($F12,TenantNames,TenantMonthlyRents)),IF(AND((SUMIF($G$4:AHB$4,"&lt;"&amp;UB$4,$G12:AHB12))&gt;SUMIFS(TransactionAmounts,TenantSources,$F12,'Filtered Data'!$C$2:$C23,"&lt;"&amp;UB$4),UB$4&lt;TODAY()),"Late","Occupied")),)))</f>
        <v/>
      </c>
      <c r="UC12" s="33" t="str">
        <f>IF(ISBLANK($F12),,IF(TODAY()=UC$4,"Today",IF(AND(LOOKUP($F12,TenantNames,TenantStartDates)&lt;=UC$4,LOOKUP($F12,TenantNames,TenantEndDates)&gt;=UC$4),IF(OR(AND(DAY(LOOKUP($F12,TenantNames,TenantStartDates))&gt;28,DAY(EOMONTH(UC$4,0))=28,DAY(UC$4)=28),AND(DAY(LOOKUP($F12,TenantNames,TenantStartDates))&gt;30,DAY(EOMONTH(UC$4,0))=30,DAY(UC$4)=30),DAY(LOOKUP($F12,TenantNames,TenantStartDates))=DAY(UC$4)),IF((LOOKUP($F12,TenantNames,TenantEndDates)-UC$4)&lt;=31,LOOKUP($F12,TenantNames,TenantTotalRevenues)-SUM($JA12:UB12),LOOKUP($F12,TenantNames,TenantMonthlyRents)),IF(AND((SUMIF($G$4:AHB$4,"&lt;"&amp;UC$4,$G12:AHB12))&gt;SUMIFS(TransactionAmounts,TenantSources,$F12,'Filtered Data'!$C$2:$C23,"&lt;"&amp;UC$4),UC$4&lt;TODAY()),"Late","Occupied")),)))</f>
        <v/>
      </c>
      <c r="UD12" s="33" t="str">
        <f>IF(ISBLANK($F12),,IF(TODAY()=UD$4,"Today",IF(AND(LOOKUP($F12,TenantNames,TenantStartDates)&lt;=UD$4,LOOKUP($F12,TenantNames,TenantEndDates)&gt;=UD$4),IF(OR(AND(DAY(LOOKUP($F12,TenantNames,TenantStartDates))&gt;28,DAY(EOMONTH(UD$4,0))=28,DAY(UD$4)=28),AND(DAY(LOOKUP($F12,TenantNames,TenantStartDates))&gt;30,DAY(EOMONTH(UD$4,0))=30,DAY(UD$4)=30),DAY(LOOKUP($F12,TenantNames,TenantStartDates))=DAY(UD$4)),IF((LOOKUP($F12,TenantNames,TenantEndDates)-UD$4)&lt;=31,LOOKUP($F12,TenantNames,TenantTotalRevenues)-SUM($JA12:UC12),LOOKUP($F12,TenantNames,TenantMonthlyRents)),IF(AND((SUMIF($G$4:AHB$4,"&lt;"&amp;UD$4,$G12:AHB12))&gt;SUMIFS(TransactionAmounts,TenantSources,$F12,'Filtered Data'!$C$2:$C23,"&lt;"&amp;UD$4),UD$4&lt;TODAY()),"Late","Occupied")),)))</f>
        <v/>
      </c>
      <c r="UE12" s="33" t="str">
        <f>IF(ISBLANK($F12),,IF(TODAY()=UE$4,"Today",IF(AND(LOOKUP($F12,TenantNames,TenantStartDates)&lt;=UE$4,LOOKUP($F12,TenantNames,TenantEndDates)&gt;=UE$4),IF(OR(AND(DAY(LOOKUP($F12,TenantNames,TenantStartDates))&gt;28,DAY(EOMONTH(UE$4,0))=28,DAY(UE$4)=28),AND(DAY(LOOKUP($F12,TenantNames,TenantStartDates))&gt;30,DAY(EOMONTH(UE$4,0))=30,DAY(UE$4)=30),DAY(LOOKUP($F12,TenantNames,TenantStartDates))=DAY(UE$4)),IF((LOOKUP($F12,TenantNames,TenantEndDates)-UE$4)&lt;=31,LOOKUP($F12,TenantNames,TenantTotalRevenues)-SUM($JA12:UD12),LOOKUP($F12,TenantNames,TenantMonthlyRents)),IF(AND((SUMIF($G$4:AHB$4,"&lt;"&amp;UE$4,$G12:AHB12))&gt;SUMIFS(TransactionAmounts,TenantSources,$F12,'Filtered Data'!$C$2:$C23,"&lt;"&amp;UE$4),UE$4&lt;TODAY()),"Late","Occupied")),)))</f>
        <v/>
      </c>
      <c r="UF12" s="33" t="str">
        <f>IF(ISBLANK($F12),,IF(TODAY()=UF$4,"Today",IF(AND(LOOKUP($F12,TenantNames,TenantStartDates)&lt;=UF$4,LOOKUP($F12,TenantNames,TenantEndDates)&gt;=UF$4),IF(OR(AND(DAY(LOOKUP($F12,TenantNames,TenantStartDates))&gt;28,DAY(EOMONTH(UF$4,0))=28,DAY(UF$4)=28),AND(DAY(LOOKUP($F12,TenantNames,TenantStartDates))&gt;30,DAY(EOMONTH(UF$4,0))=30,DAY(UF$4)=30),DAY(LOOKUP($F12,TenantNames,TenantStartDates))=DAY(UF$4)),IF((LOOKUP($F12,TenantNames,TenantEndDates)-UF$4)&lt;=31,LOOKUP($F12,TenantNames,TenantTotalRevenues)-SUM($JA12:UE12),LOOKUP($F12,TenantNames,TenantMonthlyRents)),IF(AND((SUMIF($G$4:AHB$4,"&lt;"&amp;UF$4,$G12:AHB12))&gt;SUMIFS(TransactionAmounts,TenantSources,$F12,'Filtered Data'!$C$2:$C23,"&lt;"&amp;UF$4),UF$4&lt;TODAY()),"Late","Occupied")),)))</f>
        <v/>
      </c>
      <c r="UG12" s="33" t="str">
        <f>IF(ISBLANK($F12),,IF(TODAY()=UG$4,"Today",IF(AND(LOOKUP($F12,TenantNames,TenantStartDates)&lt;=UG$4,LOOKUP($F12,TenantNames,TenantEndDates)&gt;=UG$4),IF(OR(AND(DAY(LOOKUP($F12,TenantNames,TenantStartDates))&gt;28,DAY(EOMONTH(UG$4,0))=28,DAY(UG$4)=28),AND(DAY(LOOKUP($F12,TenantNames,TenantStartDates))&gt;30,DAY(EOMONTH(UG$4,0))=30,DAY(UG$4)=30),DAY(LOOKUP($F12,TenantNames,TenantStartDates))=DAY(UG$4)),IF((LOOKUP($F12,TenantNames,TenantEndDates)-UG$4)&lt;=31,LOOKUP($F12,TenantNames,TenantTotalRevenues)-SUM($JA12:UF12),LOOKUP($F12,TenantNames,TenantMonthlyRents)),IF(AND((SUMIF($G$4:AHB$4,"&lt;"&amp;UG$4,$G12:AHB12))&gt;SUMIFS(TransactionAmounts,TenantSources,$F12,'Filtered Data'!$C$2:$C23,"&lt;"&amp;UG$4),UG$4&lt;TODAY()),"Late","Occupied")),)))</f>
        <v/>
      </c>
      <c r="UH12" s="33" t="str">
        <f>IF(ISBLANK($F12),,IF(TODAY()=UH$4,"Today",IF(AND(LOOKUP($F12,TenantNames,TenantStartDates)&lt;=UH$4,LOOKUP($F12,TenantNames,TenantEndDates)&gt;=UH$4),IF(OR(AND(DAY(LOOKUP($F12,TenantNames,TenantStartDates))&gt;28,DAY(EOMONTH(UH$4,0))=28,DAY(UH$4)=28),AND(DAY(LOOKUP($F12,TenantNames,TenantStartDates))&gt;30,DAY(EOMONTH(UH$4,0))=30,DAY(UH$4)=30),DAY(LOOKUP($F12,TenantNames,TenantStartDates))=DAY(UH$4)),IF((LOOKUP($F12,TenantNames,TenantEndDates)-UH$4)&lt;=31,LOOKUP($F12,TenantNames,TenantTotalRevenues)-SUM($JA12:UG12),LOOKUP($F12,TenantNames,TenantMonthlyRents)),IF(AND((SUMIF($G$4:AHB$4,"&lt;"&amp;UH$4,$G12:AHB12))&gt;SUMIFS(TransactionAmounts,TenantSources,$F12,'Filtered Data'!$C$2:$C23,"&lt;"&amp;UH$4),UH$4&lt;TODAY()),"Late","Occupied")),)))</f>
        <v/>
      </c>
      <c r="UI12" s="33" t="str">
        <f>IF(ISBLANK($F12),,IF(TODAY()=UI$4,"Today",IF(AND(LOOKUP($F12,TenantNames,TenantStartDates)&lt;=UI$4,LOOKUP($F12,TenantNames,TenantEndDates)&gt;=UI$4),IF(OR(AND(DAY(LOOKUP($F12,TenantNames,TenantStartDates))&gt;28,DAY(EOMONTH(UI$4,0))=28,DAY(UI$4)=28),AND(DAY(LOOKUP($F12,TenantNames,TenantStartDates))&gt;30,DAY(EOMONTH(UI$4,0))=30,DAY(UI$4)=30),DAY(LOOKUP($F12,TenantNames,TenantStartDates))=DAY(UI$4)),IF((LOOKUP($F12,TenantNames,TenantEndDates)-UI$4)&lt;=31,LOOKUP($F12,TenantNames,TenantTotalRevenues)-SUM($JA12:UH12),LOOKUP($F12,TenantNames,TenantMonthlyRents)),IF(AND((SUMIF($G$4:AHB$4,"&lt;"&amp;UI$4,$G12:AHB12))&gt;SUMIFS(TransactionAmounts,TenantSources,$F12,'Filtered Data'!$C$2:$C23,"&lt;"&amp;UI$4),UI$4&lt;TODAY()),"Late","Occupied")),)))</f>
        <v/>
      </c>
      <c r="UJ12" s="33" t="str">
        <f>IF(ISBLANK($F12),,IF(TODAY()=UJ$4,"Today",IF(AND(LOOKUP($F12,TenantNames,TenantStartDates)&lt;=UJ$4,LOOKUP($F12,TenantNames,TenantEndDates)&gt;=UJ$4),IF(OR(AND(DAY(LOOKUP($F12,TenantNames,TenantStartDates))&gt;28,DAY(EOMONTH(UJ$4,0))=28,DAY(UJ$4)=28),AND(DAY(LOOKUP($F12,TenantNames,TenantStartDates))&gt;30,DAY(EOMONTH(UJ$4,0))=30,DAY(UJ$4)=30),DAY(LOOKUP($F12,TenantNames,TenantStartDates))=DAY(UJ$4)),IF((LOOKUP($F12,TenantNames,TenantEndDates)-UJ$4)&lt;=31,LOOKUP($F12,TenantNames,TenantTotalRevenues)-SUM($JA12:UI12),LOOKUP($F12,TenantNames,TenantMonthlyRents)),IF(AND((SUMIF($G$4:AHB$4,"&lt;"&amp;UJ$4,$G12:AHB12))&gt;SUMIFS(TransactionAmounts,TenantSources,$F12,'Filtered Data'!$C$2:$C23,"&lt;"&amp;UJ$4),UJ$4&lt;TODAY()),"Late","Occupied")),)))</f>
        <v/>
      </c>
      <c r="UK12" s="33" t="str">
        <f>IF(ISBLANK($F12),,IF(TODAY()=UK$4,"Today",IF(AND(LOOKUP($F12,TenantNames,TenantStartDates)&lt;=UK$4,LOOKUP($F12,TenantNames,TenantEndDates)&gt;=UK$4),IF(OR(AND(DAY(LOOKUP($F12,TenantNames,TenantStartDates))&gt;28,DAY(EOMONTH(UK$4,0))=28,DAY(UK$4)=28),AND(DAY(LOOKUP($F12,TenantNames,TenantStartDates))&gt;30,DAY(EOMONTH(UK$4,0))=30,DAY(UK$4)=30),DAY(LOOKUP($F12,TenantNames,TenantStartDates))=DAY(UK$4)),IF((LOOKUP($F12,TenantNames,TenantEndDates)-UK$4)&lt;=31,LOOKUP($F12,TenantNames,TenantTotalRevenues)-SUM($JA12:UJ12),LOOKUP($F12,TenantNames,TenantMonthlyRents)),IF(AND((SUMIF($G$4:AHB$4,"&lt;"&amp;UK$4,$G12:AHB12))&gt;SUMIFS(TransactionAmounts,TenantSources,$F12,'Filtered Data'!$C$2:$C23,"&lt;"&amp;UK$4),UK$4&lt;TODAY()),"Late","Occupied")),)))</f>
        <v/>
      </c>
      <c r="UL12" s="33" t="str">
        <f>IF(ISBLANK($F12),,IF(TODAY()=UL$4,"Today",IF(AND(LOOKUP($F12,TenantNames,TenantStartDates)&lt;=UL$4,LOOKUP($F12,TenantNames,TenantEndDates)&gt;=UL$4),IF(OR(AND(DAY(LOOKUP($F12,TenantNames,TenantStartDates))&gt;28,DAY(EOMONTH(UL$4,0))=28,DAY(UL$4)=28),AND(DAY(LOOKUP($F12,TenantNames,TenantStartDates))&gt;30,DAY(EOMONTH(UL$4,0))=30,DAY(UL$4)=30),DAY(LOOKUP($F12,TenantNames,TenantStartDates))=DAY(UL$4)),IF((LOOKUP($F12,TenantNames,TenantEndDates)-UL$4)&lt;=31,LOOKUP($F12,TenantNames,TenantTotalRevenues)-SUM($JA12:UK12),LOOKUP($F12,TenantNames,TenantMonthlyRents)),IF(AND((SUMIF($G$4:AHB$4,"&lt;"&amp;UL$4,$G12:AHB12))&gt;SUMIFS(TransactionAmounts,TenantSources,$F12,'Filtered Data'!$C$2:$C23,"&lt;"&amp;UL$4),UL$4&lt;TODAY()),"Late","Occupied")),)))</f>
        <v/>
      </c>
      <c r="UM12" s="33" t="str">
        <f>IF(ISBLANK($F12),,IF(TODAY()=UM$4,"Today",IF(AND(LOOKUP($F12,TenantNames,TenantStartDates)&lt;=UM$4,LOOKUP($F12,TenantNames,TenantEndDates)&gt;=UM$4),IF(OR(AND(DAY(LOOKUP($F12,TenantNames,TenantStartDates))&gt;28,DAY(EOMONTH(UM$4,0))=28,DAY(UM$4)=28),AND(DAY(LOOKUP($F12,TenantNames,TenantStartDates))&gt;30,DAY(EOMONTH(UM$4,0))=30,DAY(UM$4)=30),DAY(LOOKUP($F12,TenantNames,TenantStartDates))=DAY(UM$4)),IF((LOOKUP($F12,TenantNames,TenantEndDates)-UM$4)&lt;=31,LOOKUP($F12,TenantNames,TenantTotalRevenues)-SUM($JA12:UL12),LOOKUP($F12,TenantNames,TenantMonthlyRents)),IF(AND((SUMIF($G$4:AHB$4,"&lt;"&amp;UM$4,$G12:AHB12))&gt;SUMIFS(TransactionAmounts,TenantSources,$F12,'Filtered Data'!$C$2:$C23,"&lt;"&amp;UM$4),UM$4&lt;TODAY()),"Late","Occupied")),)))</f>
        <v/>
      </c>
      <c r="UN12" s="33" t="str">
        <f>IF(ISBLANK($F12),,IF(TODAY()=UN$4,"Today",IF(AND(LOOKUP($F12,TenantNames,TenantStartDates)&lt;=UN$4,LOOKUP($F12,TenantNames,TenantEndDates)&gt;=UN$4),IF(OR(AND(DAY(LOOKUP($F12,TenantNames,TenantStartDates))&gt;28,DAY(EOMONTH(UN$4,0))=28,DAY(UN$4)=28),AND(DAY(LOOKUP($F12,TenantNames,TenantStartDates))&gt;30,DAY(EOMONTH(UN$4,0))=30,DAY(UN$4)=30),DAY(LOOKUP($F12,TenantNames,TenantStartDates))=DAY(UN$4)),IF((LOOKUP($F12,TenantNames,TenantEndDates)-UN$4)&lt;=31,LOOKUP($F12,TenantNames,TenantTotalRevenues)-SUM($JA12:UM12),LOOKUP($F12,TenantNames,TenantMonthlyRents)),IF(AND((SUMIF($G$4:AHB$4,"&lt;"&amp;UN$4,$G12:AHB12))&gt;SUMIFS(TransactionAmounts,TenantSources,$F12,'Filtered Data'!$C$2:$C23,"&lt;"&amp;UN$4),UN$4&lt;TODAY()),"Late","Occupied")),)))</f>
        <v/>
      </c>
      <c r="UO12" s="33" t="str">
        <f>IF(ISBLANK($F12),,IF(TODAY()=UO$4,"Today",IF(AND(LOOKUP($F12,TenantNames,TenantStartDates)&lt;=UO$4,LOOKUP($F12,TenantNames,TenantEndDates)&gt;=UO$4),IF(OR(AND(DAY(LOOKUP($F12,TenantNames,TenantStartDates))&gt;28,DAY(EOMONTH(UO$4,0))=28,DAY(UO$4)=28),AND(DAY(LOOKUP($F12,TenantNames,TenantStartDates))&gt;30,DAY(EOMONTH(UO$4,0))=30,DAY(UO$4)=30),DAY(LOOKUP($F12,TenantNames,TenantStartDates))=DAY(UO$4)),IF((LOOKUP($F12,TenantNames,TenantEndDates)-UO$4)&lt;=31,LOOKUP($F12,TenantNames,TenantTotalRevenues)-SUM($JA12:UN12),LOOKUP($F12,TenantNames,TenantMonthlyRents)),IF(AND((SUMIF($G$4:AHB$4,"&lt;"&amp;UO$4,$G12:AHB12))&gt;SUMIFS(TransactionAmounts,TenantSources,$F12,'Filtered Data'!$C$2:$C23,"&lt;"&amp;UO$4),UO$4&lt;TODAY()),"Late","Occupied")),)))</f>
        <v/>
      </c>
      <c r="UP12" s="33" t="str">
        <f>IF(ISBLANK($F12),,IF(TODAY()=UP$4,"Today",IF(AND(LOOKUP($F12,TenantNames,TenantStartDates)&lt;=UP$4,LOOKUP($F12,TenantNames,TenantEndDates)&gt;=UP$4),IF(OR(AND(DAY(LOOKUP($F12,TenantNames,TenantStartDates))&gt;28,DAY(EOMONTH(UP$4,0))=28,DAY(UP$4)=28),AND(DAY(LOOKUP($F12,TenantNames,TenantStartDates))&gt;30,DAY(EOMONTH(UP$4,0))=30,DAY(UP$4)=30),DAY(LOOKUP($F12,TenantNames,TenantStartDates))=DAY(UP$4)),IF((LOOKUP($F12,TenantNames,TenantEndDates)-UP$4)&lt;=31,LOOKUP($F12,TenantNames,TenantTotalRevenues)-SUM($JA12:UO12),LOOKUP($F12,TenantNames,TenantMonthlyRents)),IF(AND((SUMIF($G$4:AHB$4,"&lt;"&amp;UP$4,$G12:AHB12))&gt;SUMIFS(TransactionAmounts,TenantSources,$F12,'Filtered Data'!$C$2:$C23,"&lt;"&amp;UP$4),UP$4&lt;TODAY()),"Late","Occupied")),)))</f>
        <v/>
      </c>
      <c r="UQ12" s="33" t="str">
        <f>IF(ISBLANK($F12),,IF(TODAY()=UQ$4,"Today",IF(AND(LOOKUP($F12,TenantNames,TenantStartDates)&lt;=UQ$4,LOOKUP($F12,TenantNames,TenantEndDates)&gt;=UQ$4),IF(OR(AND(DAY(LOOKUP($F12,TenantNames,TenantStartDates))&gt;28,DAY(EOMONTH(UQ$4,0))=28,DAY(UQ$4)=28),AND(DAY(LOOKUP($F12,TenantNames,TenantStartDates))&gt;30,DAY(EOMONTH(UQ$4,0))=30,DAY(UQ$4)=30),DAY(LOOKUP($F12,TenantNames,TenantStartDates))=DAY(UQ$4)),IF((LOOKUP($F12,TenantNames,TenantEndDates)-UQ$4)&lt;=31,LOOKUP($F12,TenantNames,TenantTotalRevenues)-SUM($JA12:UP12),LOOKUP($F12,TenantNames,TenantMonthlyRents)),IF(AND((SUMIF($G$4:AHB$4,"&lt;"&amp;UQ$4,$G12:AHB12))&gt;SUMIFS(TransactionAmounts,TenantSources,$F12,'Filtered Data'!$C$2:$C23,"&lt;"&amp;UQ$4),UQ$4&lt;TODAY()),"Late","Occupied")),)))</f>
        <v/>
      </c>
      <c r="UR12" s="33" t="str">
        <f>IF(ISBLANK($F12),,IF(TODAY()=UR$4,"Today",IF(AND(LOOKUP($F12,TenantNames,TenantStartDates)&lt;=UR$4,LOOKUP($F12,TenantNames,TenantEndDates)&gt;=UR$4),IF(OR(AND(DAY(LOOKUP($F12,TenantNames,TenantStartDates))&gt;28,DAY(EOMONTH(UR$4,0))=28,DAY(UR$4)=28),AND(DAY(LOOKUP($F12,TenantNames,TenantStartDates))&gt;30,DAY(EOMONTH(UR$4,0))=30,DAY(UR$4)=30),DAY(LOOKUP($F12,TenantNames,TenantStartDates))=DAY(UR$4)),IF((LOOKUP($F12,TenantNames,TenantEndDates)-UR$4)&lt;=31,LOOKUP($F12,TenantNames,TenantTotalRevenues)-SUM($JA12:UQ12),LOOKUP($F12,TenantNames,TenantMonthlyRents)),IF(AND((SUMIF($G$4:AHB$4,"&lt;"&amp;UR$4,$G12:AHB12))&gt;SUMIFS(TransactionAmounts,TenantSources,$F12,'Filtered Data'!$C$2:$C23,"&lt;"&amp;UR$4),UR$4&lt;TODAY()),"Late","Occupied")),)))</f>
        <v/>
      </c>
      <c r="US12" s="33" t="str">
        <f>IF(ISBLANK($F12),,IF(TODAY()=US$4,"Today",IF(AND(LOOKUP($F12,TenantNames,TenantStartDates)&lt;=US$4,LOOKUP($F12,TenantNames,TenantEndDates)&gt;=US$4),IF(OR(AND(DAY(LOOKUP($F12,TenantNames,TenantStartDates))&gt;28,DAY(EOMONTH(US$4,0))=28,DAY(US$4)=28),AND(DAY(LOOKUP($F12,TenantNames,TenantStartDates))&gt;30,DAY(EOMONTH(US$4,0))=30,DAY(US$4)=30),DAY(LOOKUP($F12,TenantNames,TenantStartDates))=DAY(US$4)),IF((LOOKUP($F12,TenantNames,TenantEndDates)-US$4)&lt;=31,LOOKUP($F12,TenantNames,TenantTotalRevenues)-SUM($JA12:UR12),LOOKUP($F12,TenantNames,TenantMonthlyRents)),IF(AND((SUMIF($G$4:AHB$4,"&lt;"&amp;US$4,$G12:AHB12))&gt;SUMIFS(TransactionAmounts,TenantSources,$F12,'Filtered Data'!$C$2:$C23,"&lt;"&amp;US$4),US$4&lt;TODAY()),"Late","Occupied")),)))</f>
        <v/>
      </c>
      <c r="UT12" s="33" t="str">
        <f>IF(ISBLANK($F12),,IF(TODAY()=UT$4,"Today",IF(AND(LOOKUP($F12,TenantNames,TenantStartDates)&lt;=UT$4,LOOKUP($F12,TenantNames,TenantEndDates)&gt;=UT$4),IF(OR(AND(DAY(LOOKUP($F12,TenantNames,TenantStartDates))&gt;28,DAY(EOMONTH(UT$4,0))=28,DAY(UT$4)=28),AND(DAY(LOOKUP($F12,TenantNames,TenantStartDates))&gt;30,DAY(EOMONTH(UT$4,0))=30,DAY(UT$4)=30),DAY(LOOKUP($F12,TenantNames,TenantStartDates))=DAY(UT$4)),IF((LOOKUP($F12,TenantNames,TenantEndDates)-UT$4)&lt;=31,LOOKUP($F12,TenantNames,TenantTotalRevenues)-SUM($JA12:US12),LOOKUP($F12,TenantNames,TenantMonthlyRents)),IF(AND((SUMIF($G$4:AHB$4,"&lt;"&amp;UT$4,$G12:AHB12))&gt;SUMIFS(TransactionAmounts,TenantSources,$F12,'Filtered Data'!$C$2:$C23,"&lt;"&amp;UT$4),UT$4&lt;TODAY()),"Late","Occupied")),)))</f>
        <v/>
      </c>
      <c r="UU12" s="33" t="str">
        <f>IF(ISBLANK($F12),,IF(TODAY()=UU$4,"Today",IF(AND(LOOKUP($F12,TenantNames,TenantStartDates)&lt;=UU$4,LOOKUP($F12,TenantNames,TenantEndDates)&gt;=UU$4),IF(OR(AND(DAY(LOOKUP($F12,TenantNames,TenantStartDates))&gt;28,DAY(EOMONTH(UU$4,0))=28,DAY(UU$4)=28),AND(DAY(LOOKUP($F12,TenantNames,TenantStartDates))&gt;30,DAY(EOMONTH(UU$4,0))=30,DAY(UU$4)=30),DAY(LOOKUP($F12,TenantNames,TenantStartDates))=DAY(UU$4)),IF((LOOKUP($F12,TenantNames,TenantEndDates)-UU$4)&lt;=31,LOOKUP($F12,TenantNames,TenantTotalRevenues)-SUM($JA12:UT12),LOOKUP($F12,TenantNames,TenantMonthlyRents)),IF(AND((SUMIF($G$4:AHB$4,"&lt;"&amp;UU$4,$G12:AHB12))&gt;SUMIFS(TransactionAmounts,TenantSources,$F12,'Filtered Data'!$C$2:$C23,"&lt;"&amp;UU$4),UU$4&lt;TODAY()),"Late","Occupied")),)))</f>
        <v/>
      </c>
      <c r="UV12" s="33" t="str">
        <f>IF(ISBLANK($F12),,IF(TODAY()=UV$4,"Today",IF(AND(LOOKUP($F12,TenantNames,TenantStartDates)&lt;=UV$4,LOOKUP($F12,TenantNames,TenantEndDates)&gt;=UV$4),IF(OR(AND(DAY(LOOKUP($F12,TenantNames,TenantStartDates))&gt;28,DAY(EOMONTH(UV$4,0))=28,DAY(UV$4)=28),AND(DAY(LOOKUP($F12,TenantNames,TenantStartDates))&gt;30,DAY(EOMONTH(UV$4,0))=30,DAY(UV$4)=30),DAY(LOOKUP($F12,TenantNames,TenantStartDates))=DAY(UV$4)),IF((LOOKUP($F12,TenantNames,TenantEndDates)-UV$4)&lt;=31,LOOKUP($F12,TenantNames,TenantTotalRevenues)-SUM($JA12:UU12),LOOKUP($F12,TenantNames,TenantMonthlyRents)),IF(AND((SUMIF($G$4:AHB$4,"&lt;"&amp;UV$4,$G12:AHB12))&gt;SUMIFS(TransactionAmounts,TenantSources,$F12,'Filtered Data'!$C$2:$C23,"&lt;"&amp;UV$4),UV$4&lt;TODAY()),"Late","Occupied")),)))</f>
        <v/>
      </c>
      <c r="UW12" s="33" t="str">
        <f>IF(ISBLANK($F12),,IF(TODAY()=UW$4,"Today",IF(AND(LOOKUP($F12,TenantNames,TenantStartDates)&lt;=UW$4,LOOKUP($F12,TenantNames,TenantEndDates)&gt;=UW$4),IF(OR(AND(DAY(LOOKUP($F12,TenantNames,TenantStartDates))&gt;28,DAY(EOMONTH(UW$4,0))=28,DAY(UW$4)=28),AND(DAY(LOOKUP($F12,TenantNames,TenantStartDates))&gt;30,DAY(EOMONTH(UW$4,0))=30,DAY(UW$4)=30),DAY(LOOKUP($F12,TenantNames,TenantStartDates))=DAY(UW$4)),IF((LOOKUP($F12,TenantNames,TenantEndDates)-UW$4)&lt;=31,LOOKUP($F12,TenantNames,TenantTotalRevenues)-SUM($JA12:UV12),LOOKUP($F12,TenantNames,TenantMonthlyRents)),IF(AND((SUMIF($G$4:AHB$4,"&lt;"&amp;UW$4,$G12:AHB12))&gt;SUMIFS(TransactionAmounts,TenantSources,$F12,'Filtered Data'!$C$2:$C23,"&lt;"&amp;UW$4),UW$4&lt;TODAY()),"Late","Occupied")),)))</f>
        <v/>
      </c>
      <c r="UX12" s="33" t="str">
        <f>IF(ISBLANK($F12),,IF(TODAY()=UX$4,"Today",IF(AND(LOOKUP($F12,TenantNames,TenantStartDates)&lt;=UX$4,LOOKUP($F12,TenantNames,TenantEndDates)&gt;=UX$4),IF(OR(AND(DAY(LOOKUP($F12,TenantNames,TenantStartDates))&gt;28,DAY(EOMONTH(UX$4,0))=28,DAY(UX$4)=28),AND(DAY(LOOKUP($F12,TenantNames,TenantStartDates))&gt;30,DAY(EOMONTH(UX$4,0))=30,DAY(UX$4)=30),DAY(LOOKUP($F12,TenantNames,TenantStartDates))=DAY(UX$4)),IF((LOOKUP($F12,TenantNames,TenantEndDates)-UX$4)&lt;=31,LOOKUP($F12,TenantNames,TenantTotalRevenues)-SUM($JA12:UW12),LOOKUP($F12,TenantNames,TenantMonthlyRents)),IF(AND((SUMIF($G$4:AHB$4,"&lt;"&amp;UX$4,$G12:AHB12))&gt;SUMIFS(TransactionAmounts,TenantSources,$F12,'Filtered Data'!$C$2:$C23,"&lt;"&amp;UX$4),UX$4&lt;TODAY()),"Late","Occupied")),)))</f>
        <v/>
      </c>
      <c r="UY12" s="33" t="str">
        <f>IF(ISBLANK($F12),,IF(TODAY()=UY$4,"Today",IF(AND(LOOKUP($F12,TenantNames,TenantStartDates)&lt;=UY$4,LOOKUP($F12,TenantNames,TenantEndDates)&gt;=UY$4),IF(OR(AND(DAY(LOOKUP($F12,TenantNames,TenantStartDates))&gt;28,DAY(EOMONTH(UY$4,0))=28,DAY(UY$4)=28),AND(DAY(LOOKUP($F12,TenantNames,TenantStartDates))&gt;30,DAY(EOMONTH(UY$4,0))=30,DAY(UY$4)=30),DAY(LOOKUP($F12,TenantNames,TenantStartDates))=DAY(UY$4)),IF((LOOKUP($F12,TenantNames,TenantEndDates)-UY$4)&lt;=31,LOOKUP($F12,TenantNames,TenantTotalRevenues)-SUM($JA12:UX12),LOOKUP($F12,TenantNames,TenantMonthlyRents)),IF(AND((SUMIF($G$4:AHB$4,"&lt;"&amp;UY$4,$G12:AHB12))&gt;SUMIFS(TransactionAmounts,TenantSources,$F12,'Filtered Data'!$C$2:$C23,"&lt;"&amp;UY$4),UY$4&lt;TODAY()),"Late","Occupied")),)))</f>
        <v/>
      </c>
      <c r="UZ12" s="33" t="str">
        <f>IF(ISBLANK($F12),,IF(TODAY()=UZ$4,"Today",IF(AND(LOOKUP($F12,TenantNames,TenantStartDates)&lt;=UZ$4,LOOKUP($F12,TenantNames,TenantEndDates)&gt;=UZ$4),IF(OR(AND(DAY(LOOKUP($F12,TenantNames,TenantStartDates))&gt;28,DAY(EOMONTH(UZ$4,0))=28,DAY(UZ$4)=28),AND(DAY(LOOKUP($F12,TenantNames,TenantStartDates))&gt;30,DAY(EOMONTH(UZ$4,0))=30,DAY(UZ$4)=30),DAY(LOOKUP($F12,TenantNames,TenantStartDates))=DAY(UZ$4)),IF((LOOKUP($F12,TenantNames,TenantEndDates)-UZ$4)&lt;=31,LOOKUP($F12,TenantNames,TenantTotalRevenues)-SUM($JA12:UY12),LOOKUP($F12,TenantNames,TenantMonthlyRents)),IF(AND((SUMIF($G$4:AHB$4,"&lt;"&amp;UZ$4,$G12:AHB12))&gt;SUMIFS(TransactionAmounts,TenantSources,$F12,'Filtered Data'!$C$2:$C23,"&lt;"&amp;UZ$4),UZ$4&lt;TODAY()),"Late","Occupied")),)))</f>
        <v/>
      </c>
      <c r="VA12" s="33" t="str">
        <f>IF(ISBLANK($F12),,IF(TODAY()=VA$4,"Today",IF(AND(LOOKUP($F12,TenantNames,TenantStartDates)&lt;=VA$4,LOOKUP($F12,TenantNames,TenantEndDates)&gt;=VA$4),IF(OR(AND(DAY(LOOKUP($F12,TenantNames,TenantStartDates))&gt;28,DAY(EOMONTH(VA$4,0))=28,DAY(VA$4)=28),AND(DAY(LOOKUP($F12,TenantNames,TenantStartDates))&gt;30,DAY(EOMONTH(VA$4,0))=30,DAY(VA$4)=30),DAY(LOOKUP($F12,TenantNames,TenantStartDates))=DAY(VA$4)),IF((LOOKUP($F12,TenantNames,TenantEndDates)-VA$4)&lt;=31,LOOKUP($F12,TenantNames,TenantTotalRevenues)-SUM($JA12:UZ12),LOOKUP($F12,TenantNames,TenantMonthlyRents)),IF(AND((SUMIF($G$4:AHB$4,"&lt;"&amp;VA$4,$G12:AHB12))&gt;SUMIFS(TransactionAmounts,TenantSources,$F12,'Filtered Data'!$C$2:$C23,"&lt;"&amp;VA$4),VA$4&lt;TODAY()),"Late","Occupied")),)))</f>
        <v/>
      </c>
      <c r="VB12" s="33" t="str">
        <f>IF(ISBLANK($F12),,IF(TODAY()=VB$4,"Today",IF(AND(LOOKUP($F12,TenantNames,TenantStartDates)&lt;=VB$4,LOOKUP($F12,TenantNames,TenantEndDates)&gt;=VB$4),IF(OR(AND(DAY(LOOKUP($F12,TenantNames,TenantStartDates))&gt;28,DAY(EOMONTH(VB$4,0))=28,DAY(VB$4)=28),AND(DAY(LOOKUP($F12,TenantNames,TenantStartDates))&gt;30,DAY(EOMONTH(VB$4,0))=30,DAY(VB$4)=30),DAY(LOOKUP($F12,TenantNames,TenantStartDates))=DAY(VB$4)),IF((LOOKUP($F12,TenantNames,TenantEndDates)-VB$4)&lt;=31,LOOKUP($F12,TenantNames,TenantTotalRevenues)-SUM($JA12:VA12),LOOKUP($F12,TenantNames,TenantMonthlyRents)),IF(AND((SUMIF($G$4:AHB$4,"&lt;"&amp;VB$4,$G12:AHB12))&gt;SUMIFS(TransactionAmounts,TenantSources,$F12,'Filtered Data'!$C$2:$C23,"&lt;"&amp;VB$4),VB$4&lt;TODAY()),"Late","Occupied")),)))</f>
        <v/>
      </c>
      <c r="VC12" s="33" t="str">
        <f>IF(ISBLANK($F12),,IF(TODAY()=VC$4,"Today",IF(AND(LOOKUP($F12,TenantNames,TenantStartDates)&lt;=VC$4,LOOKUP($F12,TenantNames,TenantEndDates)&gt;=VC$4),IF(OR(AND(DAY(LOOKUP($F12,TenantNames,TenantStartDates))&gt;28,DAY(EOMONTH(VC$4,0))=28,DAY(VC$4)=28),AND(DAY(LOOKUP($F12,TenantNames,TenantStartDates))&gt;30,DAY(EOMONTH(VC$4,0))=30,DAY(VC$4)=30),DAY(LOOKUP($F12,TenantNames,TenantStartDates))=DAY(VC$4)),IF((LOOKUP($F12,TenantNames,TenantEndDates)-VC$4)&lt;=31,LOOKUP($F12,TenantNames,TenantTotalRevenues)-SUM($JA12:VB12),LOOKUP($F12,TenantNames,TenantMonthlyRents)),IF(AND((SUMIF($G$4:AHB$4,"&lt;"&amp;VC$4,$G12:AHB12))&gt;SUMIFS(TransactionAmounts,TenantSources,$F12,'Filtered Data'!$C$2:$C23,"&lt;"&amp;VC$4),VC$4&lt;TODAY()),"Late","Occupied")),)))</f>
        <v/>
      </c>
      <c r="VD12" s="33" t="str">
        <f>IF(ISBLANK($F12),,IF(TODAY()=VD$4,"Today",IF(AND(LOOKUP($F12,TenantNames,TenantStartDates)&lt;=VD$4,LOOKUP($F12,TenantNames,TenantEndDates)&gt;=VD$4),IF(OR(AND(DAY(LOOKUP($F12,TenantNames,TenantStartDates))&gt;28,DAY(EOMONTH(VD$4,0))=28,DAY(VD$4)=28),AND(DAY(LOOKUP($F12,TenantNames,TenantStartDates))&gt;30,DAY(EOMONTH(VD$4,0))=30,DAY(VD$4)=30),DAY(LOOKUP($F12,TenantNames,TenantStartDates))=DAY(VD$4)),IF((LOOKUP($F12,TenantNames,TenantEndDates)-VD$4)&lt;=31,LOOKUP($F12,TenantNames,TenantTotalRevenues)-SUM($JA12:VC12),LOOKUP($F12,TenantNames,TenantMonthlyRents)),IF(AND((SUMIF($G$4:AHB$4,"&lt;"&amp;VD$4,$G12:AHB12))&gt;SUMIFS(TransactionAmounts,TenantSources,$F12,'Filtered Data'!$C$2:$C23,"&lt;"&amp;VD$4),VD$4&lt;TODAY()),"Late","Occupied")),)))</f>
        <v/>
      </c>
      <c r="VE12" s="33" t="str">
        <f>IF(ISBLANK($F12),,IF(TODAY()=VE$4,"Today",IF(AND(LOOKUP($F12,TenantNames,TenantStartDates)&lt;=VE$4,LOOKUP($F12,TenantNames,TenantEndDates)&gt;=VE$4),IF(OR(AND(DAY(LOOKUP($F12,TenantNames,TenantStartDates))&gt;28,DAY(EOMONTH(VE$4,0))=28,DAY(VE$4)=28),AND(DAY(LOOKUP($F12,TenantNames,TenantStartDates))&gt;30,DAY(EOMONTH(VE$4,0))=30,DAY(VE$4)=30),DAY(LOOKUP($F12,TenantNames,TenantStartDates))=DAY(VE$4)),IF((LOOKUP($F12,TenantNames,TenantEndDates)-VE$4)&lt;=31,LOOKUP($F12,TenantNames,TenantTotalRevenues)-SUM($JA12:VD12),LOOKUP($F12,TenantNames,TenantMonthlyRents)),IF(AND((SUMIF($G$4:AHB$4,"&lt;"&amp;VE$4,$G12:AHB12))&gt;SUMIFS(TransactionAmounts,TenantSources,$F12,'Filtered Data'!$C$2:$C23,"&lt;"&amp;VE$4),VE$4&lt;TODAY()),"Late","Occupied")),)))</f>
        <v/>
      </c>
      <c r="VF12" s="33" t="str">
        <f>IF(ISBLANK($F12),,IF(TODAY()=VF$4,"Today",IF(AND(LOOKUP($F12,TenantNames,TenantStartDates)&lt;=VF$4,LOOKUP($F12,TenantNames,TenantEndDates)&gt;=VF$4),IF(OR(AND(DAY(LOOKUP($F12,TenantNames,TenantStartDates))&gt;28,DAY(EOMONTH(VF$4,0))=28,DAY(VF$4)=28),AND(DAY(LOOKUP($F12,TenantNames,TenantStartDates))&gt;30,DAY(EOMONTH(VF$4,0))=30,DAY(VF$4)=30),DAY(LOOKUP($F12,TenantNames,TenantStartDates))=DAY(VF$4)),IF((LOOKUP($F12,TenantNames,TenantEndDates)-VF$4)&lt;=31,LOOKUP($F12,TenantNames,TenantTotalRevenues)-SUM($JA12:VE12),LOOKUP($F12,TenantNames,TenantMonthlyRents)),IF(AND((SUMIF($G$4:AHB$4,"&lt;"&amp;VF$4,$G12:AHB12))&gt;SUMIFS(TransactionAmounts,TenantSources,$F12,'Filtered Data'!$C$2:$C23,"&lt;"&amp;VF$4),VF$4&lt;TODAY()),"Late","Occupied")),)))</f>
        <v/>
      </c>
      <c r="VG12" s="33" t="str">
        <f>IF(ISBLANK($F12),,IF(TODAY()=VG$4,"Today",IF(AND(LOOKUP($F12,TenantNames,TenantStartDates)&lt;=VG$4,LOOKUP($F12,TenantNames,TenantEndDates)&gt;=VG$4),IF(OR(AND(DAY(LOOKUP($F12,TenantNames,TenantStartDates))&gt;28,DAY(EOMONTH(VG$4,0))=28,DAY(VG$4)=28),AND(DAY(LOOKUP($F12,TenantNames,TenantStartDates))&gt;30,DAY(EOMONTH(VG$4,0))=30,DAY(VG$4)=30),DAY(LOOKUP($F12,TenantNames,TenantStartDates))=DAY(VG$4)),IF((LOOKUP($F12,TenantNames,TenantEndDates)-VG$4)&lt;=31,LOOKUP($F12,TenantNames,TenantTotalRevenues)-SUM($JA12:VF12),LOOKUP($F12,TenantNames,TenantMonthlyRents)),IF(AND((SUMIF($G$4:AHB$4,"&lt;"&amp;VG$4,$G12:AHB12))&gt;SUMIFS(TransactionAmounts,TenantSources,$F12,'Filtered Data'!$C$2:$C23,"&lt;"&amp;VG$4),VG$4&lt;TODAY()),"Late","Occupied")),)))</f>
        <v/>
      </c>
      <c r="VH12" s="33" t="str">
        <f>IF(ISBLANK($F12),,IF(TODAY()=VH$4,"Today",IF(AND(LOOKUP($F12,TenantNames,TenantStartDates)&lt;=VH$4,LOOKUP($F12,TenantNames,TenantEndDates)&gt;=VH$4),IF(OR(AND(DAY(LOOKUP($F12,TenantNames,TenantStartDates))&gt;28,DAY(EOMONTH(VH$4,0))=28,DAY(VH$4)=28),AND(DAY(LOOKUP($F12,TenantNames,TenantStartDates))&gt;30,DAY(EOMONTH(VH$4,0))=30,DAY(VH$4)=30),DAY(LOOKUP($F12,TenantNames,TenantStartDates))=DAY(VH$4)),IF((LOOKUP($F12,TenantNames,TenantEndDates)-VH$4)&lt;=31,LOOKUP($F12,TenantNames,TenantTotalRevenues)-SUM($JA12:VG12),LOOKUP($F12,TenantNames,TenantMonthlyRents)),IF(AND((SUMIF($G$4:AHB$4,"&lt;"&amp;VH$4,$G12:AHB12))&gt;SUMIFS(TransactionAmounts,TenantSources,$F12,'Filtered Data'!$C$2:$C23,"&lt;"&amp;VH$4),VH$4&lt;TODAY()),"Late","Occupied")),)))</f>
        <v/>
      </c>
      <c r="VI12" s="33" t="str">
        <f>IF(ISBLANK($F12),,IF(TODAY()=VI$4,"Today",IF(AND(LOOKUP($F12,TenantNames,TenantStartDates)&lt;=VI$4,LOOKUP($F12,TenantNames,TenantEndDates)&gt;=VI$4),IF(OR(AND(DAY(LOOKUP($F12,TenantNames,TenantStartDates))&gt;28,DAY(EOMONTH(VI$4,0))=28,DAY(VI$4)=28),AND(DAY(LOOKUP($F12,TenantNames,TenantStartDates))&gt;30,DAY(EOMONTH(VI$4,0))=30,DAY(VI$4)=30),DAY(LOOKUP($F12,TenantNames,TenantStartDates))=DAY(VI$4)),IF((LOOKUP($F12,TenantNames,TenantEndDates)-VI$4)&lt;=31,LOOKUP($F12,TenantNames,TenantTotalRevenues)-SUM($JA12:VH12),LOOKUP($F12,TenantNames,TenantMonthlyRents)),IF(AND((SUMIF($G$4:AHB$4,"&lt;"&amp;VI$4,$G12:AHB12))&gt;SUMIFS(TransactionAmounts,TenantSources,$F12,'Filtered Data'!$C$2:$C23,"&lt;"&amp;VI$4),VI$4&lt;TODAY()),"Late","Occupied")),)))</f>
        <v/>
      </c>
      <c r="VJ12" s="33" t="str">
        <f>IF(ISBLANK($F12),,IF(TODAY()=VJ$4,"Today",IF(AND(LOOKUP($F12,TenantNames,TenantStartDates)&lt;=VJ$4,LOOKUP($F12,TenantNames,TenantEndDates)&gt;=VJ$4),IF(OR(AND(DAY(LOOKUP($F12,TenantNames,TenantStartDates))&gt;28,DAY(EOMONTH(VJ$4,0))=28,DAY(VJ$4)=28),AND(DAY(LOOKUP($F12,TenantNames,TenantStartDates))&gt;30,DAY(EOMONTH(VJ$4,0))=30,DAY(VJ$4)=30),DAY(LOOKUP($F12,TenantNames,TenantStartDates))=DAY(VJ$4)),IF((LOOKUP($F12,TenantNames,TenantEndDates)-VJ$4)&lt;=31,LOOKUP($F12,TenantNames,TenantTotalRevenues)-SUM($JA12:VI12),LOOKUP($F12,TenantNames,TenantMonthlyRents)),IF(AND((SUMIF($G$4:AHB$4,"&lt;"&amp;VJ$4,$G12:AHB12))&gt;SUMIFS(TransactionAmounts,TenantSources,$F12,'Filtered Data'!$C$2:$C23,"&lt;"&amp;VJ$4),VJ$4&lt;TODAY()),"Late","Occupied")),)))</f>
        <v/>
      </c>
      <c r="VK12" s="33" t="str">
        <f>IF(ISBLANK($F12),,IF(TODAY()=VK$4,"Today",IF(AND(LOOKUP($F12,TenantNames,TenantStartDates)&lt;=VK$4,LOOKUP($F12,TenantNames,TenantEndDates)&gt;=VK$4),IF(OR(AND(DAY(LOOKUP($F12,TenantNames,TenantStartDates))&gt;28,DAY(EOMONTH(VK$4,0))=28,DAY(VK$4)=28),AND(DAY(LOOKUP($F12,TenantNames,TenantStartDates))&gt;30,DAY(EOMONTH(VK$4,0))=30,DAY(VK$4)=30),DAY(LOOKUP($F12,TenantNames,TenantStartDates))=DAY(VK$4)),IF((LOOKUP($F12,TenantNames,TenantEndDates)-VK$4)&lt;=31,LOOKUP($F12,TenantNames,TenantTotalRevenues)-SUM($JA12:VJ12),LOOKUP($F12,TenantNames,TenantMonthlyRents)),IF(AND((SUMIF($G$4:AHB$4,"&lt;"&amp;VK$4,$G12:AHB12))&gt;SUMIFS(TransactionAmounts,TenantSources,$F12,'Filtered Data'!$C$2:$C23,"&lt;"&amp;VK$4),VK$4&lt;TODAY()),"Late","Occupied")),)))</f>
        <v/>
      </c>
      <c r="VL12" s="33" t="str">
        <f>IF(ISBLANK($F12),,IF(TODAY()=VL$4,"Today",IF(AND(LOOKUP($F12,TenantNames,TenantStartDates)&lt;=VL$4,LOOKUP($F12,TenantNames,TenantEndDates)&gt;=VL$4),IF(OR(AND(DAY(LOOKUP($F12,TenantNames,TenantStartDates))&gt;28,DAY(EOMONTH(VL$4,0))=28,DAY(VL$4)=28),AND(DAY(LOOKUP($F12,TenantNames,TenantStartDates))&gt;30,DAY(EOMONTH(VL$4,0))=30,DAY(VL$4)=30),DAY(LOOKUP($F12,TenantNames,TenantStartDates))=DAY(VL$4)),IF((LOOKUP($F12,TenantNames,TenantEndDates)-VL$4)&lt;=31,LOOKUP($F12,TenantNames,TenantTotalRevenues)-SUM($JA12:VK12),LOOKUP($F12,TenantNames,TenantMonthlyRents)),IF(AND((SUMIF($G$4:AHB$4,"&lt;"&amp;VL$4,$G12:AHB12))&gt;SUMIFS(TransactionAmounts,TenantSources,$F12,'Filtered Data'!$C$2:$C23,"&lt;"&amp;VL$4),VL$4&lt;TODAY()),"Late","Occupied")),)))</f>
        <v/>
      </c>
      <c r="VM12" s="33" t="str">
        <f>IF(ISBLANK($F12),,IF(TODAY()=VM$4,"Today",IF(AND(LOOKUP($F12,TenantNames,TenantStartDates)&lt;=VM$4,LOOKUP($F12,TenantNames,TenantEndDates)&gt;=VM$4),IF(OR(AND(DAY(LOOKUP($F12,TenantNames,TenantStartDates))&gt;28,DAY(EOMONTH(VM$4,0))=28,DAY(VM$4)=28),AND(DAY(LOOKUP($F12,TenantNames,TenantStartDates))&gt;30,DAY(EOMONTH(VM$4,0))=30,DAY(VM$4)=30),DAY(LOOKUP($F12,TenantNames,TenantStartDates))=DAY(VM$4)),IF((LOOKUP($F12,TenantNames,TenantEndDates)-VM$4)&lt;=31,LOOKUP($F12,TenantNames,TenantTotalRevenues)-SUM($JA12:VL12),LOOKUP($F12,TenantNames,TenantMonthlyRents)),IF(AND((SUMIF($G$4:AHB$4,"&lt;"&amp;VM$4,$G12:AHB12))&gt;SUMIFS(TransactionAmounts,TenantSources,$F12,'Filtered Data'!$C$2:$C23,"&lt;"&amp;VM$4),VM$4&lt;TODAY()),"Late","Occupied")),)))</f>
        <v/>
      </c>
      <c r="VN12" s="33" t="str">
        <f>IF(ISBLANK($F12),,IF(TODAY()=VN$4,"Today",IF(AND(LOOKUP($F12,TenantNames,TenantStartDates)&lt;=VN$4,LOOKUP($F12,TenantNames,TenantEndDates)&gt;=VN$4),IF(OR(AND(DAY(LOOKUP($F12,TenantNames,TenantStartDates))&gt;28,DAY(EOMONTH(VN$4,0))=28,DAY(VN$4)=28),AND(DAY(LOOKUP($F12,TenantNames,TenantStartDates))&gt;30,DAY(EOMONTH(VN$4,0))=30,DAY(VN$4)=30),DAY(LOOKUP($F12,TenantNames,TenantStartDates))=DAY(VN$4)),IF((LOOKUP($F12,TenantNames,TenantEndDates)-VN$4)&lt;=31,LOOKUP($F12,TenantNames,TenantTotalRevenues)-SUM($JA12:VM12),LOOKUP($F12,TenantNames,TenantMonthlyRents)),IF(AND((SUMIF($G$4:AHB$4,"&lt;"&amp;VN$4,$G12:AHB12))&gt;SUMIFS(TransactionAmounts,TenantSources,$F12,'Filtered Data'!$C$2:$C23,"&lt;"&amp;VN$4),VN$4&lt;TODAY()),"Late","Occupied")),)))</f>
        <v/>
      </c>
      <c r="VO12" s="33" t="str">
        <f>IF(ISBLANK($F12),,IF(TODAY()=VO$4,"Today",IF(AND(LOOKUP($F12,TenantNames,TenantStartDates)&lt;=VO$4,LOOKUP($F12,TenantNames,TenantEndDates)&gt;=VO$4),IF(OR(AND(DAY(LOOKUP($F12,TenantNames,TenantStartDates))&gt;28,DAY(EOMONTH(VO$4,0))=28,DAY(VO$4)=28),AND(DAY(LOOKUP($F12,TenantNames,TenantStartDates))&gt;30,DAY(EOMONTH(VO$4,0))=30,DAY(VO$4)=30),DAY(LOOKUP($F12,TenantNames,TenantStartDates))=DAY(VO$4)),IF((LOOKUP($F12,TenantNames,TenantEndDates)-VO$4)&lt;=31,LOOKUP($F12,TenantNames,TenantTotalRevenues)-SUM($JA12:VN12),LOOKUP($F12,TenantNames,TenantMonthlyRents)),IF(AND((SUMIF($G$4:AHB$4,"&lt;"&amp;VO$4,$G12:AHB12))&gt;SUMIFS(TransactionAmounts,TenantSources,$F12,'Filtered Data'!$C$2:$C23,"&lt;"&amp;VO$4),VO$4&lt;TODAY()),"Late","Occupied")),)))</f>
        <v/>
      </c>
      <c r="VP12" s="33" t="str">
        <f>IF(ISBLANK($F12),,IF(TODAY()=VP$4,"Today",IF(AND(LOOKUP($F12,TenantNames,TenantStartDates)&lt;=VP$4,LOOKUP($F12,TenantNames,TenantEndDates)&gt;=VP$4),IF(OR(AND(DAY(LOOKUP($F12,TenantNames,TenantStartDates))&gt;28,DAY(EOMONTH(VP$4,0))=28,DAY(VP$4)=28),AND(DAY(LOOKUP($F12,TenantNames,TenantStartDates))&gt;30,DAY(EOMONTH(VP$4,0))=30,DAY(VP$4)=30),DAY(LOOKUP($F12,TenantNames,TenantStartDates))=DAY(VP$4)),IF((LOOKUP($F12,TenantNames,TenantEndDates)-VP$4)&lt;=31,LOOKUP($F12,TenantNames,TenantTotalRevenues)-SUM($JA12:VO12),LOOKUP($F12,TenantNames,TenantMonthlyRents)),IF(AND((SUMIF($G$4:AHB$4,"&lt;"&amp;VP$4,$G12:AHB12))&gt;SUMIFS(TransactionAmounts,TenantSources,$F12,'Filtered Data'!$C$2:$C23,"&lt;"&amp;VP$4),VP$4&lt;TODAY()),"Late","Occupied")),)))</f>
        <v/>
      </c>
      <c r="VQ12" s="33" t="str">
        <f>IF(ISBLANK($F12),,IF(TODAY()=VQ$4,"Today",IF(AND(LOOKUP($F12,TenantNames,TenantStartDates)&lt;=VQ$4,LOOKUP($F12,TenantNames,TenantEndDates)&gt;=VQ$4),IF(OR(AND(DAY(LOOKUP($F12,TenantNames,TenantStartDates))&gt;28,DAY(EOMONTH(VQ$4,0))=28,DAY(VQ$4)=28),AND(DAY(LOOKUP($F12,TenantNames,TenantStartDates))&gt;30,DAY(EOMONTH(VQ$4,0))=30,DAY(VQ$4)=30),DAY(LOOKUP($F12,TenantNames,TenantStartDates))=DAY(VQ$4)),IF((LOOKUP($F12,TenantNames,TenantEndDates)-VQ$4)&lt;=31,LOOKUP($F12,TenantNames,TenantTotalRevenues)-SUM($JA12:VP12),LOOKUP($F12,TenantNames,TenantMonthlyRents)),IF(AND((SUMIF($G$4:AHB$4,"&lt;"&amp;VQ$4,$G12:AHB12))&gt;SUMIFS(TransactionAmounts,TenantSources,$F12,'Filtered Data'!$C$2:$C23,"&lt;"&amp;VQ$4),VQ$4&lt;TODAY()),"Late","Occupied")),)))</f>
        <v/>
      </c>
      <c r="VR12" s="33" t="str">
        <f>IF(ISBLANK($F12),,IF(TODAY()=VR$4,"Today",IF(AND(LOOKUP($F12,TenantNames,TenantStartDates)&lt;=VR$4,LOOKUP($F12,TenantNames,TenantEndDates)&gt;=VR$4),IF(OR(AND(DAY(LOOKUP($F12,TenantNames,TenantStartDates))&gt;28,DAY(EOMONTH(VR$4,0))=28,DAY(VR$4)=28),AND(DAY(LOOKUP($F12,TenantNames,TenantStartDates))&gt;30,DAY(EOMONTH(VR$4,0))=30,DAY(VR$4)=30),DAY(LOOKUP($F12,TenantNames,TenantStartDates))=DAY(VR$4)),IF((LOOKUP($F12,TenantNames,TenantEndDates)-VR$4)&lt;=31,LOOKUP($F12,TenantNames,TenantTotalRevenues)-SUM($JA12:VQ12),LOOKUP($F12,TenantNames,TenantMonthlyRents)),IF(AND((SUMIF($G$4:AHB$4,"&lt;"&amp;VR$4,$G12:AHB12))&gt;SUMIFS(TransactionAmounts,TenantSources,$F12,'Filtered Data'!$C$2:$C23,"&lt;"&amp;VR$4),VR$4&lt;TODAY()),"Late","Occupied")),)))</f>
        <v/>
      </c>
      <c r="VS12" s="33" t="str">
        <f>IF(ISBLANK($F12),,IF(TODAY()=VS$4,"Today",IF(AND(LOOKUP($F12,TenantNames,TenantStartDates)&lt;=VS$4,LOOKUP($F12,TenantNames,TenantEndDates)&gt;=VS$4),IF(OR(AND(DAY(LOOKUP($F12,TenantNames,TenantStartDates))&gt;28,DAY(EOMONTH(VS$4,0))=28,DAY(VS$4)=28),AND(DAY(LOOKUP($F12,TenantNames,TenantStartDates))&gt;30,DAY(EOMONTH(VS$4,0))=30,DAY(VS$4)=30),DAY(LOOKUP($F12,TenantNames,TenantStartDates))=DAY(VS$4)),IF((LOOKUP($F12,TenantNames,TenantEndDates)-VS$4)&lt;=31,LOOKUP($F12,TenantNames,TenantTotalRevenues)-SUM($JA12:VR12),LOOKUP($F12,TenantNames,TenantMonthlyRents)),IF(AND((SUMIF($G$4:AHB$4,"&lt;"&amp;VS$4,$G12:AHB12))&gt;SUMIFS(TransactionAmounts,TenantSources,$F12,'Filtered Data'!$C$2:$C23,"&lt;"&amp;VS$4),VS$4&lt;TODAY()),"Late","Occupied")),)))</f>
        <v/>
      </c>
      <c r="VT12" s="33" t="str">
        <f>IF(ISBLANK($F12),,IF(TODAY()=VT$4,"Today",IF(AND(LOOKUP($F12,TenantNames,TenantStartDates)&lt;=VT$4,LOOKUP($F12,TenantNames,TenantEndDates)&gt;=VT$4),IF(OR(AND(DAY(LOOKUP($F12,TenantNames,TenantStartDates))&gt;28,DAY(EOMONTH(VT$4,0))=28,DAY(VT$4)=28),AND(DAY(LOOKUP($F12,TenantNames,TenantStartDates))&gt;30,DAY(EOMONTH(VT$4,0))=30,DAY(VT$4)=30),DAY(LOOKUP($F12,TenantNames,TenantStartDates))=DAY(VT$4)),IF((LOOKUP($F12,TenantNames,TenantEndDates)-VT$4)&lt;=31,LOOKUP($F12,TenantNames,TenantTotalRevenues)-SUM($JA12:VS12),LOOKUP($F12,TenantNames,TenantMonthlyRents)),IF(AND((SUMIF($G$4:AHB$4,"&lt;"&amp;VT$4,$G12:AHB12))&gt;SUMIFS(TransactionAmounts,TenantSources,$F12,'Filtered Data'!$C$2:$C23,"&lt;"&amp;VT$4),VT$4&lt;TODAY()),"Late","Occupied")),)))</f>
        <v/>
      </c>
      <c r="VU12" s="33" t="str">
        <f>IF(ISBLANK($F12),,IF(TODAY()=VU$4,"Today",IF(AND(LOOKUP($F12,TenantNames,TenantStartDates)&lt;=VU$4,LOOKUP($F12,TenantNames,TenantEndDates)&gt;=VU$4),IF(OR(AND(DAY(LOOKUP($F12,TenantNames,TenantStartDates))&gt;28,DAY(EOMONTH(VU$4,0))=28,DAY(VU$4)=28),AND(DAY(LOOKUP($F12,TenantNames,TenantStartDates))&gt;30,DAY(EOMONTH(VU$4,0))=30,DAY(VU$4)=30),DAY(LOOKUP($F12,TenantNames,TenantStartDates))=DAY(VU$4)),IF((LOOKUP($F12,TenantNames,TenantEndDates)-VU$4)&lt;=31,LOOKUP($F12,TenantNames,TenantTotalRevenues)-SUM($JA12:VT12),LOOKUP($F12,TenantNames,TenantMonthlyRents)),IF(AND((SUMIF($G$4:AHB$4,"&lt;"&amp;VU$4,$G12:AHB12))&gt;SUMIFS(TransactionAmounts,TenantSources,$F12,'Filtered Data'!$C$2:$C23,"&lt;"&amp;VU$4),VU$4&lt;TODAY()),"Late","Occupied")),)))</f>
        <v/>
      </c>
      <c r="VV12" s="33" t="str">
        <f>IF(ISBLANK($F12),,IF(TODAY()=VV$4,"Today",IF(AND(LOOKUP($F12,TenantNames,TenantStartDates)&lt;=VV$4,LOOKUP($F12,TenantNames,TenantEndDates)&gt;=VV$4),IF(OR(AND(DAY(LOOKUP($F12,TenantNames,TenantStartDates))&gt;28,DAY(EOMONTH(VV$4,0))=28,DAY(VV$4)=28),AND(DAY(LOOKUP($F12,TenantNames,TenantStartDates))&gt;30,DAY(EOMONTH(VV$4,0))=30,DAY(VV$4)=30),DAY(LOOKUP($F12,TenantNames,TenantStartDates))=DAY(VV$4)),IF((LOOKUP($F12,TenantNames,TenantEndDates)-VV$4)&lt;=31,LOOKUP($F12,TenantNames,TenantTotalRevenues)-SUM($JA12:VU12),LOOKUP($F12,TenantNames,TenantMonthlyRents)),IF(AND((SUMIF($G$4:AHB$4,"&lt;"&amp;VV$4,$G12:AHB12))&gt;SUMIFS(TransactionAmounts,TenantSources,$F12,'Filtered Data'!$C$2:$C23,"&lt;"&amp;VV$4),VV$4&lt;TODAY()),"Late","Occupied")),)))</f>
        <v/>
      </c>
      <c r="VW12" s="33" t="str">
        <f>IF(ISBLANK($F12),,IF(TODAY()=VW$4,"Today",IF(AND(LOOKUP($F12,TenantNames,TenantStartDates)&lt;=VW$4,LOOKUP($F12,TenantNames,TenantEndDates)&gt;=VW$4),IF(OR(AND(DAY(LOOKUP($F12,TenantNames,TenantStartDates))&gt;28,DAY(EOMONTH(VW$4,0))=28,DAY(VW$4)=28),AND(DAY(LOOKUP($F12,TenantNames,TenantStartDates))&gt;30,DAY(EOMONTH(VW$4,0))=30,DAY(VW$4)=30),DAY(LOOKUP($F12,TenantNames,TenantStartDates))=DAY(VW$4)),IF((LOOKUP($F12,TenantNames,TenantEndDates)-VW$4)&lt;=31,LOOKUP($F12,TenantNames,TenantTotalRevenues)-SUM($JA12:VV12),LOOKUP($F12,TenantNames,TenantMonthlyRents)),IF(AND((SUMIF($G$4:AHB$4,"&lt;"&amp;VW$4,$G12:AHB12))&gt;SUMIFS(TransactionAmounts,TenantSources,$F12,'Filtered Data'!$C$2:$C23,"&lt;"&amp;VW$4),VW$4&lt;TODAY()),"Late","Occupied")),)))</f>
        <v/>
      </c>
      <c r="VX12" s="33" t="str">
        <f>IF(ISBLANK($F12),,IF(TODAY()=VX$4,"Today",IF(AND(LOOKUP($F12,TenantNames,TenantStartDates)&lt;=VX$4,LOOKUP($F12,TenantNames,TenantEndDates)&gt;=VX$4),IF(OR(AND(DAY(LOOKUP($F12,TenantNames,TenantStartDates))&gt;28,DAY(EOMONTH(VX$4,0))=28,DAY(VX$4)=28),AND(DAY(LOOKUP($F12,TenantNames,TenantStartDates))&gt;30,DAY(EOMONTH(VX$4,0))=30,DAY(VX$4)=30),DAY(LOOKUP($F12,TenantNames,TenantStartDates))=DAY(VX$4)),IF((LOOKUP($F12,TenantNames,TenantEndDates)-VX$4)&lt;=31,LOOKUP($F12,TenantNames,TenantTotalRevenues)-SUM($JA12:VW12),LOOKUP($F12,TenantNames,TenantMonthlyRents)),IF(AND((SUMIF($G$4:AHB$4,"&lt;"&amp;VX$4,$G12:AHB12))&gt;SUMIFS(TransactionAmounts,TenantSources,$F12,'Filtered Data'!$C$2:$C23,"&lt;"&amp;VX$4),VX$4&lt;TODAY()),"Late","Occupied")),)))</f>
        <v/>
      </c>
      <c r="VY12" s="33" t="str">
        <f>IF(ISBLANK($F12),,IF(TODAY()=VY$4,"Today",IF(AND(LOOKUP($F12,TenantNames,TenantStartDates)&lt;=VY$4,LOOKUP($F12,TenantNames,TenantEndDates)&gt;=VY$4),IF(OR(AND(DAY(LOOKUP($F12,TenantNames,TenantStartDates))&gt;28,DAY(EOMONTH(VY$4,0))=28,DAY(VY$4)=28),AND(DAY(LOOKUP($F12,TenantNames,TenantStartDates))&gt;30,DAY(EOMONTH(VY$4,0))=30,DAY(VY$4)=30),DAY(LOOKUP($F12,TenantNames,TenantStartDates))=DAY(VY$4)),IF((LOOKUP($F12,TenantNames,TenantEndDates)-VY$4)&lt;=31,LOOKUP($F12,TenantNames,TenantTotalRevenues)-SUM($JA12:VX12),LOOKUP($F12,TenantNames,TenantMonthlyRents)),IF(AND((SUMIF($G$4:AHB$4,"&lt;"&amp;VY$4,$G12:AHB12))&gt;SUMIFS(TransactionAmounts,TenantSources,$F12,'Filtered Data'!$C$2:$C23,"&lt;"&amp;VY$4),VY$4&lt;TODAY()),"Late","Occupied")),)))</f>
        <v/>
      </c>
      <c r="VZ12" s="33" t="str">
        <f>IF(ISBLANK($F12),,IF(TODAY()=VZ$4,"Today",IF(AND(LOOKUP($F12,TenantNames,TenantStartDates)&lt;=VZ$4,LOOKUP($F12,TenantNames,TenantEndDates)&gt;=VZ$4),IF(OR(AND(DAY(LOOKUP($F12,TenantNames,TenantStartDates))&gt;28,DAY(EOMONTH(VZ$4,0))=28,DAY(VZ$4)=28),AND(DAY(LOOKUP($F12,TenantNames,TenantStartDates))&gt;30,DAY(EOMONTH(VZ$4,0))=30,DAY(VZ$4)=30),DAY(LOOKUP($F12,TenantNames,TenantStartDates))=DAY(VZ$4)),IF((LOOKUP($F12,TenantNames,TenantEndDates)-VZ$4)&lt;=31,LOOKUP($F12,TenantNames,TenantTotalRevenues)-SUM($JA12:VY12),LOOKUP($F12,TenantNames,TenantMonthlyRents)),IF(AND((SUMIF($G$4:AHB$4,"&lt;"&amp;VZ$4,$G12:AHB12))&gt;SUMIFS(TransactionAmounts,TenantSources,$F12,'Filtered Data'!$C$2:$C23,"&lt;"&amp;VZ$4),VZ$4&lt;TODAY()),"Late","Occupied")),)))</f>
        <v/>
      </c>
      <c r="WA12" s="33" t="str">
        <f>IF(ISBLANK($F12),,IF(TODAY()=WA$4,"Today",IF(AND(LOOKUP($F12,TenantNames,TenantStartDates)&lt;=WA$4,LOOKUP($F12,TenantNames,TenantEndDates)&gt;=WA$4),IF(OR(AND(DAY(LOOKUP($F12,TenantNames,TenantStartDates))&gt;28,DAY(EOMONTH(WA$4,0))=28,DAY(WA$4)=28),AND(DAY(LOOKUP($F12,TenantNames,TenantStartDates))&gt;30,DAY(EOMONTH(WA$4,0))=30,DAY(WA$4)=30),DAY(LOOKUP($F12,TenantNames,TenantStartDates))=DAY(WA$4)),IF((LOOKUP($F12,TenantNames,TenantEndDates)-WA$4)&lt;=31,LOOKUP($F12,TenantNames,TenantTotalRevenues)-SUM($JA12:VZ12),LOOKUP($F12,TenantNames,TenantMonthlyRents)),IF(AND((SUMIF($G$4:AHB$4,"&lt;"&amp;WA$4,$G12:AHB12))&gt;SUMIFS(TransactionAmounts,TenantSources,$F12,'Filtered Data'!$C$2:$C23,"&lt;"&amp;WA$4),WA$4&lt;TODAY()),"Late","Occupied")),)))</f>
        <v/>
      </c>
      <c r="WB12" s="33" t="str">
        <f>IF(ISBLANK($F12),,IF(TODAY()=WB$4,"Today",IF(AND(LOOKUP($F12,TenantNames,TenantStartDates)&lt;=WB$4,LOOKUP($F12,TenantNames,TenantEndDates)&gt;=WB$4),IF(OR(AND(DAY(LOOKUP($F12,TenantNames,TenantStartDates))&gt;28,DAY(EOMONTH(WB$4,0))=28,DAY(WB$4)=28),AND(DAY(LOOKUP($F12,TenantNames,TenantStartDates))&gt;30,DAY(EOMONTH(WB$4,0))=30,DAY(WB$4)=30),DAY(LOOKUP($F12,TenantNames,TenantStartDates))=DAY(WB$4)),IF((LOOKUP($F12,TenantNames,TenantEndDates)-WB$4)&lt;=31,LOOKUP($F12,TenantNames,TenantTotalRevenues)-SUM($JA12:WA12),LOOKUP($F12,TenantNames,TenantMonthlyRents)),IF(AND((SUMIF($G$4:AHB$4,"&lt;"&amp;WB$4,$G12:AHB12))&gt;SUMIFS(TransactionAmounts,TenantSources,$F12,'Filtered Data'!$C$2:$C23,"&lt;"&amp;WB$4),WB$4&lt;TODAY()),"Late","Occupied")),)))</f>
        <v/>
      </c>
      <c r="WC12" s="33" t="str">
        <f>IF(ISBLANK($F12),,IF(TODAY()=WC$4,"Today",IF(AND(LOOKUP($F12,TenantNames,TenantStartDates)&lt;=WC$4,LOOKUP($F12,TenantNames,TenantEndDates)&gt;=WC$4),IF(OR(AND(DAY(LOOKUP($F12,TenantNames,TenantStartDates))&gt;28,DAY(EOMONTH(WC$4,0))=28,DAY(WC$4)=28),AND(DAY(LOOKUP($F12,TenantNames,TenantStartDates))&gt;30,DAY(EOMONTH(WC$4,0))=30,DAY(WC$4)=30),DAY(LOOKUP($F12,TenantNames,TenantStartDates))=DAY(WC$4)),IF((LOOKUP($F12,TenantNames,TenantEndDates)-WC$4)&lt;=31,LOOKUP($F12,TenantNames,TenantTotalRevenues)-SUM($JA12:WB12),LOOKUP($F12,TenantNames,TenantMonthlyRents)),IF(AND((SUMIF($G$4:AHB$4,"&lt;"&amp;WC$4,$G12:AHB12))&gt;SUMIFS(TransactionAmounts,TenantSources,$F12,'Filtered Data'!$C$2:$C23,"&lt;"&amp;WC$4),WC$4&lt;TODAY()),"Late","Occupied")),)))</f>
        <v/>
      </c>
      <c r="WD12" s="33" t="str">
        <f>IF(ISBLANK($F12),,IF(TODAY()=WD$4,"Today",IF(AND(LOOKUP($F12,TenantNames,TenantStartDates)&lt;=WD$4,LOOKUP($F12,TenantNames,TenantEndDates)&gt;=WD$4),IF(OR(AND(DAY(LOOKUP($F12,TenantNames,TenantStartDates))&gt;28,DAY(EOMONTH(WD$4,0))=28,DAY(WD$4)=28),AND(DAY(LOOKUP($F12,TenantNames,TenantStartDates))&gt;30,DAY(EOMONTH(WD$4,0))=30,DAY(WD$4)=30),DAY(LOOKUP($F12,TenantNames,TenantStartDates))=DAY(WD$4)),IF((LOOKUP($F12,TenantNames,TenantEndDates)-WD$4)&lt;=31,LOOKUP($F12,TenantNames,TenantTotalRevenues)-SUM($JA12:WC12),LOOKUP($F12,TenantNames,TenantMonthlyRents)),IF(AND((SUMIF($G$4:AHB$4,"&lt;"&amp;WD$4,$G12:AHB12))&gt;SUMIFS(TransactionAmounts,TenantSources,$F12,'Filtered Data'!$C$2:$C23,"&lt;"&amp;WD$4),WD$4&lt;TODAY()),"Late","Occupied")),)))</f>
        <v/>
      </c>
      <c r="WE12" s="33" t="str">
        <f>IF(ISBLANK($F12),,IF(TODAY()=WE$4,"Today",IF(AND(LOOKUP($F12,TenantNames,TenantStartDates)&lt;=WE$4,LOOKUP($F12,TenantNames,TenantEndDates)&gt;=WE$4),IF(OR(AND(DAY(LOOKUP($F12,TenantNames,TenantStartDates))&gt;28,DAY(EOMONTH(WE$4,0))=28,DAY(WE$4)=28),AND(DAY(LOOKUP($F12,TenantNames,TenantStartDates))&gt;30,DAY(EOMONTH(WE$4,0))=30,DAY(WE$4)=30),DAY(LOOKUP($F12,TenantNames,TenantStartDates))=DAY(WE$4)),IF((LOOKUP($F12,TenantNames,TenantEndDates)-WE$4)&lt;=31,LOOKUP($F12,TenantNames,TenantTotalRevenues)-SUM($JA12:WD12),LOOKUP($F12,TenantNames,TenantMonthlyRents)),IF(AND((SUMIF($G$4:AHB$4,"&lt;"&amp;WE$4,$G12:AHB12))&gt;SUMIFS(TransactionAmounts,TenantSources,$F12,'Filtered Data'!$C$2:$C23,"&lt;"&amp;WE$4),WE$4&lt;TODAY()),"Late","Occupied")),)))</f>
        <v/>
      </c>
      <c r="WF12" s="33" t="str">
        <f>IF(ISBLANK($F12),,IF(TODAY()=WF$4,"Today",IF(AND(LOOKUP($F12,TenantNames,TenantStartDates)&lt;=WF$4,LOOKUP($F12,TenantNames,TenantEndDates)&gt;=WF$4),IF(OR(AND(DAY(LOOKUP($F12,TenantNames,TenantStartDates))&gt;28,DAY(EOMONTH(WF$4,0))=28,DAY(WF$4)=28),AND(DAY(LOOKUP($F12,TenantNames,TenantStartDates))&gt;30,DAY(EOMONTH(WF$4,0))=30,DAY(WF$4)=30),DAY(LOOKUP($F12,TenantNames,TenantStartDates))=DAY(WF$4)),IF((LOOKUP($F12,TenantNames,TenantEndDates)-WF$4)&lt;=31,LOOKUP($F12,TenantNames,TenantTotalRevenues)-SUM($JA12:WE12),LOOKUP($F12,TenantNames,TenantMonthlyRents)),IF(AND((SUMIF($G$4:AHB$4,"&lt;"&amp;WF$4,$G12:AHB12))&gt;SUMIFS(TransactionAmounts,TenantSources,$F12,'Filtered Data'!$C$2:$C23,"&lt;"&amp;WF$4),WF$4&lt;TODAY()),"Late","Occupied")),)))</f>
        <v/>
      </c>
      <c r="WG12" s="33" t="str">
        <f>IF(ISBLANK($F12),,IF(TODAY()=WG$4,"Today",IF(AND(LOOKUP($F12,TenantNames,TenantStartDates)&lt;=WG$4,LOOKUP($F12,TenantNames,TenantEndDates)&gt;=WG$4),IF(OR(AND(DAY(LOOKUP($F12,TenantNames,TenantStartDates))&gt;28,DAY(EOMONTH(WG$4,0))=28,DAY(WG$4)=28),AND(DAY(LOOKUP($F12,TenantNames,TenantStartDates))&gt;30,DAY(EOMONTH(WG$4,0))=30,DAY(WG$4)=30),DAY(LOOKUP($F12,TenantNames,TenantStartDates))=DAY(WG$4)),IF((LOOKUP($F12,TenantNames,TenantEndDates)-WG$4)&lt;=31,LOOKUP($F12,TenantNames,TenantTotalRevenues)-SUM($JA12:WF12),LOOKUP($F12,TenantNames,TenantMonthlyRents)),IF(AND((SUMIF($G$4:AHB$4,"&lt;"&amp;WG$4,$G12:AHB12))&gt;SUMIFS(TransactionAmounts,TenantSources,$F12,'Filtered Data'!$C$2:$C23,"&lt;"&amp;WG$4),WG$4&lt;TODAY()),"Late","Occupied")),)))</f>
        <v/>
      </c>
      <c r="WH12" s="33" t="str">
        <f>IF(ISBLANK($F12),,IF(TODAY()=WH$4,"Today",IF(AND(LOOKUP($F12,TenantNames,TenantStartDates)&lt;=WH$4,LOOKUP($F12,TenantNames,TenantEndDates)&gt;=WH$4),IF(OR(AND(DAY(LOOKUP($F12,TenantNames,TenantStartDates))&gt;28,DAY(EOMONTH(WH$4,0))=28,DAY(WH$4)=28),AND(DAY(LOOKUP($F12,TenantNames,TenantStartDates))&gt;30,DAY(EOMONTH(WH$4,0))=30,DAY(WH$4)=30),DAY(LOOKUP($F12,TenantNames,TenantStartDates))=DAY(WH$4)),IF((LOOKUP($F12,TenantNames,TenantEndDates)-WH$4)&lt;=31,LOOKUP($F12,TenantNames,TenantTotalRevenues)-SUM($JA12:WG12),LOOKUP($F12,TenantNames,TenantMonthlyRents)),IF(AND((SUMIF($G$4:AHB$4,"&lt;"&amp;WH$4,$G12:AHB12))&gt;SUMIFS(TransactionAmounts,TenantSources,$F12,'Filtered Data'!$C$2:$C23,"&lt;"&amp;WH$4),WH$4&lt;TODAY()),"Late","Occupied")),)))</f>
        <v/>
      </c>
      <c r="WI12" s="33" t="str">
        <f>IF(ISBLANK($F12),,IF(TODAY()=WI$4,"Today",IF(AND(LOOKUP($F12,TenantNames,TenantStartDates)&lt;=WI$4,LOOKUP($F12,TenantNames,TenantEndDates)&gt;=WI$4),IF(OR(AND(DAY(LOOKUP($F12,TenantNames,TenantStartDates))&gt;28,DAY(EOMONTH(WI$4,0))=28,DAY(WI$4)=28),AND(DAY(LOOKUP($F12,TenantNames,TenantStartDates))&gt;30,DAY(EOMONTH(WI$4,0))=30,DAY(WI$4)=30),DAY(LOOKUP($F12,TenantNames,TenantStartDates))=DAY(WI$4)),IF((LOOKUP($F12,TenantNames,TenantEndDates)-WI$4)&lt;=31,LOOKUP($F12,TenantNames,TenantTotalRevenues)-SUM($JA12:WH12),LOOKUP($F12,TenantNames,TenantMonthlyRents)),IF(AND((SUMIF($G$4:AHB$4,"&lt;"&amp;WI$4,$G12:AHB12))&gt;SUMIFS(TransactionAmounts,TenantSources,$F12,'Filtered Data'!$C$2:$C23,"&lt;"&amp;WI$4),WI$4&lt;TODAY()),"Late","Occupied")),)))</f>
        <v/>
      </c>
      <c r="WJ12" s="33" t="str">
        <f>IF(ISBLANK($F12),,IF(TODAY()=WJ$4,"Today",IF(AND(LOOKUP($F12,TenantNames,TenantStartDates)&lt;=WJ$4,LOOKUP($F12,TenantNames,TenantEndDates)&gt;=WJ$4),IF(OR(AND(DAY(LOOKUP($F12,TenantNames,TenantStartDates))&gt;28,DAY(EOMONTH(WJ$4,0))=28,DAY(WJ$4)=28),AND(DAY(LOOKUP($F12,TenantNames,TenantStartDates))&gt;30,DAY(EOMONTH(WJ$4,0))=30,DAY(WJ$4)=30),DAY(LOOKUP($F12,TenantNames,TenantStartDates))=DAY(WJ$4)),IF((LOOKUP($F12,TenantNames,TenantEndDates)-WJ$4)&lt;=31,LOOKUP($F12,TenantNames,TenantTotalRevenues)-SUM($JA12:WI12),LOOKUP($F12,TenantNames,TenantMonthlyRents)),IF(AND((SUMIF($G$4:AHB$4,"&lt;"&amp;WJ$4,$G12:AHB12))&gt;SUMIFS(TransactionAmounts,TenantSources,$F12,'Filtered Data'!$C$2:$C23,"&lt;"&amp;WJ$4),WJ$4&lt;TODAY()),"Late","Occupied")),)))</f>
        <v/>
      </c>
      <c r="WK12" s="33" t="str">
        <f>IF(ISBLANK($F12),,IF(TODAY()=WK$4,"Today",IF(AND(LOOKUP($F12,TenantNames,TenantStartDates)&lt;=WK$4,LOOKUP($F12,TenantNames,TenantEndDates)&gt;=WK$4),IF(OR(AND(DAY(LOOKUP($F12,TenantNames,TenantStartDates))&gt;28,DAY(EOMONTH(WK$4,0))=28,DAY(WK$4)=28),AND(DAY(LOOKUP($F12,TenantNames,TenantStartDates))&gt;30,DAY(EOMONTH(WK$4,0))=30,DAY(WK$4)=30),DAY(LOOKUP($F12,TenantNames,TenantStartDates))=DAY(WK$4)),IF((LOOKUP($F12,TenantNames,TenantEndDates)-WK$4)&lt;=31,LOOKUP($F12,TenantNames,TenantTotalRevenues)-SUM($JA12:WJ12),LOOKUP($F12,TenantNames,TenantMonthlyRents)),IF(AND((SUMIF($G$4:AHB$4,"&lt;"&amp;WK$4,$G12:AHB12))&gt;SUMIFS(TransactionAmounts,TenantSources,$F12,'Filtered Data'!$C$2:$C23,"&lt;"&amp;WK$4),WK$4&lt;TODAY()),"Late","Occupied")),)))</f>
        <v/>
      </c>
      <c r="WL12" s="33" t="str">
        <f>IF(ISBLANK($F12),,IF(TODAY()=WL$4,"Today",IF(AND(LOOKUP($F12,TenantNames,TenantStartDates)&lt;=WL$4,LOOKUP($F12,TenantNames,TenantEndDates)&gt;=WL$4),IF(OR(AND(DAY(LOOKUP($F12,TenantNames,TenantStartDates))&gt;28,DAY(EOMONTH(WL$4,0))=28,DAY(WL$4)=28),AND(DAY(LOOKUP($F12,TenantNames,TenantStartDates))&gt;30,DAY(EOMONTH(WL$4,0))=30,DAY(WL$4)=30),DAY(LOOKUP($F12,TenantNames,TenantStartDates))=DAY(WL$4)),IF((LOOKUP($F12,TenantNames,TenantEndDates)-WL$4)&lt;=31,LOOKUP($F12,TenantNames,TenantTotalRevenues)-SUM($JA12:WK12),LOOKUP($F12,TenantNames,TenantMonthlyRents)),IF(AND((SUMIF($G$4:AHB$4,"&lt;"&amp;WL$4,$G12:AHB12))&gt;SUMIFS(TransactionAmounts,TenantSources,$F12,'Filtered Data'!$C$2:$C23,"&lt;"&amp;WL$4),WL$4&lt;TODAY()),"Late","Occupied")),)))</f>
        <v/>
      </c>
      <c r="WM12" s="33" t="str">
        <f>IF(ISBLANK($F12),,IF(TODAY()=WM$4,"Today",IF(AND(LOOKUP($F12,TenantNames,TenantStartDates)&lt;=WM$4,LOOKUP($F12,TenantNames,TenantEndDates)&gt;=WM$4),IF(OR(AND(DAY(LOOKUP($F12,TenantNames,TenantStartDates))&gt;28,DAY(EOMONTH(WM$4,0))=28,DAY(WM$4)=28),AND(DAY(LOOKUP($F12,TenantNames,TenantStartDates))&gt;30,DAY(EOMONTH(WM$4,0))=30,DAY(WM$4)=30),DAY(LOOKUP($F12,TenantNames,TenantStartDates))=DAY(WM$4)),IF((LOOKUP($F12,TenantNames,TenantEndDates)-WM$4)&lt;=31,LOOKUP($F12,TenantNames,TenantTotalRevenues)-SUM($JA12:WL12),LOOKUP($F12,TenantNames,TenantMonthlyRents)),IF(AND((SUMIF($G$4:AHB$4,"&lt;"&amp;WM$4,$G12:AHB12))&gt;SUMIFS(TransactionAmounts,TenantSources,$F12,'Filtered Data'!$C$2:$C23,"&lt;"&amp;WM$4),WM$4&lt;TODAY()),"Late","Occupied")),)))</f>
        <v/>
      </c>
      <c r="WN12" s="33" t="str">
        <f>IF(ISBLANK($F12),,IF(TODAY()=WN$4,"Today",IF(AND(LOOKUP($F12,TenantNames,TenantStartDates)&lt;=WN$4,LOOKUP($F12,TenantNames,TenantEndDates)&gt;=WN$4),IF(OR(AND(DAY(LOOKUP($F12,TenantNames,TenantStartDates))&gt;28,DAY(EOMONTH(WN$4,0))=28,DAY(WN$4)=28),AND(DAY(LOOKUP($F12,TenantNames,TenantStartDates))&gt;30,DAY(EOMONTH(WN$4,0))=30,DAY(WN$4)=30),DAY(LOOKUP($F12,TenantNames,TenantStartDates))=DAY(WN$4)),IF((LOOKUP($F12,TenantNames,TenantEndDates)-WN$4)&lt;=31,LOOKUP($F12,TenantNames,TenantTotalRevenues)-SUM($JA12:WM12),LOOKUP($F12,TenantNames,TenantMonthlyRents)),IF(AND((SUMIF($G$4:AHB$4,"&lt;"&amp;WN$4,$G12:AHB12))&gt;SUMIFS(TransactionAmounts,TenantSources,$F12,'Filtered Data'!$C$2:$C23,"&lt;"&amp;WN$4),WN$4&lt;TODAY()),"Late","Occupied")),)))</f>
        <v/>
      </c>
      <c r="WO12" s="33" t="str">
        <f>IF(ISBLANK($F12),,IF(TODAY()=WO$4,"Today",IF(AND(LOOKUP($F12,TenantNames,TenantStartDates)&lt;=WO$4,LOOKUP($F12,TenantNames,TenantEndDates)&gt;=WO$4),IF(OR(AND(DAY(LOOKUP($F12,TenantNames,TenantStartDates))&gt;28,DAY(EOMONTH(WO$4,0))=28,DAY(WO$4)=28),AND(DAY(LOOKUP($F12,TenantNames,TenantStartDates))&gt;30,DAY(EOMONTH(WO$4,0))=30,DAY(WO$4)=30),DAY(LOOKUP($F12,TenantNames,TenantStartDates))=DAY(WO$4)),IF((LOOKUP($F12,TenantNames,TenantEndDates)-WO$4)&lt;=31,LOOKUP($F12,TenantNames,TenantTotalRevenues)-SUM($JA12:WN12),LOOKUP($F12,TenantNames,TenantMonthlyRents)),IF(AND((SUMIF($G$4:AHB$4,"&lt;"&amp;WO$4,$G12:AHB12))&gt;SUMIFS(TransactionAmounts,TenantSources,$F12,'Filtered Data'!$C$2:$C23,"&lt;"&amp;WO$4),WO$4&lt;TODAY()),"Late","Occupied")),)))</f>
        <v/>
      </c>
      <c r="WP12" s="33" t="str">
        <f>IF(ISBLANK($F12),,IF(TODAY()=WP$4,"Today",IF(AND(LOOKUP($F12,TenantNames,TenantStartDates)&lt;=WP$4,LOOKUP($F12,TenantNames,TenantEndDates)&gt;=WP$4),IF(OR(AND(DAY(LOOKUP($F12,TenantNames,TenantStartDates))&gt;28,DAY(EOMONTH(WP$4,0))=28,DAY(WP$4)=28),AND(DAY(LOOKUP($F12,TenantNames,TenantStartDates))&gt;30,DAY(EOMONTH(WP$4,0))=30,DAY(WP$4)=30),DAY(LOOKUP($F12,TenantNames,TenantStartDates))=DAY(WP$4)),IF((LOOKUP($F12,TenantNames,TenantEndDates)-WP$4)&lt;=31,LOOKUP($F12,TenantNames,TenantTotalRevenues)-SUM($JA12:WO12),LOOKUP($F12,TenantNames,TenantMonthlyRents)),IF(AND((SUMIF($G$4:AHB$4,"&lt;"&amp;WP$4,$G12:AHB12))&gt;SUMIFS(TransactionAmounts,TenantSources,$F12,'Filtered Data'!$C$2:$C23,"&lt;"&amp;WP$4),WP$4&lt;TODAY()),"Late","Occupied")),)))</f>
        <v/>
      </c>
      <c r="WQ12" s="33" t="str">
        <f>IF(ISBLANK($F12),,IF(TODAY()=WQ$4,"Today",IF(AND(LOOKUP($F12,TenantNames,TenantStartDates)&lt;=WQ$4,LOOKUP($F12,TenantNames,TenantEndDates)&gt;=WQ$4),IF(OR(AND(DAY(LOOKUP($F12,TenantNames,TenantStartDates))&gt;28,DAY(EOMONTH(WQ$4,0))=28,DAY(WQ$4)=28),AND(DAY(LOOKUP($F12,TenantNames,TenantStartDates))&gt;30,DAY(EOMONTH(WQ$4,0))=30,DAY(WQ$4)=30),DAY(LOOKUP($F12,TenantNames,TenantStartDates))=DAY(WQ$4)),IF((LOOKUP($F12,TenantNames,TenantEndDates)-WQ$4)&lt;=31,LOOKUP($F12,TenantNames,TenantTotalRevenues)-SUM($JA12:WP12),LOOKUP($F12,TenantNames,TenantMonthlyRents)),IF(AND((SUMIF($G$4:AHB$4,"&lt;"&amp;WQ$4,$G12:AHB12))&gt;SUMIFS(TransactionAmounts,TenantSources,$F12,'Filtered Data'!$C$2:$C23,"&lt;"&amp;WQ$4),WQ$4&lt;TODAY()),"Late","Occupied")),)))</f>
        <v/>
      </c>
      <c r="WR12" s="33" t="str">
        <f>IF(ISBLANK($F12),,IF(TODAY()=WR$4,"Today",IF(AND(LOOKUP($F12,TenantNames,TenantStartDates)&lt;=WR$4,LOOKUP($F12,TenantNames,TenantEndDates)&gt;=WR$4),IF(OR(AND(DAY(LOOKUP($F12,TenantNames,TenantStartDates))&gt;28,DAY(EOMONTH(WR$4,0))=28,DAY(WR$4)=28),AND(DAY(LOOKUP($F12,TenantNames,TenantStartDates))&gt;30,DAY(EOMONTH(WR$4,0))=30,DAY(WR$4)=30),DAY(LOOKUP($F12,TenantNames,TenantStartDates))=DAY(WR$4)),IF((LOOKUP($F12,TenantNames,TenantEndDates)-WR$4)&lt;=31,LOOKUP($F12,TenantNames,TenantTotalRevenues)-SUM($JA12:WQ12),LOOKUP($F12,TenantNames,TenantMonthlyRents)),IF(AND((SUMIF($G$4:AHB$4,"&lt;"&amp;WR$4,$G12:AHB12))&gt;SUMIFS(TransactionAmounts,TenantSources,$F12,'Filtered Data'!$C$2:$C23,"&lt;"&amp;WR$4),WR$4&lt;TODAY()),"Late","Occupied")),)))</f>
        <v/>
      </c>
      <c r="WS12" s="33" t="str">
        <f>IF(ISBLANK($F12),,IF(TODAY()=WS$4,"Today",IF(AND(LOOKUP($F12,TenantNames,TenantStartDates)&lt;=WS$4,LOOKUP($F12,TenantNames,TenantEndDates)&gt;=WS$4),IF(OR(AND(DAY(LOOKUP($F12,TenantNames,TenantStartDates))&gt;28,DAY(EOMONTH(WS$4,0))=28,DAY(WS$4)=28),AND(DAY(LOOKUP($F12,TenantNames,TenantStartDates))&gt;30,DAY(EOMONTH(WS$4,0))=30,DAY(WS$4)=30),DAY(LOOKUP($F12,TenantNames,TenantStartDates))=DAY(WS$4)),IF((LOOKUP($F12,TenantNames,TenantEndDates)-WS$4)&lt;=31,LOOKUP($F12,TenantNames,TenantTotalRevenues)-SUM($JA12:WR12),LOOKUP($F12,TenantNames,TenantMonthlyRents)),IF(AND((SUMIF($G$4:AHB$4,"&lt;"&amp;WS$4,$G12:AHB12))&gt;SUMIFS(TransactionAmounts,TenantSources,$F12,'Filtered Data'!$C$2:$C23,"&lt;"&amp;WS$4),WS$4&lt;TODAY()),"Late","Occupied")),)))</f>
        <v/>
      </c>
      <c r="WT12" s="33" t="str">
        <f>IF(ISBLANK($F12),,IF(TODAY()=WT$4,"Today",IF(AND(LOOKUP($F12,TenantNames,TenantStartDates)&lt;=WT$4,LOOKUP($F12,TenantNames,TenantEndDates)&gt;=WT$4),IF(OR(AND(DAY(LOOKUP($F12,TenantNames,TenantStartDates))&gt;28,DAY(EOMONTH(WT$4,0))=28,DAY(WT$4)=28),AND(DAY(LOOKUP($F12,TenantNames,TenantStartDates))&gt;30,DAY(EOMONTH(WT$4,0))=30,DAY(WT$4)=30),DAY(LOOKUP($F12,TenantNames,TenantStartDates))=DAY(WT$4)),IF((LOOKUP($F12,TenantNames,TenantEndDates)-WT$4)&lt;=31,LOOKUP($F12,TenantNames,TenantTotalRevenues)-SUM($JA12:WS12),LOOKUP($F12,TenantNames,TenantMonthlyRents)),IF(AND((SUMIF($G$4:AHB$4,"&lt;"&amp;WT$4,$G12:AHB12))&gt;SUMIFS(TransactionAmounts,TenantSources,$F12,'Filtered Data'!$C$2:$C23,"&lt;"&amp;WT$4),WT$4&lt;TODAY()),"Late","Occupied")),)))</f>
        <v/>
      </c>
      <c r="WU12" s="33" t="str">
        <f>IF(ISBLANK($F12),,IF(TODAY()=WU$4,"Today",IF(AND(LOOKUP($F12,TenantNames,TenantStartDates)&lt;=WU$4,LOOKUP($F12,TenantNames,TenantEndDates)&gt;=WU$4),IF(OR(AND(DAY(LOOKUP($F12,TenantNames,TenantStartDates))&gt;28,DAY(EOMONTH(WU$4,0))=28,DAY(WU$4)=28),AND(DAY(LOOKUP($F12,TenantNames,TenantStartDates))&gt;30,DAY(EOMONTH(WU$4,0))=30,DAY(WU$4)=30),DAY(LOOKUP($F12,TenantNames,TenantStartDates))=DAY(WU$4)),IF((LOOKUP($F12,TenantNames,TenantEndDates)-WU$4)&lt;=31,LOOKUP($F12,TenantNames,TenantTotalRevenues)-SUM($JA12:WT12),LOOKUP($F12,TenantNames,TenantMonthlyRents)),IF(AND((SUMIF($G$4:AHB$4,"&lt;"&amp;WU$4,$G12:AHB12))&gt;SUMIFS(TransactionAmounts,TenantSources,$F12,'Filtered Data'!$C$2:$C23,"&lt;"&amp;WU$4),WU$4&lt;TODAY()),"Late","Occupied")),)))</f>
        <v/>
      </c>
      <c r="WV12" s="33" t="str">
        <f>IF(ISBLANK($F12),,IF(TODAY()=WV$4,"Today",IF(AND(LOOKUP($F12,TenantNames,TenantStartDates)&lt;=WV$4,LOOKUP($F12,TenantNames,TenantEndDates)&gt;=WV$4),IF(OR(AND(DAY(LOOKUP($F12,TenantNames,TenantStartDates))&gt;28,DAY(EOMONTH(WV$4,0))=28,DAY(WV$4)=28),AND(DAY(LOOKUP($F12,TenantNames,TenantStartDates))&gt;30,DAY(EOMONTH(WV$4,0))=30,DAY(WV$4)=30),DAY(LOOKUP($F12,TenantNames,TenantStartDates))=DAY(WV$4)),IF((LOOKUP($F12,TenantNames,TenantEndDates)-WV$4)&lt;=31,LOOKUP($F12,TenantNames,TenantTotalRevenues)-SUM($JA12:WU12),LOOKUP($F12,TenantNames,TenantMonthlyRents)),IF(AND((SUMIF($G$4:AHB$4,"&lt;"&amp;WV$4,$G12:AHB12))&gt;SUMIFS(TransactionAmounts,TenantSources,$F12,'Filtered Data'!$C$2:$C23,"&lt;"&amp;WV$4),WV$4&lt;TODAY()),"Late","Occupied")),)))</f>
        <v/>
      </c>
      <c r="WW12" s="33" t="str">
        <f>IF(ISBLANK($F12),,IF(TODAY()=WW$4,"Today",IF(AND(LOOKUP($F12,TenantNames,TenantStartDates)&lt;=WW$4,LOOKUP($F12,TenantNames,TenantEndDates)&gt;=WW$4),IF(OR(AND(DAY(LOOKUP($F12,TenantNames,TenantStartDates))&gt;28,DAY(EOMONTH(WW$4,0))=28,DAY(WW$4)=28),AND(DAY(LOOKUP($F12,TenantNames,TenantStartDates))&gt;30,DAY(EOMONTH(WW$4,0))=30,DAY(WW$4)=30),DAY(LOOKUP($F12,TenantNames,TenantStartDates))=DAY(WW$4)),IF((LOOKUP($F12,TenantNames,TenantEndDates)-WW$4)&lt;=31,LOOKUP($F12,TenantNames,TenantTotalRevenues)-SUM($JA12:WV12),LOOKUP($F12,TenantNames,TenantMonthlyRents)),IF(AND((SUMIF($G$4:AHB$4,"&lt;"&amp;WW$4,$G12:AHB12))&gt;SUMIFS(TransactionAmounts,TenantSources,$F12,'Filtered Data'!$C$2:$C23,"&lt;"&amp;WW$4),WW$4&lt;TODAY()),"Late","Occupied")),)))</f>
        <v/>
      </c>
      <c r="WX12" s="33" t="str">
        <f>IF(ISBLANK($F12),,IF(TODAY()=WX$4,"Today",IF(AND(LOOKUP($F12,TenantNames,TenantStartDates)&lt;=WX$4,LOOKUP($F12,TenantNames,TenantEndDates)&gt;=WX$4),IF(OR(AND(DAY(LOOKUP($F12,TenantNames,TenantStartDates))&gt;28,DAY(EOMONTH(WX$4,0))=28,DAY(WX$4)=28),AND(DAY(LOOKUP($F12,TenantNames,TenantStartDates))&gt;30,DAY(EOMONTH(WX$4,0))=30,DAY(WX$4)=30),DAY(LOOKUP($F12,TenantNames,TenantStartDates))=DAY(WX$4)),IF((LOOKUP($F12,TenantNames,TenantEndDates)-WX$4)&lt;=31,LOOKUP($F12,TenantNames,TenantTotalRevenues)-SUM($JA12:WW12),LOOKUP($F12,TenantNames,TenantMonthlyRents)),IF(AND((SUMIF($G$4:AHB$4,"&lt;"&amp;WX$4,$G12:AHB12))&gt;SUMIFS(TransactionAmounts,TenantSources,$F12,'Filtered Data'!$C$2:$C23,"&lt;"&amp;WX$4),WX$4&lt;TODAY()),"Late","Occupied")),)))</f>
        <v/>
      </c>
      <c r="WY12" s="33" t="str">
        <f>IF(ISBLANK($F12),,IF(TODAY()=WY$4,"Today",IF(AND(LOOKUP($F12,TenantNames,TenantStartDates)&lt;=WY$4,LOOKUP($F12,TenantNames,TenantEndDates)&gt;=WY$4),IF(OR(AND(DAY(LOOKUP($F12,TenantNames,TenantStartDates))&gt;28,DAY(EOMONTH(WY$4,0))=28,DAY(WY$4)=28),AND(DAY(LOOKUP($F12,TenantNames,TenantStartDates))&gt;30,DAY(EOMONTH(WY$4,0))=30,DAY(WY$4)=30),DAY(LOOKUP($F12,TenantNames,TenantStartDates))=DAY(WY$4)),IF((LOOKUP($F12,TenantNames,TenantEndDates)-WY$4)&lt;=31,LOOKUP($F12,TenantNames,TenantTotalRevenues)-SUM($JA12:WX12),LOOKUP($F12,TenantNames,TenantMonthlyRents)),IF(AND((SUMIF($G$4:AHB$4,"&lt;"&amp;WY$4,$G12:AHB12))&gt;SUMIFS(TransactionAmounts,TenantSources,$F12,'Filtered Data'!$C$2:$C23,"&lt;"&amp;WY$4),WY$4&lt;TODAY()),"Late","Occupied")),)))</f>
        <v/>
      </c>
      <c r="WZ12" s="33" t="str">
        <f>IF(ISBLANK($F12),,IF(TODAY()=WZ$4,"Today",IF(AND(LOOKUP($F12,TenantNames,TenantStartDates)&lt;=WZ$4,LOOKUP($F12,TenantNames,TenantEndDates)&gt;=WZ$4),IF(OR(AND(DAY(LOOKUP($F12,TenantNames,TenantStartDates))&gt;28,DAY(EOMONTH(WZ$4,0))=28,DAY(WZ$4)=28),AND(DAY(LOOKUP($F12,TenantNames,TenantStartDates))&gt;30,DAY(EOMONTH(WZ$4,0))=30,DAY(WZ$4)=30),DAY(LOOKUP($F12,TenantNames,TenantStartDates))=DAY(WZ$4)),IF((LOOKUP($F12,TenantNames,TenantEndDates)-WZ$4)&lt;=31,LOOKUP($F12,TenantNames,TenantTotalRevenues)-SUM($JA12:WY12),LOOKUP($F12,TenantNames,TenantMonthlyRents)),IF(AND((SUMIF($G$4:AHB$4,"&lt;"&amp;WZ$4,$G12:AHB12))&gt;SUMIFS(TransactionAmounts,TenantSources,$F12,'Filtered Data'!$C$2:$C23,"&lt;"&amp;WZ$4),WZ$4&lt;TODAY()),"Late","Occupied")),)))</f>
        <v/>
      </c>
      <c r="XA12" s="33" t="str">
        <f>IF(ISBLANK($F12),,IF(TODAY()=XA$4,"Today",IF(AND(LOOKUP($F12,TenantNames,TenantStartDates)&lt;=XA$4,LOOKUP($F12,TenantNames,TenantEndDates)&gt;=XA$4),IF(OR(AND(DAY(LOOKUP($F12,TenantNames,TenantStartDates))&gt;28,DAY(EOMONTH(XA$4,0))=28,DAY(XA$4)=28),AND(DAY(LOOKUP($F12,TenantNames,TenantStartDates))&gt;30,DAY(EOMONTH(XA$4,0))=30,DAY(XA$4)=30),DAY(LOOKUP($F12,TenantNames,TenantStartDates))=DAY(XA$4)),IF((LOOKUP($F12,TenantNames,TenantEndDates)-XA$4)&lt;=31,LOOKUP($F12,TenantNames,TenantTotalRevenues)-SUM($JA12:WZ12),LOOKUP($F12,TenantNames,TenantMonthlyRents)),IF(AND((SUMIF($G$4:AHB$4,"&lt;"&amp;XA$4,$G12:AHB12))&gt;SUMIFS(TransactionAmounts,TenantSources,$F12,'Filtered Data'!$C$2:$C23,"&lt;"&amp;XA$4),XA$4&lt;TODAY()),"Late","Occupied")),)))</f>
        <v/>
      </c>
      <c r="XB12" s="33" t="str">
        <f>IF(ISBLANK($F12),,IF(TODAY()=XB$4,"Today",IF(AND(LOOKUP($F12,TenantNames,TenantStartDates)&lt;=XB$4,LOOKUP($F12,TenantNames,TenantEndDates)&gt;=XB$4),IF(OR(AND(DAY(LOOKUP($F12,TenantNames,TenantStartDates))&gt;28,DAY(EOMONTH(XB$4,0))=28,DAY(XB$4)=28),AND(DAY(LOOKUP($F12,TenantNames,TenantStartDates))&gt;30,DAY(EOMONTH(XB$4,0))=30,DAY(XB$4)=30),DAY(LOOKUP($F12,TenantNames,TenantStartDates))=DAY(XB$4)),IF((LOOKUP($F12,TenantNames,TenantEndDates)-XB$4)&lt;=31,LOOKUP($F12,TenantNames,TenantTotalRevenues)-SUM($JA12:XA12),LOOKUP($F12,TenantNames,TenantMonthlyRents)),IF(AND((SUMIF($G$4:AHB$4,"&lt;"&amp;XB$4,$G12:AHB12))&gt;SUMIFS(TransactionAmounts,TenantSources,$F12,'Filtered Data'!$C$2:$C23,"&lt;"&amp;XB$4),XB$4&lt;TODAY()),"Late","Occupied")),)))</f>
        <v/>
      </c>
      <c r="XC12" s="33" t="str">
        <f>IF(ISBLANK($F12),,IF(TODAY()=XC$4,"Today",IF(AND(LOOKUP($F12,TenantNames,TenantStartDates)&lt;=XC$4,LOOKUP($F12,TenantNames,TenantEndDates)&gt;=XC$4),IF(OR(AND(DAY(LOOKUP($F12,TenantNames,TenantStartDates))&gt;28,DAY(EOMONTH(XC$4,0))=28,DAY(XC$4)=28),AND(DAY(LOOKUP($F12,TenantNames,TenantStartDates))&gt;30,DAY(EOMONTH(XC$4,0))=30,DAY(XC$4)=30),DAY(LOOKUP($F12,TenantNames,TenantStartDates))=DAY(XC$4)),IF((LOOKUP($F12,TenantNames,TenantEndDates)-XC$4)&lt;=31,LOOKUP($F12,TenantNames,TenantTotalRevenues)-SUM($JA12:XB12),LOOKUP($F12,TenantNames,TenantMonthlyRents)),IF(AND((SUMIF($G$4:AHB$4,"&lt;"&amp;XC$4,$G12:AHB12))&gt;SUMIFS(TransactionAmounts,TenantSources,$F12,'Filtered Data'!$C$2:$C23,"&lt;"&amp;XC$4),XC$4&lt;TODAY()),"Late","Occupied")),)))</f>
        <v/>
      </c>
      <c r="XD12" s="33" t="str">
        <f>IF(ISBLANK($F12),,IF(TODAY()=XD$4,"Today",IF(AND(LOOKUP($F12,TenantNames,TenantStartDates)&lt;=XD$4,LOOKUP($F12,TenantNames,TenantEndDates)&gt;=XD$4),IF(OR(AND(DAY(LOOKUP($F12,TenantNames,TenantStartDates))&gt;28,DAY(EOMONTH(XD$4,0))=28,DAY(XD$4)=28),AND(DAY(LOOKUP($F12,TenantNames,TenantStartDates))&gt;30,DAY(EOMONTH(XD$4,0))=30,DAY(XD$4)=30),DAY(LOOKUP($F12,TenantNames,TenantStartDates))=DAY(XD$4)),IF((LOOKUP($F12,TenantNames,TenantEndDates)-XD$4)&lt;=31,LOOKUP($F12,TenantNames,TenantTotalRevenues)-SUM($JA12:XC12),LOOKUP($F12,TenantNames,TenantMonthlyRents)),IF(AND((SUMIF($G$4:AHB$4,"&lt;"&amp;XD$4,$G12:AHB12))&gt;SUMIFS(TransactionAmounts,TenantSources,$F12,'Filtered Data'!$C$2:$C23,"&lt;"&amp;XD$4),XD$4&lt;TODAY()),"Late","Occupied")),)))</f>
        <v/>
      </c>
      <c r="XE12" s="33" t="str">
        <f>IF(ISBLANK($F12),,IF(TODAY()=XE$4,"Today",IF(AND(LOOKUP($F12,TenantNames,TenantStartDates)&lt;=XE$4,LOOKUP($F12,TenantNames,TenantEndDates)&gt;=XE$4),IF(OR(AND(DAY(LOOKUP($F12,TenantNames,TenantStartDates))&gt;28,DAY(EOMONTH(XE$4,0))=28,DAY(XE$4)=28),AND(DAY(LOOKUP($F12,TenantNames,TenantStartDates))&gt;30,DAY(EOMONTH(XE$4,0))=30,DAY(XE$4)=30),DAY(LOOKUP($F12,TenantNames,TenantStartDates))=DAY(XE$4)),IF((LOOKUP($F12,TenantNames,TenantEndDates)-XE$4)&lt;=31,LOOKUP($F12,TenantNames,TenantTotalRevenues)-SUM($JA12:XD12),LOOKUP($F12,TenantNames,TenantMonthlyRents)),IF(AND((SUMIF($G$4:AHB$4,"&lt;"&amp;XE$4,$G12:AHB12))&gt;SUMIFS(TransactionAmounts,TenantSources,$F12,'Filtered Data'!$C$2:$C23,"&lt;"&amp;XE$4),XE$4&lt;TODAY()),"Late","Occupied")),)))</f>
        <v/>
      </c>
      <c r="XF12" s="33" t="str">
        <f>IF(ISBLANK($F12),,IF(TODAY()=XF$4,"Today",IF(AND(LOOKUP($F12,TenantNames,TenantStartDates)&lt;=XF$4,LOOKUP($F12,TenantNames,TenantEndDates)&gt;=XF$4),IF(OR(AND(DAY(LOOKUP($F12,TenantNames,TenantStartDates))&gt;28,DAY(EOMONTH(XF$4,0))=28,DAY(XF$4)=28),AND(DAY(LOOKUP($F12,TenantNames,TenantStartDates))&gt;30,DAY(EOMONTH(XF$4,0))=30,DAY(XF$4)=30),DAY(LOOKUP($F12,TenantNames,TenantStartDates))=DAY(XF$4)),IF((LOOKUP($F12,TenantNames,TenantEndDates)-XF$4)&lt;=31,LOOKUP($F12,TenantNames,TenantTotalRevenues)-SUM($JA12:XE12),LOOKUP($F12,TenantNames,TenantMonthlyRents)),IF(AND((SUMIF($G$4:AHB$4,"&lt;"&amp;XF$4,$G12:AHB12))&gt;SUMIFS(TransactionAmounts,TenantSources,$F12,'Filtered Data'!$C$2:$C23,"&lt;"&amp;XF$4),XF$4&lt;TODAY()),"Late","Occupied")),)))</f>
        <v/>
      </c>
      <c r="XG12" s="33" t="str">
        <f>IF(ISBLANK($F12),,IF(TODAY()=XG$4,"Today",IF(AND(LOOKUP($F12,TenantNames,TenantStartDates)&lt;=XG$4,LOOKUP($F12,TenantNames,TenantEndDates)&gt;=XG$4),IF(OR(AND(DAY(LOOKUP($F12,TenantNames,TenantStartDates))&gt;28,DAY(EOMONTH(XG$4,0))=28,DAY(XG$4)=28),AND(DAY(LOOKUP($F12,TenantNames,TenantStartDates))&gt;30,DAY(EOMONTH(XG$4,0))=30,DAY(XG$4)=30),DAY(LOOKUP($F12,TenantNames,TenantStartDates))=DAY(XG$4)),IF((LOOKUP($F12,TenantNames,TenantEndDates)-XG$4)&lt;=31,LOOKUP($F12,TenantNames,TenantTotalRevenues)-SUM($JA12:XF12),LOOKUP($F12,TenantNames,TenantMonthlyRents)),IF(AND((SUMIF($G$4:AHB$4,"&lt;"&amp;XG$4,$G12:AHB12))&gt;SUMIFS(TransactionAmounts,TenantSources,$F12,'Filtered Data'!$C$2:$C23,"&lt;"&amp;XG$4),XG$4&lt;TODAY()),"Late","Occupied")),)))</f>
        <v/>
      </c>
      <c r="XH12" s="33" t="str">
        <f>IF(ISBLANK($F12),,IF(TODAY()=XH$4,"Today",IF(AND(LOOKUP($F12,TenantNames,TenantStartDates)&lt;=XH$4,LOOKUP($F12,TenantNames,TenantEndDates)&gt;=XH$4),IF(OR(AND(DAY(LOOKUP($F12,TenantNames,TenantStartDates))&gt;28,DAY(EOMONTH(XH$4,0))=28,DAY(XH$4)=28),AND(DAY(LOOKUP($F12,TenantNames,TenantStartDates))&gt;30,DAY(EOMONTH(XH$4,0))=30,DAY(XH$4)=30),DAY(LOOKUP($F12,TenantNames,TenantStartDates))=DAY(XH$4)),IF((LOOKUP($F12,TenantNames,TenantEndDates)-XH$4)&lt;=31,LOOKUP($F12,TenantNames,TenantTotalRevenues)-SUM($JA12:XG12),LOOKUP($F12,TenantNames,TenantMonthlyRents)),IF(AND((SUMIF($G$4:AHB$4,"&lt;"&amp;XH$4,$G12:AHB12))&gt;SUMIFS(TransactionAmounts,TenantSources,$F12,'Filtered Data'!$C$2:$C23,"&lt;"&amp;XH$4),XH$4&lt;TODAY()),"Late","Occupied")),)))</f>
        <v/>
      </c>
      <c r="XI12" s="33" t="str">
        <f>IF(ISBLANK($F12),,IF(TODAY()=XI$4,"Today",IF(AND(LOOKUP($F12,TenantNames,TenantStartDates)&lt;=XI$4,LOOKUP($F12,TenantNames,TenantEndDates)&gt;=XI$4),IF(OR(AND(DAY(LOOKUP($F12,TenantNames,TenantStartDates))&gt;28,DAY(EOMONTH(XI$4,0))=28,DAY(XI$4)=28),AND(DAY(LOOKUP($F12,TenantNames,TenantStartDates))&gt;30,DAY(EOMONTH(XI$4,0))=30,DAY(XI$4)=30),DAY(LOOKUP($F12,TenantNames,TenantStartDates))=DAY(XI$4)),IF((LOOKUP($F12,TenantNames,TenantEndDates)-XI$4)&lt;=31,LOOKUP($F12,TenantNames,TenantTotalRevenues)-SUM($JA12:XH12),LOOKUP($F12,TenantNames,TenantMonthlyRents)),IF(AND((SUMIF($G$4:AHB$4,"&lt;"&amp;XI$4,$G12:AHB12))&gt;SUMIFS(TransactionAmounts,TenantSources,$F12,'Filtered Data'!$C$2:$C23,"&lt;"&amp;XI$4),XI$4&lt;TODAY()),"Late","Occupied")),)))</f>
        <v/>
      </c>
      <c r="XJ12" s="33" t="str">
        <f>IF(ISBLANK($F12),,IF(TODAY()=XJ$4,"Today",IF(AND(LOOKUP($F12,TenantNames,TenantStartDates)&lt;=XJ$4,LOOKUP($F12,TenantNames,TenantEndDates)&gt;=XJ$4),IF(OR(AND(DAY(LOOKUP($F12,TenantNames,TenantStartDates))&gt;28,DAY(EOMONTH(XJ$4,0))=28,DAY(XJ$4)=28),AND(DAY(LOOKUP($F12,TenantNames,TenantStartDates))&gt;30,DAY(EOMONTH(XJ$4,0))=30,DAY(XJ$4)=30),DAY(LOOKUP($F12,TenantNames,TenantStartDates))=DAY(XJ$4)),IF((LOOKUP($F12,TenantNames,TenantEndDates)-XJ$4)&lt;=31,LOOKUP($F12,TenantNames,TenantTotalRevenues)-SUM($JA12:XI12),LOOKUP($F12,TenantNames,TenantMonthlyRents)),IF(AND((SUMIF($G$4:AHB$4,"&lt;"&amp;XJ$4,$G12:AHB12))&gt;SUMIFS(TransactionAmounts,TenantSources,$F12,'Filtered Data'!$C$2:$C23,"&lt;"&amp;XJ$4),XJ$4&lt;TODAY()),"Late","Occupied")),)))</f>
        <v/>
      </c>
      <c r="XK12" s="33" t="str">
        <f>IF(ISBLANK($F12),,IF(TODAY()=XK$4,"Today",IF(AND(LOOKUP($F12,TenantNames,TenantStartDates)&lt;=XK$4,LOOKUP($F12,TenantNames,TenantEndDates)&gt;=XK$4),IF(OR(AND(DAY(LOOKUP($F12,TenantNames,TenantStartDates))&gt;28,DAY(EOMONTH(XK$4,0))=28,DAY(XK$4)=28),AND(DAY(LOOKUP($F12,TenantNames,TenantStartDates))&gt;30,DAY(EOMONTH(XK$4,0))=30,DAY(XK$4)=30),DAY(LOOKUP($F12,TenantNames,TenantStartDates))=DAY(XK$4)),IF((LOOKUP($F12,TenantNames,TenantEndDates)-XK$4)&lt;=31,LOOKUP($F12,TenantNames,TenantTotalRevenues)-SUM($JA12:XJ12),LOOKUP($F12,TenantNames,TenantMonthlyRents)),IF(AND((SUMIF($G$4:AHB$4,"&lt;"&amp;XK$4,$G12:AHB12))&gt;SUMIFS(TransactionAmounts,TenantSources,$F12,'Filtered Data'!$C$2:$C23,"&lt;"&amp;XK$4),XK$4&lt;TODAY()),"Late","Occupied")),)))</f>
        <v/>
      </c>
      <c r="XL12" s="33" t="str">
        <f>IF(ISBLANK($F12),,IF(TODAY()=XL$4,"Today",IF(AND(LOOKUP($F12,TenantNames,TenantStartDates)&lt;=XL$4,LOOKUP($F12,TenantNames,TenantEndDates)&gt;=XL$4),IF(OR(AND(DAY(LOOKUP($F12,TenantNames,TenantStartDates))&gt;28,DAY(EOMONTH(XL$4,0))=28,DAY(XL$4)=28),AND(DAY(LOOKUP($F12,TenantNames,TenantStartDates))&gt;30,DAY(EOMONTH(XL$4,0))=30,DAY(XL$4)=30),DAY(LOOKUP($F12,TenantNames,TenantStartDates))=DAY(XL$4)),IF((LOOKUP($F12,TenantNames,TenantEndDates)-XL$4)&lt;=31,LOOKUP($F12,TenantNames,TenantTotalRevenues)-SUM($JA12:XK12),LOOKUP($F12,TenantNames,TenantMonthlyRents)),IF(AND((SUMIF($G$4:AHB$4,"&lt;"&amp;XL$4,$G12:AHB12))&gt;SUMIFS(TransactionAmounts,TenantSources,$F12,'Filtered Data'!$C$2:$C23,"&lt;"&amp;XL$4),XL$4&lt;TODAY()),"Late","Occupied")),)))</f>
        <v/>
      </c>
      <c r="XM12" s="33" t="str">
        <f>IF(ISBLANK($F12),,IF(TODAY()=XM$4,"Today",IF(AND(LOOKUP($F12,TenantNames,TenantStartDates)&lt;=XM$4,LOOKUP($F12,TenantNames,TenantEndDates)&gt;=XM$4),IF(OR(AND(DAY(LOOKUP($F12,TenantNames,TenantStartDates))&gt;28,DAY(EOMONTH(XM$4,0))=28,DAY(XM$4)=28),AND(DAY(LOOKUP($F12,TenantNames,TenantStartDates))&gt;30,DAY(EOMONTH(XM$4,0))=30,DAY(XM$4)=30),DAY(LOOKUP($F12,TenantNames,TenantStartDates))=DAY(XM$4)),IF((LOOKUP($F12,TenantNames,TenantEndDates)-XM$4)&lt;=31,LOOKUP($F12,TenantNames,TenantTotalRevenues)-SUM($JA12:XL12),LOOKUP($F12,TenantNames,TenantMonthlyRents)),IF(AND((SUMIF($G$4:AHB$4,"&lt;"&amp;XM$4,$G12:AHB12))&gt;SUMIFS(TransactionAmounts,TenantSources,$F12,'Filtered Data'!$C$2:$C23,"&lt;"&amp;XM$4),XM$4&lt;TODAY()),"Late","Occupied")),)))</f>
        <v/>
      </c>
      <c r="XN12" s="33" t="str">
        <f>IF(ISBLANK($F12),,IF(TODAY()=XN$4,"Today",IF(AND(LOOKUP($F12,TenantNames,TenantStartDates)&lt;=XN$4,LOOKUP($F12,TenantNames,TenantEndDates)&gt;=XN$4),IF(OR(AND(DAY(LOOKUP($F12,TenantNames,TenantStartDates))&gt;28,DAY(EOMONTH(XN$4,0))=28,DAY(XN$4)=28),AND(DAY(LOOKUP($F12,TenantNames,TenantStartDates))&gt;30,DAY(EOMONTH(XN$4,0))=30,DAY(XN$4)=30),DAY(LOOKUP($F12,TenantNames,TenantStartDates))=DAY(XN$4)),IF((LOOKUP($F12,TenantNames,TenantEndDates)-XN$4)&lt;=31,LOOKUP($F12,TenantNames,TenantTotalRevenues)-SUM($JA12:XM12),LOOKUP($F12,TenantNames,TenantMonthlyRents)),IF(AND((SUMIF($G$4:AHB$4,"&lt;"&amp;XN$4,$G12:AHB12))&gt;SUMIFS(TransactionAmounts,TenantSources,$F12,'Filtered Data'!$C$2:$C23,"&lt;"&amp;XN$4),XN$4&lt;TODAY()),"Late","Occupied")),)))</f>
        <v/>
      </c>
      <c r="XO12" s="33" t="str">
        <f>IF(ISBLANK($F12),,IF(TODAY()=XO$4,"Today",IF(AND(LOOKUP($F12,TenantNames,TenantStartDates)&lt;=XO$4,LOOKUP($F12,TenantNames,TenantEndDates)&gt;=XO$4),IF(OR(AND(DAY(LOOKUP($F12,TenantNames,TenantStartDates))&gt;28,DAY(EOMONTH(XO$4,0))=28,DAY(XO$4)=28),AND(DAY(LOOKUP($F12,TenantNames,TenantStartDates))&gt;30,DAY(EOMONTH(XO$4,0))=30,DAY(XO$4)=30),DAY(LOOKUP($F12,TenantNames,TenantStartDates))=DAY(XO$4)),IF((LOOKUP($F12,TenantNames,TenantEndDates)-XO$4)&lt;=31,LOOKUP($F12,TenantNames,TenantTotalRevenues)-SUM($JA12:XN12),LOOKUP($F12,TenantNames,TenantMonthlyRents)),IF(AND((SUMIF($G$4:AHB$4,"&lt;"&amp;XO$4,$G12:AHB12))&gt;SUMIFS(TransactionAmounts,TenantSources,$F12,'Filtered Data'!$C$2:$C23,"&lt;"&amp;XO$4),XO$4&lt;TODAY()),"Late","Occupied")),)))</f>
        <v/>
      </c>
      <c r="XP12" s="33" t="str">
        <f>IF(ISBLANK($F12),,IF(TODAY()=XP$4,"Today",IF(AND(LOOKUP($F12,TenantNames,TenantStartDates)&lt;=XP$4,LOOKUP($F12,TenantNames,TenantEndDates)&gt;=XP$4),IF(OR(AND(DAY(LOOKUP($F12,TenantNames,TenantStartDates))&gt;28,DAY(EOMONTH(XP$4,0))=28,DAY(XP$4)=28),AND(DAY(LOOKUP($F12,TenantNames,TenantStartDates))&gt;30,DAY(EOMONTH(XP$4,0))=30,DAY(XP$4)=30),DAY(LOOKUP($F12,TenantNames,TenantStartDates))=DAY(XP$4)),IF((LOOKUP($F12,TenantNames,TenantEndDates)-XP$4)&lt;=31,LOOKUP($F12,TenantNames,TenantTotalRevenues)-SUM($JA12:XO12),LOOKUP($F12,TenantNames,TenantMonthlyRents)),IF(AND((SUMIF($G$4:AHB$4,"&lt;"&amp;XP$4,$G12:AHB12))&gt;SUMIFS(TransactionAmounts,TenantSources,$F12,'Filtered Data'!$C$2:$C23,"&lt;"&amp;XP$4),XP$4&lt;TODAY()),"Late","Occupied")),)))</f>
        <v/>
      </c>
      <c r="XQ12" s="33" t="str">
        <f>IF(ISBLANK($F12),,IF(TODAY()=XQ$4,"Today",IF(AND(LOOKUP($F12,TenantNames,TenantStartDates)&lt;=XQ$4,LOOKUP($F12,TenantNames,TenantEndDates)&gt;=XQ$4),IF(OR(AND(DAY(LOOKUP($F12,TenantNames,TenantStartDates))&gt;28,DAY(EOMONTH(XQ$4,0))=28,DAY(XQ$4)=28),AND(DAY(LOOKUP($F12,TenantNames,TenantStartDates))&gt;30,DAY(EOMONTH(XQ$4,0))=30,DAY(XQ$4)=30),DAY(LOOKUP($F12,TenantNames,TenantStartDates))=DAY(XQ$4)),IF((LOOKUP($F12,TenantNames,TenantEndDates)-XQ$4)&lt;=31,LOOKUP($F12,TenantNames,TenantTotalRevenues)-SUM($JA12:XP12),LOOKUP($F12,TenantNames,TenantMonthlyRents)),IF(AND((SUMIF($G$4:AHB$4,"&lt;"&amp;XQ$4,$G12:AHB12))&gt;SUMIFS(TransactionAmounts,TenantSources,$F12,'Filtered Data'!$C$2:$C23,"&lt;"&amp;XQ$4),XQ$4&lt;TODAY()),"Late","Occupied")),)))</f>
        <v/>
      </c>
      <c r="XR12" s="33" t="str">
        <f>IF(ISBLANK($F12),,IF(TODAY()=XR$4,"Today",IF(AND(LOOKUP($F12,TenantNames,TenantStartDates)&lt;=XR$4,LOOKUP($F12,TenantNames,TenantEndDates)&gt;=XR$4),IF(OR(AND(DAY(LOOKUP($F12,TenantNames,TenantStartDates))&gt;28,DAY(EOMONTH(XR$4,0))=28,DAY(XR$4)=28),AND(DAY(LOOKUP($F12,TenantNames,TenantStartDates))&gt;30,DAY(EOMONTH(XR$4,0))=30,DAY(XR$4)=30),DAY(LOOKUP($F12,TenantNames,TenantStartDates))=DAY(XR$4)),IF((LOOKUP($F12,TenantNames,TenantEndDates)-XR$4)&lt;=31,LOOKUP($F12,TenantNames,TenantTotalRevenues)-SUM($JA12:XQ12),LOOKUP($F12,TenantNames,TenantMonthlyRents)),IF(AND((SUMIF($G$4:AHB$4,"&lt;"&amp;XR$4,$G12:AHB12))&gt;SUMIFS(TransactionAmounts,TenantSources,$F12,'Filtered Data'!$C$2:$C23,"&lt;"&amp;XR$4),XR$4&lt;TODAY()),"Late","Occupied")),)))</f>
        <v/>
      </c>
      <c r="XS12" s="33" t="str">
        <f>IF(ISBLANK($F12),,IF(TODAY()=XS$4,"Today",IF(AND(LOOKUP($F12,TenantNames,TenantStartDates)&lt;=XS$4,LOOKUP($F12,TenantNames,TenantEndDates)&gt;=XS$4),IF(OR(AND(DAY(LOOKUP($F12,TenantNames,TenantStartDates))&gt;28,DAY(EOMONTH(XS$4,0))=28,DAY(XS$4)=28),AND(DAY(LOOKUP($F12,TenantNames,TenantStartDates))&gt;30,DAY(EOMONTH(XS$4,0))=30,DAY(XS$4)=30),DAY(LOOKUP($F12,TenantNames,TenantStartDates))=DAY(XS$4)),IF((LOOKUP($F12,TenantNames,TenantEndDates)-XS$4)&lt;=31,LOOKUP($F12,TenantNames,TenantTotalRevenues)-SUM($JA12:XR12),LOOKUP($F12,TenantNames,TenantMonthlyRents)),IF(AND((SUMIF($G$4:AHB$4,"&lt;"&amp;XS$4,$G12:AHB12))&gt;SUMIFS(TransactionAmounts,TenantSources,$F12,'Filtered Data'!$C$2:$C23,"&lt;"&amp;XS$4),XS$4&lt;TODAY()),"Late","Occupied")),)))</f>
        <v/>
      </c>
      <c r="XT12" s="33" t="str">
        <f>IF(ISBLANK($F12),,IF(TODAY()=XT$4,"Today",IF(AND(LOOKUP($F12,TenantNames,TenantStartDates)&lt;=XT$4,LOOKUP($F12,TenantNames,TenantEndDates)&gt;=XT$4),IF(OR(AND(DAY(LOOKUP($F12,TenantNames,TenantStartDates))&gt;28,DAY(EOMONTH(XT$4,0))=28,DAY(XT$4)=28),AND(DAY(LOOKUP($F12,TenantNames,TenantStartDates))&gt;30,DAY(EOMONTH(XT$4,0))=30,DAY(XT$4)=30),DAY(LOOKUP($F12,TenantNames,TenantStartDates))=DAY(XT$4)),IF((LOOKUP($F12,TenantNames,TenantEndDates)-XT$4)&lt;=31,LOOKUP($F12,TenantNames,TenantTotalRevenues)-SUM($JA12:XS12),LOOKUP($F12,TenantNames,TenantMonthlyRents)),IF(AND((SUMIF($G$4:AHB$4,"&lt;"&amp;XT$4,$G12:AHB12))&gt;SUMIFS(TransactionAmounts,TenantSources,$F12,'Filtered Data'!$C$2:$C23,"&lt;"&amp;XT$4),XT$4&lt;TODAY()),"Late","Occupied")),)))</f>
        <v/>
      </c>
      <c r="XU12" s="33" t="str">
        <f>IF(ISBLANK($F12),,IF(TODAY()=XU$4,"Today",IF(AND(LOOKUP($F12,TenantNames,TenantStartDates)&lt;=XU$4,LOOKUP($F12,TenantNames,TenantEndDates)&gt;=XU$4),IF(OR(AND(DAY(LOOKUP($F12,TenantNames,TenantStartDates))&gt;28,DAY(EOMONTH(XU$4,0))=28,DAY(XU$4)=28),AND(DAY(LOOKUP($F12,TenantNames,TenantStartDates))&gt;30,DAY(EOMONTH(XU$4,0))=30,DAY(XU$4)=30),DAY(LOOKUP($F12,TenantNames,TenantStartDates))=DAY(XU$4)),IF((LOOKUP($F12,TenantNames,TenantEndDates)-XU$4)&lt;=31,LOOKUP($F12,TenantNames,TenantTotalRevenues)-SUM($JA12:XT12),LOOKUP($F12,TenantNames,TenantMonthlyRents)),IF(AND((SUMIF($G$4:AHB$4,"&lt;"&amp;XU$4,$G12:AHB12))&gt;SUMIFS(TransactionAmounts,TenantSources,$F12,'Filtered Data'!$C$2:$C23,"&lt;"&amp;XU$4),XU$4&lt;TODAY()),"Late","Occupied")),)))</f>
        <v/>
      </c>
      <c r="XV12" s="33" t="str">
        <f>IF(ISBLANK($F12),,IF(TODAY()=XV$4,"Today",IF(AND(LOOKUP($F12,TenantNames,TenantStartDates)&lt;=XV$4,LOOKUP($F12,TenantNames,TenantEndDates)&gt;=XV$4),IF(OR(AND(DAY(LOOKUP($F12,TenantNames,TenantStartDates))&gt;28,DAY(EOMONTH(XV$4,0))=28,DAY(XV$4)=28),AND(DAY(LOOKUP($F12,TenantNames,TenantStartDates))&gt;30,DAY(EOMONTH(XV$4,0))=30,DAY(XV$4)=30),DAY(LOOKUP($F12,TenantNames,TenantStartDates))=DAY(XV$4)),IF((LOOKUP($F12,TenantNames,TenantEndDates)-XV$4)&lt;=31,LOOKUP($F12,TenantNames,TenantTotalRevenues)-SUM($JA12:XU12),LOOKUP($F12,TenantNames,TenantMonthlyRents)),IF(AND((SUMIF($G$4:AHB$4,"&lt;"&amp;XV$4,$G12:AHB12))&gt;SUMIFS(TransactionAmounts,TenantSources,$F12,'Filtered Data'!$C$2:$C23,"&lt;"&amp;XV$4),XV$4&lt;TODAY()),"Late","Occupied")),)))</f>
        <v/>
      </c>
      <c r="XW12" s="33" t="str">
        <f>IF(ISBLANK($F12),,IF(TODAY()=XW$4,"Today",IF(AND(LOOKUP($F12,TenantNames,TenantStartDates)&lt;=XW$4,LOOKUP($F12,TenantNames,TenantEndDates)&gt;=XW$4),IF(OR(AND(DAY(LOOKUP($F12,TenantNames,TenantStartDates))&gt;28,DAY(EOMONTH(XW$4,0))=28,DAY(XW$4)=28),AND(DAY(LOOKUP($F12,TenantNames,TenantStartDates))&gt;30,DAY(EOMONTH(XW$4,0))=30,DAY(XW$4)=30),DAY(LOOKUP($F12,TenantNames,TenantStartDates))=DAY(XW$4)),IF((LOOKUP($F12,TenantNames,TenantEndDates)-XW$4)&lt;=31,LOOKUP($F12,TenantNames,TenantTotalRevenues)-SUM($JA12:XV12),LOOKUP($F12,TenantNames,TenantMonthlyRents)),IF(AND((SUMIF($G$4:AHB$4,"&lt;"&amp;XW$4,$G12:AHB12))&gt;SUMIFS(TransactionAmounts,TenantSources,$F12,'Filtered Data'!$C$2:$C23,"&lt;"&amp;XW$4),XW$4&lt;TODAY()),"Late","Occupied")),)))</f>
        <v/>
      </c>
      <c r="XX12" s="33" t="str">
        <f>IF(ISBLANK($F12),,IF(TODAY()=XX$4,"Today",IF(AND(LOOKUP($F12,TenantNames,TenantStartDates)&lt;=XX$4,LOOKUP($F12,TenantNames,TenantEndDates)&gt;=XX$4),IF(OR(AND(DAY(LOOKUP($F12,TenantNames,TenantStartDates))&gt;28,DAY(EOMONTH(XX$4,0))=28,DAY(XX$4)=28),AND(DAY(LOOKUP($F12,TenantNames,TenantStartDates))&gt;30,DAY(EOMONTH(XX$4,0))=30,DAY(XX$4)=30),DAY(LOOKUP($F12,TenantNames,TenantStartDates))=DAY(XX$4)),IF((LOOKUP($F12,TenantNames,TenantEndDates)-XX$4)&lt;=31,LOOKUP($F12,TenantNames,TenantTotalRevenues)-SUM($JA12:XW12),LOOKUP($F12,TenantNames,TenantMonthlyRents)),IF(AND((SUMIF($G$4:AHB$4,"&lt;"&amp;XX$4,$G12:AHB12))&gt;SUMIFS(TransactionAmounts,TenantSources,$F12,'Filtered Data'!$C$2:$C23,"&lt;"&amp;XX$4),XX$4&lt;TODAY()),"Late","Occupied")),)))</f>
        <v/>
      </c>
      <c r="XY12" s="33" t="str">
        <f>IF(ISBLANK($F12),,IF(TODAY()=XY$4,"Today",IF(AND(LOOKUP($F12,TenantNames,TenantStartDates)&lt;=XY$4,LOOKUP($F12,TenantNames,TenantEndDates)&gt;=XY$4),IF(OR(AND(DAY(LOOKUP($F12,TenantNames,TenantStartDates))&gt;28,DAY(EOMONTH(XY$4,0))=28,DAY(XY$4)=28),AND(DAY(LOOKUP($F12,TenantNames,TenantStartDates))&gt;30,DAY(EOMONTH(XY$4,0))=30,DAY(XY$4)=30),DAY(LOOKUP($F12,TenantNames,TenantStartDates))=DAY(XY$4)),IF((LOOKUP($F12,TenantNames,TenantEndDates)-XY$4)&lt;=31,LOOKUP($F12,TenantNames,TenantTotalRevenues)-SUM($JA12:XX12),LOOKUP($F12,TenantNames,TenantMonthlyRents)),IF(AND((SUMIF($G$4:AHB$4,"&lt;"&amp;XY$4,$G12:AHB12))&gt;SUMIFS(TransactionAmounts,TenantSources,$F12,'Filtered Data'!$C$2:$C23,"&lt;"&amp;XY$4),XY$4&lt;TODAY()),"Late","Occupied")),)))</f>
        <v/>
      </c>
      <c r="XZ12" s="33" t="str">
        <f>IF(ISBLANK($F12),,IF(TODAY()=XZ$4,"Today",IF(AND(LOOKUP($F12,TenantNames,TenantStartDates)&lt;=XZ$4,LOOKUP($F12,TenantNames,TenantEndDates)&gt;=XZ$4),IF(OR(AND(DAY(LOOKUP($F12,TenantNames,TenantStartDates))&gt;28,DAY(EOMONTH(XZ$4,0))=28,DAY(XZ$4)=28),AND(DAY(LOOKUP($F12,TenantNames,TenantStartDates))&gt;30,DAY(EOMONTH(XZ$4,0))=30,DAY(XZ$4)=30),DAY(LOOKUP($F12,TenantNames,TenantStartDates))=DAY(XZ$4)),IF((LOOKUP($F12,TenantNames,TenantEndDates)-XZ$4)&lt;=31,LOOKUP($F12,TenantNames,TenantTotalRevenues)-SUM($JA12:XY12),LOOKUP($F12,TenantNames,TenantMonthlyRents)),IF(AND((SUMIF($G$4:AHB$4,"&lt;"&amp;XZ$4,$G12:AHB12))&gt;SUMIFS(TransactionAmounts,TenantSources,$F12,'Filtered Data'!$C$2:$C23,"&lt;"&amp;XZ$4),XZ$4&lt;TODAY()),"Late","Occupied")),)))</f>
        <v/>
      </c>
      <c r="YA12" s="33" t="str">
        <f>IF(ISBLANK($F12),,IF(TODAY()=YA$4,"Today",IF(AND(LOOKUP($F12,TenantNames,TenantStartDates)&lt;=YA$4,LOOKUP($F12,TenantNames,TenantEndDates)&gt;=YA$4),IF(OR(AND(DAY(LOOKUP($F12,TenantNames,TenantStartDates))&gt;28,DAY(EOMONTH(YA$4,0))=28,DAY(YA$4)=28),AND(DAY(LOOKUP($F12,TenantNames,TenantStartDates))&gt;30,DAY(EOMONTH(YA$4,0))=30,DAY(YA$4)=30),DAY(LOOKUP($F12,TenantNames,TenantStartDates))=DAY(YA$4)),IF((LOOKUP($F12,TenantNames,TenantEndDates)-YA$4)&lt;=31,LOOKUP($F12,TenantNames,TenantTotalRevenues)-SUM($JA12:XZ12),LOOKUP($F12,TenantNames,TenantMonthlyRents)),IF(AND((SUMIF($G$4:AHB$4,"&lt;"&amp;YA$4,$G12:AHB12))&gt;SUMIFS(TransactionAmounts,TenantSources,$F12,'Filtered Data'!$C$2:$C23,"&lt;"&amp;YA$4),YA$4&lt;TODAY()),"Late","Occupied")),)))</f>
        <v/>
      </c>
      <c r="YB12" s="33" t="str">
        <f>IF(ISBLANK($F12),,IF(TODAY()=YB$4,"Today",IF(AND(LOOKUP($F12,TenantNames,TenantStartDates)&lt;=YB$4,LOOKUP($F12,TenantNames,TenantEndDates)&gt;=YB$4),IF(OR(AND(DAY(LOOKUP($F12,TenantNames,TenantStartDates))&gt;28,DAY(EOMONTH(YB$4,0))=28,DAY(YB$4)=28),AND(DAY(LOOKUP($F12,TenantNames,TenantStartDates))&gt;30,DAY(EOMONTH(YB$4,0))=30,DAY(YB$4)=30),DAY(LOOKUP($F12,TenantNames,TenantStartDates))=DAY(YB$4)),IF((LOOKUP($F12,TenantNames,TenantEndDates)-YB$4)&lt;=31,LOOKUP($F12,TenantNames,TenantTotalRevenues)-SUM($JA12:YA12),LOOKUP($F12,TenantNames,TenantMonthlyRents)),IF(AND((SUMIF($G$4:AHB$4,"&lt;"&amp;YB$4,$G12:AHB12))&gt;SUMIFS(TransactionAmounts,TenantSources,$F12,'Filtered Data'!$C$2:$C23,"&lt;"&amp;YB$4),YB$4&lt;TODAY()),"Late","Occupied")),)))</f>
        <v/>
      </c>
      <c r="YC12" s="33" t="str">
        <f>IF(ISBLANK($F12),,IF(TODAY()=YC$4,"Today",IF(AND(LOOKUP($F12,TenantNames,TenantStartDates)&lt;=YC$4,LOOKUP($F12,TenantNames,TenantEndDates)&gt;=YC$4),IF(OR(AND(DAY(LOOKUP($F12,TenantNames,TenantStartDates))&gt;28,DAY(EOMONTH(YC$4,0))=28,DAY(YC$4)=28),AND(DAY(LOOKUP($F12,TenantNames,TenantStartDates))&gt;30,DAY(EOMONTH(YC$4,0))=30,DAY(YC$4)=30),DAY(LOOKUP($F12,TenantNames,TenantStartDates))=DAY(YC$4)),IF((LOOKUP($F12,TenantNames,TenantEndDates)-YC$4)&lt;=31,LOOKUP($F12,TenantNames,TenantTotalRevenues)-SUM($JA12:YB12),LOOKUP($F12,TenantNames,TenantMonthlyRents)),IF(AND((SUMIF($G$4:AHB$4,"&lt;"&amp;YC$4,$G12:AHB12))&gt;SUMIFS(TransactionAmounts,TenantSources,$F12,'Filtered Data'!$C$2:$C23,"&lt;"&amp;YC$4),YC$4&lt;TODAY()),"Late","Occupied")),)))</f>
        <v/>
      </c>
      <c r="YD12" s="33" t="str">
        <f>IF(ISBLANK($F12),,IF(TODAY()=YD$4,"Today",IF(AND(LOOKUP($F12,TenantNames,TenantStartDates)&lt;=YD$4,LOOKUP($F12,TenantNames,TenantEndDates)&gt;=YD$4),IF(OR(AND(DAY(LOOKUP($F12,TenantNames,TenantStartDates))&gt;28,DAY(EOMONTH(YD$4,0))=28,DAY(YD$4)=28),AND(DAY(LOOKUP($F12,TenantNames,TenantStartDates))&gt;30,DAY(EOMONTH(YD$4,0))=30,DAY(YD$4)=30),DAY(LOOKUP($F12,TenantNames,TenantStartDates))=DAY(YD$4)),IF((LOOKUP($F12,TenantNames,TenantEndDates)-YD$4)&lt;=31,LOOKUP($F12,TenantNames,TenantTotalRevenues)-SUM($JA12:YC12),LOOKUP($F12,TenantNames,TenantMonthlyRents)),IF(AND((SUMIF($G$4:AHB$4,"&lt;"&amp;YD$4,$G12:AHB12))&gt;SUMIFS(TransactionAmounts,TenantSources,$F12,'Filtered Data'!$C$2:$C23,"&lt;"&amp;YD$4),YD$4&lt;TODAY()),"Late","Occupied")),)))</f>
        <v/>
      </c>
      <c r="YE12" s="33" t="str">
        <f>IF(ISBLANK($F12),,IF(TODAY()=YE$4,"Today",IF(AND(LOOKUP($F12,TenantNames,TenantStartDates)&lt;=YE$4,LOOKUP($F12,TenantNames,TenantEndDates)&gt;=YE$4),IF(OR(AND(DAY(LOOKUP($F12,TenantNames,TenantStartDates))&gt;28,DAY(EOMONTH(YE$4,0))=28,DAY(YE$4)=28),AND(DAY(LOOKUP($F12,TenantNames,TenantStartDates))&gt;30,DAY(EOMONTH(YE$4,0))=30,DAY(YE$4)=30),DAY(LOOKUP($F12,TenantNames,TenantStartDates))=DAY(YE$4)),IF((LOOKUP($F12,TenantNames,TenantEndDates)-YE$4)&lt;=31,LOOKUP($F12,TenantNames,TenantTotalRevenues)-SUM($JA12:YD12),LOOKUP($F12,TenantNames,TenantMonthlyRents)),IF(AND((SUMIF($G$4:AHB$4,"&lt;"&amp;YE$4,$G12:AHB12))&gt;SUMIFS(TransactionAmounts,TenantSources,$F12,'Filtered Data'!$C$2:$C23,"&lt;"&amp;YE$4),YE$4&lt;TODAY()),"Late","Occupied")),)))</f>
        <v/>
      </c>
      <c r="YF12" s="33" t="str">
        <f>IF(ISBLANK($F12),,IF(TODAY()=YF$4,"Today",IF(AND(LOOKUP($F12,TenantNames,TenantStartDates)&lt;=YF$4,LOOKUP($F12,TenantNames,TenantEndDates)&gt;=YF$4),IF(OR(AND(DAY(LOOKUP($F12,TenantNames,TenantStartDates))&gt;28,DAY(EOMONTH(YF$4,0))=28,DAY(YF$4)=28),AND(DAY(LOOKUP($F12,TenantNames,TenantStartDates))&gt;30,DAY(EOMONTH(YF$4,0))=30,DAY(YF$4)=30),DAY(LOOKUP($F12,TenantNames,TenantStartDates))=DAY(YF$4)),IF((LOOKUP($F12,TenantNames,TenantEndDates)-YF$4)&lt;=31,LOOKUP($F12,TenantNames,TenantTotalRevenues)-SUM($JA12:YE12),LOOKUP($F12,TenantNames,TenantMonthlyRents)),IF(AND((SUMIF($G$4:AHB$4,"&lt;"&amp;YF$4,$G12:AHB12))&gt;SUMIFS(TransactionAmounts,TenantSources,$F12,'Filtered Data'!$C$2:$C23,"&lt;"&amp;YF$4),YF$4&lt;TODAY()),"Late","Occupied")),)))</f>
        <v/>
      </c>
      <c r="YG12" s="33" t="str">
        <f>IF(ISBLANK($F12),,IF(TODAY()=YG$4,"Today",IF(AND(LOOKUP($F12,TenantNames,TenantStartDates)&lt;=YG$4,LOOKUP($F12,TenantNames,TenantEndDates)&gt;=YG$4),IF(OR(AND(DAY(LOOKUP($F12,TenantNames,TenantStartDates))&gt;28,DAY(EOMONTH(YG$4,0))=28,DAY(YG$4)=28),AND(DAY(LOOKUP($F12,TenantNames,TenantStartDates))&gt;30,DAY(EOMONTH(YG$4,0))=30,DAY(YG$4)=30),DAY(LOOKUP($F12,TenantNames,TenantStartDates))=DAY(YG$4)),IF((LOOKUP($F12,TenantNames,TenantEndDates)-YG$4)&lt;=31,LOOKUP($F12,TenantNames,TenantTotalRevenues)-SUM($JA12:YF12),LOOKUP($F12,TenantNames,TenantMonthlyRents)),IF(AND((SUMIF($G$4:AHB$4,"&lt;"&amp;YG$4,$G12:AHB12))&gt;SUMIFS(TransactionAmounts,TenantSources,$F12,'Filtered Data'!$C$2:$C23,"&lt;"&amp;YG$4),YG$4&lt;TODAY()),"Late","Occupied")),)))</f>
        <v/>
      </c>
      <c r="YH12" s="33" t="str">
        <f>IF(ISBLANK($F12),,IF(TODAY()=YH$4,"Today",IF(AND(LOOKUP($F12,TenantNames,TenantStartDates)&lt;=YH$4,LOOKUP($F12,TenantNames,TenantEndDates)&gt;=YH$4),IF(OR(AND(DAY(LOOKUP($F12,TenantNames,TenantStartDates))&gt;28,DAY(EOMONTH(YH$4,0))=28,DAY(YH$4)=28),AND(DAY(LOOKUP($F12,TenantNames,TenantStartDates))&gt;30,DAY(EOMONTH(YH$4,0))=30,DAY(YH$4)=30),DAY(LOOKUP($F12,TenantNames,TenantStartDates))=DAY(YH$4)),IF((LOOKUP($F12,TenantNames,TenantEndDates)-YH$4)&lt;=31,LOOKUP($F12,TenantNames,TenantTotalRevenues)-SUM($JA12:YG12),LOOKUP($F12,TenantNames,TenantMonthlyRents)),IF(AND((SUMIF($G$4:AHB$4,"&lt;"&amp;YH$4,$G12:AHB12))&gt;SUMIFS(TransactionAmounts,TenantSources,$F12,'Filtered Data'!$C$2:$C23,"&lt;"&amp;YH$4),YH$4&lt;TODAY()),"Late","Occupied")),)))</f>
        <v/>
      </c>
      <c r="YI12" s="33" t="str">
        <f>IF(ISBLANK($F12),,IF(TODAY()=YI$4,"Today",IF(AND(LOOKUP($F12,TenantNames,TenantStartDates)&lt;=YI$4,LOOKUP($F12,TenantNames,TenantEndDates)&gt;=YI$4),IF(OR(AND(DAY(LOOKUP($F12,TenantNames,TenantStartDates))&gt;28,DAY(EOMONTH(YI$4,0))=28,DAY(YI$4)=28),AND(DAY(LOOKUP($F12,TenantNames,TenantStartDates))&gt;30,DAY(EOMONTH(YI$4,0))=30,DAY(YI$4)=30),DAY(LOOKUP($F12,TenantNames,TenantStartDates))=DAY(YI$4)),IF((LOOKUP($F12,TenantNames,TenantEndDates)-YI$4)&lt;=31,LOOKUP($F12,TenantNames,TenantTotalRevenues)-SUM($JA12:YH12),LOOKUP($F12,TenantNames,TenantMonthlyRents)),IF(AND((SUMIF($G$4:AHB$4,"&lt;"&amp;YI$4,$G12:AHB12))&gt;SUMIFS(TransactionAmounts,TenantSources,$F12,'Filtered Data'!$C$2:$C23,"&lt;"&amp;YI$4),YI$4&lt;TODAY()),"Late","Occupied")),)))</f>
        <v/>
      </c>
      <c r="YJ12" s="33" t="str">
        <f>IF(ISBLANK($F12),,IF(TODAY()=YJ$4,"Today",IF(AND(LOOKUP($F12,TenantNames,TenantStartDates)&lt;=YJ$4,LOOKUP($F12,TenantNames,TenantEndDates)&gt;=YJ$4),IF(OR(AND(DAY(LOOKUP($F12,TenantNames,TenantStartDates))&gt;28,DAY(EOMONTH(YJ$4,0))=28,DAY(YJ$4)=28),AND(DAY(LOOKUP($F12,TenantNames,TenantStartDates))&gt;30,DAY(EOMONTH(YJ$4,0))=30,DAY(YJ$4)=30),DAY(LOOKUP($F12,TenantNames,TenantStartDates))=DAY(YJ$4)),IF((LOOKUP($F12,TenantNames,TenantEndDates)-YJ$4)&lt;=31,LOOKUP($F12,TenantNames,TenantTotalRevenues)-SUM($JA12:YI12),LOOKUP($F12,TenantNames,TenantMonthlyRents)),IF(AND((SUMIF($G$4:AHB$4,"&lt;"&amp;YJ$4,$G12:AHB12))&gt;SUMIFS(TransactionAmounts,TenantSources,$F12,'Filtered Data'!$C$2:$C23,"&lt;"&amp;YJ$4),YJ$4&lt;TODAY()),"Late","Occupied")),)))</f>
        <v/>
      </c>
      <c r="YK12" s="33" t="str">
        <f>IF(ISBLANK($F12),,IF(TODAY()=YK$4,"Today",IF(AND(LOOKUP($F12,TenantNames,TenantStartDates)&lt;=YK$4,LOOKUP($F12,TenantNames,TenantEndDates)&gt;=YK$4),IF(OR(AND(DAY(LOOKUP($F12,TenantNames,TenantStartDates))&gt;28,DAY(EOMONTH(YK$4,0))=28,DAY(YK$4)=28),AND(DAY(LOOKUP($F12,TenantNames,TenantStartDates))&gt;30,DAY(EOMONTH(YK$4,0))=30,DAY(YK$4)=30),DAY(LOOKUP($F12,TenantNames,TenantStartDates))=DAY(YK$4)),IF((LOOKUP($F12,TenantNames,TenantEndDates)-YK$4)&lt;=31,LOOKUP($F12,TenantNames,TenantTotalRevenues)-SUM($JA12:YJ12),LOOKUP($F12,TenantNames,TenantMonthlyRents)),IF(AND((SUMIF($G$4:AHB$4,"&lt;"&amp;YK$4,$G12:AHB12))&gt;SUMIFS(TransactionAmounts,TenantSources,$F12,'Filtered Data'!$C$2:$C23,"&lt;"&amp;YK$4),YK$4&lt;TODAY()),"Late","Occupied")),)))</f>
        <v/>
      </c>
      <c r="YL12" s="33" t="str">
        <f>IF(ISBLANK($F12),,IF(TODAY()=YL$4,"Today",IF(AND(LOOKUP($F12,TenantNames,TenantStartDates)&lt;=YL$4,LOOKUP($F12,TenantNames,TenantEndDates)&gt;=YL$4),IF(OR(AND(DAY(LOOKUP($F12,TenantNames,TenantStartDates))&gt;28,DAY(EOMONTH(YL$4,0))=28,DAY(YL$4)=28),AND(DAY(LOOKUP($F12,TenantNames,TenantStartDates))&gt;30,DAY(EOMONTH(YL$4,0))=30,DAY(YL$4)=30),DAY(LOOKUP($F12,TenantNames,TenantStartDates))=DAY(YL$4)),IF((LOOKUP($F12,TenantNames,TenantEndDates)-YL$4)&lt;=31,LOOKUP($F12,TenantNames,TenantTotalRevenues)-SUM($JA12:YK12),LOOKUP($F12,TenantNames,TenantMonthlyRents)),IF(AND((SUMIF($G$4:AHB$4,"&lt;"&amp;YL$4,$G12:AHB12))&gt;SUMIFS(TransactionAmounts,TenantSources,$F12,'Filtered Data'!$C$2:$C23,"&lt;"&amp;YL$4),YL$4&lt;TODAY()),"Late","Occupied")),)))</f>
        <v/>
      </c>
      <c r="YM12" s="33" t="str">
        <f>IF(ISBLANK($F12),,IF(TODAY()=YM$4,"Today",IF(AND(LOOKUP($F12,TenantNames,TenantStartDates)&lt;=YM$4,LOOKUP($F12,TenantNames,TenantEndDates)&gt;=YM$4),IF(OR(AND(DAY(LOOKUP($F12,TenantNames,TenantStartDates))&gt;28,DAY(EOMONTH(YM$4,0))=28,DAY(YM$4)=28),AND(DAY(LOOKUP($F12,TenantNames,TenantStartDates))&gt;30,DAY(EOMONTH(YM$4,0))=30,DAY(YM$4)=30),DAY(LOOKUP($F12,TenantNames,TenantStartDates))=DAY(YM$4)),IF((LOOKUP($F12,TenantNames,TenantEndDates)-YM$4)&lt;=31,LOOKUP($F12,TenantNames,TenantTotalRevenues)-SUM($JA12:YL12),LOOKUP($F12,TenantNames,TenantMonthlyRents)),IF(AND((SUMIF($G$4:AHB$4,"&lt;"&amp;YM$4,$G12:AHB12))&gt;SUMIFS(TransactionAmounts,TenantSources,$F12,'Filtered Data'!$C$2:$C23,"&lt;"&amp;YM$4),YM$4&lt;TODAY()),"Late","Occupied")),)))</f>
        <v/>
      </c>
      <c r="YN12" s="33" t="str">
        <f>IF(ISBLANK($F12),,IF(TODAY()=YN$4,"Today",IF(AND(LOOKUP($F12,TenantNames,TenantStartDates)&lt;=YN$4,LOOKUP($F12,TenantNames,TenantEndDates)&gt;=YN$4),IF(OR(AND(DAY(LOOKUP($F12,TenantNames,TenantStartDates))&gt;28,DAY(EOMONTH(YN$4,0))=28,DAY(YN$4)=28),AND(DAY(LOOKUP($F12,TenantNames,TenantStartDates))&gt;30,DAY(EOMONTH(YN$4,0))=30,DAY(YN$4)=30),DAY(LOOKUP($F12,TenantNames,TenantStartDates))=DAY(YN$4)),IF((LOOKUP($F12,TenantNames,TenantEndDates)-YN$4)&lt;=31,LOOKUP($F12,TenantNames,TenantTotalRevenues)-SUM($JA12:YM12),LOOKUP($F12,TenantNames,TenantMonthlyRents)),IF(AND((SUMIF($G$4:AHB$4,"&lt;"&amp;YN$4,$G12:AHB12))&gt;SUMIFS(TransactionAmounts,TenantSources,$F12,'Filtered Data'!$C$2:$C23,"&lt;"&amp;YN$4),YN$4&lt;TODAY()),"Late","Occupied")),)))</f>
        <v/>
      </c>
      <c r="YO12" s="33" t="str">
        <f>IF(ISBLANK($F12),,IF(TODAY()=YO$4,"Today",IF(AND(LOOKUP($F12,TenantNames,TenantStartDates)&lt;=YO$4,LOOKUP($F12,TenantNames,TenantEndDates)&gt;=YO$4),IF(OR(AND(DAY(LOOKUP($F12,TenantNames,TenantStartDates))&gt;28,DAY(EOMONTH(YO$4,0))=28,DAY(YO$4)=28),AND(DAY(LOOKUP($F12,TenantNames,TenantStartDates))&gt;30,DAY(EOMONTH(YO$4,0))=30,DAY(YO$4)=30),DAY(LOOKUP($F12,TenantNames,TenantStartDates))=DAY(YO$4)),IF((LOOKUP($F12,TenantNames,TenantEndDates)-YO$4)&lt;=31,LOOKUP($F12,TenantNames,TenantTotalRevenues)-SUM($JA12:YN12),LOOKUP($F12,TenantNames,TenantMonthlyRents)),IF(AND((SUMIF($G$4:AHB$4,"&lt;"&amp;YO$4,$G12:AHB12))&gt;SUMIFS(TransactionAmounts,TenantSources,$F12,'Filtered Data'!$C$2:$C23,"&lt;"&amp;YO$4),YO$4&lt;TODAY()),"Late","Occupied")),)))</f>
        <v/>
      </c>
      <c r="YP12" s="33" t="str">
        <f>IF(ISBLANK($F12),,IF(TODAY()=YP$4,"Today",IF(AND(LOOKUP($F12,TenantNames,TenantStartDates)&lt;=YP$4,LOOKUP($F12,TenantNames,TenantEndDates)&gt;=YP$4),IF(OR(AND(DAY(LOOKUP($F12,TenantNames,TenantStartDates))&gt;28,DAY(EOMONTH(YP$4,0))=28,DAY(YP$4)=28),AND(DAY(LOOKUP($F12,TenantNames,TenantStartDates))&gt;30,DAY(EOMONTH(YP$4,0))=30,DAY(YP$4)=30),DAY(LOOKUP($F12,TenantNames,TenantStartDates))=DAY(YP$4)),IF((LOOKUP($F12,TenantNames,TenantEndDates)-YP$4)&lt;=31,LOOKUP($F12,TenantNames,TenantTotalRevenues)-SUM($JA12:YO12),LOOKUP($F12,TenantNames,TenantMonthlyRents)),IF(AND((SUMIF($G$4:AHB$4,"&lt;"&amp;YP$4,$G12:AHB12))&gt;SUMIFS(TransactionAmounts,TenantSources,$F12,'Filtered Data'!$C$2:$C23,"&lt;"&amp;YP$4),YP$4&lt;TODAY()),"Late","Occupied")),)))</f>
        <v/>
      </c>
      <c r="YQ12" s="33" t="str">
        <f>IF(ISBLANK($F12),,IF(TODAY()=YQ$4,"Today",IF(AND(LOOKUP($F12,TenantNames,TenantStartDates)&lt;=YQ$4,LOOKUP($F12,TenantNames,TenantEndDates)&gt;=YQ$4),IF(OR(AND(DAY(LOOKUP($F12,TenantNames,TenantStartDates))&gt;28,DAY(EOMONTH(YQ$4,0))=28,DAY(YQ$4)=28),AND(DAY(LOOKUP($F12,TenantNames,TenantStartDates))&gt;30,DAY(EOMONTH(YQ$4,0))=30,DAY(YQ$4)=30),DAY(LOOKUP($F12,TenantNames,TenantStartDates))=DAY(YQ$4)),IF((LOOKUP($F12,TenantNames,TenantEndDates)-YQ$4)&lt;=31,LOOKUP($F12,TenantNames,TenantTotalRevenues)-SUM($JA12:YP12),LOOKUP($F12,TenantNames,TenantMonthlyRents)),IF(AND((SUMIF($G$4:AHB$4,"&lt;"&amp;YQ$4,$G12:AHB12))&gt;SUMIFS(TransactionAmounts,TenantSources,$F12,'Filtered Data'!$C$2:$C23,"&lt;"&amp;YQ$4),YQ$4&lt;TODAY()),"Late","Occupied")),)))</f>
        <v/>
      </c>
      <c r="YR12" s="33" t="str">
        <f>IF(ISBLANK($F12),,IF(TODAY()=YR$4,"Today",IF(AND(LOOKUP($F12,TenantNames,TenantStartDates)&lt;=YR$4,LOOKUP($F12,TenantNames,TenantEndDates)&gt;=YR$4),IF(OR(AND(DAY(LOOKUP($F12,TenantNames,TenantStartDates))&gt;28,DAY(EOMONTH(YR$4,0))=28,DAY(YR$4)=28),AND(DAY(LOOKUP($F12,TenantNames,TenantStartDates))&gt;30,DAY(EOMONTH(YR$4,0))=30,DAY(YR$4)=30),DAY(LOOKUP($F12,TenantNames,TenantStartDates))=DAY(YR$4)),IF((LOOKUP($F12,TenantNames,TenantEndDates)-YR$4)&lt;=31,LOOKUP($F12,TenantNames,TenantTotalRevenues)-SUM($JA12:YQ12),LOOKUP($F12,TenantNames,TenantMonthlyRents)),IF(AND((SUMIF($G$4:AHB$4,"&lt;"&amp;YR$4,$G12:AHB12))&gt;SUMIFS(TransactionAmounts,TenantSources,$F12,'Filtered Data'!$C$2:$C23,"&lt;"&amp;YR$4),YR$4&lt;TODAY()),"Late","Occupied")),)))</f>
        <v/>
      </c>
      <c r="YS12" s="33" t="str">
        <f>IF(ISBLANK($F12),,IF(TODAY()=YS$4,"Today",IF(AND(LOOKUP($F12,TenantNames,TenantStartDates)&lt;=YS$4,LOOKUP($F12,TenantNames,TenantEndDates)&gt;=YS$4),IF(OR(AND(DAY(LOOKUP($F12,TenantNames,TenantStartDates))&gt;28,DAY(EOMONTH(YS$4,0))=28,DAY(YS$4)=28),AND(DAY(LOOKUP($F12,TenantNames,TenantStartDates))&gt;30,DAY(EOMONTH(YS$4,0))=30,DAY(YS$4)=30),DAY(LOOKUP($F12,TenantNames,TenantStartDates))=DAY(YS$4)),IF((LOOKUP($F12,TenantNames,TenantEndDates)-YS$4)&lt;=31,LOOKUP($F12,TenantNames,TenantTotalRevenues)-SUM($JA12:YR12),LOOKUP($F12,TenantNames,TenantMonthlyRents)),IF(AND((SUMIF($G$4:AHB$4,"&lt;"&amp;YS$4,$G12:AHB12))&gt;SUMIFS(TransactionAmounts,TenantSources,$F12,'Filtered Data'!$C$2:$C23,"&lt;"&amp;YS$4),YS$4&lt;TODAY()),"Late","Occupied")),)))</f>
        <v/>
      </c>
      <c r="YT12" s="33" t="str">
        <f>IF(ISBLANK($F12),,IF(TODAY()=YT$4,"Today",IF(AND(LOOKUP($F12,TenantNames,TenantStartDates)&lt;=YT$4,LOOKUP($F12,TenantNames,TenantEndDates)&gt;=YT$4),IF(OR(AND(DAY(LOOKUP($F12,TenantNames,TenantStartDates))&gt;28,DAY(EOMONTH(YT$4,0))=28,DAY(YT$4)=28),AND(DAY(LOOKUP($F12,TenantNames,TenantStartDates))&gt;30,DAY(EOMONTH(YT$4,0))=30,DAY(YT$4)=30),DAY(LOOKUP($F12,TenantNames,TenantStartDates))=DAY(YT$4)),IF((LOOKUP($F12,TenantNames,TenantEndDates)-YT$4)&lt;=31,LOOKUP($F12,TenantNames,TenantTotalRevenues)-SUM($JA12:YS12),LOOKUP($F12,TenantNames,TenantMonthlyRents)),IF(AND((SUMIF($G$4:AHB$4,"&lt;"&amp;YT$4,$G12:AHB12))&gt;SUMIFS(TransactionAmounts,TenantSources,$F12,'Filtered Data'!$C$2:$C23,"&lt;"&amp;YT$4),YT$4&lt;TODAY()),"Late","Occupied")),)))</f>
        <v/>
      </c>
      <c r="YU12" s="33" t="str">
        <f>IF(ISBLANK($F12),,IF(TODAY()=YU$4,"Today",IF(AND(LOOKUP($F12,TenantNames,TenantStartDates)&lt;=YU$4,LOOKUP($F12,TenantNames,TenantEndDates)&gt;=YU$4),IF(OR(AND(DAY(LOOKUP($F12,TenantNames,TenantStartDates))&gt;28,DAY(EOMONTH(YU$4,0))=28,DAY(YU$4)=28),AND(DAY(LOOKUP($F12,TenantNames,TenantStartDates))&gt;30,DAY(EOMONTH(YU$4,0))=30,DAY(YU$4)=30),DAY(LOOKUP($F12,TenantNames,TenantStartDates))=DAY(YU$4)),IF((LOOKUP($F12,TenantNames,TenantEndDates)-YU$4)&lt;=31,LOOKUP($F12,TenantNames,TenantTotalRevenues)-SUM($JA12:YT12),LOOKUP($F12,TenantNames,TenantMonthlyRents)),IF(AND((SUMIF($G$4:AHB$4,"&lt;"&amp;YU$4,$G12:AHB12))&gt;SUMIFS(TransactionAmounts,TenantSources,$F12,'Filtered Data'!$C$2:$C23,"&lt;"&amp;YU$4),YU$4&lt;TODAY()),"Late","Occupied")),)))</f>
        <v/>
      </c>
      <c r="YV12" s="33" t="str">
        <f>IF(ISBLANK($F12),,IF(TODAY()=YV$4,"Today",IF(AND(LOOKUP($F12,TenantNames,TenantStartDates)&lt;=YV$4,LOOKUP($F12,TenantNames,TenantEndDates)&gt;=YV$4),IF(OR(AND(DAY(LOOKUP($F12,TenantNames,TenantStartDates))&gt;28,DAY(EOMONTH(YV$4,0))=28,DAY(YV$4)=28),AND(DAY(LOOKUP($F12,TenantNames,TenantStartDates))&gt;30,DAY(EOMONTH(YV$4,0))=30,DAY(YV$4)=30),DAY(LOOKUP($F12,TenantNames,TenantStartDates))=DAY(YV$4)),IF((LOOKUP($F12,TenantNames,TenantEndDates)-YV$4)&lt;=31,LOOKUP($F12,TenantNames,TenantTotalRevenues)-SUM($JA12:YU12),LOOKUP($F12,TenantNames,TenantMonthlyRents)),IF(AND((SUMIF($G$4:AHB$4,"&lt;"&amp;YV$4,$G12:AHB12))&gt;SUMIFS(TransactionAmounts,TenantSources,$F12,'Filtered Data'!$C$2:$C23,"&lt;"&amp;YV$4),YV$4&lt;TODAY()),"Late","Occupied")),)))</f>
        <v/>
      </c>
      <c r="YW12" s="33" t="str">
        <f>IF(ISBLANK($F12),,IF(TODAY()=YW$4,"Today",IF(AND(LOOKUP($F12,TenantNames,TenantStartDates)&lt;=YW$4,LOOKUP($F12,TenantNames,TenantEndDates)&gt;=YW$4),IF(OR(AND(DAY(LOOKUP($F12,TenantNames,TenantStartDates))&gt;28,DAY(EOMONTH(YW$4,0))=28,DAY(YW$4)=28),AND(DAY(LOOKUP($F12,TenantNames,TenantStartDates))&gt;30,DAY(EOMONTH(YW$4,0))=30,DAY(YW$4)=30),DAY(LOOKUP($F12,TenantNames,TenantStartDates))=DAY(YW$4)),IF((LOOKUP($F12,TenantNames,TenantEndDates)-YW$4)&lt;=31,LOOKUP($F12,TenantNames,TenantTotalRevenues)-SUM($JA12:YV12),LOOKUP($F12,TenantNames,TenantMonthlyRents)),IF(AND((SUMIF($G$4:AHB$4,"&lt;"&amp;YW$4,$G12:AHB12))&gt;SUMIFS(TransactionAmounts,TenantSources,$F12,'Filtered Data'!$C$2:$C23,"&lt;"&amp;YW$4),YW$4&lt;TODAY()),"Late","Occupied")),)))</f>
        <v/>
      </c>
      <c r="YX12" s="33" t="str">
        <f>IF(ISBLANK($F12),,IF(TODAY()=YX$4,"Today",IF(AND(LOOKUP($F12,TenantNames,TenantStartDates)&lt;=YX$4,LOOKUP($F12,TenantNames,TenantEndDates)&gt;=YX$4),IF(OR(AND(DAY(LOOKUP($F12,TenantNames,TenantStartDates))&gt;28,DAY(EOMONTH(YX$4,0))=28,DAY(YX$4)=28),AND(DAY(LOOKUP($F12,TenantNames,TenantStartDates))&gt;30,DAY(EOMONTH(YX$4,0))=30,DAY(YX$4)=30),DAY(LOOKUP($F12,TenantNames,TenantStartDates))=DAY(YX$4)),IF((LOOKUP($F12,TenantNames,TenantEndDates)-YX$4)&lt;=31,LOOKUP($F12,TenantNames,TenantTotalRevenues)-SUM($JA12:YW12),LOOKUP($F12,TenantNames,TenantMonthlyRents)),IF(AND((SUMIF($G$4:AHB$4,"&lt;"&amp;YX$4,$G12:AHB12))&gt;SUMIFS(TransactionAmounts,TenantSources,$F12,'Filtered Data'!$C$2:$C23,"&lt;"&amp;YX$4),YX$4&lt;TODAY()),"Late","Occupied")),)))</f>
        <v/>
      </c>
      <c r="YY12" s="33" t="str">
        <f>IF(ISBLANK($F12),,IF(TODAY()=YY$4,"Today",IF(AND(LOOKUP($F12,TenantNames,TenantStartDates)&lt;=YY$4,LOOKUP($F12,TenantNames,TenantEndDates)&gt;=YY$4),IF(OR(AND(DAY(LOOKUP($F12,TenantNames,TenantStartDates))&gt;28,DAY(EOMONTH(YY$4,0))=28,DAY(YY$4)=28),AND(DAY(LOOKUP($F12,TenantNames,TenantStartDates))&gt;30,DAY(EOMONTH(YY$4,0))=30,DAY(YY$4)=30),DAY(LOOKUP($F12,TenantNames,TenantStartDates))=DAY(YY$4)),IF((LOOKUP($F12,TenantNames,TenantEndDates)-YY$4)&lt;=31,LOOKUP($F12,TenantNames,TenantTotalRevenues)-SUM($JA12:YX12),LOOKUP($F12,TenantNames,TenantMonthlyRents)),IF(AND((SUMIF($G$4:AHB$4,"&lt;"&amp;YY$4,$G12:AHB12))&gt;SUMIFS(TransactionAmounts,TenantSources,$F12,'Filtered Data'!$C$2:$C23,"&lt;"&amp;YY$4),YY$4&lt;TODAY()),"Late","Occupied")),)))</f>
        <v/>
      </c>
      <c r="YZ12" s="33" t="str">
        <f>IF(ISBLANK($F12),,IF(TODAY()=YZ$4,"Today",IF(AND(LOOKUP($F12,TenantNames,TenantStartDates)&lt;=YZ$4,LOOKUP($F12,TenantNames,TenantEndDates)&gt;=YZ$4),IF(OR(AND(DAY(LOOKUP($F12,TenantNames,TenantStartDates))&gt;28,DAY(EOMONTH(YZ$4,0))=28,DAY(YZ$4)=28),AND(DAY(LOOKUP($F12,TenantNames,TenantStartDates))&gt;30,DAY(EOMONTH(YZ$4,0))=30,DAY(YZ$4)=30),DAY(LOOKUP($F12,TenantNames,TenantStartDates))=DAY(YZ$4)),IF((LOOKUP($F12,TenantNames,TenantEndDates)-YZ$4)&lt;=31,LOOKUP($F12,TenantNames,TenantTotalRevenues)-SUM($JA12:YY12),LOOKUP($F12,TenantNames,TenantMonthlyRents)),IF(AND((SUMIF($G$4:AHB$4,"&lt;"&amp;YZ$4,$G12:AHB12))&gt;SUMIFS(TransactionAmounts,TenantSources,$F12,'Filtered Data'!$C$2:$C23,"&lt;"&amp;YZ$4),YZ$4&lt;TODAY()),"Late","Occupied")),)))</f>
        <v/>
      </c>
      <c r="ZA12" s="33" t="str">
        <f>IF(ISBLANK($F12),,IF(TODAY()=ZA$4,"Today",IF(AND(LOOKUP($F12,TenantNames,TenantStartDates)&lt;=ZA$4,LOOKUP($F12,TenantNames,TenantEndDates)&gt;=ZA$4),IF(OR(AND(DAY(LOOKUP($F12,TenantNames,TenantStartDates))&gt;28,DAY(EOMONTH(ZA$4,0))=28,DAY(ZA$4)=28),AND(DAY(LOOKUP($F12,TenantNames,TenantStartDates))&gt;30,DAY(EOMONTH(ZA$4,0))=30,DAY(ZA$4)=30),DAY(LOOKUP($F12,TenantNames,TenantStartDates))=DAY(ZA$4)),IF((LOOKUP($F12,TenantNames,TenantEndDates)-ZA$4)&lt;=31,LOOKUP($F12,TenantNames,TenantTotalRevenues)-SUM($JA12:YZ12),LOOKUP($F12,TenantNames,TenantMonthlyRents)),IF(AND((SUMIF($G$4:AHB$4,"&lt;"&amp;ZA$4,$G12:AHB12))&gt;SUMIFS(TransactionAmounts,TenantSources,$F12,'Filtered Data'!$C$2:$C23,"&lt;"&amp;ZA$4),ZA$4&lt;TODAY()),"Late","Occupied")),)))</f>
        <v/>
      </c>
      <c r="ZB12" s="33" t="str">
        <f>IF(ISBLANK($F12),,IF(TODAY()=ZB$4,"Today",IF(AND(LOOKUP($F12,TenantNames,TenantStartDates)&lt;=ZB$4,LOOKUP($F12,TenantNames,TenantEndDates)&gt;=ZB$4),IF(OR(AND(DAY(LOOKUP($F12,TenantNames,TenantStartDates))&gt;28,DAY(EOMONTH(ZB$4,0))=28,DAY(ZB$4)=28),AND(DAY(LOOKUP($F12,TenantNames,TenantStartDates))&gt;30,DAY(EOMONTH(ZB$4,0))=30,DAY(ZB$4)=30),DAY(LOOKUP($F12,TenantNames,TenantStartDates))=DAY(ZB$4)),IF((LOOKUP($F12,TenantNames,TenantEndDates)-ZB$4)&lt;=31,LOOKUP($F12,TenantNames,TenantTotalRevenues)-SUM($JA12:ZA12),LOOKUP($F12,TenantNames,TenantMonthlyRents)),IF(AND((SUMIF($G$4:AHB$4,"&lt;"&amp;ZB$4,$G12:AHB12))&gt;SUMIFS(TransactionAmounts,TenantSources,$F12,'Filtered Data'!$C$2:$C23,"&lt;"&amp;ZB$4),ZB$4&lt;TODAY()),"Late","Occupied")),)))</f>
        <v/>
      </c>
      <c r="ZC12" s="33" t="str">
        <f>IF(ISBLANK($F12),,IF(TODAY()=ZC$4,"Today",IF(AND(LOOKUP($F12,TenantNames,TenantStartDates)&lt;=ZC$4,LOOKUP($F12,TenantNames,TenantEndDates)&gt;=ZC$4),IF(OR(AND(DAY(LOOKUP($F12,TenantNames,TenantStartDates))&gt;28,DAY(EOMONTH(ZC$4,0))=28,DAY(ZC$4)=28),AND(DAY(LOOKUP($F12,TenantNames,TenantStartDates))&gt;30,DAY(EOMONTH(ZC$4,0))=30,DAY(ZC$4)=30),DAY(LOOKUP($F12,TenantNames,TenantStartDates))=DAY(ZC$4)),IF((LOOKUP($F12,TenantNames,TenantEndDates)-ZC$4)&lt;=31,LOOKUP($F12,TenantNames,TenantTotalRevenues)-SUM($JA12:ZB12),LOOKUP($F12,TenantNames,TenantMonthlyRents)),IF(AND((SUMIF($G$4:AHB$4,"&lt;"&amp;ZC$4,$G12:AHB12))&gt;SUMIFS(TransactionAmounts,TenantSources,$F12,'Filtered Data'!$C$2:$C23,"&lt;"&amp;ZC$4),ZC$4&lt;TODAY()),"Late","Occupied")),)))</f>
        <v/>
      </c>
      <c r="ZD12" s="33" t="str">
        <f>IF(ISBLANK($F12),,IF(TODAY()=ZD$4,"Today",IF(AND(LOOKUP($F12,TenantNames,TenantStartDates)&lt;=ZD$4,LOOKUP($F12,TenantNames,TenantEndDates)&gt;=ZD$4),IF(OR(AND(DAY(LOOKUP($F12,TenantNames,TenantStartDates))&gt;28,DAY(EOMONTH(ZD$4,0))=28,DAY(ZD$4)=28),AND(DAY(LOOKUP($F12,TenantNames,TenantStartDates))&gt;30,DAY(EOMONTH(ZD$4,0))=30,DAY(ZD$4)=30),DAY(LOOKUP($F12,TenantNames,TenantStartDates))=DAY(ZD$4)),IF((LOOKUP($F12,TenantNames,TenantEndDates)-ZD$4)&lt;=31,LOOKUP($F12,TenantNames,TenantTotalRevenues)-SUM($JA12:ZC12),LOOKUP($F12,TenantNames,TenantMonthlyRents)),IF(AND((SUMIF($G$4:AHB$4,"&lt;"&amp;ZD$4,$G12:AHB12))&gt;SUMIFS(TransactionAmounts,TenantSources,$F12,'Filtered Data'!$C$2:$C23,"&lt;"&amp;ZD$4),ZD$4&lt;TODAY()),"Late","Occupied")),)))</f>
        <v/>
      </c>
      <c r="ZE12" s="33" t="str">
        <f>IF(ISBLANK($F12),,IF(TODAY()=ZE$4,"Today",IF(AND(LOOKUP($F12,TenantNames,TenantStartDates)&lt;=ZE$4,LOOKUP($F12,TenantNames,TenantEndDates)&gt;=ZE$4),IF(OR(AND(DAY(LOOKUP($F12,TenantNames,TenantStartDates))&gt;28,DAY(EOMONTH(ZE$4,0))=28,DAY(ZE$4)=28),AND(DAY(LOOKUP($F12,TenantNames,TenantStartDates))&gt;30,DAY(EOMONTH(ZE$4,0))=30,DAY(ZE$4)=30),DAY(LOOKUP($F12,TenantNames,TenantStartDates))=DAY(ZE$4)),IF((LOOKUP($F12,TenantNames,TenantEndDates)-ZE$4)&lt;=31,LOOKUP($F12,TenantNames,TenantTotalRevenues)-SUM($JA12:ZD12),LOOKUP($F12,TenantNames,TenantMonthlyRents)),IF(AND((SUMIF($G$4:AHB$4,"&lt;"&amp;ZE$4,$G12:AHB12))&gt;SUMIFS(TransactionAmounts,TenantSources,$F12,'Filtered Data'!$C$2:$C23,"&lt;"&amp;ZE$4),ZE$4&lt;TODAY()),"Late","Occupied")),)))</f>
        <v/>
      </c>
      <c r="ZF12" s="33" t="str">
        <f>IF(ISBLANK($F12),,IF(TODAY()=ZF$4,"Today",IF(AND(LOOKUP($F12,TenantNames,TenantStartDates)&lt;=ZF$4,LOOKUP($F12,TenantNames,TenantEndDates)&gt;=ZF$4),IF(OR(AND(DAY(LOOKUP($F12,TenantNames,TenantStartDates))&gt;28,DAY(EOMONTH(ZF$4,0))=28,DAY(ZF$4)=28),AND(DAY(LOOKUP($F12,TenantNames,TenantStartDates))&gt;30,DAY(EOMONTH(ZF$4,0))=30,DAY(ZF$4)=30),DAY(LOOKUP($F12,TenantNames,TenantStartDates))=DAY(ZF$4)),IF((LOOKUP($F12,TenantNames,TenantEndDates)-ZF$4)&lt;=31,LOOKUP($F12,TenantNames,TenantTotalRevenues)-SUM($JA12:ZE12),LOOKUP($F12,TenantNames,TenantMonthlyRents)),IF(AND((SUMIF($G$4:AHB$4,"&lt;"&amp;ZF$4,$G12:AHB12))&gt;SUMIFS(TransactionAmounts,TenantSources,$F12,'Filtered Data'!$C$2:$C23,"&lt;"&amp;ZF$4),ZF$4&lt;TODAY()),"Late","Occupied")),)))</f>
        <v/>
      </c>
      <c r="ZG12" s="33" t="str">
        <f>IF(ISBLANK($F12),,IF(TODAY()=ZG$4,"Today",IF(AND(LOOKUP($F12,TenantNames,TenantStartDates)&lt;=ZG$4,LOOKUP($F12,TenantNames,TenantEndDates)&gt;=ZG$4),IF(OR(AND(DAY(LOOKUP($F12,TenantNames,TenantStartDates))&gt;28,DAY(EOMONTH(ZG$4,0))=28,DAY(ZG$4)=28),AND(DAY(LOOKUP($F12,TenantNames,TenantStartDates))&gt;30,DAY(EOMONTH(ZG$4,0))=30,DAY(ZG$4)=30),DAY(LOOKUP($F12,TenantNames,TenantStartDates))=DAY(ZG$4)),IF((LOOKUP($F12,TenantNames,TenantEndDates)-ZG$4)&lt;=31,LOOKUP($F12,TenantNames,TenantTotalRevenues)-SUM($JA12:ZF12),LOOKUP($F12,TenantNames,TenantMonthlyRents)),IF(AND((SUMIF($G$4:AHB$4,"&lt;"&amp;ZG$4,$G12:AHB12))&gt;SUMIFS(TransactionAmounts,TenantSources,$F12,'Filtered Data'!$C$2:$C23,"&lt;"&amp;ZG$4),ZG$4&lt;TODAY()),"Late","Occupied")),)))</f>
        <v/>
      </c>
      <c r="ZH12" s="33" t="str">
        <f>IF(ISBLANK($F12),,IF(TODAY()=ZH$4,"Today",IF(AND(LOOKUP($F12,TenantNames,TenantStartDates)&lt;=ZH$4,LOOKUP($F12,TenantNames,TenantEndDates)&gt;=ZH$4),IF(OR(AND(DAY(LOOKUP($F12,TenantNames,TenantStartDates))&gt;28,DAY(EOMONTH(ZH$4,0))=28,DAY(ZH$4)=28),AND(DAY(LOOKUP($F12,TenantNames,TenantStartDates))&gt;30,DAY(EOMONTH(ZH$4,0))=30,DAY(ZH$4)=30),DAY(LOOKUP($F12,TenantNames,TenantStartDates))=DAY(ZH$4)),IF((LOOKUP($F12,TenantNames,TenantEndDates)-ZH$4)&lt;=31,LOOKUP($F12,TenantNames,TenantTotalRevenues)-SUM($JA12:ZG12),LOOKUP($F12,TenantNames,TenantMonthlyRents)),IF(AND((SUMIF($G$4:AHB$4,"&lt;"&amp;ZH$4,$G12:AHB12))&gt;SUMIFS(TransactionAmounts,TenantSources,$F12,'Filtered Data'!$C$2:$C23,"&lt;"&amp;ZH$4),ZH$4&lt;TODAY()),"Late","Occupied")),)))</f>
        <v/>
      </c>
      <c r="ZI12" s="33" t="str">
        <f>IF(ISBLANK($F12),,IF(TODAY()=ZI$4,"Today",IF(AND(LOOKUP($F12,TenantNames,TenantStartDates)&lt;=ZI$4,LOOKUP($F12,TenantNames,TenantEndDates)&gt;=ZI$4),IF(OR(AND(DAY(LOOKUP($F12,TenantNames,TenantStartDates))&gt;28,DAY(EOMONTH(ZI$4,0))=28,DAY(ZI$4)=28),AND(DAY(LOOKUP($F12,TenantNames,TenantStartDates))&gt;30,DAY(EOMONTH(ZI$4,0))=30,DAY(ZI$4)=30),DAY(LOOKUP($F12,TenantNames,TenantStartDates))=DAY(ZI$4)),IF((LOOKUP($F12,TenantNames,TenantEndDates)-ZI$4)&lt;=31,LOOKUP($F12,TenantNames,TenantTotalRevenues)-SUM($JA12:ZH12),LOOKUP($F12,TenantNames,TenantMonthlyRents)),IF(AND((SUMIF($G$4:AHB$4,"&lt;"&amp;ZI$4,$G12:AHB12))&gt;SUMIFS(TransactionAmounts,TenantSources,$F12,'Filtered Data'!$C$2:$C23,"&lt;"&amp;ZI$4),ZI$4&lt;TODAY()),"Late","Occupied")),)))</f>
        <v/>
      </c>
      <c r="ZJ12" s="33" t="str">
        <f>IF(ISBLANK($F12),,IF(TODAY()=ZJ$4,"Today",IF(AND(LOOKUP($F12,TenantNames,TenantStartDates)&lt;=ZJ$4,LOOKUP($F12,TenantNames,TenantEndDates)&gt;=ZJ$4),IF(OR(AND(DAY(LOOKUP($F12,TenantNames,TenantStartDates))&gt;28,DAY(EOMONTH(ZJ$4,0))=28,DAY(ZJ$4)=28),AND(DAY(LOOKUP($F12,TenantNames,TenantStartDates))&gt;30,DAY(EOMONTH(ZJ$4,0))=30,DAY(ZJ$4)=30),DAY(LOOKUP($F12,TenantNames,TenantStartDates))=DAY(ZJ$4)),IF((LOOKUP($F12,TenantNames,TenantEndDates)-ZJ$4)&lt;=31,LOOKUP($F12,TenantNames,TenantTotalRevenues)-SUM($JA12:ZI12),LOOKUP($F12,TenantNames,TenantMonthlyRents)),IF(AND((SUMIF($G$4:AHB$4,"&lt;"&amp;ZJ$4,$G12:AHB12))&gt;SUMIFS(TransactionAmounts,TenantSources,$F12,'Filtered Data'!$C$2:$C23,"&lt;"&amp;ZJ$4),ZJ$4&lt;TODAY()),"Late","Occupied")),)))</f>
        <v/>
      </c>
      <c r="ZK12" s="33" t="str">
        <f>IF(ISBLANK($F12),,IF(TODAY()=ZK$4,"Today",IF(AND(LOOKUP($F12,TenantNames,TenantStartDates)&lt;=ZK$4,LOOKUP($F12,TenantNames,TenantEndDates)&gt;=ZK$4),IF(OR(AND(DAY(LOOKUP($F12,TenantNames,TenantStartDates))&gt;28,DAY(EOMONTH(ZK$4,0))=28,DAY(ZK$4)=28),AND(DAY(LOOKUP($F12,TenantNames,TenantStartDates))&gt;30,DAY(EOMONTH(ZK$4,0))=30,DAY(ZK$4)=30),DAY(LOOKUP($F12,TenantNames,TenantStartDates))=DAY(ZK$4)),IF((LOOKUP($F12,TenantNames,TenantEndDates)-ZK$4)&lt;=31,LOOKUP($F12,TenantNames,TenantTotalRevenues)-SUM($JA12:ZJ12),LOOKUP($F12,TenantNames,TenantMonthlyRents)),IF(AND((SUMIF($G$4:AHB$4,"&lt;"&amp;ZK$4,$G12:AHB12))&gt;SUMIFS(TransactionAmounts,TenantSources,$F12,'Filtered Data'!$C$2:$C23,"&lt;"&amp;ZK$4),ZK$4&lt;TODAY()),"Late","Occupied")),)))</f>
        <v/>
      </c>
      <c r="ZL12" s="33" t="str">
        <f>IF(ISBLANK($F12),,IF(TODAY()=ZL$4,"Today",IF(AND(LOOKUP($F12,TenantNames,TenantStartDates)&lt;=ZL$4,LOOKUP($F12,TenantNames,TenantEndDates)&gt;=ZL$4),IF(OR(AND(DAY(LOOKUP($F12,TenantNames,TenantStartDates))&gt;28,DAY(EOMONTH(ZL$4,0))=28,DAY(ZL$4)=28),AND(DAY(LOOKUP($F12,TenantNames,TenantStartDates))&gt;30,DAY(EOMONTH(ZL$4,0))=30,DAY(ZL$4)=30),DAY(LOOKUP($F12,TenantNames,TenantStartDates))=DAY(ZL$4)),IF((LOOKUP($F12,TenantNames,TenantEndDates)-ZL$4)&lt;=31,LOOKUP($F12,TenantNames,TenantTotalRevenues)-SUM($JA12:ZK12),LOOKUP($F12,TenantNames,TenantMonthlyRents)),IF(AND((SUMIF($G$4:AHB$4,"&lt;"&amp;ZL$4,$G12:AHB12))&gt;SUMIFS(TransactionAmounts,TenantSources,$F12,'Filtered Data'!$C$2:$C23,"&lt;"&amp;ZL$4),ZL$4&lt;TODAY()),"Late","Occupied")),)))</f>
        <v/>
      </c>
      <c r="ZM12" s="33" t="str">
        <f>IF(ISBLANK($F12),,IF(TODAY()=ZM$4,"Today",IF(AND(LOOKUP($F12,TenantNames,TenantStartDates)&lt;=ZM$4,LOOKUP($F12,TenantNames,TenantEndDates)&gt;=ZM$4),IF(OR(AND(DAY(LOOKUP($F12,TenantNames,TenantStartDates))&gt;28,DAY(EOMONTH(ZM$4,0))=28,DAY(ZM$4)=28),AND(DAY(LOOKUP($F12,TenantNames,TenantStartDates))&gt;30,DAY(EOMONTH(ZM$4,0))=30,DAY(ZM$4)=30),DAY(LOOKUP($F12,TenantNames,TenantStartDates))=DAY(ZM$4)),IF((LOOKUP($F12,TenantNames,TenantEndDates)-ZM$4)&lt;=31,LOOKUP($F12,TenantNames,TenantTotalRevenues)-SUM($JA12:ZL12),LOOKUP($F12,TenantNames,TenantMonthlyRents)),IF(AND((SUMIF($G$4:AHB$4,"&lt;"&amp;ZM$4,$G12:AHB12))&gt;SUMIFS(TransactionAmounts,TenantSources,$F12,'Filtered Data'!$C$2:$C23,"&lt;"&amp;ZM$4),ZM$4&lt;TODAY()),"Late","Occupied")),)))</f>
        <v/>
      </c>
      <c r="ZN12" s="33" t="str">
        <f>IF(ISBLANK($F12),,IF(TODAY()=ZN$4,"Today",IF(AND(LOOKUP($F12,TenantNames,TenantStartDates)&lt;=ZN$4,LOOKUP($F12,TenantNames,TenantEndDates)&gt;=ZN$4),IF(OR(AND(DAY(LOOKUP($F12,TenantNames,TenantStartDates))&gt;28,DAY(EOMONTH(ZN$4,0))=28,DAY(ZN$4)=28),AND(DAY(LOOKUP($F12,TenantNames,TenantStartDates))&gt;30,DAY(EOMONTH(ZN$4,0))=30,DAY(ZN$4)=30),DAY(LOOKUP($F12,TenantNames,TenantStartDates))=DAY(ZN$4)),IF((LOOKUP($F12,TenantNames,TenantEndDates)-ZN$4)&lt;=31,LOOKUP($F12,TenantNames,TenantTotalRevenues)-SUM($JA12:ZM12),LOOKUP($F12,TenantNames,TenantMonthlyRents)),IF(AND((SUMIF($G$4:AHB$4,"&lt;"&amp;ZN$4,$G12:AHB12))&gt;SUMIFS(TransactionAmounts,TenantSources,$F12,'Filtered Data'!$C$2:$C23,"&lt;"&amp;ZN$4),ZN$4&lt;TODAY()),"Late","Occupied")),)))</f>
        <v/>
      </c>
      <c r="ZO12" s="33" t="str">
        <f>IF(ISBLANK($F12),,IF(TODAY()=ZO$4,"Today",IF(AND(LOOKUP($F12,TenantNames,TenantStartDates)&lt;=ZO$4,LOOKUP($F12,TenantNames,TenantEndDates)&gt;=ZO$4),IF(OR(AND(DAY(LOOKUP($F12,TenantNames,TenantStartDates))&gt;28,DAY(EOMONTH(ZO$4,0))=28,DAY(ZO$4)=28),AND(DAY(LOOKUP($F12,TenantNames,TenantStartDates))&gt;30,DAY(EOMONTH(ZO$4,0))=30,DAY(ZO$4)=30),DAY(LOOKUP($F12,TenantNames,TenantStartDates))=DAY(ZO$4)),IF((LOOKUP($F12,TenantNames,TenantEndDates)-ZO$4)&lt;=31,LOOKUP($F12,TenantNames,TenantTotalRevenues)-SUM($JA12:ZN12),LOOKUP($F12,TenantNames,TenantMonthlyRents)),IF(AND((SUMIF($G$4:AHB$4,"&lt;"&amp;ZO$4,$G12:AHB12))&gt;SUMIFS(TransactionAmounts,TenantSources,$F12,'Filtered Data'!$C$2:$C23,"&lt;"&amp;ZO$4),ZO$4&lt;TODAY()),"Late","Occupied")),)))</f>
        <v/>
      </c>
      <c r="ZP12" s="33" t="str">
        <f>IF(ISBLANK($F12),,IF(TODAY()=ZP$4,"Today",IF(AND(LOOKUP($F12,TenantNames,TenantStartDates)&lt;=ZP$4,LOOKUP($F12,TenantNames,TenantEndDates)&gt;=ZP$4),IF(OR(AND(DAY(LOOKUP($F12,TenantNames,TenantStartDates))&gt;28,DAY(EOMONTH(ZP$4,0))=28,DAY(ZP$4)=28),AND(DAY(LOOKUP($F12,TenantNames,TenantStartDates))&gt;30,DAY(EOMONTH(ZP$4,0))=30,DAY(ZP$4)=30),DAY(LOOKUP($F12,TenantNames,TenantStartDates))=DAY(ZP$4)),IF((LOOKUP($F12,TenantNames,TenantEndDates)-ZP$4)&lt;=31,LOOKUP($F12,TenantNames,TenantTotalRevenues)-SUM($JA12:ZO12),LOOKUP($F12,TenantNames,TenantMonthlyRents)),IF(AND((SUMIF($G$4:AHB$4,"&lt;"&amp;ZP$4,$G12:AHB12))&gt;SUMIFS(TransactionAmounts,TenantSources,$F12,'Filtered Data'!$C$2:$C23,"&lt;"&amp;ZP$4),ZP$4&lt;TODAY()),"Late","Occupied")),)))</f>
        <v/>
      </c>
      <c r="ZQ12" s="33" t="str">
        <f>IF(ISBLANK($F12),,IF(TODAY()=ZQ$4,"Today",IF(AND(LOOKUP($F12,TenantNames,TenantStartDates)&lt;=ZQ$4,LOOKUP($F12,TenantNames,TenantEndDates)&gt;=ZQ$4),IF(OR(AND(DAY(LOOKUP($F12,TenantNames,TenantStartDates))&gt;28,DAY(EOMONTH(ZQ$4,0))=28,DAY(ZQ$4)=28),AND(DAY(LOOKUP($F12,TenantNames,TenantStartDates))&gt;30,DAY(EOMONTH(ZQ$4,0))=30,DAY(ZQ$4)=30),DAY(LOOKUP($F12,TenantNames,TenantStartDates))=DAY(ZQ$4)),IF((LOOKUP($F12,TenantNames,TenantEndDates)-ZQ$4)&lt;=31,LOOKUP($F12,TenantNames,TenantTotalRevenues)-SUM($JA12:ZP12),LOOKUP($F12,TenantNames,TenantMonthlyRents)),IF(AND((SUMIF($G$4:AHB$4,"&lt;"&amp;ZQ$4,$G12:AHB12))&gt;SUMIFS(TransactionAmounts,TenantSources,$F12,'Filtered Data'!$C$2:$C23,"&lt;"&amp;ZQ$4),ZQ$4&lt;TODAY()),"Late","Occupied")),)))</f>
        <v/>
      </c>
      <c r="ZR12" s="33" t="str">
        <f>IF(ISBLANK($F12),,IF(TODAY()=ZR$4,"Today",IF(AND(LOOKUP($F12,TenantNames,TenantStartDates)&lt;=ZR$4,LOOKUP($F12,TenantNames,TenantEndDates)&gt;=ZR$4),IF(OR(AND(DAY(LOOKUP($F12,TenantNames,TenantStartDates))&gt;28,DAY(EOMONTH(ZR$4,0))=28,DAY(ZR$4)=28),AND(DAY(LOOKUP($F12,TenantNames,TenantStartDates))&gt;30,DAY(EOMONTH(ZR$4,0))=30,DAY(ZR$4)=30),DAY(LOOKUP($F12,TenantNames,TenantStartDates))=DAY(ZR$4)),IF((LOOKUP($F12,TenantNames,TenantEndDates)-ZR$4)&lt;=31,LOOKUP($F12,TenantNames,TenantTotalRevenues)-SUM($JA12:ZQ12),LOOKUP($F12,TenantNames,TenantMonthlyRents)),IF(AND((SUMIF($G$4:AHB$4,"&lt;"&amp;ZR$4,$G12:AHB12))&gt;SUMIFS(TransactionAmounts,TenantSources,$F12,'Filtered Data'!$C$2:$C23,"&lt;"&amp;ZR$4),ZR$4&lt;TODAY()),"Late","Occupied")),)))</f>
        <v/>
      </c>
      <c r="ZS12" s="33" t="str">
        <f>IF(ISBLANK($F12),,IF(TODAY()=ZS$4,"Today",IF(AND(LOOKUP($F12,TenantNames,TenantStartDates)&lt;=ZS$4,LOOKUP($F12,TenantNames,TenantEndDates)&gt;=ZS$4),IF(OR(AND(DAY(LOOKUP($F12,TenantNames,TenantStartDates))&gt;28,DAY(EOMONTH(ZS$4,0))=28,DAY(ZS$4)=28),AND(DAY(LOOKUP($F12,TenantNames,TenantStartDates))&gt;30,DAY(EOMONTH(ZS$4,0))=30,DAY(ZS$4)=30),DAY(LOOKUP($F12,TenantNames,TenantStartDates))=DAY(ZS$4)),IF((LOOKUP($F12,TenantNames,TenantEndDates)-ZS$4)&lt;=31,LOOKUP($F12,TenantNames,TenantTotalRevenues)-SUM($JA12:ZR12),LOOKUP($F12,TenantNames,TenantMonthlyRents)),IF(AND((SUMIF($G$4:AHB$4,"&lt;"&amp;ZS$4,$G12:AHB12))&gt;SUMIFS(TransactionAmounts,TenantSources,$F12,'Filtered Data'!$C$2:$C23,"&lt;"&amp;ZS$4),ZS$4&lt;TODAY()),"Late","Occupied")),)))</f>
        <v/>
      </c>
      <c r="ZT12" s="33" t="str">
        <f>IF(ISBLANK($F12),,IF(TODAY()=ZT$4,"Today",IF(AND(LOOKUP($F12,TenantNames,TenantStartDates)&lt;=ZT$4,LOOKUP($F12,TenantNames,TenantEndDates)&gt;=ZT$4),IF(OR(AND(DAY(LOOKUP($F12,TenantNames,TenantStartDates))&gt;28,DAY(EOMONTH(ZT$4,0))=28,DAY(ZT$4)=28),AND(DAY(LOOKUP($F12,TenantNames,TenantStartDates))&gt;30,DAY(EOMONTH(ZT$4,0))=30,DAY(ZT$4)=30),DAY(LOOKUP($F12,TenantNames,TenantStartDates))=DAY(ZT$4)),IF((LOOKUP($F12,TenantNames,TenantEndDates)-ZT$4)&lt;=31,LOOKUP($F12,TenantNames,TenantTotalRevenues)-SUM($JA12:ZS12),LOOKUP($F12,TenantNames,TenantMonthlyRents)),IF(AND((SUMIF($G$4:AHB$4,"&lt;"&amp;ZT$4,$G12:AHB12))&gt;SUMIFS(TransactionAmounts,TenantSources,$F12,'Filtered Data'!$C$2:$C23,"&lt;"&amp;ZT$4),ZT$4&lt;TODAY()),"Late","Occupied")),)))</f>
        <v/>
      </c>
      <c r="ZU12" s="33" t="str">
        <f>IF(ISBLANK($F12),,IF(TODAY()=ZU$4,"Today",IF(AND(LOOKUP($F12,TenantNames,TenantStartDates)&lt;=ZU$4,LOOKUP($F12,TenantNames,TenantEndDates)&gt;=ZU$4),IF(OR(AND(DAY(LOOKUP($F12,TenantNames,TenantStartDates))&gt;28,DAY(EOMONTH(ZU$4,0))=28,DAY(ZU$4)=28),AND(DAY(LOOKUP($F12,TenantNames,TenantStartDates))&gt;30,DAY(EOMONTH(ZU$4,0))=30,DAY(ZU$4)=30),DAY(LOOKUP($F12,TenantNames,TenantStartDates))=DAY(ZU$4)),IF((LOOKUP($F12,TenantNames,TenantEndDates)-ZU$4)&lt;=31,LOOKUP($F12,TenantNames,TenantTotalRevenues)-SUM($JA12:ZT12),LOOKUP($F12,TenantNames,TenantMonthlyRents)),IF(AND((SUMIF($G$4:AHB$4,"&lt;"&amp;ZU$4,$G12:AHB12))&gt;SUMIFS(TransactionAmounts,TenantSources,$F12,'Filtered Data'!$C$2:$C23,"&lt;"&amp;ZU$4),ZU$4&lt;TODAY()),"Late","Occupied")),)))</f>
        <v/>
      </c>
      <c r="ZV12" s="33" t="str">
        <f>IF(ISBLANK($F12),,IF(TODAY()=ZV$4,"Today",IF(AND(LOOKUP($F12,TenantNames,TenantStartDates)&lt;=ZV$4,LOOKUP($F12,TenantNames,TenantEndDates)&gt;=ZV$4),IF(OR(AND(DAY(LOOKUP($F12,TenantNames,TenantStartDates))&gt;28,DAY(EOMONTH(ZV$4,0))=28,DAY(ZV$4)=28),AND(DAY(LOOKUP($F12,TenantNames,TenantStartDates))&gt;30,DAY(EOMONTH(ZV$4,0))=30,DAY(ZV$4)=30),DAY(LOOKUP($F12,TenantNames,TenantStartDates))=DAY(ZV$4)),IF((LOOKUP($F12,TenantNames,TenantEndDates)-ZV$4)&lt;=31,LOOKUP($F12,TenantNames,TenantTotalRevenues)-SUM($JA12:ZU12),LOOKUP($F12,TenantNames,TenantMonthlyRents)),IF(AND((SUMIF($G$4:AHB$4,"&lt;"&amp;ZV$4,$G12:AHB12))&gt;SUMIFS(TransactionAmounts,TenantSources,$F12,'Filtered Data'!$C$2:$C23,"&lt;"&amp;ZV$4),ZV$4&lt;TODAY()),"Late","Occupied")),)))</f>
        <v/>
      </c>
      <c r="ZW12" s="33" t="str">
        <f>IF(ISBLANK($F12),,IF(TODAY()=ZW$4,"Today",IF(AND(LOOKUP($F12,TenantNames,TenantStartDates)&lt;=ZW$4,LOOKUP($F12,TenantNames,TenantEndDates)&gt;=ZW$4),IF(OR(AND(DAY(LOOKUP($F12,TenantNames,TenantStartDates))&gt;28,DAY(EOMONTH(ZW$4,0))=28,DAY(ZW$4)=28),AND(DAY(LOOKUP($F12,TenantNames,TenantStartDates))&gt;30,DAY(EOMONTH(ZW$4,0))=30,DAY(ZW$4)=30),DAY(LOOKUP($F12,TenantNames,TenantStartDates))=DAY(ZW$4)),IF((LOOKUP($F12,TenantNames,TenantEndDates)-ZW$4)&lt;=31,LOOKUP($F12,TenantNames,TenantTotalRevenues)-SUM($JA12:ZV12),LOOKUP($F12,TenantNames,TenantMonthlyRents)),IF(AND((SUMIF($G$4:AHB$4,"&lt;"&amp;ZW$4,$G12:AHB12))&gt;SUMIFS(TransactionAmounts,TenantSources,$F12,'Filtered Data'!$C$2:$C23,"&lt;"&amp;ZW$4),ZW$4&lt;TODAY()),"Late","Occupied")),)))</f>
        <v/>
      </c>
      <c r="ZX12" s="33" t="str">
        <f>IF(ISBLANK($F12),,IF(TODAY()=ZX$4,"Today",IF(AND(LOOKUP($F12,TenantNames,TenantStartDates)&lt;=ZX$4,LOOKUP($F12,TenantNames,TenantEndDates)&gt;=ZX$4),IF(OR(AND(DAY(LOOKUP($F12,TenantNames,TenantStartDates))&gt;28,DAY(EOMONTH(ZX$4,0))=28,DAY(ZX$4)=28),AND(DAY(LOOKUP($F12,TenantNames,TenantStartDates))&gt;30,DAY(EOMONTH(ZX$4,0))=30,DAY(ZX$4)=30),DAY(LOOKUP($F12,TenantNames,TenantStartDates))=DAY(ZX$4)),IF((LOOKUP($F12,TenantNames,TenantEndDates)-ZX$4)&lt;=31,LOOKUP($F12,TenantNames,TenantTotalRevenues)-SUM($JA12:ZW12),LOOKUP($F12,TenantNames,TenantMonthlyRents)),IF(AND((SUMIF($G$4:AHB$4,"&lt;"&amp;ZX$4,$G12:AHB12))&gt;SUMIFS(TransactionAmounts,TenantSources,$F12,'Filtered Data'!$C$2:$C23,"&lt;"&amp;ZX$4),ZX$4&lt;TODAY()),"Late","Occupied")),)))</f>
        <v/>
      </c>
      <c r="ZY12" s="33" t="str">
        <f>IF(ISBLANK($F12),,IF(TODAY()=ZY$4,"Today",IF(AND(LOOKUP($F12,TenantNames,TenantStartDates)&lt;=ZY$4,LOOKUP($F12,TenantNames,TenantEndDates)&gt;=ZY$4),IF(OR(AND(DAY(LOOKUP($F12,TenantNames,TenantStartDates))&gt;28,DAY(EOMONTH(ZY$4,0))=28,DAY(ZY$4)=28),AND(DAY(LOOKUP($F12,TenantNames,TenantStartDates))&gt;30,DAY(EOMONTH(ZY$4,0))=30,DAY(ZY$4)=30),DAY(LOOKUP($F12,TenantNames,TenantStartDates))=DAY(ZY$4)),IF((LOOKUP($F12,TenantNames,TenantEndDates)-ZY$4)&lt;=31,LOOKUP($F12,TenantNames,TenantTotalRevenues)-SUM($JA12:ZX12),LOOKUP($F12,TenantNames,TenantMonthlyRents)),IF(AND((SUMIF($G$4:AHB$4,"&lt;"&amp;ZY$4,$G12:AHB12))&gt;SUMIFS(TransactionAmounts,TenantSources,$F12,'Filtered Data'!$C$2:$C23,"&lt;"&amp;ZY$4),ZY$4&lt;TODAY()),"Late","Occupied")),)))</f>
        <v/>
      </c>
      <c r="ZZ12" s="33" t="str">
        <f>IF(ISBLANK($F12),,IF(TODAY()=ZZ$4,"Today",IF(AND(LOOKUP($F12,TenantNames,TenantStartDates)&lt;=ZZ$4,LOOKUP($F12,TenantNames,TenantEndDates)&gt;=ZZ$4),IF(OR(AND(DAY(LOOKUP($F12,TenantNames,TenantStartDates))&gt;28,DAY(EOMONTH(ZZ$4,0))=28,DAY(ZZ$4)=28),AND(DAY(LOOKUP($F12,TenantNames,TenantStartDates))&gt;30,DAY(EOMONTH(ZZ$4,0))=30,DAY(ZZ$4)=30),DAY(LOOKUP($F12,TenantNames,TenantStartDates))=DAY(ZZ$4)),IF((LOOKUP($F12,TenantNames,TenantEndDates)-ZZ$4)&lt;=31,LOOKUP($F12,TenantNames,TenantTotalRevenues)-SUM($JA12:ZY12),LOOKUP($F12,TenantNames,TenantMonthlyRents)),IF(AND((SUMIF($G$4:AHB$4,"&lt;"&amp;ZZ$4,$G12:AHB12))&gt;SUMIFS(TransactionAmounts,TenantSources,$F12,'Filtered Data'!$C$2:$C23,"&lt;"&amp;ZZ$4),ZZ$4&lt;TODAY()),"Late","Occupied")),)))</f>
        <v/>
      </c>
      <c r="AAA12" s="33" t="str">
        <f>IF(ISBLANK($F12),,IF(TODAY()=AAA$4,"Today",IF(AND(LOOKUP($F12,TenantNames,TenantStartDates)&lt;=AAA$4,LOOKUP($F12,TenantNames,TenantEndDates)&gt;=AAA$4),IF(OR(AND(DAY(LOOKUP($F12,TenantNames,TenantStartDates))&gt;28,DAY(EOMONTH(AAA$4,0))=28,DAY(AAA$4)=28),AND(DAY(LOOKUP($F12,TenantNames,TenantStartDates))&gt;30,DAY(EOMONTH(AAA$4,0))=30,DAY(AAA$4)=30),DAY(LOOKUP($F12,TenantNames,TenantStartDates))=DAY(AAA$4)),IF((LOOKUP($F12,TenantNames,TenantEndDates)-AAA$4)&lt;=31,LOOKUP($F12,TenantNames,TenantTotalRevenues)-SUM($JA12:ZZ12),LOOKUP($F12,TenantNames,TenantMonthlyRents)),IF(AND((SUMIF($G$4:AHB$4,"&lt;"&amp;AAA$4,$G12:AHB12))&gt;SUMIFS(TransactionAmounts,TenantSources,$F12,'Filtered Data'!$C$2:$C23,"&lt;"&amp;AAA$4),AAA$4&lt;TODAY()),"Late","Occupied")),)))</f>
        <v/>
      </c>
      <c r="AAB12" s="33" t="str">
        <f>IF(ISBLANK($F12),,IF(TODAY()=AAB$4,"Today",IF(AND(LOOKUP($F12,TenantNames,TenantStartDates)&lt;=AAB$4,LOOKUP($F12,TenantNames,TenantEndDates)&gt;=AAB$4),IF(OR(AND(DAY(LOOKUP($F12,TenantNames,TenantStartDates))&gt;28,DAY(EOMONTH(AAB$4,0))=28,DAY(AAB$4)=28),AND(DAY(LOOKUP($F12,TenantNames,TenantStartDates))&gt;30,DAY(EOMONTH(AAB$4,0))=30,DAY(AAB$4)=30),DAY(LOOKUP($F12,TenantNames,TenantStartDates))=DAY(AAB$4)),IF((LOOKUP($F12,TenantNames,TenantEndDates)-AAB$4)&lt;=31,LOOKUP($F12,TenantNames,TenantTotalRevenues)-SUM($JA12:AAA12),LOOKUP($F12,TenantNames,TenantMonthlyRents)),IF(AND((SUMIF($G$4:AHB$4,"&lt;"&amp;AAB$4,$G12:AHB12))&gt;SUMIFS(TransactionAmounts,TenantSources,$F12,'Filtered Data'!$C$2:$C23,"&lt;"&amp;AAB$4),AAB$4&lt;TODAY()),"Late","Occupied")),)))</f>
        <v/>
      </c>
      <c r="AAC12" s="33" t="str">
        <f>IF(ISBLANK($F12),,IF(TODAY()=AAC$4,"Today",IF(AND(LOOKUP($F12,TenantNames,TenantStartDates)&lt;=AAC$4,LOOKUP($F12,TenantNames,TenantEndDates)&gt;=AAC$4),IF(OR(AND(DAY(LOOKUP($F12,TenantNames,TenantStartDates))&gt;28,DAY(EOMONTH(AAC$4,0))=28,DAY(AAC$4)=28),AND(DAY(LOOKUP($F12,TenantNames,TenantStartDates))&gt;30,DAY(EOMONTH(AAC$4,0))=30,DAY(AAC$4)=30),DAY(LOOKUP($F12,TenantNames,TenantStartDates))=DAY(AAC$4)),IF((LOOKUP($F12,TenantNames,TenantEndDates)-AAC$4)&lt;=31,LOOKUP($F12,TenantNames,TenantTotalRevenues)-SUM($JA12:AAB12),LOOKUP($F12,TenantNames,TenantMonthlyRents)),IF(AND((SUMIF($G$4:AHB$4,"&lt;"&amp;AAC$4,$G12:AHB12))&gt;SUMIFS(TransactionAmounts,TenantSources,$F12,'Filtered Data'!$C$2:$C23,"&lt;"&amp;AAC$4),AAC$4&lt;TODAY()),"Late","Occupied")),)))</f>
        <v/>
      </c>
      <c r="AAD12" s="33" t="str">
        <f>IF(ISBLANK($F12),,IF(TODAY()=AAD$4,"Today",IF(AND(LOOKUP($F12,TenantNames,TenantStartDates)&lt;=AAD$4,LOOKUP($F12,TenantNames,TenantEndDates)&gt;=AAD$4),IF(OR(AND(DAY(LOOKUP($F12,TenantNames,TenantStartDates))&gt;28,DAY(EOMONTH(AAD$4,0))=28,DAY(AAD$4)=28),AND(DAY(LOOKUP($F12,TenantNames,TenantStartDates))&gt;30,DAY(EOMONTH(AAD$4,0))=30,DAY(AAD$4)=30),DAY(LOOKUP($F12,TenantNames,TenantStartDates))=DAY(AAD$4)),IF((LOOKUP($F12,TenantNames,TenantEndDates)-AAD$4)&lt;=31,LOOKUP($F12,TenantNames,TenantTotalRevenues)-SUM($JA12:AAC12),LOOKUP($F12,TenantNames,TenantMonthlyRents)),IF(AND((SUMIF($G$4:AHB$4,"&lt;"&amp;AAD$4,$G12:AHB12))&gt;SUMIFS(TransactionAmounts,TenantSources,$F12,'Filtered Data'!$C$2:$C23,"&lt;"&amp;AAD$4),AAD$4&lt;TODAY()),"Late","Occupied")),)))</f>
        <v/>
      </c>
      <c r="AAE12" s="33" t="str">
        <f>IF(ISBLANK($F12),,IF(TODAY()=AAE$4,"Today",IF(AND(LOOKUP($F12,TenantNames,TenantStartDates)&lt;=AAE$4,LOOKUP($F12,TenantNames,TenantEndDates)&gt;=AAE$4),IF(OR(AND(DAY(LOOKUP($F12,TenantNames,TenantStartDates))&gt;28,DAY(EOMONTH(AAE$4,0))=28,DAY(AAE$4)=28),AND(DAY(LOOKUP($F12,TenantNames,TenantStartDates))&gt;30,DAY(EOMONTH(AAE$4,0))=30,DAY(AAE$4)=30),DAY(LOOKUP($F12,TenantNames,TenantStartDates))=DAY(AAE$4)),IF((LOOKUP($F12,TenantNames,TenantEndDates)-AAE$4)&lt;=31,LOOKUP($F12,TenantNames,TenantTotalRevenues)-SUM($JA12:AAD12),LOOKUP($F12,TenantNames,TenantMonthlyRents)),IF(AND((SUMIF($G$4:AHB$4,"&lt;"&amp;AAE$4,$G12:AHB12))&gt;SUMIFS(TransactionAmounts,TenantSources,$F12,'Filtered Data'!$C$2:$C23,"&lt;"&amp;AAE$4),AAE$4&lt;TODAY()),"Late","Occupied")),)))</f>
        <v/>
      </c>
      <c r="AAF12" s="33" t="str">
        <f>IF(ISBLANK($F12),,IF(TODAY()=AAF$4,"Today",IF(AND(LOOKUP($F12,TenantNames,TenantStartDates)&lt;=AAF$4,LOOKUP($F12,TenantNames,TenantEndDates)&gt;=AAF$4),IF(OR(AND(DAY(LOOKUP($F12,TenantNames,TenantStartDates))&gt;28,DAY(EOMONTH(AAF$4,0))=28,DAY(AAF$4)=28),AND(DAY(LOOKUP($F12,TenantNames,TenantStartDates))&gt;30,DAY(EOMONTH(AAF$4,0))=30,DAY(AAF$4)=30),DAY(LOOKUP($F12,TenantNames,TenantStartDates))=DAY(AAF$4)),IF((LOOKUP($F12,TenantNames,TenantEndDates)-AAF$4)&lt;=31,LOOKUP($F12,TenantNames,TenantTotalRevenues)-SUM($JA12:AAE12),LOOKUP($F12,TenantNames,TenantMonthlyRents)),IF(AND((SUMIF($G$4:AHB$4,"&lt;"&amp;AAF$4,$G12:AHB12))&gt;SUMIFS(TransactionAmounts,TenantSources,$F12,'Filtered Data'!$C$2:$C23,"&lt;"&amp;AAF$4),AAF$4&lt;TODAY()),"Late","Occupied")),)))</f>
        <v/>
      </c>
      <c r="AAG12" s="33" t="str">
        <f>IF(ISBLANK($F12),,IF(TODAY()=AAG$4,"Today",IF(AND(LOOKUP($F12,TenantNames,TenantStartDates)&lt;=AAG$4,LOOKUP($F12,TenantNames,TenantEndDates)&gt;=AAG$4),IF(OR(AND(DAY(LOOKUP($F12,TenantNames,TenantStartDates))&gt;28,DAY(EOMONTH(AAG$4,0))=28,DAY(AAG$4)=28),AND(DAY(LOOKUP($F12,TenantNames,TenantStartDates))&gt;30,DAY(EOMONTH(AAG$4,0))=30,DAY(AAG$4)=30),DAY(LOOKUP($F12,TenantNames,TenantStartDates))=DAY(AAG$4)),IF((LOOKUP($F12,TenantNames,TenantEndDates)-AAG$4)&lt;=31,LOOKUP($F12,TenantNames,TenantTotalRevenues)-SUM($JA12:AAF12),LOOKUP($F12,TenantNames,TenantMonthlyRents)),IF(AND((SUMIF($G$4:AHB$4,"&lt;"&amp;AAG$4,$G12:AHB12))&gt;SUMIFS(TransactionAmounts,TenantSources,$F12,'Filtered Data'!$C$2:$C23,"&lt;"&amp;AAG$4),AAG$4&lt;TODAY()),"Late","Occupied")),)))</f>
        <v/>
      </c>
      <c r="AAH12" s="33" t="str">
        <f>IF(ISBLANK($F12),,IF(TODAY()=AAH$4,"Today",IF(AND(LOOKUP($F12,TenantNames,TenantStartDates)&lt;=AAH$4,LOOKUP($F12,TenantNames,TenantEndDates)&gt;=AAH$4),IF(OR(AND(DAY(LOOKUP($F12,TenantNames,TenantStartDates))&gt;28,DAY(EOMONTH(AAH$4,0))=28,DAY(AAH$4)=28),AND(DAY(LOOKUP($F12,TenantNames,TenantStartDates))&gt;30,DAY(EOMONTH(AAH$4,0))=30,DAY(AAH$4)=30),DAY(LOOKUP($F12,TenantNames,TenantStartDates))=DAY(AAH$4)),IF((LOOKUP($F12,TenantNames,TenantEndDates)-AAH$4)&lt;=31,LOOKUP($F12,TenantNames,TenantTotalRevenues)-SUM($JA12:AAG12),LOOKUP($F12,TenantNames,TenantMonthlyRents)),IF(AND((SUMIF($G$4:AHB$4,"&lt;"&amp;AAH$4,$G12:AHB12))&gt;SUMIFS(TransactionAmounts,TenantSources,$F12,'Filtered Data'!$C$2:$C23,"&lt;"&amp;AAH$4),AAH$4&lt;TODAY()),"Late","Occupied")),)))</f>
        <v/>
      </c>
      <c r="AAI12" s="33" t="str">
        <f>IF(ISBLANK($F12),,IF(TODAY()=AAI$4,"Today",IF(AND(LOOKUP($F12,TenantNames,TenantStartDates)&lt;=AAI$4,LOOKUP($F12,TenantNames,TenantEndDates)&gt;=AAI$4),IF(OR(AND(DAY(LOOKUP($F12,TenantNames,TenantStartDates))&gt;28,DAY(EOMONTH(AAI$4,0))=28,DAY(AAI$4)=28),AND(DAY(LOOKUP($F12,TenantNames,TenantStartDates))&gt;30,DAY(EOMONTH(AAI$4,0))=30,DAY(AAI$4)=30),DAY(LOOKUP($F12,TenantNames,TenantStartDates))=DAY(AAI$4)),IF((LOOKUP($F12,TenantNames,TenantEndDates)-AAI$4)&lt;=31,LOOKUP($F12,TenantNames,TenantTotalRevenues)-SUM($JA12:AAH12),LOOKUP($F12,TenantNames,TenantMonthlyRents)),IF(AND((SUMIF($G$4:AHB$4,"&lt;"&amp;AAI$4,$G12:AHB12))&gt;SUMIFS(TransactionAmounts,TenantSources,$F12,'Filtered Data'!$C$2:$C23,"&lt;"&amp;AAI$4),AAI$4&lt;TODAY()),"Late","Occupied")),)))</f>
        <v/>
      </c>
      <c r="AAJ12" s="33" t="str">
        <f>IF(ISBLANK($F12),,IF(TODAY()=AAJ$4,"Today",IF(AND(LOOKUP($F12,TenantNames,TenantStartDates)&lt;=AAJ$4,LOOKUP($F12,TenantNames,TenantEndDates)&gt;=AAJ$4),IF(OR(AND(DAY(LOOKUP($F12,TenantNames,TenantStartDates))&gt;28,DAY(EOMONTH(AAJ$4,0))=28,DAY(AAJ$4)=28),AND(DAY(LOOKUP($F12,TenantNames,TenantStartDates))&gt;30,DAY(EOMONTH(AAJ$4,0))=30,DAY(AAJ$4)=30),DAY(LOOKUP($F12,TenantNames,TenantStartDates))=DAY(AAJ$4)),IF((LOOKUP($F12,TenantNames,TenantEndDates)-AAJ$4)&lt;=31,LOOKUP($F12,TenantNames,TenantTotalRevenues)-SUM($JA12:AAI12),LOOKUP($F12,TenantNames,TenantMonthlyRents)),IF(AND((SUMIF($G$4:AHB$4,"&lt;"&amp;AAJ$4,$G12:AHB12))&gt;SUMIFS(TransactionAmounts,TenantSources,$F12,'Filtered Data'!$C$2:$C23,"&lt;"&amp;AAJ$4),AAJ$4&lt;TODAY()),"Late","Occupied")),)))</f>
        <v/>
      </c>
      <c r="AAK12" s="33" t="str">
        <f>IF(ISBLANK($F12),,IF(TODAY()=AAK$4,"Today",IF(AND(LOOKUP($F12,TenantNames,TenantStartDates)&lt;=AAK$4,LOOKUP($F12,TenantNames,TenantEndDates)&gt;=AAK$4),IF(OR(AND(DAY(LOOKUP($F12,TenantNames,TenantStartDates))&gt;28,DAY(EOMONTH(AAK$4,0))=28,DAY(AAK$4)=28),AND(DAY(LOOKUP($F12,TenantNames,TenantStartDates))&gt;30,DAY(EOMONTH(AAK$4,0))=30,DAY(AAK$4)=30),DAY(LOOKUP($F12,TenantNames,TenantStartDates))=DAY(AAK$4)),IF((LOOKUP($F12,TenantNames,TenantEndDates)-AAK$4)&lt;=31,LOOKUP($F12,TenantNames,TenantTotalRevenues)-SUM($JA12:AAJ12),LOOKUP($F12,TenantNames,TenantMonthlyRents)),IF(AND((SUMIF($G$4:AHB$4,"&lt;"&amp;AAK$4,$G12:AHB12))&gt;SUMIFS(TransactionAmounts,TenantSources,$F12,'Filtered Data'!$C$2:$C23,"&lt;"&amp;AAK$4),AAK$4&lt;TODAY()),"Late","Occupied")),)))</f>
        <v/>
      </c>
      <c r="AAL12" s="33" t="str">
        <f>IF(ISBLANK($F12),,IF(TODAY()=AAL$4,"Today",IF(AND(LOOKUP($F12,TenantNames,TenantStartDates)&lt;=AAL$4,LOOKUP($F12,TenantNames,TenantEndDates)&gt;=AAL$4),IF(OR(AND(DAY(LOOKUP($F12,TenantNames,TenantStartDates))&gt;28,DAY(EOMONTH(AAL$4,0))=28,DAY(AAL$4)=28),AND(DAY(LOOKUP($F12,TenantNames,TenantStartDates))&gt;30,DAY(EOMONTH(AAL$4,0))=30,DAY(AAL$4)=30),DAY(LOOKUP($F12,TenantNames,TenantStartDates))=DAY(AAL$4)),IF((LOOKUP($F12,TenantNames,TenantEndDates)-AAL$4)&lt;=31,LOOKUP($F12,TenantNames,TenantTotalRevenues)-SUM($JA12:AAK12),LOOKUP($F12,TenantNames,TenantMonthlyRents)),IF(AND((SUMIF($G$4:AHB$4,"&lt;"&amp;AAL$4,$G12:AHB12))&gt;SUMIFS(TransactionAmounts,TenantSources,$F12,'Filtered Data'!$C$2:$C23,"&lt;"&amp;AAL$4),AAL$4&lt;TODAY()),"Late","Occupied")),)))</f>
        <v/>
      </c>
      <c r="AAM12" s="33" t="str">
        <f>IF(ISBLANK($F12),,IF(TODAY()=AAM$4,"Today",IF(AND(LOOKUP($F12,TenantNames,TenantStartDates)&lt;=AAM$4,LOOKUP($F12,TenantNames,TenantEndDates)&gt;=AAM$4),IF(OR(AND(DAY(LOOKUP($F12,TenantNames,TenantStartDates))&gt;28,DAY(EOMONTH(AAM$4,0))=28,DAY(AAM$4)=28),AND(DAY(LOOKUP($F12,TenantNames,TenantStartDates))&gt;30,DAY(EOMONTH(AAM$4,0))=30,DAY(AAM$4)=30),DAY(LOOKUP($F12,TenantNames,TenantStartDates))=DAY(AAM$4)),IF((LOOKUP($F12,TenantNames,TenantEndDates)-AAM$4)&lt;=31,LOOKUP($F12,TenantNames,TenantTotalRevenues)-SUM($JA12:AAL12),LOOKUP($F12,TenantNames,TenantMonthlyRents)),IF(AND((SUMIF($G$4:AHB$4,"&lt;"&amp;AAM$4,$G12:AHB12))&gt;SUMIFS(TransactionAmounts,TenantSources,$F12,'Filtered Data'!$C$2:$C23,"&lt;"&amp;AAM$4),AAM$4&lt;TODAY()),"Late","Occupied")),)))</f>
        <v/>
      </c>
      <c r="AAN12" s="33" t="str">
        <f>IF(ISBLANK($F12),,IF(TODAY()=AAN$4,"Today",IF(AND(LOOKUP($F12,TenantNames,TenantStartDates)&lt;=AAN$4,LOOKUP($F12,TenantNames,TenantEndDates)&gt;=AAN$4),IF(OR(AND(DAY(LOOKUP($F12,TenantNames,TenantStartDates))&gt;28,DAY(EOMONTH(AAN$4,0))=28,DAY(AAN$4)=28),AND(DAY(LOOKUP($F12,TenantNames,TenantStartDates))&gt;30,DAY(EOMONTH(AAN$4,0))=30,DAY(AAN$4)=30),DAY(LOOKUP($F12,TenantNames,TenantStartDates))=DAY(AAN$4)),IF((LOOKUP($F12,TenantNames,TenantEndDates)-AAN$4)&lt;=31,LOOKUP($F12,TenantNames,TenantTotalRevenues)-SUM($JA12:AAM12),LOOKUP($F12,TenantNames,TenantMonthlyRents)),IF(AND((SUMIF($G$4:AHB$4,"&lt;"&amp;AAN$4,$G12:AHB12))&gt;SUMIFS(TransactionAmounts,TenantSources,$F12,'Filtered Data'!$C$2:$C23,"&lt;"&amp;AAN$4),AAN$4&lt;TODAY()),"Late","Occupied")),)))</f>
        <v/>
      </c>
      <c r="AAO12" s="33" t="str">
        <f>IF(ISBLANK($F12),,IF(TODAY()=AAO$4,"Today",IF(AND(LOOKUP($F12,TenantNames,TenantStartDates)&lt;=AAO$4,LOOKUP($F12,TenantNames,TenantEndDates)&gt;=AAO$4),IF(OR(AND(DAY(LOOKUP($F12,TenantNames,TenantStartDates))&gt;28,DAY(EOMONTH(AAO$4,0))=28,DAY(AAO$4)=28),AND(DAY(LOOKUP($F12,TenantNames,TenantStartDates))&gt;30,DAY(EOMONTH(AAO$4,0))=30,DAY(AAO$4)=30),DAY(LOOKUP($F12,TenantNames,TenantStartDates))=DAY(AAO$4)),IF((LOOKUP($F12,TenantNames,TenantEndDates)-AAO$4)&lt;=31,LOOKUP($F12,TenantNames,TenantTotalRevenues)-SUM($JA12:AAN12),LOOKUP($F12,TenantNames,TenantMonthlyRents)),IF(AND((SUMIF($G$4:AHB$4,"&lt;"&amp;AAO$4,$G12:AHB12))&gt;SUMIFS(TransactionAmounts,TenantSources,$F12,'Filtered Data'!$C$2:$C23,"&lt;"&amp;AAO$4),AAO$4&lt;TODAY()),"Late","Occupied")),)))</f>
        <v/>
      </c>
      <c r="AAP12" s="33" t="str">
        <f>IF(ISBLANK($F12),,IF(TODAY()=AAP$4,"Today",IF(AND(LOOKUP($F12,TenantNames,TenantStartDates)&lt;=AAP$4,LOOKUP($F12,TenantNames,TenantEndDates)&gt;=AAP$4),IF(OR(AND(DAY(LOOKUP($F12,TenantNames,TenantStartDates))&gt;28,DAY(EOMONTH(AAP$4,0))=28,DAY(AAP$4)=28),AND(DAY(LOOKUP($F12,TenantNames,TenantStartDates))&gt;30,DAY(EOMONTH(AAP$4,0))=30,DAY(AAP$4)=30),DAY(LOOKUP($F12,TenantNames,TenantStartDates))=DAY(AAP$4)),IF((LOOKUP($F12,TenantNames,TenantEndDates)-AAP$4)&lt;=31,LOOKUP($F12,TenantNames,TenantTotalRevenues)-SUM($JA12:AAO12),LOOKUP($F12,TenantNames,TenantMonthlyRents)),IF(AND((SUMIF($G$4:AHB$4,"&lt;"&amp;AAP$4,$G12:AHB12))&gt;SUMIFS(TransactionAmounts,TenantSources,$F12,'Filtered Data'!$C$2:$C23,"&lt;"&amp;AAP$4),AAP$4&lt;TODAY()),"Late","Occupied")),)))</f>
        <v/>
      </c>
      <c r="AAQ12" s="33" t="str">
        <f>IF(ISBLANK($F12),,IF(TODAY()=AAQ$4,"Today",IF(AND(LOOKUP($F12,TenantNames,TenantStartDates)&lt;=AAQ$4,LOOKUP($F12,TenantNames,TenantEndDates)&gt;=AAQ$4),IF(OR(AND(DAY(LOOKUP($F12,TenantNames,TenantStartDates))&gt;28,DAY(EOMONTH(AAQ$4,0))=28,DAY(AAQ$4)=28),AND(DAY(LOOKUP($F12,TenantNames,TenantStartDates))&gt;30,DAY(EOMONTH(AAQ$4,0))=30,DAY(AAQ$4)=30),DAY(LOOKUP($F12,TenantNames,TenantStartDates))=DAY(AAQ$4)),IF((LOOKUP($F12,TenantNames,TenantEndDates)-AAQ$4)&lt;=31,LOOKUP($F12,TenantNames,TenantTotalRevenues)-SUM($JA12:AAP12),LOOKUP($F12,TenantNames,TenantMonthlyRents)),IF(AND((SUMIF($G$4:AHB$4,"&lt;"&amp;AAQ$4,$G12:AHB12))&gt;SUMIFS(TransactionAmounts,TenantSources,$F12,'Filtered Data'!$C$2:$C23,"&lt;"&amp;AAQ$4),AAQ$4&lt;TODAY()),"Late","Occupied")),)))</f>
        <v/>
      </c>
      <c r="AAR12" s="33" t="str">
        <f>IF(ISBLANK($F12),,IF(TODAY()=AAR$4,"Today",IF(AND(LOOKUP($F12,TenantNames,TenantStartDates)&lt;=AAR$4,LOOKUP($F12,TenantNames,TenantEndDates)&gt;=AAR$4),IF(OR(AND(DAY(LOOKUP($F12,TenantNames,TenantStartDates))&gt;28,DAY(EOMONTH(AAR$4,0))=28,DAY(AAR$4)=28),AND(DAY(LOOKUP($F12,TenantNames,TenantStartDates))&gt;30,DAY(EOMONTH(AAR$4,0))=30,DAY(AAR$4)=30),DAY(LOOKUP($F12,TenantNames,TenantStartDates))=DAY(AAR$4)),IF((LOOKUP($F12,TenantNames,TenantEndDates)-AAR$4)&lt;=31,LOOKUP($F12,TenantNames,TenantTotalRevenues)-SUM($JA12:AAQ12),LOOKUP($F12,TenantNames,TenantMonthlyRents)),IF(AND((SUMIF($G$4:AHB$4,"&lt;"&amp;AAR$4,$G12:AHB12))&gt;SUMIFS(TransactionAmounts,TenantSources,$F12,'Filtered Data'!$C$2:$C23,"&lt;"&amp;AAR$4),AAR$4&lt;TODAY()),"Late","Occupied")),)))</f>
        <v/>
      </c>
      <c r="AAS12" s="33" t="str">
        <f>IF(ISBLANK($F12),,IF(TODAY()=AAS$4,"Today",IF(AND(LOOKUP($F12,TenantNames,TenantStartDates)&lt;=AAS$4,LOOKUP($F12,TenantNames,TenantEndDates)&gt;=AAS$4),IF(OR(AND(DAY(LOOKUP($F12,TenantNames,TenantStartDates))&gt;28,DAY(EOMONTH(AAS$4,0))=28,DAY(AAS$4)=28),AND(DAY(LOOKUP($F12,TenantNames,TenantStartDates))&gt;30,DAY(EOMONTH(AAS$4,0))=30,DAY(AAS$4)=30),DAY(LOOKUP($F12,TenantNames,TenantStartDates))=DAY(AAS$4)),IF((LOOKUP($F12,TenantNames,TenantEndDates)-AAS$4)&lt;=31,LOOKUP($F12,TenantNames,TenantTotalRevenues)-SUM($JA12:AAR12),LOOKUP($F12,TenantNames,TenantMonthlyRents)),IF(AND((SUMIF($G$4:AHB$4,"&lt;"&amp;AAS$4,$G12:AHB12))&gt;SUMIFS(TransactionAmounts,TenantSources,$F12,'Filtered Data'!$C$2:$C23,"&lt;"&amp;AAS$4),AAS$4&lt;TODAY()),"Late","Occupied")),)))</f>
        <v/>
      </c>
      <c r="AAT12" s="33" t="str">
        <f>IF(ISBLANK($F12),,IF(TODAY()=AAT$4,"Today",IF(AND(LOOKUP($F12,TenantNames,TenantStartDates)&lt;=AAT$4,LOOKUP($F12,TenantNames,TenantEndDates)&gt;=AAT$4),IF(OR(AND(DAY(LOOKUP($F12,TenantNames,TenantStartDates))&gt;28,DAY(EOMONTH(AAT$4,0))=28,DAY(AAT$4)=28),AND(DAY(LOOKUP($F12,TenantNames,TenantStartDates))&gt;30,DAY(EOMONTH(AAT$4,0))=30,DAY(AAT$4)=30),DAY(LOOKUP($F12,TenantNames,TenantStartDates))=DAY(AAT$4)),IF((LOOKUP($F12,TenantNames,TenantEndDates)-AAT$4)&lt;=31,LOOKUP($F12,TenantNames,TenantTotalRevenues)-SUM($JA12:AAS12),LOOKUP($F12,TenantNames,TenantMonthlyRents)),IF(AND((SUMIF($G$4:AHB$4,"&lt;"&amp;AAT$4,$G12:AHB12))&gt;SUMIFS(TransactionAmounts,TenantSources,$F12,'Filtered Data'!$C$2:$C23,"&lt;"&amp;AAT$4),AAT$4&lt;TODAY()),"Late","Occupied")),)))</f>
        <v/>
      </c>
      <c r="AAU12" s="33" t="str">
        <f>IF(ISBLANK($F12),,IF(TODAY()=AAU$4,"Today",IF(AND(LOOKUP($F12,TenantNames,TenantStartDates)&lt;=AAU$4,LOOKUP($F12,TenantNames,TenantEndDates)&gt;=AAU$4),IF(OR(AND(DAY(LOOKUP($F12,TenantNames,TenantStartDates))&gt;28,DAY(EOMONTH(AAU$4,0))=28,DAY(AAU$4)=28),AND(DAY(LOOKUP($F12,TenantNames,TenantStartDates))&gt;30,DAY(EOMONTH(AAU$4,0))=30,DAY(AAU$4)=30),DAY(LOOKUP($F12,TenantNames,TenantStartDates))=DAY(AAU$4)),IF((LOOKUP($F12,TenantNames,TenantEndDates)-AAU$4)&lt;=31,LOOKUP($F12,TenantNames,TenantTotalRevenues)-SUM($JA12:AAT12),LOOKUP($F12,TenantNames,TenantMonthlyRents)),IF(AND((SUMIF($G$4:AHB$4,"&lt;"&amp;AAU$4,$G12:AHB12))&gt;SUMIFS(TransactionAmounts,TenantSources,$F12,'Filtered Data'!$C$2:$C23,"&lt;"&amp;AAU$4),AAU$4&lt;TODAY()),"Late","Occupied")),)))</f>
        <v/>
      </c>
      <c r="AAV12" s="33" t="str">
        <f>IF(ISBLANK($F12),,IF(TODAY()=AAV$4,"Today",IF(AND(LOOKUP($F12,TenantNames,TenantStartDates)&lt;=AAV$4,LOOKUP($F12,TenantNames,TenantEndDates)&gt;=AAV$4),IF(OR(AND(DAY(LOOKUP($F12,TenantNames,TenantStartDates))&gt;28,DAY(EOMONTH(AAV$4,0))=28,DAY(AAV$4)=28),AND(DAY(LOOKUP($F12,TenantNames,TenantStartDates))&gt;30,DAY(EOMONTH(AAV$4,0))=30,DAY(AAV$4)=30),DAY(LOOKUP($F12,TenantNames,TenantStartDates))=DAY(AAV$4)),IF((LOOKUP($F12,TenantNames,TenantEndDates)-AAV$4)&lt;=31,LOOKUP($F12,TenantNames,TenantTotalRevenues)-SUM($JA12:AAU12),LOOKUP($F12,TenantNames,TenantMonthlyRents)),IF(AND((SUMIF($G$4:AHB$4,"&lt;"&amp;AAV$4,$G12:AHB12))&gt;SUMIFS(TransactionAmounts,TenantSources,$F12,'Filtered Data'!$C$2:$C23,"&lt;"&amp;AAV$4),AAV$4&lt;TODAY()),"Late","Occupied")),)))</f>
        <v/>
      </c>
      <c r="AAW12" s="33" t="str">
        <f>IF(ISBLANK($F12),,IF(TODAY()=AAW$4,"Today",IF(AND(LOOKUP($F12,TenantNames,TenantStartDates)&lt;=AAW$4,LOOKUP($F12,TenantNames,TenantEndDates)&gt;=AAW$4),IF(OR(AND(DAY(LOOKUP($F12,TenantNames,TenantStartDates))&gt;28,DAY(EOMONTH(AAW$4,0))=28,DAY(AAW$4)=28),AND(DAY(LOOKUP($F12,TenantNames,TenantStartDates))&gt;30,DAY(EOMONTH(AAW$4,0))=30,DAY(AAW$4)=30),DAY(LOOKUP($F12,TenantNames,TenantStartDates))=DAY(AAW$4)),IF((LOOKUP($F12,TenantNames,TenantEndDates)-AAW$4)&lt;=31,LOOKUP($F12,TenantNames,TenantTotalRevenues)-SUM($JA12:AAV12),LOOKUP($F12,TenantNames,TenantMonthlyRents)),IF(AND((SUMIF($G$4:AHB$4,"&lt;"&amp;AAW$4,$G12:AHB12))&gt;SUMIFS(TransactionAmounts,TenantSources,$F12,'Filtered Data'!$C$2:$C23,"&lt;"&amp;AAW$4),AAW$4&lt;TODAY()),"Late","Occupied")),)))</f>
        <v/>
      </c>
      <c r="AAX12" s="33" t="str">
        <f>IF(ISBLANK($F12),,IF(TODAY()=AAX$4,"Today",IF(AND(LOOKUP($F12,TenantNames,TenantStartDates)&lt;=AAX$4,LOOKUP($F12,TenantNames,TenantEndDates)&gt;=AAX$4),IF(OR(AND(DAY(LOOKUP($F12,TenantNames,TenantStartDates))&gt;28,DAY(EOMONTH(AAX$4,0))=28,DAY(AAX$4)=28),AND(DAY(LOOKUP($F12,TenantNames,TenantStartDates))&gt;30,DAY(EOMONTH(AAX$4,0))=30,DAY(AAX$4)=30),DAY(LOOKUP($F12,TenantNames,TenantStartDates))=DAY(AAX$4)),IF((LOOKUP($F12,TenantNames,TenantEndDates)-AAX$4)&lt;=31,LOOKUP($F12,TenantNames,TenantTotalRevenues)-SUM($JA12:AAW12),LOOKUP($F12,TenantNames,TenantMonthlyRents)),IF(AND((SUMIF($G$4:AHB$4,"&lt;"&amp;AAX$4,$G12:AHB12))&gt;SUMIFS(TransactionAmounts,TenantSources,$F12,'Filtered Data'!$C$2:$C23,"&lt;"&amp;AAX$4),AAX$4&lt;TODAY()),"Late","Occupied")),)))</f>
        <v/>
      </c>
      <c r="AAY12" s="33" t="str">
        <f>IF(ISBLANK($F12),,IF(TODAY()=AAY$4,"Today",IF(AND(LOOKUP($F12,TenantNames,TenantStartDates)&lt;=AAY$4,LOOKUP($F12,TenantNames,TenantEndDates)&gt;=AAY$4),IF(OR(AND(DAY(LOOKUP($F12,TenantNames,TenantStartDates))&gt;28,DAY(EOMONTH(AAY$4,0))=28,DAY(AAY$4)=28),AND(DAY(LOOKUP($F12,TenantNames,TenantStartDates))&gt;30,DAY(EOMONTH(AAY$4,0))=30,DAY(AAY$4)=30),DAY(LOOKUP($F12,TenantNames,TenantStartDates))=DAY(AAY$4)),IF((LOOKUP($F12,TenantNames,TenantEndDates)-AAY$4)&lt;=31,LOOKUP($F12,TenantNames,TenantTotalRevenues)-SUM($JA12:AAX12),LOOKUP($F12,TenantNames,TenantMonthlyRents)),IF(AND((SUMIF($G$4:AHB$4,"&lt;"&amp;AAY$4,$G12:AHB12))&gt;SUMIFS(TransactionAmounts,TenantSources,$F12,'Filtered Data'!$C$2:$C23,"&lt;"&amp;AAY$4),AAY$4&lt;TODAY()),"Late","Occupied")),)))</f>
        <v/>
      </c>
      <c r="AAZ12" s="33" t="str">
        <f>IF(ISBLANK($F12),,IF(TODAY()=AAZ$4,"Today",IF(AND(LOOKUP($F12,TenantNames,TenantStartDates)&lt;=AAZ$4,LOOKUP($F12,TenantNames,TenantEndDates)&gt;=AAZ$4),IF(OR(AND(DAY(LOOKUP($F12,TenantNames,TenantStartDates))&gt;28,DAY(EOMONTH(AAZ$4,0))=28,DAY(AAZ$4)=28),AND(DAY(LOOKUP($F12,TenantNames,TenantStartDates))&gt;30,DAY(EOMONTH(AAZ$4,0))=30,DAY(AAZ$4)=30),DAY(LOOKUP($F12,TenantNames,TenantStartDates))=DAY(AAZ$4)),IF((LOOKUP($F12,TenantNames,TenantEndDates)-AAZ$4)&lt;=31,LOOKUP($F12,TenantNames,TenantTotalRevenues)-SUM($JA12:AAY12),LOOKUP($F12,TenantNames,TenantMonthlyRents)),IF(AND((SUMIF($G$4:AHB$4,"&lt;"&amp;AAZ$4,$G12:AHB12))&gt;SUMIFS(TransactionAmounts,TenantSources,$F12,'Filtered Data'!$C$2:$C23,"&lt;"&amp;AAZ$4),AAZ$4&lt;TODAY()),"Late","Occupied")),)))</f>
        <v/>
      </c>
      <c r="ABA12" s="33" t="str">
        <f>IF(ISBLANK($F12),,IF(TODAY()=ABA$4,"Today",IF(AND(LOOKUP($F12,TenantNames,TenantStartDates)&lt;=ABA$4,LOOKUP($F12,TenantNames,TenantEndDates)&gt;=ABA$4),IF(OR(AND(DAY(LOOKUP($F12,TenantNames,TenantStartDates))&gt;28,DAY(EOMONTH(ABA$4,0))=28,DAY(ABA$4)=28),AND(DAY(LOOKUP($F12,TenantNames,TenantStartDates))&gt;30,DAY(EOMONTH(ABA$4,0))=30,DAY(ABA$4)=30),DAY(LOOKUP($F12,TenantNames,TenantStartDates))=DAY(ABA$4)),IF((LOOKUP($F12,TenantNames,TenantEndDates)-ABA$4)&lt;=31,LOOKUP($F12,TenantNames,TenantTotalRevenues)-SUM($JA12:AAZ12),LOOKUP($F12,TenantNames,TenantMonthlyRents)),IF(AND((SUMIF($G$4:AHB$4,"&lt;"&amp;ABA$4,$G12:AHB12))&gt;SUMIFS(TransactionAmounts,TenantSources,$F12,'Filtered Data'!$C$2:$C23,"&lt;"&amp;ABA$4),ABA$4&lt;TODAY()),"Late","Occupied")),)))</f>
        <v/>
      </c>
      <c r="ABB12" s="33" t="str">
        <f>IF(ISBLANK($F12),,IF(TODAY()=ABB$4,"Today",IF(AND(LOOKUP($F12,TenantNames,TenantStartDates)&lt;=ABB$4,LOOKUP($F12,TenantNames,TenantEndDates)&gt;=ABB$4),IF(OR(AND(DAY(LOOKUP($F12,TenantNames,TenantStartDates))&gt;28,DAY(EOMONTH(ABB$4,0))=28,DAY(ABB$4)=28),AND(DAY(LOOKUP($F12,TenantNames,TenantStartDates))&gt;30,DAY(EOMONTH(ABB$4,0))=30,DAY(ABB$4)=30),DAY(LOOKUP($F12,TenantNames,TenantStartDates))=DAY(ABB$4)),IF((LOOKUP($F12,TenantNames,TenantEndDates)-ABB$4)&lt;=31,LOOKUP($F12,TenantNames,TenantTotalRevenues)-SUM($JA12:ABA12),LOOKUP($F12,TenantNames,TenantMonthlyRents)),IF(AND((SUMIF($G$4:AHB$4,"&lt;"&amp;ABB$4,$G12:AHB12))&gt;SUMIFS(TransactionAmounts,TenantSources,$F12,'Filtered Data'!$C$2:$C23,"&lt;"&amp;ABB$4),ABB$4&lt;TODAY()),"Late","Occupied")),)))</f>
        <v/>
      </c>
      <c r="ABC12" s="33" t="str">
        <f>IF(ISBLANK($F12),,IF(TODAY()=ABC$4,"Today",IF(AND(LOOKUP($F12,TenantNames,TenantStartDates)&lt;=ABC$4,LOOKUP($F12,TenantNames,TenantEndDates)&gt;=ABC$4),IF(OR(AND(DAY(LOOKUP($F12,TenantNames,TenantStartDates))&gt;28,DAY(EOMONTH(ABC$4,0))=28,DAY(ABC$4)=28),AND(DAY(LOOKUP($F12,TenantNames,TenantStartDates))&gt;30,DAY(EOMONTH(ABC$4,0))=30,DAY(ABC$4)=30),DAY(LOOKUP($F12,TenantNames,TenantStartDates))=DAY(ABC$4)),IF((LOOKUP($F12,TenantNames,TenantEndDates)-ABC$4)&lt;=31,LOOKUP($F12,TenantNames,TenantTotalRevenues)-SUM($JA12:ABB12),LOOKUP($F12,TenantNames,TenantMonthlyRents)),IF(AND((SUMIF($G$4:AHB$4,"&lt;"&amp;ABC$4,$G12:AHB12))&gt;SUMIFS(TransactionAmounts,TenantSources,$F12,'Filtered Data'!$C$2:$C23,"&lt;"&amp;ABC$4),ABC$4&lt;TODAY()),"Late","Occupied")),)))</f>
        <v/>
      </c>
      <c r="ABD12" s="33" t="str">
        <f>IF(ISBLANK($F12),,IF(TODAY()=ABD$4,"Today",IF(AND(LOOKUP($F12,TenantNames,TenantStartDates)&lt;=ABD$4,LOOKUP($F12,TenantNames,TenantEndDates)&gt;=ABD$4),IF(OR(AND(DAY(LOOKUP($F12,TenantNames,TenantStartDates))&gt;28,DAY(EOMONTH(ABD$4,0))=28,DAY(ABD$4)=28),AND(DAY(LOOKUP($F12,TenantNames,TenantStartDates))&gt;30,DAY(EOMONTH(ABD$4,0))=30,DAY(ABD$4)=30),DAY(LOOKUP($F12,TenantNames,TenantStartDates))=DAY(ABD$4)),IF((LOOKUP($F12,TenantNames,TenantEndDates)-ABD$4)&lt;=31,LOOKUP($F12,TenantNames,TenantTotalRevenues)-SUM($JA12:ABC12),LOOKUP($F12,TenantNames,TenantMonthlyRents)),IF(AND((SUMIF($G$4:AHB$4,"&lt;"&amp;ABD$4,$G12:AHB12))&gt;SUMIFS(TransactionAmounts,TenantSources,$F12,'Filtered Data'!$C$2:$C23,"&lt;"&amp;ABD$4),ABD$4&lt;TODAY()),"Late","Occupied")),)))</f>
        <v/>
      </c>
      <c r="ABE12" s="33" t="str">
        <f>IF(ISBLANK($F12),,IF(TODAY()=ABE$4,"Today",IF(AND(LOOKUP($F12,TenantNames,TenantStartDates)&lt;=ABE$4,LOOKUP($F12,TenantNames,TenantEndDates)&gt;=ABE$4),IF(OR(AND(DAY(LOOKUP($F12,TenantNames,TenantStartDates))&gt;28,DAY(EOMONTH(ABE$4,0))=28,DAY(ABE$4)=28),AND(DAY(LOOKUP($F12,TenantNames,TenantStartDates))&gt;30,DAY(EOMONTH(ABE$4,0))=30,DAY(ABE$4)=30),DAY(LOOKUP($F12,TenantNames,TenantStartDates))=DAY(ABE$4)),IF((LOOKUP($F12,TenantNames,TenantEndDates)-ABE$4)&lt;=31,LOOKUP($F12,TenantNames,TenantTotalRevenues)-SUM($JA12:ABD12),LOOKUP($F12,TenantNames,TenantMonthlyRents)),IF(AND((SUMIF($G$4:AHB$4,"&lt;"&amp;ABE$4,$G12:AHB12))&gt;SUMIFS(TransactionAmounts,TenantSources,$F12,'Filtered Data'!$C$2:$C23,"&lt;"&amp;ABE$4),ABE$4&lt;TODAY()),"Late","Occupied")),)))</f>
        <v/>
      </c>
      <c r="ABF12" s="33" t="str">
        <f>IF(ISBLANK($F12),,IF(TODAY()=ABF$4,"Today",IF(AND(LOOKUP($F12,TenantNames,TenantStartDates)&lt;=ABF$4,LOOKUP($F12,TenantNames,TenantEndDates)&gt;=ABF$4),IF(OR(AND(DAY(LOOKUP($F12,TenantNames,TenantStartDates))&gt;28,DAY(EOMONTH(ABF$4,0))=28,DAY(ABF$4)=28),AND(DAY(LOOKUP($F12,TenantNames,TenantStartDates))&gt;30,DAY(EOMONTH(ABF$4,0))=30,DAY(ABF$4)=30),DAY(LOOKUP($F12,TenantNames,TenantStartDates))=DAY(ABF$4)),IF((LOOKUP($F12,TenantNames,TenantEndDates)-ABF$4)&lt;=31,LOOKUP($F12,TenantNames,TenantTotalRevenues)-SUM($JA12:ABE12),LOOKUP($F12,TenantNames,TenantMonthlyRents)),IF(AND((SUMIF($G$4:AHB$4,"&lt;"&amp;ABF$4,$G12:AHB12))&gt;SUMIFS(TransactionAmounts,TenantSources,$F12,'Filtered Data'!$C$2:$C23,"&lt;"&amp;ABF$4),ABF$4&lt;TODAY()),"Late","Occupied")),)))</f>
        <v/>
      </c>
      <c r="ABG12" s="33" t="str">
        <f>IF(ISBLANK($F12),,IF(TODAY()=ABG$4,"Today",IF(AND(LOOKUP($F12,TenantNames,TenantStartDates)&lt;=ABG$4,LOOKUP($F12,TenantNames,TenantEndDates)&gt;=ABG$4),IF(OR(AND(DAY(LOOKUP($F12,TenantNames,TenantStartDates))&gt;28,DAY(EOMONTH(ABG$4,0))=28,DAY(ABG$4)=28),AND(DAY(LOOKUP($F12,TenantNames,TenantStartDates))&gt;30,DAY(EOMONTH(ABG$4,0))=30,DAY(ABG$4)=30),DAY(LOOKUP($F12,TenantNames,TenantStartDates))=DAY(ABG$4)),IF((LOOKUP($F12,TenantNames,TenantEndDates)-ABG$4)&lt;=31,LOOKUP($F12,TenantNames,TenantTotalRevenues)-SUM($JA12:ABF12),LOOKUP($F12,TenantNames,TenantMonthlyRents)),IF(AND((SUMIF($G$4:AHB$4,"&lt;"&amp;ABG$4,$G12:AHB12))&gt;SUMIFS(TransactionAmounts,TenantSources,$F12,'Filtered Data'!$C$2:$C23,"&lt;"&amp;ABG$4),ABG$4&lt;TODAY()),"Late","Occupied")),)))</f>
        <v/>
      </c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</row>
    <row r="13" ht="28.5" customHeight="1">
      <c r="A13" s="31"/>
      <c r="B13" s="31"/>
      <c r="C13" s="27"/>
      <c r="D13" s="22" t="str">
        <f t="shared" si="1"/>
        <v/>
      </c>
      <c r="E13" s="22"/>
      <c r="F13" s="2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18"/>
      <c r="JA13" s="33" t="str">
        <f>IF(ISBLANK($F13),,IF(TODAY()=JA$4,"Today",IF(AND(LOOKUP($F13,TenantNames,TenantStartDates)&lt;=JA$4,LOOKUP($F13,TenantNames,TenantEndDates)&gt;=JA$4),IF(OR(AND(DAY(LOOKUP($F13,TenantNames,TenantStartDates))&gt;28,DAY(EOMONTH(JA$4,0))=28,DAY(JA$4)=28),AND(DAY(LOOKUP($F13,TenantNames,TenantStartDates))&gt;30,DAY(EOMONTH(JA$4,0))=30,DAY(JA$4)=30),DAY(LOOKUP($F13,TenantNames,TenantStartDates))=DAY(JA$4)),IF((LOOKUP($F13,TenantNames,TenantEndDates)-JA$4)&lt;=31,LOOKUP($F13,TenantNames,TenantTotalRevenues)-SUM(IZ13:$JA13),LOOKUP($F13,TenantNames,TenantMonthlyRents)),IF(AND((SUMIF($G$4:AHB$4,"&lt;"&amp;JA$4,$G13:AHB13))&gt;SUMIFS(TransactionAmounts,TenantSources,$F13,'Filtered Data'!$C$2:$C23,"&lt;"&amp;JA$4),JA$4&lt;TODAY()),"Late","Occupied")),)))</f>
        <v/>
      </c>
      <c r="JB13" s="33" t="str">
        <f>IF(ISBLANK($F13),,IF(TODAY()=JB$4,"Today",IF(AND(LOOKUP($F13,TenantNames,TenantStartDates)&lt;=JB$4,LOOKUP($F13,TenantNames,TenantEndDates)&gt;=JB$4),IF(OR(AND(DAY(LOOKUP($F13,TenantNames,TenantStartDates))&gt;28,DAY(EOMONTH(JB$4,0))=28,DAY(JB$4)=28),AND(DAY(LOOKUP($F13,TenantNames,TenantStartDates))&gt;30,DAY(EOMONTH(JB$4,0))=30,DAY(JB$4)=30),DAY(LOOKUP($F13,TenantNames,TenantStartDates))=DAY(JB$4)),IF((LOOKUP($F13,TenantNames,TenantEndDates)-JB$4)&lt;=31,LOOKUP($F13,TenantNames,TenantTotalRevenues)-SUM(JA13:$JA13),LOOKUP($F13,TenantNames,TenantMonthlyRents)),IF(AND((SUMIF($G$4:AHB$4,"&lt;"&amp;JB$4,$G13:AHB13))&gt;SUMIFS(TransactionAmounts,TenantSources,$F13,'Filtered Data'!$C$2:$C23,"&lt;"&amp;JB$4),JB$4&lt;TODAY()),"Late","Occupied")),)))</f>
        <v/>
      </c>
      <c r="JC13" s="33" t="str">
        <f>IF(ISBLANK($F13),,IF(TODAY()=JC$4,"Today",IF(AND(LOOKUP($F13,TenantNames,TenantStartDates)&lt;=JC$4,LOOKUP($F13,TenantNames,TenantEndDates)&gt;=JC$4),IF(OR(AND(DAY(LOOKUP($F13,TenantNames,TenantStartDates))&gt;28,DAY(EOMONTH(JC$4,0))=28,DAY(JC$4)=28),AND(DAY(LOOKUP($F13,TenantNames,TenantStartDates))&gt;30,DAY(EOMONTH(JC$4,0))=30,DAY(JC$4)=30),DAY(LOOKUP($F13,TenantNames,TenantStartDates))=DAY(JC$4)),IF((LOOKUP($F13,TenantNames,TenantEndDates)-JC$4)&lt;=31,LOOKUP($F13,TenantNames,TenantTotalRevenues)-SUM($JA13:JB13),LOOKUP($F13,TenantNames,TenantMonthlyRents)),IF(AND((SUMIF($G$4:AHB$4,"&lt;"&amp;JC$4,$G13:AHB13))&gt;SUMIFS(TransactionAmounts,TenantSources,$F13,'Filtered Data'!$C$2:$C23,"&lt;"&amp;JC$4),JC$4&lt;TODAY()),"Late","Occupied")),)))</f>
        <v/>
      </c>
      <c r="JD13" s="33" t="str">
        <f>IF(ISBLANK($F13),,IF(TODAY()=JD$4,"Today",IF(AND(LOOKUP($F13,TenantNames,TenantStartDates)&lt;=JD$4,LOOKUP($F13,TenantNames,TenantEndDates)&gt;=JD$4),IF(OR(AND(DAY(LOOKUP($F13,TenantNames,TenantStartDates))&gt;28,DAY(EOMONTH(JD$4,0))=28,DAY(JD$4)=28),AND(DAY(LOOKUP($F13,TenantNames,TenantStartDates))&gt;30,DAY(EOMONTH(JD$4,0))=30,DAY(JD$4)=30),DAY(LOOKUP($F13,TenantNames,TenantStartDates))=DAY(JD$4)),IF((LOOKUP($F13,TenantNames,TenantEndDates)-JD$4)&lt;=31,LOOKUP($F13,TenantNames,TenantTotalRevenues)-SUM($JA13:JC13),LOOKUP($F13,TenantNames,TenantMonthlyRents)),IF(AND((SUMIF($G$4:AHB$4,"&lt;"&amp;JD$4,$G13:AHB13))&gt;SUMIFS(TransactionAmounts,TenantSources,$F13,'Filtered Data'!$C$2:$C23,"&lt;"&amp;JD$4),JD$4&lt;TODAY()),"Late","Occupied")),)))</f>
        <v/>
      </c>
      <c r="JE13" s="33" t="str">
        <f>IF(ISBLANK($F13),,IF(TODAY()=JE$4,"Today",IF(AND(LOOKUP($F13,TenantNames,TenantStartDates)&lt;=JE$4,LOOKUP($F13,TenantNames,TenantEndDates)&gt;=JE$4),IF(OR(AND(DAY(LOOKUP($F13,TenantNames,TenantStartDates))&gt;28,DAY(EOMONTH(JE$4,0))=28,DAY(JE$4)=28),AND(DAY(LOOKUP($F13,TenantNames,TenantStartDates))&gt;30,DAY(EOMONTH(JE$4,0))=30,DAY(JE$4)=30),DAY(LOOKUP($F13,TenantNames,TenantStartDates))=DAY(JE$4)),IF((LOOKUP($F13,TenantNames,TenantEndDates)-JE$4)&lt;=31,LOOKUP($F13,TenantNames,TenantTotalRevenues)-SUM($JA13:JD13),LOOKUP($F13,TenantNames,TenantMonthlyRents)),IF(AND((SUMIF($G$4:AHB$4,"&lt;"&amp;JE$4,$G13:AHB13))&gt;SUMIFS(TransactionAmounts,TenantSources,$F13,'Filtered Data'!$C$2:$C23,"&lt;"&amp;JE$4),JE$4&lt;TODAY()),"Late","Occupied")),)))</f>
        <v/>
      </c>
      <c r="JF13" s="33" t="str">
        <f>IF(ISBLANK($F13),,IF(TODAY()=JF$4,"Today",IF(AND(LOOKUP($F13,TenantNames,TenantStartDates)&lt;=JF$4,LOOKUP($F13,TenantNames,TenantEndDates)&gt;=JF$4),IF(OR(AND(DAY(LOOKUP($F13,TenantNames,TenantStartDates))&gt;28,DAY(EOMONTH(JF$4,0))=28,DAY(JF$4)=28),AND(DAY(LOOKUP($F13,TenantNames,TenantStartDates))&gt;30,DAY(EOMONTH(JF$4,0))=30,DAY(JF$4)=30),DAY(LOOKUP($F13,TenantNames,TenantStartDates))=DAY(JF$4)),IF((LOOKUP($F13,TenantNames,TenantEndDates)-JF$4)&lt;=31,LOOKUP($F13,TenantNames,TenantTotalRevenues)-SUM($JA13:JE13),LOOKUP($F13,TenantNames,TenantMonthlyRents)),IF(AND((SUMIF($G$4:AHB$4,"&lt;"&amp;JF$4,$G13:AHB13))&gt;SUMIFS(TransactionAmounts,TenantSources,$F13,'Filtered Data'!$C$2:$C23,"&lt;"&amp;JF$4),JF$4&lt;TODAY()),"Late","Occupied")),)))</f>
        <v/>
      </c>
      <c r="JG13" s="33" t="str">
        <f>IF(ISBLANK($F13),,IF(TODAY()=JG$4,"Today",IF(AND(LOOKUP($F13,TenantNames,TenantStartDates)&lt;=JG$4,LOOKUP($F13,TenantNames,TenantEndDates)&gt;=JG$4),IF(OR(AND(DAY(LOOKUP($F13,TenantNames,TenantStartDates))&gt;28,DAY(EOMONTH(JG$4,0))=28,DAY(JG$4)=28),AND(DAY(LOOKUP($F13,TenantNames,TenantStartDates))&gt;30,DAY(EOMONTH(JG$4,0))=30,DAY(JG$4)=30),DAY(LOOKUP($F13,TenantNames,TenantStartDates))=DAY(JG$4)),IF((LOOKUP($F13,TenantNames,TenantEndDates)-JG$4)&lt;=31,LOOKUP($F13,TenantNames,TenantTotalRevenues)-SUM($JA13:JF13),LOOKUP($F13,TenantNames,TenantMonthlyRents)),IF(AND((SUMIF($G$4:AHB$4,"&lt;"&amp;JG$4,$G13:AHB13))&gt;SUMIFS(TransactionAmounts,TenantSources,$F13,'Filtered Data'!$C$2:$C23,"&lt;"&amp;JG$4),JG$4&lt;TODAY()),"Late","Occupied")),)))</f>
        <v/>
      </c>
      <c r="JH13" s="33" t="str">
        <f>IF(ISBLANK($F13),,IF(TODAY()=JH$4,"Today",IF(AND(LOOKUP($F13,TenantNames,TenantStartDates)&lt;=JH$4,LOOKUP($F13,TenantNames,TenantEndDates)&gt;=JH$4),IF(OR(AND(DAY(LOOKUP($F13,TenantNames,TenantStartDates))&gt;28,DAY(EOMONTH(JH$4,0))=28,DAY(JH$4)=28),AND(DAY(LOOKUP($F13,TenantNames,TenantStartDates))&gt;30,DAY(EOMONTH(JH$4,0))=30,DAY(JH$4)=30),DAY(LOOKUP($F13,TenantNames,TenantStartDates))=DAY(JH$4)),IF((LOOKUP($F13,TenantNames,TenantEndDates)-JH$4)&lt;=31,LOOKUP($F13,TenantNames,TenantTotalRevenues)-SUM($JA13:JG13),LOOKUP($F13,TenantNames,TenantMonthlyRents)),IF(AND((SUMIF($G$4:AHB$4,"&lt;"&amp;JH$4,$G13:AHB13))&gt;SUMIFS(TransactionAmounts,TenantSources,$F13,'Filtered Data'!$C$2:$C23,"&lt;"&amp;JH$4),JH$4&lt;TODAY()),"Late","Occupied")),)))</f>
        <v/>
      </c>
      <c r="JI13" s="33" t="str">
        <f>IF(ISBLANK($F13),,IF(TODAY()=JI$4,"Today",IF(AND(LOOKUP($F13,TenantNames,TenantStartDates)&lt;=JI$4,LOOKUP($F13,TenantNames,TenantEndDates)&gt;=JI$4),IF(OR(AND(DAY(LOOKUP($F13,TenantNames,TenantStartDates))&gt;28,DAY(EOMONTH(JI$4,0))=28,DAY(JI$4)=28),AND(DAY(LOOKUP($F13,TenantNames,TenantStartDates))&gt;30,DAY(EOMONTH(JI$4,0))=30,DAY(JI$4)=30),DAY(LOOKUP($F13,TenantNames,TenantStartDates))=DAY(JI$4)),IF((LOOKUP($F13,TenantNames,TenantEndDates)-JI$4)&lt;=31,LOOKUP($F13,TenantNames,TenantTotalRevenues)-SUM($JA13:JH13),LOOKUP($F13,TenantNames,TenantMonthlyRents)),IF(AND((SUMIF($G$4:AHB$4,"&lt;"&amp;JI$4,$G13:AHB13))&gt;SUMIFS(TransactionAmounts,TenantSources,$F13,'Filtered Data'!$C$2:$C23,"&lt;"&amp;JI$4),JI$4&lt;TODAY()),"Late","Occupied")),)))</f>
        <v/>
      </c>
      <c r="JJ13" s="33" t="str">
        <f>IF(ISBLANK($F13),,IF(TODAY()=JJ$4,"Today",IF(AND(LOOKUP($F13,TenantNames,TenantStartDates)&lt;=JJ$4,LOOKUP($F13,TenantNames,TenantEndDates)&gt;=JJ$4),IF(OR(AND(DAY(LOOKUP($F13,TenantNames,TenantStartDates))&gt;28,DAY(EOMONTH(JJ$4,0))=28,DAY(JJ$4)=28),AND(DAY(LOOKUP($F13,TenantNames,TenantStartDates))&gt;30,DAY(EOMONTH(JJ$4,0))=30,DAY(JJ$4)=30),DAY(LOOKUP($F13,TenantNames,TenantStartDates))=DAY(JJ$4)),IF((LOOKUP($F13,TenantNames,TenantEndDates)-JJ$4)&lt;=31,LOOKUP($F13,TenantNames,TenantTotalRevenues)-SUM($JA13:JI13),LOOKUP($F13,TenantNames,TenantMonthlyRents)),IF(AND((SUMIF($G$4:AHB$4,"&lt;"&amp;JJ$4,$G13:AHB13))&gt;SUMIFS(TransactionAmounts,TenantSources,$F13,'Filtered Data'!$C$2:$C23,"&lt;"&amp;JJ$4),JJ$4&lt;TODAY()),"Late","Occupied")),)))</f>
        <v/>
      </c>
      <c r="JK13" s="33" t="str">
        <f>IF(ISBLANK($F13),,IF(TODAY()=JK$4,"Today",IF(AND(LOOKUP($F13,TenantNames,TenantStartDates)&lt;=JK$4,LOOKUP($F13,TenantNames,TenantEndDates)&gt;=JK$4),IF(OR(AND(DAY(LOOKUP($F13,TenantNames,TenantStartDates))&gt;28,DAY(EOMONTH(JK$4,0))=28,DAY(JK$4)=28),AND(DAY(LOOKUP($F13,TenantNames,TenantStartDates))&gt;30,DAY(EOMONTH(JK$4,0))=30,DAY(JK$4)=30),DAY(LOOKUP($F13,TenantNames,TenantStartDates))=DAY(JK$4)),IF((LOOKUP($F13,TenantNames,TenantEndDates)-JK$4)&lt;=31,LOOKUP($F13,TenantNames,TenantTotalRevenues)-SUM($JA13:JJ13),LOOKUP($F13,TenantNames,TenantMonthlyRents)),IF(AND((SUMIF($G$4:AHB$4,"&lt;"&amp;JK$4,$G13:AHB13))&gt;SUMIFS(TransactionAmounts,TenantSources,$F13,'Filtered Data'!$C$2:$C23,"&lt;"&amp;JK$4),JK$4&lt;TODAY()),"Late","Occupied")),)))</f>
        <v/>
      </c>
      <c r="JL13" s="33" t="str">
        <f>IF(ISBLANK($F13),,IF(TODAY()=JL$4,"Today",IF(AND(LOOKUP($F13,TenantNames,TenantStartDates)&lt;=JL$4,LOOKUP($F13,TenantNames,TenantEndDates)&gt;=JL$4),IF(OR(AND(DAY(LOOKUP($F13,TenantNames,TenantStartDates))&gt;28,DAY(EOMONTH(JL$4,0))=28,DAY(JL$4)=28),AND(DAY(LOOKUP($F13,TenantNames,TenantStartDates))&gt;30,DAY(EOMONTH(JL$4,0))=30,DAY(JL$4)=30),DAY(LOOKUP($F13,TenantNames,TenantStartDates))=DAY(JL$4)),IF((LOOKUP($F13,TenantNames,TenantEndDates)-JL$4)&lt;=31,LOOKUP($F13,TenantNames,TenantTotalRevenues)-SUM($JA13:JK13),LOOKUP($F13,TenantNames,TenantMonthlyRents)),IF(AND((SUMIF($G$4:AHB$4,"&lt;"&amp;JL$4,$G13:AHB13))&gt;SUMIFS(TransactionAmounts,TenantSources,$F13,'Filtered Data'!$C$2:$C23,"&lt;"&amp;JL$4),JL$4&lt;TODAY()),"Late","Occupied")),)))</f>
        <v/>
      </c>
      <c r="JM13" s="33" t="str">
        <f>IF(ISBLANK($F13),,IF(TODAY()=JM$4,"Today",IF(AND(LOOKUP($F13,TenantNames,TenantStartDates)&lt;=JM$4,LOOKUP($F13,TenantNames,TenantEndDates)&gt;=JM$4),IF(OR(AND(DAY(LOOKUP($F13,TenantNames,TenantStartDates))&gt;28,DAY(EOMONTH(JM$4,0))=28,DAY(JM$4)=28),AND(DAY(LOOKUP($F13,TenantNames,TenantStartDates))&gt;30,DAY(EOMONTH(JM$4,0))=30,DAY(JM$4)=30),DAY(LOOKUP($F13,TenantNames,TenantStartDates))=DAY(JM$4)),IF((LOOKUP($F13,TenantNames,TenantEndDates)-JM$4)&lt;=31,LOOKUP($F13,TenantNames,TenantTotalRevenues)-SUM($JA13:JL13),LOOKUP($F13,TenantNames,TenantMonthlyRents)),IF(AND((SUMIF($G$4:AHB$4,"&lt;"&amp;JM$4,$G13:AHB13))&gt;SUMIFS(TransactionAmounts,TenantSources,$F13,'Filtered Data'!$C$2:$C23,"&lt;"&amp;JM$4),JM$4&lt;TODAY()),"Late","Occupied")),)))</f>
        <v/>
      </c>
      <c r="JN13" s="33" t="str">
        <f>IF(ISBLANK($F13),,IF(TODAY()=JN$4,"Today",IF(AND(LOOKUP($F13,TenantNames,TenantStartDates)&lt;=JN$4,LOOKUP($F13,TenantNames,TenantEndDates)&gt;=JN$4),IF(OR(AND(DAY(LOOKUP($F13,TenantNames,TenantStartDates))&gt;28,DAY(EOMONTH(JN$4,0))=28,DAY(JN$4)=28),AND(DAY(LOOKUP($F13,TenantNames,TenantStartDates))&gt;30,DAY(EOMONTH(JN$4,0))=30,DAY(JN$4)=30),DAY(LOOKUP($F13,TenantNames,TenantStartDates))=DAY(JN$4)),IF((LOOKUP($F13,TenantNames,TenantEndDates)-JN$4)&lt;=31,LOOKUP($F13,TenantNames,TenantTotalRevenues)-SUM($JA13:JM13),LOOKUP($F13,TenantNames,TenantMonthlyRents)),IF(AND((SUMIF($G$4:AHB$4,"&lt;"&amp;JN$4,$G13:AHB13))&gt;SUMIFS(TransactionAmounts,TenantSources,$F13,'Filtered Data'!$C$2:$C23,"&lt;"&amp;JN$4),JN$4&lt;TODAY()),"Late","Occupied")),)))</f>
        <v/>
      </c>
      <c r="JO13" s="33" t="str">
        <f>IF(ISBLANK($F13),,IF(TODAY()=JO$4,"Today",IF(AND(LOOKUP($F13,TenantNames,TenantStartDates)&lt;=JO$4,LOOKUP($F13,TenantNames,TenantEndDates)&gt;=JO$4),IF(OR(AND(DAY(LOOKUP($F13,TenantNames,TenantStartDates))&gt;28,DAY(EOMONTH(JO$4,0))=28,DAY(JO$4)=28),AND(DAY(LOOKUP($F13,TenantNames,TenantStartDates))&gt;30,DAY(EOMONTH(JO$4,0))=30,DAY(JO$4)=30),DAY(LOOKUP($F13,TenantNames,TenantStartDates))=DAY(JO$4)),IF((LOOKUP($F13,TenantNames,TenantEndDates)-JO$4)&lt;=31,LOOKUP($F13,TenantNames,TenantTotalRevenues)-SUM($JA13:JN13),LOOKUP($F13,TenantNames,TenantMonthlyRents)),IF(AND((SUMIF($G$4:AHB$4,"&lt;"&amp;JO$4,$G13:AHB13))&gt;SUMIFS(TransactionAmounts,TenantSources,$F13,'Filtered Data'!$C$2:$C23,"&lt;"&amp;JO$4),JO$4&lt;TODAY()),"Late","Occupied")),)))</f>
        <v/>
      </c>
      <c r="JP13" s="33" t="str">
        <f>IF(ISBLANK($F13),,IF(TODAY()=JP$4,"Today",IF(AND(LOOKUP($F13,TenantNames,TenantStartDates)&lt;=JP$4,LOOKUP($F13,TenantNames,TenantEndDates)&gt;=JP$4),IF(OR(AND(DAY(LOOKUP($F13,TenantNames,TenantStartDates))&gt;28,DAY(EOMONTH(JP$4,0))=28,DAY(JP$4)=28),AND(DAY(LOOKUP($F13,TenantNames,TenantStartDates))&gt;30,DAY(EOMONTH(JP$4,0))=30,DAY(JP$4)=30),DAY(LOOKUP($F13,TenantNames,TenantStartDates))=DAY(JP$4)),IF((LOOKUP($F13,TenantNames,TenantEndDates)-JP$4)&lt;=31,LOOKUP($F13,TenantNames,TenantTotalRevenues)-SUM($JA13:JO13),LOOKUP($F13,TenantNames,TenantMonthlyRents)),IF(AND((SUMIF($G$4:AHB$4,"&lt;"&amp;JP$4,$G13:AHB13))&gt;SUMIFS(TransactionAmounts,TenantSources,$F13,'Filtered Data'!$C$2:$C23,"&lt;"&amp;JP$4),JP$4&lt;TODAY()),"Late","Occupied")),)))</f>
        <v/>
      </c>
      <c r="JQ13" s="33" t="str">
        <f>IF(ISBLANK($F13),,IF(TODAY()=JQ$4,"Today",IF(AND(LOOKUP($F13,TenantNames,TenantStartDates)&lt;=JQ$4,LOOKUP($F13,TenantNames,TenantEndDates)&gt;=JQ$4),IF(OR(AND(DAY(LOOKUP($F13,TenantNames,TenantStartDates))&gt;28,DAY(EOMONTH(JQ$4,0))=28,DAY(JQ$4)=28),AND(DAY(LOOKUP($F13,TenantNames,TenantStartDates))&gt;30,DAY(EOMONTH(JQ$4,0))=30,DAY(JQ$4)=30),DAY(LOOKUP($F13,TenantNames,TenantStartDates))=DAY(JQ$4)),IF((LOOKUP($F13,TenantNames,TenantEndDates)-JQ$4)&lt;=31,LOOKUP($F13,TenantNames,TenantTotalRevenues)-SUM($JA13:JP13),LOOKUP($F13,TenantNames,TenantMonthlyRents)),IF(AND((SUMIF($G$4:AHB$4,"&lt;"&amp;JQ$4,$G13:AHB13))&gt;SUMIFS(TransactionAmounts,TenantSources,$F13,'Filtered Data'!$C$2:$C23,"&lt;"&amp;JQ$4),JQ$4&lt;TODAY()),"Late","Occupied")),)))</f>
        <v/>
      </c>
      <c r="JR13" s="33" t="str">
        <f>IF(ISBLANK($F13),,IF(TODAY()=JR$4,"Today",IF(AND(LOOKUP($F13,TenantNames,TenantStartDates)&lt;=JR$4,LOOKUP($F13,TenantNames,TenantEndDates)&gt;=JR$4),IF(OR(AND(DAY(LOOKUP($F13,TenantNames,TenantStartDates))&gt;28,DAY(EOMONTH(JR$4,0))=28,DAY(JR$4)=28),AND(DAY(LOOKUP($F13,TenantNames,TenantStartDates))&gt;30,DAY(EOMONTH(JR$4,0))=30,DAY(JR$4)=30),DAY(LOOKUP($F13,TenantNames,TenantStartDates))=DAY(JR$4)),IF((LOOKUP($F13,TenantNames,TenantEndDates)-JR$4)&lt;=31,LOOKUP($F13,TenantNames,TenantTotalRevenues)-SUM($JA13:JQ13),LOOKUP($F13,TenantNames,TenantMonthlyRents)),IF(AND((SUMIF($G$4:AHB$4,"&lt;"&amp;JR$4,$G13:AHB13))&gt;SUMIFS(TransactionAmounts,TenantSources,$F13,'Filtered Data'!$C$2:$C23,"&lt;"&amp;JR$4),JR$4&lt;TODAY()),"Late","Occupied")),)))</f>
        <v/>
      </c>
      <c r="JS13" s="33" t="str">
        <f>IF(ISBLANK($F13),,IF(TODAY()=JS$4,"Today",IF(AND(LOOKUP($F13,TenantNames,TenantStartDates)&lt;=JS$4,LOOKUP($F13,TenantNames,TenantEndDates)&gt;=JS$4),IF(OR(AND(DAY(LOOKUP($F13,TenantNames,TenantStartDates))&gt;28,DAY(EOMONTH(JS$4,0))=28,DAY(JS$4)=28),AND(DAY(LOOKUP($F13,TenantNames,TenantStartDates))&gt;30,DAY(EOMONTH(JS$4,0))=30,DAY(JS$4)=30),DAY(LOOKUP($F13,TenantNames,TenantStartDates))=DAY(JS$4)),IF((LOOKUP($F13,TenantNames,TenantEndDates)-JS$4)&lt;=31,LOOKUP($F13,TenantNames,TenantTotalRevenues)-SUM($JA13:JR13),LOOKUP($F13,TenantNames,TenantMonthlyRents)),IF(AND((SUMIF($G$4:AHB$4,"&lt;"&amp;JS$4,$G13:AHB13))&gt;SUMIFS(TransactionAmounts,TenantSources,$F13,'Filtered Data'!$C$2:$C23,"&lt;"&amp;JS$4),JS$4&lt;TODAY()),"Late","Occupied")),)))</f>
        <v/>
      </c>
      <c r="JT13" s="33" t="str">
        <f>IF(ISBLANK($F13),,IF(TODAY()=JT$4,"Today",IF(AND(LOOKUP($F13,TenantNames,TenantStartDates)&lt;=JT$4,LOOKUP($F13,TenantNames,TenantEndDates)&gt;=JT$4),IF(OR(AND(DAY(LOOKUP($F13,TenantNames,TenantStartDates))&gt;28,DAY(EOMONTH(JT$4,0))=28,DAY(JT$4)=28),AND(DAY(LOOKUP($F13,TenantNames,TenantStartDates))&gt;30,DAY(EOMONTH(JT$4,0))=30,DAY(JT$4)=30),DAY(LOOKUP($F13,TenantNames,TenantStartDates))=DAY(JT$4)),IF((LOOKUP($F13,TenantNames,TenantEndDates)-JT$4)&lt;=31,LOOKUP($F13,TenantNames,TenantTotalRevenues)-SUM($JA13:JS13),LOOKUP($F13,TenantNames,TenantMonthlyRents)),IF(AND((SUMIF($G$4:AHB$4,"&lt;"&amp;JT$4,$G13:AHB13))&gt;SUMIFS(TransactionAmounts,TenantSources,$F13,'Filtered Data'!$C$2:$C23,"&lt;"&amp;JT$4),JT$4&lt;TODAY()),"Late","Occupied")),)))</f>
        <v/>
      </c>
      <c r="JU13" s="33" t="str">
        <f>IF(ISBLANK($F13),,IF(TODAY()=JU$4,"Today",IF(AND(LOOKUP($F13,TenantNames,TenantStartDates)&lt;=JU$4,LOOKUP($F13,TenantNames,TenantEndDates)&gt;=JU$4),IF(OR(AND(DAY(LOOKUP($F13,TenantNames,TenantStartDates))&gt;28,DAY(EOMONTH(JU$4,0))=28,DAY(JU$4)=28),AND(DAY(LOOKUP($F13,TenantNames,TenantStartDates))&gt;30,DAY(EOMONTH(JU$4,0))=30,DAY(JU$4)=30),DAY(LOOKUP($F13,TenantNames,TenantStartDates))=DAY(JU$4)),IF((LOOKUP($F13,TenantNames,TenantEndDates)-JU$4)&lt;=31,LOOKUP($F13,TenantNames,TenantTotalRevenues)-SUM($JA13:JT13),LOOKUP($F13,TenantNames,TenantMonthlyRents)),IF(AND((SUMIF($G$4:AHB$4,"&lt;"&amp;JU$4,$G13:AHB13))&gt;SUMIFS(TransactionAmounts,TenantSources,$F13,'Filtered Data'!$C$2:$C23,"&lt;"&amp;JU$4),JU$4&lt;TODAY()),"Late","Occupied")),)))</f>
        <v/>
      </c>
      <c r="JV13" s="33" t="str">
        <f>IF(ISBLANK($F13),,IF(TODAY()=JV$4,"Today",IF(AND(LOOKUP($F13,TenantNames,TenantStartDates)&lt;=JV$4,LOOKUP($F13,TenantNames,TenantEndDates)&gt;=JV$4),IF(OR(AND(DAY(LOOKUP($F13,TenantNames,TenantStartDates))&gt;28,DAY(EOMONTH(JV$4,0))=28,DAY(JV$4)=28),AND(DAY(LOOKUP($F13,TenantNames,TenantStartDates))&gt;30,DAY(EOMONTH(JV$4,0))=30,DAY(JV$4)=30),DAY(LOOKUP($F13,TenantNames,TenantStartDates))=DAY(JV$4)),IF((LOOKUP($F13,TenantNames,TenantEndDates)-JV$4)&lt;=31,LOOKUP($F13,TenantNames,TenantTotalRevenues)-SUM($JA13:JU13),LOOKUP($F13,TenantNames,TenantMonthlyRents)),IF(AND((SUMIF($G$4:AHB$4,"&lt;"&amp;JV$4,$G13:AHB13))&gt;SUMIFS(TransactionAmounts,TenantSources,$F13,'Filtered Data'!$C$2:$C23,"&lt;"&amp;JV$4),JV$4&lt;TODAY()),"Late","Occupied")),)))</f>
        <v/>
      </c>
      <c r="JW13" s="33" t="str">
        <f>IF(ISBLANK($F13),,IF(TODAY()=JW$4,"Today",IF(AND(LOOKUP($F13,TenantNames,TenantStartDates)&lt;=JW$4,LOOKUP($F13,TenantNames,TenantEndDates)&gt;=JW$4),IF(OR(AND(DAY(LOOKUP($F13,TenantNames,TenantStartDates))&gt;28,DAY(EOMONTH(JW$4,0))=28,DAY(JW$4)=28),AND(DAY(LOOKUP($F13,TenantNames,TenantStartDates))&gt;30,DAY(EOMONTH(JW$4,0))=30,DAY(JW$4)=30),DAY(LOOKUP($F13,TenantNames,TenantStartDates))=DAY(JW$4)),IF((LOOKUP($F13,TenantNames,TenantEndDates)-JW$4)&lt;=31,LOOKUP($F13,TenantNames,TenantTotalRevenues)-SUM($JA13:JV13),LOOKUP($F13,TenantNames,TenantMonthlyRents)),IF(AND((SUMIF($G$4:AHB$4,"&lt;"&amp;JW$4,$G13:AHB13))&gt;SUMIFS(TransactionAmounts,TenantSources,$F13,'Filtered Data'!$C$2:$C23,"&lt;"&amp;JW$4),JW$4&lt;TODAY()),"Late","Occupied")),)))</f>
        <v/>
      </c>
      <c r="JX13" s="33" t="str">
        <f>IF(ISBLANK($F13),,IF(TODAY()=JX$4,"Today",IF(AND(LOOKUP($F13,TenantNames,TenantStartDates)&lt;=JX$4,LOOKUP($F13,TenantNames,TenantEndDates)&gt;=JX$4),IF(OR(AND(DAY(LOOKUP($F13,TenantNames,TenantStartDates))&gt;28,DAY(EOMONTH(JX$4,0))=28,DAY(JX$4)=28),AND(DAY(LOOKUP($F13,TenantNames,TenantStartDates))&gt;30,DAY(EOMONTH(JX$4,0))=30,DAY(JX$4)=30),DAY(LOOKUP($F13,TenantNames,TenantStartDates))=DAY(JX$4)),IF((LOOKUP($F13,TenantNames,TenantEndDates)-JX$4)&lt;=31,LOOKUP($F13,TenantNames,TenantTotalRevenues)-SUM($JA13:JW13),LOOKUP($F13,TenantNames,TenantMonthlyRents)),IF(AND((SUMIF($G$4:AHB$4,"&lt;"&amp;JX$4,$G13:AHB13))&gt;SUMIFS(TransactionAmounts,TenantSources,$F13,'Filtered Data'!$C$2:$C23,"&lt;"&amp;JX$4),JX$4&lt;TODAY()),"Late","Occupied")),)))</f>
        <v/>
      </c>
      <c r="JY13" s="33" t="str">
        <f>IF(ISBLANK($F13),,IF(TODAY()=JY$4,"Today",IF(AND(LOOKUP($F13,TenantNames,TenantStartDates)&lt;=JY$4,LOOKUP($F13,TenantNames,TenantEndDates)&gt;=JY$4),IF(OR(AND(DAY(LOOKUP($F13,TenantNames,TenantStartDates))&gt;28,DAY(EOMONTH(JY$4,0))=28,DAY(JY$4)=28),AND(DAY(LOOKUP($F13,TenantNames,TenantStartDates))&gt;30,DAY(EOMONTH(JY$4,0))=30,DAY(JY$4)=30),DAY(LOOKUP($F13,TenantNames,TenantStartDates))=DAY(JY$4)),IF((LOOKUP($F13,TenantNames,TenantEndDates)-JY$4)&lt;=31,LOOKUP($F13,TenantNames,TenantTotalRevenues)-SUM($JA13:JX13),LOOKUP($F13,TenantNames,TenantMonthlyRents)),IF(AND((SUMIF($G$4:AHB$4,"&lt;"&amp;JY$4,$G13:AHB13))&gt;SUMIFS(TransactionAmounts,TenantSources,$F13,'Filtered Data'!$C$2:$C23,"&lt;"&amp;JY$4),JY$4&lt;TODAY()),"Late","Occupied")),)))</f>
        <v/>
      </c>
      <c r="JZ13" s="33" t="str">
        <f>IF(ISBLANK($F13),,IF(TODAY()=JZ$4,"Today",IF(AND(LOOKUP($F13,TenantNames,TenantStartDates)&lt;=JZ$4,LOOKUP($F13,TenantNames,TenantEndDates)&gt;=JZ$4),IF(OR(AND(DAY(LOOKUP($F13,TenantNames,TenantStartDates))&gt;28,DAY(EOMONTH(JZ$4,0))=28,DAY(JZ$4)=28),AND(DAY(LOOKUP($F13,TenantNames,TenantStartDates))&gt;30,DAY(EOMONTH(JZ$4,0))=30,DAY(JZ$4)=30),DAY(LOOKUP($F13,TenantNames,TenantStartDates))=DAY(JZ$4)),IF((LOOKUP($F13,TenantNames,TenantEndDates)-JZ$4)&lt;=31,LOOKUP($F13,TenantNames,TenantTotalRevenues)-SUM($JA13:JY13),LOOKUP($F13,TenantNames,TenantMonthlyRents)),IF(AND((SUMIF($G$4:AHB$4,"&lt;"&amp;JZ$4,$G13:AHB13))&gt;SUMIFS(TransactionAmounts,TenantSources,$F13,'Filtered Data'!$C$2:$C23,"&lt;"&amp;JZ$4),JZ$4&lt;TODAY()),"Late","Occupied")),)))</f>
        <v/>
      </c>
      <c r="KA13" s="33" t="str">
        <f>IF(ISBLANK($F13),,IF(TODAY()=KA$4,"Today",IF(AND(LOOKUP($F13,TenantNames,TenantStartDates)&lt;=KA$4,LOOKUP($F13,TenantNames,TenantEndDates)&gt;=KA$4),IF(OR(AND(DAY(LOOKUP($F13,TenantNames,TenantStartDates))&gt;28,DAY(EOMONTH(KA$4,0))=28,DAY(KA$4)=28),AND(DAY(LOOKUP($F13,TenantNames,TenantStartDates))&gt;30,DAY(EOMONTH(KA$4,0))=30,DAY(KA$4)=30),DAY(LOOKUP($F13,TenantNames,TenantStartDates))=DAY(KA$4)),IF((LOOKUP($F13,TenantNames,TenantEndDates)-KA$4)&lt;=31,LOOKUP($F13,TenantNames,TenantTotalRevenues)-SUM($JA13:JZ13),LOOKUP($F13,TenantNames,TenantMonthlyRents)),IF(AND((SUMIF($G$4:AHB$4,"&lt;"&amp;KA$4,$G13:AHB13))&gt;SUMIFS(TransactionAmounts,TenantSources,$F13,'Filtered Data'!$C$2:$C23,"&lt;"&amp;KA$4),KA$4&lt;TODAY()),"Late","Occupied")),)))</f>
        <v/>
      </c>
      <c r="KB13" s="33" t="str">
        <f>IF(ISBLANK($F13),,IF(TODAY()=KB$4,"Today",IF(AND(LOOKUP($F13,TenantNames,TenantStartDates)&lt;=KB$4,LOOKUP($F13,TenantNames,TenantEndDates)&gt;=KB$4),IF(OR(AND(DAY(LOOKUP($F13,TenantNames,TenantStartDates))&gt;28,DAY(EOMONTH(KB$4,0))=28,DAY(KB$4)=28),AND(DAY(LOOKUP($F13,TenantNames,TenantStartDates))&gt;30,DAY(EOMONTH(KB$4,0))=30,DAY(KB$4)=30),DAY(LOOKUP($F13,TenantNames,TenantStartDates))=DAY(KB$4)),IF((LOOKUP($F13,TenantNames,TenantEndDates)-KB$4)&lt;=31,LOOKUP($F13,TenantNames,TenantTotalRevenues)-SUM($JA13:KA13),LOOKUP($F13,TenantNames,TenantMonthlyRents)),IF(AND((SUMIF($G$4:AHB$4,"&lt;"&amp;KB$4,$G13:AHB13))&gt;SUMIFS(TransactionAmounts,TenantSources,$F13,'Filtered Data'!$C$2:$C23,"&lt;"&amp;KB$4),KB$4&lt;TODAY()),"Late","Occupied")),)))</f>
        <v/>
      </c>
      <c r="KC13" s="33" t="str">
        <f>IF(ISBLANK($F13),,IF(TODAY()=KC$4,"Today",IF(AND(LOOKUP($F13,TenantNames,TenantStartDates)&lt;=KC$4,LOOKUP($F13,TenantNames,TenantEndDates)&gt;=KC$4),IF(OR(AND(DAY(LOOKUP($F13,TenantNames,TenantStartDates))&gt;28,DAY(EOMONTH(KC$4,0))=28,DAY(KC$4)=28),AND(DAY(LOOKUP($F13,TenantNames,TenantStartDates))&gt;30,DAY(EOMONTH(KC$4,0))=30,DAY(KC$4)=30),DAY(LOOKUP($F13,TenantNames,TenantStartDates))=DAY(KC$4)),IF((LOOKUP($F13,TenantNames,TenantEndDates)-KC$4)&lt;=31,LOOKUP($F13,TenantNames,TenantTotalRevenues)-SUM($JA13:KB13),LOOKUP($F13,TenantNames,TenantMonthlyRents)),IF(AND((SUMIF($G$4:AHB$4,"&lt;"&amp;KC$4,$G13:AHB13))&gt;SUMIFS(TransactionAmounts,TenantSources,$F13,'Filtered Data'!$C$2:$C23,"&lt;"&amp;KC$4),KC$4&lt;TODAY()),"Late","Occupied")),)))</f>
        <v/>
      </c>
      <c r="KD13" s="33" t="str">
        <f>IF(ISBLANK($F13),,IF(TODAY()=KD$4,"Today",IF(AND(LOOKUP($F13,TenantNames,TenantStartDates)&lt;=KD$4,LOOKUP($F13,TenantNames,TenantEndDates)&gt;=KD$4),IF(OR(AND(DAY(LOOKUP($F13,TenantNames,TenantStartDates))&gt;28,DAY(EOMONTH(KD$4,0))=28,DAY(KD$4)=28),AND(DAY(LOOKUP($F13,TenantNames,TenantStartDates))&gt;30,DAY(EOMONTH(KD$4,0))=30,DAY(KD$4)=30),DAY(LOOKUP($F13,TenantNames,TenantStartDates))=DAY(KD$4)),IF((LOOKUP($F13,TenantNames,TenantEndDates)-KD$4)&lt;=31,LOOKUP($F13,TenantNames,TenantTotalRevenues)-SUM($JA13:KC13),LOOKUP($F13,TenantNames,TenantMonthlyRents)),IF(AND((SUMIF($G$4:AHB$4,"&lt;"&amp;KD$4,$G13:AHB13))&gt;SUMIFS(TransactionAmounts,TenantSources,$F13,'Filtered Data'!$C$2:$C23,"&lt;"&amp;KD$4),KD$4&lt;TODAY()),"Late","Occupied")),)))</f>
        <v/>
      </c>
      <c r="KE13" s="33" t="str">
        <f>IF(ISBLANK($F13),,IF(TODAY()=KE$4,"Today",IF(AND(LOOKUP($F13,TenantNames,TenantStartDates)&lt;=KE$4,LOOKUP($F13,TenantNames,TenantEndDates)&gt;=KE$4),IF(OR(AND(DAY(LOOKUP($F13,TenantNames,TenantStartDates))&gt;28,DAY(EOMONTH(KE$4,0))=28,DAY(KE$4)=28),AND(DAY(LOOKUP($F13,TenantNames,TenantStartDates))&gt;30,DAY(EOMONTH(KE$4,0))=30,DAY(KE$4)=30),DAY(LOOKUP($F13,TenantNames,TenantStartDates))=DAY(KE$4)),IF((LOOKUP($F13,TenantNames,TenantEndDates)-KE$4)&lt;=31,LOOKUP($F13,TenantNames,TenantTotalRevenues)-SUM($JA13:KD13),LOOKUP($F13,TenantNames,TenantMonthlyRents)),IF(AND((SUMIF($G$4:AHB$4,"&lt;"&amp;KE$4,$G13:AHB13))&gt;SUMIFS(TransactionAmounts,TenantSources,$F13,'Filtered Data'!$C$2:$C23,"&lt;"&amp;KE$4),KE$4&lt;TODAY()),"Late","Occupied")),)))</f>
        <v/>
      </c>
      <c r="KF13" s="33" t="str">
        <f>IF(ISBLANK($F13),,IF(TODAY()=KF$4,"Today",IF(AND(LOOKUP($F13,TenantNames,TenantStartDates)&lt;=KF$4,LOOKUP($F13,TenantNames,TenantEndDates)&gt;=KF$4),IF(OR(AND(DAY(LOOKUP($F13,TenantNames,TenantStartDates))&gt;28,DAY(EOMONTH(KF$4,0))=28,DAY(KF$4)=28),AND(DAY(LOOKUP($F13,TenantNames,TenantStartDates))&gt;30,DAY(EOMONTH(KF$4,0))=30,DAY(KF$4)=30),DAY(LOOKUP($F13,TenantNames,TenantStartDates))=DAY(KF$4)),IF((LOOKUP($F13,TenantNames,TenantEndDates)-KF$4)&lt;=31,LOOKUP($F13,TenantNames,TenantTotalRevenues)-SUM($JA13:KE13),LOOKUP($F13,TenantNames,TenantMonthlyRents)),IF(AND((SUMIF($G$4:AHB$4,"&lt;"&amp;KF$4,$G13:AHB13))&gt;SUMIFS(TransactionAmounts,TenantSources,$F13,'Filtered Data'!$C$2:$C23,"&lt;"&amp;KF$4),KF$4&lt;TODAY()),"Late","Occupied")),)))</f>
        <v/>
      </c>
      <c r="KG13" s="33" t="str">
        <f>IF(ISBLANK($F13),,IF(TODAY()=KG$4,"Today",IF(AND(LOOKUP($F13,TenantNames,TenantStartDates)&lt;=KG$4,LOOKUP($F13,TenantNames,TenantEndDates)&gt;=KG$4),IF(OR(AND(DAY(LOOKUP($F13,TenantNames,TenantStartDates))&gt;28,DAY(EOMONTH(KG$4,0))=28,DAY(KG$4)=28),AND(DAY(LOOKUP($F13,TenantNames,TenantStartDates))&gt;30,DAY(EOMONTH(KG$4,0))=30,DAY(KG$4)=30),DAY(LOOKUP($F13,TenantNames,TenantStartDates))=DAY(KG$4)),IF((LOOKUP($F13,TenantNames,TenantEndDates)-KG$4)&lt;=31,LOOKUP($F13,TenantNames,TenantTotalRevenues)-SUM($JA13:KF13),LOOKUP($F13,TenantNames,TenantMonthlyRents)),IF(AND((SUMIF($G$4:AHB$4,"&lt;"&amp;KG$4,$G13:AHB13))&gt;SUMIFS(TransactionAmounts,TenantSources,$F13,'Filtered Data'!$C$2:$C23,"&lt;"&amp;KG$4),KG$4&lt;TODAY()),"Late","Occupied")),)))</f>
        <v/>
      </c>
      <c r="KH13" s="33" t="str">
        <f>IF(ISBLANK($F13),,IF(TODAY()=KH$4,"Today",IF(AND(LOOKUP($F13,TenantNames,TenantStartDates)&lt;=KH$4,LOOKUP($F13,TenantNames,TenantEndDates)&gt;=KH$4),IF(OR(AND(DAY(LOOKUP($F13,TenantNames,TenantStartDates))&gt;28,DAY(EOMONTH(KH$4,0))=28,DAY(KH$4)=28),AND(DAY(LOOKUP($F13,TenantNames,TenantStartDates))&gt;30,DAY(EOMONTH(KH$4,0))=30,DAY(KH$4)=30),DAY(LOOKUP($F13,TenantNames,TenantStartDates))=DAY(KH$4)),IF((LOOKUP($F13,TenantNames,TenantEndDates)-KH$4)&lt;=31,LOOKUP($F13,TenantNames,TenantTotalRevenues)-SUM($JA13:KG13),LOOKUP($F13,TenantNames,TenantMonthlyRents)),IF(AND((SUMIF($G$4:AHB$4,"&lt;"&amp;KH$4,$G13:AHB13))&gt;SUMIFS(TransactionAmounts,TenantSources,$F13,'Filtered Data'!$C$2:$C23,"&lt;"&amp;KH$4),KH$4&lt;TODAY()),"Late","Occupied")),)))</f>
        <v/>
      </c>
      <c r="KI13" s="33" t="str">
        <f>IF(ISBLANK($F13),,IF(TODAY()=KI$4,"Today",IF(AND(LOOKUP($F13,TenantNames,TenantStartDates)&lt;=KI$4,LOOKUP($F13,TenantNames,TenantEndDates)&gt;=KI$4),IF(OR(AND(DAY(LOOKUP($F13,TenantNames,TenantStartDates))&gt;28,DAY(EOMONTH(KI$4,0))=28,DAY(KI$4)=28),AND(DAY(LOOKUP($F13,TenantNames,TenantStartDates))&gt;30,DAY(EOMONTH(KI$4,0))=30,DAY(KI$4)=30),DAY(LOOKUP($F13,TenantNames,TenantStartDates))=DAY(KI$4)),IF((LOOKUP($F13,TenantNames,TenantEndDates)-KI$4)&lt;=31,LOOKUP($F13,TenantNames,TenantTotalRevenues)-SUM($JA13:KH13),LOOKUP($F13,TenantNames,TenantMonthlyRents)),IF(AND((SUMIF($G$4:AHB$4,"&lt;"&amp;KI$4,$G13:AHB13))&gt;SUMIFS(TransactionAmounts,TenantSources,$F13,'Filtered Data'!$C$2:$C23,"&lt;"&amp;KI$4),KI$4&lt;TODAY()),"Late","Occupied")),)))</f>
        <v/>
      </c>
      <c r="KJ13" s="33" t="str">
        <f>IF(ISBLANK($F13),,IF(TODAY()=KJ$4,"Today",IF(AND(LOOKUP($F13,TenantNames,TenantStartDates)&lt;=KJ$4,LOOKUP($F13,TenantNames,TenantEndDates)&gt;=KJ$4),IF(OR(AND(DAY(LOOKUP($F13,TenantNames,TenantStartDates))&gt;28,DAY(EOMONTH(KJ$4,0))=28,DAY(KJ$4)=28),AND(DAY(LOOKUP($F13,TenantNames,TenantStartDates))&gt;30,DAY(EOMONTH(KJ$4,0))=30,DAY(KJ$4)=30),DAY(LOOKUP($F13,TenantNames,TenantStartDates))=DAY(KJ$4)),IF((LOOKUP($F13,TenantNames,TenantEndDates)-KJ$4)&lt;=31,LOOKUP($F13,TenantNames,TenantTotalRevenues)-SUM($JA13:KI13),LOOKUP($F13,TenantNames,TenantMonthlyRents)),IF(AND((SUMIF($G$4:AHB$4,"&lt;"&amp;KJ$4,$G13:AHB13))&gt;SUMIFS(TransactionAmounts,TenantSources,$F13,'Filtered Data'!$C$2:$C23,"&lt;"&amp;KJ$4),KJ$4&lt;TODAY()),"Late","Occupied")),)))</f>
        <v/>
      </c>
      <c r="KK13" s="33" t="str">
        <f>IF(ISBLANK($F13),,IF(TODAY()=KK$4,"Today",IF(AND(LOOKUP($F13,TenantNames,TenantStartDates)&lt;=KK$4,LOOKUP($F13,TenantNames,TenantEndDates)&gt;=KK$4),IF(OR(AND(DAY(LOOKUP($F13,TenantNames,TenantStartDates))&gt;28,DAY(EOMONTH(KK$4,0))=28,DAY(KK$4)=28),AND(DAY(LOOKUP($F13,TenantNames,TenantStartDates))&gt;30,DAY(EOMONTH(KK$4,0))=30,DAY(KK$4)=30),DAY(LOOKUP($F13,TenantNames,TenantStartDates))=DAY(KK$4)),IF((LOOKUP($F13,TenantNames,TenantEndDates)-KK$4)&lt;=31,LOOKUP($F13,TenantNames,TenantTotalRevenues)-SUM($JA13:KJ13),LOOKUP($F13,TenantNames,TenantMonthlyRents)),IF(AND((SUMIF($G$4:AHB$4,"&lt;"&amp;KK$4,$G13:AHB13))&gt;SUMIFS(TransactionAmounts,TenantSources,$F13,'Filtered Data'!$C$2:$C23,"&lt;"&amp;KK$4),KK$4&lt;TODAY()),"Late","Occupied")),)))</f>
        <v/>
      </c>
      <c r="KL13" s="33" t="str">
        <f>IF(ISBLANK($F13),,IF(TODAY()=KL$4,"Today",IF(AND(LOOKUP($F13,TenantNames,TenantStartDates)&lt;=KL$4,LOOKUP($F13,TenantNames,TenantEndDates)&gt;=KL$4),IF(OR(AND(DAY(LOOKUP($F13,TenantNames,TenantStartDates))&gt;28,DAY(EOMONTH(KL$4,0))=28,DAY(KL$4)=28),AND(DAY(LOOKUP($F13,TenantNames,TenantStartDates))&gt;30,DAY(EOMONTH(KL$4,0))=30,DAY(KL$4)=30),DAY(LOOKUP($F13,TenantNames,TenantStartDates))=DAY(KL$4)),IF((LOOKUP($F13,TenantNames,TenantEndDates)-KL$4)&lt;=31,LOOKUP($F13,TenantNames,TenantTotalRevenues)-SUM($JA13:KK13),LOOKUP($F13,TenantNames,TenantMonthlyRents)),IF(AND((SUMIF($G$4:AHB$4,"&lt;"&amp;KL$4,$G13:AHB13))&gt;SUMIFS(TransactionAmounts,TenantSources,$F13,'Filtered Data'!$C$2:$C23,"&lt;"&amp;KL$4),KL$4&lt;TODAY()),"Late","Occupied")),)))</f>
        <v/>
      </c>
      <c r="KM13" s="33" t="str">
        <f>IF(ISBLANK($F13),,IF(TODAY()=KM$4,"Today",IF(AND(LOOKUP($F13,TenantNames,TenantStartDates)&lt;=KM$4,LOOKUP($F13,TenantNames,TenantEndDates)&gt;=KM$4),IF(OR(AND(DAY(LOOKUP($F13,TenantNames,TenantStartDates))&gt;28,DAY(EOMONTH(KM$4,0))=28,DAY(KM$4)=28),AND(DAY(LOOKUP($F13,TenantNames,TenantStartDates))&gt;30,DAY(EOMONTH(KM$4,0))=30,DAY(KM$4)=30),DAY(LOOKUP($F13,TenantNames,TenantStartDates))=DAY(KM$4)),IF((LOOKUP($F13,TenantNames,TenantEndDates)-KM$4)&lt;=31,LOOKUP($F13,TenantNames,TenantTotalRevenues)-SUM($JA13:KL13),LOOKUP($F13,TenantNames,TenantMonthlyRents)),IF(AND((SUMIF($G$4:AHB$4,"&lt;"&amp;KM$4,$G13:AHB13))&gt;SUMIFS(TransactionAmounts,TenantSources,$F13,'Filtered Data'!$C$2:$C23,"&lt;"&amp;KM$4),KM$4&lt;TODAY()),"Late","Occupied")),)))</f>
        <v/>
      </c>
      <c r="KN13" s="33" t="str">
        <f>IF(ISBLANK($F13),,IF(TODAY()=KN$4,"Today",IF(AND(LOOKUP($F13,TenantNames,TenantStartDates)&lt;=KN$4,LOOKUP($F13,TenantNames,TenantEndDates)&gt;=KN$4),IF(OR(AND(DAY(LOOKUP($F13,TenantNames,TenantStartDates))&gt;28,DAY(EOMONTH(KN$4,0))=28,DAY(KN$4)=28),AND(DAY(LOOKUP($F13,TenantNames,TenantStartDates))&gt;30,DAY(EOMONTH(KN$4,0))=30,DAY(KN$4)=30),DAY(LOOKUP($F13,TenantNames,TenantStartDates))=DAY(KN$4)),IF((LOOKUP($F13,TenantNames,TenantEndDates)-KN$4)&lt;=31,LOOKUP($F13,TenantNames,TenantTotalRevenues)-SUM($JA13:KM13),LOOKUP($F13,TenantNames,TenantMonthlyRents)),IF(AND((SUMIF($G$4:AHB$4,"&lt;"&amp;KN$4,$G13:AHB13))&gt;SUMIFS(TransactionAmounts,TenantSources,$F13,'Filtered Data'!$C$2:$C23,"&lt;"&amp;KN$4),KN$4&lt;TODAY()),"Late","Occupied")),)))</f>
        <v/>
      </c>
      <c r="KO13" s="33" t="str">
        <f>IF(ISBLANK($F13),,IF(TODAY()=KO$4,"Today",IF(AND(LOOKUP($F13,TenantNames,TenantStartDates)&lt;=KO$4,LOOKUP($F13,TenantNames,TenantEndDates)&gt;=KO$4),IF(OR(AND(DAY(LOOKUP($F13,TenantNames,TenantStartDates))&gt;28,DAY(EOMONTH(KO$4,0))=28,DAY(KO$4)=28),AND(DAY(LOOKUP($F13,TenantNames,TenantStartDates))&gt;30,DAY(EOMONTH(KO$4,0))=30,DAY(KO$4)=30),DAY(LOOKUP($F13,TenantNames,TenantStartDates))=DAY(KO$4)),IF((LOOKUP($F13,TenantNames,TenantEndDates)-KO$4)&lt;=31,LOOKUP($F13,TenantNames,TenantTotalRevenues)-SUM($JA13:KN13),LOOKUP($F13,TenantNames,TenantMonthlyRents)),IF(AND((SUMIF($G$4:AHB$4,"&lt;"&amp;KO$4,$G13:AHB13))&gt;SUMIFS(TransactionAmounts,TenantSources,$F13,'Filtered Data'!$C$2:$C23,"&lt;"&amp;KO$4),KO$4&lt;TODAY()),"Late","Occupied")),)))</f>
        <v/>
      </c>
      <c r="KP13" s="33" t="str">
        <f>IF(ISBLANK($F13),,IF(TODAY()=KP$4,"Today",IF(AND(LOOKUP($F13,TenantNames,TenantStartDates)&lt;=KP$4,LOOKUP($F13,TenantNames,TenantEndDates)&gt;=KP$4),IF(OR(AND(DAY(LOOKUP($F13,TenantNames,TenantStartDates))&gt;28,DAY(EOMONTH(KP$4,0))=28,DAY(KP$4)=28),AND(DAY(LOOKUP($F13,TenantNames,TenantStartDates))&gt;30,DAY(EOMONTH(KP$4,0))=30,DAY(KP$4)=30),DAY(LOOKUP($F13,TenantNames,TenantStartDates))=DAY(KP$4)),IF((LOOKUP($F13,TenantNames,TenantEndDates)-KP$4)&lt;=31,LOOKUP($F13,TenantNames,TenantTotalRevenues)-SUM($JA13:KO13),LOOKUP($F13,TenantNames,TenantMonthlyRents)),IF(AND((SUMIF($G$4:AHB$4,"&lt;"&amp;KP$4,$G13:AHB13))&gt;SUMIFS(TransactionAmounts,TenantSources,$F13,'Filtered Data'!$C$2:$C23,"&lt;"&amp;KP$4),KP$4&lt;TODAY()),"Late","Occupied")),)))</f>
        <v/>
      </c>
      <c r="KQ13" s="33" t="str">
        <f>IF(ISBLANK($F13),,IF(TODAY()=KQ$4,"Today",IF(AND(LOOKUP($F13,TenantNames,TenantStartDates)&lt;=KQ$4,LOOKUP($F13,TenantNames,TenantEndDates)&gt;=KQ$4),IF(OR(AND(DAY(LOOKUP($F13,TenantNames,TenantStartDates))&gt;28,DAY(EOMONTH(KQ$4,0))=28,DAY(KQ$4)=28),AND(DAY(LOOKUP($F13,TenantNames,TenantStartDates))&gt;30,DAY(EOMONTH(KQ$4,0))=30,DAY(KQ$4)=30),DAY(LOOKUP($F13,TenantNames,TenantStartDates))=DAY(KQ$4)),IF((LOOKUP($F13,TenantNames,TenantEndDates)-KQ$4)&lt;=31,LOOKUP($F13,TenantNames,TenantTotalRevenues)-SUM($JA13:KP13),LOOKUP($F13,TenantNames,TenantMonthlyRents)),IF(AND((SUMIF($G$4:AHB$4,"&lt;"&amp;KQ$4,$G13:AHB13))&gt;SUMIFS(TransactionAmounts,TenantSources,$F13,'Filtered Data'!$C$2:$C23,"&lt;"&amp;KQ$4),KQ$4&lt;TODAY()),"Late","Occupied")),)))</f>
        <v/>
      </c>
      <c r="KR13" s="33" t="str">
        <f>IF(ISBLANK($F13),,IF(TODAY()=KR$4,"Today",IF(AND(LOOKUP($F13,TenantNames,TenantStartDates)&lt;=KR$4,LOOKUP($F13,TenantNames,TenantEndDates)&gt;=KR$4),IF(OR(AND(DAY(LOOKUP($F13,TenantNames,TenantStartDates))&gt;28,DAY(EOMONTH(KR$4,0))=28,DAY(KR$4)=28),AND(DAY(LOOKUP($F13,TenantNames,TenantStartDates))&gt;30,DAY(EOMONTH(KR$4,0))=30,DAY(KR$4)=30),DAY(LOOKUP($F13,TenantNames,TenantStartDates))=DAY(KR$4)),IF((LOOKUP($F13,TenantNames,TenantEndDates)-KR$4)&lt;=31,LOOKUP($F13,TenantNames,TenantTotalRevenues)-SUM($JA13:KQ13),LOOKUP($F13,TenantNames,TenantMonthlyRents)),IF(AND((SUMIF($G$4:AHB$4,"&lt;"&amp;KR$4,$G13:AHB13))&gt;SUMIFS(TransactionAmounts,TenantSources,$F13,'Filtered Data'!$C$2:$C23,"&lt;"&amp;KR$4),KR$4&lt;TODAY()),"Late","Occupied")),)))</f>
        <v/>
      </c>
      <c r="KS13" s="33" t="str">
        <f>IF(ISBLANK($F13),,IF(TODAY()=KS$4,"Today",IF(AND(LOOKUP($F13,TenantNames,TenantStartDates)&lt;=KS$4,LOOKUP($F13,TenantNames,TenantEndDates)&gt;=KS$4),IF(OR(AND(DAY(LOOKUP($F13,TenantNames,TenantStartDates))&gt;28,DAY(EOMONTH(KS$4,0))=28,DAY(KS$4)=28),AND(DAY(LOOKUP($F13,TenantNames,TenantStartDates))&gt;30,DAY(EOMONTH(KS$4,0))=30,DAY(KS$4)=30),DAY(LOOKUP($F13,TenantNames,TenantStartDates))=DAY(KS$4)),IF((LOOKUP($F13,TenantNames,TenantEndDates)-KS$4)&lt;=31,LOOKUP($F13,TenantNames,TenantTotalRevenues)-SUM($JA13:KR13),LOOKUP($F13,TenantNames,TenantMonthlyRents)),IF(AND((SUMIF($G$4:AHB$4,"&lt;"&amp;KS$4,$G13:AHB13))&gt;SUMIFS(TransactionAmounts,TenantSources,$F13,'Filtered Data'!$C$2:$C23,"&lt;"&amp;KS$4),KS$4&lt;TODAY()),"Late","Occupied")),)))</f>
        <v/>
      </c>
      <c r="KT13" s="33" t="str">
        <f>IF(ISBLANK($F13),,IF(TODAY()=KT$4,"Today",IF(AND(LOOKUP($F13,TenantNames,TenantStartDates)&lt;=KT$4,LOOKUP($F13,TenantNames,TenantEndDates)&gt;=KT$4),IF(OR(AND(DAY(LOOKUP($F13,TenantNames,TenantStartDates))&gt;28,DAY(EOMONTH(KT$4,0))=28,DAY(KT$4)=28),AND(DAY(LOOKUP($F13,TenantNames,TenantStartDates))&gt;30,DAY(EOMONTH(KT$4,0))=30,DAY(KT$4)=30),DAY(LOOKUP($F13,TenantNames,TenantStartDates))=DAY(KT$4)),IF((LOOKUP($F13,TenantNames,TenantEndDates)-KT$4)&lt;=31,LOOKUP($F13,TenantNames,TenantTotalRevenues)-SUM($JA13:KS13),LOOKUP($F13,TenantNames,TenantMonthlyRents)),IF(AND((SUMIF($G$4:AHB$4,"&lt;"&amp;KT$4,$G13:AHB13))&gt;SUMIFS(TransactionAmounts,TenantSources,$F13,'Filtered Data'!$C$2:$C23,"&lt;"&amp;KT$4),KT$4&lt;TODAY()),"Late","Occupied")),)))</f>
        <v/>
      </c>
      <c r="KU13" s="33" t="str">
        <f>IF(ISBLANK($F13),,IF(TODAY()=KU$4,"Today",IF(AND(LOOKUP($F13,TenantNames,TenantStartDates)&lt;=KU$4,LOOKUP($F13,TenantNames,TenantEndDates)&gt;=KU$4),IF(OR(AND(DAY(LOOKUP($F13,TenantNames,TenantStartDates))&gt;28,DAY(EOMONTH(KU$4,0))=28,DAY(KU$4)=28),AND(DAY(LOOKUP($F13,TenantNames,TenantStartDates))&gt;30,DAY(EOMONTH(KU$4,0))=30,DAY(KU$4)=30),DAY(LOOKUP($F13,TenantNames,TenantStartDates))=DAY(KU$4)),IF((LOOKUP($F13,TenantNames,TenantEndDates)-KU$4)&lt;=31,LOOKUP($F13,TenantNames,TenantTotalRevenues)-SUM($JA13:KT13),LOOKUP($F13,TenantNames,TenantMonthlyRents)),IF(AND((SUMIF($G$4:AHB$4,"&lt;"&amp;KU$4,$G13:AHB13))&gt;SUMIFS(TransactionAmounts,TenantSources,$F13,'Filtered Data'!$C$2:$C23,"&lt;"&amp;KU$4),KU$4&lt;TODAY()),"Late","Occupied")),)))</f>
        <v/>
      </c>
      <c r="KV13" s="33" t="str">
        <f>IF(ISBLANK($F13),,IF(TODAY()=KV$4,"Today",IF(AND(LOOKUP($F13,TenantNames,TenantStartDates)&lt;=KV$4,LOOKUP($F13,TenantNames,TenantEndDates)&gt;=KV$4),IF(OR(AND(DAY(LOOKUP($F13,TenantNames,TenantStartDates))&gt;28,DAY(EOMONTH(KV$4,0))=28,DAY(KV$4)=28),AND(DAY(LOOKUP($F13,TenantNames,TenantStartDates))&gt;30,DAY(EOMONTH(KV$4,0))=30,DAY(KV$4)=30),DAY(LOOKUP($F13,TenantNames,TenantStartDates))=DAY(KV$4)),IF((LOOKUP($F13,TenantNames,TenantEndDates)-KV$4)&lt;=31,LOOKUP($F13,TenantNames,TenantTotalRevenues)-SUM($JA13:KU13),LOOKUP($F13,TenantNames,TenantMonthlyRents)),IF(AND((SUMIF($G$4:AHB$4,"&lt;"&amp;KV$4,$G13:AHB13))&gt;SUMIFS(TransactionAmounts,TenantSources,$F13,'Filtered Data'!$C$2:$C23,"&lt;"&amp;KV$4),KV$4&lt;TODAY()),"Late","Occupied")),)))</f>
        <v/>
      </c>
      <c r="KW13" s="33" t="str">
        <f>IF(ISBLANK($F13),,IF(TODAY()=KW$4,"Today",IF(AND(LOOKUP($F13,TenantNames,TenantStartDates)&lt;=KW$4,LOOKUP($F13,TenantNames,TenantEndDates)&gt;=KW$4),IF(OR(AND(DAY(LOOKUP($F13,TenantNames,TenantStartDates))&gt;28,DAY(EOMONTH(KW$4,0))=28,DAY(KW$4)=28),AND(DAY(LOOKUP($F13,TenantNames,TenantStartDates))&gt;30,DAY(EOMONTH(KW$4,0))=30,DAY(KW$4)=30),DAY(LOOKUP($F13,TenantNames,TenantStartDates))=DAY(KW$4)),IF((LOOKUP($F13,TenantNames,TenantEndDates)-KW$4)&lt;=31,LOOKUP($F13,TenantNames,TenantTotalRevenues)-SUM($JA13:KV13),LOOKUP($F13,TenantNames,TenantMonthlyRents)),IF(AND((SUMIF($G$4:AHB$4,"&lt;"&amp;KW$4,$G13:AHB13))&gt;SUMIFS(TransactionAmounts,TenantSources,$F13,'Filtered Data'!$C$2:$C23,"&lt;"&amp;KW$4),KW$4&lt;TODAY()),"Late","Occupied")),)))</f>
        <v/>
      </c>
      <c r="KX13" s="33" t="str">
        <f>IF(ISBLANK($F13),,IF(TODAY()=KX$4,"Today",IF(AND(LOOKUP($F13,TenantNames,TenantStartDates)&lt;=KX$4,LOOKUP($F13,TenantNames,TenantEndDates)&gt;=KX$4),IF(OR(AND(DAY(LOOKUP($F13,TenantNames,TenantStartDates))&gt;28,DAY(EOMONTH(KX$4,0))=28,DAY(KX$4)=28),AND(DAY(LOOKUP($F13,TenantNames,TenantStartDates))&gt;30,DAY(EOMONTH(KX$4,0))=30,DAY(KX$4)=30),DAY(LOOKUP($F13,TenantNames,TenantStartDates))=DAY(KX$4)),IF((LOOKUP($F13,TenantNames,TenantEndDates)-KX$4)&lt;=31,LOOKUP($F13,TenantNames,TenantTotalRevenues)-SUM($JA13:KW13),LOOKUP($F13,TenantNames,TenantMonthlyRents)),IF(AND((SUMIF($G$4:AHB$4,"&lt;"&amp;KX$4,$G13:AHB13))&gt;SUMIFS(TransactionAmounts,TenantSources,$F13,'Filtered Data'!$C$2:$C23,"&lt;"&amp;KX$4),KX$4&lt;TODAY()),"Late","Occupied")),)))</f>
        <v/>
      </c>
      <c r="KY13" s="33" t="str">
        <f>IF(ISBLANK($F13),,IF(TODAY()=KY$4,"Today",IF(AND(LOOKUP($F13,TenantNames,TenantStartDates)&lt;=KY$4,LOOKUP($F13,TenantNames,TenantEndDates)&gt;=KY$4),IF(OR(AND(DAY(LOOKUP($F13,TenantNames,TenantStartDates))&gt;28,DAY(EOMONTH(KY$4,0))=28,DAY(KY$4)=28),AND(DAY(LOOKUP($F13,TenantNames,TenantStartDates))&gt;30,DAY(EOMONTH(KY$4,0))=30,DAY(KY$4)=30),DAY(LOOKUP($F13,TenantNames,TenantStartDates))=DAY(KY$4)),IF((LOOKUP($F13,TenantNames,TenantEndDates)-KY$4)&lt;=31,LOOKUP($F13,TenantNames,TenantTotalRevenues)-SUM($JA13:KX13),LOOKUP($F13,TenantNames,TenantMonthlyRents)),IF(AND((SUMIF($G$4:AHB$4,"&lt;"&amp;KY$4,$G13:AHB13))&gt;SUMIFS(TransactionAmounts,TenantSources,$F13,'Filtered Data'!$C$2:$C23,"&lt;"&amp;KY$4),KY$4&lt;TODAY()),"Late","Occupied")),)))</f>
        <v/>
      </c>
      <c r="KZ13" s="33" t="str">
        <f>IF(ISBLANK($F13),,IF(TODAY()=KZ$4,"Today",IF(AND(LOOKUP($F13,TenantNames,TenantStartDates)&lt;=KZ$4,LOOKUP($F13,TenantNames,TenantEndDates)&gt;=KZ$4),IF(OR(AND(DAY(LOOKUP($F13,TenantNames,TenantStartDates))&gt;28,DAY(EOMONTH(KZ$4,0))=28,DAY(KZ$4)=28),AND(DAY(LOOKUP($F13,TenantNames,TenantStartDates))&gt;30,DAY(EOMONTH(KZ$4,0))=30,DAY(KZ$4)=30),DAY(LOOKUP($F13,TenantNames,TenantStartDates))=DAY(KZ$4)),IF((LOOKUP($F13,TenantNames,TenantEndDates)-KZ$4)&lt;=31,LOOKUP($F13,TenantNames,TenantTotalRevenues)-SUM($JA13:KY13),LOOKUP($F13,TenantNames,TenantMonthlyRents)),IF(AND((SUMIF($G$4:AHB$4,"&lt;"&amp;KZ$4,$G13:AHB13))&gt;SUMIFS(TransactionAmounts,TenantSources,$F13,'Filtered Data'!$C$2:$C23,"&lt;"&amp;KZ$4),KZ$4&lt;TODAY()),"Late","Occupied")),)))</f>
        <v/>
      </c>
      <c r="LA13" s="33" t="str">
        <f>IF(ISBLANK($F13),,IF(TODAY()=LA$4,"Today",IF(AND(LOOKUP($F13,TenantNames,TenantStartDates)&lt;=LA$4,LOOKUP($F13,TenantNames,TenantEndDates)&gt;=LA$4),IF(OR(AND(DAY(LOOKUP($F13,TenantNames,TenantStartDates))&gt;28,DAY(EOMONTH(LA$4,0))=28,DAY(LA$4)=28),AND(DAY(LOOKUP($F13,TenantNames,TenantStartDates))&gt;30,DAY(EOMONTH(LA$4,0))=30,DAY(LA$4)=30),DAY(LOOKUP($F13,TenantNames,TenantStartDates))=DAY(LA$4)),IF((LOOKUP($F13,TenantNames,TenantEndDates)-LA$4)&lt;=31,LOOKUP($F13,TenantNames,TenantTotalRevenues)-SUM($JA13:KZ13),LOOKUP($F13,TenantNames,TenantMonthlyRents)),IF(AND((SUMIF($G$4:AHB$4,"&lt;"&amp;LA$4,$G13:AHB13))&gt;SUMIFS(TransactionAmounts,TenantSources,$F13,'Filtered Data'!$C$2:$C23,"&lt;"&amp;LA$4),LA$4&lt;TODAY()),"Late","Occupied")),)))</f>
        <v/>
      </c>
      <c r="LB13" s="33" t="str">
        <f>IF(ISBLANK($F13),,IF(TODAY()=LB$4,"Today",IF(AND(LOOKUP($F13,TenantNames,TenantStartDates)&lt;=LB$4,LOOKUP($F13,TenantNames,TenantEndDates)&gt;=LB$4),IF(OR(AND(DAY(LOOKUP($F13,TenantNames,TenantStartDates))&gt;28,DAY(EOMONTH(LB$4,0))=28,DAY(LB$4)=28),AND(DAY(LOOKUP($F13,TenantNames,TenantStartDates))&gt;30,DAY(EOMONTH(LB$4,0))=30,DAY(LB$4)=30),DAY(LOOKUP($F13,TenantNames,TenantStartDates))=DAY(LB$4)),IF((LOOKUP($F13,TenantNames,TenantEndDates)-LB$4)&lt;=31,LOOKUP($F13,TenantNames,TenantTotalRevenues)-SUM($JA13:LA13),LOOKUP($F13,TenantNames,TenantMonthlyRents)),IF(AND((SUMIF($G$4:AHB$4,"&lt;"&amp;LB$4,$G13:AHB13))&gt;SUMIFS(TransactionAmounts,TenantSources,$F13,'Filtered Data'!$C$2:$C23,"&lt;"&amp;LB$4),LB$4&lt;TODAY()),"Late","Occupied")),)))</f>
        <v/>
      </c>
      <c r="LC13" s="33" t="str">
        <f>IF(ISBLANK($F13),,IF(TODAY()=LC$4,"Today",IF(AND(LOOKUP($F13,TenantNames,TenantStartDates)&lt;=LC$4,LOOKUP($F13,TenantNames,TenantEndDates)&gt;=LC$4),IF(OR(AND(DAY(LOOKUP($F13,TenantNames,TenantStartDates))&gt;28,DAY(EOMONTH(LC$4,0))=28,DAY(LC$4)=28),AND(DAY(LOOKUP($F13,TenantNames,TenantStartDates))&gt;30,DAY(EOMONTH(LC$4,0))=30,DAY(LC$4)=30),DAY(LOOKUP($F13,TenantNames,TenantStartDates))=DAY(LC$4)),IF((LOOKUP($F13,TenantNames,TenantEndDates)-LC$4)&lt;=31,LOOKUP($F13,TenantNames,TenantTotalRevenues)-SUM($JA13:LB13),LOOKUP($F13,TenantNames,TenantMonthlyRents)),IF(AND((SUMIF($G$4:AHB$4,"&lt;"&amp;LC$4,$G13:AHB13))&gt;SUMIFS(TransactionAmounts,TenantSources,$F13,'Filtered Data'!$C$2:$C23,"&lt;"&amp;LC$4),LC$4&lt;TODAY()),"Late","Occupied")),)))</f>
        <v/>
      </c>
      <c r="LD13" s="33" t="str">
        <f>IF(ISBLANK($F13),,IF(TODAY()=LD$4,"Today",IF(AND(LOOKUP($F13,TenantNames,TenantStartDates)&lt;=LD$4,LOOKUP($F13,TenantNames,TenantEndDates)&gt;=LD$4),IF(OR(AND(DAY(LOOKUP($F13,TenantNames,TenantStartDates))&gt;28,DAY(EOMONTH(LD$4,0))=28,DAY(LD$4)=28),AND(DAY(LOOKUP($F13,TenantNames,TenantStartDates))&gt;30,DAY(EOMONTH(LD$4,0))=30,DAY(LD$4)=30),DAY(LOOKUP($F13,TenantNames,TenantStartDates))=DAY(LD$4)),IF((LOOKUP($F13,TenantNames,TenantEndDates)-LD$4)&lt;=31,LOOKUP($F13,TenantNames,TenantTotalRevenues)-SUM($JA13:LC13),LOOKUP($F13,TenantNames,TenantMonthlyRents)),IF(AND((SUMIF($G$4:AHB$4,"&lt;"&amp;LD$4,$G13:AHB13))&gt;SUMIFS(TransactionAmounts,TenantSources,$F13,'Filtered Data'!$C$2:$C23,"&lt;"&amp;LD$4),LD$4&lt;TODAY()),"Late","Occupied")),)))</f>
        <v/>
      </c>
      <c r="LE13" s="33" t="str">
        <f>IF(ISBLANK($F13),,IF(TODAY()=LE$4,"Today",IF(AND(LOOKUP($F13,TenantNames,TenantStartDates)&lt;=LE$4,LOOKUP($F13,TenantNames,TenantEndDates)&gt;=LE$4),IF(OR(AND(DAY(LOOKUP($F13,TenantNames,TenantStartDates))&gt;28,DAY(EOMONTH(LE$4,0))=28,DAY(LE$4)=28),AND(DAY(LOOKUP($F13,TenantNames,TenantStartDates))&gt;30,DAY(EOMONTH(LE$4,0))=30,DAY(LE$4)=30),DAY(LOOKUP($F13,TenantNames,TenantStartDates))=DAY(LE$4)),IF((LOOKUP($F13,TenantNames,TenantEndDates)-LE$4)&lt;=31,LOOKUP($F13,TenantNames,TenantTotalRevenues)-SUM($JA13:LD13),LOOKUP($F13,TenantNames,TenantMonthlyRents)),IF(AND((SUMIF($G$4:AHB$4,"&lt;"&amp;LE$4,$G13:AHB13))&gt;SUMIFS(TransactionAmounts,TenantSources,$F13,'Filtered Data'!$C$2:$C23,"&lt;"&amp;LE$4),LE$4&lt;TODAY()),"Late","Occupied")),)))</f>
        <v/>
      </c>
      <c r="LF13" s="33" t="str">
        <f>IF(ISBLANK($F13),,IF(TODAY()=LF$4,"Today",IF(AND(LOOKUP($F13,TenantNames,TenantStartDates)&lt;=LF$4,LOOKUP($F13,TenantNames,TenantEndDates)&gt;=LF$4),IF(OR(AND(DAY(LOOKUP($F13,TenantNames,TenantStartDates))&gt;28,DAY(EOMONTH(LF$4,0))=28,DAY(LF$4)=28),AND(DAY(LOOKUP($F13,TenantNames,TenantStartDates))&gt;30,DAY(EOMONTH(LF$4,0))=30,DAY(LF$4)=30),DAY(LOOKUP($F13,TenantNames,TenantStartDates))=DAY(LF$4)),IF((LOOKUP($F13,TenantNames,TenantEndDates)-LF$4)&lt;=31,LOOKUP($F13,TenantNames,TenantTotalRevenues)-SUM($JA13:LE13),LOOKUP($F13,TenantNames,TenantMonthlyRents)),IF(AND((SUMIF($G$4:AHB$4,"&lt;"&amp;LF$4,$G13:AHB13))&gt;SUMIFS(TransactionAmounts,TenantSources,$F13,'Filtered Data'!$C$2:$C23,"&lt;"&amp;LF$4),LF$4&lt;TODAY()),"Late","Occupied")),)))</f>
        <v/>
      </c>
      <c r="LG13" s="33" t="str">
        <f>IF(ISBLANK($F13),,IF(TODAY()=LG$4,"Today",IF(AND(LOOKUP($F13,TenantNames,TenantStartDates)&lt;=LG$4,LOOKUP($F13,TenantNames,TenantEndDates)&gt;=LG$4),IF(OR(AND(DAY(LOOKUP($F13,TenantNames,TenantStartDates))&gt;28,DAY(EOMONTH(LG$4,0))=28,DAY(LG$4)=28),AND(DAY(LOOKUP($F13,TenantNames,TenantStartDates))&gt;30,DAY(EOMONTH(LG$4,0))=30,DAY(LG$4)=30),DAY(LOOKUP($F13,TenantNames,TenantStartDates))=DAY(LG$4)),IF((LOOKUP($F13,TenantNames,TenantEndDates)-LG$4)&lt;=31,LOOKUP($F13,TenantNames,TenantTotalRevenues)-SUM($JA13:LF13),LOOKUP($F13,TenantNames,TenantMonthlyRents)),IF(AND((SUMIF($G$4:AHB$4,"&lt;"&amp;LG$4,$G13:AHB13))&gt;SUMIFS(TransactionAmounts,TenantSources,$F13,'Filtered Data'!$C$2:$C23,"&lt;"&amp;LG$4),LG$4&lt;TODAY()),"Late","Occupied")),)))</f>
        <v/>
      </c>
      <c r="LH13" s="33" t="str">
        <f>IF(ISBLANK($F13),,IF(TODAY()=LH$4,"Today",IF(AND(LOOKUP($F13,TenantNames,TenantStartDates)&lt;=LH$4,LOOKUP($F13,TenantNames,TenantEndDates)&gt;=LH$4),IF(OR(AND(DAY(LOOKUP($F13,TenantNames,TenantStartDates))&gt;28,DAY(EOMONTH(LH$4,0))=28,DAY(LH$4)=28),AND(DAY(LOOKUP($F13,TenantNames,TenantStartDates))&gt;30,DAY(EOMONTH(LH$4,0))=30,DAY(LH$4)=30),DAY(LOOKUP($F13,TenantNames,TenantStartDates))=DAY(LH$4)),IF((LOOKUP($F13,TenantNames,TenantEndDates)-LH$4)&lt;=31,LOOKUP($F13,TenantNames,TenantTotalRevenues)-SUM($JA13:LG13),LOOKUP($F13,TenantNames,TenantMonthlyRents)),IF(AND((SUMIF($G$4:AHB$4,"&lt;"&amp;LH$4,$G13:AHB13))&gt;SUMIFS(TransactionAmounts,TenantSources,$F13,'Filtered Data'!$C$2:$C23,"&lt;"&amp;LH$4),LH$4&lt;TODAY()),"Late","Occupied")),)))</f>
        <v/>
      </c>
      <c r="LI13" s="33" t="str">
        <f>IF(ISBLANK($F13),,IF(TODAY()=LI$4,"Today",IF(AND(LOOKUP($F13,TenantNames,TenantStartDates)&lt;=LI$4,LOOKUP($F13,TenantNames,TenantEndDates)&gt;=LI$4),IF(OR(AND(DAY(LOOKUP($F13,TenantNames,TenantStartDates))&gt;28,DAY(EOMONTH(LI$4,0))=28,DAY(LI$4)=28),AND(DAY(LOOKUP($F13,TenantNames,TenantStartDates))&gt;30,DAY(EOMONTH(LI$4,0))=30,DAY(LI$4)=30),DAY(LOOKUP($F13,TenantNames,TenantStartDates))=DAY(LI$4)),IF((LOOKUP($F13,TenantNames,TenantEndDates)-LI$4)&lt;=31,LOOKUP($F13,TenantNames,TenantTotalRevenues)-SUM($JA13:LH13),LOOKUP($F13,TenantNames,TenantMonthlyRents)),IF(AND((SUMIF($G$4:AHB$4,"&lt;"&amp;LI$4,$G13:AHB13))&gt;SUMIFS(TransactionAmounts,TenantSources,$F13,'Filtered Data'!$C$2:$C23,"&lt;"&amp;LI$4),LI$4&lt;TODAY()),"Late","Occupied")),)))</f>
        <v/>
      </c>
      <c r="LJ13" s="33" t="str">
        <f>IF(ISBLANK($F13),,IF(TODAY()=LJ$4,"Today",IF(AND(LOOKUP($F13,TenantNames,TenantStartDates)&lt;=LJ$4,LOOKUP($F13,TenantNames,TenantEndDates)&gt;=LJ$4),IF(OR(AND(DAY(LOOKUP($F13,TenantNames,TenantStartDates))&gt;28,DAY(EOMONTH(LJ$4,0))=28,DAY(LJ$4)=28),AND(DAY(LOOKUP($F13,TenantNames,TenantStartDates))&gt;30,DAY(EOMONTH(LJ$4,0))=30,DAY(LJ$4)=30),DAY(LOOKUP($F13,TenantNames,TenantStartDates))=DAY(LJ$4)),IF((LOOKUP($F13,TenantNames,TenantEndDates)-LJ$4)&lt;=31,LOOKUP($F13,TenantNames,TenantTotalRevenues)-SUM($JA13:LI13),LOOKUP($F13,TenantNames,TenantMonthlyRents)),IF(AND((SUMIF($G$4:AHB$4,"&lt;"&amp;LJ$4,$G13:AHB13))&gt;SUMIFS(TransactionAmounts,TenantSources,$F13,'Filtered Data'!$C$2:$C23,"&lt;"&amp;LJ$4),LJ$4&lt;TODAY()),"Late","Occupied")),)))</f>
        <v/>
      </c>
      <c r="LK13" s="33" t="str">
        <f>IF(ISBLANK($F13),,IF(TODAY()=LK$4,"Today",IF(AND(LOOKUP($F13,TenantNames,TenantStartDates)&lt;=LK$4,LOOKUP($F13,TenantNames,TenantEndDates)&gt;=LK$4),IF(OR(AND(DAY(LOOKUP($F13,TenantNames,TenantStartDates))&gt;28,DAY(EOMONTH(LK$4,0))=28,DAY(LK$4)=28),AND(DAY(LOOKUP($F13,TenantNames,TenantStartDates))&gt;30,DAY(EOMONTH(LK$4,0))=30,DAY(LK$4)=30),DAY(LOOKUP($F13,TenantNames,TenantStartDates))=DAY(LK$4)),IF((LOOKUP($F13,TenantNames,TenantEndDates)-LK$4)&lt;=31,LOOKUP($F13,TenantNames,TenantTotalRevenues)-SUM($JA13:LJ13),LOOKUP($F13,TenantNames,TenantMonthlyRents)),IF(AND((SUMIF($G$4:AHB$4,"&lt;"&amp;LK$4,$G13:AHB13))&gt;SUMIFS(TransactionAmounts,TenantSources,$F13,'Filtered Data'!$C$2:$C23,"&lt;"&amp;LK$4),LK$4&lt;TODAY()),"Late","Occupied")),)))</f>
        <v/>
      </c>
      <c r="LL13" s="33" t="str">
        <f>IF(ISBLANK($F13),,IF(TODAY()=LL$4,"Today",IF(AND(LOOKUP($F13,TenantNames,TenantStartDates)&lt;=LL$4,LOOKUP($F13,TenantNames,TenantEndDates)&gt;=LL$4),IF(OR(AND(DAY(LOOKUP($F13,TenantNames,TenantStartDates))&gt;28,DAY(EOMONTH(LL$4,0))=28,DAY(LL$4)=28),AND(DAY(LOOKUP($F13,TenantNames,TenantStartDates))&gt;30,DAY(EOMONTH(LL$4,0))=30,DAY(LL$4)=30),DAY(LOOKUP($F13,TenantNames,TenantStartDates))=DAY(LL$4)),IF((LOOKUP($F13,TenantNames,TenantEndDates)-LL$4)&lt;=31,LOOKUP($F13,TenantNames,TenantTotalRevenues)-SUM($JA13:LK13),LOOKUP($F13,TenantNames,TenantMonthlyRents)),IF(AND((SUMIF($G$4:AHB$4,"&lt;"&amp;LL$4,$G13:AHB13))&gt;SUMIFS(TransactionAmounts,TenantSources,$F13,'Filtered Data'!$C$2:$C23,"&lt;"&amp;LL$4),LL$4&lt;TODAY()),"Late","Occupied")),)))</f>
        <v/>
      </c>
      <c r="LM13" s="33" t="str">
        <f>IF(ISBLANK($F13),,IF(TODAY()=LM$4,"Today",IF(AND(LOOKUP($F13,TenantNames,TenantStartDates)&lt;=LM$4,LOOKUP($F13,TenantNames,TenantEndDates)&gt;=LM$4),IF(OR(AND(DAY(LOOKUP($F13,TenantNames,TenantStartDates))&gt;28,DAY(EOMONTH(LM$4,0))=28,DAY(LM$4)=28),AND(DAY(LOOKUP($F13,TenantNames,TenantStartDates))&gt;30,DAY(EOMONTH(LM$4,0))=30,DAY(LM$4)=30),DAY(LOOKUP($F13,TenantNames,TenantStartDates))=DAY(LM$4)),IF((LOOKUP($F13,TenantNames,TenantEndDates)-LM$4)&lt;=31,LOOKUP($F13,TenantNames,TenantTotalRevenues)-SUM($JA13:LL13),LOOKUP($F13,TenantNames,TenantMonthlyRents)),IF(AND((SUMIF($G$4:AHB$4,"&lt;"&amp;LM$4,$G13:AHB13))&gt;SUMIFS(TransactionAmounts,TenantSources,$F13,'Filtered Data'!$C$2:$C23,"&lt;"&amp;LM$4),LM$4&lt;TODAY()),"Late","Occupied")),)))</f>
        <v/>
      </c>
      <c r="LN13" s="33" t="str">
        <f>IF(ISBLANK($F13),,IF(TODAY()=LN$4,"Today",IF(AND(LOOKUP($F13,TenantNames,TenantStartDates)&lt;=LN$4,LOOKUP($F13,TenantNames,TenantEndDates)&gt;=LN$4),IF(OR(AND(DAY(LOOKUP($F13,TenantNames,TenantStartDates))&gt;28,DAY(EOMONTH(LN$4,0))=28,DAY(LN$4)=28),AND(DAY(LOOKUP($F13,TenantNames,TenantStartDates))&gt;30,DAY(EOMONTH(LN$4,0))=30,DAY(LN$4)=30),DAY(LOOKUP($F13,TenantNames,TenantStartDates))=DAY(LN$4)),IF((LOOKUP($F13,TenantNames,TenantEndDates)-LN$4)&lt;=31,LOOKUP($F13,TenantNames,TenantTotalRevenues)-SUM($JA13:LM13),LOOKUP($F13,TenantNames,TenantMonthlyRents)),IF(AND((SUMIF($G$4:AHB$4,"&lt;"&amp;LN$4,$G13:AHB13))&gt;SUMIFS(TransactionAmounts,TenantSources,$F13,'Filtered Data'!$C$2:$C23,"&lt;"&amp;LN$4),LN$4&lt;TODAY()),"Late","Occupied")),)))</f>
        <v/>
      </c>
      <c r="LO13" s="33" t="str">
        <f>IF(ISBLANK($F13),,IF(TODAY()=LO$4,"Today",IF(AND(LOOKUP($F13,TenantNames,TenantStartDates)&lt;=LO$4,LOOKUP($F13,TenantNames,TenantEndDates)&gt;=LO$4),IF(OR(AND(DAY(LOOKUP($F13,TenantNames,TenantStartDates))&gt;28,DAY(EOMONTH(LO$4,0))=28,DAY(LO$4)=28),AND(DAY(LOOKUP($F13,TenantNames,TenantStartDates))&gt;30,DAY(EOMONTH(LO$4,0))=30,DAY(LO$4)=30),DAY(LOOKUP($F13,TenantNames,TenantStartDates))=DAY(LO$4)),IF((LOOKUP($F13,TenantNames,TenantEndDates)-LO$4)&lt;=31,LOOKUP($F13,TenantNames,TenantTotalRevenues)-SUM($JA13:LN13),LOOKUP($F13,TenantNames,TenantMonthlyRents)),IF(AND((SUMIF($G$4:AHB$4,"&lt;"&amp;LO$4,$G13:AHB13))&gt;SUMIFS(TransactionAmounts,TenantSources,$F13,'Filtered Data'!$C$2:$C23,"&lt;"&amp;LO$4),LO$4&lt;TODAY()),"Late","Occupied")),)))</f>
        <v/>
      </c>
      <c r="LP13" s="33" t="str">
        <f>IF(ISBLANK($F13),,IF(TODAY()=LP$4,"Today",IF(AND(LOOKUP($F13,TenantNames,TenantStartDates)&lt;=LP$4,LOOKUP($F13,TenantNames,TenantEndDates)&gt;=LP$4),IF(OR(AND(DAY(LOOKUP($F13,TenantNames,TenantStartDates))&gt;28,DAY(EOMONTH(LP$4,0))=28,DAY(LP$4)=28),AND(DAY(LOOKUP($F13,TenantNames,TenantStartDates))&gt;30,DAY(EOMONTH(LP$4,0))=30,DAY(LP$4)=30),DAY(LOOKUP($F13,TenantNames,TenantStartDates))=DAY(LP$4)),IF((LOOKUP($F13,TenantNames,TenantEndDates)-LP$4)&lt;=31,LOOKUP($F13,TenantNames,TenantTotalRevenues)-SUM($JA13:LO13),LOOKUP($F13,TenantNames,TenantMonthlyRents)),IF(AND((SUMIF($G$4:AHB$4,"&lt;"&amp;LP$4,$G13:AHB13))&gt;SUMIFS(TransactionAmounts,TenantSources,$F13,'Filtered Data'!$C$2:$C23,"&lt;"&amp;LP$4),LP$4&lt;TODAY()),"Late","Occupied")),)))</f>
        <v/>
      </c>
      <c r="LQ13" s="33" t="str">
        <f>IF(ISBLANK($F13),,IF(TODAY()=LQ$4,"Today",IF(AND(LOOKUP($F13,TenantNames,TenantStartDates)&lt;=LQ$4,LOOKUP($F13,TenantNames,TenantEndDates)&gt;=LQ$4),IF(OR(AND(DAY(LOOKUP($F13,TenantNames,TenantStartDates))&gt;28,DAY(EOMONTH(LQ$4,0))=28,DAY(LQ$4)=28),AND(DAY(LOOKUP($F13,TenantNames,TenantStartDates))&gt;30,DAY(EOMONTH(LQ$4,0))=30,DAY(LQ$4)=30),DAY(LOOKUP($F13,TenantNames,TenantStartDates))=DAY(LQ$4)),IF((LOOKUP($F13,TenantNames,TenantEndDates)-LQ$4)&lt;=31,LOOKUP($F13,TenantNames,TenantTotalRevenues)-SUM($JA13:LP13),LOOKUP($F13,TenantNames,TenantMonthlyRents)),IF(AND((SUMIF($G$4:AHB$4,"&lt;"&amp;LQ$4,$G13:AHB13))&gt;SUMIFS(TransactionAmounts,TenantSources,$F13,'Filtered Data'!$C$2:$C23,"&lt;"&amp;LQ$4),LQ$4&lt;TODAY()),"Late","Occupied")),)))</f>
        <v/>
      </c>
      <c r="LR13" s="33" t="str">
        <f>IF(ISBLANK($F13),,IF(TODAY()=LR$4,"Today",IF(AND(LOOKUP($F13,TenantNames,TenantStartDates)&lt;=LR$4,LOOKUP($F13,TenantNames,TenantEndDates)&gt;=LR$4),IF(OR(AND(DAY(LOOKUP($F13,TenantNames,TenantStartDates))&gt;28,DAY(EOMONTH(LR$4,0))=28,DAY(LR$4)=28),AND(DAY(LOOKUP($F13,TenantNames,TenantStartDates))&gt;30,DAY(EOMONTH(LR$4,0))=30,DAY(LR$4)=30),DAY(LOOKUP($F13,TenantNames,TenantStartDates))=DAY(LR$4)),IF((LOOKUP($F13,TenantNames,TenantEndDates)-LR$4)&lt;=31,LOOKUP($F13,TenantNames,TenantTotalRevenues)-SUM($JA13:LQ13),LOOKUP($F13,TenantNames,TenantMonthlyRents)),IF(AND((SUMIF($G$4:AHB$4,"&lt;"&amp;LR$4,$G13:AHB13))&gt;SUMIFS(TransactionAmounts,TenantSources,$F13,'Filtered Data'!$C$2:$C23,"&lt;"&amp;LR$4),LR$4&lt;TODAY()),"Late","Occupied")),)))</f>
        <v/>
      </c>
      <c r="LS13" s="33" t="str">
        <f>IF(ISBLANK($F13),,IF(TODAY()=LS$4,"Today",IF(AND(LOOKUP($F13,TenantNames,TenantStartDates)&lt;=LS$4,LOOKUP($F13,TenantNames,TenantEndDates)&gt;=LS$4),IF(OR(AND(DAY(LOOKUP($F13,TenantNames,TenantStartDates))&gt;28,DAY(EOMONTH(LS$4,0))=28,DAY(LS$4)=28),AND(DAY(LOOKUP($F13,TenantNames,TenantStartDates))&gt;30,DAY(EOMONTH(LS$4,0))=30,DAY(LS$4)=30),DAY(LOOKUP($F13,TenantNames,TenantStartDates))=DAY(LS$4)),IF((LOOKUP($F13,TenantNames,TenantEndDates)-LS$4)&lt;=31,LOOKUP($F13,TenantNames,TenantTotalRevenues)-SUM($JA13:LR13),LOOKUP($F13,TenantNames,TenantMonthlyRents)),IF(AND((SUMIF($G$4:AHB$4,"&lt;"&amp;LS$4,$G13:AHB13))&gt;SUMIFS(TransactionAmounts,TenantSources,$F13,'Filtered Data'!$C$2:$C23,"&lt;"&amp;LS$4),LS$4&lt;TODAY()),"Late","Occupied")),)))</f>
        <v/>
      </c>
      <c r="LT13" s="33" t="str">
        <f>IF(ISBLANK($F13),,IF(TODAY()=LT$4,"Today",IF(AND(LOOKUP($F13,TenantNames,TenantStartDates)&lt;=LT$4,LOOKUP($F13,TenantNames,TenantEndDates)&gt;=LT$4),IF(OR(AND(DAY(LOOKUP($F13,TenantNames,TenantStartDates))&gt;28,DAY(EOMONTH(LT$4,0))=28,DAY(LT$4)=28),AND(DAY(LOOKUP($F13,TenantNames,TenantStartDates))&gt;30,DAY(EOMONTH(LT$4,0))=30,DAY(LT$4)=30),DAY(LOOKUP($F13,TenantNames,TenantStartDates))=DAY(LT$4)),IF((LOOKUP($F13,TenantNames,TenantEndDates)-LT$4)&lt;=31,LOOKUP($F13,TenantNames,TenantTotalRevenues)-SUM($JA13:LS13),LOOKUP($F13,TenantNames,TenantMonthlyRents)),IF(AND((SUMIF($G$4:AHB$4,"&lt;"&amp;LT$4,$G13:AHB13))&gt;SUMIFS(TransactionAmounts,TenantSources,$F13,'Filtered Data'!$C$2:$C23,"&lt;"&amp;LT$4),LT$4&lt;TODAY()),"Late","Occupied")),)))</f>
        <v/>
      </c>
      <c r="LU13" s="33" t="str">
        <f>IF(ISBLANK($F13),,IF(TODAY()=LU$4,"Today",IF(AND(LOOKUP($F13,TenantNames,TenantStartDates)&lt;=LU$4,LOOKUP($F13,TenantNames,TenantEndDates)&gt;=LU$4),IF(OR(AND(DAY(LOOKUP($F13,TenantNames,TenantStartDates))&gt;28,DAY(EOMONTH(LU$4,0))=28,DAY(LU$4)=28),AND(DAY(LOOKUP($F13,TenantNames,TenantStartDates))&gt;30,DAY(EOMONTH(LU$4,0))=30,DAY(LU$4)=30),DAY(LOOKUP($F13,TenantNames,TenantStartDates))=DAY(LU$4)),IF((LOOKUP($F13,TenantNames,TenantEndDates)-LU$4)&lt;=31,LOOKUP($F13,TenantNames,TenantTotalRevenues)-SUM($JA13:LT13),LOOKUP($F13,TenantNames,TenantMonthlyRents)),IF(AND((SUMIF($G$4:AHB$4,"&lt;"&amp;LU$4,$G13:AHB13))&gt;SUMIFS(TransactionAmounts,TenantSources,$F13,'Filtered Data'!$C$2:$C23,"&lt;"&amp;LU$4),LU$4&lt;TODAY()),"Late","Occupied")),)))</f>
        <v/>
      </c>
      <c r="LV13" s="33" t="str">
        <f>IF(ISBLANK($F13),,IF(TODAY()=LV$4,"Today",IF(AND(LOOKUP($F13,TenantNames,TenantStartDates)&lt;=LV$4,LOOKUP($F13,TenantNames,TenantEndDates)&gt;=LV$4),IF(OR(AND(DAY(LOOKUP($F13,TenantNames,TenantStartDates))&gt;28,DAY(EOMONTH(LV$4,0))=28,DAY(LV$4)=28),AND(DAY(LOOKUP($F13,TenantNames,TenantStartDates))&gt;30,DAY(EOMONTH(LV$4,0))=30,DAY(LV$4)=30),DAY(LOOKUP($F13,TenantNames,TenantStartDates))=DAY(LV$4)),IF((LOOKUP($F13,TenantNames,TenantEndDates)-LV$4)&lt;=31,LOOKUP($F13,TenantNames,TenantTotalRevenues)-SUM($JA13:LU13),LOOKUP($F13,TenantNames,TenantMonthlyRents)),IF(AND((SUMIF($G$4:AHB$4,"&lt;"&amp;LV$4,$G13:AHB13))&gt;SUMIFS(TransactionAmounts,TenantSources,$F13,'Filtered Data'!$C$2:$C23,"&lt;"&amp;LV$4),LV$4&lt;TODAY()),"Late","Occupied")),)))</f>
        <v/>
      </c>
      <c r="LW13" s="33" t="str">
        <f>IF(ISBLANK($F13),,IF(TODAY()=LW$4,"Today",IF(AND(LOOKUP($F13,TenantNames,TenantStartDates)&lt;=LW$4,LOOKUP($F13,TenantNames,TenantEndDates)&gt;=LW$4),IF(OR(AND(DAY(LOOKUP($F13,TenantNames,TenantStartDates))&gt;28,DAY(EOMONTH(LW$4,0))=28,DAY(LW$4)=28),AND(DAY(LOOKUP($F13,TenantNames,TenantStartDates))&gt;30,DAY(EOMONTH(LW$4,0))=30,DAY(LW$4)=30),DAY(LOOKUP($F13,TenantNames,TenantStartDates))=DAY(LW$4)),IF((LOOKUP($F13,TenantNames,TenantEndDates)-LW$4)&lt;=31,LOOKUP($F13,TenantNames,TenantTotalRevenues)-SUM($JA13:LV13),LOOKUP($F13,TenantNames,TenantMonthlyRents)),IF(AND((SUMIF($G$4:AHB$4,"&lt;"&amp;LW$4,$G13:AHB13))&gt;SUMIFS(TransactionAmounts,TenantSources,$F13,'Filtered Data'!$C$2:$C23,"&lt;"&amp;LW$4),LW$4&lt;TODAY()),"Late","Occupied")),)))</f>
        <v/>
      </c>
      <c r="LX13" s="33" t="str">
        <f>IF(ISBLANK($F13),,IF(TODAY()=LX$4,"Today",IF(AND(LOOKUP($F13,TenantNames,TenantStartDates)&lt;=LX$4,LOOKUP($F13,TenantNames,TenantEndDates)&gt;=LX$4),IF(OR(AND(DAY(LOOKUP($F13,TenantNames,TenantStartDates))&gt;28,DAY(EOMONTH(LX$4,0))=28,DAY(LX$4)=28),AND(DAY(LOOKUP($F13,TenantNames,TenantStartDates))&gt;30,DAY(EOMONTH(LX$4,0))=30,DAY(LX$4)=30),DAY(LOOKUP($F13,TenantNames,TenantStartDates))=DAY(LX$4)),IF((LOOKUP($F13,TenantNames,TenantEndDates)-LX$4)&lt;=31,LOOKUP($F13,TenantNames,TenantTotalRevenues)-SUM($JA13:LW13),LOOKUP($F13,TenantNames,TenantMonthlyRents)),IF(AND((SUMIF($G$4:AHB$4,"&lt;"&amp;LX$4,$G13:AHB13))&gt;SUMIFS(TransactionAmounts,TenantSources,$F13,'Filtered Data'!$C$2:$C23,"&lt;"&amp;LX$4),LX$4&lt;TODAY()),"Late","Occupied")),)))</f>
        <v/>
      </c>
      <c r="LY13" s="33" t="str">
        <f>IF(ISBLANK($F13),,IF(TODAY()=LY$4,"Today",IF(AND(LOOKUP($F13,TenantNames,TenantStartDates)&lt;=LY$4,LOOKUP($F13,TenantNames,TenantEndDates)&gt;=LY$4),IF(OR(AND(DAY(LOOKUP($F13,TenantNames,TenantStartDates))&gt;28,DAY(EOMONTH(LY$4,0))=28,DAY(LY$4)=28),AND(DAY(LOOKUP($F13,TenantNames,TenantStartDates))&gt;30,DAY(EOMONTH(LY$4,0))=30,DAY(LY$4)=30),DAY(LOOKUP($F13,TenantNames,TenantStartDates))=DAY(LY$4)),IF((LOOKUP($F13,TenantNames,TenantEndDates)-LY$4)&lt;=31,LOOKUP($F13,TenantNames,TenantTotalRevenues)-SUM($JA13:LX13),LOOKUP($F13,TenantNames,TenantMonthlyRents)),IF(AND((SUMIF($G$4:AHB$4,"&lt;"&amp;LY$4,$G13:AHB13))&gt;SUMIFS(TransactionAmounts,TenantSources,$F13,'Filtered Data'!$C$2:$C23,"&lt;"&amp;LY$4),LY$4&lt;TODAY()),"Late","Occupied")),)))</f>
        <v/>
      </c>
      <c r="LZ13" s="33" t="str">
        <f>IF(ISBLANK($F13),,IF(TODAY()=LZ$4,"Today",IF(AND(LOOKUP($F13,TenantNames,TenantStartDates)&lt;=LZ$4,LOOKUP($F13,TenantNames,TenantEndDates)&gt;=LZ$4),IF(OR(AND(DAY(LOOKUP($F13,TenantNames,TenantStartDates))&gt;28,DAY(EOMONTH(LZ$4,0))=28,DAY(LZ$4)=28),AND(DAY(LOOKUP($F13,TenantNames,TenantStartDates))&gt;30,DAY(EOMONTH(LZ$4,0))=30,DAY(LZ$4)=30),DAY(LOOKUP($F13,TenantNames,TenantStartDates))=DAY(LZ$4)),IF((LOOKUP($F13,TenantNames,TenantEndDates)-LZ$4)&lt;=31,LOOKUP($F13,TenantNames,TenantTotalRevenues)-SUM($JA13:LY13),LOOKUP($F13,TenantNames,TenantMonthlyRents)),IF(AND((SUMIF($G$4:AHB$4,"&lt;"&amp;LZ$4,$G13:AHB13))&gt;SUMIFS(TransactionAmounts,TenantSources,$F13,'Filtered Data'!$C$2:$C23,"&lt;"&amp;LZ$4),LZ$4&lt;TODAY()),"Late","Occupied")),)))</f>
        <v/>
      </c>
      <c r="MA13" s="33" t="str">
        <f>IF(ISBLANK($F13),,IF(TODAY()=MA$4,"Today",IF(AND(LOOKUP($F13,TenantNames,TenantStartDates)&lt;=MA$4,LOOKUP($F13,TenantNames,TenantEndDates)&gt;=MA$4),IF(OR(AND(DAY(LOOKUP($F13,TenantNames,TenantStartDates))&gt;28,DAY(EOMONTH(MA$4,0))=28,DAY(MA$4)=28),AND(DAY(LOOKUP($F13,TenantNames,TenantStartDates))&gt;30,DAY(EOMONTH(MA$4,0))=30,DAY(MA$4)=30),DAY(LOOKUP($F13,TenantNames,TenantStartDates))=DAY(MA$4)),IF((LOOKUP($F13,TenantNames,TenantEndDates)-MA$4)&lt;=31,LOOKUP($F13,TenantNames,TenantTotalRevenues)-SUM($JA13:LZ13),LOOKUP($F13,TenantNames,TenantMonthlyRents)),IF(AND((SUMIF($G$4:AHB$4,"&lt;"&amp;MA$4,$G13:AHB13))&gt;SUMIFS(TransactionAmounts,TenantSources,$F13,'Filtered Data'!$C$2:$C23,"&lt;"&amp;MA$4),MA$4&lt;TODAY()),"Late","Occupied")),)))</f>
        <v/>
      </c>
      <c r="MB13" s="33" t="str">
        <f>IF(ISBLANK($F13),,IF(TODAY()=MB$4,"Today",IF(AND(LOOKUP($F13,TenantNames,TenantStartDates)&lt;=MB$4,LOOKUP($F13,TenantNames,TenantEndDates)&gt;=MB$4),IF(OR(AND(DAY(LOOKUP($F13,TenantNames,TenantStartDates))&gt;28,DAY(EOMONTH(MB$4,0))=28,DAY(MB$4)=28),AND(DAY(LOOKUP($F13,TenantNames,TenantStartDates))&gt;30,DAY(EOMONTH(MB$4,0))=30,DAY(MB$4)=30),DAY(LOOKUP($F13,TenantNames,TenantStartDates))=DAY(MB$4)),IF((LOOKUP($F13,TenantNames,TenantEndDates)-MB$4)&lt;=31,LOOKUP($F13,TenantNames,TenantTotalRevenues)-SUM($JA13:MA13),LOOKUP($F13,TenantNames,TenantMonthlyRents)),IF(AND((SUMIF($G$4:AHB$4,"&lt;"&amp;MB$4,$G13:AHB13))&gt;SUMIFS(TransactionAmounts,TenantSources,$F13,'Filtered Data'!$C$2:$C23,"&lt;"&amp;MB$4),MB$4&lt;TODAY()),"Late","Occupied")),)))</f>
        <v/>
      </c>
      <c r="MC13" s="33" t="str">
        <f>IF(ISBLANK($F13),,IF(TODAY()=MC$4,"Today",IF(AND(LOOKUP($F13,TenantNames,TenantStartDates)&lt;=MC$4,LOOKUP($F13,TenantNames,TenantEndDates)&gt;=MC$4),IF(OR(AND(DAY(LOOKUP($F13,TenantNames,TenantStartDates))&gt;28,DAY(EOMONTH(MC$4,0))=28,DAY(MC$4)=28),AND(DAY(LOOKUP($F13,TenantNames,TenantStartDates))&gt;30,DAY(EOMONTH(MC$4,0))=30,DAY(MC$4)=30),DAY(LOOKUP($F13,TenantNames,TenantStartDates))=DAY(MC$4)),IF((LOOKUP($F13,TenantNames,TenantEndDates)-MC$4)&lt;=31,LOOKUP($F13,TenantNames,TenantTotalRevenues)-SUM($JA13:MB13),LOOKUP($F13,TenantNames,TenantMonthlyRents)),IF(AND((SUMIF($G$4:AHB$4,"&lt;"&amp;MC$4,$G13:AHB13))&gt;SUMIFS(TransactionAmounts,TenantSources,$F13,'Filtered Data'!$C$2:$C23,"&lt;"&amp;MC$4),MC$4&lt;TODAY()),"Late","Occupied")),)))</f>
        <v/>
      </c>
      <c r="MD13" s="33" t="str">
        <f>IF(ISBLANK($F13),,IF(TODAY()=MD$4,"Today",IF(AND(LOOKUP($F13,TenantNames,TenantStartDates)&lt;=MD$4,LOOKUP($F13,TenantNames,TenantEndDates)&gt;=MD$4),IF(OR(AND(DAY(LOOKUP($F13,TenantNames,TenantStartDates))&gt;28,DAY(EOMONTH(MD$4,0))=28,DAY(MD$4)=28),AND(DAY(LOOKUP($F13,TenantNames,TenantStartDates))&gt;30,DAY(EOMONTH(MD$4,0))=30,DAY(MD$4)=30),DAY(LOOKUP($F13,TenantNames,TenantStartDates))=DAY(MD$4)),IF((LOOKUP($F13,TenantNames,TenantEndDates)-MD$4)&lt;=31,LOOKUP($F13,TenantNames,TenantTotalRevenues)-SUM($JA13:MC13),LOOKUP($F13,TenantNames,TenantMonthlyRents)),IF(AND((SUMIF($G$4:AHB$4,"&lt;"&amp;MD$4,$G13:AHB13))&gt;SUMIFS(TransactionAmounts,TenantSources,$F13,'Filtered Data'!$C$2:$C23,"&lt;"&amp;MD$4),MD$4&lt;TODAY()),"Late","Occupied")),)))</f>
        <v/>
      </c>
      <c r="ME13" s="33" t="str">
        <f>IF(ISBLANK($F13),,IF(TODAY()=ME$4,"Today",IF(AND(LOOKUP($F13,TenantNames,TenantStartDates)&lt;=ME$4,LOOKUP($F13,TenantNames,TenantEndDates)&gt;=ME$4),IF(OR(AND(DAY(LOOKUP($F13,TenantNames,TenantStartDates))&gt;28,DAY(EOMONTH(ME$4,0))=28,DAY(ME$4)=28),AND(DAY(LOOKUP($F13,TenantNames,TenantStartDates))&gt;30,DAY(EOMONTH(ME$4,0))=30,DAY(ME$4)=30),DAY(LOOKUP($F13,TenantNames,TenantStartDates))=DAY(ME$4)),IF((LOOKUP($F13,TenantNames,TenantEndDates)-ME$4)&lt;=31,LOOKUP($F13,TenantNames,TenantTotalRevenues)-SUM($JA13:MD13),LOOKUP($F13,TenantNames,TenantMonthlyRents)),IF(AND((SUMIF($G$4:AHB$4,"&lt;"&amp;ME$4,$G13:AHB13))&gt;SUMIFS(TransactionAmounts,TenantSources,$F13,'Filtered Data'!$C$2:$C23,"&lt;"&amp;ME$4),ME$4&lt;TODAY()),"Late","Occupied")),)))</f>
        <v/>
      </c>
      <c r="MF13" s="33" t="str">
        <f>IF(ISBLANK($F13),,IF(TODAY()=MF$4,"Today",IF(AND(LOOKUP($F13,TenantNames,TenantStartDates)&lt;=MF$4,LOOKUP($F13,TenantNames,TenantEndDates)&gt;=MF$4),IF(OR(AND(DAY(LOOKUP($F13,TenantNames,TenantStartDates))&gt;28,DAY(EOMONTH(MF$4,0))=28,DAY(MF$4)=28),AND(DAY(LOOKUP($F13,TenantNames,TenantStartDates))&gt;30,DAY(EOMONTH(MF$4,0))=30,DAY(MF$4)=30),DAY(LOOKUP($F13,TenantNames,TenantStartDates))=DAY(MF$4)),IF((LOOKUP($F13,TenantNames,TenantEndDates)-MF$4)&lt;=31,LOOKUP($F13,TenantNames,TenantTotalRevenues)-SUM($JA13:ME13),LOOKUP($F13,TenantNames,TenantMonthlyRents)),IF(AND((SUMIF($G$4:AHB$4,"&lt;"&amp;MF$4,$G13:AHB13))&gt;SUMIFS(TransactionAmounts,TenantSources,$F13,'Filtered Data'!$C$2:$C23,"&lt;"&amp;MF$4),MF$4&lt;TODAY()),"Late","Occupied")),)))</f>
        <v/>
      </c>
      <c r="MG13" s="33" t="str">
        <f>IF(ISBLANK($F13),,IF(TODAY()=MG$4,"Today",IF(AND(LOOKUP($F13,TenantNames,TenantStartDates)&lt;=MG$4,LOOKUP($F13,TenantNames,TenantEndDates)&gt;=MG$4),IF(OR(AND(DAY(LOOKUP($F13,TenantNames,TenantStartDates))&gt;28,DAY(EOMONTH(MG$4,0))=28,DAY(MG$4)=28),AND(DAY(LOOKUP($F13,TenantNames,TenantStartDates))&gt;30,DAY(EOMONTH(MG$4,0))=30,DAY(MG$4)=30),DAY(LOOKUP($F13,TenantNames,TenantStartDates))=DAY(MG$4)),IF((LOOKUP($F13,TenantNames,TenantEndDates)-MG$4)&lt;=31,LOOKUP($F13,TenantNames,TenantTotalRevenues)-SUM($JA13:MF13),LOOKUP($F13,TenantNames,TenantMonthlyRents)),IF(AND((SUMIF($G$4:AHB$4,"&lt;"&amp;MG$4,$G13:AHB13))&gt;SUMIFS(TransactionAmounts,TenantSources,$F13,'Filtered Data'!$C$2:$C23,"&lt;"&amp;MG$4),MG$4&lt;TODAY()),"Late","Occupied")),)))</f>
        <v/>
      </c>
      <c r="MH13" s="33" t="str">
        <f>IF(ISBLANK($F13),,IF(TODAY()=MH$4,"Today",IF(AND(LOOKUP($F13,TenantNames,TenantStartDates)&lt;=MH$4,LOOKUP($F13,TenantNames,TenantEndDates)&gt;=MH$4),IF(OR(AND(DAY(LOOKUP($F13,TenantNames,TenantStartDates))&gt;28,DAY(EOMONTH(MH$4,0))=28,DAY(MH$4)=28),AND(DAY(LOOKUP($F13,TenantNames,TenantStartDates))&gt;30,DAY(EOMONTH(MH$4,0))=30,DAY(MH$4)=30),DAY(LOOKUP($F13,TenantNames,TenantStartDates))=DAY(MH$4)),IF((LOOKUP($F13,TenantNames,TenantEndDates)-MH$4)&lt;=31,LOOKUP($F13,TenantNames,TenantTotalRevenues)-SUM($JA13:MG13),LOOKUP($F13,TenantNames,TenantMonthlyRents)),IF(AND((SUMIF($G$4:AHB$4,"&lt;"&amp;MH$4,$G13:AHB13))&gt;SUMIFS(TransactionAmounts,TenantSources,$F13,'Filtered Data'!$C$2:$C23,"&lt;"&amp;MH$4),MH$4&lt;TODAY()),"Late","Occupied")),)))</f>
        <v/>
      </c>
      <c r="MI13" s="33" t="str">
        <f>IF(ISBLANK($F13),,IF(TODAY()=MI$4,"Today",IF(AND(LOOKUP($F13,TenantNames,TenantStartDates)&lt;=MI$4,LOOKUP($F13,TenantNames,TenantEndDates)&gt;=MI$4),IF(OR(AND(DAY(LOOKUP($F13,TenantNames,TenantStartDates))&gt;28,DAY(EOMONTH(MI$4,0))=28,DAY(MI$4)=28),AND(DAY(LOOKUP($F13,TenantNames,TenantStartDates))&gt;30,DAY(EOMONTH(MI$4,0))=30,DAY(MI$4)=30),DAY(LOOKUP($F13,TenantNames,TenantStartDates))=DAY(MI$4)),IF((LOOKUP($F13,TenantNames,TenantEndDates)-MI$4)&lt;=31,LOOKUP($F13,TenantNames,TenantTotalRevenues)-SUM($JA13:MH13),LOOKUP($F13,TenantNames,TenantMonthlyRents)),IF(AND((SUMIF($G$4:AHB$4,"&lt;"&amp;MI$4,$G13:AHB13))&gt;SUMIFS(TransactionAmounts,TenantSources,$F13,'Filtered Data'!$C$2:$C23,"&lt;"&amp;MI$4),MI$4&lt;TODAY()),"Late","Occupied")),)))</f>
        <v/>
      </c>
      <c r="MJ13" s="33" t="str">
        <f>IF(ISBLANK($F13),,IF(TODAY()=MJ$4,"Today",IF(AND(LOOKUP($F13,TenantNames,TenantStartDates)&lt;=MJ$4,LOOKUP($F13,TenantNames,TenantEndDates)&gt;=MJ$4),IF(OR(AND(DAY(LOOKUP($F13,TenantNames,TenantStartDates))&gt;28,DAY(EOMONTH(MJ$4,0))=28,DAY(MJ$4)=28),AND(DAY(LOOKUP($F13,TenantNames,TenantStartDates))&gt;30,DAY(EOMONTH(MJ$4,0))=30,DAY(MJ$4)=30),DAY(LOOKUP($F13,TenantNames,TenantStartDates))=DAY(MJ$4)),IF((LOOKUP($F13,TenantNames,TenantEndDates)-MJ$4)&lt;=31,LOOKUP($F13,TenantNames,TenantTotalRevenues)-SUM($JA13:MI13),LOOKUP($F13,TenantNames,TenantMonthlyRents)),IF(AND((SUMIF($G$4:AHB$4,"&lt;"&amp;MJ$4,$G13:AHB13))&gt;SUMIFS(TransactionAmounts,TenantSources,$F13,'Filtered Data'!$C$2:$C23,"&lt;"&amp;MJ$4),MJ$4&lt;TODAY()),"Late","Occupied")),)))</f>
        <v/>
      </c>
      <c r="MK13" s="33" t="str">
        <f>IF(ISBLANK($F13),,IF(TODAY()=MK$4,"Today",IF(AND(LOOKUP($F13,TenantNames,TenantStartDates)&lt;=MK$4,LOOKUP($F13,TenantNames,TenantEndDates)&gt;=MK$4),IF(OR(AND(DAY(LOOKUP($F13,TenantNames,TenantStartDates))&gt;28,DAY(EOMONTH(MK$4,0))=28,DAY(MK$4)=28),AND(DAY(LOOKUP($F13,TenantNames,TenantStartDates))&gt;30,DAY(EOMONTH(MK$4,0))=30,DAY(MK$4)=30),DAY(LOOKUP($F13,TenantNames,TenantStartDates))=DAY(MK$4)),IF((LOOKUP($F13,TenantNames,TenantEndDates)-MK$4)&lt;=31,LOOKUP($F13,TenantNames,TenantTotalRevenues)-SUM($JA13:MJ13),LOOKUP($F13,TenantNames,TenantMonthlyRents)),IF(AND((SUMIF($G$4:AHB$4,"&lt;"&amp;MK$4,$G13:AHB13))&gt;SUMIFS(TransactionAmounts,TenantSources,$F13,'Filtered Data'!$C$2:$C23,"&lt;"&amp;MK$4),MK$4&lt;TODAY()),"Late","Occupied")),)))</f>
        <v/>
      </c>
      <c r="ML13" s="33" t="str">
        <f>IF(ISBLANK($F13),,IF(TODAY()=ML$4,"Today",IF(AND(LOOKUP($F13,TenantNames,TenantStartDates)&lt;=ML$4,LOOKUP($F13,TenantNames,TenantEndDates)&gt;=ML$4),IF(OR(AND(DAY(LOOKUP($F13,TenantNames,TenantStartDates))&gt;28,DAY(EOMONTH(ML$4,0))=28,DAY(ML$4)=28),AND(DAY(LOOKUP($F13,TenantNames,TenantStartDates))&gt;30,DAY(EOMONTH(ML$4,0))=30,DAY(ML$4)=30),DAY(LOOKUP($F13,TenantNames,TenantStartDates))=DAY(ML$4)),IF((LOOKUP($F13,TenantNames,TenantEndDates)-ML$4)&lt;=31,LOOKUP($F13,TenantNames,TenantTotalRevenues)-SUM($JA13:MK13),LOOKUP($F13,TenantNames,TenantMonthlyRents)),IF(AND((SUMIF($G$4:AHB$4,"&lt;"&amp;ML$4,$G13:AHB13))&gt;SUMIFS(TransactionAmounts,TenantSources,$F13,'Filtered Data'!$C$2:$C23,"&lt;"&amp;ML$4),ML$4&lt;TODAY()),"Late","Occupied")),)))</f>
        <v/>
      </c>
      <c r="MM13" s="33" t="str">
        <f>IF(ISBLANK($F13),,IF(TODAY()=MM$4,"Today",IF(AND(LOOKUP($F13,TenantNames,TenantStartDates)&lt;=MM$4,LOOKUP($F13,TenantNames,TenantEndDates)&gt;=MM$4),IF(OR(AND(DAY(LOOKUP($F13,TenantNames,TenantStartDates))&gt;28,DAY(EOMONTH(MM$4,0))=28,DAY(MM$4)=28),AND(DAY(LOOKUP($F13,TenantNames,TenantStartDates))&gt;30,DAY(EOMONTH(MM$4,0))=30,DAY(MM$4)=30),DAY(LOOKUP($F13,TenantNames,TenantStartDates))=DAY(MM$4)),IF((LOOKUP($F13,TenantNames,TenantEndDates)-MM$4)&lt;=31,LOOKUP($F13,TenantNames,TenantTotalRevenues)-SUM($JA13:ML13),LOOKUP($F13,TenantNames,TenantMonthlyRents)),IF(AND((SUMIF($G$4:AHB$4,"&lt;"&amp;MM$4,$G13:AHB13))&gt;SUMIFS(TransactionAmounts,TenantSources,$F13,'Filtered Data'!$C$2:$C23,"&lt;"&amp;MM$4),MM$4&lt;TODAY()),"Late","Occupied")),)))</f>
        <v/>
      </c>
      <c r="MN13" s="33" t="str">
        <f>IF(ISBLANK($F13),,IF(TODAY()=MN$4,"Today",IF(AND(LOOKUP($F13,TenantNames,TenantStartDates)&lt;=MN$4,LOOKUP($F13,TenantNames,TenantEndDates)&gt;=MN$4),IF(OR(AND(DAY(LOOKUP($F13,TenantNames,TenantStartDates))&gt;28,DAY(EOMONTH(MN$4,0))=28,DAY(MN$4)=28),AND(DAY(LOOKUP($F13,TenantNames,TenantStartDates))&gt;30,DAY(EOMONTH(MN$4,0))=30,DAY(MN$4)=30),DAY(LOOKUP($F13,TenantNames,TenantStartDates))=DAY(MN$4)),IF((LOOKUP($F13,TenantNames,TenantEndDates)-MN$4)&lt;=31,LOOKUP($F13,TenantNames,TenantTotalRevenues)-SUM($JA13:MM13),LOOKUP($F13,TenantNames,TenantMonthlyRents)),IF(AND((SUMIF($G$4:AHB$4,"&lt;"&amp;MN$4,$G13:AHB13))&gt;SUMIFS(TransactionAmounts,TenantSources,$F13,'Filtered Data'!$C$2:$C23,"&lt;"&amp;MN$4),MN$4&lt;TODAY()),"Late","Occupied")),)))</f>
        <v/>
      </c>
      <c r="MO13" s="33" t="str">
        <f>IF(ISBLANK($F13),,IF(TODAY()=MO$4,"Today",IF(AND(LOOKUP($F13,TenantNames,TenantStartDates)&lt;=MO$4,LOOKUP($F13,TenantNames,TenantEndDates)&gt;=MO$4),IF(OR(AND(DAY(LOOKUP($F13,TenantNames,TenantStartDates))&gt;28,DAY(EOMONTH(MO$4,0))=28,DAY(MO$4)=28),AND(DAY(LOOKUP($F13,TenantNames,TenantStartDates))&gt;30,DAY(EOMONTH(MO$4,0))=30,DAY(MO$4)=30),DAY(LOOKUP($F13,TenantNames,TenantStartDates))=DAY(MO$4)),IF((LOOKUP($F13,TenantNames,TenantEndDates)-MO$4)&lt;=31,LOOKUP($F13,TenantNames,TenantTotalRevenues)-SUM($JA13:MN13),LOOKUP($F13,TenantNames,TenantMonthlyRents)),IF(AND((SUMIF($G$4:AHB$4,"&lt;"&amp;MO$4,$G13:AHB13))&gt;SUMIFS(TransactionAmounts,TenantSources,$F13,'Filtered Data'!$C$2:$C23,"&lt;"&amp;MO$4),MO$4&lt;TODAY()),"Late","Occupied")),)))</f>
        <v/>
      </c>
      <c r="MP13" s="33" t="str">
        <f>IF(ISBLANK($F13),,IF(TODAY()=MP$4,"Today",IF(AND(LOOKUP($F13,TenantNames,TenantStartDates)&lt;=MP$4,LOOKUP($F13,TenantNames,TenantEndDates)&gt;=MP$4),IF(OR(AND(DAY(LOOKUP($F13,TenantNames,TenantStartDates))&gt;28,DAY(EOMONTH(MP$4,0))=28,DAY(MP$4)=28),AND(DAY(LOOKUP($F13,TenantNames,TenantStartDates))&gt;30,DAY(EOMONTH(MP$4,0))=30,DAY(MP$4)=30),DAY(LOOKUP($F13,TenantNames,TenantStartDates))=DAY(MP$4)),IF((LOOKUP($F13,TenantNames,TenantEndDates)-MP$4)&lt;=31,LOOKUP($F13,TenantNames,TenantTotalRevenues)-SUM($JA13:MO13),LOOKUP($F13,TenantNames,TenantMonthlyRents)),IF(AND((SUMIF($G$4:AHB$4,"&lt;"&amp;MP$4,$G13:AHB13))&gt;SUMIFS(TransactionAmounts,TenantSources,$F13,'Filtered Data'!$C$2:$C23,"&lt;"&amp;MP$4),MP$4&lt;TODAY()),"Late","Occupied")),)))</f>
        <v/>
      </c>
      <c r="MQ13" s="33" t="str">
        <f>IF(ISBLANK($F13),,IF(TODAY()=MQ$4,"Today",IF(AND(LOOKUP($F13,TenantNames,TenantStartDates)&lt;=MQ$4,LOOKUP($F13,TenantNames,TenantEndDates)&gt;=MQ$4),IF(OR(AND(DAY(LOOKUP($F13,TenantNames,TenantStartDates))&gt;28,DAY(EOMONTH(MQ$4,0))=28,DAY(MQ$4)=28),AND(DAY(LOOKUP($F13,TenantNames,TenantStartDates))&gt;30,DAY(EOMONTH(MQ$4,0))=30,DAY(MQ$4)=30),DAY(LOOKUP($F13,TenantNames,TenantStartDates))=DAY(MQ$4)),IF((LOOKUP($F13,TenantNames,TenantEndDates)-MQ$4)&lt;=31,LOOKUP($F13,TenantNames,TenantTotalRevenues)-SUM($JA13:MP13),LOOKUP($F13,TenantNames,TenantMonthlyRents)),IF(AND((SUMIF($G$4:AHB$4,"&lt;"&amp;MQ$4,$G13:AHB13))&gt;SUMIFS(TransactionAmounts,TenantSources,$F13,'Filtered Data'!$C$2:$C23,"&lt;"&amp;MQ$4),MQ$4&lt;TODAY()),"Late","Occupied")),)))</f>
        <v/>
      </c>
      <c r="MR13" s="33" t="str">
        <f>IF(ISBLANK($F13),,IF(TODAY()=MR$4,"Today",IF(AND(LOOKUP($F13,TenantNames,TenantStartDates)&lt;=MR$4,LOOKUP($F13,TenantNames,TenantEndDates)&gt;=MR$4),IF(OR(AND(DAY(LOOKUP($F13,TenantNames,TenantStartDates))&gt;28,DAY(EOMONTH(MR$4,0))=28,DAY(MR$4)=28),AND(DAY(LOOKUP($F13,TenantNames,TenantStartDates))&gt;30,DAY(EOMONTH(MR$4,0))=30,DAY(MR$4)=30),DAY(LOOKUP($F13,TenantNames,TenantStartDates))=DAY(MR$4)),IF((LOOKUP($F13,TenantNames,TenantEndDates)-MR$4)&lt;=31,LOOKUP($F13,TenantNames,TenantTotalRevenues)-SUM($JA13:MQ13),LOOKUP($F13,TenantNames,TenantMonthlyRents)),IF(AND((SUMIF($G$4:AHB$4,"&lt;"&amp;MR$4,$G13:AHB13))&gt;SUMIFS(TransactionAmounts,TenantSources,$F13,'Filtered Data'!$C$2:$C23,"&lt;"&amp;MR$4),MR$4&lt;TODAY()),"Late","Occupied")),)))</f>
        <v/>
      </c>
      <c r="MS13" s="33" t="str">
        <f>IF(ISBLANK($F13),,IF(TODAY()=MS$4,"Today",IF(AND(LOOKUP($F13,TenantNames,TenantStartDates)&lt;=MS$4,LOOKUP($F13,TenantNames,TenantEndDates)&gt;=MS$4),IF(OR(AND(DAY(LOOKUP($F13,TenantNames,TenantStartDates))&gt;28,DAY(EOMONTH(MS$4,0))=28,DAY(MS$4)=28),AND(DAY(LOOKUP($F13,TenantNames,TenantStartDates))&gt;30,DAY(EOMONTH(MS$4,0))=30,DAY(MS$4)=30),DAY(LOOKUP($F13,TenantNames,TenantStartDates))=DAY(MS$4)),IF((LOOKUP($F13,TenantNames,TenantEndDates)-MS$4)&lt;=31,LOOKUP($F13,TenantNames,TenantTotalRevenues)-SUM($JA13:MR13),LOOKUP($F13,TenantNames,TenantMonthlyRents)),IF(AND((SUMIF($G$4:AHB$4,"&lt;"&amp;MS$4,$G13:AHB13))&gt;SUMIFS(TransactionAmounts,TenantSources,$F13,'Filtered Data'!$C$2:$C23,"&lt;"&amp;MS$4),MS$4&lt;TODAY()),"Late","Occupied")),)))</f>
        <v/>
      </c>
      <c r="MT13" s="33" t="str">
        <f>IF(ISBLANK($F13),,IF(TODAY()=MT$4,"Today",IF(AND(LOOKUP($F13,TenantNames,TenantStartDates)&lt;=MT$4,LOOKUP($F13,TenantNames,TenantEndDates)&gt;=MT$4),IF(OR(AND(DAY(LOOKUP($F13,TenantNames,TenantStartDates))&gt;28,DAY(EOMONTH(MT$4,0))=28,DAY(MT$4)=28),AND(DAY(LOOKUP($F13,TenantNames,TenantStartDates))&gt;30,DAY(EOMONTH(MT$4,0))=30,DAY(MT$4)=30),DAY(LOOKUP($F13,TenantNames,TenantStartDates))=DAY(MT$4)),IF((LOOKUP($F13,TenantNames,TenantEndDates)-MT$4)&lt;=31,LOOKUP($F13,TenantNames,TenantTotalRevenues)-SUM($JA13:MS13),LOOKUP($F13,TenantNames,TenantMonthlyRents)),IF(AND((SUMIF($G$4:AHB$4,"&lt;"&amp;MT$4,$G13:AHB13))&gt;SUMIFS(TransactionAmounts,TenantSources,$F13,'Filtered Data'!$C$2:$C23,"&lt;"&amp;MT$4),MT$4&lt;TODAY()),"Late","Occupied")),)))</f>
        <v/>
      </c>
      <c r="MU13" s="33" t="str">
        <f>IF(ISBLANK($F13),,IF(TODAY()=MU$4,"Today",IF(AND(LOOKUP($F13,TenantNames,TenantStartDates)&lt;=MU$4,LOOKUP($F13,TenantNames,TenantEndDates)&gt;=MU$4),IF(OR(AND(DAY(LOOKUP($F13,TenantNames,TenantStartDates))&gt;28,DAY(EOMONTH(MU$4,0))=28,DAY(MU$4)=28),AND(DAY(LOOKUP($F13,TenantNames,TenantStartDates))&gt;30,DAY(EOMONTH(MU$4,0))=30,DAY(MU$4)=30),DAY(LOOKUP($F13,TenantNames,TenantStartDates))=DAY(MU$4)),IF((LOOKUP($F13,TenantNames,TenantEndDates)-MU$4)&lt;=31,LOOKUP($F13,TenantNames,TenantTotalRevenues)-SUM($JA13:MT13),LOOKUP($F13,TenantNames,TenantMonthlyRents)),IF(AND((SUMIF($G$4:AHB$4,"&lt;"&amp;MU$4,$G13:AHB13))&gt;SUMIFS(TransactionAmounts,TenantSources,$F13,'Filtered Data'!$C$2:$C23,"&lt;"&amp;MU$4),MU$4&lt;TODAY()),"Late","Occupied")),)))</f>
        <v/>
      </c>
      <c r="MV13" s="33" t="str">
        <f>IF(ISBLANK($F13),,IF(TODAY()=MV$4,"Today",IF(AND(LOOKUP($F13,TenantNames,TenantStartDates)&lt;=MV$4,LOOKUP($F13,TenantNames,TenantEndDates)&gt;=MV$4),IF(OR(AND(DAY(LOOKUP($F13,TenantNames,TenantStartDates))&gt;28,DAY(EOMONTH(MV$4,0))=28,DAY(MV$4)=28),AND(DAY(LOOKUP($F13,TenantNames,TenantStartDates))&gt;30,DAY(EOMONTH(MV$4,0))=30,DAY(MV$4)=30),DAY(LOOKUP($F13,TenantNames,TenantStartDates))=DAY(MV$4)),IF((LOOKUP($F13,TenantNames,TenantEndDates)-MV$4)&lt;=31,LOOKUP($F13,TenantNames,TenantTotalRevenues)-SUM($JA13:MU13),LOOKUP($F13,TenantNames,TenantMonthlyRents)),IF(AND((SUMIF($G$4:AHB$4,"&lt;"&amp;MV$4,$G13:AHB13))&gt;SUMIFS(TransactionAmounts,TenantSources,$F13,'Filtered Data'!$C$2:$C23,"&lt;"&amp;MV$4),MV$4&lt;TODAY()),"Late","Occupied")),)))</f>
        <v/>
      </c>
      <c r="MW13" s="33" t="str">
        <f>IF(ISBLANK($F13),,IF(TODAY()=MW$4,"Today",IF(AND(LOOKUP($F13,TenantNames,TenantStartDates)&lt;=MW$4,LOOKUP($F13,TenantNames,TenantEndDates)&gt;=MW$4),IF(OR(AND(DAY(LOOKUP($F13,TenantNames,TenantStartDates))&gt;28,DAY(EOMONTH(MW$4,0))=28,DAY(MW$4)=28),AND(DAY(LOOKUP($F13,TenantNames,TenantStartDates))&gt;30,DAY(EOMONTH(MW$4,0))=30,DAY(MW$4)=30),DAY(LOOKUP($F13,TenantNames,TenantStartDates))=DAY(MW$4)),IF((LOOKUP($F13,TenantNames,TenantEndDates)-MW$4)&lt;=31,LOOKUP($F13,TenantNames,TenantTotalRevenues)-SUM($JA13:MV13),LOOKUP($F13,TenantNames,TenantMonthlyRents)),IF(AND((SUMIF($G$4:AHB$4,"&lt;"&amp;MW$4,$G13:AHB13))&gt;SUMIFS(TransactionAmounts,TenantSources,$F13,'Filtered Data'!$C$2:$C23,"&lt;"&amp;MW$4),MW$4&lt;TODAY()),"Late","Occupied")),)))</f>
        <v/>
      </c>
      <c r="MX13" s="33" t="str">
        <f>IF(ISBLANK($F13),,IF(TODAY()=MX$4,"Today",IF(AND(LOOKUP($F13,TenantNames,TenantStartDates)&lt;=MX$4,LOOKUP($F13,TenantNames,TenantEndDates)&gt;=MX$4),IF(OR(AND(DAY(LOOKUP($F13,TenantNames,TenantStartDates))&gt;28,DAY(EOMONTH(MX$4,0))=28,DAY(MX$4)=28),AND(DAY(LOOKUP($F13,TenantNames,TenantStartDates))&gt;30,DAY(EOMONTH(MX$4,0))=30,DAY(MX$4)=30),DAY(LOOKUP($F13,TenantNames,TenantStartDates))=DAY(MX$4)),IF((LOOKUP($F13,TenantNames,TenantEndDates)-MX$4)&lt;=31,LOOKUP($F13,TenantNames,TenantTotalRevenues)-SUM($JA13:MW13),LOOKUP($F13,TenantNames,TenantMonthlyRents)),IF(AND((SUMIF($G$4:AHB$4,"&lt;"&amp;MX$4,$G13:AHB13))&gt;SUMIFS(TransactionAmounts,TenantSources,$F13,'Filtered Data'!$C$2:$C23,"&lt;"&amp;MX$4),MX$4&lt;TODAY()),"Late","Occupied")),)))</f>
        <v/>
      </c>
      <c r="MY13" s="33" t="str">
        <f>IF(ISBLANK($F13),,IF(TODAY()=MY$4,"Today",IF(AND(LOOKUP($F13,TenantNames,TenantStartDates)&lt;=MY$4,LOOKUP($F13,TenantNames,TenantEndDates)&gt;=MY$4),IF(OR(AND(DAY(LOOKUP($F13,TenantNames,TenantStartDates))&gt;28,DAY(EOMONTH(MY$4,0))=28,DAY(MY$4)=28),AND(DAY(LOOKUP($F13,TenantNames,TenantStartDates))&gt;30,DAY(EOMONTH(MY$4,0))=30,DAY(MY$4)=30),DAY(LOOKUP($F13,TenantNames,TenantStartDates))=DAY(MY$4)),IF((LOOKUP($F13,TenantNames,TenantEndDates)-MY$4)&lt;=31,LOOKUP($F13,TenantNames,TenantTotalRevenues)-SUM($JA13:MX13),LOOKUP($F13,TenantNames,TenantMonthlyRents)),IF(AND((SUMIF($G$4:AHB$4,"&lt;"&amp;MY$4,$G13:AHB13))&gt;SUMIFS(TransactionAmounts,TenantSources,$F13,'Filtered Data'!$C$2:$C23,"&lt;"&amp;MY$4),MY$4&lt;TODAY()),"Late","Occupied")),)))</f>
        <v/>
      </c>
      <c r="MZ13" s="33" t="str">
        <f>IF(ISBLANK($F13),,IF(TODAY()=MZ$4,"Today",IF(AND(LOOKUP($F13,TenantNames,TenantStartDates)&lt;=MZ$4,LOOKUP($F13,TenantNames,TenantEndDates)&gt;=MZ$4),IF(OR(AND(DAY(LOOKUP($F13,TenantNames,TenantStartDates))&gt;28,DAY(EOMONTH(MZ$4,0))=28,DAY(MZ$4)=28),AND(DAY(LOOKUP($F13,TenantNames,TenantStartDates))&gt;30,DAY(EOMONTH(MZ$4,0))=30,DAY(MZ$4)=30),DAY(LOOKUP($F13,TenantNames,TenantStartDates))=DAY(MZ$4)),IF((LOOKUP($F13,TenantNames,TenantEndDates)-MZ$4)&lt;=31,LOOKUP($F13,TenantNames,TenantTotalRevenues)-SUM($JA13:MY13),LOOKUP($F13,TenantNames,TenantMonthlyRents)),IF(AND((SUMIF($G$4:AHB$4,"&lt;"&amp;MZ$4,$G13:AHB13))&gt;SUMIFS(TransactionAmounts,TenantSources,$F13,'Filtered Data'!$C$2:$C23,"&lt;"&amp;MZ$4),MZ$4&lt;TODAY()),"Late","Occupied")),)))</f>
        <v/>
      </c>
      <c r="NA13" s="33" t="str">
        <f>IF(ISBLANK($F13),,IF(TODAY()=NA$4,"Today",IF(AND(LOOKUP($F13,TenantNames,TenantStartDates)&lt;=NA$4,LOOKUP($F13,TenantNames,TenantEndDates)&gt;=NA$4),IF(OR(AND(DAY(LOOKUP($F13,TenantNames,TenantStartDates))&gt;28,DAY(EOMONTH(NA$4,0))=28,DAY(NA$4)=28),AND(DAY(LOOKUP($F13,TenantNames,TenantStartDates))&gt;30,DAY(EOMONTH(NA$4,0))=30,DAY(NA$4)=30),DAY(LOOKUP($F13,TenantNames,TenantStartDates))=DAY(NA$4)),IF((LOOKUP($F13,TenantNames,TenantEndDates)-NA$4)&lt;=31,LOOKUP($F13,TenantNames,TenantTotalRevenues)-SUM($JA13:MZ13),LOOKUP($F13,TenantNames,TenantMonthlyRents)),IF(AND((SUMIF($G$4:AHB$4,"&lt;"&amp;NA$4,$G13:AHB13))&gt;SUMIFS(TransactionAmounts,TenantSources,$F13,'Filtered Data'!$C$2:$C23,"&lt;"&amp;NA$4),NA$4&lt;TODAY()),"Late","Occupied")),)))</f>
        <v/>
      </c>
      <c r="NB13" s="33" t="str">
        <f>IF(ISBLANK($F13),,IF(TODAY()=NB$4,"Today",IF(AND(LOOKUP($F13,TenantNames,TenantStartDates)&lt;=NB$4,LOOKUP($F13,TenantNames,TenantEndDates)&gt;=NB$4),IF(OR(AND(DAY(LOOKUP($F13,TenantNames,TenantStartDates))&gt;28,DAY(EOMONTH(NB$4,0))=28,DAY(NB$4)=28),AND(DAY(LOOKUP($F13,TenantNames,TenantStartDates))&gt;30,DAY(EOMONTH(NB$4,0))=30,DAY(NB$4)=30),DAY(LOOKUP($F13,TenantNames,TenantStartDates))=DAY(NB$4)),IF((LOOKUP($F13,TenantNames,TenantEndDates)-NB$4)&lt;=31,LOOKUP($F13,TenantNames,TenantTotalRevenues)-SUM($JA13:NA13),LOOKUP($F13,TenantNames,TenantMonthlyRents)),IF(AND((SUMIF($G$4:AHB$4,"&lt;"&amp;NB$4,$G13:AHB13))&gt;SUMIFS(TransactionAmounts,TenantSources,$F13,'Filtered Data'!$C$2:$C23,"&lt;"&amp;NB$4),NB$4&lt;TODAY()),"Late","Occupied")),)))</f>
        <v/>
      </c>
      <c r="NC13" s="33" t="str">
        <f>IF(ISBLANK($F13),,IF(TODAY()=NC$4,"Today",IF(AND(LOOKUP($F13,TenantNames,TenantStartDates)&lt;=NC$4,LOOKUP($F13,TenantNames,TenantEndDates)&gt;=NC$4),IF(OR(AND(DAY(LOOKUP($F13,TenantNames,TenantStartDates))&gt;28,DAY(EOMONTH(NC$4,0))=28,DAY(NC$4)=28),AND(DAY(LOOKUP($F13,TenantNames,TenantStartDates))&gt;30,DAY(EOMONTH(NC$4,0))=30,DAY(NC$4)=30),DAY(LOOKUP($F13,TenantNames,TenantStartDates))=DAY(NC$4)),IF((LOOKUP($F13,TenantNames,TenantEndDates)-NC$4)&lt;=31,LOOKUP($F13,TenantNames,TenantTotalRevenues)-SUM($JA13:NB13),LOOKUP($F13,TenantNames,TenantMonthlyRents)),IF(AND((SUMIF($G$4:AHB$4,"&lt;"&amp;NC$4,$G13:AHB13))&gt;SUMIFS(TransactionAmounts,TenantSources,$F13,'Filtered Data'!$C$2:$C23,"&lt;"&amp;NC$4),NC$4&lt;TODAY()),"Late","Occupied")),)))</f>
        <v/>
      </c>
      <c r="ND13" s="33" t="str">
        <f>IF(ISBLANK($F13),,IF(TODAY()=ND$4,"Today",IF(AND(LOOKUP($F13,TenantNames,TenantStartDates)&lt;=ND$4,LOOKUP($F13,TenantNames,TenantEndDates)&gt;=ND$4),IF(OR(AND(DAY(LOOKUP($F13,TenantNames,TenantStartDates))&gt;28,DAY(EOMONTH(ND$4,0))=28,DAY(ND$4)=28),AND(DAY(LOOKUP($F13,TenantNames,TenantStartDates))&gt;30,DAY(EOMONTH(ND$4,0))=30,DAY(ND$4)=30),DAY(LOOKUP($F13,TenantNames,TenantStartDates))=DAY(ND$4)),IF((LOOKUP($F13,TenantNames,TenantEndDates)-ND$4)&lt;=31,LOOKUP($F13,TenantNames,TenantTotalRevenues)-SUM($JA13:NC13),LOOKUP($F13,TenantNames,TenantMonthlyRents)),IF(AND((SUMIF($G$4:AHB$4,"&lt;"&amp;ND$4,$G13:AHB13))&gt;SUMIFS(TransactionAmounts,TenantSources,$F13,'Filtered Data'!$C$2:$C23,"&lt;"&amp;ND$4),ND$4&lt;TODAY()),"Late","Occupied")),)))</f>
        <v/>
      </c>
      <c r="NE13" s="33" t="str">
        <f>IF(ISBLANK($F13),,IF(TODAY()=NE$4,"Today",IF(AND(LOOKUP($F13,TenantNames,TenantStartDates)&lt;=NE$4,LOOKUP($F13,TenantNames,TenantEndDates)&gt;=NE$4),IF(OR(AND(DAY(LOOKUP($F13,TenantNames,TenantStartDates))&gt;28,DAY(EOMONTH(NE$4,0))=28,DAY(NE$4)=28),AND(DAY(LOOKUP($F13,TenantNames,TenantStartDates))&gt;30,DAY(EOMONTH(NE$4,0))=30,DAY(NE$4)=30),DAY(LOOKUP($F13,TenantNames,TenantStartDates))=DAY(NE$4)),IF((LOOKUP($F13,TenantNames,TenantEndDates)-NE$4)&lt;=31,LOOKUP($F13,TenantNames,TenantTotalRevenues)-SUM($JA13:ND13),LOOKUP($F13,TenantNames,TenantMonthlyRents)),IF(AND((SUMIF($G$4:AHB$4,"&lt;"&amp;NE$4,$G13:AHB13))&gt;SUMIFS(TransactionAmounts,TenantSources,$F13,'Filtered Data'!$C$2:$C23,"&lt;"&amp;NE$4),NE$4&lt;TODAY()),"Late","Occupied")),)))</f>
        <v/>
      </c>
      <c r="NF13" s="33" t="str">
        <f>IF(ISBLANK($F13),,IF(TODAY()=NF$4,"Today",IF(AND(LOOKUP($F13,TenantNames,TenantStartDates)&lt;=NF$4,LOOKUP($F13,TenantNames,TenantEndDates)&gt;=NF$4),IF(OR(AND(DAY(LOOKUP($F13,TenantNames,TenantStartDates))&gt;28,DAY(EOMONTH(NF$4,0))=28,DAY(NF$4)=28),AND(DAY(LOOKUP($F13,TenantNames,TenantStartDates))&gt;30,DAY(EOMONTH(NF$4,0))=30,DAY(NF$4)=30),DAY(LOOKUP($F13,TenantNames,TenantStartDates))=DAY(NF$4)),IF((LOOKUP($F13,TenantNames,TenantEndDates)-NF$4)&lt;=31,LOOKUP($F13,TenantNames,TenantTotalRevenues)-SUM($JA13:NE13),LOOKUP($F13,TenantNames,TenantMonthlyRents)),IF(AND((SUMIF($G$4:AHB$4,"&lt;"&amp;NF$4,$G13:AHB13))&gt;SUMIFS(TransactionAmounts,TenantSources,$F13,'Filtered Data'!$C$2:$C23,"&lt;"&amp;NF$4),NF$4&lt;TODAY()),"Late","Occupied")),)))</f>
        <v/>
      </c>
      <c r="NG13" s="33" t="str">
        <f>IF(ISBLANK($F13),,IF(TODAY()=NG$4,"Today",IF(AND(LOOKUP($F13,TenantNames,TenantStartDates)&lt;=NG$4,LOOKUP($F13,TenantNames,TenantEndDates)&gt;=NG$4),IF(OR(AND(DAY(LOOKUP($F13,TenantNames,TenantStartDates))&gt;28,DAY(EOMONTH(NG$4,0))=28,DAY(NG$4)=28),AND(DAY(LOOKUP($F13,TenantNames,TenantStartDates))&gt;30,DAY(EOMONTH(NG$4,0))=30,DAY(NG$4)=30),DAY(LOOKUP($F13,TenantNames,TenantStartDates))=DAY(NG$4)),IF((LOOKUP($F13,TenantNames,TenantEndDates)-NG$4)&lt;=31,LOOKUP($F13,TenantNames,TenantTotalRevenues)-SUM($JA13:NF13),LOOKUP($F13,TenantNames,TenantMonthlyRents)),IF(AND((SUMIF($G$4:AHB$4,"&lt;"&amp;NG$4,$G13:AHB13))&gt;SUMIFS(TransactionAmounts,TenantSources,$F13,'Filtered Data'!$C$2:$C23,"&lt;"&amp;NG$4),NG$4&lt;TODAY()),"Late","Occupied")),)))</f>
        <v/>
      </c>
      <c r="NH13" s="33" t="str">
        <f>IF(ISBLANK($F13),,IF(TODAY()=NH$4,"Today",IF(AND(LOOKUP($F13,TenantNames,TenantStartDates)&lt;=NH$4,LOOKUP($F13,TenantNames,TenantEndDates)&gt;=NH$4),IF(OR(AND(DAY(LOOKUP($F13,TenantNames,TenantStartDates))&gt;28,DAY(EOMONTH(NH$4,0))=28,DAY(NH$4)=28),AND(DAY(LOOKUP($F13,TenantNames,TenantStartDates))&gt;30,DAY(EOMONTH(NH$4,0))=30,DAY(NH$4)=30),DAY(LOOKUP($F13,TenantNames,TenantStartDates))=DAY(NH$4)),IF((LOOKUP($F13,TenantNames,TenantEndDates)-NH$4)&lt;=31,LOOKUP($F13,TenantNames,TenantTotalRevenues)-SUM($JA13:NG13),LOOKUP($F13,TenantNames,TenantMonthlyRents)),IF(AND((SUMIF($G$4:AHB$4,"&lt;"&amp;NH$4,$G13:AHB13))&gt;SUMIFS(TransactionAmounts,TenantSources,$F13,'Filtered Data'!$C$2:$C23,"&lt;"&amp;NH$4),NH$4&lt;TODAY()),"Late","Occupied")),)))</f>
        <v/>
      </c>
      <c r="NI13" s="33" t="str">
        <f>IF(ISBLANK($F13),,IF(TODAY()=NI$4,"Today",IF(AND(LOOKUP($F13,TenantNames,TenantStartDates)&lt;=NI$4,LOOKUP($F13,TenantNames,TenantEndDates)&gt;=NI$4),IF(OR(AND(DAY(LOOKUP($F13,TenantNames,TenantStartDates))&gt;28,DAY(EOMONTH(NI$4,0))=28,DAY(NI$4)=28),AND(DAY(LOOKUP($F13,TenantNames,TenantStartDates))&gt;30,DAY(EOMONTH(NI$4,0))=30,DAY(NI$4)=30),DAY(LOOKUP($F13,TenantNames,TenantStartDates))=DAY(NI$4)),IF((LOOKUP($F13,TenantNames,TenantEndDates)-NI$4)&lt;=31,LOOKUP($F13,TenantNames,TenantTotalRevenues)-SUM($JA13:NH13),LOOKUP($F13,TenantNames,TenantMonthlyRents)),IF(AND((SUMIF($G$4:AHB$4,"&lt;"&amp;NI$4,$G13:AHB13))&gt;SUMIFS(TransactionAmounts,TenantSources,$F13,'Filtered Data'!$C$2:$C23,"&lt;"&amp;NI$4),NI$4&lt;TODAY()),"Late","Occupied")),)))</f>
        <v/>
      </c>
      <c r="NJ13" s="33" t="str">
        <f>IF(ISBLANK($F13),,IF(TODAY()=NJ$4,"Today",IF(AND(LOOKUP($F13,TenantNames,TenantStartDates)&lt;=NJ$4,LOOKUP($F13,TenantNames,TenantEndDates)&gt;=NJ$4),IF(OR(AND(DAY(LOOKUP($F13,TenantNames,TenantStartDates))&gt;28,DAY(EOMONTH(NJ$4,0))=28,DAY(NJ$4)=28),AND(DAY(LOOKUP($F13,TenantNames,TenantStartDates))&gt;30,DAY(EOMONTH(NJ$4,0))=30,DAY(NJ$4)=30),DAY(LOOKUP($F13,TenantNames,TenantStartDates))=DAY(NJ$4)),IF((LOOKUP($F13,TenantNames,TenantEndDates)-NJ$4)&lt;=31,LOOKUP($F13,TenantNames,TenantTotalRevenues)-SUM($JA13:NI13),LOOKUP($F13,TenantNames,TenantMonthlyRents)),IF(AND((SUMIF($G$4:AHB$4,"&lt;"&amp;NJ$4,$G13:AHB13))&gt;SUMIFS(TransactionAmounts,TenantSources,$F13,'Filtered Data'!$C$2:$C23,"&lt;"&amp;NJ$4),NJ$4&lt;TODAY()),"Late","Occupied")),)))</f>
        <v/>
      </c>
      <c r="NK13" s="33" t="str">
        <f>IF(ISBLANK($F13),,IF(TODAY()=NK$4,"Today",IF(AND(LOOKUP($F13,TenantNames,TenantStartDates)&lt;=NK$4,LOOKUP($F13,TenantNames,TenantEndDates)&gt;=NK$4),IF(OR(AND(DAY(LOOKUP($F13,TenantNames,TenantStartDates))&gt;28,DAY(EOMONTH(NK$4,0))=28,DAY(NK$4)=28),AND(DAY(LOOKUP($F13,TenantNames,TenantStartDates))&gt;30,DAY(EOMONTH(NK$4,0))=30,DAY(NK$4)=30),DAY(LOOKUP($F13,TenantNames,TenantStartDates))=DAY(NK$4)),IF((LOOKUP($F13,TenantNames,TenantEndDates)-NK$4)&lt;=31,LOOKUP($F13,TenantNames,TenantTotalRevenues)-SUM($JA13:NJ13),LOOKUP($F13,TenantNames,TenantMonthlyRents)),IF(AND((SUMIF($G$4:AHB$4,"&lt;"&amp;NK$4,$G13:AHB13))&gt;SUMIFS(TransactionAmounts,TenantSources,$F13,'Filtered Data'!$C$2:$C23,"&lt;"&amp;NK$4),NK$4&lt;TODAY()),"Late","Occupied")),)))</f>
        <v/>
      </c>
      <c r="NL13" s="33" t="str">
        <f>IF(ISBLANK($F13),,IF(TODAY()=NL$4,"Today",IF(AND(LOOKUP($F13,TenantNames,TenantStartDates)&lt;=NL$4,LOOKUP($F13,TenantNames,TenantEndDates)&gt;=NL$4),IF(OR(AND(DAY(LOOKUP($F13,TenantNames,TenantStartDates))&gt;28,DAY(EOMONTH(NL$4,0))=28,DAY(NL$4)=28),AND(DAY(LOOKUP($F13,TenantNames,TenantStartDates))&gt;30,DAY(EOMONTH(NL$4,0))=30,DAY(NL$4)=30),DAY(LOOKUP($F13,TenantNames,TenantStartDates))=DAY(NL$4)),IF((LOOKUP($F13,TenantNames,TenantEndDates)-NL$4)&lt;=31,LOOKUP($F13,TenantNames,TenantTotalRevenues)-SUM($JA13:NK13),LOOKUP($F13,TenantNames,TenantMonthlyRents)),IF(AND((SUMIF($G$4:AHB$4,"&lt;"&amp;NL$4,$G13:AHB13))&gt;SUMIFS(TransactionAmounts,TenantSources,$F13,'Filtered Data'!$C$2:$C23,"&lt;"&amp;NL$4),NL$4&lt;TODAY()),"Late","Occupied")),)))</f>
        <v/>
      </c>
      <c r="NM13" s="33" t="str">
        <f>IF(ISBLANK($F13),,IF(TODAY()=NM$4,"Today",IF(AND(LOOKUP($F13,TenantNames,TenantStartDates)&lt;=NM$4,LOOKUP($F13,TenantNames,TenantEndDates)&gt;=NM$4),IF(OR(AND(DAY(LOOKUP($F13,TenantNames,TenantStartDates))&gt;28,DAY(EOMONTH(NM$4,0))=28,DAY(NM$4)=28),AND(DAY(LOOKUP($F13,TenantNames,TenantStartDates))&gt;30,DAY(EOMONTH(NM$4,0))=30,DAY(NM$4)=30),DAY(LOOKUP($F13,TenantNames,TenantStartDates))=DAY(NM$4)),IF((LOOKUP($F13,TenantNames,TenantEndDates)-NM$4)&lt;=31,LOOKUP($F13,TenantNames,TenantTotalRevenues)-SUM($JA13:NL13),LOOKUP($F13,TenantNames,TenantMonthlyRents)),IF(AND((SUMIF($G$4:AHB$4,"&lt;"&amp;NM$4,$G13:AHB13))&gt;SUMIFS(TransactionAmounts,TenantSources,$F13,'Filtered Data'!$C$2:$C23,"&lt;"&amp;NM$4),NM$4&lt;TODAY()),"Late","Occupied")),)))</f>
        <v/>
      </c>
      <c r="NN13" s="33" t="str">
        <f>IF(ISBLANK($F13),,IF(TODAY()=NN$4,"Today",IF(AND(LOOKUP($F13,TenantNames,TenantStartDates)&lt;=NN$4,LOOKUP($F13,TenantNames,TenantEndDates)&gt;=NN$4),IF(OR(AND(DAY(LOOKUP($F13,TenantNames,TenantStartDates))&gt;28,DAY(EOMONTH(NN$4,0))=28,DAY(NN$4)=28),AND(DAY(LOOKUP($F13,TenantNames,TenantStartDates))&gt;30,DAY(EOMONTH(NN$4,0))=30,DAY(NN$4)=30),DAY(LOOKUP($F13,TenantNames,TenantStartDates))=DAY(NN$4)),IF((LOOKUP($F13,TenantNames,TenantEndDates)-NN$4)&lt;=31,LOOKUP($F13,TenantNames,TenantTotalRevenues)-SUM($JA13:NM13),LOOKUP($F13,TenantNames,TenantMonthlyRents)),IF(AND((SUMIF($G$4:AHB$4,"&lt;"&amp;NN$4,$G13:AHB13))&gt;SUMIFS(TransactionAmounts,TenantSources,$F13,'Filtered Data'!$C$2:$C23,"&lt;"&amp;NN$4),NN$4&lt;TODAY()),"Late","Occupied")),)))</f>
        <v/>
      </c>
      <c r="NO13" s="33" t="str">
        <f>IF(ISBLANK($F13),,IF(TODAY()=NO$4,"Today",IF(AND(LOOKUP($F13,TenantNames,TenantStartDates)&lt;=NO$4,LOOKUP($F13,TenantNames,TenantEndDates)&gt;=NO$4),IF(OR(AND(DAY(LOOKUP($F13,TenantNames,TenantStartDates))&gt;28,DAY(EOMONTH(NO$4,0))=28,DAY(NO$4)=28),AND(DAY(LOOKUP($F13,TenantNames,TenantStartDates))&gt;30,DAY(EOMONTH(NO$4,0))=30,DAY(NO$4)=30),DAY(LOOKUP($F13,TenantNames,TenantStartDates))=DAY(NO$4)),IF((LOOKUP($F13,TenantNames,TenantEndDates)-NO$4)&lt;=31,LOOKUP($F13,TenantNames,TenantTotalRevenues)-SUM($JA13:NN13),LOOKUP($F13,TenantNames,TenantMonthlyRents)),IF(AND((SUMIF($G$4:AHB$4,"&lt;"&amp;NO$4,$G13:AHB13))&gt;SUMIFS(TransactionAmounts,TenantSources,$F13,'Filtered Data'!$C$2:$C23,"&lt;"&amp;NO$4),NO$4&lt;TODAY()),"Late","Occupied")),)))</f>
        <v/>
      </c>
      <c r="NP13" s="33" t="str">
        <f>IF(ISBLANK($F13),,IF(TODAY()=NP$4,"Today",IF(AND(LOOKUP($F13,TenantNames,TenantStartDates)&lt;=NP$4,LOOKUP($F13,TenantNames,TenantEndDates)&gt;=NP$4),IF(OR(AND(DAY(LOOKUP($F13,TenantNames,TenantStartDates))&gt;28,DAY(EOMONTH(NP$4,0))=28,DAY(NP$4)=28),AND(DAY(LOOKUP($F13,TenantNames,TenantStartDates))&gt;30,DAY(EOMONTH(NP$4,0))=30,DAY(NP$4)=30),DAY(LOOKUP($F13,TenantNames,TenantStartDates))=DAY(NP$4)),IF((LOOKUP($F13,TenantNames,TenantEndDates)-NP$4)&lt;=31,LOOKUP($F13,TenantNames,TenantTotalRevenues)-SUM($JA13:NO13),LOOKUP($F13,TenantNames,TenantMonthlyRents)),IF(AND((SUMIF($G$4:AHB$4,"&lt;"&amp;NP$4,$G13:AHB13))&gt;SUMIFS(TransactionAmounts,TenantSources,$F13,'Filtered Data'!$C$2:$C23,"&lt;"&amp;NP$4),NP$4&lt;TODAY()),"Late","Occupied")),)))</f>
        <v/>
      </c>
      <c r="NQ13" s="33" t="str">
        <f>IF(ISBLANK($F13),,IF(TODAY()=NQ$4,"Today",IF(AND(LOOKUP($F13,TenantNames,TenantStartDates)&lt;=NQ$4,LOOKUP($F13,TenantNames,TenantEndDates)&gt;=NQ$4),IF(OR(AND(DAY(LOOKUP($F13,TenantNames,TenantStartDates))&gt;28,DAY(EOMONTH(NQ$4,0))=28,DAY(NQ$4)=28),AND(DAY(LOOKUP($F13,TenantNames,TenantStartDates))&gt;30,DAY(EOMONTH(NQ$4,0))=30,DAY(NQ$4)=30),DAY(LOOKUP($F13,TenantNames,TenantStartDates))=DAY(NQ$4)),IF((LOOKUP($F13,TenantNames,TenantEndDates)-NQ$4)&lt;=31,LOOKUP($F13,TenantNames,TenantTotalRevenues)-SUM($JA13:NP13),LOOKUP($F13,TenantNames,TenantMonthlyRents)),IF(AND((SUMIF($G$4:AHB$4,"&lt;"&amp;NQ$4,$G13:AHB13))&gt;SUMIFS(TransactionAmounts,TenantSources,$F13,'Filtered Data'!$C$2:$C23,"&lt;"&amp;NQ$4),NQ$4&lt;TODAY()),"Late","Occupied")),)))</f>
        <v/>
      </c>
      <c r="NR13" s="33" t="str">
        <f>IF(ISBLANK($F13),,IF(TODAY()=NR$4,"Today",IF(AND(LOOKUP($F13,TenantNames,TenantStartDates)&lt;=NR$4,LOOKUP($F13,TenantNames,TenantEndDates)&gt;=NR$4),IF(OR(AND(DAY(LOOKUP($F13,TenantNames,TenantStartDates))&gt;28,DAY(EOMONTH(NR$4,0))=28,DAY(NR$4)=28),AND(DAY(LOOKUP($F13,TenantNames,TenantStartDates))&gt;30,DAY(EOMONTH(NR$4,0))=30,DAY(NR$4)=30),DAY(LOOKUP($F13,TenantNames,TenantStartDates))=DAY(NR$4)),IF((LOOKUP($F13,TenantNames,TenantEndDates)-NR$4)&lt;=31,LOOKUP($F13,TenantNames,TenantTotalRevenues)-SUM($JA13:NQ13),LOOKUP($F13,TenantNames,TenantMonthlyRents)),IF(AND((SUMIF($G$4:AHB$4,"&lt;"&amp;NR$4,$G13:AHB13))&gt;SUMIFS(TransactionAmounts,TenantSources,$F13,'Filtered Data'!$C$2:$C23,"&lt;"&amp;NR$4),NR$4&lt;TODAY()),"Late","Occupied")),)))</f>
        <v/>
      </c>
      <c r="NS13" s="33" t="str">
        <f>IF(ISBLANK($F13),,IF(TODAY()=NS$4,"Today",IF(AND(LOOKUP($F13,TenantNames,TenantStartDates)&lt;=NS$4,LOOKUP($F13,TenantNames,TenantEndDates)&gt;=NS$4),IF(OR(AND(DAY(LOOKUP($F13,TenantNames,TenantStartDates))&gt;28,DAY(EOMONTH(NS$4,0))=28,DAY(NS$4)=28),AND(DAY(LOOKUP($F13,TenantNames,TenantStartDates))&gt;30,DAY(EOMONTH(NS$4,0))=30,DAY(NS$4)=30),DAY(LOOKUP($F13,TenantNames,TenantStartDates))=DAY(NS$4)),IF((LOOKUP($F13,TenantNames,TenantEndDates)-NS$4)&lt;=31,LOOKUP($F13,TenantNames,TenantTotalRevenues)-SUM($JA13:NR13),LOOKUP($F13,TenantNames,TenantMonthlyRents)),IF(AND((SUMIF($G$4:AHB$4,"&lt;"&amp;NS$4,$G13:AHB13))&gt;SUMIFS(TransactionAmounts,TenantSources,$F13,'Filtered Data'!$C$2:$C23,"&lt;"&amp;NS$4),NS$4&lt;TODAY()),"Late","Occupied")),)))</f>
        <v/>
      </c>
      <c r="NT13" s="33" t="str">
        <f>IF(ISBLANK($F13),,IF(TODAY()=NT$4,"Today",IF(AND(LOOKUP($F13,TenantNames,TenantStartDates)&lt;=NT$4,LOOKUP($F13,TenantNames,TenantEndDates)&gt;=NT$4),IF(OR(AND(DAY(LOOKUP($F13,TenantNames,TenantStartDates))&gt;28,DAY(EOMONTH(NT$4,0))=28,DAY(NT$4)=28),AND(DAY(LOOKUP($F13,TenantNames,TenantStartDates))&gt;30,DAY(EOMONTH(NT$4,0))=30,DAY(NT$4)=30),DAY(LOOKUP($F13,TenantNames,TenantStartDates))=DAY(NT$4)),IF((LOOKUP($F13,TenantNames,TenantEndDates)-NT$4)&lt;=31,LOOKUP($F13,TenantNames,TenantTotalRevenues)-SUM($JA13:NS13),LOOKUP($F13,TenantNames,TenantMonthlyRents)),IF(AND((SUMIF($G$4:AHB$4,"&lt;"&amp;NT$4,$G13:AHB13))&gt;SUMIFS(TransactionAmounts,TenantSources,$F13,'Filtered Data'!$C$2:$C23,"&lt;"&amp;NT$4),NT$4&lt;TODAY()),"Late","Occupied")),)))</f>
        <v/>
      </c>
      <c r="NU13" s="33" t="str">
        <f>IF(ISBLANK($F13),,IF(TODAY()=NU$4,"Today",IF(AND(LOOKUP($F13,TenantNames,TenantStartDates)&lt;=NU$4,LOOKUP($F13,TenantNames,TenantEndDates)&gt;=NU$4),IF(OR(AND(DAY(LOOKUP($F13,TenantNames,TenantStartDates))&gt;28,DAY(EOMONTH(NU$4,0))=28,DAY(NU$4)=28),AND(DAY(LOOKUP($F13,TenantNames,TenantStartDates))&gt;30,DAY(EOMONTH(NU$4,0))=30,DAY(NU$4)=30),DAY(LOOKUP($F13,TenantNames,TenantStartDates))=DAY(NU$4)),IF((LOOKUP($F13,TenantNames,TenantEndDates)-NU$4)&lt;=31,LOOKUP($F13,TenantNames,TenantTotalRevenues)-SUM($JA13:NT13),LOOKUP($F13,TenantNames,TenantMonthlyRents)),IF(AND((SUMIF($G$4:AHB$4,"&lt;"&amp;NU$4,$G13:AHB13))&gt;SUMIFS(TransactionAmounts,TenantSources,$F13,'Filtered Data'!$C$2:$C23,"&lt;"&amp;NU$4),NU$4&lt;TODAY()),"Late","Occupied")),)))</f>
        <v/>
      </c>
      <c r="NV13" s="33" t="str">
        <f>IF(ISBLANK($F13),,IF(TODAY()=NV$4,"Today",IF(AND(LOOKUP($F13,TenantNames,TenantStartDates)&lt;=NV$4,LOOKUP($F13,TenantNames,TenantEndDates)&gt;=NV$4),IF(OR(AND(DAY(LOOKUP($F13,TenantNames,TenantStartDates))&gt;28,DAY(EOMONTH(NV$4,0))=28,DAY(NV$4)=28),AND(DAY(LOOKUP($F13,TenantNames,TenantStartDates))&gt;30,DAY(EOMONTH(NV$4,0))=30,DAY(NV$4)=30),DAY(LOOKUP($F13,TenantNames,TenantStartDates))=DAY(NV$4)),IF((LOOKUP($F13,TenantNames,TenantEndDates)-NV$4)&lt;=31,LOOKUP($F13,TenantNames,TenantTotalRevenues)-SUM($JA13:NU13),LOOKUP($F13,TenantNames,TenantMonthlyRents)),IF(AND((SUMIF($G$4:AHB$4,"&lt;"&amp;NV$4,$G13:AHB13))&gt;SUMIFS(TransactionAmounts,TenantSources,$F13,'Filtered Data'!$C$2:$C23,"&lt;"&amp;NV$4),NV$4&lt;TODAY()),"Late","Occupied")),)))</f>
        <v/>
      </c>
      <c r="NW13" s="33" t="str">
        <f>IF(ISBLANK($F13),,IF(TODAY()=NW$4,"Today",IF(AND(LOOKUP($F13,TenantNames,TenantStartDates)&lt;=NW$4,LOOKUP($F13,TenantNames,TenantEndDates)&gt;=NW$4),IF(OR(AND(DAY(LOOKUP($F13,TenantNames,TenantStartDates))&gt;28,DAY(EOMONTH(NW$4,0))=28,DAY(NW$4)=28),AND(DAY(LOOKUP($F13,TenantNames,TenantStartDates))&gt;30,DAY(EOMONTH(NW$4,0))=30,DAY(NW$4)=30),DAY(LOOKUP($F13,TenantNames,TenantStartDates))=DAY(NW$4)),IF((LOOKUP($F13,TenantNames,TenantEndDates)-NW$4)&lt;=31,LOOKUP($F13,TenantNames,TenantTotalRevenues)-SUM($JA13:NV13),LOOKUP($F13,TenantNames,TenantMonthlyRents)),IF(AND((SUMIF($G$4:AHB$4,"&lt;"&amp;NW$4,$G13:AHB13))&gt;SUMIFS(TransactionAmounts,TenantSources,$F13,'Filtered Data'!$C$2:$C23,"&lt;"&amp;NW$4),NW$4&lt;TODAY()),"Late","Occupied")),)))</f>
        <v/>
      </c>
      <c r="NX13" s="33" t="str">
        <f>IF(ISBLANK($F13),,IF(TODAY()=NX$4,"Today",IF(AND(LOOKUP($F13,TenantNames,TenantStartDates)&lt;=NX$4,LOOKUP($F13,TenantNames,TenantEndDates)&gt;=NX$4),IF(OR(AND(DAY(LOOKUP($F13,TenantNames,TenantStartDates))&gt;28,DAY(EOMONTH(NX$4,0))=28,DAY(NX$4)=28),AND(DAY(LOOKUP($F13,TenantNames,TenantStartDates))&gt;30,DAY(EOMONTH(NX$4,0))=30,DAY(NX$4)=30),DAY(LOOKUP($F13,TenantNames,TenantStartDates))=DAY(NX$4)),IF((LOOKUP($F13,TenantNames,TenantEndDates)-NX$4)&lt;=31,LOOKUP($F13,TenantNames,TenantTotalRevenues)-SUM($JA13:NW13),LOOKUP($F13,TenantNames,TenantMonthlyRents)),IF(AND((SUMIF($G$4:AHB$4,"&lt;"&amp;NX$4,$G13:AHB13))&gt;SUMIFS(TransactionAmounts,TenantSources,$F13,'Filtered Data'!$C$2:$C23,"&lt;"&amp;NX$4),NX$4&lt;TODAY()),"Late","Occupied")),)))</f>
        <v/>
      </c>
      <c r="NY13" s="33" t="str">
        <f>IF(ISBLANK($F13),,IF(TODAY()=NY$4,"Today",IF(AND(LOOKUP($F13,TenantNames,TenantStartDates)&lt;=NY$4,LOOKUP($F13,TenantNames,TenantEndDates)&gt;=NY$4),IF(OR(AND(DAY(LOOKUP($F13,TenantNames,TenantStartDates))&gt;28,DAY(EOMONTH(NY$4,0))=28,DAY(NY$4)=28),AND(DAY(LOOKUP($F13,TenantNames,TenantStartDates))&gt;30,DAY(EOMONTH(NY$4,0))=30,DAY(NY$4)=30),DAY(LOOKUP($F13,TenantNames,TenantStartDates))=DAY(NY$4)),IF((LOOKUP($F13,TenantNames,TenantEndDates)-NY$4)&lt;=31,LOOKUP($F13,TenantNames,TenantTotalRevenues)-SUM($JA13:NX13),LOOKUP($F13,TenantNames,TenantMonthlyRents)),IF(AND((SUMIF($G$4:AHB$4,"&lt;"&amp;NY$4,$G13:AHB13))&gt;SUMIFS(TransactionAmounts,TenantSources,$F13,'Filtered Data'!$C$2:$C23,"&lt;"&amp;NY$4),NY$4&lt;TODAY()),"Late","Occupied")),)))</f>
        <v/>
      </c>
      <c r="NZ13" s="33" t="str">
        <f>IF(ISBLANK($F13),,IF(TODAY()=NZ$4,"Today",IF(AND(LOOKUP($F13,TenantNames,TenantStartDates)&lt;=NZ$4,LOOKUP($F13,TenantNames,TenantEndDates)&gt;=NZ$4),IF(OR(AND(DAY(LOOKUP($F13,TenantNames,TenantStartDates))&gt;28,DAY(EOMONTH(NZ$4,0))=28,DAY(NZ$4)=28),AND(DAY(LOOKUP($F13,TenantNames,TenantStartDates))&gt;30,DAY(EOMONTH(NZ$4,0))=30,DAY(NZ$4)=30),DAY(LOOKUP($F13,TenantNames,TenantStartDates))=DAY(NZ$4)),IF((LOOKUP($F13,TenantNames,TenantEndDates)-NZ$4)&lt;=31,LOOKUP($F13,TenantNames,TenantTotalRevenues)-SUM($JA13:NY13),LOOKUP($F13,TenantNames,TenantMonthlyRents)),IF(AND((SUMIF($G$4:AHB$4,"&lt;"&amp;NZ$4,$G13:AHB13))&gt;SUMIFS(TransactionAmounts,TenantSources,$F13,'Filtered Data'!$C$2:$C23,"&lt;"&amp;NZ$4),NZ$4&lt;TODAY()),"Late","Occupied")),)))</f>
        <v/>
      </c>
      <c r="OA13" s="33" t="str">
        <f>IF(ISBLANK($F13),,IF(TODAY()=OA$4,"Today",IF(AND(LOOKUP($F13,TenantNames,TenantStartDates)&lt;=OA$4,LOOKUP($F13,TenantNames,TenantEndDates)&gt;=OA$4),IF(OR(AND(DAY(LOOKUP($F13,TenantNames,TenantStartDates))&gt;28,DAY(EOMONTH(OA$4,0))=28,DAY(OA$4)=28),AND(DAY(LOOKUP($F13,TenantNames,TenantStartDates))&gt;30,DAY(EOMONTH(OA$4,0))=30,DAY(OA$4)=30),DAY(LOOKUP($F13,TenantNames,TenantStartDates))=DAY(OA$4)),IF((LOOKUP($F13,TenantNames,TenantEndDates)-OA$4)&lt;=31,LOOKUP($F13,TenantNames,TenantTotalRevenues)-SUM($JA13:NZ13),LOOKUP($F13,TenantNames,TenantMonthlyRents)),IF(AND((SUMIF($G$4:AHB$4,"&lt;"&amp;OA$4,$G13:AHB13))&gt;SUMIFS(TransactionAmounts,TenantSources,$F13,'Filtered Data'!$C$2:$C23,"&lt;"&amp;OA$4),OA$4&lt;TODAY()),"Late","Occupied")),)))</f>
        <v/>
      </c>
      <c r="OB13" s="33" t="str">
        <f>IF(ISBLANK($F13),,IF(TODAY()=OB$4,"Today",IF(AND(LOOKUP($F13,TenantNames,TenantStartDates)&lt;=OB$4,LOOKUP($F13,TenantNames,TenantEndDates)&gt;=OB$4),IF(OR(AND(DAY(LOOKUP($F13,TenantNames,TenantStartDates))&gt;28,DAY(EOMONTH(OB$4,0))=28,DAY(OB$4)=28),AND(DAY(LOOKUP($F13,TenantNames,TenantStartDates))&gt;30,DAY(EOMONTH(OB$4,0))=30,DAY(OB$4)=30),DAY(LOOKUP($F13,TenantNames,TenantStartDates))=DAY(OB$4)),IF((LOOKUP($F13,TenantNames,TenantEndDates)-OB$4)&lt;=31,LOOKUP($F13,TenantNames,TenantTotalRevenues)-SUM($JA13:OA13),LOOKUP($F13,TenantNames,TenantMonthlyRents)),IF(AND((SUMIF($G$4:AHB$4,"&lt;"&amp;OB$4,$G13:AHB13))&gt;SUMIFS(TransactionAmounts,TenantSources,$F13,'Filtered Data'!$C$2:$C23,"&lt;"&amp;OB$4),OB$4&lt;TODAY()),"Late","Occupied")),)))</f>
        <v/>
      </c>
      <c r="OC13" s="33" t="str">
        <f>IF(ISBLANK($F13),,IF(TODAY()=OC$4,"Today",IF(AND(LOOKUP($F13,TenantNames,TenantStartDates)&lt;=OC$4,LOOKUP($F13,TenantNames,TenantEndDates)&gt;=OC$4),IF(OR(AND(DAY(LOOKUP($F13,TenantNames,TenantStartDates))&gt;28,DAY(EOMONTH(OC$4,0))=28,DAY(OC$4)=28),AND(DAY(LOOKUP($F13,TenantNames,TenantStartDates))&gt;30,DAY(EOMONTH(OC$4,0))=30,DAY(OC$4)=30),DAY(LOOKUP($F13,TenantNames,TenantStartDates))=DAY(OC$4)),IF((LOOKUP($F13,TenantNames,TenantEndDates)-OC$4)&lt;=31,LOOKUP($F13,TenantNames,TenantTotalRevenues)-SUM($JA13:OB13),LOOKUP($F13,TenantNames,TenantMonthlyRents)),IF(AND((SUMIF($G$4:AHB$4,"&lt;"&amp;OC$4,$G13:AHB13))&gt;SUMIFS(TransactionAmounts,TenantSources,$F13,'Filtered Data'!$C$2:$C23,"&lt;"&amp;OC$4),OC$4&lt;TODAY()),"Late","Occupied")),)))</f>
        <v/>
      </c>
      <c r="OD13" s="33" t="str">
        <f>IF(ISBLANK($F13),,IF(TODAY()=OD$4,"Today",IF(AND(LOOKUP($F13,TenantNames,TenantStartDates)&lt;=OD$4,LOOKUP($F13,TenantNames,TenantEndDates)&gt;=OD$4),IF(OR(AND(DAY(LOOKUP($F13,TenantNames,TenantStartDates))&gt;28,DAY(EOMONTH(OD$4,0))=28,DAY(OD$4)=28),AND(DAY(LOOKUP($F13,TenantNames,TenantStartDates))&gt;30,DAY(EOMONTH(OD$4,0))=30,DAY(OD$4)=30),DAY(LOOKUP($F13,TenantNames,TenantStartDates))=DAY(OD$4)),IF((LOOKUP($F13,TenantNames,TenantEndDates)-OD$4)&lt;=31,LOOKUP($F13,TenantNames,TenantTotalRevenues)-SUM($JA13:OC13),LOOKUP($F13,TenantNames,TenantMonthlyRents)),IF(AND((SUMIF($G$4:AHB$4,"&lt;"&amp;OD$4,$G13:AHB13))&gt;SUMIFS(TransactionAmounts,TenantSources,$F13,'Filtered Data'!$C$2:$C23,"&lt;"&amp;OD$4),OD$4&lt;TODAY()),"Late","Occupied")),)))</f>
        <v/>
      </c>
      <c r="OE13" s="33" t="str">
        <f>IF(ISBLANK($F13),,IF(TODAY()=OE$4,"Today",IF(AND(LOOKUP($F13,TenantNames,TenantStartDates)&lt;=OE$4,LOOKUP($F13,TenantNames,TenantEndDates)&gt;=OE$4),IF(OR(AND(DAY(LOOKUP($F13,TenantNames,TenantStartDates))&gt;28,DAY(EOMONTH(OE$4,0))=28,DAY(OE$4)=28),AND(DAY(LOOKUP($F13,TenantNames,TenantStartDates))&gt;30,DAY(EOMONTH(OE$4,0))=30,DAY(OE$4)=30),DAY(LOOKUP($F13,TenantNames,TenantStartDates))=DAY(OE$4)),IF((LOOKUP($F13,TenantNames,TenantEndDates)-OE$4)&lt;=31,LOOKUP($F13,TenantNames,TenantTotalRevenues)-SUM($JA13:OD13),LOOKUP($F13,TenantNames,TenantMonthlyRents)),IF(AND((SUMIF($G$4:AHB$4,"&lt;"&amp;OE$4,$G13:AHB13))&gt;SUMIFS(TransactionAmounts,TenantSources,$F13,'Filtered Data'!$C$2:$C23,"&lt;"&amp;OE$4),OE$4&lt;TODAY()),"Late","Occupied")),)))</f>
        <v/>
      </c>
      <c r="OF13" s="33" t="str">
        <f>IF(ISBLANK($F13),,IF(TODAY()=OF$4,"Today",IF(AND(LOOKUP($F13,TenantNames,TenantStartDates)&lt;=OF$4,LOOKUP($F13,TenantNames,TenantEndDates)&gt;=OF$4),IF(OR(AND(DAY(LOOKUP($F13,TenantNames,TenantStartDates))&gt;28,DAY(EOMONTH(OF$4,0))=28,DAY(OF$4)=28),AND(DAY(LOOKUP($F13,TenantNames,TenantStartDates))&gt;30,DAY(EOMONTH(OF$4,0))=30,DAY(OF$4)=30),DAY(LOOKUP($F13,TenantNames,TenantStartDates))=DAY(OF$4)),IF((LOOKUP($F13,TenantNames,TenantEndDates)-OF$4)&lt;=31,LOOKUP($F13,TenantNames,TenantTotalRevenues)-SUM($JA13:OE13),LOOKUP($F13,TenantNames,TenantMonthlyRents)),IF(AND((SUMIF($G$4:AHB$4,"&lt;"&amp;OF$4,$G13:AHB13))&gt;SUMIFS(TransactionAmounts,TenantSources,$F13,'Filtered Data'!$C$2:$C23,"&lt;"&amp;OF$4),OF$4&lt;TODAY()),"Late","Occupied")),)))</f>
        <v/>
      </c>
      <c r="OG13" s="33" t="str">
        <f>IF(ISBLANK($F13),,IF(TODAY()=OG$4,"Today",IF(AND(LOOKUP($F13,TenantNames,TenantStartDates)&lt;=OG$4,LOOKUP($F13,TenantNames,TenantEndDates)&gt;=OG$4),IF(OR(AND(DAY(LOOKUP($F13,TenantNames,TenantStartDates))&gt;28,DAY(EOMONTH(OG$4,0))=28,DAY(OG$4)=28),AND(DAY(LOOKUP($F13,TenantNames,TenantStartDates))&gt;30,DAY(EOMONTH(OG$4,0))=30,DAY(OG$4)=30),DAY(LOOKUP($F13,TenantNames,TenantStartDates))=DAY(OG$4)),IF((LOOKUP($F13,TenantNames,TenantEndDates)-OG$4)&lt;=31,LOOKUP($F13,TenantNames,TenantTotalRevenues)-SUM($JA13:OF13),LOOKUP($F13,TenantNames,TenantMonthlyRents)),IF(AND((SUMIF($G$4:AHB$4,"&lt;"&amp;OG$4,$G13:AHB13))&gt;SUMIFS(TransactionAmounts,TenantSources,$F13,'Filtered Data'!$C$2:$C23,"&lt;"&amp;OG$4),OG$4&lt;TODAY()),"Late","Occupied")),)))</f>
        <v/>
      </c>
      <c r="OH13" s="33" t="str">
        <f>IF(ISBLANK($F13),,IF(TODAY()=OH$4,"Today",IF(AND(LOOKUP($F13,TenantNames,TenantStartDates)&lt;=OH$4,LOOKUP($F13,TenantNames,TenantEndDates)&gt;=OH$4),IF(OR(AND(DAY(LOOKUP($F13,TenantNames,TenantStartDates))&gt;28,DAY(EOMONTH(OH$4,0))=28,DAY(OH$4)=28),AND(DAY(LOOKUP($F13,TenantNames,TenantStartDates))&gt;30,DAY(EOMONTH(OH$4,0))=30,DAY(OH$4)=30),DAY(LOOKUP($F13,TenantNames,TenantStartDates))=DAY(OH$4)),IF((LOOKUP($F13,TenantNames,TenantEndDates)-OH$4)&lt;=31,LOOKUP($F13,TenantNames,TenantTotalRevenues)-SUM($JA13:OG13),LOOKUP($F13,TenantNames,TenantMonthlyRents)),IF(AND((SUMIF($G$4:AHB$4,"&lt;"&amp;OH$4,$G13:AHB13))&gt;SUMIFS(TransactionAmounts,TenantSources,$F13,'Filtered Data'!$C$2:$C23,"&lt;"&amp;OH$4),OH$4&lt;TODAY()),"Late","Occupied")),)))</f>
        <v/>
      </c>
      <c r="OI13" s="33" t="str">
        <f>IF(ISBLANK($F13),,IF(TODAY()=OI$4,"Today",IF(AND(LOOKUP($F13,TenantNames,TenantStartDates)&lt;=OI$4,LOOKUP($F13,TenantNames,TenantEndDates)&gt;=OI$4),IF(OR(AND(DAY(LOOKUP($F13,TenantNames,TenantStartDates))&gt;28,DAY(EOMONTH(OI$4,0))=28,DAY(OI$4)=28),AND(DAY(LOOKUP($F13,TenantNames,TenantStartDates))&gt;30,DAY(EOMONTH(OI$4,0))=30,DAY(OI$4)=30),DAY(LOOKUP($F13,TenantNames,TenantStartDates))=DAY(OI$4)),IF((LOOKUP($F13,TenantNames,TenantEndDates)-OI$4)&lt;=31,LOOKUP($F13,TenantNames,TenantTotalRevenues)-SUM($JA13:OH13),LOOKUP($F13,TenantNames,TenantMonthlyRents)),IF(AND((SUMIF($G$4:AHB$4,"&lt;"&amp;OI$4,$G13:AHB13))&gt;SUMIFS(TransactionAmounts,TenantSources,$F13,'Filtered Data'!$C$2:$C23,"&lt;"&amp;OI$4),OI$4&lt;TODAY()),"Late","Occupied")),)))</f>
        <v/>
      </c>
      <c r="OJ13" s="33" t="str">
        <f>IF(ISBLANK($F13),,IF(TODAY()=OJ$4,"Today",IF(AND(LOOKUP($F13,TenantNames,TenantStartDates)&lt;=OJ$4,LOOKUP($F13,TenantNames,TenantEndDates)&gt;=OJ$4),IF(OR(AND(DAY(LOOKUP($F13,TenantNames,TenantStartDates))&gt;28,DAY(EOMONTH(OJ$4,0))=28,DAY(OJ$4)=28),AND(DAY(LOOKUP($F13,TenantNames,TenantStartDates))&gt;30,DAY(EOMONTH(OJ$4,0))=30,DAY(OJ$4)=30),DAY(LOOKUP($F13,TenantNames,TenantStartDates))=DAY(OJ$4)),IF((LOOKUP($F13,TenantNames,TenantEndDates)-OJ$4)&lt;=31,LOOKUP($F13,TenantNames,TenantTotalRevenues)-SUM($JA13:OI13),LOOKUP($F13,TenantNames,TenantMonthlyRents)),IF(AND((SUMIF($G$4:AHB$4,"&lt;"&amp;OJ$4,$G13:AHB13))&gt;SUMIFS(TransactionAmounts,TenantSources,$F13,'Filtered Data'!$C$2:$C23,"&lt;"&amp;OJ$4),OJ$4&lt;TODAY()),"Late","Occupied")),)))</f>
        <v/>
      </c>
      <c r="OK13" s="33" t="str">
        <f>IF(ISBLANK($F13),,IF(TODAY()=OK$4,"Today",IF(AND(LOOKUP($F13,TenantNames,TenantStartDates)&lt;=OK$4,LOOKUP($F13,TenantNames,TenantEndDates)&gt;=OK$4),IF(OR(AND(DAY(LOOKUP($F13,TenantNames,TenantStartDates))&gt;28,DAY(EOMONTH(OK$4,0))=28,DAY(OK$4)=28),AND(DAY(LOOKUP($F13,TenantNames,TenantStartDates))&gt;30,DAY(EOMONTH(OK$4,0))=30,DAY(OK$4)=30),DAY(LOOKUP($F13,TenantNames,TenantStartDates))=DAY(OK$4)),IF((LOOKUP($F13,TenantNames,TenantEndDates)-OK$4)&lt;=31,LOOKUP($F13,TenantNames,TenantTotalRevenues)-SUM($JA13:OJ13),LOOKUP($F13,TenantNames,TenantMonthlyRents)),IF(AND((SUMIF($G$4:AHB$4,"&lt;"&amp;OK$4,$G13:AHB13))&gt;SUMIFS(TransactionAmounts,TenantSources,$F13,'Filtered Data'!$C$2:$C23,"&lt;"&amp;OK$4),OK$4&lt;TODAY()),"Late","Occupied")),)))</f>
        <v/>
      </c>
      <c r="OL13" s="33" t="str">
        <f>IF(ISBLANK($F13),,IF(TODAY()=OL$4,"Today",IF(AND(LOOKUP($F13,TenantNames,TenantStartDates)&lt;=OL$4,LOOKUP($F13,TenantNames,TenantEndDates)&gt;=OL$4),IF(OR(AND(DAY(LOOKUP($F13,TenantNames,TenantStartDates))&gt;28,DAY(EOMONTH(OL$4,0))=28,DAY(OL$4)=28),AND(DAY(LOOKUP($F13,TenantNames,TenantStartDates))&gt;30,DAY(EOMONTH(OL$4,0))=30,DAY(OL$4)=30),DAY(LOOKUP($F13,TenantNames,TenantStartDates))=DAY(OL$4)),IF((LOOKUP($F13,TenantNames,TenantEndDates)-OL$4)&lt;=31,LOOKUP($F13,TenantNames,TenantTotalRevenues)-SUM($JA13:OK13),LOOKUP($F13,TenantNames,TenantMonthlyRents)),IF(AND((SUMIF($G$4:AHB$4,"&lt;"&amp;OL$4,$G13:AHB13))&gt;SUMIFS(TransactionAmounts,TenantSources,$F13,'Filtered Data'!$C$2:$C23,"&lt;"&amp;OL$4),OL$4&lt;TODAY()),"Late","Occupied")),)))</f>
        <v/>
      </c>
      <c r="OM13" s="33" t="str">
        <f>IF(ISBLANK($F13),,IF(TODAY()=OM$4,"Today",IF(AND(LOOKUP($F13,TenantNames,TenantStartDates)&lt;=OM$4,LOOKUP($F13,TenantNames,TenantEndDates)&gt;=OM$4),IF(OR(AND(DAY(LOOKUP($F13,TenantNames,TenantStartDates))&gt;28,DAY(EOMONTH(OM$4,0))=28,DAY(OM$4)=28),AND(DAY(LOOKUP($F13,TenantNames,TenantStartDates))&gt;30,DAY(EOMONTH(OM$4,0))=30,DAY(OM$4)=30),DAY(LOOKUP($F13,TenantNames,TenantStartDates))=DAY(OM$4)),IF((LOOKUP($F13,TenantNames,TenantEndDates)-OM$4)&lt;=31,LOOKUP($F13,TenantNames,TenantTotalRevenues)-SUM($JA13:OL13),LOOKUP($F13,TenantNames,TenantMonthlyRents)),IF(AND((SUMIF($G$4:AHB$4,"&lt;"&amp;OM$4,$G13:AHB13))&gt;SUMIFS(TransactionAmounts,TenantSources,$F13,'Filtered Data'!$C$2:$C23,"&lt;"&amp;OM$4),OM$4&lt;TODAY()),"Late","Occupied")),)))</f>
        <v/>
      </c>
      <c r="ON13" s="33" t="str">
        <f>IF(ISBLANK($F13),,IF(TODAY()=ON$4,"Today",IF(AND(LOOKUP($F13,TenantNames,TenantStartDates)&lt;=ON$4,LOOKUP($F13,TenantNames,TenantEndDates)&gt;=ON$4),IF(OR(AND(DAY(LOOKUP($F13,TenantNames,TenantStartDates))&gt;28,DAY(EOMONTH(ON$4,0))=28,DAY(ON$4)=28),AND(DAY(LOOKUP($F13,TenantNames,TenantStartDates))&gt;30,DAY(EOMONTH(ON$4,0))=30,DAY(ON$4)=30),DAY(LOOKUP($F13,TenantNames,TenantStartDates))=DAY(ON$4)),IF((LOOKUP($F13,TenantNames,TenantEndDates)-ON$4)&lt;=31,LOOKUP($F13,TenantNames,TenantTotalRevenues)-SUM($JA13:OM13),LOOKUP($F13,TenantNames,TenantMonthlyRents)),IF(AND((SUMIF($G$4:AHB$4,"&lt;"&amp;ON$4,$G13:AHB13))&gt;SUMIFS(TransactionAmounts,TenantSources,$F13,'Filtered Data'!$C$2:$C23,"&lt;"&amp;ON$4),ON$4&lt;TODAY()),"Late","Occupied")),)))</f>
        <v/>
      </c>
      <c r="OO13" s="33" t="str">
        <f>IF(ISBLANK($F13),,IF(TODAY()=OO$4,"Today",IF(AND(LOOKUP($F13,TenantNames,TenantStartDates)&lt;=OO$4,LOOKUP($F13,TenantNames,TenantEndDates)&gt;=OO$4),IF(OR(AND(DAY(LOOKUP($F13,TenantNames,TenantStartDates))&gt;28,DAY(EOMONTH(OO$4,0))=28,DAY(OO$4)=28),AND(DAY(LOOKUP($F13,TenantNames,TenantStartDates))&gt;30,DAY(EOMONTH(OO$4,0))=30,DAY(OO$4)=30),DAY(LOOKUP($F13,TenantNames,TenantStartDates))=DAY(OO$4)),IF((LOOKUP($F13,TenantNames,TenantEndDates)-OO$4)&lt;=31,LOOKUP($F13,TenantNames,TenantTotalRevenues)-SUM($JA13:ON13),LOOKUP($F13,TenantNames,TenantMonthlyRents)),IF(AND((SUMIF($G$4:AHB$4,"&lt;"&amp;OO$4,$G13:AHB13))&gt;SUMIFS(TransactionAmounts,TenantSources,$F13,'Filtered Data'!$C$2:$C23,"&lt;"&amp;OO$4),OO$4&lt;TODAY()),"Late","Occupied")),)))</f>
        <v/>
      </c>
      <c r="OP13" s="33" t="str">
        <f>IF(ISBLANK($F13),,IF(TODAY()=OP$4,"Today",IF(AND(LOOKUP($F13,TenantNames,TenantStartDates)&lt;=OP$4,LOOKUP($F13,TenantNames,TenantEndDates)&gt;=OP$4),IF(OR(AND(DAY(LOOKUP($F13,TenantNames,TenantStartDates))&gt;28,DAY(EOMONTH(OP$4,0))=28,DAY(OP$4)=28),AND(DAY(LOOKUP($F13,TenantNames,TenantStartDates))&gt;30,DAY(EOMONTH(OP$4,0))=30,DAY(OP$4)=30),DAY(LOOKUP($F13,TenantNames,TenantStartDates))=DAY(OP$4)),IF((LOOKUP($F13,TenantNames,TenantEndDates)-OP$4)&lt;=31,LOOKUP($F13,TenantNames,TenantTotalRevenues)-SUM($JA13:OO13),LOOKUP($F13,TenantNames,TenantMonthlyRents)),IF(AND((SUMIF($G$4:AHB$4,"&lt;"&amp;OP$4,$G13:AHB13))&gt;SUMIFS(TransactionAmounts,TenantSources,$F13,'Filtered Data'!$C$2:$C23,"&lt;"&amp;OP$4),OP$4&lt;TODAY()),"Late","Occupied")),)))</f>
        <v/>
      </c>
      <c r="OQ13" s="33" t="str">
        <f>IF(ISBLANK($F13),,IF(TODAY()=OQ$4,"Today",IF(AND(LOOKUP($F13,TenantNames,TenantStartDates)&lt;=OQ$4,LOOKUP($F13,TenantNames,TenantEndDates)&gt;=OQ$4),IF(OR(AND(DAY(LOOKUP($F13,TenantNames,TenantStartDates))&gt;28,DAY(EOMONTH(OQ$4,0))=28,DAY(OQ$4)=28),AND(DAY(LOOKUP($F13,TenantNames,TenantStartDates))&gt;30,DAY(EOMONTH(OQ$4,0))=30,DAY(OQ$4)=30),DAY(LOOKUP($F13,TenantNames,TenantStartDates))=DAY(OQ$4)),IF((LOOKUP($F13,TenantNames,TenantEndDates)-OQ$4)&lt;=31,LOOKUP($F13,TenantNames,TenantTotalRevenues)-SUM($JA13:OP13),LOOKUP($F13,TenantNames,TenantMonthlyRents)),IF(AND((SUMIF($G$4:AHB$4,"&lt;"&amp;OQ$4,$G13:AHB13))&gt;SUMIFS(TransactionAmounts,TenantSources,$F13,'Filtered Data'!$C$2:$C23,"&lt;"&amp;OQ$4),OQ$4&lt;TODAY()),"Late","Occupied")),)))</f>
        <v/>
      </c>
      <c r="OR13" s="33" t="str">
        <f>IF(ISBLANK($F13),,IF(TODAY()=OR$4,"Today",IF(AND(LOOKUP($F13,TenantNames,TenantStartDates)&lt;=OR$4,LOOKUP($F13,TenantNames,TenantEndDates)&gt;=OR$4),IF(OR(AND(DAY(LOOKUP($F13,TenantNames,TenantStartDates))&gt;28,DAY(EOMONTH(OR$4,0))=28,DAY(OR$4)=28),AND(DAY(LOOKUP($F13,TenantNames,TenantStartDates))&gt;30,DAY(EOMONTH(OR$4,0))=30,DAY(OR$4)=30),DAY(LOOKUP($F13,TenantNames,TenantStartDates))=DAY(OR$4)),IF((LOOKUP($F13,TenantNames,TenantEndDates)-OR$4)&lt;=31,LOOKUP($F13,TenantNames,TenantTotalRevenues)-SUM($JA13:OQ13),LOOKUP($F13,TenantNames,TenantMonthlyRents)),IF(AND((SUMIF($G$4:AHB$4,"&lt;"&amp;OR$4,$G13:AHB13))&gt;SUMIFS(TransactionAmounts,TenantSources,$F13,'Filtered Data'!$C$2:$C23,"&lt;"&amp;OR$4),OR$4&lt;TODAY()),"Late","Occupied")),)))</f>
        <v/>
      </c>
      <c r="OS13" s="33" t="str">
        <f>IF(ISBLANK($F13),,IF(TODAY()=OS$4,"Today",IF(AND(LOOKUP($F13,TenantNames,TenantStartDates)&lt;=OS$4,LOOKUP($F13,TenantNames,TenantEndDates)&gt;=OS$4),IF(OR(AND(DAY(LOOKUP($F13,TenantNames,TenantStartDates))&gt;28,DAY(EOMONTH(OS$4,0))=28,DAY(OS$4)=28),AND(DAY(LOOKUP($F13,TenantNames,TenantStartDates))&gt;30,DAY(EOMONTH(OS$4,0))=30,DAY(OS$4)=30),DAY(LOOKUP($F13,TenantNames,TenantStartDates))=DAY(OS$4)),IF((LOOKUP($F13,TenantNames,TenantEndDates)-OS$4)&lt;=31,LOOKUP($F13,TenantNames,TenantTotalRevenues)-SUM($JA13:OR13),LOOKUP($F13,TenantNames,TenantMonthlyRents)),IF(AND((SUMIF($G$4:AHB$4,"&lt;"&amp;OS$4,$G13:AHB13))&gt;SUMIFS(TransactionAmounts,TenantSources,$F13,'Filtered Data'!$C$2:$C23,"&lt;"&amp;OS$4),OS$4&lt;TODAY()),"Late","Occupied")),)))</f>
        <v/>
      </c>
      <c r="OT13" s="33" t="str">
        <f>IF(ISBLANK($F13),,IF(TODAY()=OT$4,"Today",IF(AND(LOOKUP($F13,TenantNames,TenantStartDates)&lt;=OT$4,LOOKUP($F13,TenantNames,TenantEndDates)&gt;=OT$4),IF(OR(AND(DAY(LOOKUP($F13,TenantNames,TenantStartDates))&gt;28,DAY(EOMONTH(OT$4,0))=28,DAY(OT$4)=28),AND(DAY(LOOKUP($F13,TenantNames,TenantStartDates))&gt;30,DAY(EOMONTH(OT$4,0))=30,DAY(OT$4)=30),DAY(LOOKUP($F13,TenantNames,TenantStartDates))=DAY(OT$4)),IF((LOOKUP($F13,TenantNames,TenantEndDates)-OT$4)&lt;=31,LOOKUP($F13,TenantNames,TenantTotalRevenues)-SUM($JA13:OS13),LOOKUP($F13,TenantNames,TenantMonthlyRents)),IF(AND((SUMIF($G$4:AHB$4,"&lt;"&amp;OT$4,$G13:AHB13))&gt;SUMIFS(TransactionAmounts,TenantSources,$F13,'Filtered Data'!$C$2:$C23,"&lt;"&amp;OT$4),OT$4&lt;TODAY()),"Late","Occupied")),)))</f>
        <v/>
      </c>
      <c r="OU13" s="33" t="str">
        <f>IF(ISBLANK($F13),,IF(TODAY()=OU$4,"Today",IF(AND(LOOKUP($F13,TenantNames,TenantStartDates)&lt;=OU$4,LOOKUP($F13,TenantNames,TenantEndDates)&gt;=OU$4),IF(OR(AND(DAY(LOOKUP($F13,TenantNames,TenantStartDates))&gt;28,DAY(EOMONTH(OU$4,0))=28,DAY(OU$4)=28),AND(DAY(LOOKUP($F13,TenantNames,TenantStartDates))&gt;30,DAY(EOMONTH(OU$4,0))=30,DAY(OU$4)=30),DAY(LOOKUP($F13,TenantNames,TenantStartDates))=DAY(OU$4)),IF((LOOKUP($F13,TenantNames,TenantEndDates)-OU$4)&lt;=31,LOOKUP($F13,TenantNames,TenantTotalRevenues)-SUM($JA13:OT13),LOOKUP($F13,TenantNames,TenantMonthlyRents)),IF(AND((SUMIF($G$4:AHB$4,"&lt;"&amp;OU$4,$G13:AHB13))&gt;SUMIFS(TransactionAmounts,TenantSources,$F13,'Filtered Data'!$C$2:$C23,"&lt;"&amp;OU$4),OU$4&lt;TODAY()),"Late","Occupied")),)))</f>
        <v/>
      </c>
      <c r="OV13" s="33" t="str">
        <f>IF(ISBLANK($F13),,IF(TODAY()=OV$4,"Today",IF(AND(LOOKUP($F13,TenantNames,TenantStartDates)&lt;=OV$4,LOOKUP($F13,TenantNames,TenantEndDates)&gt;=OV$4),IF(OR(AND(DAY(LOOKUP($F13,TenantNames,TenantStartDates))&gt;28,DAY(EOMONTH(OV$4,0))=28,DAY(OV$4)=28),AND(DAY(LOOKUP($F13,TenantNames,TenantStartDates))&gt;30,DAY(EOMONTH(OV$4,0))=30,DAY(OV$4)=30),DAY(LOOKUP($F13,TenantNames,TenantStartDates))=DAY(OV$4)),IF((LOOKUP($F13,TenantNames,TenantEndDates)-OV$4)&lt;=31,LOOKUP($F13,TenantNames,TenantTotalRevenues)-SUM($JA13:OU13),LOOKUP($F13,TenantNames,TenantMonthlyRents)),IF(AND((SUMIF($G$4:AHB$4,"&lt;"&amp;OV$4,$G13:AHB13))&gt;SUMIFS(TransactionAmounts,TenantSources,$F13,'Filtered Data'!$C$2:$C23,"&lt;"&amp;OV$4),OV$4&lt;TODAY()),"Late","Occupied")),)))</f>
        <v/>
      </c>
      <c r="OW13" s="33" t="str">
        <f>IF(ISBLANK($F13),,IF(TODAY()=OW$4,"Today",IF(AND(LOOKUP($F13,TenantNames,TenantStartDates)&lt;=OW$4,LOOKUP($F13,TenantNames,TenantEndDates)&gt;=OW$4),IF(OR(AND(DAY(LOOKUP($F13,TenantNames,TenantStartDates))&gt;28,DAY(EOMONTH(OW$4,0))=28,DAY(OW$4)=28),AND(DAY(LOOKUP($F13,TenantNames,TenantStartDates))&gt;30,DAY(EOMONTH(OW$4,0))=30,DAY(OW$4)=30),DAY(LOOKUP($F13,TenantNames,TenantStartDates))=DAY(OW$4)),IF((LOOKUP($F13,TenantNames,TenantEndDates)-OW$4)&lt;=31,LOOKUP($F13,TenantNames,TenantTotalRevenues)-SUM($JA13:OV13),LOOKUP($F13,TenantNames,TenantMonthlyRents)),IF(AND((SUMIF($G$4:AHB$4,"&lt;"&amp;OW$4,$G13:AHB13))&gt;SUMIFS(TransactionAmounts,TenantSources,$F13,'Filtered Data'!$C$2:$C23,"&lt;"&amp;OW$4),OW$4&lt;TODAY()),"Late","Occupied")),)))</f>
        <v/>
      </c>
      <c r="OX13" s="33" t="str">
        <f>IF(ISBLANK($F13),,IF(TODAY()=OX$4,"Today",IF(AND(LOOKUP($F13,TenantNames,TenantStartDates)&lt;=OX$4,LOOKUP($F13,TenantNames,TenantEndDates)&gt;=OX$4),IF(OR(AND(DAY(LOOKUP($F13,TenantNames,TenantStartDates))&gt;28,DAY(EOMONTH(OX$4,0))=28,DAY(OX$4)=28),AND(DAY(LOOKUP($F13,TenantNames,TenantStartDates))&gt;30,DAY(EOMONTH(OX$4,0))=30,DAY(OX$4)=30),DAY(LOOKUP($F13,TenantNames,TenantStartDates))=DAY(OX$4)),IF((LOOKUP($F13,TenantNames,TenantEndDates)-OX$4)&lt;=31,LOOKUP($F13,TenantNames,TenantTotalRevenues)-SUM($JA13:OW13),LOOKUP($F13,TenantNames,TenantMonthlyRents)),IF(AND((SUMIF($G$4:AHB$4,"&lt;"&amp;OX$4,$G13:AHB13))&gt;SUMIFS(TransactionAmounts,TenantSources,$F13,'Filtered Data'!$C$2:$C23,"&lt;"&amp;OX$4),OX$4&lt;TODAY()),"Late","Occupied")),)))</f>
        <v/>
      </c>
      <c r="OY13" s="33" t="str">
        <f>IF(ISBLANK($F13),,IF(TODAY()=OY$4,"Today",IF(AND(LOOKUP($F13,TenantNames,TenantStartDates)&lt;=OY$4,LOOKUP($F13,TenantNames,TenantEndDates)&gt;=OY$4),IF(OR(AND(DAY(LOOKUP($F13,TenantNames,TenantStartDates))&gt;28,DAY(EOMONTH(OY$4,0))=28,DAY(OY$4)=28),AND(DAY(LOOKUP($F13,TenantNames,TenantStartDates))&gt;30,DAY(EOMONTH(OY$4,0))=30,DAY(OY$4)=30),DAY(LOOKUP($F13,TenantNames,TenantStartDates))=DAY(OY$4)),IF((LOOKUP($F13,TenantNames,TenantEndDates)-OY$4)&lt;=31,LOOKUP($F13,TenantNames,TenantTotalRevenues)-SUM($JA13:OX13),LOOKUP($F13,TenantNames,TenantMonthlyRents)),IF(AND((SUMIF($G$4:AHB$4,"&lt;"&amp;OY$4,$G13:AHB13))&gt;SUMIFS(TransactionAmounts,TenantSources,$F13,'Filtered Data'!$C$2:$C23,"&lt;"&amp;OY$4),OY$4&lt;TODAY()),"Late","Occupied")),)))</f>
        <v/>
      </c>
      <c r="OZ13" s="33" t="str">
        <f>IF(ISBLANK($F13),,IF(TODAY()=OZ$4,"Today",IF(AND(LOOKUP($F13,TenantNames,TenantStartDates)&lt;=OZ$4,LOOKUP($F13,TenantNames,TenantEndDates)&gt;=OZ$4),IF(OR(AND(DAY(LOOKUP($F13,TenantNames,TenantStartDates))&gt;28,DAY(EOMONTH(OZ$4,0))=28,DAY(OZ$4)=28),AND(DAY(LOOKUP($F13,TenantNames,TenantStartDates))&gt;30,DAY(EOMONTH(OZ$4,0))=30,DAY(OZ$4)=30),DAY(LOOKUP($F13,TenantNames,TenantStartDates))=DAY(OZ$4)),IF((LOOKUP($F13,TenantNames,TenantEndDates)-OZ$4)&lt;=31,LOOKUP($F13,TenantNames,TenantTotalRevenues)-SUM($JA13:OY13),LOOKUP($F13,TenantNames,TenantMonthlyRents)),IF(AND((SUMIF($G$4:AHB$4,"&lt;"&amp;OZ$4,$G13:AHB13))&gt;SUMIFS(TransactionAmounts,TenantSources,$F13,'Filtered Data'!$C$2:$C23,"&lt;"&amp;OZ$4),OZ$4&lt;TODAY()),"Late","Occupied")),)))</f>
        <v/>
      </c>
      <c r="PA13" s="33" t="str">
        <f>IF(ISBLANK($F13),,IF(TODAY()=PA$4,"Today",IF(AND(LOOKUP($F13,TenantNames,TenantStartDates)&lt;=PA$4,LOOKUP($F13,TenantNames,TenantEndDates)&gt;=PA$4),IF(OR(AND(DAY(LOOKUP($F13,TenantNames,TenantStartDates))&gt;28,DAY(EOMONTH(PA$4,0))=28,DAY(PA$4)=28),AND(DAY(LOOKUP($F13,TenantNames,TenantStartDates))&gt;30,DAY(EOMONTH(PA$4,0))=30,DAY(PA$4)=30),DAY(LOOKUP($F13,TenantNames,TenantStartDates))=DAY(PA$4)),IF((LOOKUP($F13,TenantNames,TenantEndDates)-PA$4)&lt;=31,LOOKUP($F13,TenantNames,TenantTotalRevenues)-SUM($JA13:OZ13),LOOKUP($F13,TenantNames,TenantMonthlyRents)),IF(AND((SUMIF($G$4:AHB$4,"&lt;"&amp;PA$4,$G13:AHB13))&gt;SUMIFS(TransactionAmounts,TenantSources,$F13,'Filtered Data'!$C$2:$C23,"&lt;"&amp;PA$4),PA$4&lt;TODAY()),"Late","Occupied")),)))</f>
        <v/>
      </c>
      <c r="PB13" s="33" t="str">
        <f>IF(ISBLANK($F13),,IF(TODAY()=PB$4,"Today",IF(AND(LOOKUP($F13,TenantNames,TenantStartDates)&lt;=PB$4,LOOKUP($F13,TenantNames,TenantEndDates)&gt;=PB$4),IF(OR(AND(DAY(LOOKUP($F13,TenantNames,TenantStartDates))&gt;28,DAY(EOMONTH(PB$4,0))=28,DAY(PB$4)=28),AND(DAY(LOOKUP($F13,TenantNames,TenantStartDates))&gt;30,DAY(EOMONTH(PB$4,0))=30,DAY(PB$4)=30),DAY(LOOKUP($F13,TenantNames,TenantStartDates))=DAY(PB$4)),IF((LOOKUP($F13,TenantNames,TenantEndDates)-PB$4)&lt;=31,LOOKUP($F13,TenantNames,TenantTotalRevenues)-SUM($JA13:PA13),LOOKUP($F13,TenantNames,TenantMonthlyRents)),IF(AND((SUMIF($G$4:AHB$4,"&lt;"&amp;PB$4,$G13:AHB13))&gt;SUMIFS(TransactionAmounts,TenantSources,$F13,'Filtered Data'!$C$2:$C23,"&lt;"&amp;PB$4),PB$4&lt;TODAY()),"Late","Occupied")),)))</f>
        <v/>
      </c>
      <c r="PC13" s="33" t="str">
        <f>IF(ISBLANK($F13),,IF(TODAY()=PC$4,"Today",IF(AND(LOOKUP($F13,TenantNames,TenantStartDates)&lt;=PC$4,LOOKUP($F13,TenantNames,TenantEndDates)&gt;=PC$4),IF(OR(AND(DAY(LOOKUP($F13,TenantNames,TenantStartDates))&gt;28,DAY(EOMONTH(PC$4,0))=28,DAY(PC$4)=28),AND(DAY(LOOKUP($F13,TenantNames,TenantStartDates))&gt;30,DAY(EOMONTH(PC$4,0))=30,DAY(PC$4)=30),DAY(LOOKUP($F13,TenantNames,TenantStartDates))=DAY(PC$4)),IF((LOOKUP($F13,TenantNames,TenantEndDates)-PC$4)&lt;=31,LOOKUP($F13,TenantNames,TenantTotalRevenues)-SUM($JA13:PB13),LOOKUP($F13,TenantNames,TenantMonthlyRents)),IF(AND((SUMIF($G$4:AHB$4,"&lt;"&amp;PC$4,$G13:AHB13))&gt;SUMIFS(TransactionAmounts,TenantSources,$F13,'Filtered Data'!$C$2:$C23,"&lt;"&amp;PC$4),PC$4&lt;TODAY()),"Late","Occupied")),)))</f>
        <v/>
      </c>
      <c r="PD13" s="33" t="str">
        <f>IF(ISBLANK($F13),,IF(TODAY()=PD$4,"Today",IF(AND(LOOKUP($F13,TenantNames,TenantStartDates)&lt;=PD$4,LOOKUP($F13,TenantNames,TenantEndDates)&gt;=PD$4),IF(OR(AND(DAY(LOOKUP($F13,TenantNames,TenantStartDates))&gt;28,DAY(EOMONTH(PD$4,0))=28,DAY(PD$4)=28),AND(DAY(LOOKUP($F13,TenantNames,TenantStartDates))&gt;30,DAY(EOMONTH(PD$4,0))=30,DAY(PD$4)=30),DAY(LOOKUP($F13,TenantNames,TenantStartDates))=DAY(PD$4)),IF((LOOKUP($F13,TenantNames,TenantEndDates)-PD$4)&lt;=31,LOOKUP($F13,TenantNames,TenantTotalRevenues)-SUM($JA13:PC13),LOOKUP($F13,TenantNames,TenantMonthlyRents)),IF(AND((SUMIF($G$4:AHB$4,"&lt;"&amp;PD$4,$G13:AHB13))&gt;SUMIFS(TransactionAmounts,TenantSources,$F13,'Filtered Data'!$C$2:$C23,"&lt;"&amp;PD$4),PD$4&lt;TODAY()),"Late","Occupied")),)))</f>
        <v/>
      </c>
      <c r="PE13" s="33" t="str">
        <f>IF(ISBLANK($F13),,IF(TODAY()=PE$4,"Today",IF(AND(LOOKUP($F13,TenantNames,TenantStartDates)&lt;=PE$4,LOOKUP($F13,TenantNames,TenantEndDates)&gt;=PE$4),IF(OR(AND(DAY(LOOKUP($F13,TenantNames,TenantStartDates))&gt;28,DAY(EOMONTH(PE$4,0))=28,DAY(PE$4)=28),AND(DAY(LOOKUP($F13,TenantNames,TenantStartDates))&gt;30,DAY(EOMONTH(PE$4,0))=30,DAY(PE$4)=30),DAY(LOOKUP($F13,TenantNames,TenantStartDates))=DAY(PE$4)),IF((LOOKUP($F13,TenantNames,TenantEndDates)-PE$4)&lt;=31,LOOKUP($F13,TenantNames,TenantTotalRevenues)-SUM($JA13:PD13),LOOKUP($F13,TenantNames,TenantMonthlyRents)),IF(AND((SUMIF($G$4:AHB$4,"&lt;"&amp;PE$4,$G13:AHB13))&gt;SUMIFS(TransactionAmounts,TenantSources,$F13,'Filtered Data'!$C$2:$C23,"&lt;"&amp;PE$4),PE$4&lt;TODAY()),"Late","Occupied")),)))</f>
        <v/>
      </c>
      <c r="PF13" s="33" t="str">
        <f>IF(ISBLANK($F13),,IF(TODAY()=PF$4,"Today",IF(AND(LOOKUP($F13,TenantNames,TenantStartDates)&lt;=PF$4,LOOKUP($F13,TenantNames,TenantEndDates)&gt;=PF$4),IF(OR(AND(DAY(LOOKUP($F13,TenantNames,TenantStartDates))&gt;28,DAY(EOMONTH(PF$4,0))=28,DAY(PF$4)=28),AND(DAY(LOOKUP($F13,TenantNames,TenantStartDates))&gt;30,DAY(EOMONTH(PF$4,0))=30,DAY(PF$4)=30),DAY(LOOKUP($F13,TenantNames,TenantStartDates))=DAY(PF$4)),IF((LOOKUP($F13,TenantNames,TenantEndDates)-PF$4)&lt;=31,LOOKUP($F13,TenantNames,TenantTotalRevenues)-SUM($JA13:PE13),LOOKUP($F13,TenantNames,TenantMonthlyRents)),IF(AND((SUMIF($G$4:AHB$4,"&lt;"&amp;PF$4,$G13:AHB13))&gt;SUMIFS(TransactionAmounts,TenantSources,$F13,'Filtered Data'!$C$2:$C23,"&lt;"&amp;PF$4),PF$4&lt;TODAY()),"Late","Occupied")),)))</f>
        <v/>
      </c>
      <c r="PG13" s="33" t="str">
        <f>IF(ISBLANK($F13),,IF(TODAY()=PG$4,"Today",IF(AND(LOOKUP($F13,TenantNames,TenantStartDates)&lt;=PG$4,LOOKUP($F13,TenantNames,TenantEndDates)&gt;=PG$4),IF(OR(AND(DAY(LOOKUP($F13,TenantNames,TenantStartDates))&gt;28,DAY(EOMONTH(PG$4,0))=28,DAY(PG$4)=28),AND(DAY(LOOKUP($F13,TenantNames,TenantStartDates))&gt;30,DAY(EOMONTH(PG$4,0))=30,DAY(PG$4)=30),DAY(LOOKUP($F13,TenantNames,TenantStartDates))=DAY(PG$4)),IF((LOOKUP($F13,TenantNames,TenantEndDates)-PG$4)&lt;=31,LOOKUP($F13,TenantNames,TenantTotalRevenues)-SUM($JA13:PF13),LOOKUP($F13,TenantNames,TenantMonthlyRents)),IF(AND((SUMIF($G$4:AHB$4,"&lt;"&amp;PG$4,$G13:AHB13))&gt;SUMIFS(TransactionAmounts,TenantSources,$F13,'Filtered Data'!$C$2:$C23,"&lt;"&amp;PG$4),PG$4&lt;TODAY()),"Late","Occupied")),)))</f>
        <v/>
      </c>
      <c r="PH13" s="33" t="str">
        <f>IF(ISBLANK($F13),,IF(TODAY()=PH$4,"Today",IF(AND(LOOKUP($F13,TenantNames,TenantStartDates)&lt;=PH$4,LOOKUP($F13,TenantNames,TenantEndDates)&gt;=PH$4),IF(OR(AND(DAY(LOOKUP($F13,TenantNames,TenantStartDates))&gt;28,DAY(EOMONTH(PH$4,0))=28,DAY(PH$4)=28),AND(DAY(LOOKUP($F13,TenantNames,TenantStartDates))&gt;30,DAY(EOMONTH(PH$4,0))=30,DAY(PH$4)=30),DAY(LOOKUP($F13,TenantNames,TenantStartDates))=DAY(PH$4)),IF((LOOKUP($F13,TenantNames,TenantEndDates)-PH$4)&lt;=31,LOOKUP($F13,TenantNames,TenantTotalRevenues)-SUM($JA13:PG13),LOOKUP($F13,TenantNames,TenantMonthlyRents)),IF(AND((SUMIF($G$4:AHB$4,"&lt;"&amp;PH$4,$G13:AHB13))&gt;SUMIFS(TransactionAmounts,TenantSources,$F13,'Filtered Data'!$C$2:$C23,"&lt;"&amp;PH$4),PH$4&lt;TODAY()),"Late","Occupied")),)))</f>
        <v/>
      </c>
      <c r="PI13" s="33" t="str">
        <f>IF(ISBLANK($F13),,IF(TODAY()=PI$4,"Today",IF(AND(LOOKUP($F13,TenantNames,TenantStartDates)&lt;=PI$4,LOOKUP($F13,TenantNames,TenantEndDates)&gt;=PI$4),IF(OR(AND(DAY(LOOKUP($F13,TenantNames,TenantStartDates))&gt;28,DAY(EOMONTH(PI$4,0))=28,DAY(PI$4)=28),AND(DAY(LOOKUP($F13,TenantNames,TenantStartDates))&gt;30,DAY(EOMONTH(PI$4,0))=30,DAY(PI$4)=30),DAY(LOOKUP($F13,TenantNames,TenantStartDates))=DAY(PI$4)),IF((LOOKUP($F13,TenantNames,TenantEndDates)-PI$4)&lt;=31,LOOKUP($F13,TenantNames,TenantTotalRevenues)-SUM($JA13:PH13),LOOKUP($F13,TenantNames,TenantMonthlyRents)),IF(AND((SUMIF($G$4:AHB$4,"&lt;"&amp;PI$4,$G13:AHB13))&gt;SUMIFS(TransactionAmounts,TenantSources,$F13,'Filtered Data'!$C$2:$C23,"&lt;"&amp;PI$4),PI$4&lt;TODAY()),"Late","Occupied")),)))</f>
        <v/>
      </c>
      <c r="PJ13" s="33" t="str">
        <f>IF(ISBLANK($F13),,IF(TODAY()=PJ$4,"Today",IF(AND(LOOKUP($F13,TenantNames,TenantStartDates)&lt;=PJ$4,LOOKUP($F13,TenantNames,TenantEndDates)&gt;=PJ$4),IF(OR(AND(DAY(LOOKUP($F13,TenantNames,TenantStartDates))&gt;28,DAY(EOMONTH(PJ$4,0))=28,DAY(PJ$4)=28),AND(DAY(LOOKUP($F13,TenantNames,TenantStartDates))&gt;30,DAY(EOMONTH(PJ$4,0))=30,DAY(PJ$4)=30),DAY(LOOKUP($F13,TenantNames,TenantStartDates))=DAY(PJ$4)),IF((LOOKUP($F13,TenantNames,TenantEndDates)-PJ$4)&lt;=31,LOOKUP($F13,TenantNames,TenantTotalRevenues)-SUM($JA13:PI13),LOOKUP($F13,TenantNames,TenantMonthlyRents)),IF(AND((SUMIF($G$4:AHB$4,"&lt;"&amp;PJ$4,$G13:AHB13))&gt;SUMIFS(TransactionAmounts,TenantSources,$F13,'Filtered Data'!$C$2:$C23,"&lt;"&amp;PJ$4),PJ$4&lt;TODAY()),"Late","Occupied")),)))</f>
        <v/>
      </c>
      <c r="PK13" s="33" t="str">
        <f>IF(ISBLANK($F13),,IF(TODAY()=PK$4,"Today",IF(AND(LOOKUP($F13,TenantNames,TenantStartDates)&lt;=PK$4,LOOKUP($F13,TenantNames,TenantEndDates)&gt;=PK$4),IF(OR(AND(DAY(LOOKUP($F13,TenantNames,TenantStartDates))&gt;28,DAY(EOMONTH(PK$4,0))=28,DAY(PK$4)=28),AND(DAY(LOOKUP($F13,TenantNames,TenantStartDates))&gt;30,DAY(EOMONTH(PK$4,0))=30,DAY(PK$4)=30),DAY(LOOKUP($F13,TenantNames,TenantStartDates))=DAY(PK$4)),IF((LOOKUP($F13,TenantNames,TenantEndDates)-PK$4)&lt;=31,LOOKUP($F13,TenantNames,TenantTotalRevenues)-SUM($JA13:PJ13),LOOKUP($F13,TenantNames,TenantMonthlyRents)),IF(AND((SUMIF($G$4:AHB$4,"&lt;"&amp;PK$4,$G13:AHB13))&gt;SUMIFS(TransactionAmounts,TenantSources,$F13,'Filtered Data'!$C$2:$C23,"&lt;"&amp;PK$4),PK$4&lt;TODAY()),"Late","Occupied")),)))</f>
        <v/>
      </c>
      <c r="PL13" s="33" t="str">
        <f>IF(ISBLANK($F13),,IF(TODAY()=PL$4,"Today",IF(AND(LOOKUP($F13,TenantNames,TenantStartDates)&lt;=PL$4,LOOKUP($F13,TenantNames,TenantEndDates)&gt;=PL$4),IF(OR(AND(DAY(LOOKUP($F13,TenantNames,TenantStartDates))&gt;28,DAY(EOMONTH(PL$4,0))=28,DAY(PL$4)=28),AND(DAY(LOOKUP($F13,TenantNames,TenantStartDates))&gt;30,DAY(EOMONTH(PL$4,0))=30,DAY(PL$4)=30),DAY(LOOKUP($F13,TenantNames,TenantStartDates))=DAY(PL$4)),IF((LOOKUP($F13,TenantNames,TenantEndDates)-PL$4)&lt;=31,LOOKUP($F13,TenantNames,TenantTotalRevenues)-SUM($JA13:PK13),LOOKUP($F13,TenantNames,TenantMonthlyRents)),IF(AND((SUMIF($G$4:AHB$4,"&lt;"&amp;PL$4,$G13:AHB13))&gt;SUMIFS(TransactionAmounts,TenantSources,$F13,'Filtered Data'!$C$2:$C23,"&lt;"&amp;PL$4),PL$4&lt;TODAY()),"Late","Occupied")),)))</f>
        <v/>
      </c>
      <c r="PM13" s="33" t="str">
        <f>IF(ISBLANK($F13),,IF(TODAY()=PM$4,"Today",IF(AND(LOOKUP($F13,TenantNames,TenantStartDates)&lt;=PM$4,LOOKUP($F13,TenantNames,TenantEndDates)&gt;=PM$4),IF(OR(AND(DAY(LOOKUP($F13,TenantNames,TenantStartDates))&gt;28,DAY(EOMONTH(PM$4,0))=28,DAY(PM$4)=28),AND(DAY(LOOKUP($F13,TenantNames,TenantStartDates))&gt;30,DAY(EOMONTH(PM$4,0))=30,DAY(PM$4)=30),DAY(LOOKUP($F13,TenantNames,TenantStartDates))=DAY(PM$4)),IF((LOOKUP($F13,TenantNames,TenantEndDates)-PM$4)&lt;=31,LOOKUP($F13,TenantNames,TenantTotalRevenues)-SUM($JA13:PL13),LOOKUP($F13,TenantNames,TenantMonthlyRents)),IF(AND((SUMIF($G$4:AHB$4,"&lt;"&amp;PM$4,$G13:AHB13))&gt;SUMIFS(TransactionAmounts,TenantSources,$F13,'Filtered Data'!$C$2:$C23,"&lt;"&amp;PM$4),PM$4&lt;TODAY()),"Late","Occupied")),)))</f>
        <v/>
      </c>
      <c r="PN13" s="33" t="str">
        <f>IF(ISBLANK($F13),,IF(TODAY()=PN$4,"Today",IF(AND(LOOKUP($F13,TenantNames,TenantStartDates)&lt;=PN$4,LOOKUP($F13,TenantNames,TenantEndDates)&gt;=PN$4),IF(OR(AND(DAY(LOOKUP($F13,TenantNames,TenantStartDates))&gt;28,DAY(EOMONTH(PN$4,0))=28,DAY(PN$4)=28),AND(DAY(LOOKUP($F13,TenantNames,TenantStartDates))&gt;30,DAY(EOMONTH(PN$4,0))=30,DAY(PN$4)=30),DAY(LOOKUP($F13,TenantNames,TenantStartDates))=DAY(PN$4)),IF((LOOKUP($F13,TenantNames,TenantEndDates)-PN$4)&lt;=31,LOOKUP($F13,TenantNames,TenantTotalRevenues)-SUM($JA13:PM13),LOOKUP($F13,TenantNames,TenantMonthlyRents)),IF(AND((SUMIF($G$4:AHB$4,"&lt;"&amp;PN$4,$G13:AHB13))&gt;SUMIFS(TransactionAmounts,TenantSources,$F13,'Filtered Data'!$C$2:$C23,"&lt;"&amp;PN$4),PN$4&lt;TODAY()),"Late","Occupied")),)))</f>
        <v/>
      </c>
      <c r="PO13" s="33" t="str">
        <f>IF(ISBLANK($F13),,IF(TODAY()=PO$4,"Today",IF(AND(LOOKUP($F13,TenantNames,TenantStartDates)&lt;=PO$4,LOOKUP($F13,TenantNames,TenantEndDates)&gt;=PO$4),IF(OR(AND(DAY(LOOKUP($F13,TenantNames,TenantStartDates))&gt;28,DAY(EOMONTH(PO$4,0))=28,DAY(PO$4)=28),AND(DAY(LOOKUP($F13,TenantNames,TenantStartDates))&gt;30,DAY(EOMONTH(PO$4,0))=30,DAY(PO$4)=30),DAY(LOOKUP($F13,TenantNames,TenantStartDates))=DAY(PO$4)),IF((LOOKUP($F13,TenantNames,TenantEndDates)-PO$4)&lt;=31,LOOKUP($F13,TenantNames,TenantTotalRevenues)-SUM($JA13:PN13),LOOKUP($F13,TenantNames,TenantMonthlyRents)),IF(AND((SUMIF($G$4:AHB$4,"&lt;"&amp;PO$4,$G13:AHB13))&gt;SUMIFS(TransactionAmounts,TenantSources,$F13,'Filtered Data'!$C$2:$C23,"&lt;"&amp;PO$4),PO$4&lt;TODAY()),"Late","Occupied")),)))</f>
        <v/>
      </c>
      <c r="PP13" s="33" t="str">
        <f>IF(ISBLANK($F13),,IF(TODAY()=PP$4,"Today",IF(AND(LOOKUP($F13,TenantNames,TenantStartDates)&lt;=PP$4,LOOKUP($F13,TenantNames,TenantEndDates)&gt;=PP$4),IF(OR(AND(DAY(LOOKUP($F13,TenantNames,TenantStartDates))&gt;28,DAY(EOMONTH(PP$4,0))=28,DAY(PP$4)=28),AND(DAY(LOOKUP($F13,TenantNames,TenantStartDates))&gt;30,DAY(EOMONTH(PP$4,0))=30,DAY(PP$4)=30),DAY(LOOKUP($F13,TenantNames,TenantStartDates))=DAY(PP$4)),IF((LOOKUP($F13,TenantNames,TenantEndDates)-PP$4)&lt;=31,LOOKUP($F13,TenantNames,TenantTotalRevenues)-SUM($JA13:PO13),LOOKUP($F13,TenantNames,TenantMonthlyRents)),IF(AND((SUMIF($G$4:AHB$4,"&lt;"&amp;PP$4,$G13:AHB13))&gt;SUMIFS(TransactionAmounts,TenantSources,$F13,'Filtered Data'!$C$2:$C23,"&lt;"&amp;PP$4),PP$4&lt;TODAY()),"Late","Occupied")),)))</f>
        <v/>
      </c>
      <c r="PQ13" s="33" t="str">
        <f>IF(ISBLANK($F13),,IF(TODAY()=PQ$4,"Today",IF(AND(LOOKUP($F13,TenantNames,TenantStartDates)&lt;=PQ$4,LOOKUP($F13,TenantNames,TenantEndDates)&gt;=PQ$4),IF(OR(AND(DAY(LOOKUP($F13,TenantNames,TenantStartDates))&gt;28,DAY(EOMONTH(PQ$4,0))=28,DAY(PQ$4)=28),AND(DAY(LOOKUP($F13,TenantNames,TenantStartDates))&gt;30,DAY(EOMONTH(PQ$4,0))=30,DAY(PQ$4)=30),DAY(LOOKUP($F13,TenantNames,TenantStartDates))=DAY(PQ$4)),IF((LOOKUP($F13,TenantNames,TenantEndDates)-PQ$4)&lt;=31,LOOKUP($F13,TenantNames,TenantTotalRevenues)-SUM($JA13:PP13),LOOKUP($F13,TenantNames,TenantMonthlyRents)),IF(AND((SUMIF($G$4:AHB$4,"&lt;"&amp;PQ$4,$G13:AHB13))&gt;SUMIFS(TransactionAmounts,TenantSources,$F13,'Filtered Data'!$C$2:$C23,"&lt;"&amp;PQ$4),PQ$4&lt;TODAY()),"Late","Occupied")),)))</f>
        <v/>
      </c>
      <c r="PR13" s="33" t="str">
        <f>IF(ISBLANK($F13),,IF(TODAY()=PR$4,"Today",IF(AND(LOOKUP($F13,TenantNames,TenantStartDates)&lt;=PR$4,LOOKUP($F13,TenantNames,TenantEndDates)&gt;=PR$4),IF(OR(AND(DAY(LOOKUP($F13,TenantNames,TenantStartDates))&gt;28,DAY(EOMONTH(PR$4,0))=28,DAY(PR$4)=28),AND(DAY(LOOKUP($F13,TenantNames,TenantStartDates))&gt;30,DAY(EOMONTH(PR$4,0))=30,DAY(PR$4)=30),DAY(LOOKUP($F13,TenantNames,TenantStartDates))=DAY(PR$4)),IF((LOOKUP($F13,TenantNames,TenantEndDates)-PR$4)&lt;=31,LOOKUP($F13,TenantNames,TenantTotalRevenues)-SUM($JA13:PQ13),LOOKUP($F13,TenantNames,TenantMonthlyRents)),IF(AND((SUMIF($G$4:AHB$4,"&lt;"&amp;PR$4,$G13:AHB13))&gt;SUMIFS(TransactionAmounts,TenantSources,$F13,'Filtered Data'!$C$2:$C23,"&lt;"&amp;PR$4),PR$4&lt;TODAY()),"Late","Occupied")),)))</f>
        <v/>
      </c>
      <c r="PS13" s="33" t="str">
        <f>IF(ISBLANK($F13),,IF(TODAY()=PS$4,"Today",IF(AND(LOOKUP($F13,TenantNames,TenantStartDates)&lt;=PS$4,LOOKUP($F13,TenantNames,TenantEndDates)&gt;=PS$4),IF(OR(AND(DAY(LOOKUP($F13,TenantNames,TenantStartDates))&gt;28,DAY(EOMONTH(PS$4,0))=28,DAY(PS$4)=28),AND(DAY(LOOKUP($F13,TenantNames,TenantStartDates))&gt;30,DAY(EOMONTH(PS$4,0))=30,DAY(PS$4)=30),DAY(LOOKUP($F13,TenantNames,TenantStartDates))=DAY(PS$4)),IF((LOOKUP($F13,TenantNames,TenantEndDates)-PS$4)&lt;=31,LOOKUP($F13,TenantNames,TenantTotalRevenues)-SUM($JA13:PR13),LOOKUP($F13,TenantNames,TenantMonthlyRents)),IF(AND((SUMIF($G$4:AHB$4,"&lt;"&amp;PS$4,$G13:AHB13))&gt;SUMIFS(TransactionAmounts,TenantSources,$F13,'Filtered Data'!$C$2:$C23,"&lt;"&amp;PS$4),PS$4&lt;TODAY()),"Late","Occupied")),)))</f>
        <v/>
      </c>
      <c r="PT13" s="33" t="str">
        <f>IF(ISBLANK($F13),,IF(TODAY()=PT$4,"Today",IF(AND(LOOKUP($F13,TenantNames,TenantStartDates)&lt;=PT$4,LOOKUP($F13,TenantNames,TenantEndDates)&gt;=PT$4),IF(OR(AND(DAY(LOOKUP($F13,TenantNames,TenantStartDates))&gt;28,DAY(EOMONTH(PT$4,0))=28,DAY(PT$4)=28),AND(DAY(LOOKUP($F13,TenantNames,TenantStartDates))&gt;30,DAY(EOMONTH(PT$4,0))=30,DAY(PT$4)=30),DAY(LOOKUP($F13,TenantNames,TenantStartDates))=DAY(PT$4)),IF((LOOKUP($F13,TenantNames,TenantEndDates)-PT$4)&lt;=31,LOOKUP($F13,TenantNames,TenantTotalRevenues)-SUM($JA13:PS13),LOOKUP($F13,TenantNames,TenantMonthlyRents)),IF(AND((SUMIF($G$4:AHB$4,"&lt;"&amp;PT$4,$G13:AHB13))&gt;SUMIFS(TransactionAmounts,TenantSources,$F13,'Filtered Data'!$C$2:$C23,"&lt;"&amp;PT$4),PT$4&lt;TODAY()),"Late","Occupied")),)))</f>
        <v/>
      </c>
      <c r="PU13" s="33" t="str">
        <f>IF(ISBLANK($F13),,IF(TODAY()=PU$4,"Today",IF(AND(LOOKUP($F13,TenantNames,TenantStartDates)&lt;=PU$4,LOOKUP($F13,TenantNames,TenantEndDates)&gt;=PU$4),IF(OR(AND(DAY(LOOKUP($F13,TenantNames,TenantStartDates))&gt;28,DAY(EOMONTH(PU$4,0))=28,DAY(PU$4)=28),AND(DAY(LOOKUP($F13,TenantNames,TenantStartDates))&gt;30,DAY(EOMONTH(PU$4,0))=30,DAY(PU$4)=30),DAY(LOOKUP($F13,TenantNames,TenantStartDates))=DAY(PU$4)),IF((LOOKUP($F13,TenantNames,TenantEndDates)-PU$4)&lt;=31,LOOKUP($F13,TenantNames,TenantTotalRevenues)-SUM($JA13:PT13),LOOKUP($F13,TenantNames,TenantMonthlyRents)),IF(AND((SUMIF($G$4:AHB$4,"&lt;"&amp;PU$4,$G13:AHB13))&gt;SUMIFS(TransactionAmounts,TenantSources,$F13,'Filtered Data'!$C$2:$C23,"&lt;"&amp;PU$4),PU$4&lt;TODAY()),"Late","Occupied")),)))</f>
        <v/>
      </c>
      <c r="PV13" s="33" t="str">
        <f>IF(ISBLANK($F13),,IF(TODAY()=PV$4,"Today",IF(AND(LOOKUP($F13,TenantNames,TenantStartDates)&lt;=PV$4,LOOKUP($F13,TenantNames,TenantEndDates)&gt;=PV$4),IF(OR(AND(DAY(LOOKUP($F13,TenantNames,TenantStartDates))&gt;28,DAY(EOMONTH(PV$4,0))=28,DAY(PV$4)=28),AND(DAY(LOOKUP($F13,TenantNames,TenantStartDates))&gt;30,DAY(EOMONTH(PV$4,0))=30,DAY(PV$4)=30),DAY(LOOKUP($F13,TenantNames,TenantStartDates))=DAY(PV$4)),IF((LOOKUP($F13,TenantNames,TenantEndDates)-PV$4)&lt;=31,LOOKUP($F13,TenantNames,TenantTotalRevenues)-SUM($JA13:PU13),LOOKUP($F13,TenantNames,TenantMonthlyRents)),IF(AND((SUMIF($G$4:AHB$4,"&lt;"&amp;PV$4,$G13:AHB13))&gt;SUMIFS(TransactionAmounts,TenantSources,$F13,'Filtered Data'!$C$2:$C23,"&lt;"&amp;PV$4),PV$4&lt;TODAY()),"Late","Occupied")),)))</f>
        <v/>
      </c>
      <c r="PW13" s="33" t="str">
        <f>IF(ISBLANK($F13),,IF(TODAY()=PW$4,"Today",IF(AND(LOOKUP($F13,TenantNames,TenantStartDates)&lt;=PW$4,LOOKUP($F13,TenantNames,TenantEndDates)&gt;=PW$4),IF(OR(AND(DAY(LOOKUP($F13,TenantNames,TenantStartDates))&gt;28,DAY(EOMONTH(PW$4,0))=28,DAY(PW$4)=28),AND(DAY(LOOKUP($F13,TenantNames,TenantStartDates))&gt;30,DAY(EOMONTH(PW$4,0))=30,DAY(PW$4)=30),DAY(LOOKUP($F13,TenantNames,TenantStartDates))=DAY(PW$4)),IF((LOOKUP($F13,TenantNames,TenantEndDates)-PW$4)&lt;=31,LOOKUP($F13,TenantNames,TenantTotalRevenues)-SUM($JA13:PV13),LOOKUP($F13,TenantNames,TenantMonthlyRents)),IF(AND((SUMIF($G$4:AHB$4,"&lt;"&amp;PW$4,$G13:AHB13))&gt;SUMIFS(TransactionAmounts,TenantSources,$F13,'Filtered Data'!$C$2:$C23,"&lt;"&amp;PW$4),PW$4&lt;TODAY()),"Late","Occupied")),)))</f>
        <v/>
      </c>
      <c r="PX13" s="33" t="str">
        <f>IF(ISBLANK($F13),,IF(TODAY()=PX$4,"Today",IF(AND(LOOKUP($F13,TenantNames,TenantStartDates)&lt;=PX$4,LOOKUP($F13,TenantNames,TenantEndDates)&gt;=PX$4),IF(OR(AND(DAY(LOOKUP($F13,TenantNames,TenantStartDates))&gt;28,DAY(EOMONTH(PX$4,0))=28,DAY(PX$4)=28),AND(DAY(LOOKUP($F13,TenantNames,TenantStartDates))&gt;30,DAY(EOMONTH(PX$4,0))=30,DAY(PX$4)=30),DAY(LOOKUP($F13,TenantNames,TenantStartDates))=DAY(PX$4)),IF((LOOKUP($F13,TenantNames,TenantEndDates)-PX$4)&lt;=31,LOOKUP($F13,TenantNames,TenantTotalRevenues)-SUM($JA13:PW13),LOOKUP($F13,TenantNames,TenantMonthlyRents)),IF(AND((SUMIF($G$4:AHB$4,"&lt;"&amp;PX$4,$G13:AHB13))&gt;SUMIFS(TransactionAmounts,TenantSources,$F13,'Filtered Data'!$C$2:$C23,"&lt;"&amp;PX$4),PX$4&lt;TODAY()),"Late","Occupied")),)))</f>
        <v/>
      </c>
      <c r="PY13" s="33" t="str">
        <f>IF(ISBLANK($F13),,IF(TODAY()=PY$4,"Today",IF(AND(LOOKUP($F13,TenantNames,TenantStartDates)&lt;=PY$4,LOOKUP($F13,TenantNames,TenantEndDates)&gt;=PY$4),IF(OR(AND(DAY(LOOKUP($F13,TenantNames,TenantStartDates))&gt;28,DAY(EOMONTH(PY$4,0))=28,DAY(PY$4)=28),AND(DAY(LOOKUP($F13,TenantNames,TenantStartDates))&gt;30,DAY(EOMONTH(PY$4,0))=30,DAY(PY$4)=30),DAY(LOOKUP($F13,TenantNames,TenantStartDates))=DAY(PY$4)),IF((LOOKUP($F13,TenantNames,TenantEndDates)-PY$4)&lt;=31,LOOKUP($F13,TenantNames,TenantTotalRevenues)-SUM($JA13:PX13),LOOKUP($F13,TenantNames,TenantMonthlyRents)),IF(AND((SUMIF($G$4:AHB$4,"&lt;"&amp;PY$4,$G13:AHB13))&gt;SUMIFS(TransactionAmounts,TenantSources,$F13,'Filtered Data'!$C$2:$C23,"&lt;"&amp;PY$4),PY$4&lt;TODAY()),"Late","Occupied")),)))</f>
        <v/>
      </c>
      <c r="PZ13" s="33" t="str">
        <f>IF(ISBLANK($F13),,IF(TODAY()=PZ$4,"Today",IF(AND(LOOKUP($F13,TenantNames,TenantStartDates)&lt;=PZ$4,LOOKUP($F13,TenantNames,TenantEndDates)&gt;=PZ$4),IF(OR(AND(DAY(LOOKUP($F13,TenantNames,TenantStartDates))&gt;28,DAY(EOMONTH(PZ$4,0))=28,DAY(PZ$4)=28),AND(DAY(LOOKUP($F13,TenantNames,TenantStartDates))&gt;30,DAY(EOMONTH(PZ$4,0))=30,DAY(PZ$4)=30),DAY(LOOKUP($F13,TenantNames,TenantStartDates))=DAY(PZ$4)),IF((LOOKUP($F13,TenantNames,TenantEndDates)-PZ$4)&lt;=31,LOOKUP($F13,TenantNames,TenantTotalRevenues)-SUM($JA13:PY13),LOOKUP($F13,TenantNames,TenantMonthlyRents)),IF(AND((SUMIF($G$4:AHB$4,"&lt;"&amp;PZ$4,$G13:AHB13))&gt;SUMIFS(TransactionAmounts,TenantSources,$F13,'Filtered Data'!$C$2:$C23,"&lt;"&amp;PZ$4),PZ$4&lt;TODAY()),"Late","Occupied")),)))</f>
        <v/>
      </c>
      <c r="QA13" s="33" t="str">
        <f>IF(ISBLANK($F13),,IF(TODAY()=QA$4,"Today",IF(AND(LOOKUP($F13,TenantNames,TenantStartDates)&lt;=QA$4,LOOKUP($F13,TenantNames,TenantEndDates)&gt;=QA$4),IF(OR(AND(DAY(LOOKUP($F13,TenantNames,TenantStartDates))&gt;28,DAY(EOMONTH(QA$4,0))=28,DAY(QA$4)=28),AND(DAY(LOOKUP($F13,TenantNames,TenantStartDates))&gt;30,DAY(EOMONTH(QA$4,0))=30,DAY(QA$4)=30),DAY(LOOKUP($F13,TenantNames,TenantStartDates))=DAY(QA$4)),IF((LOOKUP($F13,TenantNames,TenantEndDates)-QA$4)&lt;=31,LOOKUP($F13,TenantNames,TenantTotalRevenues)-SUM($JA13:PZ13),LOOKUP($F13,TenantNames,TenantMonthlyRents)),IF(AND((SUMIF($G$4:AHB$4,"&lt;"&amp;QA$4,$G13:AHB13))&gt;SUMIFS(TransactionAmounts,TenantSources,$F13,'Filtered Data'!$C$2:$C23,"&lt;"&amp;QA$4),QA$4&lt;TODAY()),"Late","Occupied")),)))</f>
        <v/>
      </c>
      <c r="QB13" s="33" t="str">
        <f>IF(ISBLANK($F13),,IF(TODAY()=QB$4,"Today",IF(AND(LOOKUP($F13,TenantNames,TenantStartDates)&lt;=QB$4,LOOKUP($F13,TenantNames,TenantEndDates)&gt;=QB$4),IF(OR(AND(DAY(LOOKUP($F13,TenantNames,TenantStartDates))&gt;28,DAY(EOMONTH(QB$4,0))=28,DAY(QB$4)=28),AND(DAY(LOOKUP($F13,TenantNames,TenantStartDates))&gt;30,DAY(EOMONTH(QB$4,0))=30,DAY(QB$4)=30),DAY(LOOKUP($F13,TenantNames,TenantStartDates))=DAY(QB$4)),IF((LOOKUP($F13,TenantNames,TenantEndDates)-QB$4)&lt;=31,LOOKUP($F13,TenantNames,TenantTotalRevenues)-SUM($JA13:QA13),LOOKUP($F13,TenantNames,TenantMonthlyRents)),IF(AND((SUMIF($G$4:AHB$4,"&lt;"&amp;QB$4,$G13:AHB13))&gt;SUMIFS(TransactionAmounts,TenantSources,$F13,'Filtered Data'!$C$2:$C23,"&lt;"&amp;QB$4),QB$4&lt;TODAY()),"Late","Occupied")),)))</f>
        <v/>
      </c>
      <c r="QC13" s="33" t="str">
        <f>IF(ISBLANK($F13),,IF(TODAY()=QC$4,"Today",IF(AND(LOOKUP($F13,TenantNames,TenantStartDates)&lt;=QC$4,LOOKUP($F13,TenantNames,TenantEndDates)&gt;=QC$4),IF(OR(AND(DAY(LOOKUP($F13,TenantNames,TenantStartDates))&gt;28,DAY(EOMONTH(QC$4,0))=28,DAY(QC$4)=28),AND(DAY(LOOKUP($F13,TenantNames,TenantStartDates))&gt;30,DAY(EOMONTH(QC$4,0))=30,DAY(QC$4)=30),DAY(LOOKUP($F13,TenantNames,TenantStartDates))=DAY(QC$4)),IF((LOOKUP($F13,TenantNames,TenantEndDates)-QC$4)&lt;=31,LOOKUP($F13,TenantNames,TenantTotalRevenues)-SUM($JA13:QB13),LOOKUP($F13,TenantNames,TenantMonthlyRents)),IF(AND((SUMIF($G$4:AHB$4,"&lt;"&amp;QC$4,$G13:AHB13))&gt;SUMIFS(TransactionAmounts,TenantSources,$F13,'Filtered Data'!$C$2:$C23,"&lt;"&amp;QC$4),QC$4&lt;TODAY()),"Late","Occupied")),)))</f>
        <v/>
      </c>
      <c r="QD13" s="33" t="str">
        <f>IF(ISBLANK($F13),,IF(TODAY()=QD$4,"Today",IF(AND(LOOKUP($F13,TenantNames,TenantStartDates)&lt;=QD$4,LOOKUP($F13,TenantNames,TenantEndDates)&gt;=QD$4),IF(OR(AND(DAY(LOOKUP($F13,TenantNames,TenantStartDates))&gt;28,DAY(EOMONTH(QD$4,0))=28,DAY(QD$4)=28),AND(DAY(LOOKUP($F13,TenantNames,TenantStartDates))&gt;30,DAY(EOMONTH(QD$4,0))=30,DAY(QD$4)=30),DAY(LOOKUP($F13,TenantNames,TenantStartDates))=DAY(QD$4)),IF((LOOKUP($F13,TenantNames,TenantEndDates)-QD$4)&lt;=31,LOOKUP($F13,TenantNames,TenantTotalRevenues)-SUM($JA13:QC13),LOOKUP($F13,TenantNames,TenantMonthlyRents)),IF(AND((SUMIF($G$4:AHB$4,"&lt;"&amp;QD$4,$G13:AHB13))&gt;SUMIFS(TransactionAmounts,TenantSources,$F13,'Filtered Data'!$C$2:$C23,"&lt;"&amp;QD$4),QD$4&lt;TODAY()),"Late","Occupied")),)))</f>
        <v/>
      </c>
      <c r="QE13" s="33" t="str">
        <f>IF(ISBLANK($F13),,IF(TODAY()=QE$4,"Today",IF(AND(LOOKUP($F13,TenantNames,TenantStartDates)&lt;=QE$4,LOOKUP($F13,TenantNames,TenantEndDates)&gt;=QE$4),IF(OR(AND(DAY(LOOKUP($F13,TenantNames,TenantStartDates))&gt;28,DAY(EOMONTH(QE$4,0))=28,DAY(QE$4)=28),AND(DAY(LOOKUP($F13,TenantNames,TenantStartDates))&gt;30,DAY(EOMONTH(QE$4,0))=30,DAY(QE$4)=30),DAY(LOOKUP($F13,TenantNames,TenantStartDates))=DAY(QE$4)),IF((LOOKUP($F13,TenantNames,TenantEndDates)-QE$4)&lt;=31,LOOKUP($F13,TenantNames,TenantTotalRevenues)-SUM($JA13:QD13),LOOKUP($F13,TenantNames,TenantMonthlyRents)),IF(AND((SUMIF($G$4:AHB$4,"&lt;"&amp;QE$4,$G13:AHB13))&gt;SUMIFS(TransactionAmounts,TenantSources,$F13,'Filtered Data'!$C$2:$C23,"&lt;"&amp;QE$4),QE$4&lt;TODAY()),"Late","Occupied")),)))</f>
        <v/>
      </c>
      <c r="QF13" s="33" t="str">
        <f>IF(ISBLANK($F13),,IF(TODAY()=QF$4,"Today",IF(AND(LOOKUP($F13,TenantNames,TenantStartDates)&lt;=QF$4,LOOKUP($F13,TenantNames,TenantEndDates)&gt;=QF$4),IF(OR(AND(DAY(LOOKUP($F13,TenantNames,TenantStartDates))&gt;28,DAY(EOMONTH(QF$4,0))=28,DAY(QF$4)=28),AND(DAY(LOOKUP($F13,TenantNames,TenantStartDates))&gt;30,DAY(EOMONTH(QF$4,0))=30,DAY(QF$4)=30),DAY(LOOKUP($F13,TenantNames,TenantStartDates))=DAY(QF$4)),IF((LOOKUP($F13,TenantNames,TenantEndDates)-QF$4)&lt;=31,LOOKUP($F13,TenantNames,TenantTotalRevenues)-SUM($JA13:QE13),LOOKUP($F13,TenantNames,TenantMonthlyRents)),IF(AND((SUMIF($G$4:AHB$4,"&lt;"&amp;QF$4,$G13:AHB13))&gt;SUMIFS(TransactionAmounts,TenantSources,$F13,'Filtered Data'!$C$2:$C23,"&lt;"&amp;QF$4),QF$4&lt;TODAY()),"Late","Occupied")),)))</f>
        <v/>
      </c>
      <c r="QG13" s="33" t="str">
        <f>IF(ISBLANK($F13),,IF(TODAY()=QG$4,"Today",IF(AND(LOOKUP($F13,TenantNames,TenantStartDates)&lt;=QG$4,LOOKUP($F13,TenantNames,TenantEndDates)&gt;=QG$4),IF(OR(AND(DAY(LOOKUP($F13,TenantNames,TenantStartDates))&gt;28,DAY(EOMONTH(QG$4,0))=28,DAY(QG$4)=28),AND(DAY(LOOKUP($F13,TenantNames,TenantStartDates))&gt;30,DAY(EOMONTH(QG$4,0))=30,DAY(QG$4)=30),DAY(LOOKUP($F13,TenantNames,TenantStartDates))=DAY(QG$4)),IF((LOOKUP($F13,TenantNames,TenantEndDates)-QG$4)&lt;=31,LOOKUP($F13,TenantNames,TenantTotalRevenues)-SUM($JA13:QF13),LOOKUP($F13,TenantNames,TenantMonthlyRents)),IF(AND((SUMIF($G$4:AHB$4,"&lt;"&amp;QG$4,$G13:AHB13))&gt;SUMIFS(TransactionAmounts,TenantSources,$F13,'Filtered Data'!$C$2:$C23,"&lt;"&amp;QG$4),QG$4&lt;TODAY()),"Late","Occupied")),)))</f>
        <v/>
      </c>
      <c r="QH13" s="33" t="str">
        <f>IF(ISBLANK($F13),,IF(TODAY()=QH$4,"Today",IF(AND(LOOKUP($F13,TenantNames,TenantStartDates)&lt;=QH$4,LOOKUP($F13,TenantNames,TenantEndDates)&gt;=QH$4),IF(OR(AND(DAY(LOOKUP($F13,TenantNames,TenantStartDates))&gt;28,DAY(EOMONTH(QH$4,0))=28,DAY(QH$4)=28),AND(DAY(LOOKUP($F13,TenantNames,TenantStartDates))&gt;30,DAY(EOMONTH(QH$4,0))=30,DAY(QH$4)=30),DAY(LOOKUP($F13,TenantNames,TenantStartDates))=DAY(QH$4)),IF((LOOKUP($F13,TenantNames,TenantEndDates)-QH$4)&lt;=31,LOOKUP($F13,TenantNames,TenantTotalRevenues)-SUM($JA13:QG13),LOOKUP($F13,TenantNames,TenantMonthlyRents)),IF(AND((SUMIF($G$4:AHB$4,"&lt;"&amp;QH$4,$G13:AHB13))&gt;SUMIFS(TransactionAmounts,TenantSources,$F13,'Filtered Data'!$C$2:$C23,"&lt;"&amp;QH$4),QH$4&lt;TODAY()),"Late","Occupied")),)))</f>
        <v/>
      </c>
      <c r="QI13" s="33" t="str">
        <f>IF(ISBLANK($F13),,IF(TODAY()=QI$4,"Today",IF(AND(LOOKUP($F13,TenantNames,TenantStartDates)&lt;=QI$4,LOOKUP($F13,TenantNames,TenantEndDates)&gt;=QI$4),IF(OR(AND(DAY(LOOKUP($F13,TenantNames,TenantStartDates))&gt;28,DAY(EOMONTH(QI$4,0))=28,DAY(QI$4)=28),AND(DAY(LOOKUP($F13,TenantNames,TenantStartDates))&gt;30,DAY(EOMONTH(QI$4,0))=30,DAY(QI$4)=30),DAY(LOOKUP($F13,TenantNames,TenantStartDates))=DAY(QI$4)),IF((LOOKUP($F13,TenantNames,TenantEndDates)-QI$4)&lt;=31,LOOKUP($F13,TenantNames,TenantTotalRevenues)-SUM($JA13:QH13),LOOKUP($F13,TenantNames,TenantMonthlyRents)),IF(AND((SUMIF($G$4:AHB$4,"&lt;"&amp;QI$4,$G13:AHB13))&gt;SUMIFS(TransactionAmounts,TenantSources,$F13,'Filtered Data'!$C$2:$C23,"&lt;"&amp;QI$4),QI$4&lt;TODAY()),"Late","Occupied")),)))</f>
        <v/>
      </c>
      <c r="QJ13" s="33" t="str">
        <f>IF(ISBLANK($F13),,IF(TODAY()=QJ$4,"Today",IF(AND(LOOKUP($F13,TenantNames,TenantStartDates)&lt;=QJ$4,LOOKUP($F13,TenantNames,TenantEndDates)&gt;=QJ$4),IF(OR(AND(DAY(LOOKUP($F13,TenantNames,TenantStartDates))&gt;28,DAY(EOMONTH(QJ$4,0))=28,DAY(QJ$4)=28),AND(DAY(LOOKUP($F13,TenantNames,TenantStartDates))&gt;30,DAY(EOMONTH(QJ$4,0))=30,DAY(QJ$4)=30),DAY(LOOKUP($F13,TenantNames,TenantStartDates))=DAY(QJ$4)),IF((LOOKUP($F13,TenantNames,TenantEndDates)-QJ$4)&lt;=31,LOOKUP($F13,TenantNames,TenantTotalRevenues)-SUM($JA13:QI13),LOOKUP($F13,TenantNames,TenantMonthlyRents)),IF(AND((SUMIF($G$4:AHB$4,"&lt;"&amp;QJ$4,$G13:AHB13))&gt;SUMIFS(TransactionAmounts,TenantSources,$F13,'Filtered Data'!$C$2:$C23,"&lt;"&amp;QJ$4),QJ$4&lt;TODAY()),"Late","Occupied")),)))</f>
        <v/>
      </c>
      <c r="QK13" s="33" t="str">
        <f>IF(ISBLANK($F13),,IF(TODAY()=QK$4,"Today",IF(AND(LOOKUP($F13,TenantNames,TenantStartDates)&lt;=QK$4,LOOKUP($F13,TenantNames,TenantEndDates)&gt;=QK$4),IF(OR(AND(DAY(LOOKUP($F13,TenantNames,TenantStartDates))&gt;28,DAY(EOMONTH(QK$4,0))=28,DAY(QK$4)=28),AND(DAY(LOOKUP($F13,TenantNames,TenantStartDates))&gt;30,DAY(EOMONTH(QK$4,0))=30,DAY(QK$4)=30),DAY(LOOKUP($F13,TenantNames,TenantStartDates))=DAY(QK$4)),IF((LOOKUP($F13,TenantNames,TenantEndDates)-QK$4)&lt;=31,LOOKUP($F13,TenantNames,TenantTotalRevenues)-SUM($JA13:QJ13),LOOKUP($F13,TenantNames,TenantMonthlyRents)),IF(AND((SUMIF($G$4:AHB$4,"&lt;"&amp;QK$4,$G13:AHB13))&gt;SUMIFS(TransactionAmounts,TenantSources,$F13,'Filtered Data'!$C$2:$C23,"&lt;"&amp;QK$4),QK$4&lt;TODAY()),"Late","Occupied")),)))</f>
        <v/>
      </c>
      <c r="QL13" s="33" t="str">
        <f>IF(ISBLANK($F13),,IF(TODAY()=QL$4,"Today",IF(AND(LOOKUP($F13,TenantNames,TenantStartDates)&lt;=QL$4,LOOKUP($F13,TenantNames,TenantEndDates)&gt;=QL$4),IF(OR(AND(DAY(LOOKUP($F13,TenantNames,TenantStartDates))&gt;28,DAY(EOMONTH(QL$4,0))=28,DAY(QL$4)=28),AND(DAY(LOOKUP($F13,TenantNames,TenantStartDates))&gt;30,DAY(EOMONTH(QL$4,0))=30,DAY(QL$4)=30),DAY(LOOKUP($F13,TenantNames,TenantStartDates))=DAY(QL$4)),IF((LOOKUP($F13,TenantNames,TenantEndDates)-QL$4)&lt;=31,LOOKUP($F13,TenantNames,TenantTotalRevenues)-SUM($JA13:QK13),LOOKUP($F13,TenantNames,TenantMonthlyRents)),IF(AND((SUMIF($G$4:AHB$4,"&lt;"&amp;QL$4,$G13:AHB13))&gt;SUMIFS(TransactionAmounts,TenantSources,$F13,'Filtered Data'!$C$2:$C23,"&lt;"&amp;QL$4),QL$4&lt;TODAY()),"Late","Occupied")),)))</f>
        <v/>
      </c>
      <c r="QM13" s="33" t="str">
        <f>IF(ISBLANK($F13),,IF(TODAY()=QM$4,"Today",IF(AND(LOOKUP($F13,TenantNames,TenantStartDates)&lt;=QM$4,LOOKUP($F13,TenantNames,TenantEndDates)&gt;=QM$4),IF(OR(AND(DAY(LOOKUP($F13,TenantNames,TenantStartDates))&gt;28,DAY(EOMONTH(QM$4,0))=28,DAY(QM$4)=28),AND(DAY(LOOKUP($F13,TenantNames,TenantStartDates))&gt;30,DAY(EOMONTH(QM$4,0))=30,DAY(QM$4)=30),DAY(LOOKUP($F13,TenantNames,TenantStartDates))=DAY(QM$4)),IF((LOOKUP($F13,TenantNames,TenantEndDates)-QM$4)&lt;=31,LOOKUP($F13,TenantNames,TenantTotalRevenues)-SUM($JA13:QL13),LOOKUP($F13,TenantNames,TenantMonthlyRents)),IF(AND((SUMIF($G$4:AHB$4,"&lt;"&amp;QM$4,$G13:AHB13))&gt;SUMIFS(TransactionAmounts,TenantSources,$F13,'Filtered Data'!$C$2:$C23,"&lt;"&amp;QM$4),QM$4&lt;TODAY()),"Late","Occupied")),)))</f>
        <v/>
      </c>
      <c r="QN13" s="33" t="str">
        <f>IF(ISBLANK($F13),,IF(TODAY()=QN$4,"Today",IF(AND(LOOKUP($F13,TenantNames,TenantStartDates)&lt;=QN$4,LOOKUP($F13,TenantNames,TenantEndDates)&gt;=QN$4),IF(OR(AND(DAY(LOOKUP($F13,TenantNames,TenantStartDates))&gt;28,DAY(EOMONTH(QN$4,0))=28,DAY(QN$4)=28),AND(DAY(LOOKUP($F13,TenantNames,TenantStartDates))&gt;30,DAY(EOMONTH(QN$4,0))=30,DAY(QN$4)=30),DAY(LOOKUP($F13,TenantNames,TenantStartDates))=DAY(QN$4)),IF((LOOKUP($F13,TenantNames,TenantEndDates)-QN$4)&lt;=31,LOOKUP($F13,TenantNames,TenantTotalRevenues)-SUM($JA13:QM13),LOOKUP($F13,TenantNames,TenantMonthlyRents)),IF(AND((SUMIF($G$4:AHB$4,"&lt;"&amp;QN$4,$G13:AHB13))&gt;SUMIFS(TransactionAmounts,TenantSources,$F13,'Filtered Data'!$C$2:$C23,"&lt;"&amp;QN$4),QN$4&lt;TODAY()),"Late","Occupied")),)))</f>
        <v/>
      </c>
      <c r="QO13" s="33" t="str">
        <f>IF(ISBLANK($F13),,IF(TODAY()=QO$4,"Today",IF(AND(LOOKUP($F13,TenantNames,TenantStartDates)&lt;=QO$4,LOOKUP($F13,TenantNames,TenantEndDates)&gt;=QO$4),IF(OR(AND(DAY(LOOKUP($F13,TenantNames,TenantStartDates))&gt;28,DAY(EOMONTH(QO$4,0))=28,DAY(QO$4)=28),AND(DAY(LOOKUP($F13,TenantNames,TenantStartDates))&gt;30,DAY(EOMONTH(QO$4,0))=30,DAY(QO$4)=30),DAY(LOOKUP($F13,TenantNames,TenantStartDates))=DAY(QO$4)),IF((LOOKUP($F13,TenantNames,TenantEndDates)-QO$4)&lt;=31,LOOKUP($F13,TenantNames,TenantTotalRevenues)-SUM($JA13:QN13),LOOKUP($F13,TenantNames,TenantMonthlyRents)),IF(AND((SUMIF($G$4:AHB$4,"&lt;"&amp;QO$4,$G13:AHB13))&gt;SUMIFS(TransactionAmounts,TenantSources,$F13,'Filtered Data'!$C$2:$C23,"&lt;"&amp;QO$4),QO$4&lt;TODAY()),"Late","Occupied")),)))</f>
        <v/>
      </c>
      <c r="QP13" s="33" t="str">
        <f>IF(ISBLANK($F13),,IF(TODAY()=QP$4,"Today",IF(AND(LOOKUP($F13,TenantNames,TenantStartDates)&lt;=QP$4,LOOKUP($F13,TenantNames,TenantEndDates)&gt;=QP$4),IF(OR(AND(DAY(LOOKUP($F13,TenantNames,TenantStartDates))&gt;28,DAY(EOMONTH(QP$4,0))=28,DAY(QP$4)=28),AND(DAY(LOOKUP($F13,TenantNames,TenantStartDates))&gt;30,DAY(EOMONTH(QP$4,0))=30,DAY(QP$4)=30),DAY(LOOKUP($F13,TenantNames,TenantStartDates))=DAY(QP$4)),IF((LOOKUP($F13,TenantNames,TenantEndDates)-QP$4)&lt;=31,LOOKUP($F13,TenantNames,TenantTotalRevenues)-SUM($JA13:QO13),LOOKUP($F13,TenantNames,TenantMonthlyRents)),IF(AND((SUMIF($G$4:AHB$4,"&lt;"&amp;QP$4,$G13:AHB13))&gt;SUMIFS(TransactionAmounts,TenantSources,$F13,'Filtered Data'!$C$2:$C23,"&lt;"&amp;QP$4),QP$4&lt;TODAY()),"Late","Occupied")),)))</f>
        <v/>
      </c>
      <c r="QQ13" s="33" t="str">
        <f>IF(ISBLANK($F13),,IF(TODAY()=QQ$4,"Today",IF(AND(LOOKUP($F13,TenantNames,TenantStartDates)&lt;=QQ$4,LOOKUP($F13,TenantNames,TenantEndDates)&gt;=QQ$4),IF(OR(AND(DAY(LOOKUP($F13,TenantNames,TenantStartDates))&gt;28,DAY(EOMONTH(QQ$4,0))=28,DAY(QQ$4)=28),AND(DAY(LOOKUP($F13,TenantNames,TenantStartDates))&gt;30,DAY(EOMONTH(QQ$4,0))=30,DAY(QQ$4)=30),DAY(LOOKUP($F13,TenantNames,TenantStartDates))=DAY(QQ$4)),IF((LOOKUP($F13,TenantNames,TenantEndDates)-QQ$4)&lt;=31,LOOKUP($F13,TenantNames,TenantTotalRevenues)-SUM($JA13:QP13),LOOKUP($F13,TenantNames,TenantMonthlyRents)),IF(AND((SUMIF($G$4:AHB$4,"&lt;"&amp;QQ$4,$G13:AHB13))&gt;SUMIFS(TransactionAmounts,TenantSources,$F13,'Filtered Data'!$C$2:$C23,"&lt;"&amp;QQ$4),QQ$4&lt;TODAY()),"Late","Occupied")),)))</f>
        <v/>
      </c>
      <c r="QR13" s="33" t="str">
        <f>IF(ISBLANK($F13),,IF(TODAY()=QR$4,"Today",IF(AND(LOOKUP($F13,TenantNames,TenantStartDates)&lt;=QR$4,LOOKUP($F13,TenantNames,TenantEndDates)&gt;=QR$4),IF(OR(AND(DAY(LOOKUP($F13,TenantNames,TenantStartDates))&gt;28,DAY(EOMONTH(QR$4,0))=28,DAY(QR$4)=28),AND(DAY(LOOKUP($F13,TenantNames,TenantStartDates))&gt;30,DAY(EOMONTH(QR$4,0))=30,DAY(QR$4)=30),DAY(LOOKUP($F13,TenantNames,TenantStartDates))=DAY(QR$4)),IF((LOOKUP($F13,TenantNames,TenantEndDates)-QR$4)&lt;=31,LOOKUP($F13,TenantNames,TenantTotalRevenues)-SUM($JA13:QQ13),LOOKUP($F13,TenantNames,TenantMonthlyRents)),IF(AND((SUMIF($G$4:AHB$4,"&lt;"&amp;QR$4,$G13:AHB13))&gt;SUMIFS(TransactionAmounts,TenantSources,$F13,'Filtered Data'!$C$2:$C23,"&lt;"&amp;QR$4),QR$4&lt;TODAY()),"Late","Occupied")),)))</f>
        <v/>
      </c>
      <c r="QS13" s="33" t="str">
        <f>IF(ISBLANK($F13),,IF(TODAY()=QS$4,"Today",IF(AND(LOOKUP($F13,TenantNames,TenantStartDates)&lt;=QS$4,LOOKUP($F13,TenantNames,TenantEndDates)&gt;=QS$4),IF(OR(AND(DAY(LOOKUP($F13,TenantNames,TenantStartDates))&gt;28,DAY(EOMONTH(QS$4,0))=28,DAY(QS$4)=28),AND(DAY(LOOKUP($F13,TenantNames,TenantStartDates))&gt;30,DAY(EOMONTH(QS$4,0))=30,DAY(QS$4)=30),DAY(LOOKUP($F13,TenantNames,TenantStartDates))=DAY(QS$4)),IF((LOOKUP($F13,TenantNames,TenantEndDates)-QS$4)&lt;=31,LOOKUP($F13,TenantNames,TenantTotalRevenues)-SUM($JA13:QR13),LOOKUP($F13,TenantNames,TenantMonthlyRents)),IF(AND((SUMIF($G$4:AHB$4,"&lt;"&amp;QS$4,$G13:AHB13))&gt;SUMIFS(TransactionAmounts,TenantSources,$F13,'Filtered Data'!$C$2:$C23,"&lt;"&amp;QS$4),QS$4&lt;TODAY()),"Late","Occupied")),)))</f>
        <v/>
      </c>
      <c r="QT13" s="33" t="str">
        <f>IF(ISBLANK($F13),,IF(TODAY()=QT$4,"Today",IF(AND(LOOKUP($F13,TenantNames,TenantStartDates)&lt;=QT$4,LOOKUP($F13,TenantNames,TenantEndDates)&gt;=QT$4),IF(OR(AND(DAY(LOOKUP($F13,TenantNames,TenantStartDates))&gt;28,DAY(EOMONTH(QT$4,0))=28,DAY(QT$4)=28),AND(DAY(LOOKUP($F13,TenantNames,TenantStartDates))&gt;30,DAY(EOMONTH(QT$4,0))=30,DAY(QT$4)=30),DAY(LOOKUP($F13,TenantNames,TenantStartDates))=DAY(QT$4)),IF((LOOKUP($F13,TenantNames,TenantEndDates)-QT$4)&lt;=31,LOOKUP($F13,TenantNames,TenantTotalRevenues)-SUM($JA13:QS13),LOOKUP($F13,TenantNames,TenantMonthlyRents)),IF(AND((SUMIF($G$4:AHB$4,"&lt;"&amp;QT$4,$G13:AHB13))&gt;SUMIFS(TransactionAmounts,TenantSources,$F13,'Filtered Data'!$C$2:$C23,"&lt;"&amp;QT$4),QT$4&lt;TODAY()),"Late","Occupied")),)))</f>
        <v/>
      </c>
      <c r="QU13" s="33" t="str">
        <f>IF(ISBLANK($F13),,IF(TODAY()=QU$4,"Today",IF(AND(LOOKUP($F13,TenantNames,TenantStartDates)&lt;=QU$4,LOOKUP($F13,TenantNames,TenantEndDates)&gt;=QU$4),IF(OR(AND(DAY(LOOKUP($F13,TenantNames,TenantStartDates))&gt;28,DAY(EOMONTH(QU$4,0))=28,DAY(QU$4)=28),AND(DAY(LOOKUP($F13,TenantNames,TenantStartDates))&gt;30,DAY(EOMONTH(QU$4,0))=30,DAY(QU$4)=30),DAY(LOOKUP($F13,TenantNames,TenantStartDates))=DAY(QU$4)),IF((LOOKUP($F13,TenantNames,TenantEndDates)-QU$4)&lt;=31,LOOKUP($F13,TenantNames,TenantTotalRevenues)-SUM($JA13:QT13),LOOKUP($F13,TenantNames,TenantMonthlyRents)),IF(AND((SUMIF($G$4:AHB$4,"&lt;"&amp;QU$4,$G13:AHB13))&gt;SUMIFS(TransactionAmounts,TenantSources,$F13,'Filtered Data'!$C$2:$C23,"&lt;"&amp;QU$4),QU$4&lt;TODAY()),"Late","Occupied")),)))</f>
        <v/>
      </c>
      <c r="QV13" s="33" t="str">
        <f>IF(ISBLANK($F13),,IF(TODAY()=QV$4,"Today",IF(AND(LOOKUP($F13,TenantNames,TenantStartDates)&lt;=QV$4,LOOKUP($F13,TenantNames,TenantEndDates)&gt;=QV$4),IF(OR(AND(DAY(LOOKUP($F13,TenantNames,TenantStartDates))&gt;28,DAY(EOMONTH(QV$4,0))=28,DAY(QV$4)=28),AND(DAY(LOOKUP($F13,TenantNames,TenantStartDates))&gt;30,DAY(EOMONTH(QV$4,0))=30,DAY(QV$4)=30),DAY(LOOKUP($F13,TenantNames,TenantStartDates))=DAY(QV$4)),IF((LOOKUP($F13,TenantNames,TenantEndDates)-QV$4)&lt;=31,LOOKUP($F13,TenantNames,TenantTotalRevenues)-SUM($JA13:QU13),LOOKUP($F13,TenantNames,TenantMonthlyRents)),IF(AND((SUMIF($G$4:AHB$4,"&lt;"&amp;QV$4,$G13:AHB13))&gt;SUMIFS(TransactionAmounts,TenantSources,$F13,'Filtered Data'!$C$2:$C23,"&lt;"&amp;QV$4),QV$4&lt;TODAY()),"Late","Occupied")),)))</f>
        <v/>
      </c>
      <c r="QW13" s="33" t="str">
        <f>IF(ISBLANK($F13),,IF(TODAY()=QW$4,"Today",IF(AND(LOOKUP($F13,TenantNames,TenantStartDates)&lt;=QW$4,LOOKUP($F13,TenantNames,TenantEndDates)&gt;=QW$4),IF(OR(AND(DAY(LOOKUP($F13,TenantNames,TenantStartDates))&gt;28,DAY(EOMONTH(QW$4,0))=28,DAY(QW$4)=28),AND(DAY(LOOKUP($F13,TenantNames,TenantStartDates))&gt;30,DAY(EOMONTH(QW$4,0))=30,DAY(QW$4)=30),DAY(LOOKUP($F13,TenantNames,TenantStartDates))=DAY(QW$4)),IF((LOOKUP($F13,TenantNames,TenantEndDates)-QW$4)&lt;=31,LOOKUP($F13,TenantNames,TenantTotalRevenues)-SUM($JA13:QV13),LOOKUP($F13,TenantNames,TenantMonthlyRents)),IF(AND((SUMIF($G$4:AHB$4,"&lt;"&amp;QW$4,$G13:AHB13))&gt;SUMIFS(TransactionAmounts,TenantSources,$F13,'Filtered Data'!$C$2:$C23,"&lt;"&amp;QW$4),QW$4&lt;TODAY()),"Late","Occupied")),)))</f>
        <v/>
      </c>
      <c r="QX13" s="33" t="str">
        <f>IF(ISBLANK($F13),,IF(TODAY()=QX$4,"Today",IF(AND(LOOKUP($F13,TenantNames,TenantStartDates)&lt;=QX$4,LOOKUP($F13,TenantNames,TenantEndDates)&gt;=QX$4),IF(OR(AND(DAY(LOOKUP($F13,TenantNames,TenantStartDates))&gt;28,DAY(EOMONTH(QX$4,0))=28,DAY(QX$4)=28),AND(DAY(LOOKUP($F13,TenantNames,TenantStartDates))&gt;30,DAY(EOMONTH(QX$4,0))=30,DAY(QX$4)=30),DAY(LOOKUP($F13,TenantNames,TenantStartDates))=DAY(QX$4)),IF((LOOKUP($F13,TenantNames,TenantEndDates)-QX$4)&lt;=31,LOOKUP($F13,TenantNames,TenantTotalRevenues)-SUM($JA13:QW13),LOOKUP($F13,TenantNames,TenantMonthlyRents)),IF(AND((SUMIF($G$4:AHB$4,"&lt;"&amp;QX$4,$G13:AHB13))&gt;SUMIFS(TransactionAmounts,TenantSources,$F13,'Filtered Data'!$C$2:$C23,"&lt;"&amp;QX$4),QX$4&lt;TODAY()),"Late","Occupied")),)))</f>
        <v/>
      </c>
      <c r="QY13" s="33" t="str">
        <f>IF(ISBLANK($F13),,IF(TODAY()=QY$4,"Today",IF(AND(LOOKUP($F13,TenantNames,TenantStartDates)&lt;=QY$4,LOOKUP($F13,TenantNames,TenantEndDates)&gt;=QY$4),IF(OR(AND(DAY(LOOKUP($F13,TenantNames,TenantStartDates))&gt;28,DAY(EOMONTH(QY$4,0))=28,DAY(QY$4)=28),AND(DAY(LOOKUP($F13,TenantNames,TenantStartDates))&gt;30,DAY(EOMONTH(QY$4,0))=30,DAY(QY$4)=30),DAY(LOOKUP($F13,TenantNames,TenantStartDates))=DAY(QY$4)),IF((LOOKUP($F13,TenantNames,TenantEndDates)-QY$4)&lt;=31,LOOKUP($F13,TenantNames,TenantTotalRevenues)-SUM($JA13:QX13),LOOKUP($F13,TenantNames,TenantMonthlyRents)),IF(AND((SUMIF($G$4:AHB$4,"&lt;"&amp;QY$4,$G13:AHB13))&gt;SUMIFS(TransactionAmounts,TenantSources,$F13,'Filtered Data'!$C$2:$C23,"&lt;"&amp;QY$4),QY$4&lt;TODAY()),"Late","Occupied")),)))</f>
        <v/>
      </c>
      <c r="QZ13" s="33" t="str">
        <f>IF(ISBLANK($F13),,IF(TODAY()=QZ$4,"Today",IF(AND(LOOKUP($F13,TenantNames,TenantStartDates)&lt;=QZ$4,LOOKUP($F13,TenantNames,TenantEndDates)&gt;=QZ$4),IF(OR(AND(DAY(LOOKUP($F13,TenantNames,TenantStartDates))&gt;28,DAY(EOMONTH(QZ$4,0))=28,DAY(QZ$4)=28),AND(DAY(LOOKUP($F13,TenantNames,TenantStartDates))&gt;30,DAY(EOMONTH(QZ$4,0))=30,DAY(QZ$4)=30),DAY(LOOKUP($F13,TenantNames,TenantStartDates))=DAY(QZ$4)),IF((LOOKUP($F13,TenantNames,TenantEndDates)-QZ$4)&lt;=31,LOOKUP($F13,TenantNames,TenantTotalRevenues)-SUM($JA13:QY13),LOOKUP($F13,TenantNames,TenantMonthlyRents)),IF(AND((SUMIF($G$4:AHB$4,"&lt;"&amp;QZ$4,$G13:AHB13))&gt;SUMIFS(TransactionAmounts,TenantSources,$F13,'Filtered Data'!$C$2:$C23,"&lt;"&amp;QZ$4),QZ$4&lt;TODAY()),"Late","Occupied")),)))</f>
        <v/>
      </c>
      <c r="RA13" s="33" t="str">
        <f>IF(ISBLANK($F13),,IF(TODAY()=RA$4,"Today",IF(AND(LOOKUP($F13,TenantNames,TenantStartDates)&lt;=RA$4,LOOKUP($F13,TenantNames,TenantEndDates)&gt;=RA$4),IF(OR(AND(DAY(LOOKUP($F13,TenantNames,TenantStartDates))&gt;28,DAY(EOMONTH(RA$4,0))=28,DAY(RA$4)=28),AND(DAY(LOOKUP($F13,TenantNames,TenantStartDates))&gt;30,DAY(EOMONTH(RA$4,0))=30,DAY(RA$4)=30),DAY(LOOKUP($F13,TenantNames,TenantStartDates))=DAY(RA$4)),IF((LOOKUP($F13,TenantNames,TenantEndDates)-RA$4)&lt;=31,LOOKUP($F13,TenantNames,TenantTotalRevenues)-SUM($JA13:QZ13),LOOKUP($F13,TenantNames,TenantMonthlyRents)),IF(AND((SUMIF($G$4:AHB$4,"&lt;"&amp;RA$4,$G13:AHB13))&gt;SUMIFS(TransactionAmounts,TenantSources,$F13,'Filtered Data'!$C$2:$C23,"&lt;"&amp;RA$4),RA$4&lt;TODAY()),"Late","Occupied")),)))</f>
        <v/>
      </c>
      <c r="RB13" s="33" t="str">
        <f>IF(ISBLANK($F13),,IF(TODAY()=RB$4,"Today",IF(AND(LOOKUP($F13,TenantNames,TenantStartDates)&lt;=RB$4,LOOKUP($F13,TenantNames,TenantEndDates)&gt;=RB$4),IF(OR(AND(DAY(LOOKUP($F13,TenantNames,TenantStartDates))&gt;28,DAY(EOMONTH(RB$4,0))=28,DAY(RB$4)=28),AND(DAY(LOOKUP($F13,TenantNames,TenantStartDates))&gt;30,DAY(EOMONTH(RB$4,0))=30,DAY(RB$4)=30),DAY(LOOKUP($F13,TenantNames,TenantStartDates))=DAY(RB$4)),IF((LOOKUP($F13,TenantNames,TenantEndDates)-RB$4)&lt;=31,LOOKUP($F13,TenantNames,TenantTotalRevenues)-SUM($JA13:RA13),LOOKUP($F13,TenantNames,TenantMonthlyRents)),IF(AND((SUMIF($G$4:AHB$4,"&lt;"&amp;RB$4,$G13:AHB13))&gt;SUMIFS(TransactionAmounts,TenantSources,$F13,'Filtered Data'!$C$2:$C23,"&lt;"&amp;RB$4),RB$4&lt;TODAY()),"Late","Occupied")),)))</f>
        <v/>
      </c>
      <c r="RC13" s="33" t="str">
        <f>IF(ISBLANK($F13),,IF(TODAY()=RC$4,"Today",IF(AND(LOOKUP($F13,TenantNames,TenantStartDates)&lt;=RC$4,LOOKUP($F13,TenantNames,TenantEndDates)&gt;=RC$4),IF(OR(AND(DAY(LOOKUP($F13,TenantNames,TenantStartDates))&gt;28,DAY(EOMONTH(RC$4,0))=28,DAY(RC$4)=28),AND(DAY(LOOKUP($F13,TenantNames,TenantStartDates))&gt;30,DAY(EOMONTH(RC$4,0))=30,DAY(RC$4)=30),DAY(LOOKUP($F13,TenantNames,TenantStartDates))=DAY(RC$4)),IF((LOOKUP($F13,TenantNames,TenantEndDates)-RC$4)&lt;=31,LOOKUP($F13,TenantNames,TenantTotalRevenues)-SUM($JA13:RB13),LOOKUP($F13,TenantNames,TenantMonthlyRents)),IF(AND((SUMIF($G$4:AHB$4,"&lt;"&amp;RC$4,$G13:AHB13))&gt;SUMIFS(TransactionAmounts,TenantSources,$F13,'Filtered Data'!$C$2:$C23,"&lt;"&amp;RC$4),RC$4&lt;TODAY()),"Late","Occupied")),)))</f>
        <v/>
      </c>
      <c r="RD13" s="33" t="str">
        <f>IF(ISBLANK($F13),,IF(TODAY()=RD$4,"Today",IF(AND(LOOKUP($F13,TenantNames,TenantStartDates)&lt;=RD$4,LOOKUP($F13,TenantNames,TenantEndDates)&gt;=RD$4),IF(OR(AND(DAY(LOOKUP($F13,TenantNames,TenantStartDates))&gt;28,DAY(EOMONTH(RD$4,0))=28,DAY(RD$4)=28),AND(DAY(LOOKUP($F13,TenantNames,TenantStartDates))&gt;30,DAY(EOMONTH(RD$4,0))=30,DAY(RD$4)=30),DAY(LOOKUP($F13,TenantNames,TenantStartDates))=DAY(RD$4)),IF((LOOKUP($F13,TenantNames,TenantEndDates)-RD$4)&lt;=31,LOOKUP($F13,TenantNames,TenantTotalRevenues)-SUM($JA13:RC13),LOOKUP($F13,TenantNames,TenantMonthlyRents)),IF(AND((SUMIF($G$4:AHB$4,"&lt;"&amp;RD$4,$G13:AHB13))&gt;SUMIFS(TransactionAmounts,TenantSources,$F13,'Filtered Data'!$C$2:$C23,"&lt;"&amp;RD$4),RD$4&lt;TODAY()),"Late","Occupied")),)))</f>
        <v/>
      </c>
      <c r="RE13" s="33" t="str">
        <f>IF(ISBLANK($F13),,IF(TODAY()=RE$4,"Today",IF(AND(LOOKUP($F13,TenantNames,TenantStartDates)&lt;=RE$4,LOOKUP($F13,TenantNames,TenantEndDates)&gt;=RE$4),IF(OR(AND(DAY(LOOKUP($F13,TenantNames,TenantStartDates))&gt;28,DAY(EOMONTH(RE$4,0))=28,DAY(RE$4)=28),AND(DAY(LOOKUP($F13,TenantNames,TenantStartDates))&gt;30,DAY(EOMONTH(RE$4,0))=30,DAY(RE$4)=30),DAY(LOOKUP($F13,TenantNames,TenantStartDates))=DAY(RE$4)),IF((LOOKUP($F13,TenantNames,TenantEndDates)-RE$4)&lt;=31,LOOKUP($F13,TenantNames,TenantTotalRevenues)-SUM($JA13:RD13),LOOKUP($F13,TenantNames,TenantMonthlyRents)),IF(AND((SUMIF($G$4:AHB$4,"&lt;"&amp;RE$4,$G13:AHB13))&gt;SUMIFS(TransactionAmounts,TenantSources,$F13,'Filtered Data'!$C$2:$C23,"&lt;"&amp;RE$4),RE$4&lt;TODAY()),"Late","Occupied")),)))</f>
        <v/>
      </c>
      <c r="RF13" s="33" t="str">
        <f>IF(ISBLANK($F13),,IF(TODAY()=RF$4,"Today",IF(AND(LOOKUP($F13,TenantNames,TenantStartDates)&lt;=RF$4,LOOKUP($F13,TenantNames,TenantEndDates)&gt;=RF$4),IF(OR(AND(DAY(LOOKUP($F13,TenantNames,TenantStartDates))&gt;28,DAY(EOMONTH(RF$4,0))=28,DAY(RF$4)=28),AND(DAY(LOOKUP($F13,TenantNames,TenantStartDates))&gt;30,DAY(EOMONTH(RF$4,0))=30,DAY(RF$4)=30),DAY(LOOKUP($F13,TenantNames,TenantStartDates))=DAY(RF$4)),IF((LOOKUP($F13,TenantNames,TenantEndDates)-RF$4)&lt;=31,LOOKUP($F13,TenantNames,TenantTotalRevenues)-SUM($JA13:RE13),LOOKUP($F13,TenantNames,TenantMonthlyRents)),IF(AND((SUMIF($G$4:AHB$4,"&lt;"&amp;RF$4,$G13:AHB13))&gt;SUMIFS(TransactionAmounts,TenantSources,$F13,'Filtered Data'!$C$2:$C23,"&lt;"&amp;RF$4),RF$4&lt;TODAY()),"Late","Occupied")),)))</f>
        <v/>
      </c>
      <c r="RG13" s="33" t="str">
        <f>IF(ISBLANK($F13),,IF(TODAY()=RG$4,"Today",IF(AND(LOOKUP($F13,TenantNames,TenantStartDates)&lt;=RG$4,LOOKUP($F13,TenantNames,TenantEndDates)&gt;=RG$4),IF(OR(AND(DAY(LOOKUP($F13,TenantNames,TenantStartDates))&gt;28,DAY(EOMONTH(RG$4,0))=28,DAY(RG$4)=28),AND(DAY(LOOKUP($F13,TenantNames,TenantStartDates))&gt;30,DAY(EOMONTH(RG$4,0))=30,DAY(RG$4)=30),DAY(LOOKUP($F13,TenantNames,TenantStartDates))=DAY(RG$4)),IF((LOOKUP($F13,TenantNames,TenantEndDates)-RG$4)&lt;=31,LOOKUP($F13,TenantNames,TenantTotalRevenues)-SUM($JA13:RF13),LOOKUP($F13,TenantNames,TenantMonthlyRents)),IF(AND((SUMIF($G$4:AHB$4,"&lt;"&amp;RG$4,$G13:AHB13))&gt;SUMIFS(TransactionAmounts,TenantSources,$F13,'Filtered Data'!$C$2:$C23,"&lt;"&amp;RG$4),RG$4&lt;TODAY()),"Late","Occupied")),)))</f>
        <v/>
      </c>
      <c r="RH13" s="33" t="str">
        <f>IF(ISBLANK($F13),,IF(TODAY()=RH$4,"Today",IF(AND(LOOKUP($F13,TenantNames,TenantStartDates)&lt;=RH$4,LOOKUP($F13,TenantNames,TenantEndDates)&gt;=RH$4),IF(OR(AND(DAY(LOOKUP($F13,TenantNames,TenantStartDates))&gt;28,DAY(EOMONTH(RH$4,0))=28,DAY(RH$4)=28),AND(DAY(LOOKUP($F13,TenantNames,TenantStartDates))&gt;30,DAY(EOMONTH(RH$4,0))=30,DAY(RH$4)=30),DAY(LOOKUP($F13,TenantNames,TenantStartDates))=DAY(RH$4)),IF((LOOKUP($F13,TenantNames,TenantEndDates)-RH$4)&lt;=31,LOOKUP($F13,TenantNames,TenantTotalRevenues)-SUM($JA13:RG13),LOOKUP($F13,TenantNames,TenantMonthlyRents)),IF(AND((SUMIF($G$4:AHB$4,"&lt;"&amp;RH$4,$G13:AHB13))&gt;SUMIFS(TransactionAmounts,TenantSources,$F13,'Filtered Data'!$C$2:$C23,"&lt;"&amp;RH$4),RH$4&lt;TODAY()),"Late","Occupied")),)))</f>
        <v/>
      </c>
      <c r="RI13" s="33" t="str">
        <f>IF(ISBLANK($F13),,IF(TODAY()=RI$4,"Today",IF(AND(LOOKUP($F13,TenantNames,TenantStartDates)&lt;=RI$4,LOOKUP($F13,TenantNames,TenantEndDates)&gt;=RI$4),IF(OR(AND(DAY(LOOKUP($F13,TenantNames,TenantStartDates))&gt;28,DAY(EOMONTH(RI$4,0))=28,DAY(RI$4)=28),AND(DAY(LOOKUP($F13,TenantNames,TenantStartDates))&gt;30,DAY(EOMONTH(RI$4,0))=30,DAY(RI$4)=30),DAY(LOOKUP($F13,TenantNames,TenantStartDates))=DAY(RI$4)),IF((LOOKUP($F13,TenantNames,TenantEndDates)-RI$4)&lt;=31,LOOKUP($F13,TenantNames,TenantTotalRevenues)-SUM($JA13:RH13),LOOKUP($F13,TenantNames,TenantMonthlyRents)),IF(AND((SUMIF($G$4:AHB$4,"&lt;"&amp;RI$4,$G13:AHB13))&gt;SUMIFS(TransactionAmounts,TenantSources,$F13,'Filtered Data'!$C$2:$C23,"&lt;"&amp;RI$4),RI$4&lt;TODAY()),"Late","Occupied")),)))</f>
        <v/>
      </c>
      <c r="RJ13" s="33" t="str">
        <f>IF(ISBLANK($F13),,IF(TODAY()=RJ$4,"Today",IF(AND(LOOKUP($F13,TenantNames,TenantStartDates)&lt;=RJ$4,LOOKUP($F13,TenantNames,TenantEndDates)&gt;=RJ$4),IF(OR(AND(DAY(LOOKUP($F13,TenantNames,TenantStartDates))&gt;28,DAY(EOMONTH(RJ$4,0))=28,DAY(RJ$4)=28),AND(DAY(LOOKUP($F13,TenantNames,TenantStartDates))&gt;30,DAY(EOMONTH(RJ$4,0))=30,DAY(RJ$4)=30),DAY(LOOKUP($F13,TenantNames,TenantStartDates))=DAY(RJ$4)),IF((LOOKUP($F13,TenantNames,TenantEndDates)-RJ$4)&lt;=31,LOOKUP($F13,TenantNames,TenantTotalRevenues)-SUM($JA13:RI13),LOOKUP($F13,TenantNames,TenantMonthlyRents)),IF(AND((SUMIF($G$4:AHB$4,"&lt;"&amp;RJ$4,$G13:AHB13))&gt;SUMIFS(TransactionAmounts,TenantSources,$F13,'Filtered Data'!$C$2:$C23,"&lt;"&amp;RJ$4),RJ$4&lt;TODAY()),"Late","Occupied")),)))</f>
        <v/>
      </c>
      <c r="RK13" s="33" t="str">
        <f>IF(ISBLANK($F13),,IF(TODAY()=RK$4,"Today",IF(AND(LOOKUP($F13,TenantNames,TenantStartDates)&lt;=RK$4,LOOKUP($F13,TenantNames,TenantEndDates)&gt;=RK$4),IF(OR(AND(DAY(LOOKUP($F13,TenantNames,TenantStartDates))&gt;28,DAY(EOMONTH(RK$4,0))=28,DAY(RK$4)=28),AND(DAY(LOOKUP($F13,TenantNames,TenantStartDates))&gt;30,DAY(EOMONTH(RK$4,0))=30,DAY(RK$4)=30),DAY(LOOKUP($F13,TenantNames,TenantStartDates))=DAY(RK$4)),IF((LOOKUP($F13,TenantNames,TenantEndDates)-RK$4)&lt;=31,LOOKUP($F13,TenantNames,TenantTotalRevenues)-SUM($JA13:RJ13),LOOKUP($F13,TenantNames,TenantMonthlyRents)),IF(AND((SUMIF($G$4:AHB$4,"&lt;"&amp;RK$4,$G13:AHB13))&gt;SUMIFS(TransactionAmounts,TenantSources,$F13,'Filtered Data'!$C$2:$C23,"&lt;"&amp;RK$4),RK$4&lt;TODAY()),"Late","Occupied")),)))</f>
        <v/>
      </c>
      <c r="RL13" s="33" t="str">
        <f>IF(ISBLANK($F13),,IF(TODAY()=RL$4,"Today",IF(AND(LOOKUP($F13,TenantNames,TenantStartDates)&lt;=RL$4,LOOKUP($F13,TenantNames,TenantEndDates)&gt;=RL$4),IF(OR(AND(DAY(LOOKUP($F13,TenantNames,TenantStartDates))&gt;28,DAY(EOMONTH(RL$4,0))=28,DAY(RL$4)=28),AND(DAY(LOOKUP($F13,TenantNames,TenantStartDates))&gt;30,DAY(EOMONTH(RL$4,0))=30,DAY(RL$4)=30),DAY(LOOKUP($F13,TenantNames,TenantStartDates))=DAY(RL$4)),IF((LOOKUP($F13,TenantNames,TenantEndDates)-RL$4)&lt;=31,LOOKUP($F13,TenantNames,TenantTotalRevenues)-SUM($JA13:RK13),LOOKUP($F13,TenantNames,TenantMonthlyRents)),IF(AND((SUMIF($G$4:AHB$4,"&lt;"&amp;RL$4,$G13:AHB13))&gt;SUMIFS(TransactionAmounts,TenantSources,$F13,'Filtered Data'!$C$2:$C23,"&lt;"&amp;RL$4),RL$4&lt;TODAY()),"Late","Occupied")),)))</f>
        <v/>
      </c>
      <c r="RM13" s="33" t="str">
        <f>IF(ISBLANK($F13),,IF(TODAY()=RM$4,"Today",IF(AND(LOOKUP($F13,TenantNames,TenantStartDates)&lt;=RM$4,LOOKUP($F13,TenantNames,TenantEndDates)&gt;=RM$4),IF(OR(AND(DAY(LOOKUP($F13,TenantNames,TenantStartDates))&gt;28,DAY(EOMONTH(RM$4,0))=28,DAY(RM$4)=28),AND(DAY(LOOKUP($F13,TenantNames,TenantStartDates))&gt;30,DAY(EOMONTH(RM$4,0))=30,DAY(RM$4)=30),DAY(LOOKUP($F13,TenantNames,TenantStartDates))=DAY(RM$4)),IF((LOOKUP($F13,TenantNames,TenantEndDates)-RM$4)&lt;=31,LOOKUP($F13,TenantNames,TenantTotalRevenues)-SUM($JA13:RL13),LOOKUP($F13,TenantNames,TenantMonthlyRents)),IF(AND((SUMIF($G$4:AHB$4,"&lt;"&amp;RM$4,$G13:AHB13))&gt;SUMIFS(TransactionAmounts,TenantSources,$F13,'Filtered Data'!$C$2:$C23,"&lt;"&amp;RM$4),RM$4&lt;TODAY()),"Late","Occupied")),)))</f>
        <v/>
      </c>
      <c r="RN13" s="33" t="str">
        <f>IF(ISBLANK($F13),,IF(TODAY()=RN$4,"Today",IF(AND(LOOKUP($F13,TenantNames,TenantStartDates)&lt;=RN$4,LOOKUP($F13,TenantNames,TenantEndDates)&gt;=RN$4),IF(OR(AND(DAY(LOOKUP($F13,TenantNames,TenantStartDates))&gt;28,DAY(EOMONTH(RN$4,0))=28,DAY(RN$4)=28),AND(DAY(LOOKUP($F13,TenantNames,TenantStartDates))&gt;30,DAY(EOMONTH(RN$4,0))=30,DAY(RN$4)=30),DAY(LOOKUP($F13,TenantNames,TenantStartDates))=DAY(RN$4)),IF((LOOKUP($F13,TenantNames,TenantEndDates)-RN$4)&lt;=31,LOOKUP($F13,TenantNames,TenantTotalRevenues)-SUM($JA13:RM13),LOOKUP($F13,TenantNames,TenantMonthlyRents)),IF(AND((SUMIF($G$4:AHB$4,"&lt;"&amp;RN$4,$G13:AHB13))&gt;SUMIFS(TransactionAmounts,TenantSources,$F13,'Filtered Data'!$C$2:$C23,"&lt;"&amp;RN$4),RN$4&lt;TODAY()),"Late","Occupied")),)))</f>
        <v/>
      </c>
      <c r="RO13" s="33" t="str">
        <f>IF(ISBLANK($F13),,IF(TODAY()=RO$4,"Today",IF(AND(LOOKUP($F13,TenantNames,TenantStartDates)&lt;=RO$4,LOOKUP($F13,TenantNames,TenantEndDates)&gt;=RO$4),IF(OR(AND(DAY(LOOKUP($F13,TenantNames,TenantStartDates))&gt;28,DAY(EOMONTH(RO$4,0))=28,DAY(RO$4)=28),AND(DAY(LOOKUP($F13,TenantNames,TenantStartDates))&gt;30,DAY(EOMONTH(RO$4,0))=30,DAY(RO$4)=30),DAY(LOOKUP($F13,TenantNames,TenantStartDates))=DAY(RO$4)),IF((LOOKUP($F13,TenantNames,TenantEndDates)-RO$4)&lt;=31,LOOKUP($F13,TenantNames,TenantTotalRevenues)-SUM($JA13:RN13),LOOKUP($F13,TenantNames,TenantMonthlyRents)),IF(AND((SUMIF($G$4:AHB$4,"&lt;"&amp;RO$4,$G13:AHB13))&gt;SUMIFS(TransactionAmounts,TenantSources,$F13,'Filtered Data'!$C$2:$C23,"&lt;"&amp;RO$4),RO$4&lt;TODAY()),"Late","Occupied")),)))</f>
        <v/>
      </c>
      <c r="RP13" s="33" t="str">
        <f>IF(ISBLANK($F13),,IF(TODAY()=RP$4,"Today",IF(AND(LOOKUP($F13,TenantNames,TenantStartDates)&lt;=RP$4,LOOKUP($F13,TenantNames,TenantEndDates)&gt;=RP$4),IF(OR(AND(DAY(LOOKUP($F13,TenantNames,TenantStartDates))&gt;28,DAY(EOMONTH(RP$4,0))=28,DAY(RP$4)=28),AND(DAY(LOOKUP($F13,TenantNames,TenantStartDates))&gt;30,DAY(EOMONTH(RP$4,0))=30,DAY(RP$4)=30),DAY(LOOKUP($F13,TenantNames,TenantStartDates))=DAY(RP$4)),IF((LOOKUP($F13,TenantNames,TenantEndDates)-RP$4)&lt;=31,LOOKUP($F13,TenantNames,TenantTotalRevenues)-SUM($JA13:RO13),LOOKUP($F13,TenantNames,TenantMonthlyRents)),IF(AND((SUMIF($G$4:AHB$4,"&lt;"&amp;RP$4,$G13:AHB13))&gt;SUMIFS(TransactionAmounts,TenantSources,$F13,'Filtered Data'!$C$2:$C23,"&lt;"&amp;RP$4),RP$4&lt;TODAY()),"Late","Occupied")),)))</f>
        <v/>
      </c>
      <c r="RQ13" s="33" t="str">
        <f>IF(ISBLANK($F13),,IF(TODAY()=RQ$4,"Today",IF(AND(LOOKUP($F13,TenantNames,TenantStartDates)&lt;=RQ$4,LOOKUP($F13,TenantNames,TenantEndDates)&gt;=RQ$4),IF(OR(AND(DAY(LOOKUP($F13,TenantNames,TenantStartDates))&gt;28,DAY(EOMONTH(RQ$4,0))=28,DAY(RQ$4)=28),AND(DAY(LOOKUP($F13,TenantNames,TenantStartDates))&gt;30,DAY(EOMONTH(RQ$4,0))=30,DAY(RQ$4)=30),DAY(LOOKUP($F13,TenantNames,TenantStartDates))=DAY(RQ$4)),IF((LOOKUP($F13,TenantNames,TenantEndDates)-RQ$4)&lt;=31,LOOKUP($F13,TenantNames,TenantTotalRevenues)-SUM($JA13:RP13),LOOKUP($F13,TenantNames,TenantMonthlyRents)),IF(AND((SUMIF($G$4:AHB$4,"&lt;"&amp;RQ$4,$G13:AHB13))&gt;SUMIFS(TransactionAmounts,TenantSources,$F13,'Filtered Data'!$C$2:$C23,"&lt;"&amp;RQ$4),RQ$4&lt;TODAY()),"Late","Occupied")),)))</f>
        <v/>
      </c>
      <c r="RR13" s="33" t="str">
        <f>IF(ISBLANK($F13),,IF(TODAY()=RR$4,"Today",IF(AND(LOOKUP($F13,TenantNames,TenantStartDates)&lt;=RR$4,LOOKUP($F13,TenantNames,TenantEndDates)&gt;=RR$4),IF(OR(AND(DAY(LOOKUP($F13,TenantNames,TenantStartDates))&gt;28,DAY(EOMONTH(RR$4,0))=28,DAY(RR$4)=28),AND(DAY(LOOKUP($F13,TenantNames,TenantStartDates))&gt;30,DAY(EOMONTH(RR$4,0))=30,DAY(RR$4)=30),DAY(LOOKUP($F13,TenantNames,TenantStartDates))=DAY(RR$4)),IF((LOOKUP($F13,TenantNames,TenantEndDates)-RR$4)&lt;=31,LOOKUP($F13,TenantNames,TenantTotalRevenues)-SUM($JA13:RQ13),LOOKUP($F13,TenantNames,TenantMonthlyRents)),IF(AND((SUMIF($G$4:AHB$4,"&lt;"&amp;RR$4,$G13:AHB13))&gt;SUMIFS(TransactionAmounts,TenantSources,$F13,'Filtered Data'!$C$2:$C23,"&lt;"&amp;RR$4),RR$4&lt;TODAY()),"Late","Occupied")),)))</f>
        <v/>
      </c>
      <c r="RS13" s="33" t="str">
        <f>IF(ISBLANK($F13),,IF(TODAY()=RS$4,"Today",IF(AND(LOOKUP($F13,TenantNames,TenantStartDates)&lt;=RS$4,LOOKUP($F13,TenantNames,TenantEndDates)&gt;=RS$4),IF(OR(AND(DAY(LOOKUP($F13,TenantNames,TenantStartDates))&gt;28,DAY(EOMONTH(RS$4,0))=28,DAY(RS$4)=28),AND(DAY(LOOKUP($F13,TenantNames,TenantStartDates))&gt;30,DAY(EOMONTH(RS$4,0))=30,DAY(RS$4)=30),DAY(LOOKUP($F13,TenantNames,TenantStartDates))=DAY(RS$4)),IF((LOOKUP($F13,TenantNames,TenantEndDates)-RS$4)&lt;=31,LOOKUP($F13,TenantNames,TenantTotalRevenues)-SUM($JA13:RR13),LOOKUP($F13,TenantNames,TenantMonthlyRents)),IF(AND((SUMIF($G$4:AHB$4,"&lt;"&amp;RS$4,$G13:AHB13))&gt;SUMIFS(TransactionAmounts,TenantSources,$F13,'Filtered Data'!$C$2:$C23,"&lt;"&amp;RS$4),RS$4&lt;TODAY()),"Late","Occupied")),)))</f>
        <v/>
      </c>
      <c r="RT13" s="33" t="str">
        <f>IF(ISBLANK($F13),,IF(TODAY()=RT$4,"Today",IF(AND(LOOKUP($F13,TenantNames,TenantStartDates)&lt;=RT$4,LOOKUP($F13,TenantNames,TenantEndDates)&gt;=RT$4),IF(OR(AND(DAY(LOOKUP($F13,TenantNames,TenantStartDates))&gt;28,DAY(EOMONTH(RT$4,0))=28,DAY(RT$4)=28),AND(DAY(LOOKUP($F13,TenantNames,TenantStartDates))&gt;30,DAY(EOMONTH(RT$4,0))=30,DAY(RT$4)=30),DAY(LOOKUP($F13,TenantNames,TenantStartDates))=DAY(RT$4)),IF((LOOKUP($F13,TenantNames,TenantEndDates)-RT$4)&lt;=31,LOOKUP($F13,TenantNames,TenantTotalRevenues)-SUM($JA13:RS13),LOOKUP($F13,TenantNames,TenantMonthlyRents)),IF(AND((SUMIF($G$4:AHB$4,"&lt;"&amp;RT$4,$G13:AHB13))&gt;SUMIFS(TransactionAmounts,TenantSources,$F13,'Filtered Data'!$C$2:$C23,"&lt;"&amp;RT$4),RT$4&lt;TODAY()),"Late","Occupied")),)))</f>
        <v/>
      </c>
      <c r="RU13" s="33" t="str">
        <f>IF(ISBLANK($F13),,IF(TODAY()=RU$4,"Today",IF(AND(LOOKUP($F13,TenantNames,TenantStartDates)&lt;=RU$4,LOOKUP($F13,TenantNames,TenantEndDates)&gt;=RU$4),IF(OR(AND(DAY(LOOKUP($F13,TenantNames,TenantStartDates))&gt;28,DAY(EOMONTH(RU$4,0))=28,DAY(RU$4)=28),AND(DAY(LOOKUP($F13,TenantNames,TenantStartDates))&gt;30,DAY(EOMONTH(RU$4,0))=30,DAY(RU$4)=30),DAY(LOOKUP($F13,TenantNames,TenantStartDates))=DAY(RU$4)),IF((LOOKUP($F13,TenantNames,TenantEndDates)-RU$4)&lt;=31,LOOKUP($F13,TenantNames,TenantTotalRevenues)-SUM($JA13:RT13),LOOKUP($F13,TenantNames,TenantMonthlyRents)),IF(AND((SUMIF($G$4:AHB$4,"&lt;"&amp;RU$4,$G13:AHB13))&gt;SUMIFS(TransactionAmounts,TenantSources,$F13,'Filtered Data'!$C$2:$C23,"&lt;"&amp;RU$4),RU$4&lt;TODAY()),"Late","Occupied")),)))</f>
        <v/>
      </c>
      <c r="RV13" s="33" t="str">
        <f>IF(ISBLANK($F13),,IF(TODAY()=RV$4,"Today",IF(AND(LOOKUP($F13,TenantNames,TenantStartDates)&lt;=RV$4,LOOKUP($F13,TenantNames,TenantEndDates)&gt;=RV$4),IF(OR(AND(DAY(LOOKUP($F13,TenantNames,TenantStartDates))&gt;28,DAY(EOMONTH(RV$4,0))=28,DAY(RV$4)=28),AND(DAY(LOOKUP($F13,TenantNames,TenantStartDates))&gt;30,DAY(EOMONTH(RV$4,0))=30,DAY(RV$4)=30),DAY(LOOKUP($F13,TenantNames,TenantStartDates))=DAY(RV$4)),IF((LOOKUP($F13,TenantNames,TenantEndDates)-RV$4)&lt;=31,LOOKUP($F13,TenantNames,TenantTotalRevenues)-SUM($JA13:RU13),LOOKUP($F13,TenantNames,TenantMonthlyRents)),IF(AND((SUMIF($G$4:AHB$4,"&lt;"&amp;RV$4,$G13:AHB13))&gt;SUMIFS(TransactionAmounts,TenantSources,$F13,'Filtered Data'!$C$2:$C23,"&lt;"&amp;RV$4),RV$4&lt;TODAY()),"Late","Occupied")),)))</f>
        <v/>
      </c>
      <c r="RW13" s="33" t="str">
        <f>IF(ISBLANK($F13),,IF(TODAY()=RW$4,"Today",IF(AND(LOOKUP($F13,TenantNames,TenantStartDates)&lt;=RW$4,LOOKUP($F13,TenantNames,TenantEndDates)&gt;=RW$4),IF(OR(AND(DAY(LOOKUP($F13,TenantNames,TenantStartDates))&gt;28,DAY(EOMONTH(RW$4,0))=28,DAY(RW$4)=28),AND(DAY(LOOKUP($F13,TenantNames,TenantStartDates))&gt;30,DAY(EOMONTH(RW$4,0))=30,DAY(RW$4)=30),DAY(LOOKUP($F13,TenantNames,TenantStartDates))=DAY(RW$4)),IF((LOOKUP($F13,TenantNames,TenantEndDates)-RW$4)&lt;=31,LOOKUP($F13,TenantNames,TenantTotalRevenues)-SUM($JA13:RV13),LOOKUP($F13,TenantNames,TenantMonthlyRents)),IF(AND((SUMIF($G$4:AHB$4,"&lt;"&amp;RW$4,$G13:AHB13))&gt;SUMIFS(TransactionAmounts,TenantSources,$F13,'Filtered Data'!$C$2:$C23,"&lt;"&amp;RW$4),RW$4&lt;TODAY()),"Late","Occupied")),)))</f>
        <v/>
      </c>
      <c r="RX13" s="33" t="str">
        <f>IF(ISBLANK($F13),,IF(TODAY()=RX$4,"Today",IF(AND(LOOKUP($F13,TenantNames,TenantStartDates)&lt;=RX$4,LOOKUP($F13,TenantNames,TenantEndDates)&gt;=RX$4),IF(OR(AND(DAY(LOOKUP($F13,TenantNames,TenantStartDates))&gt;28,DAY(EOMONTH(RX$4,0))=28,DAY(RX$4)=28),AND(DAY(LOOKUP($F13,TenantNames,TenantStartDates))&gt;30,DAY(EOMONTH(RX$4,0))=30,DAY(RX$4)=30),DAY(LOOKUP($F13,TenantNames,TenantStartDates))=DAY(RX$4)),IF((LOOKUP($F13,TenantNames,TenantEndDates)-RX$4)&lt;=31,LOOKUP($F13,TenantNames,TenantTotalRevenues)-SUM($JA13:RW13),LOOKUP($F13,TenantNames,TenantMonthlyRents)),IF(AND((SUMIF($G$4:AHB$4,"&lt;"&amp;RX$4,$G13:AHB13))&gt;SUMIFS(TransactionAmounts,TenantSources,$F13,'Filtered Data'!$C$2:$C23,"&lt;"&amp;RX$4),RX$4&lt;TODAY()),"Late","Occupied")),)))</f>
        <v/>
      </c>
      <c r="RY13" s="33" t="str">
        <f>IF(ISBLANK($F13),,IF(TODAY()=RY$4,"Today",IF(AND(LOOKUP($F13,TenantNames,TenantStartDates)&lt;=RY$4,LOOKUP($F13,TenantNames,TenantEndDates)&gt;=RY$4),IF(OR(AND(DAY(LOOKUP($F13,TenantNames,TenantStartDates))&gt;28,DAY(EOMONTH(RY$4,0))=28,DAY(RY$4)=28),AND(DAY(LOOKUP($F13,TenantNames,TenantStartDates))&gt;30,DAY(EOMONTH(RY$4,0))=30,DAY(RY$4)=30),DAY(LOOKUP($F13,TenantNames,TenantStartDates))=DAY(RY$4)),IF((LOOKUP($F13,TenantNames,TenantEndDates)-RY$4)&lt;=31,LOOKUP($F13,TenantNames,TenantTotalRevenues)-SUM($JA13:RX13),LOOKUP($F13,TenantNames,TenantMonthlyRents)),IF(AND((SUMIF($G$4:AHB$4,"&lt;"&amp;RY$4,$G13:AHB13))&gt;SUMIFS(TransactionAmounts,TenantSources,$F13,'Filtered Data'!$C$2:$C23,"&lt;"&amp;RY$4),RY$4&lt;TODAY()),"Late","Occupied")),)))</f>
        <v/>
      </c>
      <c r="RZ13" s="33" t="str">
        <f>IF(ISBLANK($F13),,IF(TODAY()=RZ$4,"Today",IF(AND(LOOKUP($F13,TenantNames,TenantStartDates)&lt;=RZ$4,LOOKUP($F13,TenantNames,TenantEndDates)&gt;=RZ$4),IF(OR(AND(DAY(LOOKUP($F13,TenantNames,TenantStartDates))&gt;28,DAY(EOMONTH(RZ$4,0))=28,DAY(RZ$4)=28),AND(DAY(LOOKUP($F13,TenantNames,TenantStartDates))&gt;30,DAY(EOMONTH(RZ$4,0))=30,DAY(RZ$4)=30),DAY(LOOKUP($F13,TenantNames,TenantStartDates))=DAY(RZ$4)),IF((LOOKUP($F13,TenantNames,TenantEndDates)-RZ$4)&lt;=31,LOOKUP($F13,TenantNames,TenantTotalRevenues)-SUM($JA13:RY13),LOOKUP($F13,TenantNames,TenantMonthlyRents)),IF(AND((SUMIF($G$4:AHB$4,"&lt;"&amp;RZ$4,$G13:AHB13))&gt;SUMIFS(TransactionAmounts,TenantSources,$F13,'Filtered Data'!$C$2:$C23,"&lt;"&amp;RZ$4),RZ$4&lt;TODAY()),"Late","Occupied")),)))</f>
        <v/>
      </c>
      <c r="SA13" s="33" t="str">
        <f>IF(ISBLANK($F13),,IF(TODAY()=SA$4,"Today",IF(AND(LOOKUP($F13,TenantNames,TenantStartDates)&lt;=SA$4,LOOKUP($F13,TenantNames,TenantEndDates)&gt;=SA$4),IF(OR(AND(DAY(LOOKUP($F13,TenantNames,TenantStartDates))&gt;28,DAY(EOMONTH(SA$4,0))=28,DAY(SA$4)=28),AND(DAY(LOOKUP($F13,TenantNames,TenantStartDates))&gt;30,DAY(EOMONTH(SA$4,0))=30,DAY(SA$4)=30),DAY(LOOKUP($F13,TenantNames,TenantStartDates))=DAY(SA$4)),IF((LOOKUP($F13,TenantNames,TenantEndDates)-SA$4)&lt;=31,LOOKUP($F13,TenantNames,TenantTotalRevenues)-SUM($JA13:RZ13),LOOKUP($F13,TenantNames,TenantMonthlyRents)),IF(AND((SUMIF($G$4:AHB$4,"&lt;"&amp;SA$4,$G13:AHB13))&gt;SUMIFS(TransactionAmounts,TenantSources,$F13,'Filtered Data'!$C$2:$C23,"&lt;"&amp;SA$4),SA$4&lt;TODAY()),"Late","Occupied")),)))</f>
        <v/>
      </c>
      <c r="SB13" s="33" t="str">
        <f>IF(ISBLANK($F13),,IF(TODAY()=SB$4,"Today",IF(AND(LOOKUP($F13,TenantNames,TenantStartDates)&lt;=SB$4,LOOKUP($F13,TenantNames,TenantEndDates)&gt;=SB$4),IF(OR(AND(DAY(LOOKUP($F13,TenantNames,TenantStartDates))&gt;28,DAY(EOMONTH(SB$4,0))=28,DAY(SB$4)=28),AND(DAY(LOOKUP($F13,TenantNames,TenantStartDates))&gt;30,DAY(EOMONTH(SB$4,0))=30,DAY(SB$4)=30),DAY(LOOKUP($F13,TenantNames,TenantStartDates))=DAY(SB$4)),IF((LOOKUP($F13,TenantNames,TenantEndDates)-SB$4)&lt;=31,LOOKUP($F13,TenantNames,TenantTotalRevenues)-SUM($JA13:SA13),LOOKUP($F13,TenantNames,TenantMonthlyRents)),IF(AND((SUMIF($G$4:AHB$4,"&lt;"&amp;SB$4,$G13:AHB13))&gt;SUMIFS(TransactionAmounts,TenantSources,$F13,'Filtered Data'!$C$2:$C23,"&lt;"&amp;SB$4),SB$4&lt;TODAY()),"Late","Occupied")),)))</f>
        <v/>
      </c>
      <c r="SC13" s="33" t="str">
        <f>IF(ISBLANK($F13),,IF(TODAY()=SC$4,"Today",IF(AND(LOOKUP($F13,TenantNames,TenantStartDates)&lt;=SC$4,LOOKUP($F13,TenantNames,TenantEndDates)&gt;=SC$4),IF(OR(AND(DAY(LOOKUP($F13,TenantNames,TenantStartDates))&gt;28,DAY(EOMONTH(SC$4,0))=28,DAY(SC$4)=28),AND(DAY(LOOKUP($F13,TenantNames,TenantStartDates))&gt;30,DAY(EOMONTH(SC$4,0))=30,DAY(SC$4)=30),DAY(LOOKUP($F13,TenantNames,TenantStartDates))=DAY(SC$4)),IF((LOOKUP($F13,TenantNames,TenantEndDates)-SC$4)&lt;=31,LOOKUP($F13,TenantNames,TenantTotalRevenues)-SUM($JA13:SB13),LOOKUP($F13,TenantNames,TenantMonthlyRents)),IF(AND((SUMIF($G$4:AHB$4,"&lt;"&amp;SC$4,$G13:AHB13))&gt;SUMIFS(TransactionAmounts,TenantSources,$F13,'Filtered Data'!$C$2:$C23,"&lt;"&amp;SC$4),SC$4&lt;TODAY()),"Late","Occupied")),)))</f>
        <v/>
      </c>
      <c r="SD13" s="33" t="str">
        <f>IF(ISBLANK($F13),,IF(TODAY()=SD$4,"Today",IF(AND(LOOKUP($F13,TenantNames,TenantStartDates)&lt;=SD$4,LOOKUP($F13,TenantNames,TenantEndDates)&gt;=SD$4),IF(OR(AND(DAY(LOOKUP($F13,TenantNames,TenantStartDates))&gt;28,DAY(EOMONTH(SD$4,0))=28,DAY(SD$4)=28),AND(DAY(LOOKUP($F13,TenantNames,TenantStartDates))&gt;30,DAY(EOMONTH(SD$4,0))=30,DAY(SD$4)=30),DAY(LOOKUP($F13,TenantNames,TenantStartDates))=DAY(SD$4)),IF((LOOKUP($F13,TenantNames,TenantEndDates)-SD$4)&lt;=31,LOOKUP($F13,TenantNames,TenantTotalRevenues)-SUM($JA13:SC13),LOOKUP($F13,TenantNames,TenantMonthlyRents)),IF(AND((SUMIF($G$4:AHB$4,"&lt;"&amp;SD$4,$G13:AHB13))&gt;SUMIFS(TransactionAmounts,TenantSources,$F13,'Filtered Data'!$C$2:$C23,"&lt;"&amp;SD$4),SD$4&lt;TODAY()),"Late","Occupied")),)))</f>
        <v/>
      </c>
      <c r="SE13" s="33" t="str">
        <f>IF(ISBLANK($F13),,IF(TODAY()=SE$4,"Today",IF(AND(LOOKUP($F13,TenantNames,TenantStartDates)&lt;=SE$4,LOOKUP($F13,TenantNames,TenantEndDates)&gt;=SE$4),IF(OR(AND(DAY(LOOKUP($F13,TenantNames,TenantStartDates))&gt;28,DAY(EOMONTH(SE$4,0))=28,DAY(SE$4)=28),AND(DAY(LOOKUP($F13,TenantNames,TenantStartDates))&gt;30,DAY(EOMONTH(SE$4,0))=30,DAY(SE$4)=30),DAY(LOOKUP($F13,TenantNames,TenantStartDates))=DAY(SE$4)),IF((LOOKUP($F13,TenantNames,TenantEndDates)-SE$4)&lt;=31,LOOKUP($F13,TenantNames,TenantTotalRevenues)-SUM($JA13:SD13),LOOKUP($F13,TenantNames,TenantMonthlyRents)),IF(AND((SUMIF($G$4:AHB$4,"&lt;"&amp;SE$4,$G13:AHB13))&gt;SUMIFS(TransactionAmounts,TenantSources,$F13,'Filtered Data'!$C$2:$C23,"&lt;"&amp;SE$4),SE$4&lt;TODAY()),"Late","Occupied")),)))</f>
        <v/>
      </c>
      <c r="SF13" s="33" t="str">
        <f>IF(ISBLANK($F13),,IF(TODAY()=SF$4,"Today",IF(AND(LOOKUP($F13,TenantNames,TenantStartDates)&lt;=SF$4,LOOKUP($F13,TenantNames,TenantEndDates)&gt;=SF$4),IF(OR(AND(DAY(LOOKUP($F13,TenantNames,TenantStartDates))&gt;28,DAY(EOMONTH(SF$4,0))=28,DAY(SF$4)=28),AND(DAY(LOOKUP($F13,TenantNames,TenantStartDates))&gt;30,DAY(EOMONTH(SF$4,0))=30,DAY(SF$4)=30),DAY(LOOKUP($F13,TenantNames,TenantStartDates))=DAY(SF$4)),IF((LOOKUP($F13,TenantNames,TenantEndDates)-SF$4)&lt;=31,LOOKUP($F13,TenantNames,TenantTotalRevenues)-SUM($JA13:SE13),LOOKUP($F13,TenantNames,TenantMonthlyRents)),IF(AND((SUMIF($G$4:AHB$4,"&lt;"&amp;SF$4,$G13:AHB13))&gt;SUMIFS(TransactionAmounts,TenantSources,$F13,'Filtered Data'!$C$2:$C23,"&lt;"&amp;SF$4),SF$4&lt;TODAY()),"Late","Occupied")),)))</f>
        <v/>
      </c>
      <c r="SG13" s="33" t="str">
        <f>IF(ISBLANK($F13),,IF(TODAY()=SG$4,"Today",IF(AND(LOOKUP($F13,TenantNames,TenantStartDates)&lt;=SG$4,LOOKUP($F13,TenantNames,TenantEndDates)&gt;=SG$4),IF(OR(AND(DAY(LOOKUP($F13,TenantNames,TenantStartDates))&gt;28,DAY(EOMONTH(SG$4,0))=28,DAY(SG$4)=28),AND(DAY(LOOKUP($F13,TenantNames,TenantStartDates))&gt;30,DAY(EOMONTH(SG$4,0))=30,DAY(SG$4)=30),DAY(LOOKUP($F13,TenantNames,TenantStartDates))=DAY(SG$4)),IF((LOOKUP($F13,TenantNames,TenantEndDates)-SG$4)&lt;=31,LOOKUP($F13,TenantNames,TenantTotalRevenues)-SUM($JA13:SF13),LOOKUP($F13,TenantNames,TenantMonthlyRents)),IF(AND((SUMIF($G$4:AHB$4,"&lt;"&amp;SG$4,$G13:AHB13))&gt;SUMIFS(TransactionAmounts,TenantSources,$F13,'Filtered Data'!$C$2:$C23,"&lt;"&amp;SG$4),SG$4&lt;TODAY()),"Late","Occupied")),)))</f>
        <v/>
      </c>
      <c r="SH13" s="33" t="str">
        <f>IF(ISBLANK($F13),,IF(TODAY()=SH$4,"Today",IF(AND(LOOKUP($F13,TenantNames,TenantStartDates)&lt;=SH$4,LOOKUP($F13,TenantNames,TenantEndDates)&gt;=SH$4),IF(OR(AND(DAY(LOOKUP($F13,TenantNames,TenantStartDates))&gt;28,DAY(EOMONTH(SH$4,0))=28,DAY(SH$4)=28),AND(DAY(LOOKUP($F13,TenantNames,TenantStartDates))&gt;30,DAY(EOMONTH(SH$4,0))=30,DAY(SH$4)=30),DAY(LOOKUP($F13,TenantNames,TenantStartDates))=DAY(SH$4)),IF((LOOKUP($F13,TenantNames,TenantEndDates)-SH$4)&lt;=31,LOOKUP($F13,TenantNames,TenantTotalRevenues)-SUM($JA13:SG13),LOOKUP($F13,TenantNames,TenantMonthlyRents)),IF(AND((SUMIF($G$4:AHB$4,"&lt;"&amp;SH$4,$G13:AHB13))&gt;SUMIFS(TransactionAmounts,TenantSources,$F13,'Filtered Data'!$C$2:$C23,"&lt;"&amp;SH$4),SH$4&lt;TODAY()),"Late","Occupied")),)))</f>
        <v/>
      </c>
      <c r="SI13" s="33" t="str">
        <f>IF(ISBLANK($F13),,IF(TODAY()=SI$4,"Today",IF(AND(LOOKUP($F13,TenantNames,TenantStartDates)&lt;=SI$4,LOOKUP($F13,TenantNames,TenantEndDates)&gt;=SI$4),IF(OR(AND(DAY(LOOKUP($F13,TenantNames,TenantStartDates))&gt;28,DAY(EOMONTH(SI$4,0))=28,DAY(SI$4)=28),AND(DAY(LOOKUP($F13,TenantNames,TenantStartDates))&gt;30,DAY(EOMONTH(SI$4,0))=30,DAY(SI$4)=30),DAY(LOOKUP($F13,TenantNames,TenantStartDates))=DAY(SI$4)),IF((LOOKUP($F13,TenantNames,TenantEndDates)-SI$4)&lt;=31,LOOKUP($F13,TenantNames,TenantTotalRevenues)-SUM($JA13:SH13),LOOKUP($F13,TenantNames,TenantMonthlyRents)),IF(AND((SUMIF($G$4:AHB$4,"&lt;"&amp;SI$4,$G13:AHB13))&gt;SUMIFS(TransactionAmounts,TenantSources,$F13,'Filtered Data'!$C$2:$C23,"&lt;"&amp;SI$4),SI$4&lt;TODAY()),"Late","Occupied")),)))</f>
        <v/>
      </c>
      <c r="SJ13" s="33" t="str">
        <f>IF(ISBLANK($F13),,IF(TODAY()=SJ$4,"Today",IF(AND(LOOKUP($F13,TenantNames,TenantStartDates)&lt;=SJ$4,LOOKUP($F13,TenantNames,TenantEndDates)&gt;=SJ$4),IF(OR(AND(DAY(LOOKUP($F13,TenantNames,TenantStartDates))&gt;28,DAY(EOMONTH(SJ$4,0))=28,DAY(SJ$4)=28),AND(DAY(LOOKUP($F13,TenantNames,TenantStartDates))&gt;30,DAY(EOMONTH(SJ$4,0))=30,DAY(SJ$4)=30),DAY(LOOKUP($F13,TenantNames,TenantStartDates))=DAY(SJ$4)),IF((LOOKUP($F13,TenantNames,TenantEndDates)-SJ$4)&lt;=31,LOOKUP($F13,TenantNames,TenantTotalRevenues)-SUM($JA13:SI13),LOOKUP($F13,TenantNames,TenantMonthlyRents)),IF(AND((SUMIF($G$4:AHB$4,"&lt;"&amp;SJ$4,$G13:AHB13))&gt;SUMIFS(TransactionAmounts,TenantSources,$F13,'Filtered Data'!$C$2:$C23,"&lt;"&amp;SJ$4),SJ$4&lt;TODAY()),"Late","Occupied")),)))</f>
        <v/>
      </c>
      <c r="SK13" s="33" t="str">
        <f>IF(ISBLANK($F13),,IF(TODAY()=SK$4,"Today",IF(AND(LOOKUP($F13,TenantNames,TenantStartDates)&lt;=SK$4,LOOKUP($F13,TenantNames,TenantEndDates)&gt;=SK$4),IF(OR(AND(DAY(LOOKUP($F13,TenantNames,TenantStartDates))&gt;28,DAY(EOMONTH(SK$4,0))=28,DAY(SK$4)=28),AND(DAY(LOOKUP($F13,TenantNames,TenantStartDates))&gt;30,DAY(EOMONTH(SK$4,0))=30,DAY(SK$4)=30),DAY(LOOKUP($F13,TenantNames,TenantStartDates))=DAY(SK$4)),IF((LOOKUP($F13,TenantNames,TenantEndDates)-SK$4)&lt;=31,LOOKUP($F13,TenantNames,TenantTotalRevenues)-SUM($JA13:SJ13),LOOKUP($F13,TenantNames,TenantMonthlyRents)),IF(AND((SUMIF($G$4:AHB$4,"&lt;"&amp;SK$4,$G13:AHB13))&gt;SUMIFS(TransactionAmounts,TenantSources,$F13,'Filtered Data'!$C$2:$C23,"&lt;"&amp;SK$4),SK$4&lt;TODAY()),"Late","Occupied")),)))</f>
        <v/>
      </c>
      <c r="SL13" s="33" t="str">
        <f>IF(ISBLANK($F13),,IF(TODAY()=SL$4,"Today",IF(AND(LOOKUP($F13,TenantNames,TenantStartDates)&lt;=SL$4,LOOKUP($F13,TenantNames,TenantEndDates)&gt;=SL$4),IF(OR(AND(DAY(LOOKUP($F13,TenantNames,TenantStartDates))&gt;28,DAY(EOMONTH(SL$4,0))=28,DAY(SL$4)=28),AND(DAY(LOOKUP($F13,TenantNames,TenantStartDates))&gt;30,DAY(EOMONTH(SL$4,0))=30,DAY(SL$4)=30),DAY(LOOKUP($F13,TenantNames,TenantStartDates))=DAY(SL$4)),IF((LOOKUP($F13,TenantNames,TenantEndDates)-SL$4)&lt;=31,LOOKUP($F13,TenantNames,TenantTotalRevenues)-SUM($JA13:SK13),LOOKUP($F13,TenantNames,TenantMonthlyRents)),IF(AND((SUMIF($G$4:AHB$4,"&lt;"&amp;SL$4,$G13:AHB13))&gt;SUMIFS(TransactionAmounts,TenantSources,$F13,'Filtered Data'!$C$2:$C23,"&lt;"&amp;SL$4),SL$4&lt;TODAY()),"Late","Occupied")),)))</f>
        <v/>
      </c>
      <c r="SM13" s="33" t="str">
        <f>IF(ISBLANK($F13),,IF(TODAY()=SM$4,"Today",IF(AND(LOOKUP($F13,TenantNames,TenantStartDates)&lt;=SM$4,LOOKUP($F13,TenantNames,TenantEndDates)&gt;=SM$4),IF(OR(AND(DAY(LOOKUP($F13,TenantNames,TenantStartDates))&gt;28,DAY(EOMONTH(SM$4,0))=28,DAY(SM$4)=28),AND(DAY(LOOKUP($F13,TenantNames,TenantStartDates))&gt;30,DAY(EOMONTH(SM$4,0))=30,DAY(SM$4)=30),DAY(LOOKUP($F13,TenantNames,TenantStartDates))=DAY(SM$4)),IF((LOOKUP($F13,TenantNames,TenantEndDates)-SM$4)&lt;=31,LOOKUP($F13,TenantNames,TenantTotalRevenues)-SUM($JA13:SL13),LOOKUP($F13,TenantNames,TenantMonthlyRents)),IF(AND((SUMIF($G$4:AHB$4,"&lt;"&amp;SM$4,$G13:AHB13))&gt;SUMIFS(TransactionAmounts,TenantSources,$F13,'Filtered Data'!$C$2:$C23,"&lt;"&amp;SM$4),SM$4&lt;TODAY()),"Late","Occupied")),)))</f>
        <v/>
      </c>
      <c r="SN13" s="33" t="str">
        <f>IF(ISBLANK($F13),,IF(TODAY()=SN$4,"Today",IF(AND(LOOKUP($F13,TenantNames,TenantStartDates)&lt;=SN$4,LOOKUP($F13,TenantNames,TenantEndDates)&gt;=SN$4),IF(OR(AND(DAY(LOOKUP($F13,TenantNames,TenantStartDates))&gt;28,DAY(EOMONTH(SN$4,0))=28,DAY(SN$4)=28),AND(DAY(LOOKUP($F13,TenantNames,TenantStartDates))&gt;30,DAY(EOMONTH(SN$4,0))=30,DAY(SN$4)=30),DAY(LOOKUP($F13,TenantNames,TenantStartDates))=DAY(SN$4)),IF((LOOKUP($F13,TenantNames,TenantEndDates)-SN$4)&lt;=31,LOOKUP($F13,TenantNames,TenantTotalRevenues)-SUM($JA13:SM13),LOOKUP($F13,TenantNames,TenantMonthlyRents)),IF(AND((SUMIF($G$4:AHB$4,"&lt;"&amp;SN$4,$G13:AHB13))&gt;SUMIFS(TransactionAmounts,TenantSources,$F13,'Filtered Data'!$C$2:$C23,"&lt;"&amp;SN$4),SN$4&lt;TODAY()),"Late","Occupied")),)))</f>
        <v/>
      </c>
      <c r="SO13" s="33" t="str">
        <f>IF(ISBLANK($F13),,IF(TODAY()=SO$4,"Today",IF(AND(LOOKUP($F13,TenantNames,TenantStartDates)&lt;=SO$4,LOOKUP($F13,TenantNames,TenantEndDates)&gt;=SO$4),IF(OR(AND(DAY(LOOKUP($F13,TenantNames,TenantStartDates))&gt;28,DAY(EOMONTH(SO$4,0))=28,DAY(SO$4)=28),AND(DAY(LOOKUP($F13,TenantNames,TenantStartDates))&gt;30,DAY(EOMONTH(SO$4,0))=30,DAY(SO$4)=30),DAY(LOOKUP($F13,TenantNames,TenantStartDates))=DAY(SO$4)),IF((LOOKUP($F13,TenantNames,TenantEndDates)-SO$4)&lt;=31,LOOKUP($F13,TenantNames,TenantTotalRevenues)-SUM($JA13:SN13),LOOKUP($F13,TenantNames,TenantMonthlyRents)),IF(AND((SUMIF($G$4:AHB$4,"&lt;"&amp;SO$4,$G13:AHB13))&gt;SUMIFS(TransactionAmounts,TenantSources,$F13,'Filtered Data'!$C$2:$C23,"&lt;"&amp;SO$4),SO$4&lt;TODAY()),"Late","Occupied")),)))</f>
        <v/>
      </c>
      <c r="SP13" s="33" t="str">
        <f>IF(ISBLANK($F13),,IF(TODAY()=SP$4,"Today",IF(AND(LOOKUP($F13,TenantNames,TenantStartDates)&lt;=SP$4,LOOKUP($F13,TenantNames,TenantEndDates)&gt;=SP$4),IF(OR(AND(DAY(LOOKUP($F13,TenantNames,TenantStartDates))&gt;28,DAY(EOMONTH(SP$4,0))=28,DAY(SP$4)=28),AND(DAY(LOOKUP($F13,TenantNames,TenantStartDates))&gt;30,DAY(EOMONTH(SP$4,0))=30,DAY(SP$4)=30),DAY(LOOKUP($F13,TenantNames,TenantStartDates))=DAY(SP$4)),IF((LOOKUP($F13,TenantNames,TenantEndDates)-SP$4)&lt;=31,LOOKUP($F13,TenantNames,TenantTotalRevenues)-SUM($JA13:SO13),LOOKUP($F13,TenantNames,TenantMonthlyRents)),IF(AND((SUMIF($G$4:AHB$4,"&lt;"&amp;SP$4,$G13:AHB13))&gt;SUMIFS(TransactionAmounts,TenantSources,$F13,'Filtered Data'!$C$2:$C23,"&lt;"&amp;SP$4),SP$4&lt;TODAY()),"Late","Occupied")),)))</f>
        <v/>
      </c>
      <c r="SQ13" s="33" t="str">
        <f>IF(ISBLANK($F13),,IF(TODAY()=SQ$4,"Today",IF(AND(LOOKUP($F13,TenantNames,TenantStartDates)&lt;=SQ$4,LOOKUP($F13,TenantNames,TenantEndDates)&gt;=SQ$4),IF(OR(AND(DAY(LOOKUP($F13,TenantNames,TenantStartDates))&gt;28,DAY(EOMONTH(SQ$4,0))=28,DAY(SQ$4)=28),AND(DAY(LOOKUP($F13,TenantNames,TenantStartDates))&gt;30,DAY(EOMONTH(SQ$4,0))=30,DAY(SQ$4)=30),DAY(LOOKUP($F13,TenantNames,TenantStartDates))=DAY(SQ$4)),IF((LOOKUP($F13,TenantNames,TenantEndDates)-SQ$4)&lt;=31,LOOKUP($F13,TenantNames,TenantTotalRevenues)-SUM($JA13:SP13),LOOKUP($F13,TenantNames,TenantMonthlyRents)),IF(AND((SUMIF($G$4:AHB$4,"&lt;"&amp;SQ$4,$G13:AHB13))&gt;SUMIFS(TransactionAmounts,TenantSources,$F13,'Filtered Data'!$C$2:$C23,"&lt;"&amp;SQ$4),SQ$4&lt;TODAY()),"Late","Occupied")),)))</f>
        <v/>
      </c>
      <c r="SR13" s="33" t="str">
        <f>IF(ISBLANK($F13),,IF(TODAY()=SR$4,"Today",IF(AND(LOOKUP($F13,TenantNames,TenantStartDates)&lt;=SR$4,LOOKUP($F13,TenantNames,TenantEndDates)&gt;=SR$4),IF(OR(AND(DAY(LOOKUP($F13,TenantNames,TenantStartDates))&gt;28,DAY(EOMONTH(SR$4,0))=28,DAY(SR$4)=28),AND(DAY(LOOKUP($F13,TenantNames,TenantStartDates))&gt;30,DAY(EOMONTH(SR$4,0))=30,DAY(SR$4)=30),DAY(LOOKUP($F13,TenantNames,TenantStartDates))=DAY(SR$4)),IF((LOOKUP($F13,TenantNames,TenantEndDates)-SR$4)&lt;=31,LOOKUP($F13,TenantNames,TenantTotalRevenues)-SUM($JA13:SQ13),LOOKUP($F13,TenantNames,TenantMonthlyRents)),IF(AND((SUMIF($G$4:AHB$4,"&lt;"&amp;SR$4,$G13:AHB13))&gt;SUMIFS(TransactionAmounts,TenantSources,$F13,'Filtered Data'!$C$2:$C23,"&lt;"&amp;SR$4),SR$4&lt;TODAY()),"Late","Occupied")),)))</f>
        <v/>
      </c>
      <c r="SS13" s="33" t="str">
        <f>IF(ISBLANK($F13),,IF(TODAY()=SS$4,"Today",IF(AND(LOOKUP($F13,TenantNames,TenantStartDates)&lt;=SS$4,LOOKUP($F13,TenantNames,TenantEndDates)&gt;=SS$4),IF(OR(AND(DAY(LOOKUP($F13,TenantNames,TenantStartDates))&gt;28,DAY(EOMONTH(SS$4,0))=28,DAY(SS$4)=28),AND(DAY(LOOKUP($F13,TenantNames,TenantStartDates))&gt;30,DAY(EOMONTH(SS$4,0))=30,DAY(SS$4)=30),DAY(LOOKUP($F13,TenantNames,TenantStartDates))=DAY(SS$4)),IF((LOOKUP($F13,TenantNames,TenantEndDates)-SS$4)&lt;=31,LOOKUP($F13,TenantNames,TenantTotalRevenues)-SUM($JA13:SR13),LOOKUP($F13,TenantNames,TenantMonthlyRents)),IF(AND((SUMIF($G$4:AHB$4,"&lt;"&amp;SS$4,$G13:AHB13))&gt;SUMIFS(TransactionAmounts,TenantSources,$F13,'Filtered Data'!$C$2:$C23,"&lt;"&amp;SS$4),SS$4&lt;TODAY()),"Late","Occupied")),)))</f>
        <v/>
      </c>
      <c r="ST13" s="33" t="str">
        <f>IF(ISBLANK($F13),,IF(TODAY()=ST$4,"Today",IF(AND(LOOKUP($F13,TenantNames,TenantStartDates)&lt;=ST$4,LOOKUP($F13,TenantNames,TenantEndDates)&gt;=ST$4),IF(OR(AND(DAY(LOOKUP($F13,TenantNames,TenantStartDates))&gt;28,DAY(EOMONTH(ST$4,0))=28,DAY(ST$4)=28),AND(DAY(LOOKUP($F13,TenantNames,TenantStartDates))&gt;30,DAY(EOMONTH(ST$4,0))=30,DAY(ST$4)=30),DAY(LOOKUP($F13,TenantNames,TenantStartDates))=DAY(ST$4)),IF((LOOKUP($F13,TenantNames,TenantEndDates)-ST$4)&lt;=31,LOOKUP($F13,TenantNames,TenantTotalRevenues)-SUM($JA13:SS13),LOOKUP($F13,TenantNames,TenantMonthlyRents)),IF(AND((SUMIF($G$4:AHB$4,"&lt;"&amp;ST$4,$G13:AHB13))&gt;SUMIFS(TransactionAmounts,TenantSources,$F13,'Filtered Data'!$C$2:$C23,"&lt;"&amp;ST$4),ST$4&lt;TODAY()),"Late","Occupied")),)))</f>
        <v/>
      </c>
      <c r="SU13" s="33" t="str">
        <f>IF(ISBLANK($F13),,IF(TODAY()=SU$4,"Today",IF(AND(LOOKUP($F13,TenantNames,TenantStartDates)&lt;=SU$4,LOOKUP($F13,TenantNames,TenantEndDates)&gt;=SU$4),IF(OR(AND(DAY(LOOKUP($F13,TenantNames,TenantStartDates))&gt;28,DAY(EOMONTH(SU$4,0))=28,DAY(SU$4)=28),AND(DAY(LOOKUP($F13,TenantNames,TenantStartDates))&gt;30,DAY(EOMONTH(SU$4,0))=30,DAY(SU$4)=30),DAY(LOOKUP($F13,TenantNames,TenantStartDates))=DAY(SU$4)),IF((LOOKUP($F13,TenantNames,TenantEndDates)-SU$4)&lt;=31,LOOKUP($F13,TenantNames,TenantTotalRevenues)-SUM($JA13:ST13),LOOKUP($F13,TenantNames,TenantMonthlyRents)),IF(AND((SUMIF($G$4:AHB$4,"&lt;"&amp;SU$4,$G13:AHB13))&gt;SUMIFS(TransactionAmounts,TenantSources,$F13,'Filtered Data'!$C$2:$C23,"&lt;"&amp;SU$4),SU$4&lt;TODAY()),"Late","Occupied")),)))</f>
        <v/>
      </c>
      <c r="SV13" s="33" t="str">
        <f>IF(ISBLANK($F13),,IF(TODAY()=SV$4,"Today",IF(AND(LOOKUP($F13,TenantNames,TenantStartDates)&lt;=SV$4,LOOKUP($F13,TenantNames,TenantEndDates)&gt;=SV$4),IF(OR(AND(DAY(LOOKUP($F13,TenantNames,TenantStartDates))&gt;28,DAY(EOMONTH(SV$4,0))=28,DAY(SV$4)=28),AND(DAY(LOOKUP($F13,TenantNames,TenantStartDates))&gt;30,DAY(EOMONTH(SV$4,0))=30,DAY(SV$4)=30),DAY(LOOKUP($F13,TenantNames,TenantStartDates))=DAY(SV$4)),IF((LOOKUP($F13,TenantNames,TenantEndDates)-SV$4)&lt;=31,LOOKUP($F13,TenantNames,TenantTotalRevenues)-SUM($JA13:SU13),LOOKUP($F13,TenantNames,TenantMonthlyRents)),IF(AND((SUMIF($G$4:AHB$4,"&lt;"&amp;SV$4,$G13:AHB13))&gt;SUMIFS(TransactionAmounts,TenantSources,$F13,'Filtered Data'!$C$2:$C23,"&lt;"&amp;SV$4),SV$4&lt;TODAY()),"Late","Occupied")),)))</f>
        <v/>
      </c>
      <c r="SW13" s="33" t="str">
        <f>IF(ISBLANK($F13),,IF(TODAY()=SW$4,"Today",IF(AND(LOOKUP($F13,TenantNames,TenantStartDates)&lt;=SW$4,LOOKUP($F13,TenantNames,TenantEndDates)&gt;=SW$4),IF(OR(AND(DAY(LOOKUP($F13,TenantNames,TenantStartDates))&gt;28,DAY(EOMONTH(SW$4,0))=28,DAY(SW$4)=28),AND(DAY(LOOKUP($F13,TenantNames,TenantStartDates))&gt;30,DAY(EOMONTH(SW$4,0))=30,DAY(SW$4)=30),DAY(LOOKUP($F13,TenantNames,TenantStartDates))=DAY(SW$4)),IF((LOOKUP($F13,TenantNames,TenantEndDates)-SW$4)&lt;=31,LOOKUP($F13,TenantNames,TenantTotalRevenues)-SUM($JA13:SV13),LOOKUP($F13,TenantNames,TenantMonthlyRents)),IF(AND((SUMIF($G$4:AHB$4,"&lt;"&amp;SW$4,$G13:AHB13))&gt;SUMIFS(TransactionAmounts,TenantSources,$F13,'Filtered Data'!$C$2:$C23,"&lt;"&amp;SW$4),SW$4&lt;TODAY()),"Late","Occupied")),)))</f>
        <v/>
      </c>
      <c r="SX13" s="33" t="str">
        <f>IF(ISBLANK($F13),,IF(TODAY()=SX$4,"Today",IF(AND(LOOKUP($F13,TenantNames,TenantStartDates)&lt;=SX$4,LOOKUP($F13,TenantNames,TenantEndDates)&gt;=SX$4),IF(OR(AND(DAY(LOOKUP($F13,TenantNames,TenantStartDates))&gt;28,DAY(EOMONTH(SX$4,0))=28,DAY(SX$4)=28),AND(DAY(LOOKUP($F13,TenantNames,TenantStartDates))&gt;30,DAY(EOMONTH(SX$4,0))=30,DAY(SX$4)=30),DAY(LOOKUP($F13,TenantNames,TenantStartDates))=DAY(SX$4)),IF((LOOKUP($F13,TenantNames,TenantEndDates)-SX$4)&lt;=31,LOOKUP($F13,TenantNames,TenantTotalRevenues)-SUM($JA13:SW13),LOOKUP($F13,TenantNames,TenantMonthlyRents)),IF(AND((SUMIF($G$4:AHB$4,"&lt;"&amp;SX$4,$G13:AHB13))&gt;SUMIFS(TransactionAmounts,TenantSources,$F13,'Filtered Data'!$C$2:$C23,"&lt;"&amp;SX$4),SX$4&lt;TODAY()),"Late","Occupied")),)))</f>
        <v/>
      </c>
      <c r="SY13" s="33" t="str">
        <f>IF(ISBLANK($F13),,IF(TODAY()=SY$4,"Today",IF(AND(LOOKUP($F13,TenantNames,TenantStartDates)&lt;=SY$4,LOOKUP($F13,TenantNames,TenantEndDates)&gt;=SY$4),IF(OR(AND(DAY(LOOKUP($F13,TenantNames,TenantStartDates))&gt;28,DAY(EOMONTH(SY$4,0))=28,DAY(SY$4)=28),AND(DAY(LOOKUP($F13,TenantNames,TenantStartDates))&gt;30,DAY(EOMONTH(SY$4,0))=30,DAY(SY$4)=30),DAY(LOOKUP($F13,TenantNames,TenantStartDates))=DAY(SY$4)),IF((LOOKUP($F13,TenantNames,TenantEndDates)-SY$4)&lt;=31,LOOKUP($F13,TenantNames,TenantTotalRevenues)-SUM($JA13:SX13),LOOKUP($F13,TenantNames,TenantMonthlyRents)),IF(AND((SUMIF($G$4:AHB$4,"&lt;"&amp;SY$4,$G13:AHB13))&gt;SUMIFS(TransactionAmounts,TenantSources,$F13,'Filtered Data'!$C$2:$C23,"&lt;"&amp;SY$4),SY$4&lt;TODAY()),"Late","Occupied")),)))</f>
        <v/>
      </c>
      <c r="SZ13" s="33" t="str">
        <f>IF(ISBLANK($F13),,IF(TODAY()=SZ$4,"Today",IF(AND(LOOKUP($F13,TenantNames,TenantStartDates)&lt;=SZ$4,LOOKUP($F13,TenantNames,TenantEndDates)&gt;=SZ$4),IF(OR(AND(DAY(LOOKUP($F13,TenantNames,TenantStartDates))&gt;28,DAY(EOMONTH(SZ$4,0))=28,DAY(SZ$4)=28),AND(DAY(LOOKUP($F13,TenantNames,TenantStartDates))&gt;30,DAY(EOMONTH(SZ$4,0))=30,DAY(SZ$4)=30),DAY(LOOKUP($F13,TenantNames,TenantStartDates))=DAY(SZ$4)),IF((LOOKUP($F13,TenantNames,TenantEndDates)-SZ$4)&lt;=31,LOOKUP($F13,TenantNames,TenantTotalRevenues)-SUM($JA13:SY13),LOOKUP($F13,TenantNames,TenantMonthlyRents)),IF(AND((SUMIF($G$4:AHB$4,"&lt;"&amp;SZ$4,$G13:AHB13))&gt;SUMIFS(TransactionAmounts,TenantSources,$F13,'Filtered Data'!$C$2:$C23,"&lt;"&amp;SZ$4),SZ$4&lt;TODAY()),"Late","Occupied")),)))</f>
        <v/>
      </c>
      <c r="TA13" s="33" t="str">
        <f>IF(ISBLANK($F13),,IF(TODAY()=TA$4,"Today",IF(AND(LOOKUP($F13,TenantNames,TenantStartDates)&lt;=TA$4,LOOKUP($F13,TenantNames,TenantEndDates)&gt;=TA$4),IF(OR(AND(DAY(LOOKUP($F13,TenantNames,TenantStartDates))&gt;28,DAY(EOMONTH(TA$4,0))=28,DAY(TA$4)=28),AND(DAY(LOOKUP($F13,TenantNames,TenantStartDates))&gt;30,DAY(EOMONTH(TA$4,0))=30,DAY(TA$4)=30),DAY(LOOKUP($F13,TenantNames,TenantStartDates))=DAY(TA$4)),IF((LOOKUP($F13,TenantNames,TenantEndDates)-TA$4)&lt;=31,LOOKUP($F13,TenantNames,TenantTotalRevenues)-SUM($JA13:SZ13),LOOKUP($F13,TenantNames,TenantMonthlyRents)),IF(AND((SUMIF($G$4:AHB$4,"&lt;"&amp;TA$4,$G13:AHB13))&gt;SUMIFS(TransactionAmounts,TenantSources,$F13,'Filtered Data'!$C$2:$C23,"&lt;"&amp;TA$4),TA$4&lt;TODAY()),"Late","Occupied")),)))</f>
        <v/>
      </c>
      <c r="TB13" s="33" t="str">
        <f>IF(ISBLANK($F13),,IF(TODAY()=TB$4,"Today",IF(AND(LOOKUP($F13,TenantNames,TenantStartDates)&lt;=TB$4,LOOKUP($F13,TenantNames,TenantEndDates)&gt;=TB$4),IF(OR(AND(DAY(LOOKUP($F13,TenantNames,TenantStartDates))&gt;28,DAY(EOMONTH(TB$4,0))=28,DAY(TB$4)=28),AND(DAY(LOOKUP($F13,TenantNames,TenantStartDates))&gt;30,DAY(EOMONTH(TB$4,0))=30,DAY(TB$4)=30),DAY(LOOKUP($F13,TenantNames,TenantStartDates))=DAY(TB$4)),IF((LOOKUP($F13,TenantNames,TenantEndDates)-TB$4)&lt;=31,LOOKUP($F13,TenantNames,TenantTotalRevenues)-SUM($JA13:TA13),LOOKUP($F13,TenantNames,TenantMonthlyRents)),IF(AND((SUMIF($G$4:AHB$4,"&lt;"&amp;TB$4,$G13:AHB13))&gt;SUMIFS(TransactionAmounts,TenantSources,$F13,'Filtered Data'!$C$2:$C23,"&lt;"&amp;TB$4),TB$4&lt;TODAY()),"Late","Occupied")),)))</f>
        <v/>
      </c>
      <c r="TC13" s="33" t="str">
        <f>IF(ISBLANK($F13),,IF(TODAY()=TC$4,"Today",IF(AND(LOOKUP($F13,TenantNames,TenantStartDates)&lt;=TC$4,LOOKUP($F13,TenantNames,TenantEndDates)&gt;=TC$4),IF(OR(AND(DAY(LOOKUP($F13,TenantNames,TenantStartDates))&gt;28,DAY(EOMONTH(TC$4,0))=28,DAY(TC$4)=28),AND(DAY(LOOKUP($F13,TenantNames,TenantStartDates))&gt;30,DAY(EOMONTH(TC$4,0))=30,DAY(TC$4)=30),DAY(LOOKUP($F13,TenantNames,TenantStartDates))=DAY(TC$4)),IF((LOOKUP($F13,TenantNames,TenantEndDates)-TC$4)&lt;=31,LOOKUP($F13,TenantNames,TenantTotalRevenues)-SUM($JA13:TB13),LOOKUP($F13,TenantNames,TenantMonthlyRents)),IF(AND((SUMIF($G$4:AHB$4,"&lt;"&amp;TC$4,$G13:AHB13))&gt;SUMIFS(TransactionAmounts,TenantSources,$F13,'Filtered Data'!$C$2:$C23,"&lt;"&amp;TC$4),TC$4&lt;TODAY()),"Late","Occupied")),)))</f>
        <v/>
      </c>
      <c r="TD13" s="33" t="str">
        <f>IF(ISBLANK($F13),,IF(TODAY()=TD$4,"Today",IF(AND(LOOKUP($F13,TenantNames,TenantStartDates)&lt;=TD$4,LOOKUP($F13,TenantNames,TenantEndDates)&gt;=TD$4),IF(OR(AND(DAY(LOOKUP($F13,TenantNames,TenantStartDates))&gt;28,DAY(EOMONTH(TD$4,0))=28,DAY(TD$4)=28),AND(DAY(LOOKUP($F13,TenantNames,TenantStartDates))&gt;30,DAY(EOMONTH(TD$4,0))=30,DAY(TD$4)=30),DAY(LOOKUP($F13,TenantNames,TenantStartDates))=DAY(TD$4)),IF((LOOKUP($F13,TenantNames,TenantEndDates)-TD$4)&lt;=31,LOOKUP($F13,TenantNames,TenantTotalRevenues)-SUM($JA13:TC13),LOOKUP($F13,TenantNames,TenantMonthlyRents)),IF(AND((SUMIF($G$4:AHB$4,"&lt;"&amp;TD$4,$G13:AHB13))&gt;SUMIFS(TransactionAmounts,TenantSources,$F13,'Filtered Data'!$C$2:$C23,"&lt;"&amp;TD$4),TD$4&lt;TODAY()),"Late","Occupied")),)))</f>
        <v/>
      </c>
      <c r="TE13" s="33" t="str">
        <f>IF(ISBLANK($F13),,IF(TODAY()=TE$4,"Today",IF(AND(LOOKUP($F13,TenantNames,TenantStartDates)&lt;=TE$4,LOOKUP($F13,TenantNames,TenantEndDates)&gt;=TE$4),IF(OR(AND(DAY(LOOKUP($F13,TenantNames,TenantStartDates))&gt;28,DAY(EOMONTH(TE$4,0))=28,DAY(TE$4)=28),AND(DAY(LOOKUP($F13,TenantNames,TenantStartDates))&gt;30,DAY(EOMONTH(TE$4,0))=30,DAY(TE$4)=30),DAY(LOOKUP($F13,TenantNames,TenantStartDates))=DAY(TE$4)),IF((LOOKUP($F13,TenantNames,TenantEndDates)-TE$4)&lt;=31,LOOKUP($F13,TenantNames,TenantTotalRevenues)-SUM($JA13:TD13),LOOKUP($F13,TenantNames,TenantMonthlyRents)),IF(AND((SUMIF($G$4:AHB$4,"&lt;"&amp;TE$4,$G13:AHB13))&gt;SUMIFS(TransactionAmounts,TenantSources,$F13,'Filtered Data'!$C$2:$C23,"&lt;"&amp;TE$4),TE$4&lt;TODAY()),"Late","Occupied")),)))</f>
        <v/>
      </c>
      <c r="TF13" s="33" t="str">
        <f>IF(ISBLANK($F13),,IF(TODAY()=TF$4,"Today",IF(AND(LOOKUP($F13,TenantNames,TenantStartDates)&lt;=TF$4,LOOKUP($F13,TenantNames,TenantEndDates)&gt;=TF$4),IF(OR(AND(DAY(LOOKUP($F13,TenantNames,TenantStartDates))&gt;28,DAY(EOMONTH(TF$4,0))=28,DAY(TF$4)=28),AND(DAY(LOOKUP($F13,TenantNames,TenantStartDates))&gt;30,DAY(EOMONTH(TF$4,0))=30,DAY(TF$4)=30),DAY(LOOKUP($F13,TenantNames,TenantStartDates))=DAY(TF$4)),IF((LOOKUP($F13,TenantNames,TenantEndDates)-TF$4)&lt;=31,LOOKUP($F13,TenantNames,TenantTotalRevenues)-SUM($JA13:TE13),LOOKUP($F13,TenantNames,TenantMonthlyRents)),IF(AND((SUMIF($G$4:AHB$4,"&lt;"&amp;TF$4,$G13:AHB13))&gt;SUMIFS(TransactionAmounts,TenantSources,$F13,'Filtered Data'!$C$2:$C23,"&lt;"&amp;TF$4),TF$4&lt;TODAY()),"Late","Occupied")),)))</f>
        <v/>
      </c>
      <c r="TG13" s="33" t="str">
        <f>IF(ISBLANK($F13),,IF(TODAY()=TG$4,"Today",IF(AND(LOOKUP($F13,TenantNames,TenantStartDates)&lt;=TG$4,LOOKUP($F13,TenantNames,TenantEndDates)&gt;=TG$4),IF(OR(AND(DAY(LOOKUP($F13,TenantNames,TenantStartDates))&gt;28,DAY(EOMONTH(TG$4,0))=28,DAY(TG$4)=28),AND(DAY(LOOKUP($F13,TenantNames,TenantStartDates))&gt;30,DAY(EOMONTH(TG$4,0))=30,DAY(TG$4)=30),DAY(LOOKUP($F13,TenantNames,TenantStartDates))=DAY(TG$4)),IF((LOOKUP($F13,TenantNames,TenantEndDates)-TG$4)&lt;=31,LOOKUP($F13,TenantNames,TenantTotalRevenues)-SUM($JA13:TF13),LOOKUP($F13,TenantNames,TenantMonthlyRents)),IF(AND((SUMIF($G$4:AHB$4,"&lt;"&amp;TG$4,$G13:AHB13))&gt;SUMIFS(TransactionAmounts,TenantSources,$F13,'Filtered Data'!$C$2:$C23,"&lt;"&amp;TG$4),TG$4&lt;TODAY()),"Late","Occupied")),)))</f>
        <v/>
      </c>
      <c r="TH13" s="33" t="str">
        <f>IF(ISBLANK($F13),,IF(TODAY()=TH$4,"Today",IF(AND(LOOKUP($F13,TenantNames,TenantStartDates)&lt;=TH$4,LOOKUP($F13,TenantNames,TenantEndDates)&gt;=TH$4),IF(OR(AND(DAY(LOOKUP($F13,TenantNames,TenantStartDates))&gt;28,DAY(EOMONTH(TH$4,0))=28,DAY(TH$4)=28),AND(DAY(LOOKUP($F13,TenantNames,TenantStartDates))&gt;30,DAY(EOMONTH(TH$4,0))=30,DAY(TH$4)=30),DAY(LOOKUP($F13,TenantNames,TenantStartDates))=DAY(TH$4)),IF((LOOKUP($F13,TenantNames,TenantEndDates)-TH$4)&lt;=31,LOOKUP($F13,TenantNames,TenantTotalRevenues)-SUM($JA13:TG13),LOOKUP($F13,TenantNames,TenantMonthlyRents)),IF(AND((SUMIF($G$4:AHB$4,"&lt;"&amp;TH$4,$G13:AHB13))&gt;SUMIFS(TransactionAmounts,TenantSources,$F13,'Filtered Data'!$C$2:$C23,"&lt;"&amp;TH$4),TH$4&lt;TODAY()),"Late","Occupied")),)))</f>
        <v/>
      </c>
      <c r="TI13" s="33" t="str">
        <f>IF(ISBLANK($F13),,IF(TODAY()=TI$4,"Today",IF(AND(LOOKUP($F13,TenantNames,TenantStartDates)&lt;=TI$4,LOOKUP($F13,TenantNames,TenantEndDates)&gt;=TI$4),IF(OR(AND(DAY(LOOKUP($F13,TenantNames,TenantStartDates))&gt;28,DAY(EOMONTH(TI$4,0))=28,DAY(TI$4)=28),AND(DAY(LOOKUP($F13,TenantNames,TenantStartDates))&gt;30,DAY(EOMONTH(TI$4,0))=30,DAY(TI$4)=30),DAY(LOOKUP($F13,TenantNames,TenantStartDates))=DAY(TI$4)),IF((LOOKUP($F13,TenantNames,TenantEndDates)-TI$4)&lt;=31,LOOKUP($F13,TenantNames,TenantTotalRevenues)-SUM($JA13:TH13),LOOKUP($F13,TenantNames,TenantMonthlyRents)),IF(AND((SUMIF($G$4:AHB$4,"&lt;"&amp;TI$4,$G13:AHB13))&gt;SUMIFS(TransactionAmounts,TenantSources,$F13,'Filtered Data'!$C$2:$C23,"&lt;"&amp;TI$4),TI$4&lt;TODAY()),"Late","Occupied")),)))</f>
        <v/>
      </c>
      <c r="TJ13" s="33" t="str">
        <f>IF(ISBLANK($F13),,IF(TODAY()=TJ$4,"Today",IF(AND(LOOKUP($F13,TenantNames,TenantStartDates)&lt;=TJ$4,LOOKUP($F13,TenantNames,TenantEndDates)&gt;=TJ$4),IF(OR(AND(DAY(LOOKUP($F13,TenantNames,TenantStartDates))&gt;28,DAY(EOMONTH(TJ$4,0))=28,DAY(TJ$4)=28),AND(DAY(LOOKUP($F13,TenantNames,TenantStartDates))&gt;30,DAY(EOMONTH(TJ$4,0))=30,DAY(TJ$4)=30),DAY(LOOKUP($F13,TenantNames,TenantStartDates))=DAY(TJ$4)),IF((LOOKUP($F13,TenantNames,TenantEndDates)-TJ$4)&lt;=31,LOOKUP($F13,TenantNames,TenantTotalRevenues)-SUM($JA13:TI13),LOOKUP($F13,TenantNames,TenantMonthlyRents)),IF(AND((SUMIF($G$4:AHB$4,"&lt;"&amp;TJ$4,$G13:AHB13))&gt;SUMIFS(TransactionAmounts,TenantSources,$F13,'Filtered Data'!$C$2:$C23,"&lt;"&amp;TJ$4),TJ$4&lt;TODAY()),"Late","Occupied")),)))</f>
        <v/>
      </c>
      <c r="TK13" s="33" t="str">
        <f>IF(ISBLANK($F13),,IF(TODAY()=TK$4,"Today",IF(AND(LOOKUP($F13,TenantNames,TenantStartDates)&lt;=TK$4,LOOKUP($F13,TenantNames,TenantEndDates)&gt;=TK$4),IF(OR(AND(DAY(LOOKUP($F13,TenantNames,TenantStartDates))&gt;28,DAY(EOMONTH(TK$4,0))=28,DAY(TK$4)=28),AND(DAY(LOOKUP($F13,TenantNames,TenantStartDates))&gt;30,DAY(EOMONTH(TK$4,0))=30,DAY(TK$4)=30),DAY(LOOKUP($F13,TenantNames,TenantStartDates))=DAY(TK$4)),IF((LOOKUP($F13,TenantNames,TenantEndDates)-TK$4)&lt;=31,LOOKUP($F13,TenantNames,TenantTotalRevenues)-SUM($JA13:TJ13),LOOKUP($F13,TenantNames,TenantMonthlyRents)),IF(AND((SUMIF($G$4:AHB$4,"&lt;"&amp;TK$4,$G13:AHB13))&gt;SUMIFS(TransactionAmounts,TenantSources,$F13,'Filtered Data'!$C$2:$C23,"&lt;"&amp;TK$4),TK$4&lt;TODAY()),"Late","Occupied")),)))</f>
        <v/>
      </c>
      <c r="TL13" s="33" t="str">
        <f>IF(ISBLANK($F13),,IF(TODAY()=TL$4,"Today",IF(AND(LOOKUP($F13,TenantNames,TenantStartDates)&lt;=TL$4,LOOKUP($F13,TenantNames,TenantEndDates)&gt;=TL$4),IF(OR(AND(DAY(LOOKUP($F13,TenantNames,TenantStartDates))&gt;28,DAY(EOMONTH(TL$4,0))=28,DAY(TL$4)=28),AND(DAY(LOOKUP($F13,TenantNames,TenantStartDates))&gt;30,DAY(EOMONTH(TL$4,0))=30,DAY(TL$4)=30),DAY(LOOKUP($F13,TenantNames,TenantStartDates))=DAY(TL$4)),IF((LOOKUP($F13,TenantNames,TenantEndDates)-TL$4)&lt;=31,LOOKUP($F13,TenantNames,TenantTotalRevenues)-SUM($JA13:TK13),LOOKUP($F13,TenantNames,TenantMonthlyRents)),IF(AND((SUMIF($G$4:AHB$4,"&lt;"&amp;TL$4,$G13:AHB13))&gt;SUMIFS(TransactionAmounts,TenantSources,$F13,'Filtered Data'!$C$2:$C23,"&lt;"&amp;TL$4),TL$4&lt;TODAY()),"Late","Occupied")),)))</f>
        <v/>
      </c>
      <c r="TM13" s="33" t="str">
        <f>IF(ISBLANK($F13),,IF(TODAY()=TM$4,"Today",IF(AND(LOOKUP($F13,TenantNames,TenantStartDates)&lt;=TM$4,LOOKUP($F13,TenantNames,TenantEndDates)&gt;=TM$4),IF(OR(AND(DAY(LOOKUP($F13,TenantNames,TenantStartDates))&gt;28,DAY(EOMONTH(TM$4,0))=28,DAY(TM$4)=28),AND(DAY(LOOKUP($F13,TenantNames,TenantStartDates))&gt;30,DAY(EOMONTH(TM$4,0))=30,DAY(TM$4)=30),DAY(LOOKUP($F13,TenantNames,TenantStartDates))=DAY(TM$4)),IF((LOOKUP($F13,TenantNames,TenantEndDates)-TM$4)&lt;=31,LOOKUP($F13,TenantNames,TenantTotalRevenues)-SUM($JA13:TL13),LOOKUP($F13,TenantNames,TenantMonthlyRents)),IF(AND((SUMIF($G$4:AHB$4,"&lt;"&amp;TM$4,$G13:AHB13))&gt;SUMIFS(TransactionAmounts,TenantSources,$F13,'Filtered Data'!$C$2:$C23,"&lt;"&amp;TM$4),TM$4&lt;TODAY()),"Late","Occupied")),)))</f>
        <v/>
      </c>
      <c r="TN13" s="33" t="str">
        <f>IF(ISBLANK($F13),,IF(TODAY()=TN$4,"Today",IF(AND(LOOKUP($F13,TenantNames,TenantStartDates)&lt;=TN$4,LOOKUP($F13,TenantNames,TenantEndDates)&gt;=TN$4),IF(OR(AND(DAY(LOOKUP($F13,TenantNames,TenantStartDates))&gt;28,DAY(EOMONTH(TN$4,0))=28,DAY(TN$4)=28),AND(DAY(LOOKUP($F13,TenantNames,TenantStartDates))&gt;30,DAY(EOMONTH(TN$4,0))=30,DAY(TN$4)=30),DAY(LOOKUP($F13,TenantNames,TenantStartDates))=DAY(TN$4)),IF((LOOKUP($F13,TenantNames,TenantEndDates)-TN$4)&lt;=31,LOOKUP($F13,TenantNames,TenantTotalRevenues)-SUM($JA13:TM13),LOOKUP($F13,TenantNames,TenantMonthlyRents)),IF(AND((SUMIF($G$4:AHB$4,"&lt;"&amp;TN$4,$G13:AHB13))&gt;SUMIFS(TransactionAmounts,TenantSources,$F13,'Filtered Data'!$C$2:$C23,"&lt;"&amp;TN$4),TN$4&lt;TODAY()),"Late","Occupied")),)))</f>
        <v/>
      </c>
      <c r="TO13" s="33" t="str">
        <f>IF(ISBLANK($F13),,IF(TODAY()=TO$4,"Today",IF(AND(LOOKUP($F13,TenantNames,TenantStartDates)&lt;=TO$4,LOOKUP($F13,TenantNames,TenantEndDates)&gt;=TO$4),IF(OR(AND(DAY(LOOKUP($F13,TenantNames,TenantStartDates))&gt;28,DAY(EOMONTH(TO$4,0))=28,DAY(TO$4)=28),AND(DAY(LOOKUP($F13,TenantNames,TenantStartDates))&gt;30,DAY(EOMONTH(TO$4,0))=30,DAY(TO$4)=30),DAY(LOOKUP($F13,TenantNames,TenantStartDates))=DAY(TO$4)),IF((LOOKUP($F13,TenantNames,TenantEndDates)-TO$4)&lt;=31,LOOKUP($F13,TenantNames,TenantTotalRevenues)-SUM($JA13:TN13),LOOKUP($F13,TenantNames,TenantMonthlyRents)),IF(AND((SUMIF($G$4:AHB$4,"&lt;"&amp;TO$4,$G13:AHB13))&gt;SUMIFS(TransactionAmounts,TenantSources,$F13,'Filtered Data'!$C$2:$C23,"&lt;"&amp;TO$4),TO$4&lt;TODAY()),"Late","Occupied")),)))</f>
        <v/>
      </c>
      <c r="TP13" s="33" t="str">
        <f>IF(ISBLANK($F13),,IF(TODAY()=TP$4,"Today",IF(AND(LOOKUP($F13,TenantNames,TenantStartDates)&lt;=TP$4,LOOKUP($F13,TenantNames,TenantEndDates)&gt;=TP$4),IF(OR(AND(DAY(LOOKUP($F13,TenantNames,TenantStartDates))&gt;28,DAY(EOMONTH(TP$4,0))=28,DAY(TP$4)=28),AND(DAY(LOOKUP($F13,TenantNames,TenantStartDates))&gt;30,DAY(EOMONTH(TP$4,0))=30,DAY(TP$4)=30),DAY(LOOKUP($F13,TenantNames,TenantStartDates))=DAY(TP$4)),IF((LOOKUP($F13,TenantNames,TenantEndDates)-TP$4)&lt;=31,LOOKUP($F13,TenantNames,TenantTotalRevenues)-SUM($JA13:TO13),LOOKUP($F13,TenantNames,TenantMonthlyRents)),IF(AND((SUMIF($G$4:AHB$4,"&lt;"&amp;TP$4,$G13:AHB13))&gt;SUMIFS(TransactionAmounts,TenantSources,$F13,'Filtered Data'!$C$2:$C23,"&lt;"&amp;TP$4),TP$4&lt;TODAY()),"Late","Occupied")),)))</f>
        <v/>
      </c>
      <c r="TQ13" s="33" t="str">
        <f>IF(ISBLANK($F13),,IF(TODAY()=TQ$4,"Today",IF(AND(LOOKUP($F13,TenantNames,TenantStartDates)&lt;=TQ$4,LOOKUP($F13,TenantNames,TenantEndDates)&gt;=TQ$4),IF(OR(AND(DAY(LOOKUP($F13,TenantNames,TenantStartDates))&gt;28,DAY(EOMONTH(TQ$4,0))=28,DAY(TQ$4)=28),AND(DAY(LOOKUP($F13,TenantNames,TenantStartDates))&gt;30,DAY(EOMONTH(TQ$4,0))=30,DAY(TQ$4)=30),DAY(LOOKUP($F13,TenantNames,TenantStartDates))=DAY(TQ$4)),IF((LOOKUP($F13,TenantNames,TenantEndDates)-TQ$4)&lt;=31,LOOKUP($F13,TenantNames,TenantTotalRevenues)-SUM($JA13:TP13),LOOKUP($F13,TenantNames,TenantMonthlyRents)),IF(AND((SUMIF($G$4:AHB$4,"&lt;"&amp;TQ$4,$G13:AHB13))&gt;SUMIFS(TransactionAmounts,TenantSources,$F13,'Filtered Data'!$C$2:$C23,"&lt;"&amp;TQ$4),TQ$4&lt;TODAY()),"Late","Occupied")),)))</f>
        <v/>
      </c>
      <c r="TR13" s="33" t="str">
        <f>IF(ISBLANK($F13),,IF(TODAY()=TR$4,"Today",IF(AND(LOOKUP($F13,TenantNames,TenantStartDates)&lt;=TR$4,LOOKUP($F13,TenantNames,TenantEndDates)&gt;=TR$4),IF(OR(AND(DAY(LOOKUP($F13,TenantNames,TenantStartDates))&gt;28,DAY(EOMONTH(TR$4,0))=28,DAY(TR$4)=28),AND(DAY(LOOKUP($F13,TenantNames,TenantStartDates))&gt;30,DAY(EOMONTH(TR$4,0))=30,DAY(TR$4)=30),DAY(LOOKUP($F13,TenantNames,TenantStartDates))=DAY(TR$4)),IF((LOOKUP($F13,TenantNames,TenantEndDates)-TR$4)&lt;=31,LOOKUP($F13,TenantNames,TenantTotalRevenues)-SUM($JA13:TQ13),LOOKUP($F13,TenantNames,TenantMonthlyRents)),IF(AND((SUMIF($G$4:AHB$4,"&lt;"&amp;TR$4,$G13:AHB13))&gt;SUMIFS(TransactionAmounts,TenantSources,$F13,'Filtered Data'!$C$2:$C23,"&lt;"&amp;TR$4),TR$4&lt;TODAY()),"Late","Occupied")),)))</f>
        <v/>
      </c>
      <c r="TS13" s="33" t="str">
        <f>IF(ISBLANK($F13),,IF(TODAY()=TS$4,"Today",IF(AND(LOOKUP($F13,TenantNames,TenantStartDates)&lt;=TS$4,LOOKUP($F13,TenantNames,TenantEndDates)&gt;=TS$4),IF(OR(AND(DAY(LOOKUP($F13,TenantNames,TenantStartDates))&gt;28,DAY(EOMONTH(TS$4,0))=28,DAY(TS$4)=28),AND(DAY(LOOKUP($F13,TenantNames,TenantStartDates))&gt;30,DAY(EOMONTH(TS$4,0))=30,DAY(TS$4)=30),DAY(LOOKUP($F13,TenantNames,TenantStartDates))=DAY(TS$4)),IF((LOOKUP($F13,TenantNames,TenantEndDates)-TS$4)&lt;=31,LOOKUP($F13,TenantNames,TenantTotalRevenues)-SUM($JA13:TR13),LOOKUP($F13,TenantNames,TenantMonthlyRents)),IF(AND((SUMIF($G$4:AHB$4,"&lt;"&amp;TS$4,$G13:AHB13))&gt;SUMIFS(TransactionAmounts,TenantSources,$F13,'Filtered Data'!$C$2:$C23,"&lt;"&amp;TS$4),TS$4&lt;TODAY()),"Late","Occupied")),)))</f>
        <v/>
      </c>
      <c r="TT13" s="33" t="str">
        <f>IF(ISBLANK($F13),,IF(TODAY()=TT$4,"Today",IF(AND(LOOKUP($F13,TenantNames,TenantStartDates)&lt;=TT$4,LOOKUP($F13,TenantNames,TenantEndDates)&gt;=TT$4),IF(OR(AND(DAY(LOOKUP($F13,TenantNames,TenantStartDates))&gt;28,DAY(EOMONTH(TT$4,0))=28,DAY(TT$4)=28),AND(DAY(LOOKUP($F13,TenantNames,TenantStartDates))&gt;30,DAY(EOMONTH(TT$4,0))=30,DAY(TT$4)=30),DAY(LOOKUP($F13,TenantNames,TenantStartDates))=DAY(TT$4)),IF((LOOKUP($F13,TenantNames,TenantEndDates)-TT$4)&lt;=31,LOOKUP($F13,TenantNames,TenantTotalRevenues)-SUM($JA13:TS13),LOOKUP($F13,TenantNames,TenantMonthlyRents)),IF(AND((SUMIF($G$4:AHB$4,"&lt;"&amp;TT$4,$G13:AHB13))&gt;SUMIFS(TransactionAmounts,TenantSources,$F13,'Filtered Data'!$C$2:$C23,"&lt;"&amp;TT$4),TT$4&lt;TODAY()),"Late","Occupied")),)))</f>
        <v/>
      </c>
      <c r="TU13" s="33" t="str">
        <f>IF(ISBLANK($F13),,IF(TODAY()=TU$4,"Today",IF(AND(LOOKUP($F13,TenantNames,TenantStartDates)&lt;=TU$4,LOOKUP($F13,TenantNames,TenantEndDates)&gt;=TU$4),IF(OR(AND(DAY(LOOKUP($F13,TenantNames,TenantStartDates))&gt;28,DAY(EOMONTH(TU$4,0))=28,DAY(TU$4)=28),AND(DAY(LOOKUP($F13,TenantNames,TenantStartDates))&gt;30,DAY(EOMONTH(TU$4,0))=30,DAY(TU$4)=30),DAY(LOOKUP($F13,TenantNames,TenantStartDates))=DAY(TU$4)),IF((LOOKUP($F13,TenantNames,TenantEndDates)-TU$4)&lt;=31,LOOKUP($F13,TenantNames,TenantTotalRevenues)-SUM($JA13:TT13),LOOKUP($F13,TenantNames,TenantMonthlyRents)),IF(AND((SUMIF($G$4:AHB$4,"&lt;"&amp;TU$4,$G13:AHB13))&gt;SUMIFS(TransactionAmounts,TenantSources,$F13,'Filtered Data'!$C$2:$C23,"&lt;"&amp;TU$4),TU$4&lt;TODAY()),"Late","Occupied")),)))</f>
        <v/>
      </c>
      <c r="TV13" s="33" t="str">
        <f>IF(ISBLANK($F13),,IF(TODAY()=TV$4,"Today",IF(AND(LOOKUP($F13,TenantNames,TenantStartDates)&lt;=TV$4,LOOKUP($F13,TenantNames,TenantEndDates)&gt;=TV$4),IF(OR(AND(DAY(LOOKUP($F13,TenantNames,TenantStartDates))&gt;28,DAY(EOMONTH(TV$4,0))=28,DAY(TV$4)=28),AND(DAY(LOOKUP($F13,TenantNames,TenantStartDates))&gt;30,DAY(EOMONTH(TV$4,0))=30,DAY(TV$4)=30),DAY(LOOKUP($F13,TenantNames,TenantStartDates))=DAY(TV$4)),IF((LOOKUP($F13,TenantNames,TenantEndDates)-TV$4)&lt;=31,LOOKUP($F13,TenantNames,TenantTotalRevenues)-SUM($JA13:TU13),LOOKUP($F13,TenantNames,TenantMonthlyRents)),IF(AND((SUMIF($G$4:AHB$4,"&lt;"&amp;TV$4,$G13:AHB13))&gt;SUMIFS(TransactionAmounts,TenantSources,$F13,'Filtered Data'!$C$2:$C23,"&lt;"&amp;TV$4),TV$4&lt;TODAY()),"Late","Occupied")),)))</f>
        <v/>
      </c>
      <c r="TW13" s="33" t="str">
        <f>IF(ISBLANK($F13),,IF(TODAY()=TW$4,"Today",IF(AND(LOOKUP($F13,TenantNames,TenantStartDates)&lt;=TW$4,LOOKUP($F13,TenantNames,TenantEndDates)&gt;=TW$4),IF(OR(AND(DAY(LOOKUP($F13,TenantNames,TenantStartDates))&gt;28,DAY(EOMONTH(TW$4,0))=28,DAY(TW$4)=28),AND(DAY(LOOKUP($F13,TenantNames,TenantStartDates))&gt;30,DAY(EOMONTH(TW$4,0))=30,DAY(TW$4)=30),DAY(LOOKUP($F13,TenantNames,TenantStartDates))=DAY(TW$4)),IF((LOOKUP($F13,TenantNames,TenantEndDates)-TW$4)&lt;=31,LOOKUP($F13,TenantNames,TenantTotalRevenues)-SUM($JA13:TV13),LOOKUP($F13,TenantNames,TenantMonthlyRents)),IF(AND((SUMIF($G$4:AHB$4,"&lt;"&amp;TW$4,$G13:AHB13))&gt;SUMIFS(TransactionAmounts,TenantSources,$F13,'Filtered Data'!$C$2:$C23,"&lt;"&amp;TW$4),TW$4&lt;TODAY()),"Late","Occupied")),)))</f>
        <v/>
      </c>
      <c r="TX13" s="33" t="str">
        <f>IF(ISBLANK($F13),,IF(TODAY()=TX$4,"Today",IF(AND(LOOKUP($F13,TenantNames,TenantStartDates)&lt;=TX$4,LOOKUP($F13,TenantNames,TenantEndDates)&gt;=TX$4),IF(OR(AND(DAY(LOOKUP($F13,TenantNames,TenantStartDates))&gt;28,DAY(EOMONTH(TX$4,0))=28,DAY(TX$4)=28),AND(DAY(LOOKUP($F13,TenantNames,TenantStartDates))&gt;30,DAY(EOMONTH(TX$4,0))=30,DAY(TX$4)=30),DAY(LOOKUP($F13,TenantNames,TenantStartDates))=DAY(TX$4)),IF((LOOKUP($F13,TenantNames,TenantEndDates)-TX$4)&lt;=31,LOOKUP($F13,TenantNames,TenantTotalRevenues)-SUM($JA13:TW13),LOOKUP($F13,TenantNames,TenantMonthlyRents)),IF(AND((SUMIF($G$4:AHB$4,"&lt;"&amp;TX$4,$G13:AHB13))&gt;SUMIFS(TransactionAmounts,TenantSources,$F13,'Filtered Data'!$C$2:$C23,"&lt;"&amp;TX$4),TX$4&lt;TODAY()),"Late","Occupied")),)))</f>
        <v/>
      </c>
      <c r="TY13" s="33" t="str">
        <f>IF(ISBLANK($F13),,IF(TODAY()=TY$4,"Today",IF(AND(LOOKUP($F13,TenantNames,TenantStartDates)&lt;=TY$4,LOOKUP($F13,TenantNames,TenantEndDates)&gt;=TY$4),IF(OR(AND(DAY(LOOKUP($F13,TenantNames,TenantStartDates))&gt;28,DAY(EOMONTH(TY$4,0))=28,DAY(TY$4)=28),AND(DAY(LOOKUP($F13,TenantNames,TenantStartDates))&gt;30,DAY(EOMONTH(TY$4,0))=30,DAY(TY$4)=30),DAY(LOOKUP($F13,TenantNames,TenantStartDates))=DAY(TY$4)),IF((LOOKUP($F13,TenantNames,TenantEndDates)-TY$4)&lt;=31,LOOKUP($F13,TenantNames,TenantTotalRevenues)-SUM($JA13:TX13),LOOKUP($F13,TenantNames,TenantMonthlyRents)),IF(AND((SUMIF($G$4:AHB$4,"&lt;"&amp;TY$4,$G13:AHB13))&gt;SUMIFS(TransactionAmounts,TenantSources,$F13,'Filtered Data'!$C$2:$C23,"&lt;"&amp;TY$4),TY$4&lt;TODAY()),"Late","Occupied")),)))</f>
        <v/>
      </c>
      <c r="TZ13" s="33" t="str">
        <f>IF(ISBLANK($F13),,IF(TODAY()=TZ$4,"Today",IF(AND(LOOKUP($F13,TenantNames,TenantStartDates)&lt;=TZ$4,LOOKUP($F13,TenantNames,TenantEndDates)&gt;=TZ$4),IF(OR(AND(DAY(LOOKUP($F13,TenantNames,TenantStartDates))&gt;28,DAY(EOMONTH(TZ$4,0))=28,DAY(TZ$4)=28),AND(DAY(LOOKUP($F13,TenantNames,TenantStartDates))&gt;30,DAY(EOMONTH(TZ$4,0))=30,DAY(TZ$4)=30),DAY(LOOKUP($F13,TenantNames,TenantStartDates))=DAY(TZ$4)),IF((LOOKUP($F13,TenantNames,TenantEndDates)-TZ$4)&lt;=31,LOOKUP($F13,TenantNames,TenantTotalRevenues)-SUM($JA13:TY13),LOOKUP($F13,TenantNames,TenantMonthlyRents)),IF(AND((SUMIF($G$4:AHB$4,"&lt;"&amp;TZ$4,$G13:AHB13))&gt;SUMIFS(TransactionAmounts,TenantSources,$F13,'Filtered Data'!$C$2:$C23,"&lt;"&amp;TZ$4),TZ$4&lt;TODAY()),"Late","Occupied")),)))</f>
        <v/>
      </c>
      <c r="UA13" s="33" t="str">
        <f>IF(ISBLANK($F13),,IF(TODAY()=UA$4,"Today",IF(AND(LOOKUP($F13,TenantNames,TenantStartDates)&lt;=UA$4,LOOKUP($F13,TenantNames,TenantEndDates)&gt;=UA$4),IF(OR(AND(DAY(LOOKUP($F13,TenantNames,TenantStartDates))&gt;28,DAY(EOMONTH(UA$4,0))=28,DAY(UA$4)=28),AND(DAY(LOOKUP($F13,TenantNames,TenantStartDates))&gt;30,DAY(EOMONTH(UA$4,0))=30,DAY(UA$4)=30),DAY(LOOKUP($F13,TenantNames,TenantStartDates))=DAY(UA$4)),IF((LOOKUP($F13,TenantNames,TenantEndDates)-UA$4)&lt;=31,LOOKUP($F13,TenantNames,TenantTotalRevenues)-SUM($JA13:TZ13),LOOKUP($F13,TenantNames,TenantMonthlyRents)),IF(AND((SUMIF($G$4:AHB$4,"&lt;"&amp;UA$4,$G13:AHB13))&gt;SUMIFS(TransactionAmounts,TenantSources,$F13,'Filtered Data'!$C$2:$C23,"&lt;"&amp;UA$4),UA$4&lt;TODAY()),"Late","Occupied")),)))</f>
        <v/>
      </c>
      <c r="UB13" s="33" t="str">
        <f>IF(ISBLANK($F13),,IF(TODAY()=UB$4,"Today",IF(AND(LOOKUP($F13,TenantNames,TenantStartDates)&lt;=UB$4,LOOKUP($F13,TenantNames,TenantEndDates)&gt;=UB$4),IF(OR(AND(DAY(LOOKUP($F13,TenantNames,TenantStartDates))&gt;28,DAY(EOMONTH(UB$4,0))=28,DAY(UB$4)=28),AND(DAY(LOOKUP($F13,TenantNames,TenantStartDates))&gt;30,DAY(EOMONTH(UB$4,0))=30,DAY(UB$4)=30),DAY(LOOKUP($F13,TenantNames,TenantStartDates))=DAY(UB$4)),IF((LOOKUP($F13,TenantNames,TenantEndDates)-UB$4)&lt;=31,LOOKUP($F13,TenantNames,TenantTotalRevenues)-SUM($JA13:UA13),LOOKUP($F13,TenantNames,TenantMonthlyRents)),IF(AND((SUMIF($G$4:AHB$4,"&lt;"&amp;UB$4,$G13:AHB13))&gt;SUMIFS(TransactionAmounts,TenantSources,$F13,'Filtered Data'!$C$2:$C23,"&lt;"&amp;UB$4),UB$4&lt;TODAY()),"Late","Occupied")),)))</f>
        <v/>
      </c>
      <c r="UC13" s="33" t="str">
        <f>IF(ISBLANK($F13),,IF(TODAY()=UC$4,"Today",IF(AND(LOOKUP($F13,TenantNames,TenantStartDates)&lt;=UC$4,LOOKUP($F13,TenantNames,TenantEndDates)&gt;=UC$4),IF(OR(AND(DAY(LOOKUP($F13,TenantNames,TenantStartDates))&gt;28,DAY(EOMONTH(UC$4,0))=28,DAY(UC$4)=28),AND(DAY(LOOKUP($F13,TenantNames,TenantStartDates))&gt;30,DAY(EOMONTH(UC$4,0))=30,DAY(UC$4)=30),DAY(LOOKUP($F13,TenantNames,TenantStartDates))=DAY(UC$4)),IF((LOOKUP($F13,TenantNames,TenantEndDates)-UC$4)&lt;=31,LOOKUP($F13,TenantNames,TenantTotalRevenues)-SUM($JA13:UB13),LOOKUP($F13,TenantNames,TenantMonthlyRents)),IF(AND((SUMIF($G$4:AHB$4,"&lt;"&amp;UC$4,$G13:AHB13))&gt;SUMIFS(TransactionAmounts,TenantSources,$F13,'Filtered Data'!$C$2:$C23,"&lt;"&amp;UC$4),UC$4&lt;TODAY()),"Late","Occupied")),)))</f>
        <v/>
      </c>
      <c r="UD13" s="33" t="str">
        <f>IF(ISBLANK($F13),,IF(TODAY()=UD$4,"Today",IF(AND(LOOKUP($F13,TenantNames,TenantStartDates)&lt;=UD$4,LOOKUP($F13,TenantNames,TenantEndDates)&gt;=UD$4),IF(OR(AND(DAY(LOOKUP($F13,TenantNames,TenantStartDates))&gt;28,DAY(EOMONTH(UD$4,0))=28,DAY(UD$4)=28),AND(DAY(LOOKUP($F13,TenantNames,TenantStartDates))&gt;30,DAY(EOMONTH(UD$4,0))=30,DAY(UD$4)=30),DAY(LOOKUP($F13,TenantNames,TenantStartDates))=DAY(UD$4)),IF((LOOKUP($F13,TenantNames,TenantEndDates)-UD$4)&lt;=31,LOOKUP($F13,TenantNames,TenantTotalRevenues)-SUM($JA13:UC13),LOOKUP($F13,TenantNames,TenantMonthlyRents)),IF(AND((SUMIF($G$4:AHB$4,"&lt;"&amp;UD$4,$G13:AHB13))&gt;SUMIFS(TransactionAmounts,TenantSources,$F13,'Filtered Data'!$C$2:$C23,"&lt;"&amp;UD$4),UD$4&lt;TODAY()),"Late","Occupied")),)))</f>
        <v/>
      </c>
      <c r="UE13" s="33" t="str">
        <f>IF(ISBLANK($F13),,IF(TODAY()=UE$4,"Today",IF(AND(LOOKUP($F13,TenantNames,TenantStartDates)&lt;=UE$4,LOOKUP($F13,TenantNames,TenantEndDates)&gt;=UE$4),IF(OR(AND(DAY(LOOKUP($F13,TenantNames,TenantStartDates))&gt;28,DAY(EOMONTH(UE$4,0))=28,DAY(UE$4)=28),AND(DAY(LOOKUP($F13,TenantNames,TenantStartDates))&gt;30,DAY(EOMONTH(UE$4,0))=30,DAY(UE$4)=30),DAY(LOOKUP($F13,TenantNames,TenantStartDates))=DAY(UE$4)),IF((LOOKUP($F13,TenantNames,TenantEndDates)-UE$4)&lt;=31,LOOKUP($F13,TenantNames,TenantTotalRevenues)-SUM($JA13:UD13),LOOKUP($F13,TenantNames,TenantMonthlyRents)),IF(AND((SUMIF($G$4:AHB$4,"&lt;"&amp;UE$4,$G13:AHB13))&gt;SUMIFS(TransactionAmounts,TenantSources,$F13,'Filtered Data'!$C$2:$C23,"&lt;"&amp;UE$4),UE$4&lt;TODAY()),"Late","Occupied")),)))</f>
        <v/>
      </c>
      <c r="UF13" s="33" t="str">
        <f>IF(ISBLANK($F13),,IF(TODAY()=UF$4,"Today",IF(AND(LOOKUP($F13,TenantNames,TenantStartDates)&lt;=UF$4,LOOKUP($F13,TenantNames,TenantEndDates)&gt;=UF$4),IF(OR(AND(DAY(LOOKUP($F13,TenantNames,TenantStartDates))&gt;28,DAY(EOMONTH(UF$4,0))=28,DAY(UF$4)=28),AND(DAY(LOOKUP($F13,TenantNames,TenantStartDates))&gt;30,DAY(EOMONTH(UF$4,0))=30,DAY(UF$4)=30),DAY(LOOKUP($F13,TenantNames,TenantStartDates))=DAY(UF$4)),IF((LOOKUP($F13,TenantNames,TenantEndDates)-UF$4)&lt;=31,LOOKUP($F13,TenantNames,TenantTotalRevenues)-SUM($JA13:UE13),LOOKUP($F13,TenantNames,TenantMonthlyRents)),IF(AND((SUMIF($G$4:AHB$4,"&lt;"&amp;UF$4,$G13:AHB13))&gt;SUMIFS(TransactionAmounts,TenantSources,$F13,'Filtered Data'!$C$2:$C23,"&lt;"&amp;UF$4),UF$4&lt;TODAY()),"Late","Occupied")),)))</f>
        <v/>
      </c>
      <c r="UG13" s="33" t="str">
        <f>IF(ISBLANK($F13),,IF(TODAY()=UG$4,"Today",IF(AND(LOOKUP($F13,TenantNames,TenantStartDates)&lt;=UG$4,LOOKUP($F13,TenantNames,TenantEndDates)&gt;=UG$4),IF(OR(AND(DAY(LOOKUP($F13,TenantNames,TenantStartDates))&gt;28,DAY(EOMONTH(UG$4,0))=28,DAY(UG$4)=28),AND(DAY(LOOKUP($F13,TenantNames,TenantStartDates))&gt;30,DAY(EOMONTH(UG$4,0))=30,DAY(UG$4)=30),DAY(LOOKUP($F13,TenantNames,TenantStartDates))=DAY(UG$4)),IF((LOOKUP($F13,TenantNames,TenantEndDates)-UG$4)&lt;=31,LOOKUP($F13,TenantNames,TenantTotalRevenues)-SUM($JA13:UF13),LOOKUP($F13,TenantNames,TenantMonthlyRents)),IF(AND((SUMIF($G$4:AHB$4,"&lt;"&amp;UG$4,$G13:AHB13))&gt;SUMIFS(TransactionAmounts,TenantSources,$F13,'Filtered Data'!$C$2:$C23,"&lt;"&amp;UG$4),UG$4&lt;TODAY()),"Late","Occupied")),)))</f>
        <v/>
      </c>
      <c r="UH13" s="33" t="str">
        <f>IF(ISBLANK($F13),,IF(TODAY()=UH$4,"Today",IF(AND(LOOKUP($F13,TenantNames,TenantStartDates)&lt;=UH$4,LOOKUP($F13,TenantNames,TenantEndDates)&gt;=UH$4),IF(OR(AND(DAY(LOOKUP($F13,TenantNames,TenantStartDates))&gt;28,DAY(EOMONTH(UH$4,0))=28,DAY(UH$4)=28),AND(DAY(LOOKUP($F13,TenantNames,TenantStartDates))&gt;30,DAY(EOMONTH(UH$4,0))=30,DAY(UH$4)=30),DAY(LOOKUP($F13,TenantNames,TenantStartDates))=DAY(UH$4)),IF((LOOKUP($F13,TenantNames,TenantEndDates)-UH$4)&lt;=31,LOOKUP($F13,TenantNames,TenantTotalRevenues)-SUM($JA13:UG13),LOOKUP($F13,TenantNames,TenantMonthlyRents)),IF(AND((SUMIF($G$4:AHB$4,"&lt;"&amp;UH$4,$G13:AHB13))&gt;SUMIFS(TransactionAmounts,TenantSources,$F13,'Filtered Data'!$C$2:$C23,"&lt;"&amp;UH$4),UH$4&lt;TODAY()),"Late","Occupied")),)))</f>
        <v/>
      </c>
      <c r="UI13" s="33" t="str">
        <f>IF(ISBLANK($F13),,IF(TODAY()=UI$4,"Today",IF(AND(LOOKUP($F13,TenantNames,TenantStartDates)&lt;=UI$4,LOOKUP($F13,TenantNames,TenantEndDates)&gt;=UI$4),IF(OR(AND(DAY(LOOKUP($F13,TenantNames,TenantStartDates))&gt;28,DAY(EOMONTH(UI$4,0))=28,DAY(UI$4)=28),AND(DAY(LOOKUP($F13,TenantNames,TenantStartDates))&gt;30,DAY(EOMONTH(UI$4,0))=30,DAY(UI$4)=30),DAY(LOOKUP($F13,TenantNames,TenantStartDates))=DAY(UI$4)),IF((LOOKUP($F13,TenantNames,TenantEndDates)-UI$4)&lt;=31,LOOKUP($F13,TenantNames,TenantTotalRevenues)-SUM($JA13:UH13),LOOKUP($F13,TenantNames,TenantMonthlyRents)),IF(AND((SUMIF($G$4:AHB$4,"&lt;"&amp;UI$4,$G13:AHB13))&gt;SUMIFS(TransactionAmounts,TenantSources,$F13,'Filtered Data'!$C$2:$C23,"&lt;"&amp;UI$4),UI$4&lt;TODAY()),"Late","Occupied")),)))</f>
        <v/>
      </c>
      <c r="UJ13" s="33" t="str">
        <f>IF(ISBLANK($F13),,IF(TODAY()=UJ$4,"Today",IF(AND(LOOKUP($F13,TenantNames,TenantStartDates)&lt;=UJ$4,LOOKUP($F13,TenantNames,TenantEndDates)&gt;=UJ$4),IF(OR(AND(DAY(LOOKUP($F13,TenantNames,TenantStartDates))&gt;28,DAY(EOMONTH(UJ$4,0))=28,DAY(UJ$4)=28),AND(DAY(LOOKUP($F13,TenantNames,TenantStartDates))&gt;30,DAY(EOMONTH(UJ$4,0))=30,DAY(UJ$4)=30),DAY(LOOKUP($F13,TenantNames,TenantStartDates))=DAY(UJ$4)),IF((LOOKUP($F13,TenantNames,TenantEndDates)-UJ$4)&lt;=31,LOOKUP($F13,TenantNames,TenantTotalRevenues)-SUM($JA13:UI13),LOOKUP($F13,TenantNames,TenantMonthlyRents)),IF(AND((SUMIF($G$4:AHB$4,"&lt;"&amp;UJ$4,$G13:AHB13))&gt;SUMIFS(TransactionAmounts,TenantSources,$F13,'Filtered Data'!$C$2:$C23,"&lt;"&amp;UJ$4),UJ$4&lt;TODAY()),"Late","Occupied")),)))</f>
        <v/>
      </c>
      <c r="UK13" s="33" t="str">
        <f>IF(ISBLANK($F13),,IF(TODAY()=UK$4,"Today",IF(AND(LOOKUP($F13,TenantNames,TenantStartDates)&lt;=UK$4,LOOKUP($F13,TenantNames,TenantEndDates)&gt;=UK$4),IF(OR(AND(DAY(LOOKUP($F13,TenantNames,TenantStartDates))&gt;28,DAY(EOMONTH(UK$4,0))=28,DAY(UK$4)=28),AND(DAY(LOOKUP($F13,TenantNames,TenantStartDates))&gt;30,DAY(EOMONTH(UK$4,0))=30,DAY(UK$4)=30),DAY(LOOKUP($F13,TenantNames,TenantStartDates))=DAY(UK$4)),IF((LOOKUP($F13,TenantNames,TenantEndDates)-UK$4)&lt;=31,LOOKUP($F13,TenantNames,TenantTotalRevenues)-SUM($JA13:UJ13),LOOKUP($F13,TenantNames,TenantMonthlyRents)),IF(AND((SUMIF($G$4:AHB$4,"&lt;"&amp;UK$4,$G13:AHB13))&gt;SUMIFS(TransactionAmounts,TenantSources,$F13,'Filtered Data'!$C$2:$C23,"&lt;"&amp;UK$4),UK$4&lt;TODAY()),"Late","Occupied")),)))</f>
        <v/>
      </c>
      <c r="UL13" s="33" t="str">
        <f>IF(ISBLANK($F13),,IF(TODAY()=UL$4,"Today",IF(AND(LOOKUP($F13,TenantNames,TenantStartDates)&lt;=UL$4,LOOKUP($F13,TenantNames,TenantEndDates)&gt;=UL$4),IF(OR(AND(DAY(LOOKUP($F13,TenantNames,TenantStartDates))&gt;28,DAY(EOMONTH(UL$4,0))=28,DAY(UL$4)=28),AND(DAY(LOOKUP($F13,TenantNames,TenantStartDates))&gt;30,DAY(EOMONTH(UL$4,0))=30,DAY(UL$4)=30),DAY(LOOKUP($F13,TenantNames,TenantStartDates))=DAY(UL$4)),IF((LOOKUP($F13,TenantNames,TenantEndDates)-UL$4)&lt;=31,LOOKUP($F13,TenantNames,TenantTotalRevenues)-SUM($JA13:UK13),LOOKUP($F13,TenantNames,TenantMonthlyRents)),IF(AND((SUMIF($G$4:AHB$4,"&lt;"&amp;UL$4,$G13:AHB13))&gt;SUMIFS(TransactionAmounts,TenantSources,$F13,'Filtered Data'!$C$2:$C23,"&lt;"&amp;UL$4),UL$4&lt;TODAY()),"Late","Occupied")),)))</f>
        <v/>
      </c>
      <c r="UM13" s="33" t="str">
        <f>IF(ISBLANK($F13),,IF(TODAY()=UM$4,"Today",IF(AND(LOOKUP($F13,TenantNames,TenantStartDates)&lt;=UM$4,LOOKUP($F13,TenantNames,TenantEndDates)&gt;=UM$4),IF(OR(AND(DAY(LOOKUP($F13,TenantNames,TenantStartDates))&gt;28,DAY(EOMONTH(UM$4,0))=28,DAY(UM$4)=28),AND(DAY(LOOKUP($F13,TenantNames,TenantStartDates))&gt;30,DAY(EOMONTH(UM$4,0))=30,DAY(UM$4)=30),DAY(LOOKUP($F13,TenantNames,TenantStartDates))=DAY(UM$4)),IF((LOOKUP($F13,TenantNames,TenantEndDates)-UM$4)&lt;=31,LOOKUP($F13,TenantNames,TenantTotalRevenues)-SUM($JA13:UL13),LOOKUP($F13,TenantNames,TenantMonthlyRents)),IF(AND((SUMIF($G$4:AHB$4,"&lt;"&amp;UM$4,$G13:AHB13))&gt;SUMIFS(TransactionAmounts,TenantSources,$F13,'Filtered Data'!$C$2:$C23,"&lt;"&amp;UM$4),UM$4&lt;TODAY()),"Late","Occupied")),)))</f>
        <v/>
      </c>
      <c r="UN13" s="33" t="str">
        <f>IF(ISBLANK($F13),,IF(TODAY()=UN$4,"Today",IF(AND(LOOKUP($F13,TenantNames,TenantStartDates)&lt;=UN$4,LOOKUP($F13,TenantNames,TenantEndDates)&gt;=UN$4),IF(OR(AND(DAY(LOOKUP($F13,TenantNames,TenantStartDates))&gt;28,DAY(EOMONTH(UN$4,0))=28,DAY(UN$4)=28),AND(DAY(LOOKUP($F13,TenantNames,TenantStartDates))&gt;30,DAY(EOMONTH(UN$4,0))=30,DAY(UN$4)=30),DAY(LOOKUP($F13,TenantNames,TenantStartDates))=DAY(UN$4)),IF((LOOKUP($F13,TenantNames,TenantEndDates)-UN$4)&lt;=31,LOOKUP($F13,TenantNames,TenantTotalRevenues)-SUM($JA13:UM13),LOOKUP($F13,TenantNames,TenantMonthlyRents)),IF(AND((SUMIF($G$4:AHB$4,"&lt;"&amp;UN$4,$G13:AHB13))&gt;SUMIFS(TransactionAmounts,TenantSources,$F13,'Filtered Data'!$C$2:$C23,"&lt;"&amp;UN$4),UN$4&lt;TODAY()),"Late","Occupied")),)))</f>
        <v/>
      </c>
      <c r="UO13" s="33" t="str">
        <f>IF(ISBLANK($F13),,IF(TODAY()=UO$4,"Today",IF(AND(LOOKUP($F13,TenantNames,TenantStartDates)&lt;=UO$4,LOOKUP($F13,TenantNames,TenantEndDates)&gt;=UO$4),IF(OR(AND(DAY(LOOKUP($F13,TenantNames,TenantStartDates))&gt;28,DAY(EOMONTH(UO$4,0))=28,DAY(UO$4)=28),AND(DAY(LOOKUP($F13,TenantNames,TenantStartDates))&gt;30,DAY(EOMONTH(UO$4,0))=30,DAY(UO$4)=30),DAY(LOOKUP($F13,TenantNames,TenantStartDates))=DAY(UO$4)),IF((LOOKUP($F13,TenantNames,TenantEndDates)-UO$4)&lt;=31,LOOKUP($F13,TenantNames,TenantTotalRevenues)-SUM($JA13:UN13),LOOKUP($F13,TenantNames,TenantMonthlyRents)),IF(AND((SUMIF($G$4:AHB$4,"&lt;"&amp;UO$4,$G13:AHB13))&gt;SUMIFS(TransactionAmounts,TenantSources,$F13,'Filtered Data'!$C$2:$C23,"&lt;"&amp;UO$4),UO$4&lt;TODAY()),"Late","Occupied")),)))</f>
        <v/>
      </c>
      <c r="UP13" s="33" t="str">
        <f>IF(ISBLANK($F13),,IF(TODAY()=UP$4,"Today",IF(AND(LOOKUP($F13,TenantNames,TenantStartDates)&lt;=UP$4,LOOKUP($F13,TenantNames,TenantEndDates)&gt;=UP$4),IF(OR(AND(DAY(LOOKUP($F13,TenantNames,TenantStartDates))&gt;28,DAY(EOMONTH(UP$4,0))=28,DAY(UP$4)=28),AND(DAY(LOOKUP($F13,TenantNames,TenantStartDates))&gt;30,DAY(EOMONTH(UP$4,0))=30,DAY(UP$4)=30),DAY(LOOKUP($F13,TenantNames,TenantStartDates))=DAY(UP$4)),IF((LOOKUP($F13,TenantNames,TenantEndDates)-UP$4)&lt;=31,LOOKUP($F13,TenantNames,TenantTotalRevenues)-SUM($JA13:UO13),LOOKUP($F13,TenantNames,TenantMonthlyRents)),IF(AND((SUMIF($G$4:AHB$4,"&lt;"&amp;UP$4,$G13:AHB13))&gt;SUMIFS(TransactionAmounts,TenantSources,$F13,'Filtered Data'!$C$2:$C23,"&lt;"&amp;UP$4),UP$4&lt;TODAY()),"Late","Occupied")),)))</f>
        <v/>
      </c>
      <c r="UQ13" s="33" t="str">
        <f>IF(ISBLANK($F13),,IF(TODAY()=UQ$4,"Today",IF(AND(LOOKUP($F13,TenantNames,TenantStartDates)&lt;=UQ$4,LOOKUP($F13,TenantNames,TenantEndDates)&gt;=UQ$4),IF(OR(AND(DAY(LOOKUP($F13,TenantNames,TenantStartDates))&gt;28,DAY(EOMONTH(UQ$4,0))=28,DAY(UQ$4)=28),AND(DAY(LOOKUP($F13,TenantNames,TenantStartDates))&gt;30,DAY(EOMONTH(UQ$4,0))=30,DAY(UQ$4)=30),DAY(LOOKUP($F13,TenantNames,TenantStartDates))=DAY(UQ$4)),IF((LOOKUP($F13,TenantNames,TenantEndDates)-UQ$4)&lt;=31,LOOKUP($F13,TenantNames,TenantTotalRevenues)-SUM($JA13:UP13),LOOKUP($F13,TenantNames,TenantMonthlyRents)),IF(AND((SUMIF($G$4:AHB$4,"&lt;"&amp;UQ$4,$G13:AHB13))&gt;SUMIFS(TransactionAmounts,TenantSources,$F13,'Filtered Data'!$C$2:$C23,"&lt;"&amp;UQ$4),UQ$4&lt;TODAY()),"Late","Occupied")),)))</f>
        <v/>
      </c>
      <c r="UR13" s="33" t="str">
        <f>IF(ISBLANK($F13),,IF(TODAY()=UR$4,"Today",IF(AND(LOOKUP($F13,TenantNames,TenantStartDates)&lt;=UR$4,LOOKUP($F13,TenantNames,TenantEndDates)&gt;=UR$4),IF(OR(AND(DAY(LOOKUP($F13,TenantNames,TenantStartDates))&gt;28,DAY(EOMONTH(UR$4,0))=28,DAY(UR$4)=28),AND(DAY(LOOKUP($F13,TenantNames,TenantStartDates))&gt;30,DAY(EOMONTH(UR$4,0))=30,DAY(UR$4)=30),DAY(LOOKUP($F13,TenantNames,TenantStartDates))=DAY(UR$4)),IF((LOOKUP($F13,TenantNames,TenantEndDates)-UR$4)&lt;=31,LOOKUP($F13,TenantNames,TenantTotalRevenues)-SUM($JA13:UQ13),LOOKUP($F13,TenantNames,TenantMonthlyRents)),IF(AND((SUMIF($G$4:AHB$4,"&lt;"&amp;UR$4,$G13:AHB13))&gt;SUMIFS(TransactionAmounts,TenantSources,$F13,'Filtered Data'!$C$2:$C23,"&lt;"&amp;UR$4),UR$4&lt;TODAY()),"Late","Occupied")),)))</f>
        <v/>
      </c>
      <c r="US13" s="33" t="str">
        <f>IF(ISBLANK($F13),,IF(TODAY()=US$4,"Today",IF(AND(LOOKUP($F13,TenantNames,TenantStartDates)&lt;=US$4,LOOKUP($F13,TenantNames,TenantEndDates)&gt;=US$4),IF(OR(AND(DAY(LOOKUP($F13,TenantNames,TenantStartDates))&gt;28,DAY(EOMONTH(US$4,0))=28,DAY(US$4)=28),AND(DAY(LOOKUP($F13,TenantNames,TenantStartDates))&gt;30,DAY(EOMONTH(US$4,0))=30,DAY(US$4)=30),DAY(LOOKUP($F13,TenantNames,TenantStartDates))=DAY(US$4)),IF((LOOKUP($F13,TenantNames,TenantEndDates)-US$4)&lt;=31,LOOKUP($F13,TenantNames,TenantTotalRevenues)-SUM($JA13:UR13),LOOKUP($F13,TenantNames,TenantMonthlyRents)),IF(AND((SUMIF($G$4:AHB$4,"&lt;"&amp;US$4,$G13:AHB13))&gt;SUMIFS(TransactionAmounts,TenantSources,$F13,'Filtered Data'!$C$2:$C23,"&lt;"&amp;US$4),US$4&lt;TODAY()),"Late","Occupied")),)))</f>
        <v/>
      </c>
      <c r="UT13" s="33" t="str">
        <f>IF(ISBLANK($F13),,IF(TODAY()=UT$4,"Today",IF(AND(LOOKUP($F13,TenantNames,TenantStartDates)&lt;=UT$4,LOOKUP($F13,TenantNames,TenantEndDates)&gt;=UT$4),IF(OR(AND(DAY(LOOKUP($F13,TenantNames,TenantStartDates))&gt;28,DAY(EOMONTH(UT$4,0))=28,DAY(UT$4)=28),AND(DAY(LOOKUP($F13,TenantNames,TenantStartDates))&gt;30,DAY(EOMONTH(UT$4,0))=30,DAY(UT$4)=30),DAY(LOOKUP($F13,TenantNames,TenantStartDates))=DAY(UT$4)),IF((LOOKUP($F13,TenantNames,TenantEndDates)-UT$4)&lt;=31,LOOKUP($F13,TenantNames,TenantTotalRevenues)-SUM($JA13:US13),LOOKUP($F13,TenantNames,TenantMonthlyRents)),IF(AND((SUMIF($G$4:AHB$4,"&lt;"&amp;UT$4,$G13:AHB13))&gt;SUMIFS(TransactionAmounts,TenantSources,$F13,'Filtered Data'!$C$2:$C23,"&lt;"&amp;UT$4),UT$4&lt;TODAY()),"Late","Occupied")),)))</f>
        <v/>
      </c>
      <c r="UU13" s="33" t="str">
        <f>IF(ISBLANK($F13),,IF(TODAY()=UU$4,"Today",IF(AND(LOOKUP($F13,TenantNames,TenantStartDates)&lt;=UU$4,LOOKUP($F13,TenantNames,TenantEndDates)&gt;=UU$4),IF(OR(AND(DAY(LOOKUP($F13,TenantNames,TenantStartDates))&gt;28,DAY(EOMONTH(UU$4,0))=28,DAY(UU$4)=28),AND(DAY(LOOKUP($F13,TenantNames,TenantStartDates))&gt;30,DAY(EOMONTH(UU$4,0))=30,DAY(UU$4)=30),DAY(LOOKUP($F13,TenantNames,TenantStartDates))=DAY(UU$4)),IF((LOOKUP($F13,TenantNames,TenantEndDates)-UU$4)&lt;=31,LOOKUP($F13,TenantNames,TenantTotalRevenues)-SUM($JA13:UT13),LOOKUP($F13,TenantNames,TenantMonthlyRents)),IF(AND((SUMIF($G$4:AHB$4,"&lt;"&amp;UU$4,$G13:AHB13))&gt;SUMIFS(TransactionAmounts,TenantSources,$F13,'Filtered Data'!$C$2:$C23,"&lt;"&amp;UU$4),UU$4&lt;TODAY()),"Late","Occupied")),)))</f>
        <v/>
      </c>
      <c r="UV13" s="33" t="str">
        <f>IF(ISBLANK($F13),,IF(TODAY()=UV$4,"Today",IF(AND(LOOKUP($F13,TenantNames,TenantStartDates)&lt;=UV$4,LOOKUP($F13,TenantNames,TenantEndDates)&gt;=UV$4),IF(OR(AND(DAY(LOOKUP($F13,TenantNames,TenantStartDates))&gt;28,DAY(EOMONTH(UV$4,0))=28,DAY(UV$4)=28),AND(DAY(LOOKUP($F13,TenantNames,TenantStartDates))&gt;30,DAY(EOMONTH(UV$4,0))=30,DAY(UV$4)=30),DAY(LOOKUP($F13,TenantNames,TenantStartDates))=DAY(UV$4)),IF((LOOKUP($F13,TenantNames,TenantEndDates)-UV$4)&lt;=31,LOOKUP($F13,TenantNames,TenantTotalRevenues)-SUM($JA13:UU13),LOOKUP($F13,TenantNames,TenantMonthlyRents)),IF(AND((SUMIF($G$4:AHB$4,"&lt;"&amp;UV$4,$G13:AHB13))&gt;SUMIFS(TransactionAmounts,TenantSources,$F13,'Filtered Data'!$C$2:$C23,"&lt;"&amp;UV$4),UV$4&lt;TODAY()),"Late","Occupied")),)))</f>
        <v/>
      </c>
      <c r="UW13" s="33" t="str">
        <f>IF(ISBLANK($F13),,IF(TODAY()=UW$4,"Today",IF(AND(LOOKUP($F13,TenantNames,TenantStartDates)&lt;=UW$4,LOOKUP($F13,TenantNames,TenantEndDates)&gt;=UW$4),IF(OR(AND(DAY(LOOKUP($F13,TenantNames,TenantStartDates))&gt;28,DAY(EOMONTH(UW$4,0))=28,DAY(UW$4)=28),AND(DAY(LOOKUP($F13,TenantNames,TenantStartDates))&gt;30,DAY(EOMONTH(UW$4,0))=30,DAY(UW$4)=30),DAY(LOOKUP($F13,TenantNames,TenantStartDates))=DAY(UW$4)),IF((LOOKUP($F13,TenantNames,TenantEndDates)-UW$4)&lt;=31,LOOKUP($F13,TenantNames,TenantTotalRevenues)-SUM($JA13:UV13),LOOKUP($F13,TenantNames,TenantMonthlyRents)),IF(AND((SUMIF($G$4:AHB$4,"&lt;"&amp;UW$4,$G13:AHB13))&gt;SUMIFS(TransactionAmounts,TenantSources,$F13,'Filtered Data'!$C$2:$C23,"&lt;"&amp;UW$4),UW$4&lt;TODAY()),"Late","Occupied")),)))</f>
        <v/>
      </c>
      <c r="UX13" s="33" t="str">
        <f>IF(ISBLANK($F13),,IF(TODAY()=UX$4,"Today",IF(AND(LOOKUP($F13,TenantNames,TenantStartDates)&lt;=UX$4,LOOKUP($F13,TenantNames,TenantEndDates)&gt;=UX$4),IF(OR(AND(DAY(LOOKUP($F13,TenantNames,TenantStartDates))&gt;28,DAY(EOMONTH(UX$4,0))=28,DAY(UX$4)=28),AND(DAY(LOOKUP($F13,TenantNames,TenantStartDates))&gt;30,DAY(EOMONTH(UX$4,0))=30,DAY(UX$4)=30),DAY(LOOKUP($F13,TenantNames,TenantStartDates))=DAY(UX$4)),IF((LOOKUP($F13,TenantNames,TenantEndDates)-UX$4)&lt;=31,LOOKUP($F13,TenantNames,TenantTotalRevenues)-SUM($JA13:UW13),LOOKUP($F13,TenantNames,TenantMonthlyRents)),IF(AND((SUMIF($G$4:AHB$4,"&lt;"&amp;UX$4,$G13:AHB13))&gt;SUMIFS(TransactionAmounts,TenantSources,$F13,'Filtered Data'!$C$2:$C23,"&lt;"&amp;UX$4),UX$4&lt;TODAY()),"Late","Occupied")),)))</f>
        <v/>
      </c>
      <c r="UY13" s="33" t="str">
        <f>IF(ISBLANK($F13),,IF(TODAY()=UY$4,"Today",IF(AND(LOOKUP($F13,TenantNames,TenantStartDates)&lt;=UY$4,LOOKUP($F13,TenantNames,TenantEndDates)&gt;=UY$4),IF(OR(AND(DAY(LOOKUP($F13,TenantNames,TenantStartDates))&gt;28,DAY(EOMONTH(UY$4,0))=28,DAY(UY$4)=28),AND(DAY(LOOKUP($F13,TenantNames,TenantStartDates))&gt;30,DAY(EOMONTH(UY$4,0))=30,DAY(UY$4)=30),DAY(LOOKUP($F13,TenantNames,TenantStartDates))=DAY(UY$4)),IF((LOOKUP($F13,TenantNames,TenantEndDates)-UY$4)&lt;=31,LOOKUP($F13,TenantNames,TenantTotalRevenues)-SUM($JA13:UX13),LOOKUP($F13,TenantNames,TenantMonthlyRents)),IF(AND((SUMIF($G$4:AHB$4,"&lt;"&amp;UY$4,$G13:AHB13))&gt;SUMIFS(TransactionAmounts,TenantSources,$F13,'Filtered Data'!$C$2:$C23,"&lt;"&amp;UY$4),UY$4&lt;TODAY()),"Late","Occupied")),)))</f>
        <v/>
      </c>
      <c r="UZ13" s="33" t="str">
        <f>IF(ISBLANK($F13),,IF(TODAY()=UZ$4,"Today",IF(AND(LOOKUP($F13,TenantNames,TenantStartDates)&lt;=UZ$4,LOOKUP($F13,TenantNames,TenantEndDates)&gt;=UZ$4),IF(OR(AND(DAY(LOOKUP($F13,TenantNames,TenantStartDates))&gt;28,DAY(EOMONTH(UZ$4,0))=28,DAY(UZ$4)=28),AND(DAY(LOOKUP($F13,TenantNames,TenantStartDates))&gt;30,DAY(EOMONTH(UZ$4,0))=30,DAY(UZ$4)=30),DAY(LOOKUP($F13,TenantNames,TenantStartDates))=DAY(UZ$4)),IF((LOOKUP($F13,TenantNames,TenantEndDates)-UZ$4)&lt;=31,LOOKUP($F13,TenantNames,TenantTotalRevenues)-SUM($JA13:UY13),LOOKUP($F13,TenantNames,TenantMonthlyRents)),IF(AND((SUMIF($G$4:AHB$4,"&lt;"&amp;UZ$4,$G13:AHB13))&gt;SUMIFS(TransactionAmounts,TenantSources,$F13,'Filtered Data'!$C$2:$C23,"&lt;"&amp;UZ$4),UZ$4&lt;TODAY()),"Late","Occupied")),)))</f>
        <v/>
      </c>
      <c r="VA13" s="33" t="str">
        <f>IF(ISBLANK($F13),,IF(TODAY()=VA$4,"Today",IF(AND(LOOKUP($F13,TenantNames,TenantStartDates)&lt;=VA$4,LOOKUP($F13,TenantNames,TenantEndDates)&gt;=VA$4),IF(OR(AND(DAY(LOOKUP($F13,TenantNames,TenantStartDates))&gt;28,DAY(EOMONTH(VA$4,0))=28,DAY(VA$4)=28),AND(DAY(LOOKUP($F13,TenantNames,TenantStartDates))&gt;30,DAY(EOMONTH(VA$4,0))=30,DAY(VA$4)=30),DAY(LOOKUP($F13,TenantNames,TenantStartDates))=DAY(VA$4)),IF((LOOKUP($F13,TenantNames,TenantEndDates)-VA$4)&lt;=31,LOOKUP($F13,TenantNames,TenantTotalRevenues)-SUM($JA13:UZ13),LOOKUP($F13,TenantNames,TenantMonthlyRents)),IF(AND((SUMIF($G$4:AHB$4,"&lt;"&amp;VA$4,$G13:AHB13))&gt;SUMIFS(TransactionAmounts,TenantSources,$F13,'Filtered Data'!$C$2:$C23,"&lt;"&amp;VA$4),VA$4&lt;TODAY()),"Late","Occupied")),)))</f>
        <v/>
      </c>
      <c r="VB13" s="33" t="str">
        <f>IF(ISBLANK($F13),,IF(TODAY()=VB$4,"Today",IF(AND(LOOKUP($F13,TenantNames,TenantStartDates)&lt;=VB$4,LOOKUP($F13,TenantNames,TenantEndDates)&gt;=VB$4),IF(OR(AND(DAY(LOOKUP($F13,TenantNames,TenantStartDates))&gt;28,DAY(EOMONTH(VB$4,0))=28,DAY(VB$4)=28),AND(DAY(LOOKUP($F13,TenantNames,TenantStartDates))&gt;30,DAY(EOMONTH(VB$4,0))=30,DAY(VB$4)=30),DAY(LOOKUP($F13,TenantNames,TenantStartDates))=DAY(VB$4)),IF((LOOKUP($F13,TenantNames,TenantEndDates)-VB$4)&lt;=31,LOOKUP($F13,TenantNames,TenantTotalRevenues)-SUM($JA13:VA13),LOOKUP($F13,TenantNames,TenantMonthlyRents)),IF(AND((SUMIF($G$4:AHB$4,"&lt;"&amp;VB$4,$G13:AHB13))&gt;SUMIFS(TransactionAmounts,TenantSources,$F13,'Filtered Data'!$C$2:$C23,"&lt;"&amp;VB$4),VB$4&lt;TODAY()),"Late","Occupied")),)))</f>
        <v/>
      </c>
      <c r="VC13" s="33" t="str">
        <f>IF(ISBLANK($F13),,IF(TODAY()=VC$4,"Today",IF(AND(LOOKUP($F13,TenantNames,TenantStartDates)&lt;=VC$4,LOOKUP($F13,TenantNames,TenantEndDates)&gt;=VC$4),IF(OR(AND(DAY(LOOKUP($F13,TenantNames,TenantStartDates))&gt;28,DAY(EOMONTH(VC$4,0))=28,DAY(VC$4)=28),AND(DAY(LOOKUP($F13,TenantNames,TenantStartDates))&gt;30,DAY(EOMONTH(VC$4,0))=30,DAY(VC$4)=30),DAY(LOOKUP($F13,TenantNames,TenantStartDates))=DAY(VC$4)),IF((LOOKUP($F13,TenantNames,TenantEndDates)-VC$4)&lt;=31,LOOKUP($F13,TenantNames,TenantTotalRevenues)-SUM($JA13:VB13),LOOKUP($F13,TenantNames,TenantMonthlyRents)),IF(AND((SUMIF($G$4:AHB$4,"&lt;"&amp;VC$4,$G13:AHB13))&gt;SUMIFS(TransactionAmounts,TenantSources,$F13,'Filtered Data'!$C$2:$C23,"&lt;"&amp;VC$4),VC$4&lt;TODAY()),"Late","Occupied")),)))</f>
        <v/>
      </c>
      <c r="VD13" s="33" t="str">
        <f>IF(ISBLANK($F13),,IF(TODAY()=VD$4,"Today",IF(AND(LOOKUP($F13,TenantNames,TenantStartDates)&lt;=VD$4,LOOKUP($F13,TenantNames,TenantEndDates)&gt;=VD$4),IF(OR(AND(DAY(LOOKUP($F13,TenantNames,TenantStartDates))&gt;28,DAY(EOMONTH(VD$4,0))=28,DAY(VD$4)=28),AND(DAY(LOOKUP($F13,TenantNames,TenantStartDates))&gt;30,DAY(EOMONTH(VD$4,0))=30,DAY(VD$4)=30),DAY(LOOKUP($F13,TenantNames,TenantStartDates))=DAY(VD$4)),IF((LOOKUP($F13,TenantNames,TenantEndDates)-VD$4)&lt;=31,LOOKUP($F13,TenantNames,TenantTotalRevenues)-SUM($JA13:VC13),LOOKUP($F13,TenantNames,TenantMonthlyRents)),IF(AND((SUMIF($G$4:AHB$4,"&lt;"&amp;VD$4,$G13:AHB13))&gt;SUMIFS(TransactionAmounts,TenantSources,$F13,'Filtered Data'!$C$2:$C23,"&lt;"&amp;VD$4),VD$4&lt;TODAY()),"Late","Occupied")),)))</f>
        <v/>
      </c>
      <c r="VE13" s="33" t="str">
        <f>IF(ISBLANK($F13),,IF(TODAY()=VE$4,"Today",IF(AND(LOOKUP($F13,TenantNames,TenantStartDates)&lt;=VE$4,LOOKUP($F13,TenantNames,TenantEndDates)&gt;=VE$4),IF(OR(AND(DAY(LOOKUP($F13,TenantNames,TenantStartDates))&gt;28,DAY(EOMONTH(VE$4,0))=28,DAY(VE$4)=28),AND(DAY(LOOKUP($F13,TenantNames,TenantStartDates))&gt;30,DAY(EOMONTH(VE$4,0))=30,DAY(VE$4)=30),DAY(LOOKUP($F13,TenantNames,TenantStartDates))=DAY(VE$4)),IF((LOOKUP($F13,TenantNames,TenantEndDates)-VE$4)&lt;=31,LOOKUP($F13,TenantNames,TenantTotalRevenues)-SUM($JA13:VD13),LOOKUP($F13,TenantNames,TenantMonthlyRents)),IF(AND((SUMIF($G$4:AHB$4,"&lt;"&amp;VE$4,$G13:AHB13))&gt;SUMIFS(TransactionAmounts,TenantSources,$F13,'Filtered Data'!$C$2:$C23,"&lt;"&amp;VE$4),VE$4&lt;TODAY()),"Late","Occupied")),)))</f>
        <v/>
      </c>
      <c r="VF13" s="33" t="str">
        <f>IF(ISBLANK($F13),,IF(TODAY()=VF$4,"Today",IF(AND(LOOKUP($F13,TenantNames,TenantStartDates)&lt;=VF$4,LOOKUP($F13,TenantNames,TenantEndDates)&gt;=VF$4),IF(OR(AND(DAY(LOOKUP($F13,TenantNames,TenantStartDates))&gt;28,DAY(EOMONTH(VF$4,0))=28,DAY(VF$4)=28),AND(DAY(LOOKUP($F13,TenantNames,TenantStartDates))&gt;30,DAY(EOMONTH(VF$4,0))=30,DAY(VF$4)=30),DAY(LOOKUP($F13,TenantNames,TenantStartDates))=DAY(VF$4)),IF((LOOKUP($F13,TenantNames,TenantEndDates)-VF$4)&lt;=31,LOOKUP($F13,TenantNames,TenantTotalRevenues)-SUM($JA13:VE13),LOOKUP($F13,TenantNames,TenantMonthlyRents)),IF(AND((SUMIF($G$4:AHB$4,"&lt;"&amp;VF$4,$G13:AHB13))&gt;SUMIFS(TransactionAmounts,TenantSources,$F13,'Filtered Data'!$C$2:$C23,"&lt;"&amp;VF$4),VF$4&lt;TODAY()),"Late","Occupied")),)))</f>
        <v/>
      </c>
      <c r="VG13" s="33" t="str">
        <f>IF(ISBLANK($F13),,IF(TODAY()=VG$4,"Today",IF(AND(LOOKUP($F13,TenantNames,TenantStartDates)&lt;=VG$4,LOOKUP($F13,TenantNames,TenantEndDates)&gt;=VG$4),IF(OR(AND(DAY(LOOKUP($F13,TenantNames,TenantStartDates))&gt;28,DAY(EOMONTH(VG$4,0))=28,DAY(VG$4)=28),AND(DAY(LOOKUP($F13,TenantNames,TenantStartDates))&gt;30,DAY(EOMONTH(VG$4,0))=30,DAY(VG$4)=30),DAY(LOOKUP($F13,TenantNames,TenantStartDates))=DAY(VG$4)),IF((LOOKUP($F13,TenantNames,TenantEndDates)-VG$4)&lt;=31,LOOKUP($F13,TenantNames,TenantTotalRevenues)-SUM($JA13:VF13),LOOKUP($F13,TenantNames,TenantMonthlyRents)),IF(AND((SUMIF($G$4:AHB$4,"&lt;"&amp;VG$4,$G13:AHB13))&gt;SUMIFS(TransactionAmounts,TenantSources,$F13,'Filtered Data'!$C$2:$C23,"&lt;"&amp;VG$4),VG$4&lt;TODAY()),"Late","Occupied")),)))</f>
        <v/>
      </c>
      <c r="VH13" s="33" t="str">
        <f>IF(ISBLANK($F13),,IF(TODAY()=VH$4,"Today",IF(AND(LOOKUP($F13,TenantNames,TenantStartDates)&lt;=VH$4,LOOKUP($F13,TenantNames,TenantEndDates)&gt;=VH$4),IF(OR(AND(DAY(LOOKUP($F13,TenantNames,TenantStartDates))&gt;28,DAY(EOMONTH(VH$4,0))=28,DAY(VH$4)=28),AND(DAY(LOOKUP($F13,TenantNames,TenantStartDates))&gt;30,DAY(EOMONTH(VH$4,0))=30,DAY(VH$4)=30),DAY(LOOKUP($F13,TenantNames,TenantStartDates))=DAY(VH$4)),IF((LOOKUP($F13,TenantNames,TenantEndDates)-VH$4)&lt;=31,LOOKUP($F13,TenantNames,TenantTotalRevenues)-SUM($JA13:VG13),LOOKUP($F13,TenantNames,TenantMonthlyRents)),IF(AND((SUMIF($G$4:AHB$4,"&lt;"&amp;VH$4,$G13:AHB13))&gt;SUMIFS(TransactionAmounts,TenantSources,$F13,'Filtered Data'!$C$2:$C23,"&lt;"&amp;VH$4),VH$4&lt;TODAY()),"Late","Occupied")),)))</f>
        <v/>
      </c>
      <c r="VI13" s="33" t="str">
        <f>IF(ISBLANK($F13),,IF(TODAY()=VI$4,"Today",IF(AND(LOOKUP($F13,TenantNames,TenantStartDates)&lt;=VI$4,LOOKUP($F13,TenantNames,TenantEndDates)&gt;=VI$4),IF(OR(AND(DAY(LOOKUP($F13,TenantNames,TenantStartDates))&gt;28,DAY(EOMONTH(VI$4,0))=28,DAY(VI$4)=28),AND(DAY(LOOKUP($F13,TenantNames,TenantStartDates))&gt;30,DAY(EOMONTH(VI$4,0))=30,DAY(VI$4)=30),DAY(LOOKUP($F13,TenantNames,TenantStartDates))=DAY(VI$4)),IF((LOOKUP($F13,TenantNames,TenantEndDates)-VI$4)&lt;=31,LOOKUP($F13,TenantNames,TenantTotalRevenues)-SUM($JA13:VH13),LOOKUP($F13,TenantNames,TenantMonthlyRents)),IF(AND((SUMIF($G$4:AHB$4,"&lt;"&amp;VI$4,$G13:AHB13))&gt;SUMIFS(TransactionAmounts,TenantSources,$F13,'Filtered Data'!$C$2:$C23,"&lt;"&amp;VI$4),VI$4&lt;TODAY()),"Late","Occupied")),)))</f>
        <v/>
      </c>
      <c r="VJ13" s="33" t="str">
        <f>IF(ISBLANK($F13),,IF(TODAY()=VJ$4,"Today",IF(AND(LOOKUP($F13,TenantNames,TenantStartDates)&lt;=VJ$4,LOOKUP($F13,TenantNames,TenantEndDates)&gt;=VJ$4),IF(OR(AND(DAY(LOOKUP($F13,TenantNames,TenantStartDates))&gt;28,DAY(EOMONTH(VJ$4,0))=28,DAY(VJ$4)=28),AND(DAY(LOOKUP($F13,TenantNames,TenantStartDates))&gt;30,DAY(EOMONTH(VJ$4,0))=30,DAY(VJ$4)=30),DAY(LOOKUP($F13,TenantNames,TenantStartDates))=DAY(VJ$4)),IF((LOOKUP($F13,TenantNames,TenantEndDates)-VJ$4)&lt;=31,LOOKUP($F13,TenantNames,TenantTotalRevenues)-SUM($JA13:VI13),LOOKUP($F13,TenantNames,TenantMonthlyRents)),IF(AND((SUMIF($G$4:AHB$4,"&lt;"&amp;VJ$4,$G13:AHB13))&gt;SUMIFS(TransactionAmounts,TenantSources,$F13,'Filtered Data'!$C$2:$C23,"&lt;"&amp;VJ$4),VJ$4&lt;TODAY()),"Late","Occupied")),)))</f>
        <v/>
      </c>
      <c r="VK13" s="33" t="str">
        <f>IF(ISBLANK($F13),,IF(TODAY()=VK$4,"Today",IF(AND(LOOKUP($F13,TenantNames,TenantStartDates)&lt;=VK$4,LOOKUP($F13,TenantNames,TenantEndDates)&gt;=VK$4),IF(OR(AND(DAY(LOOKUP($F13,TenantNames,TenantStartDates))&gt;28,DAY(EOMONTH(VK$4,0))=28,DAY(VK$4)=28),AND(DAY(LOOKUP($F13,TenantNames,TenantStartDates))&gt;30,DAY(EOMONTH(VK$4,0))=30,DAY(VK$4)=30),DAY(LOOKUP($F13,TenantNames,TenantStartDates))=DAY(VK$4)),IF((LOOKUP($F13,TenantNames,TenantEndDates)-VK$4)&lt;=31,LOOKUP($F13,TenantNames,TenantTotalRevenues)-SUM($JA13:VJ13),LOOKUP($F13,TenantNames,TenantMonthlyRents)),IF(AND((SUMIF($G$4:AHB$4,"&lt;"&amp;VK$4,$G13:AHB13))&gt;SUMIFS(TransactionAmounts,TenantSources,$F13,'Filtered Data'!$C$2:$C23,"&lt;"&amp;VK$4),VK$4&lt;TODAY()),"Late","Occupied")),)))</f>
        <v/>
      </c>
      <c r="VL13" s="33" t="str">
        <f>IF(ISBLANK($F13),,IF(TODAY()=VL$4,"Today",IF(AND(LOOKUP($F13,TenantNames,TenantStartDates)&lt;=VL$4,LOOKUP($F13,TenantNames,TenantEndDates)&gt;=VL$4),IF(OR(AND(DAY(LOOKUP($F13,TenantNames,TenantStartDates))&gt;28,DAY(EOMONTH(VL$4,0))=28,DAY(VL$4)=28),AND(DAY(LOOKUP($F13,TenantNames,TenantStartDates))&gt;30,DAY(EOMONTH(VL$4,0))=30,DAY(VL$4)=30),DAY(LOOKUP($F13,TenantNames,TenantStartDates))=DAY(VL$4)),IF((LOOKUP($F13,TenantNames,TenantEndDates)-VL$4)&lt;=31,LOOKUP($F13,TenantNames,TenantTotalRevenues)-SUM($JA13:VK13),LOOKUP($F13,TenantNames,TenantMonthlyRents)),IF(AND((SUMIF($G$4:AHB$4,"&lt;"&amp;VL$4,$G13:AHB13))&gt;SUMIFS(TransactionAmounts,TenantSources,$F13,'Filtered Data'!$C$2:$C23,"&lt;"&amp;VL$4),VL$4&lt;TODAY()),"Late","Occupied")),)))</f>
        <v/>
      </c>
      <c r="VM13" s="33" t="str">
        <f>IF(ISBLANK($F13),,IF(TODAY()=VM$4,"Today",IF(AND(LOOKUP($F13,TenantNames,TenantStartDates)&lt;=VM$4,LOOKUP($F13,TenantNames,TenantEndDates)&gt;=VM$4),IF(OR(AND(DAY(LOOKUP($F13,TenantNames,TenantStartDates))&gt;28,DAY(EOMONTH(VM$4,0))=28,DAY(VM$4)=28),AND(DAY(LOOKUP($F13,TenantNames,TenantStartDates))&gt;30,DAY(EOMONTH(VM$4,0))=30,DAY(VM$4)=30),DAY(LOOKUP($F13,TenantNames,TenantStartDates))=DAY(VM$4)),IF((LOOKUP($F13,TenantNames,TenantEndDates)-VM$4)&lt;=31,LOOKUP($F13,TenantNames,TenantTotalRevenues)-SUM($JA13:VL13),LOOKUP($F13,TenantNames,TenantMonthlyRents)),IF(AND((SUMIF($G$4:AHB$4,"&lt;"&amp;VM$4,$G13:AHB13))&gt;SUMIFS(TransactionAmounts,TenantSources,$F13,'Filtered Data'!$C$2:$C23,"&lt;"&amp;VM$4),VM$4&lt;TODAY()),"Late","Occupied")),)))</f>
        <v/>
      </c>
      <c r="VN13" s="33" t="str">
        <f>IF(ISBLANK($F13),,IF(TODAY()=VN$4,"Today",IF(AND(LOOKUP($F13,TenantNames,TenantStartDates)&lt;=VN$4,LOOKUP($F13,TenantNames,TenantEndDates)&gt;=VN$4),IF(OR(AND(DAY(LOOKUP($F13,TenantNames,TenantStartDates))&gt;28,DAY(EOMONTH(VN$4,0))=28,DAY(VN$4)=28),AND(DAY(LOOKUP($F13,TenantNames,TenantStartDates))&gt;30,DAY(EOMONTH(VN$4,0))=30,DAY(VN$4)=30),DAY(LOOKUP($F13,TenantNames,TenantStartDates))=DAY(VN$4)),IF((LOOKUP($F13,TenantNames,TenantEndDates)-VN$4)&lt;=31,LOOKUP($F13,TenantNames,TenantTotalRevenues)-SUM($JA13:VM13),LOOKUP($F13,TenantNames,TenantMonthlyRents)),IF(AND((SUMIF($G$4:AHB$4,"&lt;"&amp;VN$4,$G13:AHB13))&gt;SUMIFS(TransactionAmounts,TenantSources,$F13,'Filtered Data'!$C$2:$C23,"&lt;"&amp;VN$4),VN$4&lt;TODAY()),"Late","Occupied")),)))</f>
        <v/>
      </c>
      <c r="VO13" s="33" t="str">
        <f>IF(ISBLANK($F13),,IF(TODAY()=VO$4,"Today",IF(AND(LOOKUP($F13,TenantNames,TenantStartDates)&lt;=VO$4,LOOKUP($F13,TenantNames,TenantEndDates)&gt;=VO$4),IF(OR(AND(DAY(LOOKUP($F13,TenantNames,TenantStartDates))&gt;28,DAY(EOMONTH(VO$4,0))=28,DAY(VO$4)=28),AND(DAY(LOOKUP($F13,TenantNames,TenantStartDates))&gt;30,DAY(EOMONTH(VO$4,0))=30,DAY(VO$4)=30),DAY(LOOKUP($F13,TenantNames,TenantStartDates))=DAY(VO$4)),IF((LOOKUP($F13,TenantNames,TenantEndDates)-VO$4)&lt;=31,LOOKUP($F13,TenantNames,TenantTotalRevenues)-SUM($JA13:VN13),LOOKUP($F13,TenantNames,TenantMonthlyRents)),IF(AND((SUMIF($G$4:AHB$4,"&lt;"&amp;VO$4,$G13:AHB13))&gt;SUMIFS(TransactionAmounts,TenantSources,$F13,'Filtered Data'!$C$2:$C23,"&lt;"&amp;VO$4),VO$4&lt;TODAY()),"Late","Occupied")),)))</f>
        <v/>
      </c>
      <c r="VP13" s="33" t="str">
        <f>IF(ISBLANK($F13),,IF(TODAY()=VP$4,"Today",IF(AND(LOOKUP($F13,TenantNames,TenantStartDates)&lt;=VP$4,LOOKUP($F13,TenantNames,TenantEndDates)&gt;=VP$4),IF(OR(AND(DAY(LOOKUP($F13,TenantNames,TenantStartDates))&gt;28,DAY(EOMONTH(VP$4,0))=28,DAY(VP$4)=28),AND(DAY(LOOKUP($F13,TenantNames,TenantStartDates))&gt;30,DAY(EOMONTH(VP$4,0))=30,DAY(VP$4)=30),DAY(LOOKUP($F13,TenantNames,TenantStartDates))=DAY(VP$4)),IF((LOOKUP($F13,TenantNames,TenantEndDates)-VP$4)&lt;=31,LOOKUP($F13,TenantNames,TenantTotalRevenues)-SUM($JA13:VO13),LOOKUP($F13,TenantNames,TenantMonthlyRents)),IF(AND((SUMIF($G$4:AHB$4,"&lt;"&amp;VP$4,$G13:AHB13))&gt;SUMIFS(TransactionAmounts,TenantSources,$F13,'Filtered Data'!$C$2:$C23,"&lt;"&amp;VP$4),VP$4&lt;TODAY()),"Late","Occupied")),)))</f>
        <v/>
      </c>
      <c r="VQ13" s="33" t="str">
        <f>IF(ISBLANK($F13),,IF(TODAY()=VQ$4,"Today",IF(AND(LOOKUP($F13,TenantNames,TenantStartDates)&lt;=VQ$4,LOOKUP($F13,TenantNames,TenantEndDates)&gt;=VQ$4),IF(OR(AND(DAY(LOOKUP($F13,TenantNames,TenantStartDates))&gt;28,DAY(EOMONTH(VQ$4,0))=28,DAY(VQ$4)=28),AND(DAY(LOOKUP($F13,TenantNames,TenantStartDates))&gt;30,DAY(EOMONTH(VQ$4,0))=30,DAY(VQ$4)=30),DAY(LOOKUP($F13,TenantNames,TenantStartDates))=DAY(VQ$4)),IF((LOOKUP($F13,TenantNames,TenantEndDates)-VQ$4)&lt;=31,LOOKUP($F13,TenantNames,TenantTotalRevenues)-SUM($JA13:VP13),LOOKUP($F13,TenantNames,TenantMonthlyRents)),IF(AND((SUMIF($G$4:AHB$4,"&lt;"&amp;VQ$4,$G13:AHB13))&gt;SUMIFS(TransactionAmounts,TenantSources,$F13,'Filtered Data'!$C$2:$C23,"&lt;"&amp;VQ$4),VQ$4&lt;TODAY()),"Late","Occupied")),)))</f>
        <v/>
      </c>
      <c r="VR13" s="33" t="str">
        <f>IF(ISBLANK($F13),,IF(TODAY()=VR$4,"Today",IF(AND(LOOKUP($F13,TenantNames,TenantStartDates)&lt;=VR$4,LOOKUP($F13,TenantNames,TenantEndDates)&gt;=VR$4),IF(OR(AND(DAY(LOOKUP($F13,TenantNames,TenantStartDates))&gt;28,DAY(EOMONTH(VR$4,0))=28,DAY(VR$4)=28),AND(DAY(LOOKUP($F13,TenantNames,TenantStartDates))&gt;30,DAY(EOMONTH(VR$4,0))=30,DAY(VR$4)=30),DAY(LOOKUP($F13,TenantNames,TenantStartDates))=DAY(VR$4)),IF((LOOKUP($F13,TenantNames,TenantEndDates)-VR$4)&lt;=31,LOOKUP($F13,TenantNames,TenantTotalRevenues)-SUM($JA13:VQ13),LOOKUP($F13,TenantNames,TenantMonthlyRents)),IF(AND((SUMIF($G$4:AHB$4,"&lt;"&amp;VR$4,$G13:AHB13))&gt;SUMIFS(TransactionAmounts,TenantSources,$F13,'Filtered Data'!$C$2:$C23,"&lt;"&amp;VR$4),VR$4&lt;TODAY()),"Late","Occupied")),)))</f>
        <v/>
      </c>
      <c r="VS13" s="33" t="str">
        <f>IF(ISBLANK($F13),,IF(TODAY()=VS$4,"Today",IF(AND(LOOKUP($F13,TenantNames,TenantStartDates)&lt;=VS$4,LOOKUP($F13,TenantNames,TenantEndDates)&gt;=VS$4),IF(OR(AND(DAY(LOOKUP($F13,TenantNames,TenantStartDates))&gt;28,DAY(EOMONTH(VS$4,0))=28,DAY(VS$4)=28),AND(DAY(LOOKUP($F13,TenantNames,TenantStartDates))&gt;30,DAY(EOMONTH(VS$4,0))=30,DAY(VS$4)=30),DAY(LOOKUP($F13,TenantNames,TenantStartDates))=DAY(VS$4)),IF((LOOKUP($F13,TenantNames,TenantEndDates)-VS$4)&lt;=31,LOOKUP($F13,TenantNames,TenantTotalRevenues)-SUM($JA13:VR13),LOOKUP($F13,TenantNames,TenantMonthlyRents)),IF(AND((SUMIF($G$4:AHB$4,"&lt;"&amp;VS$4,$G13:AHB13))&gt;SUMIFS(TransactionAmounts,TenantSources,$F13,'Filtered Data'!$C$2:$C23,"&lt;"&amp;VS$4),VS$4&lt;TODAY()),"Late","Occupied")),)))</f>
        <v/>
      </c>
      <c r="VT13" s="33" t="str">
        <f>IF(ISBLANK($F13),,IF(TODAY()=VT$4,"Today",IF(AND(LOOKUP($F13,TenantNames,TenantStartDates)&lt;=VT$4,LOOKUP($F13,TenantNames,TenantEndDates)&gt;=VT$4),IF(OR(AND(DAY(LOOKUP($F13,TenantNames,TenantStartDates))&gt;28,DAY(EOMONTH(VT$4,0))=28,DAY(VT$4)=28),AND(DAY(LOOKUP($F13,TenantNames,TenantStartDates))&gt;30,DAY(EOMONTH(VT$4,0))=30,DAY(VT$4)=30),DAY(LOOKUP($F13,TenantNames,TenantStartDates))=DAY(VT$4)),IF((LOOKUP($F13,TenantNames,TenantEndDates)-VT$4)&lt;=31,LOOKUP($F13,TenantNames,TenantTotalRevenues)-SUM($JA13:VS13),LOOKUP($F13,TenantNames,TenantMonthlyRents)),IF(AND((SUMIF($G$4:AHB$4,"&lt;"&amp;VT$4,$G13:AHB13))&gt;SUMIFS(TransactionAmounts,TenantSources,$F13,'Filtered Data'!$C$2:$C23,"&lt;"&amp;VT$4),VT$4&lt;TODAY()),"Late","Occupied")),)))</f>
        <v/>
      </c>
      <c r="VU13" s="33" t="str">
        <f>IF(ISBLANK($F13),,IF(TODAY()=VU$4,"Today",IF(AND(LOOKUP($F13,TenantNames,TenantStartDates)&lt;=VU$4,LOOKUP($F13,TenantNames,TenantEndDates)&gt;=VU$4),IF(OR(AND(DAY(LOOKUP($F13,TenantNames,TenantStartDates))&gt;28,DAY(EOMONTH(VU$4,0))=28,DAY(VU$4)=28),AND(DAY(LOOKUP($F13,TenantNames,TenantStartDates))&gt;30,DAY(EOMONTH(VU$4,0))=30,DAY(VU$4)=30),DAY(LOOKUP($F13,TenantNames,TenantStartDates))=DAY(VU$4)),IF((LOOKUP($F13,TenantNames,TenantEndDates)-VU$4)&lt;=31,LOOKUP($F13,TenantNames,TenantTotalRevenues)-SUM($JA13:VT13),LOOKUP($F13,TenantNames,TenantMonthlyRents)),IF(AND((SUMIF($G$4:AHB$4,"&lt;"&amp;VU$4,$G13:AHB13))&gt;SUMIFS(TransactionAmounts,TenantSources,$F13,'Filtered Data'!$C$2:$C23,"&lt;"&amp;VU$4),VU$4&lt;TODAY()),"Late","Occupied")),)))</f>
        <v/>
      </c>
      <c r="VV13" s="33" t="str">
        <f>IF(ISBLANK($F13),,IF(TODAY()=VV$4,"Today",IF(AND(LOOKUP($F13,TenantNames,TenantStartDates)&lt;=VV$4,LOOKUP($F13,TenantNames,TenantEndDates)&gt;=VV$4),IF(OR(AND(DAY(LOOKUP($F13,TenantNames,TenantStartDates))&gt;28,DAY(EOMONTH(VV$4,0))=28,DAY(VV$4)=28),AND(DAY(LOOKUP($F13,TenantNames,TenantStartDates))&gt;30,DAY(EOMONTH(VV$4,0))=30,DAY(VV$4)=30),DAY(LOOKUP($F13,TenantNames,TenantStartDates))=DAY(VV$4)),IF((LOOKUP($F13,TenantNames,TenantEndDates)-VV$4)&lt;=31,LOOKUP($F13,TenantNames,TenantTotalRevenues)-SUM($JA13:VU13),LOOKUP($F13,TenantNames,TenantMonthlyRents)),IF(AND((SUMIF($G$4:AHB$4,"&lt;"&amp;VV$4,$G13:AHB13))&gt;SUMIFS(TransactionAmounts,TenantSources,$F13,'Filtered Data'!$C$2:$C23,"&lt;"&amp;VV$4),VV$4&lt;TODAY()),"Late","Occupied")),)))</f>
        <v/>
      </c>
      <c r="VW13" s="33" t="str">
        <f>IF(ISBLANK($F13),,IF(TODAY()=VW$4,"Today",IF(AND(LOOKUP($F13,TenantNames,TenantStartDates)&lt;=VW$4,LOOKUP($F13,TenantNames,TenantEndDates)&gt;=VW$4),IF(OR(AND(DAY(LOOKUP($F13,TenantNames,TenantStartDates))&gt;28,DAY(EOMONTH(VW$4,0))=28,DAY(VW$4)=28),AND(DAY(LOOKUP($F13,TenantNames,TenantStartDates))&gt;30,DAY(EOMONTH(VW$4,0))=30,DAY(VW$4)=30),DAY(LOOKUP($F13,TenantNames,TenantStartDates))=DAY(VW$4)),IF((LOOKUP($F13,TenantNames,TenantEndDates)-VW$4)&lt;=31,LOOKUP($F13,TenantNames,TenantTotalRevenues)-SUM($JA13:VV13),LOOKUP($F13,TenantNames,TenantMonthlyRents)),IF(AND((SUMIF($G$4:AHB$4,"&lt;"&amp;VW$4,$G13:AHB13))&gt;SUMIFS(TransactionAmounts,TenantSources,$F13,'Filtered Data'!$C$2:$C23,"&lt;"&amp;VW$4),VW$4&lt;TODAY()),"Late","Occupied")),)))</f>
        <v/>
      </c>
      <c r="VX13" s="33" t="str">
        <f>IF(ISBLANK($F13),,IF(TODAY()=VX$4,"Today",IF(AND(LOOKUP($F13,TenantNames,TenantStartDates)&lt;=VX$4,LOOKUP($F13,TenantNames,TenantEndDates)&gt;=VX$4),IF(OR(AND(DAY(LOOKUP($F13,TenantNames,TenantStartDates))&gt;28,DAY(EOMONTH(VX$4,0))=28,DAY(VX$4)=28),AND(DAY(LOOKUP($F13,TenantNames,TenantStartDates))&gt;30,DAY(EOMONTH(VX$4,0))=30,DAY(VX$4)=30),DAY(LOOKUP($F13,TenantNames,TenantStartDates))=DAY(VX$4)),IF((LOOKUP($F13,TenantNames,TenantEndDates)-VX$4)&lt;=31,LOOKUP($F13,TenantNames,TenantTotalRevenues)-SUM($JA13:VW13),LOOKUP($F13,TenantNames,TenantMonthlyRents)),IF(AND((SUMIF($G$4:AHB$4,"&lt;"&amp;VX$4,$G13:AHB13))&gt;SUMIFS(TransactionAmounts,TenantSources,$F13,'Filtered Data'!$C$2:$C23,"&lt;"&amp;VX$4),VX$4&lt;TODAY()),"Late","Occupied")),)))</f>
        <v/>
      </c>
      <c r="VY13" s="33" t="str">
        <f>IF(ISBLANK($F13),,IF(TODAY()=VY$4,"Today",IF(AND(LOOKUP($F13,TenantNames,TenantStartDates)&lt;=VY$4,LOOKUP($F13,TenantNames,TenantEndDates)&gt;=VY$4),IF(OR(AND(DAY(LOOKUP($F13,TenantNames,TenantStartDates))&gt;28,DAY(EOMONTH(VY$4,0))=28,DAY(VY$4)=28),AND(DAY(LOOKUP($F13,TenantNames,TenantStartDates))&gt;30,DAY(EOMONTH(VY$4,0))=30,DAY(VY$4)=30),DAY(LOOKUP($F13,TenantNames,TenantStartDates))=DAY(VY$4)),IF((LOOKUP($F13,TenantNames,TenantEndDates)-VY$4)&lt;=31,LOOKUP($F13,TenantNames,TenantTotalRevenues)-SUM($JA13:VX13),LOOKUP($F13,TenantNames,TenantMonthlyRents)),IF(AND((SUMIF($G$4:AHB$4,"&lt;"&amp;VY$4,$G13:AHB13))&gt;SUMIFS(TransactionAmounts,TenantSources,$F13,'Filtered Data'!$C$2:$C23,"&lt;"&amp;VY$4),VY$4&lt;TODAY()),"Late","Occupied")),)))</f>
        <v/>
      </c>
      <c r="VZ13" s="33" t="str">
        <f>IF(ISBLANK($F13),,IF(TODAY()=VZ$4,"Today",IF(AND(LOOKUP($F13,TenantNames,TenantStartDates)&lt;=VZ$4,LOOKUP($F13,TenantNames,TenantEndDates)&gt;=VZ$4),IF(OR(AND(DAY(LOOKUP($F13,TenantNames,TenantStartDates))&gt;28,DAY(EOMONTH(VZ$4,0))=28,DAY(VZ$4)=28),AND(DAY(LOOKUP($F13,TenantNames,TenantStartDates))&gt;30,DAY(EOMONTH(VZ$4,0))=30,DAY(VZ$4)=30),DAY(LOOKUP($F13,TenantNames,TenantStartDates))=DAY(VZ$4)),IF((LOOKUP($F13,TenantNames,TenantEndDates)-VZ$4)&lt;=31,LOOKUP($F13,TenantNames,TenantTotalRevenues)-SUM($JA13:VY13),LOOKUP($F13,TenantNames,TenantMonthlyRents)),IF(AND((SUMIF($G$4:AHB$4,"&lt;"&amp;VZ$4,$G13:AHB13))&gt;SUMIFS(TransactionAmounts,TenantSources,$F13,'Filtered Data'!$C$2:$C23,"&lt;"&amp;VZ$4),VZ$4&lt;TODAY()),"Late","Occupied")),)))</f>
        <v/>
      </c>
      <c r="WA13" s="33" t="str">
        <f>IF(ISBLANK($F13),,IF(TODAY()=WA$4,"Today",IF(AND(LOOKUP($F13,TenantNames,TenantStartDates)&lt;=WA$4,LOOKUP($F13,TenantNames,TenantEndDates)&gt;=WA$4),IF(OR(AND(DAY(LOOKUP($F13,TenantNames,TenantStartDates))&gt;28,DAY(EOMONTH(WA$4,0))=28,DAY(WA$4)=28),AND(DAY(LOOKUP($F13,TenantNames,TenantStartDates))&gt;30,DAY(EOMONTH(WA$4,0))=30,DAY(WA$4)=30),DAY(LOOKUP($F13,TenantNames,TenantStartDates))=DAY(WA$4)),IF((LOOKUP($F13,TenantNames,TenantEndDates)-WA$4)&lt;=31,LOOKUP($F13,TenantNames,TenantTotalRevenues)-SUM($JA13:VZ13),LOOKUP($F13,TenantNames,TenantMonthlyRents)),IF(AND((SUMIF($G$4:AHB$4,"&lt;"&amp;WA$4,$G13:AHB13))&gt;SUMIFS(TransactionAmounts,TenantSources,$F13,'Filtered Data'!$C$2:$C23,"&lt;"&amp;WA$4),WA$4&lt;TODAY()),"Late","Occupied")),)))</f>
        <v/>
      </c>
      <c r="WB13" s="33" t="str">
        <f>IF(ISBLANK($F13),,IF(TODAY()=WB$4,"Today",IF(AND(LOOKUP($F13,TenantNames,TenantStartDates)&lt;=WB$4,LOOKUP($F13,TenantNames,TenantEndDates)&gt;=WB$4),IF(OR(AND(DAY(LOOKUP($F13,TenantNames,TenantStartDates))&gt;28,DAY(EOMONTH(WB$4,0))=28,DAY(WB$4)=28),AND(DAY(LOOKUP($F13,TenantNames,TenantStartDates))&gt;30,DAY(EOMONTH(WB$4,0))=30,DAY(WB$4)=30),DAY(LOOKUP($F13,TenantNames,TenantStartDates))=DAY(WB$4)),IF((LOOKUP($F13,TenantNames,TenantEndDates)-WB$4)&lt;=31,LOOKUP($F13,TenantNames,TenantTotalRevenues)-SUM($JA13:WA13),LOOKUP($F13,TenantNames,TenantMonthlyRents)),IF(AND((SUMIF($G$4:AHB$4,"&lt;"&amp;WB$4,$G13:AHB13))&gt;SUMIFS(TransactionAmounts,TenantSources,$F13,'Filtered Data'!$C$2:$C23,"&lt;"&amp;WB$4),WB$4&lt;TODAY()),"Late","Occupied")),)))</f>
        <v/>
      </c>
      <c r="WC13" s="33" t="str">
        <f>IF(ISBLANK($F13),,IF(TODAY()=WC$4,"Today",IF(AND(LOOKUP($F13,TenantNames,TenantStartDates)&lt;=WC$4,LOOKUP($F13,TenantNames,TenantEndDates)&gt;=WC$4),IF(OR(AND(DAY(LOOKUP($F13,TenantNames,TenantStartDates))&gt;28,DAY(EOMONTH(WC$4,0))=28,DAY(WC$4)=28),AND(DAY(LOOKUP($F13,TenantNames,TenantStartDates))&gt;30,DAY(EOMONTH(WC$4,0))=30,DAY(WC$4)=30),DAY(LOOKUP($F13,TenantNames,TenantStartDates))=DAY(WC$4)),IF((LOOKUP($F13,TenantNames,TenantEndDates)-WC$4)&lt;=31,LOOKUP($F13,TenantNames,TenantTotalRevenues)-SUM($JA13:WB13),LOOKUP($F13,TenantNames,TenantMonthlyRents)),IF(AND((SUMIF($G$4:AHB$4,"&lt;"&amp;WC$4,$G13:AHB13))&gt;SUMIFS(TransactionAmounts,TenantSources,$F13,'Filtered Data'!$C$2:$C23,"&lt;"&amp;WC$4),WC$4&lt;TODAY()),"Late","Occupied")),)))</f>
        <v/>
      </c>
      <c r="WD13" s="33" t="str">
        <f>IF(ISBLANK($F13),,IF(TODAY()=WD$4,"Today",IF(AND(LOOKUP($F13,TenantNames,TenantStartDates)&lt;=WD$4,LOOKUP($F13,TenantNames,TenantEndDates)&gt;=WD$4),IF(OR(AND(DAY(LOOKUP($F13,TenantNames,TenantStartDates))&gt;28,DAY(EOMONTH(WD$4,0))=28,DAY(WD$4)=28),AND(DAY(LOOKUP($F13,TenantNames,TenantStartDates))&gt;30,DAY(EOMONTH(WD$4,0))=30,DAY(WD$4)=30),DAY(LOOKUP($F13,TenantNames,TenantStartDates))=DAY(WD$4)),IF((LOOKUP($F13,TenantNames,TenantEndDates)-WD$4)&lt;=31,LOOKUP($F13,TenantNames,TenantTotalRevenues)-SUM($JA13:WC13),LOOKUP($F13,TenantNames,TenantMonthlyRents)),IF(AND((SUMIF($G$4:AHB$4,"&lt;"&amp;WD$4,$G13:AHB13))&gt;SUMIFS(TransactionAmounts,TenantSources,$F13,'Filtered Data'!$C$2:$C23,"&lt;"&amp;WD$4),WD$4&lt;TODAY()),"Late","Occupied")),)))</f>
        <v/>
      </c>
      <c r="WE13" s="33" t="str">
        <f>IF(ISBLANK($F13),,IF(TODAY()=WE$4,"Today",IF(AND(LOOKUP($F13,TenantNames,TenantStartDates)&lt;=WE$4,LOOKUP($F13,TenantNames,TenantEndDates)&gt;=WE$4),IF(OR(AND(DAY(LOOKUP($F13,TenantNames,TenantStartDates))&gt;28,DAY(EOMONTH(WE$4,0))=28,DAY(WE$4)=28),AND(DAY(LOOKUP($F13,TenantNames,TenantStartDates))&gt;30,DAY(EOMONTH(WE$4,0))=30,DAY(WE$4)=30),DAY(LOOKUP($F13,TenantNames,TenantStartDates))=DAY(WE$4)),IF((LOOKUP($F13,TenantNames,TenantEndDates)-WE$4)&lt;=31,LOOKUP($F13,TenantNames,TenantTotalRevenues)-SUM($JA13:WD13),LOOKUP($F13,TenantNames,TenantMonthlyRents)),IF(AND((SUMIF($G$4:AHB$4,"&lt;"&amp;WE$4,$G13:AHB13))&gt;SUMIFS(TransactionAmounts,TenantSources,$F13,'Filtered Data'!$C$2:$C23,"&lt;"&amp;WE$4),WE$4&lt;TODAY()),"Late","Occupied")),)))</f>
        <v/>
      </c>
      <c r="WF13" s="33" t="str">
        <f>IF(ISBLANK($F13),,IF(TODAY()=WF$4,"Today",IF(AND(LOOKUP($F13,TenantNames,TenantStartDates)&lt;=WF$4,LOOKUP($F13,TenantNames,TenantEndDates)&gt;=WF$4),IF(OR(AND(DAY(LOOKUP($F13,TenantNames,TenantStartDates))&gt;28,DAY(EOMONTH(WF$4,0))=28,DAY(WF$4)=28),AND(DAY(LOOKUP($F13,TenantNames,TenantStartDates))&gt;30,DAY(EOMONTH(WF$4,0))=30,DAY(WF$4)=30),DAY(LOOKUP($F13,TenantNames,TenantStartDates))=DAY(WF$4)),IF((LOOKUP($F13,TenantNames,TenantEndDates)-WF$4)&lt;=31,LOOKUP($F13,TenantNames,TenantTotalRevenues)-SUM($JA13:WE13),LOOKUP($F13,TenantNames,TenantMonthlyRents)),IF(AND((SUMIF($G$4:AHB$4,"&lt;"&amp;WF$4,$G13:AHB13))&gt;SUMIFS(TransactionAmounts,TenantSources,$F13,'Filtered Data'!$C$2:$C23,"&lt;"&amp;WF$4),WF$4&lt;TODAY()),"Late","Occupied")),)))</f>
        <v/>
      </c>
      <c r="WG13" s="33" t="str">
        <f>IF(ISBLANK($F13),,IF(TODAY()=WG$4,"Today",IF(AND(LOOKUP($F13,TenantNames,TenantStartDates)&lt;=WG$4,LOOKUP($F13,TenantNames,TenantEndDates)&gt;=WG$4),IF(OR(AND(DAY(LOOKUP($F13,TenantNames,TenantStartDates))&gt;28,DAY(EOMONTH(WG$4,0))=28,DAY(WG$4)=28),AND(DAY(LOOKUP($F13,TenantNames,TenantStartDates))&gt;30,DAY(EOMONTH(WG$4,0))=30,DAY(WG$4)=30),DAY(LOOKUP($F13,TenantNames,TenantStartDates))=DAY(WG$4)),IF((LOOKUP($F13,TenantNames,TenantEndDates)-WG$4)&lt;=31,LOOKUP($F13,TenantNames,TenantTotalRevenues)-SUM($JA13:WF13),LOOKUP($F13,TenantNames,TenantMonthlyRents)),IF(AND((SUMIF($G$4:AHB$4,"&lt;"&amp;WG$4,$G13:AHB13))&gt;SUMIFS(TransactionAmounts,TenantSources,$F13,'Filtered Data'!$C$2:$C23,"&lt;"&amp;WG$4),WG$4&lt;TODAY()),"Late","Occupied")),)))</f>
        <v/>
      </c>
      <c r="WH13" s="33" t="str">
        <f>IF(ISBLANK($F13),,IF(TODAY()=WH$4,"Today",IF(AND(LOOKUP($F13,TenantNames,TenantStartDates)&lt;=WH$4,LOOKUP($F13,TenantNames,TenantEndDates)&gt;=WH$4),IF(OR(AND(DAY(LOOKUP($F13,TenantNames,TenantStartDates))&gt;28,DAY(EOMONTH(WH$4,0))=28,DAY(WH$4)=28),AND(DAY(LOOKUP($F13,TenantNames,TenantStartDates))&gt;30,DAY(EOMONTH(WH$4,0))=30,DAY(WH$4)=30),DAY(LOOKUP($F13,TenantNames,TenantStartDates))=DAY(WH$4)),IF((LOOKUP($F13,TenantNames,TenantEndDates)-WH$4)&lt;=31,LOOKUP($F13,TenantNames,TenantTotalRevenues)-SUM($JA13:WG13),LOOKUP($F13,TenantNames,TenantMonthlyRents)),IF(AND((SUMIF($G$4:AHB$4,"&lt;"&amp;WH$4,$G13:AHB13))&gt;SUMIFS(TransactionAmounts,TenantSources,$F13,'Filtered Data'!$C$2:$C23,"&lt;"&amp;WH$4),WH$4&lt;TODAY()),"Late","Occupied")),)))</f>
        <v/>
      </c>
      <c r="WI13" s="33" t="str">
        <f>IF(ISBLANK($F13),,IF(TODAY()=WI$4,"Today",IF(AND(LOOKUP($F13,TenantNames,TenantStartDates)&lt;=WI$4,LOOKUP($F13,TenantNames,TenantEndDates)&gt;=WI$4),IF(OR(AND(DAY(LOOKUP($F13,TenantNames,TenantStartDates))&gt;28,DAY(EOMONTH(WI$4,0))=28,DAY(WI$4)=28),AND(DAY(LOOKUP($F13,TenantNames,TenantStartDates))&gt;30,DAY(EOMONTH(WI$4,0))=30,DAY(WI$4)=30),DAY(LOOKUP($F13,TenantNames,TenantStartDates))=DAY(WI$4)),IF((LOOKUP($F13,TenantNames,TenantEndDates)-WI$4)&lt;=31,LOOKUP($F13,TenantNames,TenantTotalRevenues)-SUM($JA13:WH13),LOOKUP($F13,TenantNames,TenantMonthlyRents)),IF(AND((SUMIF($G$4:AHB$4,"&lt;"&amp;WI$4,$G13:AHB13))&gt;SUMIFS(TransactionAmounts,TenantSources,$F13,'Filtered Data'!$C$2:$C23,"&lt;"&amp;WI$4),WI$4&lt;TODAY()),"Late","Occupied")),)))</f>
        <v/>
      </c>
      <c r="WJ13" s="33" t="str">
        <f>IF(ISBLANK($F13),,IF(TODAY()=WJ$4,"Today",IF(AND(LOOKUP($F13,TenantNames,TenantStartDates)&lt;=WJ$4,LOOKUP($F13,TenantNames,TenantEndDates)&gt;=WJ$4),IF(OR(AND(DAY(LOOKUP($F13,TenantNames,TenantStartDates))&gt;28,DAY(EOMONTH(WJ$4,0))=28,DAY(WJ$4)=28),AND(DAY(LOOKUP($F13,TenantNames,TenantStartDates))&gt;30,DAY(EOMONTH(WJ$4,0))=30,DAY(WJ$4)=30),DAY(LOOKUP($F13,TenantNames,TenantStartDates))=DAY(WJ$4)),IF((LOOKUP($F13,TenantNames,TenantEndDates)-WJ$4)&lt;=31,LOOKUP($F13,TenantNames,TenantTotalRevenues)-SUM($JA13:WI13),LOOKUP($F13,TenantNames,TenantMonthlyRents)),IF(AND((SUMIF($G$4:AHB$4,"&lt;"&amp;WJ$4,$G13:AHB13))&gt;SUMIFS(TransactionAmounts,TenantSources,$F13,'Filtered Data'!$C$2:$C23,"&lt;"&amp;WJ$4),WJ$4&lt;TODAY()),"Late","Occupied")),)))</f>
        <v/>
      </c>
      <c r="WK13" s="33" t="str">
        <f>IF(ISBLANK($F13),,IF(TODAY()=WK$4,"Today",IF(AND(LOOKUP($F13,TenantNames,TenantStartDates)&lt;=WK$4,LOOKUP($F13,TenantNames,TenantEndDates)&gt;=WK$4),IF(OR(AND(DAY(LOOKUP($F13,TenantNames,TenantStartDates))&gt;28,DAY(EOMONTH(WK$4,0))=28,DAY(WK$4)=28),AND(DAY(LOOKUP($F13,TenantNames,TenantStartDates))&gt;30,DAY(EOMONTH(WK$4,0))=30,DAY(WK$4)=30),DAY(LOOKUP($F13,TenantNames,TenantStartDates))=DAY(WK$4)),IF((LOOKUP($F13,TenantNames,TenantEndDates)-WK$4)&lt;=31,LOOKUP($F13,TenantNames,TenantTotalRevenues)-SUM($JA13:WJ13),LOOKUP($F13,TenantNames,TenantMonthlyRents)),IF(AND((SUMIF($G$4:AHB$4,"&lt;"&amp;WK$4,$G13:AHB13))&gt;SUMIFS(TransactionAmounts,TenantSources,$F13,'Filtered Data'!$C$2:$C23,"&lt;"&amp;WK$4),WK$4&lt;TODAY()),"Late","Occupied")),)))</f>
        <v/>
      </c>
      <c r="WL13" s="33" t="str">
        <f>IF(ISBLANK($F13),,IF(TODAY()=WL$4,"Today",IF(AND(LOOKUP($F13,TenantNames,TenantStartDates)&lt;=WL$4,LOOKUP($F13,TenantNames,TenantEndDates)&gt;=WL$4),IF(OR(AND(DAY(LOOKUP($F13,TenantNames,TenantStartDates))&gt;28,DAY(EOMONTH(WL$4,0))=28,DAY(WL$4)=28),AND(DAY(LOOKUP($F13,TenantNames,TenantStartDates))&gt;30,DAY(EOMONTH(WL$4,0))=30,DAY(WL$4)=30),DAY(LOOKUP($F13,TenantNames,TenantStartDates))=DAY(WL$4)),IF((LOOKUP($F13,TenantNames,TenantEndDates)-WL$4)&lt;=31,LOOKUP($F13,TenantNames,TenantTotalRevenues)-SUM($JA13:WK13),LOOKUP($F13,TenantNames,TenantMonthlyRents)),IF(AND((SUMIF($G$4:AHB$4,"&lt;"&amp;WL$4,$G13:AHB13))&gt;SUMIFS(TransactionAmounts,TenantSources,$F13,'Filtered Data'!$C$2:$C23,"&lt;"&amp;WL$4),WL$4&lt;TODAY()),"Late","Occupied")),)))</f>
        <v/>
      </c>
      <c r="WM13" s="33" t="str">
        <f>IF(ISBLANK($F13),,IF(TODAY()=WM$4,"Today",IF(AND(LOOKUP($F13,TenantNames,TenantStartDates)&lt;=WM$4,LOOKUP($F13,TenantNames,TenantEndDates)&gt;=WM$4),IF(OR(AND(DAY(LOOKUP($F13,TenantNames,TenantStartDates))&gt;28,DAY(EOMONTH(WM$4,0))=28,DAY(WM$4)=28),AND(DAY(LOOKUP($F13,TenantNames,TenantStartDates))&gt;30,DAY(EOMONTH(WM$4,0))=30,DAY(WM$4)=30),DAY(LOOKUP($F13,TenantNames,TenantStartDates))=DAY(WM$4)),IF((LOOKUP($F13,TenantNames,TenantEndDates)-WM$4)&lt;=31,LOOKUP($F13,TenantNames,TenantTotalRevenues)-SUM($JA13:WL13),LOOKUP($F13,TenantNames,TenantMonthlyRents)),IF(AND((SUMIF($G$4:AHB$4,"&lt;"&amp;WM$4,$G13:AHB13))&gt;SUMIFS(TransactionAmounts,TenantSources,$F13,'Filtered Data'!$C$2:$C23,"&lt;"&amp;WM$4),WM$4&lt;TODAY()),"Late","Occupied")),)))</f>
        <v/>
      </c>
      <c r="WN13" s="33" t="str">
        <f>IF(ISBLANK($F13),,IF(TODAY()=WN$4,"Today",IF(AND(LOOKUP($F13,TenantNames,TenantStartDates)&lt;=WN$4,LOOKUP($F13,TenantNames,TenantEndDates)&gt;=WN$4),IF(OR(AND(DAY(LOOKUP($F13,TenantNames,TenantStartDates))&gt;28,DAY(EOMONTH(WN$4,0))=28,DAY(WN$4)=28),AND(DAY(LOOKUP($F13,TenantNames,TenantStartDates))&gt;30,DAY(EOMONTH(WN$4,0))=30,DAY(WN$4)=30),DAY(LOOKUP($F13,TenantNames,TenantStartDates))=DAY(WN$4)),IF((LOOKUP($F13,TenantNames,TenantEndDates)-WN$4)&lt;=31,LOOKUP($F13,TenantNames,TenantTotalRevenues)-SUM($JA13:WM13),LOOKUP($F13,TenantNames,TenantMonthlyRents)),IF(AND((SUMIF($G$4:AHB$4,"&lt;"&amp;WN$4,$G13:AHB13))&gt;SUMIFS(TransactionAmounts,TenantSources,$F13,'Filtered Data'!$C$2:$C23,"&lt;"&amp;WN$4),WN$4&lt;TODAY()),"Late","Occupied")),)))</f>
        <v/>
      </c>
      <c r="WO13" s="33" t="str">
        <f>IF(ISBLANK($F13),,IF(TODAY()=WO$4,"Today",IF(AND(LOOKUP($F13,TenantNames,TenantStartDates)&lt;=WO$4,LOOKUP($F13,TenantNames,TenantEndDates)&gt;=WO$4),IF(OR(AND(DAY(LOOKUP($F13,TenantNames,TenantStartDates))&gt;28,DAY(EOMONTH(WO$4,0))=28,DAY(WO$4)=28),AND(DAY(LOOKUP($F13,TenantNames,TenantStartDates))&gt;30,DAY(EOMONTH(WO$4,0))=30,DAY(WO$4)=30),DAY(LOOKUP($F13,TenantNames,TenantStartDates))=DAY(WO$4)),IF((LOOKUP($F13,TenantNames,TenantEndDates)-WO$4)&lt;=31,LOOKUP($F13,TenantNames,TenantTotalRevenues)-SUM($JA13:WN13),LOOKUP($F13,TenantNames,TenantMonthlyRents)),IF(AND((SUMIF($G$4:AHB$4,"&lt;"&amp;WO$4,$G13:AHB13))&gt;SUMIFS(TransactionAmounts,TenantSources,$F13,'Filtered Data'!$C$2:$C23,"&lt;"&amp;WO$4),WO$4&lt;TODAY()),"Late","Occupied")),)))</f>
        <v/>
      </c>
      <c r="WP13" s="33" t="str">
        <f>IF(ISBLANK($F13),,IF(TODAY()=WP$4,"Today",IF(AND(LOOKUP($F13,TenantNames,TenantStartDates)&lt;=WP$4,LOOKUP($F13,TenantNames,TenantEndDates)&gt;=WP$4),IF(OR(AND(DAY(LOOKUP($F13,TenantNames,TenantStartDates))&gt;28,DAY(EOMONTH(WP$4,0))=28,DAY(WP$4)=28),AND(DAY(LOOKUP($F13,TenantNames,TenantStartDates))&gt;30,DAY(EOMONTH(WP$4,0))=30,DAY(WP$4)=30),DAY(LOOKUP($F13,TenantNames,TenantStartDates))=DAY(WP$4)),IF((LOOKUP($F13,TenantNames,TenantEndDates)-WP$4)&lt;=31,LOOKUP($F13,TenantNames,TenantTotalRevenues)-SUM($JA13:WO13),LOOKUP($F13,TenantNames,TenantMonthlyRents)),IF(AND((SUMIF($G$4:AHB$4,"&lt;"&amp;WP$4,$G13:AHB13))&gt;SUMIFS(TransactionAmounts,TenantSources,$F13,'Filtered Data'!$C$2:$C23,"&lt;"&amp;WP$4),WP$4&lt;TODAY()),"Late","Occupied")),)))</f>
        <v/>
      </c>
      <c r="WQ13" s="33" t="str">
        <f>IF(ISBLANK($F13),,IF(TODAY()=WQ$4,"Today",IF(AND(LOOKUP($F13,TenantNames,TenantStartDates)&lt;=WQ$4,LOOKUP($F13,TenantNames,TenantEndDates)&gt;=WQ$4),IF(OR(AND(DAY(LOOKUP($F13,TenantNames,TenantStartDates))&gt;28,DAY(EOMONTH(WQ$4,0))=28,DAY(WQ$4)=28),AND(DAY(LOOKUP($F13,TenantNames,TenantStartDates))&gt;30,DAY(EOMONTH(WQ$4,0))=30,DAY(WQ$4)=30),DAY(LOOKUP($F13,TenantNames,TenantStartDates))=DAY(WQ$4)),IF((LOOKUP($F13,TenantNames,TenantEndDates)-WQ$4)&lt;=31,LOOKUP($F13,TenantNames,TenantTotalRevenues)-SUM($JA13:WP13),LOOKUP($F13,TenantNames,TenantMonthlyRents)),IF(AND((SUMIF($G$4:AHB$4,"&lt;"&amp;WQ$4,$G13:AHB13))&gt;SUMIFS(TransactionAmounts,TenantSources,$F13,'Filtered Data'!$C$2:$C23,"&lt;"&amp;WQ$4),WQ$4&lt;TODAY()),"Late","Occupied")),)))</f>
        <v/>
      </c>
      <c r="WR13" s="33" t="str">
        <f>IF(ISBLANK($F13),,IF(TODAY()=WR$4,"Today",IF(AND(LOOKUP($F13,TenantNames,TenantStartDates)&lt;=WR$4,LOOKUP($F13,TenantNames,TenantEndDates)&gt;=WR$4),IF(OR(AND(DAY(LOOKUP($F13,TenantNames,TenantStartDates))&gt;28,DAY(EOMONTH(WR$4,0))=28,DAY(WR$4)=28),AND(DAY(LOOKUP($F13,TenantNames,TenantStartDates))&gt;30,DAY(EOMONTH(WR$4,0))=30,DAY(WR$4)=30),DAY(LOOKUP($F13,TenantNames,TenantStartDates))=DAY(WR$4)),IF((LOOKUP($F13,TenantNames,TenantEndDates)-WR$4)&lt;=31,LOOKUP($F13,TenantNames,TenantTotalRevenues)-SUM($JA13:WQ13),LOOKUP($F13,TenantNames,TenantMonthlyRents)),IF(AND((SUMIF($G$4:AHB$4,"&lt;"&amp;WR$4,$G13:AHB13))&gt;SUMIFS(TransactionAmounts,TenantSources,$F13,'Filtered Data'!$C$2:$C23,"&lt;"&amp;WR$4),WR$4&lt;TODAY()),"Late","Occupied")),)))</f>
        <v/>
      </c>
      <c r="WS13" s="33" t="str">
        <f>IF(ISBLANK($F13),,IF(TODAY()=WS$4,"Today",IF(AND(LOOKUP($F13,TenantNames,TenantStartDates)&lt;=WS$4,LOOKUP($F13,TenantNames,TenantEndDates)&gt;=WS$4),IF(OR(AND(DAY(LOOKUP($F13,TenantNames,TenantStartDates))&gt;28,DAY(EOMONTH(WS$4,0))=28,DAY(WS$4)=28),AND(DAY(LOOKUP($F13,TenantNames,TenantStartDates))&gt;30,DAY(EOMONTH(WS$4,0))=30,DAY(WS$4)=30),DAY(LOOKUP($F13,TenantNames,TenantStartDates))=DAY(WS$4)),IF((LOOKUP($F13,TenantNames,TenantEndDates)-WS$4)&lt;=31,LOOKUP($F13,TenantNames,TenantTotalRevenues)-SUM($JA13:WR13),LOOKUP($F13,TenantNames,TenantMonthlyRents)),IF(AND((SUMIF($G$4:AHB$4,"&lt;"&amp;WS$4,$G13:AHB13))&gt;SUMIFS(TransactionAmounts,TenantSources,$F13,'Filtered Data'!$C$2:$C23,"&lt;"&amp;WS$4),WS$4&lt;TODAY()),"Late","Occupied")),)))</f>
        <v/>
      </c>
      <c r="WT13" s="33" t="str">
        <f>IF(ISBLANK($F13),,IF(TODAY()=WT$4,"Today",IF(AND(LOOKUP($F13,TenantNames,TenantStartDates)&lt;=WT$4,LOOKUP($F13,TenantNames,TenantEndDates)&gt;=WT$4),IF(OR(AND(DAY(LOOKUP($F13,TenantNames,TenantStartDates))&gt;28,DAY(EOMONTH(WT$4,0))=28,DAY(WT$4)=28),AND(DAY(LOOKUP($F13,TenantNames,TenantStartDates))&gt;30,DAY(EOMONTH(WT$4,0))=30,DAY(WT$4)=30),DAY(LOOKUP($F13,TenantNames,TenantStartDates))=DAY(WT$4)),IF((LOOKUP($F13,TenantNames,TenantEndDates)-WT$4)&lt;=31,LOOKUP($F13,TenantNames,TenantTotalRevenues)-SUM($JA13:WS13),LOOKUP($F13,TenantNames,TenantMonthlyRents)),IF(AND((SUMIF($G$4:AHB$4,"&lt;"&amp;WT$4,$G13:AHB13))&gt;SUMIFS(TransactionAmounts,TenantSources,$F13,'Filtered Data'!$C$2:$C23,"&lt;"&amp;WT$4),WT$4&lt;TODAY()),"Late","Occupied")),)))</f>
        <v/>
      </c>
      <c r="WU13" s="33" t="str">
        <f>IF(ISBLANK($F13),,IF(TODAY()=WU$4,"Today",IF(AND(LOOKUP($F13,TenantNames,TenantStartDates)&lt;=WU$4,LOOKUP($F13,TenantNames,TenantEndDates)&gt;=WU$4),IF(OR(AND(DAY(LOOKUP($F13,TenantNames,TenantStartDates))&gt;28,DAY(EOMONTH(WU$4,0))=28,DAY(WU$4)=28),AND(DAY(LOOKUP($F13,TenantNames,TenantStartDates))&gt;30,DAY(EOMONTH(WU$4,0))=30,DAY(WU$4)=30),DAY(LOOKUP($F13,TenantNames,TenantStartDates))=DAY(WU$4)),IF((LOOKUP($F13,TenantNames,TenantEndDates)-WU$4)&lt;=31,LOOKUP($F13,TenantNames,TenantTotalRevenues)-SUM($JA13:WT13),LOOKUP($F13,TenantNames,TenantMonthlyRents)),IF(AND((SUMIF($G$4:AHB$4,"&lt;"&amp;WU$4,$G13:AHB13))&gt;SUMIFS(TransactionAmounts,TenantSources,$F13,'Filtered Data'!$C$2:$C23,"&lt;"&amp;WU$4),WU$4&lt;TODAY()),"Late","Occupied")),)))</f>
        <v/>
      </c>
      <c r="WV13" s="33" t="str">
        <f>IF(ISBLANK($F13),,IF(TODAY()=WV$4,"Today",IF(AND(LOOKUP($F13,TenantNames,TenantStartDates)&lt;=WV$4,LOOKUP($F13,TenantNames,TenantEndDates)&gt;=WV$4),IF(OR(AND(DAY(LOOKUP($F13,TenantNames,TenantStartDates))&gt;28,DAY(EOMONTH(WV$4,0))=28,DAY(WV$4)=28),AND(DAY(LOOKUP($F13,TenantNames,TenantStartDates))&gt;30,DAY(EOMONTH(WV$4,0))=30,DAY(WV$4)=30),DAY(LOOKUP($F13,TenantNames,TenantStartDates))=DAY(WV$4)),IF((LOOKUP($F13,TenantNames,TenantEndDates)-WV$4)&lt;=31,LOOKUP($F13,TenantNames,TenantTotalRevenues)-SUM($JA13:WU13),LOOKUP($F13,TenantNames,TenantMonthlyRents)),IF(AND((SUMIF($G$4:AHB$4,"&lt;"&amp;WV$4,$G13:AHB13))&gt;SUMIFS(TransactionAmounts,TenantSources,$F13,'Filtered Data'!$C$2:$C23,"&lt;"&amp;WV$4),WV$4&lt;TODAY()),"Late","Occupied")),)))</f>
        <v/>
      </c>
      <c r="WW13" s="33" t="str">
        <f>IF(ISBLANK($F13),,IF(TODAY()=WW$4,"Today",IF(AND(LOOKUP($F13,TenantNames,TenantStartDates)&lt;=WW$4,LOOKUP($F13,TenantNames,TenantEndDates)&gt;=WW$4),IF(OR(AND(DAY(LOOKUP($F13,TenantNames,TenantStartDates))&gt;28,DAY(EOMONTH(WW$4,0))=28,DAY(WW$4)=28),AND(DAY(LOOKUP($F13,TenantNames,TenantStartDates))&gt;30,DAY(EOMONTH(WW$4,0))=30,DAY(WW$4)=30),DAY(LOOKUP($F13,TenantNames,TenantStartDates))=DAY(WW$4)),IF((LOOKUP($F13,TenantNames,TenantEndDates)-WW$4)&lt;=31,LOOKUP($F13,TenantNames,TenantTotalRevenues)-SUM($JA13:WV13),LOOKUP($F13,TenantNames,TenantMonthlyRents)),IF(AND((SUMIF($G$4:AHB$4,"&lt;"&amp;WW$4,$G13:AHB13))&gt;SUMIFS(TransactionAmounts,TenantSources,$F13,'Filtered Data'!$C$2:$C23,"&lt;"&amp;WW$4),WW$4&lt;TODAY()),"Late","Occupied")),)))</f>
        <v/>
      </c>
      <c r="WX13" s="33" t="str">
        <f>IF(ISBLANK($F13),,IF(TODAY()=WX$4,"Today",IF(AND(LOOKUP($F13,TenantNames,TenantStartDates)&lt;=WX$4,LOOKUP($F13,TenantNames,TenantEndDates)&gt;=WX$4),IF(OR(AND(DAY(LOOKUP($F13,TenantNames,TenantStartDates))&gt;28,DAY(EOMONTH(WX$4,0))=28,DAY(WX$4)=28),AND(DAY(LOOKUP($F13,TenantNames,TenantStartDates))&gt;30,DAY(EOMONTH(WX$4,0))=30,DAY(WX$4)=30),DAY(LOOKUP($F13,TenantNames,TenantStartDates))=DAY(WX$4)),IF((LOOKUP($F13,TenantNames,TenantEndDates)-WX$4)&lt;=31,LOOKUP($F13,TenantNames,TenantTotalRevenues)-SUM($JA13:WW13),LOOKUP($F13,TenantNames,TenantMonthlyRents)),IF(AND((SUMIF($G$4:AHB$4,"&lt;"&amp;WX$4,$G13:AHB13))&gt;SUMIFS(TransactionAmounts,TenantSources,$F13,'Filtered Data'!$C$2:$C23,"&lt;"&amp;WX$4),WX$4&lt;TODAY()),"Late","Occupied")),)))</f>
        <v/>
      </c>
      <c r="WY13" s="33" t="str">
        <f>IF(ISBLANK($F13),,IF(TODAY()=WY$4,"Today",IF(AND(LOOKUP($F13,TenantNames,TenantStartDates)&lt;=WY$4,LOOKUP($F13,TenantNames,TenantEndDates)&gt;=WY$4),IF(OR(AND(DAY(LOOKUP($F13,TenantNames,TenantStartDates))&gt;28,DAY(EOMONTH(WY$4,0))=28,DAY(WY$4)=28),AND(DAY(LOOKUP($F13,TenantNames,TenantStartDates))&gt;30,DAY(EOMONTH(WY$4,0))=30,DAY(WY$4)=30),DAY(LOOKUP($F13,TenantNames,TenantStartDates))=DAY(WY$4)),IF((LOOKUP($F13,TenantNames,TenantEndDates)-WY$4)&lt;=31,LOOKUP($F13,TenantNames,TenantTotalRevenues)-SUM($JA13:WX13),LOOKUP($F13,TenantNames,TenantMonthlyRents)),IF(AND((SUMIF($G$4:AHB$4,"&lt;"&amp;WY$4,$G13:AHB13))&gt;SUMIFS(TransactionAmounts,TenantSources,$F13,'Filtered Data'!$C$2:$C23,"&lt;"&amp;WY$4),WY$4&lt;TODAY()),"Late","Occupied")),)))</f>
        <v/>
      </c>
      <c r="WZ13" s="33" t="str">
        <f>IF(ISBLANK($F13),,IF(TODAY()=WZ$4,"Today",IF(AND(LOOKUP($F13,TenantNames,TenantStartDates)&lt;=WZ$4,LOOKUP($F13,TenantNames,TenantEndDates)&gt;=WZ$4),IF(OR(AND(DAY(LOOKUP($F13,TenantNames,TenantStartDates))&gt;28,DAY(EOMONTH(WZ$4,0))=28,DAY(WZ$4)=28),AND(DAY(LOOKUP($F13,TenantNames,TenantStartDates))&gt;30,DAY(EOMONTH(WZ$4,0))=30,DAY(WZ$4)=30),DAY(LOOKUP($F13,TenantNames,TenantStartDates))=DAY(WZ$4)),IF((LOOKUP($F13,TenantNames,TenantEndDates)-WZ$4)&lt;=31,LOOKUP($F13,TenantNames,TenantTotalRevenues)-SUM($JA13:WY13),LOOKUP($F13,TenantNames,TenantMonthlyRents)),IF(AND((SUMIF($G$4:AHB$4,"&lt;"&amp;WZ$4,$G13:AHB13))&gt;SUMIFS(TransactionAmounts,TenantSources,$F13,'Filtered Data'!$C$2:$C23,"&lt;"&amp;WZ$4),WZ$4&lt;TODAY()),"Late","Occupied")),)))</f>
        <v/>
      </c>
      <c r="XA13" s="33" t="str">
        <f>IF(ISBLANK($F13),,IF(TODAY()=XA$4,"Today",IF(AND(LOOKUP($F13,TenantNames,TenantStartDates)&lt;=XA$4,LOOKUP($F13,TenantNames,TenantEndDates)&gt;=XA$4),IF(OR(AND(DAY(LOOKUP($F13,TenantNames,TenantStartDates))&gt;28,DAY(EOMONTH(XA$4,0))=28,DAY(XA$4)=28),AND(DAY(LOOKUP($F13,TenantNames,TenantStartDates))&gt;30,DAY(EOMONTH(XA$4,0))=30,DAY(XA$4)=30),DAY(LOOKUP($F13,TenantNames,TenantStartDates))=DAY(XA$4)),IF((LOOKUP($F13,TenantNames,TenantEndDates)-XA$4)&lt;=31,LOOKUP($F13,TenantNames,TenantTotalRevenues)-SUM($JA13:WZ13),LOOKUP($F13,TenantNames,TenantMonthlyRents)),IF(AND((SUMIF($G$4:AHB$4,"&lt;"&amp;XA$4,$G13:AHB13))&gt;SUMIFS(TransactionAmounts,TenantSources,$F13,'Filtered Data'!$C$2:$C23,"&lt;"&amp;XA$4),XA$4&lt;TODAY()),"Late","Occupied")),)))</f>
        <v/>
      </c>
      <c r="XB13" s="33" t="str">
        <f>IF(ISBLANK($F13),,IF(TODAY()=XB$4,"Today",IF(AND(LOOKUP($F13,TenantNames,TenantStartDates)&lt;=XB$4,LOOKUP($F13,TenantNames,TenantEndDates)&gt;=XB$4),IF(OR(AND(DAY(LOOKUP($F13,TenantNames,TenantStartDates))&gt;28,DAY(EOMONTH(XB$4,0))=28,DAY(XB$4)=28),AND(DAY(LOOKUP($F13,TenantNames,TenantStartDates))&gt;30,DAY(EOMONTH(XB$4,0))=30,DAY(XB$4)=30),DAY(LOOKUP($F13,TenantNames,TenantStartDates))=DAY(XB$4)),IF((LOOKUP($F13,TenantNames,TenantEndDates)-XB$4)&lt;=31,LOOKUP($F13,TenantNames,TenantTotalRevenues)-SUM($JA13:XA13),LOOKUP($F13,TenantNames,TenantMonthlyRents)),IF(AND((SUMIF($G$4:AHB$4,"&lt;"&amp;XB$4,$G13:AHB13))&gt;SUMIFS(TransactionAmounts,TenantSources,$F13,'Filtered Data'!$C$2:$C23,"&lt;"&amp;XB$4),XB$4&lt;TODAY()),"Late","Occupied")),)))</f>
        <v/>
      </c>
      <c r="XC13" s="33" t="str">
        <f>IF(ISBLANK($F13),,IF(TODAY()=XC$4,"Today",IF(AND(LOOKUP($F13,TenantNames,TenantStartDates)&lt;=XC$4,LOOKUP($F13,TenantNames,TenantEndDates)&gt;=XC$4),IF(OR(AND(DAY(LOOKUP($F13,TenantNames,TenantStartDates))&gt;28,DAY(EOMONTH(XC$4,0))=28,DAY(XC$4)=28),AND(DAY(LOOKUP($F13,TenantNames,TenantStartDates))&gt;30,DAY(EOMONTH(XC$4,0))=30,DAY(XC$4)=30),DAY(LOOKUP($F13,TenantNames,TenantStartDates))=DAY(XC$4)),IF((LOOKUP($F13,TenantNames,TenantEndDates)-XC$4)&lt;=31,LOOKUP($F13,TenantNames,TenantTotalRevenues)-SUM($JA13:XB13),LOOKUP($F13,TenantNames,TenantMonthlyRents)),IF(AND((SUMIF($G$4:AHB$4,"&lt;"&amp;XC$4,$G13:AHB13))&gt;SUMIFS(TransactionAmounts,TenantSources,$F13,'Filtered Data'!$C$2:$C23,"&lt;"&amp;XC$4),XC$4&lt;TODAY()),"Late","Occupied")),)))</f>
        <v/>
      </c>
      <c r="XD13" s="33" t="str">
        <f>IF(ISBLANK($F13),,IF(TODAY()=XD$4,"Today",IF(AND(LOOKUP($F13,TenantNames,TenantStartDates)&lt;=XD$4,LOOKUP($F13,TenantNames,TenantEndDates)&gt;=XD$4),IF(OR(AND(DAY(LOOKUP($F13,TenantNames,TenantStartDates))&gt;28,DAY(EOMONTH(XD$4,0))=28,DAY(XD$4)=28),AND(DAY(LOOKUP($F13,TenantNames,TenantStartDates))&gt;30,DAY(EOMONTH(XD$4,0))=30,DAY(XD$4)=30),DAY(LOOKUP($F13,TenantNames,TenantStartDates))=DAY(XD$4)),IF((LOOKUP($F13,TenantNames,TenantEndDates)-XD$4)&lt;=31,LOOKUP($F13,TenantNames,TenantTotalRevenues)-SUM($JA13:XC13),LOOKUP($F13,TenantNames,TenantMonthlyRents)),IF(AND((SUMIF($G$4:AHB$4,"&lt;"&amp;XD$4,$G13:AHB13))&gt;SUMIFS(TransactionAmounts,TenantSources,$F13,'Filtered Data'!$C$2:$C23,"&lt;"&amp;XD$4),XD$4&lt;TODAY()),"Late","Occupied")),)))</f>
        <v/>
      </c>
      <c r="XE13" s="33" t="str">
        <f>IF(ISBLANK($F13),,IF(TODAY()=XE$4,"Today",IF(AND(LOOKUP($F13,TenantNames,TenantStartDates)&lt;=XE$4,LOOKUP($F13,TenantNames,TenantEndDates)&gt;=XE$4),IF(OR(AND(DAY(LOOKUP($F13,TenantNames,TenantStartDates))&gt;28,DAY(EOMONTH(XE$4,0))=28,DAY(XE$4)=28),AND(DAY(LOOKUP($F13,TenantNames,TenantStartDates))&gt;30,DAY(EOMONTH(XE$4,0))=30,DAY(XE$4)=30),DAY(LOOKUP($F13,TenantNames,TenantStartDates))=DAY(XE$4)),IF((LOOKUP($F13,TenantNames,TenantEndDates)-XE$4)&lt;=31,LOOKUP($F13,TenantNames,TenantTotalRevenues)-SUM($JA13:XD13),LOOKUP($F13,TenantNames,TenantMonthlyRents)),IF(AND((SUMIF($G$4:AHB$4,"&lt;"&amp;XE$4,$G13:AHB13))&gt;SUMIFS(TransactionAmounts,TenantSources,$F13,'Filtered Data'!$C$2:$C23,"&lt;"&amp;XE$4),XE$4&lt;TODAY()),"Late","Occupied")),)))</f>
        <v/>
      </c>
      <c r="XF13" s="33" t="str">
        <f>IF(ISBLANK($F13),,IF(TODAY()=XF$4,"Today",IF(AND(LOOKUP($F13,TenantNames,TenantStartDates)&lt;=XF$4,LOOKUP($F13,TenantNames,TenantEndDates)&gt;=XF$4),IF(OR(AND(DAY(LOOKUP($F13,TenantNames,TenantStartDates))&gt;28,DAY(EOMONTH(XF$4,0))=28,DAY(XF$4)=28),AND(DAY(LOOKUP($F13,TenantNames,TenantStartDates))&gt;30,DAY(EOMONTH(XF$4,0))=30,DAY(XF$4)=30),DAY(LOOKUP($F13,TenantNames,TenantStartDates))=DAY(XF$4)),IF((LOOKUP($F13,TenantNames,TenantEndDates)-XF$4)&lt;=31,LOOKUP($F13,TenantNames,TenantTotalRevenues)-SUM($JA13:XE13),LOOKUP($F13,TenantNames,TenantMonthlyRents)),IF(AND((SUMIF($G$4:AHB$4,"&lt;"&amp;XF$4,$G13:AHB13))&gt;SUMIFS(TransactionAmounts,TenantSources,$F13,'Filtered Data'!$C$2:$C23,"&lt;"&amp;XF$4),XF$4&lt;TODAY()),"Late","Occupied")),)))</f>
        <v/>
      </c>
      <c r="XG13" s="33" t="str">
        <f>IF(ISBLANK($F13),,IF(TODAY()=XG$4,"Today",IF(AND(LOOKUP($F13,TenantNames,TenantStartDates)&lt;=XG$4,LOOKUP($F13,TenantNames,TenantEndDates)&gt;=XG$4),IF(OR(AND(DAY(LOOKUP($F13,TenantNames,TenantStartDates))&gt;28,DAY(EOMONTH(XG$4,0))=28,DAY(XG$4)=28),AND(DAY(LOOKUP($F13,TenantNames,TenantStartDates))&gt;30,DAY(EOMONTH(XG$4,0))=30,DAY(XG$4)=30),DAY(LOOKUP($F13,TenantNames,TenantStartDates))=DAY(XG$4)),IF((LOOKUP($F13,TenantNames,TenantEndDates)-XG$4)&lt;=31,LOOKUP($F13,TenantNames,TenantTotalRevenues)-SUM($JA13:XF13),LOOKUP($F13,TenantNames,TenantMonthlyRents)),IF(AND((SUMIF($G$4:AHB$4,"&lt;"&amp;XG$4,$G13:AHB13))&gt;SUMIFS(TransactionAmounts,TenantSources,$F13,'Filtered Data'!$C$2:$C23,"&lt;"&amp;XG$4),XG$4&lt;TODAY()),"Late","Occupied")),)))</f>
        <v/>
      </c>
      <c r="XH13" s="33" t="str">
        <f>IF(ISBLANK($F13),,IF(TODAY()=XH$4,"Today",IF(AND(LOOKUP($F13,TenantNames,TenantStartDates)&lt;=XH$4,LOOKUP($F13,TenantNames,TenantEndDates)&gt;=XH$4),IF(OR(AND(DAY(LOOKUP($F13,TenantNames,TenantStartDates))&gt;28,DAY(EOMONTH(XH$4,0))=28,DAY(XH$4)=28),AND(DAY(LOOKUP($F13,TenantNames,TenantStartDates))&gt;30,DAY(EOMONTH(XH$4,0))=30,DAY(XH$4)=30),DAY(LOOKUP($F13,TenantNames,TenantStartDates))=DAY(XH$4)),IF((LOOKUP($F13,TenantNames,TenantEndDates)-XH$4)&lt;=31,LOOKUP($F13,TenantNames,TenantTotalRevenues)-SUM($JA13:XG13),LOOKUP($F13,TenantNames,TenantMonthlyRents)),IF(AND((SUMIF($G$4:AHB$4,"&lt;"&amp;XH$4,$G13:AHB13))&gt;SUMIFS(TransactionAmounts,TenantSources,$F13,'Filtered Data'!$C$2:$C23,"&lt;"&amp;XH$4),XH$4&lt;TODAY()),"Late","Occupied")),)))</f>
        <v/>
      </c>
      <c r="XI13" s="33" t="str">
        <f>IF(ISBLANK($F13),,IF(TODAY()=XI$4,"Today",IF(AND(LOOKUP($F13,TenantNames,TenantStartDates)&lt;=XI$4,LOOKUP($F13,TenantNames,TenantEndDates)&gt;=XI$4),IF(OR(AND(DAY(LOOKUP($F13,TenantNames,TenantStartDates))&gt;28,DAY(EOMONTH(XI$4,0))=28,DAY(XI$4)=28),AND(DAY(LOOKUP($F13,TenantNames,TenantStartDates))&gt;30,DAY(EOMONTH(XI$4,0))=30,DAY(XI$4)=30),DAY(LOOKUP($F13,TenantNames,TenantStartDates))=DAY(XI$4)),IF((LOOKUP($F13,TenantNames,TenantEndDates)-XI$4)&lt;=31,LOOKUP($F13,TenantNames,TenantTotalRevenues)-SUM($JA13:XH13),LOOKUP($F13,TenantNames,TenantMonthlyRents)),IF(AND((SUMIF($G$4:AHB$4,"&lt;"&amp;XI$4,$G13:AHB13))&gt;SUMIFS(TransactionAmounts,TenantSources,$F13,'Filtered Data'!$C$2:$C23,"&lt;"&amp;XI$4),XI$4&lt;TODAY()),"Late","Occupied")),)))</f>
        <v/>
      </c>
      <c r="XJ13" s="33" t="str">
        <f>IF(ISBLANK($F13),,IF(TODAY()=XJ$4,"Today",IF(AND(LOOKUP($F13,TenantNames,TenantStartDates)&lt;=XJ$4,LOOKUP($F13,TenantNames,TenantEndDates)&gt;=XJ$4),IF(OR(AND(DAY(LOOKUP($F13,TenantNames,TenantStartDates))&gt;28,DAY(EOMONTH(XJ$4,0))=28,DAY(XJ$4)=28),AND(DAY(LOOKUP($F13,TenantNames,TenantStartDates))&gt;30,DAY(EOMONTH(XJ$4,0))=30,DAY(XJ$4)=30),DAY(LOOKUP($F13,TenantNames,TenantStartDates))=DAY(XJ$4)),IF((LOOKUP($F13,TenantNames,TenantEndDates)-XJ$4)&lt;=31,LOOKUP($F13,TenantNames,TenantTotalRevenues)-SUM($JA13:XI13),LOOKUP($F13,TenantNames,TenantMonthlyRents)),IF(AND((SUMIF($G$4:AHB$4,"&lt;"&amp;XJ$4,$G13:AHB13))&gt;SUMIFS(TransactionAmounts,TenantSources,$F13,'Filtered Data'!$C$2:$C23,"&lt;"&amp;XJ$4),XJ$4&lt;TODAY()),"Late","Occupied")),)))</f>
        <v/>
      </c>
      <c r="XK13" s="33" t="str">
        <f>IF(ISBLANK($F13),,IF(TODAY()=XK$4,"Today",IF(AND(LOOKUP($F13,TenantNames,TenantStartDates)&lt;=XK$4,LOOKUP($F13,TenantNames,TenantEndDates)&gt;=XK$4),IF(OR(AND(DAY(LOOKUP($F13,TenantNames,TenantStartDates))&gt;28,DAY(EOMONTH(XK$4,0))=28,DAY(XK$4)=28),AND(DAY(LOOKUP($F13,TenantNames,TenantStartDates))&gt;30,DAY(EOMONTH(XK$4,0))=30,DAY(XK$4)=30),DAY(LOOKUP($F13,TenantNames,TenantStartDates))=DAY(XK$4)),IF((LOOKUP($F13,TenantNames,TenantEndDates)-XK$4)&lt;=31,LOOKUP($F13,TenantNames,TenantTotalRevenues)-SUM($JA13:XJ13),LOOKUP($F13,TenantNames,TenantMonthlyRents)),IF(AND((SUMIF($G$4:AHB$4,"&lt;"&amp;XK$4,$G13:AHB13))&gt;SUMIFS(TransactionAmounts,TenantSources,$F13,'Filtered Data'!$C$2:$C23,"&lt;"&amp;XK$4),XK$4&lt;TODAY()),"Late","Occupied")),)))</f>
        <v/>
      </c>
      <c r="XL13" s="33" t="str">
        <f>IF(ISBLANK($F13),,IF(TODAY()=XL$4,"Today",IF(AND(LOOKUP($F13,TenantNames,TenantStartDates)&lt;=XL$4,LOOKUP($F13,TenantNames,TenantEndDates)&gt;=XL$4),IF(OR(AND(DAY(LOOKUP($F13,TenantNames,TenantStartDates))&gt;28,DAY(EOMONTH(XL$4,0))=28,DAY(XL$4)=28),AND(DAY(LOOKUP($F13,TenantNames,TenantStartDates))&gt;30,DAY(EOMONTH(XL$4,0))=30,DAY(XL$4)=30),DAY(LOOKUP($F13,TenantNames,TenantStartDates))=DAY(XL$4)),IF((LOOKUP($F13,TenantNames,TenantEndDates)-XL$4)&lt;=31,LOOKUP($F13,TenantNames,TenantTotalRevenues)-SUM($JA13:XK13),LOOKUP($F13,TenantNames,TenantMonthlyRents)),IF(AND((SUMIF($G$4:AHB$4,"&lt;"&amp;XL$4,$G13:AHB13))&gt;SUMIFS(TransactionAmounts,TenantSources,$F13,'Filtered Data'!$C$2:$C23,"&lt;"&amp;XL$4),XL$4&lt;TODAY()),"Late","Occupied")),)))</f>
        <v/>
      </c>
      <c r="XM13" s="33" t="str">
        <f>IF(ISBLANK($F13),,IF(TODAY()=XM$4,"Today",IF(AND(LOOKUP($F13,TenantNames,TenantStartDates)&lt;=XM$4,LOOKUP($F13,TenantNames,TenantEndDates)&gt;=XM$4),IF(OR(AND(DAY(LOOKUP($F13,TenantNames,TenantStartDates))&gt;28,DAY(EOMONTH(XM$4,0))=28,DAY(XM$4)=28),AND(DAY(LOOKUP($F13,TenantNames,TenantStartDates))&gt;30,DAY(EOMONTH(XM$4,0))=30,DAY(XM$4)=30),DAY(LOOKUP($F13,TenantNames,TenantStartDates))=DAY(XM$4)),IF((LOOKUP($F13,TenantNames,TenantEndDates)-XM$4)&lt;=31,LOOKUP($F13,TenantNames,TenantTotalRevenues)-SUM($JA13:XL13),LOOKUP($F13,TenantNames,TenantMonthlyRents)),IF(AND((SUMIF($G$4:AHB$4,"&lt;"&amp;XM$4,$G13:AHB13))&gt;SUMIFS(TransactionAmounts,TenantSources,$F13,'Filtered Data'!$C$2:$C23,"&lt;"&amp;XM$4),XM$4&lt;TODAY()),"Late","Occupied")),)))</f>
        <v/>
      </c>
      <c r="XN13" s="33" t="str">
        <f>IF(ISBLANK($F13),,IF(TODAY()=XN$4,"Today",IF(AND(LOOKUP($F13,TenantNames,TenantStartDates)&lt;=XN$4,LOOKUP($F13,TenantNames,TenantEndDates)&gt;=XN$4),IF(OR(AND(DAY(LOOKUP($F13,TenantNames,TenantStartDates))&gt;28,DAY(EOMONTH(XN$4,0))=28,DAY(XN$4)=28),AND(DAY(LOOKUP($F13,TenantNames,TenantStartDates))&gt;30,DAY(EOMONTH(XN$4,0))=30,DAY(XN$4)=30),DAY(LOOKUP($F13,TenantNames,TenantStartDates))=DAY(XN$4)),IF((LOOKUP($F13,TenantNames,TenantEndDates)-XN$4)&lt;=31,LOOKUP($F13,TenantNames,TenantTotalRevenues)-SUM($JA13:XM13),LOOKUP($F13,TenantNames,TenantMonthlyRents)),IF(AND((SUMIF($G$4:AHB$4,"&lt;"&amp;XN$4,$G13:AHB13))&gt;SUMIFS(TransactionAmounts,TenantSources,$F13,'Filtered Data'!$C$2:$C23,"&lt;"&amp;XN$4),XN$4&lt;TODAY()),"Late","Occupied")),)))</f>
        <v/>
      </c>
      <c r="XO13" s="33" t="str">
        <f>IF(ISBLANK($F13),,IF(TODAY()=XO$4,"Today",IF(AND(LOOKUP($F13,TenantNames,TenantStartDates)&lt;=XO$4,LOOKUP($F13,TenantNames,TenantEndDates)&gt;=XO$4),IF(OR(AND(DAY(LOOKUP($F13,TenantNames,TenantStartDates))&gt;28,DAY(EOMONTH(XO$4,0))=28,DAY(XO$4)=28),AND(DAY(LOOKUP($F13,TenantNames,TenantStartDates))&gt;30,DAY(EOMONTH(XO$4,0))=30,DAY(XO$4)=30),DAY(LOOKUP($F13,TenantNames,TenantStartDates))=DAY(XO$4)),IF((LOOKUP($F13,TenantNames,TenantEndDates)-XO$4)&lt;=31,LOOKUP($F13,TenantNames,TenantTotalRevenues)-SUM($JA13:XN13),LOOKUP($F13,TenantNames,TenantMonthlyRents)),IF(AND((SUMIF($G$4:AHB$4,"&lt;"&amp;XO$4,$G13:AHB13))&gt;SUMIFS(TransactionAmounts,TenantSources,$F13,'Filtered Data'!$C$2:$C23,"&lt;"&amp;XO$4),XO$4&lt;TODAY()),"Late","Occupied")),)))</f>
        <v/>
      </c>
      <c r="XP13" s="33" t="str">
        <f>IF(ISBLANK($F13),,IF(TODAY()=XP$4,"Today",IF(AND(LOOKUP($F13,TenantNames,TenantStartDates)&lt;=XP$4,LOOKUP($F13,TenantNames,TenantEndDates)&gt;=XP$4),IF(OR(AND(DAY(LOOKUP($F13,TenantNames,TenantStartDates))&gt;28,DAY(EOMONTH(XP$4,0))=28,DAY(XP$4)=28),AND(DAY(LOOKUP($F13,TenantNames,TenantStartDates))&gt;30,DAY(EOMONTH(XP$4,0))=30,DAY(XP$4)=30),DAY(LOOKUP($F13,TenantNames,TenantStartDates))=DAY(XP$4)),IF((LOOKUP($F13,TenantNames,TenantEndDates)-XP$4)&lt;=31,LOOKUP($F13,TenantNames,TenantTotalRevenues)-SUM($JA13:XO13),LOOKUP($F13,TenantNames,TenantMonthlyRents)),IF(AND((SUMIF($G$4:AHB$4,"&lt;"&amp;XP$4,$G13:AHB13))&gt;SUMIFS(TransactionAmounts,TenantSources,$F13,'Filtered Data'!$C$2:$C23,"&lt;"&amp;XP$4),XP$4&lt;TODAY()),"Late","Occupied")),)))</f>
        <v/>
      </c>
      <c r="XQ13" s="33" t="str">
        <f>IF(ISBLANK($F13),,IF(TODAY()=XQ$4,"Today",IF(AND(LOOKUP($F13,TenantNames,TenantStartDates)&lt;=XQ$4,LOOKUP($F13,TenantNames,TenantEndDates)&gt;=XQ$4),IF(OR(AND(DAY(LOOKUP($F13,TenantNames,TenantStartDates))&gt;28,DAY(EOMONTH(XQ$4,0))=28,DAY(XQ$4)=28),AND(DAY(LOOKUP($F13,TenantNames,TenantStartDates))&gt;30,DAY(EOMONTH(XQ$4,0))=30,DAY(XQ$4)=30),DAY(LOOKUP($F13,TenantNames,TenantStartDates))=DAY(XQ$4)),IF((LOOKUP($F13,TenantNames,TenantEndDates)-XQ$4)&lt;=31,LOOKUP($F13,TenantNames,TenantTotalRevenues)-SUM($JA13:XP13),LOOKUP($F13,TenantNames,TenantMonthlyRents)),IF(AND((SUMIF($G$4:AHB$4,"&lt;"&amp;XQ$4,$G13:AHB13))&gt;SUMIFS(TransactionAmounts,TenantSources,$F13,'Filtered Data'!$C$2:$C23,"&lt;"&amp;XQ$4),XQ$4&lt;TODAY()),"Late","Occupied")),)))</f>
        <v/>
      </c>
      <c r="XR13" s="33" t="str">
        <f>IF(ISBLANK($F13),,IF(TODAY()=XR$4,"Today",IF(AND(LOOKUP($F13,TenantNames,TenantStartDates)&lt;=XR$4,LOOKUP($F13,TenantNames,TenantEndDates)&gt;=XR$4),IF(OR(AND(DAY(LOOKUP($F13,TenantNames,TenantStartDates))&gt;28,DAY(EOMONTH(XR$4,0))=28,DAY(XR$4)=28),AND(DAY(LOOKUP($F13,TenantNames,TenantStartDates))&gt;30,DAY(EOMONTH(XR$4,0))=30,DAY(XR$4)=30),DAY(LOOKUP($F13,TenantNames,TenantStartDates))=DAY(XR$4)),IF((LOOKUP($F13,TenantNames,TenantEndDates)-XR$4)&lt;=31,LOOKUP($F13,TenantNames,TenantTotalRevenues)-SUM($JA13:XQ13),LOOKUP($F13,TenantNames,TenantMonthlyRents)),IF(AND((SUMIF($G$4:AHB$4,"&lt;"&amp;XR$4,$G13:AHB13))&gt;SUMIFS(TransactionAmounts,TenantSources,$F13,'Filtered Data'!$C$2:$C23,"&lt;"&amp;XR$4),XR$4&lt;TODAY()),"Late","Occupied")),)))</f>
        <v/>
      </c>
      <c r="XS13" s="33" t="str">
        <f>IF(ISBLANK($F13),,IF(TODAY()=XS$4,"Today",IF(AND(LOOKUP($F13,TenantNames,TenantStartDates)&lt;=XS$4,LOOKUP($F13,TenantNames,TenantEndDates)&gt;=XS$4),IF(OR(AND(DAY(LOOKUP($F13,TenantNames,TenantStartDates))&gt;28,DAY(EOMONTH(XS$4,0))=28,DAY(XS$4)=28),AND(DAY(LOOKUP($F13,TenantNames,TenantStartDates))&gt;30,DAY(EOMONTH(XS$4,0))=30,DAY(XS$4)=30),DAY(LOOKUP($F13,TenantNames,TenantStartDates))=DAY(XS$4)),IF((LOOKUP($F13,TenantNames,TenantEndDates)-XS$4)&lt;=31,LOOKUP($F13,TenantNames,TenantTotalRevenues)-SUM($JA13:XR13),LOOKUP($F13,TenantNames,TenantMonthlyRents)),IF(AND((SUMIF($G$4:AHB$4,"&lt;"&amp;XS$4,$G13:AHB13))&gt;SUMIFS(TransactionAmounts,TenantSources,$F13,'Filtered Data'!$C$2:$C23,"&lt;"&amp;XS$4),XS$4&lt;TODAY()),"Late","Occupied")),)))</f>
        <v/>
      </c>
      <c r="XT13" s="33" t="str">
        <f>IF(ISBLANK($F13),,IF(TODAY()=XT$4,"Today",IF(AND(LOOKUP($F13,TenantNames,TenantStartDates)&lt;=XT$4,LOOKUP($F13,TenantNames,TenantEndDates)&gt;=XT$4),IF(OR(AND(DAY(LOOKUP($F13,TenantNames,TenantStartDates))&gt;28,DAY(EOMONTH(XT$4,0))=28,DAY(XT$4)=28),AND(DAY(LOOKUP($F13,TenantNames,TenantStartDates))&gt;30,DAY(EOMONTH(XT$4,0))=30,DAY(XT$4)=30),DAY(LOOKUP($F13,TenantNames,TenantStartDates))=DAY(XT$4)),IF((LOOKUP($F13,TenantNames,TenantEndDates)-XT$4)&lt;=31,LOOKUP($F13,TenantNames,TenantTotalRevenues)-SUM($JA13:XS13),LOOKUP($F13,TenantNames,TenantMonthlyRents)),IF(AND((SUMIF($G$4:AHB$4,"&lt;"&amp;XT$4,$G13:AHB13))&gt;SUMIFS(TransactionAmounts,TenantSources,$F13,'Filtered Data'!$C$2:$C23,"&lt;"&amp;XT$4),XT$4&lt;TODAY()),"Late","Occupied")),)))</f>
        <v/>
      </c>
      <c r="XU13" s="33" t="str">
        <f>IF(ISBLANK($F13),,IF(TODAY()=XU$4,"Today",IF(AND(LOOKUP($F13,TenantNames,TenantStartDates)&lt;=XU$4,LOOKUP($F13,TenantNames,TenantEndDates)&gt;=XU$4),IF(OR(AND(DAY(LOOKUP($F13,TenantNames,TenantStartDates))&gt;28,DAY(EOMONTH(XU$4,0))=28,DAY(XU$4)=28),AND(DAY(LOOKUP($F13,TenantNames,TenantStartDates))&gt;30,DAY(EOMONTH(XU$4,0))=30,DAY(XU$4)=30),DAY(LOOKUP($F13,TenantNames,TenantStartDates))=DAY(XU$4)),IF((LOOKUP($F13,TenantNames,TenantEndDates)-XU$4)&lt;=31,LOOKUP($F13,TenantNames,TenantTotalRevenues)-SUM($JA13:XT13),LOOKUP($F13,TenantNames,TenantMonthlyRents)),IF(AND((SUMIF($G$4:AHB$4,"&lt;"&amp;XU$4,$G13:AHB13))&gt;SUMIFS(TransactionAmounts,TenantSources,$F13,'Filtered Data'!$C$2:$C23,"&lt;"&amp;XU$4),XU$4&lt;TODAY()),"Late","Occupied")),)))</f>
        <v/>
      </c>
      <c r="XV13" s="33" t="str">
        <f>IF(ISBLANK($F13),,IF(TODAY()=XV$4,"Today",IF(AND(LOOKUP($F13,TenantNames,TenantStartDates)&lt;=XV$4,LOOKUP($F13,TenantNames,TenantEndDates)&gt;=XV$4),IF(OR(AND(DAY(LOOKUP($F13,TenantNames,TenantStartDates))&gt;28,DAY(EOMONTH(XV$4,0))=28,DAY(XV$4)=28),AND(DAY(LOOKUP($F13,TenantNames,TenantStartDates))&gt;30,DAY(EOMONTH(XV$4,0))=30,DAY(XV$4)=30),DAY(LOOKUP($F13,TenantNames,TenantStartDates))=DAY(XV$4)),IF((LOOKUP($F13,TenantNames,TenantEndDates)-XV$4)&lt;=31,LOOKUP($F13,TenantNames,TenantTotalRevenues)-SUM($JA13:XU13),LOOKUP($F13,TenantNames,TenantMonthlyRents)),IF(AND((SUMIF($G$4:AHB$4,"&lt;"&amp;XV$4,$G13:AHB13))&gt;SUMIFS(TransactionAmounts,TenantSources,$F13,'Filtered Data'!$C$2:$C23,"&lt;"&amp;XV$4),XV$4&lt;TODAY()),"Late","Occupied")),)))</f>
        <v/>
      </c>
      <c r="XW13" s="33" t="str">
        <f>IF(ISBLANK($F13),,IF(TODAY()=XW$4,"Today",IF(AND(LOOKUP($F13,TenantNames,TenantStartDates)&lt;=XW$4,LOOKUP($F13,TenantNames,TenantEndDates)&gt;=XW$4),IF(OR(AND(DAY(LOOKUP($F13,TenantNames,TenantStartDates))&gt;28,DAY(EOMONTH(XW$4,0))=28,DAY(XW$4)=28),AND(DAY(LOOKUP($F13,TenantNames,TenantStartDates))&gt;30,DAY(EOMONTH(XW$4,0))=30,DAY(XW$4)=30),DAY(LOOKUP($F13,TenantNames,TenantStartDates))=DAY(XW$4)),IF((LOOKUP($F13,TenantNames,TenantEndDates)-XW$4)&lt;=31,LOOKUP($F13,TenantNames,TenantTotalRevenues)-SUM($JA13:XV13),LOOKUP($F13,TenantNames,TenantMonthlyRents)),IF(AND((SUMIF($G$4:AHB$4,"&lt;"&amp;XW$4,$G13:AHB13))&gt;SUMIFS(TransactionAmounts,TenantSources,$F13,'Filtered Data'!$C$2:$C23,"&lt;"&amp;XW$4),XW$4&lt;TODAY()),"Late","Occupied")),)))</f>
        <v/>
      </c>
      <c r="XX13" s="33" t="str">
        <f>IF(ISBLANK($F13),,IF(TODAY()=XX$4,"Today",IF(AND(LOOKUP($F13,TenantNames,TenantStartDates)&lt;=XX$4,LOOKUP($F13,TenantNames,TenantEndDates)&gt;=XX$4),IF(OR(AND(DAY(LOOKUP($F13,TenantNames,TenantStartDates))&gt;28,DAY(EOMONTH(XX$4,0))=28,DAY(XX$4)=28),AND(DAY(LOOKUP($F13,TenantNames,TenantStartDates))&gt;30,DAY(EOMONTH(XX$4,0))=30,DAY(XX$4)=30),DAY(LOOKUP($F13,TenantNames,TenantStartDates))=DAY(XX$4)),IF((LOOKUP($F13,TenantNames,TenantEndDates)-XX$4)&lt;=31,LOOKUP($F13,TenantNames,TenantTotalRevenues)-SUM($JA13:XW13),LOOKUP($F13,TenantNames,TenantMonthlyRents)),IF(AND((SUMIF($G$4:AHB$4,"&lt;"&amp;XX$4,$G13:AHB13))&gt;SUMIFS(TransactionAmounts,TenantSources,$F13,'Filtered Data'!$C$2:$C23,"&lt;"&amp;XX$4),XX$4&lt;TODAY()),"Late","Occupied")),)))</f>
        <v/>
      </c>
      <c r="XY13" s="33" t="str">
        <f>IF(ISBLANK($F13),,IF(TODAY()=XY$4,"Today",IF(AND(LOOKUP($F13,TenantNames,TenantStartDates)&lt;=XY$4,LOOKUP($F13,TenantNames,TenantEndDates)&gt;=XY$4),IF(OR(AND(DAY(LOOKUP($F13,TenantNames,TenantStartDates))&gt;28,DAY(EOMONTH(XY$4,0))=28,DAY(XY$4)=28),AND(DAY(LOOKUP($F13,TenantNames,TenantStartDates))&gt;30,DAY(EOMONTH(XY$4,0))=30,DAY(XY$4)=30),DAY(LOOKUP($F13,TenantNames,TenantStartDates))=DAY(XY$4)),IF((LOOKUP($F13,TenantNames,TenantEndDates)-XY$4)&lt;=31,LOOKUP($F13,TenantNames,TenantTotalRevenues)-SUM($JA13:XX13),LOOKUP($F13,TenantNames,TenantMonthlyRents)),IF(AND((SUMIF($G$4:AHB$4,"&lt;"&amp;XY$4,$G13:AHB13))&gt;SUMIFS(TransactionAmounts,TenantSources,$F13,'Filtered Data'!$C$2:$C23,"&lt;"&amp;XY$4),XY$4&lt;TODAY()),"Late","Occupied")),)))</f>
        <v/>
      </c>
      <c r="XZ13" s="33" t="str">
        <f>IF(ISBLANK($F13),,IF(TODAY()=XZ$4,"Today",IF(AND(LOOKUP($F13,TenantNames,TenantStartDates)&lt;=XZ$4,LOOKUP($F13,TenantNames,TenantEndDates)&gt;=XZ$4),IF(OR(AND(DAY(LOOKUP($F13,TenantNames,TenantStartDates))&gt;28,DAY(EOMONTH(XZ$4,0))=28,DAY(XZ$4)=28),AND(DAY(LOOKUP($F13,TenantNames,TenantStartDates))&gt;30,DAY(EOMONTH(XZ$4,0))=30,DAY(XZ$4)=30),DAY(LOOKUP($F13,TenantNames,TenantStartDates))=DAY(XZ$4)),IF((LOOKUP($F13,TenantNames,TenantEndDates)-XZ$4)&lt;=31,LOOKUP($F13,TenantNames,TenantTotalRevenues)-SUM($JA13:XY13),LOOKUP($F13,TenantNames,TenantMonthlyRents)),IF(AND((SUMIF($G$4:AHB$4,"&lt;"&amp;XZ$4,$G13:AHB13))&gt;SUMIFS(TransactionAmounts,TenantSources,$F13,'Filtered Data'!$C$2:$C23,"&lt;"&amp;XZ$4),XZ$4&lt;TODAY()),"Late","Occupied")),)))</f>
        <v/>
      </c>
      <c r="YA13" s="33" t="str">
        <f>IF(ISBLANK($F13),,IF(TODAY()=YA$4,"Today",IF(AND(LOOKUP($F13,TenantNames,TenantStartDates)&lt;=YA$4,LOOKUP($F13,TenantNames,TenantEndDates)&gt;=YA$4),IF(OR(AND(DAY(LOOKUP($F13,TenantNames,TenantStartDates))&gt;28,DAY(EOMONTH(YA$4,0))=28,DAY(YA$4)=28),AND(DAY(LOOKUP($F13,TenantNames,TenantStartDates))&gt;30,DAY(EOMONTH(YA$4,0))=30,DAY(YA$4)=30),DAY(LOOKUP($F13,TenantNames,TenantStartDates))=DAY(YA$4)),IF((LOOKUP($F13,TenantNames,TenantEndDates)-YA$4)&lt;=31,LOOKUP($F13,TenantNames,TenantTotalRevenues)-SUM($JA13:XZ13),LOOKUP($F13,TenantNames,TenantMonthlyRents)),IF(AND((SUMIF($G$4:AHB$4,"&lt;"&amp;YA$4,$G13:AHB13))&gt;SUMIFS(TransactionAmounts,TenantSources,$F13,'Filtered Data'!$C$2:$C23,"&lt;"&amp;YA$4),YA$4&lt;TODAY()),"Late","Occupied")),)))</f>
        <v/>
      </c>
      <c r="YB13" s="33" t="str">
        <f>IF(ISBLANK($F13),,IF(TODAY()=YB$4,"Today",IF(AND(LOOKUP($F13,TenantNames,TenantStartDates)&lt;=YB$4,LOOKUP($F13,TenantNames,TenantEndDates)&gt;=YB$4),IF(OR(AND(DAY(LOOKUP($F13,TenantNames,TenantStartDates))&gt;28,DAY(EOMONTH(YB$4,0))=28,DAY(YB$4)=28),AND(DAY(LOOKUP($F13,TenantNames,TenantStartDates))&gt;30,DAY(EOMONTH(YB$4,0))=30,DAY(YB$4)=30),DAY(LOOKUP($F13,TenantNames,TenantStartDates))=DAY(YB$4)),IF((LOOKUP($F13,TenantNames,TenantEndDates)-YB$4)&lt;=31,LOOKUP($F13,TenantNames,TenantTotalRevenues)-SUM($JA13:YA13),LOOKUP($F13,TenantNames,TenantMonthlyRents)),IF(AND((SUMIF($G$4:AHB$4,"&lt;"&amp;YB$4,$G13:AHB13))&gt;SUMIFS(TransactionAmounts,TenantSources,$F13,'Filtered Data'!$C$2:$C23,"&lt;"&amp;YB$4),YB$4&lt;TODAY()),"Late","Occupied")),)))</f>
        <v/>
      </c>
      <c r="YC13" s="33" t="str">
        <f>IF(ISBLANK($F13),,IF(TODAY()=YC$4,"Today",IF(AND(LOOKUP($F13,TenantNames,TenantStartDates)&lt;=YC$4,LOOKUP($F13,TenantNames,TenantEndDates)&gt;=YC$4),IF(OR(AND(DAY(LOOKUP($F13,TenantNames,TenantStartDates))&gt;28,DAY(EOMONTH(YC$4,0))=28,DAY(YC$4)=28),AND(DAY(LOOKUP($F13,TenantNames,TenantStartDates))&gt;30,DAY(EOMONTH(YC$4,0))=30,DAY(YC$4)=30),DAY(LOOKUP($F13,TenantNames,TenantStartDates))=DAY(YC$4)),IF((LOOKUP($F13,TenantNames,TenantEndDates)-YC$4)&lt;=31,LOOKUP($F13,TenantNames,TenantTotalRevenues)-SUM($JA13:YB13),LOOKUP($F13,TenantNames,TenantMonthlyRents)),IF(AND((SUMIF($G$4:AHB$4,"&lt;"&amp;YC$4,$G13:AHB13))&gt;SUMIFS(TransactionAmounts,TenantSources,$F13,'Filtered Data'!$C$2:$C23,"&lt;"&amp;YC$4),YC$4&lt;TODAY()),"Late","Occupied")),)))</f>
        <v/>
      </c>
      <c r="YD13" s="33" t="str">
        <f>IF(ISBLANK($F13),,IF(TODAY()=YD$4,"Today",IF(AND(LOOKUP($F13,TenantNames,TenantStartDates)&lt;=YD$4,LOOKUP($F13,TenantNames,TenantEndDates)&gt;=YD$4),IF(OR(AND(DAY(LOOKUP($F13,TenantNames,TenantStartDates))&gt;28,DAY(EOMONTH(YD$4,0))=28,DAY(YD$4)=28),AND(DAY(LOOKUP($F13,TenantNames,TenantStartDates))&gt;30,DAY(EOMONTH(YD$4,0))=30,DAY(YD$4)=30),DAY(LOOKUP($F13,TenantNames,TenantStartDates))=DAY(YD$4)),IF((LOOKUP($F13,TenantNames,TenantEndDates)-YD$4)&lt;=31,LOOKUP($F13,TenantNames,TenantTotalRevenues)-SUM($JA13:YC13),LOOKUP($F13,TenantNames,TenantMonthlyRents)),IF(AND((SUMIF($G$4:AHB$4,"&lt;"&amp;YD$4,$G13:AHB13))&gt;SUMIFS(TransactionAmounts,TenantSources,$F13,'Filtered Data'!$C$2:$C23,"&lt;"&amp;YD$4),YD$4&lt;TODAY()),"Late","Occupied")),)))</f>
        <v/>
      </c>
      <c r="YE13" s="33" t="str">
        <f>IF(ISBLANK($F13),,IF(TODAY()=YE$4,"Today",IF(AND(LOOKUP($F13,TenantNames,TenantStartDates)&lt;=YE$4,LOOKUP($F13,TenantNames,TenantEndDates)&gt;=YE$4),IF(OR(AND(DAY(LOOKUP($F13,TenantNames,TenantStartDates))&gt;28,DAY(EOMONTH(YE$4,0))=28,DAY(YE$4)=28),AND(DAY(LOOKUP($F13,TenantNames,TenantStartDates))&gt;30,DAY(EOMONTH(YE$4,0))=30,DAY(YE$4)=30),DAY(LOOKUP($F13,TenantNames,TenantStartDates))=DAY(YE$4)),IF((LOOKUP($F13,TenantNames,TenantEndDates)-YE$4)&lt;=31,LOOKUP($F13,TenantNames,TenantTotalRevenues)-SUM($JA13:YD13),LOOKUP($F13,TenantNames,TenantMonthlyRents)),IF(AND((SUMIF($G$4:AHB$4,"&lt;"&amp;YE$4,$G13:AHB13))&gt;SUMIFS(TransactionAmounts,TenantSources,$F13,'Filtered Data'!$C$2:$C23,"&lt;"&amp;YE$4),YE$4&lt;TODAY()),"Late","Occupied")),)))</f>
        <v/>
      </c>
      <c r="YF13" s="33" t="str">
        <f>IF(ISBLANK($F13),,IF(TODAY()=YF$4,"Today",IF(AND(LOOKUP($F13,TenantNames,TenantStartDates)&lt;=YF$4,LOOKUP($F13,TenantNames,TenantEndDates)&gt;=YF$4),IF(OR(AND(DAY(LOOKUP($F13,TenantNames,TenantStartDates))&gt;28,DAY(EOMONTH(YF$4,0))=28,DAY(YF$4)=28),AND(DAY(LOOKUP($F13,TenantNames,TenantStartDates))&gt;30,DAY(EOMONTH(YF$4,0))=30,DAY(YF$4)=30),DAY(LOOKUP($F13,TenantNames,TenantStartDates))=DAY(YF$4)),IF((LOOKUP($F13,TenantNames,TenantEndDates)-YF$4)&lt;=31,LOOKUP($F13,TenantNames,TenantTotalRevenues)-SUM($JA13:YE13),LOOKUP($F13,TenantNames,TenantMonthlyRents)),IF(AND((SUMIF($G$4:AHB$4,"&lt;"&amp;YF$4,$G13:AHB13))&gt;SUMIFS(TransactionAmounts,TenantSources,$F13,'Filtered Data'!$C$2:$C23,"&lt;"&amp;YF$4),YF$4&lt;TODAY()),"Late","Occupied")),)))</f>
        <v/>
      </c>
      <c r="YG13" s="33" t="str">
        <f>IF(ISBLANK($F13),,IF(TODAY()=YG$4,"Today",IF(AND(LOOKUP($F13,TenantNames,TenantStartDates)&lt;=YG$4,LOOKUP($F13,TenantNames,TenantEndDates)&gt;=YG$4),IF(OR(AND(DAY(LOOKUP($F13,TenantNames,TenantStartDates))&gt;28,DAY(EOMONTH(YG$4,0))=28,DAY(YG$4)=28),AND(DAY(LOOKUP($F13,TenantNames,TenantStartDates))&gt;30,DAY(EOMONTH(YG$4,0))=30,DAY(YG$4)=30),DAY(LOOKUP($F13,TenantNames,TenantStartDates))=DAY(YG$4)),IF((LOOKUP($F13,TenantNames,TenantEndDates)-YG$4)&lt;=31,LOOKUP($F13,TenantNames,TenantTotalRevenues)-SUM($JA13:YF13),LOOKUP($F13,TenantNames,TenantMonthlyRents)),IF(AND((SUMIF($G$4:AHB$4,"&lt;"&amp;YG$4,$G13:AHB13))&gt;SUMIFS(TransactionAmounts,TenantSources,$F13,'Filtered Data'!$C$2:$C23,"&lt;"&amp;YG$4),YG$4&lt;TODAY()),"Late","Occupied")),)))</f>
        <v/>
      </c>
      <c r="YH13" s="33" t="str">
        <f>IF(ISBLANK($F13),,IF(TODAY()=YH$4,"Today",IF(AND(LOOKUP($F13,TenantNames,TenantStartDates)&lt;=YH$4,LOOKUP($F13,TenantNames,TenantEndDates)&gt;=YH$4),IF(OR(AND(DAY(LOOKUP($F13,TenantNames,TenantStartDates))&gt;28,DAY(EOMONTH(YH$4,0))=28,DAY(YH$4)=28),AND(DAY(LOOKUP($F13,TenantNames,TenantStartDates))&gt;30,DAY(EOMONTH(YH$4,0))=30,DAY(YH$4)=30),DAY(LOOKUP($F13,TenantNames,TenantStartDates))=DAY(YH$4)),IF((LOOKUP($F13,TenantNames,TenantEndDates)-YH$4)&lt;=31,LOOKUP($F13,TenantNames,TenantTotalRevenues)-SUM($JA13:YG13),LOOKUP($F13,TenantNames,TenantMonthlyRents)),IF(AND((SUMIF($G$4:AHB$4,"&lt;"&amp;YH$4,$G13:AHB13))&gt;SUMIFS(TransactionAmounts,TenantSources,$F13,'Filtered Data'!$C$2:$C23,"&lt;"&amp;YH$4),YH$4&lt;TODAY()),"Late","Occupied")),)))</f>
        <v/>
      </c>
      <c r="YI13" s="33" t="str">
        <f>IF(ISBLANK($F13),,IF(TODAY()=YI$4,"Today",IF(AND(LOOKUP($F13,TenantNames,TenantStartDates)&lt;=YI$4,LOOKUP($F13,TenantNames,TenantEndDates)&gt;=YI$4),IF(OR(AND(DAY(LOOKUP($F13,TenantNames,TenantStartDates))&gt;28,DAY(EOMONTH(YI$4,0))=28,DAY(YI$4)=28),AND(DAY(LOOKUP($F13,TenantNames,TenantStartDates))&gt;30,DAY(EOMONTH(YI$4,0))=30,DAY(YI$4)=30),DAY(LOOKUP($F13,TenantNames,TenantStartDates))=DAY(YI$4)),IF((LOOKUP($F13,TenantNames,TenantEndDates)-YI$4)&lt;=31,LOOKUP($F13,TenantNames,TenantTotalRevenues)-SUM($JA13:YH13),LOOKUP($F13,TenantNames,TenantMonthlyRents)),IF(AND((SUMIF($G$4:AHB$4,"&lt;"&amp;YI$4,$G13:AHB13))&gt;SUMIFS(TransactionAmounts,TenantSources,$F13,'Filtered Data'!$C$2:$C23,"&lt;"&amp;YI$4),YI$4&lt;TODAY()),"Late","Occupied")),)))</f>
        <v/>
      </c>
      <c r="YJ13" s="33" t="str">
        <f>IF(ISBLANK($F13),,IF(TODAY()=YJ$4,"Today",IF(AND(LOOKUP($F13,TenantNames,TenantStartDates)&lt;=YJ$4,LOOKUP($F13,TenantNames,TenantEndDates)&gt;=YJ$4),IF(OR(AND(DAY(LOOKUP($F13,TenantNames,TenantStartDates))&gt;28,DAY(EOMONTH(YJ$4,0))=28,DAY(YJ$4)=28),AND(DAY(LOOKUP($F13,TenantNames,TenantStartDates))&gt;30,DAY(EOMONTH(YJ$4,0))=30,DAY(YJ$4)=30),DAY(LOOKUP($F13,TenantNames,TenantStartDates))=DAY(YJ$4)),IF((LOOKUP($F13,TenantNames,TenantEndDates)-YJ$4)&lt;=31,LOOKUP($F13,TenantNames,TenantTotalRevenues)-SUM($JA13:YI13),LOOKUP($F13,TenantNames,TenantMonthlyRents)),IF(AND((SUMIF($G$4:AHB$4,"&lt;"&amp;YJ$4,$G13:AHB13))&gt;SUMIFS(TransactionAmounts,TenantSources,$F13,'Filtered Data'!$C$2:$C23,"&lt;"&amp;YJ$4),YJ$4&lt;TODAY()),"Late","Occupied")),)))</f>
        <v/>
      </c>
      <c r="YK13" s="33" t="str">
        <f>IF(ISBLANK($F13),,IF(TODAY()=YK$4,"Today",IF(AND(LOOKUP($F13,TenantNames,TenantStartDates)&lt;=YK$4,LOOKUP($F13,TenantNames,TenantEndDates)&gt;=YK$4),IF(OR(AND(DAY(LOOKUP($F13,TenantNames,TenantStartDates))&gt;28,DAY(EOMONTH(YK$4,0))=28,DAY(YK$4)=28),AND(DAY(LOOKUP($F13,TenantNames,TenantStartDates))&gt;30,DAY(EOMONTH(YK$4,0))=30,DAY(YK$4)=30),DAY(LOOKUP($F13,TenantNames,TenantStartDates))=DAY(YK$4)),IF((LOOKUP($F13,TenantNames,TenantEndDates)-YK$4)&lt;=31,LOOKUP($F13,TenantNames,TenantTotalRevenues)-SUM($JA13:YJ13),LOOKUP($F13,TenantNames,TenantMonthlyRents)),IF(AND((SUMIF($G$4:AHB$4,"&lt;"&amp;YK$4,$G13:AHB13))&gt;SUMIFS(TransactionAmounts,TenantSources,$F13,'Filtered Data'!$C$2:$C23,"&lt;"&amp;YK$4),YK$4&lt;TODAY()),"Late","Occupied")),)))</f>
        <v/>
      </c>
      <c r="YL13" s="33" t="str">
        <f>IF(ISBLANK($F13),,IF(TODAY()=YL$4,"Today",IF(AND(LOOKUP($F13,TenantNames,TenantStartDates)&lt;=YL$4,LOOKUP($F13,TenantNames,TenantEndDates)&gt;=YL$4),IF(OR(AND(DAY(LOOKUP($F13,TenantNames,TenantStartDates))&gt;28,DAY(EOMONTH(YL$4,0))=28,DAY(YL$4)=28),AND(DAY(LOOKUP($F13,TenantNames,TenantStartDates))&gt;30,DAY(EOMONTH(YL$4,0))=30,DAY(YL$4)=30),DAY(LOOKUP($F13,TenantNames,TenantStartDates))=DAY(YL$4)),IF((LOOKUP($F13,TenantNames,TenantEndDates)-YL$4)&lt;=31,LOOKUP($F13,TenantNames,TenantTotalRevenues)-SUM($JA13:YK13),LOOKUP($F13,TenantNames,TenantMonthlyRents)),IF(AND((SUMIF($G$4:AHB$4,"&lt;"&amp;YL$4,$G13:AHB13))&gt;SUMIFS(TransactionAmounts,TenantSources,$F13,'Filtered Data'!$C$2:$C23,"&lt;"&amp;YL$4),YL$4&lt;TODAY()),"Late","Occupied")),)))</f>
        <v/>
      </c>
      <c r="YM13" s="33" t="str">
        <f>IF(ISBLANK($F13),,IF(TODAY()=YM$4,"Today",IF(AND(LOOKUP($F13,TenantNames,TenantStartDates)&lt;=YM$4,LOOKUP($F13,TenantNames,TenantEndDates)&gt;=YM$4),IF(OR(AND(DAY(LOOKUP($F13,TenantNames,TenantStartDates))&gt;28,DAY(EOMONTH(YM$4,0))=28,DAY(YM$4)=28),AND(DAY(LOOKUP($F13,TenantNames,TenantStartDates))&gt;30,DAY(EOMONTH(YM$4,0))=30,DAY(YM$4)=30),DAY(LOOKUP($F13,TenantNames,TenantStartDates))=DAY(YM$4)),IF((LOOKUP($F13,TenantNames,TenantEndDates)-YM$4)&lt;=31,LOOKUP($F13,TenantNames,TenantTotalRevenues)-SUM($JA13:YL13),LOOKUP($F13,TenantNames,TenantMonthlyRents)),IF(AND((SUMIF($G$4:AHB$4,"&lt;"&amp;YM$4,$G13:AHB13))&gt;SUMIFS(TransactionAmounts,TenantSources,$F13,'Filtered Data'!$C$2:$C23,"&lt;"&amp;YM$4),YM$4&lt;TODAY()),"Late","Occupied")),)))</f>
        <v/>
      </c>
      <c r="YN13" s="33" t="str">
        <f>IF(ISBLANK($F13),,IF(TODAY()=YN$4,"Today",IF(AND(LOOKUP($F13,TenantNames,TenantStartDates)&lt;=YN$4,LOOKUP($F13,TenantNames,TenantEndDates)&gt;=YN$4),IF(OR(AND(DAY(LOOKUP($F13,TenantNames,TenantStartDates))&gt;28,DAY(EOMONTH(YN$4,0))=28,DAY(YN$4)=28),AND(DAY(LOOKUP($F13,TenantNames,TenantStartDates))&gt;30,DAY(EOMONTH(YN$4,0))=30,DAY(YN$4)=30),DAY(LOOKUP($F13,TenantNames,TenantStartDates))=DAY(YN$4)),IF((LOOKUP($F13,TenantNames,TenantEndDates)-YN$4)&lt;=31,LOOKUP($F13,TenantNames,TenantTotalRevenues)-SUM($JA13:YM13),LOOKUP($F13,TenantNames,TenantMonthlyRents)),IF(AND((SUMIF($G$4:AHB$4,"&lt;"&amp;YN$4,$G13:AHB13))&gt;SUMIFS(TransactionAmounts,TenantSources,$F13,'Filtered Data'!$C$2:$C23,"&lt;"&amp;YN$4),YN$4&lt;TODAY()),"Late","Occupied")),)))</f>
        <v/>
      </c>
      <c r="YO13" s="33" t="str">
        <f>IF(ISBLANK($F13),,IF(TODAY()=YO$4,"Today",IF(AND(LOOKUP($F13,TenantNames,TenantStartDates)&lt;=YO$4,LOOKUP($F13,TenantNames,TenantEndDates)&gt;=YO$4),IF(OR(AND(DAY(LOOKUP($F13,TenantNames,TenantStartDates))&gt;28,DAY(EOMONTH(YO$4,0))=28,DAY(YO$4)=28),AND(DAY(LOOKUP($F13,TenantNames,TenantStartDates))&gt;30,DAY(EOMONTH(YO$4,0))=30,DAY(YO$4)=30),DAY(LOOKUP($F13,TenantNames,TenantStartDates))=DAY(YO$4)),IF((LOOKUP($F13,TenantNames,TenantEndDates)-YO$4)&lt;=31,LOOKUP($F13,TenantNames,TenantTotalRevenues)-SUM($JA13:YN13),LOOKUP($F13,TenantNames,TenantMonthlyRents)),IF(AND((SUMIF($G$4:AHB$4,"&lt;"&amp;YO$4,$G13:AHB13))&gt;SUMIFS(TransactionAmounts,TenantSources,$F13,'Filtered Data'!$C$2:$C23,"&lt;"&amp;YO$4),YO$4&lt;TODAY()),"Late","Occupied")),)))</f>
        <v/>
      </c>
      <c r="YP13" s="33" t="str">
        <f>IF(ISBLANK($F13),,IF(TODAY()=YP$4,"Today",IF(AND(LOOKUP($F13,TenantNames,TenantStartDates)&lt;=YP$4,LOOKUP($F13,TenantNames,TenantEndDates)&gt;=YP$4),IF(OR(AND(DAY(LOOKUP($F13,TenantNames,TenantStartDates))&gt;28,DAY(EOMONTH(YP$4,0))=28,DAY(YP$4)=28),AND(DAY(LOOKUP($F13,TenantNames,TenantStartDates))&gt;30,DAY(EOMONTH(YP$4,0))=30,DAY(YP$4)=30),DAY(LOOKUP($F13,TenantNames,TenantStartDates))=DAY(YP$4)),IF((LOOKUP($F13,TenantNames,TenantEndDates)-YP$4)&lt;=31,LOOKUP($F13,TenantNames,TenantTotalRevenues)-SUM($JA13:YO13),LOOKUP($F13,TenantNames,TenantMonthlyRents)),IF(AND((SUMIF($G$4:AHB$4,"&lt;"&amp;YP$4,$G13:AHB13))&gt;SUMIFS(TransactionAmounts,TenantSources,$F13,'Filtered Data'!$C$2:$C23,"&lt;"&amp;YP$4),YP$4&lt;TODAY()),"Late","Occupied")),)))</f>
        <v/>
      </c>
      <c r="YQ13" s="33" t="str">
        <f>IF(ISBLANK($F13),,IF(TODAY()=YQ$4,"Today",IF(AND(LOOKUP($F13,TenantNames,TenantStartDates)&lt;=YQ$4,LOOKUP($F13,TenantNames,TenantEndDates)&gt;=YQ$4),IF(OR(AND(DAY(LOOKUP($F13,TenantNames,TenantStartDates))&gt;28,DAY(EOMONTH(YQ$4,0))=28,DAY(YQ$4)=28),AND(DAY(LOOKUP($F13,TenantNames,TenantStartDates))&gt;30,DAY(EOMONTH(YQ$4,0))=30,DAY(YQ$4)=30),DAY(LOOKUP($F13,TenantNames,TenantStartDates))=DAY(YQ$4)),IF((LOOKUP($F13,TenantNames,TenantEndDates)-YQ$4)&lt;=31,LOOKUP($F13,TenantNames,TenantTotalRevenues)-SUM($JA13:YP13),LOOKUP($F13,TenantNames,TenantMonthlyRents)),IF(AND((SUMIF($G$4:AHB$4,"&lt;"&amp;YQ$4,$G13:AHB13))&gt;SUMIFS(TransactionAmounts,TenantSources,$F13,'Filtered Data'!$C$2:$C23,"&lt;"&amp;YQ$4),YQ$4&lt;TODAY()),"Late","Occupied")),)))</f>
        <v/>
      </c>
      <c r="YR13" s="33" t="str">
        <f>IF(ISBLANK($F13),,IF(TODAY()=YR$4,"Today",IF(AND(LOOKUP($F13,TenantNames,TenantStartDates)&lt;=YR$4,LOOKUP($F13,TenantNames,TenantEndDates)&gt;=YR$4),IF(OR(AND(DAY(LOOKUP($F13,TenantNames,TenantStartDates))&gt;28,DAY(EOMONTH(YR$4,0))=28,DAY(YR$4)=28),AND(DAY(LOOKUP($F13,TenantNames,TenantStartDates))&gt;30,DAY(EOMONTH(YR$4,0))=30,DAY(YR$4)=30),DAY(LOOKUP($F13,TenantNames,TenantStartDates))=DAY(YR$4)),IF((LOOKUP($F13,TenantNames,TenantEndDates)-YR$4)&lt;=31,LOOKUP($F13,TenantNames,TenantTotalRevenues)-SUM($JA13:YQ13),LOOKUP($F13,TenantNames,TenantMonthlyRents)),IF(AND((SUMIF($G$4:AHB$4,"&lt;"&amp;YR$4,$G13:AHB13))&gt;SUMIFS(TransactionAmounts,TenantSources,$F13,'Filtered Data'!$C$2:$C23,"&lt;"&amp;YR$4),YR$4&lt;TODAY()),"Late","Occupied")),)))</f>
        <v/>
      </c>
      <c r="YS13" s="33" t="str">
        <f>IF(ISBLANK($F13),,IF(TODAY()=YS$4,"Today",IF(AND(LOOKUP($F13,TenantNames,TenantStartDates)&lt;=YS$4,LOOKUP($F13,TenantNames,TenantEndDates)&gt;=YS$4),IF(OR(AND(DAY(LOOKUP($F13,TenantNames,TenantStartDates))&gt;28,DAY(EOMONTH(YS$4,0))=28,DAY(YS$4)=28),AND(DAY(LOOKUP($F13,TenantNames,TenantStartDates))&gt;30,DAY(EOMONTH(YS$4,0))=30,DAY(YS$4)=30),DAY(LOOKUP($F13,TenantNames,TenantStartDates))=DAY(YS$4)),IF((LOOKUP($F13,TenantNames,TenantEndDates)-YS$4)&lt;=31,LOOKUP($F13,TenantNames,TenantTotalRevenues)-SUM($JA13:YR13),LOOKUP($F13,TenantNames,TenantMonthlyRents)),IF(AND((SUMIF($G$4:AHB$4,"&lt;"&amp;YS$4,$G13:AHB13))&gt;SUMIFS(TransactionAmounts,TenantSources,$F13,'Filtered Data'!$C$2:$C23,"&lt;"&amp;YS$4),YS$4&lt;TODAY()),"Late","Occupied")),)))</f>
        <v/>
      </c>
      <c r="YT13" s="33" t="str">
        <f>IF(ISBLANK($F13),,IF(TODAY()=YT$4,"Today",IF(AND(LOOKUP($F13,TenantNames,TenantStartDates)&lt;=YT$4,LOOKUP($F13,TenantNames,TenantEndDates)&gt;=YT$4),IF(OR(AND(DAY(LOOKUP($F13,TenantNames,TenantStartDates))&gt;28,DAY(EOMONTH(YT$4,0))=28,DAY(YT$4)=28),AND(DAY(LOOKUP($F13,TenantNames,TenantStartDates))&gt;30,DAY(EOMONTH(YT$4,0))=30,DAY(YT$4)=30),DAY(LOOKUP($F13,TenantNames,TenantStartDates))=DAY(YT$4)),IF((LOOKUP($F13,TenantNames,TenantEndDates)-YT$4)&lt;=31,LOOKUP($F13,TenantNames,TenantTotalRevenues)-SUM($JA13:YS13),LOOKUP($F13,TenantNames,TenantMonthlyRents)),IF(AND((SUMIF($G$4:AHB$4,"&lt;"&amp;YT$4,$G13:AHB13))&gt;SUMIFS(TransactionAmounts,TenantSources,$F13,'Filtered Data'!$C$2:$C23,"&lt;"&amp;YT$4),YT$4&lt;TODAY()),"Late","Occupied")),)))</f>
        <v/>
      </c>
      <c r="YU13" s="33" t="str">
        <f>IF(ISBLANK($F13),,IF(TODAY()=YU$4,"Today",IF(AND(LOOKUP($F13,TenantNames,TenantStartDates)&lt;=YU$4,LOOKUP($F13,TenantNames,TenantEndDates)&gt;=YU$4),IF(OR(AND(DAY(LOOKUP($F13,TenantNames,TenantStartDates))&gt;28,DAY(EOMONTH(YU$4,0))=28,DAY(YU$4)=28),AND(DAY(LOOKUP($F13,TenantNames,TenantStartDates))&gt;30,DAY(EOMONTH(YU$4,0))=30,DAY(YU$4)=30),DAY(LOOKUP($F13,TenantNames,TenantStartDates))=DAY(YU$4)),IF((LOOKUP($F13,TenantNames,TenantEndDates)-YU$4)&lt;=31,LOOKUP($F13,TenantNames,TenantTotalRevenues)-SUM($JA13:YT13),LOOKUP($F13,TenantNames,TenantMonthlyRents)),IF(AND((SUMIF($G$4:AHB$4,"&lt;"&amp;YU$4,$G13:AHB13))&gt;SUMIFS(TransactionAmounts,TenantSources,$F13,'Filtered Data'!$C$2:$C23,"&lt;"&amp;YU$4),YU$4&lt;TODAY()),"Late","Occupied")),)))</f>
        <v/>
      </c>
      <c r="YV13" s="33" t="str">
        <f>IF(ISBLANK($F13),,IF(TODAY()=YV$4,"Today",IF(AND(LOOKUP($F13,TenantNames,TenantStartDates)&lt;=YV$4,LOOKUP($F13,TenantNames,TenantEndDates)&gt;=YV$4),IF(OR(AND(DAY(LOOKUP($F13,TenantNames,TenantStartDates))&gt;28,DAY(EOMONTH(YV$4,0))=28,DAY(YV$4)=28),AND(DAY(LOOKUP($F13,TenantNames,TenantStartDates))&gt;30,DAY(EOMONTH(YV$4,0))=30,DAY(YV$4)=30),DAY(LOOKUP($F13,TenantNames,TenantStartDates))=DAY(YV$4)),IF((LOOKUP($F13,TenantNames,TenantEndDates)-YV$4)&lt;=31,LOOKUP($F13,TenantNames,TenantTotalRevenues)-SUM($JA13:YU13),LOOKUP($F13,TenantNames,TenantMonthlyRents)),IF(AND((SUMIF($G$4:AHB$4,"&lt;"&amp;YV$4,$G13:AHB13))&gt;SUMIFS(TransactionAmounts,TenantSources,$F13,'Filtered Data'!$C$2:$C23,"&lt;"&amp;YV$4),YV$4&lt;TODAY()),"Late","Occupied")),)))</f>
        <v/>
      </c>
      <c r="YW13" s="33" t="str">
        <f>IF(ISBLANK($F13),,IF(TODAY()=YW$4,"Today",IF(AND(LOOKUP($F13,TenantNames,TenantStartDates)&lt;=YW$4,LOOKUP($F13,TenantNames,TenantEndDates)&gt;=YW$4),IF(OR(AND(DAY(LOOKUP($F13,TenantNames,TenantStartDates))&gt;28,DAY(EOMONTH(YW$4,0))=28,DAY(YW$4)=28),AND(DAY(LOOKUP($F13,TenantNames,TenantStartDates))&gt;30,DAY(EOMONTH(YW$4,0))=30,DAY(YW$4)=30),DAY(LOOKUP($F13,TenantNames,TenantStartDates))=DAY(YW$4)),IF((LOOKUP($F13,TenantNames,TenantEndDates)-YW$4)&lt;=31,LOOKUP($F13,TenantNames,TenantTotalRevenues)-SUM($JA13:YV13),LOOKUP($F13,TenantNames,TenantMonthlyRents)),IF(AND((SUMIF($G$4:AHB$4,"&lt;"&amp;YW$4,$G13:AHB13))&gt;SUMIFS(TransactionAmounts,TenantSources,$F13,'Filtered Data'!$C$2:$C23,"&lt;"&amp;YW$4),YW$4&lt;TODAY()),"Late","Occupied")),)))</f>
        <v/>
      </c>
      <c r="YX13" s="33" t="str">
        <f>IF(ISBLANK($F13),,IF(TODAY()=YX$4,"Today",IF(AND(LOOKUP($F13,TenantNames,TenantStartDates)&lt;=YX$4,LOOKUP($F13,TenantNames,TenantEndDates)&gt;=YX$4),IF(OR(AND(DAY(LOOKUP($F13,TenantNames,TenantStartDates))&gt;28,DAY(EOMONTH(YX$4,0))=28,DAY(YX$4)=28),AND(DAY(LOOKUP($F13,TenantNames,TenantStartDates))&gt;30,DAY(EOMONTH(YX$4,0))=30,DAY(YX$4)=30),DAY(LOOKUP($F13,TenantNames,TenantStartDates))=DAY(YX$4)),IF((LOOKUP($F13,TenantNames,TenantEndDates)-YX$4)&lt;=31,LOOKUP($F13,TenantNames,TenantTotalRevenues)-SUM($JA13:YW13),LOOKUP($F13,TenantNames,TenantMonthlyRents)),IF(AND((SUMIF($G$4:AHB$4,"&lt;"&amp;YX$4,$G13:AHB13))&gt;SUMIFS(TransactionAmounts,TenantSources,$F13,'Filtered Data'!$C$2:$C23,"&lt;"&amp;YX$4),YX$4&lt;TODAY()),"Late","Occupied")),)))</f>
        <v/>
      </c>
      <c r="YY13" s="33" t="str">
        <f>IF(ISBLANK($F13),,IF(TODAY()=YY$4,"Today",IF(AND(LOOKUP($F13,TenantNames,TenantStartDates)&lt;=YY$4,LOOKUP($F13,TenantNames,TenantEndDates)&gt;=YY$4),IF(OR(AND(DAY(LOOKUP($F13,TenantNames,TenantStartDates))&gt;28,DAY(EOMONTH(YY$4,0))=28,DAY(YY$4)=28),AND(DAY(LOOKUP($F13,TenantNames,TenantStartDates))&gt;30,DAY(EOMONTH(YY$4,0))=30,DAY(YY$4)=30),DAY(LOOKUP($F13,TenantNames,TenantStartDates))=DAY(YY$4)),IF((LOOKUP($F13,TenantNames,TenantEndDates)-YY$4)&lt;=31,LOOKUP($F13,TenantNames,TenantTotalRevenues)-SUM($JA13:YX13),LOOKUP($F13,TenantNames,TenantMonthlyRents)),IF(AND((SUMIF($G$4:AHB$4,"&lt;"&amp;YY$4,$G13:AHB13))&gt;SUMIFS(TransactionAmounts,TenantSources,$F13,'Filtered Data'!$C$2:$C23,"&lt;"&amp;YY$4),YY$4&lt;TODAY()),"Late","Occupied")),)))</f>
        <v/>
      </c>
      <c r="YZ13" s="33" t="str">
        <f>IF(ISBLANK($F13),,IF(TODAY()=YZ$4,"Today",IF(AND(LOOKUP($F13,TenantNames,TenantStartDates)&lt;=YZ$4,LOOKUP($F13,TenantNames,TenantEndDates)&gt;=YZ$4),IF(OR(AND(DAY(LOOKUP($F13,TenantNames,TenantStartDates))&gt;28,DAY(EOMONTH(YZ$4,0))=28,DAY(YZ$4)=28),AND(DAY(LOOKUP($F13,TenantNames,TenantStartDates))&gt;30,DAY(EOMONTH(YZ$4,0))=30,DAY(YZ$4)=30),DAY(LOOKUP($F13,TenantNames,TenantStartDates))=DAY(YZ$4)),IF((LOOKUP($F13,TenantNames,TenantEndDates)-YZ$4)&lt;=31,LOOKUP($F13,TenantNames,TenantTotalRevenues)-SUM($JA13:YY13),LOOKUP($F13,TenantNames,TenantMonthlyRents)),IF(AND((SUMIF($G$4:AHB$4,"&lt;"&amp;YZ$4,$G13:AHB13))&gt;SUMIFS(TransactionAmounts,TenantSources,$F13,'Filtered Data'!$C$2:$C23,"&lt;"&amp;YZ$4),YZ$4&lt;TODAY()),"Late","Occupied")),)))</f>
        <v/>
      </c>
      <c r="ZA13" s="33" t="str">
        <f>IF(ISBLANK($F13),,IF(TODAY()=ZA$4,"Today",IF(AND(LOOKUP($F13,TenantNames,TenantStartDates)&lt;=ZA$4,LOOKUP($F13,TenantNames,TenantEndDates)&gt;=ZA$4),IF(OR(AND(DAY(LOOKUP($F13,TenantNames,TenantStartDates))&gt;28,DAY(EOMONTH(ZA$4,0))=28,DAY(ZA$4)=28),AND(DAY(LOOKUP($F13,TenantNames,TenantStartDates))&gt;30,DAY(EOMONTH(ZA$4,0))=30,DAY(ZA$4)=30),DAY(LOOKUP($F13,TenantNames,TenantStartDates))=DAY(ZA$4)),IF((LOOKUP($F13,TenantNames,TenantEndDates)-ZA$4)&lt;=31,LOOKUP($F13,TenantNames,TenantTotalRevenues)-SUM($JA13:YZ13),LOOKUP($F13,TenantNames,TenantMonthlyRents)),IF(AND((SUMIF($G$4:AHB$4,"&lt;"&amp;ZA$4,$G13:AHB13))&gt;SUMIFS(TransactionAmounts,TenantSources,$F13,'Filtered Data'!$C$2:$C23,"&lt;"&amp;ZA$4),ZA$4&lt;TODAY()),"Late","Occupied")),)))</f>
        <v/>
      </c>
      <c r="ZB13" s="33" t="str">
        <f>IF(ISBLANK($F13),,IF(TODAY()=ZB$4,"Today",IF(AND(LOOKUP($F13,TenantNames,TenantStartDates)&lt;=ZB$4,LOOKUP($F13,TenantNames,TenantEndDates)&gt;=ZB$4),IF(OR(AND(DAY(LOOKUP($F13,TenantNames,TenantStartDates))&gt;28,DAY(EOMONTH(ZB$4,0))=28,DAY(ZB$4)=28),AND(DAY(LOOKUP($F13,TenantNames,TenantStartDates))&gt;30,DAY(EOMONTH(ZB$4,0))=30,DAY(ZB$4)=30),DAY(LOOKUP($F13,TenantNames,TenantStartDates))=DAY(ZB$4)),IF((LOOKUP($F13,TenantNames,TenantEndDates)-ZB$4)&lt;=31,LOOKUP($F13,TenantNames,TenantTotalRevenues)-SUM($JA13:ZA13),LOOKUP($F13,TenantNames,TenantMonthlyRents)),IF(AND((SUMIF($G$4:AHB$4,"&lt;"&amp;ZB$4,$G13:AHB13))&gt;SUMIFS(TransactionAmounts,TenantSources,$F13,'Filtered Data'!$C$2:$C23,"&lt;"&amp;ZB$4),ZB$4&lt;TODAY()),"Late","Occupied")),)))</f>
        <v/>
      </c>
      <c r="ZC13" s="33" t="str">
        <f>IF(ISBLANK($F13),,IF(TODAY()=ZC$4,"Today",IF(AND(LOOKUP($F13,TenantNames,TenantStartDates)&lt;=ZC$4,LOOKUP($F13,TenantNames,TenantEndDates)&gt;=ZC$4),IF(OR(AND(DAY(LOOKUP($F13,TenantNames,TenantStartDates))&gt;28,DAY(EOMONTH(ZC$4,0))=28,DAY(ZC$4)=28),AND(DAY(LOOKUP($F13,TenantNames,TenantStartDates))&gt;30,DAY(EOMONTH(ZC$4,0))=30,DAY(ZC$4)=30),DAY(LOOKUP($F13,TenantNames,TenantStartDates))=DAY(ZC$4)),IF((LOOKUP($F13,TenantNames,TenantEndDates)-ZC$4)&lt;=31,LOOKUP($F13,TenantNames,TenantTotalRevenues)-SUM($JA13:ZB13),LOOKUP($F13,TenantNames,TenantMonthlyRents)),IF(AND((SUMIF($G$4:AHB$4,"&lt;"&amp;ZC$4,$G13:AHB13))&gt;SUMIFS(TransactionAmounts,TenantSources,$F13,'Filtered Data'!$C$2:$C23,"&lt;"&amp;ZC$4),ZC$4&lt;TODAY()),"Late","Occupied")),)))</f>
        <v/>
      </c>
      <c r="ZD13" s="33" t="str">
        <f>IF(ISBLANK($F13),,IF(TODAY()=ZD$4,"Today",IF(AND(LOOKUP($F13,TenantNames,TenantStartDates)&lt;=ZD$4,LOOKUP($F13,TenantNames,TenantEndDates)&gt;=ZD$4),IF(OR(AND(DAY(LOOKUP($F13,TenantNames,TenantStartDates))&gt;28,DAY(EOMONTH(ZD$4,0))=28,DAY(ZD$4)=28),AND(DAY(LOOKUP($F13,TenantNames,TenantStartDates))&gt;30,DAY(EOMONTH(ZD$4,0))=30,DAY(ZD$4)=30),DAY(LOOKUP($F13,TenantNames,TenantStartDates))=DAY(ZD$4)),IF((LOOKUP($F13,TenantNames,TenantEndDates)-ZD$4)&lt;=31,LOOKUP($F13,TenantNames,TenantTotalRevenues)-SUM($JA13:ZC13),LOOKUP($F13,TenantNames,TenantMonthlyRents)),IF(AND((SUMIF($G$4:AHB$4,"&lt;"&amp;ZD$4,$G13:AHB13))&gt;SUMIFS(TransactionAmounts,TenantSources,$F13,'Filtered Data'!$C$2:$C23,"&lt;"&amp;ZD$4),ZD$4&lt;TODAY()),"Late","Occupied")),)))</f>
        <v/>
      </c>
      <c r="ZE13" s="33" t="str">
        <f>IF(ISBLANK($F13),,IF(TODAY()=ZE$4,"Today",IF(AND(LOOKUP($F13,TenantNames,TenantStartDates)&lt;=ZE$4,LOOKUP($F13,TenantNames,TenantEndDates)&gt;=ZE$4),IF(OR(AND(DAY(LOOKUP($F13,TenantNames,TenantStartDates))&gt;28,DAY(EOMONTH(ZE$4,0))=28,DAY(ZE$4)=28),AND(DAY(LOOKUP($F13,TenantNames,TenantStartDates))&gt;30,DAY(EOMONTH(ZE$4,0))=30,DAY(ZE$4)=30),DAY(LOOKUP($F13,TenantNames,TenantStartDates))=DAY(ZE$4)),IF((LOOKUP($F13,TenantNames,TenantEndDates)-ZE$4)&lt;=31,LOOKUP($F13,TenantNames,TenantTotalRevenues)-SUM($JA13:ZD13),LOOKUP($F13,TenantNames,TenantMonthlyRents)),IF(AND((SUMIF($G$4:AHB$4,"&lt;"&amp;ZE$4,$G13:AHB13))&gt;SUMIFS(TransactionAmounts,TenantSources,$F13,'Filtered Data'!$C$2:$C23,"&lt;"&amp;ZE$4),ZE$4&lt;TODAY()),"Late","Occupied")),)))</f>
        <v/>
      </c>
      <c r="ZF13" s="33" t="str">
        <f>IF(ISBLANK($F13),,IF(TODAY()=ZF$4,"Today",IF(AND(LOOKUP($F13,TenantNames,TenantStartDates)&lt;=ZF$4,LOOKUP($F13,TenantNames,TenantEndDates)&gt;=ZF$4),IF(OR(AND(DAY(LOOKUP($F13,TenantNames,TenantStartDates))&gt;28,DAY(EOMONTH(ZF$4,0))=28,DAY(ZF$4)=28),AND(DAY(LOOKUP($F13,TenantNames,TenantStartDates))&gt;30,DAY(EOMONTH(ZF$4,0))=30,DAY(ZF$4)=30),DAY(LOOKUP($F13,TenantNames,TenantStartDates))=DAY(ZF$4)),IF((LOOKUP($F13,TenantNames,TenantEndDates)-ZF$4)&lt;=31,LOOKUP($F13,TenantNames,TenantTotalRevenues)-SUM($JA13:ZE13),LOOKUP($F13,TenantNames,TenantMonthlyRents)),IF(AND((SUMIF($G$4:AHB$4,"&lt;"&amp;ZF$4,$G13:AHB13))&gt;SUMIFS(TransactionAmounts,TenantSources,$F13,'Filtered Data'!$C$2:$C23,"&lt;"&amp;ZF$4),ZF$4&lt;TODAY()),"Late","Occupied")),)))</f>
        <v/>
      </c>
      <c r="ZG13" s="33" t="str">
        <f>IF(ISBLANK($F13),,IF(TODAY()=ZG$4,"Today",IF(AND(LOOKUP($F13,TenantNames,TenantStartDates)&lt;=ZG$4,LOOKUP($F13,TenantNames,TenantEndDates)&gt;=ZG$4),IF(OR(AND(DAY(LOOKUP($F13,TenantNames,TenantStartDates))&gt;28,DAY(EOMONTH(ZG$4,0))=28,DAY(ZG$4)=28),AND(DAY(LOOKUP($F13,TenantNames,TenantStartDates))&gt;30,DAY(EOMONTH(ZG$4,0))=30,DAY(ZG$4)=30),DAY(LOOKUP($F13,TenantNames,TenantStartDates))=DAY(ZG$4)),IF((LOOKUP($F13,TenantNames,TenantEndDates)-ZG$4)&lt;=31,LOOKUP($F13,TenantNames,TenantTotalRevenues)-SUM($JA13:ZF13),LOOKUP($F13,TenantNames,TenantMonthlyRents)),IF(AND((SUMIF($G$4:AHB$4,"&lt;"&amp;ZG$4,$G13:AHB13))&gt;SUMIFS(TransactionAmounts,TenantSources,$F13,'Filtered Data'!$C$2:$C23,"&lt;"&amp;ZG$4),ZG$4&lt;TODAY()),"Late","Occupied")),)))</f>
        <v/>
      </c>
      <c r="ZH13" s="33" t="str">
        <f>IF(ISBLANK($F13),,IF(TODAY()=ZH$4,"Today",IF(AND(LOOKUP($F13,TenantNames,TenantStartDates)&lt;=ZH$4,LOOKUP($F13,TenantNames,TenantEndDates)&gt;=ZH$4),IF(OR(AND(DAY(LOOKUP($F13,TenantNames,TenantStartDates))&gt;28,DAY(EOMONTH(ZH$4,0))=28,DAY(ZH$4)=28),AND(DAY(LOOKUP($F13,TenantNames,TenantStartDates))&gt;30,DAY(EOMONTH(ZH$4,0))=30,DAY(ZH$4)=30),DAY(LOOKUP($F13,TenantNames,TenantStartDates))=DAY(ZH$4)),IF((LOOKUP($F13,TenantNames,TenantEndDates)-ZH$4)&lt;=31,LOOKUP($F13,TenantNames,TenantTotalRevenues)-SUM($JA13:ZG13),LOOKUP($F13,TenantNames,TenantMonthlyRents)),IF(AND((SUMIF($G$4:AHB$4,"&lt;"&amp;ZH$4,$G13:AHB13))&gt;SUMIFS(TransactionAmounts,TenantSources,$F13,'Filtered Data'!$C$2:$C23,"&lt;"&amp;ZH$4),ZH$4&lt;TODAY()),"Late","Occupied")),)))</f>
        <v/>
      </c>
      <c r="ZI13" s="33" t="str">
        <f>IF(ISBLANK($F13),,IF(TODAY()=ZI$4,"Today",IF(AND(LOOKUP($F13,TenantNames,TenantStartDates)&lt;=ZI$4,LOOKUP($F13,TenantNames,TenantEndDates)&gt;=ZI$4),IF(OR(AND(DAY(LOOKUP($F13,TenantNames,TenantStartDates))&gt;28,DAY(EOMONTH(ZI$4,0))=28,DAY(ZI$4)=28),AND(DAY(LOOKUP($F13,TenantNames,TenantStartDates))&gt;30,DAY(EOMONTH(ZI$4,0))=30,DAY(ZI$4)=30),DAY(LOOKUP($F13,TenantNames,TenantStartDates))=DAY(ZI$4)),IF((LOOKUP($F13,TenantNames,TenantEndDates)-ZI$4)&lt;=31,LOOKUP($F13,TenantNames,TenantTotalRevenues)-SUM($JA13:ZH13),LOOKUP($F13,TenantNames,TenantMonthlyRents)),IF(AND((SUMIF($G$4:AHB$4,"&lt;"&amp;ZI$4,$G13:AHB13))&gt;SUMIFS(TransactionAmounts,TenantSources,$F13,'Filtered Data'!$C$2:$C23,"&lt;"&amp;ZI$4),ZI$4&lt;TODAY()),"Late","Occupied")),)))</f>
        <v/>
      </c>
      <c r="ZJ13" s="33" t="str">
        <f>IF(ISBLANK($F13),,IF(TODAY()=ZJ$4,"Today",IF(AND(LOOKUP($F13,TenantNames,TenantStartDates)&lt;=ZJ$4,LOOKUP($F13,TenantNames,TenantEndDates)&gt;=ZJ$4),IF(OR(AND(DAY(LOOKUP($F13,TenantNames,TenantStartDates))&gt;28,DAY(EOMONTH(ZJ$4,0))=28,DAY(ZJ$4)=28),AND(DAY(LOOKUP($F13,TenantNames,TenantStartDates))&gt;30,DAY(EOMONTH(ZJ$4,0))=30,DAY(ZJ$4)=30),DAY(LOOKUP($F13,TenantNames,TenantStartDates))=DAY(ZJ$4)),IF((LOOKUP($F13,TenantNames,TenantEndDates)-ZJ$4)&lt;=31,LOOKUP($F13,TenantNames,TenantTotalRevenues)-SUM($JA13:ZI13),LOOKUP($F13,TenantNames,TenantMonthlyRents)),IF(AND((SUMIF($G$4:AHB$4,"&lt;"&amp;ZJ$4,$G13:AHB13))&gt;SUMIFS(TransactionAmounts,TenantSources,$F13,'Filtered Data'!$C$2:$C23,"&lt;"&amp;ZJ$4),ZJ$4&lt;TODAY()),"Late","Occupied")),)))</f>
        <v/>
      </c>
      <c r="ZK13" s="33" t="str">
        <f>IF(ISBLANK($F13),,IF(TODAY()=ZK$4,"Today",IF(AND(LOOKUP($F13,TenantNames,TenantStartDates)&lt;=ZK$4,LOOKUP($F13,TenantNames,TenantEndDates)&gt;=ZK$4),IF(OR(AND(DAY(LOOKUP($F13,TenantNames,TenantStartDates))&gt;28,DAY(EOMONTH(ZK$4,0))=28,DAY(ZK$4)=28),AND(DAY(LOOKUP($F13,TenantNames,TenantStartDates))&gt;30,DAY(EOMONTH(ZK$4,0))=30,DAY(ZK$4)=30),DAY(LOOKUP($F13,TenantNames,TenantStartDates))=DAY(ZK$4)),IF((LOOKUP($F13,TenantNames,TenantEndDates)-ZK$4)&lt;=31,LOOKUP($F13,TenantNames,TenantTotalRevenues)-SUM($JA13:ZJ13),LOOKUP($F13,TenantNames,TenantMonthlyRents)),IF(AND((SUMIF($G$4:AHB$4,"&lt;"&amp;ZK$4,$G13:AHB13))&gt;SUMIFS(TransactionAmounts,TenantSources,$F13,'Filtered Data'!$C$2:$C23,"&lt;"&amp;ZK$4),ZK$4&lt;TODAY()),"Late","Occupied")),)))</f>
        <v/>
      </c>
      <c r="ZL13" s="33" t="str">
        <f>IF(ISBLANK($F13),,IF(TODAY()=ZL$4,"Today",IF(AND(LOOKUP($F13,TenantNames,TenantStartDates)&lt;=ZL$4,LOOKUP($F13,TenantNames,TenantEndDates)&gt;=ZL$4),IF(OR(AND(DAY(LOOKUP($F13,TenantNames,TenantStartDates))&gt;28,DAY(EOMONTH(ZL$4,0))=28,DAY(ZL$4)=28),AND(DAY(LOOKUP($F13,TenantNames,TenantStartDates))&gt;30,DAY(EOMONTH(ZL$4,0))=30,DAY(ZL$4)=30),DAY(LOOKUP($F13,TenantNames,TenantStartDates))=DAY(ZL$4)),IF((LOOKUP($F13,TenantNames,TenantEndDates)-ZL$4)&lt;=31,LOOKUP($F13,TenantNames,TenantTotalRevenues)-SUM($JA13:ZK13),LOOKUP($F13,TenantNames,TenantMonthlyRents)),IF(AND((SUMIF($G$4:AHB$4,"&lt;"&amp;ZL$4,$G13:AHB13))&gt;SUMIFS(TransactionAmounts,TenantSources,$F13,'Filtered Data'!$C$2:$C23,"&lt;"&amp;ZL$4),ZL$4&lt;TODAY()),"Late","Occupied")),)))</f>
        <v/>
      </c>
      <c r="ZM13" s="33" t="str">
        <f>IF(ISBLANK($F13),,IF(TODAY()=ZM$4,"Today",IF(AND(LOOKUP($F13,TenantNames,TenantStartDates)&lt;=ZM$4,LOOKUP($F13,TenantNames,TenantEndDates)&gt;=ZM$4),IF(OR(AND(DAY(LOOKUP($F13,TenantNames,TenantStartDates))&gt;28,DAY(EOMONTH(ZM$4,0))=28,DAY(ZM$4)=28),AND(DAY(LOOKUP($F13,TenantNames,TenantStartDates))&gt;30,DAY(EOMONTH(ZM$4,0))=30,DAY(ZM$4)=30),DAY(LOOKUP($F13,TenantNames,TenantStartDates))=DAY(ZM$4)),IF((LOOKUP($F13,TenantNames,TenantEndDates)-ZM$4)&lt;=31,LOOKUP($F13,TenantNames,TenantTotalRevenues)-SUM($JA13:ZL13),LOOKUP($F13,TenantNames,TenantMonthlyRents)),IF(AND((SUMIF($G$4:AHB$4,"&lt;"&amp;ZM$4,$G13:AHB13))&gt;SUMIFS(TransactionAmounts,TenantSources,$F13,'Filtered Data'!$C$2:$C23,"&lt;"&amp;ZM$4),ZM$4&lt;TODAY()),"Late","Occupied")),)))</f>
        <v/>
      </c>
      <c r="ZN13" s="33" t="str">
        <f>IF(ISBLANK($F13),,IF(TODAY()=ZN$4,"Today",IF(AND(LOOKUP($F13,TenantNames,TenantStartDates)&lt;=ZN$4,LOOKUP($F13,TenantNames,TenantEndDates)&gt;=ZN$4),IF(OR(AND(DAY(LOOKUP($F13,TenantNames,TenantStartDates))&gt;28,DAY(EOMONTH(ZN$4,0))=28,DAY(ZN$4)=28),AND(DAY(LOOKUP($F13,TenantNames,TenantStartDates))&gt;30,DAY(EOMONTH(ZN$4,0))=30,DAY(ZN$4)=30),DAY(LOOKUP($F13,TenantNames,TenantStartDates))=DAY(ZN$4)),IF((LOOKUP($F13,TenantNames,TenantEndDates)-ZN$4)&lt;=31,LOOKUP($F13,TenantNames,TenantTotalRevenues)-SUM($JA13:ZM13),LOOKUP($F13,TenantNames,TenantMonthlyRents)),IF(AND((SUMIF($G$4:AHB$4,"&lt;"&amp;ZN$4,$G13:AHB13))&gt;SUMIFS(TransactionAmounts,TenantSources,$F13,'Filtered Data'!$C$2:$C23,"&lt;"&amp;ZN$4),ZN$4&lt;TODAY()),"Late","Occupied")),)))</f>
        <v/>
      </c>
      <c r="ZO13" s="33" t="str">
        <f>IF(ISBLANK($F13),,IF(TODAY()=ZO$4,"Today",IF(AND(LOOKUP($F13,TenantNames,TenantStartDates)&lt;=ZO$4,LOOKUP($F13,TenantNames,TenantEndDates)&gt;=ZO$4),IF(OR(AND(DAY(LOOKUP($F13,TenantNames,TenantStartDates))&gt;28,DAY(EOMONTH(ZO$4,0))=28,DAY(ZO$4)=28),AND(DAY(LOOKUP($F13,TenantNames,TenantStartDates))&gt;30,DAY(EOMONTH(ZO$4,0))=30,DAY(ZO$4)=30),DAY(LOOKUP($F13,TenantNames,TenantStartDates))=DAY(ZO$4)),IF((LOOKUP($F13,TenantNames,TenantEndDates)-ZO$4)&lt;=31,LOOKUP($F13,TenantNames,TenantTotalRevenues)-SUM($JA13:ZN13),LOOKUP($F13,TenantNames,TenantMonthlyRents)),IF(AND((SUMIF($G$4:AHB$4,"&lt;"&amp;ZO$4,$G13:AHB13))&gt;SUMIFS(TransactionAmounts,TenantSources,$F13,'Filtered Data'!$C$2:$C23,"&lt;"&amp;ZO$4),ZO$4&lt;TODAY()),"Late","Occupied")),)))</f>
        <v/>
      </c>
      <c r="ZP13" s="33" t="str">
        <f>IF(ISBLANK($F13),,IF(TODAY()=ZP$4,"Today",IF(AND(LOOKUP($F13,TenantNames,TenantStartDates)&lt;=ZP$4,LOOKUP($F13,TenantNames,TenantEndDates)&gt;=ZP$4),IF(OR(AND(DAY(LOOKUP($F13,TenantNames,TenantStartDates))&gt;28,DAY(EOMONTH(ZP$4,0))=28,DAY(ZP$4)=28),AND(DAY(LOOKUP($F13,TenantNames,TenantStartDates))&gt;30,DAY(EOMONTH(ZP$4,0))=30,DAY(ZP$4)=30),DAY(LOOKUP($F13,TenantNames,TenantStartDates))=DAY(ZP$4)),IF((LOOKUP($F13,TenantNames,TenantEndDates)-ZP$4)&lt;=31,LOOKUP($F13,TenantNames,TenantTotalRevenues)-SUM($JA13:ZO13),LOOKUP($F13,TenantNames,TenantMonthlyRents)),IF(AND((SUMIF($G$4:AHB$4,"&lt;"&amp;ZP$4,$G13:AHB13))&gt;SUMIFS(TransactionAmounts,TenantSources,$F13,'Filtered Data'!$C$2:$C23,"&lt;"&amp;ZP$4),ZP$4&lt;TODAY()),"Late","Occupied")),)))</f>
        <v/>
      </c>
      <c r="ZQ13" s="33" t="str">
        <f>IF(ISBLANK($F13),,IF(TODAY()=ZQ$4,"Today",IF(AND(LOOKUP($F13,TenantNames,TenantStartDates)&lt;=ZQ$4,LOOKUP($F13,TenantNames,TenantEndDates)&gt;=ZQ$4),IF(OR(AND(DAY(LOOKUP($F13,TenantNames,TenantStartDates))&gt;28,DAY(EOMONTH(ZQ$4,0))=28,DAY(ZQ$4)=28),AND(DAY(LOOKUP($F13,TenantNames,TenantStartDates))&gt;30,DAY(EOMONTH(ZQ$4,0))=30,DAY(ZQ$4)=30),DAY(LOOKUP($F13,TenantNames,TenantStartDates))=DAY(ZQ$4)),IF((LOOKUP($F13,TenantNames,TenantEndDates)-ZQ$4)&lt;=31,LOOKUP($F13,TenantNames,TenantTotalRevenues)-SUM($JA13:ZP13),LOOKUP($F13,TenantNames,TenantMonthlyRents)),IF(AND((SUMIF($G$4:AHB$4,"&lt;"&amp;ZQ$4,$G13:AHB13))&gt;SUMIFS(TransactionAmounts,TenantSources,$F13,'Filtered Data'!$C$2:$C23,"&lt;"&amp;ZQ$4),ZQ$4&lt;TODAY()),"Late","Occupied")),)))</f>
        <v/>
      </c>
      <c r="ZR13" s="33" t="str">
        <f>IF(ISBLANK($F13),,IF(TODAY()=ZR$4,"Today",IF(AND(LOOKUP($F13,TenantNames,TenantStartDates)&lt;=ZR$4,LOOKUP($F13,TenantNames,TenantEndDates)&gt;=ZR$4),IF(OR(AND(DAY(LOOKUP($F13,TenantNames,TenantStartDates))&gt;28,DAY(EOMONTH(ZR$4,0))=28,DAY(ZR$4)=28),AND(DAY(LOOKUP($F13,TenantNames,TenantStartDates))&gt;30,DAY(EOMONTH(ZR$4,0))=30,DAY(ZR$4)=30),DAY(LOOKUP($F13,TenantNames,TenantStartDates))=DAY(ZR$4)),IF((LOOKUP($F13,TenantNames,TenantEndDates)-ZR$4)&lt;=31,LOOKUP($F13,TenantNames,TenantTotalRevenues)-SUM($JA13:ZQ13),LOOKUP($F13,TenantNames,TenantMonthlyRents)),IF(AND((SUMIF($G$4:AHB$4,"&lt;"&amp;ZR$4,$G13:AHB13))&gt;SUMIFS(TransactionAmounts,TenantSources,$F13,'Filtered Data'!$C$2:$C23,"&lt;"&amp;ZR$4),ZR$4&lt;TODAY()),"Late","Occupied")),)))</f>
        <v/>
      </c>
      <c r="ZS13" s="33" t="str">
        <f>IF(ISBLANK($F13),,IF(TODAY()=ZS$4,"Today",IF(AND(LOOKUP($F13,TenantNames,TenantStartDates)&lt;=ZS$4,LOOKUP($F13,TenantNames,TenantEndDates)&gt;=ZS$4),IF(OR(AND(DAY(LOOKUP($F13,TenantNames,TenantStartDates))&gt;28,DAY(EOMONTH(ZS$4,0))=28,DAY(ZS$4)=28),AND(DAY(LOOKUP($F13,TenantNames,TenantStartDates))&gt;30,DAY(EOMONTH(ZS$4,0))=30,DAY(ZS$4)=30),DAY(LOOKUP($F13,TenantNames,TenantStartDates))=DAY(ZS$4)),IF((LOOKUP($F13,TenantNames,TenantEndDates)-ZS$4)&lt;=31,LOOKUP($F13,TenantNames,TenantTotalRevenues)-SUM($JA13:ZR13),LOOKUP($F13,TenantNames,TenantMonthlyRents)),IF(AND((SUMIF($G$4:AHB$4,"&lt;"&amp;ZS$4,$G13:AHB13))&gt;SUMIFS(TransactionAmounts,TenantSources,$F13,'Filtered Data'!$C$2:$C23,"&lt;"&amp;ZS$4),ZS$4&lt;TODAY()),"Late","Occupied")),)))</f>
        <v/>
      </c>
      <c r="ZT13" s="33" t="str">
        <f>IF(ISBLANK($F13),,IF(TODAY()=ZT$4,"Today",IF(AND(LOOKUP($F13,TenantNames,TenantStartDates)&lt;=ZT$4,LOOKUP($F13,TenantNames,TenantEndDates)&gt;=ZT$4),IF(OR(AND(DAY(LOOKUP($F13,TenantNames,TenantStartDates))&gt;28,DAY(EOMONTH(ZT$4,0))=28,DAY(ZT$4)=28),AND(DAY(LOOKUP($F13,TenantNames,TenantStartDates))&gt;30,DAY(EOMONTH(ZT$4,0))=30,DAY(ZT$4)=30),DAY(LOOKUP($F13,TenantNames,TenantStartDates))=DAY(ZT$4)),IF((LOOKUP($F13,TenantNames,TenantEndDates)-ZT$4)&lt;=31,LOOKUP($F13,TenantNames,TenantTotalRevenues)-SUM($JA13:ZS13),LOOKUP($F13,TenantNames,TenantMonthlyRents)),IF(AND((SUMIF($G$4:AHB$4,"&lt;"&amp;ZT$4,$G13:AHB13))&gt;SUMIFS(TransactionAmounts,TenantSources,$F13,'Filtered Data'!$C$2:$C23,"&lt;"&amp;ZT$4),ZT$4&lt;TODAY()),"Late","Occupied")),)))</f>
        <v/>
      </c>
      <c r="ZU13" s="33" t="str">
        <f>IF(ISBLANK($F13),,IF(TODAY()=ZU$4,"Today",IF(AND(LOOKUP($F13,TenantNames,TenantStartDates)&lt;=ZU$4,LOOKUP($F13,TenantNames,TenantEndDates)&gt;=ZU$4),IF(OR(AND(DAY(LOOKUP($F13,TenantNames,TenantStartDates))&gt;28,DAY(EOMONTH(ZU$4,0))=28,DAY(ZU$4)=28),AND(DAY(LOOKUP($F13,TenantNames,TenantStartDates))&gt;30,DAY(EOMONTH(ZU$4,0))=30,DAY(ZU$4)=30),DAY(LOOKUP($F13,TenantNames,TenantStartDates))=DAY(ZU$4)),IF((LOOKUP($F13,TenantNames,TenantEndDates)-ZU$4)&lt;=31,LOOKUP($F13,TenantNames,TenantTotalRevenues)-SUM($JA13:ZT13),LOOKUP($F13,TenantNames,TenantMonthlyRents)),IF(AND((SUMIF($G$4:AHB$4,"&lt;"&amp;ZU$4,$G13:AHB13))&gt;SUMIFS(TransactionAmounts,TenantSources,$F13,'Filtered Data'!$C$2:$C23,"&lt;"&amp;ZU$4),ZU$4&lt;TODAY()),"Late","Occupied")),)))</f>
        <v/>
      </c>
      <c r="ZV13" s="33" t="str">
        <f>IF(ISBLANK($F13),,IF(TODAY()=ZV$4,"Today",IF(AND(LOOKUP($F13,TenantNames,TenantStartDates)&lt;=ZV$4,LOOKUP($F13,TenantNames,TenantEndDates)&gt;=ZV$4),IF(OR(AND(DAY(LOOKUP($F13,TenantNames,TenantStartDates))&gt;28,DAY(EOMONTH(ZV$4,0))=28,DAY(ZV$4)=28),AND(DAY(LOOKUP($F13,TenantNames,TenantStartDates))&gt;30,DAY(EOMONTH(ZV$4,0))=30,DAY(ZV$4)=30),DAY(LOOKUP($F13,TenantNames,TenantStartDates))=DAY(ZV$4)),IF((LOOKUP($F13,TenantNames,TenantEndDates)-ZV$4)&lt;=31,LOOKUP($F13,TenantNames,TenantTotalRevenues)-SUM($JA13:ZU13),LOOKUP($F13,TenantNames,TenantMonthlyRents)),IF(AND((SUMIF($G$4:AHB$4,"&lt;"&amp;ZV$4,$G13:AHB13))&gt;SUMIFS(TransactionAmounts,TenantSources,$F13,'Filtered Data'!$C$2:$C23,"&lt;"&amp;ZV$4),ZV$4&lt;TODAY()),"Late","Occupied")),)))</f>
        <v/>
      </c>
      <c r="ZW13" s="33" t="str">
        <f>IF(ISBLANK($F13),,IF(TODAY()=ZW$4,"Today",IF(AND(LOOKUP($F13,TenantNames,TenantStartDates)&lt;=ZW$4,LOOKUP($F13,TenantNames,TenantEndDates)&gt;=ZW$4),IF(OR(AND(DAY(LOOKUP($F13,TenantNames,TenantStartDates))&gt;28,DAY(EOMONTH(ZW$4,0))=28,DAY(ZW$4)=28),AND(DAY(LOOKUP($F13,TenantNames,TenantStartDates))&gt;30,DAY(EOMONTH(ZW$4,0))=30,DAY(ZW$4)=30),DAY(LOOKUP($F13,TenantNames,TenantStartDates))=DAY(ZW$4)),IF((LOOKUP($F13,TenantNames,TenantEndDates)-ZW$4)&lt;=31,LOOKUP($F13,TenantNames,TenantTotalRevenues)-SUM($JA13:ZV13),LOOKUP($F13,TenantNames,TenantMonthlyRents)),IF(AND((SUMIF($G$4:AHB$4,"&lt;"&amp;ZW$4,$G13:AHB13))&gt;SUMIFS(TransactionAmounts,TenantSources,$F13,'Filtered Data'!$C$2:$C23,"&lt;"&amp;ZW$4),ZW$4&lt;TODAY()),"Late","Occupied")),)))</f>
        <v/>
      </c>
      <c r="ZX13" s="33" t="str">
        <f>IF(ISBLANK($F13),,IF(TODAY()=ZX$4,"Today",IF(AND(LOOKUP($F13,TenantNames,TenantStartDates)&lt;=ZX$4,LOOKUP($F13,TenantNames,TenantEndDates)&gt;=ZX$4),IF(OR(AND(DAY(LOOKUP($F13,TenantNames,TenantStartDates))&gt;28,DAY(EOMONTH(ZX$4,0))=28,DAY(ZX$4)=28),AND(DAY(LOOKUP($F13,TenantNames,TenantStartDates))&gt;30,DAY(EOMONTH(ZX$4,0))=30,DAY(ZX$4)=30),DAY(LOOKUP($F13,TenantNames,TenantStartDates))=DAY(ZX$4)),IF((LOOKUP($F13,TenantNames,TenantEndDates)-ZX$4)&lt;=31,LOOKUP($F13,TenantNames,TenantTotalRevenues)-SUM($JA13:ZW13),LOOKUP($F13,TenantNames,TenantMonthlyRents)),IF(AND((SUMIF($G$4:AHB$4,"&lt;"&amp;ZX$4,$G13:AHB13))&gt;SUMIFS(TransactionAmounts,TenantSources,$F13,'Filtered Data'!$C$2:$C23,"&lt;"&amp;ZX$4),ZX$4&lt;TODAY()),"Late","Occupied")),)))</f>
        <v/>
      </c>
      <c r="ZY13" s="33" t="str">
        <f>IF(ISBLANK($F13),,IF(TODAY()=ZY$4,"Today",IF(AND(LOOKUP($F13,TenantNames,TenantStartDates)&lt;=ZY$4,LOOKUP($F13,TenantNames,TenantEndDates)&gt;=ZY$4),IF(OR(AND(DAY(LOOKUP($F13,TenantNames,TenantStartDates))&gt;28,DAY(EOMONTH(ZY$4,0))=28,DAY(ZY$4)=28),AND(DAY(LOOKUP($F13,TenantNames,TenantStartDates))&gt;30,DAY(EOMONTH(ZY$4,0))=30,DAY(ZY$4)=30),DAY(LOOKUP($F13,TenantNames,TenantStartDates))=DAY(ZY$4)),IF((LOOKUP($F13,TenantNames,TenantEndDates)-ZY$4)&lt;=31,LOOKUP($F13,TenantNames,TenantTotalRevenues)-SUM($JA13:ZX13),LOOKUP($F13,TenantNames,TenantMonthlyRents)),IF(AND((SUMIF($G$4:AHB$4,"&lt;"&amp;ZY$4,$G13:AHB13))&gt;SUMIFS(TransactionAmounts,TenantSources,$F13,'Filtered Data'!$C$2:$C23,"&lt;"&amp;ZY$4),ZY$4&lt;TODAY()),"Late","Occupied")),)))</f>
        <v/>
      </c>
      <c r="ZZ13" s="33" t="str">
        <f>IF(ISBLANK($F13),,IF(TODAY()=ZZ$4,"Today",IF(AND(LOOKUP($F13,TenantNames,TenantStartDates)&lt;=ZZ$4,LOOKUP($F13,TenantNames,TenantEndDates)&gt;=ZZ$4),IF(OR(AND(DAY(LOOKUP($F13,TenantNames,TenantStartDates))&gt;28,DAY(EOMONTH(ZZ$4,0))=28,DAY(ZZ$4)=28),AND(DAY(LOOKUP($F13,TenantNames,TenantStartDates))&gt;30,DAY(EOMONTH(ZZ$4,0))=30,DAY(ZZ$4)=30),DAY(LOOKUP($F13,TenantNames,TenantStartDates))=DAY(ZZ$4)),IF((LOOKUP($F13,TenantNames,TenantEndDates)-ZZ$4)&lt;=31,LOOKUP($F13,TenantNames,TenantTotalRevenues)-SUM($JA13:ZY13),LOOKUP($F13,TenantNames,TenantMonthlyRents)),IF(AND((SUMIF($G$4:AHB$4,"&lt;"&amp;ZZ$4,$G13:AHB13))&gt;SUMIFS(TransactionAmounts,TenantSources,$F13,'Filtered Data'!$C$2:$C23,"&lt;"&amp;ZZ$4),ZZ$4&lt;TODAY()),"Late","Occupied")),)))</f>
        <v/>
      </c>
      <c r="AAA13" s="33" t="str">
        <f>IF(ISBLANK($F13),,IF(TODAY()=AAA$4,"Today",IF(AND(LOOKUP($F13,TenantNames,TenantStartDates)&lt;=AAA$4,LOOKUP($F13,TenantNames,TenantEndDates)&gt;=AAA$4),IF(OR(AND(DAY(LOOKUP($F13,TenantNames,TenantStartDates))&gt;28,DAY(EOMONTH(AAA$4,0))=28,DAY(AAA$4)=28),AND(DAY(LOOKUP($F13,TenantNames,TenantStartDates))&gt;30,DAY(EOMONTH(AAA$4,0))=30,DAY(AAA$4)=30),DAY(LOOKUP($F13,TenantNames,TenantStartDates))=DAY(AAA$4)),IF((LOOKUP($F13,TenantNames,TenantEndDates)-AAA$4)&lt;=31,LOOKUP($F13,TenantNames,TenantTotalRevenues)-SUM($JA13:ZZ13),LOOKUP($F13,TenantNames,TenantMonthlyRents)),IF(AND((SUMIF($G$4:AHB$4,"&lt;"&amp;AAA$4,$G13:AHB13))&gt;SUMIFS(TransactionAmounts,TenantSources,$F13,'Filtered Data'!$C$2:$C23,"&lt;"&amp;AAA$4),AAA$4&lt;TODAY()),"Late","Occupied")),)))</f>
        <v/>
      </c>
      <c r="AAB13" s="33" t="str">
        <f>IF(ISBLANK($F13),,IF(TODAY()=AAB$4,"Today",IF(AND(LOOKUP($F13,TenantNames,TenantStartDates)&lt;=AAB$4,LOOKUP($F13,TenantNames,TenantEndDates)&gt;=AAB$4),IF(OR(AND(DAY(LOOKUP($F13,TenantNames,TenantStartDates))&gt;28,DAY(EOMONTH(AAB$4,0))=28,DAY(AAB$4)=28),AND(DAY(LOOKUP($F13,TenantNames,TenantStartDates))&gt;30,DAY(EOMONTH(AAB$4,0))=30,DAY(AAB$4)=30),DAY(LOOKUP($F13,TenantNames,TenantStartDates))=DAY(AAB$4)),IF((LOOKUP($F13,TenantNames,TenantEndDates)-AAB$4)&lt;=31,LOOKUP($F13,TenantNames,TenantTotalRevenues)-SUM($JA13:AAA13),LOOKUP($F13,TenantNames,TenantMonthlyRents)),IF(AND((SUMIF($G$4:AHB$4,"&lt;"&amp;AAB$4,$G13:AHB13))&gt;SUMIFS(TransactionAmounts,TenantSources,$F13,'Filtered Data'!$C$2:$C23,"&lt;"&amp;AAB$4),AAB$4&lt;TODAY()),"Late","Occupied")),)))</f>
        <v/>
      </c>
      <c r="AAC13" s="33" t="str">
        <f>IF(ISBLANK($F13),,IF(TODAY()=AAC$4,"Today",IF(AND(LOOKUP($F13,TenantNames,TenantStartDates)&lt;=AAC$4,LOOKUP($F13,TenantNames,TenantEndDates)&gt;=AAC$4),IF(OR(AND(DAY(LOOKUP($F13,TenantNames,TenantStartDates))&gt;28,DAY(EOMONTH(AAC$4,0))=28,DAY(AAC$4)=28),AND(DAY(LOOKUP($F13,TenantNames,TenantStartDates))&gt;30,DAY(EOMONTH(AAC$4,0))=30,DAY(AAC$4)=30),DAY(LOOKUP($F13,TenantNames,TenantStartDates))=DAY(AAC$4)),IF((LOOKUP($F13,TenantNames,TenantEndDates)-AAC$4)&lt;=31,LOOKUP($F13,TenantNames,TenantTotalRevenues)-SUM($JA13:AAB13),LOOKUP($F13,TenantNames,TenantMonthlyRents)),IF(AND((SUMIF($G$4:AHB$4,"&lt;"&amp;AAC$4,$G13:AHB13))&gt;SUMIFS(TransactionAmounts,TenantSources,$F13,'Filtered Data'!$C$2:$C23,"&lt;"&amp;AAC$4),AAC$4&lt;TODAY()),"Late","Occupied")),)))</f>
        <v/>
      </c>
      <c r="AAD13" s="33" t="str">
        <f>IF(ISBLANK($F13),,IF(TODAY()=AAD$4,"Today",IF(AND(LOOKUP($F13,TenantNames,TenantStartDates)&lt;=AAD$4,LOOKUP($F13,TenantNames,TenantEndDates)&gt;=AAD$4),IF(OR(AND(DAY(LOOKUP($F13,TenantNames,TenantStartDates))&gt;28,DAY(EOMONTH(AAD$4,0))=28,DAY(AAD$4)=28),AND(DAY(LOOKUP($F13,TenantNames,TenantStartDates))&gt;30,DAY(EOMONTH(AAD$4,0))=30,DAY(AAD$4)=30),DAY(LOOKUP($F13,TenantNames,TenantStartDates))=DAY(AAD$4)),IF((LOOKUP($F13,TenantNames,TenantEndDates)-AAD$4)&lt;=31,LOOKUP($F13,TenantNames,TenantTotalRevenues)-SUM($JA13:AAC13),LOOKUP($F13,TenantNames,TenantMonthlyRents)),IF(AND((SUMIF($G$4:AHB$4,"&lt;"&amp;AAD$4,$G13:AHB13))&gt;SUMIFS(TransactionAmounts,TenantSources,$F13,'Filtered Data'!$C$2:$C23,"&lt;"&amp;AAD$4),AAD$4&lt;TODAY()),"Late","Occupied")),)))</f>
        <v/>
      </c>
      <c r="AAE13" s="33" t="str">
        <f>IF(ISBLANK($F13),,IF(TODAY()=AAE$4,"Today",IF(AND(LOOKUP($F13,TenantNames,TenantStartDates)&lt;=AAE$4,LOOKUP($F13,TenantNames,TenantEndDates)&gt;=AAE$4),IF(OR(AND(DAY(LOOKUP($F13,TenantNames,TenantStartDates))&gt;28,DAY(EOMONTH(AAE$4,0))=28,DAY(AAE$4)=28),AND(DAY(LOOKUP($F13,TenantNames,TenantStartDates))&gt;30,DAY(EOMONTH(AAE$4,0))=30,DAY(AAE$4)=30),DAY(LOOKUP($F13,TenantNames,TenantStartDates))=DAY(AAE$4)),IF((LOOKUP($F13,TenantNames,TenantEndDates)-AAE$4)&lt;=31,LOOKUP($F13,TenantNames,TenantTotalRevenues)-SUM($JA13:AAD13),LOOKUP($F13,TenantNames,TenantMonthlyRents)),IF(AND((SUMIF($G$4:AHB$4,"&lt;"&amp;AAE$4,$G13:AHB13))&gt;SUMIFS(TransactionAmounts,TenantSources,$F13,'Filtered Data'!$C$2:$C23,"&lt;"&amp;AAE$4),AAE$4&lt;TODAY()),"Late","Occupied")),)))</f>
        <v/>
      </c>
      <c r="AAF13" s="33" t="str">
        <f>IF(ISBLANK($F13),,IF(TODAY()=AAF$4,"Today",IF(AND(LOOKUP($F13,TenantNames,TenantStartDates)&lt;=AAF$4,LOOKUP($F13,TenantNames,TenantEndDates)&gt;=AAF$4),IF(OR(AND(DAY(LOOKUP($F13,TenantNames,TenantStartDates))&gt;28,DAY(EOMONTH(AAF$4,0))=28,DAY(AAF$4)=28),AND(DAY(LOOKUP($F13,TenantNames,TenantStartDates))&gt;30,DAY(EOMONTH(AAF$4,0))=30,DAY(AAF$4)=30),DAY(LOOKUP($F13,TenantNames,TenantStartDates))=DAY(AAF$4)),IF((LOOKUP($F13,TenantNames,TenantEndDates)-AAF$4)&lt;=31,LOOKUP($F13,TenantNames,TenantTotalRevenues)-SUM($JA13:AAE13),LOOKUP($F13,TenantNames,TenantMonthlyRents)),IF(AND((SUMIF($G$4:AHB$4,"&lt;"&amp;AAF$4,$G13:AHB13))&gt;SUMIFS(TransactionAmounts,TenantSources,$F13,'Filtered Data'!$C$2:$C23,"&lt;"&amp;AAF$4),AAF$4&lt;TODAY()),"Late","Occupied")),)))</f>
        <v/>
      </c>
      <c r="AAG13" s="33" t="str">
        <f>IF(ISBLANK($F13),,IF(TODAY()=AAG$4,"Today",IF(AND(LOOKUP($F13,TenantNames,TenantStartDates)&lt;=AAG$4,LOOKUP($F13,TenantNames,TenantEndDates)&gt;=AAG$4),IF(OR(AND(DAY(LOOKUP($F13,TenantNames,TenantStartDates))&gt;28,DAY(EOMONTH(AAG$4,0))=28,DAY(AAG$4)=28),AND(DAY(LOOKUP($F13,TenantNames,TenantStartDates))&gt;30,DAY(EOMONTH(AAG$4,0))=30,DAY(AAG$4)=30),DAY(LOOKUP($F13,TenantNames,TenantStartDates))=DAY(AAG$4)),IF((LOOKUP($F13,TenantNames,TenantEndDates)-AAG$4)&lt;=31,LOOKUP($F13,TenantNames,TenantTotalRevenues)-SUM($JA13:AAF13),LOOKUP($F13,TenantNames,TenantMonthlyRents)),IF(AND((SUMIF($G$4:AHB$4,"&lt;"&amp;AAG$4,$G13:AHB13))&gt;SUMIFS(TransactionAmounts,TenantSources,$F13,'Filtered Data'!$C$2:$C23,"&lt;"&amp;AAG$4),AAG$4&lt;TODAY()),"Late","Occupied")),)))</f>
        <v/>
      </c>
      <c r="AAH13" s="33" t="str">
        <f>IF(ISBLANK($F13),,IF(TODAY()=AAH$4,"Today",IF(AND(LOOKUP($F13,TenantNames,TenantStartDates)&lt;=AAH$4,LOOKUP($F13,TenantNames,TenantEndDates)&gt;=AAH$4),IF(OR(AND(DAY(LOOKUP($F13,TenantNames,TenantStartDates))&gt;28,DAY(EOMONTH(AAH$4,0))=28,DAY(AAH$4)=28),AND(DAY(LOOKUP($F13,TenantNames,TenantStartDates))&gt;30,DAY(EOMONTH(AAH$4,0))=30,DAY(AAH$4)=30),DAY(LOOKUP($F13,TenantNames,TenantStartDates))=DAY(AAH$4)),IF((LOOKUP($F13,TenantNames,TenantEndDates)-AAH$4)&lt;=31,LOOKUP($F13,TenantNames,TenantTotalRevenues)-SUM($JA13:AAG13),LOOKUP($F13,TenantNames,TenantMonthlyRents)),IF(AND((SUMIF($G$4:AHB$4,"&lt;"&amp;AAH$4,$G13:AHB13))&gt;SUMIFS(TransactionAmounts,TenantSources,$F13,'Filtered Data'!$C$2:$C23,"&lt;"&amp;AAH$4),AAH$4&lt;TODAY()),"Late","Occupied")),)))</f>
        <v/>
      </c>
      <c r="AAI13" s="33" t="str">
        <f>IF(ISBLANK($F13),,IF(TODAY()=AAI$4,"Today",IF(AND(LOOKUP($F13,TenantNames,TenantStartDates)&lt;=AAI$4,LOOKUP($F13,TenantNames,TenantEndDates)&gt;=AAI$4),IF(OR(AND(DAY(LOOKUP($F13,TenantNames,TenantStartDates))&gt;28,DAY(EOMONTH(AAI$4,0))=28,DAY(AAI$4)=28),AND(DAY(LOOKUP($F13,TenantNames,TenantStartDates))&gt;30,DAY(EOMONTH(AAI$4,0))=30,DAY(AAI$4)=30),DAY(LOOKUP($F13,TenantNames,TenantStartDates))=DAY(AAI$4)),IF((LOOKUP($F13,TenantNames,TenantEndDates)-AAI$4)&lt;=31,LOOKUP($F13,TenantNames,TenantTotalRevenues)-SUM($JA13:AAH13),LOOKUP($F13,TenantNames,TenantMonthlyRents)),IF(AND((SUMIF($G$4:AHB$4,"&lt;"&amp;AAI$4,$G13:AHB13))&gt;SUMIFS(TransactionAmounts,TenantSources,$F13,'Filtered Data'!$C$2:$C23,"&lt;"&amp;AAI$4),AAI$4&lt;TODAY()),"Late","Occupied")),)))</f>
        <v/>
      </c>
      <c r="AAJ13" s="33" t="str">
        <f>IF(ISBLANK($F13),,IF(TODAY()=AAJ$4,"Today",IF(AND(LOOKUP($F13,TenantNames,TenantStartDates)&lt;=AAJ$4,LOOKUP($F13,TenantNames,TenantEndDates)&gt;=AAJ$4),IF(OR(AND(DAY(LOOKUP($F13,TenantNames,TenantStartDates))&gt;28,DAY(EOMONTH(AAJ$4,0))=28,DAY(AAJ$4)=28),AND(DAY(LOOKUP($F13,TenantNames,TenantStartDates))&gt;30,DAY(EOMONTH(AAJ$4,0))=30,DAY(AAJ$4)=30),DAY(LOOKUP($F13,TenantNames,TenantStartDates))=DAY(AAJ$4)),IF((LOOKUP($F13,TenantNames,TenantEndDates)-AAJ$4)&lt;=31,LOOKUP($F13,TenantNames,TenantTotalRevenues)-SUM($JA13:AAI13),LOOKUP($F13,TenantNames,TenantMonthlyRents)),IF(AND((SUMIF($G$4:AHB$4,"&lt;"&amp;AAJ$4,$G13:AHB13))&gt;SUMIFS(TransactionAmounts,TenantSources,$F13,'Filtered Data'!$C$2:$C23,"&lt;"&amp;AAJ$4),AAJ$4&lt;TODAY()),"Late","Occupied")),)))</f>
        <v/>
      </c>
      <c r="AAK13" s="33" t="str">
        <f>IF(ISBLANK($F13),,IF(TODAY()=AAK$4,"Today",IF(AND(LOOKUP($F13,TenantNames,TenantStartDates)&lt;=AAK$4,LOOKUP($F13,TenantNames,TenantEndDates)&gt;=AAK$4),IF(OR(AND(DAY(LOOKUP($F13,TenantNames,TenantStartDates))&gt;28,DAY(EOMONTH(AAK$4,0))=28,DAY(AAK$4)=28),AND(DAY(LOOKUP($F13,TenantNames,TenantStartDates))&gt;30,DAY(EOMONTH(AAK$4,0))=30,DAY(AAK$4)=30),DAY(LOOKUP($F13,TenantNames,TenantStartDates))=DAY(AAK$4)),IF((LOOKUP($F13,TenantNames,TenantEndDates)-AAK$4)&lt;=31,LOOKUP($F13,TenantNames,TenantTotalRevenues)-SUM($JA13:AAJ13),LOOKUP($F13,TenantNames,TenantMonthlyRents)),IF(AND((SUMIF($G$4:AHB$4,"&lt;"&amp;AAK$4,$G13:AHB13))&gt;SUMIFS(TransactionAmounts,TenantSources,$F13,'Filtered Data'!$C$2:$C23,"&lt;"&amp;AAK$4),AAK$4&lt;TODAY()),"Late","Occupied")),)))</f>
        <v/>
      </c>
      <c r="AAL13" s="33" t="str">
        <f>IF(ISBLANK($F13),,IF(TODAY()=AAL$4,"Today",IF(AND(LOOKUP($F13,TenantNames,TenantStartDates)&lt;=AAL$4,LOOKUP($F13,TenantNames,TenantEndDates)&gt;=AAL$4),IF(OR(AND(DAY(LOOKUP($F13,TenantNames,TenantStartDates))&gt;28,DAY(EOMONTH(AAL$4,0))=28,DAY(AAL$4)=28),AND(DAY(LOOKUP($F13,TenantNames,TenantStartDates))&gt;30,DAY(EOMONTH(AAL$4,0))=30,DAY(AAL$4)=30),DAY(LOOKUP($F13,TenantNames,TenantStartDates))=DAY(AAL$4)),IF((LOOKUP($F13,TenantNames,TenantEndDates)-AAL$4)&lt;=31,LOOKUP($F13,TenantNames,TenantTotalRevenues)-SUM($JA13:AAK13),LOOKUP($F13,TenantNames,TenantMonthlyRents)),IF(AND((SUMIF($G$4:AHB$4,"&lt;"&amp;AAL$4,$G13:AHB13))&gt;SUMIFS(TransactionAmounts,TenantSources,$F13,'Filtered Data'!$C$2:$C23,"&lt;"&amp;AAL$4),AAL$4&lt;TODAY()),"Late","Occupied")),)))</f>
        <v/>
      </c>
      <c r="AAM13" s="33" t="str">
        <f>IF(ISBLANK($F13),,IF(TODAY()=AAM$4,"Today",IF(AND(LOOKUP($F13,TenantNames,TenantStartDates)&lt;=AAM$4,LOOKUP($F13,TenantNames,TenantEndDates)&gt;=AAM$4),IF(OR(AND(DAY(LOOKUP($F13,TenantNames,TenantStartDates))&gt;28,DAY(EOMONTH(AAM$4,0))=28,DAY(AAM$4)=28),AND(DAY(LOOKUP($F13,TenantNames,TenantStartDates))&gt;30,DAY(EOMONTH(AAM$4,0))=30,DAY(AAM$4)=30),DAY(LOOKUP($F13,TenantNames,TenantStartDates))=DAY(AAM$4)),IF((LOOKUP($F13,TenantNames,TenantEndDates)-AAM$4)&lt;=31,LOOKUP($F13,TenantNames,TenantTotalRevenues)-SUM($JA13:AAL13),LOOKUP($F13,TenantNames,TenantMonthlyRents)),IF(AND((SUMIF($G$4:AHB$4,"&lt;"&amp;AAM$4,$G13:AHB13))&gt;SUMIFS(TransactionAmounts,TenantSources,$F13,'Filtered Data'!$C$2:$C23,"&lt;"&amp;AAM$4),AAM$4&lt;TODAY()),"Late","Occupied")),)))</f>
        <v/>
      </c>
      <c r="AAN13" s="33" t="str">
        <f>IF(ISBLANK($F13),,IF(TODAY()=AAN$4,"Today",IF(AND(LOOKUP($F13,TenantNames,TenantStartDates)&lt;=AAN$4,LOOKUP($F13,TenantNames,TenantEndDates)&gt;=AAN$4),IF(OR(AND(DAY(LOOKUP($F13,TenantNames,TenantStartDates))&gt;28,DAY(EOMONTH(AAN$4,0))=28,DAY(AAN$4)=28),AND(DAY(LOOKUP($F13,TenantNames,TenantStartDates))&gt;30,DAY(EOMONTH(AAN$4,0))=30,DAY(AAN$4)=30),DAY(LOOKUP($F13,TenantNames,TenantStartDates))=DAY(AAN$4)),IF((LOOKUP($F13,TenantNames,TenantEndDates)-AAN$4)&lt;=31,LOOKUP($F13,TenantNames,TenantTotalRevenues)-SUM($JA13:AAM13),LOOKUP($F13,TenantNames,TenantMonthlyRents)),IF(AND((SUMIF($G$4:AHB$4,"&lt;"&amp;AAN$4,$G13:AHB13))&gt;SUMIFS(TransactionAmounts,TenantSources,$F13,'Filtered Data'!$C$2:$C23,"&lt;"&amp;AAN$4),AAN$4&lt;TODAY()),"Late","Occupied")),)))</f>
        <v/>
      </c>
      <c r="AAO13" s="33" t="str">
        <f>IF(ISBLANK($F13),,IF(TODAY()=AAO$4,"Today",IF(AND(LOOKUP($F13,TenantNames,TenantStartDates)&lt;=AAO$4,LOOKUP($F13,TenantNames,TenantEndDates)&gt;=AAO$4),IF(OR(AND(DAY(LOOKUP($F13,TenantNames,TenantStartDates))&gt;28,DAY(EOMONTH(AAO$4,0))=28,DAY(AAO$4)=28),AND(DAY(LOOKUP($F13,TenantNames,TenantStartDates))&gt;30,DAY(EOMONTH(AAO$4,0))=30,DAY(AAO$4)=30),DAY(LOOKUP($F13,TenantNames,TenantStartDates))=DAY(AAO$4)),IF((LOOKUP($F13,TenantNames,TenantEndDates)-AAO$4)&lt;=31,LOOKUP($F13,TenantNames,TenantTotalRevenues)-SUM($JA13:AAN13),LOOKUP($F13,TenantNames,TenantMonthlyRents)),IF(AND((SUMIF($G$4:AHB$4,"&lt;"&amp;AAO$4,$G13:AHB13))&gt;SUMIFS(TransactionAmounts,TenantSources,$F13,'Filtered Data'!$C$2:$C23,"&lt;"&amp;AAO$4),AAO$4&lt;TODAY()),"Late","Occupied")),)))</f>
        <v/>
      </c>
      <c r="AAP13" s="33" t="str">
        <f>IF(ISBLANK($F13),,IF(TODAY()=AAP$4,"Today",IF(AND(LOOKUP($F13,TenantNames,TenantStartDates)&lt;=AAP$4,LOOKUP($F13,TenantNames,TenantEndDates)&gt;=AAP$4),IF(OR(AND(DAY(LOOKUP($F13,TenantNames,TenantStartDates))&gt;28,DAY(EOMONTH(AAP$4,0))=28,DAY(AAP$4)=28),AND(DAY(LOOKUP($F13,TenantNames,TenantStartDates))&gt;30,DAY(EOMONTH(AAP$4,0))=30,DAY(AAP$4)=30),DAY(LOOKUP($F13,TenantNames,TenantStartDates))=DAY(AAP$4)),IF((LOOKUP($F13,TenantNames,TenantEndDates)-AAP$4)&lt;=31,LOOKUP($F13,TenantNames,TenantTotalRevenues)-SUM($JA13:AAO13),LOOKUP($F13,TenantNames,TenantMonthlyRents)),IF(AND((SUMIF($G$4:AHB$4,"&lt;"&amp;AAP$4,$G13:AHB13))&gt;SUMIFS(TransactionAmounts,TenantSources,$F13,'Filtered Data'!$C$2:$C23,"&lt;"&amp;AAP$4),AAP$4&lt;TODAY()),"Late","Occupied")),)))</f>
        <v/>
      </c>
      <c r="AAQ13" s="33" t="str">
        <f>IF(ISBLANK($F13),,IF(TODAY()=AAQ$4,"Today",IF(AND(LOOKUP($F13,TenantNames,TenantStartDates)&lt;=AAQ$4,LOOKUP($F13,TenantNames,TenantEndDates)&gt;=AAQ$4),IF(OR(AND(DAY(LOOKUP($F13,TenantNames,TenantStartDates))&gt;28,DAY(EOMONTH(AAQ$4,0))=28,DAY(AAQ$4)=28),AND(DAY(LOOKUP($F13,TenantNames,TenantStartDates))&gt;30,DAY(EOMONTH(AAQ$4,0))=30,DAY(AAQ$4)=30),DAY(LOOKUP($F13,TenantNames,TenantStartDates))=DAY(AAQ$4)),IF((LOOKUP($F13,TenantNames,TenantEndDates)-AAQ$4)&lt;=31,LOOKUP($F13,TenantNames,TenantTotalRevenues)-SUM($JA13:AAP13),LOOKUP($F13,TenantNames,TenantMonthlyRents)),IF(AND((SUMIF($G$4:AHB$4,"&lt;"&amp;AAQ$4,$G13:AHB13))&gt;SUMIFS(TransactionAmounts,TenantSources,$F13,'Filtered Data'!$C$2:$C23,"&lt;"&amp;AAQ$4),AAQ$4&lt;TODAY()),"Late","Occupied")),)))</f>
        <v/>
      </c>
      <c r="AAR13" s="33" t="str">
        <f>IF(ISBLANK($F13),,IF(TODAY()=AAR$4,"Today",IF(AND(LOOKUP($F13,TenantNames,TenantStartDates)&lt;=AAR$4,LOOKUP($F13,TenantNames,TenantEndDates)&gt;=AAR$4),IF(OR(AND(DAY(LOOKUP($F13,TenantNames,TenantStartDates))&gt;28,DAY(EOMONTH(AAR$4,0))=28,DAY(AAR$4)=28),AND(DAY(LOOKUP($F13,TenantNames,TenantStartDates))&gt;30,DAY(EOMONTH(AAR$4,0))=30,DAY(AAR$4)=30),DAY(LOOKUP($F13,TenantNames,TenantStartDates))=DAY(AAR$4)),IF((LOOKUP($F13,TenantNames,TenantEndDates)-AAR$4)&lt;=31,LOOKUP($F13,TenantNames,TenantTotalRevenues)-SUM($JA13:AAQ13),LOOKUP($F13,TenantNames,TenantMonthlyRents)),IF(AND((SUMIF($G$4:AHB$4,"&lt;"&amp;AAR$4,$G13:AHB13))&gt;SUMIFS(TransactionAmounts,TenantSources,$F13,'Filtered Data'!$C$2:$C23,"&lt;"&amp;AAR$4),AAR$4&lt;TODAY()),"Late","Occupied")),)))</f>
        <v/>
      </c>
      <c r="AAS13" s="33" t="str">
        <f>IF(ISBLANK($F13),,IF(TODAY()=AAS$4,"Today",IF(AND(LOOKUP($F13,TenantNames,TenantStartDates)&lt;=AAS$4,LOOKUP($F13,TenantNames,TenantEndDates)&gt;=AAS$4),IF(OR(AND(DAY(LOOKUP($F13,TenantNames,TenantStartDates))&gt;28,DAY(EOMONTH(AAS$4,0))=28,DAY(AAS$4)=28),AND(DAY(LOOKUP($F13,TenantNames,TenantStartDates))&gt;30,DAY(EOMONTH(AAS$4,0))=30,DAY(AAS$4)=30),DAY(LOOKUP($F13,TenantNames,TenantStartDates))=DAY(AAS$4)),IF((LOOKUP($F13,TenantNames,TenantEndDates)-AAS$4)&lt;=31,LOOKUP($F13,TenantNames,TenantTotalRevenues)-SUM($JA13:AAR13),LOOKUP($F13,TenantNames,TenantMonthlyRents)),IF(AND((SUMIF($G$4:AHB$4,"&lt;"&amp;AAS$4,$G13:AHB13))&gt;SUMIFS(TransactionAmounts,TenantSources,$F13,'Filtered Data'!$C$2:$C23,"&lt;"&amp;AAS$4),AAS$4&lt;TODAY()),"Late","Occupied")),)))</f>
        <v/>
      </c>
      <c r="AAT13" s="33" t="str">
        <f>IF(ISBLANK($F13),,IF(TODAY()=AAT$4,"Today",IF(AND(LOOKUP($F13,TenantNames,TenantStartDates)&lt;=AAT$4,LOOKUP($F13,TenantNames,TenantEndDates)&gt;=AAT$4),IF(OR(AND(DAY(LOOKUP($F13,TenantNames,TenantStartDates))&gt;28,DAY(EOMONTH(AAT$4,0))=28,DAY(AAT$4)=28),AND(DAY(LOOKUP($F13,TenantNames,TenantStartDates))&gt;30,DAY(EOMONTH(AAT$4,0))=30,DAY(AAT$4)=30),DAY(LOOKUP($F13,TenantNames,TenantStartDates))=DAY(AAT$4)),IF((LOOKUP($F13,TenantNames,TenantEndDates)-AAT$4)&lt;=31,LOOKUP($F13,TenantNames,TenantTotalRevenues)-SUM($JA13:AAS13),LOOKUP($F13,TenantNames,TenantMonthlyRents)),IF(AND((SUMIF($G$4:AHB$4,"&lt;"&amp;AAT$4,$G13:AHB13))&gt;SUMIFS(TransactionAmounts,TenantSources,$F13,'Filtered Data'!$C$2:$C23,"&lt;"&amp;AAT$4),AAT$4&lt;TODAY()),"Late","Occupied")),)))</f>
        <v/>
      </c>
      <c r="AAU13" s="33" t="str">
        <f>IF(ISBLANK($F13),,IF(TODAY()=AAU$4,"Today",IF(AND(LOOKUP($F13,TenantNames,TenantStartDates)&lt;=AAU$4,LOOKUP($F13,TenantNames,TenantEndDates)&gt;=AAU$4),IF(OR(AND(DAY(LOOKUP($F13,TenantNames,TenantStartDates))&gt;28,DAY(EOMONTH(AAU$4,0))=28,DAY(AAU$4)=28),AND(DAY(LOOKUP($F13,TenantNames,TenantStartDates))&gt;30,DAY(EOMONTH(AAU$4,0))=30,DAY(AAU$4)=30),DAY(LOOKUP($F13,TenantNames,TenantStartDates))=DAY(AAU$4)),IF((LOOKUP($F13,TenantNames,TenantEndDates)-AAU$4)&lt;=31,LOOKUP($F13,TenantNames,TenantTotalRevenues)-SUM($JA13:AAT13),LOOKUP($F13,TenantNames,TenantMonthlyRents)),IF(AND((SUMIF($G$4:AHB$4,"&lt;"&amp;AAU$4,$G13:AHB13))&gt;SUMIFS(TransactionAmounts,TenantSources,$F13,'Filtered Data'!$C$2:$C23,"&lt;"&amp;AAU$4),AAU$4&lt;TODAY()),"Late","Occupied")),)))</f>
        <v/>
      </c>
      <c r="AAV13" s="33" t="str">
        <f>IF(ISBLANK($F13),,IF(TODAY()=AAV$4,"Today",IF(AND(LOOKUP($F13,TenantNames,TenantStartDates)&lt;=AAV$4,LOOKUP($F13,TenantNames,TenantEndDates)&gt;=AAV$4),IF(OR(AND(DAY(LOOKUP($F13,TenantNames,TenantStartDates))&gt;28,DAY(EOMONTH(AAV$4,0))=28,DAY(AAV$4)=28),AND(DAY(LOOKUP($F13,TenantNames,TenantStartDates))&gt;30,DAY(EOMONTH(AAV$4,0))=30,DAY(AAV$4)=30),DAY(LOOKUP($F13,TenantNames,TenantStartDates))=DAY(AAV$4)),IF((LOOKUP($F13,TenantNames,TenantEndDates)-AAV$4)&lt;=31,LOOKUP($F13,TenantNames,TenantTotalRevenues)-SUM($JA13:AAU13),LOOKUP($F13,TenantNames,TenantMonthlyRents)),IF(AND((SUMIF($G$4:AHB$4,"&lt;"&amp;AAV$4,$G13:AHB13))&gt;SUMIFS(TransactionAmounts,TenantSources,$F13,'Filtered Data'!$C$2:$C23,"&lt;"&amp;AAV$4),AAV$4&lt;TODAY()),"Late","Occupied")),)))</f>
        <v/>
      </c>
      <c r="AAW13" s="33" t="str">
        <f>IF(ISBLANK($F13),,IF(TODAY()=AAW$4,"Today",IF(AND(LOOKUP($F13,TenantNames,TenantStartDates)&lt;=AAW$4,LOOKUP($F13,TenantNames,TenantEndDates)&gt;=AAW$4),IF(OR(AND(DAY(LOOKUP($F13,TenantNames,TenantStartDates))&gt;28,DAY(EOMONTH(AAW$4,0))=28,DAY(AAW$4)=28),AND(DAY(LOOKUP($F13,TenantNames,TenantStartDates))&gt;30,DAY(EOMONTH(AAW$4,0))=30,DAY(AAW$4)=30),DAY(LOOKUP($F13,TenantNames,TenantStartDates))=DAY(AAW$4)),IF((LOOKUP($F13,TenantNames,TenantEndDates)-AAW$4)&lt;=31,LOOKUP($F13,TenantNames,TenantTotalRevenues)-SUM($JA13:AAV13),LOOKUP($F13,TenantNames,TenantMonthlyRents)),IF(AND((SUMIF($G$4:AHB$4,"&lt;"&amp;AAW$4,$G13:AHB13))&gt;SUMIFS(TransactionAmounts,TenantSources,$F13,'Filtered Data'!$C$2:$C23,"&lt;"&amp;AAW$4),AAW$4&lt;TODAY()),"Late","Occupied")),)))</f>
        <v/>
      </c>
      <c r="AAX13" s="33" t="str">
        <f>IF(ISBLANK($F13),,IF(TODAY()=AAX$4,"Today",IF(AND(LOOKUP($F13,TenantNames,TenantStartDates)&lt;=AAX$4,LOOKUP($F13,TenantNames,TenantEndDates)&gt;=AAX$4),IF(OR(AND(DAY(LOOKUP($F13,TenantNames,TenantStartDates))&gt;28,DAY(EOMONTH(AAX$4,0))=28,DAY(AAX$4)=28),AND(DAY(LOOKUP($F13,TenantNames,TenantStartDates))&gt;30,DAY(EOMONTH(AAX$4,0))=30,DAY(AAX$4)=30),DAY(LOOKUP($F13,TenantNames,TenantStartDates))=DAY(AAX$4)),IF((LOOKUP($F13,TenantNames,TenantEndDates)-AAX$4)&lt;=31,LOOKUP($F13,TenantNames,TenantTotalRevenues)-SUM($JA13:AAW13),LOOKUP($F13,TenantNames,TenantMonthlyRents)),IF(AND((SUMIF($G$4:AHB$4,"&lt;"&amp;AAX$4,$G13:AHB13))&gt;SUMIFS(TransactionAmounts,TenantSources,$F13,'Filtered Data'!$C$2:$C23,"&lt;"&amp;AAX$4),AAX$4&lt;TODAY()),"Late","Occupied")),)))</f>
        <v/>
      </c>
      <c r="AAY13" s="33" t="str">
        <f>IF(ISBLANK($F13),,IF(TODAY()=AAY$4,"Today",IF(AND(LOOKUP($F13,TenantNames,TenantStartDates)&lt;=AAY$4,LOOKUP($F13,TenantNames,TenantEndDates)&gt;=AAY$4),IF(OR(AND(DAY(LOOKUP($F13,TenantNames,TenantStartDates))&gt;28,DAY(EOMONTH(AAY$4,0))=28,DAY(AAY$4)=28),AND(DAY(LOOKUP($F13,TenantNames,TenantStartDates))&gt;30,DAY(EOMONTH(AAY$4,0))=30,DAY(AAY$4)=30),DAY(LOOKUP($F13,TenantNames,TenantStartDates))=DAY(AAY$4)),IF((LOOKUP($F13,TenantNames,TenantEndDates)-AAY$4)&lt;=31,LOOKUP($F13,TenantNames,TenantTotalRevenues)-SUM($JA13:AAX13),LOOKUP($F13,TenantNames,TenantMonthlyRents)),IF(AND((SUMIF($G$4:AHB$4,"&lt;"&amp;AAY$4,$G13:AHB13))&gt;SUMIFS(TransactionAmounts,TenantSources,$F13,'Filtered Data'!$C$2:$C23,"&lt;"&amp;AAY$4),AAY$4&lt;TODAY()),"Late","Occupied")),)))</f>
        <v/>
      </c>
      <c r="AAZ13" s="33" t="str">
        <f>IF(ISBLANK($F13),,IF(TODAY()=AAZ$4,"Today",IF(AND(LOOKUP($F13,TenantNames,TenantStartDates)&lt;=AAZ$4,LOOKUP($F13,TenantNames,TenantEndDates)&gt;=AAZ$4),IF(OR(AND(DAY(LOOKUP($F13,TenantNames,TenantStartDates))&gt;28,DAY(EOMONTH(AAZ$4,0))=28,DAY(AAZ$4)=28),AND(DAY(LOOKUP($F13,TenantNames,TenantStartDates))&gt;30,DAY(EOMONTH(AAZ$4,0))=30,DAY(AAZ$4)=30),DAY(LOOKUP($F13,TenantNames,TenantStartDates))=DAY(AAZ$4)),IF((LOOKUP($F13,TenantNames,TenantEndDates)-AAZ$4)&lt;=31,LOOKUP($F13,TenantNames,TenantTotalRevenues)-SUM($JA13:AAY13),LOOKUP($F13,TenantNames,TenantMonthlyRents)),IF(AND((SUMIF($G$4:AHB$4,"&lt;"&amp;AAZ$4,$G13:AHB13))&gt;SUMIFS(TransactionAmounts,TenantSources,$F13,'Filtered Data'!$C$2:$C23,"&lt;"&amp;AAZ$4),AAZ$4&lt;TODAY()),"Late","Occupied")),)))</f>
        <v/>
      </c>
      <c r="ABA13" s="33" t="str">
        <f>IF(ISBLANK($F13),,IF(TODAY()=ABA$4,"Today",IF(AND(LOOKUP($F13,TenantNames,TenantStartDates)&lt;=ABA$4,LOOKUP($F13,TenantNames,TenantEndDates)&gt;=ABA$4),IF(OR(AND(DAY(LOOKUP($F13,TenantNames,TenantStartDates))&gt;28,DAY(EOMONTH(ABA$4,0))=28,DAY(ABA$4)=28),AND(DAY(LOOKUP($F13,TenantNames,TenantStartDates))&gt;30,DAY(EOMONTH(ABA$4,0))=30,DAY(ABA$4)=30),DAY(LOOKUP($F13,TenantNames,TenantStartDates))=DAY(ABA$4)),IF((LOOKUP($F13,TenantNames,TenantEndDates)-ABA$4)&lt;=31,LOOKUP($F13,TenantNames,TenantTotalRevenues)-SUM($JA13:AAZ13),LOOKUP($F13,TenantNames,TenantMonthlyRents)),IF(AND((SUMIF($G$4:AHB$4,"&lt;"&amp;ABA$4,$G13:AHB13))&gt;SUMIFS(TransactionAmounts,TenantSources,$F13,'Filtered Data'!$C$2:$C23,"&lt;"&amp;ABA$4),ABA$4&lt;TODAY()),"Late","Occupied")),)))</f>
        <v/>
      </c>
      <c r="ABB13" s="33" t="str">
        <f>IF(ISBLANK($F13),,IF(TODAY()=ABB$4,"Today",IF(AND(LOOKUP($F13,TenantNames,TenantStartDates)&lt;=ABB$4,LOOKUP($F13,TenantNames,TenantEndDates)&gt;=ABB$4),IF(OR(AND(DAY(LOOKUP($F13,TenantNames,TenantStartDates))&gt;28,DAY(EOMONTH(ABB$4,0))=28,DAY(ABB$4)=28),AND(DAY(LOOKUP($F13,TenantNames,TenantStartDates))&gt;30,DAY(EOMONTH(ABB$4,0))=30,DAY(ABB$4)=30),DAY(LOOKUP($F13,TenantNames,TenantStartDates))=DAY(ABB$4)),IF((LOOKUP($F13,TenantNames,TenantEndDates)-ABB$4)&lt;=31,LOOKUP($F13,TenantNames,TenantTotalRevenues)-SUM($JA13:ABA13),LOOKUP($F13,TenantNames,TenantMonthlyRents)),IF(AND((SUMIF($G$4:AHB$4,"&lt;"&amp;ABB$4,$G13:AHB13))&gt;SUMIFS(TransactionAmounts,TenantSources,$F13,'Filtered Data'!$C$2:$C23,"&lt;"&amp;ABB$4),ABB$4&lt;TODAY()),"Late","Occupied")),)))</f>
        <v/>
      </c>
      <c r="ABC13" s="33" t="str">
        <f>IF(ISBLANK($F13),,IF(TODAY()=ABC$4,"Today",IF(AND(LOOKUP($F13,TenantNames,TenantStartDates)&lt;=ABC$4,LOOKUP($F13,TenantNames,TenantEndDates)&gt;=ABC$4),IF(OR(AND(DAY(LOOKUP($F13,TenantNames,TenantStartDates))&gt;28,DAY(EOMONTH(ABC$4,0))=28,DAY(ABC$4)=28),AND(DAY(LOOKUP($F13,TenantNames,TenantStartDates))&gt;30,DAY(EOMONTH(ABC$4,0))=30,DAY(ABC$4)=30),DAY(LOOKUP($F13,TenantNames,TenantStartDates))=DAY(ABC$4)),IF((LOOKUP($F13,TenantNames,TenantEndDates)-ABC$4)&lt;=31,LOOKUP($F13,TenantNames,TenantTotalRevenues)-SUM($JA13:ABB13),LOOKUP($F13,TenantNames,TenantMonthlyRents)),IF(AND((SUMIF($G$4:AHB$4,"&lt;"&amp;ABC$4,$G13:AHB13))&gt;SUMIFS(TransactionAmounts,TenantSources,$F13,'Filtered Data'!$C$2:$C23,"&lt;"&amp;ABC$4),ABC$4&lt;TODAY()),"Late","Occupied")),)))</f>
        <v/>
      </c>
      <c r="ABD13" s="33" t="str">
        <f>IF(ISBLANK($F13),,IF(TODAY()=ABD$4,"Today",IF(AND(LOOKUP($F13,TenantNames,TenantStartDates)&lt;=ABD$4,LOOKUP($F13,TenantNames,TenantEndDates)&gt;=ABD$4),IF(OR(AND(DAY(LOOKUP($F13,TenantNames,TenantStartDates))&gt;28,DAY(EOMONTH(ABD$4,0))=28,DAY(ABD$4)=28),AND(DAY(LOOKUP($F13,TenantNames,TenantStartDates))&gt;30,DAY(EOMONTH(ABD$4,0))=30,DAY(ABD$4)=30),DAY(LOOKUP($F13,TenantNames,TenantStartDates))=DAY(ABD$4)),IF((LOOKUP($F13,TenantNames,TenantEndDates)-ABD$4)&lt;=31,LOOKUP($F13,TenantNames,TenantTotalRevenues)-SUM($JA13:ABC13),LOOKUP($F13,TenantNames,TenantMonthlyRents)),IF(AND((SUMIF($G$4:AHB$4,"&lt;"&amp;ABD$4,$G13:AHB13))&gt;SUMIFS(TransactionAmounts,TenantSources,$F13,'Filtered Data'!$C$2:$C23,"&lt;"&amp;ABD$4),ABD$4&lt;TODAY()),"Late","Occupied")),)))</f>
        <v/>
      </c>
      <c r="ABE13" s="33" t="str">
        <f>IF(ISBLANK($F13),,IF(TODAY()=ABE$4,"Today",IF(AND(LOOKUP($F13,TenantNames,TenantStartDates)&lt;=ABE$4,LOOKUP($F13,TenantNames,TenantEndDates)&gt;=ABE$4),IF(OR(AND(DAY(LOOKUP($F13,TenantNames,TenantStartDates))&gt;28,DAY(EOMONTH(ABE$4,0))=28,DAY(ABE$4)=28),AND(DAY(LOOKUP($F13,TenantNames,TenantStartDates))&gt;30,DAY(EOMONTH(ABE$4,0))=30,DAY(ABE$4)=30),DAY(LOOKUP($F13,TenantNames,TenantStartDates))=DAY(ABE$4)),IF((LOOKUP($F13,TenantNames,TenantEndDates)-ABE$4)&lt;=31,LOOKUP($F13,TenantNames,TenantTotalRevenues)-SUM($JA13:ABD13),LOOKUP($F13,TenantNames,TenantMonthlyRents)),IF(AND((SUMIF($G$4:AHB$4,"&lt;"&amp;ABE$4,$G13:AHB13))&gt;SUMIFS(TransactionAmounts,TenantSources,$F13,'Filtered Data'!$C$2:$C23,"&lt;"&amp;ABE$4),ABE$4&lt;TODAY()),"Late","Occupied")),)))</f>
        <v/>
      </c>
      <c r="ABF13" s="33" t="str">
        <f>IF(ISBLANK($F13),,IF(TODAY()=ABF$4,"Today",IF(AND(LOOKUP($F13,TenantNames,TenantStartDates)&lt;=ABF$4,LOOKUP($F13,TenantNames,TenantEndDates)&gt;=ABF$4),IF(OR(AND(DAY(LOOKUP($F13,TenantNames,TenantStartDates))&gt;28,DAY(EOMONTH(ABF$4,0))=28,DAY(ABF$4)=28),AND(DAY(LOOKUP($F13,TenantNames,TenantStartDates))&gt;30,DAY(EOMONTH(ABF$4,0))=30,DAY(ABF$4)=30),DAY(LOOKUP($F13,TenantNames,TenantStartDates))=DAY(ABF$4)),IF((LOOKUP($F13,TenantNames,TenantEndDates)-ABF$4)&lt;=31,LOOKUP($F13,TenantNames,TenantTotalRevenues)-SUM($JA13:ABE13),LOOKUP($F13,TenantNames,TenantMonthlyRents)),IF(AND((SUMIF($G$4:AHB$4,"&lt;"&amp;ABF$4,$G13:AHB13))&gt;SUMIFS(TransactionAmounts,TenantSources,$F13,'Filtered Data'!$C$2:$C23,"&lt;"&amp;ABF$4),ABF$4&lt;TODAY()),"Late","Occupied")),)))</f>
        <v/>
      </c>
      <c r="ABG13" s="33" t="str">
        <f>IF(ISBLANK($F13),,IF(TODAY()=ABG$4,"Today",IF(AND(LOOKUP($F13,TenantNames,TenantStartDates)&lt;=ABG$4,LOOKUP($F13,TenantNames,TenantEndDates)&gt;=ABG$4),IF(OR(AND(DAY(LOOKUP($F13,TenantNames,TenantStartDates))&gt;28,DAY(EOMONTH(ABG$4,0))=28,DAY(ABG$4)=28),AND(DAY(LOOKUP($F13,TenantNames,TenantStartDates))&gt;30,DAY(EOMONTH(ABG$4,0))=30,DAY(ABG$4)=30),DAY(LOOKUP($F13,TenantNames,TenantStartDates))=DAY(ABG$4)),IF((LOOKUP($F13,TenantNames,TenantEndDates)-ABG$4)&lt;=31,LOOKUP($F13,TenantNames,TenantTotalRevenues)-SUM($JA13:ABF13),LOOKUP($F13,TenantNames,TenantMonthlyRents)),IF(AND((SUMIF($G$4:AHB$4,"&lt;"&amp;ABG$4,$G13:AHB13))&gt;SUMIFS(TransactionAmounts,TenantSources,$F13,'Filtered Data'!$C$2:$C23,"&lt;"&amp;ABG$4),ABG$4&lt;TODAY()),"Late","Occupied")),)))</f>
        <v/>
      </c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</row>
    <row r="14" ht="28.5" customHeight="1">
      <c r="A14" s="31"/>
      <c r="B14" s="31"/>
      <c r="C14" s="27"/>
      <c r="D14" s="22" t="str">
        <f t="shared" si="1"/>
        <v/>
      </c>
      <c r="E14" s="22"/>
      <c r="F14" s="2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18"/>
      <c r="JA14" s="33" t="str">
        <f>IF(ISBLANK($F14),,IF(TODAY()=JA$4,"Today",IF(AND(LOOKUP($F14,TenantNames,TenantStartDates)&lt;=JA$4,LOOKUP($F14,TenantNames,TenantEndDates)&gt;=JA$4),IF(OR(AND(DAY(LOOKUP($F14,TenantNames,TenantStartDates))&gt;28,DAY(EOMONTH(JA$4,0))=28,DAY(JA$4)=28),AND(DAY(LOOKUP($F14,TenantNames,TenantStartDates))&gt;30,DAY(EOMONTH(JA$4,0))=30,DAY(JA$4)=30),DAY(LOOKUP($F14,TenantNames,TenantStartDates))=DAY(JA$4)),IF((LOOKUP($F14,TenantNames,TenantEndDates)-JA$4)&lt;=31,LOOKUP($F14,TenantNames,TenantTotalRevenues)-SUM(IZ14:$JA14),LOOKUP($F14,TenantNames,TenantMonthlyRents)),IF(AND((SUMIF($G$4:AHB$4,"&lt;"&amp;JA$4,$G14:AHB14))&gt;SUMIFS(TransactionAmounts,TenantSources,$F14,'Filtered Data'!$C$2:$C23,"&lt;"&amp;JA$4),JA$4&lt;TODAY()),"Late","Occupied")),)))</f>
        <v/>
      </c>
      <c r="JB14" s="33" t="str">
        <f>IF(ISBLANK($F14),,IF(TODAY()=JB$4,"Today",IF(AND(LOOKUP($F14,TenantNames,TenantStartDates)&lt;=JB$4,LOOKUP($F14,TenantNames,TenantEndDates)&gt;=JB$4),IF(OR(AND(DAY(LOOKUP($F14,TenantNames,TenantStartDates))&gt;28,DAY(EOMONTH(JB$4,0))=28,DAY(JB$4)=28),AND(DAY(LOOKUP($F14,TenantNames,TenantStartDates))&gt;30,DAY(EOMONTH(JB$4,0))=30,DAY(JB$4)=30),DAY(LOOKUP($F14,TenantNames,TenantStartDates))=DAY(JB$4)),IF((LOOKUP($F14,TenantNames,TenantEndDates)-JB$4)&lt;=31,LOOKUP($F14,TenantNames,TenantTotalRevenues)-SUM(JA14:$JA14),LOOKUP($F14,TenantNames,TenantMonthlyRents)),IF(AND((SUMIF($G$4:AHB$4,"&lt;"&amp;JB$4,$G14:AHB14))&gt;SUMIFS(TransactionAmounts,TenantSources,$F14,'Filtered Data'!$C$2:$C23,"&lt;"&amp;JB$4),JB$4&lt;TODAY()),"Late","Occupied")),)))</f>
        <v/>
      </c>
      <c r="JC14" s="33" t="str">
        <f>IF(ISBLANK($F14),,IF(TODAY()=JC$4,"Today",IF(AND(LOOKUP($F14,TenantNames,TenantStartDates)&lt;=JC$4,LOOKUP($F14,TenantNames,TenantEndDates)&gt;=JC$4),IF(OR(AND(DAY(LOOKUP($F14,TenantNames,TenantStartDates))&gt;28,DAY(EOMONTH(JC$4,0))=28,DAY(JC$4)=28),AND(DAY(LOOKUP($F14,TenantNames,TenantStartDates))&gt;30,DAY(EOMONTH(JC$4,0))=30,DAY(JC$4)=30),DAY(LOOKUP($F14,TenantNames,TenantStartDates))=DAY(JC$4)),IF((LOOKUP($F14,TenantNames,TenantEndDates)-JC$4)&lt;=31,LOOKUP($F14,TenantNames,TenantTotalRevenues)-SUM($JA14:JB14),LOOKUP($F14,TenantNames,TenantMonthlyRents)),IF(AND((SUMIF($G$4:AHB$4,"&lt;"&amp;JC$4,$G14:AHB14))&gt;SUMIFS(TransactionAmounts,TenantSources,$F14,'Filtered Data'!$C$2:$C23,"&lt;"&amp;JC$4),JC$4&lt;TODAY()),"Late","Occupied")),)))</f>
        <v/>
      </c>
      <c r="JD14" s="33" t="str">
        <f>IF(ISBLANK($F14),,IF(TODAY()=JD$4,"Today",IF(AND(LOOKUP($F14,TenantNames,TenantStartDates)&lt;=JD$4,LOOKUP($F14,TenantNames,TenantEndDates)&gt;=JD$4),IF(OR(AND(DAY(LOOKUP($F14,TenantNames,TenantStartDates))&gt;28,DAY(EOMONTH(JD$4,0))=28,DAY(JD$4)=28),AND(DAY(LOOKUP($F14,TenantNames,TenantStartDates))&gt;30,DAY(EOMONTH(JD$4,0))=30,DAY(JD$4)=30),DAY(LOOKUP($F14,TenantNames,TenantStartDates))=DAY(JD$4)),IF((LOOKUP($F14,TenantNames,TenantEndDates)-JD$4)&lt;=31,LOOKUP($F14,TenantNames,TenantTotalRevenues)-SUM($JA14:JC14),LOOKUP($F14,TenantNames,TenantMonthlyRents)),IF(AND((SUMIF($G$4:AHB$4,"&lt;"&amp;JD$4,$G14:AHB14))&gt;SUMIFS(TransactionAmounts,TenantSources,$F14,'Filtered Data'!$C$2:$C23,"&lt;"&amp;JD$4),JD$4&lt;TODAY()),"Late","Occupied")),)))</f>
        <v/>
      </c>
      <c r="JE14" s="33" t="str">
        <f>IF(ISBLANK($F14),,IF(TODAY()=JE$4,"Today",IF(AND(LOOKUP($F14,TenantNames,TenantStartDates)&lt;=JE$4,LOOKUP($F14,TenantNames,TenantEndDates)&gt;=JE$4),IF(OR(AND(DAY(LOOKUP($F14,TenantNames,TenantStartDates))&gt;28,DAY(EOMONTH(JE$4,0))=28,DAY(JE$4)=28),AND(DAY(LOOKUP($F14,TenantNames,TenantStartDates))&gt;30,DAY(EOMONTH(JE$4,0))=30,DAY(JE$4)=30),DAY(LOOKUP($F14,TenantNames,TenantStartDates))=DAY(JE$4)),IF((LOOKUP($F14,TenantNames,TenantEndDates)-JE$4)&lt;=31,LOOKUP($F14,TenantNames,TenantTotalRevenues)-SUM($JA14:JD14),LOOKUP($F14,TenantNames,TenantMonthlyRents)),IF(AND((SUMIF($G$4:AHB$4,"&lt;"&amp;JE$4,$G14:AHB14))&gt;SUMIFS(TransactionAmounts,TenantSources,$F14,'Filtered Data'!$C$2:$C23,"&lt;"&amp;JE$4),JE$4&lt;TODAY()),"Late","Occupied")),)))</f>
        <v/>
      </c>
      <c r="JF14" s="33" t="str">
        <f>IF(ISBLANK($F14),,IF(TODAY()=JF$4,"Today",IF(AND(LOOKUP($F14,TenantNames,TenantStartDates)&lt;=JF$4,LOOKUP($F14,TenantNames,TenantEndDates)&gt;=JF$4),IF(OR(AND(DAY(LOOKUP($F14,TenantNames,TenantStartDates))&gt;28,DAY(EOMONTH(JF$4,0))=28,DAY(JF$4)=28),AND(DAY(LOOKUP($F14,TenantNames,TenantStartDates))&gt;30,DAY(EOMONTH(JF$4,0))=30,DAY(JF$4)=30),DAY(LOOKUP($F14,TenantNames,TenantStartDates))=DAY(JF$4)),IF((LOOKUP($F14,TenantNames,TenantEndDates)-JF$4)&lt;=31,LOOKUP($F14,TenantNames,TenantTotalRevenues)-SUM($JA14:JE14),LOOKUP($F14,TenantNames,TenantMonthlyRents)),IF(AND((SUMIF($G$4:AHB$4,"&lt;"&amp;JF$4,$G14:AHB14))&gt;SUMIFS(TransactionAmounts,TenantSources,$F14,'Filtered Data'!$C$2:$C23,"&lt;"&amp;JF$4),JF$4&lt;TODAY()),"Late","Occupied")),)))</f>
        <v/>
      </c>
      <c r="JG14" s="33" t="str">
        <f>IF(ISBLANK($F14),,IF(TODAY()=JG$4,"Today",IF(AND(LOOKUP($F14,TenantNames,TenantStartDates)&lt;=JG$4,LOOKUP($F14,TenantNames,TenantEndDates)&gt;=JG$4),IF(OR(AND(DAY(LOOKUP($F14,TenantNames,TenantStartDates))&gt;28,DAY(EOMONTH(JG$4,0))=28,DAY(JG$4)=28),AND(DAY(LOOKUP($F14,TenantNames,TenantStartDates))&gt;30,DAY(EOMONTH(JG$4,0))=30,DAY(JG$4)=30),DAY(LOOKUP($F14,TenantNames,TenantStartDates))=DAY(JG$4)),IF((LOOKUP($F14,TenantNames,TenantEndDates)-JG$4)&lt;=31,LOOKUP($F14,TenantNames,TenantTotalRevenues)-SUM($JA14:JF14),LOOKUP($F14,TenantNames,TenantMonthlyRents)),IF(AND((SUMIF($G$4:AHB$4,"&lt;"&amp;JG$4,$G14:AHB14))&gt;SUMIFS(TransactionAmounts,TenantSources,$F14,'Filtered Data'!$C$2:$C23,"&lt;"&amp;JG$4),JG$4&lt;TODAY()),"Late","Occupied")),)))</f>
        <v/>
      </c>
      <c r="JH14" s="33" t="str">
        <f>IF(ISBLANK($F14),,IF(TODAY()=JH$4,"Today",IF(AND(LOOKUP($F14,TenantNames,TenantStartDates)&lt;=JH$4,LOOKUP($F14,TenantNames,TenantEndDates)&gt;=JH$4),IF(OR(AND(DAY(LOOKUP($F14,TenantNames,TenantStartDates))&gt;28,DAY(EOMONTH(JH$4,0))=28,DAY(JH$4)=28),AND(DAY(LOOKUP($F14,TenantNames,TenantStartDates))&gt;30,DAY(EOMONTH(JH$4,0))=30,DAY(JH$4)=30),DAY(LOOKUP($F14,TenantNames,TenantStartDates))=DAY(JH$4)),IF((LOOKUP($F14,TenantNames,TenantEndDates)-JH$4)&lt;=31,LOOKUP($F14,TenantNames,TenantTotalRevenues)-SUM($JA14:JG14),LOOKUP($F14,TenantNames,TenantMonthlyRents)),IF(AND((SUMIF($G$4:AHB$4,"&lt;"&amp;JH$4,$G14:AHB14))&gt;SUMIFS(TransactionAmounts,TenantSources,$F14,'Filtered Data'!$C$2:$C23,"&lt;"&amp;JH$4),JH$4&lt;TODAY()),"Late","Occupied")),)))</f>
        <v/>
      </c>
      <c r="JI14" s="33" t="str">
        <f>IF(ISBLANK($F14),,IF(TODAY()=JI$4,"Today",IF(AND(LOOKUP($F14,TenantNames,TenantStartDates)&lt;=JI$4,LOOKUP($F14,TenantNames,TenantEndDates)&gt;=JI$4),IF(OR(AND(DAY(LOOKUP($F14,TenantNames,TenantStartDates))&gt;28,DAY(EOMONTH(JI$4,0))=28,DAY(JI$4)=28),AND(DAY(LOOKUP($F14,TenantNames,TenantStartDates))&gt;30,DAY(EOMONTH(JI$4,0))=30,DAY(JI$4)=30),DAY(LOOKUP($F14,TenantNames,TenantStartDates))=DAY(JI$4)),IF((LOOKUP($F14,TenantNames,TenantEndDates)-JI$4)&lt;=31,LOOKUP($F14,TenantNames,TenantTotalRevenues)-SUM($JA14:JH14),LOOKUP($F14,TenantNames,TenantMonthlyRents)),IF(AND((SUMIF($G$4:AHB$4,"&lt;"&amp;JI$4,$G14:AHB14))&gt;SUMIFS(TransactionAmounts,TenantSources,$F14,'Filtered Data'!$C$2:$C23,"&lt;"&amp;JI$4),JI$4&lt;TODAY()),"Late","Occupied")),)))</f>
        <v/>
      </c>
      <c r="JJ14" s="33" t="str">
        <f>IF(ISBLANK($F14),,IF(TODAY()=JJ$4,"Today",IF(AND(LOOKUP($F14,TenantNames,TenantStartDates)&lt;=JJ$4,LOOKUP($F14,TenantNames,TenantEndDates)&gt;=JJ$4),IF(OR(AND(DAY(LOOKUP($F14,TenantNames,TenantStartDates))&gt;28,DAY(EOMONTH(JJ$4,0))=28,DAY(JJ$4)=28),AND(DAY(LOOKUP($F14,TenantNames,TenantStartDates))&gt;30,DAY(EOMONTH(JJ$4,0))=30,DAY(JJ$4)=30),DAY(LOOKUP($F14,TenantNames,TenantStartDates))=DAY(JJ$4)),IF((LOOKUP($F14,TenantNames,TenantEndDates)-JJ$4)&lt;=31,LOOKUP($F14,TenantNames,TenantTotalRevenues)-SUM($JA14:JI14),LOOKUP($F14,TenantNames,TenantMonthlyRents)),IF(AND((SUMIF($G$4:AHB$4,"&lt;"&amp;JJ$4,$G14:AHB14))&gt;SUMIFS(TransactionAmounts,TenantSources,$F14,'Filtered Data'!$C$2:$C23,"&lt;"&amp;JJ$4),JJ$4&lt;TODAY()),"Late","Occupied")),)))</f>
        <v/>
      </c>
      <c r="JK14" s="33" t="str">
        <f>IF(ISBLANK($F14),,IF(TODAY()=JK$4,"Today",IF(AND(LOOKUP($F14,TenantNames,TenantStartDates)&lt;=JK$4,LOOKUP($F14,TenantNames,TenantEndDates)&gt;=JK$4),IF(OR(AND(DAY(LOOKUP($F14,TenantNames,TenantStartDates))&gt;28,DAY(EOMONTH(JK$4,0))=28,DAY(JK$4)=28),AND(DAY(LOOKUP($F14,TenantNames,TenantStartDates))&gt;30,DAY(EOMONTH(JK$4,0))=30,DAY(JK$4)=30),DAY(LOOKUP($F14,TenantNames,TenantStartDates))=DAY(JK$4)),IF((LOOKUP($F14,TenantNames,TenantEndDates)-JK$4)&lt;=31,LOOKUP($F14,TenantNames,TenantTotalRevenues)-SUM($JA14:JJ14),LOOKUP($F14,TenantNames,TenantMonthlyRents)),IF(AND((SUMIF($G$4:AHB$4,"&lt;"&amp;JK$4,$G14:AHB14))&gt;SUMIFS(TransactionAmounts,TenantSources,$F14,'Filtered Data'!$C$2:$C23,"&lt;"&amp;JK$4),JK$4&lt;TODAY()),"Late","Occupied")),)))</f>
        <v/>
      </c>
      <c r="JL14" s="33" t="str">
        <f>IF(ISBLANK($F14),,IF(TODAY()=JL$4,"Today",IF(AND(LOOKUP($F14,TenantNames,TenantStartDates)&lt;=JL$4,LOOKUP($F14,TenantNames,TenantEndDates)&gt;=JL$4),IF(OR(AND(DAY(LOOKUP($F14,TenantNames,TenantStartDates))&gt;28,DAY(EOMONTH(JL$4,0))=28,DAY(JL$4)=28),AND(DAY(LOOKUP($F14,TenantNames,TenantStartDates))&gt;30,DAY(EOMONTH(JL$4,0))=30,DAY(JL$4)=30),DAY(LOOKUP($F14,TenantNames,TenantStartDates))=DAY(JL$4)),IF((LOOKUP($F14,TenantNames,TenantEndDates)-JL$4)&lt;=31,LOOKUP($F14,TenantNames,TenantTotalRevenues)-SUM($JA14:JK14),LOOKUP($F14,TenantNames,TenantMonthlyRents)),IF(AND((SUMIF($G$4:AHB$4,"&lt;"&amp;JL$4,$G14:AHB14))&gt;SUMIFS(TransactionAmounts,TenantSources,$F14,'Filtered Data'!$C$2:$C23,"&lt;"&amp;JL$4),JL$4&lt;TODAY()),"Late","Occupied")),)))</f>
        <v/>
      </c>
      <c r="JM14" s="33" t="str">
        <f>IF(ISBLANK($F14),,IF(TODAY()=JM$4,"Today",IF(AND(LOOKUP($F14,TenantNames,TenantStartDates)&lt;=JM$4,LOOKUP($F14,TenantNames,TenantEndDates)&gt;=JM$4),IF(OR(AND(DAY(LOOKUP($F14,TenantNames,TenantStartDates))&gt;28,DAY(EOMONTH(JM$4,0))=28,DAY(JM$4)=28),AND(DAY(LOOKUP($F14,TenantNames,TenantStartDates))&gt;30,DAY(EOMONTH(JM$4,0))=30,DAY(JM$4)=30),DAY(LOOKUP($F14,TenantNames,TenantStartDates))=DAY(JM$4)),IF((LOOKUP($F14,TenantNames,TenantEndDates)-JM$4)&lt;=31,LOOKUP($F14,TenantNames,TenantTotalRevenues)-SUM($JA14:JL14),LOOKUP($F14,TenantNames,TenantMonthlyRents)),IF(AND((SUMIF($G$4:AHB$4,"&lt;"&amp;JM$4,$G14:AHB14))&gt;SUMIFS(TransactionAmounts,TenantSources,$F14,'Filtered Data'!$C$2:$C23,"&lt;"&amp;JM$4),JM$4&lt;TODAY()),"Late","Occupied")),)))</f>
        <v/>
      </c>
      <c r="JN14" s="33" t="str">
        <f>IF(ISBLANK($F14),,IF(TODAY()=JN$4,"Today",IF(AND(LOOKUP($F14,TenantNames,TenantStartDates)&lt;=JN$4,LOOKUP($F14,TenantNames,TenantEndDates)&gt;=JN$4),IF(OR(AND(DAY(LOOKUP($F14,TenantNames,TenantStartDates))&gt;28,DAY(EOMONTH(JN$4,0))=28,DAY(JN$4)=28),AND(DAY(LOOKUP($F14,TenantNames,TenantStartDates))&gt;30,DAY(EOMONTH(JN$4,0))=30,DAY(JN$4)=30),DAY(LOOKUP($F14,TenantNames,TenantStartDates))=DAY(JN$4)),IF((LOOKUP($F14,TenantNames,TenantEndDates)-JN$4)&lt;=31,LOOKUP($F14,TenantNames,TenantTotalRevenues)-SUM($JA14:JM14),LOOKUP($F14,TenantNames,TenantMonthlyRents)),IF(AND((SUMIF($G$4:AHB$4,"&lt;"&amp;JN$4,$G14:AHB14))&gt;SUMIFS(TransactionAmounts,TenantSources,$F14,'Filtered Data'!$C$2:$C23,"&lt;"&amp;JN$4),JN$4&lt;TODAY()),"Late","Occupied")),)))</f>
        <v/>
      </c>
      <c r="JO14" s="33" t="str">
        <f>IF(ISBLANK($F14),,IF(TODAY()=JO$4,"Today",IF(AND(LOOKUP($F14,TenantNames,TenantStartDates)&lt;=JO$4,LOOKUP($F14,TenantNames,TenantEndDates)&gt;=JO$4),IF(OR(AND(DAY(LOOKUP($F14,TenantNames,TenantStartDates))&gt;28,DAY(EOMONTH(JO$4,0))=28,DAY(JO$4)=28),AND(DAY(LOOKUP($F14,TenantNames,TenantStartDates))&gt;30,DAY(EOMONTH(JO$4,0))=30,DAY(JO$4)=30),DAY(LOOKUP($F14,TenantNames,TenantStartDates))=DAY(JO$4)),IF((LOOKUP($F14,TenantNames,TenantEndDates)-JO$4)&lt;=31,LOOKUP($F14,TenantNames,TenantTotalRevenues)-SUM($JA14:JN14),LOOKUP($F14,TenantNames,TenantMonthlyRents)),IF(AND((SUMIF($G$4:AHB$4,"&lt;"&amp;JO$4,$G14:AHB14))&gt;SUMIFS(TransactionAmounts,TenantSources,$F14,'Filtered Data'!$C$2:$C23,"&lt;"&amp;JO$4),JO$4&lt;TODAY()),"Late","Occupied")),)))</f>
        <v/>
      </c>
      <c r="JP14" s="33" t="str">
        <f>IF(ISBLANK($F14),,IF(TODAY()=JP$4,"Today",IF(AND(LOOKUP($F14,TenantNames,TenantStartDates)&lt;=JP$4,LOOKUP($F14,TenantNames,TenantEndDates)&gt;=JP$4),IF(OR(AND(DAY(LOOKUP($F14,TenantNames,TenantStartDates))&gt;28,DAY(EOMONTH(JP$4,0))=28,DAY(JP$4)=28),AND(DAY(LOOKUP($F14,TenantNames,TenantStartDates))&gt;30,DAY(EOMONTH(JP$4,0))=30,DAY(JP$4)=30),DAY(LOOKUP($F14,TenantNames,TenantStartDates))=DAY(JP$4)),IF((LOOKUP($F14,TenantNames,TenantEndDates)-JP$4)&lt;=31,LOOKUP($F14,TenantNames,TenantTotalRevenues)-SUM($JA14:JO14),LOOKUP($F14,TenantNames,TenantMonthlyRents)),IF(AND((SUMIF($G$4:AHB$4,"&lt;"&amp;JP$4,$G14:AHB14))&gt;SUMIFS(TransactionAmounts,TenantSources,$F14,'Filtered Data'!$C$2:$C23,"&lt;"&amp;JP$4),JP$4&lt;TODAY()),"Late","Occupied")),)))</f>
        <v/>
      </c>
      <c r="JQ14" s="33" t="str">
        <f>IF(ISBLANK($F14),,IF(TODAY()=JQ$4,"Today",IF(AND(LOOKUP($F14,TenantNames,TenantStartDates)&lt;=JQ$4,LOOKUP($F14,TenantNames,TenantEndDates)&gt;=JQ$4),IF(OR(AND(DAY(LOOKUP($F14,TenantNames,TenantStartDates))&gt;28,DAY(EOMONTH(JQ$4,0))=28,DAY(JQ$4)=28),AND(DAY(LOOKUP($F14,TenantNames,TenantStartDates))&gt;30,DAY(EOMONTH(JQ$4,0))=30,DAY(JQ$4)=30),DAY(LOOKUP($F14,TenantNames,TenantStartDates))=DAY(JQ$4)),IF((LOOKUP($F14,TenantNames,TenantEndDates)-JQ$4)&lt;=31,LOOKUP($F14,TenantNames,TenantTotalRevenues)-SUM($JA14:JP14),LOOKUP($F14,TenantNames,TenantMonthlyRents)),IF(AND((SUMIF($G$4:AHB$4,"&lt;"&amp;JQ$4,$G14:AHB14))&gt;SUMIFS(TransactionAmounts,TenantSources,$F14,'Filtered Data'!$C$2:$C23,"&lt;"&amp;JQ$4),JQ$4&lt;TODAY()),"Late","Occupied")),)))</f>
        <v/>
      </c>
      <c r="JR14" s="33" t="str">
        <f>IF(ISBLANK($F14),,IF(TODAY()=JR$4,"Today",IF(AND(LOOKUP($F14,TenantNames,TenantStartDates)&lt;=JR$4,LOOKUP($F14,TenantNames,TenantEndDates)&gt;=JR$4),IF(OR(AND(DAY(LOOKUP($F14,TenantNames,TenantStartDates))&gt;28,DAY(EOMONTH(JR$4,0))=28,DAY(JR$4)=28),AND(DAY(LOOKUP($F14,TenantNames,TenantStartDates))&gt;30,DAY(EOMONTH(JR$4,0))=30,DAY(JR$4)=30),DAY(LOOKUP($F14,TenantNames,TenantStartDates))=DAY(JR$4)),IF((LOOKUP($F14,TenantNames,TenantEndDates)-JR$4)&lt;=31,LOOKUP($F14,TenantNames,TenantTotalRevenues)-SUM($JA14:JQ14),LOOKUP($F14,TenantNames,TenantMonthlyRents)),IF(AND((SUMIF($G$4:AHB$4,"&lt;"&amp;JR$4,$G14:AHB14))&gt;SUMIFS(TransactionAmounts,TenantSources,$F14,'Filtered Data'!$C$2:$C23,"&lt;"&amp;JR$4),JR$4&lt;TODAY()),"Late","Occupied")),)))</f>
        <v/>
      </c>
      <c r="JS14" s="33" t="str">
        <f>IF(ISBLANK($F14),,IF(TODAY()=JS$4,"Today",IF(AND(LOOKUP($F14,TenantNames,TenantStartDates)&lt;=JS$4,LOOKUP($F14,TenantNames,TenantEndDates)&gt;=JS$4),IF(OR(AND(DAY(LOOKUP($F14,TenantNames,TenantStartDates))&gt;28,DAY(EOMONTH(JS$4,0))=28,DAY(JS$4)=28),AND(DAY(LOOKUP($F14,TenantNames,TenantStartDates))&gt;30,DAY(EOMONTH(JS$4,0))=30,DAY(JS$4)=30),DAY(LOOKUP($F14,TenantNames,TenantStartDates))=DAY(JS$4)),IF((LOOKUP($F14,TenantNames,TenantEndDates)-JS$4)&lt;=31,LOOKUP($F14,TenantNames,TenantTotalRevenues)-SUM($JA14:JR14),LOOKUP($F14,TenantNames,TenantMonthlyRents)),IF(AND((SUMIF($G$4:AHB$4,"&lt;"&amp;JS$4,$G14:AHB14))&gt;SUMIFS(TransactionAmounts,TenantSources,$F14,'Filtered Data'!$C$2:$C23,"&lt;"&amp;JS$4),JS$4&lt;TODAY()),"Late","Occupied")),)))</f>
        <v/>
      </c>
      <c r="JT14" s="33" t="str">
        <f>IF(ISBLANK($F14),,IF(TODAY()=JT$4,"Today",IF(AND(LOOKUP($F14,TenantNames,TenantStartDates)&lt;=JT$4,LOOKUP($F14,TenantNames,TenantEndDates)&gt;=JT$4),IF(OR(AND(DAY(LOOKUP($F14,TenantNames,TenantStartDates))&gt;28,DAY(EOMONTH(JT$4,0))=28,DAY(JT$4)=28),AND(DAY(LOOKUP($F14,TenantNames,TenantStartDates))&gt;30,DAY(EOMONTH(JT$4,0))=30,DAY(JT$4)=30),DAY(LOOKUP($F14,TenantNames,TenantStartDates))=DAY(JT$4)),IF((LOOKUP($F14,TenantNames,TenantEndDates)-JT$4)&lt;=31,LOOKUP($F14,TenantNames,TenantTotalRevenues)-SUM($JA14:JS14),LOOKUP($F14,TenantNames,TenantMonthlyRents)),IF(AND((SUMIF($G$4:AHB$4,"&lt;"&amp;JT$4,$G14:AHB14))&gt;SUMIFS(TransactionAmounts,TenantSources,$F14,'Filtered Data'!$C$2:$C23,"&lt;"&amp;JT$4),JT$4&lt;TODAY()),"Late","Occupied")),)))</f>
        <v/>
      </c>
      <c r="JU14" s="33" t="str">
        <f>IF(ISBLANK($F14),,IF(TODAY()=JU$4,"Today",IF(AND(LOOKUP($F14,TenantNames,TenantStartDates)&lt;=JU$4,LOOKUP($F14,TenantNames,TenantEndDates)&gt;=JU$4),IF(OR(AND(DAY(LOOKUP($F14,TenantNames,TenantStartDates))&gt;28,DAY(EOMONTH(JU$4,0))=28,DAY(JU$4)=28),AND(DAY(LOOKUP($F14,TenantNames,TenantStartDates))&gt;30,DAY(EOMONTH(JU$4,0))=30,DAY(JU$4)=30),DAY(LOOKUP($F14,TenantNames,TenantStartDates))=DAY(JU$4)),IF((LOOKUP($F14,TenantNames,TenantEndDates)-JU$4)&lt;=31,LOOKUP($F14,TenantNames,TenantTotalRevenues)-SUM($JA14:JT14),LOOKUP($F14,TenantNames,TenantMonthlyRents)),IF(AND((SUMIF($G$4:AHB$4,"&lt;"&amp;JU$4,$G14:AHB14))&gt;SUMIFS(TransactionAmounts,TenantSources,$F14,'Filtered Data'!$C$2:$C23,"&lt;"&amp;JU$4),JU$4&lt;TODAY()),"Late","Occupied")),)))</f>
        <v/>
      </c>
      <c r="JV14" s="33" t="str">
        <f>IF(ISBLANK($F14),,IF(TODAY()=JV$4,"Today",IF(AND(LOOKUP($F14,TenantNames,TenantStartDates)&lt;=JV$4,LOOKUP($F14,TenantNames,TenantEndDates)&gt;=JV$4),IF(OR(AND(DAY(LOOKUP($F14,TenantNames,TenantStartDates))&gt;28,DAY(EOMONTH(JV$4,0))=28,DAY(JV$4)=28),AND(DAY(LOOKUP($F14,TenantNames,TenantStartDates))&gt;30,DAY(EOMONTH(JV$4,0))=30,DAY(JV$4)=30),DAY(LOOKUP($F14,TenantNames,TenantStartDates))=DAY(JV$4)),IF((LOOKUP($F14,TenantNames,TenantEndDates)-JV$4)&lt;=31,LOOKUP($F14,TenantNames,TenantTotalRevenues)-SUM($JA14:JU14),LOOKUP($F14,TenantNames,TenantMonthlyRents)),IF(AND((SUMIF($G$4:AHB$4,"&lt;"&amp;JV$4,$G14:AHB14))&gt;SUMIFS(TransactionAmounts,TenantSources,$F14,'Filtered Data'!$C$2:$C23,"&lt;"&amp;JV$4),JV$4&lt;TODAY()),"Late","Occupied")),)))</f>
        <v/>
      </c>
      <c r="JW14" s="33" t="str">
        <f>IF(ISBLANK($F14),,IF(TODAY()=JW$4,"Today",IF(AND(LOOKUP($F14,TenantNames,TenantStartDates)&lt;=JW$4,LOOKUP($F14,TenantNames,TenantEndDates)&gt;=JW$4),IF(OR(AND(DAY(LOOKUP($F14,TenantNames,TenantStartDates))&gt;28,DAY(EOMONTH(JW$4,0))=28,DAY(JW$4)=28),AND(DAY(LOOKUP($F14,TenantNames,TenantStartDates))&gt;30,DAY(EOMONTH(JW$4,0))=30,DAY(JW$4)=30),DAY(LOOKUP($F14,TenantNames,TenantStartDates))=DAY(JW$4)),IF((LOOKUP($F14,TenantNames,TenantEndDates)-JW$4)&lt;=31,LOOKUP($F14,TenantNames,TenantTotalRevenues)-SUM($JA14:JV14),LOOKUP($F14,TenantNames,TenantMonthlyRents)),IF(AND((SUMIF($G$4:AHB$4,"&lt;"&amp;JW$4,$G14:AHB14))&gt;SUMIFS(TransactionAmounts,TenantSources,$F14,'Filtered Data'!$C$2:$C23,"&lt;"&amp;JW$4),JW$4&lt;TODAY()),"Late","Occupied")),)))</f>
        <v/>
      </c>
      <c r="JX14" s="33" t="str">
        <f>IF(ISBLANK($F14),,IF(TODAY()=JX$4,"Today",IF(AND(LOOKUP($F14,TenantNames,TenantStartDates)&lt;=JX$4,LOOKUP($F14,TenantNames,TenantEndDates)&gt;=JX$4),IF(OR(AND(DAY(LOOKUP($F14,TenantNames,TenantStartDates))&gt;28,DAY(EOMONTH(JX$4,0))=28,DAY(JX$4)=28),AND(DAY(LOOKUP($F14,TenantNames,TenantStartDates))&gt;30,DAY(EOMONTH(JX$4,0))=30,DAY(JX$4)=30),DAY(LOOKUP($F14,TenantNames,TenantStartDates))=DAY(JX$4)),IF((LOOKUP($F14,TenantNames,TenantEndDates)-JX$4)&lt;=31,LOOKUP($F14,TenantNames,TenantTotalRevenues)-SUM($JA14:JW14),LOOKUP($F14,TenantNames,TenantMonthlyRents)),IF(AND((SUMIF($G$4:AHB$4,"&lt;"&amp;JX$4,$G14:AHB14))&gt;SUMIFS(TransactionAmounts,TenantSources,$F14,'Filtered Data'!$C$2:$C23,"&lt;"&amp;JX$4),JX$4&lt;TODAY()),"Late","Occupied")),)))</f>
        <v/>
      </c>
      <c r="JY14" s="33" t="str">
        <f>IF(ISBLANK($F14),,IF(TODAY()=JY$4,"Today",IF(AND(LOOKUP($F14,TenantNames,TenantStartDates)&lt;=JY$4,LOOKUP($F14,TenantNames,TenantEndDates)&gt;=JY$4),IF(OR(AND(DAY(LOOKUP($F14,TenantNames,TenantStartDates))&gt;28,DAY(EOMONTH(JY$4,0))=28,DAY(JY$4)=28),AND(DAY(LOOKUP($F14,TenantNames,TenantStartDates))&gt;30,DAY(EOMONTH(JY$4,0))=30,DAY(JY$4)=30),DAY(LOOKUP($F14,TenantNames,TenantStartDates))=DAY(JY$4)),IF((LOOKUP($F14,TenantNames,TenantEndDates)-JY$4)&lt;=31,LOOKUP($F14,TenantNames,TenantTotalRevenues)-SUM($JA14:JX14),LOOKUP($F14,TenantNames,TenantMonthlyRents)),IF(AND((SUMIF($G$4:AHB$4,"&lt;"&amp;JY$4,$G14:AHB14))&gt;SUMIFS(TransactionAmounts,TenantSources,$F14,'Filtered Data'!$C$2:$C23,"&lt;"&amp;JY$4),JY$4&lt;TODAY()),"Late","Occupied")),)))</f>
        <v/>
      </c>
      <c r="JZ14" s="33" t="str">
        <f>IF(ISBLANK($F14),,IF(TODAY()=JZ$4,"Today",IF(AND(LOOKUP($F14,TenantNames,TenantStartDates)&lt;=JZ$4,LOOKUP($F14,TenantNames,TenantEndDates)&gt;=JZ$4),IF(OR(AND(DAY(LOOKUP($F14,TenantNames,TenantStartDates))&gt;28,DAY(EOMONTH(JZ$4,0))=28,DAY(JZ$4)=28),AND(DAY(LOOKUP($F14,TenantNames,TenantStartDates))&gt;30,DAY(EOMONTH(JZ$4,0))=30,DAY(JZ$4)=30),DAY(LOOKUP($F14,TenantNames,TenantStartDates))=DAY(JZ$4)),IF((LOOKUP($F14,TenantNames,TenantEndDates)-JZ$4)&lt;=31,LOOKUP($F14,TenantNames,TenantTotalRevenues)-SUM($JA14:JY14),LOOKUP($F14,TenantNames,TenantMonthlyRents)),IF(AND((SUMIF($G$4:AHB$4,"&lt;"&amp;JZ$4,$G14:AHB14))&gt;SUMIFS(TransactionAmounts,TenantSources,$F14,'Filtered Data'!$C$2:$C23,"&lt;"&amp;JZ$4),JZ$4&lt;TODAY()),"Late","Occupied")),)))</f>
        <v/>
      </c>
      <c r="KA14" s="33" t="str">
        <f>IF(ISBLANK($F14),,IF(TODAY()=KA$4,"Today",IF(AND(LOOKUP($F14,TenantNames,TenantStartDates)&lt;=KA$4,LOOKUP($F14,TenantNames,TenantEndDates)&gt;=KA$4),IF(OR(AND(DAY(LOOKUP($F14,TenantNames,TenantStartDates))&gt;28,DAY(EOMONTH(KA$4,0))=28,DAY(KA$4)=28),AND(DAY(LOOKUP($F14,TenantNames,TenantStartDates))&gt;30,DAY(EOMONTH(KA$4,0))=30,DAY(KA$4)=30),DAY(LOOKUP($F14,TenantNames,TenantStartDates))=DAY(KA$4)),IF((LOOKUP($F14,TenantNames,TenantEndDates)-KA$4)&lt;=31,LOOKUP($F14,TenantNames,TenantTotalRevenues)-SUM($JA14:JZ14),LOOKUP($F14,TenantNames,TenantMonthlyRents)),IF(AND((SUMIF($G$4:AHB$4,"&lt;"&amp;KA$4,$G14:AHB14))&gt;SUMIFS(TransactionAmounts,TenantSources,$F14,'Filtered Data'!$C$2:$C23,"&lt;"&amp;KA$4),KA$4&lt;TODAY()),"Late","Occupied")),)))</f>
        <v/>
      </c>
      <c r="KB14" s="33" t="str">
        <f>IF(ISBLANK($F14),,IF(TODAY()=KB$4,"Today",IF(AND(LOOKUP($F14,TenantNames,TenantStartDates)&lt;=KB$4,LOOKUP($F14,TenantNames,TenantEndDates)&gt;=KB$4),IF(OR(AND(DAY(LOOKUP($F14,TenantNames,TenantStartDates))&gt;28,DAY(EOMONTH(KB$4,0))=28,DAY(KB$4)=28),AND(DAY(LOOKUP($F14,TenantNames,TenantStartDates))&gt;30,DAY(EOMONTH(KB$4,0))=30,DAY(KB$4)=30),DAY(LOOKUP($F14,TenantNames,TenantStartDates))=DAY(KB$4)),IF((LOOKUP($F14,TenantNames,TenantEndDates)-KB$4)&lt;=31,LOOKUP($F14,TenantNames,TenantTotalRevenues)-SUM($JA14:KA14),LOOKUP($F14,TenantNames,TenantMonthlyRents)),IF(AND((SUMIF($G$4:AHB$4,"&lt;"&amp;KB$4,$G14:AHB14))&gt;SUMIFS(TransactionAmounts,TenantSources,$F14,'Filtered Data'!$C$2:$C23,"&lt;"&amp;KB$4),KB$4&lt;TODAY()),"Late","Occupied")),)))</f>
        <v/>
      </c>
      <c r="KC14" s="33" t="str">
        <f>IF(ISBLANK($F14),,IF(TODAY()=KC$4,"Today",IF(AND(LOOKUP($F14,TenantNames,TenantStartDates)&lt;=KC$4,LOOKUP($F14,TenantNames,TenantEndDates)&gt;=KC$4),IF(OR(AND(DAY(LOOKUP($F14,TenantNames,TenantStartDates))&gt;28,DAY(EOMONTH(KC$4,0))=28,DAY(KC$4)=28),AND(DAY(LOOKUP($F14,TenantNames,TenantStartDates))&gt;30,DAY(EOMONTH(KC$4,0))=30,DAY(KC$4)=30),DAY(LOOKUP($F14,TenantNames,TenantStartDates))=DAY(KC$4)),IF((LOOKUP($F14,TenantNames,TenantEndDates)-KC$4)&lt;=31,LOOKUP($F14,TenantNames,TenantTotalRevenues)-SUM($JA14:KB14),LOOKUP($F14,TenantNames,TenantMonthlyRents)),IF(AND((SUMIF($G$4:AHB$4,"&lt;"&amp;KC$4,$G14:AHB14))&gt;SUMIFS(TransactionAmounts,TenantSources,$F14,'Filtered Data'!$C$2:$C23,"&lt;"&amp;KC$4),KC$4&lt;TODAY()),"Late","Occupied")),)))</f>
        <v/>
      </c>
      <c r="KD14" s="33" t="str">
        <f>IF(ISBLANK($F14),,IF(TODAY()=KD$4,"Today",IF(AND(LOOKUP($F14,TenantNames,TenantStartDates)&lt;=KD$4,LOOKUP($F14,TenantNames,TenantEndDates)&gt;=KD$4),IF(OR(AND(DAY(LOOKUP($F14,TenantNames,TenantStartDates))&gt;28,DAY(EOMONTH(KD$4,0))=28,DAY(KD$4)=28),AND(DAY(LOOKUP($F14,TenantNames,TenantStartDates))&gt;30,DAY(EOMONTH(KD$4,0))=30,DAY(KD$4)=30),DAY(LOOKUP($F14,TenantNames,TenantStartDates))=DAY(KD$4)),IF((LOOKUP($F14,TenantNames,TenantEndDates)-KD$4)&lt;=31,LOOKUP($F14,TenantNames,TenantTotalRevenues)-SUM($JA14:KC14),LOOKUP($F14,TenantNames,TenantMonthlyRents)),IF(AND((SUMIF($G$4:AHB$4,"&lt;"&amp;KD$4,$G14:AHB14))&gt;SUMIFS(TransactionAmounts,TenantSources,$F14,'Filtered Data'!$C$2:$C23,"&lt;"&amp;KD$4),KD$4&lt;TODAY()),"Late","Occupied")),)))</f>
        <v/>
      </c>
      <c r="KE14" s="33" t="str">
        <f>IF(ISBLANK($F14),,IF(TODAY()=KE$4,"Today",IF(AND(LOOKUP($F14,TenantNames,TenantStartDates)&lt;=KE$4,LOOKUP($F14,TenantNames,TenantEndDates)&gt;=KE$4),IF(OR(AND(DAY(LOOKUP($F14,TenantNames,TenantStartDates))&gt;28,DAY(EOMONTH(KE$4,0))=28,DAY(KE$4)=28),AND(DAY(LOOKUP($F14,TenantNames,TenantStartDates))&gt;30,DAY(EOMONTH(KE$4,0))=30,DAY(KE$4)=30),DAY(LOOKUP($F14,TenantNames,TenantStartDates))=DAY(KE$4)),IF((LOOKUP($F14,TenantNames,TenantEndDates)-KE$4)&lt;=31,LOOKUP($F14,TenantNames,TenantTotalRevenues)-SUM($JA14:KD14),LOOKUP($F14,TenantNames,TenantMonthlyRents)),IF(AND((SUMIF($G$4:AHB$4,"&lt;"&amp;KE$4,$G14:AHB14))&gt;SUMIFS(TransactionAmounts,TenantSources,$F14,'Filtered Data'!$C$2:$C23,"&lt;"&amp;KE$4),KE$4&lt;TODAY()),"Late","Occupied")),)))</f>
        <v/>
      </c>
      <c r="KF14" s="33" t="str">
        <f>IF(ISBLANK($F14),,IF(TODAY()=KF$4,"Today",IF(AND(LOOKUP($F14,TenantNames,TenantStartDates)&lt;=KF$4,LOOKUP($F14,TenantNames,TenantEndDates)&gt;=KF$4),IF(OR(AND(DAY(LOOKUP($F14,TenantNames,TenantStartDates))&gt;28,DAY(EOMONTH(KF$4,0))=28,DAY(KF$4)=28),AND(DAY(LOOKUP($F14,TenantNames,TenantStartDates))&gt;30,DAY(EOMONTH(KF$4,0))=30,DAY(KF$4)=30),DAY(LOOKUP($F14,TenantNames,TenantStartDates))=DAY(KF$4)),IF((LOOKUP($F14,TenantNames,TenantEndDates)-KF$4)&lt;=31,LOOKUP($F14,TenantNames,TenantTotalRevenues)-SUM($JA14:KE14),LOOKUP($F14,TenantNames,TenantMonthlyRents)),IF(AND((SUMIF($G$4:AHB$4,"&lt;"&amp;KF$4,$G14:AHB14))&gt;SUMIFS(TransactionAmounts,TenantSources,$F14,'Filtered Data'!$C$2:$C23,"&lt;"&amp;KF$4),KF$4&lt;TODAY()),"Late","Occupied")),)))</f>
        <v/>
      </c>
      <c r="KG14" s="33" t="str">
        <f>IF(ISBLANK($F14),,IF(TODAY()=KG$4,"Today",IF(AND(LOOKUP($F14,TenantNames,TenantStartDates)&lt;=KG$4,LOOKUP($F14,TenantNames,TenantEndDates)&gt;=KG$4),IF(OR(AND(DAY(LOOKUP($F14,TenantNames,TenantStartDates))&gt;28,DAY(EOMONTH(KG$4,0))=28,DAY(KG$4)=28),AND(DAY(LOOKUP($F14,TenantNames,TenantStartDates))&gt;30,DAY(EOMONTH(KG$4,0))=30,DAY(KG$4)=30),DAY(LOOKUP($F14,TenantNames,TenantStartDates))=DAY(KG$4)),IF((LOOKUP($F14,TenantNames,TenantEndDates)-KG$4)&lt;=31,LOOKUP($F14,TenantNames,TenantTotalRevenues)-SUM($JA14:KF14),LOOKUP($F14,TenantNames,TenantMonthlyRents)),IF(AND((SUMIF($G$4:AHB$4,"&lt;"&amp;KG$4,$G14:AHB14))&gt;SUMIFS(TransactionAmounts,TenantSources,$F14,'Filtered Data'!$C$2:$C23,"&lt;"&amp;KG$4),KG$4&lt;TODAY()),"Late","Occupied")),)))</f>
        <v/>
      </c>
      <c r="KH14" s="33" t="str">
        <f>IF(ISBLANK($F14),,IF(TODAY()=KH$4,"Today",IF(AND(LOOKUP($F14,TenantNames,TenantStartDates)&lt;=KH$4,LOOKUP($F14,TenantNames,TenantEndDates)&gt;=KH$4),IF(OR(AND(DAY(LOOKUP($F14,TenantNames,TenantStartDates))&gt;28,DAY(EOMONTH(KH$4,0))=28,DAY(KH$4)=28),AND(DAY(LOOKUP($F14,TenantNames,TenantStartDates))&gt;30,DAY(EOMONTH(KH$4,0))=30,DAY(KH$4)=30),DAY(LOOKUP($F14,TenantNames,TenantStartDates))=DAY(KH$4)),IF((LOOKUP($F14,TenantNames,TenantEndDates)-KH$4)&lt;=31,LOOKUP($F14,TenantNames,TenantTotalRevenues)-SUM($JA14:KG14),LOOKUP($F14,TenantNames,TenantMonthlyRents)),IF(AND((SUMIF($G$4:AHB$4,"&lt;"&amp;KH$4,$G14:AHB14))&gt;SUMIFS(TransactionAmounts,TenantSources,$F14,'Filtered Data'!$C$2:$C23,"&lt;"&amp;KH$4),KH$4&lt;TODAY()),"Late","Occupied")),)))</f>
        <v/>
      </c>
      <c r="KI14" s="33" t="str">
        <f>IF(ISBLANK($F14),,IF(TODAY()=KI$4,"Today",IF(AND(LOOKUP($F14,TenantNames,TenantStartDates)&lt;=KI$4,LOOKUP($F14,TenantNames,TenantEndDates)&gt;=KI$4),IF(OR(AND(DAY(LOOKUP($F14,TenantNames,TenantStartDates))&gt;28,DAY(EOMONTH(KI$4,0))=28,DAY(KI$4)=28),AND(DAY(LOOKUP($F14,TenantNames,TenantStartDates))&gt;30,DAY(EOMONTH(KI$4,0))=30,DAY(KI$4)=30),DAY(LOOKUP($F14,TenantNames,TenantStartDates))=DAY(KI$4)),IF((LOOKUP($F14,TenantNames,TenantEndDates)-KI$4)&lt;=31,LOOKUP($F14,TenantNames,TenantTotalRevenues)-SUM($JA14:KH14),LOOKUP($F14,TenantNames,TenantMonthlyRents)),IF(AND((SUMIF($G$4:AHB$4,"&lt;"&amp;KI$4,$G14:AHB14))&gt;SUMIFS(TransactionAmounts,TenantSources,$F14,'Filtered Data'!$C$2:$C23,"&lt;"&amp;KI$4),KI$4&lt;TODAY()),"Late","Occupied")),)))</f>
        <v/>
      </c>
      <c r="KJ14" s="33" t="str">
        <f>IF(ISBLANK($F14),,IF(TODAY()=KJ$4,"Today",IF(AND(LOOKUP($F14,TenantNames,TenantStartDates)&lt;=KJ$4,LOOKUP($F14,TenantNames,TenantEndDates)&gt;=KJ$4),IF(OR(AND(DAY(LOOKUP($F14,TenantNames,TenantStartDates))&gt;28,DAY(EOMONTH(KJ$4,0))=28,DAY(KJ$4)=28),AND(DAY(LOOKUP($F14,TenantNames,TenantStartDates))&gt;30,DAY(EOMONTH(KJ$4,0))=30,DAY(KJ$4)=30),DAY(LOOKUP($F14,TenantNames,TenantStartDates))=DAY(KJ$4)),IF((LOOKUP($F14,TenantNames,TenantEndDates)-KJ$4)&lt;=31,LOOKUP($F14,TenantNames,TenantTotalRevenues)-SUM($JA14:KI14),LOOKUP($F14,TenantNames,TenantMonthlyRents)),IF(AND((SUMIF($G$4:AHB$4,"&lt;"&amp;KJ$4,$G14:AHB14))&gt;SUMIFS(TransactionAmounts,TenantSources,$F14,'Filtered Data'!$C$2:$C23,"&lt;"&amp;KJ$4),KJ$4&lt;TODAY()),"Late","Occupied")),)))</f>
        <v/>
      </c>
      <c r="KK14" s="33" t="str">
        <f>IF(ISBLANK($F14),,IF(TODAY()=KK$4,"Today",IF(AND(LOOKUP($F14,TenantNames,TenantStartDates)&lt;=KK$4,LOOKUP($F14,TenantNames,TenantEndDates)&gt;=KK$4),IF(OR(AND(DAY(LOOKUP($F14,TenantNames,TenantStartDates))&gt;28,DAY(EOMONTH(KK$4,0))=28,DAY(KK$4)=28),AND(DAY(LOOKUP($F14,TenantNames,TenantStartDates))&gt;30,DAY(EOMONTH(KK$4,0))=30,DAY(KK$4)=30),DAY(LOOKUP($F14,TenantNames,TenantStartDates))=DAY(KK$4)),IF((LOOKUP($F14,TenantNames,TenantEndDates)-KK$4)&lt;=31,LOOKUP($F14,TenantNames,TenantTotalRevenues)-SUM($JA14:KJ14),LOOKUP($F14,TenantNames,TenantMonthlyRents)),IF(AND((SUMIF($G$4:AHB$4,"&lt;"&amp;KK$4,$G14:AHB14))&gt;SUMIFS(TransactionAmounts,TenantSources,$F14,'Filtered Data'!$C$2:$C23,"&lt;"&amp;KK$4),KK$4&lt;TODAY()),"Late","Occupied")),)))</f>
        <v/>
      </c>
      <c r="KL14" s="33" t="str">
        <f>IF(ISBLANK($F14),,IF(TODAY()=KL$4,"Today",IF(AND(LOOKUP($F14,TenantNames,TenantStartDates)&lt;=KL$4,LOOKUP($F14,TenantNames,TenantEndDates)&gt;=KL$4),IF(OR(AND(DAY(LOOKUP($F14,TenantNames,TenantStartDates))&gt;28,DAY(EOMONTH(KL$4,0))=28,DAY(KL$4)=28),AND(DAY(LOOKUP($F14,TenantNames,TenantStartDates))&gt;30,DAY(EOMONTH(KL$4,0))=30,DAY(KL$4)=30),DAY(LOOKUP($F14,TenantNames,TenantStartDates))=DAY(KL$4)),IF((LOOKUP($F14,TenantNames,TenantEndDates)-KL$4)&lt;=31,LOOKUP($F14,TenantNames,TenantTotalRevenues)-SUM($JA14:KK14),LOOKUP($F14,TenantNames,TenantMonthlyRents)),IF(AND((SUMIF($G$4:AHB$4,"&lt;"&amp;KL$4,$G14:AHB14))&gt;SUMIFS(TransactionAmounts,TenantSources,$F14,'Filtered Data'!$C$2:$C23,"&lt;"&amp;KL$4),KL$4&lt;TODAY()),"Late","Occupied")),)))</f>
        <v/>
      </c>
      <c r="KM14" s="33" t="str">
        <f>IF(ISBLANK($F14),,IF(TODAY()=KM$4,"Today",IF(AND(LOOKUP($F14,TenantNames,TenantStartDates)&lt;=KM$4,LOOKUP($F14,TenantNames,TenantEndDates)&gt;=KM$4),IF(OR(AND(DAY(LOOKUP($F14,TenantNames,TenantStartDates))&gt;28,DAY(EOMONTH(KM$4,0))=28,DAY(KM$4)=28),AND(DAY(LOOKUP($F14,TenantNames,TenantStartDates))&gt;30,DAY(EOMONTH(KM$4,0))=30,DAY(KM$4)=30),DAY(LOOKUP($F14,TenantNames,TenantStartDates))=DAY(KM$4)),IF((LOOKUP($F14,TenantNames,TenantEndDates)-KM$4)&lt;=31,LOOKUP($F14,TenantNames,TenantTotalRevenues)-SUM($JA14:KL14),LOOKUP($F14,TenantNames,TenantMonthlyRents)),IF(AND((SUMIF($G$4:AHB$4,"&lt;"&amp;KM$4,$G14:AHB14))&gt;SUMIFS(TransactionAmounts,TenantSources,$F14,'Filtered Data'!$C$2:$C23,"&lt;"&amp;KM$4),KM$4&lt;TODAY()),"Late","Occupied")),)))</f>
        <v/>
      </c>
      <c r="KN14" s="33" t="str">
        <f>IF(ISBLANK($F14),,IF(TODAY()=KN$4,"Today",IF(AND(LOOKUP($F14,TenantNames,TenantStartDates)&lt;=KN$4,LOOKUP($F14,TenantNames,TenantEndDates)&gt;=KN$4),IF(OR(AND(DAY(LOOKUP($F14,TenantNames,TenantStartDates))&gt;28,DAY(EOMONTH(KN$4,0))=28,DAY(KN$4)=28),AND(DAY(LOOKUP($F14,TenantNames,TenantStartDates))&gt;30,DAY(EOMONTH(KN$4,0))=30,DAY(KN$4)=30),DAY(LOOKUP($F14,TenantNames,TenantStartDates))=DAY(KN$4)),IF((LOOKUP($F14,TenantNames,TenantEndDates)-KN$4)&lt;=31,LOOKUP($F14,TenantNames,TenantTotalRevenues)-SUM($JA14:KM14),LOOKUP($F14,TenantNames,TenantMonthlyRents)),IF(AND((SUMIF($G$4:AHB$4,"&lt;"&amp;KN$4,$G14:AHB14))&gt;SUMIFS(TransactionAmounts,TenantSources,$F14,'Filtered Data'!$C$2:$C23,"&lt;"&amp;KN$4),KN$4&lt;TODAY()),"Late","Occupied")),)))</f>
        <v/>
      </c>
      <c r="KO14" s="33" t="str">
        <f>IF(ISBLANK($F14),,IF(TODAY()=KO$4,"Today",IF(AND(LOOKUP($F14,TenantNames,TenantStartDates)&lt;=KO$4,LOOKUP($F14,TenantNames,TenantEndDates)&gt;=KO$4),IF(OR(AND(DAY(LOOKUP($F14,TenantNames,TenantStartDates))&gt;28,DAY(EOMONTH(KO$4,0))=28,DAY(KO$4)=28),AND(DAY(LOOKUP($F14,TenantNames,TenantStartDates))&gt;30,DAY(EOMONTH(KO$4,0))=30,DAY(KO$4)=30),DAY(LOOKUP($F14,TenantNames,TenantStartDates))=DAY(KO$4)),IF((LOOKUP($F14,TenantNames,TenantEndDates)-KO$4)&lt;=31,LOOKUP($F14,TenantNames,TenantTotalRevenues)-SUM($JA14:KN14),LOOKUP($F14,TenantNames,TenantMonthlyRents)),IF(AND((SUMIF($G$4:AHB$4,"&lt;"&amp;KO$4,$G14:AHB14))&gt;SUMIFS(TransactionAmounts,TenantSources,$F14,'Filtered Data'!$C$2:$C23,"&lt;"&amp;KO$4),KO$4&lt;TODAY()),"Late","Occupied")),)))</f>
        <v/>
      </c>
      <c r="KP14" s="33" t="str">
        <f>IF(ISBLANK($F14),,IF(TODAY()=KP$4,"Today",IF(AND(LOOKUP($F14,TenantNames,TenantStartDates)&lt;=KP$4,LOOKUP($F14,TenantNames,TenantEndDates)&gt;=KP$4),IF(OR(AND(DAY(LOOKUP($F14,TenantNames,TenantStartDates))&gt;28,DAY(EOMONTH(KP$4,0))=28,DAY(KP$4)=28),AND(DAY(LOOKUP($F14,TenantNames,TenantStartDates))&gt;30,DAY(EOMONTH(KP$4,0))=30,DAY(KP$4)=30),DAY(LOOKUP($F14,TenantNames,TenantStartDates))=DAY(KP$4)),IF((LOOKUP($F14,TenantNames,TenantEndDates)-KP$4)&lt;=31,LOOKUP($F14,TenantNames,TenantTotalRevenues)-SUM($JA14:KO14),LOOKUP($F14,TenantNames,TenantMonthlyRents)),IF(AND((SUMIF($G$4:AHB$4,"&lt;"&amp;KP$4,$G14:AHB14))&gt;SUMIFS(TransactionAmounts,TenantSources,$F14,'Filtered Data'!$C$2:$C23,"&lt;"&amp;KP$4),KP$4&lt;TODAY()),"Late","Occupied")),)))</f>
        <v/>
      </c>
      <c r="KQ14" s="33" t="str">
        <f>IF(ISBLANK($F14),,IF(TODAY()=KQ$4,"Today",IF(AND(LOOKUP($F14,TenantNames,TenantStartDates)&lt;=KQ$4,LOOKUP($F14,TenantNames,TenantEndDates)&gt;=KQ$4),IF(OR(AND(DAY(LOOKUP($F14,TenantNames,TenantStartDates))&gt;28,DAY(EOMONTH(KQ$4,0))=28,DAY(KQ$4)=28),AND(DAY(LOOKUP($F14,TenantNames,TenantStartDates))&gt;30,DAY(EOMONTH(KQ$4,0))=30,DAY(KQ$4)=30),DAY(LOOKUP($F14,TenantNames,TenantStartDates))=DAY(KQ$4)),IF((LOOKUP($F14,TenantNames,TenantEndDates)-KQ$4)&lt;=31,LOOKUP($F14,TenantNames,TenantTotalRevenues)-SUM($JA14:KP14),LOOKUP($F14,TenantNames,TenantMonthlyRents)),IF(AND((SUMIF($G$4:AHB$4,"&lt;"&amp;KQ$4,$G14:AHB14))&gt;SUMIFS(TransactionAmounts,TenantSources,$F14,'Filtered Data'!$C$2:$C23,"&lt;"&amp;KQ$4),KQ$4&lt;TODAY()),"Late","Occupied")),)))</f>
        <v/>
      </c>
      <c r="KR14" s="33" t="str">
        <f>IF(ISBLANK($F14),,IF(TODAY()=KR$4,"Today",IF(AND(LOOKUP($F14,TenantNames,TenantStartDates)&lt;=KR$4,LOOKUP($F14,TenantNames,TenantEndDates)&gt;=KR$4),IF(OR(AND(DAY(LOOKUP($F14,TenantNames,TenantStartDates))&gt;28,DAY(EOMONTH(KR$4,0))=28,DAY(KR$4)=28),AND(DAY(LOOKUP($F14,TenantNames,TenantStartDates))&gt;30,DAY(EOMONTH(KR$4,0))=30,DAY(KR$4)=30),DAY(LOOKUP($F14,TenantNames,TenantStartDates))=DAY(KR$4)),IF((LOOKUP($F14,TenantNames,TenantEndDates)-KR$4)&lt;=31,LOOKUP($F14,TenantNames,TenantTotalRevenues)-SUM($JA14:KQ14),LOOKUP($F14,TenantNames,TenantMonthlyRents)),IF(AND((SUMIF($G$4:AHB$4,"&lt;"&amp;KR$4,$G14:AHB14))&gt;SUMIFS(TransactionAmounts,TenantSources,$F14,'Filtered Data'!$C$2:$C23,"&lt;"&amp;KR$4),KR$4&lt;TODAY()),"Late","Occupied")),)))</f>
        <v/>
      </c>
      <c r="KS14" s="33" t="str">
        <f>IF(ISBLANK($F14),,IF(TODAY()=KS$4,"Today",IF(AND(LOOKUP($F14,TenantNames,TenantStartDates)&lt;=KS$4,LOOKUP($F14,TenantNames,TenantEndDates)&gt;=KS$4),IF(OR(AND(DAY(LOOKUP($F14,TenantNames,TenantStartDates))&gt;28,DAY(EOMONTH(KS$4,0))=28,DAY(KS$4)=28),AND(DAY(LOOKUP($F14,TenantNames,TenantStartDates))&gt;30,DAY(EOMONTH(KS$4,0))=30,DAY(KS$4)=30),DAY(LOOKUP($F14,TenantNames,TenantStartDates))=DAY(KS$4)),IF((LOOKUP($F14,TenantNames,TenantEndDates)-KS$4)&lt;=31,LOOKUP($F14,TenantNames,TenantTotalRevenues)-SUM($JA14:KR14),LOOKUP($F14,TenantNames,TenantMonthlyRents)),IF(AND((SUMIF($G$4:AHB$4,"&lt;"&amp;KS$4,$G14:AHB14))&gt;SUMIFS(TransactionAmounts,TenantSources,$F14,'Filtered Data'!$C$2:$C23,"&lt;"&amp;KS$4),KS$4&lt;TODAY()),"Late","Occupied")),)))</f>
        <v/>
      </c>
      <c r="KT14" s="33" t="str">
        <f>IF(ISBLANK($F14),,IF(TODAY()=KT$4,"Today",IF(AND(LOOKUP($F14,TenantNames,TenantStartDates)&lt;=KT$4,LOOKUP($F14,TenantNames,TenantEndDates)&gt;=KT$4),IF(OR(AND(DAY(LOOKUP($F14,TenantNames,TenantStartDates))&gt;28,DAY(EOMONTH(KT$4,0))=28,DAY(KT$4)=28),AND(DAY(LOOKUP($F14,TenantNames,TenantStartDates))&gt;30,DAY(EOMONTH(KT$4,0))=30,DAY(KT$4)=30),DAY(LOOKUP($F14,TenantNames,TenantStartDates))=DAY(KT$4)),IF((LOOKUP($F14,TenantNames,TenantEndDates)-KT$4)&lt;=31,LOOKUP($F14,TenantNames,TenantTotalRevenues)-SUM($JA14:KS14),LOOKUP($F14,TenantNames,TenantMonthlyRents)),IF(AND((SUMIF($G$4:AHB$4,"&lt;"&amp;KT$4,$G14:AHB14))&gt;SUMIFS(TransactionAmounts,TenantSources,$F14,'Filtered Data'!$C$2:$C23,"&lt;"&amp;KT$4),KT$4&lt;TODAY()),"Late","Occupied")),)))</f>
        <v/>
      </c>
      <c r="KU14" s="33" t="str">
        <f>IF(ISBLANK($F14),,IF(TODAY()=KU$4,"Today",IF(AND(LOOKUP($F14,TenantNames,TenantStartDates)&lt;=KU$4,LOOKUP($F14,TenantNames,TenantEndDates)&gt;=KU$4),IF(OR(AND(DAY(LOOKUP($F14,TenantNames,TenantStartDates))&gt;28,DAY(EOMONTH(KU$4,0))=28,DAY(KU$4)=28),AND(DAY(LOOKUP($F14,TenantNames,TenantStartDates))&gt;30,DAY(EOMONTH(KU$4,0))=30,DAY(KU$4)=30),DAY(LOOKUP($F14,TenantNames,TenantStartDates))=DAY(KU$4)),IF((LOOKUP($F14,TenantNames,TenantEndDates)-KU$4)&lt;=31,LOOKUP($F14,TenantNames,TenantTotalRevenues)-SUM($JA14:KT14),LOOKUP($F14,TenantNames,TenantMonthlyRents)),IF(AND((SUMIF($G$4:AHB$4,"&lt;"&amp;KU$4,$G14:AHB14))&gt;SUMIFS(TransactionAmounts,TenantSources,$F14,'Filtered Data'!$C$2:$C23,"&lt;"&amp;KU$4),KU$4&lt;TODAY()),"Late","Occupied")),)))</f>
        <v/>
      </c>
      <c r="KV14" s="33" t="str">
        <f>IF(ISBLANK($F14),,IF(TODAY()=KV$4,"Today",IF(AND(LOOKUP($F14,TenantNames,TenantStartDates)&lt;=KV$4,LOOKUP($F14,TenantNames,TenantEndDates)&gt;=KV$4),IF(OR(AND(DAY(LOOKUP($F14,TenantNames,TenantStartDates))&gt;28,DAY(EOMONTH(KV$4,0))=28,DAY(KV$4)=28),AND(DAY(LOOKUP($F14,TenantNames,TenantStartDates))&gt;30,DAY(EOMONTH(KV$4,0))=30,DAY(KV$4)=30),DAY(LOOKUP($F14,TenantNames,TenantStartDates))=DAY(KV$4)),IF((LOOKUP($F14,TenantNames,TenantEndDates)-KV$4)&lt;=31,LOOKUP($F14,TenantNames,TenantTotalRevenues)-SUM($JA14:KU14),LOOKUP($F14,TenantNames,TenantMonthlyRents)),IF(AND((SUMIF($G$4:AHB$4,"&lt;"&amp;KV$4,$G14:AHB14))&gt;SUMIFS(TransactionAmounts,TenantSources,$F14,'Filtered Data'!$C$2:$C23,"&lt;"&amp;KV$4),KV$4&lt;TODAY()),"Late","Occupied")),)))</f>
        <v/>
      </c>
      <c r="KW14" s="33" t="str">
        <f>IF(ISBLANK($F14),,IF(TODAY()=KW$4,"Today",IF(AND(LOOKUP($F14,TenantNames,TenantStartDates)&lt;=KW$4,LOOKUP($F14,TenantNames,TenantEndDates)&gt;=KW$4),IF(OR(AND(DAY(LOOKUP($F14,TenantNames,TenantStartDates))&gt;28,DAY(EOMONTH(KW$4,0))=28,DAY(KW$4)=28),AND(DAY(LOOKUP($F14,TenantNames,TenantStartDates))&gt;30,DAY(EOMONTH(KW$4,0))=30,DAY(KW$4)=30),DAY(LOOKUP($F14,TenantNames,TenantStartDates))=DAY(KW$4)),IF((LOOKUP($F14,TenantNames,TenantEndDates)-KW$4)&lt;=31,LOOKUP($F14,TenantNames,TenantTotalRevenues)-SUM($JA14:KV14),LOOKUP($F14,TenantNames,TenantMonthlyRents)),IF(AND((SUMIF($G$4:AHB$4,"&lt;"&amp;KW$4,$G14:AHB14))&gt;SUMIFS(TransactionAmounts,TenantSources,$F14,'Filtered Data'!$C$2:$C23,"&lt;"&amp;KW$4),KW$4&lt;TODAY()),"Late","Occupied")),)))</f>
        <v/>
      </c>
      <c r="KX14" s="33" t="str">
        <f>IF(ISBLANK($F14),,IF(TODAY()=KX$4,"Today",IF(AND(LOOKUP($F14,TenantNames,TenantStartDates)&lt;=KX$4,LOOKUP($F14,TenantNames,TenantEndDates)&gt;=KX$4),IF(OR(AND(DAY(LOOKUP($F14,TenantNames,TenantStartDates))&gt;28,DAY(EOMONTH(KX$4,0))=28,DAY(KX$4)=28),AND(DAY(LOOKUP($F14,TenantNames,TenantStartDates))&gt;30,DAY(EOMONTH(KX$4,0))=30,DAY(KX$4)=30),DAY(LOOKUP($F14,TenantNames,TenantStartDates))=DAY(KX$4)),IF((LOOKUP($F14,TenantNames,TenantEndDates)-KX$4)&lt;=31,LOOKUP($F14,TenantNames,TenantTotalRevenues)-SUM($JA14:KW14),LOOKUP($F14,TenantNames,TenantMonthlyRents)),IF(AND((SUMIF($G$4:AHB$4,"&lt;"&amp;KX$4,$G14:AHB14))&gt;SUMIFS(TransactionAmounts,TenantSources,$F14,'Filtered Data'!$C$2:$C23,"&lt;"&amp;KX$4),KX$4&lt;TODAY()),"Late","Occupied")),)))</f>
        <v/>
      </c>
      <c r="KY14" s="33" t="str">
        <f>IF(ISBLANK($F14),,IF(TODAY()=KY$4,"Today",IF(AND(LOOKUP($F14,TenantNames,TenantStartDates)&lt;=KY$4,LOOKUP($F14,TenantNames,TenantEndDates)&gt;=KY$4),IF(OR(AND(DAY(LOOKUP($F14,TenantNames,TenantStartDates))&gt;28,DAY(EOMONTH(KY$4,0))=28,DAY(KY$4)=28),AND(DAY(LOOKUP($F14,TenantNames,TenantStartDates))&gt;30,DAY(EOMONTH(KY$4,0))=30,DAY(KY$4)=30),DAY(LOOKUP($F14,TenantNames,TenantStartDates))=DAY(KY$4)),IF((LOOKUP($F14,TenantNames,TenantEndDates)-KY$4)&lt;=31,LOOKUP($F14,TenantNames,TenantTotalRevenues)-SUM($JA14:KX14),LOOKUP($F14,TenantNames,TenantMonthlyRents)),IF(AND((SUMIF($G$4:AHB$4,"&lt;"&amp;KY$4,$G14:AHB14))&gt;SUMIFS(TransactionAmounts,TenantSources,$F14,'Filtered Data'!$C$2:$C23,"&lt;"&amp;KY$4),KY$4&lt;TODAY()),"Late","Occupied")),)))</f>
        <v/>
      </c>
      <c r="KZ14" s="33" t="str">
        <f>IF(ISBLANK($F14),,IF(TODAY()=KZ$4,"Today",IF(AND(LOOKUP($F14,TenantNames,TenantStartDates)&lt;=KZ$4,LOOKUP($F14,TenantNames,TenantEndDates)&gt;=KZ$4),IF(OR(AND(DAY(LOOKUP($F14,TenantNames,TenantStartDates))&gt;28,DAY(EOMONTH(KZ$4,0))=28,DAY(KZ$4)=28),AND(DAY(LOOKUP($F14,TenantNames,TenantStartDates))&gt;30,DAY(EOMONTH(KZ$4,0))=30,DAY(KZ$4)=30),DAY(LOOKUP($F14,TenantNames,TenantStartDates))=DAY(KZ$4)),IF((LOOKUP($F14,TenantNames,TenantEndDates)-KZ$4)&lt;=31,LOOKUP($F14,TenantNames,TenantTotalRevenues)-SUM($JA14:KY14),LOOKUP($F14,TenantNames,TenantMonthlyRents)),IF(AND((SUMIF($G$4:AHB$4,"&lt;"&amp;KZ$4,$G14:AHB14))&gt;SUMIFS(TransactionAmounts,TenantSources,$F14,'Filtered Data'!$C$2:$C23,"&lt;"&amp;KZ$4),KZ$4&lt;TODAY()),"Late","Occupied")),)))</f>
        <v/>
      </c>
      <c r="LA14" s="33" t="str">
        <f>IF(ISBLANK($F14),,IF(TODAY()=LA$4,"Today",IF(AND(LOOKUP($F14,TenantNames,TenantStartDates)&lt;=LA$4,LOOKUP($F14,TenantNames,TenantEndDates)&gt;=LA$4),IF(OR(AND(DAY(LOOKUP($F14,TenantNames,TenantStartDates))&gt;28,DAY(EOMONTH(LA$4,0))=28,DAY(LA$4)=28),AND(DAY(LOOKUP($F14,TenantNames,TenantStartDates))&gt;30,DAY(EOMONTH(LA$4,0))=30,DAY(LA$4)=30),DAY(LOOKUP($F14,TenantNames,TenantStartDates))=DAY(LA$4)),IF((LOOKUP($F14,TenantNames,TenantEndDates)-LA$4)&lt;=31,LOOKUP($F14,TenantNames,TenantTotalRevenues)-SUM($JA14:KZ14),LOOKUP($F14,TenantNames,TenantMonthlyRents)),IF(AND((SUMIF($G$4:AHB$4,"&lt;"&amp;LA$4,$G14:AHB14))&gt;SUMIFS(TransactionAmounts,TenantSources,$F14,'Filtered Data'!$C$2:$C23,"&lt;"&amp;LA$4),LA$4&lt;TODAY()),"Late","Occupied")),)))</f>
        <v/>
      </c>
      <c r="LB14" s="33" t="str">
        <f>IF(ISBLANK($F14),,IF(TODAY()=LB$4,"Today",IF(AND(LOOKUP($F14,TenantNames,TenantStartDates)&lt;=LB$4,LOOKUP($F14,TenantNames,TenantEndDates)&gt;=LB$4),IF(OR(AND(DAY(LOOKUP($F14,TenantNames,TenantStartDates))&gt;28,DAY(EOMONTH(LB$4,0))=28,DAY(LB$4)=28),AND(DAY(LOOKUP($F14,TenantNames,TenantStartDates))&gt;30,DAY(EOMONTH(LB$4,0))=30,DAY(LB$4)=30),DAY(LOOKUP($F14,TenantNames,TenantStartDates))=DAY(LB$4)),IF((LOOKUP($F14,TenantNames,TenantEndDates)-LB$4)&lt;=31,LOOKUP($F14,TenantNames,TenantTotalRevenues)-SUM($JA14:LA14),LOOKUP($F14,TenantNames,TenantMonthlyRents)),IF(AND((SUMIF($G$4:AHB$4,"&lt;"&amp;LB$4,$G14:AHB14))&gt;SUMIFS(TransactionAmounts,TenantSources,$F14,'Filtered Data'!$C$2:$C23,"&lt;"&amp;LB$4),LB$4&lt;TODAY()),"Late","Occupied")),)))</f>
        <v/>
      </c>
      <c r="LC14" s="33" t="str">
        <f>IF(ISBLANK($F14),,IF(TODAY()=LC$4,"Today",IF(AND(LOOKUP($F14,TenantNames,TenantStartDates)&lt;=LC$4,LOOKUP($F14,TenantNames,TenantEndDates)&gt;=LC$4),IF(OR(AND(DAY(LOOKUP($F14,TenantNames,TenantStartDates))&gt;28,DAY(EOMONTH(LC$4,0))=28,DAY(LC$4)=28),AND(DAY(LOOKUP($F14,TenantNames,TenantStartDates))&gt;30,DAY(EOMONTH(LC$4,0))=30,DAY(LC$4)=30),DAY(LOOKUP($F14,TenantNames,TenantStartDates))=DAY(LC$4)),IF((LOOKUP($F14,TenantNames,TenantEndDates)-LC$4)&lt;=31,LOOKUP($F14,TenantNames,TenantTotalRevenues)-SUM($JA14:LB14),LOOKUP($F14,TenantNames,TenantMonthlyRents)),IF(AND((SUMIF($G$4:AHB$4,"&lt;"&amp;LC$4,$G14:AHB14))&gt;SUMIFS(TransactionAmounts,TenantSources,$F14,'Filtered Data'!$C$2:$C23,"&lt;"&amp;LC$4),LC$4&lt;TODAY()),"Late","Occupied")),)))</f>
        <v/>
      </c>
      <c r="LD14" s="33" t="str">
        <f>IF(ISBLANK($F14),,IF(TODAY()=LD$4,"Today",IF(AND(LOOKUP($F14,TenantNames,TenantStartDates)&lt;=LD$4,LOOKUP($F14,TenantNames,TenantEndDates)&gt;=LD$4),IF(OR(AND(DAY(LOOKUP($F14,TenantNames,TenantStartDates))&gt;28,DAY(EOMONTH(LD$4,0))=28,DAY(LD$4)=28),AND(DAY(LOOKUP($F14,TenantNames,TenantStartDates))&gt;30,DAY(EOMONTH(LD$4,0))=30,DAY(LD$4)=30),DAY(LOOKUP($F14,TenantNames,TenantStartDates))=DAY(LD$4)),IF((LOOKUP($F14,TenantNames,TenantEndDates)-LD$4)&lt;=31,LOOKUP($F14,TenantNames,TenantTotalRevenues)-SUM($JA14:LC14),LOOKUP($F14,TenantNames,TenantMonthlyRents)),IF(AND((SUMIF($G$4:AHB$4,"&lt;"&amp;LD$4,$G14:AHB14))&gt;SUMIFS(TransactionAmounts,TenantSources,$F14,'Filtered Data'!$C$2:$C23,"&lt;"&amp;LD$4),LD$4&lt;TODAY()),"Late","Occupied")),)))</f>
        <v/>
      </c>
      <c r="LE14" s="33" t="str">
        <f>IF(ISBLANK($F14),,IF(TODAY()=LE$4,"Today",IF(AND(LOOKUP($F14,TenantNames,TenantStartDates)&lt;=LE$4,LOOKUP($F14,TenantNames,TenantEndDates)&gt;=LE$4),IF(OR(AND(DAY(LOOKUP($F14,TenantNames,TenantStartDates))&gt;28,DAY(EOMONTH(LE$4,0))=28,DAY(LE$4)=28),AND(DAY(LOOKUP($F14,TenantNames,TenantStartDates))&gt;30,DAY(EOMONTH(LE$4,0))=30,DAY(LE$4)=30),DAY(LOOKUP($F14,TenantNames,TenantStartDates))=DAY(LE$4)),IF((LOOKUP($F14,TenantNames,TenantEndDates)-LE$4)&lt;=31,LOOKUP($F14,TenantNames,TenantTotalRevenues)-SUM($JA14:LD14),LOOKUP($F14,TenantNames,TenantMonthlyRents)),IF(AND((SUMIF($G$4:AHB$4,"&lt;"&amp;LE$4,$G14:AHB14))&gt;SUMIFS(TransactionAmounts,TenantSources,$F14,'Filtered Data'!$C$2:$C23,"&lt;"&amp;LE$4),LE$4&lt;TODAY()),"Late","Occupied")),)))</f>
        <v/>
      </c>
      <c r="LF14" s="33" t="str">
        <f>IF(ISBLANK($F14),,IF(TODAY()=LF$4,"Today",IF(AND(LOOKUP($F14,TenantNames,TenantStartDates)&lt;=LF$4,LOOKUP($F14,TenantNames,TenantEndDates)&gt;=LF$4),IF(OR(AND(DAY(LOOKUP($F14,TenantNames,TenantStartDates))&gt;28,DAY(EOMONTH(LF$4,0))=28,DAY(LF$4)=28),AND(DAY(LOOKUP($F14,TenantNames,TenantStartDates))&gt;30,DAY(EOMONTH(LF$4,0))=30,DAY(LF$4)=30),DAY(LOOKUP($F14,TenantNames,TenantStartDates))=DAY(LF$4)),IF((LOOKUP($F14,TenantNames,TenantEndDates)-LF$4)&lt;=31,LOOKUP($F14,TenantNames,TenantTotalRevenues)-SUM($JA14:LE14),LOOKUP($F14,TenantNames,TenantMonthlyRents)),IF(AND((SUMIF($G$4:AHB$4,"&lt;"&amp;LF$4,$G14:AHB14))&gt;SUMIFS(TransactionAmounts,TenantSources,$F14,'Filtered Data'!$C$2:$C23,"&lt;"&amp;LF$4),LF$4&lt;TODAY()),"Late","Occupied")),)))</f>
        <v/>
      </c>
      <c r="LG14" s="33" t="str">
        <f>IF(ISBLANK($F14),,IF(TODAY()=LG$4,"Today",IF(AND(LOOKUP($F14,TenantNames,TenantStartDates)&lt;=LG$4,LOOKUP($F14,TenantNames,TenantEndDates)&gt;=LG$4),IF(OR(AND(DAY(LOOKUP($F14,TenantNames,TenantStartDates))&gt;28,DAY(EOMONTH(LG$4,0))=28,DAY(LG$4)=28),AND(DAY(LOOKUP($F14,TenantNames,TenantStartDates))&gt;30,DAY(EOMONTH(LG$4,0))=30,DAY(LG$4)=30),DAY(LOOKUP($F14,TenantNames,TenantStartDates))=DAY(LG$4)),IF((LOOKUP($F14,TenantNames,TenantEndDates)-LG$4)&lt;=31,LOOKUP($F14,TenantNames,TenantTotalRevenues)-SUM($JA14:LF14),LOOKUP($F14,TenantNames,TenantMonthlyRents)),IF(AND((SUMIF($G$4:AHB$4,"&lt;"&amp;LG$4,$G14:AHB14))&gt;SUMIFS(TransactionAmounts,TenantSources,$F14,'Filtered Data'!$C$2:$C23,"&lt;"&amp;LG$4),LG$4&lt;TODAY()),"Late","Occupied")),)))</f>
        <v/>
      </c>
      <c r="LH14" s="33" t="str">
        <f>IF(ISBLANK($F14),,IF(TODAY()=LH$4,"Today",IF(AND(LOOKUP($F14,TenantNames,TenantStartDates)&lt;=LH$4,LOOKUP($F14,TenantNames,TenantEndDates)&gt;=LH$4),IF(OR(AND(DAY(LOOKUP($F14,TenantNames,TenantStartDates))&gt;28,DAY(EOMONTH(LH$4,0))=28,DAY(LH$4)=28),AND(DAY(LOOKUP($F14,TenantNames,TenantStartDates))&gt;30,DAY(EOMONTH(LH$4,0))=30,DAY(LH$4)=30),DAY(LOOKUP($F14,TenantNames,TenantStartDates))=DAY(LH$4)),IF((LOOKUP($F14,TenantNames,TenantEndDates)-LH$4)&lt;=31,LOOKUP($F14,TenantNames,TenantTotalRevenues)-SUM($JA14:LG14),LOOKUP($F14,TenantNames,TenantMonthlyRents)),IF(AND((SUMIF($G$4:AHB$4,"&lt;"&amp;LH$4,$G14:AHB14))&gt;SUMIFS(TransactionAmounts,TenantSources,$F14,'Filtered Data'!$C$2:$C23,"&lt;"&amp;LH$4),LH$4&lt;TODAY()),"Late","Occupied")),)))</f>
        <v/>
      </c>
      <c r="LI14" s="33" t="str">
        <f>IF(ISBLANK($F14),,IF(TODAY()=LI$4,"Today",IF(AND(LOOKUP($F14,TenantNames,TenantStartDates)&lt;=LI$4,LOOKUP($F14,TenantNames,TenantEndDates)&gt;=LI$4),IF(OR(AND(DAY(LOOKUP($F14,TenantNames,TenantStartDates))&gt;28,DAY(EOMONTH(LI$4,0))=28,DAY(LI$4)=28),AND(DAY(LOOKUP($F14,TenantNames,TenantStartDates))&gt;30,DAY(EOMONTH(LI$4,0))=30,DAY(LI$4)=30),DAY(LOOKUP($F14,TenantNames,TenantStartDates))=DAY(LI$4)),IF((LOOKUP($F14,TenantNames,TenantEndDates)-LI$4)&lt;=31,LOOKUP($F14,TenantNames,TenantTotalRevenues)-SUM($JA14:LH14),LOOKUP($F14,TenantNames,TenantMonthlyRents)),IF(AND((SUMIF($G$4:AHB$4,"&lt;"&amp;LI$4,$G14:AHB14))&gt;SUMIFS(TransactionAmounts,TenantSources,$F14,'Filtered Data'!$C$2:$C23,"&lt;"&amp;LI$4),LI$4&lt;TODAY()),"Late","Occupied")),)))</f>
        <v/>
      </c>
      <c r="LJ14" s="33" t="str">
        <f>IF(ISBLANK($F14),,IF(TODAY()=LJ$4,"Today",IF(AND(LOOKUP($F14,TenantNames,TenantStartDates)&lt;=LJ$4,LOOKUP($F14,TenantNames,TenantEndDates)&gt;=LJ$4),IF(OR(AND(DAY(LOOKUP($F14,TenantNames,TenantStartDates))&gt;28,DAY(EOMONTH(LJ$4,0))=28,DAY(LJ$4)=28),AND(DAY(LOOKUP($F14,TenantNames,TenantStartDates))&gt;30,DAY(EOMONTH(LJ$4,0))=30,DAY(LJ$4)=30),DAY(LOOKUP($F14,TenantNames,TenantStartDates))=DAY(LJ$4)),IF((LOOKUP($F14,TenantNames,TenantEndDates)-LJ$4)&lt;=31,LOOKUP($F14,TenantNames,TenantTotalRevenues)-SUM($JA14:LI14),LOOKUP($F14,TenantNames,TenantMonthlyRents)),IF(AND((SUMIF($G$4:AHB$4,"&lt;"&amp;LJ$4,$G14:AHB14))&gt;SUMIFS(TransactionAmounts,TenantSources,$F14,'Filtered Data'!$C$2:$C23,"&lt;"&amp;LJ$4),LJ$4&lt;TODAY()),"Late","Occupied")),)))</f>
        <v/>
      </c>
      <c r="LK14" s="33" t="str">
        <f>IF(ISBLANK($F14),,IF(TODAY()=LK$4,"Today",IF(AND(LOOKUP($F14,TenantNames,TenantStartDates)&lt;=LK$4,LOOKUP($F14,TenantNames,TenantEndDates)&gt;=LK$4),IF(OR(AND(DAY(LOOKUP($F14,TenantNames,TenantStartDates))&gt;28,DAY(EOMONTH(LK$4,0))=28,DAY(LK$4)=28),AND(DAY(LOOKUP($F14,TenantNames,TenantStartDates))&gt;30,DAY(EOMONTH(LK$4,0))=30,DAY(LK$4)=30),DAY(LOOKUP($F14,TenantNames,TenantStartDates))=DAY(LK$4)),IF((LOOKUP($F14,TenantNames,TenantEndDates)-LK$4)&lt;=31,LOOKUP($F14,TenantNames,TenantTotalRevenues)-SUM($JA14:LJ14),LOOKUP($F14,TenantNames,TenantMonthlyRents)),IF(AND((SUMIF($G$4:AHB$4,"&lt;"&amp;LK$4,$G14:AHB14))&gt;SUMIFS(TransactionAmounts,TenantSources,$F14,'Filtered Data'!$C$2:$C23,"&lt;"&amp;LK$4),LK$4&lt;TODAY()),"Late","Occupied")),)))</f>
        <v/>
      </c>
      <c r="LL14" s="33" t="str">
        <f>IF(ISBLANK($F14),,IF(TODAY()=LL$4,"Today",IF(AND(LOOKUP($F14,TenantNames,TenantStartDates)&lt;=LL$4,LOOKUP($F14,TenantNames,TenantEndDates)&gt;=LL$4),IF(OR(AND(DAY(LOOKUP($F14,TenantNames,TenantStartDates))&gt;28,DAY(EOMONTH(LL$4,0))=28,DAY(LL$4)=28),AND(DAY(LOOKUP($F14,TenantNames,TenantStartDates))&gt;30,DAY(EOMONTH(LL$4,0))=30,DAY(LL$4)=30),DAY(LOOKUP($F14,TenantNames,TenantStartDates))=DAY(LL$4)),IF((LOOKUP($F14,TenantNames,TenantEndDates)-LL$4)&lt;=31,LOOKUP($F14,TenantNames,TenantTotalRevenues)-SUM($JA14:LK14),LOOKUP($F14,TenantNames,TenantMonthlyRents)),IF(AND((SUMIF($G$4:AHB$4,"&lt;"&amp;LL$4,$G14:AHB14))&gt;SUMIFS(TransactionAmounts,TenantSources,$F14,'Filtered Data'!$C$2:$C23,"&lt;"&amp;LL$4),LL$4&lt;TODAY()),"Late","Occupied")),)))</f>
        <v/>
      </c>
      <c r="LM14" s="33" t="str">
        <f>IF(ISBLANK($F14),,IF(TODAY()=LM$4,"Today",IF(AND(LOOKUP($F14,TenantNames,TenantStartDates)&lt;=LM$4,LOOKUP($F14,TenantNames,TenantEndDates)&gt;=LM$4),IF(OR(AND(DAY(LOOKUP($F14,TenantNames,TenantStartDates))&gt;28,DAY(EOMONTH(LM$4,0))=28,DAY(LM$4)=28),AND(DAY(LOOKUP($F14,TenantNames,TenantStartDates))&gt;30,DAY(EOMONTH(LM$4,0))=30,DAY(LM$4)=30),DAY(LOOKUP($F14,TenantNames,TenantStartDates))=DAY(LM$4)),IF((LOOKUP($F14,TenantNames,TenantEndDates)-LM$4)&lt;=31,LOOKUP($F14,TenantNames,TenantTotalRevenues)-SUM($JA14:LL14),LOOKUP($F14,TenantNames,TenantMonthlyRents)),IF(AND((SUMIF($G$4:AHB$4,"&lt;"&amp;LM$4,$G14:AHB14))&gt;SUMIFS(TransactionAmounts,TenantSources,$F14,'Filtered Data'!$C$2:$C23,"&lt;"&amp;LM$4),LM$4&lt;TODAY()),"Late","Occupied")),)))</f>
        <v/>
      </c>
      <c r="LN14" s="33" t="str">
        <f>IF(ISBLANK($F14),,IF(TODAY()=LN$4,"Today",IF(AND(LOOKUP($F14,TenantNames,TenantStartDates)&lt;=LN$4,LOOKUP($F14,TenantNames,TenantEndDates)&gt;=LN$4),IF(OR(AND(DAY(LOOKUP($F14,TenantNames,TenantStartDates))&gt;28,DAY(EOMONTH(LN$4,0))=28,DAY(LN$4)=28),AND(DAY(LOOKUP($F14,TenantNames,TenantStartDates))&gt;30,DAY(EOMONTH(LN$4,0))=30,DAY(LN$4)=30),DAY(LOOKUP($F14,TenantNames,TenantStartDates))=DAY(LN$4)),IF((LOOKUP($F14,TenantNames,TenantEndDates)-LN$4)&lt;=31,LOOKUP($F14,TenantNames,TenantTotalRevenues)-SUM($JA14:LM14),LOOKUP($F14,TenantNames,TenantMonthlyRents)),IF(AND((SUMIF($G$4:AHB$4,"&lt;"&amp;LN$4,$G14:AHB14))&gt;SUMIFS(TransactionAmounts,TenantSources,$F14,'Filtered Data'!$C$2:$C23,"&lt;"&amp;LN$4),LN$4&lt;TODAY()),"Late","Occupied")),)))</f>
        <v/>
      </c>
      <c r="LO14" s="33" t="str">
        <f>IF(ISBLANK($F14),,IF(TODAY()=LO$4,"Today",IF(AND(LOOKUP($F14,TenantNames,TenantStartDates)&lt;=LO$4,LOOKUP($F14,TenantNames,TenantEndDates)&gt;=LO$4),IF(OR(AND(DAY(LOOKUP($F14,TenantNames,TenantStartDates))&gt;28,DAY(EOMONTH(LO$4,0))=28,DAY(LO$4)=28),AND(DAY(LOOKUP($F14,TenantNames,TenantStartDates))&gt;30,DAY(EOMONTH(LO$4,0))=30,DAY(LO$4)=30),DAY(LOOKUP($F14,TenantNames,TenantStartDates))=DAY(LO$4)),IF((LOOKUP($F14,TenantNames,TenantEndDates)-LO$4)&lt;=31,LOOKUP($F14,TenantNames,TenantTotalRevenues)-SUM($JA14:LN14),LOOKUP($F14,TenantNames,TenantMonthlyRents)),IF(AND((SUMIF($G$4:AHB$4,"&lt;"&amp;LO$4,$G14:AHB14))&gt;SUMIFS(TransactionAmounts,TenantSources,$F14,'Filtered Data'!$C$2:$C23,"&lt;"&amp;LO$4),LO$4&lt;TODAY()),"Late","Occupied")),)))</f>
        <v/>
      </c>
      <c r="LP14" s="33" t="str">
        <f>IF(ISBLANK($F14),,IF(TODAY()=LP$4,"Today",IF(AND(LOOKUP($F14,TenantNames,TenantStartDates)&lt;=LP$4,LOOKUP($F14,TenantNames,TenantEndDates)&gt;=LP$4),IF(OR(AND(DAY(LOOKUP($F14,TenantNames,TenantStartDates))&gt;28,DAY(EOMONTH(LP$4,0))=28,DAY(LP$4)=28),AND(DAY(LOOKUP($F14,TenantNames,TenantStartDates))&gt;30,DAY(EOMONTH(LP$4,0))=30,DAY(LP$4)=30),DAY(LOOKUP($F14,TenantNames,TenantStartDates))=DAY(LP$4)),IF((LOOKUP($F14,TenantNames,TenantEndDates)-LP$4)&lt;=31,LOOKUP($F14,TenantNames,TenantTotalRevenues)-SUM($JA14:LO14),LOOKUP($F14,TenantNames,TenantMonthlyRents)),IF(AND((SUMIF($G$4:AHB$4,"&lt;"&amp;LP$4,$G14:AHB14))&gt;SUMIFS(TransactionAmounts,TenantSources,$F14,'Filtered Data'!$C$2:$C23,"&lt;"&amp;LP$4),LP$4&lt;TODAY()),"Late","Occupied")),)))</f>
        <v/>
      </c>
      <c r="LQ14" s="33" t="str">
        <f>IF(ISBLANK($F14),,IF(TODAY()=LQ$4,"Today",IF(AND(LOOKUP($F14,TenantNames,TenantStartDates)&lt;=LQ$4,LOOKUP($F14,TenantNames,TenantEndDates)&gt;=LQ$4),IF(OR(AND(DAY(LOOKUP($F14,TenantNames,TenantStartDates))&gt;28,DAY(EOMONTH(LQ$4,0))=28,DAY(LQ$4)=28),AND(DAY(LOOKUP($F14,TenantNames,TenantStartDates))&gt;30,DAY(EOMONTH(LQ$4,0))=30,DAY(LQ$4)=30),DAY(LOOKUP($F14,TenantNames,TenantStartDates))=DAY(LQ$4)),IF((LOOKUP($F14,TenantNames,TenantEndDates)-LQ$4)&lt;=31,LOOKUP($F14,TenantNames,TenantTotalRevenues)-SUM($JA14:LP14),LOOKUP($F14,TenantNames,TenantMonthlyRents)),IF(AND((SUMIF($G$4:AHB$4,"&lt;"&amp;LQ$4,$G14:AHB14))&gt;SUMIFS(TransactionAmounts,TenantSources,$F14,'Filtered Data'!$C$2:$C23,"&lt;"&amp;LQ$4),LQ$4&lt;TODAY()),"Late","Occupied")),)))</f>
        <v/>
      </c>
      <c r="LR14" s="33" t="str">
        <f>IF(ISBLANK($F14),,IF(TODAY()=LR$4,"Today",IF(AND(LOOKUP($F14,TenantNames,TenantStartDates)&lt;=LR$4,LOOKUP($F14,TenantNames,TenantEndDates)&gt;=LR$4),IF(OR(AND(DAY(LOOKUP($F14,TenantNames,TenantStartDates))&gt;28,DAY(EOMONTH(LR$4,0))=28,DAY(LR$4)=28),AND(DAY(LOOKUP($F14,TenantNames,TenantStartDates))&gt;30,DAY(EOMONTH(LR$4,0))=30,DAY(LR$4)=30),DAY(LOOKUP($F14,TenantNames,TenantStartDates))=DAY(LR$4)),IF((LOOKUP($F14,TenantNames,TenantEndDates)-LR$4)&lt;=31,LOOKUP($F14,TenantNames,TenantTotalRevenues)-SUM($JA14:LQ14),LOOKUP($F14,TenantNames,TenantMonthlyRents)),IF(AND((SUMIF($G$4:AHB$4,"&lt;"&amp;LR$4,$G14:AHB14))&gt;SUMIFS(TransactionAmounts,TenantSources,$F14,'Filtered Data'!$C$2:$C23,"&lt;"&amp;LR$4),LR$4&lt;TODAY()),"Late","Occupied")),)))</f>
        <v/>
      </c>
      <c r="LS14" s="33" t="str">
        <f>IF(ISBLANK($F14),,IF(TODAY()=LS$4,"Today",IF(AND(LOOKUP($F14,TenantNames,TenantStartDates)&lt;=LS$4,LOOKUP($F14,TenantNames,TenantEndDates)&gt;=LS$4),IF(OR(AND(DAY(LOOKUP($F14,TenantNames,TenantStartDates))&gt;28,DAY(EOMONTH(LS$4,0))=28,DAY(LS$4)=28),AND(DAY(LOOKUP($F14,TenantNames,TenantStartDates))&gt;30,DAY(EOMONTH(LS$4,0))=30,DAY(LS$4)=30),DAY(LOOKUP($F14,TenantNames,TenantStartDates))=DAY(LS$4)),IF((LOOKUP($F14,TenantNames,TenantEndDates)-LS$4)&lt;=31,LOOKUP($F14,TenantNames,TenantTotalRevenues)-SUM($JA14:LR14),LOOKUP($F14,TenantNames,TenantMonthlyRents)),IF(AND((SUMIF($G$4:AHB$4,"&lt;"&amp;LS$4,$G14:AHB14))&gt;SUMIFS(TransactionAmounts,TenantSources,$F14,'Filtered Data'!$C$2:$C23,"&lt;"&amp;LS$4),LS$4&lt;TODAY()),"Late","Occupied")),)))</f>
        <v/>
      </c>
      <c r="LT14" s="33" t="str">
        <f>IF(ISBLANK($F14),,IF(TODAY()=LT$4,"Today",IF(AND(LOOKUP($F14,TenantNames,TenantStartDates)&lt;=LT$4,LOOKUP($F14,TenantNames,TenantEndDates)&gt;=LT$4),IF(OR(AND(DAY(LOOKUP($F14,TenantNames,TenantStartDates))&gt;28,DAY(EOMONTH(LT$4,0))=28,DAY(LT$4)=28),AND(DAY(LOOKUP($F14,TenantNames,TenantStartDates))&gt;30,DAY(EOMONTH(LT$4,0))=30,DAY(LT$4)=30),DAY(LOOKUP($F14,TenantNames,TenantStartDates))=DAY(LT$4)),IF((LOOKUP($F14,TenantNames,TenantEndDates)-LT$4)&lt;=31,LOOKUP($F14,TenantNames,TenantTotalRevenues)-SUM($JA14:LS14),LOOKUP($F14,TenantNames,TenantMonthlyRents)),IF(AND((SUMIF($G$4:AHB$4,"&lt;"&amp;LT$4,$G14:AHB14))&gt;SUMIFS(TransactionAmounts,TenantSources,$F14,'Filtered Data'!$C$2:$C23,"&lt;"&amp;LT$4),LT$4&lt;TODAY()),"Late","Occupied")),)))</f>
        <v/>
      </c>
      <c r="LU14" s="33" t="str">
        <f>IF(ISBLANK($F14),,IF(TODAY()=LU$4,"Today",IF(AND(LOOKUP($F14,TenantNames,TenantStartDates)&lt;=LU$4,LOOKUP($F14,TenantNames,TenantEndDates)&gt;=LU$4),IF(OR(AND(DAY(LOOKUP($F14,TenantNames,TenantStartDates))&gt;28,DAY(EOMONTH(LU$4,0))=28,DAY(LU$4)=28),AND(DAY(LOOKUP($F14,TenantNames,TenantStartDates))&gt;30,DAY(EOMONTH(LU$4,0))=30,DAY(LU$4)=30),DAY(LOOKUP($F14,TenantNames,TenantStartDates))=DAY(LU$4)),IF((LOOKUP($F14,TenantNames,TenantEndDates)-LU$4)&lt;=31,LOOKUP($F14,TenantNames,TenantTotalRevenues)-SUM($JA14:LT14),LOOKUP($F14,TenantNames,TenantMonthlyRents)),IF(AND((SUMIF($G$4:AHB$4,"&lt;"&amp;LU$4,$G14:AHB14))&gt;SUMIFS(TransactionAmounts,TenantSources,$F14,'Filtered Data'!$C$2:$C23,"&lt;"&amp;LU$4),LU$4&lt;TODAY()),"Late","Occupied")),)))</f>
        <v/>
      </c>
      <c r="LV14" s="33" t="str">
        <f>IF(ISBLANK($F14),,IF(TODAY()=LV$4,"Today",IF(AND(LOOKUP($F14,TenantNames,TenantStartDates)&lt;=LV$4,LOOKUP($F14,TenantNames,TenantEndDates)&gt;=LV$4),IF(OR(AND(DAY(LOOKUP($F14,TenantNames,TenantStartDates))&gt;28,DAY(EOMONTH(LV$4,0))=28,DAY(LV$4)=28),AND(DAY(LOOKUP($F14,TenantNames,TenantStartDates))&gt;30,DAY(EOMONTH(LV$4,0))=30,DAY(LV$4)=30),DAY(LOOKUP($F14,TenantNames,TenantStartDates))=DAY(LV$4)),IF((LOOKUP($F14,TenantNames,TenantEndDates)-LV$4)&lt;=31,LOOKUP($F14,TenantNames,TenantTotalRevenues)-SUM($JA14:LU14),LOOKUP($F14,TenantNames,TenantMonthlyRents)),IF(AND((SUMIF($G$4:AHB$4,"&lt;"&amp;LV$4,$G14:AHB14))&gt;SUMIFS(TransactionAmounts,TenantSources,$F14,'Filtered Data'!$C$2:$C23,"&lt;"&amp;LV$4),LV$4&lt;TODAY()),"Late","Occupied")),)))</f>
        <v/>
      </c>
      <c r="LW14" s="33" t="str">
        <f>IF(ISBLANK($F14),,IF(TODAY()=LW$4,"Today",IF(AND(LOOKUP($F14,TenantNames,TenantStartDates)&lt;=LW$4,LOOKUP($F14,TenantNames,TenantEndDates)&gt;=LW$4),IF(OR(AND(DAY(LOOKUP($F14,TenantNames,TenantStartDates))&gt;28,DAY(EOMONTH(LW$4,0))=28,DAY(LW$4)=28),AND(DAY(LOOKUP($F14,TenantNames,TenantStartDates))&gt;30,DAY(EOMONTH(LW$4,0))=30,DAY(LW$4)=30),DAY(LOOKUP($F14,TenantNames,TenantStartDates))=DAY(LW$4)),IF((LOOKUP($F14,TenantNames,TenantEndDates)-LW$4)&lt;=31,LOOKUP($F14,TenantNames,TenantTotalRevenues)-SUM($JA14:LV14),LOOKUP($F14,TenantNames,TenantMonthlyRents)),IF(AND((SUMIF($G$4:AHB$4,"&lt;"&amp;LW$4,$G14:AHB14))&gt;SUMIFS(TransactionAmounts,TenantSources,$F14,'Filtered Data'!$C$2:$C23,"&lt;"&amp;LW$4),LW$4&lt;TODAY()),"Late","Occupied")),)))</f>
        <v/>
      </c>
      <c r="LX14" s="33" t="str">
        <f>IF(ISBLANK($F14),,IF(TODAY()=LX$4,"Today",IF(AND(LOOKUP($F14,TenantNames,TenantStartDates)&lt;=LX$4,LOOKUP($F14,TenantNames,TenantEndDates)&gt;=LX$4),IF(OR(AND(DAY(LOOKUP($F14,TenantNames,TenantStartDates))&gt;28,DAY(EOMONTH(LX$4,0))=28,DAY(LX$4)=28),AND(DAY(LOOKUP($F14,TenantNames,TenantStartDates))&gt;30,DAY(EOMONTH(LX$4,0))=30,DAY(LX$4)=30),DAY(LOOKUP($F14,TenantNames,TenantStartDates))=DAY(LX$4)),IF((LOOKUP($F14,TenantNames,TenantEndDates)-LX$4)&lt;=31,LOOKUP($F14,TenantNames,TenantTotalRevenues)-SUM($JA14:LW14),LOOKUP($F14,TenantNames,TenantMonthlyRents)),IF(AND((SUMIF($G$4:AHB$4,"&lt;"&amp;LX$4,$G14:AHB14))&gt;SUMIFS(TransactionAmounts,TenantSources,$F14,'Filtered Data'!$C$2:$C23,"&lt;"&amp;LX$4),LX$4&lt;TODAY()),"Late","Occupied")),)))</f>
        <v/>
      </c>
      <c r="LY14" s="33" t="str">
        <f>IF(ISBLANK($F14),,IF(TODAY()=LY$4,"Today",IF(AND(LOOKUP($F14,TenantNames,TenantStartDates)&lt;=LY$4,LOOKUP($F14,TenantNames,TenantEndDates)&gt;=LY$4),IF(OR(AND(DAY(LOOKUP($F14,TenantNames,TenantStartDates))&gt;28,DAY(EOMONTH(LY$4,0))=28,DAY(LY$4)=28),AND(DAY(LOOKUP($F14,TenantNames,TenantStartDates))&gt;30,DAY(EOMONTH(LY$4,0))=30,DAY(LY$4)=30),DAY(LOOKUP($F14,TenantNames,TenantStartDates))=DAY(LY$4)),IF((LOOKUP($F14,TenantNames,TenantEndDates)-LY$4)&lt;=31,LOOKUP($F14,TenantNames,TenantTotalRevenues)-SUM($JA14:LX14),LOOKUP($F14,TenantNames,TenantMonthlyRents)),IF(AND((SUMIF($G$4:AHB$4,"&lt;"&amp;LY$4,$G14:AHB14))&gt;SUMIFS(TransactionAmounts,TenantSources,$F14,'Filtered Data'!$C$2:$C23,"&lt;"&amp;LY$4),LY$4&lt;TODAY()),"Late","Occupied")),)))</f>
        <v/>
      </c>
      <c r="LZ14" s="33" t="str">
        <f>IF(ISBLANK($F14),,IF(TODAY()=LZ$4,"Today",IF(AND(LOOKUP($F14,TenantNames,TenantStartDates)&lt;=LZ$4,LOOKUP($F14,TenantNames,TenantEndDates)&gt;=LZ$4),IF(OR(AND(DAY(LOOKUP($F14,TenantNames,TenantStartDates))&gt;28,DAY(EOMONTH(LZ$4,0))=28,DAY(LZ$4)=28),AND(DAY(LOOKUP($F14,TenantNames,TenantStartDates))&gt;30,DAY(EOMONTH(LZ$4,0))=30,DAY(LZ$4)=30),DAY(LOOKUP($F14,TenantNames,TenantStartDates))=DAY(LZ$4)),IF((LOOKUP($F14,TenantNames,TenantEndDates)-LZ$4)&lt;=31,LOOKUP($F14,TenantNames,TenantTotalRevenues)-SUM($JA14:LY14),LOOKUP($F14,TenantNames,TenantMonthlyRents)),IF(AND((SUMIF($G$4:AHB$4,"&lt;"&amp;LZ$4,$G14:AHB14))&gt;SUMIFS(TransactionAmounts,TenantSources,$F14,'Filtered Data'!$C$2:$C23,"&lt;"&amp;LZ$4),LZ$4&lt;TODAY()),"Late","Occupied")),)))</f>
        <v/>
      </c>
      <c r="MA14" s="33" t="str">
        <f>IF(ISBLANK($F14),,IF(TODAY()=MA$4,"Today",IF(AND(LOOKUP($F14,TenantNames,TenantStartDates)&lt;=MA$4,LOOKUP($F14,TenantNames,TenantEndDates)&gt;=MA$4),IF(OR(AND(DAY(LOOKUP($F14,TenantNames,TenantStartDates))&gt;28,DAY(EOMONTH(MA$4,0))=28,DAY(MA$4)=28),AND(DAY(LOOKUP($F14,TenantNames,TenantStartDates))&gt;30,DAY(EOMONTH(MA$4,0))=30,DAY(MA$4)=30),DAY(LOOKUP($F14,TenantNames,TenantStartDates))=DAY(MA$4)),IF((LOOKUP($F14,TenantNames,TenantEndDates)-MA$4)&lt;=31,LOOKUP($F14,TenantNames,TenantTotalRevenues)-SUM($JA14:LZ14),LOOKUP($F14,TenantNames,TenantMonthlyRents)),IF(AND((SUMIF($G$4:AHB$4,"&lt;"&amp;MA$4,$G14:AHB14))&gt;SUMIFS(TransactionAmounts,TenantSources,$F14,'Filtered Data'!$C$2:$C23,"&lt;"&amp;MA$4),MA$4&lt;TODAY()),"Late","Occupied")),)))</f>
        <v/>
      </c>
      <c r="MB14" s="33" t="str">
        <f>IF(ISBLANK($F14),,IF(TODAY()=MB$4,"Today",IF(AND(LOOKUP($F14,TenantNames,TenantStartDates)&lt;=MB$4,LOOKUP($F14,TenantNames,TenantEndDates)&gt;=MB$4),IF(OR(AND(DAY(LOOKUP($F14,TenantNames,TenantStartDates))&gt;28,DAY(EOMONTH(MB$4,0))=28,DAY(MB$4)=28),AND(DAY(LOOKUP($F14,TenantNames,TenantStartDates))&gt;30,DAY(EOMONTH(MB$4,0))=30,DAY(MB$4)=30),DAY(LOOKUP($F14,TenantNames,TenantStartDates))=DAY(MB$4)),IF((LOOKUP($F14,TenantNames,TenantEndDates)-MB$4)&lt;=31,LOOKUP($F14,TenantNames,TenantTotalRevenues)-SUM($JA14:MA14),LOOKUP($F14,TenantNames,TenantMonthlyRents)),IF(AND((SUMIF($G$4:AHB$4,"&lt;"&amp;MB$4,$G14:AHB14))&gt;SUMIFS(TransactionAmounts,TenantSources,$F14,'Filtered Data'!$C$2:$C23,"&lt;"&amp;MB$4),MB$4&lt;TODAY()),"Late","Occupied")),)))</f>
        <v/>
      </c>
      <c r="MC14" s="33" t="str">
        <f>IF(ISBLANK($F14),,IF(TODAY()=MC$4,"Today",IF(AND(LOOKUP($F14,TenantNames,TenantStartDates)&lt;=MC$4,LOOKUP($F14,TenantNames,TenantEndDates)&gt;=MC$4),IF(OR(AND(DAY(LOOKUP($F14,TenantNames,TenantStartDates))&gt;28,DAY(EOMONTH(MC$4,0))=28,DAY(MC$4)=28),AND(DAY(LOOKUP($F14,TenantNames,TenantStartDates))&gt;30,DAY(EOMONTH(MC$4,0))=30,DAY(MC$4)=30),DAY(LOOKUP($F14,TenantNames,TenantStartDates))=DAY(MC$4)),IF((LOOKUP($F14,TenantNames,TenantEndDates)-MC$4)&lt;=31,LOOKUP($F14,TenantNames,TenantTotalRevenues)-SUM($JA14:MB14),LOOKUP($F14,TenantNames,TenantMonthlyRents)),IF(AND((SUMIF($G$4:AHB$4,"&lt;"&amp;MC$4,$G14:AHB14))&gt;SUMIFS(TransactionAmounts,TenantSources,$F14,'Filtered Data'!$C$2:$C23,"&lt;"&amp;MC$4),MC$4&lt;TODAY()),"Late","Occupied")),)))</f>
        <v/>
      </c>
      <c r="MD14" s="33" t="str">
        <f>IF(ISBLANK($F14),,IF(TODAY()=MD$4,"Today",IF(AND(LOOKUP($F14,TenantNames,TenantStartDates)&lt;=MD$4,LOOKUP($F14,TenantNames,TenantEndDates)&gt;=MD$4),IF(OR(AND(DAY(LOOKUP($F14,TenantNames,TenantStartDates))&gt;28,DAY(EOMONTH(MD$4,0))=28,DAY(MD$4)=28),AND(DAY(LOOKUP($F14,TenantNames,TenantStartDates))&gt;30,DAY(EOMONTH(MD$4,0))=30,DAY(MD$4)=30),DAY(LOOKUP($F14,TenantNames,TenantStartDates))=DAY(MD$4)),IF((LOOKUP($F14,TenantNames,TenantEndDates)-MD$4)&lt;=31,LOOKUP($F14,TenantNames,TenantTotalRevenues)-SUM($JA14:MC14),LOOKUP($F14,TenantNames,TenantMonthlyRents)),IF(AND((SUMIF($G$4:AHB$4,"&lt;"&amp;MD$4,$G14:AHB14))&gt;SUMIFS(TransactionAmounts,TenantSources,$F14,'Filtered Data'!$C$2:$C23,"&lt;"&amp;MD$4),MD$4&lt;TODAY()),"Late","Occupied")),)))</f>
        <v/>
      </c>
      <c r="ME14" s="33" t="str">
        <f>IF(ISBLANK($F14),,IF(TODAY()=ME$4,"Today",IF(AND(LOOKUP($F14,TenantNames,TenantStartDates)&lt;=ME$4,LOOKUP($F14,TenantNames,TenantEndDates)&gt;=ME$4),IF(OR(AND(DAY(LOOKUP($F14,TenantNames,TenantStartDates))&gt;28,DAY(EOMONTH(ME$4,0))=28,DAY(ME$4)=28),AND(DAY(LOOKUP($F14,TenantNames,TenantStartDates))&gt;30,DAY(EOMONTH(ME$4,0))=30,DAY(ME$4)=30),DAY(LOOKUP($F14,TenantNames,TenantStartDates))=DAY(ME$4)),IF((LOOKUP($F14,TenantNames,TenantEndDates)-ME$4)&lt;=31,LOOKUP($F14,TenantNames,TenantTotalRevenues)-SUM($JA14:MD14),LOOKUP($F14,TenantNames,TenantMonthlyRents)),IF(AND((SUMIF($G$4:AHB$4,"&lt;"&amp;ME$4,$G14:AHB14))&gt;SUMIFS(TransactionAmounts,TenantSources,$F14,'Filtered Data'!$C$2:$C23,"&lt;"&amp;ME$4),ME$4&lt;TODAY()),"Late","Occupied")),)))</f>
        <v/>
      </c>
      <c r="MF14" s="33" t="str">
        <f>IF(ISBLANK($F14),,IF(TODAY()=MF$4,"Today",IF(AND(LOOKUP($F14,TenantNames,TenantStartDates)&lt;=MF$4,LOOKUP($F14,TenantNames,TenantEndDates)&gt;=MF$4),IF(OR(AND(DAY(LOOKUP($F14,TenantNames,TenantStartDates))&gt;28,DAY(EOMONTH(MF$4,0))=28,DAY(MF$4)=28),AND(DAY(LOOKUP($F14,TenantNames,TenantStartDates))&gt;30,DAY(EOMONTH(MF$4,0))=30,DAY(MF$4)=30),DAY(LOOKUP($F14,TenantNames,TenantStartDates))=DAY(MF$4)),IF((LOOKUP($F14,TenantNames,TenantEndDates)-MF$4)&lt;=31,LOOKUP($F14,TenantNames,TenantTotalRevenues)-SUM($JA14:ME14),LOOKUP($F14,TenantNames,TenantMonthlyRents)),IF(AND((SUMIF($G$4:AHB$4,"&lt;"&amp;MF$4,$G14:AHB14))&gt;SUMIFS(TransactionAmounts,TenantSources,$F14,'Filtered Data'!$C$2:$C23,"&lt;"&amp;MF$4),MF$4&lt;TODAY()),"Late","Occupied")),)))</f>
        <v/>
      </c>
      <c r="MG14" s="33" t="str">
        <f>IF(ISBLANK($F14),,IF(TODAY()=MG$4,"Today",IF(AND(LOOKUP($F14,TenantNames,TenantStartDates)&lt;=MG$4,LOOKUP($F14,TenantNames,TenantEndDates)&gt;=MG$4),IF(OR(AND(DAY(LOOKUP($F14,TenantNames,TenantStartDates))&gt;28,DAY(EOMONTH(MG$4,0))=28,DAY(MG$4)=28),AND(DAY(LOOKUP($F14,TenantNames,TenantStartDates))&gt;30,DAY(EOMONTH(MG$4,0))=30,DAY(MG$4)=30),DAY(LOOKUP($F14,TenantNames,TenantStartDates))=DAY(MG$4)),IF((LOOKUP($F14,TenantNames,TenantEndDates)-MG$4)&lt;=31,LOOKUP($F14,TenantNames,TenantTotalRevenues)-SUM($JA14:MF14),LOOKUP($F14,TenantNames,TenantMonthlyRents)),IF(AND((SUMIF($G$4:AHB$4,"&lt;"&amp;MG$4,$G14:AHB14))&gt;SUMIFS(TransactionAmounts,TenantSources,$F14,'Filtered Data'!$C$2:$C23,"&lt;"&amp;MG$4),MG$4&lt;TODAY()),"Late","Occupied")),)))</f>
        <v/>
      </c>
      <c r="MH14" s="33" t="str">
        <f>IF(ISBLANK($F14),,IF(TODAY()=MH$4,"Today",IF(AND(LOOKUP($F14,TenantNames,TenantStartDates)&lt;=MH$4,LOOKUP($F14,TenantNames,TenantEndDates)&gt;=MH$4),IF(OR(AND(DAY(LOOKUP($F14,TenantNames,TenantStartDates))&gt;28,DAY(EOMONTH(MH$4,0))=28,DAY(MH$4)=28),AND(DAY(LOOKUP($F14,TenantNames,TenantStartDates))&gt;30,DAY(EOMONTH(MH$4,0))=30,DAY(MH$4)=30),DAY(LOOKUP($F14,TenantNames,TenantStartDates))=DAY(MH$4)),IF((LOOKUP($F14,TenantNames,TenantEndDates)-MH$4)&lt;=31,LOOKUP($F14,TenantNames,TenantTotalRevenues)-SUM($JA14:MG14),LOOKUP($F14,TenantNames,TenantMonthlyRents)),IF(AND((SUMIF($G$4:AHB$4,"&lt;"&amp;MH$4,$G14:AHB14))&gt;SUMIFS(TransactionAmounts,TenantSources,$F14,'Filtered Data'!$C$2:$C23,"&lt;"&amp;MH$4),MH$4&lt;TODAY()),"Late","Occupied")),)))</f>
        <v/>
      </c>
      <c r="MI14" s="33" t="str">
        <f>IF(ISBLANK($F14),,IF(TODAY()=MI$4,"Today",IF(AND(LOOKUP($F14,TenantNames,TenantStartDates)&lt;=MI$4,LOOKUP($F14,TenantNames,TenantEndDates)&gt;=MI$4),IF(OR(AND(DAY(LOOKUP($F14,TenantNames,TenantStartDates))&gt;28,DAY(EOMONTH(MI$4,0))=28,DAY(MI$4)=28),AND(DAY(LOOKUP($F14,TenantNames,TenantStartDates))&gt;30,DAY(EOMONTH(MI$4,0))=30,DAY(MI$4)=30),DAY(LOOKUP($F14,TenantNames,TenantStartDates))=DAY(MI$4)),IF((LOOKUP($F14,TenantNames,TenantEndDates)-MI$4)&lt;=31,LOOKUP($F14,TenantNames,TenantTotalRevenues)-SUM($JA14:MH14),LOOKUP($F14,TenantNames,TenantMonthlyRents)),IF(AND((SUMIF($G$4:AHB$4,"&lt;"&amp;MI$4,$G14:AHB14))&gt;SUMIFS(TransactionAmounts,TenantSources,$F14,'Filtered Data'!$C$2:$C23,"&lt;"&amp;MI$4),MI$4&lt;TODAY()),"Late","Occupied")),)))</f>
        <v/>
      </c>
      <c r="MJ14" s="33" t="str">
        <f>IF(ISBLANK($F14),,IF(TODAY()=MJ$4,"Today",IF(AND(LOOKUP($F14,TenantNames,TenantStartDates)&lt;=MJ$4,LOOKUP($F14,TenantNames,TenantEndDates)&gt;=MJ$4),IF(OR(AND(DAY(LOOKUP($F14,TenantNames,TenantStartDates))&gt;28,DAY(EOMONTH(MJ$4,0))=28,DAY(MJ$4)=28),AND(DAY(LOOKUP($F14,TenantNames,TenantStartDates))&gt;30,DAY(EOMONTH(MJ$4,0))=30,DAY(MJ$4)=30),DAY(LOOKUP($F14,TenantNames,TenantStartDates))=DAY(MJ$4)),IF((LOOKUP($F14,TenantNames,TenantEndDates)-MJ$4)&lt;=31,LOOKUP($F14,TenantNames,TenantTotalRevenues)-SUM($JA14:MI14),LOOKUP($F14,TenantNames,TenantMonthlyRents)),IF(AND((SUMIF($G$4:AHB$4,"&lt;"&amp;MJ$4,$G14:AHB14))&gt;SUMIFS(TransactionAmounts,TenantSources,$F14,'Filtered Data'!$C$2:$C23,"&lt;"&amp;MJ$4),MJ$4&lt;TODAY()),"Late","Occupied")),)))</f>
        <v/>
      </c>
      <c r="MK14" s="33" t="str">
        <f>IF(ISBLANK($F14),,IF(TODAY()=MK$4,"Today",IF(AND(LOOKUP($F14,TenantNames,TenantStartDates)&lt;=MK$4,LOOKUP($F14,TenantNames,TenantEndDates)&gt;=MK$4),IF(OR(AND(DAY(LOOKUP($F14,TenantNames,TenantStartDates))&gt;28,DAY(EOMONTH(MK$4,0))=28,DAY(MK$4)=28),AND(DAY(LOOKUP($F14,TenantNames,TenantStartDates))&gt;30,DAY(EOMONTH(MK$4,0))=30,DAY(MK$4)=30),DAY(LOOKUP($F14,TenantNames,TenantStartDates))=DAY(MK$4)),IF((LOOKUP($F14,TenantNames,TenantEndDates)-MK$4)&lt;=31,LOOKUP($F14,TenantNames,TenantTotalRevenues)-SUM($JA14:MJ14),LOOKUP($F14,TenantNames,TenantMonthlyRents)),IF(AND((SUMIF($G$4:AHB$4,"&lt;"&amp;MK$4,$G14:AHB14))&gt;SUMIFS(TransactionAmounts,TenantSources,$F14,'Filtered Data'!$C$2:$C23,"&lt;"&amp;MK$4),MK$4&lt;TODAY()),"Late","Occupied")),)))</f>
        <v/>
      </c>
      <c r="ML14" s="33" t="str">
        <f>IF(ISBLANK($F14),,IF(TODAY()=ML$4,"Today",IF(AND(LOOKUP($F14,TenantNames,TenantStartDates)&lt;=ML$4,LOOKUP($F14,TenantNames,TenantEndDates)&gt;=ML$4),IF(OR(AND(DAY(LOOKUP($F14,TenantNames,TenantStartDates))&gt;28,DAY(EOMONTH(ML$4,0))=28,DAY(ML$4)=28),AND(DAY(LOOKUP($F14,TenantNames,TenantStartDates))&gt;30,DAY(EOMONTH(ML$4,0))=30,DAY(ML$4)=30),DAY(LOOKUP($F14,TenantNames,TenantStartDates))=DAY(ML$4)),IF((LOOKUP($F14,TenantNames,TenantEndDates)-ML$4)&lt;=31,LOOKUP($F14,TenantNames,TenantTotalRevenues)-SUM($JA14:MK14),LOOKUP($F14,TenantNames,TenantMonthlyRents)),IF(AND((SUMIF($G$4:AHB$4,"&lt;"&amp;ML$4,$G14:AHB14))&gt;SUMIFS(TransactionAmounts,TenantSources,$F14,'Filtered Data'!$C$2:$C23,"&lt;"&amp;ML$4),ML$4&lt;TODAY()),"Late","Occupied")),)))</f>
        <v/>
      </c>
      <c r="MM14" s="33" t="str">
        <f>IF(ISBLANK($F14),,IF(TODAY()=MM$4,"Today",IF(AND(LOOKUP($F14,TenantNames,TenantStartDates)&lt;=MM$4,LOOKUP($F14,TenantNames,TenantEndDates)&gt;=MM$4),IF(OR(AND(DAY(LOOKUP($F14,TenantNames,TenantStartDates))&gt;28,DAY(EOMONTH(MM$4,0))=28,DAY(MM$4)=28),AND(DAY(LOOKUP($F14,TenantNames,TenantStartDates))&gt;30,DAY(EOMONTH(MM$4,0))=30,DAY(MM$4)=30),DAY(LOOKUP($F14,TenantNames,TenantStartDates))=DAY(MM$4)),IF((LOOKUP($F14,TenantNames,TenantEndDates)-MM$4)&lt;=31,LOOKUP($F14,TenantNames,TenantTotalRevenues)-SUM($JA14:ML14),LOOKUP($F14,TenantNames,TenantMonthlyRents)),IF(AND((SUMIF($G$4:AHB$4,"&lt;"&amp;MM$4,$G14:AHB14))&gt;SUMIFS(TransactionAmounts,TenantSources,$F14,'Filtered Data'!$C$2:$C23,"&lt;"&amp;MM$4),MM$4&lt;TODAY()),"Late","Occupied")),)))</f>
        <v/>
      </c>
      <c r="MN14" s="33" t="str">
        <f>IF(ISBLANK($F14),,IF(TODAY()=MN$4,"Today",IF(AND(LOOKUP($F14,TenantNames,TenantStartDates)&lt;=MN$4,LOOKUP($F14,TenantNames,TenantEndDates)&gt;=MN$4),IF(OR(AND(DAY(LOOKUP($F14,TenantNames,TenantStartDates))&gt;28,DAY(EOMONTH(MN$4,0))=28,DAY(MN$4)=28),AND(DAY(LOOKUP($F14,TenantNames,TenantStartDates))&gt;30,DAY(EOMONTH(MN$4,0))=30,DAY(MN$4)=30),DAY(LOOKUP($F14,TenantNames,TenantStartDates))=DAY(MN$4)),IF((LOOKUP($F14,TenantNames,TenantEndDates)-MN$4)&lt;=31,LOOKUP($F14,TenantNames,TenantTotalRevenues)-SUM($JA14:MM14),LOOKUP($F14,TenantNames,TenantMonthlyRents)),IF(AND((SUMIF($G$4:AHB$4,"&lt;"&amp;MN$4,$G14:AHB14))&gt;SUMIFS(TransactionAmounts,TenantSources,$F14,'Filtered Data'!$C$2:$C23,"&lt;"&amp;MN$4),MN$4&lt;TODAY()),"Late","Occupied")),)))</f>
        <v/>
      </c>
      <c r="MO14" s="33" t="str">
        <f>IF(ISBLANK($F14),,IF(TODAY()=MO$4,"Today",IF(AND(LOOKUP($F14,TenantNames,TenantStartDates)&lt;=MO$4,LOOKUP($F14,TenantNames,TenantEndDates)&gt;=MO$4),IF(OR(AND(DAY(LOOKUP($F14,TenantNames,TenantStartDates))&gt;28,DAY(EOMONTH(MO$4,0))=28,DAY(MO$4)=28),AND(DAY(LOOKUP($F14,TenantNames,TenantStartDates))&gt;30,DAY(EOMONTH(MO$4,0))=30,DAY(MO$4)=30),DAY(LOOKUP($F14,TenantNames,TenantStartDates))=DAY(MO$4)),IF((LOOKUP($F14,TenantNames,TenantEndDates)-MO$4)&lt;=31,LOOKUP($F14,TenantNames,TenantTotalRevenues)-SUM($JA14:MN14),LOOKUP($F14,TenantNames,TenantMonthlyRents)),IF(AND((SUMIF($G$4:AHB$4,"&lt;"&amp;MO$4,$G14:AHB14))&gt;SUMIFS(TransactionAmounts,TenantSources,$F14,'Filtered Data'!$C$2:$C23,"&lt;"&amp;MO$4),MO$4&lt;TODAY()),"Late","Occupied")),)))</f>
        <v/>
      </c>
      <c r="MP14" s="33" t="str">
        <f>IF(ISBLANK($F14),,IF(TODAY()=MP$4,"Today",IF(AND(LOOKUP($F14,TenantNames,TenantStartDates)&lt;=MP$4,LOOKUP($F14,TenantNames,TenantEndDates)&gt;=MP$4),IF(OR(AND(DAY(LOOKUP($F14,TenantNames,TenantStartDates))&gt;28,DAY(EOMONTH(MP$4,0))=28,DAY(MP$4)=28),AND(DAY(LOOKUP($F14,TenantNames,TenantStartDates))&gt;30,DAY(EOMONTH(MP$4,0))=30,DAY(MP$4)=30),DAY(LOOKUP($F14,TenantNames,TenantStartDates))=DAY(MP$4)),IF((LOOKUP($F14,TenantNames,TenantEndDates)-MP$4)&lt;=31,LOOKUP($F14,TenantNames,TenantTotalRevenues)-SUM($JA14:MO14),LOOKUP($F14,TenantNames,TenantMonthlyRents)),IF(AND((SUMIF($G$4:AHB$4,"&lt;"&amp;MP$4,$G14:AHB14))&gt;SUMIFS(TransactionAmounts,TenantSources,$F14,'Filtered Data'!$C$2:$C23,"&lt;"&amp;MP$4),MP$4&lt;TODAY()),"Late","Occupied")),)))</f>
        <v/>
      </c>
      <c r="MQ14" s="33" t="str">
        <f>IF(ISBLANK($F14),,IF(TODAY()=MQ$4,"Today",IF(AND(LOOKUP($F14,TenantNames,TenantStartDates)&lt;=MQ$4,LOOKUP($F14,TenantNames,TenantEndDates)&gt;=MQ$4),IF(OR(AND(DAY(LOOKUP($F14,TenantNames,TenantStartDates))&gt;28,DAY(EOMONTH(MQ$4,0))=28,DAY(MQ$4)=28),AND(DAY(LOOKUP($F14,TenantNames,TenantStartDates))&gt;30,DAY(EOMONTH(MQ$4,0))=30,DAY(MQ$4)=30),DAY(LOOKUP($F14,TenantNames,TenantStartDates))=DAY(MQ$4)),IF((LOOKUP($F14,TenantNames,TenantEndDates)-MQ$4)&lt;=31,LOOKUP($F14,TenantNames,TenantTotalRevenues)-SUM($JA14:MP14),LOOKUP($F14,TenantNames,TenantMonthlyRents)),IF(AND((SUMIF($G$4:AHB$4,"&lt;"&amp;MQ$4,$G14:AHB14))&gt;SUMIFS(TransactionAmounts,TenantSources,$F14,'Filtered Data'!$C$2:$C23,"&lt;"&amp;MQ$4),MQ$4&lt;TODAY()),"Late","Occupied")),)))</f>
        <v/>
      </c>
      <c r="MR14" s="33" t="str">
        <f>IF(ISBLANK($F14),,IF(TODAY()=MR$4,"Today",IF(AND(LOOKUP($F14,TenantNames,TenantStartDates)&lt;=MR$4,LOOKUP($F14,TenantNames,TenantEndDates)&gt;=MR$4),IF(OR(AND(DAY(LOOKUP($F14,TenantNames,TenantStartDates))&gt;28,DAY(EOMONTH(MR$4,0))=28,DAY(MR$4)=28),AND(DAY(LOOKUP($F14,TenantNames,TenantStartDates))&gt;30,DAY(EOMONTH(MR$4,0))=30,DAY(MR$4)=30),DAY(LOOKUP($F14,TenantNames,TenantStartDates))=DAY(MR$4)),IF((LOOKUP($F14,TenantNames,TenantEndDates)-MR$4)&lt;=31,LOOKUP($F14,TenantNames,TenantTotalRevenues)-SUM($JA14:MQ14),LOOKUP($F14,TenantNames,TenantMonthlyRents)),IF(AND((SUMIF($G$4:AHB$4,"&lt;"&amp;MR$4,$G14:AHB14))&gt;SUMIFS(TransactionAmounts,TenantSources,$F14,'Filtered Data'!$C$2:$C23,"&lt;"&amp;MR$4),MR$4&lt;TODAY()),"Late","Occupied")),)))</f>
        <v/>
      </c>
      <c r="MS14" s="33" t="str">
        <f>IF(ISBLANK($F14),,IF(TODAY()=MS$4,"Today",IF(AND(LOOKUP($F14,TenantNames,TenantStartDates)&lt;=MS$4,LOOKUP($F14,TenantNames,TenantEndDates)&gt;=MS$4),IF(OR(AND(DAY(LOOKUP($F14,TenantNames,TenantStartDates))&gt;28,DAY(EOMONTH(MS$4,0))=28,DAY(MS$4)=28),AND(DAY(LOOKUP($F14,TenantNames,TenantStartDates))&gt;30,DAY(EOMONTH(MS$4,0))=30,DAY(MS$4)=30),DAY(LOOKUP($F14,TenantNames,TenantStartDates))=DAY(MS$4)),IF((LOOKUP($F14,TenantNames,TenantEndDates)-MS$4)&lt;=31,LOOKUP($F14,TenantNames,TenantTotalRevenues)-SUM($JA14:MR14),LOOKUP($F14,TenantNames,TenantMonthlyRents)),IF(AND((SUMIF($G$4:AHB$4,"&lt;"&amp;MS$4,$G14:AHB14))&gt;SUMIFS(TransactionAmounts,TenantSources,$F14,'Filtered Data'!$C$2:$C23,"&lt;"&amp;MS$4),MS$4&lt;TODAY()),"Late","Occupied")),)))</f>
        <v/>
      </c>
      <c r="MT14" s="33" t="str">
        <f>IF(ISBLANK($F14),,IF(TODAY()=MT$4,"Today",IF(AND(LOOKUP($F14,TenantNames,TenantStartDates)&lt;=MT$4,LOOKUP($F14,TenantNames,TenantEndDates)&gt;=MT$4),IF(OR(AND(DAY(LOOKUP($F14,TenantNames,TenantStartDates))&gt;28,DAY(EOMONTH(MT$4,0))=28,DAY(MT$4)=28),AND(DAY(LOOKUP($F14,TenantNames,TenantStartDates))&gt;30,DAY(EOMONTH(MT$4,0))=30,DAY(MT$4)=30),DAY(LOOKUP($F14,TenantNames,TenantStartDates))=DAY(MT$4)),IF((LOOKUP($F14,TenantNames,TenantEndDates)-MT$4)&lt;=31,LOOKUP($F14,TenantNames,TenantTotalRevenues)-SUM($JA14:MS14),LOOKUP($F14,TenantNames,TenantMonthlyRents)),IF(AND((SUMIF($G$4:AHB$4,"&lt;"&amp;MT$4,$G14:AHB14))&gt;SUMIFS(TransactionAmounts,TenantSources,$F14,'Filtered Data'!$C$2:$C23,"&lt;"&amp;MT$4),MT$4&lt;TODAY()),"Late","Occupied")),)))</f>
        <v/>
      </c>
      <c r="MU14" s="33" t="str">
        <f>IF(ISBLANK($F14),,IF(TODAY()=MU$4,"Today",IF(AND(LOOKUP($F14,TenantNames,TenantStartDates)&lt;=MU$4,LOOKUP($F14,TenantNames,TenantEndDates)&gt;=MU$4),IF(OR(AND(DAY(LOOKUP($F14,TenantNames,TenantStartDates))&gt;28,DAY(EOMONTH(MU$4,0))=28,DAY(MU$4)=28),AND(DAY(LOOKUP($F14,TenantNames,TenantStartDates))&gt;30,DAY(EOMONTH(MU$4,0))=30,DAY(MU$4)=30),DAY(LOOKUP($F14,TenantNames,TenantStartDates))=DAY(MU$4)),IF((LOOKUP($F14,TenantNames,TenantEndDates)-MU$4)&lt;=31,LOOKUP($F14,TenantNames,TenantTotalRevenues)-SUM($JA14:MT14),LOOKUP($F14,TenantNames,TenantMonthlyRents)),IF(AND((SUMIF($G$4:AHB$4,"&lt;"&amp;MU$4,$G14:AHB14))&gt;SUMIFS(TransactionAmounts,TenantSources,$F14,'Filtered Data'!$C$2:$C23,"&lt;"&amp;MU$4),MU$4&lt;TODAY()),"Late","Occupied")),)))</f>
        <v/>
      </c>
      <c r="MV14" s="33" t="str">
        <f>IF(ISBLANK($F14),,IF(TODAY()=MV$4,"Today",IF(AND(LOOKUP($F14,TenantNames,TenantStartDates)&lt;=MV$4,LOOKUP($F14,TenantNames,TenantEndDates)&gt;=MV$4),IF(OR(AND(DAY(LOOKUP($F14,TenantNames,TenantStartDates))&gt;28,DAY(EOMONTH(MV$4,0))=28,DAY(MV$4)=28),AND(DAY(LOOKUP($F14,TenantNames,TenantStartDates))&gt;30,DAY(EOMONTH(MV$4,0))=30,DAY(MV$4)=30),DAY(LOOKUP($F14,TenantNames,TenantStartDates))=DAY(MV$4)),IF((LOOKUP($F14,TenantNames,TenantEndDates)-MV$4)&lt;=31,LOOKUP($F14,TenantNames,TenantTotalRevenues)-SUM($JA14:MU14),LOOKUP($F14,TenantNames,TenantMonthlyRents)),IF(AND((SUMIF($G$4:AHB$4,"&lt;"&amp;MV$4,$G14:AHB14))&gt;SUMIFS(TransactionAmounts,TenantSources,$F14,'Filtered Data'!$C$2:$C23,"&lt;"&amp;MV$4),MV$4&lt;TODAY()),"Late","Occupied")),)))</f>
        <v/>
      </c>
      <c r="MW14" s="33" t="str">
        <f>IF(ISBLANK($F14),,IF(TODAY()=MW$4,"Today",IF(AND(LOOKUP($F14,TenantNames,TenantStartDates)&lt;=MW$4,LOOKUP($F14,TenantNames,TenantEndDates)&gt;=MW$4),IF(OR(AND(DAY(LOOKUP($F14,TenantNames,TenantStartDates))&gt;28,DAY(EOMONTH(MW$4,0))=28,DAY(MW$4)=28),AND(DAY(LOOKUP($F14,TenantNames,TenantStartDates))&gt;30,DAY(EOMONTH(MW$4,0))=30,DAY(MW$4)=30),DAY(LOOKUP($F14,TenantNames,TenantStartDates))=DAY(MW$4)),IF((LOOKUP($F14,TenantNames,TenantEndDates)-MW$4)&lt;=31,LOOKUP($F14,TenantNames,TenantTotalRevenues)-SUM($JA14:MV14),LOOKUP($F14,TenantNames,TenantMonthlyRents)),IF(AND((SUMIF($G$4:AHB$4,"&lt;"&amp;MW$4,$G14:AHB14))&gt;SUMIFS(TransactionAmounts,TenantSources,$F14,'Filtered Data'!$C$2:$C23,"&lt;"&amp;MW$4),MW$4&lt;TODAY()),"Late","Occupied")),)))</f>
        <v/>
      </c>
      <c r="MX14" s="33" t="str">
        <f>IF(ISBLANK($F14),,IF(TODAY()=MX$4,"Today",IF(AND(LOOKUP($F14,TenantNames,TenantStartDates)&lt;=MX$4,LOOKUP($F14,TenantNames,TenantEndDates)&gt;=MX$4),IF(OR(AND(DAY(LOOKUP($F14,TenantNames,TenantStartDates))&gt;28,DAY(EOMONTH(MX$4,0))=28,DAY(MX$4)=28),AND(DAY(LOOKUP($F14,TenantNames,TenantStartDates))&gt;30,DAY(EOMONTH(MX$4,0))=30,DAY(MX$4)=30),DAY(LOOKUP($F14,TenantNames,TenantStartDates))=DAY(MX$4)),IF((LOOKUP($F14,TenantNames,TenantEndDates)-MX$4)&lt;=31,LOOKUP($F14,TenantNames,TenantTotalRevenues)-SUM($JA14:MW14),LOOKUP($F14,TenantNames,TenantMonthlyRents)),IF(AND((SUMIF($G$4:AHB$4,"&lt;"&amp;MX$4,$G14:AHB14))&gt;SUMIFS(TransactionAmounts,TenantSources,$F14,'Filtered Data'!$C$2:$C23,"&lt;"&amp;MX$4),MX$4&lt;TODAY()),"Late","Occupied")),)))</f>
        <v/>
      </c>
      <c r="MY14" s="33" t="str">
        <f>IF(ISBLANK($F14),,IF(TODAY()=MY$4,"Today",IF(AND(LOOKUP($F14,TenantNames,TenantStartDates)&lt;=MY$4,LOOKUP($F14,TenantNames,TenantEndDates)&gt;=MY$4),IF(OR(AND(DAY(LOOKUP($F14,TenantNames,TenantStartDates))&gt;28,DAY(EOMONTH(MY$4,0))=28,DAY(MY$4)=28),AND(DAY(LOOKUP($F14,TenantNames,TenantStartDates))&gt;30,DAY(EOMONTH(MY$4,0))=30,DAY(MY$4)=30),DAY(LOOKUP($F14,TenantNames,TenantStartDates))=DAY(MY$4)),IF((LOOKUP($F14,TenantNames,TenantEndDates)-MY$4)&lt;=31,LOOKUP($F14,TenantNames,TenantTotalRevenues)-SUM($JA14:MX14),LOOKUP($F14,TenantNames,TenantMonthlyRents)),IF(AND((SUMIF($G$4:AHB$4,"&lt;"&amp;MY$4,$G14:AHB14))&gt;SUMIFS(TransactionAmounts,TenantSources,$F14,'Filtered Data'!$C$2:$C23,"&lt;"&amp;MY$4),MY$4&lt;TODAY()),"Late","Occupied")),)))</f>
        <v/>
      </c>
      <c r="MZ14" s="33" t="str">
        <f>IF(ISBLANK($F14),,IF(TODAY()=MZ$4,"Today",IF(AND(LOOKUP($F14,TenantNames,TenantStartDates)&lt;=MZ$4,LOOKUP($F14,TenantNames,TenantEndDates)&gt;=MZ$4),IF(OR(AND(DAY(LOOKUP($F14,TenantNames,TenantStartDates))&gt;28,DAY(EOMONTH(MZ$4,0))=28,DAY(MZ$4)=28),AND(DAY(LOOKUP($F14,TenantNames,TenantStartDates))&gt;30,DAY(EOMONTH(MZ$4,0))=30,DAY(MZ$4)=30),DAY(LOOKUP($F14,TenantNames,TenantStartDates))=DAY(MZ$4)),IF((LOOKUP($F14,TenantNames,TenantEndDates)-MZ$4)&lt;=31,LOOKUP($F14,TenantNames,TenantTotalRevenues)-SUM($JA14:MY14),LOOKUP($F14,TenantNames,TenantMonthlyRents)),IF(AND((SUMIF($G$4:AHB$4,"&lt;"&amp;MZ$4,$G14:AHB14))&gt;SUMIFS(TransactionAmounts,TenantSources,$F14,'Filtered Data'!$C$2:$C23,"&lt;"&amp;MZ$4),MZ$4&lt;TODAY()),"Late","Occupied")),)))</f>
        <v/>
      </c>
      <c r="NA14" s="33" t="str">
        <f>IF(ISBLANK($F14),,IF(TODAY()=NA$4,"Today",IF(AND(LOOKUP($F14,TenantNames,TenantStartDates)&lt;=NA$4,LOOKUP($F14,TenantNames,TenantEndDates)&gt;=NA$4),IF(OR(AND(DAY(LOOKUP($F14,TenantNames,TenantStartDates))&gt;28,DAY(EOMONTH(NA$4,0))=28,DAY(NA$4)=28),AND(DAY(LOOKUP($F14,TenantNames,TenantStartDates))&gt;30,DAY(EOMONTH(NA$4,0))=30,DAY(NA$4)=30),DAY(LOOKUP($F14,TenantNames,TenantStartDates))=DAY(NA$4)),IF((LOOKUP($F14,TenantNames,TenantEndDates)-NA$4)&lt;=31,LOOKUP($F14,TenantNames,TenantTotalRevenues)-SUM($JA14:MZ14),LOOKUP($F14,TenantNames,TenantMonthlyRents)),IF(AND((SUMIF($G$4:AHB$4,"&lt;"&amp;NA$4,$G14:AHB14))&gt;SUMIFS(TransactionAmounts,TenantSources,$F14,'Filtered Data'!$C$2:$C23,"&lt;"&amp;NA$4),NA$4&lt;TODAY()),"Late","Occupied")),)))</f>
        <v/>
      </c>
      <c r="NB14" s="33" t="str">
        <f>IF(ISBLANK($F14),,IF(TODAY()=NB$4,"Today",IF(AND(LOOKUP($F14,TenantNames,TenantStartDates)&lt;=NB$4,LOOKUP($F14,TenantNames,TenantEndDates)&gt;=NB$4),IF(OR(AND(DAY(LOOKUP($F14,TenantNames,TenantStartDates))&gt;28,DAY(EOMONTH(NB$4,0))=28,DAY(NB$4)=28),AND(DAY(LOOKUP($F14,TenantNames,TenantStartDates))&gt;30,DAY(EOMONTH(NB$4,0))=30,DAY(NB$4)=30),DAY(LOOKUP($F14,TenantNames,TenantStartDates))=DAY(NB$4)),IF((LOOKUP($F14,TenantNames,TenantEndDates)-NB$4)&lt;=31,LOOKUP($F14,TenantNames,TenantTotalRevenues)-SUM($JA14:NA14),LOOKUP($F14,TenantNames,TenantMonthlyRents)),IF(AND((SUMIF($G$4:AHB$4,"&lt;"&amp;NB$4,$G14:AHB14))&gt;SUMIFS(TransactionAmounts,TenantSources,$F14,'Filtered Data'!$C$2:$C23,"&lt;"&amp;NB$4),NB$4&lt;TODAY()),"Late","Occupied")),)))</f>
        <v/>
      </c>
      <c r="NC14" s="33" t="str">
        <f>IF(ISBLANK($F14),,IF(TODAY()=NC$4,"Today",IF(AND(LOOKUP($F14,TenantNames,TenantStartDates)&lt;=NC$4,LOOKUP($F14,TenantNames,TenantEndDates)&gt;=NC$4),IF(OR(AND(DAY(LOOKUP($F14,TenantNames,TenantStartDates))&gt;28,DAY(EOMONTH(NC$4,0))=28,DAY(NC$4)=28),AND(DAY(LOOKUP($F14,TenantNames,TenantStartDates))&gt;30,DAY(EOMONTH(NC$4,0))=30,DAY(NC$4)=30),DAY(LOOKUP($F14,TenantNames,TenantStartDates))=DAY(NC$4)),IF((LOOKUP($F14,TenantNames,TenantEndDates)-NC$4)&lt;=31,LOOKUP($F14,TenantNames,TenantTotalRevenues)-SUM($JA14:NB14),LOOKUP($F14,TenantNames,TenantMonthlyRents)),IF(AND((SUMIF($G$4:AHB$4,"&lt;"&amp;NC$4,$G14:AHB14))&gt;SUMIFS(TransactionAmounts,TenantSources,$F14,'Filtered Data'!$C$2:$C23,"&lt;"&amp;NC$4),NC$4&lt;TODAY()),"Late","Occupied")),)))</f>
        <v/>
      </c>
      <c r="ND14" s="33" t="str">
        <f>IF(ISBLANK($F14),,IF(TODAY()=ND$4,"Today",IF(AND(LOOKUP($F14,TenantNames,TenantStartDates)&lt;=ND$4,LOOKUP($F14,TenantNames,TenantEndDates)&gt;=ND$4),IF(OR(AND(DAY(LOOKUP($F14,TenantNames,TenantStartDates))&gt;28,DAY(EOMONTH(ND$4,0))=28,DAY(ND$4)=28),AND(DAY(LOOKUP($F14,TenantNames,TenantStartDates))&gt;30,DAY(EOMONTH(ND$4,0))=30,DAY(ND$4)=30),DAY(LOOKUP($F14,TenantNames,TenantStartDates))=DAY(ND$4)),IF((LOOKUP($F14,TenantNames,TenantEndDates)-ND$4)&lt;=31,LOOKUP($F14,TenantNames,TenantTotalRevenues)-SUM($JA14:NC14),LOOKUP($F14,TenantNames,TenantMonthlyRents)),IF(AND((SUMIF($G$4:AHB$4,"&lt;"&amp;ND$4,$G14:AHB14))&gt;SUMIFS(TransactionAmounts,TenantSources,$F14,'Filtered Data'!$C$2:$C23,"&lt;"&amp;ND$4),ND$4&lt;TODAY()),"Late","Occupied")),)))</f>
        <v/>
      </c>
      <c r="NE14" s="33" t="str">
        <f>IF(ISBLANK($F14),,IF(TODAY()=NE$4,"Today",IF(AND(LOOKUP($F14,TenantNames,TenantStartDates)&lt;=NE$4,LOOKUP($F14,TenantNames,TenantEndDates)&gt;=NE$4),IF(OR(AND(DAY(LOOKUP($F14,TenantNames,TenantStartDates))&gt;28,DAY(EOMONTH(NE$4,0))=28,DAY(NE$4)=28),AND(DAY(LOOKUP($F14,TenantNames,TenantStartDates))&gt;30,DAY(EOMONTH(NE$4,0))=30,DAY(NE$4)=30),DAY(LOOKUP($F14,TenantNames,TenantStartDates))=DAY(NE$4)),IF((LOOKUP($F14,TenantNames,TenantEndDates)-NE$4)&lt;=31,LOOKUP($F14,TenantNames,TenantTotalRevenues)-SUM($JA14:ND14),LOOKUP($F14,TenantNames,TenantMonthlyRents)),IF(AND((SUMIF($G$4:AHB$4,"&lt;"&amp;NE$4,$G14:AHB14))&gt;SUMIFS(TransactionAmounts,TenantSources,$F14,'Filtered Data'!$C$2:$C23,"&lt;"&amp;NE$4),NE$4&lt;TODAY()),"Late","Occupied")),)))</f>
        <v/>
      </c>
      <c r="NF14" s="33" t="str">
        <f>IF(ISBLANK($F14),,IF(TODAY()=NF$4,"Today",IF(AND(LOOKUP($F14,TenantNames,TenantStartDates)&lt;=NF$4,LOOKUP($F14,TenantNames,TenantEndDates)&gt;=NF$4),IF(OR(AND(DAY(LOOKUP($F14,TenantNames,TenantStartDates))&gt;28,DAY(EOMONTH(NF$4,0))=28,DAY(NF$4)=28),AND(DAY(LOOKUP($F14,TenantNames,TenantStartDates))&gt;30,DAY(EOMONTH(NF$4,0))=30,DAY(NF$4)=30),DAY(LOOKUP($F14,TenantNames,TenantStartDates))=DAY(NF$4)),IF((LOOKUP($F14,TenantNames,TenantEndDates)-NF$4)&lt;=31,LOOKUP($F14,TenantNames,TenantTotalRevenues)-SUM($JA14:NE14),LOOKUP($F14,TenantNames,TenantMonthlyRents)),IF(AND((SUMIF($G$4:AHB$4,"&lt;"&amp;NF$4,$G14:AHB14))&gt;SUMIFS(TransactionAmounts,TenantSources,$F14,'Filtered Data'!$C$2:$C23,"&lt;"&amp;NF$4),NF$4&lt;TODAY()),"Late","Occupied")),)))</f>
        <v/>
      </c>
      <c r="NG14" s="33" t="str">
        <f>IF(ISBLANK($F14),,IF(TODAY()=NG$4,"Today",IF(AND(LOOKUP($F14,TenantNames,TenantStartDates)&lt;=NG$4,LOOKUP($F14,TenantNames,TenantEndDates)&gt;=NG$4),IF(OR(AND(DAY(LOOKUP($F14,TenantNames,TenantStartDates))&gt;28,DAY(EOMONTH(NG$4,0))=28,DAY(NG$4)=28),AND(DAY(LOOKUP($F14,TenantNames,TenantStartDates))&gt;30,DAY(EOMONTH(NG$4,0))=30,DAY(NG$4)=30),DAY(LOOKUP($F14,TenantNames,TenantStartDates))=DAY(NG$4)),IF((LOOKUP($F14,TenantNames,TenantEndDates)-NG$4)&lt;=31,LOOKUP($F14,TenantNames,TenantTotalRevenues)-SUM($JA14:NF14),LOOKUP($F14,TenantNames,TenantMonthlyRents)),IF(AND((SUMIF($G$4:AHB$4,"&lt;"&amp;NG$4,$G14:AHB14))&gt;SUMIFS(TransactionAmounts,TenantSources,$F14,'Filtered Data'!$C$2:$C23,"&lt;"&amp;NG$4),NG$4&lt;TODAY()),"Late","Occupied")),)))</f>
        <v/>
      </c>
      <c r="NH14" s="33" t="str">
        <f>IF(ISBLANK($F14),,IF(TODAY()=NH$4,"Today",IF(AND(LOOKUP($F14,TenantNames,TenantStartDates)&lt;=NH$4,LOOKUP($F14,TenantNames,TenantEndDates)&gt;=NH$4),IF(OR(AND(DAY(LOOKUP($F14,TenantNames,TenantStartDates))&gt;28,DAY(EOMONTH(NH$4,0))=28,DAY(NH$4)=28),AND(DAY(LOOKUP($F14,TenantNames,TenantStartDates))&gt;30,DAY(EOMONTH(NH$4,0))=30,DAY(NH$4)=30),DAY(LOOKUP($F14,TenantNames,TenantStartDates))=DAY(NH$4)),IF((LOOKUP($F14,TenantNames,TenantEndDates)-NH$4)&lt;=31,LOOKUP($F14,TenantNames,TenantTotalRevenues)-SUM($JA14:NG14),LOOKUP($F14,TenantNames,TenantMonthlyRents)),IF(AND((SUMIF($G$4:AHB$4,"&lt;"&amp;NH$4,$G14:AHB14))&gt;SUMIFS(TransactionAmounts,TenantSources,$F14,'Filtered Data'!$C$2:$C23,"&lt;"&amp;NH$4),NH$4&lt;TODAY()),"Late","Occupied")),)))</f>
        <v/>
      </c>
      <c r="NI14" s="33" t="str">
        <f>IF(ISBLANK($F14),,IF(TODAY()=NI$4,"Today",IF(AND(LOOKUP($F14,TenantNames,TenantStartDates)&lt;=NI$4,LOOKUP($F14,TenantNames,TenantEndDates)&gt;=NI$4),IF(OR(AND(DAY(LOOKUP($F14,TenantNames,TenantStartDates))&gt;28,DAY(EOMONTH(NI$4,0))=28,DAY(NI$4)=28),AND(DAY(LOOKUP($F14,TenantNames,TenantStartDates))&gt;30,DAY(EOMONTH(NI$4,0))=30,DAY(NI$4)=30),DAY(LOOKUP($F14,TenantNames,TenantStartDates))=DAY(NI$4)),IF((LOOKUP($F14,TenantNames,TenantEndDates)-NI$4)&lt;=31,LOOKUP($F14,TenantNames,TenantTotalRevenues)-SUM($JA14:NH14),LOOKUP($F14,TenantNames,TenantMonthlyRents)),IF(AND((SUMIF($G$4:AHB$4,"&lt;"&amp;NI$4,$G14:AHB14))&gt;SUMIFS(TransactionAmounts,TenantSources,$F14,'Filtered Data'!$C$2:$C23,"&lt;"&amp;NI$4),NI$4&lt;TODAY()),"Late","Occupied")),)))</f>
        <v/>
      </c>
      <c r="NJ14" s="33" t="str">
        <f>IF(ISBLANK($F14),,IF(TODAY()=NJ$4,"Today",IF(AND(LOOKUP($F14,TenantNames,TenantStartDates)&lt;=NJ$4,LOOKUP($F14,TenantNames,TenantEndDates)&gt;=NJ$4),IF(OR(AND(DAY(LOOKUP($F14,TenantNames,TenantStartDates))&gt;28,DAY(EOMONTH(NJ$4,0))=28,DAY(NJ$4)=28),AND(DAY(LOOKUP($F14,TenantNames,TenantStartDates))&gt;30,DAY(EOMONTH(NJ$4,0))=30,DAY(NJ$4)=30),DAY(LOOKUP($F14,TenantNames,TenantStartDates))=DAY(NJ$4)),IF((LOOKUP($F14,TenantNames,TenantEndDates)-NJ$4)&lt;=31,LOOKUP($F14,TenantNames,TenantTotalRevenues)-SUM($JA14:NI14),LOOKUP($F14,TenantNames,TenantMonthlyRents)),IF(AND((SUMIF($G$4:AHB$4,"&lt;"&amp;NJ$4,$G14:AHB14))&gt;SUMIFS(TransactionAmounts,TenantSources,$F14,'Filtered Data'!$C$2:$C23,"&lt;"&amp;NJ$4),NJ$4&lt;TODAY()),"Late","Occupied")),)))</f>
        <v/>
      </c>
      <c r="NK14" s="33" t="str">
        <f>IF(ISBLANK($F14),,IF(TODAY()=NK$4,"Today",IF(AND(LOOKUP($F14,TenantNames,TenantStartDates)&lt;=NK$4,LOOKUP($F14,TenantNames,TenantEndDates)&gt;=NK$4),IF(OR(AND(DAY(LOOKUP($F14,TenantNames,TenantStartDates))&gt;28,DAY(EOMONTH(NK$4,0))=28,DAY(NK$4)=28),AND(DAY(LOOKUP($F14,TenantNames,TenantStartDates))&gt;30,DAY(EOMONTH(NK$4,0))=30,DAY(NK$4)=30),DAY(LOOKUP($F14,TenantNames,TenantStartDates))=DAY(NK$4)),IF((LOOKUP($F14,TenantNames,TenantEndDates)-NK$4)&lt;=31,LOOKUP($F14,TenantNames,TenantTotalRevenues)-SUM($JA14:NJ14),LOOKUP($F14,TenantNames,TenantMonthlyRents)),IF(AND((SUMIF($G$4:AHB$4,"&lt;"&amp;NK$4,$G14:AHB14))&gt;SUMIFS(TransactionAmounts,TenantSources,$F14,'Filtered Data'!$C$2:$C23,"&lt;"&amp;NK$4),NK$4&lt;TODAY()),"Late","Occupied")),)))</f>
        <v/>
      </c>
      <c r="NL14" s="33" t="str">
        <f>IF(ISBLANK($F14),,IF(TODAY()=NL$4,"Today",IF(AND(LOOKUP($F14,TenantNames,TenantStartDates)&lt;=NL$4,LOOKUP($F14,TenantNames,TenantEndDates)&gt;=NL$4),IF(OR(AND(DAY(LOOKUP($F14,TenantNames,TenantStartDates))&gt;28,DAY(EOMONTH(NL$4,0))=28,DAY(NL$4)=28),AND(DAY(LOOKUP($F14,TenantNames,TenantStartDates))&gt;30,DAY(EOMONTH(NL$4,0))=30,DAY(NL$4)=30),DAY(LOOKUP($F14,TenantNames,TenantStartDates))=DAY(NL$4)),IF((LOOKUP($F14,TenantNames,TenantEndDates)-NL$4)&lt;=31,LOOKUP($F14,TenantNames,TenantTotalRevenues)-SUM($JA14:NK14),LOOKUP($F14,TenantNames,TenantMonthlyRents)),IF(AND((SUMIF($G$4:AHB$4,"&lt;"&amp;NL$4,$G14:AHB14))&gt;SUMIFS(TransactionAmounts,TenantSources,$F14,'Filtered Data'!$C$2:$C23,"&lt;"&amp;NL$4),NL$4&lt;TODAY()),"Late","Occupied")),)))</f>
        <v/>
      </c>
      <c r="NM14" s="33" t="str">
        <f>IF(ISBLANK($F14),,IF(TODAY()=NM$4,"Today",IF(AND(LOOKUP($F14,TenantNames,TenantStartDates)&lt;=NM$4,LOOKUP($F14,TenantNames,TenantEndDates)&gt;=NM$4),IF(OR(AND(DAY(LOOKUP($F14,TenantNames,TenantStartDates))&gt;28,DAY(EOMONTH(NM$4,0))=28,DAY(NM$4)=28),AND(DAY(LOOKUP($F14,TenantNames,TenantStartDates))&gt;30,DAY(EOMONTH(NM$4,0))=30,DAY(NM$4)=30),DAY(LOOKUP($F14,TenantNames,TenantStartDates))=DAY(NM$4)),IF((LOOKUP($F14,TenantNames,TenantEndDates)-NM$4)&lt;=31,LOOKUP($F14,TenantNames,TenantTotalRevenues)-SUM($JA14:NL14),LOOKUP($F14,TenantNames,TenantMonthlyRents)),IF(AND((SUMIF($G$4:AHB$4,"&lt;"&amp;NM$4,$G14:AHB14))&gt;SUMIFS(TransactionAmounts,TenantSources,$F14,'Filtered Data'!$C$2:$C23,"&lt;"&amp;NM$4),NM$4&lt;TODAY()),"Late","Occupied")),)))</f>
        <v/>
      </c>
      <c r="NN14" s="33" t="str">
        <f>IF(ISBLANK($F14),,IF(TODAY()=NN$4,"Today",IF(AND(LOOKUP($F14,TenantNames,TenantStartDates)&lt;=NN$4,LOOKUP($F14,TenantNames,TenantEndDates)&gt;=NN$4),IF(OR(AND(DAY(LOOKUP($F14,TenantNames,TenantStartDates))&gt;28,DAY(EOMONTH(NN$4,0))=28,DAY(NN$4)=28),AND(DAY(LOOKUP($F14,TenantNames,TenantStartDates))&gt;30,DAY(EOMONTH(NN$4,0))=30,DAY(NN$4)=30),DAY(LOOKUP($F14,TenantNames,TenantStartDates))=DAY(NN$4)),IF((LOOKUP($F14,TenantNames,TenantEndDates)-NN$4)&lt;=31,LOOKUP($F14,TenantNames,TenantTotalRevenues)-SUM($JA14:NM14),LOOKUP($F14,TenantNames,TenantMonthlyRents)),IF(AND((SUMIF($G$4:AHB$4,"&lt;"&amp;NN$4,$G14:AHB14))&gt;SUMIFS(TransactionAmounts,TenantSources,$F14,'Filtered Data'!$C$2:$C23,"&lt;"&amp;NN$4),NN$4&lt;TODAY()),"Late","Occupied")),)))</f>
        <v/>
      </c>
      <c r="NO14" s="33" t="str">
        <f>IF(ISBLANK($F14),,IF(TODAY()=NO$4,"Today",IF(AND(LOOKUP($F14,TenantNames,TenantStartDates)&lt;=NO$4,LOOKUP($F14,TenantNames,TenantEndDates)&gt;=NO$4),IF(OR(AND(DAY(LOOKUP($F14,TenantNames,TenantStartDates))&gt;28,DAY(EOMONTH(NO$4,0))=28,DAY(NO$4)=28),AND(DAY(LOOKUP($F14,TenantNames,TenantStartDates))&gt;30,DAY(EOMONTH(NO$4,0))=30,DAY(NO$4)=30),DAY(LOOKUP($F14,TenantNames,TenantStartDates))=DAY(NO$4)),IF((LOOKUP($F14,TenantNames,TenantEndDates)-NO$4)&lt;=31,LOOKUP($F14,TenantNames,TenantTotalRevenues)-SUM($JA14:NN14),LOOKUP($F14,TenantNames,TenantMonthlyRents)),IF(AND((SUMIF($G$4:AHB$4,"&lt;"&amp;NO$4,$G14:AHB14))&gt;SUMIFS(TransactionAmounts,TenantSources,$F14,'Filtered Data'!$C$2:$C23,"&lt;"&amp;NO$4),NO$4&lt;TODAY()),"Late","Occupied")),)))</f>
        <v/>
      </c>
      <c r="NP14" s="33" t="str">
        <f>IF(ISBLANK($F14),,IF(TODAY()=NP$4,"Today",IF(AND(LOOKUP($F14,TenantNames,TenantStartDates)&lt;=NP$4,LOOKUP($F14,TenantNames,TenantEndDates)&gt;=NP$4),IF(OR(AND(DAY(LOOKUP($F14,TenantNames,TenantStartDates))&gt;28,DAY(EOMONTH(NP$4,0))=28,DAY(NP$4)=28),AND(DAY(LOOKUP($F14,TenantNames,TenantStartDates))&gt;30,DAY(EOMONTH(NP$4,0))=30,DAY(NP$4)=30),DAY(LOOKUP($F14,TenantNames,TenantStartDates))=DAY(NP$4)),IF((LOOKUP($F14,TenantNames,TenantEndDates)-NP$4)&lt;=31,LOOKUP($F14,TenantNames,TenantTotalRevenues)-SUM($JA14:NO14),LOOKUP($F14,TenantNames,TenantMonthlyRents)),IF(AND((SUMIF($G$4:AHB$4,"&lt;"&amp;NP$4,$G14:AHB14))&gt;SUMIFS(TransactionAmounts,TenantSources,$F14,'Filtered Data'!$C$2:$C23,"&lt;"&amp;NP$4),NP$4&lt;TODAY()),"Late","Occupied")),)))</f>
        <v/>
      </c>
      <c r="NQ14" s="33" t="str">
        <f>IF(ISBLANK($F14),,IF(TODAY()=NQ$4,"Today",IF(AND(LOOKUP($F14,TenantNames,TenantStartDates)&lt;=NQ$4,LOOKUP($F14,TenantNames,TenantEndDates)&gt;=NQ$4),IF(OR(AND(DAY(LOOKUP($F14,TenantNames,TenantStartDates))&gt;28,DAY(EOMONTH(NQ$4,0))=28,DAY(NQ$4)=28),AND(DAY(LOOKUP($F14,TenantNames,TenantStartDates))&gt;30,DAY(EOMONTH(NQ$4,0))=30,DAY(NQ$4)=30),DAY(LOOKUP($F14,TenantNames,TenantStartDates))=DAY(NQ$4)),IF((LOOKUP($F14,TenantNames,TenantEndDates)-NQ$4)&lt;=31,LOOKUP($F14,TenantNames,TenantTotalRevenues)-SUM($JA14:NP14),LOOKUP($F14,TenantNames,TenantMonthlyRents)),IF(AND((SUMIF($G$4:AHB$4,"&lt;"&amp;NQ$4,$G14:AHB14))&gt;SUMIFS(TransactionAmounts,TenantSources,$F14,'Filtered Data'!$C$2:$C23,"&lt;"&amp;NQ$4),NQ$4&lt;TODAY()),"Late","Occupied")),)))</f>
        <v/>
      </c>
      <c r="NR14" s="33" t="str">
        <f>IF(ISBLANK($F14),,IF(TODAY()=NR$4,"Today",IF(AND(LOOKUP($F14,TenantNames,TenantStartDates)&lt;=NR$4,LOOKUP($F14,TenantNames,TenantEndDates)&gt;=NR$4),IF(OR(AND(DAY(LOOKUP($F14,TenantNames,TenantStartDates))&gt;28,DAY(EOMONTH(NR$4,0))=28,DAY(NR$4)=28),AND(DAY(LOOKUP($F14,TenantNames,TenantStartDates))&gt;30,DAY(EOMONTH(NR$4,0))=30,DAY(NR$4)=30),DAY(LOOKUP($F14,TenantNames,TenantStartDates))=DAY(NR$4)),IF((LOOKUP($F14,TenantNames,TenantEndDates)-NR$4)&lt;=31,LOOKUP($F14,TenantNames,TenantTotalRevenues)-SUM($JA14:NQ14),LOOKUP($F14,TenantNames,TenantMonthlyRents)),IF(AND((SUMIF($G$4:AHB$4,"&lt;"&amp;NR$4,$G14:AHB14))&gt;SUMIFS(TransactionAmounts,TenantSources,$F14,'Filtered Data'!$C$2:$C23,"&lt;"&amp;NR$4),NR$4&lt;TODAY()),"Late","Occupied")),)))</f>
        <v/>
      </c>
      <c r="NS14" s="33" t="str">
        <f>IF(ISBLANK($F14),,IF(TODAY()=NS$4,"Today",IF(AND(LOOKUP($F14,TenantNames,TenantStartDates)&lt;=NS$4,LOOKUP($F14,TenantNames,TenantEndDates)&gt;=NS$4),IF(OR(AND(DAY(LOOKUP($F14,TenantNames,TenantStartDates))&gt;28,DAY(EOMONTH(NS$4,0))=28,DAY(NS$4)=28),AND(DAY(LOOKUP($F14,TenantNames,TenantStartDates))&gt;30,DAY(EOMONTH(NS$4,0))=30,DAY(NS$4)=30),DAY(LOOKUP($F14,TenantNames,TenantStartDates))=DAY(NS$4)),IF((LOOKUP($F14,TenantNames,TenantEndDates)-NS$4)&lt;=31,LOOKUP($F14,TenantNames,TenantTotalRevenues)-SUM($JA14:NR14),LOOKUP($F14,TenantNames,TenantMonthlyRents)),IF(AND((SUMIF($G$4:AHB$4,"&lt;"&amp;NS$4,$G14:AHB14))&gt;SUMIFS(TransactionAmounts,TenantSources,$F14,'Filtered Data'!$C$2:$C23,"&lt;"&amp;NS$4),NS$4&lt;TODAY()),"Late","Occupied")),)))</f>
        <v/>
      </c>
      <c r="NT14" s="33" t="str">
        <f>IF(ISBLANK($F14),,IF(TODAY()=NT$4,"Today",IF(AND(LOOKUP($F14,TenantNames,TenantStartDates)&lt;=NT$4,LOOKUP($F14,TenantNames,TenantEndDates)&gt;=NT$4),IF(OR(AND(DAY(LOOKUP($F14,TenantNames,TenantStartDates))&gt;28,DAY(EOMONTH(NT$4,0))=28,DAY(NT$4)=28),AND(DAY(LOOKUP($F14,TenantNames,TenantStartDates))&gt;30,DAY(EOMONTH(NT$4,0))=30,DAY(NT$4)=30),DAY(LOOKUP($F14,TenantNames,TenantStartDates))=DAY(NT$4)),IF((LOOKUP($F14,TenantNames,TenantEndDates)-NT$4)&lt;=31,LOOKUP($F14,TenantNames,TenantTotalRevenues)-SUM($JA14:NS14),LOOKUP($F14,TenantNames,TenantMonthlyRents)),IF(AND((SUMIF($G$4:AHB$4,"&lt;"&amp;NT$4,$G14:AHB14))&gt;SUMIFS(TransactionAmounts,TenantSources,$F14,'Filtered Data'!$C$2:$C23,"&lt;"&amp;NT$4),NT$4&lt;TODAY()),"Late","Occupied")),)))</f>
        <v/>
      </c>
      <c r="NU14" s="33" t="str">
        <f>IF(ISBLANK($F14),,IF(TODAY()=NU$4,"Today",IF(AND(LOOKUP($F14,TenantNames,TenantStartDates)&lt;=NU$4,LOOKUP($F14,TenantNames,TenantEndDates)&gt;=NU$4),IF(OR(AND(DAY(LOOKUP($F14,TenantNames,TenantStartDates))&gt;28,DAY(EOMONTH(NU$4,0))=28,DAY(NU$4)=28),AND(DAY(LOOKUP($F14,TenantNames,TenantStartDates))&gt;30,DAY(EOMONTH(NU$4,0))=30,DAY(NU$4)=30),DAY(LOOKUP($F14,TenantNames,TenantStartDates))=DAY(NU$4)),IF((LOOKUP($F14,TenantNames,TenantEndDates)-NU$4)&lt;=31,LOOKUP($F14,TenantNames,TenantTotalRevenues)-SUM($JA14:NT14),LOOKUP($F14,TenantNames,TenantMonthlyRents)),IF(AND((SUMIF($G$4:AHB$4,"&lt;"&amp;NU$4,$G14:AHB14))&gt;SUMIFS(TransactionAmounts,TenantSources,$F14,'Filtered Data'!$C$2:$C23,"&lt;"&amp;NU$4),NU$4&lt;TODAY()),"Late","Occupied")),)))</f>
        <v/>
      </c>
      <c r="NV14" s="33" t="str">
        <f>IF(ISBLANK($F14),,IF(TODAY()=NV$4,"Today",IF(AND(LOOKUP($F14,TenantNames,TenantStartDates)&lt;=NV$4,LOOKUP($F14,TenantNames,TenantEndDates)&gt;=NV$4),IF(OR(AND(DAY(LOOKUP($F14,TenantNames,TenantStartDates))&gt;28,DAY(EOMONTH(NV$4,0))=28,DAY(NV$4)=28),AND(DAY(LOOKUP($F14,TenantNames,TenantStartDates))&gt;30,DAY(EOMONTH(NV$4,0))=30,DAY(NV$4)=30),DAY(LOOKUP($F14,TenantNames,TenantStartDates))=DAY(NV$4)),IF((LOOKUP($F14,TenantNames,TenantEndDates)-NV$4)&lt;=31,LOOKUP($F14,TenantNames,TenantTotalRevenues)-SUM($JA14:NU14),LOOKUP($F14,TenantNames,TenantMonthlyRents)),IF(AND((SUMIF($G$4:AHB$4,"&lt;"&amp;NV$4,$G14:AHB14))&gt;SUMIFS(TransactionAmounts,TenantSources,$F14,'Filtered Data'!$C$2:$C23,"&lt;"&amp;NV$4),NV$4&lt;TODAY()),"Late","Occupied")),)))</f>
        <v/>
      </c>
      <c r="NW14" s="33" t="str">
        <f>IF(ISBLANK($F14),,IF(TODAY()=NW$4,"Today",IF(AND(LOOKUP($F14,TenantNames,TenantStartDates)&lt;=NW$4,LOOKUP($F14,TenantNames,TenantEndDates)&gt;=NW$4),IF(OR(AND(DAY(LOOKUP($F14,TenantNames,TenantStartDates))&gt;28,DAY(EOMONTH(NW$4,0))=28,DAY(NW$4)=28),AND(DAY(LOOKUP($F14,TenantNames,TenantStartDates))&gt;30,DAY(EOMONTH(NW$4,0))=30,DAY(NW$4)=30),DAY(LOOKUP($F14,TenantNames,TenantStartDates))=DAY(NW$4)),IF((LOOKUP($F14,TenantNames,TenantEndDates)-NW$4)&lt;=31,LOOKUP($F14,TenantNames,TenantTotalRevenues)-SUM($JA14:NV14),LOOKUP($F14,TenantNames,TenantMonthlyRents)),IF(AND((SUMIF($G$4:AHB$4,"&lt;"&amp;NW$4,$G14:AHB14))&gt;SUMIFS(TransactionAmounts,TenantSources,$F14,'Filtered Data'!$C$2:$C23,"&lt;"&amp;NW$4),NW$4&lt;TODAY()),"Late","Occupied")),)))</f>
        <v/>
      </c>
      <c r="NX14" s="33" t="str">
        <f>IF(ISBLANK($F14),,IF(TODAY()=NX$4,"Today",IF(AND(LOOKUP($F14,TenantNames,TenantStartDates)&lt;=NX$4,LOOKUP($F14,TenantNames,TenantEndDates)&gt;=NX$4),IF(OR(AND(DAY(LOOKUP($F14,TenantNames,TenantStartDates))&gt;28,DAY(EOMONTH(NX$4,0))=28,DAY(NX$4)=28),AND(DAY(LOOKUP($F14,TenantNames,TenantStartDates))&gt;30,DAY(EOMONTH(NX$4,0))=30,DAY(NX$4)=30),DAY(LOOKUP($F14,TenantNames,TenantStartDates))=DAY(NX$4)),IF((LOOKUP($F14,TenantNames,TenantEndDates)-NX$4)&lt;=31,LOOKUP($F14,TenantNames,TenantTotalRevenues)-SUM($JA14:NW14),LOOKUP($F14,TenantNames,TenantMonthlyRents)),IF(AND((SUMIF($G$4:AHB$4,"&lt;"&amp;NX$4,$G14:AHB14))&gt;SUMIFS(TransactionAmounts,TenantSources,$F14,'Filtered Data'!$C$2:$C23,"&lt;"&amp;NX$4),NX$4&lt;TODAY()),"Late","Occupied")),)))</f>
        <v/>
      </c>
      <c r="NY14" s="33" t="str">
        <f>IF(ISBLANK($F14),,IF(TODAY()=NY$4,"Today",IF(AND(LOOKUP($F14,TenantNames,TenantStartDates)&lt;=NY$4,LOOKUP($F14,TenantNames,TenantEndDates)&gt;=NY$4),IF(OR(AND(DAY(LOOKUP($F14,TenantNames,TenantStartDates))&gt;28,DAY(EOMONTH(NY$4,0))=28,DAY(NY$4)=28),AND(DAY(LOOKUP($F14,TenantNames,TenantStartDates))&gt;30,DAY(EOMONTH(NY$4,0))=30,DAY(NY$4)=30),DAY(LOOKUP($F14,TenantNames,TenantStartDates))=DAY(NY$4)),IF((LOOKUP($F14,TenantNames,TenantEndDates)-NY$4)&lt;=31,LOOKUP($F14,TenantNames,TenantTotalRevenues)-SUM($JA14:NX14),LOOKUP($F14,TenantNames,TenantMonthlyRents)),IF(AND((SUMIF($G$4:AHB$4,"&lt;"&amp;NY$4,$G14:AHB14))&gt;SUMIFS(TransactionAmounts,TenantSources,$F14,'Filtered Data'!$C$2:$C23,"&lt;"&amp;NY$4),NY$4&lt;TODAY()),"Late","Occupied")),)))</f>
        <v/>
      </c>
      <c r="NZ14" s="33" t="str">
        <f>IF(ISBLANK($F14),,IF(TODAY()=NZ$4,"Today",IF(AND(LOOKUP($F14,TenantNames,TenantStartDates)&lt;=NZ$4,LOOKUP($F14,TenantNames,TenantEndDates)&gt;=NZ$4),IF(OR(AND(DAY(LOOKUP($F14,TenantNames,TenantStartDates))&gt;28,DAY(EOMONTH(NZ$4,0))=28,DAY(NZ$4)=28),AND(DAY(LOOKUP($F14,TenantNames,TenantStartDates))&gt;30,DAY(EOMONTH(NZ$4,0))=30,DAY(NZ$4)=30),DAY(LOOKUP($F14,TenantNames,TenantStartDates))=DAY(NZ$4)),IF((LOOKUP($F14,TenantNames,TenantEndDates)-NZ$4)&lt;=31,LOOKUP($F14,TenantNames,TenantTotalRevenues)-SUM($JA14:NY14),LOOKUP($F14,TenantNames,TenantMonthlyRents)),IF(AND((SUMIF($G$4:AHB$4,"&lt;"&amp;NZ$4,$G14:AHB14))&gt;SUMIFS(TransactionAmounts,TenantSources,$F14,'Filtered Data'!$C$2:$C23,"&lt;"&amp;NZ$4),NZ$4&lt;TODAY()),"Late","Occupied")),)))</f>
        <v/>
      </c>
      <c r="OA14" s="33" t="str">
        <f>IF(ISBLANK($F14),,IF(TODAY()=OA$4,"Today",IF(AND(LOOKUP($F14,TenantNames,TenantStartDates)&lt;=OA$4,LOOKUP($F14,TenantNames,TenantEndDates)&gt;=OA$4),IF(OR(AND(DAY(LOOKUP($F14,TenantNames,TenantStartDates))&gt;28,DAY(EOMONTH(OA$4,0))=28,DAY(OA$4)=28),AND(DAY(LOOKUP($F14,TenantNames,TenantStartDates))&gt;30,DAY(EOMONTH(OA$4,0))=30,DAY(OA$4)=30),DAY(LOOKUP($F14,TenantNames,TenantStartDates))=DAY(OA$4)),IF((LOOKUP($F14,TenantNames,TenantEndDates)-OA$4)&lt;=31,LOOKUP($F14,TenantNames,TenantTotalRevenues)-SUM($JA14:NZ14),LOOKUP($F14,TenantNames,TenantMonthlyRents)),IF(AND((SUMIF($G$4:AHB$4,"&lt;"&amp;OA$4,$G14:AHB14))&gt;SUMIFS(TransactionAmounts,TenantSources,$F14,'Filtered Data'!$C$2:$C23,"&lt;"&amp;OA$4),OA$4&lt;TODAY()),"Late","Occupied")),)))</f>
        <v/>
      </c>
      <c r="OB14" s="33" t="str">
        <f>IF(ISBLANK($F14),,IF(TODAY()=OB$4,"Today",IF(AND(LOOKUP($F14,TenantNames,TenantStartDates)&lt;=OB$4,LOOKUP($F14,TenantNames,TenantEndDates)&gt;=OB$4),IF(OR(AND(DAY(LOOKUP($F14,TenantNames,TenantStartDates))&gt;28,DAY(EOMONTH(OB$4,0))=28,DAY(OB$4)=28),AND(DAY(LOOKUP($F14,TenantNames,TenantStartDates))&gt;30,DAY(EOMONTH(OB$4,0))=30,DAY(OB$4)=30),DAY(LOOKUP($F14,TenantNames,TenantStartDates))=DAY(OB$4)),IF((LOOKUP($F14,TenantNames,TenantEndDates)-OB$4)&lt;=31,LOOKUP($F14,TenantNames,TenantTotalRevenues)-SUM($JA14:OA14),LOOKUP($F14,TenantNames,TenantMonthlyRents)),IF(AND((SUMIF($G$4:AHB$4,"&lt;"&amp;OB$4,$G14:AHB14))&gt;SUMIFS(TransactionAmounts,TenantSources,$F14,'Filtered Data'!$C$2:$C23,"&lt;"&amp;OB$4),OB$4&lt;TODAY()),"Late","Occupied")),)))</f>
        <v/>
      </c>
      <c r="OC14" s="33" t="str">
        <f>IF(ISBLANK($F14),,IF(TODAY()=OC$4,"Today",IF(AND(LOOKUP($F14,TenantNames,TenantStartDates)&lt;=OC$4,LOOKUP($F14,TenantNames,TenantEndDates)&gt;=OC$4),IF(OR(AND(DAY(LOOKUP($F14,TenantNames,TenantStartDates))&gt;28,DAY(EOMONTH(OC$4,0))=28,DAY(OC$4)=28),AND(DAY(LOOKUP($F14,TenantNames,TenantStartDates))&gt;30,DAY(EOMONTH(OC$4,0))=30,DAY(OC$4)=30),DAY(LOOKUP($F14,TenantNames,TenantStartDates))=DAY(OC$4)),IF((LOOKUP($F14,TenantNames,TenantEndDates)-OC$4)&lt;=31,LOOKUP($F14,TenantNames,TenantTotalRevenues)-SUM($JA14:OB14),LOOKUP($F14,TenantNames,TenantMonthlyRents)),IF(AND((SUMIF($G$4:AHB$4,"&lt;"&amp;OC$4,$G14:AHB14))&gt;SUMIFS(TransactionAmounts,TenantSources,$F14,'Filtered Data'!$C$2:$C23,"&lt;"&amp;OC$4),OC$4&lt;TODAY()),"Late","Occupied")),)))</f>
        <v/>
      </c>
      <c r="OD14" s="33" t="str">
        <f>IF(ISBLANK($F14),,IF(TODAY()=OD$4,"Today",IF(AND(LOOKUP($F14,TenantNames,TenantStartDates)&lt;=OD$4,LOOKUP($F14,TenantNames,TenantEndDates)&gt;=OD$4),IF(OR(AND(DAY(LOOKUP($F14,TenantNames,TenantStartDates))&gt;28,DAY(EOMONTH(OD$4,0))=28,DAY(OD$4)=28),AND(DAY(LOOKUP($F14,TenantNames,TenantStartDates))&gt;30,DAY(EOMONTH(OD$4,0))=30,DAY(OD$4)=30),DAY(LOOKUP($F14,TenantNames,TenantStartDates))=DAY(OD$4)),IF((LOOKUP($F14,TenantNames,TenantEndDates)-OD$4)&lt;=31,LOOKUP($F14,TenantNames,TenantTotalRevenues)-SUM($JA14:OC14),LOOKUP($F14,TenantNames,TenantMonthlyRents)),IF(AND((SUMIF($G$4:AHB$4,"&lt;"&amp;OD$4,$G14:AHB14))&gt;SUMIFS(TransactionAmounts,TenantSources,$F14,'Filtered Data'!$C$2:$C23,"&lt;"&amp;OD$4),OD$4&lt;TODAY()),"Late","Occupied")),)))</f>
        <v/>
      </c>
      <c r="OE14" s="33" t="str">
        <f>IF(ISBLANK($F14),,IF(TODAY()=OE$4,"Today",IF(AND(LOOKUP($F14,TenantNames,TenantStartDates)&lt;=OE$4,LOOKUP($F14,TenantNames,TenantEndDates)&gt;=OE$4),IF(OR(AND(DAY(LOOKUP($F14,TenantNames,TenantStartDates))&gt;28,DAY(EOMONTH(OE$4,0))=28,DAY(OE$4)=28),AND(DAY(LOOKUP($F14,TenantNames,TenantStartDates))&gt;30,DAY(EOMONTH(OE$4,0))=30,DAY(OE$4)=30),DAY(LOOKUP($F14,TenantNames,TenantStartDates))=DAY(OE$4)),IF((LOOKUP($F14,TenantNames,TenantEndDates)-OE$4)&lt;=31,LOOKUP($F14,TenantNames,TenantTotalRevenues)-SUM($JA14:OD14),LOOKUP($F14,TenantNames,TenantMonthlyRents)),IF(AND((SUMIF($G$4:AHB$4,"&lt;"&amp;OE$4,$G14:AHB14))&gt;SUMIFS(TransactionAmounts,TenantSources,$F14,'Filtered Data'!$C$2:$C23,"&lt;"&amp;OE$4),OE$4&lt;TODAY()),"Late","Occupied")),)))</f>
        <v/>
      </c>
      <c r="OF14" s="33" t="str">
        <f>IF(ISBLANK($F14),,IF(TODAY()=OF$4,"Today",IF(AND(LOOKUP($F14,TenantNames,TenantStartDates)&lt;=OF$4,LOOKUP($F14,TenantNames,TenantEndDates)&gt;=OF$4),IF(OR(AND(DAY(LOOKUP($F14,TenantNames,TenantStartDates))&gt;28,DAY(EOMONTH(OF$4,0))=28,DAY(OF$4)=28),AND(DAY(LOOKUP($F14,TenantNames,TenantStartDates))&gt;30,DAY(EOMONTH(OF$4,0))=30,DAY(OF$4)=30),DAY(LOOKUP($F14,TenantNames,TenantStartDates))=DAY(OF$4)),IF((LOOKUP($F14,TenantNames,TenantEndDates)-OF$4)&lt;=31,LOOKUP($F14,TenantNames,TenantTotalRevenues)-SUM($JA14:OE14),LOOKUP($F14,TenantNames,TenantMonthlyRents)),IF(AND((SUMIF($G$4:AHB$4,"&lt;"&amp;OF$4,$G14:AHB14))&gt;SUMIFS(TransactionAmounts,TenantSources,$F14,'Filtered Data'!$C$2:$C23,"&lt;"&amp;OF$4),OF$4&lt;TODAY()),"Late","Occupied")),)))</f>
        <v/>
      </c>
      <c r="OG14" s="33" t="str">
        <f>IF(ISBLANK($F14),,IF(TODAY()=OG$4,"Today",IF(AND(LOOKUP($F14,TenantNames,TenantStartDates)&lt;=OG$4,LOOKUP($F14,TenantNames,TenantEndDates)&gt;=OG$4),IF(OR(AND(DAY(LOOKUP($F14,TenantNames,TenantStartDates))&gt;28,DAY(EOMONTH(OG$4,0))=28,DAY(OG$4)=28),AND(DAY(LOOKUP($F14,TenantNames,TenantStartDates))&gt;30,DAY(EOMONTH(OG$4,0))=30,DAY(OG$4)=30),DAY(LOOKUP($F14,TenantNames,TenantStartDates))=DAY(OG$4)),IF((LOOKUP($F14,TenantNames,TenantEndDates)-OG$4)&lt;=31,LOOKUP($F14,TenantNames,TenantTotalRevenues)-SUM($JA14:OF14),LOOKUP($F14,TenantNames,TenantMonthlyRents)),IF(AND((SUMIF($G$4:AHB$4,"&lt;"&amp;OG$4,$G14:AHB14))&gt;SUMIFS(TransactionAmounts,TenantSources,$F14,'Filtered Data'!$C$2:$C23,"&lt;"&amp;OG$4),OG$4&lt;TODAY()),"Late","Occupied")),)))</f>
        <v/>
      </c>
      <c r="OH14" s="33" t="str">
        <f>IF(ISBLANK($F14),,IF(TODAY()=OH$4,"Today",IF(AND(LOOKUP($F14,TenantNames,TenantStartDates)&lt;=OH$4,LOOKUP($F14,TenantNames,TenantEndDates)&gt;=OH$4),IF(OR(AND(DAY(LOOKUP($F14,TenantNames,TenantStartDates))&gt;28,DAY(EOMONTH(OH$4,0))=28,DAY(OH$4)=28),AND(DAY(LOOKUP($F14,TenantNames,TenantStartDates))&gt;30,DAY(EOMONTH(OH$4,0))=30,DAY(OH$4)=30),DAY(LOOKUP($F14,TenantNames,TenantStartDates))=DAY(OH$4)),IF((LOOKUP($F14,TenantNames,TenantEndDates)-OH$4)&lt;=31,LOOKUP($F14,TenantNames,TenantTotalRevenues)-SUM($JA14:OG14),LOOKUP($F14,TenantNames,TenantMonthlyRents)),IF(AND((SUMIF($G$4:AHB$4,"&lt;"&amp;OH$4,$G14:AHB14))&gt;SUMIFS(TransactionAmounts,TenantSources,$F14,'Filtered Data'!$C$2:$C23,"&lt;"&amp;OH$4),OH$4&lt;TODAY()),"Late","Occupied")),)))</f>
        <v/>
      </c>
      <c r="OI14" s="33" t="str">
        <f>IF(ISBLANK($F14),,IF(TODAY()=OI$4,"Today",IF(AND(LOOKUP($F14,TenantNames,TenantStartDates)&lt;=OI$4,LOOKUP($F14,TenantNames,TenantEndDates)&gt;=OI$4),IF(OR(AND(DAY(LOOKUP($F14,TenantNames,TenantStartDates))&gt;28,DAY(EOMONTH(OI$4,0))=28,DAY(OI$4)=28),AND(DAY(LOOKUP($F14,TenantNames,TenantStartDates))&gt;30,DAY(EOMONTH(OI$4,0))=30,DAY(OI$4)=30),DAY(LOOKUP($F14,TenantNames,TenantStartDates))=DAY(OI$4)),IF((LOOKUP($F14,TenantNames,TenantEndDates)-OI$4)&lt;=31,LOOKUP($F14,TenantNames,TenantTotalRevenues)-SUM($JA14:OH14),LOOKUP($F14,TenantNames,TenantMonthlyRents)),IF(AND((SUMIF($G$4:AHB$4,"&lt;"&amp;OI$4,$G14:AHB14))&gt;SUMIFS(TransactionAmounts,TenantSources,$F14,'Filtered Data'!$C$2:$C23,"&lt;"&amp;OI$4),OI$4&lt;TODAY()),"Late","Occupied")),)))</f>
        <v/>
      </c>
      <c r="OJ14" s="33" t="str">
        <f>IF(ISBLANK($F14),,IF(TODAY()=OJ$4,"Today",IF(AND(LOOKUP($F14,TenantNames,TenantStartDates)&lt;=OJ$4,LOOKUP($F14,TenantNames,TenantEndDates)&gt;=OJ$4),IF(OR(AND(DAY(LOOKUP($F14,TenantNames,TenantStartDates))&gt;28,DAY(EOMONTH(OJ$4,0))=28,DAY(OJ$4)=28),AND(DAY(LOOKUP($F14,TenantNames,TenantStartDates))&gt;30,DAY(EOMONTH(OJ$4,0))=30,DAY(OJ$4)=30),DAY(LOOKUP($F14,TenantNames,TenantStartDates))=DAY(OJ$4)),IF((LOOKUP($F14,TenantNames,TenantEndDates)-OJ$4)&lt;=31,LOOKUP($F14,TenantNames,TenantTotalRevenues)-SUM($JA14:OI14),LOOKUP($F14,TenantNames,TenantMonthlyRents)),IF(AND((SUMIF($G$4:AHB$4,"&lt;"&amp;OJ$4,$G14:AHB14))&gt;SUMIFS(TransactionAmounts,TenantSources,$F14,'Filtered Data'!$C$2:$C23,"&lt;"&amp;OJ$4),OJ$4&lt;TODAY()),"Late","Occupied")),)))</f>
        <v/>
      </c>
      <c r="OK14" s="33" t="str">
        <f>IF(ISBLANK($F14),,IF(TODAY()=OK$4,"Today",IF(AND(LOOKUP($F14,TenantNames,TenantStartDates)&lt;=OK$4,LOOKUP($F14,TenantNames,TenantEndDates)&gt;=OK$4),IF(OR(AND(DAY(LOOKUP($F14,TenantNames,TenantStartDates))&gt;28,DAY(EOMONTH(OK$4,0))=28,DAY(OK$4)=28),AND(DAY(LOOKUP($F14,TenantNames,TenantStartDates))&gt;30,DAY(EOMONTH(OK$4,0))=30,DAY(OK$4)=30),DAY(LOOKUP($F14,TenantNames,TenantStartDates))=DAY(OK$4)),IF((LOOKUP($F14,TenantNames,TenantEndDates)-OK$4)&lt;=31,LOOKUP($F14,TenantNames,TenantTotalRevenues)-SUM($JA14:OJ14),LOOKUP($F14,TenantNames,TenantMonthlyRents)),IF(AND((SUMIF($G$4:AHB$4,"&lt;"&amp;OK$4,$G14:AHB14))&gt;SUMIFS(TransactionAmounts,TenantSources,$F14,'Filtered Data'!$C$2:$C23,"&lt;"&amp;OK$4),OK$4&lt;TODAY()),"Late","Occupied")),)))</f>
        <v/>
      </c>
      <c r="OL14" s="33" t="str">
        <f>IF(ISBLANK($F14),,IF(TODAY()=OL$4,"Today",IF(AND(LOOKUP($F14,TenantNames,TenantStartDates)&lt;=OL$4,LOOKUP($F14,TenantNames,TenantEndDates)&gt;=OL$4),IF(OR(AND(DAY(LOOKUP($F14,TenantNames,TenantStartDates))&gt;28,DAY(EOMONTH(OL$4,0))=28,DAY(OL$4)=28),AND(DAY(LOOKUP($F14,TenantNames,TenantStartDates))&gt;30,DAY(EOMONTH(OL$4,0))=30,DAY(OL$4)=30),DAY(LOOKUP($F14,TenantNames,TenantStartDates))=DAY(OL$4)),IF((LOOKUP($F14,TenantNames,TenantEndDates)-OL$4)&lt;=31,LOOKUP($F14,TenantNames,TenantTotalRevenues)-SUM($JA14:OK14),LOOKUP($F14,TenantNames,TenantMonthlyRents)),IF(AND((SUMIF($G$4:AHB$4,"&lt;"&amp;OL$4,$G14:AHB14))&gt;SUMIFS(TransactionAmounts,TenantSources,$F14,'Filtered Data'!$C$2:$C23,"&lt;"&amp;OL$4),OL$4&lt;TODAY()),"Late","Occupied")),)))</f>
        <v/>
      </c>
      <c r="OM14" s="33" t="str">
        <f>IF(ISBLANK($F14),,IF(TODAY()=OM$4,"Today",IF(AND(LOOKUP($F14,TenantNames,TenantStartDates)&lt;=OM$4,LOOKUP($F14,TenantNames,TenantEndDates)&gt;=OM$4),IF(OR(AND(DAY(LOOKUP($F14,TenantNames,TenantStartDates))&gt;28,DAY(EOMONTH(OM$4,0))=28,DAY(OM$4)=28),AND(DAY(LOOKUP($F14,TenantNames,TenantStartDates))&gt;30,DAY(EOMONTH(OM$4,0))=30,DAY(OM$4)=30),DAY(LOOKUP($F14,TenantNames,TenantStartDates))=DAY(OM$4)),IF((LOOKUP($F14,TenantNames,TenantEndDates)-OM$4)&lt;=31,LOOKUP($F14,TenantNames,TenantTotalRevenues)-SUM($JA14:OL14),LOOKUP($F14,TenantNames,TenantMonthlyRents)),IF(AND((SUMIF($G$4:AHB$4,"&lt;"&amp;OM$4,$G14:AHB14))&gt;SUMIFS(TransactionAmounts,TenantSources,$F14,'Filtered Data'!$C$2:$C23,"&lt;"&amp;OM$4),OM$4&lt;TODAY()),"Late","Occupied")),)))</f>
        <v/>
      </c>
      <c r="ON14" s="33" t="str">
        <f>IF(ISBLANK($F14),,IF(TODAY()=ON$4,"Today",IF(AND(LOOKUP($F14,TenantNames,TenantStartDates)&lt;=ON$4,LOOKUP($F14,TenantNames,TenantEndDates)&gt;=ON$4),IF(OR(AND(DAY(LOOKUP($F14,TenantNames,TenantStartDates))&gt;28,DAY(EOMONTH(ON$4,0))=28,DAY(ON$4)=28),AND(DAY(LOOKUP($F14,TenantNames,TenantStartDates))&gt;30,DAY(EOMONTH(ON$4,0))=30,DAY(ON$4)=30),DAY(LOOKUP($F14,TenantNames,TenantStartDates))=DAY(ON$4)),IF((LOOKUP($F14,TenantNames,TenantEndDates)-ON$4)&lt;=31,LOOKUP($F14,TenantNames,TenantTotalRevenues)-SUM($JA14:OM14),LOOKUP($F14,TenantNames,TenantMonthlyRents)),IF(AND((SUMIF($G$4:AHB$4,"&lt;"&amp;ON$4,$G14:AHB14))&gt;SUMIFS(TransactionAmounts,TenantSources,$F14,'Filtered Data'!$C$2:$C23,"&lt;"&amp;ON$4),ON$4&lt;TODAY()),"Late","Occupied")),)))</f>
        <v/>
      </c>
      <c r="OO14" s="33" t="str">
        <f>IF(ISBLANK($F14),,IF(TODAY()=OO$4,"Today",IF(AND(LOOKUP($F14,TenantNames,TenantStartDates)&lt;=OO$4,LOOKUP($F14,TenantNames,TenantEndDates)&gt;=OO$4),IF(OR(AND(DAY(LOOKUP($F14,TenantNames,TenantStartDates))&gt;28,DAY(EOMONTH(OO$4,0))=28,DAY(OO$4)=28),AND(DAY(LOOKUP($F14,TenantNames,TenantStartDates))&gt;30,DAY(EOMONTH(OO$4,0))=30,DAY(OO$4)=30),DAY(LOOKUP($F14,TenantNames,TenantStartDates))=DAY(OO$4)),IF((LOOKUP($F14,TenantNames,TenantEndDates)-OO$4)&lt;=31,LOOKUP($F14,TenantNames,TenantTotalRevenues)-SUM($JA14:ON14),LOOKUP($F14,TenantNames,TenantMonthlyRents)),IF(AND((SUMIF($G$4:AHB$4,"&lt;"&amp;OO$4,$G14:AHB14))&gt;SUMIFS(TransactionAmounts,TenantSources,$F14,'Filtered Data'!$C$2:$C23,"&lt;"&amp;OO$4),OO$4&lt;TODAY()),"Late","Occupied")),)))</f>
        <v/>
      </c>
      <c r="OP14" s="33" t="str">
        <f>IF(ISBLANK($F14),,IF(TODAY()=OP$4,"Today",IF(AND(LOOKUP($F14,TenantNames,TenantStartDates)&lt;=OP$4,LOOKUP($F14,TenantNames,TenantEndDates)&gt;=OP$4),IF(OR(AND(DAY(LOOKUP($F14,TenantNames,TenantStartDates))&gt;28,DAY(EOMONTH(OP$4,0))=28,DAY(OP$4)=28),AND(DAY(LOOKUP($F14,TenantNames,TenantStartDates))&gt;30,DAY(EOMONTH(OP$4,0))=30,DAY(OP$4)=30),DAY(LOOKUP($F14,TenantNames,TenantStartDates))=DAY(OP$4)),IF((LOOKUP($F14,TenantNames,TenantEndDates)-OP$4)&lt;=31,LOOKUP($F14,TenantNames,TenantTotalRevenues)-SUM($JA14:OO14),LOOKUP($F14,TenantNames,TenantMonthlyRents)),IF(AND((SUMIF($G$4:AHB$4,"&lt;"&amp;OP$4,$G14:AHB14))&gt;SUMIFS(TransactionAmounts,TenantSources,$F14,'Filtered Data'!$C$2:$C23,"&lt;"&amp;OP$4),OP$4&lt;TODAY()),"Late","Occupied")),)))</f>
        <v/>
      </c>
      <c r="OQ14" s="33" t="str">
        <f>IF(ISBLANK($F14),,IF(TODAY()=OQ$4,"Today",IF(AND(LOOKUP($F14,TenantNames,TenantStartDates)&lt;=OQ$4,LOOKUP($F14,TenantNames,TenantEndDates)&gt;=OQ$4),IF(OR(AND(DAY(LOOKUP($F14,TenantNames,TenantStartDates))&gt;28,DAY(EOMONTH(OQ$4,0))=28,DAY(OQ$4)=28),AND(DAY(LOOKUP($F14,TenantNames,TenantStartDates))&gt;30,DAY(EOMONTH(OQ$4,0))=30,DAY(OQ$4)=30),DAY(LOOKUP($F14,TenantNames,TenantStartDates))=DAY(OQ$4)),IF((LOOKUP($F14,TenantNames,TenantEndDates)-OQ$4)&lt;=31,LOOKUP($F14,TenantNames,TenantTotalRevenues)-SUM($JA14:OP14),LOOKUP($F14,TenantNames,TenantMonthlyRents)),IF(AND((SUMIF($G$4:AHB$4,"&lt;"&amp;OQ$4,$G14:AHB14))&gt;SUMIFS(TransactionAmounts,TenantSources,$F14,'Filtered Data'!$C$2:$C23,"&lt;"&amp;OQ$4),OQ$4&lt;TODAY()),"Late","Occupied")),)))</f>
        <v/>
      </c>
      <c r="OR14" s="33" t="str">
        <f>IF(ISBLANK($F14),,IF(TODAY()=OR$4,"Today",IF(AND(LOOKUP($F14,TenantNames,TenantStartDates)&lt;=OR$4,LOOKUP($F14,TenantNames,TenantEndDates)&gt;=OR$4),IF(OR(AND(DAY(LOOKUP($F14,TenantNames,TenantStartDates))&gt;28,DAY(EOMONTH(OR$4,0))=28,DAY(OR$4)=28),AND(DAY(LOOKUP($F14,TenantNames,TenantStartDates))&gt;30,DAY(EOMONTH(OR$4,0))=30,DAY(OR$4)=30),DAY(LOOKUP($F14,TenantNames,TenantStartDates))=DAY(OR$4)),IF((LOOKUP($F14,TenantNames,TenantEndDates)-OR$4)&lt;=31,LOOKUP($F14,TenantNames,TenantTotalRevenues)-SUM($JA14:OQ14),LOOKUP($F14,TenantNames,TenantMonthlyRents)),IF(AND((SUMIF($G$4:AHB$4,"&lt;"&amp;OR$4,$G14:AHB14))&gt;SUMIFS(TransactionAmounts,TenantSources,$F14,'Filtered Data'!$C$2:$C23,"&lt;"&amp;OR$4),OR$4&lt;TODAY()),"Late","Occupied")),)))</f>
        <v/>
      </c>
      <c r="OS14" s="33" t="str">
        <f>IF(ISBLANK($F14),,IF(TODAY()=OS$4,"Today",IF(AND(LOOKUP($F14,TenantNames,TenantStartDates)&lt;=OS$4,LOOKUP($F14,TenantNames,TenantEndDates)&gt;=OS$4),IF(OR(AND(DAY(LOOKUP($F14,TenantNames,TenantStartDates))&gt;28,DAY(EOMONTH(OS$4,0))=28,DAY(OS$4)=28),AND(DAY(LOOKUP($F14,TenantNames,TenantStartDates))&gt;30,DAY(EOMONTH(OS$4,0))=30,DAY(OS$4)=30),DAY(LOOKUP($F14,TenantNames,TenantStartDates))=DAY(OS$4)),IF((LOOKUP($F14,TenantNames,TenantEndDates)-OS$4)&lt;=31,LOOKUP($F14,TenantNames,TenantTotalRevenues)-SUM($JA14:OR14),LOOKUP($F14,TenantNames,TenantMonthlyRents)),IF(AND((SUMIF($G$4:AHB$4,"&lt;"&amp;OS$4,$G14:AHB14))&gt;SUMIFS(TransactionAmounts,TenantSources,$F14,'Filtered Data'!$C$2:$C23,"&lt;"&amp;OS$4),OS$4&lt;TODAY()),"Late","Occupied")),)))</f>
        <v/>
      </c>
      <c r="OT14" s="33" t="str">
        <f>IF(ISBLANK($F14),,IF(TODAY()=OT$4,"Today",IF(AND(LOOKUP($F14,TenantNames,TenantStartDates)&lt;=OT$4,LOOKUP($F14,TenantNames,TenantEndDates)&gt;=OT$4),IF(OR(AND(DAY(LOOKUP($F14,TenantNames,TenantStartDates))&gt;28,DAY(EOMONTH(OT$4,0))=28,DAY(OT$4)=28),AND(DAY(LOOKUP($F14,TenantNames,TenantStartDates))&gt;30,DAY(EOMONTH(OT$4,0))=30,DAY(OT$4)=30),DAY(LOOKUP($F14,TenantNames,TenantStartDates))=DAY(OT$4)),IF((LOOKUP($F14,TenantNames,TenantEndDates)-OT$4)&lt;=31,LOOKUP($F14,TenantNames,TenantTotalRevenues)-SUM($JA14:OS14),LOOKUP($F14,TenantNames,TenantMonthlyRents)),IF(AND((SUMIF($G$4:AHB$4,"&lt;"&amp;OT$4,$G14:AHB14))&gt;SUMIFS(TransactionAmounts,TenantSources,$F14,'Filtered Data'!$C$2:$C23,"&lt;"&amp;OT$4),OT$4&lt;TODAY()),"Late","Occupied")),)))</f>
        <v/>
      </c>
      <c r="OU14" s="33" t="str">
        <f>IF(ISBLANK($F14),,IF(TODAY()=OU$4,"Today",IF(AND(LOOKUP($F14,TenantNames,TenantStartDates)&lt;=OU$4,LOOKUP($F14,TenantNames,TenantEndDates)&gt;=OU$4),IF(OR(AND(DAY(LOOKUP($F14,TenantNames,TenantStartDates))&gt;28,DAY(EOMONTH(OU$4,0))=28,DAY(OU$4)=28),AND(DAY(LOOKUP($F14,TenantNames,TenantStartDates))&gt;30,DAY(EOMONTH(OU$4,0))=30,DAY(OU$4)=30),DAY(LOOKUP($F14,TenantNames,TenantStartDates))=DAY(OU$4)),IF((LOOKUP($F14,TenantNames,TenantEndDates)-OU$4)&lt;=31,LOOKUP($F14,TenantNames,TenantTotalRevenues)-SUM($JA14:OT14),LOOKUP($F14,TenantNames,TenantMonthlyRents)),IF(AND((SUMIF($G$4:AHB$4,"&lt;"&amp;OU$4,$G14:AHB14))&gt;SUMIFS(TransactionAmounts,TenantSources,$F14,'Filtered Data'!$C$2:$C23,"&lt;"&amp;OU$4),OU$4&lt;TODAY()),"Late","Occupied")),)))</f>
        <v/>
      </c>
      <c r="OV14" s="33" t="str">
        <f>IF(ISBLANK($F14),,IF(TODAY()=OV$4,"Today",IF(AND(LOOKUP($F14,TenantNames,TenantStartDates)&lt;=OV$4,LOOKUP($F14,TenantNames,TenantEndDates)&gt;=OV$4),IF(OR(AND(DAY(LOOKUP($F14,TenantNames,TenantStartDates))&gt;28,DAY(EOMONTH(OV$4,0))=28,DAY(OV$4)=28),AND(DAY(LOOKUP($F14,TenantNames,TenantStartDates))&gt;30,DAY(EOMONTH(OV$4,0))=30,DAY(OV$4)=30),DAY(LOOKUP($F14,TenantNames,TenantStartDates))=DAY(OV$4)),IF((LOOKUP($F14,TenantNames,TenantEndDates)-OV$4)&lt;=31,LOOKUP($F14,TenantNames,TenantTotalRevenues)-SUM($JA14:OU14),LOOKUP($F14,TenantNames,TenantMonthlyRents)),IF(AND((SUMIF($G$4:AHB$4,"&lt;"&amp;OV$4,$G14:AHB14))&gt;SUMIFS(TransactionAmounts,TenantSources,$F14,'Filtered Data'!$C$2:$C23,"&lt;"&amp;OV$4),OV$4&lt;TODAY()),"Late","Occupied")),)))</f>
        <v/>
      </c>
      <c r="OW14" s="33" t="str">
        <f>IF(ISBLANK($F14),,IF(TODAY()=OW$4,"Today",IF(AND(LOOKUP($F14,TenantNames,TenantStartDates)&lt;=OW$4,LOOKUP($F14,TenantNames,TenantEndDates)&gt;=OW$4),IF(OR(AND(DAY(LOOKUP($F14,TenantNames,TenantStartDates))&gt;28,DAY(EOMONTH(OW$4,0))=28,DAY(OW$4)=28),AND(DAY(LOOKUP($F14,TenantNames,TenantStartDates))&gt;30,DAY(EOMONTH(OW$4,0))=30,DAY(OW$4)=30),DAY(LOOKUP($F14,TenantNames,TenantStartDates))=DAY(OW$4)),IF((LOOKUP($F14,TenantNames,TenantEndDates)-OW$4)&lt;=31,LOOKUP($F14,TenantNames,TenantTotalRevenues)-SUM($JA14:OV14),LOOKUP($F14,TenantNames,TenantMonthlyRents)),IF(AND((SUMIF($G$4:AHB$4,"&lt;"&amp;OW$4,$G14:AHB14))&gt;SUMIFS(TransactionAmounts,TenantSources,$F14,'Filtered Data'!$C$2:$C23,"&lt;"&amp;OW$4),OW$4&lt;TODAY()),"Late","Occupied")),)))</f>
        <v/>
      </c>
      <c r="OX14" s="33" t="str">
        <f>IF(ISBLANK($F14),,IF(TODAY()=OX$4,"Today",IF(AND(LOOKUP($F14,TenantNames,TenantStartDates)&lt;=OX$4,LOOKUP($F14,TenantNames,TenantEndDates)&gt;=OX$4),IF(OR(AND(DAY(LOOKUP($F14,TenantNames,TenantStartDates))&gt;28,DAY(EOMONTH(OX$4,0))=28,DAY(OX$4)=28),AND(DAY(LOOKUP($F14,TenantNames,TenantStartDates))&gt;30,DAY(EOMONTH(OX$4,0))=30,DAY(OX$4)=30),DAY(LOOKUP($F14,TenantNames,TenantStartDates))=DAY(OX$4)),IF((LOOKUP($F14,TenantNames,TenantEndDates)-OX$4)&lt;=31,LOOKUP($F14,TenantNames,TenantTotalRevenues)-SUM($JA14:OW14),LOOKUP($F14,TenantNames,TenantMonthlyRents)),IF(AND((SUMIF($G$4:AHB$4,"&lt;"&amp;OX$4,$G14:AHB14))&gt;SUMIFS(TransactionAmounts,TenantSources,$F14,'Filtered Data'!$C$2:$C23,"&lt;"&amp;OX$4),OX$4&lt;TODAY()),"Late","Occupied")),)))</f>
        <v/>
      </c>
      <c r="OY14" s="33" t="str">
        <f>IF(ISBLANK($F14),,IF(TODAY()=OY$4,"Today",IF(AND(LOOKUP($F14,TenantNames,TenantStartDates)&lt;=OY$4,LOOKUP($F14,TenantNames,TenantEndDates)&gt;=OY$4),IF(OR(AND(DAY(LOOKUP($F14,TenantNames,TenantStartDates))&gt;28,DAY(EOMONTH(OY$4,0))=28,DAY(OY$4)=28),AND(DAY(LOOKUP($F14,TenantNames,TenantStartDates))&gt;30,DAY(EOMONTH(OY$4,0))=30,DAY(OY$4)=30),DAY(LOOKUP($F14,TenantNames,TenantStartDates))=DAY(OY$4)),IF((LOOKUP($F14,TenantNames,TenantEndDates)-OY$4)&lt;=31,LOOKUP($F14,TenantNames,TenantTotalRevenues)-SUM($JA14:OX14),LOOKUP($F14,TenantNames,TenantMonthlyRents)),IF(AND((SUMIF($G$4:AHB$4,"&lt;"&amp;OY$4,$G14:AHB14))&gt;SUMIFS(TransactionAmounts,TenantSources,$F14,'Filtered Data'!$C$2:$C23,"&lt;"&amp;OY$4),OY$4&lt;TODAY()),"Late","Occupied")),)))</f>
        <v/>
      </c>
      <c r="OZ14" s="33" t="str">
        <f>IF(ISBLANK($F14),,IF(TODAY()=OZ$4,"Today",IF(AND(LOOKUP($F14,TenantNames,TenantStartDates)&lt;=OZ$4,LOOKUP($F14,TenantNames,TenantEndDates)&gt;=OZ$4),IF(OR(AND(DAY(LOOKUP($F14,TenantNames,TenantStartDates))&gt;28,DAY(EOMONTH(OZ$4,0))=28,DAY(OZ$4)=28),AND(DAY(LOOKUP($F14,TenantNames,TenantStartDates))&gt;30,DAY(EOMONTH(OZ$4,0))=30,DAY(OZ$4)=30),DAY(LOOKUP($F14,TenantNames,TenantStartDates))=DAY(OZ$4)),IF((LOOKUP($F14,TenantNames,TenantEndDates)-OZ$4)&lt;=31,LOOKUP($F14,TenantNames,TenantTotalRevenues)-SUM($JA14:OY14),LOOKUP($F14,TenantNames,TenantMonthlyRents)),IF(AND((SUMIF($G$4:AHB$4,"&lt;"&amp;OZ$4,$G14:AHB14))&gt;SUMIFS(TransactionAmounts,TenantSources,$F14,'Filtered Data'!$C$2:$C23,"&lt;"&amp;OZ$4),OZ$4&lt;TODAY()),"Late","Occupied")),)))</f>
        <v/>
      </c>
      <c r="PA14" s="33" t="str">
        <f>IF(ISBLANK($F14),,IF(TODAY()=PA$4,"Today",IF(AND(LOOKUP($F14,TenantNames,TenantStartDates)&lt;=PA$4,LOOKUP($F14,TenantNames,TenantEndDates)&gt;=PA$4),IF(OR(AND(DAY(LOOKUP($F14,TenantNames,TenantStartDates))&gt;28,DAY(EOMONTH(PA$4,0))=28,DAY(PA$4)=28),AND(DAY(LOOKUP($F14,TenantNames,TenantStartDates))&gt;30,DAY(EOMONTH(PA$4,0))=30,DAY(PA$4)=30),DAY(LOOKUP($F14,TenantNames,TenantStartDates))=DAY(PA$4)),IF((LOOKUP($F14,TenantNames,TenantEndDates)-PA$4)&lt;=31,LOOKUP($F14,TenantNames,TenantTotalRevenues)-SUM($JA14:OZ14),LOOKUP($F14,TenantNames,TenantMonthlyRents)),IF(AND((SUMIF($G$4:AHB$4,"&lt;"&amp;PA$4,$G14:AHB14))&gt;SUMIFS(TransactionAmounts,TenantSources,$F14,'Filtered Data'!$C$2:$C23,"&lt;"&amp;PA$4),PA$4&lt;TODAY()),"Late","Occupied")),)))</f>
        <v/>
      </c>
      <c r="PB14" s="33" t="str">
        <f>IF(ISBLANK($F14),,IF(TODAY()=PB$4,"Today",IF(AND(LOOKUP($F14,TenantNames,TenantStartDates)&lt;=PB$4,LOOKUP($F14,TenantNames,TenantEndDates)&gt;=PB$4),IF(OR(AND(DAY(LOOKUP($F14,TenantNames,TenantStartDates))&gt;28,DAY(EOMONTH(PB$4,0))=28,DAY(PB$4)=28),AND(DAY(LOOKUP($F14,TenantNames,TenantStartDates))&gt;30,DAY(EOMONTH(PB$4,0))=30,DAY(PB$4)=30),DAY(LOOKUP($F14,TenantNames,TenantStartDates))=DAY(PB$4)),IF((LOOKUP($F14,TenantNames,TenantEndDates)-PB$4)&lt;=31,LOOKUP($F14,TenantNames,TenantTotalRevenues)-SUM($JA14:PA14),LOOKUP($F14,TenantNames,TenantMonthlyRents)),IF(AND((SUMIF($G$4:AHB$4,"&lt;"&amp;PB$4,$G14:AHB14))&gt;SUMIFS(TransactionAmounts,TenantSources,$F14,'Filtered Data'!$C$2:$C23,"&lt;"&amp;PB$4),PB$4&lt;TODAY()),"Late","Occupied")),)))</f>
        <v/>
      </c>
      <c r="PC14" s="33" t="str">
        <f>IF(ISBLANK($F14),,IF(TODAY()=PC$4,"Today",IF(AND(LOOKUP($F14,TenantNames,TenantStartDates)&lt;=PC$4,LOOKUP($F14,TenantNames,TenantEndDates)&gt;=PC$4),IF(OR(AND(DAY(LOOKUP($F14,TenantNames,TenantStartDates))&gt;28,DAY(EOMONTH(PC$4,0))=28,DAY(PC$4)=28),AND(DAY(LOOKUP($F14,TenantNames,TenantStartDates))&gt;30,DAY(EOMONTH(PC$4,0))=30,DAY(PC$4)=30),DAY(LOOKUP($F14,TenantNames,TenantStartDates))=DAY(PC$4)),IF((LOOKUP($F14,TenantNames,TenantEndDates)-PC$4)&lt;=31,LOOKUP($F14,TenantNames,TenantTotalRevenues)-SUM($JA14:PB14),LOOKUP($F14,TenantNames,TenantMonthlyRents)),IF(AND((SUMIF($G$4:AHB$4,"&lt;"&amp;PC$4,$G14:AHB14))&gt;SUMIFS(TransactionAmounts,TenantSources,$F14,'Filtered Data'!$C$2:$C23,"&lt;"&amp;PC$4),PC$4&lt;TODAY()),"Late","Occupied")),)))</f>
        <v/>
      </c>
      <c r="PD14" s="33" t="str">
        <f>IF(ISBLANK($F14),,IF(TODAY()=PD$4,"Today",IF(AND(LOOKUP($F14,TenantNames,TenantStartDates)&lt;=PD$4,LOOKUP($F14,TenantNames,TenantEndDates)&gt;=PD$4),IF(OR(AND(DAY(LOOKUP($F14,TenantNames,TenantStartDates))&gt;28,DAY(EOMONTH(PD$4,0))=28,DAY(PD$4)=28),AND(DAY(LOOKUP($F14,TenantNames,TenantStartDates))&gt;30,DAY(EOMONTH(PD$4,0))=30,DAY(PD$4)=30),DAY(LOOKUP($F14,TenantNames,TenantStartDates))=DAY(PD$4)),IF((LOOKUP($F14,TenantNames,TenantEndDates)-PD$4)&lt;=31,LOOKUP($F14,TenantNames,TenantTotalRevenues)-SUM($JA14:PC14),LOOKUP($F14,TenantNames,TenantMonthlyRents)),IF(AND((SUMIF($G$4:AHB$4,"&lt;"&amp;PD$4,$G14:AHB14))&gt;SUMIFS(TransactionAmounts,TenantSources,$F14,'Filtered Data'!$C$2:$C23,"&lt;"&amp;PD$4),PD$4&lt;TODAY()),"Late","Occupied")),)))</f>
        <v/>
      </c>
      <c r="PE14" s="33" t="str">
        <f>IF(ISBLANK($F14),,IF(TODAY()=PE$4,"Today",IF(AND(LOOKUP($F14,TenantNames,TenantStartDates)&lt;=PE$4,LOOKUP($F14,TenantNames,TenantEndDates)&gt;=PE$4),IF(OR(AND(DAY(LOOKUP($F14,TenantNames,TenantStartDates))&gt;28,DAY(EOMONTH(PE$4,0))=28,DAY(PE$4)=28),AND(DAY(LOOKUP($F14,TenantNames,TenantStartDates))&gt;30,DAY(EOMONTH(PE$4,0))=30,DAY(PE$4)=30),DAY(LOOKUP($F14,TenantNames,TenantStartDates))=DAY(PE$4)),IF((LOOKUP($F14,TenantNames,TenantEndDates)-PE$4)&lt;=31,LOOKUP($F14,TenantNames,TenantTotalRevenues)-SUM($JA14:PD14),LOOKUP($F14,TenantNames,TenantMonthlyRents)),IF(AND((SUMIF($G$4:AHB$4,"&lt;"&amp;PE$4,$G14:AHB14))&gt;SUMIFS(TransactionAmounts,TenantSources,$F14,'Filtered Data'!$C$2:$C23,"&lt;"&amp;PE$4),PE$4&lt;TODAY()),"Late","Occupied")),)))</f>
        <v/>
      </c>
      <c r="PF14" s="33" t="str">
        <f>IF(ISBLANK($F14),,IF(TODAY()=PF$4,"Today",IF(AND(LOOKUP($F14,TenantNames,TenantStartDates)&lt;=PF$4,LOOKUP($F14,TenantNames,TenantEndDates)&gt;=PF$4),IF(OR(AND(DAY(LOOKUP($F14,TenantNames,TenantStartDates))&gt;28,DAY(EOMONTH(PF$4,0))=28,DAY(PF$4)=28),AND(DAY(LOOKUP($F14,TenantNames,TenantStartDates))&gt;30,DAY(EOMONTH(PF$4,0))=30,DAY(PF$4)=30),DAY(LOOKUP($F14,TenantNames,TenantStartDates))=DAY(PF$4)),IF((LOOKUP($F14,TenantNames,TenantEndDates)-PF$4)&lt;=31,LOOKUP($F14,TenantNames,TenantTotalRevenues)-SUM($JA14:PE14),LOOKUP($F14,TenantNames,TenantMonthlyRents)),IF(AND((SUMIF($G$4:AHB$4,"&lt;"&amp;PF$4,$G14:AHB14))&gt;SUMIFS(TransactionAmounts,TenantSources,$F14,'Filtered Data'!$C$2:$C23,"&lt;"&amp;PF$4),PF$4&lt;TODAY()),"Late","Occupied")),)))</f>
        <v/>
      </c>
      <c r="PG14" s="33" t="str">
        <f>IF(ISBLANK($F14),,IF(TODAY()=PG$4,"Today",IF(AND(LOOKUP($F14,TenantNames,TenantStartDates)&lt;=PG$4,LOOKUP($F14,TenantNames,TenantEndDates)&gt;=PG$4),IF(OR(AND(DAY(LOOKUP($F14,TenantNames,TenantStartDates))&gt;28,DAY(EOMONTH(PG$4,0))=28,DAY(PG$4)=28),AND(DAY(LOOKUP($F14,TenantNames,TenantStartDates))&gt;30,DAY(EOMONTH(PG$4,0))=30,DAY(PG$4)=30),DAY(LOOKUP($F14,TenantNames,TenantStartDates))=DAY(PG$4)),IF((LOOKUP($F14,TenantNames,TenantEndDates)-PG$4)&lt;=31,LOOKUP($F14,TenantNames,TenantTotalRevenues)-SUM($JA14:PF14),LOOKUP($F14,TenantNames,TenantMonthlyRents)),IF(AND((SUMIF($G$4:AHB$4,"&lt;"&amp;PG$4,$G14:AHB14))&gt;SUMIFS(TransactionAmounts,TenantSources,$F14,'Filtered Data'!$C$2:$C23,"&lt;"&amp;PG$4),PG$4&lt;TODAY()),"Late","Occupied")),)))</f>
        <v/>
      </c>
      <c r="PH14" s="33" t="str">
        <f>IF(ISBLANK($F14),,IF(TODAY()=PH$4,"Today",IF(AND(LOOKUP($F14,TenantNames,TenantStartDates)&lt;=PH$4,LOOKUP($F14,TenantNames,TenantEndDates)&gt;=PH$4),IF(OR(AND(DAY(LOOKUP($F14,TenantNames,TenantStartDates))&gt;28,DAY(EOMONTH(PH$4,0))=28,DAY(PH$4)=28),AND(DAY(LOOKUP($F14,TenantNames,TenantStartDates))&gt;30,DAY(EOMONTH(PH$4,0))=30,DAY(PH$4)=30),DAY(LOOKUP($F14,TenantNames,TenantStartDates))=DAY(PH$4)),IF((LOOKUP($F14,TenantNames,TenantEndDates)-PH$4)&lt;=31,LOOKUP($F14,TenantNames,TenantTotalRevenues)-SUM($JA14:PG14),LOOKUP($F14,TenantNames,TenantMonthlyRents)),IF(AND((SUMIF($G$4:AHB$4,"&lt;"&amp;PH$4,$G14:AHB14))&gt;SUMIFS(TransactionAmounts,TenantSources,$F14,'Filtered Data'!$C$2:$C23,"&lt;"&amp;PH$4),PH$4&lt;TODAY()),"Late","Occupied")),)))</f>
        <v/>
      </c>
      <c r="PI14" s="33" t="str">
        <f>IF(ISBLANK($F14),,IF(TODAY()=PI$4,"Today",IF(AND(LOOKUP($F14,TenantNames,TenantStartDates)&lt;=PI$4,LOOKUP($F14,TenantNames,TenantEndDates)&gt;=PI$4),IF(OR(AND(DAY(LOOKUP($F14,TenantNames,TenantStartDates))&gt;28,DAY(EOMONTH(PI$4,0))=28,DAY(PI$4)=28),AND(DAY(LOOKUP($F14,TenantNames,TenantStartDates))&gt;30,DAY(EOMONTH(PI$4,0))=30,DAY(PI$4)=30),DAY(LOOKUP($F14,TenantNames,TenantStartDates))=DAY(PI$4)),IF((LOOKUP($F14,TenantNames,TenantEndDates)-PI$4)&lt;=31,LOOKUP($F14,TenantNames,TenantTotalRevenues)-SUM($JA14:PH14),LOOKUP($F14,TenantNames,TenantMonthlyRents)),IF(AND((SUMIF($G$4:AHB$4,"&lt;"&amp;PI$4,$G14:AHB14))&gt;SUMIFS(TransactionAmounts,TenantSources,$F14,'Filtered Data'!$C$2:$C23,"&lt;"&amp;PI$4),PI$4&lt;TODAY()),"Late","Occupied")),)))</f>
        <v/>
      </c>
      <c r="PJ14" s="33" t="str">
        <f>IF(ISBLANK($F14),,IF(TODAY()=PJ$4,"Today",IF(AND(LOOKUP($F14,TenantNames,TenantStartDates)&lt;=PJ$4,LOOKUP($F14,TenantNames,TenantEndDates)&gt;=PJ$4),IF(OR(AND(DAY(LOOKUP($F14,TenantNames,TenantStartDates))&gt;28,DAY(EOMONTH(PJ$4,0))=28,DAY(PJ$4)=28),AND(DAY(LOOKUP($F14,TenantNames,TenantStartDates))&gt;30,DAY(EOMONTH(PJ$4,0))=30,DAY(PJ$4)=30),DAY(LOOKUP($F14,TenantNames,TenantStartDates))=DAY(PJ$4)),IF((LOOKUP($F14,TenantNames,TenantEndDates)-PJ$4)&lt;=31,LOOKUP($F14,TenantNames,TenantTotalRevenues)-SUM($JA14:PI14),LOOKUP($F14,TenantNames,TenantMonthlyRents)),IF(AND((SUMIF($G$4:AHB$4,"&lt;"&amp;PJ$4,$G14:AHB14))&gt;SUMIFS(TransactionAmounts,TenantSources,$F14,'Filtered Data'!$C$2:$C23,"&lt;"&amp;PJ$4),PJ$4&lt;TODAY()),"Late","Occupied")),)))</f>
        <v/>
      </c>
      <c r="PK14" s="33" t="str">
        <f>IF(ISBLANK($F14),,IF(TODAY()=PK$4,"Today",IF(AND(LOOKUP($F14,TenantNames,TenantStartDates)&lt;=PK$4,LOOKUP($F14,TenantNames,TenantEndDates)&gt;=PK$4),IF(OR(AND(DAY(LOOKUP($F14,TenantNames,TenantStartDates))&gt;28,DAY(EOMONTH(PK$4,0))=28,DAY(PK$4)=28),AND(DAY(LOOKUP($F14,TenantNames,TenantStartDates))&gt;30,DAY(EOMONTH(PK$4,0))=30,DAY(PK$4)=30),DAY(LOOKUP($F14,TenantNames,TenantStartDates))=DAY(PK$4)),IF((LOOKUP($F14,TenantNames,TenantEndDates)-PK$4)&lt;=31,LOOKUP($F14,TenantNames,TenantTotalRevenues)-SUM($JA14:PJ14),LOOKUP($F14,TenantNames,TenantMonthlyRents)),IF(AND((SUMIF($G$4:AHB$4,"&lt;"&amp;PK$4,$G14:AHB14))&gt;SUMIFS(TransactionAmounts,TenantSources,$F14,'Filtered Data'!$C$2:$C23,"&lt;"&amp;PK$4),PK$4&lt;TODAY()),"Late","Occupied")),)))</f>
        <v/>
      </c>
      <c r="PL14" s="33" t="str">
        <f>IF(ISBLANK($F14),,IF(TODAY()=PL$4,"Today",IF(AND(LOOKUP($F14,TenantNames,TenantStartDates)&lt;=PL$4,LOOKUP($F14,TenantNames,TenantEndDates)&gt;=PL$4),IF(OR(AND(DAY(LOOKUP($F14,TenantNames,TenantStartDates))&gt;28,DAY(EOMONTH(PL$4,0))=28,DAY(PL$4)=28),AND(DAY(LOOKUP($F14,TenantNames,TenantStartDates))&gt;30,DAY(EOMONTH(PL$4,0))=30,DAY(PL$4)=30),DAY(LOOKUP($F14,TenantNames,TenantStartDates))=DAY(PL$4)),IF((LOOKUP($F14,TenantNames,TenantEndDates)-PL$4)&lt;=31,LOOKUP($F14,TenantNames,TenantTotalRevenues)-SUM($JA14:PK14),LOOKUP($F14,TenantNames,TenantMonthlyRents)),IF(AND((SUMIF($G$4:AHB$4,"&lt;"&amp;PL$4,$G14:AHB14))&gt;SUMIFS(TransactionAmounts,TenantSources,$F14,'Filtered Data'!$C$2:$C23,"&lt;"&amp;PL$4),PL$4&lt;TODAY()),"Late","Occupied")),)))</f>
        <v/>
      </c>
      <c r="PM14" s="33" t="str">
        <f>IF(ISBLANK($F14),,IF(TODAY()=PM$4,"Today",IF(AND(LOOKUP($F14,TenantNames,TenantStartDates)&lt;=PM$4,LOOKUP($F14,TenantNames,TenantEndDates)&gt;=PM$4),IF(OR(AND(DAY(LOOKUP($F14,TenantNames,TenantStartDates))&gt;28,DAY(EOMONTH(PM$4,0))=28,DAY(PM$4)=28),AND(DAY(LOOKUP($F14,TenantNames,TenantStartDates))&gt;30,DAY(EOMONTH(PM$4,0))=30,DAY(PM$4)=30),DAY(LOOKUP($F14,TenantNames,TenantStartDates))=DAY(PM$4)),IF((LOOKUP($F14,TenantNames,TenantEndDates)-PM$4)&lt;=31,LOOKUP($F14,TenantNames,TenantTotalRevenues)-SUM($JA14:PL14),LOOKUP($F14,TenantNames,TenantMonthlyRents)),IF(AND((SUMIF($G$4:AHB$4,"&lt;"&amp;PM$4,$G14:AHB14))&gt;SUMIFS(TransactionAmounts,TenantSources,$F14,'Filtered Data'!$C$2:$C23,"&lt;"&amp;PM$4),PM$4&lt;TODAY()),"Late","Occupied")),)))</f>
        <v/>
      </c>
      <c r="PN14" s="33" t="str">
        <f>IF(ISBLANK($F14),,IF(TODAY()=PN$4,"Today",IF(AND(LOOKUP($F14,TenantNames,TenantStartDates)&lt;=PN$4,LOOKUP($F14,TenantNames,TenantEndDates)&gt;=PN$4),IF(OR(AND(DAY(LOOKUP($F14,TenantNames,TenantStartDates))&gt;28,DAY(EOMONTH(PN$4,0))=28,DAY(PN$4)=28),AND(DAY(LOOKUP($F14,TenantNames,TenantStartDates))&gt;30,DAY(EOMONTH(PN$4,0))=30,DAY(PN$4)=30),DAY(LOOKUP($F14,TenantNames,TenantStartDates))=DAY(PN$4)),IF((LOOKUP($F14,TenantNames,TenantEndDates)-PN$4)&lt;=31,LOOKUP($F14,TenantNames,TenantTotalRevenues)-SUM($JA14:PM14),LOOKUP($F14,TenantNames,TenantMonthlyRents)),IF(AND((SUMIF($G$4:AHB$4,"&lt;"&amp;PN$4,$G14:AHB14))&gt;SUMIFS(TransactionAmounts,TenantSources,$F14,'Filtered Data'!$C$2:$C23,"&lt;"&amp;PN$4),PN$4&lt;TODAY()),"Late","Occupied")),)))</f>
        <v/>
      </c>
      <c r="PO14" s="33" t="str">
        <f>IF(ISBLANK($F14),,IF(TODAY()=PO$4,"Today",IF(AND(LOOKUP($F14,TenantNames,TenantStartDates)&lt;=PO$4,LOOKUP($F14,TenantNames,TenantEndDates)&gt;=PO$4),IF(OR(AND(DAY(LOOKUP($F14,TenantNames,TenantStartDates))&gt;28,DAY(EOMONTH(PO$4,0))=28,DAY(PO$4)=28),AND(DAY(LOOKUP($F14,TenantNames,TenantStartDates))&gt;30,DAY(EOMONTH(PO$4,0))=30,DAY(PO$4)=30),DAY(LOOKUP($F14,TenantNames,TenantStartDates))=DAY(PO$4)),IF((LOOKUP($F14,TenantNames,TenantEndDates)-PO$4)&lt;=31,LOOKUP($F14,TenantNames,TenantTotalRevenues)-SUM($JA14:PN14),LOOKUP($F14,TenantNames,TenantMonthlyRents)),IF(AND((SUMIF($G$4:AHB$4,"&lt;"&amp;PO$4,$G14:AHB14))&gt;SUMIFS(TransactionAmounts,TenantSources,$F14,'Filtered Data'!$C$2:$C23,"&lt;"&amp;PO$4),PO$4&lt;TODAY()),"Late","Occupied")),)))</f>
        <v/>
      </c>
      <c r="PP14" s="33" t="str">
        <f>IF(ISBLANK($F14),,IF(TODAY()=PP$4,"Today",IF(AND(LOOKUP($F14,TenantNames,TenantStartDates)&lt;=PP$4,LOOKUP($F14,TenantNames,TenantEndDates)&gt;=PP$4),IF(OR(AND(DAY(LOOKUP($F14,TenantNames,TenantStartDates))&gt;28,DAY(EOMONTH(PP$4,0))=28,DAY(PP$4)=28),AND(DAY(LOOKUP($F14,TenantNames,TenantStartDates))&gt;30,DAY(EOMONTH(PP$4,0))=30,DAY(PP$4)=30),DAY(LOOKUP($F14,TenantNames,TenantStartDates))=DAY(PP$4)),IF((LOOKUP($F14,TenantNames,TenantEndDates)-PP$4)&lt;=31,LOOKUP($F14,TenantNames,TenantTotalRevenues)-SUM($JA14:PO14),LOOKUP($F14,TenantNames,TenantMonthlyRents)),IF(AND((SUMIF($G$4:AHB$4,"&lt;"&amp;PP$4,$G14:AHB14))&gt;SUMIFS(TransactionAmounts,TenantSources,$F14,'Filtered Data'!$C$2:$C23,"&lt;"&amp;PP$4),PP$4&lt;TODAY()),"Late","Occupied")),)))</f>
        <v/>
      </c>
      <c r="PQ14" s="33" t="str">
        <f>IF(ISBLANK($F14),,IF(TODAY()=PQ$4,"Today",IF(AND(LOOKUP($F14,TenantNames,TenantStartDates)&lt;=PQ$4,LOOKUP($F14,TenantNames,TenantEndDates)&gt;=PQ$4),IF(OR(AND(DAY(LOOKUP($F14,TenantNames,TenantStartDates))&gt;28,DAY(EOMONTH(PQ$4,0))=28,DAY(PQ$4)=28),AND(DAY(LOOKUP($F14,TenantNames,TenantStartDates))&gt;30,DAY(EOMONTH(PQ$4,0))=30,DAY(PQ$4)=30),DAY(LOOKUP($F14,TenantNames,TenantStartDates))=DAY(PQ$4)),IF((LOOKUP($F14,TenantNames,TenantEndDates)-PQ$4)&lt;=31,LOOKUP($F14,TenantNames,TenantTotalRevenues)-SUM($JA14:PP14),LOOKUP($F14,TenantNames,TenantMonthlyRents)),IF(AND((SUMIF($G$4:AHB$4,"&lt;"&amp;PQ$4,$G14:AHB14))&gt;SUMIFS(TransactionAmounts,TenantSources,$F14,'Filtered Data'!$C$2:$C23,"&lt;"&amp;PQ$4),PQ$4&lt;TODAY()),"Late","Occupied")),)))</f>
        <v/>
      </c>
      <c r="PR14" s="33" t="str">
        <f>IF(ISBLANK($F14),,IF(TODAY()=PR$4,"Today",IF(AND(LOOKUP($F14,TenantNames,TenantStartDates)&lt;=PR$4,LOOKUP($F14,TenantNames,TenantEndDates)&gt;=PR$4),IF(OR(AND(DAY(LOOKUP($F14,TenantNames,TenantStartDates))&gt;28,DAY(EOMONTH(PR$4,0))=28,DAY(PR$4)=28),AND(DAY(LOOKUP($F14,TenantNames,TenantStartDates))&gt;30,DAY(EOMONTH(PR$4,0))=30,DAY(PR$4)=30),DAY(LOOKUP($F14,TenantNames,TenantStartDates))=DAY(PR$4)),IF((LOOKUP($F14,TenantNames,TenantEndDates)-PR$4)&lt;=31,LOOKUP($F14,TenantNames,TenantTotalRevenues)-SUM($JA14:PQ14),LOOKUP($F14,TenantNames,TenantMonthlyRents)),IF(AND((SUMIF($G$4:AHB$4,"&lt;"&amp;PR$4,$G14:AHB14))&gt;SUMIFS(TransactionAmounts,TenantSources,$F14,'Filtered Data'!$C$2:$C23,"&lt;"&amp;PR$4),PR$4&lt;TODAY()),"Late","Occupied")),)))</f>
        <v/>
      </c>
      <c r="PS14" s="33" t="str">
        <f>IF(ISBLANK($F14),,IF(TODAY()=PS$4,"Today",IF(AND(LOOKUP($F14,TenantNames,TenantStartDates)&lt;=PS$4,LOOKUP($F14,TenantNames,TenantEndDates)&gt;=PS$4),IF(OR(AND(DAY(LOOKUP($F14,TenantNames,TenantStartDates))&gt;28,DAY(EOMONTH(PS$4,0))=28,DAY(PS$4)=28),AND(DAY(LOOKUP($F14,TenantNames,TenantStartDates))&gt;30,DAY(EOMONTH(PS$4,0))=30,DAY(PS$4)=30),DAY(LOOKUP($F14,TenantNames,TenantStartDates))=DAY(PS$4)),IF((LOOKUP($F14,TenantNames,TenantEndDates)-PS$4)&lt;=31,LOOKUP($F14,TenantNames,TenantTotalRevenues)-SUM($JA14:PR14),LOOKUP($F14,TenantNames,TenantMonthlyRents)),IF(AND((SUMIF($G$4:AHB$4,"&lt;"&amp;PS$4,$G14:AHB14))&gt;SUMIFS(TransactionAmounts,TenantSources,$F14,'Filtered Data'!$C$2:$C23,"&lt;"&amp;PS$4),PS$4&lt;TODAY()),"Late","Occupied")),)))</f>
        <v/>
      </c>
      <c r="PT14" s="33" t="str">
        <f>IF(ISBLANK($F14),,IF(TODAY()=PT$4,"Today",IF(AND(LOOKUP($F14,TenantNames,TenantStartDates)&lt;=PT$4,LOOKUP($F14,TenantNames,TenantEndDates)&gt;=PT$4),IF(OR(AND(DAY(LOOKUP($F14,TenantNames,TenantStartDates))&gt;28,DAY(EOMONTH(PT$4,0))=28,DAY(PT$4)=28),AND(DAY(LOOKUP($F14,TenantNames,TenantStartDates))&gt;30,DAY(EOMONTH(PT$4,0))=30,DAY(PT$4)=30),DAY(LOOKUP($F14,TenantNames,TenantStartDates))=DAY(PT$4)),IF((LOOKUP($F14,TenantNames,TenantEndDates)-PT$4)&lt;=31,LOOKUP($F14,TenantNames,TenantTotalRevenues)-SUM($JA14:PS14),LOOKUP($F14,TenantNames,TenantMonthlyRents)),IF(AND((SUMIF($G$4:AHB$4,"&lt;"&amp;PT$4,$G14:AHB14))&gt;SUMIFS(TransactionAmounts,TenantSources,$F14,'Filtered Data'!$C$2:$C23,"&lt;"&amp;PT$4),PT$4&lt;TODAY()),"Late","Occupied")),)))</f>
        <v/>
      </c>
      <c r="PU14" s="33" t="str">
        <f>IF(ISBLANK($F14),,IF(TODAY()=PU$4,"Today",IF(AND(LOOKUP($F14,TenantNames,TenantStartDates)&lt;=PU$4,LOOKUP($F14,TenantNames,TenantEndDates)&gt;=PU$4),IF(OR(AND(DAY(LOOKUP($F14,TenantNames,TenantStartDates))&gt;28,DAY(EOMONTH(PU$4,0))=28,DAY(PU$4)=28),AND(DAY(LOOKUP($F14,TenantNames,TenantStartDates))&gt;30,DAY(EOMONTH(PU$4,0))=30,DAY(PU$4)=30),DAY(LOOKUP($F14,TenantNames,TenantStartDates))=DAY(PU$4)),IF((LOOKUP($F14,TenantNames,TenantEndDates)-PU$4)&lt;=31,LOOKUP($F14,TenantNames,TenantTotalRevenues)-SUM($JA14:PT14),LOOKUP($F14,TenantNames,TenantMonthlyRents)),IF(AND((SUMIF($G$4:AHB$4,"&lt;"&amp;PU$4,$G14:AHB14))&gt;SUMIFS(TransactionAmounts,TenantSources,$F14,'Filtered Data'!$C$2:$C23,"&lt;"&amp;PU$4),PU$4&lt;TODAY()),"Late","Occupied")),)))</f>
        <v/>
      </c>
      <c r="PV14" s="33" t="str">
        <f>IF(ISBLANK($F14),,IF(TODAY()=PV$4,"Today",IF(AND(LOOKUP($F14,TenantNames,TenantStartDates)&lt;=PV$4,LOOKUP($F14,TenantNames,TenantEndDates)&gt;=PV$4),IF(OR(AND(DAY(LOOKUP($F14,TenantNames,TenantStartDates))&gt;28,DAY(EOMONTH(PV$4,0))=28,DAY(PV$4)=28),AND(DAY(LOOKUP($F14,TenantNames,TenantStartDates))&gt;30,DAY(EOMONTH(PV$4,0))=30,DAY(PV$4)=30),DAY(LOOKUP($F14,TenantNames,TenantStartDates))=DAY(PV$4)),IF((LOOKUP($F14,TenantNames,TenantEndDates)-PV$4)&lt;=31,LOOKUP($F14,TenantNames,TenantTotalRevenues)-SUM($JA14:PU14),LOOKUP($F14,TenantNames,TenantMonthlyRents)),IF(AND((SUMIF($G$4:AHB$4,"&lt;"&amp;PV$4,$G14:AHB14))&gt;SUMIFS(TransactionAmounts,TenantSources,$F14,'Filtered Data'!$C$2:$C23,"&lt;"&amp;PV$4),PV$4&lt;TODAY()),"Late","Occupied")),)))</f>
        <v/>
      </c>
      <c r="PW14" s="33" t="str">
        <f>IF(ISBLANK($F14),,IF(TODAY()=PW$4,"Today",IF(AND(LOOKUP($F14,TenantNames,TenantStartDates)&lt;=PW$4,LOOKUP($F14,TenantNames,TenantEndDates)&gt;=PW$4),IF(OR(AND(DAY(LOOKUP($F14,TenantNames,TenantStartDates))&gt;28,DAY(EOMONTH(PW$4,0))=28,DAY(PW$4)=28),AND(DAY(LOOKUP($F14,TenantNames,TenantStartDates))&gt;30,DAY(EOMONTH(PW$4,0))=30,DAY(PW$4)=30),DAY(LOOKUP($F14,TenantNames,TenantStartDates))=DAY(PW$4)),IF((LOOKUP($F14,TenantNames,TenantEndDates)-PW$4)&lt;=31,LOOKUP($F14,TenantNames,TenantTotalRevenues)-SUM($JA14:PV14),LOOKUP($F14,TenantNames,TenantMonthlyRents)),IF(AND((SUMIF($G$4:AHB$4,"&lt;"&amp;PW$4,$G14:AHB14))&gt;SUMIFS(TransactionAmounts,TenantSources,$F14,'Filtered Data'!$C$2:$C23,"&lt;"&amp;PW$4),PW$4&lt;TODAY()),"Late","Occupied")),)))</f>
        <v/>
      </c>
      <c r="PX14" s="33" t="str">
        <f>IF(ISBLANK($F14),,IF(TODAY()=PX$4,"Today",IF(AND(LOOKUP($F14,TenantNames,TenantStartDates)&lt;=PX$4,LOOKUP($F14,TenantNames,TenantEndDates)&gt;=PX$4),IF(OR(AND(DAY(LOOKUP($F14,TenantNames,TenantStartDates))&gt;28,DAY(EOMONTH(PX$4,0))=28,DAY(PX$4)=28),AND(DAY(LOOKUP($F14,TenantNames,TenantStartDates))&gt;30,DAY(EOMONTH(PX$4,0))=30,DAY(PX$4)=30),DAY(LOOKUP($F14,TenantNames,TenantStartDates))=DAY(PX$4)),IF((LOOKUP($F14,TenantNames,TenantEndDates)-PX$4)&lt;=31,LOOKUP($F14,TenantNames,TenantTotalRevenues)-SUM($JA14:PW14),LOOKUP($F14,TenantNames,TenantMonthlyRents)),IF(AND((SUMIF($G$4:AHB$4,"&lt;"&amp;PX$4,$G14:AHB14))&gt;SUMIFS(TransactionAmounts,TenantSources,$F14,'Filtered Data'!$C$2:$C23,"&lt;"&amp;PX$4),PX$4&lt;TODAY()),"Late","Occupied")),)))</f>
        <v/>
      </c>
      <c r="PY14" s="33" t="str">
        <f>IF(ISBLANK($F14),,IF(TODAY()=PY$4,"Today",IF(AND(LOOKUP($F14,TenantNames,TenantStartDates)&lt;=PY$4,LOOKUP($F14,TenantNames,TenantEndDates)&gt;=PY$4),IF(OR(AND(DAY(LOOKUP($F14,TenantNames,TenantStartDates))&gt;28,DAY(EOMONTH(PY$4,0))=28,DAY(PY$4)=28),AND(DAY(LOOKUP($F14,TenantNames,TenantStartDates))&gt;30,DAY(EOMONTH(PY$4,0))=30,DAY(PY$4)=30),DAY(LOOKUP($F14,TenantNames,TenantStartDates))=DAY(PY$4)),IF((LOOKUP($F14,TenantNames,TenantEndDates)-PY$4)&lt;=31,LOOKUP($F14,TenantNames,TenantTotalRevenues)-SUM($JA14:PX14),LOOKUP($F14,TenantNames,TenantMonthlyRents)),IF(AND((SUMIF($G$4:AHB$4,"&lt;"&amp;PY$4,$G14:AHB14))&gt;SUMIFS(TransactionAmounts,TenantSources,$F14,'Filtered Data'!$C$2:$C23,"&lt;"&amp;PY$4),PY$4&lt;TODAY()),"Late","Occupied")),)))</f>
        <v/>
      </c>
      <c r="PZ14" s="33" t="str">
        <f>IF(ISBLANK($F14),,IF(TODAY()=PZ$4,"Today",IF(AND(LOOKUP($F14,TenantNames,TenantStartDates)&lt;=PZ$4,LOOKUP($F14,TenantNames,TenantEndDates)&gt;=PZ$4),IF(OR(AND(DAY(LOOKUP($F14,TenantNames,TenantStartDates))&gt;28,DAY(EOMONTH(PZ$4,0))=28,DAY(PZ$4)=28),AND(DAY(LOOKUP($F14,TenantNames,TenantStartDates))&gt;30,DAY(EOMONTH(PZ$4,0))=30,DAY(PZ$4)=30),DAY(LOOKUP($F14,TenantNames,TenantStartDates))=DAY(PZ$4)),IF((LOOKUP($F14,TenantNames,TenantEndDates)-PZ$4)&lt;=31,LOOKUP($F14,TenantNames,TenantTotalRevenues)-SUM($JA14:PY14),LOOKUP($F14,TenantNames,TenantMonthlyRents)),IF(AND((SUMIF($G$4:AHB$4,"&lt;"&amp;PZ$4,$G14:AHB14))&gt;SUMIFS(TransactionAmounts,TenantSources,$F14,'Filtered Data'!$C$2:$C23,"&lt;"&amp;PZ$4),PZ$4&lt;TODAY()),"Late","Occupied")),)))</f>
        <v/>
      </c>
      <c r="QA14" s="33" t="str">
        <f>IF(ISBLANK($F14),,IF(TODAY()=QA$4,"Today",IF(AND(LOOKUP($F14,TenantNames,TenantStartDates)&lt;=QA$4,LOOKUP($F14,TenantNames,TenantEndDates)&gt;=QA$4),IF(OR(AND(DAY(LOOKUP($F14,TenantNames,TenantStartDates))&gt;28,DAY(EOMONTH(QA$4,0))=28,DAY(QA$4)=28),AND(DAY(LOOKUP($F14,TenantNames,TenantStartDates))&gt;30,DAY(EOMONTH(QA$4,0))=30,DAY(QA$4)=30),DAY(LOOKUP($F14,TenantNames,TenantStartDates))=DAY(QA$4)),IF((LOOKUP($F14,TenantNames,TenantEndDates)-QA$4)&lt;=31,LOOKUP($F14,TenantNames,TenantTotalRevenues)-SUM($JA14:PZ14),LOOKUP($F14,TenantNames,TenantMonthlyRents)),IF(AND((SUMIF($G$4:AHB$4,"&lt;"&amp;QA$4,$G14:AHB14))&gt;SUMIFS(TransactionAmounts,TenantSources,$F14,'Filtered Data'!$C$2:$C23,"&lt;"&amp;QA$4),QA$4&lt;TODAY()),"Late","Occupied")),)))</f>
        <v/>
      </c>
      <c r="QB14" s="33" t="str">
        <f>IF(ISBLANK($F14),,IF(TODAY()=QB$4,"Today",IF(AND(LOOKUP($F14,TenantNames,TenantStartDates)&lt;=QB$4,LOOKUP($F14,TenantNames,TenantEndDates)&gt;=QB$4),IF(OR(AND(DAY(LOOKUP($F14,TenantNames,TenantStartDates))&gt;28,DAY(EOMONTH(QB$4,0))=28,DAY(QB$4)=28),AND(DAY(LOOKUP($F14,TenantNames,TenantStartDates))&gt;30,DAY(EOMONTH(QB$4,0))=30,DAY(QB$4)=30),DAY(LOOKUP($F14,TenantNames,TenantStartDates))=DAY(QB$4)),IF((LOOKUP($F14,TenantNames,TenantEndDates)-QB$4)&lt;=31,LOOKUP($F14,TenantNames,TenantTotalRevenues)-SUM($JA14:QA14),LOOKUP($F14,TenantNames,TenantMonthlyRents)),IF(AND((SUMIF($G$4:AHB$4,"&lt;"&amp;QB$4,$G14:AHB14))&gt;SUMIFS(TransactionAmounts,TenantSources,$F14,'Filtered Data'!$C$2:$C23,"&lt;"&amp;QB$4),QB$4&lt;TODAY()),"Late","Occupied")),)))</f>
        <v/>
      </c>
      <c r="QC14" s="33" t="str">
        <f>IF(ISBLANK($F14),,IF(TODAY()=QC$4,"Today",IF(AND(LOOKUP($F14,TenantNames,TenantStartDates)&lt;=QC$4,LOOKUP($F14,TenantNames,TenantEndDates)&gt;=QC$4),IF(OR(AND(DAY(LOOKUP($F14,TenantNames,TenantStartDates))&gt;28,DAY(EOMONTH(QC$4,0))=28,DAY(QC$4)=28),AND(DAY(LOOKUP($F14,TenantNames,TenantStartDates))&gt;30,DAY(EOMONTH(QC$4,0))=30,DAY(QC$4)=30),DAY(LOOKUP($F14,TenantNames,TenantStartDates))=DAY(QC$4)),IF((LOOKUP($F14,TenantNames,TenantEndDates)-QC$4)&lt;=31,LOOKUP($F14,TenantNames,TenantTotalRevenues)-SUM($JA14:QB14),LOOKUP($F14,TenantNames,TenantMonthlyRents)),IF(AND((SUMIF($G$4:AHB$4,"&lt;"&amp;QC$4,$G14:AHB14))&gt;SUMIFS(TransactionAmounts,TenantSources,$F14,'Filtered Data'!$C$2:$C23,"&lt;"&amp;QC$4),QC$4&lt;TODAY()),"Late","Occupied")),)))</f>
        <v/>
      </c>
      <c r="QD14" s="33" t="str">
        <f>IF(ISBLANK($F14),,IF(TODAY()=QD$4,"Today",IF(AND(LOOKUP($F14,TenantNames,TenantStartDates)&lt;=QD$4,LOOKUP($F14,TenantNames,TenantEndDates)&gt;=QD$4),IF(OR(AND(DAY(LOOKUP($F14,TenantNames,TenantStartDates))&gt;28,DAY(EOMONTH(QD$4,0))=28,DAY(QD$4)=28),AND(DAY(LOOKUP($F14,TenantNames,TenantStartDates))&gt;30,DAY(EOMONTH(QD$4,0))=30,DAY(QD$4)=30),DAY(LOOKUP($F14,TenantNames,TenantStartDates))=DAY(QD$4)),IF((LOOKUP($F14,TenantNames,TenantEndDates)-QD$4)&lt;=31,LOOKUP($F14,TenantNames,TenantTotalRevenues)-SUM($JA14:QC14),LOOKUP($F14,TenantNames,TenantMonthlyRents)),IF(AND((SUMIF($G$4:AHB$4,"&lt;"&amp;QD$4,$G14:AHB14))&gt;SUMIFS(TransactionAmounts,TenantSources,$F14,'Filtered Data'!$C$2:$C23,"&lt;"&amp;QD$4),QD$4&lt;TODAY()),"Late","Occupied")),)))</f>
        <v/>
      </c>
      <c r="QE14" s="33" t="str">
        <f>IF(ISBLANK($F14),,IF(TODAY()=QE$4,"Today",IF(AND(LOOKUP($F14,TenantNames,TenantStartDates)&lt;=QE$4,LOOKUP($F14,TenantNames,TenantEndDates)&gt;=QE$4),IF(OR(AND(DAY(LOOKUP($F14,TenantNames,TenantStartDates))&gt;28,DAY(EOMONTH(QE$4,0))=28,DAY(QE$4)=28),AND(DAY(LOOKUP($F14,TenantNames,TenantStartDates))&gt;30,DAY(EOMONTH(QE$4,0))=30,DAY(QE$4)=30),DAY(LOOKUP($F14,TenantNames,TenantStartDates))=DAY(QE$4)),IF((LOOKUP($F14,TenantNames,TenantEndDates)-QE$4)&lt;=31,LOOKUP($F14,TenantNames,TenantTotalRevenues)-SUM($JA14:QD14),LOOKUP($F14,TenantNames,TenantMonthlyRents)),IF(AND((SUMIF($G$4:AHB$4,"&lt;"&amp;QE$4,$G14:AHB14))&gt;SUMIFS(TransactionAmounts,TenantSources,$F14,'Filtered Data'!$C$2:$C23,"&lt;"&amp;QE$4),QE$4&lt;TODAY()),"Late","Occupied")),)))</f>
        <v/>
      </c>
      <c r="QF14" s="33" t="str">
        <f>IF(ISBLANK($F14),,IF(TODAY()=QF$4,"Today",IF(AND(LOOKUP($F14,TenantNames,TenantStartDates)&lt;=QF$4,LOOKUP($F14,TenantNames,TenantEndDates)&gt;=QF$4),IF(OR(AND(DAY(LOOKUP($F14,TenantNames,TenantStartDates))&gt;28,DAY(EOMONTH(QF$4,0))=28,DAY(QF$4)=28),AND(DAY(LOOKUP($F14,TenantNames,TenantStartDates))&gt;30,DAY(EOMONTH(QF$4,0))=30,DAY(QF$4)=30),DAY(LOOKUP($F14,TenantNames,TenantStartDates))=DAY(QF$4)),IF((LOOKUP($F14,TenantNames,TenantEndDates)-QF$4)&lt;=31,LOOKUP($F14,TenantNames,TenantTotalRevenues)-SUM($JA14:QE14),LOOKUP($F14,TenantNames,TenantMonthlyRents)),IF(AND((SUMIF($G$4:AHB$4,"&lt;"&amp;QF$4,$G14:AHB14))&gt;SUMIFS(TransactionAmounts,TenantSources,$F14,'Filtered Data'!$C$2:$C23,"&lt;"&amp;QF$4),QF$4&lt;TODAY()),"Late","Occupied")),)))</f>
        <v/>
      </c>
      <c r="QG14" s="33" t="str">
        <f>IF(ISBLANK($F14),,IF(TODAY()=QG$4,"Today",IF(AND(LOOKUP($F14,TenantNames,TenantStartDates)&lt;=QG$4,LOOKUP($F14,TenantNames,TenantEndDates)&gt;=QG$4),IF(OR(AND(DAY(LOOKUP($F14,TenantNames,TenantStartDates))&gt;28,DAY(EOMONTH(QG$4,0))=28,DAY(QG$4)=28),AND(DAY(LOOKUP($F14,TenantNames,TenantStartDates))&gt;30,DAY(EOMONTH(QG$4,0))=30,DAY(QG$4)=30),DAY(LOOKUP($F14,TenantNames,TenantStartDates))=DAY(QG$4)),IF((LOOKUP($F14,TenantNames,TenantEndDates)-QG$4)&lt;=31,LOOKUP($F14,TenantNames,TenantTotalRevenues)-SUM($JA14:QF14),LOOKUP($F14,TenantNames,TenantMonthlyRents)),IF(AND((SUMIF($G$4:AHB$4,"&lt;"&amp;QG$4,$G14:AHB14))&gt;SUMIFS(TransactionAmounts,TenantSources,$F14,'Filtered Data'!$C$2:$C23,"&lt;"&amp;QG$4),QG$4&lt;TODAY()),"Late","Occupied")),)))</f>
        <v/>
      </c>
      <c r="QH14" s="33" t="str">
        <f>IF(ISBLANK($F14),,IF(TODAY()=QH$4,"Today",IF(AND(LOOKUP($F14,TenantNames,TenantStartDates)&lt;=QH$4,LOOKUP($F14,TenantNames,TenantEndDates)&gt;=QH$4),IF(OR(AND(DAY(LOOKUP($F14,TenantNames,TenantStartDates))&gt;28,DAY(EOMONTH(QH$4,0))=28,DAY(QH$4)=28),AND(DAY(LOOKUP($F14,TenantNames,TenantStartDates))&gt;30,DAY(EOMONTH(QH$4,0))=30,DAY(QH$4)=30),DAY(LOOKUP($F14,TenantNames,TenantStartDates))=DAY(QH$4)),IF((LOOKUP($F14,TenantNames,TenantEndDates)-QH$4)&lt;=31,LOOKUP($F14,TenantNames,TenantTotalRevenues)-SUM($JA14:QG14),LOOKUP($F14,TenantNames,TenantMonthlyRents)),IF(AND((SUMIF($G$4:AHB$4,"&lt;"&amp;QH$4,$G14:AHB14))&gt;SUMIFS(TransactionAmounts,TenantSources,$F14,'Filtered Data'!$C$2:$C23,"&lt;"&amp;QH$4),QH$4&lt;TODAY()),"Late","Occupied")),)))</f>
        <v/>
      </c>
      <c r="QI14" s="33" t="str">
        <f>IF(ISBLANK($F14),,IF(TODAY()=QI$4,"Today",IF(AND(LOOKUP($F14,TenantNames,TenantStartDates)&lt;=QI$4,LOOKUP($F14,TenantNames,TenantEndDates)&gt;=QI$4),IF(OR(AND(DAY(LOOKUP($F14,TenantNames,TenantStartDates))&gt;28,DAY(EOMONTH(QI$4,0))=28,DAY(QI$4)=28),AND(DAY(LOOKUP($F14,TenantNames,TenantStartDates))&gt;30,DAY(EOMONTH(QI$4,0))=30,DAY(QI$4)=30),DAY(LOOKUP($F14,TenantNames,TenantStartDates))=DAY(QI$4)),IF((LOOKUP($F14,TenantNames,TenantEndDates)-QI$4)&lt;=31,LOOKUP($F14,TenantNames,TenantTotalRevenues)-SUM($JA14:QH14),LOOKUP($F14,TenantNames,TenantMonthlyRents)),IF(AND((SUMIF($G$4:AHB$4,"&lt;"&amp;QI$4,$G14:AHB14))&gt;SUMIFS(TransactionAmounts,TenantSources,$F14,'Filtered Data'!$C$2:$C23,"&lt;"&amp;QI$4),QI$4&lt;TODAY()),"Late","Occupied")),)))</f>
        <v/>
      </c>
      <c r="QJ14" s="33" t="str">
        <f>IF(ISBLANK($F14),,IF(TODAY()=QJ$4,"Today",IF(AND(LOOKUP($F14,TenantNames,TenantStartDates)&lt;=QJ$4,LOOKUP($F14,TenantNames,TenantEndDates)&gt;=QJ$4),IF(OR(AND(DAY(LOOKUP($F14,TenantNames,TenantStartDates))&gt;28,DAY(EOMONTH(QJ$4,0))=28,DAY(QJ$4)=28),AND(DAY(LOOKUP($F14,TenantNames,TenantStartDates))&gt;30,DAY(EOMONTH(QJ$4,0))=30,DAY(QJ$4)=30),DAY(LOOKUP($F14,TenantNames,TenantStartDates))=DAY(QJ$4)),IF((LOOKUP($F14,TenantNames,TenantEndDates)-QJ$4)&lt;=31,LOOKUP($F14,TenantNames,TenantTotalRevenues)-SUM($JA14:QI14),LOOKUP($F14,TenantNames,TenantMonthlyRents)),IF(AND((SUMIF($G$4:AHB$4,"&lt;"&amp;QJ$4,$G14:AHB14))&gt;SUMIFS(TransactionAmounts,TenantSources,$F14,'Filtered Data'!$C$2:$C23,"&lt;"&amp;QJ$4),QJ$4&lt;TODAY()),"Late","Occupied")),)))</f>
        <v/>
      </c>
      <c r="QK14" s="33" t="str">
        <f>IF(ISBLANK($F14),,IF(TODAY()=QK$4,"Today",IF(AND(LOOKUP($F14,TenantNames,TenantStartDates)&lt;=QK$4,LOOKUP($F14,TenantNames,TenantEndDates)&gt;=QK$4),IF(OR(AND(DAY(LOOKUP($F14,TenantNames,TenantStartDates))&gt;28,DAY(EOMONTH(QK$4,0))=28,DAY(QK$4)=28),AND(DAY(LOOKUP($F14,TenantNames,TenantStartDates))&gt;30,DAY(EOMONTH(QK$4,0))=30,DAY(QK$4)=30),DAY(LOOKUP($F14,TenantNames,TenantStartDates))=DAY(QK$4)),IF((LOOKUP($F14,TenantNames,TenantEndDates)-QK$4)&lt;=31,LOOKUP($F14,TenantNames,TenantTotalRevenues)-SUM($JA14:QJ14),LOOKUP($F14,TenantNames,TenantMonthlyRents)),IF(AND((SUMIF($G$4:AHB$4,"&lt;"&amp;QK$4,$G14:AHB14))&gt;SUMIFS(TransactionAmounts,TenantSources,$F14,'Filtered Data'!$C$2:$C23,"&lt;"&amp;QK$4),QK$4&lt;TODAY()),"Late","Occupied")),)))</f>
        <v/>
      </c>
      <c r="QL14" s="33" t="str">
        <f>IF(ISBLANK($F14),,IF(TODAY()=QL$4,"Today",IF(AND(LOOKUP($F14,TenantNames,TenantStartDates)&lt;=QL$4,LOOKUP($F14,TenantNames,TenantEndDates)&gt;=QL$4),IF(OR(AND(DAY(LOOKUP($F14,TenantNames,TenantStartDates))&gt;28,DAY(EOMONTH(QL$4,0))=28,DAY(QL$4)=28),AND(DAY(LOOKUP($F14,TenantNames,TenantStartDates))&gt;30,DAY(EOMONTH(QL$4,0))=30,DAY(QL$4)=30),DAY(LOOKUP($F14,TenantNames,TenantStartDates))=DAY(QL$4)),IF((LOOKUP($F14,TenantNames,TenantEndDates)-QL$4)&lt;=31,LOOKUP($F14,TenantNames,TenantTotalRevenues)-SUM($JA14:QK14),LOOKUP($F14,TenantNames,TenantMonthlyRents)),IF(AND((SUMIF($G$4:AHB$4,"&lt;"&amp;QL$4,$G14:AHB14))&gt;SUMIFS(TransactionAmounts,TenantSources,$F14,'Filtered Data'!$C$2:$C23,"&lt;"&amp;QL$4),QL$4&lt;TODAY()),"Late","Occupied")),)))</f>
        <v/>
      </c>
      <c r="QM14" s="33" t="str">
        <f>IF(ISBLANK($F14),,IF(TODAY()=QM$4,"Today",IF(AND(LOOKUP($F14,TenantNames,TenantStartDates)&lt;=QM$4,LOOKUP($F14,TenantNames,TenantEndDates)&gt;=QM$4),IF(OR(AND(DAY(LOOKUP($F14,TenantNames,TenantStartDates))&gt;28,DAY(EOMONTH(QM$4,0))=28,DAY(QM$4)=28),AND(DAY(LOOKUP($F14,TenantNames,TenantStartDates))&gt;30,DAY(EOMONTH(QM$4,0))=30,DAY(QM$4)=30),DAY(LOOKUP($F14,TenantNames,TenantStartDates))=DAY(QM$4)),IF((LOOKUP($F14,TenantNames,TenantEndDates)-QM$4)&lt;=31,LOOKUP($F14,TenantNames,TenantTotalRevenues)-SUM($JA14:QL14),LOOKUP($F14,TenantNames,TenantMonthlyRents)),IF(AND((SUMIF($G$4:AHB$4,"&lt;"&amp;QM$4,$G14:AHB14))&gt;SUMIFS(TransactionAmounts,TenantSources,$F14,'Filtered Data'!$C$2:$C23,"&lt;"&amp;QM$4),QM$4&lt;TODAY()),"Late","Occupied")),)))</f>
        <v/>
      </c>
      <c r="QN14" s="33" t="str">
        <f>IF(ISBLANK($F14),,IF(TODAY()=QN$4,"Today",IF(AND(LOOKUP($F14,TenantNames,TenantStartDates)&lt;=QN$4,LOOKUP($F14,TenantNames,TenantEndDates)&gt;=QN$4),IF(OR(AND(DAY(LOOKUP($F14,TenantNames,TenantStartDates))&gt;28,DAY(EOMONTH(QN$4,0))=28,DAY(QN$4)=28),AND(DAY(LOOKUP($F14,TenantNames,TenantStartDates))&gt;30,DAY(EOMONTH(QN$4,0))=30,DAY(QN$4)=30),DAY(LOOKUP($F14,TenantNames,TenantStartDates))=DAY(QN$4)),IF((LOOKUP($F14,TenantNames,TenantEndDates)-QN$4)&lt;=31,LOOKUP($F14,TenantNames,TenantTotalRevenues)-SUM($JA14:QM14),LOOKUP($F14,TenantNames,TenantMonthlyRents)),IF(AND((SUMIF($G$4:AHB$4,"&lt;"&amp;QN$4,$G14:AHB14))&gt;SUMIFS(TransactionAmounts,TenantSources,$F14,'Filtered Data'!$C$2:$C23,"&lt;"&amp;QN$4),QN$4&lt;TODAY()),"Late","Occupied")),)))</f>
        <v/>
      </c>
      <c r="QO14" s="33" t="str">
        <f>IF(ISBLANK($F14),,IF(TODAY()=QO$4,"Today",IF(AND(LOOKUP($F14,TenantNames,TenantStartDates)&lt;=QO$4,LOOKUP($F14,TenantNames,TenantEndDates)&gt;=QO$4),IF(OR(AND(DAY(LOOKUP($F14,TenantNames,TenantStartDates))&gt;28,DAY(EOMONTH(QO$4,0))=28,DAY(QO$4)=28),AND(DAY(LOOKUP($F14,TenantNames,TenantStartDates))&gt;30,DAY(EOMONTH(QO$4,0))=30,DAY(QO$4)=30),DAY(LOOKUP($F14,TenantNames,TenantStartDates))=DAY(QO$4)),IF((LOOKUP($F14,TenantNames,TenantEndDates)-QO$4)&lt;=31,LOOKUP($F14,TenantNames,TenantTotalRevenues)-SUM($JA14:QN14),LOOKUP($F14,TenantNames,TenantMonthlyRents)),IF(AND((SUMIF($G$4:AHB$4,"&lt;"&amp;QO$4,$G14:AHB14))&gt;SUMIFS(TransactionAmounts,TenantSources,$F14,'Filtered Data'!$C$2:$C23,"&lt;"&amp;QO$4),QO$4&lt;TODAY()),"Late","Occupied")),)))</f>
        <v/>
      </c>
      <c r="QP14" s="33" t="str">
        <f>IF(ISBLANK($F14),,IF(TODAY()=QP$4,"Today",IF(AND(LOOKUP($F14,TenantNames,TenantStartDates)&lt;=QP$4,LOOKUP($F14,TenantNames,TenantEndDates)&gt;=QP$4),IF(OR(AND(DAY(LOOKUP($F14,TenantNames,TenantStartDates))&gt;28,DAY(EOMONTH(QP$4,0))=28,DAY(QP$4)=28),AND(DAY(LOOKUP($F14,TenantNames,TenantStartDates))&gt;30,DAY(EOMONTH(QP$4,0))=30,DAY(QP$4)=30),DAY(LOOKUP($F14,TenantNames,TenantStartDates))=DAY(QP$4)),IF((LOOKUP($F14,TenantNames,TenantEndDates)-QP$4)&lt;=31,LOOKUP($F14,TenantNames,TenantTotalRevenues)-SUM($JA14:QO14),LOOKUP($F14,TenantNames,TenantMonthlyRents)),IF(AND((SUMIF($G$4:AHB$4,"&lt;"&amp;QP$4,$G14:AHB14))&gt;SUMIFS(TransactionAmounts,TenantSources,$F14,'Filtered Data'!$C$2:$C23,"&lt;"&amp;QP$4),QP$4&lt;TODAY()),"Late","Occupied")),)))</f>
        <v/>
      </c>
      <c r="QQ14" s="33" t="str">
        <f>IF(ISBLANK($F14),,IF(TODAY()=QQ$4,"Today",IF(AND(LOOKUP($F14,TenantNames,TenantStartDates)&lt;=QQ$4,LOOKUP($F14,TenantNames,TenantEndDates)&gt;=QQ$4),IF(OR(AND(DAY(LOOKUP($F14,TenantNames,TenantStartDates))&gt;28,DAY(EOMONTH(QQ$4,0))=28,DAY(QQ$4)=28),AND(DAY(LOOKUP($F14,TenantNames,TenantStartDates))&gt;30,DAY(EOMONTH(QQ$4,0))=30,DAY(QQ$4)=30),DAY(LOOKUP($F14,TenantNames,TenantStartDates))=DAY(QQ$4)),IF((LOOKUP($F14,TenantNames,TenantEndDates)-QQ$4)&lt;=31,LOOKUP($F14,TenantNames,TenantTotalRevenues)-SUM($JA14:QP14),LOOKUP($F14,TenantNames,TenantMonthlyRents)),IF(AND((SUMIF($G$4:AHB$4,"&lt;"&amp;QQ$4,$G14:AHB14))&gt;SUMIFS(TransactionAmounts,TenantSources,$F14,'Filtered Data'!$C$2:$C23,"&lt;"&amp;QQ$4),QQ$4&lt;TODAY()),"Late","Occupied")),)))</f>
        <v/>
      </c>
      <c r="QR14" s="33" t="str">
        <f>IF(ISBLANK($F14),,IF(TODAY()=QR$4,"Today",IF(AND(LOOKUP($F14,TenantNames,TenantStartDates)&lt;=QR$4,LOOKUP($F14,TenantNames,TenantEndDates)&gt;=QR$4),IF(OR(AND(DAY(LOOKUP($F14,TenantNames,TenantStartDates))&gt;28,DAY(EOMONTH(QR$4,0))=28,DAY(QR$4)=28),AND(DAY(LOOKUP($F14,TenantNames,TenantStartDates))&gt;30,DAY(EOMONTH(QR$4,0))=30,DAY(QR$4)=30),DAY(LOOKUP($F14,TenantNames,TenantStartDates))=DAY(QR$4)),IF((LOOKUP($F14,TenantNames,TenantEndDates)-QR$4)&lt;=31,LOOKUP($F14,TenantNames,TenantTotalRevenues)-SUM($JA14:QQ14),LOOKUP($F14,TenantNames,TenantMonthlyRents)),IF(AND((SUMIF($G$4:AHB$4,"&lt;"&amp;QR$4,$G14:AHB14))&gt;SUMIFS(TransactionAmounts,TenantSources,$F14,'Filtered Data'!$C$2:$C23,"&lt;"&amp;QR$4),QR$4&lt;TODAY()),"Late","Occupied")),)))</f>
        <v/>
      </c>
      <c r="QS14" s="33" t="str">
        <f>IF(ISBLANK($F14),,IF(TODAY()=QS$4,"Today",IF(AND(LOOKUP($F14,TenantNames,TenantStartDates)&lt;=QS$4,LOOKUP($F14,TenantNames,TenantEndDates)&gt;=QS$4),IF(OR(AND(DAY(LOOKUP($F14,TenantNames,TenantStartDates))&gt;28,DAY(EOMONTH(QS$4,0))=28,DAY(QS$4)=28),AND(DAY(LOOKUP($F14,TenantNames,TenantStartDates))&gt;30,DAY(EOMONTH(QS$4,0))=30,DAY(QS$4)=30),DAY(LOOKUP($F14,TenantNames,TenantStartDates))=DAY(QS$4)),IF((LOOKUP($F14,TenantNames,TenantEndDates)-QS$4)&lt;=31,LOOKUP($F14,TenantNames,TenantTotalRevenues)-SUM($JA14:QR14),LOOKUP($F14,TenantNames,TenantMonthlyRents)),IF(AND((SUMIF($G$4:AHB$4,"&lt;"&amp;QS$4,$G14:AHB14))&gt;SUMIFS(TransactionAmounts,TenantSources,$F14,'Filtered Data'!$C$2:$C23,"&lt;"&amp;QS$4),QS$4&lt;TODAY()),"Late","Occupied")),)))</f>
        <v/>
      </c>
      <c r="QT14" s="33" t="str">
        <f>IF(ISBLANK($F14),,IF(TODAY()=QT$4,"Today",IF(AND(LOOKUP($F14,TenantNames,TenantStartDates)&lt;=QT$4,LOOKUP($F14,TenantNames,TenantEndDates)&gt;=QT$4),IF(OR(AND(DAY(LOOKUP($F14,TenantNames,TenantStartDates))&gt;28,DAY(EOMONTH(QT$4,0))=28,DAY(QT$4)=28),AND(DAY(LOOKUP($F14,TenantNames,TenantStartDates))&gt;30,DAY(EOMONTH(QT$4,0))=30,DAY(QT$4)=30),DAY(LOOKUP($F14,TenantNames,TenantStartDates))=DAY(QT$4)),IF((LOOKUP($F14,TenantNames,TenantEndDates)-QT$4)&lt;=31,LOOKUP($F14,TenantNames,TenantTotalRevenues)-SUM($JA14:QS14),LOOKUP($F14,TenantNames,TenantMonthlyRents)),IF(AND((SUMIF($G$4:AHB$4,"&lt;"&amp;QT$4,$G14:AHB14))&gt;SUMIFS(TransactionAmounts,TenantSources,$F14,'Filtered Data'!$C$2:$C23,"&lt;"&amp;QT$4),QT$4&lt;TODAY()),"Late","Occupied")),)))</f>
        <v/>
      </c>
      <c r="QU14" s="33" t="str">
        <f>IF(ISBLANK($F14),,IF(TODAY()=QU$4,"Today",IF(AND(LOOKUP($F14,TenantNames,TenantStartDates)&lt;=QU$4,LOOKUP($F14,TenantNames,TenantEndDates)&gt;=QU$4),IF(OR(AND(DAY(LOOKUP($F14,TenantNames,TenantStartDates))&gt;28,DAY(EOMONTH(QU$4,0))=28,DAY(QU$4)=28),AND(DAY(LOOKUP($F14,TenantNames,TenantStartDates))&gt;30,DAY(EOMONTH(QU$4,0))=30,DAY(QU$4)=30),DAY(LOOKUP($F14,TenantNames,TenantStartDates))=DAY(QU$4)),IF((LOOKUP($F14,TenantNames,TenantEndDates)-QU$4)&lt;=31,LOOKUP($F14,TenantNames,TenantTotalRevenues)-SUM($JA14:QT14),LOOKUP($F14,TenantNames,TenantMonthlyRents)),IF(AND((SUMIF($G$4:AHB$4,"&lt;"&amp;QU$4,$G14:AHB14))&gt;SUMIFS(TransactionAmounts,TenantSources,$F14,'Filtered Data'!$C$2:$C23,"&lt;"&amp;QU$4),QU$4&lt;TODAY()),"Late","Occupied")),)))</f>
        <v/>
      </c>
      <c r="QV14" s="33" t="str">
        <f>IF(ISBLANK($F14),,IF(TODAY()=QV$4,"Today",IF(AND(LOOKUP($F14,TenantNames,TenantStartDates)&lt;=QV$4,LOOKUP($F14,TenantNames,TenantEndDates)&gt;=QV$4),IF(OR(AND(DAY(LOOKUP($F14,TenantNames,TenantStartDates))&gt;28,DAY(EOMONTH(QV$4,0))=28,DAY(QV$4)=28),AND(DAY(LOOKUP($F14,TenantNames,TenantStartDates))&gt;30,DAY(EOMONTH(QV$4,0))=30,DAY(QV$4)=30),DAY(LOOKUP($F14,TenantNames,TenantStartDates))=DAY(QV$4)),IF((LOOKUP($F14,TenantNames,TenantEndDates)-QV$4)&lt;=31,LOOKUP($F14,TenantNames,TenantTotalRevenues)-SUM($JA14:QU14),LOOKUP($F14,TenantNames,TenantMonthlyRents)),IF(AND((SUMIF($G$4:AHB$4,"&lt;"&amp;QV$4,$G14:AHB14))&gt;SUMIFS(TransactionAmounts,TenantSources,$F14,'Filtered Data'!$C$2:$C23,"&lt;"&amp;QV$4),QV$4&lt;TODAY()),"Late","Occupied")),)))</f>
        <v/>
      </c>
      <c r="QW14" s="33" t="str">
        <f>IF(ISBLANK($F14),,IF(TODAY()=QW$4,"Today",IF(AND(LOOKUP($F14,TenantNames,TenantStartDates)&lt;=QW$4,LOOKUP($F14,TenantNames,TenantEndDates)&gt;=QW$4),IF(OR(AND(DAY(LOOKUP($F14,TenantNames,TenantStartDates))&gt;28,DAY(EOMONTH(QW$4,0))=28,DAY(QW$4)=28),AND(DAY(LOOKUP($F14,TenantNames,TenantStartDates))&gt;30,DAY(EOMONTH(QW$4,0))=30,DAY(QW$4)=30),DAY(LOOKUP($F14,TenantNames,TenantStartDates))=DAY(QW$4)),IF((LOOKUP($F14,TenantNames,TenantEndDates)-QW$4)&lt;=31,LOOKUP($F14,TenantNames,TenantTotalRevenues)-SUM($JA14:QV14),LOOKUP($F14,TenantNames,TenantMonthlyRents)),IF(AND((SUMIF($G$4:AHB$4,"&lt;"&amp;QW$4,$G14:AHB14))&gt;SUMIFS(TransactionAmounts,TenantSources,$F14,'Filtered Data'!$C$2:$C23,"&lt;"&amp;QW$4),QW$4&lt;TODAY()),"Late","Occupied")),)))</f>
        <v/>
      </c>
      <c r="QX14" s="33" t="str">
        <f>IF(ISBLANK($F14),,IF(TODAY()=QX$4,"Today",IF(AND(LOOKUP($F14,TenantNames,TenantStartDates)&lt;=QX$4,LOOKUP($F14,TenantNames,TenantEndDates)&gt;=QX$4),IF(OR(AND(DAY(LOOKUP($F14,TenantNames,TenantStartDates))&gt;28,DAY(EOMONTH(QX$4,0))=28,DAY(QX$4)=28),AND(DAY(LOOKUP($F14,TenantNames,TenantStartDates))&gt;30,DAY(EOMONTH(QX$4,0))=30,DAY(QX$4)=30),DAY(LOOKUP($F14,TenantNames,TenantStartDates))=DAY(QX$4)),IF((LOOKUP($F14,TenantNames,TenantEndDates)-QX$4)&lt;=31,LOOKUP($F14,TenantNames,TenantTotalRevenues)-SUM($JA14:QW14),LOOKUP($F14,TenantNames,TenantMonthlyRents)),IF(AND((SUMIF($G$4:AHB$4,"&lt;"&amp;QX$4,$G14:AHB14))&gt;SUMIFS(TransactionAmounts,TenantSources,$F14,'Filtered Data'!$C$2:$C23,"&lt;"&amp;QX$4),QX$4&lt;TODAY()),"Late","Occupied")),)))</f>
        <v/>
      </c>
      <c r="QY14" s="33" t="str">
        <f>IF(ISBLANK($F14),,IF(TODAY()=QY$4,"Today",IF(AND(LOOKUP($F14,TenantNames,TenantStartDates)&lt;=QY$4,LOOKUP($F14,TenantNames,TenantEndDates)&gt;=QY$4),IF(OR(AND(DAY(LOOKUP($F14,TenantNames,TenantStartDates))&gt;28,DAY(EOMONTH(QY$4,0))=28,DAY(QY$4)=28),AND(DAY(LOOKUP($F14,TenantNames,TenantStartDates))&gt;30,DAY(EOMONTH(QY$4,0))=30,DAY(QY$4)=30),DAY(LOOKUP($F14,TenantNames,TenantStartDates))=DAY(QY$4)),IF((LOOKUP($F14,TenantNames,TenantEndDates)-QY$4)&lt;=31,LOOKUP($F14,TenantNames,TenantTotalRevenues)-SUM($JA14:QX14),LOOKUP($F14,TenantNames,TenantMonthlyRents)),IF(AND((SUMIF($G$4:AHB$4,"&lt;"&amp;QY$4,$G14:AHB14))&gt;SUMIFS(TransactionAmounts,TenantSources,$F14,'Filtered Data'!$C$2:$C23,"&lt;"&amp;QY$4),QY$4&lt;TODAY()),"Late","Occupied")),)))</f>
        <v/>
      </c>
      <c r="QZ14" s="33" t="str">
        <f>IF(ISBLANK($F14),,IF(TODAY()=QZ$4,"Today",IF(AND(LOOKUP($F14,TenantNames,TenantStartDates)&lt;=QZ$4,LOOKUP($F14,TenantNames,TenantEndDates)&gt;=QZ$4),IF(OR(AND(DAY(LOOKUP($F14,TenantNames,TenantStartDates))&gt;28,DAY(EOMONTH(QZ$4,0))=28,DAY(QZ$4)=28),AND(DAY(LOOKUP($F14,TenantNames,TenantStartDates))&gt;30,DAY(EOMONTH(QZ$4,0))=30,DAY(QZ$4)=30),DAY(LOOKUP($F14,TenantNames,TenantStartDates))=DAY(QZ$4)),IF((LOOKUP($F14,TenantNames,TenantEndDates)-QZ$4)&lt;=31,LOOKUP($F14,TenantNames,TenantTotalRevenues)-SUM($JA14:QY14),LOOKUP($F14,TenantNames,TenantMonthlyRents)),IF(AND((SUMIF($G$4:AHB$4,"&lt;"&amp;QZ$4,$G14:AHB14))&gt;SUMIFS(TransactionAmounts,TenantSources,$F14,'Filtered Data'!$C$2:$C23,"&lt;"&amp;QZ$4),QZ$4&lt;TODAY()),"Late","Occupied")),)))</f>
        <v/>
      </c>
      <c r="RA14" s="33" t="str">
        <f>IF(ISBLANK($F14),,IF(TODAY()=RA$4,"Today",IF(AND(LOOKUP($F14,TenantNames,TenantStartDates)&lt;=RA$4,LOOKUP($F14,TenantNames,TenantEndDates)&gt;=RA$4),IF(OR(AND(DAY(LOOKUP($F14,TenantNames,TenantStartDates))&gt;28,DAY(EOMONTH(RA$4,0))=28,DAY(RA$4)=28),AND(DAY(LOOKUP($F14,TenantNames,TenantStartDates))&gt;30,DAY(EOMONTH(RA$4,0))=30,DAY(RA$4)=30),DAY(LOOKUP($F14,TenantNames,TenantStartDates))=DAY(RA$4)),IF((LOOKUP($F14,TenantNames,TenantEndDates)-RA$4)&lt;=31,LOOKUP($F14,TenantNames,TenantTotalRevenues)-SUM($JA14:QZ14),LOOKUP($F14,TenantNames,TenantMonthlyRents)),IF(AND((SUMIF($G$4:AHB$4,"&lt;"&amp;RA$4,$G14:AHB14))&gt;SUMIFS(TransactionAmounts,TenantSources,$F14,'Filtered Data'!$C$2:$C23,"&lt;"&amp;RA$4),RA$4&lt;TODAY()),"Late","Occupied")),)))</f>
        <v/>
      </c>
      <c r="RB14" s="33" t="str">
        <f>IF(ISBLANK($F14),,IF(TODAY()=RB$4,"Today",IF(AND(LOOKUP($F14,TenantNames,TenantStartDates)&lt;=RB$4,LOOKUP($F14,TenantNames,TenantEndDates)&gt;=RB$4),IF(OR(AND(DAY(LOOKUP($F14,TenantNames,TenantStartDates))&gt;28,DAY(EOMONTH(RB$4,0))=28,DAY(RB$4)=28),AND(DAY(LOOKUP($F14,TenantNames,TenantStartDates))&gt;30,DAY(EOMONTH(RB$4,0))=30,DAY(RB$4)=30),DAY(LOOKUP($F14,TenantNames,TenantStartDates))=DAY(RB$4)),IF((LOOKUP($F14,TenantNames,TenantEndDates)-RB$4)&lt;=31,LOOKUP($F14,TenantNames,TenantTotalRevenues)-SUM($JA14:RA14),LOOKUP($F14,TenantNames,TenantMonthlyRents)),IF(AND((SUMIF($G$4:AHB$4,"&lt;"&amp;RB$4,$G14:AHB14))&gt;SUMIFS(TransactionAmounts,TenantSources,$F14,'Filtered Data'!$C$2:$C23,"&lt;"&amp;RB$4),RB$4&lt;TODAY()),"Late","Occupied")),)))</f>
        <v/>
      </c>
      <c r="RC14" s="33" t="str">
        <f>IF(ISBLANK($F14),,IF(TODAY()=RC$4,"Today",IF(AND(LOOKUP($F14,TenantNames,TenantStartDates)&lt;=RC$4,LOOKUP($F14,TenantNames,TenantEndDates)&gt;=RC$4),IF(OR(AND(DAY(LOOKUP($F14,TenantNames,TenantStartDates))&gt;28,DAY(EOMONTH(RC$4,0))=28,DAY(RC$4)=28),AND(DAY(LOOKUP($F14,TenantNames,TenantStartDates))&gt;30,DAY(EOMONTH(RC$4,0))=30,DAY(RC$4)=30),DAY(LOOKUP($F14,TenantNames,TenantStartDates))=DAY(RC$4)),IF((LOOKUP($F14,TenantNames,TenantEndDates)-RC$4)&lt;=31,LOOKUP($F14,TenantNames,TenantTotalRevenues)-SUM($JA14:RB14),LOOKUP($F14,TenantNames,TenantMonthlyRents)),IF(AND((SUMIF($G$4:AHB$4,"&lt;"&amp;RC$4,$G14:AHB14))&gt;SUMIFS(TransactionAmounts,TenantSources,$F14,'Filtered Data'!$C$2:$C23,"&lt;"&amp;RC$4),RC$4&lt;TODAY()),"Late","Occupied")),)))</f>
        <v/>
      </c>
      <c r="RD14" s="33" t="str">
        <f>IF(ISBLANK($F14),,IF(TODAY()=RD$4,"Today",IF(AND(LOOKUP($F14,TenantNames,TenantStartDates)&lt;=RD$4,LOOKUP($F14,TenantNames,TenantEndDates)&gt;=RD$4),IF(OR(AND(DAY(LOOKUP($F14,TenantNames,TenantStartDates))&gt;28,DAY(EOMONTH(RD$4,0))=28,DAY(RD$4)=28),AND(DAY(LOOKUP($F14,TenantNames,TenantStartDates))&gt;30,DAY(EOMONTH(RD$4,0))=30,DAY(RD$4)=30),DAY(LOOKUP($F14,TenantNames,TenantStartDates))=DAY(RD$4)),IF((LOOKUP($F14,TenantNames,TenantEndDates)-RD$4)&lt;=31,LOOKUP($F14,TenantNames,TenantTotalRevenues)-SUM($JA14:RC14),LOOKUP($F14,TenantNames,TenantMonthlyRents)),IF(AND((SUMIF($G$4:AHB$4,"&lt;"&amp;RD$4,$G14:AHB14))&gt;SUMIFS(TransactionAmounts,TenantSources,$F14,'Filtered Data'!$C$2:$C23,"&lt;"&amp;RD$4),RD$4&lt;TODAY()),"Late","Occupied")),)))</f>
        <v/>
      </c>
      <c r="RE14" s="33" t="str">
        <f>IF(ISBLANK($F14),,IF(TODAY()=RE$4,"Today",IF(AND(LOOKUP($F14,TenantNames,TenantStartDates)&lt;=RE$4,LOOKUP($F14,TenantNames,TenantEndDates)&gt;=RE$4),IF(OR(AND(DAY(LOOKUP($F14,TenantNames,TenantStartDates))&gt;28,DAY(EOMONTH(RE$4,0))=28,DAY(RE$4)=28),AND(DAY(LOOKUP($F14,TenantNames,TenantStartDates))&gt;30,DAY(EOMONTH(RE$4,0))=30,DAY(RE$4)=30),DAY(LOOKUP($F14,TenantNames,TenantStartDates))=DAY(RE$4)),IF((LOOKUP($F14,TenantNames,TenantEndDates)-RE$4)&lt;=31,LOOKUP($F14,TenantNames,TenantTotalRevenues)-SUM($JA14:RD14),LOOKUP($F14,TenantNames,TenantMonthlyRents)),IF(AND((SUMIF($G$4:AHB$4,"&lt;"&amp;RE$4,$G14:AHB14))&gt;SUMIFS(TransactionAmounts,TenantSources,$F14,'Filtered Data'!$C$2:$C23,"&lt;"&amp;RE$4),RE$4&lt;TODAY()),"Late","Occupied")),)))</f>
        <v/>
      </c>
      <c r="RF14" s="33" t="str">
        <f>IF(ISBLANK($F14),,IF(TODAY()=RF$4,"Today",IF(AND(LOOKUP($F14,TenantNames,TenantStartDates)&lt;=RF$4,LOOKUP($F14,TenantNames,TenantEndDates)&gt;=RF$4),IF(OR(AND(DAY(LOOKUP($F14,TenantNames,TenantStartDates))&gt;28,DAY(EOMONTH(RF$4,0))=28,DAY(RF$4)=28),AND(DAY(LOOKUP($F14,TenantNames,TenantStartDates))&gt;30,DAY(EOMONTH(RF$4,0))=30,DAY(RF$4)=30),DAY(LOOKUP($F14,TenantNames,TenantStartDates))=DAY(RF$4)),IF((LOOKUP($F14,TenantNames,TenantEndDates)-RF$4)&lt;=31,LOOKUP($F14,TenantNames,TenantTotalRevenues)-SUM($JA14:RE14),LOOKUP($F14,TenantNames,TenantMonthlyRents)),IF(AND((SUMIF($G$4:AHB$4,"&lt;"&amp;RF$4,$G14:AHB14))&gt;SUMIFS(TransactionAmounts,TenantSources,$F14,'Filtered Data'!$C$2:$C23,"&lt;"&amp;RF$4),RF$4&lt;TODAY()),"Late","Occupied")),)))</f>
        <v/>
      </c>
      <c r="RG14" s="33" t="str">
        <f>IF(ISBLANK($F14),,IF(TODAY()=RG$4,"Today",IF(AND(LOOKUP($F14,TenantNames,TenantStartDates)&lt;=RG$4,LOOKUP($F14,TenantNames,TenantEndDates)&gt;=RG$4),IF(OR(AND(DAY(LOOKUP($F14,TenantNames,TenantStartDates))&gt;28,DAY(EOMONTH(RG$4,0))=28,DAY(RG$4)=28),AND(DAY(LOOKUP($F14,TenantNames,TenantStartDates))&gt;30,DAY(EOMONTH(RG$4,0))=30,DAY(RG$4)=30),DAY(LOOKUP($F14,TenantNames,TenantStartDates))=DAY(RG$4)),IF((LOOKUP($F14,TenantNames,TenantEndDates)-RG$4)&lt;=31,LOOKUP($F14,TenantNames,TenantTotalRevenues)-SUM($JA14:RF14),LOOKUP($F14,TenantNames,TenantMonthlyRents)),IF(AND((SUMIF($G$4:AHB$4,"&lt;"&amp;RG$4,$G14:AHB14))&gt;SUMIFS(TransactionAmounts,TenantSources,$F14,'Filtered Data'!$C$2:$C23,"&lt;"&amp;RG$4),RG$4&lt;TODAY()),"Late","Occupied")),)))</f>
        <v/>
      </c>
      <c r="RH14" s="33" t="str">
        <f>IF(ISBLANK($F14),,IF(TODAY()=RH$4,"Today",IF(AND(LOOKUP($F14,TenantNames,TenantStartDates)&lt;=RH$4,LOOKUP($F14,TenantNames,TenantEndDates)&gt;=RH$4),IF(OR(AND(DAY(LOOKUP($F14,TenantNames,TenantStartDates))&gt;28,DAY(EOMONTH(RH$4,0))=28,DAY(RH$4)=28),AND(DAY(LOOKUP($F14,TenantNames,TenantStartDates))&gt;30,DAY(EOMONTH(RH$4,0))=30,DAY(RH$4)=30),DAY(LOOKUP($F14,TenantNames,TenantStartDates))=DAY(RH$4)),IF((LOOKUP($F14,TenantNames,TenantEndDates)-RH$4)&lt;=31,LOOKUP($F14,TenantNames,TenantTotalRevenues)-SUM($JA14:RG14),LOOKUP($F14,TenantNames,TenantMonthlyRents)),IF(AND((SUMIF($G$4:AHB$4,"&lt;"&amp;RH$4,$G14:AHB14))&gt;SUMIFS(TransactionAmounts,TenantSources,$F14,'Filtered Data'!$C$2:$C23,"&lt;"&amp;RH$4),RH$4&lt;TODAY()),"Late","Occupied")),)))</f>
        <v/>
      </c>
      <c r="RI14" s="33" t="str">
        <f>IF(ISBLANK($F14),,IF(TODAY()=RI$4,"Today",IF(AND(LOOKUP($F14,TenantNames,TenantStartDates)&lt;=RI$4,LOOKUP($F14,TenantNames,TenantEndDates)&gt;=RI$4),IF(OR(AND(DAY(LOOKUP($F14,TenantNames,TenantStartDates))&gt;28,DAY(EOMONTH(RI$4,0))=28,DAY(RI$4)=28),AND(DAY(LOOKUP($F14,TenantNames,TenantStartDates))&gt;30,DAY(EOMONTH(RI$4,0))=30,DAY(RI$4)=30),DAY(LOOKUP($F14,TenantNames,TenantStartDates))=DAY(RI$4)),IF((LOOKUP($F14,TenantNames,TenantEndDates)-RI$4)&lt;=31,LOOKUP($F14,TenantNames,TenantTotalRevenues)-SUM($JA14:RH14),LOOKUP($F14,TenantNames,TenantMonthlyRents)),IF(AND((SUMIF($G$4:AHB$4,"&lt;"&amp;RI$4,$G14:AHB14))&gt;SUMIFS(TransactionAmounts,TenantSources,$F14,'Filtered Data'!$C$2:$C23,"&lt;"&amp;RI$4),RI$4&lt;TODAY()),"Late","Occupied")),)))</f>
        <v/>
      </c>
      <c r="RJ14" s="33" t="str">
        <f>IF(ISBLANK($F14),,IF(TODAY()=RJ$4,"Today",IF(AND(LOOKUP($F14,TenantNames,TenantStartDates)&lt;=RJ$4,LOOKUP($F14,TenantNames,TenantEndDates)&gt;=RJ$4),IF(OR(AND(DAY(LOOKUP($F14,TenantNames,TenantStartDates))&gt;28,DAY(EOMONTH(RJ$4,0))=28,DAY(RJ$4)=28),AND(DAY(LOOKUP($F14,TenantNames,TenantStartDates))&gt;30,DAY(EOMONTH(RJ$4,0))=30,DAY(RJ$4)=30),DAY(LOOKUP($F14,TenantNames,TenantStartDates))=DAY(RJ$4)),IF((LOOKUP($F14,TenantNames,TenantEndDates)-RJ$4)&lt;=31,LOOKUP($F14,TenantNames,TenantTotalRevenues)-SUM($JA14:RI14),LOOKUP($F14,TenantNames,TenantMonthlyRents)),IF(AND((SUMIF($G$4:AHB$4,"&lt;"&amp;RJ$4,$G14:AHB14))&gt;SUMIFS(TransactionAmounts,TenantSources,$F14,'Filtered Data'!$C$2:$C23,"&lt;"&amp;RJ$4),RJ$4&lt;TODAY()),"Late","Occupied")),)))</f>
        <v/>
      </c>
      <c r="RK14" s="33" t="str">
        <f>IF(ISBLANK($F14),,IF(TODAY()=RK$4,"Today",IF(AND(LOOKUP($F14,TenantNames,TenantStartDates)&lt;=RK$4,LOOKUP($F14,TenantNames,TenantEndDates)&gt;=RK$4),IF(OR(AND(DAY(LOOKUP($F14,TenantNames,TenantStartDates))&gt;28,DAY(EOMONTH(RK$4,0))=28,DAY(RK$4)=28),AND(DAY(LOOKUP($F14,TenantNames,TenantStartDates))&gt;30,DAY(EOMONTH(RK$4,0))=30,DAY(RK$4)=30),DAY(LOOKUP($F14,TenantNames,TenantStartDates))=DAY(RK$4)),IF((LOOKUP($F14,TenantNames,TenantEndDates)-RK$4)&lt;=31,LOOKUP($F14,TenantNames,TenantTotalRevenues)-SUM($JA14:RJ14),LOOKUP($F14,TenantNames,TenantMonthlyRents)),IF(AND((SUMIF($G$4:AHB$4,"&lt;"&amp;RK$4,$G14:AHB14))&gt;SUMIFS(TransactionAmounts,TenantSources,$F14,'Filtered Data'!$C$2:$C23,"&lt;"&amp;RK$4),RK$4&lt;TODAY()),"Late","Occupied")),)))</f>
        <v/>
      </c>
      <c r="RL14" s="33" t="str">
        <f>IF(ISBLANK($F14),,IF(TODAY()=RL$4,"Today",IF(AND(LOOKUP($F14,TenantNames,TenantStartDates)&lt;=RL$4,LOOKUP($F14,TenantNames,TenantEndDates)&gt;=RL$4),IF(OR(AND(DAY(LOOKUP($F14,TenantNames,TenantStartDates))&gt;28,DAY(EOMONTH(RL$4,0))=28,DAY(RL$4)=28),AND(DAY(LOOKUP($F14,TenantNames,TenantStartDates))&gt;30,DAY(EOMONTH(RL$4,0))=30,DAY(RL$4)=30),DAY(LOOKUP($F14,TenantNames,TenantStartDates))=DAY(RL$4)),IF((LOOKUP($F14,TenantNames,TenantEndDates)-RL$4)&lt;=31,LOOKUP($F14,TenantNames,TenantTotalRevenues)-SUM($JA14:RK14),LOOKUP($F14,TenantNames,TenantMonthlyRents)),IF(AND((SUMIF($G$4:AHB$4,"&lt;"&amp;RL$4,$G14:AHB14))&gt;SUMIFS(TransactionAmounts,TenantSources,$F14,'Filtered Data'!$C$2:$C23,"&lt;"&amp;RL$4),RL$4&lt;TODAY()),"Late","Occupied")),)))</f>
        <v/>
      </c>
      <c r="RM14" s="33" t="str">
        <f>IF(ISBLANK($F14),,IF(TODAY()=RM$4,"Today",IF(AND(LOOKUP($F14,TenantNames,TenantStartDates)&lt;=RM$4,LOOKUP($F14,TenantNames,TenantEndDates)&gt;=RM$4),IF(OR(AND(DAY(LOOKUP($F14,TenantNames,TenantStartDates))&gt;28,DAY(EOMONTH(RM$4,0))=28,DAY(RM$4)=28),AND(DAY(LOOKUP($F14,TenantNames,TenantStartDates))&gt;30,DAY(EOMONTH(RM$4,0))=30,DAY(RM$4)=30),DAY(LOOKUP($F14,TenantNames,TenantStartDates))=DAY(RM$4)),IF((LOOKUP($F14,TenantNames,TenantEndDates)-RM$4)&lt;=31,LOOKUP($F14,TenantNames,TenantTotalRevenues)-SUM($JA14:RL14),LOOKUP($F14,TenantNames,TenantMonthlyRents)),IF(AND((SUMIF($G$4:AHB$4,"&lt;"&amp;RM$4,$G14:AHB14))&gt;SUMIFS(TransactionAmounts,TenantSources,$F14,'Filtered Data'!$C$2:$C23,"&lt;"&amp;RM$4),RM$4&lt;TODAY()),"Late","Occupied")),)))</f>
        <v/>
      </c>
      <c r="RN14" s="33" t="str">
        <f>IF(ISBLANK($F14),,IF(TODAY()=RN$4,"Today",IF(AND(LOOKUP($F14,TenantNames,TenantStartDates)&lt;=RN$4,LOOKUP($F14,TenantNames,TenantEndDates)&gt;=RN$4),IF(OR(AND(DAY(LOOKUP($F14,TenantNames,TenantStartDates))&gt;28,DAY(EOMONTH(RN$4,0))=28,DAY(RN$4)=28),AND(DAY(LOOKUP($F14,TenantNames,TenantStartDates))&gt;30,DAY(EOMONTH(RN$4,0))=30,DAY(RN$4)=30),DAY(LOOKUP($F14,TenantNames,TenantStartDates))=DAY(RN$4)),IF((LOOKUP($F14,TenantNames,TenantEndDates)-RN$4)&lt;=31,LOOKUP($F14,TenantNames,TenantTotalRevenues)-SUM($JA14:RM14),LOOKUP($F14,TenantNames,TenantMonthlyRents)),IF(AND((SUMIF($G$4:AHB$4,"&lt;"&amp;RN$4,$G14:AHB14))&gt;SUMIFS(TransactionAmounts,TenantSources,$F14,'Filtered Data'!$C$2:$C23,"&lt;"&amp;RN$4),RN$4&lt;TODAY()),"Late","Occupied")),)))</f>
        <v/>
      </c>
      <c r="RO14" s="33" t="str">
        <f>IF(ISBLANK($F14),,IF(TODAY()=RO$4,"Today",IF(AND(LOOKUP($F14,TenantNames,TenantStartDates)&lt;=RO$4,LOOKUP($F14,TenantNames,TenantEndDates)&gt;=RO$4),IF(OR(AND(DAY(LOOKUP($F14,TenantNames,TenantStartDates))&gt;28,DAY(EOMONTH(RO$4,0))=28,DAY(RO$4)=28),AND(DAY(LOOKUP($F14,TenantNames,TenantStartDates))&gt;30,DAY(EOMONTH(RO$4,0))=30,DAY(RO$4)=30),DAY(LOOKUP($F14,TenantNames,TenantStartDates))=DAY(RO$4)),IF((LOOKUP($F14,TenantNames,TenantEndDates)-RO$4)&lt;=31,LOOKUP($F14,TenantNames,TenantTotalRevenues)-SUM($JA14:RN14),LOOKUP($F14,TenantNames,TenantMonthlyRents)),IF(AND((SUMIF($G$4:AHB$4,"&lt;"&amp;RO$4,$G14:AHB14))&gt;SUMIFS(TransactionAmounts,TenantSources,$F14,'Filtered Data'!$C$2:$C23,"&lt;"&amp;RO$4),RO$4&lt;TODAY()),"Late","Occupied")),)))</f>
        <v/>
      </c>
      <c r="RP14" s="33" t="str">
        <f>IF(ISBLANK($F14),,IF(TODAY()=RP$4,"Today",IF(AND(LOOKUP($F14,TenantNames,TenantStartDates)&lt;=RP$4,LOOKUP($F14,TenantNames,TenantEndDates)&gt;=RP$4),IF(OR(AND(DAY(LOOKUP($F14,TenantNames,TenantStartDates))&gt;28,DAY(EOMONTH(RP$4,0))=28,DAY(RP$4)=28),AND(DAY(LOOKUP($F14,TenantNames,TenantStartDates))&gt;30,DAY(EOMONTH(RP$4,0))=30,DAY(RP$4)=30),DAY(LOOKUP($F14,TenantNames,TenantStartDates))=DAY(RP$4)),IF((LOOKUP($F14,TenantNames,TenantEndDates)-RP$4)&lt;=31,LOOKUP($F14,TenantNames,TenantTotalRevenues)-SUM($JA14:RO14),LOOKUP($F14,TenantNames,TenantMonthlyRents)),IF(AND((SUMIF($G$4:AHB$4,"&lt;"&amp;RP$4,$G14:AHB14))&gt;SUMIFS(TransactionAmounts,TenantSources,$F14,'Filtered Data'!$C$2:$C23,"&lt;"&amp;RP$4),RP$4&lt;TODAY()),"Late","Occupied")),)))</f>
        <v/>
      </c>
      <c r="RQ14" s="33" t="str">
        <f>IF(ISBLANK($F14),,IF(TODAY()=RQ$4,"Today",IF(AND(LOOKUP($F14,TenantNames,TenantStartDates)&lt;=RQ$4,LOOKUP($F14,TenantNames,TenantEndDates)&gt;=RQ$4),IF(OR(AND(DAY(LOOKUP($F14,TenantNames,TenantStartDates))&gt;28,DAY(EOMONTH(RQ$4,0))=28,DAY(RQ$4)=28),AND(DAY(LOOKUP($F14,TenantNames,TenantStartDates))&gt;30,DAY(EOMONTH(RQ$4,0))=30,DAY(RQ$4)=30),DAY(LOOKUP($F14,TenantNames,TenantStartDates))=DAY(RQ$4)),IF((LOOKUP($F14,TenantNames,TenantEndDates)-RQ$4)&lt;=31,LOOKUP($F14,TenantNames,TenantTotalRevenues)-SUM($JA14:RP14),LOOKUP($F14,TenantNames,TenantMonthlyRents)),IF(AND((SUMIF($G$4:AHB$4,"&lt;"&amp;RQ$4,$G14:AHB14))&gt;SUMIFS(TransactionAmounts,TenantSources,$F14,'Filtered Data'!$C$2:$C23,"&lt;"&amp;RQ$4),RQ$4&lt;TODAY()),"Late","Occupied")),)))</f>
        <v/>
      </c>
      <c r="RR14" s="33" t="str">
        <f>IF(ISBLANK($F14),,IF(TODAY()=RR$4,"Today",IF(AND(LOOKUP($F14,TenantNames,TenantStartDates)&lt;=RR$4,LOOKUP($F14,TenantNames,TenantEndDates)&gt;=RR$4),IF(OR(AND(DAY(LOOKUP($F14,TenantNames,TenantStartDates))&gt;28,DAY(EOMONTH(RR$4,0))=28,DAY(RR$4)=28),AND(DAY(LOOKUP($F14,TenantNames,TenantStartDates))&gt;30,DAY(EOMONTH(RR$4,0))=30,DAY(RR$4)=30),DAY(LOOKUP($F14,TenantNames,TenantStartDates))=DAY(RR$4)),IF((LOOKUP($F14,TenantNames,TenantEndDates)-RR$4)&lt;=31,LOOKUP($F14,TenantNames,TenantTotalRevenues)-SUM($JA14:RQ14),LOOKUP($F14,TenantNames,TenantMonthlyRents)),IF(AND((SUMIF($G$4:AHB$4,"&lt;"&amp;RR$4,$G14:AHB14))&gt;SUMIFS(TransactionAmounts,TenantSources,$F14,'Filtered Data'!$C$2:$C23,"&lt;"&amp;RR$4),RR$4&lt;TODAY()),"Late","Occupied")),)))</f>
        <v/>
      </c>
      <c r="RS14" s="33" t="str">
        <f>IF(ISBLANK($F14),,IF(TODAY()=RS$4,"Today",IF(AND(LOOKUP($F14,TenantNames,TenantStartDates)&lt;=RS$4,LOOKUP($F14,TenantNames,TenantEndDates)&gt;=RS$4),IF(OR(AND(DAY(LOOKUP($F14,TenantNames,TenantStartDates))&gt;28,DAY(EOMONTH(RS$4,0))=28,DAY(RS$4)=28),AND(DAY(LOOKUP($F14,TenantNames,TenantStartDates))&gt;30,DAY(EOMONTH(RS$4,0))=30,DAY(RS$4)=30),DAY(LOOKUP($F14,TenantNames,TenantStartDates))=DAY(RS$4)),IF((LOOKUP($F14,TenantNames,TenantEndDates)-RS$4)&lt;=31,LOOKUP($F14,TenantNames,TenantTotalRevenues)-SUM($JA14:RR14),LOOKUP($F14,TenantNames,TenantMonthlyRents)),IF(AND((SUMIF($G$4:AHB$4,"&lt;"&amp;RS$4,$G14:AHB14))&gt;SUMIFS(TransactionAmounts,TenantSources,$F14,'Filtered Data'!$C$2:$C23,"&lt;"&amp;RS$4),RS$4&lt;TODAY()),"Late","Occupied")),)))</f>
        <v/>
      </c>
      <c r="RT14" s="33" t="str">
        <f>IF(ISBLANK($F14),,IF(TODAY()=RT$4,"Today",IF(AND(LOOKUP($F14,TenantNames,TenantStartDates)&lt;=RT$4,LOOKUP($F14,TenantNames,TenantEndDates)&gt;=RT$4),IF(OR(AND(DAY(LOOKUP($F14,TenantNames,TenantStartDates))&gt;28,DAY(EOMONTH(RT$4,0))=28,DAY(RT$4)=28),AND(DAY(LOOKUP($F14,TenantNames,TenantStartDates))&gt;30,DAY(EOMONTH(RT$4,0))=30,DAY(RT$4)=30),DAY(LOOKUP($F14,TenantNames,TenantStartDates))=DAY(RT$4)),IF((LOOKUP($F14,TenantNames,TenantEndDates)-RT$4)&lt;=31,LOOKUP($F14,TenantNames,TenantTotalRevenues)-SUM($JA14:RS14),LOOKUP($F14,TenantNames,TenantMonthlyRents)),IF(AND((SUMIF($G$4:AHB$4,"&lt;"&amp;RT$4,$G14:AHB14))&gt;SUMIFS(TransactionAmounts,TenantSources,$F14,'Filtered Data'!$C$2:$C23,"&lt;"&amp;RT$4),RT$4&lt;TODAY()),"Late","Occupied")),)))</f>
        <v/>
      </c>
      <c r="RU14" s="33" t="str">
        <f>IF(ISBLANK($F14),,IF(TODAY()=RU$4,"Today",IF(AND(LOOKUP($F14,TenantNames,TenantStartDates)&lt;=RU$4,LOOKUP($F14,TenantNames,TenantEndDates)&gt;=RU$4),IF(OR(AND(DAY(LOOKUP($F14,TenantNames,TenantStartDates))&gt;28,DAY(EOMONTH(RU$4,0))=28,DAY(RU$4)=28),AND(DAY(LOOKUP($F14,TenantNames,TenantStartDates))&gt;30,DAY(EOMONTH(RU$4,0))=30,DAY(RU$4)=30),DAY(LOOKUP($F14,TenantNames,TenantStartDates))=DAY(RU$4)),IF((LOOKUP($F14,TenantNames,TenantEndDates)-RU$4)&lt;=31,LOOKUP($F14,TenantNames,TenantTotalRevenues)-SUM($JA14:RT14),LOOKUP($F14,TenantNames,TenantMonthlyRents)),IF(AND((SUMIF($G$4:AHB$4,"&lt;"&amp;RU$4,$G14:AHB14))&gt;SUMIFS(TransactionAmounts,TenantSources,$F14,'Filtered Data'!$C$2:$C23,"&lt;"&amp;RU$4),RU$4&lt;TODAY()),"Late","Occupied")),)))</f>
        <v/>
      </c>
      <c r="RV14" s="33" t="str">
        <f>IF(ISBLANK($F14),,IF(TODAY()=RV$4,"Today",IF(AND(LOOKUP($F14,TenantNames,TenantStartDates)&lt;=RV$4,LOOKUP($F14,TenantNames,TenantEndDates)&gt;=RV$4),IF(OR(AND(DAY(LOOKUP($F14,TenantNames,TenantStartDates))&gt;28,DAY(EOMONTH(RV$4,0))=28,DAY(RV$4)=28),AND(DAY(LOOKUP($F14,TenantNames,TenantStartDates))&gt;30,DAY(EOMONTH(RV$4,0))=30,DAY(RV$4)=30),DAY(LOOKUP($F14,TenantNames,TenantStartDates))=DAY(RV$4)),IF((LOOKUP($F14,TenantNames,TenantEndDates)-RV$4)&lt;=31,LOOKUP($F14,TenantNames,TenantTotalRevenues)-SUM($JA14:RU14),LOOKUP($F14,TenantNames,TenantMonthlyRents)),IF(AND((SUMIF($G$4:AHB$4,"&lt;"&amp;RV$4,$G14:AHB14))&gt;SUMIFS(TransactionAmounts,TenantSources,$F14,'Filtered Data'!$C$2:$C23,"&lt;"&amp;RV$4),RV$4&lt;TODAY()),"Late","Occupied")),)))</f>
        <v/>
      </c>
      <c r="RW14" s="33" t="str">
        <f>IF(ISBLANK($F14),,IF(TODAY()=RW$4,"Today",IF(AND(LOOKUP($F14,TenantNames,TenantStartDates)&lt;=RW$4,LOOKUP($F14,TenantNames,TenantEndDates)&gt;=RW$4),IF(OR(AND(DAY(LOOKUP($F14,TenantNames,TenantStartDates))&gt;28,DAY(EOMONTH(RW$4,0))=28,DAY(RW$4)=28),AND(DAY(LOOKUP($F14,TenantNames,TenantStartDates))&gt;30,DAY(EOMONTH(RW$4,0))=30,DAY(RW$4)=30),DAY(LOOKUP($F14,TenantNames,TenantStartDates))=DAY(RW$4)),IF((LOOKUP($F14,TenantNames,TenantEndDates)-RW$4)&lt;=31,LOOKUP($F14,TenantNames,TenantTotalRevenues)-SUM($JA14:RV14),LOOKUP($F14,TenantNames,TenantMonthlyRents)),IF(AND((SUMIF($G$4:AHB$4,"&lt;"&amp;RW$4,$G14:AHB14))&gt;SUMIFS(TransactionAmounts,TenantSources,$F14,'Filtered Data'!$C$2:$C23,"&lt;"&amp;RW$4),RW$4&lt;TODAY()),"Late","Occupied")),)))</f>
        <v/>
      </c>
      <c r="RX14" s="33" t="str">
        <f>IF(ISBLANK($F14),,IF(TODAY()=RX$4,"Today",IF(AND(LOOKUP($F14,TenantNames,TenantStartDates)&lt;=RX$4,LOOKUP($F14,TenantNames,TenantEndDates)&gt;=RX$4),IF(OR(AND(DAY(LOOKUP($F14,TenantNames,TenantStartDates))&gt;28,DAY(EOMONTH(RX$4,0))=28,DAY(RX$4)=28),AND(DAY(LOOKUP($F14,TenantNames,TenantStartDates))&gt;30,DAY(EOMONTH(RX$4,0))=30,DAY(RX$4)=30),DAY(LOOKUP($F14,TenantNames,TenantStartDates))=DAY(RX$4)),IF((LOOKUP($F14,TenantNames,TenantEndDates)-RX$4)&lt;=31,LOOKUP($F14,TenantNames,TenantTotalRevenues)-SUM($JA14:RW14),LOOKUP($F14,TenantNames,TenantMonthlyRents)),IF(AND((SUMIF($G$4:AHB$4,"&lt;"&amp;RX$4,$G14:AHB14))&gt;SUMIFS(TransactionAmounts,TenantSources,$F14,'Filtered Data'!$C$2:$C23,"&lt;"&amp;RX$4),RX$4&lt;TODAY()),"Late","Occupied")),)))</f>
        <v/>
      </c>
      <c r="RY14" s="33" t="str">
        <f>IF(ISBLANK($F14),,IF(TODAY()=RY$4,"Today",IF(AND(LOOKUP($F14,TenantNames,TenantStartDates)&lt;=RY$4,LOOKUP($F14,TenantNames,TenantEndDates)&gt;=RY$4),IF(OR(AND(DAY(LOOKUP($F14,TenantNames,TenantStartDates))&gt;28,DAY(EOMONTH(RY$4,0))=28,DAY(RY$4)=28),AND(DAY(LOOKUP($F14,TenantNames,TenantStartDates))&gt;30,DAY(EOMONTH(RY$4,0))=30,DAY(RY$4)=30),DAY(LOOKUP($F14,TenantNames,TenantStartDates))=DAY(RY$4)),IF((LOOKUP($F14,TenantNames,TenantEndDates)-RY$4)&lt;=31,LOOKUP($F14,TenantNames,TenantTotalRevenues)-SUM($JA14:RX14),LOOKUP($F14,TenantNames,TenantMonthlyRents)),IF(AND((SUMIF($G$4:AHB$4,"&lt;"&amp;RY$4,$G14:AHB14))&gt;SUMIFS(TransactionAmounts,TenantSources,$F14,'Filtered Data'!$C$2:$C23,"&lt;"&amp;RY$4),RY$4&lt;TODAY()),"Late","Occupied")),)))</f>
        <v/>
      </c>
      <c r="RZ14" s="33" t="str">
        <f>IF(ISBLANK($F14),,IF(TODAY()=RZ$4,"Today",IF(AND(LOOKUP($F14,TenantNames,TenantStartDates)&lt;=RZ$4,LOOKUP($F14,TenantNames,TenantEndDates)&gt;=RZ$4),IF(OR(AND(DAY(LOOKUP($F14,TenantNames,TenantStartDates))&gt;28,DAY(EOMONTH(RZ$4,0))=28,DAY(RZ$4)=28),AND(DAY(LOOKUP($F14,TenantNames,TenantStartDates))&gt;30,DAY(EOMONTH(RZ$4,0))=30,DAY(RZ$4)=30),DAY(LOOKUP($F14,TenantNames,TenantStartDates))=DAY(RZ$4)),IF((LOOKUP($F14,TenantNames,TenantEndDates)-RZ$4)&lt;=31,LOOKUP($F14,TenantNames,TenantTotalRevenues)-SUM($JA14:RY14),LOOKUP($F14,TenantNames,TenantMonthlyRents)),IF(AND((SUMIF($G$4:AHB$4,"&lt;"&amp;RZ$4,$G14:AHB14))&gt;SUMIFS(TransactionAmounts,TenantSources,$F14,'Filtered Data'!$C$2:$C23,"&lt;"&amp;RZ$4),RZ$4&lt;TODAY()),"Late","Occupied")),)))</f>
        <v/>
      </c>
      <c r="SA14" s="33" t="str">
        <f>IF(ISBLANK($F14),,IF(TODAY()=SA$4,"Today",IF(AND(LOOKUP($F14,TenantNames,TenantStartDates)&lt;=SA$4,LOOKUP($F14,TenantNames,TenantEndDates)&gt;=SA$4),IF(OR(AND(DAY(LOOKUP($F14,TenantNames,TenantStartDates))&gt;28,DAY(EOMONTH(SA$4,0))=28,DAY(SA$4)=28),AND(DAY(LOOKUP($F14,TenantNames,TenantStartDates))&gt;30,DAY(EOMONTH(SA$4,0))=30,DAY(SA$4)=30),DAY(LOOKUP($F14,TenantNames,TenantStartDates))=DAY(SA$4)),IF((LOOKUP($F14,TenantNames,TenantEndDates)-SA$4)&lt;=31,LOOKUP($F14,TenantNames,TenantTotalRevenues)-SUM($JA14:RZ14),LOOKUP($F14,TenantNames,TenantMonthlyRents)),IF(AND((SUMIF($G$4:AHB$4,"&lt;"&amp;SA$4,$G14:AHB14))&gt;SUMIFS(TransactionAmounts,TenantSources,$F14,'Filtered Data'!$C$2:$C23,"&lt;"&amp;SA$4),SA$4&lt;TODAY()),"Late","Occupied")),)))</f>
        <v/>
      </c>
      <c r="SB14" s="33" t="str">
        <f>IF(ISBLANK($F14),,IF(TODAY()=SB$4,"Today",IF(AND(LOOKUP($F14,TenantNames,TenantStartDates)&lt;=SB$4,LOOKUP($F14,TenantNames,TenantEndDates)&gt;=SB$4),IF(OR(AND(DAY(LOOKUP($F14,TenantNames,TenantStartDates))&gt;28,DAY(EOMONTH(SB$4,0))=28,DAY(SB$4)=28),AND(DAY(LOOKUP($F14,TenantNames,TenantStartDates))&gt;30,DAY(EOMONTH(SB$4,0))=30,DAY(SB$4)=30),DAY(LOOKUP($F14,TenantNames,TenantStartDates))=DAY(SB$4)),IF((LOOKUP($F14,TenantNames,TenantEndDates)-SB$4)&lt;=31,LOOKUP($F14,TenantNames,TenantTotalRevenues)-SUM($JA14:SA14),LOOKUP($F14,TenantNames,TenantMonthlyRents)),IF(AND((SUMIF($G$4:AHB$4,"&lt;"&amp;SB$4,$G14:AHB14))&gt;SUMIFS(TransactionAmounts,TenantSources,$F14,'Filtered Data'!$C$2:$C23,"&lt;"&amp;SB$4),SB$4&lt;TODAY()),"Late","Occupied")),)))</f>
        <v/>
      </c>
      <c r="SC14" s="33" t="str">
        <f>IF(ISBLANK($F14),,IF(TODAY()=SC$4,"Today",IF(AND(LOOKUP($F14,TenantNames,TenantStartDates)&lt;=SC$4,LOOKUP($F14,TenantNames,TenantEndDates)&gt;=SC$4),IF(OR(AND(DAY(LOOKUP($F14,TenantNames,TenantStartDates))&gt;28,DAY(EOMONTH(SC$4,0))=28,DAY(SC$4)=28),AND(DAY(LOOKUP($F14,TenantNames,TenantStartDates))&gt;30,DAY(EOMONTH(SC$4,0))=30,DAY(SC$4)=30),DAY(LOOKUP($F14,TenantNames,TenantStartDates))=DAY(SC$4)),IF((LOOKUP($F14,TenantNames,TenantEndDates)-SC$4)&lt;=31,LOOKUP($F14,TenantNames,TenantTotalRevenues)-SUM($JA14:SB14),LOOKUP($F14,TenantNames,TenantMonthlyRents)),IF(AND((SUMIF($G$4:AHB$4,"&lt;"&amp;SC$4,$G14:AHB14))&gt;SUMIFS(TransactionAmounts,TenantSources,$F14,'Filtered Data'!$C$2:$C23,"&lt;"&amp;SC$4),SC$4&lt;TODAY()),"Late","Occupied")),)))</f>
        <v/>
      </c>
      <c r="SD14" s="33" t="str">
        <f>IF(ISBLANK($F14),,IF(TODAY()=SD$4,"Today",IF(AND(LOOKUP($F14,TenantNames,TenantStartDates)&lt;=SD$4,LOOKUP($F14,TenantNames,TenantEndDates)&gt;=SD$4),IF(OR(AND(DAY(LOOKUP($F14,TenantNames,TenantStartDates))&gt;28,DAY(EOMONTH(SD$4,0))=28,DAY(SD$4)=28),AND(DAY(LOOKUP($F14,TenantNames,TenantStartDates))&gt;30,DAY(EOMONTH(SD$4,0))=30,DAY(SD$4)=30),DAY(LOOKUP($F14,TenantNames,TenantStartDates))=DAY(SD$4)),IF((LOOKUP($F14,TenantNames,TenantEndDates)-SD$4)&lt;=31,LOOKUP($F14,TenantNames,TenantTotalRevenues)-SUM($JA14:SC14),LOOKUP($F14,TenantNames,TenantMonthlyRents)),IF(AND((SUMIF($G$4:AHB$4,"&lt;"&amp;SD$4,$G14:AHB14))&gt;SUMIFS(TransactionAmounts,TenantSources,$F14,'Filtered Data'!$C$2:$C23,"&lt;"&amp;SD$4),SD$4&lt;TODAY()),"Late","Occupied")),)))</f>
        <v/>
      </c>
      <c r="SE14" s="33" t="str">
        <f>IF(ISBLANK($F14),,IF(TODAY()=SE$4,"Today",IF(AND(LOOKUP($F14,TenantNames,TenantStartDates)&lt;=SE$4,LOOKUP($F14,TenantNames,TenantEndDates)&gt;=SE$4),IF(OR(AND(DAY(LOOKUP($F14,TenantNames,TenantStartDates))&gt;28,DAY(EOMONTH(SE$4,0))=28,DAY(SE$4)=28),AND(DAY(LOOKUP($F14,TenantNames,TenantStartDates))&gt;30,DAY(EOMONTH(SE$4,0))=30,DAY(SE$4)=30),DAY(LOOKUP($F14,TenantNames,TenantStartDates))=DAY(SE$4)),IF((LOOKUP($F14,TenantNames,TenantEndDates)-SE$4)&lt;=31,LOOKUP($F14,TenantNames,TenantTotalRevenues)-SUM($JA14:SD14),LOOKUP($F14,TenantNames,TenantMonthlyRents)),IF(AND((SUMIF($G$4:AHB$4,"&lt;"&amp;SE$4,$G14:AHB14))&gt;SUMIFS(TransactionAmounts,TenantSources,$F14,'Filtered Data'!$C$2:$C23,"&lt;"&amp;SE$4),SE$4&lt;TODAY()),"Late","Occupied")),)))</f>
        <v/>
      </c>
      <c r="SF14" s="33" t="str">
        <f>IF(ISBLANK($F14),,IF(TODAY()=SF$4,"Today",IF(AND(LOOKUP($F14,TenantNames,TenantStartDates)&lt;=SF$4,LOOKUP($F14,TenantNames,TenantEndDates)&gt;=SF$4),IF(OR(AND(DAY(LOOKUP($F14,TenantNames,TenantStartDates))&gt;28,DAY(EOMONTH(SF$4,0))=28,DAY(SF$4)=28),AND(DAY(LOOKUP($F14,TenantNames,TenantStartDates))&gt;30,DAY(EOMONTH(SF$4,0))=30,DAY(SF$4)=30),DAY(LOOKUP($F14,TenantNames,TenantStartDates))=DAY(SF$4)),IF((LOOKUP($F14,TenantNames,TenantEndDates)-SF$4)&lt;=31,LOOKUP($F14,TenantNames,TenantTotalRevenues)-SUM($JA14:SE14),LOOKUP($F14,TenantNames,TenantMonthlyRents)),IF(AND((SUMIF($G$4:AHB$4,"&lt;"&amp;SF$4,$G14:AHB14))&gt;SUMIFS(TransactionAmounts,TenantSources,$F14,'Filtered Data'!$C$2:$C23,"&lt;"&amp;SF$4),SF$4&lt;TODAY()),"Late","Occupied")),)))</f>
        <v/>
      </c>
      <c r="SG14" s="33" t="str">
        <f>IF(ISBLANK($F14),,IF(TODAY()=SG$4,"Today",IF(AND(LOOKUP($F14,TenantNames,TenantStartDates)&lt;=SG$4,LOOKUP($F14,TenantNames,TenantEndDates)&gt;=SG$4),IF(OR(AND(DAY(LOOKUP($F14,TenantNames,TenantStartDates))&gt;28,DAY(EOMONTH(SG$4,0))=28,DAY(SG$4)=28),AND(DAY(LOOKUP($F14,TenantNames,TenantStartDates))&gt;30,DAY(EOMONTH(SG$4,0))=30,DAY(SG$4)=30),DAY(LOOKUP($F14,TenantNames,TenantStartDates))=DAY(SG$4)),IF((LOOKUP($F14,TenantNames,TenantEndDates)-SG$4)&lt;=31,LOOKUP($F14,TenantNames,TenantTotalRevenues)-SUM($JA14:SF14),LOOKUP($F14,TenantNames,TenantMonthlyRents)),IF(AND((SUMIF($G$4:AHB$4,"&lt;"&amp;SG$4,$G14:AHB14))&gt;SUMIFS(TransactionAmounts,TenantSources,$F14,'Filtered Data'!$C$2:$C23,"&lt;"&amp;SG$4),SG$4&lt;TODAY()),"Late","Occupied")),)))</f>
        <v/>
      </c>
      <c r="SH14" s="33" t="str">
        <f>IF(ISBLANK($F14),,IF(TODAY()=SH$4,"Today",IF(AND(LOOKUP($F14,TenantNames,TenantStartDates)&lt;=SH$4,LOOKUP($F14,TenantNames,TenantEndDates)&gt;=SH$4),IF(OR(AND(DAY(LOOKUP($F14,TenantNames,TenantStartDates))&gt;28,DAY(EOMONTH(SH$4,0))=28,DAY(SH$4)=28),AND(DAY(LOOKUP($F14,TenantNames,TenantStartDates))&gt;30,DAY(EOMONTH(SH$4,0))=30,DAY(SH$4)=30),DAY(LOOKUP($F14,TenantNames,TenantStartDates))=DAY(SH$4)),IF((LOOKUP($F14,TenantNames,TenantEndDates)-SH$4)&lt;=31,LOOKUP($F14,TenantNames,TenantTotalRevenues)-SUM($JA14:SG14),LOOKUP($F14,TenantNames,TenantMonthlyRents)),IF(AND((SUMIF($G$4:AHB$4,"&lt;"&amp;SH$4,$G14:AHB14))&gt;SUMIFS(TransactionAmounts,TenantSources,$F14,'Filtered Data'!$C$2:$C23,"&lt;"&amp;SH$4),SH$4&lt;TODAY()),"Late","Occupied")),)))</f>
        <v/>
      </c>
      <c r="SI14" s="33" t="str">
        <f>IF(ISBLANK($F14),,IF(TODAY()=SI$4,"Today",IF(AND(LOOKUP($F14,TenantNames,TenantStartDates)&lt;=SI$4,LOOKUP($F14,TenantNames,TenantEndDates)&gt;=SI$4),IF(OR(AND(DAY(LOOKUP($F14,TenantNames,TenantStartDates))&gt;28,DAY(EOMONTH(SI$4,0))=28,DAY(SI$4)=28),AND(DAY(LOOKUP($F14,TenantNames,TenantStartDates))&gt;30,DAY(EOMONTH(SI$4,0))=30,DAY(SI$4)=30),DAY(LOOKUP($F14,TenantNames,TenantStartDates))=DAY(SI$4)),IF((LOOKUP($F14,TenantNames,TenantEndDates)-SI$4)&lt;=31,LOOKUP($F14,TenantNames,TenantTotalRevenues)-SUM($JA14:SH14),LOOKUP($F14,TenantNames,TenantMonthlyRents)),IF(AND((SUMIF($G$4:AHB$4,"&lt;"&amp;SI$4,$G14:AHB14))&gt;SUMIFS(TransactionAmounts,TenantSources,$F14,'Filtered Data'!$C$2:$C23,"&lt;"&amp;SI$4),SI$4&lt;TODAY()),"Late","Occupied")),)))</f>
        <v/>
      </c>
      <c r="SJ14" s="33" t="str">
        <f>IF(ISBLANK($F14),,IF(TODAY()=SJ$4,"Today",IF(AND(LOOKUP($F14,TenantNames,TenantStartDates)&lt;=SJ$4,LOOKUP($F14,TenantNames,TenantEndDates)&gt;=SJ$4),IF(OR(AND(DAY(LOOKUP($F14,TenantNames,TenantStartDates))&gt;28,DAY(EOMONTH(SJ$4,0))=28,DAY(SJ$4)=28),AND(DAY(LOOKUP($F14,TenantNames,TenantStartDates))&gt;30,DAY(EOMONTH(SJ$4,0))=30,DAY(SJ$4)=30),DAY(LOOKUP($F14,TenantNames,TenantStartDates))=DAY(SJ$4)),IF((LOOKUP($F14,TenantNames,TenantEndDates)-SJ$4)&lt;=31,LOOKUP($F14,TenantNames,TenantTotalRevenues)-SUM($JA14:SI14),LOOKUP($F14,TenantNames,TenantMonthlyRents)),IF(AND((SUMIF($G$4:AHB$4,"&lt;"&amp;SJ$4,$G14:AHB14))&gt;SUMIFS(TransactionAmounts,TenantSources,$F14,'Filtered Data'!$C$2:$C23,"&lt;"&amp;SJ$4),SJ$4&lt;TODAY()),"Late","Occupied")),)))</f>
        <v/>
      </c>
      <c r="SK14" s="33" t="str">
        <f>IF(ISBLANK($F14),,IF(TODAY()=SK$4,"Today",IF(AND(LOOKUP($F14,TenantNames,TenantStartDates)&lt;=SK$4,LOOKUP($F14,TenantNames,TenantEndDates)&gt;=SK$4),IF(OR(AND(DAY(LOOKUP($F14,TenantNames,TenantStartDates))&gt;28,DAY(EOMONTH(SK$4,0))=28,DAY(SK$4)=28),AND(DAY(LOOKUP($F14,TenantNames,TenantStartDates))&gt;30,DAY(EOMONTH(SK$4,0))=30,DAY(SK$4)=30),DAY(LOOKUP($F14,TenantNames,TenantStartDates))=DAY(SK$4)),IF((LOOKUP($F14,TenantNames,TenantEndDates)-SK$4)&lt;=31,LOOKUP($F14,TenantNames,TenantTotalRevenues)-SUM($JA14:SJ14),LOOKUP($F14,TenantNames,TenantMonthlyRents)),IF(AND((SUMIF($G$4:AHB$4,"&lt;"&amp;SK$4,$G14:AHB14))&gt;SUMIFS(TransactionAmounts,TenantSources,$F14,'Filtered Data'!$C$2:$C23,"&lt;"&amp;SK$4),SK$4&lt;TODAY()),"Late","Occupied")),)))</f>
        <v/>
      </c>
      <c r="SL14" s="33" t="str">
        <f>IF(ISBLANK($F14),,IF(TODAY()=SL$4,"Today",IF(AND(LOOKUP($F14,TenantNames,TenantStartDates)&lt;=SL$4,LOOKUP($F14,TenantNames,TenantEndDates)&gt;=SL$4),IF(OR(AND(DAY(LOOKUP($F14,TenantNames,TenantStartDates))&gt;28,DAY(EOMONTH(SL$4,0))=28,DAY(SL$4)=28),AND(DAY(LOOKUP($F14,TenantNames,TenantStartDates))&gt;30,DAY(EOMONTH(SL$4,0))=30,DAY(SL$4)=30),DAY(LOOKUP($F14,TenantNames,TenantStartDates))=DAY(SL$4)),IF((LOOKUP($F14,TenantNames,TenantEndDates)-SL$4)&lt;=31,LOOKUP($F14,TenantNames,TenantTotalRevenues)-SUM($JA14:SK14),LOOKUP($F14,TenantNames,TenantMonthlyRents)),IF(AND((SUMIF($G$4:AHB$4,"&lt;"&amp;SL$4,$G14:AHB14))&gt;SUMIFS(TransactionAmounts,TenantSources,$F14,'Filtered Data'!$C$2:$C23,"&lt;"&amp;SL$4),SL$4&lt;TODAY()),"Late","Occupied")),)))</f>
        <v/>
      </c>
      <c r="SM14" s="33" t="str">
        <f>IF(ISBLANK($F14),,IF(TODAY()=SM$4,"Today",IF(AND(LOOKUP($F14,TenantNames,TenantStartDates)&lt;=SM$4,LOOKUP($F14,TenantNames,TenantEndDates)&gt;=SM$4),IF(OR(AND(DAY(LOOKUP($F14,TenantNames,TenantStartDates))&gt;28,DAY(EOMONTH(SM$4,0))=28,DAY(SM$4)=28),AND(DAY(LOOKUP($F14,TenantNames,TenantStartDates))&gt;30,DAY(EOMONTH(SM$4,0))=30,DAY(SM$4)=30),DAY(LOOKUP($F14,TenantNames,TenantStartDates))=DAY(SM$4)),IF((LOOKUP($F14,TenantNames,TenantEndDates)-SM$4)&lt;=31,LOOKUP($F14,TenantNames,TenantTotalRevenues)-SUM($JA14:SL14),LOOKUP($F14,TenantNames,TenantMonthlyRents)),IF(AND((SUMIF($G$4:AHB$4,"&lt;"&amp;SM$4,$G14:AHB14))&gt;SUMIFS(TransactionAmounts,TenantSources,$F14,'Filtered Data'!$C$2:$C23,"&lt;"&amp;SM$4),SM$4&lt;TODAY()),"Late","Occupied")),)))</f>
        <v/>
      </c>
      <c r="SN14" s="33" t="str">
        <f>IF(ISBLANK($F14),,IF(TODAY()=SN$4,"Today",IF(AND(LOOKUP($F14,TenantNames,TenantStartDates)&lt;=SN$4,LOOKUP($F14,TenantNames,TenantEndDates)&gt;=SN$4),IF(OR(AND(DAY(LOOKUP($F14,TenantNames,TenantStartDates))&gt;28,DAY(EOMONTH(SN$4,0))=28,DAY(SN$4)=28),AND(DAY(LOOKUP($F14,TenantNames,TenantStartDates))&gt;30,DAY(EOMONTH(SN$4,0))=30,DAY(SN$4)=30),DAY(LOOKUP($F14,TenantNames,TenantStartDates))=DAY(SN$4)),IF((LOOKUP($F14,TenantNames,TenantEndDates)-SN$4)&lt;=31,LOOKUP($F14,TenantNames,TenantTotalRevenues)-SUM($JA14:SM14),LOOKUP($F14,TenantNames,TenantMonthlyRents)),IF(AND((SUMIF($G$4:AHB$4,"&lt;"&amp;SN$4,$G14:AHB14))&gt;SUMIFS(TransactionAmounts,TenantSources,$F14,'Filtered Data'!$C$2:$C23,"&lt;"&amp;SN$4),SN$4&lt;TODAY()),"Late","Occupied")),)))</f>
        <v/>
      </c>
      <c r="SO14" s="33" t="str">
        <f>IF(ISBLANK($F14),,IF(TODAY()=SO$4,"Today",IF(AND(LOOKUP($F14,TenantNames,TenantStartDates)&lt;=SO$4,LOOKUP($F14,TenantNames,TenantEndDates)&gt;=SO$4),IF(OR(AND(DAY(LOOKUP($F14,TenantNames,TenantStartDates))&gt;28,DAY(EOMONTH(SO$4,0))=28,DAY(SO$4)=28),AND(DAY(LOOKUP($F14,TenantNames,TenantStartDates))&gt;30,DAY(EOMONTH(SO$4,0))=30,DAY(SO$4)=30),DAY(LOOKUP($F14,TenantNames,TenantStartDates))=DAY(SO$4)),IF((LOOKUP($F14,TenantNames,TenantEndDates)-SO$4)&lt;=31,LOOKUP($F14,TenantNames,TenantTotalRevenues)-SUM($JA14:SN14),LOOKUP($F14,TenantNames,TenantMonthlyRents)),IF(AND((SUMIF($G$4:AHB$4,"&lt;"&amp;SO$4,$G14:AHB14))&gt;SUMIFS(TransactionAmounts,TenantSources,$F14,'Filtered Data'!$C$2:$C23,"&lt;"&amp;SO$4),SO$4&lt;TODAY()),"Late","Occupied")),)))</f>
        <v/>
      </c>
      <c r="SP14" s="33" t="str">
        <f>IF(ISBLANK($F14),,IF(TODAY()=SP$4,"Today",IF(AND(LOOKUP($F14,TenantNames,TenantStartDates)&lt;=SP$4,LOOKUP($F14,TenantNames,TenantEndDates)&gt;=SP$4),IF(OR(AND(DAY(LOOKUP($F14,TenantNames,TenantStartDates))&gt;28,DAY(EOMONTH(SP$4,0))=28,DAY(SP$4)=28),AND(DAY(LOOKUP($F14,TenantNames,TenantStartDates))&gt;30,DAY(EOMONTH(SP$4,0))=30,DAY(SP$4)=30),DAY(LOOKUP($F14,TenantNames,TenantStartDates))=DAY(SP$4)),IF((LOOKUP($F14,TenantNames,TenantEndDates)-SP$4)&lt;=31,LOOKUP($F14,TenantNames,TenantTotalRevenues)-SUM($JA14:SO14),LOOKUP($F14,TenantNames,TenantMonthlyRents)),IF(AND((SUMIF($G$4:AHB$4,"&lt;"&amp;SP$4,$G14:AHB14))&gt;SUMIFS(TransactionAmounts,TenantSources,$F14,'Filtered Data'!$C$2:$C23,"&lt;"&amp;SP$4),SP$4&lt;TODAY()),"Late","Occupied")),)))</f>
        <v/>
      </c>
      <c r="SQ14" s="33" t="str">
        <f>IF(ISBLANK($F14),,IF(TODAY()=SQ$4,"Today",IF(AND(LOOKUP($F14,TenantNames,TenantStartDates)&lt;=SQ$4,LOOKUP($F14,TenantNames,TenantEndDates)&gt;=SQ$4),IF(OR(AND(DAY(LOOKUP($F14,TenantNames,TenantStartDates))&gt;28,DAY(EOMONTH(SQ$4,0))=28,DAY(SQ$4)=28),AND(DAY(LOOKUP($F14,TenantNames,TenantStartDates))&gt;30,DAY(EOMONTH(SQ$4,0))=30,DAY(SQ$4)=30),DAY(LOOKUP($F14,TenantNames,TenantStartDates))=DAY(SQ$4)),IF((LOOKUP($F14,TenantNames,TenantEndDates)-SQ$4)&lt;=31,LOOKUP($F14,TenantNames,TenantTotalRevenues)-SUM($JA14:SP14),LOOKUP($F14,TenantNames,TenantMonthlyRents)),IF(AND((SUMIF($G$4:AHB$4,"&lt;"&amp;SQ$4,$G14:AHB14))&gt;SUMIFS(TransactionAmounts,TenantSources,$F14,'Filtered Data'!$C$2:$C23,"&lt;"&amp;SQ$4),SQ$4&lt;TODAY()),"Late","Occupied")),)))</f>
        <v/>
      </c>
      <c r="SR14" s="33" t="str">
        <f>IF(ISBLANK($F14),,IF(TODAY()=SR$4,"Today",IF(AND(LOOKUP($F14,TenantNames,TenantStartDates)&lt;=SR$4,LOOKUP($F14,TenantNames,TenantEndDates)&gt;=SR$4),IF(OR(AND(DAY(LOOKUP($F14,TenantNames,TenantStartDates))&gt;28,DAY(EOMONTH(SR$4,0))=28,DAY(SR$4)=28),AND(DAY(LOOKUP($F14,TenantNames,TenantStartDates))&gt;30,DAY(EOMONTH(SR$4,0))=30,DAY(SR$4)=30),DAY(LOOKUP($F14,TenantNames,TenantStartDates))=DAY(SR$4)),IF((LOOKUP($F14,TenantNames,TenantEndDates)-SR$4)&lt;=31,LOOKUP($F14,TenantNames,TenantTotalRevenues)-SUM($JA14:SQ14),LOOKUP($F14,TenantNames,TenantMonthlyRents)),IF(AND((SUMIF($G$4:AHB$4,"&lt;"&amp;SR$4,$G14:AHB14))&gt;SUMIFS(TransactionAmounts,TenantSources,$F14,'Filtered Data'!$C$2:$C23,"&lt;"&amp;SR$4),SR$4&lt;TODAY()),"Late","Occupied")),)))</f>
        <v/>
      </c>
      <c r="SS14" s="33" t="str">
        <f>IF(ISBLANK($F14),,IF(TODAY()=SS$4,"Today",IF(AND(LOOKUP($F14,TenantNames,TenantStartDates)&lt;=SS$4,LOOKUP($F14,TenantNames,TenantEndDates)&gt;=SS$4),IF(OR(AND(DAY(LOOKUP($F14,TenantNames,TenantStartDates))&gt;28,DAY(EOMONTH(SS$4,0))=28,DAY(SS$4)=28),AND(DAY(LOOKUP($F14,TenantNames,TenantStartDates))&gt;30,DAY(EOMONTH(SS$4,0))=30,DAY(SS$4)=30),DAY(LOOKUP($F14,TenantNames,TenantStartDates))=DAY(SS$4)),IF((LOOKUP($F14,TenantNames,TenantEndDates)-SS$4)&lt;=31,LOOKUP($F14,TenantNames,TenantTotalRevenues)-SUM($JA14:SR14),LOOKUP($F14,TenantNames,TenantMonthlyRents)),IF(AND((SUMIF($G$4:AHB$4,"&lt;"&amp;SS$4,$G14:AHB14))&gt;SUMIFS(TransactionAmounts,TenantSources,$F14,'Filtered Data'!$C$2:$C23,"&lt;"&amp;SS$4),SS$4&lt;TODAY()),"Late","Occupied")),)))</f>
        <v/>
      </c>
      <c r="ST14" s="33" t="str">
        <f>IF(ISBLANK($F14),,IF(TODAY()=ST$4,"Today",IF(AND(LOOKUP($F14,TenantNames,TenantStartDates)&lt;=ST$4,LOOKUP($F14,TenantNames,TenantEndDates)&gt;=ST$4),IF(OR(AND(DAY(LOOKUP($F14,TenantNames,TenantStartDates))&gt;28,DAY(EOMONTH(ST$4,0))=28,DAY(ST$4)=28),AND(DAY(LOOKUP($F14,TenantNames,TenantStartDates))&gt;30,DAY(EOMONTH(ST$4,0))=30,DAY(ST$4)=30),DAY(LOOKUP($F14,TenantNames,TenantStartDates))=DAY(ST$4)),IF((LOOKUP($F14,TenantNames,TenantEndDates)-ST$4)&lt;=31,LOOKUP($F14,TenantNames,TenantTotalRevenues)-SUM($JA14:SS14),LOOKUP($F14,TenantNames,TenantMonthlyRents)),IF(AND((SUMIF($G$4:AHB$4,"&lt;"&amp;ST$4,$G14:AHB14))&gt;SUMIFS(TransactionAmounts,TenantSources,$F14,'Filtered Data'!$C$2:$C23,"&lt;"&amp;ST$4),ST$4&lt;TODAY()),"Late","Occupied")),)))</f>
        <v/>
      </c>
      <c r="SU14" s="33" t="str">
        <f>IF(ISBLANK($F14),,IF(TODAY()=SU$4,"Today",IF(AND(LOOKUP($F14,TenantNames,TenantStartDates)&lt;=SU$4,LOOKUP($F14,TenantNames,TenantEndDates)&gt;=SU$4),IF(OR(AND(DAY(LOOKUP($F14,TenantNames,TenantStartDates))&gt;28,DAY(EOMONTH(SU$4,0))=28,DAY(SU$4)=28),AND(DAY(LOOKUP($F14,TenantNames,TenantStartDates))&gt;30,DAY(EOMONTH(SU$4,0))=30,DAY(SU$4)=30),DAY(LOOKUP($F14,TenantNames,TenantStartDates))=DAY(SU$4)),IF((LOOKUP($F14,TenantNames,TenantEndDates)-SU$4)&lt;=31,LOOKUP($F14,TenantNames,TenantTotalRevenues)-SUM($JA14:ST14),LOOKUP($F14,TenantNames,TenantMonthlyRents)),IF(AND((SUMIF($G$4:AHB$4,"&lt;"&amp;SU$4,$G14:AHB14))&gt;SUMIFS(TransactionAmounts,TenantSources,$F14,'Filtered Data'!$C$2:$C23,"&lt;"&amp;SU$4),SU$4&lt;TODAY()),"Late","Occupied")),)))</f>
        <v/>
      </c>
      <c r="SV14" s="33" t="str">
        <f>IF(ISBLANK($F14),,IF(TODAY()=SV$4,"Today",IF(AND(LOOKUP($F14,TenantNames,TenantStartDates)&lt;=SV$4,LOOKUP($F14,TenantNames,TenantEndDates)&gt;=SV$4),IF(OR(AND(DAY(LOOKUP($F14,TenantNames,TenantStartDates))&gt;28,DAY(EOMONTH(SV$4,0))=28,DAY(SV$4)=28),AND(DAY(LOOKUP($F14,TenantNames,TenantStartDates))&gt;30,DAY(EOMONTH(SV$4,0))=30,DAY(SV$4)=30),DAY(LOOKUP($F14,TenantNames,TenantStartDates))=DAY(SV$4)),IF((LOOKUP($F14,TenantNames,TenantEndDates)-SV$4)&lt;=31,LOOKUP($F14,TenantNames,TenantTotalRevenues)-SUM($JA14:SU14),LOOKUP($F14,TenantNames,TenantMonthlyRents)),IF(AND((SUMIF($G$4:AHB$4,"&lt;"&amp;SV$4,$G14:AHB14))&gt;SUMIFS(TransactionAmounts,TenantSources,$F14,'Filtered Data'!$C$2:$C23,"&lt;"&amp;SV$4),SV$4&lt;TODAY()),"Late","Occupied")),)))</f>
        <v/>
      </c>
      <c r="SW14" s="33" t="str">
        <f>IF(ISBLANK($F14),,IF(TODAY()=SW$4,"Today",IF(AND(LOOKUP($F14,TenantNames,TenantStartDates)&lt;=SW$4,LOOKUP($F14,TenantNames,TenantEndDates)&gt;=SW$4),IF(OR(AND(DAY(LOOKUP($F14,TenantNames,TenantStartDates))&gt;28,DAY(EOMONTH(SW$4,0))=28,DAY(SW$4)=28),AND(DAY(LOOKUP($F14,TenantNames,TenantStartDates))&gt;30,DAY(EOMONTH(SW$4,0))=30,DAY(SW$4)=30),DAY(LOOKUP($F14,TenantNames,TenantStartDates))=DAY(SW$4)),IF((LOOKUP($F14,TenantNames,TenantEndDates)-SW$4)&lt;=31,LOOKUP($F14,TenantNames,TenantTotalRevenues)-SUM($JA14:SV14),LOOKUP($F14,TenantNames,TenantMonthlyRents)),IF(AND((SUMIF($G$4:AHB$4,"&lt;"&amp;SW$4,$G14:AHB14))&gt;SUMIFS(TransactionAmounts,TenantSources,$F14,'Filtered Data'!$C$2:$C23,"&lt;"&amp;SW$4),SW$4&lt;TODAY()),"Late","Occupied")),)))</f>
        <v/>
      </c>
      <c r="SX14" s="33" t="str">
        <f>IF(ISBLANK($F14),,IF(TODAY()=SX$4,"Today",IF(AND(LOOKUP($F14,TenantNames,TenantStartDates)&lt;=SX$4,LOOKUP($F14,TenantNames,TenantEndDates)&gt;=SX$4),IF(OR(AND(DAY(LOOKUP($F14,TenantNames,TenantStartDates))&gt;28,DAY(EOMONTH(SX$4,0))=28,DAY(SX$4)=28),AND(DAY(LOOKUP($F14,TenantNames,TenantStartDates))&gt;30,DAY(EOMONTH(SX$4,0))=30,DAY(SX$4)=30),DAY(LOOKUP($F14,TenantNames,TenantStartDates))=DAY(SX$4)),IF((LOOKUP($F14,TenantNames,TenantEndDates)-SX$4)&lt;=31,LOOKUP($F14,TenantNames,TenantTotalRevenues)-SUM($JA14:SW14),LOOKUP($F14,TenantNames,TenantMonthlyRents)),IF(AND((SUMIF($G$4:AHB$4,"&lt;"&amp;SX$4,$G14:AHB14))&gt;SUMIFS(TransactionAmounts,TenantSources,$F14,'Filtered Data'!$C$2:$C23,"&lt;"&amp;SX$4),SX$4&lt;TODAY()),"Late","Occupied")),)))</f>
        <v/>
      </c>
      <c r="SY14" s="33" t="str">
        <f>IF(ISBLANK($F14),,IF(TODAY()=SY$4,"Today",IF(AND(LOOKUP($F14,TenantNames,TenantStartDates)&lt;=SY$4,LOOKUP($F14,TenantNames,TenantEndDates)&gt;=SY$4),IF(OR(AND(DAY(LOOKUP($F14,TenantNames,TenantStartDates))&gt;28,DAY(EOMONTH(SY$4,0))=28,DAY(SY$4)=28),AND(DAY(LOOKUP($F14,TenantNames,TenantStartDates))&gt;30,DAY(EOMONTH(SY$4,0))=30,DAY(SY$4)=30),DAY(LOOKUP($F14,TenantNames,TenantStartDates))=DAY(SY$4)),IF((LOOKUP($F14,TenantNames,TenantEndDates)-SY$4)&lt;=31,LOOKUP($F14,TenantNames,TenantTotalRevenues)-SUM($JA14:SX14),LOOKUP($F14,TenantNames,TenantMonthlyRents)),IF(AND((SUMIF($G$4:AHB$4,"&lt;"&amp;SY$4,$G14:AHB14))&gt;SUMIFS(TransactionAmounts,TenantSources,$F14,'Filtered Data'!$C$2:$C23,"&lt;"&amp;SY$4),SY$4&lt;TODAY()),"Late","Occupied")),)))</f>
        <v/>
      </c>
      <c r="SZ14" s="33" t="str">
        <f>IF(ISBLANK($F14),,IF(TODAY()=SZ$4,"Today",IF(AND(LOOKUP($F14,TenantNames,TenantStartDates)&lt;=SZ$4,LOOKUP($F14,TenantNames,TenantEndDates)&gt;=SZ$4),IF(OR(AND(DAY(LOOKUP($F14,TenantNames,TenantStartDates))&gt;28,DAY(EOMONTH(SZ$4,0))=28,DAY(SZ$4)=28),AND(DAY(LOOKUP($F14,TenantNames,TenantStartDates))&gt;30,DAY(EOMONTH(SZ$4,0))=30,DAY(SZ$4)=30),DAY(LOOKUP($F14,TenantNames,TenantStartDates))=DAY(SZ$4)),IF((LOOKUP($F14,TenantNames,TenantEndDates)-SZ$4)&lt;=31,LOOKUP($F14,TenantNames,TenantTotalRevenues)-SUM($JA14:SY14),LOOKUP($F14,TenantNames,TenantMonthlyRents)),IF(AND((SUMIF($G$4:AHB$4,"&lt;"&amp;SZ$4,$G14:AHB14))&gt;SUMIFS(TransactionAmounts,TenantSources,$F14,'Filtered Data'!$C$2:$C23,"&lt;"&amp;SZ$4),SZ$4&lt;TODAY()),"Late","Occupied")),)))</f>
        <v/>
      </c>
      <c r="TA14" s="33" t="str">
        <f>IF(ISBLANK($F14),,IF(TODAY()=TA$4,"Today",IF(AND(LOOKUP($F14,TenantNames,TenantStartDates)&lt;=TA$4,LOOKUP($F14,TenantNames,TenantEndDates)&gt;=TA$4),IF(OR(AND(DAY(LOOKUP($F14,TenantNames,TenantStartDates))&gt;28,DAY(EOMONTH(TA$4,0))=28,DAY(TA$4)=28),AND(DAY(LOOKUP($F14,TenantNames,TenantStartDates))&gt;30,DAY(EOMONTH(TA$4,0))=30,DAY(TA$4)=30),DAY(LOOKUP($F14,TenantNames,TenantStartDates))=DAY(TA$4)),IF((LOOKUP($F14,TenantNames,TenantEndDates)-TA$4)&lt;=31,LOOKUP($F14,TenantNames,TenantTotalRevenues)-SUM($JA14:SZ14),LOOKUP($F14,TenantNames,TenantMonthlyRents)),IF(AND((SUMIF($G$4:AHB$4,"&lt;"&amp;TA$4,$G14:AHB14))&gt;SUMIFS(TransactionAmounts,TenantSources,$F14,'Filtered Data'!$C$2:$C23,"&lt;"&amp;TA$4),TA$4&lt;TODAY()),"Late","Occupied")),)))</f>
        <v/>
      </c>
      <c r="TB14" s="33" t="str">
        <f>IF(ISBLANK($F14),,IF(TODAY()=TB$4,"Today",IF(AND(LOOKUP($F14,TenantNames,TenantStartDates)&lt;=TB$4,LOOKUP($F14,TenantNames,TenantEndDates)&gt;=TB$4),IF(OR(AND(DAY(LOOKUP($F14,TenantNames,TenantStartDates))&gt;28,DAY(EOMONTH(TB$4,0))=28,DAY(TB$4)=28),AND(DAY(LOOKUP($F14,TenantNames,TenantStartDates))&gt;30,DAY(EOMONTH(TB$4,0))=30,DAY(TB$4)=30),DAY(LOOKUP($F14,TenantNames,TenantStartDates))=DAY(TB$4)),IF((LOOKUP($F14,TenantNames,TenantEndDates)-TB$4)&lt;=31,LOOKUP($F14,TenantNames,TenantTotalRevenues)-SUM($JA14:TA14),LOOKUP($F14,TenantNames,TenantMonthlyRents)),IF(AND((SUMIF($G$4:AHB$4,"&lt;"&amp;TB$4,$G14:AHB14))&gt;SUMIFS(TransactionAmounts,TenantSources,$F14,'Filtered Data'!$C$2:$C23,"&lt;"&amp;TB$4),TB$4&lt;TODAY()),"Late","Occupied")),)))</f>
        <v/>
      </c>
      <c r="TC14" s="33" t="str">
        <f>IF(ISBLANK($F14),,IF(TODAY()=TC$4,"Today",IF(AND(LOOKUP($F14,TenantNames,TenantStartDates)&lt;=TC$4,LOOKUP($F14,TenantNames,TenantEndDates)&gt;=TC$4),IF(OR(AND(DAY(LOOKUP($F14,TenantNames,TenantStartDates))&gt;28,DAY(EOMONTH(TC$4,0))=28,DAY(TC$4)=28),AND(DAY(LOOKUP($F14,TenantNames,TenantStartDates))&gt;30,DAY(EOMONTH(TC$4,0))=30,DAY(TC$4)=30),DAY(LOOKUP($F14,TenantNames,TenantStartDates))=DAY(TC$4)),IF((LOOKUP($F14,TenantNames,TenantEndDates)-TC$4)&lt;=31,LOOKUP($F14,TenantNames,TenantTotalRevenues)-SUM($JA14:TB14),LOOKUP($F14,TenantNames,TenantMonthlyRents)),IF(AND((SUMIF($G$4:AHB$4,"&lt;"&amp;TC$4,$G14:AHB14))&gt;SUMIFS(TransactionAmounts,TenantSources,$F14,'Filtered Data'!$C$2:$C23,"&lt;"&amp;TC$4),TC$4&lt;TODAY()),"Late","Occupied")),)))</f>
        <v/>
      </c>
      <c r="TD14" s="33" t="str">
        <f>IF(ISBLANK($F14),,IF(TODAY()=TD$4,"Today",IF(AND(LOOKUP($F14,TenantNames,TenantStartDates)&lt;=TD$4,LOOKUP($F14,TenantNames,TenantEndDates)&gt;=TD$4),IF(OR(AND(DAY(LOOKUP($F14,TenantNames,TenantStartDates))&gt;28,DAY(EOMONTH(TD$4,0))=28,DAY(TD$4)=28),AND(DAY(LOOKUP($F14,TenantNames,TenantStartDates))&gt;30,DAY(EOMONTH(TD$4,0))=30,DAY(TD$4)=30),DAY(LOOKUP($F14,TenantNames,TenantStartDates))=DAY(TD$4)),IF((LOOKUP($F14,TenantNames,TenantEndDates)-TD$4)&lt;=31,LOOKUP($F14,TenantNames,TenantTotalRevenues)-SUM($JA14:TC14),LOOKUP($F14,TenantNames,TenantMonthlyRents)),IF(AND((SUMIF($G$4:AHB$4,"&lt;"&amp;TD$4,$G14:AHB14))&gt;SUMIFS(TransactionAmounts,TenantSources,$F14,'Filtered Data'!$C$2:$C23,"&lt;"&amp;TD$4),TD$4&lt;TODAY()),"Late","Occupied")),)))</f>
        <v/>
      </c>
      <c r="TE14" s="33" t="str">
        <f>IF(ISBLANK($F14),,IF(TODAY()=TE$4,"Today",IF(AND(LOOKUP($F14,TenantNames,TenantStartDates)&lt;=TE$4,LOOKUP($F14,TenantNames,TenantEndDates)&gt;=TE$4),IF(OR(AND(DAY(LOOKUP($F14,TenantNames,TenantStartDates))&gt;28,DAY(EOMONTH(TE$4,0))=28,DAY(TE$4)=28),AND(DAY(LOOKUP($F14,TenantNames,TenantStartDates))&gt;30,DAY(EOMONTH(TE$4,0))=30,DAY(TE$4)=30),DAY(LOOKUP($F14,TenantNames,TenantStartDates))=DAY(TE$4)),IF((LOOKUP($F14,TenantNames,TenantEndDates)-TE$4)&lt;=31,LOOKUP($F14,TenantNames,TenantTotalRevenues)-SUM($JA14:TD14),LOOKUP($F14,TenantNames,TenantMonthlyRents)),IF(AND((SUMIF($G$4:AHB$4,"&lt;"&amp;TE$4,$G14:AHB14))&gt;SUMIFS(TransactionAmounts,TenantSources,$F14,'Filtered Data'!$C$2:$C23,"&lt;"&amp;TE$4),TE$4&lt;TODAY()),"Late","Occupied")),)))</f>
        <v/>
      </c>
      <c r="TF14" s="33" t="str">
        <f>IF(ISBLANK($F14),,IF(TODAY()=TF$4,"Today",IF(AND(LOOKUP($F14,TenantNames,TenantStartDates)&lt;=TF$4,LOOKUP($F14,TenantNames,TenantEndDates)&gt;=TF$4),IF(OR(AND(DAY(LOOKUP($F14,TenantNames,TenantStartDates))&gt;28,DAY(EOMONTH(TF$4,0))=28,DAY(TF$4)=28),AND(DAY(LOOKUP($F14,TenantNames,TenantStartDates))&gt;30,DAY(EOMONTH(TF$4,0))=30,DAY(TF$4)=30),DAY(LOOKUP($F14,TenantNames,TenantStartDates))=DAY(TF$4)),IF((LOOKUP($F14,TenantNames,TenantEndDates)-TF$4)&lt;=31,LOOKUP($F14,TenantNames,TenantTotalRevenues)-SUM($JA14:TE14),LOOKUP($F14,TenantNames,TenantMonthlyRents)),IF(AND((SUMIF($G$4:AHB$4,"&lt;"&amp;TF$4,$G14:AHB14))&gt;SUMIFS(TransactionAmounts,TenantSources,$F14,'Filtered Data'!$C$2:$C23,"&lt;"&amp;TF$4),TF$4&lt;TODAY()),"Late","Occupied")),)))</f>
        <v/>
      </c>
      <c r="TG14" s="33" t="str">
        <f>IF(ISBLANK($F14),,IF(TODAY()=TG$4,"Today",IF(AND(LOOKUP($F14,TenantNames,TenantStartDates)&lt;=TG$4,LOOKUP($F14,TenantNames,TenantEndDates)&gt;=TG$4),IF(OR(AND(DAY(LOOKUP($F14,TenantNames,TenantStartDates))&gt;28,DAY(EOMONTH(TG$4,0))=28,DAY(TG$4)=28),AND(DAY(LOOKUP($F14,TenantNames,TenantStartDates))&gt;30,DAY(EOMONTH(TG$4,0))=30,DAY(TG$4)=30),DAY(LOOKUP($F14,TenantNames,TenantStartDates))=DAY(TG$4)),IF((LOOKUP($F14,TenantNames,TenantEndDates)-TG$4)&lt;=31,LOOKUP($F14,TenantNames,TenantTotalRevenues)-SUM($JA14:TF14),LOOKUP($F14,TenantNames,TenantMonthlyRents)),IF(AND((SUMIF($G$4:AHB$4,"&lt;"&amp;TG$4,$G14:AHB14))&gt;SUMIFS(TransactionAmounts,TenantSources,$F14,'Filtered Data'!$C$2:$C23,"&lt;"&amp;TG$4),TG$4&lt;TODAY()),"Late","Occupied")),)))</f>
        <v/>
      </c>
      <c r="TH14" s="33" t="str">
        <f>IF(ISBLANK($F14),,IF(TODAY()=TH$4,"Today",IF(AND(LOOKUP($F14,TenantNames,TenantStartDates)&lt;=TH$4,LOOKUP($F14,TenantNames,TenantEndDates)&gt;=TH$4),IF(OR(AND(DAY(LOOKUP($F14,TenantNames,TenantStartDates))&gt;28,DAY(EOMONTH(TH$4,0))=28,DAY(TH$4)=28),AND(DAY(LOOKUP($F14,TenantNames,TenantStartDates))&gt;30,DAY(EOMONTH(TH$4,0))=30,DAY(TH$4)=30),DAY(LOOKUP($F14,TenantNames,TenantStartDates))=DAY(TH$4)),IF((LOOKUP($F14,TenantNames,TenantEndDates)-TH$4)&lt;=31,LOOKUP($F14,TenantNames,TenantTotalRevenues)-SUM($JA14:TG14),LOOKUP($F14,TenantNames,TenantMonthlyRents)),IF(AND((SUMIF($G$4:AHB$4,"&lt;"&amp;TH$4,$G14:AHB14))&gt;SUMIFS(TransactionAmounts,TenantSources,$F14,'Filtered Data'!$C$2:$C23,"&lt;"&amp;TH$4),TH$4&lt;TODAY()),"Late","Occupied")),)))</f>
        <v/>
      </c>
      <c r="TI14" s="33" t="str">
        <f>IF(ISBLANK($F14),,IF(TODAY()=TI$4,"Today",IF(AND(LOOKUP($F14,TenantNames,TenantStartDates)&lt;=TI$4,LOOKUP($F14,TenantNames,TenantEndDates)&gt;=TI$4),IF(OR(AND(DAY(LOOKUP($F14,TenantNames,TenantStartDates))&gt;28,DAY(EOMONTH(TI$4,0))=28,DAY(TI$4)=28),AND(DAY(LOOKUP($F14,TenantNames,TenantStartDates))&gt;30,DAY(EOMONTH(TI$4,0))=30,DAY(TI$4)=30),DAY(LOOKUP($F14,TenantNames,TenantStartDates))=DAY(TI$4)),IF((LOOKUP($F14,TenantNames,TenantEndDates)-TI$4)&lt;=31,LOOKUP($F14,TenantNames,TenantTotalRevenues)-SUM($JA14:TH14),LOOKUP($F14,TenantNames,TenantMonthlyRents)),IF(AND((SUMIF($G$4:AHB$4,"&lt;"&amp;TI$4,$G14:AHB14))&gt;SUMIFS(TransactionAmounts,TenantSources,$F14,'Filtered Data'!$C$2:$C23,"&lt;"&amp;TI$4),TI$4&lt;TODAY()),"Late","Occupied")),)))</f>
        <v/>
      </c>
      <c r="TJ14" s="33" t="str">
        <f>IF(ISBLANK($F14),,IF(TODAY()=TJ$4,"Today",IF(AND(LOOKUP($F14,TenantNames,TenantStartDates)&lt;=TJ$4,LOOKUP($F14,TenantNames,TenantEndDates)&gt;=TJ$4),IF(OR(AND(DAY(LOOKUP($F14,TenantNames,TenantStartDates))&gt;28,DAY(EOMONTH(TJ$4,0))=28,DAY(TJ$4)=28),AND(DAY(LOOKUP($F14,TenantNames,TenantStartDates))&gt;30,DAY(EOMONTH(TJ$4,0))=30,DAY(TJ$4)=30),DAY(LOOKUP($F14,TenantNames,TenantStartDates))=DAY(TJ$4)),IF((LOOKUP($F14,TenantNames,TenantEndDates)-TJ$4)&lt;=31,LOOKUP($F14,TenantNames,TenantTotalRevenues)-SUM($JA14:TI14),LOOKUP($F14,TenantNames,TenantMonthlyRents)),IF(AND((SUMIF($G$4:AHB$4,"&lt;"&amp;TJ$4,$G14:AHB14))&gt;SUMIFS(TransactionAmounts,TenantSources,$F14,'Filtered Data'!$C$2:$C23,"&lt;"&amp;TJ$4),TJ$4&lt;TODAY()),"Late","Occupied")),)))</f>
        <v/>
      </c>
      <c r="TK14" s="33" t="str">
        <f>IF(ISBLANK($F14),,IF(TODAY()=TK$4,"Today",IF(AND(LOOKUP($F14,TenantNames,TenantStartDates)&lt;=TK$4,LOOKUP($F14,TenantNames,TenantEndDates)&gt;=TK$4),IF(OR(AND(DAY(LOOKUP($F14,TenantNames,TenantStartDates))&gt;28,DAY(EOMONTH(TK$4,0))=28,DAY(TK$4)=28),AND(DAY(LOOKUP($F14,TenantNames,TenantStartDates))&gt;30,DAY(EOMONTH(TK$4,0))=30,DAY(TK$4)=30),DAY(LOOKUP($F14,TenantNames,TenantStartDates))=DAY(TK$4)),IF((LOOKUP($F14,TenantNames,TenantEndDates)-TK$4)&lt;=31,LOOKUP($F14,TenantNames,TenantTotalRevenues)-SUM($JA14:TJ14),LOOKUP($F14,TenantNames,TenantMonthlyRents)),IF(AND((SUMIF($G$4:AHB$4,"&lt;"&amp;TK$4,$G14:AHB14))&gt;SUMIFS(TransactionAmounts,TenantSources,$F14,'Filtered Data'!$C$2:$C23,"&lt;"&amp;TK$4),TK$4&lt;TODAY()),"Late","Occupied")),)))</f>
        <v/>
      </c>
      <c r="TL14" s="33" t="str">
        <f>IF(ISBLANK($F14),,IF(TODAY()=TL$4,"Today",IF(AND(LOOKUP($F14,TenantNames,TenantStartDates)&lt;=TL$4,LOOKUP($F14,TenantNames,TenantEndDates)&gt;=TL$4),IF(OR(AND(DAY(LOOKUP($F14,TenantNames,TenantStartDates))&gt;28,DAY(EOMONTH(TL$4,0))=28,DAY(TL$4)=28),AND(DAY(LOOKUP($F14,TenantNames,TenantStartDates))&gt;30,DAY(EOMONTH(TL$4,0))=30,DAY(TL$4)=30),DAY(LOOKUP($F14,TenantNames,TenantStartDates))=DAY(TL$4)),IF((LOOKUP($F14,TenantNames,TenantEndDates)-TL$4)&lt;=31,LOOKUP($F14,TenantNames,TenantTotalRevenues)-SUM($JA14:TK14),LOOKUP($F14,TenantNames,TenantMonthlyRents)),IF(AND((SUMIF($G$4:AHB$4,"&lt;"&amp;TL$4,$G14:AHB14))&gt;SUMIFS(TransactionAmounts,TenantSources,$F14,'Filtered Data'!$C$2:$C23,"&lt;"&amp;TL$4),TL$4&lt;TODAY()),"Late","Occupied")),)))</f>
        <v/>
      </c>
      <c r="TM14" s="33" t="str">
        <f>IF(ISBLANK($F14),,IF(TODAY()=TM$4,"Today",IF(AND(LOOKUP($F14,TenantNames,TenantStartDates)&lt;=TM$4,LOOKUP($F14,TenantNames,TenantEndDates)&gt;=TM$4),IF(OR(AND(DAY(LOOKUP($F14,TenantNames,TenantStartDates))&gt;28,DAY(EOMONTH(TM$4,0))=28,DAY(TM$4)=28),AND(DAY(LOOKUP($F14,TenantNames,TenantStartDates))&gt;30,DAY(EOMONTH(TM$4,0))=30,DAY(TM$4)=30),DAY(LOOKUP($F14,TenantNames,TenantStartDates))=DAY(TM$4)),IF((LOOKUP($F14,TenantNames,TenantEndDates)-TM$4)&lt;=31,LOOKUP($F14,TenantNames,TenantTotalRevenues)-SUM($JA14:TL14),LOOKUP($F14,TenantNames,TenantMonthlyRents)),IF(AND((SUMIF($G$4:AHB$4,"&lt;"&amp;TM$4,$G14:AHB14))&gt;SUMIFS(TransactionAmounts,TenantSources,$F14,'Filtered Data'!$C$2:$C23,"&lt;"&amp;TM$4),TM$4&lt;TODAY()),"Late","Occupied")),)))</f>
        <v/>
      </c>
      <c r="TN14" s="33" t="str">
        <f>IF(ISBLANK($F14),,IF(TODAY()=TN$4,"Today",IF(AND(LOOKUP($F14,TenantNames,TenantStartDates)&lt;=TN$4,LOOKUP($F14,TenantNames,TenantEndDates)&gt;=TN$4),IF(OR(AND(DAY(LOOKUP($F14,TenantNames,TenantStartDates))&gt;28,DAY(EOMONTH(TN$4,0))=28,DAY(TN$4)=28),AND(DAY(LOOKUP($F14,TenantNames,TenantStartDates))&gt;30,DAY(EOMONTH(TN$4,0))=30,DAY(TN$4)=30),DAY(LOOKUP($F14,TenantNames,TenantStartDates))=DAY(TN$4)),IF((LOOKUP($F14,TenantNames,TenantEndDates)-TN$4)&lt;=31,LOOKUP($F14,TenantNames,TenantTotalRevenues)-SUM($JA14:TM14),LOOKUP($F14,TenantNames,TenantMonthlyRents)),IF(AND((SUMIF($G$4:AHB$4,"&lt;"&amp;TN$4,$G14:AHB14))&gt;SUMIFS(TransactionAmounts,TenantSources,$F14,'Filtered Data'!$C$2:$C23,"&lt;"&amp;TN$4),TN$4&lt;TODAY()),"Late","Occupied")),)))</f>
        <v/>
      </c>
      <c r="TO14" s="33" t="str">
        <f>IF(ISBLANK($F14),,IF(TODAY()=TO$4,"Today",IF(AND(LOOKUP($F14,TenantNames,TenantStartDates)&lt;=TO$4,LOOKUP($F14,TenantNames,TenantEndDates)&gt;=TO$4),IF(OR(AND(DAY(LOOKUP($F14,TenantNames,TenantStartDates))&gt;28,DAY(EOMONTH(TO$4,0))=28,DAY(TO$4)=28),AND(DAY(LOOKUP($F14,TenantNames,TenantStartDates))&gt;30,DAY(EOMONTH(TO$4,0))=30,DAY(TO$4)=30),DAY(LOOKUP($F14,TenantNames,TenantStartDates))=DAY(TO$4)),IF((LOOKUP($F14,TenantNames,TenantEndDates)-TO$4)&lt;=31,LOOKUP($F14,TenantNames,TenantTotalRevenues)-SUM($JA14:TN14),LOOKUP($F14,TenantNames,TenantMonthlyRents)),IF(AND((SUMIF($G$4:AHB$4,"&lt;"&amp;TO$4,$G14:AHB14))&gt;SUMIFS(TransactionAmounts,TenantSources,$F14,'Filtered Data'!$C$2:$C23,"&lt;"&amp;TO$4),TO$4&lt;TODAY()),"Late","Occupied")),)))</f>
        <v/>
      </c>
      <c r="TP14" s="33" t="str">
        <f>IF(ISBLANK($F14),,IF(TODAY()=TP$4,"Today",IF(AND(LOOKUP($F14,TenantNames,TenantStartDates)&lt;=TP$4,LOOKUP($F14,TenantNames,TenantEndDates)&gt;=TP$4),IF(OR(AND(DAY(LOOKUP($F14,TenantNames,TenantStartDates))&gt;28,DAY(EOMONTH(TP$4,0))=28,DAY(TP$4)=28),AND(DAY(LOOKUP($F14,TenantNames,TenantStartDates))&gt;30,DAY(EOMONTH(TP$4,0))=30,DAY(TP$4)=30),DAY(LOOKUP($F14,TenantNames,TenantStartDates))=DAY(TP$4)),IF((LOOKUP($F14,TenantNames,TenantEndDates)-TP$4)&lt;=31,LOOKUP($F14,TenantNames,TenantTotalRevenues)-SUM($JA14:TO14),LOOKUP($F14,TenantNames,TenantMonthlyRents)),IF(AND((SUMIF($G$4:AHB$4,"&lt;"&amp;TP$4,$G14:AHB14))&gt;SUMIFS(TransactionAmounts,TenantSources,$F14,'Filtered Data'!$C$2:$C23,"&lt;"&amp;TP$4),TP$4&lt;TODAY()),"Late","Occupied")),)))</f>
        <v/>
      </c>
      <c r="TQ14" s="33" t="str">
        <f>IF(ISBLANK($F14),,IF(TODAY()=TQ$4,"Today",IF(AND(LOOKUP($F14,TenantNames,TenantStartDates)&lt;=TQ$4,LOOKUP($F14,TenantNames,TenantEndDates)&gt;=TQ$4),IF(OR(AND(DAY(LOOKUP($F14,TenantNames,TenantStartDates))&gt;28,DAY(EOMONTH(TQ$4,0))=28,DAY(TQ$4)=28),AND(DAY(LOOKUP($F14,TenantNames,TenantStartDates))&gt;30,DAY(EOMONTH(TQ$4,0))=30,DAY(TQ$4)=30),DAY(LOOKUP($F14,TenantNames,TenantStartDates))=DAY(TQ$4)),IF((LOOKUP($F14,TenantNames,TenantEndDates)-TQ$4)&lt;=31,LOOKUP($F14,TenantNames,TenantTotalRevenues)-SUM($JA14:TP14),LOOKUP($F14,TenantNames,TenantMonthlyRents)),IF(AND((SUMIF($G$4:AHB$4,"&lt;"&amp;TQ$4,$G14:AHB14))&gt;SUMIFS(TransactionAmounts,TenantSources,$F14,'Filtered Data'!$C$2:$C23,"&lt;"&amp;TQ$4),TQ$4&lt;TODAY()),"Late","Occupied")),)))</f>
        <v/>
      </c>
      <c r="TR14" s="33" t="str">
        <f>IF(ISBLANK($F14),,IF(TODAY()=TR$4,"Today",IF(AND(LOOKUP($F14,TenantNames,TenantStartDates)&lt;=TR$4,LOOKUP($F14,TenantNames,TenantEndDates)&gt;=TR$4),IF(OR(AND(DAY(LOOKUP($F14,TenantNames,TenantStartDates))&gt;28,DAY(EOMONTH(TR$4,0))=28,DAY(TR$4)=28),AND(DAY(LOOKUP($F14,TenantNames,TenantStartDates))&gt;30,DAY(EOMONTH(TR$4,0))=30,DAY(TR$4)=30),DAY(LOOKUP($F14,TenantNames,TenantStartDates))=DAY(TR$4)),IF((LOOKUP($F14,TenantNames,TenantEndDates)-TR$4)&lt;=31,LOOKUP($F14,TenantNames,TenantTotalRevenues)-SUM($JA14:TQ14),LOOKUP($F14,TenantNames,TenantMonthlyRents)),IF(AND((SUMIF($G$4:AHB$4,"&lt;"&amp;TR$4,$G14:AHB14))&gt;SUMIFS(TransactionAmounts,TenantSources,$F14,'Filtered Data'!$C$2:$C23,"&lt;"&amp;TR$4),TR$4&lt;TODAY()),"Late","Occupied")),)))</f>
        <v/>
      </c>
      <c r="TS14" s="33" t="str">
        <f>IF(ISBLANK($F14),,IF(TODAY()=TS$4,"Today",IF(AND(LOOKUP($F14,TenantNames,TenantStartDates)&lt;=TS$4,LOOKUP($F14,TenantNames,TenantEndDates)&gt;=TS$4),IF(OR(AND(DAY(LOOKUP($F14,TenantNames,TenantStartDates))&gt;28,DAY(EOMONTH(TS$4,0))=28,DAY(TS$4)=28),AND(DAY(LOOKUP($F14,TenantNames,TenantStartDates))&gt;30,DAY(EOMONTH(TS$4,0))=30,DAY(TS$4)=30),DAY(LOOKUP($F14,TenantNames,TenantStartDates))=DAY(TS$4)),IF((LOOKUP($F14,TenantNames,TenantEndDates)-TS$4)&lt;=31,LOOKUP($F14,TenantNames,TenantTotalRevenues)-SUM($JA14:TR14),LOOKUP($F14,TenantNames,TenantMonthlyRents)),IF(AND((SUMIF($G$4:AHB$4,"&lt;"&amp;TS$4,$G14:AHB14))&gt;SUMIFS(TransactionAmounts,TenantSources,$F14,'Filtered Data'!$C$2:$C23,"&lt;"&amp;TS$4),TS$4&lt;TODAY()),"Late","Occupied")),)))</f>
        <v/>
      </c>
      <c r="TT14" s="33" t="str">
        <f>IF(ISBLANK($F14),,IF(TODAY()=TT$4,"Today",IF(AND(LOOKUP($F14,TenantNames,TenantStartDates)&lt;=TT$4,LOOKUP($F14,TenantNames,TenantEndDates)&gt;=TT$4),IF(OR(AND(DAY(LOOKUP($F14,TenantNames,TenantStartDates))&gt;28,DAY(EOMONTH(TT$4,0))=28,DAY(TT$4)=28),AND(DAY(LOOKUP($F14,TenantNames,TenantStartDates))&gt;30,DAY(EOMONTH(TT$4,0))=30,DAY(TT$4)=30),DAY(LOOKUP($F14,TenantNames,TenantStartDates))=DAY(TT$4)),IF((LOOKUP($F14,TenantNames,TenantEndDates)-TT$4)&lt;=31,LOOKUP($F14,TenantNames,TenantTotalRevenues)-SUM($JA14:TS14),LOOKUP($F14,TenantNames,TenantMonthlyRents)),IF(AND((SUMIF($G$4:AHB$4,"&lt;"&amp;TT$4,$G14:AHB14))&gt;SUMIFS(TransactionAmounts,TenantSources,$F14,'Filtered Data'!$C$2:$C23,"&lt;"&amp;TT$4),TT$4&lt;TODAY()),"Late","Occupied")),)))</f>
        <v/>
      </c>
      <c r="TU14" s="33" t="str">
        <f>IF(ISBLANK($F14),,IF(TODAY()=TU$4,"Today",IF(AND(LOOKUP($F14,TenantNames,TenantStartDates)&lt;=TU$4,LOOKUP($F14,TenantNames,TenantEndDates)&gt;=TU$4),IF(OR(AND(DAY(LOOKUP($F14,TenantNames,TenantStartDates))&gt;28,DAY(EOMONTH(TU$4,0))=28,DAY(TU$4)=28),AND(DAY(LOOKUP($F14,TenantNames,TenantStartDates))&gt;30,DAY(EOMONTH(TU$4,0))=30,DAY(TU$4)=30),DAY(LOOKUP($F14,TenantNames,TenantStartDates))=DAY(TU$4)),IF((LOOKUP($F14,TenantNames,TenantEndDates)-TU$4)&lt;=31,LOOKUP($F14,TenantNames,TenantTotalRevenues)-SUM($JA14:TT14),LOOKUP($F14,TenantNames,TenantMonthlyRents)),IF(AND((SUMIF($G$4:AHB$4,"&lt;"&amp;TU$4,$G14:AHB14))&gt;SUMIFS(TransactionAmounts,TenantSources,$F14,'Filtered Data'!$C$2:$C23,"&lt;"&amp;TU$4),TU$4&lt;TODAY()),"Late","Occupied")),)))</f>
        <v/>
      </c>
      <c r="TV14" s="33" t="str">
        <f>IF(ISBLANK($F14),,IF(TODAY()=TV$4,"Today",IF(AND(LOOKUP($F14,TenantNames,TenantStartDates)&lt;=TV$4,LOOKUP($F14,TenantNames,TenantEndDates)&gt;=TV$4),IF(OR(AND(DAY(LOOKUP($F14,TenantNames,TenantStartDates))&gt;28,DAY(EOMONTH(TV$4,0))=28,DAY(TV$4)=28),AND(DAY(LOOKUP($F14,TenantNames,TenantStartDates))&gt;30,DAY(EOMONTH(TV$4,0))=30,DAY(TV$4)=30),DAY(LOOKUP($F14,TenantNames,TenantStartDates))=DAY(TV$4)),IF((LOOKUP($F14,TenantNames,TenantEndDates)-TV$4)&lt;=31,LOOKUP($F14,TenantNames,TenantTotalRevenues)-SUM($JA14:TU14),LOOKUP($F14,TenantNames,TenantMonthlyRents)),IF(AND((SUMIF($G$4:AHB$4,"&lt;"&amp;TV$4,$G14:AHB14))&gt;SUMIFS(TransactionAmounts,TenantSources,$F14,'Filtered Data'!$C$2:$C23,"&lt;"&amp;TV$4),TV$4&lt;TODAY()),"Late","Occupied")),)))</f>
        <v/>
      </c>
      <c r="TW14" s="33" t="str">
        <f>IF(ISBLANK($F14),,IF(TODAY()=TW$4,"Today",IF(AND(LOOKUP($F14,TenantNames,TenantStartDates)&lt;=TW$4,LOOKUP($F14,TenantNames,TenantEndDates)&gt;=TW$4),IF(OR(AND(DAY(LOOKUP($F14,TenantNames,TenantStartDates))&gt;28,DAY(EOMONTH(TW$4,0))=28,DAY(TW$4)=28),AND(DAY(LOOKUP($F14,TenantNames,TenantStartDates))&gt;30,DAY(EOMONTH(TW$4,0))=30,DAY(TW$4)=30),DAY(LOOKUP($F14,TenantNames,TenantStartDates))=DAY(TW$4)),IF((LOOKUP($F14,TenantNames,TenantEndDates)-TW$4)&lt;=31,LOOKUP($F14,TenantNames,TenantTotalRevenues)-SUM($JA14:TV14),LOOKUP($F14,TenantNames,TenantMonthlyRents)),IF(AND((SUMIF($G$4:AHB$4,"&lt;"&amp;TW$4,$G14:AHB14))&gt;SUMIFS(TransactionAmounts,TenantSources,$F14,'Filtered Data'!$C$2:$C23,"&lt;"&amp;TW$4),TW$4&lt;TODAY()),"Late","Occupied")),)))</f>
        <v/>
      </c>
      <c r="TX14" s="33" t="str">
        <f>IF(ISBLANK($F14),,IF(TODAY()=TX$4,"Today",IF(AND(LOOKUP($F14,TenantNames,TenantStartDates)&lt;=TX$4,LOOKUP($F14,TenantNames,TenantEndDates)&gt;=TX$4),IF(OR(AND(DAY(LOOKUP($F14,TenantNames,TenantStartDates))&gt;28,DAY(EOMONTH(TX$4,0))=28,DAY(TX$4)=28),AND(DAY(LOOKUP($F14,TenantNames,TenantStartDates))&gt;30,DAY(EOMONTH(TX$4,0))=30,DAY(TX$4)=30),DAY(LOOKUP($F14,TenantNames,TenantStartDates))=DAY(TX$4)),IF((LOOKUP($F14,TenantNames,TenantEndDates)-TX$4)&lt;=31,LOOKUP($F14,TenantNames,TenantTotalRevenues)-SUM($JA14:TW14),LOOKUP($F14,TenantNames,TenantMonthlyRents)),IF(AND((SUMIF($G$4:AHB$4,"&lt;"&amp;TX$4,$G14:AHB14))&gt;SUMIFS(TransactionAmounts,TenantSources,$F14,'Filtered Data'!$C$2:$C23,"&lt;"&amp;TX$4),TX$4&lt;TODAY()),"Late","Occupied")),)))</f>
        <v/>
      </c>
      <c r="TY14" s="33" t="str">
        <f>IF(ISBLANK($F14),,IF(TODAY()=TY$4,"Today",IF(AND(LOOKUP($F14,TenantNames,TenantStartDates)&lt;=TY$4,LOOKUP($F14,TenantNames,TenantEndDates)&gt;=TY$4),IF(OR(AND(DAY(LOOKUP($F14,TenantNames,TenantStartDates))&gt;28,DAY(EOMONTH(TY$4,0))=28,DAY(TY$4)=28),AND(DAY(LOOKUP($F14,TenantNames,TenantStartDates))&gt;30,DAY(EOMONTH(TY$4,0))=30,DAY(TY$4)=30),DAY(LOOKUP($F14,TenantNames,TenantStartDates))=DAY(TY$4)),IF((LOOKUP($F14,TenantNames,TenantEndDates)-TY$4)&lt;=31,LOOKUP($F14,TenantNames,TenantTotalRevenues)-SUM($JA14:TX14),LOOKUP($F14,TenantNames,TenantMonthlyRents)),IF(AND((SUMIF($G$4:AHB$4,"&lt;"&amp;TY$4,$G14:AHB14))&gt;SUMIFS(TransactionAmounts,TenantSources,$F14,'Filtered Data'!$C$2:$C23,"&lt;"&amp;TY$4),TY$4&lt;TODAY()),"Late","Occupied")),)))</f>
        <v/>
      </c>
      <c r="TZ14" s="33" t="str">
        <f>IF(ISBLANK($F14),,IF(TODAY()=TZ$4,"Today",IF(AND(LOOKUP($F14,TenantNames,TenantStartDates)&lt;=TZ$4,LOOKUP($F14,TenantNames,TenantEndDates)&gt;=TZ$4),IF(OR(AND(DAY(LOOKUP($F14,TenantNames,TenantStartDates))&gt;28,DAY(EOMONTH(TZ$4,0))=28,DAY(TZ$4)=28),AND(DAY(LOOKUP($F14,TenantNames,TenantStartDates))&gt;30,DAY(EOMONTH(TZ$4,0))=30,DAY(TZ$4)=30),DAY(LOOKUP($F14,TenantNames,TenantStartDates))=DAY(TZ$4)),IF((LOOKUP($F14,TenantNames,TenantEndDates)-TZ$4)&lt;=31,LOOKUP($F14,TenantNames,TenantTotalRevenues)-SUM($JA14:TY14),LOOKUP($F14,TenantNames,TenantMonthlyRents)),IF(AND((SUMIF($G$4:AHB$4,"&lt;"&amp;TZ$4,$G14:AHB14))&gt;SUMIFS(TransactionAmounts,TenantSources,$F14,'Filtered Data'!$C$2:$C23,"&lt;"&amp;TZ$4),TZ$4&lt;TODAY()),"Late","Occupied")),)))</f>
        <v/>
      </c>
      <c r="UA14" s="33" t="str">
        <f>IF(ISBLANK($F14),,IF(TODAY()=UA$4,"Today",IF(AND(LOOKUP($F14,TenantNames,TenantStartDates)&lt;=UA$4,LOOKUP($F14,TenantNames,TenantEndDates)&gt;=UA$4),IF(OR(AND(DAY(LOOKUP($F14,TenantNames,TenantStartDates))&gt;28,DAY(EOMONTH(UA$4,0))=28,DAY(UA$4)=28),AND(DAY(LOOKUP($F14,TenantNames,TenantStartDates))&gt;30,DAY(EOMONTH(UA$4,0))=30,DAY(UA$4)=30),DAY(LOOKUP($F14,TenantNames,TenantStartDates))=DAY(UA$4)),IF((LOOKUP($F14,TenantNames,TenantEndDates)-UA$4)&lt;=31,LOOKUP($F14,TenantNames,TenantTotalRevenues)-SUM($JA14:TZ14),LOOKUP($F14,TenantNames,TenantMonthlyRents)),IF(AND((SUMIF($G$4:AHB$4,"&lt;"&amp;UA$4,$G14:AHB14))&gt;SUMIFS(TransactionAmounts,TenantSources,$F14,'Filtered Data'!$C$2:$C23,"&lt;"&amp;UA$4),UA$4&lt;TODAY()),"Late","Occupied")),)))</f>
        <v/>
      </c>
      <c r="UB14" s="33" t="str">
        <f>IF(ISBLANK($F14),,IF(TODAY()=UB$4,"Today",IF(AND(LOOKUP($F14,TenantNames,TenantStartDates)&lt;=UB$4,LOOKUP($F14,TenantNames,TenantEndDates)&gt;=UB$4),IF(OR(AND(DAY(LOOKUP($F14,TenantNames,TenantStartDates))&gt;28,DAY(EOMONTH(UB$4,0))=28,DAY(UB$4)=28),AND(DAY(LOOKUP($F14,TenantNames,TenantStartDates))&gt;30,DAY(EOMONTH(UB$4,0))=30,DAY(UB$4)=30),DAY(LOOKUP($F14,TenantNames,TenantStartDates))=DAY(UB$4)),IF((LOOKUP($F14,TenantNames,TenantEndDates)-UB$4)&lt;=31,LOOKUP($F14,TenantNames,TenantTotalRevenues)-SUM($JA14:UA14),LOOKUP($F14,TenantNames,TenantMonthlyRents)),IF(AND((SUMIF($G$4:AHB$4,"&lt;"&amp;UB$4,$G14:AHB14))&gt;SUMIFS(TransactionAmounts,TenantSources,$F14,'Filtered Data'!$C$2:$C23,"&lt;"&amp;UB$4),UB$4&lt;TODAY()),"Late","Occupied")),)))</f>
        <v/>
      </c>
      <c r="UC14" s="33" t="str">
        <f>IF(ISBLANK($F14),,IF(TODAY()=UC$4,"Today",IF(AND(LOOKUP($F14,TenantNames,TenantStartDates)&lt;=UC$4,LOOKUP($F14,TenantNames,TenantEndDates)&gt;=UC$4),IF(OR(AND(DAY(LOOKUP($F14,TenantNames,TenantStartDates))&gt;28,DAY(EOMONTH(UC$4,0))=28,DAY(UC$4)=28),AND(DAY(LOOKUP($F14,TenantNames,TenantStartDates))&gt;30,DAY(EOMONTH(UC$4,0))=30,DAY(UC$4)=30),DAY(LOOKUP($F14,TenantNames,TenantStartDates))=DAY(UC$4)),IF((LOOKUP($F14,TenantNames,TenantEndDates)-UC$4)&lt;=31,LOOKUP($F14,TenantNames,TenantTotalRevenues)-SUM($JA14:UB14),LOOKUP($F14,TenantNames,TenantMonthlyRents)),IF(AND((SUMIF($G$4:AHB$4,"&lt;"&amp;UC$4,$G14:AHB14))&gt;SUMIFS(TransactionAmounts,TenantSources,$F14,'Filtered Data'!$C$2:$C23,"&lt;"&amp;UC$4),UC$4&lt;TODAY()),"Late","Occupied")),)))</f>
        <v/>
      </c>
      <c r="UD14" s="33" t="str">
        <f>IF(ISBLANK($F14),,IF(TODAY()=UD$4,"Today",IF(AND(LOOKUP($F14,TenantNames,TenantStartDates)&lt;=UD$4,LOOKUP($F14,TenantNames,TenantEndDates)&gt;=UD$4),IF(OR(AND(DAY(LOOKUP($F14,TenantNames,TenantStartDates))&gt;28,DAY(EOMONTH(UD$4,0))=28,DAY(UD$4)=28),AND(DAY(LOOKUP($F14,TenantNames,TenantStartDates))&gt;30,DAY(EOMONTH(UD$4,0))=30,DAY(UD$4)=30),DAY(LOOKUP($F14,TenantNames,TenantStartDates))=DAY(UD$4)),IF((LOOKUP($F14,TenantNames,TenantEndDates)-UD$4)&lt;=31,LOOKUP($F14,TenantNames,TenantTotalRevenues)-SUM($JA14:UC14),LOOKUP($F14,TenantNames,TenantMonthlyRents)),IF(AND((SUMIF($G$4:AHB$4,"&lt;"&amp;UD$4,$G14:AHB14))&gt;SUMIFS(TransactionAmounts,TenantSources,$F14,'Filtered Data'!$C$2:$C23,"&lt;"&amp;UD$4),UD$4&lt;TODAY()),"Late","Occupied")),)))</f>
        <v/>
      </c>
      <c r="UE14" s="33" t="str">
        <f>IF(ISBLANK($F14),,IF(TODAY()=UE$4,"Today",IF(AND(LOOKUP($F14,TenantNames,TenantStartDates)&lt;=UE$4,LOOKUP($F14,TenantNames,TenantEndDates)&gt;=UE$4),IF(OR(AND(DAY(LOOKUP($F14,TenantNames,TenantStartDates))&gt;28,DAY(EOMONTH(UE$4,0))=28,DAY(UE$4)=28),AND(DAY(LOOKUP($F14,TenantNames,TenantStartDates))&gt;30,DAY(EOMONTH(UE$4,0))=30,DAY(UE$4)=30),DAY(LOOKUP($F14,TenantNames,TenantStartDates))=DAY(UE$4)),IF((LOOKUP($F14,TenantNames,TenantEndDates)-UE$4)&lt;=31,LOOKUP($F14,TenantNames,TenantTotalRevenues)-SUM($JA14:UD14),LOOKUP($F14,TenantNames,TenantMonthlyRents)),IF(AND((SUMIF($G$4:AHB$4,"&lt;"&amp;UE$4,$G14:AHB14))&gt;SUMIFS(TransactionAmounts,TenantSources,$F14,'Filtered Data'!$C$2:$C23,"&lt;"&amp;UE$4),UE$4&lt;TODAY()),"Late","Occupied")),)))</f>
        <v/>
      </c>
      <c r="UF14" s="33" t="str">
        <f>IF(ISBLANK($F14),,IF(TODAY()=UF$4,"Today",IF(AND(LOOKUP($F14,TenantNames,TenantStartDates)&lt;=UF$4,LOOKUP($F14,TenantNames,TenantEndDates)&gt;=UF$4),IF(OR(AND(DAY(LOOKUP($F14,TenantNames,TenantStartDates))&gt;28,DAY(EOMONTH(UF$4,0))=28,DAY(UF$4)=28),AND(DAY(LOOKUP($F14,TenantNames,TenantStartDates))&gt;30,DAY(EOMONTH(UF$4,0))=30,DAY(UF$4)=30),DAY(LOOKUP($F14,TenantNames,TenantStartDates))=DAY(UF$4)),IF((LOOKUP($F14,TenantNames,TenantEndDates)-UF$4)&lt;=31,LOOKUP($F14,TenantNames,TenantTotalRevenues)-SUM($JA14:UE14),LOOKUP($F14,TenantNames,TenantMonthlyRents)),IF(AND((SUMIF($G$4:AHB$4,"&lt;"&amp;UF$4,$G14:AHB14))&gt;SUMIFS(TransactionAmounts,TenantSources,$F14,'Filtered Data'!$C$2:$C23,"&lt;"&amp;UF$4),UF$4&lt;TODAY()),"Late","Occupied")),)))</f>
        <v/>
      </c>
      <c r="UG14" s="33" t="str">
        <f>IF(ISBLANK($F14),,IF(TODAY()=UG$4,"Today",IF(AND(LOOKUP($F14,TenantNames,TenantStartDates)&lt;=UG$4,LOOKUP($F14,TenantNames,TenantEndDates)&gt;=UG$4),IF(OR(AND(DAY(LOOKUP($F14,TenantNames,TenantStartDates))&gt;28,DAY(EOMONTH(UG$4,0))=28,DAY(UG$4)=28),AND(DAY(LOOKUP($F14,TenantNames,TenantStartDates))&gt;30,DAY(EOMONTH(UG$4,0))=30,DAY(UG$4)=30),DAY(LOOKUP($F14,TenantNames,TenantStartDates))=DAY(UG$4)),IF((LOOKUP($F14,TenantNames,TenantEndDates)-UG$4)&lt;=31,LOOKUP($F14,TenantNames,TenantTotalRevenues)-SUM($JA14:UF14),LOOKUP($F14,TenantNames,TenantMonthlyRents)),IF(AND((SUMIF($G$4:AHB$4,"&lt;"&amp;UG$4,$G14:AHB14))&gt;SUMIFS(TransactionAmounts,TenantSources,$F14,'Filtered Data'!$C$2:$C23,"&lt;"&amp;UG$4),UG$4&lt;TODAY()),"Late","Occupied")),)))</f>
        <v/>
      </c>
      <c r="UH14" s="33" t="str">
        <f>IF(ISBLANK($F14),,IF(TODAY()=UH$4,"Today",IF(AND(LOOKUP($F14,TenantNames,TenantStartDates)&lt;=UH$4,LOOKUP($F14,TenantNames,TenantEndDates)&gt;=UH$4),IF(OR(AND(DAY(LOOKUP($F14,TenantNames,TenantStartDates))&gt;28,DAY(EOMONTH(UH$4,0))=28,DAY(UH$4)=28),AND(DAY(LOOKUP($F14,TenantNames,TenantStartDates))&gt;30,DAY(EOMONTH(UH$4,0))=30,DAY(UH$4)=30),DAY(LOOKUP($F14,TenantNames,TenantStartDates))=DAY(UH$4)),IF((LOOKUP($F14,TenantNames,TenantEndDates)-UH$4)&lt;=31,LOOKUP($F14,TenantNames,TenantTotalRevenues)-SUM($JA14:UG14),LOOKUP($F14,TenantNames,TenantMonthlyRents)),IF(AND((SUMIF($G$4:AHB$4,"&lt;"&amp;UH$4,$G14:AHB14))&gt;SUMIFS(TransactionAmounts,TenantSources,$F14,'Filtered Data'!$C$2:$C23,"&lt;"&amp;UH$4),UH$4&lt;TODAY()),"Late","Occupied")),)))</f>
        <v/>
      </c>
      <c r="UI14" s="33" t="str">
        <f>IF(ISBLANK($F14),,IF(TODAY()=UI$4,"Today",IF(AND(LOOKUP($F14,TenantNames,TenantStartDates)&lt;=UI$4,LOOKUP($F14,TenantNames,TenantEndDates)&gt;=UI$4),IF(OR(AND(DAY(LOOKUP($F14,TenantNames,TenantStartDates))&gt;28,DAY(EOMONTH(UI$4,0))=28,DAY(UI$4)=28),AND(DAY(LOOKUP($F14,TenantNames,TenantStartDates))&gt;30,DAY(EOMONTH(UI$4,0))=30,DAY(UI$4)=30),DAY(LOOKUP($F14,TenantNames,TenantStartDates))=DAY(UI$4)),IF((LOOKUP($F14,TenantNames,TenantEndDates)-UI$4)&lt;=31,LOOKUP($F14,TenantNames,TenantTotalRevenues)-SUM($JA14:UH14),LOOKUP($F14,TenantNames,TenantMonthlyRents)),IF(AND((SUMIF($G$4:AHB$4,"&lt;"&amp;UI$4,$G14:AHB14))&gt;SUMIFS(TransactionAmounts,TenantSources,$F14,'Filtered Data'!$C$2:$C23,"&lt;"&amp;UI$4),UI$4&lt;TODAY()),"Late","Occupied")),)))</f>
        <v/>
      </c>
      <c r="UJ14" s="33" t="str">
        <f>IF(ISBLANK($F14),,IF(TODAY()=UJ$4,"Today",IF(AND(LOOKUP($F14,TenantNames,TenantStartDates)&lt;=UJ$4,LOOKUP($F14,TenantNames,TenantEndDates)&gt;=UJ$4),IF(OR(AND(DAY(LOOKUP($F14,TenantNames,TenantStartDates))&gt;28,DAY(EOMONTH(UJ$4,0))=28,DAY(UJ$4)=28),AND(DAY(LOOKUP($F14,TenantNames,TenantStartDates))&gt;30,DAY(EOMONTH(UJ$4,0))=30,DAY(UJ$4)=30),DAY(LOOKUP($F14,TenantNames,TenantStartDates))=DAY(UJ$4)),IF((LOOKUP($F14,TenantNames,TenantEndDates)-UJ$4)&lt;=31,LOOKUP($F14,TenantNames,TenantTotalRevenues)-SUM($JA14:UI14),LOOKUP($F14,TenantNames,TenantMonthlyRents)),IF(AND((SUMIF($G$4:AHB$4,"&lt;"&amp;UJ$4,$G14:AHB14))&gt;SUMIFS(TransactionAmounts,TenantSources,$F14,'Filtered Data'!$C$2:$C23,"&lt;"&amp;UJ$4),UJ$4&lt;TODAY()),"Late","Occupied")),)))</f>
        <v/>
      </c>
      <c r="UK14" s="33" t="str">
        <f>IF(ISBLANK($F14),,IF(TODAY()=UK$4,"Today",IF(AND(LOOKUP($F14,TenantNames,TenantStartDates)&lt;=UK$4,LOOKUP($F14,TenantNames,TenantEndDates)&gt;=UK$4),IF(OR(AND(DAY(LOOKUP($F14,TenantNames,TenantStartDates))&gt;28,DAY(EOMONTH(UK$4,0))=28,DAY(UK$4)=28),AND(DAY(LOOKUP($F14,TenantNames,TenantStartDates))&gt;30,DAY(EOMONTH(UK$4,0))=30,DAY(UK$4)=30),DAY(LOOKUP($F14,TenantNames,TenantStartDates))=DAY(UK$4)),IF((LOOKUP($F14,TenantNames,TenantEndDates)-UK$4)&lt;=31,LOOKUP($F14,TenantNames,TenantTotalRevenues)-SUM($JA14:UJ14),LOOKUP($F14,TenantNames,TenantMonthlyRents)),IF(AND((SUMIF($G$4:AHB$4,"&lt;"&amp;UK$4,$G14:AHB14))&gt;SUMIFS(TransactionAmounts,TenantSources,$F14,'Filtered Data'!$C$2:$C23,"&lt;"&amp;UK$4),UK$4&lt;TODAY()),"Late","Occupied")),)))</f>
        <v/>
      </c>
      <c r="UL14" s="33" t="str">
        <f>IF(ISBLANK($F14),,IF(TODAY()=UL$4,"Today",IF(AND(LOOKUP($F14,TenantNames,TenantStartDates)&lt;=UL$4,LOOKUP($F14,TenantNames,TenantEndDates)&gt;=UL$4),IF(OR(AND(DAY(LOOKUP($F14,TenantNames,TenantStartDates))&gt;28,DAY(EOMONTH(UL$4,0))=28,DAY(UL$4)=28),AND(DAY(LOOKUP($F14,TenantNames,TenantStartDates))&gt;30,DAY(EOMONTH(UL$4,0))=30,DAY(UL$4)=30),DAY(LOOKUP($F14,TenantNames,TenantStartDates))=DAY(UL$4)),IF((LOOKUP($F14,TenantNames,TenantEndDates)-UL$4)&lt;=31,LOOKUP($F14,TenantNames,TenantTotalRevenues)-SUM($JA14:UK14),LOOKUP($F14,TenantNames,TenantMonthlyRents)),IF(AND((SUMIF($G$4:AHB$4,"&lt;"&amp;UL$4,$G14:AHB14))&gt;SUMIFS(TransactionAmounts,TenantSources,$F14,'Filtered Data'!$C$2:$C23,"&lt;"&amp;UL$4),UL$4&lt;TODAY()),"Late","Occupied")),)))</f>
        <v/>
      </c>
      <c r="UM14" s="33" t="str">
        <f>IF(ISBLANK($F14),,IF(TODAY()=UM$4,"Today",IF(AND(LOOKUP($F14,TenantNames,TenantStartDates)&lt;=UM$4,LOOKUP($F14,TenantNames,TenantEndDates)&gt;=UM$4),IF(OR(AND(DAY(LOOKUP($F14,TenantNames,TenantStartDates))&gt;28,DAY(EOMONTH(UM$4,0))=28,DAY(UM$4)=28),AND(DAY(LOOKUP($F14,TenantNames,TenantStartDates))&gt;30,DAY(EOMONTH(UM$4,0))=30,DAY(UM$4)=30),DAY(LOOKUP($F14,TenantNames,TenantStartDates))=DAY(UM$4)),IF((LOOKUP($F14,TenantNames,TenantEndDates)-UM$4)&lt;=31,LOOKUP($F14,TenantNames,TenantTotalRevenues)-SUM($JA14:UL14),LOOKUP($F14,TenantNames,TenantMonthlyRents)),IF(AND((SUMIF($G$4:AHB$4,"&lt;"&amp;UM$4,$G14:AHB14))&gt;SUMIFS(TransactionAmounts,TenantSources,$F14,'Filtered Data'!$C$2:$C23,"&lt;"&amp;UM$4),UM$4&lt;TODAY()),"Late","Occupied")),)))</f>
        <v/>
      </c>
      <c r="UN14" s="33" t="str">
        <f>IF(ISBLANK($F14),,IF(TODAY()=UN$4,"Today",IF(AND(LOOKUP($F14,TenantNames,TenantStartDates)&lt;=UN$4,LOOKUP($F14,TenantNames,TenantEndDates)&gt;=UN$4),IF(OR(AND(DAY(LOOKUP($F14,TenantNames,TenantStartDates))&gt;28,DAY(EOMONTH(UN$4,0))=28,DAY(UN$4)=28),AND(DAY(LOOKUP($F14,TenantNames,TenantStartDates))&gt;30,DAY(EOMONTH(UN$4,0))=30,DAY(UN$4)=30),DAY(LOOKUP($F14,TenantNames,TenantStartDates))=DAY(UN$4)),IF((LOOKUP($F14,TenantNames,TenantEndDates)-UN$4)&lt;=31,LOOKUP($F14,TenantNames,TenantTotalRevenues)-SUM($JA14:UM14),LOOKUP($F14,TenantNames,TenantMonthlyRents)),IF(AND((SUMIF($G$4:AHB$4,"&lt;"&amp;UN$4,$G14:AHB14))&gt;SUMIFS(TransactionAmounts,TenantSources,$F14,'Filtered Data'!$C$2:$C23,"&lt;"&amp;UN$4),UN$4&lt;TODAY()),"Late","Occupied")),)))</f>
        <v/>
      </c>
      <c r="UO14" s="33" t="str">
        <f>IF(ISBLANK($F14),,IF(TODAY()=UO$4,"Today",IF(AND(LOOKUP($F14,TenantNames,TenantStartDates)&lt;=UO$4,LOOKUP($F14,TenantNames,TenantEndDates)&gt;=UO$4),IF(OR(AND(DAY(LOOKUP($F14,TenantNames,TenantStartDates))&gt;28,DAY(EOMONTH(UO$4,0))=28,DAY(UO$4)=28),AND(DAY(LOOKUP($F14,TenantNames,TenantStartDates))&gt;30,DAY(EOMONTH(UO$4,0))=30,DAY(UO$4)=30),DAY(LOOKUP($F14,TenantNames,TenantStartDates))=DAY(UO$4)),IF((LOOKUP($F14,TenantNames,TenantEndDates)-UO$4)&lt;=31,LOOKUP($F14,TenantNames,TenantTotalRevenues)-SUM($JA14:UN14),LOOKUP($F14,TenantNames,TenantMonthlyRents)),IF(AND((SUMIF($G$4:AHB$4,"&lt;"&amp;UO$4,$G14:AHB14))&gt;SUMIFS(TransactionAmounts,TenantSources,$F14,'Filtered Data'!$C$2:$C23,"&lt;"&amp;UO$4),UO$4&lt;TODAY()),"Late","Occupied")),)))</f>
        <v/>
      </c>
      <c r="UP14" s="33" t="str">
        <f>IF(ISBLANK($F14),,IF(TODAY()=UP$4,"Today",IF(AND(LOOKUP($F14,TenantNames,TenantStartDates)&lt;=UP$4,LOOKUP($F14,TenantNames,TenantEndDates)&gt;=UP$4),IF(OR(AND(DAY(LOOKUP($F14,TenantNames,TenantStartDates))&gt;28,DAY(EOMONTH(UP$4,0))=28,DAY(UP$4)=28),AND(DAY(LOOKUP($F14,TenantNames,TenantStartDates))&gt;30,DAY(EOMONTH(UP$4,0))=30,DAY(UP$4)=30),DAY(LOOKUP($F14,TenantNames,TenantStartDates))=DAY(UP$4)),IF((LOOKUP($F14,TenantNames,TenantEndDates)-UP$4)&lt;=31,LOOKUP($F14,TenantNames,TenantTotalRevenues)-SUM($JA14:UO14),LOOKUP($F14,TenantNames,TenantMonthlyRents)),IF(AND((SUMIF($G$4:AHB$4,"&lt;"&amp;UP$4,$G14:AHB14))&gt;SUMIFS(TransactionAmounts,TenantSources,$F14,'Filtered Data'!$C$2:$C23,"&lt;"&amp;UP$4),UP$4&lt;TODAY()),"Late","Occupied")),)))</f>
        <v/>
      </c>
      <c r="UQ14" s="33" t="str">
        <f>IF(ISBLANK($F14),,IF(TODAY()=UQ$4,"Today",IF(AND(LOOKUP($F14,TenantNames,TenantStartDates)&lt;=UQ$4,LOOKUP($F14,TenantNames,TenantEndDates)&gt;=UQ$4),IF(OR(AND(DAY(LOOKUP($F14,TenantNames,TenantStartDates))&gt;28,DAY(EOMONTH(UQ$4,0))=28,DAY(UQ$4)=28),AND(DAY(LOOKUP($F14,TenantNames,TenantStartDates))&gt;30,DAY(EOMONTH(UQ$4,0))=30,DAY(UQ$4)=30),DAY(LOOKUP($F14,TenantNames,TenantStartDates))=DAY(UQ$4)),IF((LOOKUP($F14,TenantNames,TenantEndDates)-UQ$4)&lt;=31,LOOKUP($F14,TenantNames,TenantTotalRevenues)-SUM($JA14:UP14),LOOKUP($F14,TenantNames,TenantMonthlyRents)),IF(AND((SUMIF($G$4:AHB$4,"&lt;"&amp;UQ$4,$G14:AHB14))&gt;SUMIFS(TransactionAmounts,TenantSources,$F14,'Filtered Data'!$C$2:$C23,"&lt;"&amp;UQ$4),UQ$4&lt;TODAY()),"Late","Occupied")),)))</f>
        <v/>
      </c>
      <c r="UR14" s="33" t="str">
        <f>IF(ISBLANK($F14),,IF(TODAY()=UR$4,"Today",IF(AND(LOOKUP($F14,TenantNames,TenantStartDates)&lt;=UR$4,LOOKUP($F14,TenantNames,TenantEndDates)&gt;=UR$4),IF(OR(AND(DAY(LOOKUP($F14,TenantNames,TenantStartDates))&gt;28,DAY(EOMONTH(UR$4,0))=28,DAY(UR$4)=28),AND(DAY(LOOKUP($F14,TenantNames,TenantStartDates))&gt;30,DAY(EOMONTH(UR$4,0))=30,DAY(UR$4)=30),DAY(LOOKUP($F14,TenantNames,TenantStartDates))=DAY(UR$4)),IF((LOOKUP($F14,TenantNames,TenantEndDates)-UR$4)&lt;=31,LOOKUP($F14,TenantNames,TenantTotalRevenues)-SUM($JA14:UQ14),LOOKUP($F14,TenantNames,TenantMonthlyRents)),IF(AND((SUMIF($G$4:AHB$4,"&lt;"&amp;UR$4,$G14:AHB14))&gt;SUMIFS(TransactionAmounts,TenantSources,$F14,'Filtered Data'!$C$2:$C23,"&lt;"&amp;UR$4),UR$4&lt;TODAY()),"Late","Occupied")),)))</f>
        <v/>
      </c>
      <c r="US14" s="33" t="str">
        <f>IF(ISBLANK($F14),,IF(TODAY()=US$4,"Today",IF(AND(LOOKUP($F14,TenantNames,TenantStartDates)&lt;=US$4,LOOKUP($F14,TenantNames,TenantEndDates)&gt;=US$4),IF(OR(AND(DAY(LOOKUP($F14,TenantNames,TenantStartDates))&gt;28,DAY(EOMONTH(US$4,0))=28,DAY(US$4)=28),AND(DAY(LOOKUP($F14,TenantNames,TenantStartDates))&gt;30,DAY(EOMONTH(US$4,0))=30,DAY(US$4)=30),DAY(LOOKUP($F14,TenantNames,TenantStartDates))=DAY(US$4)),IF((LOOKUP($F14,TenantNames,TenantEndDates)-US$4)&lt;=31,LOOKUP($F14,TenantNames,TenantTotalRevenues)-SUM($JA14:UR14),LOOKUP($F14,TenantNames,TenantMonthlyRents)),IF(AND((SUMIF($G$4:AHB$4,"&lt;"&amp;US$4,$G14:AHB14))&gt;SUMIFS(TransactionAmounts,TenantSources,$F14,'Filtered Data'!$C$2:$C23,"&lt;"&amp;US$4),US$4&lt;TODAY()),"Late","Occupied")),)))</f>
        <v/>
      </c>
      <c r="UT14" s="33" t="str">
        <f>IF(ISBLANK($F14),,IF(TODAY()=UT$4,"Today",IF(AND(LOOKUP($F14,TenantNames,TenantStartDates)&lt;=UT$4,LOOKUP($F14,TenantNames,TenantEndDates)&gt;=UT$4),IF(OR(AND(DAY(LOOKUP($F14,TenantNames,TenantStartDates))&gt;28,DAY(EOMONTH(UT$4,0))=28,DAY(UT$4)=28),AND(DAY(LOOKUP($F14,TenantNames,TenantStartDates))&gt;30,DAY(EOMONTH(UT$4,0))=30,DAY(UT$4)=30),DAY(LOOKUP($F14,TenantNames,TenantStartDates))=DAY(UT$4)),IF((LOOKUP($F14,TenantNames,TenantEndDates)-UT$4)&lt;=31,LOOKUP($F14,TenantNames,TenantTotalRevenues)-SUM($JA14:US14),LOOKUP($F14,TenantNames,TenantMonthlyRents)),IF(AND((SUMIF($G$4:AHB$4,"&lt;"&amp;UT$4,$G14:AHB14))&gt;SUMIFS(TransactionAmounts,TenantSources,$F14,'Filtered Data'!$C$2:$C23,"&lt;"&amp;UT$4),UT$4&lt;TODAY()),"Late","Occupied")),)))</f>
        <v/>
      </c>
      <c r="UU14" s="33" t="str">
        <f>IF(ISBLANK($F14),,IF(TODAY()=UU$4,"Today",IF(AND(LOOKUP($F14,TenantNames,TenantStartDates)&lt;=UU$4,LOOKUP($F14,TenantNames,TenantEndDates)&gt;=UU$4),IF(OR(AND(DAY(LOOKUP($F14,TenantNames,TenantStartDates))&gt;28,DAY(EOMONTH(UU$4,0))=28,DAY(UU$4)=28),AND(DAY(LOOKUP($F14,TenantNames,TenantStartDates))&gt;30,DAY(EOMONTH(UU$4,0))=30,DAY(UU$4)=30),DAY(LOOKUP($F14,TenantNames,TenantStartDates))=DAY(UU$4)),IF((LOOKUP($F14,TenantNames,TenantEndDates)-UU$4)&lt;=31,LOOKUP($F14,TenantNames,TenantTotalRevenues)-SUM($JA14:UT14),LOOKUP($F14,TenantNames,TenantMonthlyRents)),IF(AND((SUMIF($G$4:AHB$4,"&lt;"&amp;UU$4,$G14:AHB14))&gt;SUMIFS(TransactionAmounts,TenantSources,$F14,'Filtered Data'!$C$2:$C23,"&lt;"&amp;UU$4),UU$4&lt;TODAY()),"Late","Occupied")),)))</f>
        <v/>
      </c>
      <c r="UV14" s="33" t="str">
        <f>IF(ISBLANK($F14),,IF(TODAY()=UV$4,"Today",IF(AND(LOOKUP($F14,TenantNames,TenantStartDates)&lt;=UV$4,LOOKUP($F14,TenantNames,TenantEndDates)&gt;=UV$4),IF(OR(AND(DAY(LOOKUP($F14,TenantNames,TenantStartDates))&gt;28,DAY(EOMONTH(UV$4,0))=28,DAY(UV$4)=28),AND(DAY(LOOKUP($F14,TenantNames,TenantStartDates))&gt;30,DAY(EOMONTH(UV$4,0))=30,DAY(UV$4)=30),DAY(LOOKUP($F14,TenantNames,TenantStartDates))=DAY(UV$4)),IF((LOOKUP($F14,TenantNames,TenantEndDates)-UV$4)&lt;=31,LOOKUP($F14,TenantNames,TenantTotalRevenues)-SUM($JA14:UU14),LOOKUP($F14,TenantNames,TenantMonthlyRents)),IF(AND((SUMIF($G$4:AHB$4,"&lt;"&amp;UV$4,$G14:AHB14))&gt;SUMIFS(TransactionAmounts,TenantSources,$F14,'Filtered Data'!$C$2:$C23,"&lt;"&amp;UV$4),UV$4&lt;TODAY()),"Late","Occupied")),)))</f>
        <v/>
      </c>
      <c r="UW14" s="33" t="str">
        <f>IF(ISBLANK($F14),,IF(TODAY()=UW$4,"Today",IF(AND(LOOKUP($F14,TenantNames,TenantStartDates)&lt;=UW$4,LOOKUP($F14,TenantNames,TenantEndDates)&gt;=UW$4),IF(OR(AND(DAY(LOOKUP($F14,TenantNames,TenantStartDates))&gt;28,DAY(EOMONTH(UW$4,0))=28,DAY(UW$4)=28),AND(DAY(LOOKUP($F14,TenantNames,TenantStartDates))&gt;30,DAY(EOMONTH(UW$4,0))=30,DAY(UW$4)=30),DAY(LOOKUP($F14,TenantNames,TenantStartDates))=DAY(UW$4)),IF((LOOKUP($F14,TenantNames,TenantEndDates)-UW$4)&lt;=31,LOOKUP($F14,TenantNames,TenantTotalRevenues)-SUM($JA14:UV14),LOOKUP($F14,TenantNames,TenantMonthlyRents)),IF(AND((SUMIF($G$4:AHB$4,"&lt;"&amp;UW$4,$G14:AHB14))&gt;SUMIFS(TransactionAmounts,TenantSources,$F14,'Filtered Data'!$C$2:$C23,"&lt;"&amp;UW$4),UW$4&lt;TODAY()),"Late","Occupied")),)))</f>
        <v/>
      </c>
      <c r="UX14" s="33" t="str">
        <f>IF(ISBLANK($F14),,IF(TODAY()=UX$4,"Today",IF(AND(LOOKUP($F14,TenantNames,TenantStartDates)&lt;=UX$4,LOOKUP($F14,TenantNames,TenantEndDates)&gt;=UX$4),IF(OR(AND(DAY(LOOKUP($F14,TenantNames,TenantStartDates))&gt;28,DAY(EOMONTH(UX$4,0))=28,DAY(UX$4)=28),AND(DAY(LOOKUP($F14,TenantNames,TenantStartDates))&gt;30,DAY(EOMONTH(UX$4,0))=30,DAY(UX$4)=30),DAY(LOOKUP($F14,TenantNames,TenantStartDates))=DAY(UX$4)),IF((LOOKUP($F14,TenantNames,TenantEndDates)-UX$4)&lt;=31,LOOKUP($F14,TenantNames,TenantTotalRevenues)-SUM($JA14:UW14),LOOKUP($F14,TenantNames,TenantMonthlyRents)),IF(AND((SUMIF($G$4:AHB$4,"&lt;"&amp;UX$4,$G14:AHB14))&gt;SUMIFS(TransactionAmounts,TenantSources,$F14,'Filtered Data'!$C$2:$C23,"&lt;"&amp;UX$4),UX$4&lt;TODAY()),"Late","Occupied")),)))</f>
        <v/>
      </c>
      <c r="UY14" s="33" t="str">
        <f>IF(ISBLANK($F14),,IF(TODAY()=UY$4,"Today",IF(AND(LOOKUP($F14,TenantNames,TenantStartDates)&lt;=UY$4,LOOKUP($F14,TenantNames,TenantEndDates)&gt;=UY$4),IF(OR(AND(DAY(LOOKUP($F14,TenantNames,TenantStartDates))&gt;28,DAY(EOMONTH(UY$4,0))=28,DAY(UY$4)=28),AND(DAY(LOOKUP($F14,TenantNames,TenantStartDates))&gt;30,DAY(EOMONTH(UY$4,0))=30,DAY(UY$4)=30),DAY(LOOKUP($F14,TenantNames,TenantStartDates))=DAY(UY$4)),IF((LOOKUP($F14,TenantNames,TenantEndDates)-UY$4)&lt;=31,LOOKUP($F14,TenantNames,TenantTotalRevenues)-SUM($JA14:UX14),LOOKUP($F14,TenantNames,TenantMonthlyRents)),IF(AND((SUMIF($G$4:AHB$4,"&lt;"&amp;UY$4,$G14:AHB14))&gt;SUMIFS(TransactionAmounts,TenantSources,$F14,'Filtered Data'!$C$2:$C23,"&lt;"&amp;UY$4),UY$4&lt;TODAY()),"Late","Occupied")),)))</f>
        <v/>
      </c>
      <c r="UZ14" s="33" t="str">
        <f>IF(ISBLANK($F14),,IF(TODAY()=UZ$4,"Today",IF(AND(LOOKUP($F14,TenantNames,TenantStartDates)&lt;=UZ$4,LOOKUP($F14,TenantNames,TenantEndDates)&gt;=UZ$4),IF(OR(AND(DAY(LOOKUP($F14,TenantNames,TenantStartDates))&gt;28,DAY(EOMONTH(UZ$4,0))=28,DAY(UZ$4)=28),AND(DAY(LOOKUP($F14,TenantNames,TenantStartDates))&gt;30,DAY(EOMONTH(UZ$4,0))=30,DAY(UZ$4)=30),DAY(LOOKUP($F14,TenantNames,TenantStartDates))=DAY(UZ$4)),IF((LOOKUP($F14,TenantNames,TenantEndDates)-UZ$4)&lt;=31,LOOKUP($F14,TenantNames,TenantTotalRevenues)-SUM($JA14:UY14),LOOKUP($F14,TenantNames,TenantMonthlyRents)),IF(AND((SUMIF($G$4:AHB$4,"&lt;"&amp;UZ$4,$G14:AHB14))&gt;SUMIFS(TransactionAmounts,TenantSources,$F14,'Filtered Data'!$C$2:$C23,"&lt;"&amp;UZ$4),UZ$4&lt;TODAY()),"Late","Occupied")),)))</f>
        <v/>
      </c>
      <c r="VA14" s="33" t="str">
        <f>IF(ISBLANK($F14),,IF(TODAY()=VA$4,"Today",IF(AND(LOOKUP($F14,TenantNames,TenantStartDates)&lt;=VA$4,LOOKUP($F14,TenantNames,TenantEndDates)&gt;=VA$4),IF(OR(AND(DAY(LOOKUP($F14,TenantNames,TenantStartDates))&gt;28,DAY(EOMONTH(VA$4,0))=28,DAY(VA$4)=28),AND(DAY(LOOKUP($F14,TenantNames,TenantStartDates))&gt;30,DAY(EOMONTH(VA$4,0))=30,DAY(VA$4)=30),DAY(LOOKUP($F14,TenantNames,TenantStartDates))=DAY(VA$4)),IF((LOOKUP($F14,TenantNames,TenantEndDates)-VA$4)&lt;=31,LOOKUP($F14,TenantNames,TenantTotalRevenues)-SUM($JA14:UZ14),LOOKUP($F14,TenantNames,TenantMonthlyRents)),IF(AND((SUMIF($G$4:AHB$4,"&lt;"&amp;VA$4,$G14:AHB14))&gt;SUMIFS(TransactionAmounts,TenantSources,$F14,'Filtered Data'!$C$2:$C23,"&lt;"&amp;VA$4),VA$4&lt;TODAY()),"Late","Occupied")),)))</f>
        <v/>
      </c>
      <c r="VB14" s="33" t="str">
        <f>IF(ISBLANK($F14),,IF(TODAY()=VB$4,"Today",IF(AND(LOOKUP($F14,TenantNames,TenantStartDates)&lt;=VB$4,LOOKUP($F14,TenantNames,TenantEndDates)&gt;=VB$4),IF(OR(AND(DAY(LOOKUP($F14,TenantNames,TenantStartDates))&gt;28,DAY(EOMONTH(VB$4,0))=28,DAY(VB$4)=28),AND(DAY(LOOKUP($F14,TenantNames,TenantStartDates))&gt;30,DAY(EOMONTH(VB$4,0))=30,DAY(VB$4)=30),DAY(LOOKUP($F14,TenantNames,TenantStartDates))=DAY(VB$4)),IF((LOOKUP($F14,TenantNames,TenantEndDates)-VB$4)&lt;=31,LOOKUP($F14,TenantNames,TenantTotalRevenues)-SUM($JA14:VA14),LOOKUP($F14,TenantNames,TenantMonthlyRents)),IF(AND((SUMIF($G$4:AHB$4,"&lt;"&amp;VB$4,$G14:AHB14))&gt;SUMIFS(TransactionAmounts,TenantSources,$F14,'Filtered Data'!$C$2:$C23,"&lt;"&amp;VB$4),VB$4&lt;TODAY()),"Late","Occupied")),)))</f>
        <v/>
      </c>
      <c r="VC14" s="33" t="str">
        <f>IF(ISBLANK($F14),,IF(TODAY()=VC$4,"Today",IF(AND(LOOKUP($F14,TenantNames,TenantStartDates)&lt;=VC$4,LOOKUP($F14,TenantNames,TenantEndDates)&gt;=VC$4),IF(OR(AND(DAY(LOOKUP($F14,TenantNames,TenantStartDates))&gt;28,DAY(EOMONTH(VC$4,0))=28,DAY(VC$4)=28),AND(DAY(LOOKUP($F14,TenantNames,TenantStartDates))&gt;30,DAY(EOMONTH(VC$4,0))=30,DAY(VC$4)=30),DAY(LOOKUP($F14,TenantNames,TenantStartDates))=DAY(VC$4)),IF((LOOKUP($F14,TenantNames,TenantEndDates)-VC$4)&lt;=31,LOOKUP($F14,TenantNames,TenantTotalRevenues)-SUM($JA14:VB14),LOOKUP($F14,TenantNames,TenantMonthlyRents)),IF(AND((SUMIF($G$4:AHB$4,"&lt;"&amp;VC$4,$G14:AHB14))&gt;SUMIFS(TransactionAmounts,TenantSources,$F14,'Filtered Data'!$C$2:$C23,"&lt;"&amp;VC$4),VC$4&lt;TODAY()),"Late","Occupied")),)))</f>
        <v/>
      </c>
      <c r="VD14" s="33" t="str">
        <f>IF(ISBLANK($F14),,IF(TODAY()=VD$4,"Today",IF(AND(LOOKUP($F14,TenantNames,TenantStartDates)&lt;=VD$4,LOOKUP($F14,TenantNames,TenantEndDates)&gt;=VD$4),IF(OR(AND(DAY(LOOKUP($F14,TenantNames,TenantStartDates))&gt;28,DAY(EOMONTH(VD$4,0))=28,DAY(VD$4)=28),AND(DAY(LOOKUP($F14,TenantNames,TenantStartDates))&gt;30,DAY(EOMONTH(VD$4,0))=30,DAY(VD$4)=30),DAY(LOOKUP($F14,TenantNames,TenantStartDates))=DAY(VD$4)),IF((LOOKUP($F14,TenantNames,TenantEndDates)-VD$4)&lt;=31,LOOKUP($F14,TenantNames,TenantTotalRevenues)-SUM($JA14:VC14),LOOKUP($F14,TenantNames,TenantMonthlyRents)),IF(AND((SUMIF($G$4:AHB$4,"&lt;"&amp;VD$4,$G14:AHB14))&gt;SUMIFS(TransactionAmounts,TenantSources,$F14,'Filtered Data'!$C$2:$C23,"&lt;"&amp;VD$4),VD$4&lt;TODAY()),"Late","Occupied")),)))</f>
        <v/>
      </c>
      <c r="VE14" s="33" t="str">
        <f>IF(ISBLANK($F14),,IF(TODAY()=VE$4,"Today",IF(AND(LOOKUP($F14,TenantNames,TenantStartDates)&lt;=VE$4,LOOKUP($F14,TenantNames,TenantEndDates)&gt;=VE$4),IF(OR(AND(DAY(LOOKUP($F14,TenantNames,TenantStartDates))&gt;28,DAY(EOMONTH(VE$4,0))=28,DAY(VE$4)=28),AND(DAY(LOOKUP($F14,TenantNames,TenantStartDates))&gt;30,DAY(EOMONTH(VE$4,0))=30,DAY(VE$4)=30),DAY(LOOKUP($F14,TenantNames,TenantStartDates))=DAY(VE$4)),IF((LOOKUP($F14,TenantNames,TenantEndDates)-VE$4)&lt;=31,LOOKUP($F14,TenantNames,TenantTotalRevenues)-SUM($JA14:VD14),LOOKUP($F14,TenantNames,TenantMonthlyRents)),IF(AND((SUMIF($G$4:AHB$4,"&lt;"&amp;VE$4,$G14:AHB14))&gt;SUMIFS(TransactionAmounts,TenantSources,$F14,'Filtered Data'!$C$2:$C23,"&lt;"&amp;VE$4),VE$4&lt;TODAY()),"Late","Occupied")),)))</f>
        <v/>
      </c>
      <c r="VF14" s="33" t="str">
        <f>IF(ISBLANK($F14),,IF(TODAY()=VF$4,"Today",IF(AND(LOOKUP($F14,TenantNames,TenantStartDates)&lt;=VF$4,LOOKUP($F14,TenantNames,TenantEndDates)&gt;=VF$4),IF(OR(AND(DAY(LOOKUP($F14,TenantNames,TenantStartDates))&gt;28,DAY(EOMONTH(VF$4,0))=28,DAY(VF$4)=28),AND(DAY(LOOKUP($F14,TenantNames,TenantStartDates))&gt;30,DAY(EOMONTH(VF$4,0))=30,DAY(VF$4)=30),DAY(LOOKUP($F14,TenantNames,TenantStartDates))=DAY(VF$4)),IF((LOOKUP($F14,TenantNames,TenantEndDates)-VF$4)&lt;=31,LOOKUP($F14,TenantNames,TenantTotalRevenues)-SUM($JA14:VE14),LOOKUP($F14,TenantNames,TenantMonthlyRents)),IF(AND((SUMIF($G$4:AHB$4,"&lt;"&amp;VF$4,$G14:AHB14))&gt;SUMIFS(TransactionAmounts,TenantSources,$F14,'Filtered Data'!$C$2:$C23,"&lt;"&amp;VF$4),VF$4&lt;TODAY()),"Late","Occupied")),)))</f>
        <v/>
      </c>
      <c r="VG14" s="33" t="str">
        <f>IF(ISBLANK($F14),,IF(TODAY()=VG$4,"Today",IF(AND(LOOKUP($F14,TenantNames,TenantStartDates)&lt;=VG$4,LOOKUP($F14,TenantNames,TenantEndDates)&gt;=VG$4),IF(OR(AND(DAY(LOOKUP($F14,TenantNames,TenantStartDates))&gt;28,DAY(EOMONTH(VG$4,0))=28,DAY(VG$4)=28),AND(DAY(LOOKUP($F14,TenantNames,TenantStartDates))&gt;30,DAY(EOMONTH(VG$4,0))=30,DAY(VG$4)=30),DAY(LOOKUP($F14,TenantNames,TenantStartDates))=DAY(VG$4)),IF((LOOKUP($F14,TenantNames,TenantEndDates)-VG$4)&lt;=31,LOOKUP($F14,TenantNames,TenantTotalRevenues)-SUM($JA14:VF14),LOOKUP($F14,TenantNames,TenantMonthlyRents)),IF(AND((SUMIF($G$4:AHB$4,"&lt;"&amp;VG$4,$G14:AHB14))&gt;SUMIFS(TransactionAmounts,TenantSources,$F14,'Filtered Data'!$C$2:$C23,"&lt;"&amp;VG$4),VG$4&lt;TODAY()),"Late","Occupied")),)))</f>
        <v/>
      </c>
      <c r="VH14" s="33" t="str">
        <f>IF(ISBLANK($F14),,IF(TODAY()=VH$4,"Today",IF(AND(LOOKUP($F14,TenantNames,TenantStartDates)&lt;=VH$4,LOOKUP($F14,TenantNames,TenantEndDates)&gt;=VH$4),IF(OR(AND(DAY(LOOKUP($F14,TenantNames,TenantStartDates))&gt;28,DAY(EOMONTH(VH$4,0))=28,DAY(VH$4)=28),AND(DAY(LOOKUP($F14,TenantNames,TenantStartDates))&gt;30,DAY(EOMONTH(VH$4,0))=30,DAY(VH$4)=30),DAY(LOOKUP($F14,TenantNames,TenantStartDates))=DAY(VH$4)),IF((LOOKUP($F14,TenantNames,TenantEndDates)-VH$4)&lt;=31,LOOKUP($F14,TenantNames,TenantTotalRevenues)-SUM($JA14:VG14),LOOKUP($F14,TenantNames,TenantMonthlyRents)),IF(AND((SUMIF($G$4:AHB$4,"&lt;"&amp;VH$4,$G14:AHB14))&gt;SUMIFS(TransactionAmounts,TenantSources,$F14,'Filtered Data'!$C$2:$C23,"&lt;"&amp;VH$4),VH$4&lt;TODAY()),"Late","Occupied")),)))</f>
        <v/>
      </c>
      <c r="VI14" s="33" t="str">
        <f>IF(ISBLANK($F14),,IF(TODAY()=VI$4,"Today",IF(AND(LOOKUP($F14,TenantNames,TenantStartDates)&lt;=VI$4,LOOKUP($F14,TenantNames,TenantEndDates)&gt;=VI$4),IF(OR(AND(DAY(LOOKUP($F14,TenantNames,TenantStartDates))&gt;28,DAY(EOMONTH(VI$4,0))=28,DAY(VI$4)=28),AND(DAY(LOOKUP($F14,TenantNames,TenantStartDates))&gt;30,DAY(EOMONTH(VI$4,0))=30,DAY(VI$4)=30),DAY(LOOKUP($F14,TenantNames,TenantStartDates))=DAY(VI$4)),IF((LOOKUP($F14,TenantNames,TenantEndDates)-VI$4)&lt;=31,LOOKUP($F14,TenantNames,TenantTotalRevenues)-SUM($JA14:VH14),LOOKUP($F14,TenantNames,TenantMonthlyRents)),IF(AND((SUMIF($G$4:AHB$4,"&lt;"&amp;VI$4,$G14:AHB14))&gt;SUMIFS(TransactionAmounts,TenantSources,$F14,'Filtered Data'!$C$2:$C23,"&lt;"&amp;VI$4),VI$4&lt;TODAY()),"Late","Occupied")),)))</f>
        <v/>
      </c>
      <c r="VJ14" s="33" t="str">
        <f>IF(ISBLANK($F14),,IF(TODAY()=VJ$4,"Today",IF(AND(LOOKUP($F14,TenantNames,TenantStartDates)&lt;=VJ$4,LOOKUP($F14,TenantNames,TenantEndDates)&gt;=VJ$4),IF(OR(AND(DAY(LOOKUP($F14,TenantNames,TenantStartDates))&gt;28,DAY(EOMONTH(VJ$4,0))=28,DAY(VJ$4)=28),AND(DAY(LOOKUP($F14,TenantNames,TenantStartDates))&gt;30,DAY(EOMONTH(VJ$4,0))=30,DAY(VJ$4)=30),DAY(LOOKUP($F14,TenantNames,TenantStartDates))=DAY(VJ$4)),IF((LOOKUP($F14,TenantNames,TenantEndDates)-VJ$4)&lt;=31,LOOKUP($F14,TenantNames,TenantTotalRevenues)-SUM($JA14:VI14),LOOKUP($F14,TenantNames,TenantMonthlyRents)),IF(AND((SUMIF($G$4:AHB$4,"&lt;"&amp;VJ$4,$G14:AHB14))&gt;SUMIFS(TransactionAmounts,TenantSources,$F14,'Filtered Data'!$C$2:$C23,"&lt;"&amp;VJ$4),VJ$4&lt;TODAY()),"Late","Occupied")),)))</f>
        <v/>
      </c>
      <c r="VK14" s="33" t="str">
        <f>IF(ISBLANK($F14),,IF(TODAY()=VK$4,"Today",IF(AND(LOOKUP($F14,TenantNames,TenantStartDates)&lt;=VK$4,LOOKUP($F14,TenantNames,TenantEndDates)&gt;=VK$4),IF(OR(AND(DAY(LOOKUP($F14,TenantNames,TenantStartDates))&gt;28,DAY(EOMONTH(VK$4,0))=28,DAY(VK$4)=28),AND(DAY(LOOKUP($F14,TenantNames,TenantStartDates))&gt;30,DAY(EOMONTH(VK$4,0))=30,DAY(VK$4)=30),DAY(LOOKUP($F14,TenantNames,TenantStartDates))=DAY(VK$4)),IF((LOOKUP($F14,TenantNames,TenantEndDates)-VK$4)&lt;=31,LOOKUP($F14,TenantNames,TenantTotalRevenues)-SUM($JA14:VJ14),LOOKUP($F14,TenantNames,TenantMonthlyRents)),IF(AND((SUMIF($G$4:AHB$4,"&lt;"&amp;VK$4,$G14:AHB14))&gt;SUMIFS(TransactionAmounts,TenantSources,$F14,'Filtered Data'!$C$2:$C23,"&lt;"&amp;VK$4),VK$4&lt;TODAY()),"Late","Occupied")),)))</f>
        <v/>
      </c>
      <c r="VL14" s="33" t="str">
        <f>IF(ISBLANK($F14),,IF(TODAY()=VL$4,"Today",IF(AND(LOOKUP($F14,TenantNames,TenantStartDates)&lt;=VL$4,LOOKUP($F14,TenantNames,TenantEndDates)&gt;=VL$4),IF(OR(AND(DAY(LOOKUP($F14,TenantNames,TenantStartDates))&gt;28,DAY(EOMONTH(VL$4,0))=28,DAY(VL$4)=28),AND(DAY(LOOKUP($F14,TenantNames,TenantStartDates))&gt;30,DAY(EOMONTH(VL$4,0))=30,DAY(VL$4)=30),DAY(LOOKUP($F14,TenantNames,TenantStartDates))=DAY(VL$4)),IF((LOOKUP($F14,TenantNames,TenantEndDates)-VL$4)&lt;=31,LOOKUP($F14,TenantNames,TenantTotalRevenues)-SUM($JA14:VK14),LOOKUP($F14,TenantNames,TenantMonthlyRents)),IF(AND((SUMIF($G$4:AHB$4,"&lt;"&amp;VL$4,$G14:AHB14))&gt;SUMIFS(TransactionAmounts,TenantSources,$F14,'Filtered Data'!$C$2:$C23,"&lt;"&amp;VL$4),VL$4&lt;TODAY()),"Late","Occupied")),)))</f>
        <v/>
      </c>
      <c r="VM14" s="33" t="str">
        <f>IF(ISBLANK($F14),,IF(TODAY()=VM$4,"Today",IF(AND(LOOKUP($F14,TenantNames,TenantStartDates)&lt;=VM$4,LOOKUP($F14,TenantNames,TenantEndDates)&gt;=VM$4),IF(OR(AND(DAY(LOOKUP($F14,TenantNames,TenantStartDates))&gt;28,DAY(EOMONTH(VM$4,0))=28,DAY(VM$4)=28),AND(DAY(LOOKUP($F14,TenantNames,TenantStartDates))&gt;30,DAY(EOMONTH(VM$4,0))=30,DAY(VM$4)=30),DAY(LOOKUP($F14,TenantNames,TenantStartDates))=DAY(VM$4)),IF((LOOKUP($F14,TenantNames,TenantEndDates)-VM$4)&lt;=31,LOOKUP($F14,TenantNames,TenantTotalRevenues)-SUM($JA14:VL14),LOOKUP($F14,TenantNames,TenantMonthlyRents)),IF(AND((SUMIF($G$4:AHB$4,"&lt;"&amp;VM$4,$G14:AHB14))&gt;SUMIFS(TransactionAmounts,TenantSources,$F14,'Filtered Data'!$C$2:$C23,"&lt;"&amp;VM$4),VM$4&lt;TODAY()),"Late","Occupied")),)))</f>
        <v/>
      </c>
      <c r="VN14" s="33" t="str">
        <f>IF(ISBLANK($F14),,IF(TODAY()=VN$4,"Today",IF(AND(LOOKUP($F14,TenantNames,TenantStartDates)&lt;=VN$4,LOOKUP($F14,TenantNames,TenantEndDates)&gt;=VN$4),IF(OR(AND(DAY(LOOKUP($F14,TenantNames,TenantStartDates))&gt;28,DAY(EOMONTH(VN$4,0))=28,DAY(VN$4)=28),AND(DAY(LOOKUP($F14,TenantNames,TenantStartDates))&gt;30,DAY(EOMONTH(VN$4,0))=30,DAY(VN$4)=30),DAY(LOOKUP($F14,TenantNames,TenantStartDates))=DAY(VN$4)),IF((LOOKUP($F14,TenantNames,TenantEndDates)-VN$4)&lt;=31,LOOKUP($F14,TenantNames,TenantTotalRevenues)-SUM($JA14:VM14),LOOKUP($F14,TenantNames,TenantMonthlyRents)),IF(AND((SUMIF($G$4:AHB$4,"&lt;"&amp;VN$4,$G14:AHB14))&gt;SUMIFS(TransactionAmounts,TenantSources,$F14,'Filtered Data'!$C$2:$C23,"&lt;"&amp;VN$4),VN$4&lt;TODAY()),"Late","Occupied")),)))</f>
        <v/>
      </c>
      <c r="VO14" s="33" t="str">
        <f>IF(ISBLANK($F14),,IF(TODAY()=VO$4,"Today",IF(AND(LOOKUP($F14,TenantNames,TenantStartDates)&lt;=VO$4,LOOKUP($F14,TenantNames,TenantEndDates)&gt;=VO$4),IF(OR(AND(DAY(LOOKUP($F14,TenantNames,TenantStartDates))&gt;28,DAY(EOMONTH(VO$4,0))=28,DAY(VO$4)=28),AND(DAY(LOOKUP($F14,TenantNames,TenantStartDates))&gt;30,DAY(EOMONTH(VO$4,0))=30,DAY(VO$4)=30),DAY(LOOKUP($F14,TenantNames,TenantStartDates))=DAY(VO$4)),IF((LOOKUP($F14,TenantNames,TenantEndDates)-VO$4)&lt;=31,LOOKUP($F14,TenantNames,TenantTotalRevenues)-SUM($JA14:VN14),LOOKUP($F14,TenantNames,TenantMonthlyRents)),IF(AND((SUMIF($G$4:AHB$4,"&lt;"&amp;VO$4,$G14:AHB14))&gt;SUMIFS(TransactionAmounts,TenantSources,$F14,'Filtered Data'!$C$2:$C23,"&lt;"&amp;VO$4),VO$4&lt;TODAY()),"Late","Occupied")),)))</f>
        <v/>
      </c>
      <c r="VP14" s="33" t="str">
        <f>IF(ISBLANK($F14),,IF(TODAY()=VP$4,"Today",IF(AND(LOOKUP($F14,TenantNames,TenantStartDates)&lt;=VP$4,LOOKUP($F14,TenantNames,TenantEndDates)&gt;=VP$4),IF(OR(AND(DAY(LOOKUP($F14,TenantNames,TenantStartDates))&gt;28,DAY(EOMONTH(VP$4,0))=28,DAY(VP$4)=28),AND(DAY(LOOKUP($F14,TenantNames,TenantStartDates))&gt;30,DAY(EOMONTH(VP$4,0))=30,DAY(VP$4)=30),DAY(LOOKUP($F14,TenantNames,TenantStartDates))=DAY(VP$4)),IF((LOOKUP($F14,TenantNames,TenantEndDates)-VP$4)&lt;=31,LOOKUP($F14,TenantNames,TenantTotalRevenues)-SUM($JA14:VO14),LOOKUP($F14,TenantNames,TenantMonthlyRents)),IF(AND((SUMIF($G$4:AHB$4,"&lt;"&amp;VP$4,$G14:AHB14))&gt;SUMIFS(TransactionAmounts,TenantSources,$F14,'Filtered Data'!$C$2:$C23,"&lt;"&amp;VP$4),VP$4&lt;TODAY()),"Late","Occupied")),)))</f>
        <v/>
      </c>
      <c r="VQ14" s="33" t="str">
        <f>IF(ISBLANK($F14),,IF(TODAY()=VQ$4,"Today",IF(AND(LOOKUP($F14,TenantNames,TenantStartDates)&lt;=VQ$4,LOOKUP($F14,TenantNames,TenantEndDates)&gt;=VQ$4),IF(OR(AND(DAY(LOOKUP($F14,TenantNames,TenantStartDates))&gt;28,DAY(EOMONTH(VQ$4,0))=28,DAY(VQ$4)=28),AND(DAY(LOOKUP($F14,TenantNames,TenantStartDates))&gt;30,DAY(EOMONTH(VQ$4,0))=30,DAY(VQ$4)=30),DAY(LOOKUP($F14,TenantNames,TenantStartDates))=DAY(VQ$4)),IF((LOOKUP($F14,TenantNames,TenantEndDates)-VQ$4)&lt;=31,LOOKUP($F14,TenantNames,TenantTotalRevenues)-SUM($JA14:VP14),LOOKUP($F14,TenantNames,TenantMonthlyRents)),IF(AND((SUMIF($G$4:AHB$4,"&lt;"&amp;VQ$4,$G14:AHB14))&gt;SUMIFS(TransactionAmounts,TenantSources,$F14,'Filtered Data'!$C$2:$C23,"&lt;"&amp;VQ$4),VQ$4&lt;TODAY()),"Late","Occupied")),)))</f>
        <v/>
      </c>
      <c r="VR14" s="33" t="str">
        <f>IF(ISBLANK($F14),,IF(TODAY()=VR$4,"Today",IF(AND(LOOKUP($F14,TenantNames,TenantStartDates)&lt;=VR$4,LOOKUP($F14,TenantNames,TenantEndDates)&gt;=VR$4),IF(OR(AND(DAY(LOOKUP($F14,TenantNames,TenantStartDates))&gt;28,DAY(EOMONTH(VR$4,0))=28,DAY(VR$4)=28),AND(DAY(LOOKUP($F14,TenantNames,TenantStartDates))&gt;30,DAY(EOMONTH(VR$4,0))=30,DAY(VR$4)=30),DAY(LOOKUP($F14,TenantNames,TenantStartDates))=DAY(VR$4)),IF((LOOKUP($F14,TenantNames,TenantEndDates)-VR$4)&lt;=31,LOOKUP($F14,TenantNames,TenantTotalRevenues)-SUM($JA14:VQ14),LOOKUP($F14,TenantNames,TenantMonthlyRents)),IF(AND((SUMIF($G$4:AHB$4,"&lt;"&amp;VR$4,$G14:AHB14))&gt;SUMIFS(TransactionAmounts,TenantSources,$F14,'Filtered Data'!$C$2:$C23,"&lt;"&amp;VR$4),VR$4&lt;TODAY()),"Late","Occupied")),)))</f>
        <v/>
      </c>
      <c r="VS14" s="33" t="str">
        <f>IF(ISBLANK($F14),,IF(TODAY()=VS$4,"Today",IF(AND(LOOKUP($F14,TenantNames,TenantStartDates)&lt;=VS$4,LOOKUP($F14,TenantNames,TenantEndDates)&gt;=VS$4),IF(OR(AND(DAY(LOOKUP($F14,TenantNames,TenantStartDates))&gt;28,DAY(EOMONTH(VS$4,0))=28,DAY(VS$4)=28),AND(DAY(LOOKUP($F14,TenantNames,TenantStartDates))&gt;30,DAY(EOMONTH(VS$4,0))=30,DAY(VS$4)=30),DAY(LOOKUP($F14,TenantNames,TenantStartDates))=DAY(VS$4)),IF((LOOKUP($F14,TenantNames,TenantEndDates)-VS$4)&lt;=31,LOOKUP($F14,TenantNames,TenantTotalRevenues)-SUM($JA14:VR14),LOOKUP($F14,TenantNames,TenantMonthlyRents)),IF(AND((SUMIF($G$4:AHB$4,"&lt;"&amp;VS$4,$G14:AHB14))&gt;SUMIFS(TransactionAmounts,TenantSources,$F14,'Filtered Data'!$C$2:$C23,"&lt;"&amp;VS$4),VS$4&lt;TODAY()),"Late","Occupied")),)))</f>
        <v/>
      </c>
      <c r="VT14" s="33" t="str">
        <f>IF(ISBLANK($F14),,IF(TODAY()=VT$4,"Today",IF(AND(LOOKUP($F14,TenantNames,TenantStartDates)&lt;=VT$4,LOOKUP($F14,TenantNames,TenantEndDates)&gt;=VT$4),IF(OR(AND(DAY(LOOKUP($F14,TenantNames,TenantStartDates))&gt;28,DAY(EOMONTH(VT$4,0))=28,DAY(VT$4)=28),AND(DAY(LOOKUP($F14,TenantNames,TenantStartDates))&gt;30,DAY(EOMONTH(VT$4,0))=30,DAY(VT$4)=30),DAY(LOOKUP($F14,TenantNames,TenantStartDates))=DAY(VT$4)),IF((LOOKUP($F14,TenantNames,TenantEndDates)-VT$4)&lt;=31,LOOKUP($F14,TenantNames,TenantTotalRevenues)-SUM($JA14:VS14),LOOKUP($F14,TenantNames,TenantMonthlyRents)),IF(AND((SUMIF($G$4:AHB$4,"&lt;"&amp;VT$4,$G14:AHB14))&gt;SUMIFS(TransactionAmounts,TenantSources,$F14,'Filtered Data'!$C$2:$C23,"&lt;"&amp;VT$4),VT$4&lt;TODAY()),"Late","Occupied")),)))</f>
        <v/>
      </c>
      <c r="VU14" s="33" t="str">
        <f>IF(ISBLANK($F14),,IF(TODAY()=VU$4,"Today",IF(AND(LOOKUP($F14,TenantNames,TenantStartDates)&lt;=VU$4,LOOKUP($F14,TenantNames,TenantEndDates)&gt;=VU$4),IF(OR(AND(DAY(LOOKUP($F14,TenantNames,TenantStartDates))&gt;28,DAY(EOMONTH(VU$4,0))=28,DAY(VU$4)=28),AND(DAY(LOOKUP($F14,TenantNames,TenantStartDates))&gt;30,DAY(EOMONTH(VU$4,0))=30,DAY(VU$4)=30),DAY(LOOKUP($F14,TenantNames,TenantStartDates))=DAY(VU$4)),IF((LOOKUP($F14,TenantNames,TenantEndDates)-VU$4)&lt;=31,LOOKUP($F14,TenantNames,TenantTotalRevenues)-SUM($JA14:VT14),LOOKUP($F14,TenantNames,TenantMonthlyRents)),IF(AND((SUMIF($G$4:AHB$4,"&lt;"&amp;VU$4,$G14:AHB14))&gt;SUMIFS(TransactionAmounts,TenantSources,$F14,'Filtered Data'!$C$2:$C23,"&lt;"&amp;VU$4),VU$4&lt;TODAY()),"Late","Occupied")),)))</f>
        <v/>
      </c>
      <c r="VV14" s="33" t="str">
        <f>IF(ISBLANK($F14),,IF(TODAY()=VV$4,"Today",IF(AND(LOOKUP($F14,TenantNames,TenantStartDates)&lt;=VV$4,LOOKUP($F14,TenantNames,TenantEndDates)&gt;=VV$4),IF(OR(AND(DAY(LOOKUP($F14,TenantNames,TenantStartDates))&gt;28,DAY(EOMONTH(VV$4,0))=28,DAY(VV$4)=28),AND(DAY(LOOKUP($F14,TenantNames,TenantStartDates))&gt;30,DAY(EOMONTH(VV$4,0))=30,DAY(VV$4)=30),DAY(LOOKUP($F14,TenantNames,TenantStartDates))=DAY(VV$4)),IF((LOOKUP($F14,TenantNames,TenantEndDates)-VV$4)&lt;=31,LOOKUP($F14,TenantNames,TenantTotalRevenues)-SUM($JA14:VU14),LOOKUP($F14,TenantNames,TenantMonthlyRents)),IF(AND((SUMIF($G$4:AHB$4,"&lt;"&amp;VV$4,$G14:AHB14))&gt;SUMIFS(TransactionAmounts,TenantSources,$F14,'Filtered Data'!$C$2:$C23,"&lt;"&amp;VV$4),VV$4&lt;TODAY()),"Late","Occupied")),)))</f>
        <v/>
      </c>
      <c r="VW14" s="33" t="str">
        <f>IF(ISBLANK($F14),,IF(TODAY()=VW$4,"Today",IF(AND(LOOKUP($F14,TenantNames,TenantStartDates)&lt;=VW$4,LOOKUP($F14,TenantNames,TenantEndDates)&gt;=VW$4),IF(OR(AND(DAY(LOOKUP($F14,TenantNames,TenantStartDates))&gt;28,DAY(EOMONTH(VW$4,0))=28,DAY(VW$4)=28),AND(DAY(LOOKUP($F14,TenantNames,TenantStartDates))&gt;30,DAY(EOMONTH(VW$4,0))=30,DAY(VW$4)=30),DAY(LOOKUP($F14,TenantNames,TenantStartDates))=DAY(VW$4)),IF((LOOKUP($F14,TenantNames,TenantEndDates)-VW$4)&lt;=31,LOOKUP($F14,TenantNames,TenantTotalRevenues)-SUM($JA14:VV14),LOOKUP($F14,TenantNames,TenantMonthlyRents)),IF(AND((SUMIF($G$4:AHB$4,"&lt;"&amp;VW$4,$G14:AHB14))&gt;SUMIFS(TransactionAmounts,TenantSources,$F14,'Filtered Data'!$C$2:$C23,"&lt;"&amp;VW$4),VW$4&lt;TODAY()),"Late","Occupied")),)))</f>
        <v/>
      </c>
      <c r="VX14" s="33" t="str">
        <f>IF(ISBLANK($F14),,IF(TODAY()=VX$4,"Today",IF(AND(LOOKUP($F14,TenantNames,TenantStartDates)&lt;=VX$4,LOOKUP($F14,TenantNames,TenantEndDates)&gt;=VX$4),IF(OR(AND(DAY(LOOKUP($F14,TenantNames,TenantStartDates))&gt;28,DAY(EOMONTH(VX$4,0))=28,DAY(VX$4)=28),AND(DAY(LOOKUP($F14,TenantNames,TenantStartDates))&gt;30,DAY(EOMONTH(VX$4,0))=30,DAY(VX$4)=30),DAY(LOOKUP($F14,TenantNames,TenantStartDates))=DAY(VX$4)),IF((LOOKUP($F14,TenantNames,TenantEndDates)-VX$4)&lt;=31,LOOKUP($F14,TenantNames,TenantTotalRevenues)-SUM($JA14:VW14),LOOKUP($F14,TenantNames,TenantMonthlyRents)),IF(AND((SUMIF($G$4:AHB$4,"&lt;"&amp;VX$4,$G14:AHB14))&gt;SUMIFS(TransactionAmounts,TenantSources,$F14,'Filtered Data'!$C$2:$C23,"&lt;"&amp;VX$4),VX$4&lt;TODAY()),"Late","Occupied")),)))</f>
        <v/>
      </c>
      <c r="VY14" s="33" t="str">
        <f>IF(ISBLANK($F14),,IF(TODAY()=VY$4,"Today",IF(AND(LOOKUP($F14,TenantNames,TenantStartDates)&lt;=VY$4,LOOKUP($F14,TenantNames,TenantEndDates)&gt;=VY$4),IF(OR(AND(DAY(LOOKUP($F14,TenantNames,TenantStartDates))&gt;28,DAY(EOMONTH(VY$4,0))=28,DAY(VY$4)=28),AND(DAY(LOOKUP($F14,TenantNames,TenantStartDates))&gt;30,DAY(EOMONTH(VY$4,0))=30,DAY(VY$4)=30),DAY(LOOKUP($F14,TenantNames,TenantStartDates))=DAY(VY$4)),IF((LOOKUP($F14,TenantNames,TenantEndDates)-VY$4)&lt;=31,LOOKUP($F14,TenantNames,TenantTotalRevenues)-SUM($JA14:VX14),LOOKUP($F14,TenantNames,TenantMonthlyRents)),IF(AND((SUMIF($G$4:AHB$4,"&lt;"&amp;VY$4,$G14:AHB14))&gt;SUMIFS(TransactionAmounts,TenantSources,$F14,'Filtered Data'!$C$2:$C23,"&lt;"&amp;VY$4),VY$4&lt;TODAY()),"Late","Occupied")),)))</f>
        <v/>
      </c>
      <c r="VZ14" s="33" t="str">
        <f>IF(ISBLANK($F14),,IF(TODAY()=VZ$4,"Today",IF(AND(LOOKUP($F14,TenantNames,TenantStartDates)&lt;=VZ$4,LOOKUP($F14,TenantNames,TenantEndDates)&gt;=VZ$4),IF(OR(AND(DAY(LOOKUP($F14,TenantNames,TenantStartDates))&gt;28,DAY(EOMONTH(VZ$4,0))=28,DAY(VZ$4)=28),AND(DAY(LOOKUP($F14,TenantNames,TenantStartDates))&gt;30,DAY(EOMONTH(VZ$4,0))=30,DAY(VZ$4)=30),DAY(LOOKUP($F14,TenantNames,TenantStartDates))=DAY(VZ$4)),IF((LOOKUP($F14,TenantNames,TenantEndDates)-VZ$4)&lt;=31,LOOKUP($F14,TenantNames,TenantTotalRevenues)-SUM($JA14:VY14),LOOKUP($F14,TenantNames,TenantMonthlyRents)),IF(AND((SUMIF($G$4:AHB$4,"&lt;"&amp;VZ$4,$G14:AHB14))&gt;SUMIFS(TransactionAmounts,TenantSources,$F14,'Filtered Data'!$C$2:$C23,"&lt;"&amp;VZ$4),VZ$4&lt;TODAY()),"Late","Occupied")),)))</f>
        <v/>
      </c>
      <c r="WA14" s="33" t="str">
        <f>IF(ISBLANK($F14),,IF(TODAY()=WA$4,"Today",IF(AND(LOOKUP($F14,TenantNames,TenantStartDates)&lt;=WA$4,LOOKUP($F14,TenantNames,TenantEndDates)&gt;=WA$4),IF(OR(AND(DAY(LOOKUP($F14,TenantNames,TenantStartDates))&gt;28,DAY(EOMONTH(WA$4,0))=28,DAY(WA$4)=28),AND(DAY(LOOKUP($F14,TenantNames,TenantStartDates))&gt;30,DAY(EOMONTH(WA$4,0))=30,DAY(WA$4)=30),DAY(LOOKUP($F14,TenantNames,TenantStartDates))=DAY(WA$4)),IF((LOOKUP($F14,TenantNames,TenantEndDates)-WA$4)&lt;=31,LOOKUP($F14,TenantNames,TenantTotalRevenues)-SUM($JA14:VZ14),LOOKUP($F14,TenantNames,TenantMonthlyRents)),IF(AND((SUMIF($G$4:AHB$4,"&lt;"&amp;WA$4,$G14:AHB14))&gt;SUMIFS(TransactionAmounts,TenantSources,$F14,'Filtered Data'!$C$2:$C23,"&lt;"&amp;WA$4),WA$4&lt;TODAY()),"Late","Occupied")),)))</f>
        <v/>
      </c>
      <c r="WB14" s="33" t="str">
        <f>IF(ISBLANK($F14),,IF(TODAY()=WB$4,"Today",IF(AND(LOOKUP($F14,TenantNames,TenantStartDates)&lt;=WB$4,LOOKUP($F14,TenantNames,TenantEndDates)&gt;=WB$4),IF(OR(AND(DAY(LOOKUP($F14,TenantNames,TenantStartDates))&gt;28,DAY(EOMONTH(WB$4,0))=28,DAY(WB$4)=28),AND(DAY(LOOKUP($F14,TenantNames,TenantStartDates))&gt;30,DAY(EOMONTH(WB$4,0))=30,DAY(WB$4)=30),DAY(LOOKUP($F14,TenantNames,TenantStartDates))=DAY(WB$4)),IF((LOOKUP($F14,TenantNames,TenantEndDates)-WB$4)&lt;=31,LOOKUP($F14,TenantNames,TenantTotalRevenues)-SUM($JA14:WA14),LOOKUP($F14,TenantNames,TenantMonthlyRents)),IF(AND((SUMIF($G$4:AHB$4,"&lt;"&amp;WB$4,$G14:AHB14))&gt;SUMIFS(TransactionAmounts,TenantSources,$F14,'Filtered Data'!$C$2:$C23,"&lt;"&amp;WB$4),WB$4&lt;TODAY()),"Late","Occupied")),)))</f>
        <v/>
      </c>
      <c r="WC14" s="33" t="str">
        <f>IF(ISBLANK($F14),,IF(TODAY()=WC$4,"Today",IF(AND(LOOKUP($F14,TenantNames,TenantStartDates)&lt;=WC$4,LOOKUP($F14,TenantNames,TenantEndDates)&gt;=WC$4),IF(OR(AND(DAY(LOOKUP($F14,TenantNames,TenantStartDates))&gt;28,DAY(EOMONTH(WC$4,0))=28,DAY(WC$4)=28),AND(DAY(LOOKUP($F14,TenantNames,TenantStartDates))&gt;30,DAY(EOMONTH(WC$4,0))=30,DAY(WC$4)=30),DAY(LOOKUP($F14,TenantNames,TenantStartDates))=DAY(WC$4)),IF((LOOKUP($F14,TenantNames,TenantEndDates)-WC$4)&lt;=31,LOOKUP($F14,TenantNames,TenantTotalRevenues)-SUM($JA14:WB14),LOOKUP($F14,TenantNames,TenantMonthlyRents)),IF(AND((SUMIF($G$4:AHB$4,"&lt;"&amp;WC$4,$G14:AHB14))&gt;SUMIFS(TransactionAmounts,TenantSources,$F14,'Filtered Data'!$C$2:$C23,"&lt;"&amp;WC$4),WC$4&lt;TODAY()),"Late","Occupied")),)))</f>
        <v/>
      </c>
      <c r="WD14" s="33" t="str">
        <f>IF(ISBLANK($F14),,IF(TODAY()=WD$4,"Today",IF(AND(LOOKUP($F14,TenantNames,TenantStartDates)&lt;=WD$4,LOOKUP($F14,TenantNames,TenantEndDates)&gt;=WD$4),IF(OR(AND(DAY(LOOKUP($F14,TenantNames,TenantStartDates))&gt;28,DAY(EOMONTH(WD$4,0))=28,DAY(WD$4)=28),AND(DAY(LOOKUP($F14,TenantNames,TenantStartDates))&gt;30,DAY(EOMONTH(WD$4,0))=30,DAY(WD$4)=30),DAY(LOOKUP($F14,TenantNames,TenantStartDates))=DAY(WD$4)),IF((LOOKUP($F14,TenantNames,TenantEndDates)-WD$4)&lt;=31,LOOKUP($F14,TenantNames,TenantTotalRevenues)-SUM($JA14:WC14),LOOKUP($F14,TenantNames,TenantMonthlyRents)),IF(AND((SUMIF($G$4:AHB$4,"&lt;"&amp;WD$4,$G14:AHB14))&gt;SUMIFS(TransactionAmounts,TenantSources,$F14,'Filtered Data'!$C$2:$C23,"&lt;"&amp;WD$4),WD$4&lt;TODAY()),"Late","Occupied")),)))</f>
        <v/>
      </c>
      <c r="WE14" s="33" t="str">
        <f>IF(ISBLANK($F14),,IF(TODAY()=WE$4,"Today",IF(AND(LOOKUP($F14,TenantNames,TenantStartDates)&lt;=WE$4,LOOKUP($F14,TenantNames,TenantEndDates)&gt;=WE$4),IF(OR(AND(DAY(LOOKUP($F14,TenantNames,TenantStartDates))&gt;28,DAY(EOMONTH(WE$4,0))=28,DAY(WE$4)=28),AND(DAY(LOOKUP($F14,TenantNames,TenantStartDates))&gt;30,DAY(EOMONTH(WE$4,0))=30,DAY(WE$4)=30),DAY(LOOKUP($F14,TenantNames,TenantStartDates))=DAY(WE$4)),IF((LOOKUP($F14,TenantNames,TenantEndDates)-WE$4)&lt;=31,LOOKUP($F14,TenantNames,TenantTotalRevenues)-SUM($JA14:WD14),LOOKUP($F14,TenantNames,TenantMonthlyRents)),IF(AND((SUMIF($G$4:AHB$4,"&lt;"&amp;WE$4,$G14:AHB14))&gt;SUMIFS(TransactionAmounts,TenantSources,$F14,'Filtered Data'!$C$2:$C23,"&lt;"&amp;WE$4),WE$4&lt;TODAY()),"Late","Occupied")),)))</f>
        <v/>
      </c>
      <c r="WF14" s="33" t="str">
        <f>IF(ISBLANK($F14),,IF(TODAY()=WF$4,"Today",IF(AND(LOOKUP($F14,TenantNames,TenantStartDates)&lt;=WF$4,LOOKUP($F14,TenantNames,TenantEndDates)&gt;=WF$4),IF(OR(AND(DAY(LOOKUP($F14,TenantNames,TenantStartDates))&gt;28,DAY(EOMONTH(WF$4,0))=28,DAY(WF$4)=28),AND(DAY(LOOKUP($F14,TenantNames,TenantStartDates))&gt;30,DAY(EOMONTH(WF$4,0))=30,DAY(WF$4)=30),DAY(LOOKUP($F14,TenantNames,TenantStartDates))=DAY(WF$4)),IF((LOOKUP($F14,TenantNames,TenantEndDates)-WF$4)&lt;=31,LOOKUP($F14,TenantNames,TenantTotalRevenues)-SUM($JA14:WE14),LOOKUP($F14,TenantNames,TenantMonthlyRents)),IF(AND((SUMIF($G$4:AHB$4,"&lt;"&amp;WF$4,$G14:AHB14))&gt;SUMIFS(TransactionAmounts,TenantSources,$F14,'Filtered Data'!$C$2:$C23,"&lt;"&amp;WF$4),WF$4&lt;TODAY()),"Late","Occupied")),)))</f>
        <v/>
      </c>
      <c r="WG14" s="33" t="str">
        <f>IF(ISBLANK($F14),,IF(TODAY()=WG$4,"Today",IF(AND(LOOKUP($F14,TenantNames,TenantStartDates)&lt;=WG$4,LOOKUP($F14,TenantNames,TenantEndDates)&gt;=WG$4),IF(OR(AND(DAY(LOOKUP($F14,TenantNames,TenantStartDates))&gt;28,DAY(EOMONTH(WG$4,0))=28,DAY(WG$4)=28),AND(DAY(LOOKUP($F14,TenantNames,TenantStartDates))&gt;30,DAY(EOMONTH(WG$4,0))=30,DAY(WG$4)=30),DAY(LOOKUP($F14,TenantNames,TenantStartDates))=DAY(WG$4)),IF((LOOKUP($F14,TenantNames,TenantEndDates)-WG$4)&lt;=31,LOOKUP($F14,TenantNames,TenantTotalRevenues)-SUM($JA14:WF14),LOOKUP($F14,TenantNames,TenantMonthlyRents)),IF(AND((SUMIF($G$4:AHB$4,"&lt;"&amp;WG$4,$G14:AHB14))&gt;SUMIFS(TransactionAmounts,TenantSources,$F14,'Filtered Data'!$C$2:$C23,"&lt;"&amp;WG$4),WG$4&lt;TODAY()),"Late","Occupied")),)))</f>
        <v/>
      </c>
      <c r="WH14" s="33" t="str">
        <f>IF(ISBLANK($F14),,IF(TODAY()=WH$4,"Today",IF(AND(LOOKUP($F14,TenantNames,TenantStartDates)&lt;=WH$4,LOOKUP($F14,TenantNames,TenantEndDates)&gt;=WH$4),IF(OR(AND(DAY(LOOKUP($F14,TenantNames,TenantStartDates))&gt;28,DAY(EOMONTH(WH$4,0))=28,DAY(WH$4)=28),AND(DAY(LOOKUP($F14,TenantNames,TenantStartDates))&gt;30,DAY(EOMONTH(WH$4,0))=30,DAY(WH$4)=30),DAY(LOOKUP($F14,TenantNames,TenantStartDates))=DAY(WH$4)),IF((LOOKUP($F14,TenantNames,TenantEndDates)-WH$4)&lt;=31,LOOKUP($F14,TenantNames,TenantTotalRevenues)-SUM($JA14:WG14),LOOKUP($F14,TenantNames,TenantMonthlyRents)),IF(AND((SUMIF($G$4:AHB$4,"&lt;"&amp;WH$4,$G14:AHB14))&gt;SUMIFS(TransactionAmounts,TenantSources,$F14,'Filtered Data'!$C$2:$C23,"&lt;"&amp;WH$4),WH$4&lt;TODAY()),"Late","Occupied")),)))</f>
        <v/>
      </c>
      <c r="WI14" s="33" t="str">
        <f>IF(ISBLANK($F14),,IF(TODAY()=WI$4,"Today",IF(AND(LOOKUP($F14,TenantNames,TenantStartDates)&lt;=WI$4,LOOKUP($F14,TenantNames,TenantEndDates)&gt;=WI$4),IF(OR(AND(DAY(LOOKUP($F14,TenantNames,TenantStartDates))&gt;28,DAY(EOMONTH(WI$4,0))=28,DAY(WI$4)=28),AND(DAY(LOOKUP($F14,TenantNames,TenantStartDates))&gt;30,DAY(EOMONTH(WI$4,0))=30,DAY(WI$4)=30),DAY(LOOKUP($F14,TenantNames,TenantStartDates))=DAY(WI$4)),IF((LOOKUP($F14,TenantNames,TenantEndDates)-WI$4)&lt;=31,LOOKUP($F14,TenantNames,TenantTotalRevenues)-SUM($JA14:WH14),LOOKUP($F14,TenantNames,TenantMonthlyRents)),IF(AND((SUMIF($G$4:AHB$4,"&lt;"&amp;WI$4,$G14:AHB14))&gt;SUMIFS(TransactionAmounts,TenantSources,$F14,'Filtered Data'!$C$2:$C23,"&lt;"&amp;WI$4),WI$4&lt;TODAY()),"Late","Occupied")),)))</f>
        <v/>
      </c>
      <c r="WJ14" s="33" t="str">
        <f>IF(ISBLANK($F14),,IF(TODAY()=WJ$4,"Today",IF(AND(LOOKUP($F14,TenantNames,TenantStartDates)&lt;=WJ$4,LOOKUP($F14,TenantNames,TenantEndDates)&gt;=WJ$4),IF(OR(AND(DAY(LOOKUP($F14,TenantNames,TenantStartDates))&gt;28,DAY(EOMONTH(WJ$4,0))=28,DAY(WJ$4)=28),AND(DAY(LOOKUP($F14,TenantNames,TenantStartDates))&gt;30,DAY(EOMONTH(WJ$4,0))=30,DAY(WJ$4)=30),DAY(LOOKUP($F14,TenantNames,TenantStartDates))=DAY(WJ$4)),IF((LOOKUP($F14,TenantNames,TenantEndDates)-WJ$4)&lt;=31,LOOKUP($F14,TenantNames,TenantTotalRevenues)-SUM($JA14:WI14),LOOKUP($F14,TenantNames,TenantMonthlyRents)),IF(AND((SUMIF($G$4:AHB$4,"&lt;"&amp;WJ$4,$G14:AHB14))&gt;SUMIFS(TransactionAmounts,TenantSources,$F14,'Filtered Data'!$C$2:$C23,"&lt;"&amp;WJ$4),WJ$4&lt;TODAY()),"Late","Occupied")),)))</f>
        <v/>
      </c>
      <c r="WK14" s="33" t="str">
        <f>IF(ISBLANK($F14),,IF(TODAY()=WK$4,"Today",IF(AND(LOOKUP($F14,TenantNames,TenantStartDates)&lt;=WK$4,LOOKUP($F14,TenantNames,TenantEndDates)&gt;=WK$4),IF(OR(AND(DAY(LOOKUP($F14,TenantNames,TenantStartDates))&gt;28,DAY(EOMONTH(WK$4,0))=28,DAY(WK$4)=28),AND(DAY(LOOKUP($F14,TenantNames,TenantStartDates))&gt;30,DAY(EOMONTH(WK$4,0))=30,DAY(WK$4)=30),DAY(LOOKUP($F14,TenantNames,TenantStartDates))=DAY(WK$4)),IF((LOOKUP($F14,TenantNames,TenantEndDates)-WK$4)&lt;=31,LOOKUP($F14,TenantNames,TenantTotalRevenues)-SUM($JA14:WJ14),LOOKUP($F14,TenantNames,TenantMonthlyRents)),IF(AND((SUMIF($G$4:AHB$4,"&lt;"&amp;WK$4,$G14:AHB14))&gt;SUMIFS(TransactionAmounts,TenantSources,$F14,'Filtered Data'!$C$2:$C23,"&lt;"&amp;WK$4),WK$4&lt;TODAY()),"Late","Occupied")),)))</f>
        <v/>
      </c>
      <c r="WL14" s="33" t="str">
        <f>IF(ISBLANK($F14),,IF(TODAY()=WL$4,"Today",IF(AND(LOOKUP($F14,TenantNames,TenantStartDates)&lt;=WL$4,LOOKUP($F14,TenantNames,TenantEndDates)&gt;=WL$4),IF(OR(AND(DAY(LOOKUP($F14,TenantNames,TenantStartDates))&gt;28,DAY(EOMONTH(WL$4,0))=28,DAY(WL$4)=28),AND(DAY(LOOKUP($F14,TenantNames,TenantStartDates))&gt;30,DAY(EOMONTH(WL$4,0))=30,DAY(WL$4)=30),DAY(LOOKUP($F14,TenantNames,TenantStartDates))=DAY(WL$4)),IF((LOOKUP($F14,TenantNames,TenantEndDates)-WL$4)&lt;=31,LOOKUP($F14,TenantNames,TenantTotalRevenues)-SUM($JA14:WK14),LOOKUP($F14,TenantNames,TenantMonthlyRents)),IF(AND((SUMIF($G$4:AHB$4,"&lt;"&amp;WL$4,$G14:AHB14))&gt;SUMIFS(TransactionAmounts,TenantSources,$F14,'Filtered Data'!$C$2:$C23,"&lt;"&amp;WL$4),WL$4&lt;TODAY()),"Late","Occupied")),)))</f>
        <v/>
      </c>
      <c r="WM14" s="33" t="str">
        <f>IF(ISBLANK($F14),,IF(TODAY()=WM$4,"Today",IF(AND(LOOKUP($F14,TenantNames,TenantStartDates)&lt;=WM$4,LOOKUP($F14,TenantNames,TenantEndDates)&gt;=WM$4),IF(OR(AND(DAY(LOOKUP($F14,TenantNames,TenantStartDates))&gt;28,DAY(EOMONTH(WM$4,0))=28,DAY(WM$4)=28),AND(DAY(LOOKUP($F14,TenantNames,TenantStartDates))&gt;30,DAY(EOMONTH(WM$4,0))=30,DAY(WM$4)=30),DAY(LOOKUP($F14,TenantNames,TenantStartDates))=DAY(WM$4)),IF((LOOKUP($F14,TenantNames,TenantEndDates)-WM$4)&lt;=31,LOOKUP($F14,TenantNames,TenantTotalRevenues)-SUM($JA14:WL14),LOOKUP($F14,TenantNames,TenantMonthlyRents)),IF(AND((SUMIF($G$4:AHB$4,"&lt;"&amp;WM$4,$G14:AHB14))&gt;SUMIFS(TransactionAmounts,TenantSources,$F14,'Filtered Data'!$C$2:$C23,"&lt;"&amp;WM$4),WM$4&lt;TODAY()),"Late","Occupied")),)))</f>
        <v/>
      </c>
      <c r="WN14" s="33" t="str">
        <f>IF(ISBLANK($F14),,IF(TODAY()=WN$4,"Today",IF(AND(LOOKUP($F14,TenantNames,TenantStartDates)&lt;=WN$4,LOOKUP($F14,TenantNames,TenantEndDates)&gt;=WN$4),IF(OR(AND(DAY(LOOKUP($F14,TenantNames,TenantStartDates))&gt;28,DAY(EOMONTH(WN$4,0))=28,DAY(WN$4)=28),AND(DAY(LOOKUP($F14,TenantNames,TenantStartDates))&gt;30,DAY(EOMONTH(WN$4,0))=30,DAY(WN$4)=30),DAY(LOOKUP($F14,TenantNames,TenantStartDates))=DAY(WN$4)),IF((LOOKUP($F14,TenantNames,TenantEndDates)-WN$4)&lt;=31,LOOKUP($F14,TenantNames,TenantTotalRevenues)-SUM($JA14:WM14),LOOKUP($F14,TenantNames,TenantMonthlyRents)),IF(AND((SUMIF($G$4:AHB$4,"&lt;"&amp;WN$4,$G14:AHB14))&gt;SUMIFS(TransactionAmounts,TenantSources,$F14,'Filtered Data'!$C$2:$C23,"&lt;"&amp;WN$4),WN$4&lt;TODAY()),"Late","Occupied")),)))</f>
        <v/>
      </c>
      <c r="WO14" s="33" t="str">
        <f>IF(ISBLANK($F14),,IF(TODAY()=WO$4,"Today",IF(AND(LOOKUP($F14,TenantNames,TenantStartDates)&lt;=WO$4,LOOKUP($F14,TenantNames,TenantEndDates)&gt;=WO$4),IF(OR(AND(DAY(LOOKUP($F14,TenantNames,TenantStartDates))&gt;28,DAY(EOMONTH(WO$4,0))=28,DAY(WO$4)=28),AND(DAY(LOOKUP($F14,TenantNames,TenantStartDates))&gt;30,DAY(EOMONTH(WO$4,0))=30,DAY(WO$4)=30),DAY(LOOKUP($F14,TenantNames,TenantStartDates))=DAY(WO$4)),IF((LOOKUP($F14,TenantNames,TenantEndDates)-WO$4)&lt;=31,LOOKUP($F14,TenantNames,TenantTotalRevenues)-SUM($JA14:WN14),LOOKUP($F14,TenantNames,TenantMonthlyRents)),IF(AND((SUMIF($G$4:AHB$4,"&lt;"&amp;WO$4,$G14:AHB14))&gt;SUMIFS(TransactionAmounts,TenantSources,$F14,'Filtered Data'!$C$2:$C23,"&lt;"&amp;WO$4),WO$4&lt;TODAY()),"Late","Occupied")),)))</f>
        <v/>
      </c>
      <c r="WP14" s="33" t="str">
        <f>IF(ISBLANK($F14),,IF(TODAY()=WP$4,"Today",IF(AND(LOOKUP($F14,TenantNames,TenantStartDates)&lt;=WP$4,LOOKUP($F14,TenantNames,TenantEndDates)&gt;=WP$4),IF(OR(AND(DAY(LOOKUP($F14,TenantNames,TenantStartDates))&gt;28,DAY(EOMONTH(WP$4,0))=28,DAY(WP$4)=28),AND(DAY(LOOKUP($F14,TenantNames,TenantStartDates))&gt;30,DAY(EOMONTH(WP$4,0))=30,DAY(WP$4)=30),DAY(LOOKUP($F14,TenantNames,TenantStartDates))=DAY(WP$4)),IF((LOOKUP($F14,TenantNames,TenantEndDates)-WP$4)&lt;=31,LOOKUP($F14,TenantNames,TenantTotalRevenues)-SUM($JA14:WO14),LOOKUP($F14,TenantNames,TenantMonthlyRents)),IF(AND((SUMIF($G$4:AHB$4,"&lt;"&amp;WP$4,$G14:AHB14))&gt;SUMIFS(TransactionAmounts,TenantSources,$F14,'Filtered Data'!$C$2:$C23,"&lt;"&amp;WP$4),WP$4&lt;TODAY()),"Late","Occupied")),)))</f>
        <v/>
      </c>
      <c r="WQ14" s="33" t="str">
        <f>IF(ISBLANK($F14),,IF(TODAY()=WQ$4,"Today",IF(AND(LOOKUP($F14,TenantNames,TenantStartDates)&lt;=WQ$4,LOOKUP($F14,TenantNames,TenantEndDates)&gt;=WQ$4),IF(OR(AND(DAY(LOOKUP($F14,TenantNames,TenantStartDates))&gt;28,DAY(EOMONTH(WQ$4,0))=28,DAY(WQ$4)=28),AND(DAY(LOOKUP($F14,TenantNames,TenantStartDates))&gt;30,DAY(EOMONTH(WQ$4,0))=30,DAY(WQ$4)=30),DAY(LOOKUP($F14,TenantNames,TenantStartDates))=DAY(WQ$4)),IF((LOOKUP($F14,TenantNames,TenantEndDates)-WQ$4)&lt;=31,LOOKUP($F14,TenantNames,TenantTotalRevenues)-SUM($JA14:WP14),LOOKUP($F14,TenantNames,TenantMonthlyRents)),IF(AND((SUMIF($G$4:AHB$4,"&lt;"&amp;WQ$4,$G14:AHB14))&gt;SUMIFS(TransactionAmounts,TenantSources,$F14,'Filtered Data'!$C$2:$C23,"&lt;"&amp;WQ$4),WQ$4&lt;TODAY()),"Late","Occupied")),)))</f>
        <v/>
      </c>
      <c r="WR14" s="33" t="str">
        <f>IF(ISBLANK($F14),,IF(TODAY()=WR$4,"Today",IF(AND(LOOKUP($F14,TenantNames,TenantStartDates)&lt;=WR$4,LOOKUP($F14,TenantNames,TenantEndDates)&gt;=WR$4),IF(OR(AND(DAY(LOOKUP($F14,TenantNames,TenantStartDates))&gt;28,DAY(EOMONTH(WR$4,0))=28,DAY(WR$4)=28),AND(DAY(LOOKUP($F14,TenantNames,TenantStartDates))&gt;30,DAY(EOMONTH(WR$4,0))=30,DAY(WR$4)=30),DAY(LOOKUP($F14,TenantNames,TenantStartDates))=DAY(WR$4)),IF((LOOKUP($F14,TenantNames,TenantEndDates)-WR$4)&lt;=31,LOOKUP($F14,TenantNames,TenantTotalRevenues)-SUM($JA14:WQ14),LOOKUP($F14,TenantNames,TenantMonthlyRents)),IF(AND((SUMIF($G$4:AHB$4,"&lt;"&amp;WR$4,$G14:AHB14))&gt;SUMIFS(TransactionAmounts,TenantSources,$F14,'Filtered Data'!$C$2:$C23,"&lt;"&amp;WR$4),WR$4&lt;TODAY()),"Late","Occupied")),)))</f>
        <v/>
      </c>
      <c r="WS14" s="33" t="str">
        <f>IF(ISBLANK($F14),,IF(TODAY()=WS$4,"Today",IF(AND(LOOKUP($F14,TenantNames,TenantStartDates)&lt;=WS$4,LOOKUP($F14,TenantNames,TenantEndDates)&gt;=WS$4),IF(OR(AND(DAY(LOOKUP($F14,TenantNames,TenantStartDates))&gt;28,DAY(EOMONTH(WS$4,0))=28,DAY(WS$4)=28),AND(DAY(LOOKUP($F14,TenantNames,TenantStartDates))&gt;30,DAY(EOMONTH(WS$4,0))=30,DAY(WS$4)=30),DAY(LOOKUP($F14,TenantNames,TenantStartDates))=DAY(WS$4)),IF((LOOKUP($F14,TenantNames,TenantEndDates)-WS$4)&lt;=31,LOOKUP($F14,TenantNames,TenantTotalRevenues)-SUM($JA14:WR14),LOOKUP($F14,TenantNames,TenantMonthlyRents)),IF(AND((SUMIF($G$4:AHB$4,"&lt;"&amp;WS$4,$G14:AHB14))&gt;SUMIFS(TransactionAmounts,TenantSources,$F14,'Filtered Data'!$C$2:$C23,"&lt;"&amp;WS$4),WS$4&lt;TODAY()),"Late","Occupied")),)))</f>
        <v/>
      </c>
      <c r="WT14" s="33" t="str">
        <f>IF(ISBLANK($F14),,IF(TODAY()=WT$4,"Today",IF(AND(LOOKUP($F14,TenantNames,TenantStartDates)&lt;=WT$4,LOOKUP($F14,TenantNames,TenantEndDates)&gt;=WT$4),IF(OR(AND(DAY(LOOKUP($F14,TenantNames,TenantStartDates))&gt;28,DAY(EOMONTH(WT$4,0))=28,DAY(WT$4)=28),AND(DAY(LOOKUP($F14,TenantNames,TenantStartDates))&gt;30,DAY(EOMONTH(WT$4,0))=30,DAY(WT$4)=30),DAY(LOOKUP($F14,TenantNames,TenantStartDates))=DAY(WT$4)),IF((LOOKUP($F14,TenantNames,TenantEndDates)-WT$4)&lt;=31,LOOKUP($F14,TenantNames,TenantTotalRevenues)-SUM($JA14:WS14),LOOKUP($F14,TenantNames,TenantMonthlyRents)),IF(AND((SUMIF($G$4:AHB$4,"&lt;"&amp;WT$4,$G14:AHB14))&gt;SUMIFS(TransactionAmounts,TenantSources,$F14,'Filtered Data'!$C$2:$C23,"&lt;"&amp;WT$4),WT$4&lt;TODAY()),"Late","Occupied")),)))</f>
        <v/>
      </c>
      <c r="WU14" s="33" t="str">
        <f>IF(ISBLANK($F14),,IF(TODAY()=WU$4,"Today",IF(AND(LOOKUP($F14,TenantNames,TenantStartDates)&lt;=WU$4,LOOKUP($F14,TenantNames,TenantEndDates)&gt;=WU$4),IF(OR(AND(DAY(LOOKUP($F14,TenantNames,TenantStartDates))&gt;28,DAY(EOMONTH(WU$4,0))=28,DAY(WU$4)=28),AND(DAY(LOOKUP($F14,TenantNames,TenantStartDates))&gt;30,DAY(EOMONTH(WU$4,0))=30,DAY(WU$4)=30),DAY(LOOKUP($F14,TenantNames,TenantStartDates))=DAY(WU$4)),IF((LOOKUP($F14,TenantNames,TenantEndDates)-WU$4)&lt;=31,LOOKUP($F14,TenantNames,TenantTotalRevenues)-SUM($JA14:WT14),LOOKUP($F14,TenantNames,TenantMonthlyRents)),IF(AND((SUMIF($G$4:AHB$4,"&lt;"&amp;WU$4,$G14:AHB14))&gt;SUMIFS(TransactionAmounts,TenantSources,$F14,'Filtered Data'!$C$2:$C23,"&lt;"&amp;WU$4),WU$4&lt;TODAY()),"Late","Occupied")),)))</f>
        <v/>
      </c>
      <c r="WV14" s="33" t="str">
        <f>IF(ISBLANK($F14),,IF(TODAY()=WV$4,"Today",IF(AND(LOOKUP($F14,TenantNames,TenantStartDates)&lt;=WV$4,LOOKUP($F14,TenantNames,TenantEndDates)&gt;=WV$4),IF(OR(AND(DAY(LOOKUP($F14,TenantNames,TenantStartDates))&gt;28,DAY(EOMONTH(WV$4,0))=28,DAY(WV$4)=28),AND(DAY(LOOKUP($F14,TenantNames,TenantStartDates))&gt;30,DAY(EOMONTH(WV$4,0))=30,DAY(WV$4)=30),DAY(LOOKUP($F14,TenantNames,TenantStartDates))=DAY(WV$4)),IF((LOOKUP($F14,TenantNames,TenantEndDates)-WV$4)&lt;=31,LOOKUP($F14,TenantNames,TenantTotalRevenues)-SUM($JA14:WU14),LOOKUP($F14,TenantNames,TenantMonthlyRents)),IF(AND((SUMIF($G$4:AHB$4,"&lt;"&amp;WV$4,$G14:AHB14))&gt;SUMIFS(TransactionAmounts,TenantSources,$F14,'Filtered Data'!$C$2:$C23,"&lt;"&amp;WV$4),WV$4&lt;TODAY()),"Late","Occupied")),)))</f>
        <v/>
      </c>
      <c r="WW14" s="33" t="str">
        <f>IF(ISBLANK($F14),,IF(TODAY()=WW$4,"Today",IF(AND(LOOKUP($F14,TenantNames,TenantStartDates)&lt;=WW$4,LOOKUP($F14,TenantNames,TenantEndDates)&gt;=WW$4),IF(OR(AND(DAY(LOOKUP($F14,TenantNames,TenantStartDates))&gt;28,DAY(EOMONTH(WW$4,0))=28,DAY(WW$4)=28),AND(DAY(LOOKUP($F14,TenantNames,TenantStartDates))&gt;30,DAY(EOMONTH(WW$4,0))=30,DAY(WW$4)=30),DAY(LOOKUP($F14,TenantNames,TenantStartDates))=DAY(WW$4)),IF((LOOKUP($F14,TenantNames,TenantEndDates)-WW$4)&lt;=31,LOOKUP($F14,TenantNames,TenantTotalRevenues)-SUM($JA14:WV14),LOOKUP($F14,TenantNames,TenantMonthlyRents)),IF(AND((SUMIF($G$4:AHB$4,"&lt;"&amp;WW$4,$G14:AHB14))&gt;SUMIFS(TransactionAmounts,TenantSources,$F14,'Filtered Data'!$C$2:$C23,"&lt;"&amp;WW$4),WW$4&lt;TODAY()),"Late","Occupied")),)))</f>
        <v/>
      </c>
      <c r="WX14" s="33" t="str">
        <f>IF(ISBLANK($F14),,IF(TODAY()=WX$4,"Today",IF(AND(LOOKUP($F14,TenantNames,TenantStartDates)&lt;=WX$4,LOOKUP($F14,TenantNames,TenantEndDates)&gt;=WX$4),IF(OR(AND(DAY(LOOKUP($F14,TenantNames,TenantStartDates))&gt;28,DAY(EOMONTH(WX$4,0))=28,DAY(WX$4)=28),AND(DAY(LOOKUP($F14,TenantNames,TenantStartDates))&gt;30,DAY(EOMONTH(WX$4,0))=30,DAY(WX$4)=30),DAY(LOOKUP($F14,TenantNames,TenantStartDates))=DAY(WX$4)),IF((LOOKUP($F14,TenantNames,TenantEndDates)-WX$4)&lt;=31,LOOKUP($F14,TenantNames,TenantTotalRevenues)-SUM($JA14:WW14),LOOKUP($F14,TenantNames,TenantMonthlyRents)),IF(AND((SUMIF($G$4:AHB$4,"&lt;"&amp;WX$4,$G14:AHB14))&gt;SUMIFS(TransactionAmounts,TenantSources,$F14,'Filtered Data'!$C$2:$C23,"&lt;"&amp;WX$4),WX$4&lt;TODAY()),"Late","Occupied")),)))</f>
        <v/>
      </c>
      <c r="WY14" s="33" t="str">
        <f>IF(ISBLANK($F14),,IF(TODAY()=WY$4,"Today",IF(AND(LOOKUP($F14,TenantNames,TenantStartDates)&lt;=WY$4,LOOKUP($F14,TenantNames,TenantEndDates)&gt;=WY$4),IF(OR(AND(DAY(LOOKUP($F14,TenantNames,TenantStartDates))&gt;28,DAY(EOMONTH(WY$4,0))=28,DAY(WY$4)=28),AND(DAY(LOOKUP($F14,TenantNames,TenantStartDates))&gt;30,DAY(EOMONTH(WY$4,0))=30,DAY(WY$4)=30),DAY(LOOKUP($F14,TenantNames,TenantStartDates))=DAY(WY$4)),IF((LOOKUP($F14,TenantNames,TenantEndDates)-WY$4)&lt;=31,LOOKUP($F14,TenantNames,TenantTotalRevenues)-SUM($JA14:WX14),LOOKUP($F14,TenantNames,TenantMonthlyRents)),IF(AND((SUMIF($G$4:AHB$4,"&lt;"&amp;WY$4,$G14:AHB14))&gt;SUMIFS(TransactionAmounts,TenantSources,$F14,'Filtered Data'!$C$2:$C23,"&lt;"&amp;WY$4),WY$4&lt;TODAY()),"Late","Occupied")),)))</f>
        <v/>
      </c>
      <c r="WZ14" s="33" t="str">
        <f>IF(ISBLANK($F14),,IF(TODAY()=WZ$4,"Today",IF(AND(LOOKUP($F14,TenantNames,TenantStartDates)&lt;=WZ$4,LOOKUP($F14,TenantNames,TenantEndDates)&gt;=WZ$4),IF(OR(AND(DAY(LOOKUP($F14,TenantNames,TenantStartDates))&gt;28,DAY(EOMONTH(WZ$4,0))=28,DAY(WZ$4)=28),AND(DAY(LOOKUP($F14,TenantNames,TenantStartDates))&gt;30,DAY(EOMONTH(WZ$4,0))=30,DAY(WZ$4)=30),DAY(LOOKUP($F14,TenantNames,TenantStartDates))=DAY(WZ$4)),IF((LOOKUP($F14,TenantNames,TenantEndDates)-WZ$4)&lt;=31,LOOKUP($F14,TenantNames,TenantTotalRevenues)-SUM($JA14:WY14),LOOKUP($F14,TenantNames,TenantMonthlyRents)),IF(AND((SUMIF($G$4:AHB$4,"&lt;"&amp;WZ$4,$G14:AHB14))&gt;SUMIFS(TransactionAmounts,TenantSources,$F14,'Filtered Data'!$C$2:$C23,"&lt;"&amp;WZ$4),WZ$4&lt;TODAY()),"Late","Occupied")),)))</f>
        <v/>
      </c>
      <c r="XA14" s="33" t="str">
        <f>IF(ISBLANK($F14),,IF(TODAY()=XA$4,"Today",IF(AND(LOOKUP($F14,TenantNames,TenantStartDates)&lt;=XA$4,LOOKUP($F14,TenantNames,TenantEndDates)&gt;=XA$4),IF(OR(AND(DAY(LOOKUP($F14,TenantNames,TenantStartDates))&gt;28,DAY(EOMONTH(XA$4,0))=28,DAY(XA$4)=28),AND(DAY(LOOKUP($F14,TenantNames,TenantStartDates))&gt;30,DAY(EOMONTH(XA$4,0))=30,DAY(XA$4)=30),DAY(LOOKUP($F14,TenantNames,TenantStartDates))=DAY(XA$4)),IF((LOOKUP($F14,TenantNames,TenantEndDates)-XA$4)&lt;=31,LOOKUP($F14,TenantNames,TenantTotalRevenues)-SUM($JA14:WZ14),LOOKUP($F14,TenantNames,TenantMonthlyRents)),IF(AND((SUMIF($G$4:AHB$4,"&lt;"&amp;XA$4,$G14:AHB14))&gt;SUMIFS(TransactionAmounts,TenantSources,$F14,'Filtered Data'!$C$2:$C23,"&lt;"&amp;XA$4),XA$4&lt;TODAY()),"Late","Occupied")),)))</f>
        <v/>
      </c>
      <c r="XB14" s="33" t="str">
        <f>IF(ISBLANK($F14),,IF(TODAY()=XB$4,"Today",IF(AND(LOOKUP($F14,TenantNames,TenantStartDates)&lt;=XB$4,LOOKUP($F14,TenantNames,TenantEndDates)&gt;=XB$4),IF(OR(AND(DAY(LOOKUP($F14,TenantNames,TenantStartDates))&gt;28,DAY(EOMONTH(XB$4,0))=28,DAY(XB$4)=28),AND(DAY(LOOKUP($F14,TenantNames,TenantStartDates))&gt;30,DAY(EOMONTH(XB$4,0))=30,DAY(XB$4)=30),DAY(LOOKUP($F14,TenantNames,TenantStartDates))=DAY(XB$4)),IF((LOOKUP($F14,TenantNames,TenantEndDates)-XB$4)&lt;=31,LOOKUP($F14,TenantNames,TenantTotalRevenues)-SUM($JA14:XA14),LOOKUP($F14,TenantNames,TenantMonthlyRents)),IF(AND((SUMIF($G$4:AHB$4,"&lt;"&amp;XB$4,$G14:AHB14))&gt;SUMIFS(TransactionAmounts,TenantSources,$F14,'Filtered Data'!$C$2:$C23,"&lt;"&amp;XB$4),XB$4&lt;TODAY()),"Late","Occupied")),)))</f>
        <v/>
      </c>
      <c r="XC14" s="33" t="str">
        <f>IF(ISBLANK($F14),,IF(TODAY()=XC$4,"Today",IF(AND(LOOKUP($F14,TenantNames,TenantStartDates)&lt;=XC$4,LOOKUP($F14,TenantNames,TenantEndDates)&gt;=XC$4),IF(OR(AND(DAY(LOOKUP($F14,TenantNames,TenantStartDates))&gt;28,DAY(EOMONTH(XC$4,0))=28,DAY(XC$4)=28),AND(DAY(LOOKUP($F14,TenantNames,TenantStartDates))&gt;30,DAY(EOMONTH(XC$4,0))=30,DAY(XC$4)=30),DAY(LOOKUP($F14,TenantNames,TenantStartDates))=DAY(XC$4)),IF((LOOKUP($F14,TenantNames,TenantEndDates)-XC$4)&lt;=31,LOOKUP($F14,TenantNames,TenantTotalRevenues)-SUM($JA14:XB14),LOOKUP($F14,TenantNames,TenantMonthlyRents)),IF(AND((SUMIF($G$4:AHB$4,"&lt;"&amp;XC$4,$G14:AHB14))&gt;SUMIFS(TransactionAmounts,TenantSources,$F14,'Filtered Data'!$C$2:$C23,"&lt;"&amp;XC$4),XC$4&lt;TODAY()),"Late","Occupied")),)))</f>
        <v/>
      </c>
      <c r="XD14" s="33" t="str">
        <f>IF(ISBLANK($F14),,IF(TODAY()=XD$4,"Today",IF(AND(LOOKUP($F14,TenantNames,TenantStartDates)&lt;=XD$4,LOOKUP($F14,TenantNames,TenantEndDates)&gt;=XD$4),IF(OR(AND(DAY(LOOKUP($F14,TenantNames,TenantStartDates))&gt;28,DAY(EOMONTH(XD$4,0))=28,DAY(XD$4)=28),AND(DAY(LOOKUP($F14,TenantNames,TenantStartDates))&gt;30,DAY(EOMONTH(XD$4,0))=30,DAY(XD$4)=30),DAY(LOOKUP($F14,TenantNames,TenantStartDates))=DAY(XD$4)),IF((LOOKUP($F14,TenantNames,TenantEndDates)-XD$4)&lt;=31,LOOKUP($F14,TenantNames,TenantTotalRevenues)-SUM($JA14:XC14),LOOKUP($F14,TenantNames,TenantMonthlyRents)),IF(AND((SUMIF($G$4:AHB$4,"&lt;"&amp;XD$4,$G14:AHB14))&gt;SUMIFS(TransactionAmounts,TenantSources,$F14,'Filtered Data'!$C$2:$C23,"&lt;"&amp;XD$4),XD$4&lt;TODAY()),"Late","Occupied")),)))</f>
        <v/>
      </c>
      <c r="XE14" s="33" t="str">
        <f>IF(ISBLANK($F14),,IF(TODAY()=XE$4,"Today",IF(AND(LOOKUP($F14,TenantNames,TenantStartDates)&lt;=XE$4,LOOKUP($F14,TenantNames,TenantEndDates)&gt;=XE$4),IF(OR(AND(DAY(LOOKUP($F14,TenantNames,TenantStartDates))&gt;28,DAY(EOMONTH(XE$4,0))=28,DAY(XE$4)=28),AND(DAY(LOOKUP($F14,TenantNames,TenantStartDates))&gt;30,DAY(EOMONTH(XE$4,0))=30,DAY(XE$4)=30),DAY(LOOKUP($F14,TenantNames,TenantStartDates))=DAY(XE$4)),IF((LOOKUP($F14,TenantNames,TenantEndDates)-XE$4)&lt;=31,LOOKUP($F14,TenantNames,TenantTotalRevenues)-SUM($JA14:XD14),LOOKUP($F14,TenantNames,TenantMonthlyRents)),IF(AND((SUMIF($G$4:AHB$4,"&lt;"&amp;XE$4,$G14:AHB14))&gt;SUMIFS(TransactionAmounts,TenantSources,$F14,'Filtered Data'!$C$2:$C23,"&lt;"&amp;XE$4),XE$4&lt;TODAY()),"Late","Occupied")),)))</f>
        <v/>
      </c>
      <c r="XF14" s="33" t="str">
        <f>IF(ISBLANK($F14),,IF(TODAY()=XF$4,"Today",IF(AND(LOOKUP($F14,TenantNames,TenantStartDates)&lt;=XF$4,LOOKUP($F14,TenantNames,TenantEndDates)&gt;=XF$4),IF(OR(AND(DAY(LOOKUP($F14,TenantNames,TenantStartDates))&gt;28,DAY(EOMONTH(XF$4,0))=28,DAY(XF$4)=28),AND(DAY(LOOKUP($F14,TenantNames,TenantStartDates))&gt;30,DAY(EOMONTH(XF$4,0))=30,DAY(XF$4)=30),DAY(LOOKUP($F14,TenantNames,TenantStartDates))=DAY(XF$4)),IF((LOOKUP($F14,TenantNames,TenantEndDates)-XF$4)&lt;=31,LOOKUP($F14,TenantNames,TenantTotalRevenues)-SUM($JA14:XE14),LOOKUP($F14,TenantNames,TenantMonthlyRents)),IF(AND((SUMIF($G$4:AHB$4,"&lt;"&amp;XF$4,$G14:AHB14))&gt;SUMIFS(TransactionAmounts,TenantSources,$F14,'Filtered Data'!$C$2:$C23,"&lt;"&amp;XF$4),XF$4&lt;TODAY()),"Late","Occupied")),)))</f>
        <v/>
      </c>
      <c r="XG14" s="33" t="str">
        <f>IF(ISBLANK($F14),,IF(TODAY()=XG$4,"Today",IF(AND(LOOKUP($F14,TenantNames,TenantStartDates)&lt;=XG$4,LOOKUP($F14,TenantNames,TenantEndDates)&gt;=XG$4),IF(OR(AND(DAY(LOOKUP($F14,TenantNames,TenantStartDates))&gt;28,DAY(EOMONTH(XG$4,0))=28,DAY(XG$4)=28),AND(DAY(LOOKUP($F14,TenantNames,TenantStartDates))&gt;30,DAY(EOMONTH(XG$4,0))=30,DAY(XG$4)=30),DAY(LOOKUP($F14,TenantNames,TenantStartDates))=DAY(XG$4)),IF((LOOKUP($F14,TenantNames,TenantEndDates)-XG$4)&lt;=31,LOOKUP($F14,TenantNames,TenantTotalRevenues)-SUM($JA14:XF14),LOOKUP($F14,TenantNames,TenantMonthlyRents)),IF(AND((SUMIF($G$4:AHB$4,"&lt;"&amp;XG$4,$G14:AHB14))&gt;SUMIFS(TransactionAmounts,TenantSources,$F14,'Filtered Data'!$C$2:$C23,"&lt;"&amp;XG$4),XG$4&lt;TODAY()),"Late","Occupied")),)))</f>
        <v/>
      </c>
      <c r="XH14" s="33" t="str">
        <f>IF(ISBLANK($F14),,IF(TODAY()=XH$4,"Today",IF(AND(LOOKUP($F14,TenantNames,TenantStartDates)&lt;=XH$4,LOOKUP($F14,TenantNames,TenantEndDates)&gt;=XH$4),IF(OR(AND(DAY(LOOKUP($F14,TenantNames,TenantStartDates))&gt;28,DAY(EOMONTH(XH$4,0))=28,DAY(XH$4)=28),AND(DAY(LOOKUP($F14,TenantNames,TenantStartDates))&gt;30,DAY(EOMONTH(XH$4,0))=30,DAY(XH$4)=30),DAY(LOOKUP($F14,TenantNames,TenantStartDates))=DAY(XH$4)),IF((LOOKUP($F14,TenantNames,TenantEndDates)-XH$4)&lt;=31,LOOKUP($F14,TenantNames,TenantTotalRevenues)-SUM($JA14:XG14),LOOKUP($F14,TenantNames,TenantMonthlyRents)),IF(AND((SUMIF($G$4:AHB$4,"&lt;"&amp;XH$4,$G14:AHB14))&gt;SUMIFS(TransactionAmounts,TenantSources,$F14,'Filtered Data'!$C$2:$C23,"&lt;"&amp;XH$4),XH$4&lt;TODAY()),"Late","Occupied")),)))</f>
        <v/>
      </c>
      <c r="XI14" s="33" t="str">
        <f>IF(ISBLANK($F14),,IF(TODAY()=XI$4,"Today",IF(AND(LOOKUP($F14,TenantNames,TenantStartDates)&lt;=XI$4,LOOKUP($F14,TenantNames,TenantEndDates)&gt;=XI$4),IF(OR(AND(DAY(LOOKUP($F14,TenantNames,TenantStartDates))&gt;28,DAY(EOMONTH(XI$4,0))=28,DAY(XI$4)=28),AND(DAY(LOOKUP($F14,TenantNames,TenantStartDates))&gt;30,DAY(EOMONTH(XI$4,0))=30,DAY(XI$4)=30),DAY(LOOKUP($F14,TenantNames,TenantStartDates))=DAY(XI$4)),IF((LOOKUP($F14,TenantNames,TenantEndDates)-XI$4)&lt;=31,LOOKUP($F14,TenantNames,TenantTotalRevenues)-SUM($JA14:XH14),LOOKUP($F14,TenantNames,TenantMonthlyRents)),IF(AND((SUMIF($G$4:AHB$4,"&lt;"&amp;XI$4,$G14:AHB14))&gt;SUMIFS(TransactionAmounts,TenantSources,$F14,'Filtered Data'!$C$2:$C23,"&lt;"&amp;XI$4),XI$4&lt;TODAY()),"Late","Occupied")),)))</f>
        <v/>
      </c>
      <c r="XJ14" s="33" t="str">
        <f>IF(ISBLANK($F14),,IF(TODAY()=XJ$4,"Today",IF(AND(LOOKUP($F14,TenantNames,TenantStartDates)&lt;=XJ$4,LOOKUP($F14,TenantNames,TenantEndDates)&gt;=XJ$4),IF(OR(AND(DAY(LOOKUP($F14,TenantNames,TenantStartDates))&gt;28,DAY(EOMONTH(XJ$4,0))=28,DAY(XJ$4)=28),AND(DAY(LOOKUP($F14,TenantNames,TenantStartDates))&gt;30,DAY(EOMONTH(XJ$4,0))=30,DAY(XJ$4)=30),DAY(LOOKUP($F14,TenantNames,TenantStartDates))=DAY(XJ$4)),IF((LOOKUP($F14,TenantNames,TenantEndDates)-XJ$4)&lt;=31,LOOKUP($F14,TenantNames,TenantTotalRevenues)-SUM($JA14:XI14),LOOKUP($F14,TenantNames,TenantMonthlyRents)),IF(AND((SUMIF($G$4:AHB$4,"&lt;"&amp;XJ$4,$G14:AHB14))&gt;SUMIFS(TransactionAmounts,TenantSources,$F14,'Filtered Data'!$C$2:$C23,"&lt;"&amp;XJ$4),XJ$4&lt;TODAY()),"Late","Occupied")),)))</f>
        <v/>
      </c>
      <c r="XK14" s="33" t="str">
        <f>IF(ISBLANK($F14),,IF(TODAY()=XK$4,"Today",IF(AND(LOOKUP($F14,TenantNames,TenantStartDates)&lt;=XK$4,LOOKUP($F14,TenantNames,TenantEndDates)&gt;=XK$4),IF(OR(AND(DAY(LOOKUP($F14,TenantNames,TenantStartDates))&gt;28,DAY(EOMONTH(XK$4,0))=28,DAY(XK$4)=28),AND(DAY(LOOKUP($F14,TenantNames,TenantStartDates))&gt;30,DAY(EOMONTH(XK$4,0))=30,DAY(XK$4)=30),DAY(LOOKUP($F14,TenantNames,TenantStartDates))=DAY(XK$4)),IF((LOOKUP($F14,TenantNames,TenantEndDates)-XK$4)&lt;=31,LOOKUP($F14,TenantNames,TenantTotalRevenues)-SUM($JA14:XJ14),LOOKUP($F14,TenantNames,TenantMonthlyRents)),IF(AND((SUMIF($G$4:AHB$4,"&lt;"&amp;XK$4,$G14:AHB14))&gt;SUMIFS(TransactionAmounts,TenantSources,$F14,'Filtered Data'!$C$2:$C23,"&lt;"&amp;XK$4),XK$4&lt;TODAY()),"Late","Occupied")),)))</f>
        <v/>
      </c>
      <c r="XL14" s="33" t="str">
        <f>IF(ISBLANK($F14),,IF(TODAY()=XL$4,"Today",IF(AND(LOOKUP($F14,TenantNames,TenantStartDates)&lt;=XL$4,LOOKUP($F14,TenantNames,TenantEndDates)&gt;=XL$4),IF(OR(AND(DAY(LOOKUP($F14,TenantNames,TenantStartDates))&gt;28,DAY(EOMONTH(XL$4,0))=28,DAY(XL$4)=28),AND(DAY(LOOKUP($F14,TenantNames,TenantStartDates))&gt;30,DAY(EOMONTH(XL$4,0))=30,DAY(XL$4)=30),DAY(LOOKUP($F14,TenantNames,TenantStartDates))=DAY(XL$4)),IF((LOOKUP($F14,TenantNames,TenantEndDates)-XL$4)&lt;=31,LOOKUP($F14,TenantNames,TenantTotalRevenues)-SUM($JA14:XK14),LOOKUP($F14,TenantNames,TenantMonthlyRents)),IF(AND((SUMIF($G$4:AHB$4,"&lt;"&amp;XL$4,$G14:AHB14))&gt;SUMIFS(TransactionAmounts,TenantSources,$F14,'Filtered Data'!$C$2:$C23,"&lt;"&amp;XL$4),XL$4&lt;TODAY()),"Late","Occupied")),)))</f>
        <v/>
      </c>
      <c r="XM14" s="33" t="str">
        <f>IF(ISBLANK($F14),,IF(TODAY()=XM$4,"Today",IF(AND(LOOKUP($F14,TenantNames,TenantStartDates)&lt;=XM$4,LOOKUP($F14,TenantNames,TenantEndDates)&gt;=XM$4),IF(OR(AND(DAY(LOOKUP($F14,TenantNames,TenantStartDates))&gt;28,DAY(EOMONTH(XM$4,0))=28,DAY(XM$4)=28),AND(DAY(LOOKUP($F14,TenantNames,TenantStartDates))&gt;30,DAY(EOMONTH(XM$4,0))=30,DAY(XM$4)=30),DAY(LOOKUP($F14,TenantNames,TenantStartDates))=DAY(XM$4)),IF((LOOKUP($F14,TenantNames,TenantEndDates)-XM$4)&lt;=31,LOOKUP($F14,TenantNames,TenantTotalRevenues)-SUM($JA14:XL14),LOOKUP($F14,TenantNames,TenantMonthlyRents)),IF(AND((SUMIF($G$4:AHB$4,"&lt;"&amp;XM$4,$G14:AHB14))&gt;SUMIFS(TransactionAmounts,TenantSources,$F14,'Filtered Data'!$C$2:$C23,"&lt;"&amp;XM$4),XM$4&lt;TODAY()),"Late","Occupied")),)))</f>
        <v/>
      </c>
      <c r="XN14" s="33" t="str">
        <f>IF(ISBLANK($F14),,IF(TODAY()=XN$4,"Today",IF(AND(LOOKUP($F14,TenantNames,TenantStartDates)&lt;=XN$4,LOOKUP($F14,TenantNames,TenantEndDates)&gt;=XN$4),IF(OR(AND(DAY(LOOKUP($F14,TenantNames,TenantStartDates))&gt;28,DAY(EOMONTH(XN$4,0))=28,DAY(XN$4)=28),AND(DAY(LOOKUP($F14,TenantNames,TenantStartDates))&gt;30,DAY(EOMONTH(XN$4,0))=30,DAY(XN$4)=30),DAY(LOOKUP($F14,TenantNames,TenantStartDates))=DAY(XN$4)),IF((LOOKUP($F14,TenantNames,TenantEndDates)-XN$4)&lt;=31,LOOKUP($F14,TenantNames,TenantTotalRevenues)-SUM($JA14:XM14),LOOKUP($F14,TenantNames,TenantMonthlyRents)),IF(AND((SUMIF($G$4:AHB$4,"&lt;"&amp;XN$4,$G14:AHB14))&gt;SUMIFS(TransactionAmounts,TenantSources,$F14,'Filtered Data'!$C$2:$C23,"&lt;"&amp;XN$4),XN$4&lt;TODAY()),"Late","Occupied")),)))</f>
        <v/>
      </c>
      <c r="XO14" s="33" t="str">
        <f>IF(ISBLANK($F14),,IF(TODAY()=XO$4,"Today",IF(AND(LOOKUP($F14,TenantNames,TenantStartDates)&lt;=XO$4,LOOKUP($F14,TenantNames,TenantEndDates)&gt;=XO$4),IF(OR(AND(DAY(LOOKUP($F14,TenantNames,TenantStartDates))&gt;28,DAY(EOMONTH(XO$4,0))=28,DAY(XO$4)=28),AND(DAY(LOOKUP($F14,TenantNames,TenantStartDates))&gt;30,DAY(EOMONTH(XO$4,0))=30,DAY(XO$4)=30),DAY(LOOKUP($F14,TenantNames,TenantStartDates))=DAY(XO$4)),IF((LOOKUP($F14,TenantNames,TenantEndDates)-XO$4)&lt;=31,LOOKUP($F14,TenantNames,TenantTotalRevenues)-SUM($JA14:XN14),LOOKUP($F14,TenantNames,TenantMonthlyRents)),IF(AND((SUMIF($G$4:AHB$4,"&lt;"&amp;XO$4,$G14:AHB14))&gt;SUMIFS(TransactionAmounts,TenantSources,$F14,'Filtered Data'!$C$2:$C23,"&lt;"&amp;XO$4),XO$4&lt;TODAY()),"Late","Occupied")),)))</f>
        <v/>
      </c>
      <c r="XP14" s="33" t="str">
        <f>IF(ISBLANK($F14),,IF(TODAY()=XP$4,"Today",IF(AND(LOOKUP($F14,TenantNames,TenantStartDates)&lt;=XP$4,LOOKUP($F14,TenantNames,TenantEndDates)&gt;=XP$4),IF(OR(AND(DAY(LOOKUP($F14,TenantNames,TenantStartDates))&gt;28,DAY(EOMONTH(XP$4,0))=28,DAY(XP$4)=28),AND(DAY(LOOKUP($F14,TenantNames,TenantStartDates))&gt;30,DAY(EOMONTH(XP$4,0))=30,DAY(XP$4)=30),DAY(LOOKUP($F14,TenantNames,TenantStartDates))=DAY(XP$4)),IF((LOOKUP($F14,TenantNames,TenantEndDates)-XP$4)&lt;=31,LOOKUP($F14,TenantNames,TenantTotalRevenues)-SUM($JA14:XO14),LOOKUP($F14,TenantNames,TenantMonthlyRents)),IF(AND((SUMIF($G$4:AHB$4,"&lt;"&amp;XP$4,$G14:AHB14))&gt;SUMIFS(TransactionAmounts,TenantSources,$F14,'Filtered Data'!$C$2:$C23,"&lt;"&amp;XP$4),XP$4&lt;TODAY()),"Late","Occupied")),)))</f>
        <v/>
      </c>
      <c r="XQ14" s="33" t="str">
        <f>IF(ISBLANK($F14),,IF(TODAY()=XQ$4,"Today",IF(AND(LOOKUP($F14,TenantNames,TenantStartDates)&lt;=XQ$4,LOOKUP($F14,TenantNames,TenantEndDates)&gt;=XQ$4),IF(OR(AND(DAY(LOOKUP($F14,TenantNames,TenantStartDates))&gt;28,DAY(EOMONTH(XQ$4,0))=28,DAY(XQ$4)=28),AND(DAY(LOOKUP($F14,TenantNames,TenantStartDates))&gt;30,DAY(EOMONTH(XQ$4,0))=30,DAY(XQ$4)=30),DAY(LOOKUP($F14,TenantNames,TenantStartDates))=DAY(XQ$4)),IF((LOOKUP($F14,TenantNames,TenantEndDates)-XQ$4)&lt;=31,LOOKUP($F14,TenantNames,TenantTotalRevenues)-SUM($JA14:XP14),LOOKUP($F14,TenantNames,TenantMonthlyRents)),IF(AND((SUMIF($G$4:AHB$4,"&lt;"&amp;XQ$4,$G14:AHB14))&gt;SUMIFS(TransactionAmounts,TenantSources,$F14,'Filtered Data'!$C$2:$C23,"&lt;"&amp;XQ$4),XQ$4&lt;TODAY()),"Late","Occupied")),)))</f>
        <v/>
      </c>
      <c r="XR14" s="33" t="str">
        <f>IF(ISBLANK($F14),,IF(TODAY()=XR$4,"Today",IF(AND(LOOKUP($F14,TenantNames,TenantStartDates)&lt;=XR$4,LOOKUP($F14,TenantNames,TenantEndDates)&gt;=XR$4),IF(OR(AND(DAY(LOOKUP($F14,TenantNames,TenantStartDates))&gt;28,DAY(EOMONTH(XR$4,0))=28,DAY(XR$4)=28),AND(DAY(LOOKUP($F14,TenantNames,TenantStartDates))&gt;30,DAY(EOMONTH(XR$4,0))=30,DAY(XR$4)=30),DAY(LOOKUP($F14,TenantNames,TenantStartDates))=DAY(XR$4)),IF((LOOKUP($F14,TenantNames,TenantEndDates)-XR$4)&lt;=31,LOOKUP($F14,TenantNames,TenantTotalRevenues)-SUM($JA14:XQ14),LOOKUP($F14,TenantNames,TenantMonthlyRents)),IF(AND((SUMIF($G$4:AHB$4,"&lt;"&amp;XR$4,$G14:AHB14))&gt;SUMIFS(TransactionAmounts,TenantSources,$F14,'Filtered Data'!$C$2:$C23,"&lt;"&amp;XR$4),XR$4&lt;TODAY()),"Late","Occupied")),)))</f>
        <v/>
      </c>
      <c r="XS14" s="33" t="str">
        <f>IF(ISBLANK($F14),,IF(TODAY()=XS$4,"Today",IF(AND(LOOKUP($F14,TenantNames,TenantStartDates)&lt;=XS$4,LOOKUP($F14,TenantNames,TenantEndDates)&gt;=XS$4),IF(OR(AND(DAY(LOOKUP($F14,TenantNames,TenantStartDates))&gt;28,DAY(EOMONTH(XS$4,0))=28,DAY(XS$4)=28),AND(DAY(LOOKUP($F14,TenantNames,TenantStartDates))&gt;30,DAY(EOMONTH(XS$4,0))=30,DAY(XS$4)=30),DAY(LOOKUP($F14,TenantNames,TenantStartDates))=DAY(XS$4)),IF((LOOKUP($F14,TenantNames,TenantEndDates)-XS$4)&lt;=31,LOOKUP($F14,TenantNames,TenantTotalRevenues)-SUM($JA14:XR14),LOOKUP($F14,TenantNames,TenantMonthlyRents)),IF(AND((SUMIF($G$4:AHB$4,"&lt;"&amp;XS$4,$G14:AHB14))&gt;SUMIFS(TransactionAmounts,TenantSources,$F14,'Filtered Data'!$C$2:$C23,"&lt;"&amp;XS$4),XS$4&lt;TODAY()),"Late","Occupied")),)))</f>
        <v/>
      </c>
      <c r="XT14" s="33" t="str">
        <f>IF(ISBLANK($F14),,IF(TODAY()=XT$4,"Today",IF(AND(LOOKUP($F14,TenantNames,TenantStartDates)&lt;=XT$4,LOOKUP($F14,TenantNames,TenantEndDates)&gt;=XT$4),IF(OR(AND(DAY(LOOKUP($F14,TenantNames,TenantStartDates))&gt;28,DAY(EOMONTH(XT$4,0))=28,DAY(XT$4)=28),AND(DAY(LOOKUP($F14,TenantNames,TenantStartDates))&gt;30,DAY(EOMONTH(XT$4,0))=30,DAY(XT$4)=30),DAY(LOOKUP($F14,TenantNames,TenantStartDates))=DAY(XT$4)),IF((LOOKUP($F14,TenantNames,TenantEndDates)-XT$4)&lt;=31,LOOKUP($F14,TenantNames,TenantTotalRevenues)-SUM($JA14:XS14),LOOKUP($F14,TenantNames,TenantMonthlyRents)),IF(AND((SUMIF($G$4:AHB$4,"&lt;"&amp;XT$4,$G14:AHB14))&gt;SUMIFS(TransactionAmounts,TenantSources,$F14,'Filtered Data'!$C$2:$C23,"&lt;"&amp;XT$4),XT$4&lt;TODAY()),"Late","Occupied")),)))</f>
        <v/>
      </c>
      <c r="XU14" s="33" t="str">
        <f>IF(ISBLANK($F14),,IF(TODAY()=XU$4,"Today",IF(AND(LOOKUP($F14,TenantNames,TenantStartDates)&lt;=XU$4,LOOKUP($F14,TenantNames,TenantEndDates)&gt;=XU$4),IF(OR(AND(DAY(LOOKUP($F14,TenantNames,TenantStartDates))&gt;28,DAY(EOMONTH(XU$4,0))=28,DAY(XU$4)=28),AND(DAY(LOOKUP($F14,TenantNames,TenantStartDates))&gt;30,DAY(EOMONTH(XU$4,0))=30,DAY(XU$4)=30),DAY(LOOKUP($F14,TenantNames,TenantStartDates))=DAY(XU$4)),IF((LOOKUP($F14,TenantNames,TenantEndDates)-XU$4)&lt;=31,LOOKUP($F14,TenantNames,TenantTotalRevenues)-SUM($JA14:XT14),LOOKUP($F14,TenantNames,TenantMonthlyRents)),IF(AND((SUMIF($G$4:AHB$4,"&lt;"&amp;XU$4,$G14:AHB14))&gt;SUMIFS(TransactionAmounts,TenantSources,$F14,'Filtered Data'!$C$2:$C23,"&lt;"&amp;XU$4),XU$4&lt;TODAY()),"Late","Occupied")),)))</f>
        <v/>
      </c>
      <c r="XV14" s="33" t="str">
        <f>IF(ISBLANK($F14),,IF(TODAY()=XV$4,"Today",IF(AND(LOOKUP($F14,TenantNames,TenantStartDates)&lt;=XV$4,LOOKUP($F14,TenantNames,TenantEndDates)&gt;=XV$4),IF(OR(AND(DAY(LOOKUP($F14,TenantNames,TenantStartDates))&gt;28,DAY(EOMONTH(XV$4,0))=28,DAY(XV$4)=28),AND(DAY(LOOKUP($F14,TenantNames,TenantStartDates))&gt;30,DAY(EOMONTH(XV$4,0))=30,DAY(XV$4)=30),DAY(LOOKUP($F14,TenantNames,TenantStartDates))=DAY(XV$4)),IF((LOOKUP($F14,TenantNames,TenantEndDates)-XV$4)&lt;=31,LOOKUP($F14,TenantNames,TenantTotalRevenues)-SUM($JA14:XU14),LOOKUP($F14,TenantNames,TenantMonthlyRents)),IF(AND((SUMIF($G$4:AHB$4,"&lt;"&amp;XV$4,$G14:AHB14))&gt;SUMIFS(TransactionAmounts,TenantSources,$F14,'Filtered Data'!$C$2:$C23,"&lt;"&amp;XV$4),XV$4&lt;TODAY()),"Late","Occupied")),)))</f>
        <v/>
      </c>
      <c r="XW14" s="33" t="str">
        <f>IF(ISBLANK($F14),,IF(TODAY()=XW$4,"Today",IF(AND(LOOKUP($F14,TenantNames,TenantStartDates)&lt;=XW$4,LOOKUP($F14,TenantNames,TenantEndDates)&gt;=XW$4),IF(OR(AND(DAY(LOOKUP($F14,TenantNames,TenantStartDates))&gt;28,DAY(EOMONTH(XW$4,0))=28,DAY(XW$4)=28),AND(DAY(LOOKUP($F14,TenantNames,TenantStartDates))&gt;30,DAY(EOMONTH(XW$4,0))=30,DAY(XW$4)=30),DAY(LOOKUP($F14,TenantNames,TenantStartDates))=DAY(XW$4)),IF((LOOKUP($F14,TenantNames,TenantEndDates)-XW$4)&lt;=31,LOOKUP($F14,TenantNames,TenantTotalRevenues)-SUM($JA14:XV14),LOOKUP($F14,TenantNames,TenantMonthlyRents)),IF(AND((SUMIF($G$4:AHB$4,"&lt;"&amp;XW$4,$G14:AHB14))&gt;SUMIFS(TransactionAmounts,TenantSources,$F14,'Filtered Data'!$C$2:$C23,"&lt;"&amp;XW$4),XW$4&lt;TODAY()),"Late","Occupied")),)))</f>
        <v/>
      </c>
      <c r="XX14" s="33" t="str">
        <f>IF(ISBLANK($F14),,IF(TODAY()=XX$4,"Today",IF(AND(LOOKUP($F14,TenantNames,TenantStartDates)&lt;=XX$4,LOOKUP($F14,TenantNames,TenantEndDates)&gt;=XX$4),IF(OR(AND(DAY(LOOKUP($F14,TenantNames,TenantStartDates))&gt;28,DAY(EOMONTH(XX$4,0))=28,DAY(XX$4)=28),AND(DAY(LOOKUP($F14,TenantNames,TenantStartDates))&gt;30,DAY(EOMONTH(XX$4,0))=30,DAY(XX$4)=30),DAY(LOOKUP($F14,TenantNames,TenantStartDates))=DAY(XX$4)),IF((LOOKUP($F14,TenantNames,TenantEndDates)-XX$4)&lt;=31,LOOKUP($F14,TenantNames,TenantTotalRevenues)-SUM($JA14:XW14),LOOKUP($F14,TenantNames,TenantMonthlyRents)),IF(AND((SUMIF($G$4:AHB$4,"&lt;"&amp;XX$4,$G14:AHB14))&gt;SUMIFS(TransactionAmounts,TenantSources,$F14,'Filtered Data'!$C$2:$C23,"&lt;"&amp;XX$4),XX$4&lt;TODAY()),"Late","Occupied")),)))</f>
        <v/>
      </c>
      <c r="XY14" s="33" t="str">
        <f>IF(ISBLANK($F14),,IF(TODAY()=XY$4,"Today",IF(AND(LOOKUP($F14,TenantNames,TenantStartDates)&lt;=XY$4,LOOKUP($F14,TenantNames,TenantEndDates)&gt;=XY$4),IF(OR(AND(DAY(LOOKUP($F14,TenantNames,TenantStartDates))&gt;28,DAY(EOMONTH(XY$4,0))=28,DAY(XY$4)=28),AND(DAY(LOOKUP($F14,TenantNames,TenantStartDates))&gt;30,DAY(EOMONTH(XY$4,0))=30,DAY(XY$4)=30),DAY(LOOKUP($F14,TenantNames,TenantStartDates))=DAY(XY$4)),IF((LOOKUP($F14,TenantNames,TenantEndDates)-XY$4)&lt;=31,LOOKUP($F14,TenantNames,TenantTotalRevenues)-SUM($JA14:XX14),LOOKUP($F14,TenantNames,TenantMonthlyRents)),IF(AND((SUMIF($G$4:AHB$4,"&lt;"&amp;XY$4,$G14:AHB14))&gt;SUMIFS(TransactionAmounts,TenantSources,$F14,'Filtered Data'!$C$2:$C23,"&lt;"&amp;XY$4),XY$4&lt;TODAY()),"Late","Occupied")),)))</f>
        <v/>
      </c>
      <c r="XZ14" s="33" t="str">
        <f>IF(ISBLANK($F14),,IF(TODAY()=XZ$4,"Today",IF(AND(LOOKUP($F14,TenantNames,TenantStartDates)&lt;=XZ$4,LOOKUP($F14,TenantNames,TenantEndDates)&gt;=XZ$4),IF(OR(AND(DAY(LOOKUP($F14,TenantNames,TenantStartDates))&gt;28,DAY(EOMONTH(XZ$4,0))=28,DAY(XZ$4)=28),AND(DAY(LOOKUP($F14,TenantNames,TenantStartDates))&gt;30,DAY(EOMONTH(XZ$4,0))=30,DAY(XZ$4)=30),DAY(LOOKUP($F14,TenantNames,TenantStartDates))=DAY(XZ$4)),IF((LOOKUP($F14,TenantNames,TenantEndDates)-XZ$4)&lt;=31,LOOKUP($F14,TenantNames,TenantTotalRevenues)-SUM($JA14:XY14),LOOKUP($F14,TenantNames,TenantMonthlyRents)),IF(AND((SUMIF($G$4:AHB$4,"&lt;"&amp;XZ$4,$G14:AHB14))&gt;SUMIFS(TransactionAmounts,TenantSources,$F14,'Filtered Data'!$C$2:$C23,"&lt;"&amp;XZ$4),XZ$4&lt;TODAY()),"Late","Occupied")),)))</f>
        <v/>
      </c>
      <c r="YA14" s="33" t="str">
        <f>IF(ISBLANK($F14),,IF(TODAY()=YA$4,"Today",IF(AND(LOOKUP($F14,TenantNames,TenantStartDates)&lt;=YA$4,LOOKUP($F14,TenantNames,TenantEndDates)&gt;=YA$4),IF(OR(AND(DAY(LOOKUP($F14,TenantNames,TenantStartDates))&gt;28,DAY(EOMONTH(YA$4,0))=28,DAY(YA$4)=28),AND(DAY(LOOKUP($F14,TenantNames,TenantStartDates))&gt;30,DAY(EOMONTH(YA$4,0))=30,DAY(YA$4)=30),DAY(LOOKUP($F14,TenantNames,TenantStartDates))=DAY(YA$4)),IF((LOOKUP($F14,TenantNames,TenantEndDates)-YA$4)&lt;=31,LOOKUP($F14,TenantNames,TenantTotalRevenues)-SUM($JA14:XZ14),LOOKUP($F14,TenantNames,TenantMonthlyRents)),IF(AND((SUMIF($G$4:AHB$4,"&lt;"&amp;YA$4,$G14:AHB14))&gt;SUMIFS(TransactionAmounts,TenantSources,$F14,'Filtered Data'!$C$2:$C23,"&lt;"&amp;YA$4),YA$4&lt;TODAY()),"Late","Occupied")),)))</f>
        <v/>
      </c>
      <c r="YB14" s="33" t="str">
        <f>IF(ISBLANK($F14),,IF(TODAY()=YB$4,"Today",IF(AND(LOOKUP($F14,TenantNames,TenantStartDates)&lt;=YB$4,LOOKUP($F14,TenantNames,TenantEndDates)&gt;=YB$4),IF(OR(AND(DAY(LOOKUP($F14,TenantNames,TenantStartDates))&gt;28,DAY(EOMONTH(YB$4,0))=28,DAY(YB$4)=28),AND(DAY(LOOKUP($F14,TenantNames,TenantStartDates))&gt;30,DAY(EOMONTH(YB$4,0))=30,DAY(YB$4)=30),DAY(LOOKUP($F14,TenantNames,TenantStartDates))=DAY(YB$4)),IF((LOOKUP($F14,TenantNames,TenantEndDates)-YB$4)&lt;=31,LOOKUP($F14,TenantNames,TenantTotalRevenues)-SUM($JA14:YA14),LOOKUP($F14,TenantNames,TenantMonthlyRents)),IF(AND((SUMIF($G$4:AHB$4,"&lt;"&amp;YB$4,$G14:AHB14))&gt;SUMIFS(TransactionAmounts,TenantSources,$F14,'Filtered Data'!$C$2:$C23,"&lt;"&amp;YB$4),YB$4&lt;TODAY()),"Late","Occupied")),)))</f>
        <v/>
      </c>
      <c r="YC14" s="33" t="str">
        <f>IF(ISBLANK($F14),,IF(TODAY()=YC$4,"Today",IF(AND(LOOKUP($F14,TenantNames,TenantStartDates)&lt;=YC$4,LOOKUP($F14,TenantNames,TenantEndDates)&gt;=YC$4),IF(OR(AND(DAY(LOOKUP($F14,TenantNames,TenantStartDates))&gt;28,DAY(EOMONTH(YC$4,0))=28,DAY(YC$4)=28),AND(DAY(LOOKUP($F14,TenantNames,TenantStartDates))&gt;30,DAY(EOMONTH(YC$4,0))=30,DAY(YC$4)=30),DAY(LOOKUP($F14,TenantNames,TenantStartDates))=DAY(YC$4)),IF((LOOKUP($F14,TenantNames,TenantEndDates)-YC$4)&lt;=31,LOOKUP($F14,TenantNames,TenantTotalRevenues)-SUM($JA14:YB14),LOOKUP($F14,TenantNames,TenantMonthlyRents)),IF(AND((SUMIF($G$4:AHB$4,"&lt;"&amp;YC$4,$G14:AHB14))&gt;SUMIFS(TransactionAmounts,TenantSources,$F14,'Filtered Data'!$C$2:$C23,"&lt;"&amp;YC$4),YC$4&lt;TODAY()),"Late","Occupied")),)))</f>
        <v/>
      </c>
      <c r="YD14" s="33" t="str">
        <f>IF(ISBLANK($F14),,IF(TODAY()=YD$4,"Today",IF(AND(LOOKUP($F14,TenantNames,TenantStartDates)&lt;=YD$4,LOOKUP($F14,TenantNames,TenantEndDates)&gt;=YD$4),IF(OR(AND(DAY(LOOKUP($F14,TenantNames,TenantStartDates))&gt;28,DAY(EOMONTH(YD$4,0))=28,DAY(YD$4)=28),AND(DAY(LOOKUP($F14,TenantNames,TenantStartDates))&gt;30,DAY(EOMONTH(YD$4,0))=30,DAY(YD$4)=30),DAY(LOOKUP($F14,TenantNames,TenantStartDates))=DAY(YD$4)),IF((LOOKUP($F14,TenantNames,TenantEndDates)-YD$4)&lt;=31,LOOKUP($F14,TenantNames,TenantTotalRevenues)-SUM($JA14:YC14),LOOKUP($F14,TenantNames,TenantMonthlyRents)),IF(AND((SUMIF($G$4:AHB$4,"&lt;"&amp;YD$4,$G14:AHB14))&gt;SUMIFS(TransactionAmounts,TenantSources,$F14,'Filtered Data'!$C$2:$C23,"&lt;"&amp;YD$4),YD$4&lt;TODAY()),"Late","Occupied")),)))</f>
        <v/>
      </c>
      <c r="YE14" s="33" t="str">
        <f>IF(ISBLANK($F14),,IF(TODAY()=YE$4,"Today",IF(AND(LOOKUP($F14,TenantNames,TenantStartDates)&lt;=YE$4,LOOKUP($F14,TenantNames,TenantEndDates)&gt;=YE$4),IF(OR(AND(DAY(LOOKUP($F14,TenantNames,TenantStartDates))&gt;28,DAY(EOMONTH(YE$4,0))=28,DAY(YE$4)=28),AND(DAY(LOOKUP($F14,TenantNames,TenantStartDates))&gt;30,DAY(EOMONTH(YE$4,0))=30,DAY(YE$4)=30),DAY(LOOKUP($F14,TenantNames,TenantStartDates))=DAY(YE$4)),IF((LOOKUP($F14,TenantNames,TenantEndDates)-YE$4)&lt;=31,LOOKUP($F14,TenantNames,TenantTotalRevenues)-SUM($JA14:YD14),LOOKUP($F14,TenantNames,TenantMonthlyRents)),IF(AND((SUMIF($G$4:AHB$4,"&lt;"&amp;YE$4,$G14:AHB14))&gt;SUMIFS(TransactionAmounts,TenantSources,$F14,'Filtered Data'!$C$2:$C23,"&lt;"&amp;YE$4),YE$4&lt;TODAY()),"Late","Occupied")),)))</f>
        <v/>
      </c>
      <c r="YF14" s="33" t="str">
        <f>IF(ISBLANK($F14),,IF(TODAY()=YF$4,"Today",IF(AND(LOOKUP($F14,TenantNames,TenantStartDates)&lt;=YF$4,LOOKUP($F14,TenantNames,TenantEndDates)&gt;=YF$4),IF(OR(AND(DAY(LOOKUP($F14,TenantNames,TenantStartDates))&gt;28,DAY(EOMONTH(YF$4,0))=28,DAY(YF$4)=28),AND(DAY(LOOKUP($F14,TenantNames,TenantStartDates))&gt;30,DAY(EOMONTH(YF$4,0))=30,DAY(YF$4)=30),DAY(LOOKUP($F14,TenantNames,TenantStartDates))=DAY(YF$4)),IF((LOOKUP($F14,TenantNames,TenantEndDates)-YF$4)&lt;=31,LOOKUP($F14,TenantNames,TenantTotalRevenues)-SUM($JA14:YE14),LOOKUP($F14,TenantNames,TenantMonthlyRents)),IF(AND((SUMIF($G$4:AHB$4,"&lt;"&amp;YF$4,$G14:AHB14))&gt;SUMIFS(TransactionAmounts,TenantSources,$F14,'Filtered Data'!$C$2:$C23,"&lt;"&amp;YF$4),YF$4&lt;TODAY()),"Late","Occupied")),)))</f>
        <v/>
      </c>
      <c r="YG14" s="33" t="str">
        <f>IF(ISBLANK($F14),,IF(TODAY()=YG$4,"Today",IF(AND(LOOKUP($F14,TenantNames,TenantStartDates)&lt;=YG$4,LOOKUP($F14,TenantNames,TenantEndDates)&gt;=YG$4),IF(OR(AND(DAY(LOOKUP($F14,TenantNames,TenantStartDates))&gt;28,DAY(EOMONTH(YG$4,0))=28,DAY(YG$4)=28),AND(DAY(LOOKUP($F14,TenantNames,TenantStartDates))&gt;30,DAY(EOMONTH(YG$4,0))=30,DAY(YG$4)=30),DAY(LOOKUP($F14,TenantNames,TenantStartDates))=DAY(YG$4)),IF((LOOKUP($F14,TenantNames,TenantEndDates)-YG$4)&lt;=31,LOOKUP($F14,TenantNames,TenantTotalRevenues)-SUM($JA14:YF14),LOOKUP($F14,TenantNames,TenantMonthlyRents)),IF(AND((SUMIF($G$4:AHB$4,"&lt;"&amp;YG$4,$G14:AHB14))&gt;SUMIFS(TransactionAmounts,TenantSources,$F14,'Filtered Data'!$C$2:$C23,"&lt;"&amp;YG$4),YG$4&lt;TODAY()),"Late","Occupied")),)))</f>
        <v/>
      </c>
      <c r="YH14" s="33" t="str">
        <f>IF(ISBLANK($F14),,IF(TODAY()=YH$4,"Today",IF(AND(LOOKUP($F14,TenantNames,TenantStartDates)&lt;=YH$4,LOOKUP($F14,TenantNames,TenantEndDates)&gt;=YH$4),IF(OR(AND(DAY(LOOKUP($F14,TenantNames,TenantStartDates))&gt;28,DAY(EOMONTH(YH$4,0))=28,DAY(YH$4)=28),AND(DAY(LOOKUP($F14,TenantNames,TenantStartDates))&gt;30,DAY(EOMONTH(YH$4,0))=30,DAY(YH$4)=30),DAY(LOOKUP($F14,TenantNames,TenantStartDates))=DAY(YH$4)),IF((LOOKUP($F14,TenantNames,TenantEndDates)-YH$4)&lt;=31,LOOKUP($F14,TenantNames,TenantTotalRevenues)-SUM($JA14:YG14),LOOKUP($F14,TenantNames,TenantMonthlyRents)),IF(AND((SUMIF($G$4:AHB$4,"&lt;"&amp;YH$4,$G14:AHB14))&gt;SUMIFS(TransactionAmounts,TenantSources,$F14,'Filtered Data'!$C$2:$C23,"&lt;"&amp;YH$4),YH$4&lt;TODAY()),"Late","Occupied")),)))</f>
        <v/>
      </c>
      <c r="YI14" s="33" t="str">
        <f>IF(ISBLANK($F14),,IF(TODAY()=YI$4,"Today",IF(AND(LOOKUP($F14,TenantNames,TenantStartDates)&lt;=YI$4,LOOKUP($F14,TenantNames,TenantEndDates)&gt;=YI$4),IF(OR(AND(DAY(LOOKUP($F14,TenantNames,TenantStartDates))&gt;28,DAY(EOMONTH(YI$4,0))=28,DAY(YI$4)=28),AND(DAY(LOOKUP($F14,TenantNames,TenantStartDates))&gt;30,DAY(EOMONTH(YI$4,0))=30,DAY(YI$4)=30),DAY(LOOKUP($F14,TenantNames,TenantStartDates))=DAY(YI$4)),IF((LOOKUP($F14,TenantNames,TenantEndDates)-YI$4)&lt;=31,LOOKUP($F14,TenantNames,TenantTotalRevenues)-SUM($JA14:YH14),LOOKUP($F14,TenantNames,TenantMonthlyRents)),IF(AND((SUMIF($G$4:AHB$4,"&lt;"&amp;YI$4,$G14:AHB14))&gt;SUMIFS(TransactionAmounts,TenantSources,$F14,'Filtered Data'!$C$2:$C23,"&lt;"&amp;YI$4),YI$4&lt;TODAY()),"Late","Occupied")),)))</f>
        <v/>
      </c>
      <c r="YJ14" s="33" t="str">
        <f>IF(ISBLANK($F14),,IF(TODAY()=YJ$4,"Today",IF(AND(LOOKUP($F14,TenantNames,TenantStartDates)&lt;=YJ$4,LOOKUP($F14,TenantNames,TenantEndDates)&gt;=YJ$4),IF(OR(AND(DAY(LOOKUP($F14,TenantNames,TenantStartDates))&gt;28,DAY(EOMONTH(YJ$4,0))=28,DAY(YJ$4)=28),AND(DAY(LOOKUP($F14,TenantNames,TenantStartDates))&gt;30,DAY(EOMONTH(YJ$4,0))=30,DAY(YJ$4)=30),DAY(LOOKUP($F14,TenantNames,TenantStartDates))=DAY(YJ$4)),IF((LOOKUP($F14,TenantNames,TenantEndDates)-YJ$4)&lt;=31,LOOKUP($F14,TenantNames,TenantTotalRevenues)-SUM($JA14:YI14),LOOKUP($F14,TenantNames,TenantMonthlyRents)),IF(AND((SUMIF($G$4:AHB$4,"&lt;"&amp;YJ$4,$G14:AHB14))&gt;SUMIFS(TransactionAmounts,TenantSources,$F14,'Filtered Data'!$C$2:$C23,"&lt;"&amp;YJ$4),YJ$4&lt;TODAY()),"Late","Occupied")),)))</f>
        <v/>
      </c>
      <c r="YK14" s="33" t="str">
        <f>IF(ISBLANK($F14),,IF(TODAY()=YK$4,"Today",IF(AND(LOOKUP($F14,TenantNames,TenantStartDates)&lt;=YK$4,LOOKUP($F14,TenantNames,TenantEndDates)&gt;=YK$4),IF(OR(AND(DAY(LOOKUP($F14,TenantNames,TenantStartDates))&gt;28,DAY(EOMONTH(YK$4,0))=28,DAY(YK$4)=28),AND(DAY(LOOKUP($F14,TenantNames,TenantStartDates))&gt;30,DAY(EOMONTH(YK$4,0))=30,DAY(YK$4)=30),DAY(LOOKUP($F14,TenantNames,TenantStartDates))=DAY(YK$4)),IF((LOOKUP($F14,TenantNames,TenantEndDates)-YK$4)&lt;=31,LOOKUP($F14,TenantNames,TenantTotalRevenues)-SUM($JA14:YJ14),LOOKUP($F14,TenantNames,TenantMonthlyRents)),IF(AND((SUMIF($G$4:AHB$4,"&lt;"&amp;YK$4,$G14:AHB14))&gt;SUMIFS(TransactionAmounts,TenantSources,$F14,'Filtered Data'!$C$2:$C23,"&lt;"&amp;YK$4),YK$4&lt;TODAY()),"Late","Occupied")),)))</f>
        <v/>
      </c>
      <c r="YL14" s="33" t="str">
        <f>IF(ISBLANK($F14),,IF(TODAY()=YL$4,"Today",IF(AND(LOOKUP($F14,TenantNames,TenantStartDates)&lt;=YL$4,LOOKUP($F14,TenantNames,TenantEndDates)&gt;=YL$4),IF(OR(AND(DAY(LOOKUP($F14,TenantNames,TenantStartDates))&gt;28,DAY(EOMONTH(YL$4,0))=28,DAY(YL$4)=28),AND(DAY(LOOKUP($F14,TenantNames,TenantStartDates))&gt;30,DAY(EOMONTH(YL$4,0))=30,DAY(YL$4)=30),DAY(LOOKUP($F14,TenantNames,TenantStartDates))=DAY(YL$4)),IF((LOOKUP($F14,TenantNames,TenantEndDates)-YL$4)&lt;=31,LOOKUP($F14,TenantNames,TenantTotalRevenues)-SUM($JA14:YK14),LOOKUP($F14,TenantNames,TenantMonthlyRents)),IF(AND((SUMIF($G$4:AHB$4,"&lt;"&amp;YL$4,$G14:AHB14))&gt;SUMIFS(TransactionAmounts,TenantSources,$F14,'Filtered Data'!$C$2:$C23,"&lt;"&amp;YL$4),YL$4&lt;TODAY()),"Late","Occupied")),)))</f>
        <v/>
      </c>
      <c r="YM14" s="33" t="str">
        <f>IF(ISBLANK($F14),,IF(TODAY()=YM$4,"Today",IF(AND(LOOKUP($F14,TenantNames,TenantStartDates)&lt;=YM$4,LOOKUP($F14,TenantNames,TenantEndDates)&gt;=YM$4),IF(OR(AND(DAY(LOOKUP($F14,TenantNames,TenantStartDates))&gt;28,DAY(EOMONTH(YM$4,0))=28,DAY(YM$4)=28),AND(DAY(LOOKUP($F14,TenantNames,TenantStartDates))&gt;30,DAY(EOMONTH(YM$4,0))=30,DAY(YM$4)=30),DAY(LOOKUP($F14,TenantNames,TenantStartDates))=DAY(YM$4)),IF((LOOKUP($F14,TenantNames,TenantEndDates)-YM$4)&lt;=31,LOOKUP($F14,TenantNames,TenantTotalRevenues)-SUM($JA14:YL14),LOOKUP($F14,TenantNames,TenantMonthlyRents)),IF(AND((SUMIF($G$4:AHB$4,"&lt;"&amp;YM$4,$G14:AHB14))&gt;SUMIFS(TransactionAmounts,TenantSources,$F14,'Filtered Data'!$C$2:$C23,"&lt;"&amp;YM$4),YM$4&lt;TODAY()),"Late","Occupied")),)))</f>
        <v/>
      </c>
      <c r="YN14" s="33" t="str">
        <f>IF(ISBLANK($F14),,IF(TODAY()=YN$4,"Today",IF(AND(LOOKUP($F14,TenantNames,TenantStartDates)&lt;=YN$4,LOOKUP($F14,TenantNames,TenantEndDates)&gt;=YN$4),IF(OR(AND(DAY(LOOKUP($F14,TenantNames,TenantStartDates))&gt;28,DAY(EOMONTH(YN$4,0))=28,DAY(YN$4)=28),AND(DAY(LOOKUP($F14,TenantNames,TenantStartDates))&gt;30,DAY(EOMONTH(YN$4,0))=30,DAY(YN$4)=30),DAY(LOOKUP($F14,TenantNames,TenantStartDates))=DAY(YN$4)),IF((LOOKUP($F14,TenantNames,TenantEndDates)-YN$4)&lt;=31,LOOKUP($F14,TenantNames,TenantTotalRevenues)-SUM($JA14:YM14),LOOKUP($F14,TenantNames,TenantMonthlyRents)),IF(AND((SUMIF($G$4:AHB$4,"&lt;"&amp;YN$4,$G14:AHB14))&gt;SUMIFS(TransactionAmounts,TenantSources,$F14,'Filtered Data'!$C$2:$C23,"&lt;"&amp;YN$4),YN$4&lt;TODAY()),"Late","Occupied")),)))</f>
        <v/>
      </c>
      <c r="YO14" s="33" t="str">
        <f>IF(ISBLANK($F14),,IF(TODAY()=YO$4,"Today",IF(AND(LOOKUP($F14,TenantNames,TenantStartDates)&lt;=YO$4,LOOKUP($F14,TenantNames,TenantEndDates)&gt;=YO$4),IF(OR(AND(DAY(LOOKUP($F14,TenantNames,TenantStartDates))&gt;28,DAY(EOMONTH(YO$4,0))=28,DAY(YO$4)=28),AND(DAY(LOOKUP($F14,TenantNames,TenantStartDates))&gt;30,DAY(EOMONTH(YO$4,0))=30,DAY(YO$4)=30),DAY(LOOKUP($F14,TenantNames,TenantStartDates))=DAY(YO$4)),IF((LOOKUP($F14,TenantNames,TenantEndDates)-YO$4)&lt;=31,LOOKUP($F14,TenantNames,TenantTotalRevenues)-SUM($JA14:YN14),LOOKUP($F14,TenantNames,TenantMonthlyRents)),IF(AND((SUMIF($G$4:AHB$4,"&lt;"&amp;YO$4,$G14:AHB14))&gt;SUMIFS(TransactionAmounts,TenantSources,$F14,'Filtered Data'!$C$2:$C23,"&lt;"&amp;YO$4),YO$4&lt;TODAY()),"Late","Occupied")),)))</f>
        <v/>
      </c>
      <c r="YP14" s="33" t="str">
        <f>IF(ISBLANK($F14),,IF(TODAY()=YP$4,"Today",IF(AND(LOOKUP($F14,TenantNames,TenantStartDates)&lt;=YP$4,LOOKUP($F14,TenantNames,TenantEndDates)&gt;=YP$4),IF(OR(AND(DAY(LOOKUP($F14,TenantNames,TenantStartDates))&gt;28,DAY(EOMONTH(YP$4,0))=28,DAY(YP$4)=28),AND(DAY(LOOKUP($F14,TenantNames,TenantStartDates))&gt;30,DAY(EOMONTH(YP$4,0))=30,DAY(YP$4)=30),DAY(LOOKUP($F14,TenantNames,TenantStartDates))=DAY(YP$4)),IF((LOOKUP($F14,TenantNames,TenantEndDates)-YP$4)&lt;=31,LOOKUP($F14,TenantNames,TenantTotalRevenues)-SUM($JA14:YO14),LOOKUP($F14,TenantNames,TenantMonthlyRents)),IF(AND((SUMIF($G$4:AHB$4,"&lt;"&amp;YP$4,$G14:AHB14))&gt;SUMIFS(TransactionAmounts,TenantSources,$F14,'Filtered Data'!$C$2:$C23,"&lt;"&amp;YP$4),YP$4&lt;TODAY()),"Late","Occupied")),)))</f>
        <v/>
      </c>
      <c r="YQ14" s="33" t="str">
        <f>IF(ISBLANK($F14),,IF(TODAY()=YQ$4,"Today",IF(AND(LOOKUP($F14,TenantNames,TenantStartDates)&lt;=YQ$4,LOOKUP($F14,TenantNames,TenantEndDates)&gt;=YQ$4),IF(OR(AND(DAY(LOOKUP($F14,TenantNames,TenantStartDates))&gt;28,DAY(EOMONTH(YQ$4,0))=28,DAY(YQ$4)=28),AND(DAY(LOOKUP($F14,TenantNames,TenantStartDates))&gt;30,DAY(EOMONTH(YQ$4,0))=30,DAY(YQ$4)=30),DAY(LOOKUP($F14,TenantNames,TenantStartDates))=DAY(YQ$4)),IF((LOOKUP($F14,TenantNames,TenantEndDates)-YQ$4)&lt;=31,LOOKUP($F14,TenantNames,TenantTotalRevenues)-SUM($JA14:YP14),LOOKUP($F14,TenantNames,TenantMonthlyRents)),IF(AND((SUMIF($G$4:AHB$4,"&lt;"&amp;YQ$4,$G14:AHB14))&gt;SUMIFS(TransactionAmounts,TenantSources,$F14,'Filtered Data'!$C$2:$C23,"&lt;"&amp;YQ$4),YQ$4&lt;TODAY()),"Late","Occupied")),)))</f>
        <v/>
      </c>
      <c r="YR14" s="33" t="str">
        <f>IF(ISBLANK($F14),,IF(TODAY()=YR$4,"Today",IF(AND(LOOKUP($F14,TenantNames,TenantStartDates)&lt;=YR$4,LOOKUP($F14,TenantNames,TenantEndDates)&gt;=YR$4),IF(OR(AND(DAY(LOOKUP($F14,TenantNames,TenantStartDates))&gt;28,DAY(EOMONTH(YR$4,0))=28,DAY(YR$4)=28),AND(DAY(LOOKUP($F14,TenantNames,TenantStartDates))&gt;30,DAY(EOMONTH(YR$4,0))=30,DAY(YR$4)=30),DAY(LOOKUP($F14,TenantNames,TenantStartDates))=DAY(YR$4)),IF((LOOKUP($F14,TenantNames,TenantEndDates)-YR$4)&lt;=31,LOOKUP($F14,TenantNames,TenantTotalRevenues)-SUM($JA14:YQ14),LOOKUP($F14,TenantNames,TenantMonthlyRents)),IF(AND((SUMIF($G$4:AHB$4,"&lt;"&amp;YR$4,$G14:AHB14))&gt;SUMIFS(TransactionAmounts,TenantSources,$F14,'Filtered Data'!$C$2:$C23,"&lt;"&amp;YR$4),YR$4&lt;TODAY()),"Late","Occupied")),)))</f>
        <v/>
      </c>
      <c r="YS14" s="33" t="str">
        <f>IF(ISBLANK($F14),,IF(TODAY()=YS$4,"Today",IF(AND(LOOKUP($F14,TenantNames,TenantStartDates)&lt;=YS$4,LOOKUP($F14,TenantNames,TenantEndDates)&gt;=YS$4),IF(OR(AND(DAY(LOOKUP($F14,TenantNames,TenantStartDates))&gt;28,DAY(EOMONTH(YS$4,0))=28,DAY(YS$4)=28),AND(DAY(LOOKUP($F14,TenantNames,TenantStartDates))&gt;30,DAY(EOMONTH(YS$4,0))=30,DAY(YS$4)=30),DAY(LOOKUP($F14,TenantNames,TenantStartDates))=DAY(YS$4)),IF((LOOKUP($F14,TenantNames,TenantEndDates)-YS$4)&lt;=31,LOOKUP($F14,TenantNames,TenantTotalRevenues)-SUM($JA14:YR14),LOOKUP($F14,TenantNames,TenantMonthlyRents)),IF(AND((SUMIF($G$4:AHB$4,"&lt;"&amp;YS$4,$G14:AHB14))&gt;SUMIFS(TransactionAmounts,TenantSources,$F14,'Filtered Data'!$C$2:$C23,"&lt;"&amp;YS$4),YS$4&lt;TODAY()),"Late","Occupied")),)))</f>
        <v/>
      </c>
      <c r="YT14" s="33" t="str">
        <f>IF(ISBLANK($F14),,IF(TODAY()=YT$4,"Today",IF(AND(LOOKUP($F14,TenantNames,TenantStartDates)&lt;=YT$4,LOOKUP($F14,TenantNames,TenantEndDates)&gt;=YT$4),IF(OR(AND(DAY(LOOKUP($F14,TenantNames,TenantStartDates))&gt;28,DAY(EOMONTH(YT$4,0))=28,DAY(YT$4)=28),AND(DAY(LOOKUP($F14,TenantNames,TenantStartDates))&gt;30,DAY(EOMONTH(YT$4,0))=30,DAY(YT$4)=30),DAY(LOOKUP($F14,TenantNames,TenantStartDates))=DAY(YT$4)),IF((LOOKUP($F14,TenantNames,TenantEndDates)-YT$4)&lt;=31,LOOKUP($F14,TenantNames,TenantTotalRevenues)-SUM($JA14:YS14),LOOKUP($F14,TenantNames,TenantMonthlyRents)),IF(AND((SUMIF($G$4:AHB$4,"&lt;"&amp;YT$4,$G14:AHB14))&gt;SUMIFS(TransactionAmounts,TenantSources,$F14,'Filtered Data'!$C$2:$C23,"&lt;"&amp;YT$4),YT$4&lt;TODAY()),"Late","Occupied")),)))</f>
        <v/>
      </c>
      <c r="YU14" s="33" t="str">
        <f>IF(ISBLANK($F14),,IF(TODAY()=YU$4,"Today",IF(AND(LOOKUP($F14,TenantNames,TenantStartDates)&lt;=YU$4,LOOKUP($F14,TenantNames,TenantEndDates)&gt;=YU$4),IF(OR(AND(DAY(LOOKUP($F14,TenantNames,TenantStartDates))&gt;28,DAY(EOMONTH(YU$4,0))=28,DAY(YU$4)=28),AND(DAY(LOOKUP($F14,TenantNames,TenantStartDates))&gt;30,DAY(EOMONTH(YU$4,0))=30,DAY(YU$4)=30),DAY(LOOKUP($F14,TenantNames,TenantStartDates))=DAY(YU$4)),IF((LOOKUP($F14,TenantNames,TenantEndDates)-YU$4)&lt;=31,LOOKUP($F14,TenantNames,TenantTotalRevenues)-SUM($JA14:YT14),LOOKUP($F14,TenantNames,TenantMonthlyRents)),IF(AND((SUMIF($G$4:AHB$4,"&lt;"&amp;YU$4,$G14:AHB14))&gt;SUMIFS(TransactionAmounts,TenantSources,$F14,'Filtered Data'!$C$2:$C23,"&lt;"&amp;YU$4),YU$4&lt;TODAY()),"Late","Occupied")),)))</f>
        <v/>
      </c>
      <c r="YV14" s="33" t="str">
        <f>IF(ISBLANK($F14),,IF(TODAY()=YV$4,"Today",IF(AND(LOOKUP($F14,TenantNames,TenantStartDates)&lt;=YV$4,LOOKUP($F14,TenantNames,TenantEndDates)&gt;=YV$4),IF(OR(AND(DAY(LOOKUP($F14,TenantNames,TenantStartDates))&gt;28,DAY(EOMONTH(YV$4,0))=28,DAY(YV$4)=28),AND(DAY(LOOKUP($F14,TenantNames,TenantStartDates))&gt;30,DAY(EOMONTH(YV$4,0))=30,DAY(YV$4)=30),DAY(LOOKUP($F14,TenantNames,TenantStartDates))=DAY(YV$4)),IF((LOOKUP($F14,TenantNames,TenantEndDates)-YV$4)&lt;=31,LOOKUP($F14,TenantNames,TenantTotalRevenues)-SUM($JA14:YU14),LOOKUP($F14,TenantNames,TenantMonthlyRents)),IF(AND((SUMIF($G$4:AHB$4,"&lt;"&amp;YV$4,$G14:AHB14))&gt;SUMIFS(TransactionAmounts,TenantSources,$F14,'Filtered Data'!$C$2:$C23,"&lt;"&amp;YV$4),YV$4&lt;TODAY()),"Late","Occupied")),)))</f>
        <v/>
      </c>
      <c r="YW14" s="33" t="str">
        <f>IF(ISBLANK($F14),,IF(TODAY()=YW$4,"Today",IF(AND(LOOKUP($F14,TenantNames,TenantStartDates)&lt;=YW$4,LOOKUP($F14,TenantNames,TenantEndDates)&gt;=YW$4),IF(OR(AND(DAY(LOOKUP($F14,TenantNames,TenantStartDates))&gt;28,DAY(EOMONTH(YW$4,0))=28,DAY(YW$4)=28),AND(DAY(LOOKUP($F14,TenantNames,TenantStartDates))&gt;30,DAY(EOMONTH(YW$4,0))=30,DAY(YW$4)=30),DAY(LOOKUP($F14,TenantNames,TenantStartDates))=DAY(YW$4)),IF((LOOKUP($F14,TenantNames,TenantEndDates)-YW$4)&lt;=31,LOOKUP($F14,TenantNames,TenantTotalRevenues)-SUM($JA14:YV14),LOOKUP($F14,TenantNames,TenantMonthlyRents)),IF(AND((SUMIF($G$4:AHB$4,"&lt;"&amp;YW$4,$G14:AHB14))&gt;SUMIFS(TransactionAmounts,TenantSources,$F14,'Filtered Data'!$C$2:$C23,"&lt;"&amp;YW$4),YW$4&lt;TODAY()),"Late","Occupied")),)))</f>
        <v/>
      </c>
      <c r="YX14" s="33" t="str">
        <f>IF(ISBLANK($F14),,IF(TODAY()=YX$4,"Today",IF(AND(LOOKUP($F14,TenantNames,TenantStartDates)&lt;=YX$4,LOOKUP($F14,TenantNames,TenantEndDates)&gt;=YX$4),IF(OR(AND(DAY(LOOKUP($F14,TenantNames,TenantStartDates))&gt;28,DAY(EOMONTH(YX$4,0))=28,DAY(YX$4)=28),AND(DAY(LOOKUP($F14,TenantNames,TenantStartDates))&gt;30,DAY(EOMONTH(YX$4,0))=30,DAY(YX$4)=30),DAY(LOOKUP($F14,TenantNames,TenantStartDates))=DAY(YX$4)),IF((LOOKUP($F14,TenantNames,TenantEndDates)-YX$4)&lt;=31,LOOKUP($F14,TenantNames,TenantTotalRevenues)-SUM($JA14:YW14),LOOKUP($F14,TenantNames,TenantMonthlyRents)),IF(AND((SUMIF($G$4:AHB$4,"&lt;"&amp;YX$4,$G14:AHB14))&gt;SUMIFS(TransactionAmounts,TenantSources,$F14,'Filtered Data'!$C$2:$C23,"&lt;"&amp;YX$4),YX$4&lt;TODAY()),"Late","Occupied")),)))</f>
        <v/>
      </c>
      <c r="YY14" s="33" t="str">
        <f>IF(ISBLANK($F14),,IF(TODAY()=YY$4,"Today",IF(AND(LOOKUP($F14,TenantNames,TenantStartDates)&lt;=YY$4,LOOKUP($F14,TenantNames,TenantEndDates)&gt;=YY$4),IF(OR(AND(DAY(LOOKUP($F14,TenantNames,TenantStartDates))&gt;28,DAY(EOMONTH(YY$4,0))=28,DAY(YY$4)=28),AND(DAY(LOOKUP($F14,TenantNames,TenantStartDates))&gt;30,DAY(EOMONTH(YY$4,0))=30,DAY(YY$4)=30),DAY(LOOKUP($F14,TenantNames,TenantStartDates))=DAY(YY$4)),IF((LOOKUP($F14,TenantNames,TenantEndDates)-YY$4)&lt;=31,LOOKUP($F14,TenantNames,TenantTotalRevenues)-SUM($JA14:YX14),LOOKUP($F14,TenantNames,TenantMonthlyRents)),IF(AND((SUMIF($G$4:AHB$4,"&lt;"&amp;YY$4,$G14:AHB14))&gt;SUMIFS(TransactionAmounts,TenantSources,$F14,'Filtered Data'!$C$2:$C23,"&lt;"&amp;YY$4),YY$4&lt;TODAY()),"Late","Occupied")),)))</f>
        <v/>
      </c>
      <c r="YZ14" s="33" t="str">
        <f>IF(ISBLANK($F14),,IF(TODAY()=YZ$4,"Today",IF(AND(LOOKUP($F14,TenantNames,TenantStartDates)&lt;=YZ$4,LOOKUP($F14,TenantNames,TenantEndDates)&gt;=YZ$4),IF(OR(AND(DAY(LOOKUP($F14,TenantNames,TenantStartDates))&gt;28,DAY(EOMONTH(YZ$4,0))=28,DAY(YZ$4)=28),AND(DAY(LOOKUP($F14,TenantNames,TenantStartDates))&gt;30,DAY(EOMONTH(YZ$4,0))=30,DAY(YZ$4)=30),DAY(LOOKUP($F14,TenantNames,TenantStartDates))=DAY(YZ$4)),IF((LOOKUP($F14,TenantNames,TenantEndDates)-YZ$4)&lt;=31,LOOKUP($F14,TenantNames,TenantTotalRevenues)-SUM($JA14:YY14),LOOKUP($F14,TenantNames,TenantMonthlyRents)),IF(AND((SUMIF($G$4:AHB$4,"&lt;"&amp;YZ$4,$G14:AHB14))&gt;SUMIFS(TransactionAmounts,TenantSources,$F14,'Filtered Data'!$C$2:$C23,"&lt;"&amp;YZ$4),YZ$4&lt;TODAY()),"Late","Occupied")),)))</f>
        <v/>
      </c>
      <c r="ZA14" s="33" t="str">
        <f>IF(ISBLANK($F14),,IF(TODAY()=ZA$4,"Today",IF(AND(LOOKUP($F14,TenantNames,TenantStartDates)&lt;=ZA$4,LOOKUP($F14,TenantNames,TenantEndDates)&gt;=ZA$4),IF(OR(AND(DAY(LOOKUP($F14,TenantNames,TenantStartDates))&gt;28,DAY(EOMONTH(ZA$4,0))=28,DAY(ZA$4)=28),AND(DAY(LOOKUP($F14,TenantNames,TenantStartDates))&gt;30,DAY(EOMONTH(ZA$4,0))=30,DAY(ZA$4)=30),DAY(LOOKUP($F14,TenantNames,TenantStartDates))=DAY(ZA$4)),IF((LOOKUP($F14,TenantNames,TenantEndDates)-ZA$4)&lt;=31,LOOKUP($F14,TenantNames,TenantTotalRevenues)-SUM($JA14:YZ14),LOOKUP($F14,TenantNames,TenantMonthlyRents)),IF(AND((SUMIF($G$4:AHB$4,"&lt;"&amp;ZA$4,$G14:AHB14))&gt;SUMIFS(TransactionAmounts,TenantSources,$F14,'Filtered Data'!$C$2:$C23,"&lt;"&amp;ZA$4),ZA$4&lt;TODAY()),"Late","Occupied")),)))</f>
        <v/>
      </c>
      <c r="ZB14" s="33" t="str">
        <f>IF(ISBLANK($F14),,IF(TODAY()=ZB$4,"Today",IF(AND(LOOKUP($F14,TenantNames,TenantStartDates)&lt;=ZB$4,LOOKUP($F14,TenantNames,TenantEndDates)&gt;=ZB$4),IF(OR(AND(DAY(LOOKUP($F14,TenantNames,TenantStartDates))&gt;28,DAY(EOMONTH(ZB$4,0))=28,DAY(ZB$4)=28),AND(DAY(LOOKUP($F14,TenantNames,TenantStartDates))&gt;30,DAY(EOMONTH(ZB$4,0))=30,DAY(ZB$4)=30),DAY(LOOKUP($F14,TenantNames,TenantStartDates))=DAY(ZB$4)),IF((LOOKUP($F14,TenantNames,TenantEndDates)-ZB$4)&lt;=31,LOOKUP($F14,TenantNames,TenantTotalRevenues)-SUM($JA14:ZA14),LOOKUP($F14,TenantNames,TenantMonthlyRents)),IF(AND((SUMIF($G$4:AHB$4,"&lt;"&amp;ZB$4,$G14:AHB14))&gt;SUMIFS(TransactionAmounts,TenantSources,$F14,'Filtered Data'!$C$2:$C23,"&lt;"&amp;ZB$4),ZB$4&lt;TODAY()),"Late","Occupied")),)))</f>
        <v/>
      </c>
      <c r="ZC14" s="33" t="str">
        <f>IF(ISBLANK($F14),,IF(TODAY()=ZC$4,"Today",IF(AND(LOOKUP($F14,TenantNames,TenantStartDates)&lt;=ZC$4,LOOKUP($F14,TenantNames,TenantEndDates)&gt;=ZC$4),IF(OR(AND(DAY(LOOKUP($F14,TenantNames,TenantStartDates))&gt;28,DAY(EOMONTH(ZC$4,0))=28,DAY(ZC$4)=28),AND(DAY(LOOKUP($F14,TenantNames,TenantStartDates))&gt;30,DAY(EOMONTH(ZC$4,0))=30,DAY(ZC$4)=30),DAY(LOOKUP($F14,TenantNames,TenantStartDates))=DAY(ZC$4)),IF((LOOKUP($F14,TenantNames,TenantEndDates)-ZC$4)&lt;=31,LOOKUP($F14,TenantNames,TenantTotalRevenues)-SUM($JA14:ZB14),LOOKUP($F14,TenantNames,TenantMonthlyRents)),IF(AND((SUMIF($G$4:AHB$4,"&lt;"&amp;ZC$4,$G14:AHB14))&gt;SUMIFS(TransactionAmounts,TenantSources,$F14,'Filtered Data'!$C$2:$C23,"&lt;"&amp;ZC$4),ZC$4&lt;TODAY()),"Late","Occupied")),)))</f>
        <v/>
      </c>
      <c r="ZD14" s="33" t="str">
        <f>IF(ISBLANK($F14),,IF(TODAY()=ZD$4,"Today",IF(AND(LOOKUP($F14,TenantNames,TenantStartDates)&lt;=ZD$4,LOOKUP($F14,TenantNames,TenantEndDates)&gt;=ZD$4),IF(OR(AND(DAY(LOOKUP($F14,TenantNames,TenantStartDates))&gt;28,DAY(EOMONTH(ZD$4,0))=28,DAY(ZD$4)=28),AND(DAY(LOOKUP($F14,TenantNames,TenantStartDates))&gt;30,DAY(EOMONTH(ZD$4,0))=30,DAY(ZD$4)=30),DAY(LOOKUP($F14,TenantNames,TenantStartDates))=DAY(ZD$4)),IF((LOOKUP($F14,TenantNames,TenantEndDates)-ZD$4)&lt;=31,LOOKUP($F14,TenantNames,TenantTotalRevenues)-SUM($JA14:ZC14),LOOKUP($F14,TenantNames,TenantMonthlyRents)),IF(AND((SUMIF($G$4:AHB$4,"&lt;"&amp;ZD$4,$G14:AHB14))&gt;SUMIFS(TransactionAmounts,TenantSources,$F14,'Filtered Data'!$C$2:$C23,"&lt;"&amp;ZD$4),ZD$4&lt;TODAY()),"Late","Occupied")),)))</f>
        <v/>
      </c>
      <c r="ZE14" s="33" t="str">
        <f>IF(ISBLANK($F14),,IF(TODAY()=ZE$4,"Today",IF(AND(LOOKUP($F14,TenantNames,TenantStartDates)&lt;=ZE$4,LOOKUP($F14,TenantNames,TenantEndDates)&gt;=ZE$4),IF(OR(AND(DAY(LOOKUP($F14,TenantNames,TenantStartDates))&gt;28,DAY(EOMONTH(ZE$4,0))=28,DAY(ZE$4)=28),AND(DAY(LOOKUP($F14,TenantNames,TenantStartDates))&gt;30,DAY(EOMONTH(ZE$4,0))=30,DAY(ZE$4)=30),DAY(LOOKUP($F14,TenantNames,TenantStartDates))=DAY(ZE$4)),IF((LOOKUP($F14,TenantNames,TenantEndDates)-ZE$4)&lt;=31,LOOKUP($F14,TenantNames,TenantTotalRevenues)-SUM($JA14:ZD14),LOOKUP($F14,TenantNames,TenantMonthlyRents)),IF(AND((SUMIF($G$4:AHB$4,"&lt;"&amp;ZE$4,$G14:AHB14))&gt;SUMIFS(TransactionAmounts,TenantSources,$F14,'Filtered Data'!$C$2:$C23,"&lt;"&amp;ZE$4),ZE$4&lt;TODAY()),"Late","Occupied")),)))</f>
        <v/>
      </c>
      <c r="ZF14" s="33" t="str">
        <f>IF(ISBLANK($F14),,IF(TODAY()=ZF$4,"Today",IF(AND(LOOKUP($F14,TenantNames,TenantStartDates)&lt;=ZF$4,LOOKUP($F14,TenantNames,TenantEndDates)&gt;=ZF$4),IF(OR(AND(DAY(LOOKUP($F14,TenantNames,TenantStartDates))&gt;28,DAY(EOMONTH(ZF$4,0))=28,DAY(ZF$4)=28),AND(DAY(LOOKUP($F14,TenantNames,TenantStartDates))&gt;30,DAY(EOMONTH(ZF$4,0))=30,DAY(ZF$4)=30),DAY(LOOKUP($F14,TenantNames,TenantStartDates))=DAY(ZF$4)),IF((LOOKUP($F14,TenantNames,TenantEndDates)-ZF$4)&lt;=31,LOOKUP($F14,TenantNames,TenantTotalRevenues)-SUM($JA14:ZE14),LOOKUP($F14,TenantNames,TenantMonthlyRents)),IF(AND((SUMIF($G$4:AHB$4,"&lt;"&amp;ZF$4,$G14:AHB14))&gt;SUMIFS(TransactionAmounts,TenantSources,$F14,'Filtered Data'!$C$2:$C23,"&lt;"&amp;ZF$4),ZF$4&lt;TODAY()),"Late","Occupied")),)))</f>
        <v/>
      </c>
      <c r="ZG14" s="33" t="str">
        <f>IF(ISBLANK($F14),,IF(TODAY()=ZG$4,"Today",IF(AND(LOOKUP($F14,TenantNames,TenantStartDates)&lt;=ZG$4,LOOKUP($F14,TenantNames,TenantEndDates)&gt;=ZG$4),IF(OR(AND(DAY(LOOKUP($F14,TenantNames,TenantStartDates))&gt;28,DAY(EOMONTH(ZG$4,0))=28,DAY(ZG$4)=28),AND(DAY(LOOKUP($F14,TenantNames,TenantStartDates))&gt;30,DAY(EOMONTH(ZG$4,0))=30,DAY(ZG$4)=30),DAY(LOOKUP($F14,TenantNames,TenantStartDates))=DAY(ZG$4)),IF((LOOKUP($F14,TenantNames,TenantEndDates)-ZG$4)&lt;=31,LOOKUP($F14,TenantNames,TenantTotalRevenues)-SUM($JA14:ZF14),LOOKUP($F14,TenantNames,TenantMonthlyRents)),IF(AND((SUMIF($G$4:AHB$4,"&lt;"&amp;ZG$4,$G14:AHB14))&gt;SUMIFS(TransactionAmounts,TenantSources,$F14,'Filtered Data'!$C$2:$C23,"&lt;"&amp;ZG$4),ZG$4&lt;TODAY()),"Late","Occupied")),)))</f>
        <v/>
      </c>
      <c r="ZH14" s="33" t="str">
        <f>IF(ISBLANK($F14),,IF(TODAY()=ZH$4,"Today",IF(AND(LOOKUP($F14,TenantNames,TenantStartDates)&lt;=ZH$4,LOOKUP($F14,TenantNames,TenantEndDates)&gt;=ZH$4),IF(OR(AND(DAY(LOOKUP($F14,TenantNames,TenantStartDates))&gt;28,DAY(EOMONTH(ZH$4,0))=28,DAY(ZH$4)=28),AND(DAY(LOOKUP($F14,TenantNames,TenantStartDates))&gt;30,DAY(EOMONTH(ZH$4,0))=30,DAY(ZH$4)=30),DAY(LOOKUP($F14,TenantNames,TenantStartDates))=DAY(ZH$4)),IF((LOOKUP($F14,TenantNames,TenantEndDates)-ZH$4)&lt;=31,LOOKUP($F14,TenantNames,TenantTotalRevenues)-SUM($JA14:ZG14),LOOKUP($F14,TenantNames,TenantMonthlyRents)),IF(AND((SUMIF($G$4:AHB$4,"&lt;"&amp;ZH$4,$G14:AHB14))&gt;SUMIFS(TransactionAmounts,TenantSources,$F14,'Filtered Data'!$C$2:$C23,"&lt;"&amp;ZH$4),ZH$4&lt;TODAY()),"Late","Occupied")),)))</f>
        <v/>
      </c>
      <c r="ZI14" s="33" t="str">
        <f>IF(ISBLANK($F14),,IF(TODAY()=ZI$4,"Today",IF(AND(LOOKUP($F14,TenantNames,TenantStartDates)&lt;=ZI$4,LOOKUP($F14,TenantNames,TenantEndDates)&gt;=ZI$4),IF(OR(AND(DAY(LOOKUP($F14,TenantNames,TenantStartDates))&gt;28,DAY(EOMONTH(ZI$4,0))=28,DAY(ZI$4)=28),AND(DAY(LOOKUP($F14,TenantNames,TenantStartDates))&gt;30,DAY(EOMONTH(ZI$4,0))=30,DAY(ZI$4)=30),DAY(LOOKUP($F14,TenantNames,TenantStartDates))=DAY(ZI$4)),IF((LOOKUP($F14,TenantNames,TenantEndDates)-ZI$4)&lt;=31,LOOKUP($F14,TenantNames,TenantTotalRevenues)-SUM($JA14:ZH14),LOOKUP($F14,TenantNames,TenantMonthlyRents)),IF(AND((SUMIF($G$4:AHB$4,"&lt;"&amp;ZI$4,$G14:AHB14))&gt;SUMIFS(TransactionAmounts,TenantSources,$F14,'Filtered Data'!$C$2:$C23,"&lt;"&amp;ZI$4),ZI$4&lt;TODAY()),"Late","Occupied")),)))</f>
        <v/>
      </c>
      <c r="ZJ14" s="33" t="str">
        <f>IF(ISBLANK($F14),,IF(TODAY()=ZJ$4,"Today",IF(AND(LOOKUP($F14,TenantNames,TenantStartDates)&lt;=ZJ$4,LOOKUP($F14,TenantNames,TenantEndDates)&gt;=ZJ$4),IF(OR(AND(DAY(LOOKUP($F14,TenantNames,TenantStartDates))&gt;28,DAY(EOMONTH(ZJ$4,0))=28,DAY(ZJ$4)=28),AND(DAY(LOOKUP($F14,TenantNames,TenantStartDates))&gt;30,DAY(EOMONTH(ZJ$4,0))=30,DAY(ZJ$4)=30),DAY(LOOKUP($F14,TenantNames,TenantStartDates))=DAY(ZJ$4)),IF((LOOKUP($F14,TenantNames,TenantEndDates)-ZJ$4)&lt;=31,LOOKUP($F14,TenantNames,TenantTotalRevenues)-SUM($JA14:ZI14),LOOKUP($F14,TenantNames,TenantMonthlyRents)),IF(AND((SUMIF($G$4:AHB$4,"&lt;"&amp;ZJ$4,$G14:AHB14))&gt;SUMIFS(TransactionAmounts,TenantSources,$F14,'Filtered Data'!$C$2:$C23,"&lt;"&amp;ZJ$4),ZJ$4&lt;TODAY()),"Late","Occupied")),)))</f>
        <v/>
      </c>
      <c r="ZK14" s="33" t="str">
        <f>IF(ISBLANK($F14),,IF(TODAY()=ZK$4,"Today",IF(AND(LOOKUP($F14,TenantNames,TenantStartDates)&lt;=ZK$4,LOOKUP($F14,TenantNames,TenantEndDates)&gt;=ZK$4),IF(OR(AND(DAY(LOOKUP($F14,TenantNames,TenantStartDates))&gt;28,DAY(EOMONTH(ZK$4,0))=28,DAY(ZK$4)=28),AND(DAY(LOOKUP($F14,TenantNames,TenantStartDates))&gt;30,DAY(EOMONTH(ZK$4,0))=30,DAY(ZK$4)=30),DAY(LOOKUP($F14,TenantNames,TenantStartDates))=DAY(ZK$4)),IF((LOOKUP($F14,TenantNames,TenantEndDates)-ZK$4)&lt;=31,LOOKUP($F14,TenantNames,TenantTotalRevenues)-SUM($JA14:ZJ14),LOOKUP($F14,TenantNames,TenantMonthlyRents)),IF(AND((SUMIF($G$4:AHB$4,"&lt;"&amp;ZK$4,$G14:AHB14))&gt;SUMIFS(TransactionAmounts,TenantSources,$F14,'Filtered Data'!$C$2:$C23,"&lt;"&amp;ZK$4),ZK$4&lt;TODAY()),"Late","Occupied")),)))</f>
        <v/>
      </c>
      <c r="ZL14" s="33" t="str">
        <f>IF(ISBLANK($F14),,IF(TODAY()=ZL$4,"Today",IF(AND(LOOKUP($F14,TenantNames,TenantStartDates)&lt;=ZL$4,LOOKUP($F14,TenantNames,TenantEndDates)&gt;=ZL$4),IF(OR(AND(DAY(LOOKUP($F14,TenantNames,TenantStartDates))&gt;28,DAY(EOMONTH(ZL$4,0))=28,DAY(ZL$4)=28),AND(DAY(LOOKUP($F14,TenantNames,TenantStartDates))&gt;30,DAY(EOMONTH(ZL$4,0))=30,DAY(ZL$4)=30),DAY(LOOKUP($F14,TenantNames,TenantStartDates))=DAY(ZL$4)),IF((LOOKUP($F14,TenantNames,TenantEndDates)-ZL$4)&lt;=31,LOOKUP($F14,TenantNames,TenantTotalRevenues)-SUM($JA14:ZK14),LOOKUP($F14,TenantNames,TenantMonthlyRents)),IF(AND((SUMIF($G$4:AHB$4,"&lt;"&amp;ZL$4,$G14:AHB14))&gt;SUMIFS(TransactionAmounts,TenantSources,$F14,'Filtered Data'!$C$2:$C23,"&lt;"&amp;ZL$4),ZL$4&lt;TODAY()),"Late","Occupied")),)))</f>
        <v/>
      </c>
      <c r="ZM14" s="33" t="str">
        <f>IF(ISBLANK($F14),,IF(TODAY()=ZM$4,"Today",IF(AND(LOOKUP($F14,TenantNames,TenantStartDates)&lt;=ZM$4,LOOKUP($F14,TenantNames,TenantEndDates)&gt;=ZM$4),IF(OR(AND(DAY(LOOKUP($F14,TenantNames,TenantStartDates))&gt;28,DAY(EOMONTH(ZM$4,0))=28,DAY(ZM$4)=28),AND(DAY(LOOKUP($F14,TenantNames,TenantStartDates))&gt;30,DAY(EOMONTH(ZM$4,0))=30,DAY(ZM$4)=30),DAY(LOOKUP($F14,TenantNames,TenantStartDates))=DAY(ZM$4)),IF((LOOKUP($F14,TenantNames,TenantEndDates)-ZM$4)&lt;=31,LOOKUP($F14,TenantNames,TenantTotalRevenues)-SUM($JA14:ZL14),LOOKUP($F14,TenantNames,TenantMonthlyRents)),IF(AND((SUMIF($G$4:AHB$4,"&lt;"&amp;ZM$4,$G14:AHB14))&gt;SUMIFS(TransactionAmounts,TenantSources,$F14,'Filtered Data'!$C$2:$C23,"&lt;"&amp;ZM$4),ZM$4&lt;TODAY()),"Late","Occupied")),)))</f>
        <v/>
      </c>
      <c r="ZN14" s="33" t="str">
        <f>IF(ISBLANK($F14),,IF(TODAY()=ZN$4,"Today",IF(AND(LOOKUP($F14,TenantNames,TenantStartDates)&lt;=ZN$4,LOOKUP($F14,TenantNames,TenantEndDates)&gt;=ZN$4),IF(OR(AND(DAY(LOOKUP($F14,TenantNames,TenantStartDates))&gt;28,DAY(EOMONTH(ZN$4,0))=28,DAY(ZN$4)=28),AND(DAY(LOOKUP($F14,TenantNames,TenantStartDates))&gt;30,DAY(EOMONTH(ZN$4,0))=30,DAY(ZN$4)=30),DAY(LOOKUP($F14,TenantNames,TenantStartDates))=DAY(ZN$4)),IF((LOOKUP($F14,TenantNames,TenantEndDates)-ZN$4)&lt;=31,LOOKUP($F14,TenantNames,TenantTotalRevenues)-SUM($JA14:ZM14),LOOKUP($F14,TenantNames,TenantMonthlyRents)),IF(AND((SUMIF($G$4:AHB$4,"&lt;"&amp;ZN$4,$G14:AHB14))&gt;SUMIFS(TransactionAmounts,TenantSources,$F14,'Filtered Data'!$C$2:$C23,"&lt;"&amp;ZN$4),ZN$4&lt;TODAY()),"Late","Occupied")),)))</f>
        <v/>
      </c>
      <c r="ZO14" s="33" t="str">
        <f>IF(ISBLANK($F14),,IF(TODAY()=ZO$4,"Today",IF(AND(LOOKUP($F14,TenantNames,TenantStartDates)&lt;=ZO$4,LOOKUP($F14,TenantNames,TenantEndDates)&gt;=ZO$4),IF(OR(AND(DAY(LOOKUP($F14,TenantNames,TenantStartDates))&gt;28,DAY(EOMONTH(ZO$4,0))=28,DAY(ZO$4)=28),AND(DAY(LOOKUP($F14,TenantNames,TenantStartDates))&gt;30,DAY(EOMONTH(ZO$4,0))=30,DAY(ZO$4)=30),DAY(LOOKUP($F14,TenantNames,TenantStartDates))=DAY(ZO$4)),IF((LOOKUP($F14,TenantNames,TenantEndDates)-ZO$4)&lt;=31,LOOKUP($F14,TenantNames,TenantTotalRevenues)-SUM($JA14:ZN14),LOOKUP($F14,TenantNames,TenantMonthlyRents)),IF(AND((SUMIF($G$4:AHB$4,"&lt;"&amp;ZO$4,$G14:AHB14))&gt;SUMIFS(TransactionAmounts,TenantSources,$F14,'Filtered Data'!$C$2:$C23,"&lt;"&amp;ZO$4),ZO$4&lt;TODAY()),"Late","Occupied")),)))</f>
        <v/>
      </c>
      <c r="ZP14" s="33" t="str">
        <f>IF(ISBLANK($F14),,IF(TODAY()=ZP$4,"Today",IF(AND(LOOKUP($F14,TenantNames,TenantStartDates)&lt;=ZP$4,LOOKUP($F14,TenantNames,TenantEndDates)&gt;=ZP$4),IF(OR(AND(DAY(LOOKUP($F14,TenantNames,TenantStartDates))&gt;28,DAY(EOMONTH(ZP$4,0))=28,DAY(ZP$4)=28),AND(DAY(LOOKUP($F14,TenantNames,TenantStartDates))&gt;30,DAY(EOMONTH(ZP$4,0))=30,DAY(ZP$4)=30),DAY(LOOKUP($F14,TenantNames,TenantStartDates))=DAY(ZP$4)),IF((LOOKUP($F14,TenantNames,TenantEndDates)-ZP$4)&lt;=31,LOOKUP($F14,TenantNames,TenantTotalRevenues)-SUM($JA14:ZO14),LOOKUP($F14,TenantNames,TenantMonthlyRents)),IF(AND((SUMIF($G$4:AHB$4,"&lt;"&amp;ZP$4,$G14:AHB14))&gt;SUMIFS(TransactionAmounts,TenantSources,$F14,'Filtered Data'!$C$2:$C23,"&lt;"&amp;ZP$4),ZP$4&lt;TODAY()),"Late","Occupied")),)))</f>
        <v/>
      </c>
      <c r="ZQ14" s="33" t="str">
        <f>IF(ISBLANK($F14),,IF(TODAY()=ZQ$4,"Today",IF(AND(LOOKUP($F14,TenantNames,TenantStartDates)&lt;=ZQ$4,LOOKUP($F14,TenantNames,TenantEndDates)&gt;=ZQ$4),IF(OR(AND(DAY(LOOKUP($F14,TenantNames,TenantStartDates))&gt;28,DAY(EOMONTH(ZQ$4,0))=28,DAY(ZQ$4)=28),AND(DAY(LOOKUP($F14,TenantNames,TenantStartDates))&gt;30,DAY(EOMONTH(ZQ$4,0))=30,DAY(ZQ$4)=30),DAY(LOOKUP($F14,TenantNames,TenantStartDates))=DAY(ZQ$4)),IF((LOOKUP($F14,TenantNames,TenantEndDates)-ZQ$4)&lt;=31,LOOKUP($F14,TenantNames,TenantTotalRevenues)-SUM($JA14:ZP14),LOOKUP($F14,TenantNames,TenantMonthlyRents)),IF(AND((SUMIF($G$4:AHB$4,"&lt;"&amp;ZQ$4,$G14:AHB14))&gt;SUMIFS(TransactionAmounts,TenantSources,$F14,'Filtered Data'!$C$2:$C23,"&lt;"&amp;ZQ$4),ZQ$4&lt;TODAY()),"Late","Occupied")),)))</f>
        <v/>
      </c>
      <c r="ZR14" s="33" t="str">
        <f>IF(ISBLANK($F14),,IF(TODAY()=ZR$4,"Today",IF(AND(LOOKUP($F14,TenantNames,TenantStartDates)&lt;=ZR$4,LOOKUP($F14,TenantNames,TenantEndDates)&gt;=ZR$4),IF(OR(AND(DAY(LOOKUP($F14,TenantNames,TenantStartDates))&gt;28,DAY(EOMONTH(ZR$4,0))=28,DAY(ZR$4)=28),AND(DAY(LOOKUP($F14,TenantNames,TenantStartDates))&gt;30,DAY(EOMONTH(ZR$4,0))=30,DAY(ZR$4)=30),DAY(LOOKUP($F14,TenantNames,TenantStartDates))=DAY(ZR$4)),IF((LOOKUP($F14,TenantNames,TenantEndDates)-ZR$4)&lt;=31,LOOKUP($F14,TenantNames,TenantTotalRevenues)-SUM($JA14:ZQ14),LOOKUP($F14,TenantNames,TenantMonthlyRents)),IF(AND((SUMIF($G$4:AHB$4,"&lt;"&amp;ZR$4,$G14:AHB14))&gt;SUMIFS(TransactionAmounts,TenantSources,$F14,'Filtered Data'!$C$2:$C23,"&lt;"&amp;ZR$4),ZR$4&lt;TODAY()),"Late","Occupied")),)))</f>
        <v/>
      </c>
      <c r="ZS14" s="33" t="str">
        <f>IF(ISBLANK($F14),,IF(TODAY()=ZS$4,"Today",IF(AND(LOOKUP($F14,TenantNames,TenantStartDates)&lt;=ZS$4,LOOKUP($F14,TenantNames,TenantEndDates)&gt;=ZS$4),IF(OR(AND(DAY(LOOKUP($F14,TenantNames,TenantStartDates))&gt;28,DAY(EOMONTH(ZS$4,0))=28,DAY(ZS$4)=28),AND(DAY(LOOKUP($F14,TenantNames,TenantStartDates))&gt;30,DAY(EOMONTH(ZS$4,0))=30,DAY(ZS$4)=30),DAY(LOOKUP($F14,TenantNames,TenantStartDates))=DAY(ZS$4)),IF((LOOKUP($F14,TenantNames,TenantEndDates)-ZS$4)&lt;=31,LOOKUP($F14,TenantNames,TenantTotalRevenues)-SUM($JA14:ZR14),LOOKUP($F14,TenantNames,TenantMonthlyRents)),IF(AND((SUMIF($G$4:AHB$4,"&lt;"&amp;ZS$4,$G14:AHB14))&gt;SUMIFS(TransactionAmounts,TenantSources,$F14,'Filtered Data'!$C$2:$C23,"&lt;"&amp;ZS$4),ZS$4&lt;TODAY()),"Late","Occupied")),)))</f>
        <v/>
      </c>
      <c r="ZT14" s="33" t="str">
        <f>IF(ISBLANK($F14),,IF(TODAY()=ZT$4,"Today",IF(AND(LOOKUP($F14,TenantNames,TenantStartDates)&lt;=ZT$4,LOOKUP($F14,TenantNames,TenantEndDates)&gt;=ZT$4),IF(OR(AND(DAY(LOOKUP($F14,TenantNames,TenantStartDates))&gt;28,DAY(EOMONTH(ZT$4,0))=28,DAY(ZT$4)=28),AND(DAY(LOOKUP($F14,TenantNames,TenantStartDates))&gt;30,DAY(EOMONTH(ZT$4,0))=30,DAY(ZT$4)=30),DAY(LOOKUP($F14,TenantNames,TenantStartDates))=DAY(ZT$4)),IF((LOOKUP($F14,TenantNames,TenantEndDates)-ZT$4)&lt;=31,LOOKUP($F14,TenantNames,TenantTotalRevenues)-SUM($JA14:ZS14),LOOKUP($F14,TenantNames,TenantMonthlyRents)),IF(AND((SUMIF($G$4:AHB$4,"&lt;"&amp;ZT$4,$G14:AHB14))&gt;SUMIFS(TransactionAmounts,TenantSources,$F14,'Filtered Data'!$C$2:$C23,"&lt;"&amp;ZT$4),ZT$4&lt;TODAY()),"Late","Occupied")),)))</f>
        <v/>
      </c>
      <c r="ZU14" s="33" t="str">
        <f>IF(ISBLANK($F14),,IF(TODAY()=ZU$4,"Today",IF(AND(LOOKUP($F14,TenantNames,TenantStartDates)&lt;=ZU$4,LOOKUP($F14,TenantNames,TenantEndDates)&gt;=ZU$4),IF(OR(AND(DAY(LOOKUP($F14,TenantNames,TenantStartDates))&gt;28,DAY(EOMONTH(ZU$4,0))=28,DAY(ZU$4)=28),AND(DAY(LOOKUP($F14,TenantNames,TenantStartDates))&gt;30,DAY(EOMONTH(ZU$4,0))=30,DAY(ZU$4)=30),DAY(LOOKUP($F14,TenantNames,TenantStartDates))=DAY(ZU$4)),IF((LOOKUP($F14,TenantNames,TenantEndDates)-ZU$4)&lt;=31,LOOKUP($F14,TenantNames,TenantTotalRevenues)-SUM($JA14:ZT14),LOOKUP($F14,TenantNames,TenantMonthlyRents)),IF(AND((SUMIF($G$4:AHB$4,"&lt;"&amp;ZU$4,$G14:AHB14))&gt;SUMIFS(TransactionAmounts,TenantSources,$F14,'Filtered Data'!$C$2:$C23,"&lt;"&amp;ZU$4),ZU$4&lt;TODAY()),"Late","Occupied")),)))</f>
        <v/>
      </c>
      <c r="ZV14" s="33" t="str">
        <f>IF(ISBLANK($F14),,IF(TODAY()=ZV$4,"Today",IF(AND(LOOKUP($F14,TenantNames,TenantStartDates)&lt;=ZV$4,LOOKUP($F14,TenantNames,TenantEndDates)&gt;=ZV$4),IF(OR(AND(DAY(LOOKUP($F14,TenantNames,TenantStartDates))&gt;28,DAY(EOMONTH(ZV$4,0))=28,DAY(ZV$4)=28),AND(DAY(LOOKUP($F14,TenantNames,TenantStartDates))&gt;30,DAY(EOMONTH(ZV$4,0))=30,DAY(ZV$4)=30),DAY(LOOKUP($F14,TenantNames,TenantStartDates))=DAY(ZV$4)),IF((LOOKUP($F14,TenantNames,TenantEndDates)-ZV$4)&lt;=31,LOOKUP($F14,TenantNames,TenantTotalRevenues)-SUM($JA14:ZU14),LOOKUP($F14,TenantNames,TenantMonthlyRents)),IF(AND((SUMIF($G$4:AHB$4,"&lt;"&amp;ZV$4,$G14:AHB14))&gt;SUMIFS(TransactionAmounts,TenantSources,$F14,'Filtered Data'!$C$2:$C23,"&lt;"&amp;ZV$4),ZV$4&lt;TODAY()),"Late","Occupied")),)))</f>
        <v/>
      </c>
      <c r="ZW14" s="33" t="str">
        <f>IF(ISBLANK($F14),,IF(TODAY()=ZW$4,"Today",IF(AND(LOOKUP($F14,TenantNames,TenantStartDates)&lt;=ZW$4,LOOKUP($F14,TenantNames,TenantEndDates)&gt;=ZW$4),IF(OR(AND(DAY(LOOKUP($F14,TenantNames,TenantStartDates))&gt;28,DAY(EOMONTH(ZW$4,0))=28,DAY(ZW$4)=28),AND(DAY(LOOKUP($F14,TenantNames,TenantStartDates))&gt;30,DAY(EOMONTH(ZW$4,0))=30,DAY(ZW$4)=30),DAY(LOOKUP($F14,TenantNames,TenantStartDates))=DAY(ZW$4)),IF((LOOKUP($F14,TenantNames,TenantEndDates)-ZW$4)&lt;=31,LOOKUP($F14,TenantNames,TenantTotalRevenues)-SUM($JA14:ZV14),LOOKUP($F14,TenantNames,TenantMonthlyRents)),IF(AND((SUMIF($G$4:AHB$4,"&lt;"&amp;ZW$4,$G14:AHB14))&gt;SUMIFS(TransactionAmounts,TenantSources,$F14,'Filtered Data'!$C$2:$C23,"&lt;"&amp;ZW$4),ZW$4&lt;TODAY()),"Late","Occupied")),)))</f>
        <v/>
      </c>
      <c r="ZX14" s="33" t="str">
        <f>IF(ISBLANK($F14),,IF(TODAY()=ZX$4,"Today",IF(AND(LOOKUP($F14,TenantNames,TenantStartDates)&lt;=ZX$4,LOOKUP($F14,TenantNames,TenantEndDates)&gt;=ZX$4),IF(OR(AND(DAY(LOOKUP($F14,TenantNames,TenantStartDates))&gt;28,DAY(EOMONTH(ZX$4,0))=28,DAY(ZX$4)=28),AND(DAY(LOOKUP($F14,TenantNames,TenantStartDates))&gt;30,DAY(EOMONTH(ZX$4,0))=30,DAY(ZX$4)=30),DAY(LOOKUP($F14,TenantNames,TenantStartDates))=DAY(ZX$4)),IF((LOOKUP($F14,TenantNames,TenantEndDates)-ZX$4)&lt;=31,LOOKUP($F14,TenantNames,TenantTotalRevenues)-SUM($JA14:ZW14),LOOKUP($F14,TenantNames,TenantMonthlyRents)),IF(AND((SUMIF($G$4:AHB$4,"&lt;"&amp;ZX$4,$G14:AHB14))&gt;SUMIFS(TransactionAmounts,TenantSources,$F14,'Filtered Data'!$C$2:$C23,"&lt;"&amp;ZX$4),ZX$4&lt;TODAY()),"Late","Occupied")),)))</f>
        <v/>
      </c>
      <c r="ZY14" s="33" t="str">
        <f>IF(ISBLANK($F14),,IF(TODAY()=ZY$4,"Today",IF(AND(LOOKUP($F14,TenantNames,TenantStartDates)&lt;=ZY$4,LOOKUP($F14,TenantNames,TenantEndDates)&gt;=ZY$4),IF(OR(AND(DAY(LOOKUP($F14,TenantNames,TenantStartDates))&gt;28,DAY(EOMONTH(ZY$4,0))=28,DAY(ZY$4)=28),AND(DAY(LOOKUP($F14,TenantNames,TenantStartDates))&gt;30,DAY(EOMONTH(ZY$4,0))=30,DAY(ZY$4)=30),DAY(LOOKUP($F14,TenantNames,TenantStartDates))=DAY(ZY$4)),IF((LOOKUP($F14,TenantNames,TenantEndDates)-ZY$4)&lt;=31,LOOKUP($F14,TenantNames,TenantTotalRevenues)-SUM($JA14:ZX14),LOOKUP($F14,TenantNames,TenantMonthlyRents)),IF(AND((SUMIF($G$4:AHB$4,"&lt;"&amp;ZY$4,$G14:AHB14))&gt;SUMIFS(TransactionAmounts,TenantSources,$F14,'Filtered Data'!$C$2:$C23,"&lt;"&amp;ZY$4),ZY$4&lt;TODAY()),"Late","Occupied")),)))</f>
        <v/>
      </c>
      <c r="ZZ14" s="33" t="str">
        <f>IF(ISBLANK($F14),,IF(TODAY()=ZZ$4,"Today",IF(AND(LOOKUP($F14,TenantNames,TenantStartDates)&lt;=ZZ$4,LOOKUP($F14,TenantNames,TenantEndDates)&gt;=ZZ$4),IF(OR(AND(DAY(LOOKUP($F14,TenantNames,TenantStartDates))&gt;28,DAY(EOMONTH(ZZ$4,0))=28,DAY(ZZ$4)=28),AND(DAY(LOOKUP($F14,TenantNames,TenantStartDates))&gt;30,DAY(EOMONTH(ZZ$4,0))=30,DAY(ZZ$4)=30),DAY(LOOKUP($F14,TenantNames,TenantStartDates))=DAY(ZZ$4)),IF((LOOKUP($F14,TenantNames,TenantEndDates)-ZZ$4)&lt;=31,LOOKUP($F14,TenantNames,TenantTotalRevenues)-SUM($JA14:ZY14),LOOKUP($F14,TenantNames,TenantMonthlyRents)),IF(AND((SUMIF($G$4:AHB$4,"&lt;"&amp;ZZ$4,$G14:AHB14))&gt;SUMIFS(TransactionAmounts,TenantSources,$F14,'Filtered Data'!$C$2:$C23,"&lt;"&amp;ZZ$4),ZZ$4&lt;TODAY()),"Late","Occupied")),)))</f>
        <v/>
      </c>
      <c r="AAA14" s="33" t="str">
        <f>IF(ISBLANK($F14),,IF(TODAY()=AAA$4,"Today",IF(AND(LOOKUP($F14,TenantNames,TenantStartDates)&lt;=AAA$4,LOOKUP($F14,TenantNames,TenantEndDates)&gt;=AAA$4),IF(OR(AND(DAY(LOOKUP($F14,TenantNames,TenantStartDates))&gt;28,DAY(EOMONTH(AAA$4,0))=28,DAY(AAA$4)=28),AND(DAY(LOOKUP($F14,TenantNames,TenantStartDates))&gt;30,DAY(EOMONTH(AAA$4,0))=30,DAY(AAA$4)=30),DAY(LOOKUP($F14,TenantNames,TenantStartDates))=DAY(AAA$4)),IF((LOOKUP($F14,TenantNames,TenantEndDates)-AAA$4)&lt;=31,LOOKUP($F14,TenantNames,TenantTotalRevenues)-SUM($JA14:ZZ14),LOOKUP($F14,TenantNames,TenantMonthlyRents)),IF(AND((SUMIF($G$4:AHB$4,"&lt;"&amp;AAA$4,$G14:AHB14))&gt;SUMIFS(TransactionAmounts,TenantSources,$F14,'Filtered Data'!$C$2:$C23,"&lt;"&amp;AAA$4),AAA$4&lt;TODAY()),"Late","Occupied")),)))</f>
        <v/>
      </c>
      <c r="AAB14" s="33" t="str">
        <f>IF(ISBLANK($F14),,IF(TODAY()=AAB$4,"Today",IF(AND(LOOKUP($F14,TenantNames,TenantStartDates)&lt;=AAB$4,LOOKUP($F14,TenantNames,TenantEndDates)&gt;=AAB$4),IF(OR(AND(DAY(LOOKUP($F14,TenantNames,TenantStartDates))&gt;28,DAY(EOMONTH(AAB$4,0))=28,DAY(AAB$4)=28),AND(DAY(LOOKUP($F14,TenantNames,TenantStartDates))&gt;30,DAY(EOMONTH(AAB$4,0))=30,DAY(AAB$4)=30),DAY(LOOKUP($F14,TenantNames,TenantStartDates))=DAY(AAB$4)),IF((LOOKUP($F14,TenantNames,TenantEndDates)-AAB$4)&lt;=31,LOOKUP($F14,TenantNames,TenantTotalRevenues)-SUM($JA14:AAA14),LOOKUP($F14,TenantNames,TenantMonthlyRents)),IF(AND((SUMIF($G$4:AHB$4,"&lt;"&amp;AAB$4,$G14:AHB14))&gt;SUMIFS(TransactionAmounts,TenantSources,$F14,'Filtered Data'!$C$2:$C23,"&lt;"&amp;AAB$4),AAB$4&lt;TODAY()),"Late","Occupied")),)))</f>
        <v/>
      </c>
      <c r="AAC14" s="33" t="str">
        <f>IF(ISBLANK($F14),,IF(TODAY()=AAC$4,"Today",IF(AND(LOOKUP($F14,TenantNames,TenantStartDates)&lt;=AAC$4,LOOKUP($F14,TenantNames,TenantEndDates)&gt;=AAC$4),IF(OR(AND(DAY(LOOKUP($F14,TenantNames,TenantStartDates))&gt;28,DAY(EOMONTH(AAC$4,0))=28,DAY(AAC$4)=28),AND(DAY(LOOKUP($F14,TenantNames,TenantStartDates))&gt;30,DAY(EOMONTH(AAC$4,0))=30,DAY(AAC$4)=30),DAY(LOOKUP($F14,TenantNames,TenantStartDates))=DAY(AAC$4)),IF((LOOKUP($F14,TenantNames,TenantEndDates)-AAC$4)&lt;=31,LOOKUP($F14,TenantNames,TenantTotalRevenues)-SUM($JA14:AAB14),LOOKUP($F14,TenantNames,TenantMonthlyRents)),IF(AND((SUMIF($G$4:AHB$4,"&lt;"&amp;AAC$4,$G14:AHB14))&gt;SUMIFS(TransactionAmounts,TenantSources,$F14,'Filtered Data'!$C$2:$C23,"&lt;"&amp;AAC$4),AAC$4&lt;TODAY()),"Late","Occupied")),)))</f>
        <v/>
      </c>
      <c r="AAD14" s="33" t="str">
        <f>IF(ISBLANK($F14),,IF(TODAY()=AAD$4,"Today",IF(AND(LOOKUP($F14,TenantNames,TenantStartDates)&lt;=AAD$4,LOOKUP($F14,TenantNames,TenantEndDates)&gt;=AAD$4),IF(OR(AND(DAY(LOOKUP($F14,TenantNames,TenantStartDates))&gt;28,DAY(EOMONTH(AAD$4,0))=28,DAY(AAD$4)=28),AND(DAY(LOOKUP($F14,TenantNames,TenantStartDates))&gt;30,DAY(EOMONTH(AAD$4,0))=30,DAY(AAD$4)=30),DAY(LOOKUP($F14,TenantNames,TenantStartDates))=DAY(AAD$4)),IF((LOOKUP($F14,TenantNames,TenantEndDates)-AAD$4)&lt;=31,LOOKUP($F14,TenantNames,TenantTotalRevenues)-SUM($JA14:AAC14),LOOKUP($F14,TenantNames,TenantMonthlyRents)),IF(AND((SUMIF($G$4:AHB$4,"&lt;"&amp;AAD$4,$G14:AHB14))&gt;SUMIFS(TransactionAmounts,TenantSources,$F14,'Filtered Data'!$C$2:$C23,"&lt;"&amp;AAD$4),AAD$4&lt;TODAY()),"Late","Occupied")),)))</f>
        <v/>
      </c>
      <c r="AAE14" s="33" t="str">
        <f>IF(ISBLANK($F14),,IF(TODAY()=AAE$4,"Today",IF(AND(LOOKUP($F14,TenantNames,TenantStartDates)&lt;=AAE$4,LOOKUP($F14,TenantNames,TenantEndDates)&gt;=AAE$4),IF(OR(AND(DAY(LOOKUP($F14,TenantNames,TenantStartDates))&gt;28,DAY(EOMONTH(AAE$4,0))=28,DAY(AAE$4)=28),AND(DAY(LOOKUP($F14,TenantNames,TenantStartDates))&gt;30,DAY(EOMONTH(AAE$4,0))=30,DAY(AAE$4)=30),DAY(LOOKUP($F14,TenantNames,TenantStartDates))=DAY(AAE$4)),IF((LOOKUP($F14,TenantNames,TenantEndDates)-AAE$4)&lt;=31,LOOKUP($F14,TenantNames,TenantTotalRevenues)-SUM($JA14:AAD14),LOOKUP($F14,TenantNames,TenantMonthlyRents)),IF(AND((SUMIF($G$4:AHB$4,"&lt;"&amp;AAE$4,$G14:AHB14))&gt;SUMIFS(TransactionAmounts,TenantSources,$F14,'Filtered Data'!$C$2:$C23,"&lt;"&amp;AAE$4),AAE$4&lt;TODAY()),"Late","Occupied")),)))</f>
        <v/>
      </c>
      <c r="AAF14" s="33" t="str">
        <f>IF(ISBLANK($F14),,IF(TODAY()=AAF$4,"Today",IF(AND(LOOKUP($F14,TenantNames,TenantStartDates)&lt;=AAF$4,LOOKUP($F14,TenantNames,TenantEndDates)&gt;=AAF$4),IF(OR(AND(DAY(LOOKUP($F14,TenantNames,TenantStartDates))&gt;28,DAY(EOMONTH(AAF$4,0))=28,DAY(AAF$4)=28),AND(DAY(LOOKUP($F14,TenantNames,TenantStartDates))&gt;30,DAY(EOMONTH(AAF$4,0))=30,DAY(AAF$4)=30),DAY(LOOKUP($F14,TenantNames,TenantStartDates))=DAY(AAF$4)),IF((LOOKUP($F14,TenantNames,TenantEndDates)-AAF$4)&lt;=31,LOOKUP($F14,TenantNames,TenantTotalRevenues)-SUM($JA14:AAE14),LOOKUP($F14,TenantNames,TenantMonthlyRents)),IF(AND((SUMIF($G$4:AHB$4,"&lt;"&amp;AAF$4,$G14:AHB14))&gt;SUMIFS(TransactionAmounts,TenantSources,$F14,'Filtered Data'!$C$2:$C23,"&lt;"&amp;AAF$4),AAF$4&lt;TODAY()),"Late","Occupied")),)))</f>
        <v/>
      </c>
      <c r="AAG14" s="33" t="str">
        <f>IF(ISBLANK($F14),,IF(TODAY()=AAG$4,"Today",IF(AND(LOOKUP($F14,TenantNames,TenantStartDates)&lt;=AAG$4,LOOKUP($F14,TenantNames,TenantEndDates)&gt;=AAG$4),IF(OR(AND(DAY(LOOKUP($F14,TenantNames,TenantStartDates))&gt;28,DAY(EOMONTH(AAG$4,0))=28,DAY(AAG$4)=28),AND(DAY(LOOKUP($F14,TenantNames,TenantStartDates))&gt;30,DAY(EOMONTH(AAG$4,0))=30,DAY(AAG$4)=30),DAY(LOOKUP($F14,TenantNames,TenantStartDates))=DAY(AAG$4)),IF((LOOKUP($F14,TenantNames,TenantEndDates)-AAG$4)&lt;=31,LOOKUP($F14,TenantNames,TenantTotalRevenues)-SUM($JA14:AAF14),LOOKUP($F14,TenantNames,TenantMonthlyRents)),IF(AND((SUMIF($G$4:AHB$4,"&lt;"&amp;AAG$4,$G14:AHB14))&gt;SUMIFS(TransactionAmounts,TenantSources,$F14,'Filtered Data'!$C$2:$C23,"&lt;"&amp;AAG$4),AAG$4&lt;TODAY()),"Late","Occupied")),)))</f>
        <v/>
      </c>
      <c r="AAH14" s="33" t="str">
        <f>IF(ISBLANK($F14),,IF(TODAY()=AAH$4,"Today",IF(AND(LOOKUP($F14,TenantNames,TenantStartDates)&lt;=AAH$4,LOOKUP($F14,TenantNames,TenantEndDates)&gt;=AAH$4),IF(OR(AND(DAY(LOOKUP($F14,TenantNames,TenantStartDates))&gt;28,DAY(EOMONTH(AAH$4,0))=28,DAY(AAH$4)=28),AND(DAY(LOOKUP($F14,TenantNames,TenantStartDates))&gt;30,DAY(EOMONTH(AAH$4,0))=30,DAY(AAH$4)=30),DAY(LOOKUP($F14,TenantNames,TenantStartDates))=DAY(AAH$4)),IF((LOOKUP($F14,TenantNames,TenantEndDates)-AAH$4)&lt;=31,LOOKUP($F14,TenantNames,TenantTotalRevenues)-SUM($JA14:AAG14),LOOKUP($F14,TenantNames,TenantMonthlyRents)),IF(AND((SUMIF($G$4:AHB$4,"&lt;"&amp;AAH$4,$G14:AHB14))&gt;SUMIFS(TransactionAmounts,TenantSources,$F14,'Filtered Data'!$C$2:$C23,"&lt;"&amp;AAH$4),AAH$4&lt;TODAY()),"Late","Occupied")),)))</f>
        <v/>
      </c>
      <c r="AAI14" s="33" t="str">
        <f>IF(ISBLANK($F14),,IF(TODAY()=AAI$4,"Today",IF(AND(LOOKUP($F14,TenantNames,TenantStartDates)&lt;=AAI$4,LOOKUP($F14,TenantNames,TenantEndDates)&gt;=AAI$4),IF(OR(AND(DAY(LOOKUP($F14,TenantNames,TenantStartDates))&gt;28,DAY(EOMONTH(AAI$4,0))=28,DAY(AAI$4)=28),AND(DAY(LOOKUP($F14,TenantNames,TenantStartDates))&gt;30,DAY(EOMONTH(AAI$4,0))=30,DAY(AAI$4)=30),DAY(LOOKUP($F14,TenantNames,TenantStartDates))=DAY(AAI$4)),IF((LOOKUP($F14,TenantNames,TenantEndDates)-AAI$4)&lt;=31,LOOKUP($F14,TenantNames,TenantTotalRevenues)-SUM($JA14:AAH14),LOOKUP($F14,TenantNames,TenantMonthlyRents)),IF(AND((SUMIF($G$4:AHB$4,"&lt;"&amp;AAI$4,$G14:AHB14))&gt;SUMIFS(TransactionAmounts,TenantSources,$F14,'Filtered Data'!$C$2:$C23,"&lt;"&amp;AAI$4),AAI$4&lt;TODAY()),"Late","Occupied")),)))</f>
        <v/>
      </c>
      <c r="AAJ14" s="33" t="str">
        <f>IF(ISBLANK($F14),,IF(TODAY()=AAJ$4,"Today",IF(AND(LOOKUP($F14,TenantNames,TenantStartDates)&lt;=AAJ$4,LOOKUP($F14,TenantNames,TenantEndDates)&gt;=AAJ$4),IF(OR(AND(DAY(LOOKUP($F14,TenantNames,TenantStartDates))&gt;28,DAY(EOMONTH(AAJ$4,0))=28,DAY(AAJ$4)=28),AND(DAY(LOOKUP($F14,TenantNames,TenantStartDates))&gt;30,DAY(EOMONTH(AAJ$4,0))=30,DAY(AAJ$4)=30),DAY(LOOKUP($F14,TenantNames,TenantStartDates))=DAY(AAJ$4)),IF((LOOKUP($F14,TenantNames,TenantEndDates)-AAJ$4)&lt;=31,LOOKUP($F14,TenantNames,TenantTotalRevenues)-SUM($JA14:AAI14),LOOKUP($F14,TenantNames,TenantMonthlyRents)),IF(AND((SUMIF($G$4:AHB$4,"&lt;"&amp;AAJ$4,$G14:AHB14))&gt;SUMIFS(TransactionAmounts,TenantSources,$F14,'Filtered Data'!$C$2:$C23,"&lt;"&amp;AAJ$4),AAJ$4&lt;TODAY()),"Late","Occupied")),)))</f>
        <v/>
      </c>
      <c r="AAK14" s="33" t="str">
        <f>IF(ISBLANK($F14),,IF(TODAY()=AAK$4,"Today",IF(AND(LOOKUP($F14,TenantNames,TenantStartDates)&lt;=AAK$4,LOOKUP($F14,TenantNames,TenantEndDates)&gt;=AAK$4),IF(OR(AND(DAY(LOOKUP($F14,TenantNames,TenantStartDates))&gt;28,DAY(EOMONTH(AAK$4,0))=28,DAY(AAK$4)=28),AND(DAY(LOOKUP($F14,TenantNames,TenantStartDates))&gt;30,DAY(EOMONTH(AAK$4,0))=30,DAY(AAK$4)=30),DAY(LOOKUP($F14,TenantNames,TenantStartDates))=DAY(AAK$4)),IF((LOOKUP($F14,TenantNames,TenantEndDates)-AAK$4)&lt;=31,LOOKUP($F14,TenantNames,TenantTotalRevenues)-SUM($JA14:AAJ14),LOOKUP($F14,TenantNames,TenantMonthlyRents)),IF(AND((SUMIF($G$4:AHB$4,"&lt;"&amp;AAK$4,$G14:AHB14))&gt;SUMIFS(TransactionAmounts,TenantSources,$F14,'Filtered Data'!$C$2:$C23,"&lt;"&amp;AAK$4),AAK$4&lt;TODAY()),"Late","Occupied")),)))</f>
        <v/>
      </c>
      <c r="AAL14" s="33" t="str">
        <f>IF(ISBLANK($F14),,IF(TODAY()=AAL$4,"Today",IF(AND(LOOKUP($F14,TenantNames,TenantStartDates)&lt;=AAL$4,LOOKUP($F14,TenantNames,TenantEndDates)&gt;=AAL$4),IF(OR(AND(DAY(LOOKUP($F14,TenantNames,TenantStartDates))&gt;28,DAY(EOMONTH(AAL$4,0))=28,DAY(AAL$4)=28),AND(DAY(LOOKUP($F14,TenantNames,TenantStartDates))&gt;30,DAY(EOMONTH(AAL$4,0))=30,DAY(AAL$4)=30),DAY(LOOKUP($F14,TenantNames,TenantStartDates))=DAY(AAL$4)),IF((LOOKUP($F14,TenantNames,TenantEndDates)-AAL$4)&lt;=31,LOOKUP($F14,TenantNames,TenantTotalRevenues)-SUM($JA14:AAK14),LOOKUP($F14,TenantNames,TenantMonthlyRents)),IF(AND((SUMIF($G$4:AHB$4,"&lt;"&amp;AAL$4,$G14:AHB14))&gt;SUMIFS(TransactionAmounts,TenantSources,$F14,'Filtered Data'!$C$2:$C23,"&lt;"&amp;AAL$4),AAL$4&lt;TODAY()),"Late","Occupied")),)))</f>
        <v/>
      </c>
      <c r="AAM14" s="33" t="str">
        <f>IF(ISBLANK($F14),,IF(TODAY()=AAM$4,"Today",IF(AND(LOOKUP($F14,TenantNames,TenantStartDates)&lt;=AAM$4,LOOKUP($F14,TenantNames,TenantEndDates)&gt;=AAM$4),IF(OR(AND(DAY(LOOKUP($F14,TenantNames,TenantStartDates))&gt;28,DAY(EOMONTH(AAM$4,0))=28,DAY(AAM$4)=28),AND(DAY(LOOKUP($F14,TenantNames,TenantStartDates))&gt;30,DAY(EOMONTH(AAM$4,0))=30,DAY(AAM$4)=30),DAY(LOOKUP($F14,TenantNames,TenantStartDates))=DAY(AAM$4)),IF((LOOKUP($F14,TenantNames,TenantEndDates)-AAM$4)&lt;=31,LOOKUP($F14,TenantNames,TenantTotalRevenues)-SUM($JA14:AAL14),LOOKUP($F14,TenantNames,TenantMonthlyRents)),IF(AND((SUMIF($G$4:AHB$4,"&lt;"&amp;AAM$4,$G14:AHB14))&gt;SUMIFS(TransactionAmounts,TenantSources,$F14,'Filtered Data'!$C$2:$C23,"&lt;"&amp;AAM$4),AAM$4&lt;TODAY()),"Late","Occupied")),)))</f>
        <v/>
      </c>
      <c r="AAN14" s="33" t="str">
        <f>IF(ISBLANK($F14),,IF(TODAY()=AAN$4,"Today",IF(AND(LOOKUP($F14,TenantNames,TenantStartDates)&lt;=AAN$4,LOOKUP($F14,TenantNames,TenantEndDates)&gt;=AAN$4),IF(OR(AND(DAY(LOOKUP($F14,TenantNames,TenantStartDates))&gt;28,DAY(EOMONTH(AAN$4,0))=28,DAY(AAN$4)=28),AND(DAY(LOOKUP($F14,TenantNames,TenantStartDates))&gt;30,DAY(EOMONTH(AAN$4,0))=30,DAY(AAN$4)=30),DAY(LOOKUP($F14,TenantNames,TenantStartDates))=DAY(AAN$4)),IF((LOOKUP($F14,TenantNames,TenantEndDates)-AAN$4)&lt;=31,LOOKUP($F14,TenantNames,TenantTotalRevenues)-SUM($JA14:AAM14),LOOKUP($F14,TenantNames,TenantMonthlyRents)),IF(AND((SUMIF($G$4:AHB$4,"&lt;"&amp;AAN$4,$G14:AHB14))&gt;SUMIFS(TransactionAmounts,TenantSources,$F14,'Filtered Data'!$C$2:$C23,"&lt;"&amp;AAN$4),AAN$4&lt;TODAY()),"Late","Occupied")),)))</f>
        <v/>
      </c>
      <c r="AAO14" s="33" t="str">
        <f>IF(ISBLANK($F14),,IF(TODAY()=AAO$4,"Today",IF(AND(LOOKUP($F14,TenantNames,TenantStartDates)&lt;=AAO$4,LOOKUP($F14,TenantNames,TenantEndDates)&gt;=AAO$4),IF(OR(AND(DAY(LOOKUP($F14,TenantNames,TenantStartDates))&gt;28,DAY(EOMONTH(AAO$4,0))=28,DAY(AAO$4)=28),AND(DAY(LOOKUP($F14,TenantNames,TenantStartDates))&gt;30,DAY(EOMONTH(AAO$4,0))=30,DAY(AAO$4)=30),DAY(LOOKUP($F14,TenantNames,TenantStartDates))=DAY(AAO$4)),IF((LOOKUP($F14,TenantNames,TenantEndDates)-AAO$4)&lt;=31,LOOKUP($F14,TenantNames,TenantTotalRevenues)-SUM($JA14:AAN14),LOOKUP($F14,TenantNames,TenantMonthlyRents)),IF(AND((SUMIF($G$4:AHB$4,"&lt;"&amp;AAO$4,$G14:AHB14))&gt;SUMIFS(TransactionAmounts,TenantSources,$F14,'Filtered Data'!$C$2:$C23,"&lt;"&amp;AAO$4),AAO$4&lt;TODAY()),"Late","Occupied")),)))</f>
        <v/>
      </c>
      <c r="AAP14" s="33" t="str">
        <f>IF(ISBLANK($F14),,IF(TODAY()=AAP$4,"Today",IF(AND(LOOKUP($F14,TenantNames,TenantStartDates)&lt;=AAP$4,LOOKUP($F14,TenantNames,TenantEndDates)&gt;=AAP$4),IF(OR(AND(DAY(LOOKUP($F14,TenantNames,TenantStartDates))&gt;28,DAY(EOMONTH(AAP$4,0))=28,DAY(AAP$4)=28),AND(DAY(LOOKUP($F14,TenantNames,TenantStartDates))&gt;30,DAY(EOMONTH(AAP$4,0))=30,DAY(AAP$4)=30),DAY(LOOKUP($F14,TenantNames,TenantStartDates))=DAY(AAP$4)),IF((LOOKUP($F14,TenantNames,TenantEndDates)-AAP$4)&lt;=31,LOOKUP($F14,TenantNames,TenantTotalRevenues)-SUM($JA14:AAO14),LOOKUP($F14,TenantNames,TenantMonthlyRents)),IF(AND((SUMIF($G$4:AHB$4,"&lt;"&amp;AAP$4,$G14:AHB14))&gt;SUMIFS(TransactionAmounts,TenantSources,$F14,'Filtered Data'!$C$2:$C23,"&lt;"&amp;AAP$4),AAP$4&lt;TODAY()),"Late","Occupied")),)))</f>
        <v/>
      </c>
      <c r="AAQ14" s="33" t="str">
        <f>IF(ISBLANK($F14),,IF(TODAY()=AAQ$4,"Today",IF(AND(LOOKUP($F14,TenantNames,TenantStartDates)&lt;=AAQ$4,LOOKUP($F14,TenantNames,TenantEndDates)&gt;=AAQ$4),IF(OR(AND(DAY(LOOKUP($F14,TenantNames,TenantStartDates))&gt;28,DAY(EOMONTH(AAQ$4,0))=28,DAY(AAQ$4)=28),AND(DAY(LOOKUP($F14,TenantNames,TenantStartDates))&gt;30,DAY(EOMONTH(AAQ$4,0))=30,DAY(AAQ$4)=30),DAY(LOOKUP($F14,TenantNames,TenantStartDates))=DAY(AAQ$4)),IF((LOOKUP($F14,TenantNames,TenantEndDates)-AAQ$4)&lt;=31,LOOKUP($F14,TenantNames,TenantTotalRevenues)-SUM($JA14:AAP14),LOOKUP($F14,TenantNames,TenantMonthlyRents)),IF(AND((SUMIF($G$4:AHB$4,"&lt;"&amp;AAQ$4,$G14:AHB14))&gt;SUMIFS(TransactionAmounts,TenantSources,$F14,'Filtered Data'!$C$2:$C23,"&lt;"&amp;AAQ$4),AAQ$4&lt;TODAY()),"Late","Occupied")),)))</f>
        <v/>
      </c>
      <c r="AAR14" s="33" t="str">
        <f>IF(ISBLANK($F14),,IF(TODAY()=AAR$4,"Today",IF(AND(LOOKUP($F14,TenantNames,TenantStartDates)&lt;=AAR$4,LOOKUP($F14,TenantNames,TenantEndDates)&gt;=AAR$4),IF(OR(AND(DAY(LOOKUP($F14,TenantNames,TenantStartDates))&gt;28,DAY(EOMONTH(AAR$4,0))=28,DAY(AAR$4)=28),AND(DAY(LOOKUP($F14,TenantNames,TenantStartDates))&gt;30,DAY(EOMONTH(AAR$4,0))=30,DAY(AAR$4)=30),DAY(LOOKUP($F14,TenantNames,TenantStartDates))=DAY(AAR$4)),IF((LOOKUP($F14,TenantNames,TenantEndDates)-AAR$4)&lt;=31,LOOKUP($F14,TenantNames,TenantTotalRevenues)-SUM($JA14:AAQ14),LOOKUP($F14,TenantNames,TenantMonthlyRents)),IF(AND((SUMIF($G$4:AHB$4,"&lt;"&amp;AAR$4,$G14:AHB14))&gt;SUMIFS(TransactionAmounts,TenantSources,$F14,'Filtered Data'!$C$2:$C23,"&lt;"&amp;AAR$4),AAR$4&lt;TODAY()),"Late","Occupied")),)))</f>
        <v/>
      </c>
      <c r="AAS14" s="33" t="str">
        <f>IF(ISBLANK($F14),,IF(TODAY()=AAS$4,"Today",IF(AND(LOOKUP($F14,TenantNames,TenantStartDates)&lt;=AAS$4,LOOKUP($F14,TenantNames,TenantEndDates)&gt;=AAS$4),IF(OR(AND(DAY(LOOKUP($F14,TenantNames,TenantStartDates))&gt;28,DAY(EOMONTH(AAS$4,0))=28,DAY(AAS$4)=28),AND(DAY(LOOKUP($F14,TenantNames,TenantStartDates))&gt;30,DAY(EOMONTH(AAS$4,0))=30,DAY(AAS$4)=30),DAY(LOOKUP($F14,TenantNames,TenantStartDates))=DAY(AAS$4)),IF((LOOKUP($F14,TenantNames,TenantEndDates)-AAS$4)&lt;=31,LOOKUP($F14,TenantNames,TenantTotalRevenues)-SUM($JA14:AAR14),LOOKUP($F14,TenantNames,TenantMonthlyRents)),IF(AND((SUMIF($G$4:AHB$4,"&lt;"&amp;AAS$4,$G14:AHB14))&gt;SUMIFS(TransactionAmounts,TenantSources,$F14,'Filtered Data'!$C$2:$C23,"&lt;"&amp;AAS$4),AAS$4&lt;TODAY()),"Late","Occupied")),)))</f>
        <v/>
      </c>
      <c r="AAT14" s="33" t="str">
        <f>IF(ISBLANK($F14),,IF(TODAY()=AAT$4,"Today",IF(AND(LOOKUP($F14,TenantNames,TenantStartDates)&lt;=AAT$4,LOOKUP($F14,TenantNames,TenantEndDates)&gt;=AAT$4),IF(OR(AND(DAY(LOOKUP($F14,TenantNames,TenantStartDates))&gt;28,DAY(EOMONTH(AAT$4,0))=28,DAY(AAT$4)=28),AND(DAY(LOOKUP($F14,TenantNames,TenantStartDates))&gt;30,DAY(EOMONTH(AAT$4,0))=30,DAY(AAT$4)=30),DAY(LOOKUP($F14,TenantNames,TenantStartDates))=DAY(AAT$4)),IF((LOOKUP($F14,TenantNames,TenantEndDates)-AAT$4)&lt;=31,LOOKUP($F14,TenantNames,TenantTotalRevenues)-SUM($JA14:AAS14),LOOKUP($F14,TenantNames,TenantMonthlyRents)),IF(AND((SUMIF($G$4:AHB$4,"&lt;"&amp;AAT$4,$G14:AHB14))&gt;SUMIFS(TransactionAmounts,TenantSources,$F14,'Filtered Data'!$C$2:$C23,"&lt;"&amp;AAT$4),AAT$4&lt;TODAY()),"Late","Occupied")),)))</f>
        <v/>
      </c>
      <c r="AAU14" s="33" t="str">
        <f>IF(ISBLANK($F14),,IF(TODAY()=AAU$4,"Today",IF(AND(LOOKUP($F14,TenantNames,TenantStartDates)&lt;=AAU$4,LOOKUP($F14,TenantNames,TenantEndDates)&gt;=AAU$4),IF(OR(AND(DAY(LOOKUP($F14,TenantNames,TenantStartDates))&gt;28,DAY(EOMONTH(AAU$4,0))=28,DAY(AAU$4)=28),AND(DAY(LOOKUP($F14,TenantNames,TenantStartDates))&gt;30,DAY(EOMONTH(AAU$4,0))=30,DAY(AAU$4)=30),DAY(LOOKUP($F14,TenantNames,TenantStartDates))=DAY(AAU$4)),IF((LOOKUP($F14,TenantNames,TenantEndDates)-AAU$4)&lt;=31,LOOKUP($F14,TenantNames,TenantTotalRevenues)-SUM($JA14:AAT14),LOOKUP($F14,TenantNames,TenantMonthlyRents)),IF(AND((SUMIF($G$4:AHB$4,"&lt;"&amp;AAU$4,$G14:AHB14))&gt;SUMIFS(TransactionAmounts,TenantSources,$F14,'Filtered Data'!$C$2:$C23,"&lt;"&amp;AAU$4),AAU$4&lt;TODAY()),"Late","Occupied")),)))</f>
        <v/>
      </c>
      <c r="AAV14" s="33" t="str">
        <f>IF(ISBLANK($F14),,IF(TODAY()=AAV$4,"Today",IF(AND(LOOKUP($F14,TenantNames,TenantStartDates)&lt;=AAV$4,LOOKUP($F14,TenantNames,TenantEndDates)&gt;=AAV$4),IF(OR(AND(DAY(LOOKUP($F14,TenantNames,TenantStartDates))&gt;28,DAY(EOMONTH(AAV$4,0))=28,DAY(AAV$4)=28),AND(DAY(LOOKUP($F14,TenantNames,TenantStartDates))&gt;30,DAY(EOMONTH(AAV$4,0))=30,DAY(AAV$4)=30),DAY(LOOKUP($F14,TenantNames,TenantStartDates))=DAY(AAV$4)),IF((LOOKUP($F14,TenantNames,TenantEndDates)-AAV$4)&lt;=31,LOOKUP($F14,TenantNames,TenantTotalRevenues)-SUM($JA14:AAU14),LOOKUP($F14,TenantNames,TenantMonthlyRents)),IF(AND((SUMIF($G$4:AHB$4,"&lt;"&amp;AAV$4,$G14:AHB14))&gt;SUMIFS(TransactionAmounts,TenantSources,$F14,'Filtered Data'!$C$2:$C23,"&lt;"&amp;AAV$4),AAV$4&lt;TODAY()),"Late","Occupied")),)))</f>
        <v/>
      </c>
      <c r="AAW14" s="33" t="str">
        <f>IF(ISBLANK($F14),,IF(TODAY()=AAW$4,"Today",IF(AND(LOOKUP($F14,TenantNames,TenantStartDates)&lt;=AAW$4,LOOKUP($F14,TenantNames,TenantEndDates)&gt;=AAW$4),IF(OR(AND(DAY(LOOKUP($F14,TenantNames,TenantStartDates))&gt;28,DAY(EOMONTH(AAW$4,0))=28,DAY(AAW$4)=28),AND(DAY(LOOKUP($F14,TenantNames,TenantStartDates))&gt;30,DAY(EOMONTH(AAW$4,0))=30,DAY(AAW$4)=30),DAY(LOOKUP($F14,TenantNames,TenantStartDates))=DAY(AAW$4)),IF((LOOKUP($F14,TenantNames,TenantEndDates)-AAW$4)&lt;=31,LOOKUP($F14,TenantNames,TenantTotalRevenues)-SUM($JA14:AAV14),LOOKUP($F14,TenantNames,TenantMonthlyRents)),IF(AND((SUMIF($G$4:AHB$4,"&lt;"&amp;AAW$4,$G14:AHB14))&gt;SUMIFS(TransactionAmounts,TenantSources,$F14,'Filtered Data'!$C$2:$C23,"&lt;"&amp;AAW$4),AAW$4&lt;TODAY()),"Late","Occupied")),)))</f>
        <v/>
      </c>
      <c r="AAX14" s="33" t="str">
        <f>IF(ISBLANK($F14),,IF(TODAY()=AAX$4,"Today",IF(AND(LOOKUP($F14,TenantNames,TenantStartDates)&lt;=AAX$4,LOOKUP($F14,TenantNames,TenantEndDates)&gt;=AAX$4),IF(OR(AND(DAY(LOOKUP($F14,TenantNames,TenantStartDates))&gt;28,DAY(EOMONTH(AAX$4,0))=28,DAY(AAX$4)=28),AND(DAY(LOOKUP($F14,TenantNames,TenantStartDates))&gt;30,DAY(EOMONTH(AAX$4,0))=30,DAY(AAX$4)=30),DAY(LOOKUP($F14,TenantNames,TenantStartDates))=DAY(AAX$4)),IF((LOOKUP($F14,TenantNames,TenantEndDates)-AAX$4)&lt;=31,LOOKUP($F14,TenantNames,TenantTotalRevenues)-SUM($JA14:AAW14),LOOKUP($F14,TenantNames,TenantMonthlyRents)),IF(AND((SUMIF($G$4:AHB$4,"&lt;"&amp;AAX$4,$G14:AHB14))&gt;SUMIFS(TransactionAmounts,TenantSources,$F14,'Filtered Data'!$C$2:$C23,"&lt;"&amp;AAX$4),AAX$4&lt;TODAY()),"Late","Occupied")),)))</f>
        <v/>
      </c>
      <c r="AAY14" s="33" t="str">
        <f>IF(ISBLANK($F14),,IF(TODAY()=AAY$4,"Today",IF(AND(LOOKUP($F14,TenantNames,TenantStartDates)&lt;=AAY$4,LOOKUP($F14,TenantNames,TenantEndDates)&gt;=AAY$4),IF(OR(AND(DAY(LOOKUP($F14,TenantNames,TenantStartDates))&gt;28,DAY(EOMONTH(AAY$4,0))=28,DAY(AAY$4)=28),AND(DAY(LOOKUP($F14,TenantNames,TenantStartDates))&gt;30,DAY(EOMONTH(AAY$4,0))=30,DAY(AAY$4)=30),DAY(LOOKUP($F14,TenantNames,TenantStartDates))=DAY(AAY$4)),IF((LOOKUP($F14,TenantNames,TenantEndDates)-AAY$4)&lt;=31,LOOKUP($F14,TenantNames,TenantTotalRevenues)-SUM($JA14:AAX14),LOOKUP($F14,TenantNames,TenantMonthlyRents)),IF(AND((SUMIF($G$4:AHB$4,"&lt;"&amp;AAY$4,$G14:AHB14))&gt;SUMIFS(TransactionAmounts,TenantSources,$F14,'Filtered Data'!$C$2:$C23,"&lt;"&amp;AAY$4),AAY$4&lt;TODAY()),"Late","Occupied")),)))</f>
        <v/>
      </c>
      <c r="AAZ14" s="33" t="str">
        <f>IF(ISBLANK($F14),,IF(TODAY()=AAZ$4,"Today",IF(AND(LOOKUP($F14,TenantNames,TenantStartDates)&lt;=AAZ$4,LOOKUP($F14,TenantNames,TenantEndDates)&gt;=AAZ$4),IF(OR(AND(DAY(LOOKUP($F14,TenantNames,TenantStartDates))&gt;28,DAY(EOMONTH(AAZ$4,0))=28,DAY(AAZ$4)=28),AND(DAY(LOOKUP($F14,TenantNames,TenantStartDates))&gt;30,DAY(EOMONTH(AAZ$4,0))=30,DAY(AAZ$4)=30),DAY(LOOKUP($F14,TenantNames,TenantStartDates))=DAY(AAZ$4)),IF((LOOKUP($F14,TenantNames,TenantEndDates)-AAZ$4)&lt;=31,LOOKUP($F14,TenantNames,TenantTotalRevenues)-SUM($JA14:AAY14),LOOKUP($F14,TenantNames,TenantMonthlyRents)),IF(AND((SUMIF($G$4:AHB$4,"&lt;"&amp;AAZ$4,$G14:AHB14))&gt;SUMIFS(TransactionAmounts,TenantSources,$F14,'Filtered Data'!$C$2:$C23,"&lt;"&amp;AAZ$4),AAZ$4&lt;TODAY()),"Late","Occupied")),)))</f>
        <v/>
      </c>
      <c r="ABA14" s="33" t="str">
        <f>IF(ISBLANK($F14),,IF(TODAY()=ABA$4,"Today",IF(AND(LOOKUP($F14,TenantNames,TenantStartDates)&lt;=ABA$4,LOOKUP($F14,TenantNames,TenantEndDates)&gt;=ABA$4),IF(OR(AND(DAY(LOOKUP($F14,TenantNames,TenantStartDates))&gt;28,DAY(EOMONTH(ABA$4,0))=28,DAY(ABA$4)=28),AND(DAY(LOOKUP($F14,TenantNames,TenantStartDates))&gt;30,DAY(EOMONTH(ABA$4,0))=30,DAY(ABA$4)=30),DAY(LOOKUP($F14,TenantNames,TenantStartDates))=DAY(ABA$4)),IF((LOOKUP($F14,TenantNames,TenantEndDates)-ABA$4)&lt;=31,LOOKUP($F14,TenantNames,TenantTotalRevenues)-SUM($JA14:AAZ14),LOOKUP($F14,TenantNames,TenantMonthlyRents)),IF(AND((SUMIF($G$4:AHB$4,"&lt;"&amp;ABA$4,$G14:AHB14))&gt;SUMIFS(TransactionAmounts,TenantSources,$F14,'Filtered Data'!$C$2:$C23,"&lt;"&amp;ABA$4),ABA$4&lt;TODAY()),"Late","Occupied")),)))</f>
        <v/>
      </c>
      <c r="ABB14" s="33" t="str">
        <f>IF(ISBLANK($F14),,IF(TODAY()=ABB$4,"Today",IF(AND(LOOKUP($F14,TenantNames,TenantStartDates)&lt;=ABB$4,LOOKUP($F14,TenantNames,TenantEndDates)&gt;=ABB$4),IF(OR(AND(DAY(LOOKUP($F14,TenantNames,TenantStartDates))&gt;28,DAY(EOMONTH(ABB$4,0))=28,DAY(ABB$4)=28),AND(DAY(LOOKUP($F14,TenantNames,TenantStartDates))&gt;30,DAY(EOMONTH(ABB$4,0))=30,DAY(ABB$4)=30),DAY(LOOKUP($F14,TenantNames,TenantStartDates))=DAY(ABB$4)),IF((LOOKUP($F14,TenantNames,TenantEndDates)-ABB$4)&lt;=31,LOOKUP($F14,TenantNames,TenantTotalRevenues)-SUM($JA14:ABA14),LOOKUP($F14,TenantNames,TenantMonthlyRents)),IF(AND((SUMIF($G$4:AHB$4,"&lt;"&amp;ABB$4,$G14:AHB14))&gt;SUMIFS(TransactionAmounts,TenantSources,$F14,'Filtered Data'!$C$2:$C23,"&lt;"&amp;ABB$4),ABB$4&lt;TODAY()),"Late","Occupied")),)))</f>
        <v/>
      </c>
      <c r="ABC14" s="33" t="str">
        <f>IF(ISBLANK($F14),,IF(TODAY()=ABC$4,"Today",IF(AND(LOOKUP($F14,TenantNames,TenantStartDates)&lt;=ABC$4,LOOKUP($F14,TenantNames,TenantEndDates)&gt;=ABC$4),IF(OR(AND(DAY(LOOKUP($F14,TenantNames,TenantStartDates))&gt;28,DAY(EOMONTH(ABC$4,0))=28,DAY(ABC$4)=28),AND(DAY(LOOKUP($F14,TenantNames,TenantStartDates))&gt;30,DAY(EOMONTH(ABC$4,0))=30,DAY(ABC$4)=30),DAY(LOOKUP($F14,TenantNames,TenantStartDates))=DAY(ABC$4)),IF((LOOKUP($F14,TenantNames,TenantEndDates)-ABC$4)&lt;=31,LOOKUP($F14,TenantNames,TenantTotalRevenues)-SUM($JA14:ABB14),LOOKUP($F14,TenantNames,TenantMonthlyRents)),IF(AND((SUMIF($G$4:AHB$4,"&lt;"&amp;ABC$4,$G14:AHB14))&gt;SUMIFS(TransactionAmounts,TenantSources,$F14,'Filtered Data'!$C$2:$C23,"&lt;"&amp;ABC$4),ABC$4&lt;TODAY()),"Late","Occupied")),)))</f>
        <v/>
      </c>
      <c r="ABD14" s="33" t="str">
        <f>IF(ISBLANK($F14),,IF(TODAY()=ABD$4,"Today",IF(AND(LOOKUP($F14,TenantNames,TenantStartDates)&lt;=ABD$4,LOOKUP($F14,TenantNames,TenantEndDates)&gt;=ABD$4),IF(OR(AND(DAY(LOOKUP($F14,TenantNames,TenantStartDates))&gt;28,DAY(EOMONTH(ABD$4,0))=28,DAY(ABD$4)=28),AND(DAY(LOOKUP($F14,TenantNames,TenantStartDates))&gt;30,DAY(EOMONTH(ABD$4,0))=30,DAY(ABD$4)=30),DAY(LOOKUP($F14,TenantNames,TenantStartDates))=DAY(ABD$4)),IF((LOOKUP($F14,TenantNames,TenantEndDates)-ABD$4)&lt;=31,LOOKUP($F14,TenantNames,TenantTotalRevenues)-SUM($JA14:ABC14),LOOKUP($F14,TenantNames,TenantMonthlyRents)),IF(AND((SUMIF($G$4:AHB$4,"&lt;"&amp;ABD$4,$G14:AHB14))&gt;SUMIFS(TransactionAmounts,TenantSources,$F14,'Filtered Data'!$C$2:$C23,"&lt;"&amp;ABD$4),ABD$4&lt;TODAY()),"Late","Occupied")),)))</f>
        <v/>
      </c>
      <c r="ABE14" s="33" t="str">
        <f>IF(ISBLANK($F14),,IF(TODAY()=ABE$4,"Today",IF(AND(LOOKUP($F14,TenantNames,TenantStartDates)&lt;=ABE$4,LOOKUP($F14,TenantNames,TenantEndDates)&gt;=ABE$4),IF(OR(AND(DAY(LOOKUP($F14,TenantNames,TenantStartDates))&gt;28,DAY(EOMONTH(ABE$4,0))=28,DAY(ABE$4)=28),AND(DAY(LOOKUP($F14,TenantNames,TenantStartDates))&gt;30,DAY(EOMONTH(ABE$4,0))=30,DAY(ABE$4)=30),DAY(LOOKUP($F14,TenantNames,TenantStartDates))=DAY(ABE$4)),IF((LOOKUP($F14,TenantNames,TenantEndDates)-ABE$4)&lt;=31,LOOKUP($F14,TenantNames,TenantTotalRevenues)-SUM($JA14:ABD14),LOOKUP($F14,TenantNames,TenantMonthlyRents)),IF(AND((SUMIF($G$4:AHB$4,"&lt;"&amp;ABE$4,$G14:AHB14))&gt;SUMIFS(TransactionAmounts,TenantSources,$F14,'Filtered Data'!$C$2:$C23,"&lt;"&amp;ABE$4),ABE$4&lt;TODAY()),"Late","Occupied")),)))</f>
        <v/>
      </c>
      <c r="ABF14" s="33" t="str">
        <f>IF(ISBLANK($F14),,IF(TODAY()=ABF$4,"Today",IF(AND(LOOKUP($F14,TenantNames,TenantStartDates)&lt;=ABF$4,LOOKUP($F14,TenantNames,TenantEndDates)&gt;=ABF$4),IF(OR(AND(DAY(LOOKUP($F14,TenantNames,TenantStartDates))&gt;28,DAY(EOMONTH(ABF$4,0))=28,DAY(ABF$4)=28),AND(DAY(LOOKUP($F14,TenantNames,TenantStartDates))&gt;30,DAY(EOMONTH(ABF$4,0))=30,DAY(ABF$4)=30),DAY(LOOKUP($F14,TenantNames,TenantStartDates))=DAY(ABF$4)),IF((LOOKUP($F14,TenantNames,TenantEndDates)-ABF$4)&lt;=31,LOOKUP($F14,TenantNames,TenantTotalRevenues)-SUM($JA14:ABE14),LOOKUP($F14,TenantNames,TenantMonthlyRents)),IF(AND((SUMIF($G$4:AHB$4,"&lt;"&amp;ABF$4,$G14:AHB14))&gt;SUMIFS(TransactionAmounts,TenantSources,$F14,'Filtered Data'!$C$2:$C23,"&lt;"&amp;ABF$4),ABF$4&lt;TODAY()),"Late","Occupied")),)))</f>
        <v/>
      </c>
      <c r="ABG14" s="33" t="str">
        <f>IF(ISBLANK($F14),,IF(TODAY()=ABG$4,"Today",IF(AND(LOOKUP($F14,TenantNames,TenantStartDates)&lt;=ABG$4,LOOKUP($F14,TenantNames,TenantEndDates)&gt;=ABG$4),IF(OR(AND(DAY(LOOKUP($F14,TenantNames,TenantStartDates))&gt;28,DAY(EOMONTH(ABG$4,0))=28,DAY(ABG$4)=28),AND(DAY(LOOKUP($F14,TenantNames,TenantStartDates))&gt;30,DAY(EOMONTH(ABG$4,0))=30,DAY(ABG$4)=30),DAY(LOOKUP($F14,TenantNames,TenantStartDates))=DAY(ABG$4)),IF((LOOKUP($F14,TenantNames,TenantEndDates)-ABG$4)&lt;=31,LOOKUP($F14,TenantNames,TenantTotalRevenues)-SUM($JA14:ABF14),LOOKUP($F14,TenantNames,TenantMonthlyRents)),IF(AND((SUMIF($G$4:AHB$4,"&lt;"&amp;ABG$4,$G14:AHB14))&gt;SUMIFS(TransactionAmounts,TenantSources,$F14,'Filtered Data'!$C$2:$C23,"&lt;"&amp;ABG$4),ABG$4&lt;TODAY()),"Late","Occupied")),)))</f>
        <v/>
      </c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</row>
    <row r="15" ht="28.5" customHeight="1">
      <c r="A15" s="31"/>
      <c r="B15" s="31"/>
      <c r="C15" s="27"/>
      <c r="D15" s="22" t="str">
        <f t="shared" si="1"/>
        <v/>
      </c>
      <c r="E15" s="22"/>
      <c r="F15" s="2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18"/>
      <c r="JA15" s="33" t="str">
        <f>IF(ISBLANK($F15),,IF(TODAY()=JA$4,"Today",IF(AND(LOOKUP($F15,TenantNames,TenantStartDates)&lt;=JA$4,LOOKUP($F15,TenantNames,TenantEndDates)&gt;=JA$4),IF(OR(AND(DAY(LOOKUP($F15,TenantNames,TenantStartDates))&gt;28,DAY(EOMONTH(JA$4,0))=28,DAY(JA$4)=28),AND(DAY(LOOKUP($F15,TenantNames,TenantStartDates))&gt;30,DAY(EOMONTH(JA$4,0))=30,DAY(JA$4)=30),DAY(LOOKUP($F15,TenantNames,TenantStartDates))=DAY(JA$4)),IF((LOOKUP($F15,TenantNames,TenantEndDates)-JA$4)&lt;=31,LOOKUP($F15,TenantNames,TenantTotalRevenues)-SUM(IZ15:$JA15),LOOKUP($F15,TenantNames,TenantMonthlyRents)),IF(AND((SUMIF($G$4:AHB$4,"&lt;"&amp;JA$4,$G15:AHB15))&gt;SUMIFS(TransactionAmounts,TenantSources,$F15,'Filtered Data'!$C$2:$C23,"&lt;"&amp;JA$4),JA$4&lt;TODAY()),"Late","Occupied")),)))</f>
        <v/>
      </c>
      <c r="JB15" s="33" t="str">
        <f>IF(ISBLANK($F15),,IF(TODAY()=JB$4,"Today",IF(AND(LOOKUP($F15,TenantNames,TenantStartDates)&lt;=JB$4,LOOKUP($F15,TenantNames,TenantEndDates)&gt;=JB$4),IF(OR(AND(DAY(LOOKUP($F15,TenantNames,TenantStartDates))&gt;28,DAY(EOMONTH(JB$4,0))=28,DAY(JB$4)=28),AND(DAY(LOOKUP($F15,TenantNames,TenantStartDates))&gt;30,DAY(EOMONTH(JB$4,0))=30,DAY(JB$4)=30),DAY(LOOKUP($F15,TenantNames,TenantStartDates))=DAY(JB$4)),IF((LOOKUP($F15,TenantNames,TenantEndDates)-JB$4)&lt;=31,LOOKUP($F15,TenantNames,TenantTotalRevenues)-SUM(JA15:$JA15),LOOKUP($F15,TenantNames,TenantMonthlyRents)),IF(AND((SUMIF($G$4:AHB$4,"&lt;"&amp;JB$4,$G15:AHB15))&gt;SUMIFS(TransactionAmounts,TenantSources,$F15,'Filtered Data'!$C$2:$C23,"&lt;"&amp;JB$4),JB$4&lt;TODAY()),"Late","Occupied")),)))</f>
        <v/>
      </c>
      <c r="JC15" s="33" t="str">
        <f>IF(ISBLANK($F15),,IF(TODAY()=JC$4,"Today",IF(AND(LOOKUP($F15,TenantNames,TenantStartDates)&lt;=JC$4,LOOKUP($F15,TenantNames,TenantEndDates)&gt;=JC$4),IF(OR(AND(DAY(LOOKUP($F15,TenantNames,TenantStartDates))&gt;28,DAY(EOMONTH(JC$4,0))=28,DAY(JC$4)=28),AND(DAY(LOOKUP($F15,TenantNames,TenantStartDates))&gt;30,DAY(EOMONTH(JC$4,0))=30,DAY(JC$4)=30),DAY(LOOKUP($F15,TenantNames,TenantStartDates))=DAY(JC$4)),IF((LOOKUP($F15,TenantNames,TenantEndDates)-JC$4)&lt;=31,LOOKUP($F15,TenantNames,TenantTotalRevenues)-SUM($JA15:JB15),LOOKUP($F15,TenantNames,TenantMonthlyRents)),IF(AND((SUMIF($G$4:AHB$4,"&lt;"&amp;JC$4,$G15:AHB15))&gt;SUMIFS(TransactionAmounts,TenantSources,$F15,'Filtered Data'!$C$2:$C23,"&lt;"&amp;JC$4),JC$4&lt;TODAY()),"Late","Occupied")),)))</f>
        <v/>
      </c>
      <c r="JD15" s="33" t="str">
        <f>IF(ISBLANK($F15),,IF(TODAY()=JD$4,"Today",IF(AND(LOOKUP($F15,TenantNames,TenantStartDates)&lt;=JD$4,LOOKUP($F15,TenantNames,TenantEndDates)&gt;=JD$4),IF(OR(AND(DAY(LOOKUP($F15,TenantNames,TenantStartDates))&gt;28,DAY(EOMONTH(JD$4,0))=28,DAY(JD$4)=28),AND(DAY(LOOKUP($F15,TenantNames,TenantStartDates))&gt;30,DAY(EOMONTH(JD$4,0))=30,DAY(JD$4)=30),DAY(LOOKUP($F15,TenantNames,TenantStartDates))=DAY(JD$4)),IF((LOOKUP($F15,TenantNames,TenantEndDates)-JD$4)&lt;=31,LOOKUP($F15,TenantNames,TenantTotalRevenues)-SUM($JA15:JC15),LOOKUP($F15,TenantNames,TenantMonthlyRents)),IF(AND((SUMIF($G$4:AHB$4,"&lt;"&amp;JD$4,$G15:AHB15))&gt;SUMIFS(TransactionAmounts,TenantSources,$F15,'Filtered Data'!$C$2:$C23,"&lt;"&amp;JD$4),JD$4&lt;TODAY()),"Late","Occupied")),)))</f>
        <v/>
      </c>
      <c r="JE15" s="33" t="str">
        <f>IF(ISBLANK($F15),,IF(TODAY()=JE$4,"Today",IF(AND(LOOKUP($F15,TenantNames,TenantStartDates)&lt;=JE$4,LOOKUP($F15,TenantNames,TenantEndDates)&gt;=JE$4),IF(OR(AND(DAY(LOOKUP($F15,TenantNames,TenantStartDates))&gt;28,DAY(EOMONTH(JE$4,0))=28,DAY(JE$4)=28),AND(DAY(LOOKUP($F15,TenantNames,TenantStartDates))&gt;30,DAY(EOMONTH(JE$4,0))=30,DAY(JE$4)=30),DAY(LOOKUP($F15,TenantNames,TenantStartDates))=DAY(JE$4)),IF((LOOKUP($F15,TenantNames,TenantEndDates)-JE$4)&lt;=31,LOOKUP($F15,TenantNames,TenantTotalRevenues)-SUM($JA15:JD15),LOOKUP($F15,TenantNames,TenantMonthlyRents)),IF(AND((SUMIF($G$4:AHB$4,"&lt;"&amp;JE$4,$G15:AHB15))&gt;SUMIFS(TransactionAmounts,TenantSources,$F15,'Filtered Data'!$C$2:$C23,"&lt;"&amp;JE$4),JE$4&lt;TODAY()),"Late","Occupied")),)))</f>
        <v/>
      </c>
      <c r="JF15" s="33" t="str">
        <f>IF(ISBLANK($F15),,IF(TODAY()=JF$4,"Today",IF(AND(LOOKUP($F15,TenantNames,TenantStartDates)&lt;=JF$4,LOOKUP($F15,TenantNames,TenantEndDates)&gt;=JF$4),IF(OR(AND(DAY(LOOKUP($F15,TenantNames,TenantStartDates))&gt;28,DAY(EOMONTH(JF$4,0))=28,DAY(JF$4)=28),AND(DAY(LOOKUP($F15,TenantNames,TenantStartDates))&gt;30,DAY(EOMONTH(JF$4,0))=30,DAY(JF$4)=30),DAY(LOOKUP($F15,TenantNames,TenantStartDates))=DAY(JF$4)),IF((LOOKUP($F15,TenantNames,TenantEndDates)-JF$4)&lt;=31,LOOKUP($F15,TenantNames,TenantTotalRevenues)-SUM($JA15:JE15),LOOKUP($F15,TenantNames,TenantMonthlyRents)),IF(AND((SUMIF($G$4:AHB$4,"&lt;"&amp;JF$4,$G15:AHB15))&gt;SUMIFS(TransactionAmounts,TenantSources,$F15,'Filtered Data'!$C$2:$C23,"&lt;"&amp;JF$4),JF$4&lt;TODAY()),"Late","Occupied")),)))</f>
        <v/>
      </c>
      <c r="JG15" s="33" t="str">
        <f>IF(ISBLANK($F15),,IF(TODAY()=JG$4,"Today",IF(AND(LOOKUP($F15,TenantNames,TenantStartDates)&lt;=JG$4,LOOKUP($F15,TenantNames,TenantEndDates)&gt;=JG$4),IF(OR(AND(DAY(LOOKUP($F15,TenantNames,TenantStartDates))&gt;28,DAY(EOMONTH(JG$4,0))=28,DAY(JG$4)=28),AND(DAY(LOOKUP($F15,TenantNames,TenantStartDates))&gt;30,DAY(EOMONTH(JG$4,0))=30,DAY(JG$4)=30),DAY(LOOKUP($F15,TenantNames,TenantStartDates))=DAY(JG$4)),IF((LOOKUP($F15,TenantNames,TenantEndDates)-JG$4)&lt;=31,LOOKUP($F15,TenantNames,TenantTotalRevenues)-SUM($JA15:JF15),LOOKUP($F15,TenantNames,TenantMonthlyRents)),IF(AND((SUMIF($G$4:AHB$4,"&lt;"&amp;JG$4,$G15:AHB15))&gt;SUMIFS(TransactionAmounts,TenantSources,$F15,'Filtered Data'!$C$2:$C23,"&lt;"&amp;JG$4),JG$4&lt;TODAY()),"Late","Occupied")),)))</f>
        <v/>
      </c>
      <c r="JH15" s="33" t="str">
        <f>IF(ISBLANK($F15),,IF(TODAY()=JH$4,"Today",IF(AND(LOOKUP($F15,TenantNames,TenantStartDates)&lt;=JH$4,LOOKUP($F15,TenantNames,TenantEndDates)&gt;=JH$4),IF(OR(AND(DAY(LOOKUP($F15,TenantNames,TenantStartDates))&gt;28,DAY(EOMONTH(JH$4,0))=28,DAY(JH$4)=28),AND(DAY(LOOKUP($F15,TenantNames,TenantStartDates))&gt;30,DAY(EOMONTH(JH$4,0))=30,DAY(JH$4)=30),DAY(LOOKUP($F15,TenantNames,TenantStartDates))=DAY(JH$4)),IF((LOOKUP($F15,TenantNames,TenantEndDates)-JH$4)&lt;=31,LOOKUP($F15,TenantNames,TenantTotalRevenues)-SUM($JA15:JG15),LOOKUP($F15,TenantNames,TenantMonthlyRents)),IF(AND((SUMIF($G$4:AHB$4,"&lt;"&amp;JH$4,$G15:AHB15))&gt;SUMIFS(TransactionAmounts,TenantSources,$F15,'Filtered Data'!$C$2:$C23,"&lt;"&amp;JH$4),JH$4&lt;TODAY()),"Late","Occupied")),)))</f>
        <v/>
      </c>
      <c r="JI15" s="33" t="str">
        <f>IF(ISBLANK($F15),,IF(TODAY()=JI$4,"Today",IF(AND(LOOKUP($F15,TenantNames,TenantStartDates)&lt;=JI$4,LOOKUP($F15,TenantNames,TenantEndDates)&gt;=JI$4),IF(OR(AND(DAY(LOOKUP($F15,TenantNames,TenantStartDates))&gt;28,DAY(EOMONTH(JI$4,0))=28,DAY(JI$4)=28),AND(DAY(LOOKUP($F15,TenantNames,TenantStartDates))&gt;30,DAY(EOMONTH(JI$4,0))=30,DAY(JI$4)=30),DAY(LOOKUP($F15,TenantNames,TenantStartDates))=DAY(JI$4)),IF((LOOKUP($F15,TenantNames,TenantEndDates)-JI$4)&lt;=31,LOOKUP($F15,TenantNames,TenantTotalRevenues)-SUM($JA15:JH15),LOOKUP($F15,TenantNames,TenantMonthlyRents)),IF(AND((SUMIF($G$4:AHB$4,"&lt;"&amp;JI$4,$G15:AHB15))&gt;SUMIFS(TransactionAmounts,TenantSources,$F15,'Filtered Data'!$C$2:$C23,"&lt;"&amp;JI$4),JI$4&lt;TODAY()),"Late","Occupied")),)))</f>
        <v/>
      </c>
      <c r="JJ15" s="33" t="str">
        <f>IF(ISBLANK($F15),,IF(TODAY()=JJ$4,"Today",IF(AND(LOOKUP($F15,TenantNames,TenantStartDates)&lt;=JJ$4,LOOKUP($F15,TenantNames,TenantEndDates)&gt;=JJ$4),IF(OR(AND(DAY(LOOKUP($F15,TenantNames,TenantStartDates))&gt;28,DAY(EOMONTH(JJ$4,0))=28,DAY(JJ$4)=28),AND(DAY(LOOKUP($F15,TenantNames,TenantStartDates))&gt;30,DAY(EOMONTH(JJ$4,0))=30,DAY(JJ$4)=30),DAY(LOOKUP($F15,TenantNames,TenantStartDates))=DAY(JJ$4)),IF((LOOKUP($F15,TenantNames,TenantEndDates)-JJ$4)&lt;=31,LOOKUP($F15,TenantNames,TenantTotalRevenues)-SUM($JA15:JI15),LOOKUP($F15,TenantNames,TenantMonthlyRents)),IF(AND((SUMIF($G$4:AHB$4,"&lt;"&amp;JJ$4,$G15:AHB15))&gt;SUMIFS(TransactionAmounts,TenantSources,$F15,'Filtered Data'!$C$2:$C23,"&lt;"&amp;JJ$4),JJ$4&lt;TODAY()),"Late","Occupied")),)))</f>
        <v/>
      </c>
      <c r="JK15" s="33" t="str">
        <f>IF(ISBLANK($F15),,IF(TODAY()=JK$4,"Today",IF(AND(LOOKUP($F15,TenantNames,TenantStartDates)&lt;=JK$4,LOOKUP($F15,TenantNames,TenantEndDates)&gt;=JK$4),IF(OR(AND(DAY(LOOKUP($F15,TenantNames,TenantStartDates))&gt;28,DAY(EOMONTH(JK$4,0))=28,DAY(JK$4)=28),AND(DAY(LOOKUP($F15,TenantNames,TenantStartDates))&gt;30,DAY(EOMONTH(JK$4,0))=30,DAY(JK$4)=30),DAY(LOOKUP($F15,TenantNames,TenantStartDates))=DAY(JK$4)),IF((LOOKUP($F15,TenantNames,TenantEndDates)-JK$4)&lt;=31,LOOKUP($F15,TenantNames,TenantTotalRevenues)-SUM($JA15:JJ15),LOOKUP($F15,TenantNames,TenantMonthlyRents)),IF(AND((SUMIF($G$4:AHB$4,"&lt;"&amp;JK$4,$G15:AHB15))&gt;SUMIFS(TransactionAmounts,TenantSources,$F15,'Filtered Data'!$C$2:$C23,"&lt;"&amp;JK$4),JK$4&lt;TODAY()),"Late","Occupied")),)))</f>
        <v/>
      </c>
      <c r="JL15" s="33" t="str">
        <f>IF(ISBLANK($F15),,IF(TODAY()=JL$4,"Today",IF(AND(LOOKUP($F15,TenantNames,TenantStartDates)&lt;=JL$4,LOOKUP($F15,TenantNames,TenantEndDates)&gt;=JL$4),IF(OR(AND(DAY(LOOKUP($F15,TenantNames,TenantStartDates))&gt;28,DAY(EOMONTH(JL$4,0))=28,DAY(JL$4)=28),AND(DAY(LOOKUP($F15,TenantNames,TenantStartDates))&gt;30,DAY(EOMONTH(JL$4,0))=30,DAY(JL$4)=30),DAY(LOOKUP($F15,TenantNames,TenantStartDates))=DAY(JL$4)),IF((LOOKUP($F15,TenantNames,TenantEndDates)-JL$4)&lt;=31,LOOKUP($F15,TenantNames,TenantTotalRevenues)-SUM($JA15:JK15),LOOKUP($F15,TenantNames,TenantMonthlyRents)),IF(AND((SUMIF($G$4:AHB$4,"&lt;"&amp;JL$4,$G15:AHB15))&gt;SUMIFS(TransactionAmounts,TenantSources,$F15,'Filtered Data'!$C$2:$C23,"&lt;"&amp;JL$4),JL$4&lt;TODAY()),"Late","Occupied")),)))</f>
        <v/>
      </c>
      <c r="JM15" s="33" t="str">
        <f>IF(ISBLANK($F15),,IF(TODAY()=JM$4,"Today",IF(AND(LOOKUP($F15,TenantNames,TenantStartDates)&lt;=JM$4,LOOKUP($F15,TenantNames,TenantEndDates)&gt;=JM$4),IF(OR(AND(DAY(LOOKUP($F15,TenantNames,TenantStartDates))&gt;28,DAY(EOMONTH(JM$4,0))=28,DAY(JM$4)=28),AND(DAY(LOOKUP($F15,TenantNames,TenantStartDates))&gt;30,DAY(EOMONTH(JM$4,0))=30,DAY(JM$4)=30),DAY(LOOKUP($F15,TenantNames,TenantStartDates))=DAY(JM$4)),IF((LOOKUP($F15,TenantNames,TenantEndDates)-JM$4)&lt;=31,LOOKUP($F15,TenantNames,TenantTotalRevenues)-SUM($JA15:JL15),LOOKUP($F15,TenantNames,TenantMonthlyRents)),IF(AND((SUMIF($G$4:AHB$4,"&lt;"&amp;JM$4,$G15:AHB15))&gt;SUMIFS(TransactionAmounts,TenantSources,$F15,'Filtered Data'!$C$2:$C23,"&lt;"&amp;JM$4),JM$4&lt;TODAY()),"Late","Occupied")),)))</f>
        <v/>
      </c>
      <c r="JN15" s="33" t="str">
        <f>IF(ISBLANK($F15),,IF(TODAY()=JN$4,"Today",IF(AND(LOOKUP($F15,TenantNames,TenantStartDates)&lt;=JN$4,LOOKUP($F15,TenantNames,TenantEndDates)&gt;=JN$4),IF(OR(AND(DAY(LOOKUP($F15,TenantNames,TenantStartDates))&gt;28,DAY(EOMONTH(JN$4,0))=28,DAY(JN$4)=28),AND(DAY(LOOKUP($F15,TenantNames,TenantStartDates))&gt;30,DAY(EOMONTH(JN$4,0))=30,DAY(JN$4)=30),DAY(LOOKUP($F15,TenantNames,TenantStartDates))=DAY(JN$4)),IF((LOOKUP($F15,TenantNames,TenantEndDates)-JN$4)&lt;=31,LOOKUP($F15,TenantNames,TenantTotalRevenues)-SUM($JA15:JM15),LOOKUP($F15,TenantNames,TenantMonthlyRents)),IF(AND((SUMIF($G$4:AHB$4,"&lt;"&amp;JN$4,$G15:AHB15))&gt;SUMIFS(TransactionAmounts,TenantSources,$F15,'Filtered Data'!$C$2:$C23,"&lt;"&amp;JN$4),JN$4&lt;TODAY()),"Late","Occupied")),)))</f>
        <v/>
      </c>
      <c r="JO15" s="33" t="str">
        <f>IF(ISBLANK($F15),,IF(TODAY()=JO$4,"Today",IF(AND(LOOKUP($F15,TenantNames,TenantStartDates)&lt;=JO$4,LOOKUP($F15,TenantNames,TenantEndDates)&gt;=JO$4),IF(OR(AND(DAY(LOOKUP($F15,TenantNames,TenantStartDates))&gt;28,DAY(EOMONTH(JO$4,0))=28,DAY(JO$4)=28),AND(DAY(LOOKUP($F15,TenantNames,TenantStartDates))&gt;30,DAY(EOMONTH(JO$4,0))=30,DAY(JO$4)=30),DAY(LOOKUP($F15,TenantNames,TenantStartDates))=DAY(JO$4)),IF((LOOKUP($F15,TenantNames,TenantEndDates)-JO$4)&lt;=31,LOOKUP($F15,TenantNames,TenantTotalRevenues)-SUM($JA15:JN15),LOOKUP($F15,TenantNames,TenantMonthlyRents)),IF(AND((SUMIF($G$4:AHB$4,"&lt;"&amp;JO$4,$G15:AHB15))&gt;SUMIFS(TransactionAmounts,TenantSources,$F15,'Filtered Data'!$C$2:$C23,"&lt;"&amp;JO$4),JO$4&lt;TODAY()),"Late","Occupied")),)))</f>
        <v/>
      </c>
      <c r="JP15" s="33" t="str">
        <f>IF(ISBLANK($F15),,IF(TODAY()=JP$4,"Today",IF(AND(LOOKUP($F15,TenantNames,TenantStartDates)&lt;=JP$4,LOOKUP($F15,TenantNames,TenantEndDates)&gt;=JP$4),IF(OR(AND(DAY(LOOKUP($F15,TenantNames,TenantStartDates))&gt;28,DAY(EOMONTH(JP$4,0))=28,DAY(JP$4)=28),AND(DAY(LOOKUP($F15,TenantNames,TenantStartDates))&gt;30,DAY(EOMONTH(JP$4,0))=30,DAY(JP$4)=30),DAY(LOOKUP($F15,TenantNames,TenantStartDates))=DAY(JP$4)),IF((LOOKUP($F15,TenantNames,TenantEndDates)-JP$4)&lt;=31,LOOKUP($F15,TenantNames,TenantTotalRevenues)-SUM($JA15:JO15),LOOKUP($F15,TenantNames,TenantMonthlyRents)),IF(AND((SUMIF($G$4:AHB$4,"&lt;"&amp;JP$4,$G15:AHB15))&gt;SUMIFS(TransactionAmounts,TenantSources,$F15,'Filtered Data'!$C$2:$C23,"&lt;"&amp;JP$4),JP$4&lt;TODAY()),"Late","Occupied")),)))</f>
        <v/>
      </c>
      <c r="JQ15" s="33" t="str">
        <f>IF(ISBLANK($F15),,IF(TODAY()=JQ$4,"Today",IF(AND(LOOKUP($F15,TenantNames,TenantStartDates)&lt;=JQ$4,LOOKUP($F15,TenantNames,TenantEndDates)&gt;=JQ$4),IF(OR(AND(DAY(LOOKUP($F15,TenantNames,TenantStartDates))&gt;28,DAY(EOMONTH(JQ$4,0))=28,DAY(JQ$4)=28),AND(DAY(LOOKUP($F15,TenantNames,TenantStartDates))&gt;30,DAY(EOMONTH(JQ$4,0))=30,DAY(JQ$4)=30),DAY(LOOKUP($F15,TenantNames,TenantStartDates))=DAY(JQ$4)),IF((LOOKUP($F15,TenantNames,TenantEndDates)-JQ$4)&lt;=31,LOOKUP($F15,TenantNames,TenantTotalRevenues)-SUM($JA15:JP15),LOOKUP($F15,TenantNames,TenantMonthlyRents)),IF(AND((SUMIF($G$4:AHB$4,"&lt;"&amp;JQ$4,$G15:AHB15))&gt;SUMIFS(TransactionAmounts,TenantSources,$F15,'Filtered Data'!$C$2:$C23,"&lt;"&amp;JQ$4),JQ$4&lt;TODAY()),"Late","Occupied")),)))</f>
        <v/>
      </c>
      <c r="JR15" s="33" t="str">
        <f>IF(ISBLANK($F15),,IF(TODAY()=JR$4,"Today",IF(AND(LOOKUP($F15,TenantNames,TenantStartDates)&lt;=JR$4,LOOKUP($F15,TenantNames,TenantEndDates)&gt;=JR$4),IF(OR(AND(DAY(LOOKUP($F15,TenantNames,TenantStartDates))&gt;28,DAY(EOMONTH(JR$4,0))=28,DAY(JR$4)=28),AND(DAY(LOOKUP($F15,TenantNames,TenantStartDates))&gt;30,DAY(EOMONTH(JR$4,0))=30,DAY(JR$4)=30),DAY(LOOKUP($F15,TenantNames,TenantStartDates))=DAY(JR$4)),IF((LOOKUP($F15,TenantNames,TenantEndDates)-JR$4)&lt;=31,LOOKUP($F15,TenantNames,TenantTotalRevenues)-SUM($JA15:JQ15),LOOKUP($F15,TenantNames,TenantMonthlyRents)),IF(AND((SUMIF($G$4:AHB$4,"&lt;"&amp;JR$4,$G15:AHB15))&gt;SUMIFS(TransactionAmounts,TenantSources,$F15,'Filtered Data'!$C$2:$C23,"&lt;"&amp;JR$4),JR$4&lt;TODAY()),"Late","Occupied")),)))</f>
        <v/>
      </c>
      <c r="JS15" s="33" t="str">
        <f>IF(ISBLANK($F15),,IF(TODAY()=JS$4,"Today",IF(AND(LOOKUP($F15,TenantNames,TenantStartDates)&lt;=JS$4,LOOKUP($F15,TenantNames,TenantEndDates)&gt;=JS$4),IF(OR(AND(DAY(LOOKUP($F15,TenantNames,TenantStartDates))&gt;28,DAY(EOMONTH(JS$4,0))=28,DAY(JS$4)=28),AND(DAY(LOOKUP($F15,TenantNames,TenantStartDates))&gt;30,DAY(EOMONTH(JS$4,0))=30,DAY(JS$4)=30),DAY(LOOKUP($F15,TenantNames,TenantStartDates))=DAY(JS$4)),IF((LOOKUP($F15,TenantNames,TenantEndDates)-JS$4)&lt;=31,LOOKUP($F15,TenantNames,TenantTotalRevenues)-SUM($JA15:JR15),LOOKUP($F15,TenantNames,TenantMonthlyRents)),IF(AND((SUMIF($G$4:AHB$4,"&lt;"&amp;JS$4,$G15:AHB15))&gt;SUMIFS(TransactionAmounts,TenantSources,$F15,'Filtered Data'!$C$2:$C23,"&lt;"&amp;JS$4),JS$4&lt;TODAY()),"Late","Occupied")),)))</f>
        <v/>
      </c>
      <c r="JT15" s="33" t="str">
        <f>IF(ISBLANK($F15),,IF(TODAY()=JT$4,"Today",IF(AND(LOOKUP($F15,TenantNames,TenantStartDates)&lt;=JT$4,LOOKUP($F15,TenantNames,TenantEndDates)&gt;=JT$4),IF(OR(AND(DAY(LOOKUP($F15,TenantNames,TenantStartDates))&gt;28,DAY(EOMONTH(JT$4,0))=28,DAY(JT$4)=28),AND(DAY(LOOKUP($F15,TenantNames,TenantStartDates))&gt;30,DAY(EOMONTH(JT$4,0))=30,DAY(JT$4)=30),DAY(LOOKUP($F15,TenantNames,TenantStartDates))=DAY(JT$4)),IF((LOOKUP($F15,TenantNames,TenantEndDates)-JT$4)&lt;=31,LOOKUP($F15,TenantNames,TenantTotalRevenues)-SUM($JA15:JS15),LOOKUP($F15,TenantNames,TenantMonthlyRents)),IF(AND((SUMIF($G$4:AHB$4,"&lt;"&amp;JT$4,$G15:AHB15))&gt;SUMIFS(TransactionAmounts,TenantSources,$F15,'Filtered Data'!$C$2:$C23,"&lt;"&amp;JT$4),JT$4&lt;TODAY()),"Late","Occupied")),)))</f>
        <v/>
      </c>
      <c r="JU15" s="33" t="str">
        <f>IF(ISBLANK($F15),,IF(TODAY()=JU$4,"Today",IF(AND(LOOKUP($F15,TenantNames,TenantStartDates)&lt;=JU$4,LOOKUP($F15,TenantNames,TenantEndDates)&gt;=JU$4),IF(OR(AND(DAY(LOOKUP($F15,TenantNames,TenantStartDates))&gt;28,DAY(EOMONTH(JU$4,0))=28,DAY(JU$4)=28),AND(DAY(LOOKUP($F15,TenantNames,TenantStartDates))&gt;30,DAY(EOMONTH(JU$4,0))=30,DAY(JU$4)=30),DAY(LOOKUP($F15,TenantNames,TenantStartDates))=DAY(JU$4)),IF((LOOKUP($F15,TenantNames,TenantEndDates)-JU$4)&lt;=31,LOOKUP($F15,TenantNames,TenantTotalRevenues)-SUM($JA15:JT15),LOOKUP($F15,TenantNames,TenantMonthlyRents)),IF(AND((SUMIF($G$4:AHB$4,"&lt;"&amp;JU$4,$G15:AHB15))&gt;SUMIFS(TransactionAmounts,TenantSources,$F15,'Filtered Data'!$C$2:$C23,"&lt;"&amp;JU$4),JU$4&lt;TODAY()),"Late","Occupied")),)))</f>
        <v/>
      </c>
      <c r="JV15" s="33" t="str">
        <f>IF(ISBLANK($F15),,IF(TODAY()=JV$4,"Today",IF(AND(LOOKUP($F15,TenantNames,TenantStartDates)&lt;=JV$4,LOOKUP($F15,TenantNames,TenantEndDates)&gt;=JV$4),IF(OR(AND(DAY(LOOKUP($F15,TenantNames,TenantStartDates))&gt;28,DAY(EOMONTH(JV$4,0))=28,DAY(JV$4)=28),AND(DAY(LOOKUP($F15,TenantNames,TenantStartDates))&gt;30,DAY(EOMONTH(JV$4,0))=30,DAY(JV$4)=30),DAY(LOOKUP($F15,TenantNames,TenantStartDates))=DAY(JV$4)),IF((LOOKUP($F15,TenantNames,TenantEndDates)-JV$4)&lt;=31,LOOKUP($F15,TenantNames,TenantTotalRevenues)-SUM($JA15:JU15),LOOKUP($F15,TenantNames,TenantMonthlyRents)),IF(AND((SUMIF($G$4:AHB$4,"&lt;"&amp;JV$4,$G15:AHB15))&gt;SUMIFS(TransactionAmounts,TenantSources,$F15,'Filtered Data'!$C$2:$C23,"&lt;"&amp;JV$4),JV$4&lt;TODAY()),"Late","Occupied")),)))</f>
        <v/>
      </c>
      <c r="JW15" s="33" t="str">
        <f>IF(ISBLANK($F15),,IF(TODAY()=JW$4,"Today",IF(AND(LOOKUP($F15,TenantNames,TenantStartDates)&lt;=JW$4,LOOKUP($F15,TenantNames,TenantEndDates)&gt;=JW$4),IF(OR(AND(DAY(LOOKUP($F15,TenantNames,TenantStartDates))&gt;28,DAY(EOMONTH(JW$4,0))=28,DAY(JW$4)=28),AND(DAY(LOOKUP($F15,TenantNames,TenantStartDates))&gt;30,DAY(EOMONTH(JW$4,0))=30,DAY(JW$4)=30),DAY(LOOKUP($F15,TenantNames,TenantStartDates))=DAY(JW$4)),IF((LOOKUP($F15,TenantNames,TenantEndDates)-JW$4)&lt;=31,LOOKUP($F15,TenantNames,TenantTotalRevenues)-SUM($JA15:JV15),LOOKUP($F15,TenantNames,TenantMonthlyRents)),IF(AND((SUMIF($G$4:AHB$4,"&lt;"&amp;JW$4,$G15:AHB15))&gt;SUMIFS(TransactionAmounts,TenantSources,$F15,'Filtered Data'!$C$2:$C23,"&lt;"&amp;JW$4),JW$4&lt;TODAY()),"Late","Occupied")),)))</f>
        <v/>
      </c>
      <c r="JX15" s="33" t="str">
        <f>IF(ISBLANK($F15),,IF(TODAY()=JX$4,"Today",IF(AND(LOOKUP($F15,TenantNames,TenantStartDates)&lt;=JX$4,LOOKUP($F15,TenantNames,TenantEndDates)&gt;=JX$4),IF(OR(AND(DAY(LOOKUP($F15,TenantNames,TenantStartDates))&gt;28,DAY(EOMONTH(JX$4,0))=28,DAY(JX$4)=28),AND(DAY(LOOKUP($F15,TenantNames,TenantStartDates))&gt;30,DAY(EOMONTH(JX$4,0))=30,DAY(JX$4)=30),DAY(LOOKUP($F15,TenantNames,TenantStartDates))=DAY(JX$4)),IF((LOOKUP($F15,TenantNames,TenantEndDates)-JX$4)&lt;=31,LOOKUP($F15,TenantNames,TenantTotalRevenues)-SUM($JA15:JW15),LOOKUP($F15,TenantNames,TenantMonthlyRents)),IF(AND((SUMIF($G$4:AHB$4,"&lt;"&amp;JX$4,$G15:AHB15))&gt;SUMIFS(TransactionAmounts,TenantSources,$F15,'Filtered Data'!$C$2:$C23,"&lt;"&amp;JX$4),JX$4&lt;TODAY()),"Late","Occupied")),)))</f>
        <v/>
      </c>
      <c r="JY15" s="33" t="str">
        <f>IF(ISBLANK($F15),,IF(TODAY()=JY$4,"Today",IF(AND(LOOKUP($F15,TenantNames,TenantStartDates)&lt;=JY$4,LOOKUP($F15,TenantNames,TenantEndDates)&gt;=JY$4),IF(OR(AND(DAY(LOOKUP($F15,TenantNames,TenantStartDates))&gt;28,DAY(EOMONTH(JY$4,0))=28,DAY(JY$4)=28),AND(DAY(LOOKUP($F15,TenantNames,TenantStartDates))&gt;30,DAY(EOMONTH(JY$4,0))=30,DAY(JY$4)=30),DAY(LOOKUP($F15,TenantNames,TenantStartDates))=DAY(JY$4)),IF((LOOKUP($F15,TenantNames,TenantEndDates)-JY$4)&lt;=31,LOOKUP($F15,TenantNames,TenantTotalRevenues)-SUM($JA15:JX15),LOOKUP($F15,TenantNames,TenantMonthlyRents)),IF(AND((SUMIF($G$4:AHB$4,"&lt;"&amp;JY$4,$G15:AHB15))&gt;SUMIFS(TransactionAmounts,TenantSources,$F15,'Filtered Data'!$C$2:$C23,"&lt;"&amp;JY$4),JY$4&lt;TODAY()),"Late","Occupied")),)))</f>
        <v/>
      </c>
      <c r="JZ15" s="33" t="str">
        <f>IF(ISBLANK($F15),,IF(TODAY()=JZ$4,"Today",IF(AND(LOOKUP($F15,TenantNames,TenantStartDates)&lt;=JZ$4,LOOKUP($F15,TenantNames,TenantEndDates)&gt;=JZ$4),IF(OR(AND(DAY(LOOKUP($F15,TenantNames,TenantStartDates))&gt;28,DAY(EOMONTH(JZ$4,0))=28,DAY(JZ$4)=28),AND(DAY(LOOKUP($F15,TenantNames,TenantStartDates))&gt;30,DAY(EOMONTH(JZ$4,0))=30,DAY(JZ$4)=30),DAY(LOOKUP($F15,TenantNames,TenantStartDates))=DAY(JZ$4)),IF((LOOKUP($F15,TenantNames,TenantEndDates)-JZ$4)&lt;=31,LOOKUP($F15,TenantNames,TenantTotalRevenues)-SUM($JA15:JY15),LOOKUP($F15,TenantNames,TenantMonthlyRents)),IF(AND((SUMIF($G$4:AHB$4,"&lt;"&amp;JZ$4,$G15:AHB15))&gt;SUMIFS(TransactionAmounts,TenantSources,$F15,'Filtered Data'!$C$2:$C23,"&lt;"&amp;JZ$4),JZ$4&lt;TODAY()),"Late","Occupied")),)))</f>
        <v/>
      </c>
      <c r="KA15" s="33" t="str">
        <f>IF(ISBLANK($F15),,IF(TODAY()=KA$4,"Today",IF(AND(LOOKUP($F15,TenantNames,TenantStartDates)&lt;=KA$4,LOOKUP($F15,TenantNames,TenantEndDates)&gt;=KA$4),IF(OR(AND(DAY(LOOKUP($F15,TenantNames,TenantStartDates))&gt;28,DAY(EOMONTH(KA$4,0))=28,DAY(KA$4)=28),AND(DAY(LOOKUP($F15,TenantNames,TenantStartDates))&gt;30,DAY(EOMONTH(KA$4,0))=30,DAY(KA$4)=30),DAY(LOOKUP($F15,TenantNames,TenantStartDates))=DAY(KA$4)),IF((LOOKUP($F15,TenantNames,TenantEndDates)-KA$4)&lt;=31,LOOKUP($F15,TenantNames,TenantTotalRevenues)-SUM($JA15:JZ15),LOOKUP($F15,TenantNames,TenantMonthlyRents)),IF(AND((SUMIF($G$4:AHB$4,"&lt;"&amp;KA$4,$G15:AHB15))&gt;SUMIFS(TransactionAmounts,TenantSources,$F15,'Filtered Data'!$C$2:$C23,"&lt;"&amp;KA$4),KA$4&lt;TODAY()),"Late","Occupied")),)))</f>
        <v/>
      </c>
      <c r="KB15" s="33" t="str">
        <f>IF(ISBLANK($F15),,IF(TODAY()=KB$4,"Today",IF(AND(LOOKUP($F15,TenantNames,TenantStartDates)&lt;=KB$4,LOOKUP($F15,TenantNames,TenantEndDates)&gt;=KB$4),IF(OR(AND(DAY(LOOKUP($F15,TenantNames,TenantStartDates))&gt;28,DAY(EOMONTH(KB$4,0))=28,DAY(KB$4)=28),AND(DAY(LOOKUP($F15,TenantNames,TenantStartDates))&gt;30,DAY(EOMONTH(KB$4,0))=30,DAY(KB$4)=30),DAY(LOOKUP($F15,TenantNames,TenantStartDates))=DAY(KB$4)),IF((LOOKUP($F15,TenantNames,TenantEndDates)-KB$4)&lt;=31,LOOKUP($F15,TenantNames,TenantTotalRevenues)-SUM($JA15:KA15),LOOKUP($F15,TenantNames,TenantMonthlyRents)),IF(AND((SUMIF($G$4:AHB$4,"&lt;"&amp;KB$4,$G15:AHB15))&gt;SUMIFS(TransactionAmounts,TenantSources,$F15,'Filtered Data'!$C$2:$C23,"&lt;"&amp;KB$4),KB$4&lt;TODAY()),"Late","Occupied")),)))</f>
        <v/>
      </c>
      <c r="KC15" s="33" t="str">
        <f>IF(ISBLANK($F15),,IF(TODAY()=KC$4,"Today",IF(AND(LOOKUP($F15,TenantNames,TenantStartDates)&lt;=KC$4,LOOKUP($F15,TenantNames,TenantEndDates)&gt;=KC$4),IF(OR(AND(DAY(LOOKUP($F15,TenantNames,TenantStartDates))&gt;28,DAY(EOMONTH(KC$4,0))=28,DAY(KC$4)=28),AND(DAY(LOOKUP($F15,TenantNames,TenantStartDates))&gt;30,DAY(EOMONTH(KC$4,0))=30,DAY(KC$4)=30),DAY(LOOKUP($F15,TenantNames,TenantStartDates))=DAY(KC$4)),IF((LOOKUP($F15,TenantNames,TenantEndDates)-KC$4)&lt;=31,LOOKUP($F15,TenantNames,TenantTotalRevenues)-SUM($JA15:KB15),LOOKUP($F15,TenantNames,TenantMonthlyRents)),IF(AND((SUMIF($G$4:AHB$4,"&lt;"&amp;KC$4,$G15:AHB15))&gt;SUMIFS(TransactionAmounts,TenantSources,$F15,'Filtered Data'!$C$2:$C23,"&lt;"&amp;KC$4),KC$4&lt;TODAY()),"Late","Occupied")),)))</f>
        <v/>
      </c>
      <c r="KD15" s="33" t="str">
        <f>IF(ISBLANK($F15),,IF(TODAY()=KD$4,"Today",IF(AND(LOOKUP($F15,TenantNames,TenantStartDates)&lt;=KD$4,LOOKUP($F15,TenantNames,TenantEndDates)&gt;=KD$4),IF(OR(AND(DAY(LOOKUP($F15,TenantNames,TenantStartDates))&gt;28,DAY(EOMONTH(KD$4,0))=28,DAY(KD$4)=28),AND(DAY(LOOKUP($F15,TenantNames,TenantStartDates))&gt;30,DAY(EOMONTH(KD$4,0))=30,DAY(KD$4)=30),DAY(LOOKUP($F15,TenantNames,TenantStartDates))=DAY(KD$4)),IF((LOOKUP($F15,TenantNames,TenantEndDates)-KD$4)&lt;=31,LOOKUP($F15,TenantNames,TenantTotalRevenues)-SUM($JA15:KC15),LOOKUP($F15,TenantNames,TenantMonthlyRents)),IF(AND((SUMIF($G$4:AHB$4,"&lt;"&amp;KD$4,$G15:AHB15))&gt;SUMIFS(TransactionAmounts,TenantSources,$F15,'Filtered Data'!$C$2:$C23,"&lt;"&amp;KD$4),KD$4&lt;TODAY()),"Late","Occupied")),)))</f>
        <v/>
      </c>
      <c r="KE15" s="33" t="str">
        <f>IF(ISBLANK($F15),,IF(TODAY()=KE$4,"Today",IF(AND(LOOKUP($F15,TenantNames,TenantStartDates)&lt;=KE$4,LOOKUP($F15,TenantNames,TenantEndDates)&gt;=KE$4),IF(OR(AND(DAY(LOOKUP($F15,TenantNames,TenantStartDates))&gt;28,DAY(EOMONTH(KE$4,0))=28,DAY(KE$4)=28),AND(DAY(LOOKUP($F15,TenantNames,TenantStartDates))&gt;30,DAY(EOMONTH(KE$4,0))=30,DAY(KE$4)=30),DAY(LOOKUP($F15,TenantNames,TenantStartDates))=DAY(KE$4)),IF((LOOKUP($F15,TenantNames,TenantEndDates)-KE$4)&lt;=31,LOOKUP($F15,TenantNames,TenantTotalRevenues)-SUM($JA15:KD15),LOOKUP($F15,TenantNames,TenantMonthlyRents)),IF(AND((SUMIF($G$4:AHB$4,"&lt;"&amp;KE$4,$G15:AHB15))&gt;SUMIFS(TransactionAmounts,TenantSources,$F15,'Filtered Data'!$C$2:$C23,"&lt;"&amp;KE$4),KE$4&lt;TODAY()),"Late","Occupied")),)))</f>
        <v/>
      </c>
      <c r="KF15" s="33" t="str">
        <f>IF(ISBLANK($F15),,IF(TODAY()=KF$4,"Today",IF(AND(LOOKUP($F15,TenantNames,TenantStartDates)&lt;=KF$4,LOOKUP($F15,TenantNames,TenantEndDates)&gt;=KF$4),IF(OR(AND(DAY(LOOKUP($F15,TenantNames,TenantStartDates))&gt;28,DAY(EOMONTH(KF$4,0))=28,DAY(KF$4)=28),AND(DAY(LOOKUP($F15,TenantNames,TenantStartDates))&gt;30,DAY(EOMONTH(KF$4,0))=30,DAY(KF$4)=30),DAY(LOOKUP($F15,TenantNames,TenantStartDates))=DAY(KF$4)),IF((LOOKUP($F15,TenantNames,TenantEndDates)-KF$4)&lt;=31,LOOKUP($F15,TenantNames,TenantTotalRevenues)-SUM($JA15:KE15),LOOKUP($F15,TenantNames,TenantMonthlyRents)),IF(AND((SUMIF($G$4:AHB$4,"&lt;"&amp;KF$4,$G15:AHB15))&gt;SUMIFS(TransactionAmounts,TenantSources,$F15,'Filtered Data'!$C$2:$C23,"&lt;"&amp;KF$4),KF$4&lt;TODAY()),"Late","Occupied")),)))</f>
        <v/>
      </c>
      <c r="KG15" s="33" t="str">
        <f>IF(ISBLANK($F15),,IF(TODAY()=KG$4,"Today",IF(AND(LOOKUP($F15,TenantNames,TenantStartDates)&lt;=KG$4,LOOKUP($F15,TenantNames,TenantEndDates)&gt;=KG$4),IF(OR(AND(DAY(LOOKUP($F15,TenantNames,TenantStartDates))&gt;28,DAY(EOMONTH(KG$4,0))=28,DAY(KG$4)=28),AND(DAY(LOOKUP($F15,TenantNames,TenantStartDates))&gt;30,DAY(EOMONTH(KG$4,0))=30,DAY(KG$4)=30),DAY(LOOKUP($F15,TenantNames,TenantStartDates))=DAY(KG$4)),IF((LOOKUP($F15,TenantNames,TenantEndDates)-KG$4)&lt;=31,LOOKUP($F15,TenantNames,TenantTotalRevenues)-SUM($JA15:KF15),LOOKUP($F15,TenantNames,TenantMonthlyRents)),IF(AND((SUMIF($G$4:AHB$4,"&lt;"&amp;KG$4,$G15:AHB15))&gt;SUMIFS(TransactionAmounts,TenantSources,$F15,'Filtered Data'!$C$2:$C23,"&lt;"&amp;KG$4),KG$4&lt;TODAY()),"Late","Occupied")),)))</f>
        <v/>
      </c>
      <c r="KH15" s="33" t="str">
        <f>IF(ISBLANK($F15),,IF(TODAY()=KH$4,"Today",IF(AND(LOOKUP($F15,TenantNames,TenantStartDates)&lt;=KH$4,LOOKUP($F15,TenantNames,TenantEndDates)&gt;=KH$4),IF(OR(AND(DAY(LOOKUP($F15,TenantNames,TenantStartDates))&gt;28,DAY(EOMONTH(KH$4,0))=28,DAY(KH$4)=28),AND(DAY(LOOKUP($F15,TenantNames,TenantStartDates))&gt;30,DAY(EOMONTH(KH$4,0))=30,DAY(KH$4)=30),DAY(LOOKUP($F15,TenantNames,TenantStartDates))=DAY(KH$4)),IF((LOOKUP($F15,TenantNames,TenantEndDates)-KH$4)&lt;=31,LOOKUP($F15,TenantNames,TenantTotalRevenues)-SUM($JA15:KG15),LOOKUP($F15,TenantNames,TenantMonthlyRents)),IF(AND((SUMIF($G$4:AHB$4,"&lt;"&amp;KH$4,$G15:AHB15))&gt;SUMIFS(TransactionAmounts,TenantSources,$F15,'Filtered Data'!$C$2:$C23,"&lt;"&amp;KH$4),KH$4&lt;TODAY()),"Late","Occupied")),)))</f>
        <v/>
      </c>
      <c r="KI15" s="33" t="str">
        <f>IF(ISBLANK($F15),,IF(TODAY()=KI$4,"Today",IF(AND(LOOKUP($F15,TenantNames,TenantStartDates)&lt;=KI$4,LOOKUP($F15,TenantNames,TenantEndDates)&gt;=KI$4),IF(OR(AND(DAY(LOOKUP($F15,TenantNames,TenantStartDates))&gt;28,DAY(EOMONTH(KI$4,0))=28,DAY(KI$4)=28),AND(DAY(LOOKUP($F15,TenantNames,TenantStartDates))&gt;30,DAY(EOMONTH(KI$4,0))=30,DAY(KI$4)=30),DAY(LOOKUP($F15,TenantNames,TenantStartDates))=DAY(KI$4)),IF((LOOKUP($F15,TenantNames,TenantEndDates)-KI$4)&lt;=31,LOOKUP($F15,TenantNames,TenantTotalRevenues)-SUM($JA15:KH15),LOOKUP($F15,TenantNames,TenantMonthlyRents)),IF(AND((SUMIF($G$4:AHB$4,"&lt;"&amp;KI$4,$G15:AHB15))&gt;SUMIFS(TransactionAmounts,TenantSources,$F15,'Filtered Data'!$C$2:$C23,"&lt;"&amp;KI$4),KI$4&lt;TODAY()),"Late","Occupied")),)))</f>
        <v/>
      </c>
      <c r="KJ15" s="33" t="str">
        <f>IF(ISBLANK($F15),,IF(TODAY()=KJ$4,"Today",IF(AND(LOOKUP($F15,TenantNames,TenantStartDates)&lt;=KJ$4,LOOKUP($F15,TenantNames,TenantEndDates)&gt;=KJ$4),IF(OR(AND(DAY(LOOKUP($F15,TenantNames,TenantStartDates))&gt;28,DAY(EOMONTH(KJ$4,0))=28,DAY(KJ$4)=28),AND(DAY(LOOKUP($F15,TenantNames,TenantStartDates))&gt;30,DAY(EOMONTH(KJ$4,0))=30,DAY(KJ$4)=30),DAY(LOOKUP($F15,TenantNames,TenantStartDates))=DAY(KJ$4)),IF((LOOKUP($F15,TenantNames,TenantEndDates)-KJ$4)&lt;=31,LOOKUP($F15,TenantNames,TenantTotalRevenues)-SUM($JA15:KI15),LOOKUP($F15,TenantNames,TenantMonthlyRents)),IF(AND((SUMIF($G$4:AHB$4,"&lt;"&amp;KJ$4,$G15:AHB15))&gt;SUMIFS(TransactionAmounts,TenantSources,$F15,'Filtered Data'!$C$2:$C23,"&lt;"&amp;KJ$4),KJ$4&lt;TODAY()),"Late","Occupied")),)))</f>
        <v/>
      </c>
      <c r="KK15" s="33" t="str">
        <f>IF(ISBLANK($F15),,IF(TODAY()=KK$4,"Today",IF(AND(LOOKUP($F15,TenantNames,TenantStartDates)&lt;=KK$4,LOOKUP($F15,TenantNames,TenantEndDates)&gt;=KK$4),IF(OR(AND(DAY(LOOKUP($F15,TenantNames,TenantStartDates))&gt;28,DAY(EOMONTH(KK$4,0))=28,DAY(KK$4)=28),AND(DAY(LOOKUP($F15,TenantNames,TenantStartDates))&gt;30,DAY(EOMONTH(KK$4,0))=30,DAY(KK$4)=30),DAY(LOOKUP($F15,TenantNames,TenantStartDates))=DAY(KK$4)),IF((LOOKUP($F15,TenantNames,TenantEndDates)-KK$4)&lt;=31,LOOKUP($F15,TenantNames,TenantTotalRevenues)-SUM($JA15:KJ15),LOOKUP($F15,TenantNames,TenantMonthlyRents)),IF(AND((SUMIF($G$4:AHB$4,"&lt;"&amp;KK$4,$G15:AHB15))&gt;SUMIFS(TransactionAmounts,TenantSources,$F15,'Filtered Data'!$C$2:$C23,"&lt;"&amp;KK$4),KK$4&lt;TODAY()),"Late","Occupied")),)))</f>
        <v/>
      </c>
      <c r="KL15" s="33" t="str">
        <f>IF(ISBLANK($F15),,IF(TODAY()=KL$4,"Today",IF(AND(LOOKUP($F15,TenantNames,TenantStartDates)&lt;=KL$4,LOOKUP($F15,TenantNames,TenantEndDates)&gt;=KL$4),IF(OR(AND(DAY(LOOKUP($F15,TenantNames,TenantStartDates))&gt;28,DAY(EOMONTH(KL$4,0))=28,DAY(KL$4)=28),AND(DAY(LOOKUP($F15,TenantNames,TenantStartDates))&gt;30,DAY(EOMONTH(KL$4,0))=30,DAY(KL$4)=30),DAY(LOOKUP($F15,TenantNames,TenantStartDates))=DAY(KL$4)),IF((LOOKUP($F15,TenantNames,TenantEndDates)-KL$4)&lt;=31,LOOKUP($F15,TenantNames,TenantTotalRevenues)-SUM($JA15:KK15),LOOKUP($F15,TenantNames,TenantMonthlyRents)),IF(AND((SUMIF($G$4:AHB$4,"&lt;"&amp;KL$4,$G15:AHB15))&gt;SUMIFS(TransactionAmounts,TenantSources,$F15,'Filtered Data'!$C$2:$C23,"&lt;"&amp;KL$4),KL$4&lt;TODAY()),"Late","Occupied")),)))</f>
        <v/>
      </c>
      <c r="KM15" s="33" t="str">
        <f>IF(ISBLANK($F15),,IF(TODAY()=KM$4,"Today",IF(AND(LOOKUP($F15,TenantNames,TenantStartDates)&lt;=KM$4,LOOKUP($F15,TenantNames,TenantEndDates)&gt;=KM$4),IF(OR(AND(DAY(LOOKUP($F15,TenantNames,TenantStartDates))&gt;28,DAY(EOMONTH(KM$4,0))=28,DAY(KM$4)=28),AND(DAY(LOOKUP($F15,TenantNames,TenantStartDates))&gt;30,DAY(EOMONTH(KM$4,0))=30,DAY(KM$4)=30),DAY(LOOKUP($F15,TenantNames,TenantStartDates))=DAY(KM$4)),IF((LOOKUP($F15,TenantNames,TenantEndDates)-KM$4)&lt;=31,LOOKUP($F15,TenantNames,TenantTotalRevenues)-SUM($JA15:KL15),LOOKUP($F15,TenantNames,TenantMonthlyRents)),IF(AND((SUMIF($G$4:AHB$4,"&lt;"&amp;KM$4,$G15:AHB15))&gt;SUMIFS(TransactionAmounts,TenantSources,$F15,'Filtered Data'!$C$2:$C23,"&lt;"&amp;KM$4),KM$4&lt;TODAY()),"Late","Occupied")),)))</f>
        <v/>
      </c>
      <c r="KN15" s="33" t="str">
        <f>IF(ISBLANK($F15),,IF(TODAY()=KN$4,"Today",IF(AND(LOOKUP($F15,TenantNames,TenantStartDates)&lt;=KN$4,LOOKUP($F15,TenantNames,TenantEndDates)&gt;=KN$4),IF(OR(AND(DAY(LOOKUP($F15,TenantNames,TenantStartDates))&gt;28,DAY(EOMONTH(KN$4,0))=28,DAY(KN$4)=28),AND(DAY(LOOKUP($F15,TenantNames,TenantStartDates))&gt;30,DAY(EOMONTH(KN$4,0))=30,DAY(KN$4)=30),DAY(LOOKUP($F15,TenantNames,TenantStartDates))=DAY(KN$4)),IF((LOOKUP($F15,TenantNames,TenantEndDates)-KN$4)&lt;=31,LOOKUP($F15,TenantNames,TenantTotalRevenues)-SUM($JA15:KM15),LOOKUP($F15,TenantNames,TenantMonthlyRents)),IF(AND((SUMIF($G$4:AHB$4,"&lt;"&amp;KN$4,$G15:AHB15))&gt;SUMIFS(TransactionAmounts,TenantSources,$F15,'Filtered Data'!$C$2:$C23,"&lt;"&amp;KN$4),KN$4&lt;TODAY()),"Late","Occupied")),)))</f>
        <v/>
      </c>
      <c r="KO15" s="33" t="str">
        <f>IF(ISBLANK($F15),,IF(TODAY()=KO$4,"Today",IF(AND(LOOKUP($F15,TenantNames,TenantStartDates)&lt;=KO$4,LOOKUP($F15,TenantNames,TenantEndDates)&gt;=KO$4),IF(OR(AND(DAY(LOOKUP($F15,TenantNames,TenantStartDates))&gt;28,DAY(EOMONTH(KO$4,0))=28,DAY(KO$4)=28),AND(DAY(LOOKUP($F15,TenantNames,TenantStartDates))&gt;30,DAY(EOMONTH(KO$4,0))=30,DAY(KO$4)=30),DAY(LOOKUP($F15,TenantNames,TenantStartDates))=DAY(KO$4)),IF((LOOKUP($F15,TenantNames,TenantEndDates)-KO$4)&lt;=31,LOOKUP($F15,TenantNames,TenantTotalRevenues)-SUM($JA15:KN15),LOOKUP($F15,TenantNames,TenantMonthlyRents)),IF(AND((SUMIF($G$4:AHB$4,"&lt;"&amp;KO$4,$G15:AHB15))&gt;SUMIFS(TransactionAmounts,TenantSources,$F15,'Filtered Data'!$C$2:$C23,"&lt;"&amp;KO$4),KO$4&lt;TODAY()),"Late","Occupied")),)))</f>
        <v/>
      </c>
      <c r="KP15" s="33" t="str">
        <f>IF(ISBLANK($F15),,IF(TODAY()=KP$4,"Today",IF(AND(LOOKUP($F15,TenantNames,TenantStartDates)&lt;=KP$4,LOOKUP($F15,TenantNames,TenantEndDates)&gt;=KP$4),IF(OR(AND(DAY(LOOKUP($F15,TenantNames,TenantStartDates))&gt;28,DAY(EOMONTH(KP$4,0))=28,DAY(KP$4)=28),AND(DAY(LOOKUP($F15,TenantNames,TenantStartDates))&gt;30,DAY(EOMONTH(KP$4,0))=30,DAY(KP$4)=30),DAY(LOOKUP($F15,TenantNames,TenantStartDates))=DAY(KP$4)),IF((LOOKUP($F15,TenantNames,TenantEndDates)-KP$4)&lt;=31,LOOKUP($F15,TenantNames,TenantTotalRevenues)-SUM($JA15:KO15),LOOKUP($F15,TenantNames,TenantMonthlyRents)),IF(AND((SUMIF($G$4:AHB$4,"&lt;"&amp;KP$4,$G15:AHB15))&gt;SUMIFS(TransactionAmounts,TenantSources,$F15,'Filtered Data'!$C$2:$C23,"&lt;"&amp;KP$4),KP$4&lt;TODAY()),"Late","Occupied")),)))</f>
        <v/>
      </c>
      <c r="KQ15" s="33" t="str">
        <f>IF(ISBLANK($F15),,IF(TODAY()=KQ$4,"Today",IF(AND(LOOKUP($F15,TenantNames,TenantStartDates)&lt;=KQ$4,LOOKUP($F15,TenantNames,TenantEndDates)&gt;=KQ$4),IF(OR(AND(DAY(LOOKUP($F15,TenantNames,TenantStartDates))&gt;28,DAY(EOMONTH(KQ$4,0))=28,DAY(KQ$4)=28),AND(DAY(LOOKUP($F15,TenantNames,TenantStartDates))&gt;30,DAY(EOMONTH(KQ$4,0))=30,DAY(KQ$4)=30),DAY(LOOKUP($F15,TenantNames,TenantStartDates))=DAY(KQ$4)),IF((LOOKUP($F15,TenantNames,TenantEndDates)-KQ$4)&lt;=31,LOOKUP($F15,TenantNames,TenantTotalRevenues)-SUM($JA15:KP15),LOOKUP($F15,TenantNames,TenantMonthlyRents)),IF(AND((SUMIF($G$4:AHB$4,"&lt;"&amp;KQ$4,$G15:AHB15))&gt;SUMIFS(TransactionAmounts,TenantSources,$F15,'Filtered Data'!$C$2:$C23,"&lt;"&amp;KQ$4),KQ$4&lt;TODAY()),"Late","Occupied")),)))</f>
        <v/>
      </c>
      <c r="KR15" s="33" t="str">
        <f>IF(ISBLANK($F15),,IF(TODAY()=KR$4,"Today",IF(AND(LOOKUP($F15,TenantNames,TenantStartDates)&lt;=KR$4,LOOKUP($F15,TenantNames,TenantEndDates)&gt;=KR$4),IF(OR(AND(DAY(LOOKUP($F15,TenantNames,TenantStartDates))&gt;28,DAY(EOMONTH(KR$4,0))=28,DAY(KR$4)=28),AND(DAY(LOOKUP($F15,TenantNames,TenantStartDates))&gt;30,DAY(EOMONTH(KR$4,0))=30,DAY(KR$4)=30),DAY(LOOKUP($F15,TenantNames,TenantStartDates))=DAY(KR$4)),IF((LOOKUP($F15,TenantNames,TenantEndDates)-KR$4)&lt;=31,LOOKUP($F15,TenantNames,TenantTotalRevenues)-SUM($JA15:KQ15),LOOKUP($F15,TenantNames,TenantMonthlyRents)),IF(AND((SUMIF($G$4:AHB$4,"&lt;"&amp;KR$4,$G15:AHB15))&gt;SUMIFS(TransactionAmounts,TenantSources,$F15,'Filtered Data'!$C$2:$C23,"&lt;"&amp;KR$4),KR$4&lt;TODAY()),"Late","Occupied")),)))</f>
        <v/>
      </c>
      <c r="KS15" s="33" t="str">
        <f>IF(ISBLANK($F15),,IF(TODAY()=KS$4,"Today",IF(AND(LOOKUP($F15,TenantNames,TenantStartDates)&lt;=KS$4,LOOKUP($F15,TenantNames,TenantEndDates)&gt;=KS$4),IF(OR(AND(DAY(LOOKUP($F15,TenantNames,TenantStartDates))&gt;28,DAY(EOMONTH(KS$4,0))=28,DAY(KS$4)=28),AND(DAY(LOOKUP($F15,TenantNames,TenantStartDates))&gt;30,DAY(EOMONTH(KS$4,0))=30,DAY(KS$4)=30),DAY(LOOKUP($F15,TenantNames,TenantStartDates))=DAY(KS$4)),IF((LOOKUP($F15,TenantNames,TenantEndDates)-KS$4)&lt;=31,LOOKUP($F15,TenantNames,TenantTotalRevenues)-SUM($JA15:KR15),LOOKUP($F15,TenantNames,TenantMonthlyRents)),IF(AND((SUMIF($G$4:AHB$4,"&lt;"&amp;KS$4,$G15:AHB15))&gt;SUMIFS(TransactionAmounts,TenantSources,$F15,'Filtered Data'!$C$2:$C23,"&lt;"&amp;KS$4),KS$4&lt;TODAY()),"Late","Occupied")),)))</f>
        <v/>
      </c>
      <c r="KT15" s="33" t="str">
        <f>IF(ISBLANK($F15),,IF(TODAY()=KT$4,"Today",IF(AND(LOOKUP($F15,TenantNames,TenantStartDates)&lt;=KT$4,LOOKUP($F15,TenantNames,TenantEndDates)&gt;=KT$4),IF(OR(AND(DAY(LOOKUP($F15,TenantNames,TenantStartDates))&gt;28,DAY(EOMONTH(KT$4,0))=28,DAY(KT$4)=28),AND(DAY(LOOKUP($F15,TenantNames,TenantStartDates))&gt;30,DAY(EOMONTH(KT$4,0))=30,DAY(KT$4)=30),DAY(LOOKUP($F15,TenantNames,TenantStartDates))=DAY(KT$4)),IF((LOOKUP($F15,TenantNames,TenantEndDates)-KT$4)&lt;=31,LOOKUP($F15,TenantNames,TenantTotalRevenues)-SUM($JA15:KS15),LOOKUP($F15,TenantNames,TenantMonthlyRents)),IF(AND((SUMIF($G$4:AHB$4,"&lt;"&amp;KT$4,$G15:AHB15))&gt;SUMIFS(TransactionAmounts,TenantSources,$F15,'Filtered Data'!$C$2:$C23,"&lt;"&amp;KT$4),KT$4&lt;TODAY()),"Late","Occupied")),)))</f>
        <v/>
      </c>
      <c r="KU15" s="33" t="str">
        <f>IF(ISBLANK($F15),,IF(TODAY()=KU$4,"Today",IF(AND(LOOKUP($F15,TenantNames,TenantStartDates)&lt;=KU$4,LOOKUP($F15,TenantNames,TenantEndDates)&gt;=KU$4),IF(OR(AND(DAY(LOOKUP($F15,TenantNames,TenantStartDates))&gt;28,DAY(EOMONTH(KU$4,0))=28,DAY(KU$4)=28),AND(DAY(LOOKUP($F15,TenantNames,TenantStartDates))&gt;30,DAY(EOMONTH(KU$4,0))=30,DAY(KU$4)=30),DAY(LOOKUP($F15,TenantNames,TenantStartDates))=DAY(KU$4)),IF((LOOKUP($F15,TenantNames,TenantEndDates)-KU$4)&lt;=31,LOOKUP($F15,TenantNames,TenantTotalRevenues)-SUM($JA15:KT15),LOOKUP($F15,TenantNames,TenantMonthlyRents)),IF(AND((SUMIF($G$4:AHB$4,"&lt;"&amp;KU$4,$G15:AHB15))&gt;SUMIFS(TransactionAmounts,TenantSources,$F15,'Filtered Data'!$C$2:$C23,"&lt;"&amp;KU$4),KU$4&lt;TODAY()),"Late","Occupied")),)))</f>
        <v/>
      </c>
      <c r="KV15" s="33" t="str">
        <f>IF(ISBLANK($F15),,IF(TODAY()=KV$4,"Today",IF(AND(LOOKUP($F15,TenantNames,TenantStartDates)&lt;=KV$4,LOOKUP($F15,TenantNames,TenantEndDates)&gt;=KV$4),IF(OR(AND(DAY(LOOKUP($F15,TenantNames,TenantStartDates))&gt;28,DAY(EOMONTH(KV$4,0))=28,DAY(KV$4)=28),AND(DAY(LOOKUP($F15,TenantNames,TenantStartDates))&gt;30,DAY(EOMONTH(KV$4,0))=30,DAY(KV$4)=30),DAY(LOOKUP($F15,TenantNames,TenantStartDates))=DAY(KV$4)),IF((LOOKUP($F15,TenantNames,TenantEndDates)-KV$4)&lt;=31,LOOKUP($F15,TenantNames,TenantTotalRevenues)-SUM($JA15:KU15),LOOKUP($F15,TenantNames,TenantMonthlyRents)),IF(AND((SUMIF($G$4:AHB$4,"&lt;"&amp;KV$4,$G15:AHB15))&gt;SUMIFS(TransactionAmounts,TenantSources,$F15,'Filtered Data'!$C$2:$C23,"&lt;"&amp;KV$4),KV$4&lt;TODAY()),"Late","Occupied")),)))</f>
        <v/>
      </c>
      <c r="KW15" s="33" t="str">
        <f>IF(ISBLANK($F15),,IF(TODAY()=KW$4,"Today",IF(AND(LOOKUP($F15,TenantNames,TenantStartDates)&lt;=KW$4,LOOKUP($F15,TenantNames,TenantEndDates)&gt;=KW$4),IF(OR(AND(DAY(LOOKUP($F15,TenantNames,TenantStartDates))&gt;28,DAY(EOMONTH(KW$4,0))=28,DAY(KW$4)=28),AND(DAY(LOOKUP($F15,TenantNames,TenantStartDates))&gt;30,DAY(EOMONTH(KW$4,0))=30,DAY(KW$4)=30),DAY(LOOKUP($F15,TenantNames,TenantStartDates))=DAY(KW$4)),IF((LOOKUP($F15,TenantNames,TenantEndDates)-KW$4)&lt;=31,LOOKUP($F15,TenantNames,TenantTotalRevenues)-SUM($JA15:KV15),LOOKUP($F15,TenantNames,TenantMonthlyRents)),IF(AND((SUMIF($G$4:AHB$4,"&lt;"&amp;KW$4,$G15:AHB15))&gt;SUMIFS(TransactionAmounts,TenantSources,$F15,'Filtered Data'!$C$2:$C23,"&lt;"&amp;KW$4),KW$4&lt;TODAY()),"Late","Occupied")),)))</f>
        <v/>
      </c>
      <c r="KX15" s="33" t="str">
        <f>IF(ISBLANK($F15),,IF(TODAY()=KX$4,"Today",IF(AND(LOOKUP($F15,TenantNames,TenantStartDates)&lt;=KX$4,LOOKUP($F15,TenantNames,TenantEndDates)&gt;=KX$4),IF(OR(AND(DAY(LOOKUP($F15,TenantNames,TenantStartDates))&gt;28,DAY(EOMONTH(KX$4,0))=28,DAY(KX$4)=28),AND(DAY(LOOKUP($F15,TenantNames,TenantStartDates))&gt;30,DAY(EOMONTH(KX$4,0))=30,DAY(KX$4)=30),DAY(LOOKUP($F15,TenantNames,TenantStartDates))=DAY(KX$4)),IF((LOOKUP($F15,TenantNames,TenantEndDates)-KX$4)&lt;=31,LOOKUP($F15,TenantNames,TenantTotalRevenues)-SUM($JA15:KW15),LOOKUP($F15,TenantNames,TenantMonthlyRents)),IF(AND((SUMIF($G$4:AHB$4,"&lt;"&amp;KX$4,$G15:AHB15))&gt;SUMIFS(TransactionAmounts,TenantSources,$F15,'Filtered Data'!$C$2:$C23,"&lt;"&amp;KX$4),KX$4&lt;TODAY()),"Late","Occupied")),)))</f>
        <v/>
      </c>
      <c r="KY15" s="33" t="str">
        <f>IF(ISBLANK($F15),,IF(TODAY()=KY$4,"Today",IF(AND(LOOKUP($F15,TenantNames,TenantStartDates)&lt;=KY$4,LOOKUP($F15,TenantNames,TenantEndDates)&gt;=KY$4),IF(OR(AND(DAY(LOOKUP($F15,TenantNames,TenantStartDates))&gt;28,DAY(EOMONTH(KY$4,0))=28,DAY(KY$4)=28),AND(DAY(LOOKUP($F15,TenantNames,TenantStartDates))&gt;30,DAY(EOMONTH(KY$4,0))=30,DAY(KY$4)=30),DAY(LOOKUP($F15,TenantNames,TenantStartDates))=DAY(KY$4)),IF((LOOKUP($F15,TenantNames,TenantEndDates)-KY$4)&lt;=31,LOOKUP($F15,TenantNames,TenantTotalRevenues)-SUM($JA15:KX15),LOOKUP($F15,TenantNames,TenantMonthlyRents)),IF(AND((SUMIF($G$4:AHB$4,"&lt;"&amp;KY$4,$G15:AHB15))&gt;SUMIFS(TransactionAmounts,TenantSources,$F15,'Filtered Data'!$C$2:$C23,"&lt;"&amp;KY$4),KY$4&lt;TODAY()),"Late","Occupied")),)))</f>
        <v/>
      </c>
      <c r="KZ15" s="33" t="str">
        <f>IF(ISBLANK($F15),,IF(TODAY()=KZ$4,"Today",IF(AND(LOOKUP($F15,TenantNames,TenantStartDates)&lt;=KZ$4,LOOKUP($F15,TenantNames,TenantEndDates)&gt;=KZ$4),IF(OR(AND(DAY(LOOKUP($F15,TenantNames,TenantStartDates))&gt;28,DAY(EOMONTH(KZ$4,0))=28,DAY(KZ$4)=28),AND(DAY(LOOKUP($F15,TenantNames,TenantStartDates))&gt;30,DAY(EOMONTH(KZ$4,0))=30,DAY(KZ$4)=30),DAY(LOOKUP($F15,TenantNames,TenantStartDates))=DAY(KZ$4)),IF((LOOKUP($F15,TenantNames,TenantEndDates)-KZ$4)&lt;=31,LOOKUP($F15,TenantNames,TenantTotalRevenues)-SUM($JA15:KY15),LOOKUP($F15,TenantNames,TenantMonthlyRents)),IF(AND((SUMIF($G$4:AHB$4,"&lt;"&amp;KZ$4,$G15:AHB15))&gt;SUMIFS(TransactionAmounts,TenantSources,$F15,'Filtered Data'!$C$2:$C23,"&lt;"&amp;KZ$4),KZ$4&lt;TODAY()),"Late","Occupied")),)))</f>
        <v/>
      </c>
      <c r="LA15" s="33" t="str">
        <f>IF(ISBLANK($F15),,IF(TODAY()=LA$4,"Today",IF(AND(LOOKUP($F15,TenantNames,TenantStartDates)&lt;=LA$4,LOOKUP($F15,TenantNames,TenantEndDates)&gt;=LA$4),IF(OR(AND(DAY(LOOKUP($F15,TenantNames,TenantStartDates))&gt;28,DAY(EOMONTH(LA$4,0))=28,DAY(LA$4)=28),AND(DAY(LOOKUP($F15,TenantNames,TenantStartDates))&gt;30,DAY(EOMONTH(LA$4,0))=30,DAY(LA$4)=30),DAY(LOOKUP($F15,TenantNames,TenantStartDates))=DAY(LA$4)),IF((LOOKUP($F15,TenantNames,TenantEndDates)-LA$4)&lt;=31,LOOKUP($F15,TenantNames,TenantTotalRevenues)-SUM($JA15:KZ15),LOOKUP($F15,TenantNames,TenantMonthlyRents)),IF(AND((SUMIF($G$4:AHB$4,"&lt;"&amp;LA$4,$G15:AHB15))&gt;SUMIFS(TransactionAmounts,TenantSources,$F15,'Filtered Data'!$C$2:$C23,"&lt;"&amp;LA$4),LA$4&lt;TODAY()),"Late","Occupied")),)))</f>
        <v/>
      </c>
      <c r="LB15" s="33" t="str">
        <f>IF(ISBLANK($F15),,IF(TODAY()=LB$4,"Today",IF(AND(LOOKUP($F15,TenantNames,TenantStartDates)&lt;=LB$4,LOOKUP($F15,TenantNames,TenantEndDates)&gt;=LB$4),IF(OR(AND(DAY(LOOKUP($F15,TenantNames,TenantStartDates))&gt;28,DAY(EOMONTH(LB$4,0))=28,DAY(LB$4)=28),AND(DAY(LOOKUP($F15,TenantNames,TenantStartDates))&gt;30,DAY(EOMONTH(LB$4,0))=30,DAY(LB$4)=30),DAY(LOOKUP($F15,TenantNames,TenantStartDates))=DAY(LB$4)),IF((LOOKUP($F15,TenantNames,TenantEndDates)-LB$4)&lt;=31,LOOKUP($F15,TenantNames,TenantTotalRevenues)-SUM($JA15:LA15),LOOKUP($F15,TenantNames,TenantMonthlyRents)),IF(AND((SUMIF($G$4:AHB$4,"&lt;"&amp;LB$4,$G15:AHB15))&gt;SUMIFS(TransactionAmounts,TenantSources,$F15,'Filtered Data'!$C$2:$C23,"&lt;"&amp;LB$4),LB$4&lt;TODAY()),"Late","Occupied")),)))</f>
        <v/>
      </c>
      <c r="LC15" s="33" t="str">
        <f>IF(ISBLANK($F15),,IF(TODAY()=LC$4,"Today",IF(AND(LOOKUP($F15,TenantNames,TenantStartDates)&lt;=LC$4,LOOKUP($F15,TenantNames,TenantEndDates)&gt;=LC$4),IF(OR(AND(DAY(LOOKUP($F15,TenantNames,TenantStartDates))&gt;28,DAY(EOMONTH(LC$4,0))=28,DAY(LC$4)=28),AND(DAY(LOOKUP($F15,TenantNames,TenantStartDates))&gt;30,DAY(EOMONTH(LC$4,0))=30,DAY(LC$4)=30),DAY(LOOKUP($F15,TenantNames,TenantStartDates))=DAY(LC$4)),IF((LOOKUP($F15,TenantNames,TenantEndDates)-LC$4)&lt;=31,LOOKUP($F15,TenantNames,TenantTotalRevenues)-SUM($JA15:LB15),LOOKUP($F15,TenantNames,TenantMonthlyRents)),IF(AND((SUMIF($G$4:AHB$4,"&lt;"&amp;LC$4,$G15:AHB15))&gt;SUMIFS(TransactionAmounts,TenantSources,$F15,'Filtered Data'!$C$2:$C23,"&lt;"&amp;LC$4),LC$4&lt;TODAY()),"Late","Occupied")),)))</f>
        <v/>
      </c>
      <c r="LD15" s="33" t="str">
        <f>IF(ISBLANK($F15),,IF(TODAY()=LD$4,"Today",IF(AND(LOOKUP($F15,TenantNames,TenantStartDates)&lt;=LD$4,LOOKUP($F15,TenantNames,TenantEndDates)&gt;=LD$4),IF(OR(AND(DAY(LOOKUP($F15,TenantNames,TenantStartDates))&gt;28,DAY(EOMONTH(LD$4,0))=28,DAY(LD$4)=28),AND(DAY(LOOKUP($F15,TenantNames,TenantStartDates))&gt;30,DAY(EOMONTH(LD$4,0))=30,DAY(LD$4)=30),DAY(LOOKUP($F15,TenantNames,TenantStartDates))=DAY(LD$4)),IF((LOOKUP($F15,TenantNames,TenantEndDates)-LD$4)&lt;=31,LOOKUP($F15,TenantNames,TenantTotalRevenues)-SUM($JA15:LC15),LOOKUP($F15,TenantNames,TenantMonthlyRents)),IF(AND((SUMIF($G$4:AHB$4,"&lt;"&amp;LD$4,$G15:AHB15))&gt;SUMIFS(TransactionAmounts,TenantSources,$F15,'Filtered Data'!$C$2:$C23,"&lt;"&amp;LD$4),LD$4&lt;TODAY()),"Late","Occupied")),)))</f>
        <v/>
      </c>
      <c r="LE15" s="33" t="str">
        <f>IF(ISBLANK($F15),,IF(TODAY()=LE$4,"Today",IF(AND(LOOKUP($F15,TenantNames,TenantStartDates)&lt;=LE$4,LOOKUP($F15,TenantNames,TenantEndDates)&gt;=LE$4),IF(OR(AND(DAY(LOOKUP($F15,TenantNames,TenantStartDates))&gt;28,DAY(EOMONTH(LE$4,0))=28,DAY(LE$4)=28),AND(DAY(LOOKUP($F15,TenantNames,TenantStartDates))&gt;30,DAY(EOMONTH(LE$4,0))=30,DAY(LE$4)=30),DAY(LOOKUP($F15,TenantNames,TenantStartDates))=DAY(LE$4)),IF((LOOKUP($F15,TenantNames,TenantEndDates)-LE$4)&lt;=31,LOOKUP($F15,TenantNames,TenantTotalRevenues)-SUM($JA15:LD15),LOOKUP($F15,TenantNames,TenantMonthlyRents)),IF(AND((SUMIF($G$4:AHB$4,"&lt;"&amp;LE$4,$G15:AHB15))&gt;SUMIFS(TransactionAmounts,TenantSources,$F15,'Filtered Data'!$C$2:$C23,"&lt;"&amp;LE$4),LE$4&lt;TODAY()),"Late","Occupied")),)))</f>
        <v/>
      </c>
      <c r="LF15" s="33" t="str">
        <f>IF(ISBLANK($F15),,IF(TODAY()=LF$4,"Today",IF(AND(LOOKUP($F15,TenantNames,TenantStartDates)&lt;=LF$4,LOOKUP($F15,TenantNames,TenantEndDates)&gt;=LF$4),IF(OR(AND(DAY(LOOKUP($F15,TenantNames,TenantStartDates))&gt;28,DAY(EOMONTH(LF$4,0))=28,DAY(LF$4)=28),AND(DAY(LOOKUP($F15,TenantNames,TenantStartDates))&gt;30,DAY(EOMONTH(LF$4,0))=30,DAY(LF$4)=30),DAY(LOOKUP($F15,TenantNames,TenantStartDates))=DAY(LF$4)),IF((LOOKUP($F15,TenantNames,TenantEndDates)-LF$4)&lt;=31,LOOKUP($F15,TenantNames,TenantTotalRevenues)-SUM($JA15:LE15),LOOKUP($F15,TenantNames,TenantMonthlyRents)),IF(AND((SUMIF($G$4:AHB$4,"&lt;"&amp;LF$4,$G15:AHB15))&gt;SUMIFS(TransactionAmounts,TenantSources,$F15,'Filtered Data'!$C$2:$C23,"&lt;"&amp;LF$4),LF$4&lt;TODAY()),"Late","Occupied")),)))</f>
        <v/>
      </c>
      <c r="LG15" s="33" t="str">
        <f>IF(ISBLANK($F15),,IF(TODAY()=LG$4,"Today",IF(AND(LOOKUP($F15,TenantNames,TenantStartDates)&lt;=LG$4,LOOKUP($F15,TenantNames,TenantEndDates)&gt;=LG$4),IF(OR(AND(DAY(LOOKUP($F15,TenantNames,TenantStartDates))&gt;28,DAY(EOMONTH(LG$4,0))=28,DAY(LG$4)=28),AND(DAY(LOOKUP($F15,TenantNames,TenantStartDates))&gt;30,DAY(EOMONTH(LG$4,0))=30,DAY(LG$4)=30),DAY(LOOKUP($F15,TenantNames,TenantStartDates))=DAY(LG$4)),IF((LOOKUP($F15,TenantNames,TenantEndDates)-LG$4)&lt;=31,LOOKUP($F15,TenantNames,TenantTotalRevenues)-SUM($JA15:LF15),LOOKUP($F15,TenantNames,TenantMonthlyRents)),IF(AND((SUMIF($G$4:AHB$4,"&lt;"&amp;LG$4,$G15:AHB15))&gt;SUMIFS(TransactionAmounts,TenantSources,$F15,'Filtered Data'!$C$2:$C23,"&lt;"&amp;LG$4),LG$4&lt;TODAY()),"Late","Occupied")),)))</f>
        <v/>
      </c>
      <c r="LH15" s="33" t="str">
        <f>IF(ISBLANK($F15),,IF(TODAY()=LH$4,"Today",IF(AND(LOOKUP($F15,TenantNames,TenantStartDates)&lt;=LH$4,LOOKUP($F15,TenantNames,TenantEndDates)&gt;=LH$4),IF(OR(AND(DAY(LOOKUP($F15,TenantNames,TenantStartDates))&gt;28,DAY(EOMONTH(LH$4,0))=28,DAY(LH$4)=28),AND(DAY(LOOKUP($F15,TenantNames,TenantStartDates))&gt;30,DAY(EOMONTH(LH$4,0))=30,DAY(LH$4)=30),DAY(LOOKUP($F15,TenantNames,TenantStartDates))=DAY(LH$4)),IF((LOOKUP($F15,TenantNames,TenantEndDates)-LH$4)&lt;=31,LOOKUP($F15,TenantNames,TenantTotalRevenues)-SUM($JA15:LG15),LOOKUP($F15,TenantNames,TenantMonthlyRents)),IF(AND((SUMIF($G$4:AHB$4,"&lt;"&amp;LH$4,$G15:AHB15))&gt;SUMIFS(TransactionAmounts,TenantSources,$F15,'Filtered Data'!$C$2:$C23,"&lt;"&amp;LH$4),LH$4&lt;TODAY()),"Late","Occupied")),)))</f>
        <v/>
      </c>
      <c r="LI15" s="33" t="str">
        <f>IF(ISBLANK($F15),,IF(TODAY()=LI$4,"Today",IF(AND(LOOKUP($F15,TenantNames,TenantStartDates)&lt;=LI$4,LOOKUP($F15,TenantNames,TenantEndDates)&gt;=LI$4),IF(OR(AND(DAY(LOOKUP($F15,TenantNames,TenantStartDates))&gt;28,DAY(EOMONTH(LI$4,0))=28,DAY(LI$4)=28),AND(DAY(LOOKUP($F15,TenantNames,TenantStartDates))&gt;30,DAY(EOMONTH(LI$4,0))=30,DAY(LI$4)=30),DAY(LOOKUP($F15,TenantNames,TenantStartDates))=DAY(LI$4)),IF((LOOKUP($F15,TenantNames,TenantEndDates)-LI$4)&lt;=31,LOOKUP($F15,TenantNames,TenantTotalRevenues)-SUM($JA15:LH15),LOOKUP($F15,TenantNames,TenantMonthlyRents)),IF(AND((SUMIF($G$4:AHB$4,"&lt;"&amp;LI$4,$G15:AHB15))&gt;SUMIFS(TransactionAmounts,TenantSources,$F15,'Filtered Data'!$C$2:$C23,"&lt;"&amp;LI$4),LI$4&lt;TODAY()),"Late","Occupied")),)))</f>
        <v/>
      </c>
      <c r="LJ15" s="33" t="str">
        <f>IF(ISBLANK($F15),,IF(TODAY()=LJ$4,"Today",IF(AND(LOOKUP($F15,TenantNames,TenantStartDates)&lt;=LJ$4,LOOKUP($F15,TenantNames,TenantEndDates)&gt;=LJ$4),IF(OR(AND(DAY(LOOKUP($F15,TenantNames,TenantStartDates))&gt;28,DAY(EOMONTH(LJ$4,0))=28,DAY(LJ$4)=28),AND(DAY(LOOKUP($F15,TenantNames,TenantStartDates))&gt;30,DAY(EOMONTH(LJ$4,0))=30,DAY(LJ$4)=30),DAY(LOOKUP($F15,TenantNames,TenantStartDates))=DAY(LJ$4)),IF((LOOKUP($F15,TenantNames,TenantEndDates)-LJ$4)&lt;=31,LOOKUP($F15,TenantNames,TenantTotalRevenues)-SUM($JA15:LI15),LOOKUP($F15,TenantNames,TenantMonthlyRents)),IF(AND((SUMIF($G$4:AHB$4,"&lt;"&amp;LJ$4,$G15:AHB15))&gt;SUMIFS(TransactionAmounts,TenantSources,$F15,'Filtered Data'!$C$2:$C23,"&lt;"&amp;LJ$4),LJ$4&lt;TODAY()),"Late","Occupied")),)))</f>
        <v/>
      </c>
      <c r="LK15" s="33" t="str">
        <f>IF(ISBLANK($F15),,IF(TODAY()=LK$4,"Today",IF(AND(LOOKUP($F15,TenantNames,TenantStartDates)&lt;=LK$4,LOOKUP($F15,TenantNames,TenantEndDates)&gt;=LK$4),IF(OR(AND(DAY(LOOKUP($F15,TenantNames,TenantStartDates))&gt;28,DAY(EOMONTH(LK$4,0))=28,DAY(LK$4)=28),AND(DAY(LOOKUP($F15,TenantNames,TenantStartDates))&gt;30,DAY(EOMONTH(LK$4,0))=30,DAY(LK$4)=30),DAY(LOOKUP($F15,TenantNames,TenantStartDates))=DAY(LK$4)),IF((LOOKUP($F15,TenantNames,TenantEndDates)-LK$4)&lt;=31,LOOKUP($F15,TenantNames,TenantTotalRevenues)-SUM($JA15:LJ15),LOOKUP($F15,TenantNames,TenantMonthlyRents)),IF(AND((SUMIF($G$4:AHB$4,"&lt;"&amp;LK$4,$G15:AHB15))&gt;SUMIFS(TransactionAmounts,TenantSources,$F15,'Filtered Data'!$C$2:$C23,"&lt;"&amp;LK$4),LK$4&lt;TODAY()),"Late","Occupied")),)))</f>
        <v/>
      </c>
      <c r="LL15" s="33" t="str">
        <f>IF(ISBLANK($F15),,IF(TODAY()=LL$4,"Today",IF(AND(LOOKUP($F15,TenantNames,TenantStartDates)&lt;=LL$4,LOOKUP($F15,TenantNames,TenantEndDates)&gt;=LL$4),IF(OR(AND(DAY(LOOKUP($F15,TenantNames,TenantStartDates))&gt;28,DAY(EOMONTH(LL$4,0))=28,DAY(LL$4)=28),AND(DAY(LOOKUP($F15,TenantNames,TenantStartDates))&gt;30,DAY(EOMONTH(LL$4,0))=30,DAY(LL$4)=30),DAY(LOOKUP($F15,TenantNames,TenantStartDates))=DAY(LL$4)),IF((LOOKUP($F15,TenantNames,TenantEndDates)-LL$4)&lt;=31,LOOKUP($F15,TenantNames,TenantTotalRevenues)-SUM($JA15:LK15),LOOKUP($F15,TenantNames,TenantMonthlyRents)),IF(AND((SUMIF($G$4:AHB$4,"&lt;"&amp;LL$4,$G15:AHB15))&gt;SUMIFS(TransactionAmounts,TenantSources,$F15,'Filtered Data'!$C$2:$C23,"&lt;"&amp;LL$4),LL$4&lt;TODAY()),"Late","Occupied")),)))</f>
        <v/>
      </c>
      <c r="LM15" s="33" t="str">
        <f>IF(ISBLANK($F15),,IF(TODAY()=LM$4,"Today",IF(AND(LOOKUP($F15,TenantNames,TenantStartDates)&lt;=LM$4,LOOKUP($F15,TenantNames,TenantEndDates)&gt;=LM$4),IF(OR(AND(DAY(LOOKUP($F15,TenantNames,TenantStartDates))&gt;28,DAY(EOMONTH(LM$4,0))=28,DAY(LM$4)=28),AND(DAY(LOOKUP($F15,TenantNames,TenantStartDates))&gt;30,DAY(EOMONTH(LM$4,0))=30,DAY(LM$4)=30),DAY(LOOKUP($F15,TenantNames,TenantStartDates))=DAY(LM$4)),IF((LOOKUP($F15,TenantNames,TenantEndDates)-LM$4)&lt;=31,LOOKUP($F15,TenantNames,TenantTotalRevenues)-SUM($JA15:LL15),LOOKUP($F15,TenantNames,TenantMonthlyRents)),IF(AND((SUMIF($G$4:AHB$4,"&lt;"&amp;LM$4,$G15:AHB15))&gt;SUMIFS(TransactionAmounts,TenantSources,$F15,'Filtered Data'!$C$2:$C23,"&lt;"&amp;LM$4),LM$4&lt;TODAY()),"Late","Occupied")),)))</f>
        <v/>
      </c>
      <c r="LN15" s="33" t="str">
        <f>IF(ISBLANK($F15),,IF(TODAY()=LN$4,"Today",IF(AND(LOOKUP($F15,TenantNames,TenantStartDates)&lt;=LN$4,LOOKUP($F15,TenantNames,TenantEndDates)&gt;=LN$4),IF(OR(AND(DAY(LOOKUP($F15,TenantNames,TenantStartDates))&gt;28,DAY(EOMONTH(LN$4,0))=28,DAY(LN$4)=28),AND(DAY(LOOKUP($F15,TenantNames,TenantStartDates))&gt;30,DAY(EOMONTH(LN$4,0))=30,DAY(LN$4)=30),DAY(LOOKUP($F15,TenantNames,TenantStartDates))=DAY(LN$4)),IF((LOOKUP($F15,TenantNames,TenantEndDates)-LN$4)&lt;=31,LOOKUP($F15,TenantNames,TenantTotalRevenues)-SUM($JA15:LM15),LOOKUP($F15,TenantNames,TenantMonthlyRents)),IF(AND((SUMIF($G$4:AHB$4,"&lt;"&amp;LN$4,$G15:AHB15))&gt;SUMIFS(TransactionAmounts,TenantSources,$F15,'Filtered Data'!$C$2:$C23,"&lt;"&amp;LN$4),LN$4&lt;TODAY()),"Late","Occupied")),)))</f>
        <v/>
      </c>
      <c r="LO15" s="33" t="str">
        <f>IF(ISBLANK($F15),,IF(TODAY()=LO$4,"Today",IF(AND(LOOKUP($F15,TenantNames,TenantStartDates)&lt;=LO$4,LOOKUP($F15,TenantNames,TenantEndDates)&gt;=LO$4),IF(OR(AND(DAY(LOOKUP($F15,TenantNames,TenantStartDates))&gt;28,DAY(EOMONTH(LO$4,0))=28,DAY(LO$4)=28),AND(DAY(LOOKUP($F15,TenantNames,TenantStartDates))&gt;30,DAY(EOMONTH(LO$4,0))=30,DAY(LO$4)=30),DAY(LOOKUP($F15,TenantNames,TenantStartDates))=DAY(LO$4)),IF((LOOKUP($F15,TenantNames,TenantEndDates)-LO$4)&lt;=31,LOOKUP($F15,TenantNames,TenantTotalRevenues)-SUM($JA15:LN15),LOOKUP($F15,TenantNames,TenantMonthlyRents)),IF(AND((SUMIF($G$4:AHB$4,"&lt;"&amp;LO$4,$G15:AHB15))&gt;SUMIFS(TransactionAmounts,TenantSources,$F15,'Filtered Data'!$C$2:$C23,"&lt;"&amp;LO$4),LO$4&lt;TODAY()),"Late","Occupied")),)))</f>
        <v/>
      </c>
      <c r="LP15" s="33" t="str">
        <f>IF(ISBLANK($F15),,IF(TODAY()=LP$4,"Today",IF(AND(LOOKUP($F15,TenantNames,TenantStartDates)&lt;=LP$4,LOOKUP($F15,TenantNames,TenantEndDates)&gt;=LP$4),IF(OR(AND(DAY(LOOKUP($F15,TenantNames,TenantStartDates))&gt;28,DAY(EOMONTH(LP$4,0))=28,DAY(LP$4)=28),AND(DAY(LOOKUP($F15,TenantNames,TenantStartDates))&gt;30,DAY(EOMONTH(LP$4,0))=30,DAY(LP$4)=30),DAY(LOOKUP($F15,TenantNames,TenantStartDates))=DAY(LP$4)),IF((LOOKUP($F15,TenantNames,TenantEndDates)-LP$4)&lt;=31,LOOKUP($F15,TenantNames,TenantTotalRevenues)-SUM($JA15:LO15),LOOKUP($F15,TenantNames,TenantMonthlyRents)),IF(AND((SUMIF($G$4:AHB$4,"&lt;"&amp;LP$4,$G15:AHB15))&gt;SUMIFS(TransactionAmounts,TenantSources,$F15,'Filtered Data'!$C$2:$C23,"&lt;"&amp;LP$4),LP$4&lt;TODAY()),"Late","Occupied")),)))</f>
        <v/>
      </c>
      <c r="LQ15" s="33" t="str">
        <f>IF(ISBLANK($F15),,IF(TODAY()=LQ$4,"Today",IF(AND(LOOKUP($F15,TenantNames,TenantStartDates)&lt;=LQ$4,LOOKUP($F15,TenantNames,TenantEndDates)&gt;=LQ$4),IF(OR(AND(DAY(LOOKUP($F15,TenantNames,TenantStartDates))&gt;28,DAY(EOMONTH(LQ$4,0))=28,DAY(LQ$4)=28),AND(DAY(LOOKUP($F15,TenantNames,TenantStartDates))&gt;30,DAY(EOMONTH(LQ$4,0))=30,DAY(LQ$4)=30),DAY(LOOKUP($F15,TenantNames,TenantStartDates))=DAY(LQ$4)),IF((LOOKUP($F15,TenantNames,TenantEndDates)-LQ$4)&lt;=31,LOOKUP($F15,TenantNames,TenantTotalRevenues)-SUM($JA15:LP15),LOOKUP($F15,TenantNames,TenantMonthlyRents)),IF(AND((SUMIF($G$4:AHB$4,"&lt;"&amp;LQ$4,$G15:AHB15))&gt;SUMIFS(TransactionAmounts,TenantSources,$F15,'Filtered Data'!$C$2:$C23,"&lt;"&amp;LQ$4),LQ$4&lt;TODAY()),"Late","Occupied")),)))</f>
        <v/>
      </c>
      <c r="LR15" s="33" t="str">
        <f>IF(ISBLANK($F15),,IF(TODAY()=LR$4,"Today",IF(AND(LOOKUP($F15,TenantNames,TenantStartDates)&lt;=LR$4,LOOKUP($F15,TenantNames,TenantEndDates)&gt;=LR$4),IF(OR(AND(DAY(LOOKUP($F15,TenantNames,TenantStartDates))&gt;28,DAY(EOMONTH(LR$4,0))=28,DAY(LR$4)=28),AND(DAY(LOOKUP($F15,TenantNames,TenantStartDates))&gt;30,DAY(EOMONTH(LR$4,0))=30,DAY(LR$4)=30),DAY(LOOKUP($F15,TenantNames,TenantStartDates))=DAY(LR$4)),IF((LOOKUP($F15,TenantNames,TenantEndDates)-LR$4)&lt;=31,LOOKUP($F15,TenantNames,TenantTotalRevenues)-SUM($JA15:LQ15),LOOKUP($F15,TenantNames,TenantMonthlyRents)),IF(AND((SUMIF($G$4:AHB$4,"&lt;"&amp;LR$4,$G15:AHB15))&gt;SUMIFS(TransactionAmounts,TenantSources,$F15,'Filtered Data'!$C$2:$C23,"&lt;"&amp;LR$4),LR$4&lt;TODAY()),"Late","Occupied")),)))</f>
        <v/>
      </c>
      <c r="LS15" s="33" t="str">
        <f>IF(ISBLANK($F15),,IF(TODAY()=LS$4,"Today",IF(AND(LOOKUP($F15,TenantNames,TenantStartDates)&lt;=LS$4,LOOKUP($F15,TenantNames,TenantEndDates)&gt;=LS$4),IF(OR(AND(DAY(LOOKUP($F15,TenantNames,TenantStartDates))&gt;28,DAY(EOMONTH(LS$4,0))=28,DAY(LS$4)=28),AND(DAY(LOOKUP($F15,TenantNames,TenantStartDates))&gt;30,DAY(EOMONTH(LS$4,0))=30,DAY(LS$4)=30),DAY(LOOKUP($F15,TenantNames,TenantStartDates))=DAY(LS$4)),IF((LOOKUP($F15,TenantNames,TenantEndDates)-LS$4)&lt;=31,LOOKUP($F15,TenantNames,TenantTotalRevenues)-SUM($JA15:LR15),LOOKUP($F15,TenantNames,TenantMonthlyRents)),IF(AND((SUMIF($G$4:AHB$4,"&lt;"&amp;LS$4,$G15:AHB15))&gt;SUMIFS(TransactionAmounts,TenantSources,$F15,'Filtered Data'!$C$2:$C23,"&lt;"&amp;LS$4),LS$4&lt;TODAY()),"Late","Occupied")),)))</f>
        <v/>
      </c>
      <c r="LT15" s="33" t="str">
        <f>IF(ISBLANK($F15),,IF(TODAY()=LT$4,"Today",IF(AND(LOOKUP($F15,TenantNames,TenantStartDates)&lt;=LT$4,LOOKUP($F15,TenantNames,TenantEndDates)&gt;=LT$4),IF(OR(AND(DAY(LOOKUP($F15,TenantNames,TenantStartDates))&gt;28,DAY(EOMONTH(LT$4,0))=28,DAY(LT$4)=28),AND(DAY(LOOKUP($F15,TenantNames,TenantStartDates))&gt;30,DAY(EOMONTH(LT$4,0))=30,DAY(LT$4)=30),DAY(LOOKUP($F15,TenantNames,TenantStartDates))=DAY(LT$4)),IF((LOOKUP($F15,TenantNames,TenantEndDates)-LT$4)&lt;=31,LOOKUP($F15,TenantNames,TenantTotalRevenues)-SUM($JA15:LS15),LOOKUP($F15,TenantNames,TenantMonthlyRents)),IF(AND((SUMIF($G$4:AHB$4,"&lt;"&amp;LT$4,$G15:AHB15))&gt;SUMIFS(TransactionAmounts,TenantSources,$F15,'Filtered Data'!$C$2:$C23,"&lt;"&amp;LT$4),LT$4&lt;TODAY()),"Late","Occupied")),)))</f>
        <v/>
      </c>
      <c r="LU15" s="33" t="str">
        <f>IF(ISBLANK($F15),,IF(TODAY()=LU$4,"Today",IF(AND(LOOKUP($F15,TenantNames,TenantStartDates)&lt;=LU$4,LOOKUP($F15,TenantNames,TenantEndDates)&gt;=LU$4),IF(OR(AND(DAY(LOOKUP($F15,TenantNames,TenantStartDates))&gt;28,DAY(EOMONTH(LU$4,0))=28,DAY(LU$4)=28),AND(DAY(LOOKUP($F15,TenantNames,TenantStartDates))&gt;30,DAY(EOMONTH(LU$4,0))=30,DAY(LU$4)=30),DAY(LOOKUP($F15,TenantNames,TenantStartDates))=DAY(LU$4)),IF((LOOKUP($F15,TenantNames,TenantEndDates)-LU$4)&lt;=31,LOOKUP($F15,TenantNames,TenantTotalRevenues)-SUM($JA15:LT15),LOOKUP($F15,TenantNames,TenantMonthlyRents)),IF(AND((SUMIF($G$4:AHB$4,"&lt;"&amp;LU$4,$G15:AHB15))&gt;SUMIFS(TransactionAmounts,TenantSources,$F15,'Filtered Data'!$C$2:$C23,"&lt;"&amp;LU$4),LU$4&lt;TODAY()),"Late","Occupied")),)))</f>
        <v/>
      </c>
      <c r="LV15" s="33" t="str">
        <f>IF(ISBLANK($F15),,IF(TODAY()=LV$4,"Today",IF(AND(LOOKUP($F15,TenantNames,TenantStartDates)&lt;=LV$4,LOOKUP($F15,TenantNames,TenantEndDates)&gt;=LV$4),IF(OR(AND(DAY(LOOKUP($F15,TenantNames,TenantStartDates))&gt;28,DAY(EOMONTH(LV$4,0))=28,DAY(LV$4)=28),AND(DAY(LOOKUP($F15,TenantNames,TenantStartDates))&gt;30,DAY(EOMONTH(LV$4,0))=30,DAY(LV$4)=30),DAY(LOOKUP($F15,TenantNames,TenantStartDates))=DAY(LV$4)),IF((LOOKUP($F15,TenantNames,TenantEndDates)-LV$4)&lt;=31,LOOKUP($F15,TenantNames,TenantTotalRevenues)-SUM($JA15:LU15),LOOKUP($F15,TenantNames,TenantMonthlyRents)),IF(AND((SUMIF($G$4:AHB$4,"&lt;"&amp;LV$4,$G15:AHB15))&gt;SUMIFS(TransactionAmounts,TenantSources,$F15,'Filtered Data'!$C$2:$C23,"&lt;"&amp;LV$4),LV$4&lt;TODAY()),"Late","Occupied")),)))</f>
        <v/>
      </c>
      <c r="LW15" s="33" t="str">
        <f>IF(ISBLANK($F15),,IF(TODAY()=LW$4,"Today",IF(AND(LOOKUP($F15,TenantNames,TenantStartDates)&lt;=LW$4,LOOKUP($F15,TenantNames,TenantEndDates)&gt;=LW$4),IF(OR(AND(DAY(LOOKUP($F15,TenantNames,TenantStartDates))&gt;28,DAY(EOMONTH(LW$4,0))=28,DAY(LW$4)=28),AND(DAY(LOOKUP($F15,TenantNames,TenantStartDates))&gt;30,DAY(EOMONTH(LW$4,0))=30,DAY(LW$4)=30),DAY(LOOKUP($F15,TenantNames,TenantStartDates))=DAY(LW$4)),IF((LOOKUP($F15,TenantNames,TenantEndDates)-LW$4)&lt;=31,LOOKUP($F15,TenantNames,TenantTotalRevenues)-SUM($JA15:LV15),LOOKUP($F15,TenantNames,TenantMonthlyRents)),IF(AND((SUMIF($G$4:AHB$4,"&lt;"&amp;LW$4,$G15:AHB15))&gt;SUMIFS(TransactionAmounts,TenantSources,$F15,'Filtered Data'!$C$2:$C23,"&lt;"&amp;LW$4),LW$4&lt;TODAY()),"Late","Occupied")),)))</f>
        <v/>
      </c>
      <c r="LX15" s="33" t="str">
        <f>IF(ISBLANK($F15),,IF(TODAY()=LX$4,"Today",IF(AND(LOOKUP($F15,TenantNames,TenantStartDates)&lt;=LX$4,LOOKUP($F15,TenantNames,TenantEndDates)&gt;=LX$4),IF(OR(AND(DAY(LOOKUP($F15,TenantNames,TenantStartDates))&gt;28,DAY(EOMONTH(LX$4,0))=28,DAY(LX$4)=28),AND(DAY(LOOKUP($F15,TenantNames,TenantStartDates))&gt;30,DAY(EOMONTH(LX$4,0))=30,DAY(LX$4)=30),DAY(LOOKUP($F15,TenantNames,TenantStartDates))=DAY(LX$4)),IF((LOOKUP($F15,TenantNames,TenantEndDates)-LX$4)&lt;=31,LOOKUP($F15,TenantNames,TenantTotalRevenues)-SUM($JA15:LW15),LOOKUP($F15,TenantNames,TenantMonthlyRents)),IF(AND((SUMIF($G$4:AHB$4,"&lt;"&amp;LX$4,$G15:AHB15))&gt;SUMIFS(TransactionAmounts,TenantSources,$F15,'Filtered Data'!$C$2:$C23,"&lt;"&amp;LX$4),LX$4&lt;TODAY()),"Late","Occupied")),)))</f>
        <v/>
      </c>
      <c r="LY15" s="33" t="str">
        <f>IF(ISBLANK($F15),,IF(TODAY()=LY$4,"Today",IF(AND(LOOKUP($F15,TenantNames,TenantStartDates)&lt;=LY$4,LOOKUP($F15,TenantNames,TenantEndDates)&gt;=LY$4),IF(OR(AND(DAY(LOOKUP($F15,TenantNames,TenantStartDates))&gt;28,DAY(EOMONTH(LY$4,0))=28,DAY(LY$4)=28),AND(DAY(LOOKUP($F15,TenantNames,TenantStartDates))&gt;30,DAY(EOMONTH(LY$4,0))=30,DAY(LY$4)=30),DAY(LOOKUP($F15,TenantNames,TenantStartDates))=DAY(LY$4)),IF((LOOKUP($F15,TenantNames,TenantEndDates)-LY$4)&lt;=31,LOOKUP($F15,TenantNames,TenantTotalRevenues)-SUM($JA15:LX15),LOOKUP($F15,TenantNames,TenantMonthlyRents)),IF(AND((SUMIF($G$4:AHB$4,"&lt;"&amp;LY$4,$G15:AHB15))&gt;SUMIFS(TransactionAmounts,TenantSources,$F15,'Filtered Data'!$C$2:$C23,"&lt;"&amp;LY$4),LY$4&lt;TODAY()),"Late","Occupied")),)))</f>
        <v/>
      </c>
      <c r="LZ15" s="33" t="str">
        <f>IF(ISBLANK($F15),,IF(TODAY()=LZ$4,"Today",IF(AND(LOOKUP($F15,TenantNames,TenantStartDates)&lt;=LZ$4,LOOKUP($F15,TenantNames,TenantEndDates)&gt;=LZ$4),IF(OR(AND(DAY(LOOKUP($F15,TenantNames,TenantStartDates))&gt;28,DAY(EOMONTH(LZ$4,0))=28,DAY(LZ$4)=28),AND(DAY(LOOKUP($F15,TenantNames,TenantStartDates))&gt;30,DAY(EOMONTH(LZ$4,0))=30,DAY(LZ$4)=30),DAY(LOOKUP($F15,TenantNames,TenantStartDates))=DAY(LZ$4)),IF((LOOKUP($F15,TenantNames,TenantEndDates)-LZ$4)&lt;=31,LOOKUP($F15,TenantNames,TenantTotalRevenues)-SUM($JA15:LY15),LOOKUP($F15,TenantNames,TenantMonthlyRents)),IF(AND((SUMIF($G$4:AHB$4,"&lt;"&amp;LZ$4,$G15:AHB15))&gt;SUMIFS(TransactionAmounts,TenantSources,$F15,'Filtered Data'!$C$2:$C23,"&lt;"&amp;LZ$4),LZ$4&lt;TODAY()),"Late","Occupied")),)))</f>
        <v/>
      </c>
      <c r="MA15" s="33" t="str">
        <f>IF(ISBLANK($F15),,IF(TODAY()=MA$4,"Today",IF(AND(LOOKUP($F15,TenantNames,TenantStartDates)&lt;=MA$4,LOOKUP($F15,TenantNames,TenantEndDates)&gt;=MA$4),IF(OR(AND(DAY(LOOKUP($F15,TenantNames,TenantStartDates))&gt;28,DAY(EOMONTH(MA$4,0))=28,DAY(MA$4)=28),AND(DAY(LOOKUP($F15,TenantNames,TenantStartDates))&gt;30,DAY(EOMONTH(MA$4,0))=30,DAY(MA$4)=30),DAY(LOOKUP($F15,TenantNames,TenantStartDates))=DAY(MA$4)),IF((LOOKUP($F15,TenantNames,TenantEndDates)-MA$4)&lt;=31,LOOKUP($F15,TenantNames,TenantTotalRevenues)-SUM($JA15:LZ15),LOOKUP($F15,TenantNames,TenantMonthlyRents)),IF(AND((SUMIF($G$4:AHB$4,"&lt;"&amp;MA$4,$G15:AHB15))&gt;SUMIFS(TransactionAmounts,TenantSources,$F15,'Filtered Data'!$C$2:$C23,"&lt;"&amp;MA$4),MA$4&lt;TODAY()),"Late","Occupied")),)))</f>
        <v/>
      </c>
      <c r="MB15" s="33" t="str">
        <f>IF(ISBLANK($F15),,IF(TODAY()=MB$4,"Today",IF(AND(LOOKUP($F15,TenantNames,TenantStartDates)&lt;=MB$4,LOOKUP($F15,TenantNames,TenantEndDates)&gt;=MB$4),IF(OR(AND(DAY(LOOKUP($F15,TenantNames,TenantStartDates))&gt;28,DAY(EOMONTH(MB$4,0))=28,DAY(MB$4)=28),AND(DAY(LOOKUP($F15,TenantNames,TenantStartDates))&gt;30,DAY(EOMONTH(MB$4,0))=30,DAY(MB$4)=30),DAY(LOOKUP($F15,TenantNames,TenantStartDates))=DAY(MB$4)),IF((LOOKUP($F15,TenantNames,TenantEndDates)-MB$4)&lt;=31,LOOKUP($F15,TenantNames,TenantTotalRevenues)-SUM($JA15:MA15),LOOKUP($F15,TenantNames,TenantMonthlyRents)),IF(AND((SUMIF($G$4:AHB$4,"&lt;"&amp;MB$4,$G15:AHB15))&gt;SUMIFS(TransactionAmounts,TenantSources,$F15,'Filtered Data'!$C$2:$C23,"&lt;"&amp;MB$4),MB$4&lt;TODAY()),"Late","Occupied")),)))</f>
        <v/>
      </c>
      <c r="MC15" s="33" t="str">
        <f>IF(ISBLANK($F15),,IF(TODAY()=MC$4,"Today",IF(AND(LOOKUP($F15,TenantNames,TenantStartDates)&lt;=MC$4,LOOKUP($F15,TenantNames,TenantEndDates)&gt;=MC$4),IF(OR(AND(DAY(LOOKUP($F15,TenantNames,TenantStartDates))&gt;28,DAY(EOMONTH(MC$4,0))=28,DAY(MC$4)=28),AND(DAY(LOOKUP($F15,TenantNames,TenantStartDates))&gt;30,DAY(EOMONTH(MC$4,0))=30,DAY(MC$4)=30),DAY(LOOKUP($F15,TenantNames,TenantStartDates))=DAY(MC$4)),IF((LOOKUP($F15,TenantNames,TenantEndDates)-MC$4)&lt;=31,LOOKUP($F15,TenantNames,TenantTotalRevenues)-SUM($JA15:MB15),LOOKUP($F15,TenantNames,TenantMonthlyRents)),IF(AND((SUMIF($G$4:AHB$4,"&lt;"&amp;MC$4,$G15:AHB15))&gt;SUMIFS(TransactionAmounts,TenantSources,$F15,'Filtered Data'!$C$2:$C23,"&lt;"&amp;MC$4),MC$4&lt;TODAY()),"Late","Occupied")),)))</f>
        <v/>
      </c>
      <c r="MD15" s="33" t="str">
        <f>IF(ISBLANK($F15),,IF(TODAY()=MD$4,"Today",IF(AND(LOOKUP($F15,TenantNames,TenantStartDates)&lt;=MD$4,LOOKUP($F15,TenantNames,TenantEndDates)&gt;=MD$4),IF(OR(AND(DAY(LOOKUP($F15,TenantNames,TenantStartDates))&gt;28,DAY(EOMONTH(MD$4,0))=28,DAY(MD$4)=28),AND(DAY(LOOKUP($F15,TenantNames,TenantStartDates))&gt;30,DAY(EOMONTH(MD$4,0))=30,DAY(MD$4)=30),DAY(LOOKUP($F15,TenantNames,TenantStartDates))=DAY(MD$4)),IF((LOOKUP($F15,TenantNames,TenantEndDates)-MD$4)&lt;=31,LOOKUP($F15,TenantNames,TenantTotalRevenues)-SUM($JA15:MC15),LOOKUP($F15,TenantNames,TenantMonthlyRents)),IF(AND((SUMIF($G$4:AHB$4,"&lt;"&amp;MD$4,$G15:AHB15))&gt;SUMIFS(TransactionAmounts,TenantSources,$F15,'Filtered Data'!$C$2:$C23,"&lt;"&amp;MD$4),MD$4&lt;TODAY()),"Late","Occupied")),)))</f>
        <v/>
      </c>
      <c r="ME15" s="33" t="str">
        <f>IF(ISBLANK($F15),,IF(TODAY()=ME$4,"Today",IF(AND(LOOKUP($F15,TenantNames,TenantStartDates)&lt;=ME$4,LOOKUP($F15,TenantNames,TenantEndDates)&gt;=ME$4),IF(OR(AND(DAY(LOOKUP($F15,TenantNames,TenantStartDates))&gt;28,DAY(EOMONTH(ME$4,0))=28,DAY(ME$4)=28),AND(DAY(LOOKUP($F15,TenantNames,TenantStartDates))&gt;30,DAY(EOMONTH(ME$4,0))=30,DAY(ME$4)=30),DAY(LOOKUP($F15,TenantNames,TenantStartDates))=DAY(ME$4)),IF((LOOKUP($F15,TenantNames,TenantEndDates)-ME$4)&lt;=31,LOOKUP($F15,TenantNames,TenantTotalRevenues)-SUM($JA15:MD15),LOOKUP($F15,TenantNames,TenantMonthlyRents)),IF(AND((SUMIF($G$4:AHB$4,"&lt;"&amp;ME$4,$G15:AHB15))&gt;SUMIFS(TransactionAmounts,TenantSources,$F15,'Filtered Data'!$C$2:$C23,"&lt;"&amp;ME$4),ME$4&lt;TODAY()),"Late","Occupied")),)))</f>
        <v/>
      </c>
      <c r="MF15" s="33" t="str">
        <f>IF(ISBLANK($F15),,IF(TODAY()=MF$4,"Today",IF(AND(LOOKUP($F15,TenantNames,TenantStartDates)&lt;=MF$4,LOOKUP($F15,TenantNames,TenantEndDates)&gt;=MF$4),IF(OR(AND(DAY(LOOKUP($F15,TenantNames,TenantStartDates))&gt;28,DAY(EOMONTH(MF$4,0))=28,DAY(MF$4)=28),AND(DAY(LOOKUP($F15,TenantNames,TenantStartDates))&gt;30,DAY(EOMONTH(MF$4,0))=30,DAY(MF$4)=30),DAY(LOOKUP($F15,TenantNames,TenantStartDates))=DAY(MF$4)),IF((LOOKUP($F15,TenantNames,TenantEndDates)-MF$4)&lt;=31,LOOKUP($F15,TenantNames,TenantTotalRevenues)-SUM($JA15:ME15),LOOKUP($F15,TenantNames,TenantMonthlyRents)),IF(AND((SUMIF($G$4:AHB$4,"&lt;"&amp;MF$4,$G15:AHB15))&gt;SUMIFS(TransactionAmounts,TenantSources,$F15,'Filtered Data'!$C$2:$C23,"&lt;"&amp;MF$4),MF$4&lt;TODAY()),"Late","Occupied")),)))</f>
        <v/>
      </c>
      <c r="MG15" s="33" t="str">
        <f>IF(ISBLANK($F15),,IF(TODAY()=MG$4,"Today",IF(AND(LOOKUP($F15,TenantNames,TenantStartDates)&lt;=MG$4,LOOKUP($F15,TenantNames,TenantEndDates)&gt;=MG$4),IF(OR(AND(DAY(LOOKUP($F15,TenantNames,TenantStartDates))&gt;28,DAY(EOMONTH(MG$4,0))=28,DAY(MG$4)=28),AND(DAY(LOOKUP($F15,TenantNames,TenantStartDates))&gt;30,DAY(EOMONTH(MG$4,0))=30,DAY(MG$4)=30),DAY(LOOKUP($F15,TenantNames,TenantStartDates))=DAY(MG$4)),IF((LOOKUP($F15,TenantNames,TenantEndDates)-MG$4)&lt;=31,LOOKUP($F15,TenantNames,TenantTotalRevenues)-SUM($JA15:MF15),LOOKUP($F15,TenantNames,TenantMonthlyRents)),IF(AND((SUMIF($G$4:AHB$4,"&lt;"&amp;MG$4,$G15:AHB15))&gt;SUMIFS(TransactionAmounts,TenantSources,$F15,'Filtered Data'!$C$2:$C23,"&lt;"&amp;MG$4),MG$4&lt;TODAY()),"Late","Occupied")),)))</f>
        <v/>
      </c>
      <c r="MH15" s="33" t="str">
        <f>IF(ISBLANK($F15),,IF(TODAY()=MH$4,"Today",IF(AND(LOOKUP($F15,TenantNames,TenantStartDates)&lt;=MH$4,LOOKUP($F15,TenantNames,TenantEndDates)&gt;=MH$4),IF(OR(AND(DAY(LOOKUP($F15,TenantNames,TenantStartDates))&gt;28,DAY(EOMONTH(MH$4,0))=28,DAY(MH$4)=28),AND(DAY(LOOKUP($F15,TenantNames,TenantStartDates))&gt;30,DAY(EOMONTH(MH$4,0))=30,DAY(MH$4)=30),DAY(LOOKUP($F15,TenantNames,TenantStartDates))=DAY(MH$4)),IF((LOOKUP($F15,TenantNames,TenantEndDates)-MH$4)&lt;=31,LOOKUP($F15,TenantNames,TenantTotalRevenues)-SUM($JA15:MG15),LOOKUP($F15,TenantNames,TenantMonthlyRents)),IF(AND((SUMIF($G$4:AHB$4,"&lt;"&amp;MH$4,$G15:AHB15))&gt;SUMIFS(TransactionAmounts,TenantSources,$F15,'Filtered Data'!$C$2:$C23,"&lt;"&amp;MH$4),MH$4&lt;TODAY()),"Late","Occupied")),)))</f>
        <v/>
      </c>
      <c r="MI15" s="33" t="str">
        <f>IF(ISBLANK($F15),,IF(TODAY()=MI$4,"Today",IF(AND(LOOKUP($F15,TenantNames,TenantStartDates)&lt;=MI$4,LOOKUP($F15,TenantNames,TenantEndDates)&gt;=MI$4),IF(OR(AND(DAY(LOOKUP($F15,TenantNames,TenantStartDates))&gt;28,DAY(EOMONTH(MI$4,0))=28,DAY(MI$4)=28),AND(DAY(LOOKUP($F15,TenantNames,TenantStartDates))&gt;30,DAY(EOMONTH(MI$4,0))=30,DAY(MI$4)=30),DAY(LOOKUP($F15,TenantNames,TenantStartDates))=DAY(MI$4)),IF((LOOKUP($F15,TenantNames,TenantEndDates)-MI$4)&lt;=31,LOOKUP($F15,TenantNames,TenantTotalRevenues)-SUM($JA15:MH15),LOOKUP($F15,TenantNames,TenantMonthlyRents)),IF(AND((SUMIF($G$4:AHB$4,"&lt;"&amp;MI$4,$G15:AHB15))&gt;SUMIFS(TransactionAmounts,TenantSources,$F15,'Filtered Data'!$C$2:$C23,"&lt;"&amp;MI$4),MI$4&lt;TODAY()),"Late","Occupied")),)))</f>
        <v/>
      </c>
      <c r="MJ15" s="33" t="str">
        <f>IF(ISBLANK($F15),,IF(TODAY()=MJ$4,"Today",IF(AND(LOOKUP($F15,TenantNames,TenantStartDates)&lt;=MJ$4,LOOKUP($F15,TenantNames,TenantEndDates)&gt;=MJ$4),IF(OR(AND(DAY(LOOKUP($F15,TenantNames,TenantStartDates))&gt;28,DAY(EOMONTH(MJ$4,0))=28,DAY(MJ$4)=28),AND(DAY(LOOKUP($F15,TenantNames,TenantStartDates))&gt;30,DAY(EOMONTH(MJ$4,0))=30,DAY(MJ$4)=30),DAY(LOOKUP($F15,TenantNames,TenantStartDates))=DAY(MJ$4)),IF((LOOKUP($F15,TenantNames,TenantEndDates)-MJ$4)&lt;=31,LOOKUP($F15,TenantNames,TenantTotalRevenues)-SUM($JA15:MI15),LOOKUP($F15,TenantNames,TenantMonthlyRents)),IF(AND((SUMIF($G$4:AHB$4,"&lt;"&amp;MJ$4,$G15:AHB15))&gt;SUMIFS(TransactionAmounts,TenantSources,$F15,'Filtered Data'!$C$2:$C23,"&lt;"&amp;MJ$4),MJ$4&lt;TODAY()),"Late","Occupied")),)))</f>
        <v/>
      </c>
      <c r="MK15" s="33" t="str">
        <f>IF(ISBLANK($F15),,IF(TODAY()=MK$4,"Today",IF(AND(LOOKUP($F15,TenantNames,TenantStartDates)&lt;=MK$4,LOOKUP($F15,TenantNames,TenantEndDates)&gt;=MK$4),IF(OR(AND(DAY(LOOKUP($F15,TenantNames,TenantStartDates))&gt;28,DAY(EOMONTH(MK$4,0))=28,DAY(MK$4)=28),AND(DAY(LOOKUP($F15,TenantNames,TenantStartDates))&gt;30,DAY(EOMONTH(MK$4,0))=30,DAY(MK$4)=30),DAY(LOOKUP($F15,TenantNames,TenantStartDates))=DAY(MK$4)),IF((LOOKUP($F15,TenantNames,TenantEndDates)-MK$4)&lt;=31,LOOKUP($F15,TenantNames,TenantTotalRevenues)-SUM($JA15:MJ15),LOOKUP($F15,TenantNames,TenantMonthlyRents)),IF(AND((SUMIF($G$4:AHB$4,"&lt;"&amp;MK$4,$G15:AHB15))&gt;SUMIFS(TransactionAmounts,TenantSources,$F15,'Filtered Data'!$C$2:$C23,"&lt;"&amp;MK$4),MK$4&lt;TODAY()),"Late","Occupied")),)))</f>
        <v/>
      </c>
      <c r="ML15" s="33" t="str">
        <f>IF(ISBLANK($F15),,IF(TODAY()=ML$4,"Today",IF(AND(LOOKUP($F15,TenantNames,TenantStartDates)&lt;=ML$4,LOOKUP($F15,TenantNames,TenantEndDates)&gt;=ML$4),IF(OR(AND(DAY(LOOKUP($F15,TenantNames,TenantStartDates))&gt;28,DAY(EOMONTH(ML$4,0))=28,DAY(ML$4)=28),AND(DAY(LOOKUP($F15,TenantNames,TenantStartDates))&gt;30,DAY(EOMONTH(ML$4,0))=30,DAY(ML$4)=30),DAY(LOOKUP($F15,TenantNames,TenantStartDates))=DAY(ML$4)),IF((LOOKUP($F15,TenantNames,TenantEndDates)-ML$4)&lt;=31,LOOKUP($F15,TenantNames,TenantTotalRevenues)-SUM($JA15:MK15),LOOKUP($F15,TenantNames,TenantMonthlyRents)),IF(AND((SUMIF($G$4:AHB$4,"&lt;"&amp;ML$4,$G15:AHB15))&gt;SUMIFS(TransactionAmounts,TenantSources,$F15,'Filtered Data'!$C$2:$C23,"&lt;"&amp;ML$4),ML$4&lt;TODAY()),"Late","Occupied")),)))</f>
        <v/>
      </c>
      <c r="MM15" s="33" t="str">
        <f>IF(ISBLANK($F15),,IF(TODAY()=MM$4,"Today",IF(AND(LOOKUP($F15,TenantNames,TenantStartDates)&lt;=MM$4,LOOKUP($F15,TenantNames,TenantEndDates)&gt;=MM$4),IF(OR(AND(DAY(LOOKUP($F15,TenantNames,TenantStartDates))&gt;28,DAY(EOMONTH(MM$4,0))=28,DAY(MM$4)=28),AND(DAY(LOOKUP($F15,TenantNames,TenantStartDates))&gt;30,DAY(EOMONTH(MM$4,0))=30,DAY(MM$4)=30),DAY(LOOKUP($F15,TenantNames,TenantStartDates))=DAY(MM$4)),IF((LOOKUP($F15,TenantNames,TenantEndDates)-MM$4)&lt;=31,LOOKUP($F15,TenantNames,TenantTotalRevenues)-SUM($JA15:ML15),LOOKUP($F15,TenantNames,TenantMonthlyRents)),IF(AND((SUMIF($G$4:AHB$4,"&lt;"&amp;MM$4,$G15:AHB15))&gt;SUMIFS(TransactionAmounts,TenantSources,$F15,'Filtered Data'!$C$2:$C23,"&lt;"&amp;MM$4),MM$4&lt;TODAY()),"Late","Occupied")),)))</f>
        <v/>
      </c>
      <c r="MN15" s="33" t="str">
        <f>IF(ISBLANK($F15),,IF(TODAY()=MN$4,"Today",IF(AND(LOOKUP($F15,TenantNames,TenantStartDates)&lt;=MN$4,LOOKUP($F15,TenantNames,TenantEndDates)&gt;=MN$4),IF(OR(AND(DAY(LOOKUP($F15,TenantNames,TenantStartDates))&gt;28,DAY(EOMONTH(MN$4,0))=28,DAY(MN$4)=28),AND(DAY(LOOKUP($F15,TenantNames,TenantStartDates))&gt;30,DAY(EOMONTH(MN$4,0))=30,DAY(MN$4)=30),DAY(LOOKUP($F15,TenantNames,TenantStartDates))=DAY(MN$4)),IF((LOOKUP($F15,TenantNames,TenantEndDates)-MN$4)&lt;=31,LOOKUP($F15,TenantNames,TenantTotalRevenues)-SUM($JA15:MM15),LOOKUP($F15,TenantNames,TenantMonthlyRents)),IF(AND((SUMIF($G$4:AHB$4,"&lt;"&amp;MN$4,$G15:AHB15))&gt;SUMIFS(TransactionAmounts,TenantSources,$F15,'Filtered Data'!$C$2:$C23,"&lt;"&amp;MN$4),MN$4&lt;TODAY()),"Late","Occupied")),)))</f>
        <v/>
      </c>
      <c r="MO15" s="33" t="str">
        <f>IF(ISBLANK($F15),,IF(TODAY()=MO$4,"Today",IF(AND(LOOKUP($F15,TenantNames,TenantStartDates)&lt;=MO$4,LOOKUP($F15,TenantNames,TenantEndDates)&gt;=MO$4),IF(OR(AND(DAY(LOOKUP($F15,TenantNames,TenantStartDates))&gt;28,DAY(EOMONTH(MO$4,0))=28,DAY(MO$4)=28),AND(DAY(LOOKUP($F15,TenantNames,TenantStartDates))&gt;30,DAY(EOMONTH(MO$4,0))=30,DAY(MO$4)=30),DAY(LOOKUP($F15,TenantNames,TenantStartDates))=DAY(MO$4)),IF((LOOKUP($F15,TenantNames,TenantEndDates)-MO$4)&lt;=31,LOOKUP($F15,TenantNames,TenantTotalRevenues)-SUM($JA15:MN15),LOOKUP($F15,TenantNames,TenantMonthlyRents)),IF(AND((SUMIF($G$4:AHB$4,"&lt;"&amp;MO$4,$G15:AHB15))&gt;SUMIFS(TransactionAmounts,TenantSources,$F15,'Filtered Data'!$C$2:$C23,"&lt;"&amp;MO$4),MO$4&lt;TODAY()),"Late","Occupied")),)))</f>
        <v/>
      </c>
      <c r="MP15" s="33" t="str">
        <f>IF(ISBLANK($F15),,IF(TODAY()=MP$4,"Today",IF(AND(LOOKUP($F15,TenantNames,TenantStartDates)&lt;=MP$4,LOOKUP($F15,TenantNames,TenantEndDates)&gt;=MP$4),IF(OR(AND(DAY(LOOKUP($F15,TenantNames,TenantStartDates))&gt;28,DAY(EOMONTH(MP$4,0))=28,DAY(MP$4)=28),AND(DAY(LOOKUP($F15,TenantNames,TenantStartDates))&gt;30,DAY(EOMONTH(MP$4,0))=30,DAY(MP$4)=30),DAY(LOOKUP($F15,TenantNames,TenantStartDates))=DAY(MP$4)),IF((LOOKUP($F15,TenantNames,TenantEndDates)-MP$4)&lt;=31,LOOKUP($F15,TenantNames,TenantTotalRevenues)-SUM($JA15:MO15),LOOKUP($F15,TenantNames,TenantMonthlyRents)),IF(AND((SUMIF($G$4:AHB$4,"&lt;"&amp;MP$4,$G15:AHB15))&gt;SUMIFS(TransactionAmounts,TenantSources,$F15,'Filtered Data'!$C$2:$C23,"&lt;"&amp;MP$4),MP$4&lt;TODAY()),"Late","Occupied")),)))</f>
        <v/>
      </c>
      <c r="MQ15" s="33" t="str">
        <f>IF(ISBLANK($F15),,IF(TODAY()=MQ$4,"Today",IF(AND(LOOKUP($F15,TenantNames,TenantStartDates)&lt;=MQ$4,LOOKUP($F15,TenantNames,TenantEndDates)&gt;=MQ$4),IF(OR(AND(DAY(LOOKUP($F15,TenantNames,TenantStartDates))&gt;28,DAY(EOMONTH(MQ$4,0))=28,DAY(MQ$4)=28),AND(DAY(LOOKUP($F15,TenantNames,TenantStartDates))&gt;30,DAY(EOMONTH(MQ$4,0))=30,DAY(MQ$4)=30),DAY(LOOKUP($F15,TenantNames,TenantStartDates))=DAY(MQ$4)),IF((LOOKUP($F15,TenantNames,TenantEndDates)-MQ$4)&lt;=31,LOOKUP($F15,TenantNames,TenantTotalRevenues)-SUM($JA15:MP15),LOOKUP($F15,TenantNames,TenantMonthlyRents)),IF(AND((SUMIF($G$4:AHB$4,"&lt;"&amp;MQ$4,$G15:AHB15))&gt;SUMIFS(TransactionAmounts,TenantSources,$F15,'Filtered Data'!$C$2:$C23,"&lt;"&amp;MQ$4),MQ$4&lt;TODAY()),"Late","Occupied")),)))</f>
        <v/>
      </c>
      <c r="MR15" s="33" t="str">
        <f>IF(ISBLANK($F15),,IF(TODAY()=MR$4,"Today",IF(AND(LOOKUP($F15,TenantNames,TenantStartDates)&lt;=MR$4,LOOKUP($F15,TenantNames,TenantEndDates)&gt;=MR$4),IF(OR(AND(DAY(LOOKUP($F15,TenantNames,TenantStartDates))&gt;28,DAY(EOMONTH(MR$4,0))=28,DAY(MR$4)=28),AND(DAY(LOOKUP($F15,TenantNames,TenantStartDates))&gt;30,DAY(EOMONTH(MR$4,0))=30,DAY(MR$4)=30),DAY(LOOKUP($F15,TenantNames,TenantStartDates))=DAY(MR$4)),IF((LOOKUP($F15,TenantNames,TenantEndDates)-MR$4)&lt;=31,LOOKUP($F15,TenantNames,TenantTotalRevenues)-SUM($JA15:MQ15),LOOKUP($F15,TenantNames,TenantMonthlyRents)),IF(AND((SUMIF($G$4:AHB$4,"&lt;"&amp;MR$4,$G15:AHB15))&gt;SUMIFS(TransactionAmounts,TenantSources,$F15,'Filtered Data'!$C$2:$C23,"&lt;"&amp;MR$4),MR$4&lt;TODAY()),"Late","Occupied")),)))</f>
        <v/>
      </c>
      <c r="MS15" s="33" t="str">
        <f>IF(ISBLANK($F15),,IF(TODAY()=MS$4,"Today",IF(AND(LOOKUP($F15,TenantNames,TenantStartDates)&lt;=MS$4,LOOKUP($F15,TenantNames,TenantEndDates)&gt;=MS$4),IF(OR(AND(DAY(LOOKUP($F15,TenantNames,TenantStartDates))&gt;28,DAY(EOMONTH(MS$4,0))=28,DAY(MS$4)=28),AND(DAY(LOOKUP($F15,TenantNames,TenantStartDates))&gt;30,DAY(EOMONTH(MS$4,0))=30,DAY(MS$4)=30),DAY(LOOKUP($F15,TenantNames,TenantStartDates))=DAY(MS$4)),IF((LOOKUP($F15,TenantNames,TenantEndDates)-MS$4)&lt;=31,LOOKUP($F15,TenantNames,TenantTotalRevenues)-SUM($JA15:MR15),LOOKUP($F15,TenantNames,TenantMonthlyRents)),IF(AND((SUMIF($G$4:AHB$4,"&lt;"&amp;MS$4,$G15:AHB15))&gt;SUMIFS(TransactionAmounts,TenantSources,$F15,'Filtered Data'!$C$2:$C23,"&lt;"&amp;MS$4),MS$4&lt;TODAY()),"Late","Occupied")),)))</f>
        <v/>
      </c>
      <c r="MT15" s="33" t="str">
        <f>IF(ISBLANK($F15),,IF(TODAY()=MT$4,"Today",IF(AND(LOOKUP($F15,TenantNames,TenantStartDates)&lt;=MT$4,LOOKUP($F15,TenantNames,TenantEndDates)&gt;=MT$4),IF(OR(AND(DAY(LOOKUP($F15,TenantNames,TenantStartDates))&gt;28,DAY(EOMONTH(MT$4,0))=28,DAY(MT$4)=28),AND(DAY(LOOKUP($F15,TenantNames,TenantStartDates))&gt;30,DAY(EOMONTH(MT$4,0))=30,DAY(MT$4)=30),DAY(LOOKUP($F15,TenantNames,TenantStartDates))=DAY(MT$4)),IF((LOOKUP($F15,TenantNames,TenantEndDates)-MT$4)&lt;=31,LOOKUP($F15,TenantNames,TenantTotalRevenues)-SUM($JA15:MS15),LOOKUP($F15,TenantNames,TenantMonthlyRents)),IF(AND((SUMIF($G$4:AHB$4,"&lt;"&amp;MT$4,$G15:AHB15))&gt;SUMIFS(TransactionAmounts,TenantSources,$F15,'Filtered Data'!$C$2:$C23,"&lt;"&amp;MT$4),MT$4&lt;TODAY()),"Late","Occupied")),)))</f>
        <v/>
      </c>
      <c r="MU15" s="33" t="str">
        <f>IF(ISBLANK($F15),,IF(TODAY()=MU$4,"Today",IF(AND(LOOKUP($F15,TenantNames,TenantStartDates)&lt;=MU$4,LOOKUP($F15,TenantNames,TenantEndDates)&gt;=MU$4),IF(OR(AND(DAY(LOOKUP($F15,TenantNames,TenantStartDates))&gt;28,DAY(EOMONTH(MU$4,0))=28,DAY(MU$4)=28),AND(DAY(LOOKUP($F15,TenantNames,TenantStartDates))&gt;30,DAY(EOMONTH(MU$4,0))=30,DAY(MU$4)=30),DAY(LOOKUP($F15,TenantNames,TenantStartDates))=DAY(MU$4)),IF((LOOKUP($F15,TenantNames,TenantEndDates)-MU$4)&lt;=31,LOOKUP($F15,TenantNames,TenantTotalRevenues)-SUM($JA15:MT15),LOOKUP($F15,TenantNames,TenantMonthlyRents)),IF(AND((SUMIF($G$4:AHB$4,"&lt;"&amp;MU$4,$G15:AHB15))&gt;SUMIFS(TransactionAmounts,TenantSources,$F15,'Filtered Data'!$C$2:$C23,"&lt;"&amp;MU$4),MU$4&lt;TODAY()),"Late","Occupied")),)))</f>
        <v/>
      </c>
      <c r="MV15" s="33" t="str">
        <f>IF(ISBLANK($F15),,IF(TODAY()=MV$4,"Today",IF(AND(LOOKUP($F15,TenantNames,TenantStartDates)&lt;=MV$4,LOOKUP($F15,TenantNames,TenantEndDates)&gt;=MV$4),IF(OR(AND(DAY(LOOKUP($F15,TenantNames,TenantStartDates))&gt;28,DAY(EOMONTH(MV$4,0))=28,DAY(MV$4)=28),AND(DAY(LOOKUP($F15,TenantNames,TenantStartDates))&gt;30,DAY(EOMONTH(MV$4,0))=30,DAY(MV$4)=30),DAY(LOOKUP($F15,TenantNames,TenantStartDates))=DAY(MV$4)),IF((LOOKUP($F15,TenantNames,TenantEndDates)-MV$4)&lt;=31,LOOKUP($F15,TenantNames,TenantTotalRevenues)-SUM($JA15:MU15),LOOKUP($F15,TenantNames,TenantMonthlyRents)),IF(AND((SUMIF($G$4:AHB$4,"&lt;"&amp;MV$4,$G15:AHB15))&gt;SUMIFS(TransactionAmounts,TenantSources,$F15,'Filtered Data'!$C$2:$C23,"&lt;"&amp;MV$4),MV$4&lt;TODAY()),"Late","Occupied")),)))</f>
        <v/>
      </c>
      <c r="MW15" s="33" t="str">
        <f>IF(ISBLANK($F15),,IF(TODAY()=MW$4,"Today",IF(AND(LOOKUP($F15,TenantNames,TenantStartDates)&lt;=MW$4,LOOKUP($F15,TenantNames,TenantEndDates)&gt;=MW$4),IF(OR(AND(DAY(LOOKUP($F15,TenantNames,TenantStartDates))&gt;28,DAY(EOMONTH(MW$4,0))=28,DAY(MW$4)=28),AND(DAY(LOOKUP($F15,TenantNames,TenantStartDates))&gt;30,DAY(EOMONTH(MW$4,0))=30,DAY(MW$4)=30),DAY(LOOKUP($F15,TenantNames,TenantStartDates))=DAY(MW$4)),IF((LOOKUP($F15,TenantNames,TenantEndDates)-MW$4)&lt;=31,LOOKUP($F15,TenantNames,TenantTotalRevenues)-SUM($JA15:MV15),LOOKUP($F15,TenantNames,TenantMonthlyRents)),IF(AND((SUMIF($G$4:AHB$4,"&lt;"&amp;MW$4,$G15:AHB15))&gt;SUMIFS(TransactionAmounts,TenantSources,$F15,'Filtered Data'!$C$2:$C23,"&lt;"&amp;MW$4),MW$4&lt;TODAY()),"Late","Occupied")),)))</f>
        <v/>
      </c>
      <c r="MX15" s="33" t="str">
        <f>IF(ISBLANK($F15),,IF(TODAY()=MX$4,"Today",IF(AND(LOOKUP($F15,TenantNames,TenantStartDates)&lt;=MX$4,LOOKUP($F15,TenantNames,TenantEndDates)&gt;=MX$4),IF(OR(AND(DAY(LOOKUP($F15,TenantNames,TenantStartDates))&gt;28,DAY(EOMONTH(MX$4,0))=28,DAY(MX$4)=28),AND(DAY(LOOKUP($F15,TenantNames,TenantStartDates))&gt;30,DAY(EOMONTH(MX$4,0))=30,DAY(MX$4)=30),DAY(LOOKUP($F15,TenantNames,TenantStartDates))=DAY(MX$4)),IF((LOOKUP($F15,TenantNames,TenantEndDates)-MX$4)&lt;=31,LOOKUP($F15,TenantNames,TenantTotalRevenues)-SUM($JA15:MW15),LOOKUP($F15,TenantNames,TenantMonthlyRents)),IF(AND((SUMIF($G$4:AHB$4,"&lt;"&amp;MX$4,$G15:AHB15))&gt;SUMIFS(TransactionAmounts,TenantSources,$F15,'Filtered Data'!$C$2:$C23,"&lt;"&amp;MX$4),MX$4&lt;TODAY()),"Late","Occupied")),)))</f>
        <v/>
      </c>
      <c r="MY15" s="33" t="str">
        <f>IF(ISBLANK($F15),,IF(TODAY()=MY$4,"Today",IF(AND(LOOKUP($F15,TenantNames,TenantStartDates)&lt;=MY$4,LOOKUP($F15,TenantNames,TenantEndDates)&gt;=MY$4),IF(OR(AND(DAY(LOOKUP($F15,TenantNames,TenantStartDates))&gt;28,DAY(EOMONTH(MY$4,0))=28,DAY(MY$4)=28),AND(DAY(LOOKUP($F15,TenantNames,TenantStartDates))&gt;30,DAY(EOMONTH(MY$4,0))=30,DAY(MY$4)=30),DAY(LOOKUP($F15,TenantNames,TenantStartDates))=DAY(MY$4)),IF((LOOKUP($F15,TenantNames,TenantEndDates)-MY$4)&lt;=31,LOOKUP($F15,TenantNames,TenantTotalRevenues)-SUM($JA15:MX15),LOOKUP($F15,TenantNames,TenantMonthlyRents)),IF(AND((SUMIF($G$4:AHB$4,"&lt;"&amp;MY$4,$G15:AHB15))&gt;SUMIFS(TransactionAmounts,TenantSources,$F15,'Filtered Data'!$C$2:$C23,"&lt;"&amp;MY$4),MY$4&lt;TODAY()),"Late","Occupied")),)))</f>
        <v/>
      </c>
      <c r="MZ15" s="33" t="str">
        <f>IF(ISBLANK($F15),,IF(TODAY()=MZ$4,"Today",IF(AND(LOOKUP($F15,TenantNames,TenantStartDates)&lt;=MZ$4,LOOKUP($F15,TenantNames,TenantEndDates)&gt;=MZ$4),IF(OR(AND(DAY(LOOKUP($F15,TenantNames,TenantStartDates))&gt;28,DAY(EOMONTH(MZ$4,0))=28,DAY(MZ$4)=28),AND(DAY(LOOKUP($F15,TenantNames,TenantStartDates))&gt;30,DAY(EOMONTH(MZ$4,0))=30,DAY(MZ$4)=30),DAY(LOOKUP($F15,TenantNames,TenantStartDates))=DAY(MZ$4)),IF((LOOKUP($F15,TenantNames,TenantEndDates)-MZ$4)&lt;=31,LOOKUP($F15,TenantNames,TenantTotalRevenues)-SUM($JA15:MY15),LOOKUP($F15,TenantNames,TenantMonthlyRents)),IF(AND((SUMIF($G$4:AHB$4,"&lt;"&amp;MZ$4,$G15:AHB15))&gt;SUMIFS(TransactionAmounts,TenantSources,$F15,'Filtered Data'!$C$2:$C23,"&lt;"&amp;MZ$4),MZ$4&lt;TODAY()),"Late","Occupied")),)))</f>
        <v/>
      </c>
      <c r="NA15" s="33" t="str">
        <f>IF(ISBLANK($F15),,IF(TODAY()=NA$4,"Today",IF(AND(LOOKUP($F15,TenantNames,TenantStartDates)&lt;=NA$4,LOOKUP($F15,TenantNames,TenantEndDates)&gt;=NA$4),IF(OR(AND(DAY(LOOKUP($F15,TenantNames,TenantStartDates))&gt;28,DAY(EOMONTH(NA$4,0))=28,DAY(NA$4)=28),AND(DAY(LOOKUP($F15,TenantNames,TenantStartDates))&gt;30,DAY(EOMONTH(NA$4,0))=30,DAY(NA$4)=30),DAY(LOOKUP($F15,TenantNames,TenantStartDates))=DAY(NA$4)),IF((LOOKUP($F15,TenantNames,TenantEndDates)-NA$4)&lt;=31,LOOKUP($F15,TenantNames,TenantTotalRevenues)-SUM($JA15:MZ15),LOOKUP($F15,TenantNames,TenantMonthlyRents)),IF(AND((SUMIF($G$4:AHB$4,"&lt;"&amp;NA$4,$G15:AHB15))&gt;SUMIFS(TransactionAmounts,TenantSources,$F15,'Filtered Data'!$C$2:$C23,"&lt;"&amp;NA$4),NA$4&lt;TODAY()),"Late","Occupied")),)))</f>
        <v/>
      </c>
      <c r="NB15" s="33" t="str">
        <f>IF(ISBLANK($F15),,IF(TODAY()=NB$4,"Today",IF(AND(LOOKUP($F15,TenantNames,TenantStartDates)&lt;=NB$4,LOOKUP($F15,TenantNames,TenantEndDates)&gt;=NB$4),IF(OR(AND(DAY(LOOKUP($F15,TenantNames,TenantStartDates))&gt;28,DAY(EOMONTH(NB$4,0))=28,DAY(NB$4)=28),AND(DAY(LOOKUP($F15,TenantNames,TenantStartDates))&gt;30,DAY(EOMONTH(NB$4,0))=30,DAY(NB$4)=30),DAY(LOOKUP($F15,TenantNames,TenantStartDates))=DAY(NB$4)),IF((LOOKUP($F15,TenantNames,TenantEndDates)-NB$4)&lt;=31,LOOKUP($F15,TenantNames,TenantTotalRevenues)-SUM($JA15:NA15),LOOKUP($F15,TenantNames,TenantMonthlyRents)),IF(AND((SUMIF($G$4:AHB$4,"&lt;"&amp;NB$4,$G15:AHB15))&gt;SUMIFS(TransactionAmounts,TenantSources,$F15,'Filtered Data'!$C$2:$C23,"&lt;"&amp;NB$4),NB$4&lt;TODAY()),"Late","Occupied")),)))</f>
        <v/>
      </c>
      <c r="NC15" s="33" t="str">
        <f>IF(ISBLANK($F15),,IF(TODAY()=NC$4,"Today",IF(AND(LOOKUP($F15,TenantNames,TenantStartDates)&lt;=NC$4,LOOKUP($F15,TenantNames,TenantEndDates)&gt;=NC$4),IF(OR(AND(DAY(LOOKUP($F15,TenantNames,TenantStartDates))&gt;28,DAY(EOMONTH(NC$4,0))=28,DAY(NC$4)=28),AND(DAY(LOOKUP($F15,TenantNames,TenantStartDates))&gt;30,DAY(EOMONTH(NC$4,0))=30,DAY(NC$4)=30),DAY(LOOKUP($F15,TenantNames,TenantStartDates))=DAY(NC$4)),IF((LOOKUP($F15,TenantNames,TenantEndDates)-NC$4)&lt;=31,LOOKUP($F15,TenantNames,TenantTotalRevenues)-SUM($JA15:NB15),LOOKUP($F15,TenantNames,TenantMonthlyRents)),IF(AND((SUMIF($G$4:AHB$4,"&lt;"&amp;NC$4,$G15:AHB15))&gt;SUMIFS(TransactionAmounts,TenantSources,$F15,'Filtered Data'!$C$2:$C23,"&lt;"&amp;NC$4),NC$4&lt;TODAY()),"Late","Occupied")),)))</f>
        <v/>
      </c>
      <c r="ND15" s="33" t="str">
        <f>IF(ISBLANK($F15),,IF(TODAY()=ND$4,"Today",IF(AND(LOOKUP($F15,TenantNames,TenantStartDates)&lt;=ND$4,LOOKUP($F15,TenantNames,TenantEndDates)&gt;=ND$4),IF(OR(AND(DAY(LOOKUP($F15,TenantNames,TenantStartDates))&gt;28,DAY(EOMONTH(ND$4,0))=28,DAY(ND$4)=28),AND(DAY(LOOKUP($F15,TenantNames,TenantStartDates))&gt;30,DAY(EOMONTH(ND$4,0))=30,DAY(ND$4)=30),DAY(LOOKUP($F15,TenantNames,TenantStartDates))=DAY(ND$4)),IF((LOOKUP($F15,TenantNames,TenantEndDates)-ND$4)&lt;=31,LOOKUP($F15,TenantNames,TenantTotalRevenues)-SUM($JA15:NC15),LOOKUP($F15,TenantNames,TenantMonthlyRents)),IF(AND((SUMIF($G$4:AHB$4,"&lt;"&amp;ND$4,$G15:AHB15))&gt;SUMIFS(TransactionAmounts,TenantSources,$F15,'Filtered Data'!$C$2:$C23,"&lt;"&amp;ND$4),ND$4&lt;TODAY()),"Late","Occupied")),)))</f>
        <v/>
      </c>
      <c r="NE15" s="33" t="str">
        <f>IF(ISBLANK($F15),,IF(TODAY()=NE$4,"Today",IF(AND(LOOKUP($F15,TenantNames,TenantStartDates)&lt;=NE$4,LOOKUP($F15,TenantNames,TenantEndDates)&gt;=NE$4),IF(OR(AND(DAY(LOOKUP($F15,TenantNames,TenantStartDates))&gt;28,DAY(EOMONTH(NE$4,0))=28,DAY(NE$4)=28),AND(DAY(LOOKUP($F15,TenantNames,TenantStartDates))&gt;30,DAY(EOMONTH(NE$4,0))=30,DAY(NE$4)=30),DAY(LOOKUP($F15,TenantNames,TenantStartDates))=DAY(NE$4)),IF((LOOKUP($F15,TenantNames,TenantEndDates)-NE$4)&lt;=31,LOOKUP($F15,TenantNames,TenantTotalRevenues)-SUM($JA15:ND15),LOOKUP($F15,TenantNames,TenantMonthlyRents)),IF(AND((SUMIF($G$4:AHB$4,"&lt;"&amp;NE$4,$G15:AHB15))&gt;SUMIFS(TransactionAmounts,TenantSources,$F15,'Filtered Data'!$C$2:$C23,"&lt;"&amp;NE$4),NE$4&lt;TODAY()),"Late","Occupied")),)))</f>
        <v/>
      </c>
      <c r="NF15" s="33" t="str">
        <f>IF(ISBLANK($F15),,IF(TODAY()=NF$4,"Today",IF(AND(LOOKUP($F15,TenantNames,TenantStartDates)&lt;=NF$4,LOOKUP($F15,TenantNames,TenantEndDates)&gt;=NF$4),IF(OR(AND(DAY(LOOKUP($F15,TenantNames,TenantStartDates))&gt;28,DAY(EOMONTH(NF$4,0))=28,DAY(NF$4)=28),AND(DAY(LOOKUP($F15,TenantNames,TenantStartDates))&gt;30,DAY(EOMONTH(NF$4,0))=30,DAY(NF$4)=30),DAY(LOOKUP($F15,TenantNames,TenantStartDates))=DAY(NF$4)),IF((LOOKUP($F15,TenantNames,TenantEndDates)-NF$4)&lt;=31,LOOKUP($F15,TenantNames,TenantTotalRevenues)-SUM($JA15:NE15),LOOKUP($F15,TenantNames,TenantMonthlyRents)),IF(AND((SUMIF($G$4:AHB$4,"&lt;"&amp;NF$4,$G15:AHB15))&gt;SUMIFS(TransactionAmounts,TenantSources,$F15,'Filtered Data'!$C$2:$C23,"&lt;"&amp;NF$4),NF$4&lt;TODAY()),"Late","Occupied")),)))</f>
        <v/>
      </c>
      <c r="NG15" s="33" t="str">
        <f>IF(ISBLANK($F15),,IF(TODAY()=NG$4,"Today",IF(AND(LOOKUP($F15,TenantNames,TenantStartDates)&lt;=NG$4,LOOKUP($F15,TenantNames,TenantEndDates)&gt;=NG$4),IF(OR(AND(DAY(LOOKUP($F15,TenantNames,TenantStartDates))&gt;28,DAY(EOMONTH(NG$4,0))=28,DAY(NG$4)=28),AND(DAY(LOOKUP($F15,TenantNames,TenantStartDates))&gt;30,DAY(EOMONTH(NG$4,0))=30,DAY(NG$4)=30),DAY(LOOKUP($F15,TenantNames,TenantStartDates))=DAY(NG$4)),IF((LOOKUP($F15,TenantNames,TenantEndDates)-NG$4)&lt;=31,LOOKUP($F15,TenantNames,TenantTotalRevenues)-SUM($JA15:NF15),LOOKUP($F15,TenantNames,TenantMonthlyRents)),IF(AND((SUMIF($G$4:AHB$4,"&lt;"&amp;NG$4,$G15:AHB15))&gt;SUMIFS(TransactionAmounts,TenantSources,$F15,'Filtered Data'!$C$2:$C23,"&lt;"&amp;NG$4),NG$4&lt;TODAY()),"Late","Occupied")),)))</f>
        <v/>
      </c>
      <c r="NH15" s="33" t="str">
        <f>IF(ISBLANK($F15),,IF(TODAY()=NH$4,"Today",IF(AND(LOOKUP($F15,TenantNames,TenantStartDates)&lt;=NH$4,LOOKUP($F15,TenantNames,TenantEndDates)&gt;=NH$4),IF(OR(AND(DAY(LOOKUP($F15,TenantNames,TenantStartDates))&gt;28,DAY(EOMONTH(NH$4,0))=28,DAY(NH$4)=28),AND(DAY(LOOKUP($F15,TenantNames,TenantStartDates))&gt;30,DAY(EOMONTH(NH$4,0))=30,DAY(NH$4)=30),DAY(LOOKUP($F15,TenantNames,TenantStartDates))=DAY(NH$4)),IF((LOOKUP($F15,TenantNames,TenantEndDates)-NH$4)&lt;=31,LOOKUP($F15,TenantNames,TenantTotalRevenues)-SUM($JA15:NG15),LOOKUP($F15,TenantNames,TenantMonthlyRents)),IF(AND((SUMIF($G$4:AHB$4,"&lt;"&amp;NH$4,$G15:AHB15))&gt;SUMIFS(TransactionAmounts,TenantSources,$F15,'Filtered Data'!$C$2:$C23,"&lt;"&amp;NH$4),NH$4&lt;TODAY()),"Late","Occupied")),)))</f>
        <v/>
      </c>
      <c r="NI15" s="33" t="str">
        <f>IF(ISBLANK($F15),,IF(TODAY()=NI$4,"Today",IF(AND(LOOKUP($F15,TenantNames,TenantStartDates)&lt;=NI$4,LOOKUP($F15,TenantNames,TenantEndDates)&gt;=NI$4),IF(OR(AND(DAY(LOOKUP($F15,TenantNames,TenantStartDates))&gt;28,DAY(EOMONTH(NI$4,0))=28,DAY(NI$4)=28),AND(DAY(LOOKUP($F15,TenantNames,TenantStartDates))&gt;30,DAY(EOMONTH(NI$4,0))=30,DAY(NI$4)=30),DAY(LOOKUP($F15,TenantNames,TenantStartDates))=DAY(NI$4)),IF((LOOKUP($F15,TenantNames,TenantEndDates)-NI$4)&lt;=31,LOOKUP($F15,TenantNames,TenantTotalRevenues)-SUM($JA15:NH15),LOOKUP($F15,TenantNames,TenantMonthlyRents)),IF(AND((SUMIF($G$4:AHB$4,"&lt;"&amp;NI$4,$G15:AHB15))&gt;SUMIFS(TransactionAmounts,TenantSources,$F15,'Filtered Data'!$C$2:$C23,"&lt;"&amp;NI$4),NI$4&lt;TODAY()),"Late","Occupied")),)))</f>
        <v/>
      </c>
      <c r="NJ15" s="33" t="str">
        <f>IF(ISBLANK($F15),,IF(TODAY()=NJ$4,"Today",IF(AND(LOOKUP($F15,TenantNames,TenantStartDates)&lt;=NJ$4,LOOKUP($F15,TenantNames,TenantEndDates)&gt;=NJ$4),IF(OR(AND(DAY(LOOKUP($F15,TenantNames,TenantStartDates))&gt;28,DAY(EOMONTH(NJ$4,0))=28,DAY(NJ$4)=28),AND(DAY(LOOKUP($F15,TenantNames,TenantStartDates))&gt;30,DAY(EOMONTH(NJ$4,0))=30,DAY(NJ$4)=30),DAY(LOOKUP($F15,TenantNames,TenantStartDates))=DAY(NJ$4)),IF((LOOKUP($F15,TenantNames,TenantEndDates)-NJ$4)&lt;=31,LOOKUP($F15,TenantNames,TenantTotalRevenues)-SUM($JA15:NI15),LOOKUP($F15,TenantNames,TenantMonthlyRents)),IF(AND((SUMIF($G$4:AHB$4,"&lt;"&amp;NJ$4,$G15:AHB15))&gt;SUMIFS(TransactionAmounts,TenantSources,$F15,'Filtered Data'!$C$2:$C23,"&lt;"&amp;NJ$4),NJ$4&lt;TODAY()),"Late","Occupied")),)))</f>
        <v/>
      </c>
      <c r="NK15" s="33" t="str">
        <f>IF(ISBLANK($F15),,IF(TODAY()=NK$4,"Today",IF(AND(LOOKUP($F15,TenantNames,TenantStartDates)&lt;=NK$4,LOOKUP($F15,TenantNames,TenantEndDates)&gt;=NK$4),IF(OR(AND(DAY(LOOKUP($F15,TenantNames,TenantStartDates))&gt;28,DAY(EOMONTH(NK$4,0))=28,DAY(NK$4)=28),AND(DAY(LOOKUP($F15,TenantNames,TenantStartDates))&gt;30,DAY(EOMONTH(NK$4,0))=30,DAY(NK$4)=30),DAY(LOOKUP($F15,TenantNames,TenantStartDates))=DAY(NK$4)),IF((LOOKUP($F15,TenantNames,TenantEndDates)-NK$4)&lt;=31,LOOKUP($F15,TenantNames,TenantTotalRevenues)-SUM($JA15:NJ15),LOOKUP($F15,TenantNames,TenantMonthlyRents)),IF(AND((SUMIF($G$4:AHB$4,"&lt;"&amp;NK$4,$G15:AHB15))&gt;SUMIFS(TransactionAmounts,TenantSources,$F15,'Filtered Data'!$C$2:$C23,"&lt;"&amp;NK$4),NK$4&lt;TODAY()),"Late","Occupied")),)))</f>
        <v/>
      </c>
      <c r="NL15" s="33" t="str">
        <f>IF(ISBLANK($F15),,IF(TODAY()=NL$4,"Today",IF(AND(LOOKUP($F15,TenantNames,TenantStartDates)&lt;=NL$4,LOOKUP($F15,TenantNames,TenantEndDates)&gt;=NL$4),IF(OR(AND(DAY(LOOKUP($F15,TenantNames,TenantStartDates))&gt;28,DAY(EOMONTH(NL$4,0))=28,DAY(NL$4)=28),AND(DAY(LOOKUP($F15,TenantNames,TenantStartDates))&gt;30,DAY(EOMONTH(NL$4,0))=30,DAY(NL$4)=30),DAY(LOOKUP($F15,TenantNames,TenantStartDates))=DAY(NL$4)),IF((LOOKUP($F15,TenantNames,TenantEndDates)-NL$4)&lt;=31,LOOKUP($F15,TenantNames,TenantTotalRevenues)-SUM($JA15:NK15),LOOKUP($F15,TenantNames,TenantMonthlyRents)),IF(AND((SUMIF($G$4:AHB$4,"&lt;"&amp;NL$4,$G15:AHB15))&gt;SUMIFS(TransactionAmounts,TenantSources,$F15,'Filtered Data'!$C$2:$C23,"&lt;"&amp;NL$4),NL$4&lt;TODAY()),"Late","Occupied")),)))</f>
        <v/>
      </c>
      <c r="NM15" s="33" t="str">
        <f>IF(ISBLANK($F15),,IF(TODAY()=NM$4,"Today",IF(AND(LOOKUP($F15,TenantNames,TenantStartDates)&lt;=NM$4,LOOKUP($F15,TenantNames,TenantEndDates)&gt;=NM$4),IF(OR(AND(DAY(LOOKUP($F15,TenantNames,TenantStartDates))&gt;28,DAY(EOMONTH(NM$4,0))=28,DAY(NM$4)=28),AND(DAY(LOOKUP($F15,TenantNames,TenantStartDates))&gt;30,DAY(EOMONTH(NM$4,0))=30,DAY(NM$4)=30),DAY(LOOKUP($F15,TenantNames,TenantStartDates))=DAY(NM$4)),IF((LOOKUP($F15,TenantNames,TenantEndDates)-NM$4)&lt;=31,LOOKUP($F15,TenantNames,TenantTotalRevenues)-SUM($JA15:NL15),LOOKUP($F15,TenantNames,TenantMonthlyRents)),IF(AND((SUMIF($G$4:AHB$4,"&lt;"&amp;NM$4,$G15:AHB15))&gt;SUMIFS(TransactionAmounts,TenantSources,$F15,'Filtered Data'!$C$2:$C23,"&lt;"&amp;NM$4),NM$4&lt;TODAY()),"Late","Occupied")),)))</f>
        <v/>
      </c>
      <c r="NN15" s="33" t="str">
        <f>IF(ISBLANK($F15),,IF(TODAY()=NN$4,"Today",IF(AND(LOOKUP($F15,TenantNames,TenantStartDates)&lt;=NN$4,LOOKUP($F15,TenantNames,TenantEndDates)&gt;=NN$4),IF(OR(AND(DAY(LOOKUP($F15,TenantNames,TenantStartDates))&gt;28,DAY(EOMONTH(NN$4,0))=28,DAY(NN$4)=28),AND(DAY(LOOKUP($F15,TenantNames,TenantStartDates))&gt;30,DAY(EOMONTH(NN$4,0))=30,DAY(NN$4)=30),DAY(LOOKUP($F15,TenantNames,TenantStartDates))=DAY(NN$4)),IF((LOOKUP($F15,TenantNames,TenantEndDates)-NN$4)&lt;=31,LOOKUP($F15,TenantNames,TenantTotalRevenues)-SUM($JA15:NM15),LOOKUP($F15,TenantNames,TenantMonthlyRents)),IF(AND((SUMIF($G$4:AHB$4,"&lt;"&amp;NN$4,$G15:AHB15))&gt;SUMIFS(TransactionAmounts,TenantSources,$F15,'Filtered Data'!$C$2:$C23,"&lt;"&amp;NN$4),NN$4&lt;TODAY()),"Late","Occupied")),)))</f>
        <v/>
      </c>
      <c r="NO15" s="33" t="str">
        <f>IF(ISBLANK($F15),,IF(TODAY()=NO$4,"Today",IF(AND(LOOKUP($F15,TenantNames,TenantStartDates)&lt;=NO$4,LOOKUP($F15,TenantNames,TenantEndDates)&gt;=NO$4),IF(OR(AND(DAY(LOOKUP($F15,TenantNames,TenantStartDates))&gt;28,DAY(EOMONTH(NO$4,0))=28,DAY(NO$4)=28),AND(DAY(LOOKUP($F15,TenantNames,TenantStartDates))&gt;30,DAY(EOMONTH(NO$4,0))=30,DAY(NO$4)=30),DAY(LOOKUP($F15,TenantNames,TenantStartDates))=DAY(NO$4)),IF((LOOKUP($F15,TenantNames,TenantEndDates)-NO$4)&lt;=31,LOOKUP($F15,TenantNames,TenantTotalRevenues)-SUM($JA15:NN15),LOOKUP($F15,TenantNames,TenantMonthlyRents)),IF(AND((SUMIF($G$4:AHB$4,"&lt;"&amp;NO$4,$G15:AHB15))&gt;SUMIFS(TransactionAmounts,TenantSources,$F15,'Filtered Data'!$C$2:$C23,"&lt;"&amp;NO$4),NO$4&lt;TODAY()),"Late","Occupied")),)))</f>
        <v/>
      </c>
      <c r="NP15" s="33" t="str">
        <f>IF(ISBLANK($F15),,IF(TODAY()=NP$4,"Today",IF(AND(LOOKUP($F15,TenantNames,TenantStartDates)&lt;=NP$4,LOOKUP($F15,TenantNames,TenantEndDates)&gt;=NP$4),IF(OR(AND(DAY(LOOKUP($F15,TenantNames,TenantStartDates))&gt;28,DAY(EOMONTH(NP$4,0))=28,DAY(NP$4)=28),AND(DAY(LOOKUP($F15,TenantNames,TenantStartDates))&gt;30,DAY(EOMONTH(NP$4,0))=30,DAY(NP$4)=30),DAY(LOOKUP($F15,TenantNames,TenantStartDates))=DAY(NP$4)),IF((LOOKUP($F15,TenantNames,TenantEndDates)-NP$4)&lt;=31,LOOKUP($F15,TenantNames,TenantTotalRevenues)-SUM($JA15:NO15),LOOKUP($F15,TenantNames,TenantMonthlyRents)),IF(AND((SUMIF($G$4:AHB$4,"&lt;"&amp;NP$4,$G15:AHB15))&gt;SUMIFS(TransactionAmounts,TenantSources,$F15,'Filtered Data'!$C$2:$C23,"&lt;"&amp;NP$4),NP$4&lt;TODAY()),"Late","Occupied")),)))</f>
        <v/>
      </c>
      <c r="NQ15" s="33" t="str">
        <f>IF(ISBLANK($F15),,IF(TODAY()=NQ$4,"Today",IF(AND(LOOKUP($F15,TenantNames,TenantStartDates)&lt;=NQ$4,LOOKUP($F15,TenantNames,TenantEndDates)&gt;=NQ$4),IF(OR(AND(DAY(LOOKUP($F15,TenantNames,TenantStartDates))&gt;28,DAY(EOMONTH(NQ$4,0))=28,DAY(NQ$4)=28),AND(DAY(LOOKUP($F15,TenantNames,TenantStartDates))&gt;30,DAY(EOMONTH(NQ$4,0))=30,DAY(NQ$4)=30),DAY(LOOKUP($F15,TenantNames,TenantStartDates))=DAY(NQ$4)),IF((LOOKUP($F15,TenantNames,TenantEndDates)-NQ$4)&lt;=31,LOOKUP($F15,TenantNames,TenantTotalRevenues)-SUM($JA15:NP15),LOOKUP($F15,TenantNames,TenantMonthlyRents)),IF(AND((SUMIF($G$4:AHB$4,"&lt;"&amp;NQ$4,$G15:AHB15))&gt;SUMIFS(TransactionAmounts,TenantSources,$F15,'Filtered Data'!$C$2:$C23,"&lt;"&amp;NQ$4),NQ$4&lt;TODAY()),"Late","Occupied")),)))</f>
        <v/>
      </c>
      <c r="NR15" s="33" t="str">
        <f>IF(ISBLANK($F15),,IF(TODAY()=NR$4,"Today",IF(AND(LOOKUP($F15,TenantNames,TenantStartDates)&lt;=NR$4,LOOKUP($F15,TenantNames,TenantEndDates)&gt;=NR$4),IF(OR(AND(DAY(LOOKUP($F15,TenantNames,TenantStartDates))&gt;28,DAY(EOMONTH(NR$4,0))=28,DAY(NR$4)=28),AND(DAY(LOOKUP($F15,TenantNames,TenantStartDates))&gt;30,DAY(EOMONTH(NR$4,0))=30,DAY(NR$4)=30),DAY(LOOKUP($F15,TenantNames,TenantStartDates))=DAY(NR$4)),IF((LOOKUP($F15,TenantNames,TenantEndDates)-NR$4)&lt;=31,LOOKUP($F15,TenantNames,TenantTotalRevenues)-SUM($JA15:NQ15),LOOKUP($F15,TenantNames,TenantMonthlyRents)),IF(AND((SUMIF($G$4:AHB$4,"&lt;"&amp;NR$4,$G15:AHB15))&gt;SUMIFS(TransactionAmounts,TenantSources,$F15,'Filtered Data'!$C$2:$C23,"&lt;"&amp;NR$4),NR$4&lt;TODAY()),"Late","Occupied")),)))</f>
        <v/>
      </c>
      <c r="NS15" s="33" t="str">
        <f>IF(ISBLANK($F15),,IF(TODAY()=NS$4,"Today",IF(AND(LOOKUP($F15,TenantNames,TenantStartDates)&lt;=NS$4,LOOKUP($F15,TenantNames,TenantEndDates)&gt;=NS$4),IF(OR(AND(DAY(LOOKUP($F15,TenantNames,TenantStartDates))&gt;28,DAY(EOMONTH(NS$4,0))=28,DAY(NS$4)=28),AND(DAY(LOOKUP($F15,TenantNames,TenantStartDates))&gt;30,DAY(EOMONTH(NS$4,0))=30,DAY(NS$4)=30),DAY(LOOKUP($F15,TenantNames,TenantStartDates))=DAY(NS$4)),IF((LOOKUP($F15,TenantNames,TenantEndDates)-NS$4)&lt;=31,LOOKUP($F15,TenantNames,TenantTotalRevenues)-SUM($JA15:NR15),LOOKUP($F15,TenantNames,TenantMonthlyRents)),IF(AND((SUMIF($G$4:AHB$4,"&lt;"&amp;NS$4,$G15:AHB15))&gt;SUMIFS(TransactionAmounts,TenantSources,$F15,'Filtered Data'!$C$2:$C23,"&lt;"&amp;NS$4),NS$4&lt;TODAY()),"Late","Occupied")),)))</f>
        <v/>
      </c>
      <c r="NT15" s="33" t="str">
        <f>IF(ISBLANK($F15),,IF(TODAY()=NT$4,"Today",IF(AND(LOOKUP($F15,TenantNames,TenantStartDates)&lt;=NT$4,LOOKUP($F15,TenantNames,TenantEndDates)&gt;=NT$4),IF(OR(AND(DAY(LOOKUP($F15,TenantNames,TenantStartDates))&gt;28,DAY(EOMONTH(NT$4,0))=28,DAY(NT$4)=28),AND(DAY(LOOKUP($F15,TenantNames,TenantStartDates))&gt;30,DAY(EOMONTH(NT$4,0))=30,DAY(NT$4)=30),DAY(LOOKUP($F15,TenantNames,TenantStartDates))=DAY(NT$4)),IF((LOOKUP($F15,TenantNames,TenantEndDates)-NT$4)&lt;=31,LOOKUP($F15,TenantNames,TenantTotalRevenues)-SUM($JA15:NS15),LOOKUP($F15,TenantNames,TenantMonthlyRents)),IF(AND((SUMIF($G$4:AHB$4,"&lt;"&amp;NT$4,$G15:AHB15))&gt;SUMIFS(TransactionAmounts,TenantSources,$F15,'Filtered Data'!$C$2:$C23,"&lt;"&amp;NT$4),NT$4&lt;TODAY()),"Late","Occupied")),)))</f>
        <v/>
      </c>
      <c r="NU15" s="33" t="str">
        <f>IF(ISBLANK($F15),,IF(TODAY()=NU$4,"Today",IF(AND(LOOKUP($F15,TenantNames,TenantStartDates)&lt;=NU$4,LOOKUP($F15,TenantNames,TenantEndDates)&gt;=NU$4),IF(OR(AND(DAY(LOOKUP($F15,TenantNames,TenantStartDates))&gt;28,DAY(EOMONTH(NU$4,0))=28,DAY(NU$4)=28),AND(DAY(LOOKUP($F15,TenantNames,TenantStartDates))&gt;30,DAY(EOMONTH(NU$4,0))=30,DAY(NU$4)=30),DAY(LOOKUP($F15,TenantNames,TenantStartDates))=DAY(NU$4)),IF((LOOKUP($F15,TenantNames,TenantEndDates)-NU$4)&lt;=31,LOOKUP($F15,TenantNames,TenantTotalRevenues)-SUM($JA15:NT15),LOOKUP($F15,TenantNames,TenantMonthlyRents)),IF(AND((SUMIF($G$4:AHB$4,"&lt;"&amp;NU$4,$G15:AHB15))&gt;SUMIFS(TransactionAmounts,TenantSources,$F15,'Filtered Data'!$C$2:$C23,"&lt;"&amp;NU$4),NU$4&lt;TODAY()),"Late","Occupied")),)))</f>
        <v/>
      </c>
      <c r="NV15" s="33" t="str">
        <f>IF(ISBLANK($F15),,IF(TODAY()=NV$4,"Today",IF(AND(LOOKUP($F15,TenantNames,TenantStartDates)&lt;=NV$4,LOOKUP($F15,TenantNames,TenantEndDates)&gt;=NV$4),IF(OR(AND(DAY(LOOKUP($F15,TenantNames,TenantStartDates))&gt;28,DAY(EOMONTH(NV$4,0))=28,DAY(NV$4)=28),AND(DAY(LOOKUP($F15,TenantNames,TenantStartDates))&gt;30,DAY(EOMONTH(NV$4,0))=30,DAY(NV$4)=30),DAY(LOOKUP($F15,TenantNames,TenantStartDates))=DAY(NV$4)),IF((LOOKUP($F15,TenantNames,TenantEndDates)-NV$4)&lt;=31,LOOKUP($F15,TenantNames,TenantTotalRevenues)-SUM($JA15:NU15),LOOKUP($F15,TenantNames,TenantMonthlyRents)),IF(AND((SUMIF($G$4:AHB$4,"&lt;"&amp;NV$4,$G15:AHB15))&gt;SUMIFS(TransactionAmounts,TenantSources,$F15,'Filtered Data'!$C$2:$C23,"&lt;"&amp;NV$4),NV$4&lt;TODAY()),"Late","Occupied")),)))</f>
        <v/>
      </c>
      <c r="NW15" s="33" t="str">
        <f>IF(ISBLANK($F15),,IF(TODAY()=NW$4,"Today",IF(AND(LOOKUP($F15,TenantNames,TenantStartDates)&lt;=NW$4,LOOKUP($F15,TenantNames,TenantEndDates)&gt;=NW$4),IF(OR(AND(DAY(LOOKUP($F15,TenantNames,TenantStartDates))&gt;28,DAY(EOMONTH(NW$4,0))=28,DAY(NW$4)=28),AND(DAY(LOOKUP($F15,TenantNames,TenantStartDates))&gt;30,DAY(EOMONTH(NW$4,0))=30,DAY(NW$4)=30),DAY(LOOKUP($F15,TenantNames,TenantStartDates))=DAY(NW$4)),IF((LOOKUP($F15,TenantNames,TenantEndDates)-NW$4)&lt;=31,LOOKUP($F15,TenantNames,TenantTotalRevenues)-SUM($JA15:NV15),LOOKUP($F15,TenantNames,TenantMonthlyRents)),IF(AND((SUMIF($G$4:AHB$4,"&lt;"&amp;NW$4,$G15:AHB15))&gt;SUMIFS(TransactionAmounts,TenantSources,$F15,'Filtered Data'!$C$2:$C23,"&lt;"&amp;NW$4),NW$4&lt;TODAY()),"Late","Occupied")),)))</f>
        <v/>
      </c>
      <c r="NX15" s="33" t="str">
        <f>IF(ISBLANK($F15),,IF(TODAY()=NX$4,"Today",IF(AND(LOOKUP($F15,TenantNames,TenantStartDates)&lt;=NX$4,LOOKUP($F15,TenantNames,TenantEndDates)&gt;=NX$4),IF(OR(AND(DAY(LOOKUP($F15,TenantNames,TenantStartDates))&gt;28,DAY(EOMONTH(NX$4,0))=28,DAY(NX$4)=28),AND(DAY(LOOKUP($F15,TenantNames,TenantStartDates))&gt;30,DAY(EOMONTH(NX$4,0))=30,DAY(NX$4)=30),DAY(LOOKUP($F15,TenantNames,TenantStartDates))=DAY(NX$4)),IF((LOOKUP($F15,TenantNames,TenantEndDates)-NX$4)&lt;=31,LOOKUP($F15,TenantNames,TenantTotalRevenues)-SUM($JA15:NW15),LOOKUP($F15,TenantNames,TenantMonthlyRents)),IF(AND((SUMIF($G$4:AHB$4,"&lt;"&amp;NX$4,$G15:AHB15))&gt;SUMIFS(TransactionAmounts,TenantSources,$F15,'Filtered Data'!$C$2:$C23,"&lt;"&amp;NX$4),NX$4&lt;TODAY()),"Late","Occupied")),)))</f>
        <v/>
      </c>
      <c r="NY15" s="33" t="str">
        <f>IF(ISBLANK($F15),,IF(TODAY()=NY$4,"Today",IF(AND(LOOKUP($F15,TenantNames,TenantStartDates)&lt;=NY$4,LOOKUP($F15,TenantNames,TenantEndDates)&gt;=NY$4),IF(OR(AND(DAY(LOOKUP($F15,TenantNames,TenantStartDates))&gt;28,DAY(EOMONTH(NY$4,0))=28,DAY(NY$4)=28),AND(DAY(LOOKUP($F15,TenantNames,TenantStartDates))&gt;30,DAY(EOMONTH(NY$4,0))=30,DAY(NY$4)=30),DAY(LOOKUP($F15,TenantNames,TenantStartDates))=DAY(NY$4)),IF((LOOKUP($F15,TenantNames,TenantEndDates)-NY$4)&lt;=31,LOOKUP($F15,TenantNames,TenantTotalRevenues)-SUM($JA15:NX15),LOOKUP($F15,TenantNames,TenantMonthlyRents)),IF(AND((SUMIF($G$4:AHB$4,"&lt;"&amp;NY$4,$G15:AHB15))&gt;SUMIFS(TransactionAmounts,TenantSources,$F15,'Filtered Data'!$C$2:$C23,"&lt;"&amp;NY$4),NY$4&lt;TODAY()),"Late","Occupied")),)))</f>
        <v/>
      </c>
      <c r="NZ15" s="33" t="str">
        <f>IF(ISBLANK($F15),,IF(TODAY()=NZ$4,"Today",IF(AND(LOOKUP($F15,TenantNames,TenantStartDates)&lt;=NZ$4,LOOKUP($F15,TenantNames,TenantEndDates)&gt;=NZ$4),IF(OR(AND(DAY(LOOKUP($F15,TenantNames,TenantStartDates))&gt;28,DAY(EOMONTH(NZ$4,0))=28,DAY(NZ$4)=28),AND(DAY(LOOKUP($F15,TenantNames,TenantStartDates))&gt;30,DAY(EOMONTH(NZ$4,0))=30,DAY(NZ$4)=30),DAY(LOOKUP($F15,TenantNames,TenantStartDates))=DAY(NZ$4)),IF((LOOKUP($F15,TenantNames,TenantEndDates)-NZ$4)&lt;=31,LOOKUP($F15,TenantNames,TenantTotalRevenues)-SUM($JA15:NY15),LOOKUP($F15,TenantNames,TenantMonthlyRents)),IF(AND((SUMIF($G$4:AHB$4,"&lt;"&amp;NZ$4,$G15:AHB15))&gt;SUMIFS(TransactionAmounts,TenantSources,$F15,'Filtered Data'!$C$2:$C23,"&lt;"&amp;NZ$4),NZ$4&lt;TODAY()),"Late","Occupied")),)))</f>
        <v/>
      </c>
      <c r="OA15" s="33" t="str">
        <f>IF(ISBLANK($F15),,IF(TODAY()=OA$4,"Today",IF(AND(LOOKUP($F15,TenantNames,TenantStartDates)&lt;=OA$4,LOOKUP($F15,TenantNames,TenantEndDates)&gt;=OA$4),IF(OR(AND(DAY(LOOKUP($F15,TenantNames,TenantStartDates))&gt;28,DAY(EOMONTH(OA$4,0))=28,DAY(OA$4)=28),AND(DAY(LOOKUP($F15,TenantNames,TenantStartDates))&gt;30,DAY(EOMONTH(OA$4,0))=30,DAY(OA$4)=30),DAY(LOOKUP($F15,TenantNames,TenantStartDates))=DAY(OA$4)),IF((LOOKUP($F15,TenantNames,TenantEndDates)-OA$4)&lt;=31,LOOKUP($F15,TenantNames,TenantTotalRevenues)-SUM($JA15:NZ15),LOOKUP($F15,TenantNames,TenantMonthlyRents)),IF(AND((SUMIF($G$4:AHB$4,"&lt;"&amp;OA$4,$G15:AHB15))&gt;SUMIFS(TransactionAmounts,TenantSources,$F15,'Filtered Data'!$C$2:$C23,"&lt;"&amp;OA$4),OA$4&lt;TODAY()),"Late","Occupied")),)))</f>
        <v/>
      </c>
      <c r="OB15" s="33" t="str">
        <f>IF(ISBLANK($F15),,IF(TODAY()=OB$4,"Today",IF(AND(LOOKUP($F15,TenantNames,TenantStartDates)&lt;=OB$4,LOOKUP($F15,TenantNames,TenantEndDates)&gt;=OB$4),IF(OR(AND(DAY(LOOKUP($F15,TenantNames,TenantStartDates))&gt;28,DAY(EOMONTH(OB$4,0))=28,DAY(OB$4)=28),AND(DAY(LOOKUP($F15,TenantNames,TenantStartDates))&gt;30,DAY(EOMONTH(OB$4,0))=30,DAY(OB$4)=30),DAY(LOOKUP($F15,TenantNames,TenantStartDates))=DAY(OB$4)),IF((LOOKUP($F15,TenantNames,TenantEndDates)-OB$4)&lt;=31,LOOKUP($F15,TenantNames,TenantTotalRevenues)-SUM($JA15:OA15),LOOKUP($F15,TenantNames,TenantMonthlyRents)),IF(AND((SUMIF($G$4:AHB$4,"&lt;"&amp;OB$4,$G15:AHB15))&gt;SUMIFS(TransactionAmounts,TenantSources,$F15,'Filtered Data'!$C$2:$C23,"&lt;"&amp;OB$4),OB$4&lt;TODAY()),"Late","Occupied")),)))</f>
        <v/>
      </c>
      <c r="OC15" s="33" t="str">
        <f>IF(ISBLANK($F15),,IF(TODAY()=OC$4,"Today",IF(AND(LOOKUP($F15,TenantNames,TenantStartDates)&lt;=OC$4,LOOKUP($F15,TenantNames,TenantEndDates)&gt;=OC$4),IF(OR(AND(DAY(LOOKUP($F15,TenantNames,TenantStartDates))&gt;28,DAY(EOMONTH(OC$4,0))=28,DAY(OC$4)=28),AND(DAY(LOOKUP($F15,TenantNames,TenantStartDates))&gt;30,DAY(EOMONTH(OC$4,0))=30,DAY(OC$4)=30),DAY(LOOKUP($F15,TenantNames,TenantStartDates))=DAY(OC$4)),IF((LOOKUP($F15,TenantNames,TenantEndDates)-OC$4)&lt;=31,LOOKUP($F15,TenantNames,TenantTotalRevenues)-SUM($JA15:OB15),LOOKUP($F15,TenantNames,TenantMonthlyRents)),IF(AND((SUMIF($G$4:AHB$4,"&lt;"&amp;OC$4,$G15:AHB15))&gt;SUMIFS(TransactionAmounts,TenantSources,$F15,'Filtered Data'!$C$2:$C23,"&lt;"&amp;OC$4),OC$4&lt;TODAY()),"Late","Occupied")),)))</f>
        <v/>
      </c>
      <c r="OD15" s="33" t="str">
        <f>IF(ISBLANK($F15),,IF(TODAY()=OD$4,"Today",IF(AND(LOOKUP($F15,TenantNames,TenantStartDates)&lt;=OD$4,LOOKUP($F15,TenantNames,TenantEndDates)&gt;=OD$4),IF(OR(AND(DAY(LOOKUP($F15,TenantNames,TenantStartDates))&gt;28,DAY(EOMONTH(OD$4,0))=28,DAY(OD$4)=28),AND(DAY(LOOKUP($F15,TenantNames,TenantStartDates))&gt;30,DAY(EOMONTH(OD$4,0))=30,DAY(OD$4)=30),DAY(LOOKUP($F15,TenantNames,TenantStartDates))=DAY(OD$4)),IF((LOOKUP($F15,TenantNames,TenantEndDates)-OD$4)&lt;=31,LOOKUP($F15,TenantNames,TenantTotalRevenues)-SUM($JA15:OC15),LOOKUP($F15,TenantNames,TenantMonthlyRents)),IF(AND((SUMIF($G$4:AHB$4,"&lt;"&amp;OD$4,$G15:AHB15))&gt;SUMIFS(TransactionAmounts,TenantSources,$F15,'Filtered Data'!$C$2:$C23,"&lt;"&amp;OD$4),OD$4&lt;TODAY()),"Late","Occupied")),)))</f>
        <v/>
      </c>
      <c r="OE15" s="33" t="str">
        <f>IF(ISBLANK($F15),,IF(TODAY()=OE$4,"Today",IF(AND(LOOKUP($F15,TenantNames,TenantStartDates)&lt;=OE$4,LOOKUP($F15,TenantNames,TenantEndDates)&gt;=OE$4),IF(OR(AND(DAY(LOOKUP($F15,TenantNames,TenantStartDates))&gt;28,DAY(EOMONTH(OE$4,0))=28,DAY(OE$4)=28),AND(DAY(LOOKUP($F15,TenantNames,TenantStartDates))&gt;30,DAY(EOMONTH(OE$4,0))=30,DAY(OE$4)=30),DAY(LOOKUP($F15,TenantNames,TenantStartDates))=DAY(OE$4)),IF((LOOKUP($F15,TenantNames,TenantEndDates)-OE$4)&lt;=31,LOOKUP($F15,TenantNames,TenantTotalRevenues)-SUM($JA15:OD15),LOOKUP($F15,TenantNames,TenantMonthlyRents)),IF(AND((SUMIF($G$4:AHB$4,"&lt;"&amp;OE$4,$G15:AHB15))&gt;SUMIFS(TransactionAmounts,TenantSources,$F15,'Filtered Data'!$C$2:$C23,"&lt;"&amp;OE$4),OE$4&lt;TODAY()),"Late","Occupied")),)))</f>
        <v/>
      </c>
      <c r="OF15" s="33" t="str">
        <f>IF(ISBLANK($F15),,IF(TODAY()=OF$4,"Today",IF(AND(LOOKUP($F15,TenantNames,TenantStartDates)&lt;=OF$4,LOOKUP($F15,TenantNames,TenantEndDates)&gt;=OF$4),IF(OR(AND(DAY(LOOKUP($F15,TenantNames,TenantStartDates))&gt;28,DAY(EOMONTH(OF$4,0))=28,DAY(OF$4)=28),AND(DAY(LOOKUP($F15,TenantNames,TenantStartDates))&gt;30,DAY(EOMONTH(OF$4,0))=30,DAY(OF$4)=30),DAY(LOOKUP($F15,TenantNames,TenantStartDates))=DAY(OF$4)),IF((LOOKUP($F15,TenantNames,TenantEndDates)-OF$4)&lt;=31,LOOKUP($F15,TenantNames,TenantTotalRevenues)-SUM($JA15:OE15),LOOKUP($F15,TenantNames,TenantMonthlyRents)),IF(AND((SUMIF($G$4:AHB$4,"&lt;"&amp;OF$4,$G15:AHB15))&gt;SUMIFS(TransactionAmounts,TenantSources,$F15,'Filtered Data'!$C$2:$C23,"&lt;"&amp;OF$4),OF$4&lt;TODAY()),"Late","Occupied")),)))</f>
        <v/>
      </c>
      <c r="OG15" s="33" t="str">
        <f>IF(ISBLANK($F15),,IF(TODAY()=OG$4,"Today",IF(AND(LOOKUP($F15,TenantNames,TenantStartDates)&lt;=OG$4,LOOKUP($F15,TenantNames,TenantEndDates)&gt;=OG$4),IF(OR(AND(DAY(LOOKUP($F15,TenantNames,TenantStartDates))&gt;28,DAY(EOMONTH(OG$4,0))=28,DAY(OG$4)=28),AND(DAY(LOOKUP($F15,TenantNames,TenantStartDates))&gt;30,DAY(EOMONTH(OG$4,0))=30,DAY(OG$4)=30),DAY(LOOKUP($F15,TenantNames,TenantStartDates))=DAY(OG$4)),IF((LOOKUP($F15,TenantNames,TenantEndDates)-OG$4)&lt;=31,LOOKUP($F15,TenantNames,TenantTotalRevenues)-SUM($JA15:OF15),LOOKUP($F15,TenantNames,TenantMonthlyRents)),IF(AND((SUMIF($G$4:AHB$4,"&lt;"&amp;OG$4,$G15:AHB15))&gt;SUMIFS(TransactionAmounts,TenantSources,$F15,'Filtered Data'!$C$2:$C23,"&lt;"&amp;OG$4),OG$4&lt;TODAY()),"Late","Occupied")),)))</f>
        <v/>
      </c>
      <c r="OH15" s="33" t="str">
        <f>IF(ISBLANK($F15),,IF(TODAY()=OH$4,"Today",IF(AND(LOOKUP($F15,TenantNames,TenantStartDates)&lt;=OH$4,LOOKUP($F15,TenantNames,TenantEndDates)&gt;=OH$4),IF(OR(AND(DAY(LOOKUP($F15,TenantNames,TenantStartDates))&gt;28,DAY(EOMONTH(OH$4,0))=28,DAY(OH$4)=28),AND(DAY(LOOKUP($F15,TenantNames,TenantStartDates))&gt;30,DAY(EOMONTH(OH$4,0))=30,DAY(OH$4)=30),DAY(LOOKUP($F15,TenantNames,TenantStartDates))=DAY(OH$4)),IF((LOOKUP($F15,TenantNames,TenantEndDates)-OH$4)&lt;=31,LOOKUP($F15,TenantNames,TenantTotalRevenues)-SUM($JA15:OG15),LOOKUP($F15,TenantNames,TenantMonthlyRents)),IF(AND((SUMIF($G$4:AHB$4,"&lt;"&amp;OH$4,$G15:AHB15))&gt;SUMIFS(TransactionAmounts,TenantSources,$F15,'Filtered Data'!$C$2:$C23,"&lt;"&amp;OH$4),OH$4&lt;TODAY()),"Late","Occupied")),)))</f>
        <v/>
      </c>
      <c r="OI15" s="33" t="str">
        <f>IF(ISBLANK($F15),,IF(TODAY()=OI$4,"Today",IF(AND(LOOKUP($F15,TenantNames,TenantStartDates)&lt;=OI$4,LOOKUP($F15,TenantNames,TenantEndDates)&gt;=OI$4),IF(OR(AND(DAY(LOOKUP($F15,TenantNames,TenantStartDates))&gt;28,DAY(EOMONTH(OI$4,0))=28,DAY(OI$4)=28),AND(DAY(LOOKUP($F15,TenantNames,TenantStartDates))&gt;30,DAY(EOMONTH(OI$4,0))=30,DAY(OI$4)=30),DAY(LOOKUP($F15,TenantNames,TenantStartDates))=DAY(OI$4)),IF((LOOKUP($F15,TenantNames,TenantEndDates)-OI$4)&lt;=31,LOOKUP($F15,TenantNames,TenantTotalRevenues)-SUM($JA15:OH15),LOOKUP($F15,TenantNames,TenantMonthlyRents)),IF(AND((SUMIF($G$4:AHB$4,"&lt;"&amp;OI$4,$G15:AHB15))&gt;SUMIFS(TransactionAmounts,TenantSources,$F15,'Filtered Data'!$C$2:$C23,"&lt;"&amp;OI$4),OI$4&lt;TODAY()),"Late","Occupied")),)))</f>
        <v/>
      </c>
      <c r="OJ15" s="33" t="str">
        <f>IF(ISBLANK($F15),,IF(TODAY()=OJ$4,"Today",IF(AND(LOOKUP($F15,TenantNames,TenantStartDates)&lt;=OJ$4,LOOKUP($F15,TenantNames,TenantEndDates)&gt;=OJ$4),IF(OR(AND(DAY(LOOKUP($F15,TenantNames,TenantStartDates))&gt;28,DAY(EOMONTH(OJ$4,0))=28,DAY(OJ$4)=28),AND(DAY(LOOKUP($F15,TenantNames,TenantStartDates))&gt;30,DAY(EOMONTH(OJ$4,0))=30,DAY(OJ$4)=30),DAY(LOOKUP($F15,TenantNames,TenantStartDates))=DAY(OJ$4)),IF((LOOKUP($F15,TenantNames,TenantEndDates)-OJ$4)&lt;=31,LOOKUP($F15,TenantNames,TenantTotalRevenues)-SUM($JA15:OI15),LOOKUP($F15,TenantNames,TenantMonthlyRents)),IF(AND((SUMIF($G$4:AHB$4,"&lt;"&amp;OJ$4,$G15:AHB15))&gt;SUMIFS(TransactionAmounts,TenantSources,$F15,'Filtered Data'!$C$2:$C23,"&lt;"&amp;OJ$4),OJ$4&lt;TODAY()),"Late","Occupied")),)))</f>
        <v/>
      </c>
      <c r="OK15" s="33" t="str">
        <f>IF(ISBLANK($F15),,IF(TODAY()=OK$4,"Today",IF(AND(LOOKUP($F15,TenantNames,TenantStartDates)&lt;=OK$4,LOOKUP($F15,TenantNames,TenantEndDates)&gt;=OK$4),IF(OR(AND(DAY(LOOKUP($F15,TenantNames,TenantStartDates))&gt;28,DAY(EOMONTH(OK$4,0))=28,DAY(OK$4)=28),AND(DAY(LOOKUP($F15,TenantNames,TenantStartDates))&gt;30,DAY(EOMONTH(OK$4,0))=30,DAY(OK$4)=30),DAY(LOOKUP($F15,TenantNames,TenantStartDates))=DAY(OK$4)),IF((LOOKUP($F15,TenantNames,TenantEndDates)-OK$4)&lt;=31,LOOKUP($F15,TenantNames,TenantTotalRevenues)-SUM($JA15:OJ15),LOOKUP($F15,TenantNames,TenantMonthlyRents)),IF(AND((SUMIF($G$4:AHB$4,"&lt;"&amp;OK$4,$G15:AHB15))&gt;SUMIFS(TransactionAmounts,TenantSources,$F15,'Filtered Data'!$C$2:$C23,"&lt;"&amp;OK$4),OK$4&lt;TODAY()),"Late","Occupied")),)))</f>
        <v/>
      </c>
      <c r="OL15" s="33" t="str">
        <f>IF(ISBLANK($F15),,IF(TODAY()=OL$4,"Today",IF(AND(LOOKUP($F15,TenantNames,TenantStartDates)&lt;=OL$4,LOOKUP($F15,TenantNames,TenantEndDates)&gt;=OL$4),IF(OR(AND(DAY(LOOKUP($F15,TenantNames,TenantStartDates))&gt;28,DAY(EOMONTH(OL$4,0))=28,DAY(OL$4)=28),AND(DAY(LOOKUP($F15,TenantNames,TenantStartDates))&gt;30,DAY(EOMONTH(OL$4,0))=30,DAY(OL$4)=30),DAY(LOOKUP($F15,TenantNames,TenantStartDates))=DAY(OL$4)),IF((LOOKUP($F15,TenantNames,TenantEndDates)-OL$4)&lt;=31,LOOKUP($F15,TenantNames,TenantTotalRevenues)-SUM($JA15:OK15),LOOKUP($F15,TenantNames,TenantMonthlyRents)),IF(AND((SUMIF($G$4:AHB$4,"&lt;"&amp;OL$4,$G15:AHB15))&gt;SUMIFS(TransactionAmounts,TenantSources,$F15,'Filtered Data'!$C$2:$C23,"&lt;"&amp;OL$4),OL$4&lt;TODAY()),"Late","Occupied")),)))</f>
        <v/>
      </c>
      <c r="OM15" s="33" t="str">
        <f>IF(ISBLANK($F15),,IF(TODAY()=OM$4,"Today",IF(AND(LOOKUP($F15,TenantNames,TenantStartDates)&lt;=OM$4,LOOKUP($F15,TenantNames,TenantEndDates)&gt;=OM$4),IF(OR(AND(DAY(LOOKUP($F15,TenantNames,TenantStartDates))&gt;28,DAY(EOMONTH(OM$4,0))=28,DAY(OM$4)=28),AND(DAY(LOOKUP($F15,TenantNames,TenantStartDates))&gt;30,DAY(EOMONTH(OM$4,0))=30,DAY(OM$4)=30),DAY(LOOKUP($F15,TenantNames,TenantStartDates))=DAY(OM$4)),IF((LOOKUP($F15,TenantNames,TenantEndDates)-OM$4)&lt;=31,LOOKUP($F15,TenantNames,TenantTotalRevenues)-SUM($JA15:OL15),LOOKUP($F15,TenantNames,TenantMonthlyRents)),IF(AND((SUMIF($G$4:AHB$4,"&lt;"&amp;OM$4,$G15:AHB15))&gt;SUMIFS(TransactionAmounts,TenantSources,$F15,'Filtered Data'!$C$2:$C23,"&lt;"&amp;OM$4),OM$4&lt;TODAY()),"Late","Occupied")),)))</f>
        <v/>
      </c>
      <c r="ON15" s="33" t="str">
        <f>IF(ISBLANK($F15),,IF(TODAY()=ON$4,"Today",IF(AND(LOOKUP($F15,TenantNames,TenantStartDates)&lt;=ON$4,LOOKUP($F15,TenantNames,TenantEndDates)&gt;=ON$4),IF(OR(AND(DAY(LOOKUP($F15,TenantNames,TenantStartDates))&gt;28,DAY(EOMONTH(ON$4,0))=28,DAY(ON$4)=28),AND(DAY(LOOKUP($F15,TenantNames,TenantStartDates))&gt;30,DAY(EOMONTH(ON$4,0))=30,DAY(ON$4)=30),DAY(LOOKUP($F15,TenantNames,TenantStartDates))=DAY(ON$4)),IF((LOOKUP($F15,TenantNames,TenantEndDates)-ON$4)&lt;=31,LOOKUP($F15,TenantNames,TenantTotalRevenues)-SUM($JA15:OM15),LOOKUP($F15,TenantNames,TenantMonthlyRents)),IF(AND((SUMIF($G$4:AHB$4,"&lt;"&amp;ON$4,$G15:AHB15))&gt;SUMIFS(TransactionAmounts,TenantSources,$F15,'Filtered Data'!$C$2:$C23,"&lt;"&amp;ON$4),ON$4&lt;TODAY()),"Late","Occupied")),)))</f>
        <v/>
      </c>
      <c r="OO15" s="33" t="str">
        <f>IF(ISBLANK($F15),,IF(TODAY()=OO$4,"Today",IF(AND(LOOKUP($F15,TenantNames,TenantStartDates)&lt;=OO$4,LOOKUP($F15,TenantNames,TenantEndDates)&gt;=OO$4),IF(OR(AND(DAY(LOOKUP($F15,TenantNames,TenantStartDates))&gt;28,DAY(EOMONTH(OO$4,0))=28,DAY(OO$4)=28),AND(DAY(LOOKUP($F15,TenantNames,TenantStartDates))&gt;30,DAY(EOMONTH(OO$4,0))=30,DAY(OO$4)=30),DAY(LOOKUP($F15,TenantNames,TenantStartDates))=DAY(OO$4)),IF((LOOKUP($F15,TenantNames,TenantEndDates)-OO$4)&lt;=31,LOOKUP($F15,TenantNames,TenantTotalRevenues)-SUM($JA15:ON15),LOOKUP($F15,TenantNames,TenantMonthlyRents)),IF(AND((SUMIF($G$4:AHB$4,"&lt;"&amp;OO$4,$G15:AHB15))&gt;SUMIFS(TransactionAmounts,TenantSources,$F15,'Filtered Data'!$C$2:$C23,"&lt;"&amp;OO$4),OO$4&lt;TODAY()),"Late","Occupied")),)))</f>
        <v/>
      </c>
      <c r="OP15" s="33" t="str">
        <f>IF(ISBLANK($F15),,IF(TODAY()=OP$4,"Today",IF(AND(LOOKUP($F15,TenantNames,TenantStartDates)&lt;=OP$4,LOOKUP($F15,TenantNames,TenantEndDates)&gt;=OP$4),IF(OR(AND(DAY(LOOKUP($F15,TenantNames,TenantStartDates))&gt;28,DAY(EOMONTH(OP$4,0))=28,DAY(OP$4)=28),AND(DAY(LOOKUP($F15,TenantNames,TenantStartDates))&gt;30,DAY(EOMONTH(OP$4,0))=30,DAY(OP$4)=30),DAY(LOOKUP($F15,TenantNames,TenantStartDates))=DAY(OP$4)),IF((LOOKUP($F15,TenantNames,TenantEndDates)-OP$4)&lt;=31,LOOKUP($F15,TenantNames,TenantTotalRevenues)-SUM($JA15:OO15),LOOKUP($F15,TenantNames,TenantMonthlyRents)),IF(AND((SUMIF($G$4:AHB$4,"&lt;"&amp;OP$4,$G15:AHB15))&gt;SUMIFS(TransactionAmounts,TenantSources,$F15,'Filtered Data'!$C$2:$C23,"&lt;"&amp;OP$4),OP$4&lt;TODAY()),"Late","Occupied")),)))</f>
        <v/>
      </c>
      <c r="OQ15" s="33" t="str">
        <f>IF(ISBLANK($F15),,IF(TODAY()=OQ$4,"Today",IF(AND(LOOKUP($F15,TenantNames,TenantStartDates)&lt;=OQ$4,LOOKUP($F15,TenantNames,TenantEndDates)&gt;=OQ$4),IF(OR(AND(DAY(LOOKUP($F15,TenantNames,TenantStartDates))&gt;28,DAY(EOMONTH(OQ$4,0))=28,DAY(OQ$4)=28),AND(DAY(LOOKUP($F15,TenantNames,TenantStartDates))&gt;30,DAY(EOMONTH(OQ$4,0))=30,DAY(OQ$4)=30),DAY(LOOKUP($F15,TenantNames,TenantStartDates))=DAY(OQ$4)),IF((LOOKUP($F15,TenantNames,TenantEndDates)-OQ$4)&lt;=31,LOOKUP($F15,TenantNames,TenantTotalRevenues)-SUM($JA15:OP15),LOOKUP($F15,TenantNames,TenantMonthlyRents)),IF(AND((SUMIF($G$4:AHB$4,"&lt;"&amp;OQ$4,$G15:AHB15))&gt;SUMIFS(TransactionAmounts,TenantSources,$F15,'Filtered Data'!$C$2:$C23,"&lt;"&amp;OQ$4),OQ$4&lt;TODAY()),"Late","Occupied")),)))</f>
        <v/>
      </c>
      <c r="OR15" s="33" t="str">
        <f>IF(ISBLANK($F15),,IF(TODAY()=OR$4,"Today",IF(AND(LOOKUP($F15,TenantNames,TenantStartDates)&lt;=OR$4,LOOKUP($F15,TenantNames,TenantEndDates)&gt;=OR$4),IF(OR(AND(DAY(LOOKUP($F15,TenantNames,TenantStartDates))&gt;28,DAY(EOMONTH(OR$4,0))=28,DAY(OR$4)=28),AND(DAY(LOOKUP($F15,TenantNames,TenantStartDates))&gt;30,DAY(EOMONTH(OR$4,0))=30,DAY(OR$4)=30),DAY(LOOKUP($F15,TenantNames,TenantStartDates))=DAY(OR$4)),IF((LOOKUP($F15,TenantNames,TenantEndDates)-OR$4)&lt;=31,LOOKUP($F15,TenantNames,TenantTotalRevenues)-SUM($JA15:OQ15),LOOKUP($F15,TenantNames,TenantMonthlyRents)),IF(AND((SUMIF($G$4:AHB$4,"&lt;"&amp;OR$4,$G15:AHB15))&gt;SUMIFS(TransactionAmounts,TenantSources,$F15,'Filtered Data'!$C$2:$C23,"&lt;"&amp;OR$4),OR$4&lt;TODAY()),"Late","Occupied")),)))</f>
        <v/>
      </c>
      <c r="OS15" s="33" t="str">
        <f>IF(ISBLANK($F15),,IF(TODAY()=OS$4,"Today",IF(AND(LOOKUP($F15,TenantNames,TenantStartDates)&lt;=OS$4,LOOKUP($F15,TenantNames,TenantEndDates)&gt;=OS$4),IF(OR(AND(DAY(LOOKUP($F15,TenantNames,TenantStartDates))&gt;28,DAY(EOMONTH(OS$4,0))=28,DAY(OS$4)=28),AND(DAY(LOOKUP($F15,TenantNames,TenantStartDates))&gt;30,DAY(EOMONTH(OS$4,0))=30,DAY(OS$4)=30),DAY(LOOKUP($F15,TenantNames,TenantStartDates))=DAY(OS$4)),IF((LOOKUP($F15,TenantNames,TenantEndDates)-OS$4)&lt;=31,LOOKUP($F15,TenantNames,TenantTotalRevenues)-SUM($JA15:OR15),LOOKUP($F15,TenantNames,TenantMonthlyRents)),IF(AND((SUMIF($G$4:AHB$4,"&lt;"&amp;OS$4,$G15:AHB15))&gt;SUMIFS(TransactionAmounts,TenantSources,$F15,'Filtered Data'!$C$2:$C23,"&lt;"&amp;OS$4),OS$4&lt;TODAY()),"Late","Occupied")),)))</f>
        <v/>
      </c>
      <c r="OT15" s="33" t="str">
        <f>IF(ISBLANK($F15),,IF(TODAY()=OT$4,"Today",IF(AND(LOOKUP($F15,TenantNames,TenantStartDates)&lt;=OT$4,LOOKUP($F15,TenantNames,TenantEndDates)&gt;=OT$4),IF(OR(AND(DAY(LOOKUP($F15,TenantNames,TenantStartDates))&gt;28,DAY(EOMONTH(OT$4,0))=28,DAY(OT$4)=28),AND(DAY(LOOKUP($F15,TenantNames,TenantStartDates))&gt;30,DAY(EOMONTH(OT$4,0))=30,DAY(OT$4)=30),DAY(LOOKUP($F15,TenantNames,TenantStartDates))=DAY(OT$4)),IF((LOOKUP($F15,TenantNames,TenantEndDates)-OT$4)&lt;=31,LOOKUP($F15,TenantNames,TenantTotalRevenues)-SUM($JA15:OS15),LOOKUP($F15,TenantNames,TenantMonthlyRents)),IF(AND((SUMIF($G$4:AHB$4,"&lt;"&amp;OT$4,$G15:AHB15))&gt;SUMIFS(TransactionAmounts,TenantSources,$F15,'Filtered Data'!$C$2:$C23,"&lt;"&amp;OT$4),OT$4&lt;TODAY()),"Late","Occupied")),)))</f>
        <v/>
      </c>
      <c r="OU15" s="33" t="str">
        <f>IF(ISBLANK($F15),,IF(TODAY()=OU$4,"Today",IF(AND(LOOKUP($F15,TenantNames,TenantStartDates)&lt;=OU$4,LOOKUP($F15,TenantNames,TenantEndDates)&gt;=OU$4),IF(OR(AND(DAY(LOOKUP($F15,TenantNames,TenantStartDates))&gt;28,DAY(EOMONTH(OU$4,0))=28,DAY(OU$4)=28),AND(DAY(LOOKUP($F15,TenantNames,TenantStartDates))&gt;30,DAY(EOMONTH(OU$4,0))=30,DAY(OU$4)=30),DAY(LOOKUP($F15,TenantNames,TenantStartDates))=DAY(OU$4)),IF((LOOKUP($F15,TenantNames,TenantEndDates)-OU$4)&lt;=31,LOOKUP($F15,TenantNames,TenantTotalRevenues)-SUM($JA15:OT15),LOOKUP($F15,TenantNames,TenantMonthlyRents)),IF(AND((SUMIF($G$4:AHB$4,"&lt;"&amp;OU$4,$G15:AHB15))&gt;SUMIFS(TransactionAmounts,TenantSources,$F15,'Filtered Data'!$C$2:$C23,"&lt;"&amp;OU$4),OU$4&lt;TODAY()),"Late","Occupied")),)))</f>
        <v/>
      </c>
      <c r="OV15" s="33" t="str">
        <f>IF(ISBLANK($F15),,IF(TODAY()=OV$4,"Today",IF(AND(LOOKUP($F15,TenantNames,TenantStartDates)&lt;=OV$4,LOOKUP($F15,TenantNames,TenantEndDates)&gt;=OV$4),IF(OR(AND(DAY(LOOKUP($F15,TenantNames,TenantStartDates))&gt;28,DAY(EOMONTH(OV$4,0))=28,DAY(OV$4)=28),AND(DAY(LOOKUP($F15,TenantNames,TenantStartDates))&gt;30,DAY(EOMONTH(OV$4,0))=30,DAY(OV$4)=30),DAY(LOOKUP($F15,TenantNames,TenantStartDates))=DAY(OV$4)),IF((LOOKUP($F15,TenantNames,TenantEndDates)-OV$4)&lt;=31,LOOKUP($F15,TenantNames,TenantTotalRevenues)-SUM($JA15:OU15),LOOKUP($F15,TenantNames,TenantMonthlyRents)),IF(AND((SUMIF($G$4:AHB$4,"&lt;"&amp;OV$4,$G15:AHB15))&gt;SUMIFS(TransactionAmounts,TenantSources,$F15,'Filtered Data'!$C$2:$C23,"&lt;"&amp;OV$4),OV$4&lt;TODAY()),"Late","Occupied")),)))</f>
        <v/>
      </c>
      <c r="OW15" s="33" t="str">
        <f>IF(ISBLANK($F15),,IF(TODAY()=OW$4,"Today",IF(AND(LOOKUP($F15,TenantNames,TenantStartDates)&lt;=OW$4,LOOKUP($F15,TenantNames,TenantEndDates)&gt;=OW$4),IF(OR(AND(DAY(LOOKUP($F15,TenantNames,TenantStartDates))&gt;28,DAY(EOMONTH(OW$4,0))=28,DAY(OW$4)=28),AND(DAY(LOOKUP($F15,TenantNames,TenantStartDates))&gt;30,DAY(EOMONTH(OW$4,0))=30,DAY(OW$4)=30),DAY(LOOKUP($F15,TenantNames,TenantStartDates))=DAY(OW$4)),IF((LOOKUP($F15,TenantNames,TenantEndDates)-OW$4)&lt;=31,LOOKUP($F15,TenantNames,TenantTotalRevenues)-SUM($JA15:OV15),LOOKUP($F15,TenantNames,TenantMonthlyRents)),IF(AND((SUMIF($G$4:AHB$4,"&lt;"&amp;OW$4,$G15:AHB15))&gt;SUMIFS(TransactionAmounts,TenantSources,$F15,'Filtered Data'!$C$2:$C23,"&lt;"&amp;OW$4),OW$4&lt;TODAY()),"Late","Occupied")),)))</f>
        <v/>
      </c>
      <c r="OX15" s="33" t="str">
        <f>IF(ISBLANK($F15),,IF(TODAY()=OX$4,"Today",IF(AND(LOOKUP($F15,TenantNames,TenantStartDates)&lt;=OX$4,LOOKUP($F15,TenantNames,TenantEndDates)&gt;=OX$4),IF(OR(AND(DAY(LOOKUP($F15,TenantNames,TenantStartDates))&gt;28,DAY(EOMONTH(OX$4,0))=28,DAY(OX$4)=28),AND(DAY(LOOKUP($F15,TenantNames,TenantStartDates))&gt;30,DAY(EOMONTH(OX$4,0))=30,DAY(OX$4)=30),DAY(LOOKUP($F15,TenantNames,TenantStartDates))=DAY(OX$4)),IF((LOOKUP($F15,TenantNames,TenantEndDates)-OX$4)&lt;=31,LOOKUP($F15,TenantNames,TenantTotalRevenues)-SUM($JA15:OW15),LOOKUP($F15,TenantNames,TenantMonthlyRents)),IF(AND((SUMIF($G$4:AHB$4,"&lt;"&amp;OX$4,$G15:AHB15))&gt;SUMIFS(TransactionAmounts,TenantSources,$F15,'Filtered Data'!$C$2:$C23,"&lt;"&amp;OX$4),OX$4&lt;TODAY()),"Late","Occupied")),)))</f>
        <v/>
      </c>
      <c r="OY15" s="33" t="str">
        <f>IF(ISBLANK($F15),,IF(TODAY()=OY$4,"Today",IF(AND(LOOKUP($F15,TenantNames,TenantStartDates)&lt;=OY$4,LOOKUP($F15,TenantNames,TenantEndDates)&gt;=OY$4),IF(OR(AND(DAY(LOOKUP($F15,TenantNames,TenantStartDates))&gt;28,DAY(EOMONTH(OY$4,0))=28,DAY(OY$4)=28),AND(DAY(LOOKUP($F15,TenantNames,TenantStartDates))&gt;30,DAY(EOMONTH(OY$4,0))=30,DAY(OY$4)=30),DAY(LOOKUP($F15,TenantNames,TenantStartDates))=DAY(OY$4)),IF((LOOKUP($F15,TenantNames,TenantEndDates)-OY$4)&lt;=31,LOOKUP($F15,TenantNames,TenantTotalRevenues)-SUM($JA15:OX15),LOOKUP($F15,TenantNames,TenantMonthlyRents)),IF(AND((SUMIF($G$4:AHB$4,"&lt;"&amp;OY$4,$G15:AHB15))&gt;SUMIFS(TransactionAmounts,TenantSources,$F15,'Filtered Data'!$C$2:$C23,"&lt;"&amp;OY$4),OY$4&lt;TODAY()),"Late","Occupied")),)))</f>
        <v/>
      </c>
      <c r="OZ15" s="33" t="str">
        <f>IF(ISBLANK($F15),,IF(TODAY()=OZ$4,"Today",IF(AND(LOOKUP($F15,TenantNames,TenantStartDates)&lt;=OZ$4,LOOKUP($F15,TenantNames,TenantEndDates)&gt;=OZ$4),IF(OR(AND(DAY(LOOKUP($F15,TenantNames,TenantStartDates))&gt;28,DAY(EOMONTH(OZ$4,0))=28,DAY(OZ$4)=28),AND(DAY(LOOKUP($F15,TenantNames,TenantStartDates))&gt;30,DAY(EOMONTH(OZ$4,0))=30,DAY(OZ$4)=30),DAY(LOOKUP($F15,TenantNames,TenantStartDates))=DAY(OZ$4)),IF((LOOKUP($F15,TenantNames,TenantEndDates)-OZ$4)&lt;=31,LOOKUP($F15,TenantNames,TenantTotalRevenues)-SUM($JA15:OY15),LOOKUP($F15,TenantNames,TenantMonthlyRents)),IF(AND((SUMIF($G$4:AHB$4,"&lt;"&amp;OZ$4,$G15:AHB15))&gt;SUMIFS(TransactionAmounts,TenantSources,$F15,'Filtered Data'!$C$2:$C23,"&lt;"&amp;OZ$4),OZ$4&lt;TODAY()),"Late","Occupied")),)))</f>
        <v/>
      </c>
      <c r="PA15" s="33" t="str">
        <f>IF(ISBLANK($F15),,IF(TODAY()=PA$4,"Today",IF(AND(LOOKUP($F15,TenantNames,TenantStartDates)&lt;=PA$4,LOOKUP($F15,TenantNames,TenantEndDates)&gt;=PA$4),IF(OR(AND(DAY(LOOKUP($F15,TenantNames,TenantStartDates))&gt;28,DAY(EOMONTH(PA$4,0))=28,DAY(PA$4)=28),AND(DAY(LOOKUP($F15,TenantNames,TenantStartDates))&gt;30,DAY(EOMONTH(PA$4,0))=30,DAY(PA$4)=30),DAY(LOOKUP($F15,TenantNames,TenantStartDates))=DAY(PA$4)),IF((LOOKUP($F15,TenantNames,TenantEndDates)-PA$4)&lt;=31,LOOKUP($F15,TenantNames,TenantTotalRevenues)-SUM($JA15:OZ15),LOOKUP($F15,TenantNames,TenantMonthlyRents)),IF(AND((SUMIF($G$4:AHB$4,"&lt;"&amp;PA$4,$G15:AHB15))&gt;SUMIFS(TransactionAmounts,TenantSources,$F15,'Filtered Data'!$C$2:$C23,"&lt;"&amp;PA$4),PA$4&lt;TODAY()),"Late","Occupied")),)))</f>
        <v/>
      </c>
      <c r="PB15" s="33" t="str">
        <f>IF(ISBLANK($F15),,IF(TODAY()=PB$4,"Today",IF(AND(LOOKUP($F15,TenantNames,TenantStartDates)&lt;=PB$4,LOOKUP($F15,TenantNames,TenantEndDates)&gt;=PB$4),IF(OR(AND(DAY(LOOKUP($F15,TenantNames,TenantStartDates))&gt;28,DAY(EOMONTH(PB$4,0))=28,DAY(PB$4)=28),AND(DAY(LOOKUP($F15,TenantNames,TenantStartDates))&gt;30,DAY(EOMONTH(PB$4,0))=30,DAY(PB$4)=30),DAY(LOOKUP($F15,TenantNames,TenantStartDates))=DAY(PB$4)),IF((LOOKUP($F15,TenantNames,TenantEndDates)-PB$4)&lt;=31,LOOKUP($F15,TenantNames,TenantTotalRevenues)-SUM($JA15:PA15),LOOKUP($F15,TenantNames,TenantMonthlyRents)),IF(AND((SUMIF($G$4:AHB$4,"&lt;"&amp;PB$4,$G15:AHB15))&gt;SUMIFS(TransactionAmounts,TenantSources,$F15,'Filtered Data'!$C$2:$C23,"&lt;"&amp;PB$4),PB$4&lt;TODAY()),"Late","Occupied")),)))</f>
        <v/>
      </c>
      <c r="PC15" s="33" t="str">
        <f>IF(ISBLANK($F15),,IF(TODAY()=PC$4,"Today",IF(AND(LOOKUP($F15,TenantNames,TenantStartDates)&lt;=PC$4,LOOKUP($F15,TenantNames,TenantEndDates)&gt;=PC$4),IF(OR(AND(DAY(LOOKUP($F15,TenantNames,TenantStartDates))&gt;28,DAY(EOMONTH(PC$4,0))=28,DAY(PC$4)=28),AND(DAY(LOOKUP($F15,TenantNames,TenantStartDates))&gt;30,DAY(EOMONTH(PC$4,0))=30,DAY(PC$4)=30),DAY(LOOKUP($F15,TenantNames,TenantStartDates))=DAY(PC$4)),IF((LOOKUP($F15,TenantNames,TenantEndDates)-PC$4)&lt;=31,LOOKUP($F15,TenantNames,TenantTotalRevenues)-SUM($JA15:PB15),LOOKUP($F15,TenantNames,TenantMonthlyRents)),IF(AND((SUMIF($G$4:AHB$4,"&lt;"&amp;PC$4,$G15:AHB15))&gt;SUMIFS(TransactionAmounts,TenantSources,$F15,'Filtered Data'!$C$2:$C23,"&lt;"&amp;PC$4),PC$4&lt;TODAY()),"Late","Occupied")),)))</f>
        <v/>
      </c>
      <c r="PD15" s="33" t="str">
        <f>IF(ISBLANK($F15),,IF(TODAY()=PD$4,"Today",IF(AND(LOOKUP($F15,TenantNames,TenantStartDates)&lt;=PD$4,LOOKUP($F15,TenantNames,TenantEndDates)&gt;=PD$4),IF(OR(AND(DAY(LOOKUP($F15,TenantNames,TenantStartDates))&gt;28,DAY(EOMONTH(PD$4,0))=28,DAY(PD$4)=28),AND(DAY(LOOKUP($F15,TenantNames,TenantStartDates))&gt;30,DAY(EOMONTH(PD$4,0))=30,DAY(PD$4)=30),DAY(LOOKUP($F15,TenantNames,TenantStartDates))=DAY(PD$4)),IF((LOOKUP($F15,TenantNames,TenantEndDates)-PD$4)&lt;=31,LOOKUP($F15,TenantNames,TenantTotalRevenues)-SUM($JA15:PC15),LOOKUP($F15,TenantNames,TenantMonthlyRents)),IF(AND((SUMIF($G$4:AHB$4,"&lt;"&amp;PD$4,$G15:AHB15))&gt;SUMIFS(TransactionAmounts,TenantSources,$F15,'Filtered Data'!$C$2:$C23,"&lt;"&amp;PD$4),PD$4&lt;TODAY()),"Late","Occupied")),)))</f>
        <v/>
      </c>
      <c r="PE15" s="33" t="str">
        <f>IF(ISBLANK($F15),,IF(TODAY()=PE$4,"Today",IF(AND(LOOKUP($F15,TenantNames,TenantStartDates)&lt;=PE$4,LOOKUP($F15,TenantNames,TenantEndDates)&gt;=PE$4),IF(OR(AND(DAY(LOOKUP($F15,TenantNames,TenantStartDates))&gt;28,DAY(EOMONTH(PE$4,0))=28,DAY(PE$4)=28),AND(DAY(LOOKUP($F15,TenantNames,TenantStartDates))&gt;30,DAY(EOMONTH(PE$4,0))=30,DAY(PE$4)=30),DAY(LOOKUP($F15,TenantNames,TenantStartDates))=DAY(PE$4)),IF((LOOKUP($F15,TenantNames,TenantEndDates)-PE$4)&lt;=31,LOOKUP($F15,TenantNames,TenantTotalRevenues)-SUM($JA15:PD15),LOOKUP($F15,TenantNames,TenantMonthlyRents)),IF(AND((SUMIF($G$4:AHB$4,"&lt;"&amp;PE$4,$G15:AHB15))&gt;SUMIFS(TransactionAmounts,TenantSources,$F15,'Filtered Data'!$C$2:$C23,"&lt;"&amp;PE$4),PE$4&lt;TODAY()),"Late","Occupied")),)))</f>
        <v/>
      </c>
      <c r="PF15" s="33" t="str">
        <f>IF(ISBLANK($F15),,IF(TODAY()=PF$4,"Today",IF(AND(LOOKUP($F15,TenantNames,TenantStartDates)&lt;=PF$4,LOOKUP($F15,TenantNames,TenantEndDates)&gt;=PF$4),IF(OR(AND(DAY(LOOKUP($F15,TenantNames,TenantStartDates))&gt;28,DAY(EOMONTH(PF$4,0))=28,DAY(PF$4)=28),AND(DAY(LOOKUP($F15,TenantNames,TenantStartDates))&gt;30,DAY(EOMONTH(PF$4,0))=30,DAY(PF$4)=30),DAY(LOOKUP($F15,TenantNames,TenantStartDates))=DAY(PF$4)),IF((LOOKUP($F15,TenantNames,TenantEndDates)-PF$4)&lt;=31,LOOKUP($F15,TenantNames,TenantTotalRevenues)-SUM($JA15:PE15),LOOKUP($F15,TenantNames,TenantMonthlyRents)),IF(AND((SUMIF($G$4:AHB$4,"&lt;"&amp;PF$4,$G15:AHB15))&gt;SUMIFS(TransactionAmounts,TenantSources,$F15,'Filtered Data'!$C$2:$C23,"&lt;"&amp;PF$4),PF$4&lt;TODAY()),"Late","Occupied")),)))</f>
        <v/>
      </c>
      <c r="PG15" s="33" t="str">
        <f>IF(ISBLANK($F15),,IF(TODAY()=PG$4,"Today",IF(AND(LOOKUP($F15,TenantNames,TenantStartDates)&lt;=PG$4,LOOKUP($F15,TenantNames,TenantEndDates)&gt;=PG$4),IF(OR(AND(DAY(LOOKUP($F15,TenantNames,TenantStartDates))&gt;28,DAY(EOMONTH(PG$4,0))=28,DAY(PG$4)=28),AND(DAY(LOOKUP($F15,TenantNames,TenantStartDates))&gt;30,DAY(EOMONTH(PG$4,0))=30,DAY(PG$4)=30),DAY(LOOKUP($F15,TenantNames,TenantStartDates))=DAY(PG$4)),IF((LOOKUP($F15,TenantNames,TenantEndDates)-PG$4)&lt;=31,LOOKUP($F15,TenantNames,TenantTotalRevenues)-SUM($JA15:PF15),LOOKUP($F15,TenantNames,TenantMonthlyRents)),IF(AND((SUMIF($G$4:AHB$4,"&lt;"&amp;PG$4,$G15:AHB15))&gt;SUMIFS(TransactionAmounts,TenantSources,$F15,'Filtered Data'!$C$2:$C23,"&lt;"&amp;PG$4),PG$4&lt;TODAY()),"Late","Occupied")),)))</f>
        <v/>
      </c>
      <c r="PH15" s="33" t="str">
        <f>IF(ISBLANK($F15),,IF(TODAY()=PH$4,"Today",IF(AND(LOOKUP($F15,TenantNames,TenantStartDates)&lt;=PH$4,LOOKUP($F15,TenantNames,TenantEndDates)&gt;=PH$4),IF(OR(AND(DAY(LOOKUP($F15,TenantNames,TenantStartDates))&gt;28,DAY(EOMONTH(PH$4,0))=28,DAY(PH$4)=28),AND(DAY(LOOKUP($F15,TenantNames,TenantStartDates))&gt;30,DAY(EOMONTH(PH$4,0))=30,DAY(PH$4)=30),DAY(LOOKUP($F15,TenantNames,TenantStartDates))=DAY(PH$4)),IF((LOOKUP($F15,TenantNames,TenantEndDates)-PH$4)&lt;=31,LOOKUP($F15,TenantNames,TenantTotalRevenues)-SUM($JA15:PG15),LOOKUP($F15,TenantNames,TenantMonthlyRents)),IF(AND((SUMIF($G$4:AHB$4,"&lt;"&amp;PH$4,$G15:AHB15))&gt;SUMIFS(TransactionAmounts,TenantSources,$F15,'Filtered Data'!$C$2:$C23,"&lt;"&amp;PH$4),PH$4&lt;TODAY()),"Late","Occupied")),)))</f>
        <v/>
      </c>
      <c r="PI15" s="33" t="str">
        <f>IF(ISBLANK($F15),,IF(TODAY()=PI$4,"Today",IF(AND(LOOKUP($F15,TenantNames,TenantStartDates)&lt;=PI$4,LOOKUP($F15,TenantNames,TenantEndDates)&gt;=PI$4),IF(OR(AND(DAY(LOOKUP($F15,TenantNames,TenantStartDates))&gt;28,DAY(EOMONTH(PI$4,0))=28,DAY(PI$4)=28),AND(DAY(LOOKUP($F15,TenantNames,TenantStartDates))&gt;30,DAY(EOMONTH(PI$4,0))=30,DAY(PI$4)=30),DAY(LOOKUP($F15,TenantNames,TenantStartDates))=DAY(PI$4)),IF((LOOKUP($F15,TenantNames,TenantEndDates)-PI$4)&lt;=31,LOOKUP($F15,TenantNames,TenantTotalRevenues)-SUM($JA15:PH15),LOOKUP($F15,TenantNames,TenantMonthlyRents)),IF(AND((SUMIF($G$4:AHB$4,"&lt;"&amp;PI$4,$G15:AHB15))&gt;SUMIFS(TransactionAmounts,TenantSources,$F15,'Filtered Data'!$C$2:$C23,"&lt;"&amp;PI$4),PI$4&lt;TODAY()),"Late","Occupied")),)))</f>
        <v/>
      </c>
      <c r="PJ15" s="33" t="str">
        <f>IF(ISBLANK($F15),,IF(TODAY()=PJ$4,"Today",IF(AND(LOOKUP($F15,TenantNames,TenantStartDates)&lt;=PJ$4,LOOKUP($F15,TenantNames,TenantEndDates)&gt;=PJ$4),IF(OR(AND(DAY(LOOKUP($F15,TenantNames,TenantStartDates))&gt;28,DAY(EOMONTH(PJ$4,0))=28,DAY(PJ$4)=28),AND(DAY(LOOKUP($F15,TenantNames,TenantStartDates))&gt;30,DAY(EOMONTH(PJ$4,0))=30,DAY(PJ$4)=30),DAY(LOOKUP($F15,TenantNames,TenantStartDates))=DAY(PJ$4)),IF((LOOKUP($F15,TenantNames,TenantEndDates)-PJ$4)&lt;=31,LOOKUP($F15,TenantNames,TenantTotalRevenues)-SUM($JA15:PI15),LOOKUP($F15,TenantNames,TenantMonthlyRents)),IF(AND((SUMIF($G$4:AHB$4,"&lt;"&amp;PJ$4,$G15:AHB15))&gt;SUMIFS(TransactionAmounts,TenantSources,$F15,'Filtered Data'!$C$2:$C23,"&lt;"&amp;PJ$4),PJ$4&lt;TODAY()),"Late","Occupied")),)))</f>
        <v/>
      </c>
      <c r="PK15" s="33" t="str">
        <f>IF(ISBLANK($F15),,IF(TODAY()=PK$4,"Today",IF(AND(LOOKUP($F15,TenantNames,TenantStartDates)&lt;=PK$4,LOOKUP($F15,TenantNames,TenantEndDates)&gt;=PK$4),IF(OR(AND(DAY(LOOKUP($F15,TenantNames,TenantStartDates))&gt;28,DAY(EOMONTH(PK$4,0))=28,DAY(PK$4)=28),AND(DAY(LOOKUP($F15,TenantNames,TenantStartDates))&gt;30,DAY(EOMONTH(PK$4,0))=30,DAY(PK$4)=30),DAY(LOOKUP($F15,TenantNames,TenantStartDates))=DAY(PK$4)),IF((LOOKUP($F15,TenantNames,TenantEndDates)-PK$4)&lt;=31,LOOKUP($F15,TenantNames,TenantTotalRevenues)-SUM($JA15:PJ15),LOOKUP($F15,TenantNames,TenantMonthlyRents)),IF(AND((SUMIF($G$4:AHB$4,"&lt;"&amp;PK$4,$G15:AHB15))&gt;SUMIFS(TransactionAmounts,TenantSources,$F15,'Filtered Data'!$C$2:$C23,"&lt;"&amp;PK$4),PK$4&lt;TODAY()),"Late","Occupied")),)))</f>
        <v/>
      </c>
      <c r="PL15" s="33" t="str">
        <f>IF(ISBLANK($F15),,IF(TODAY()=PL$4,"Today",IF(AND(LOOKUP($F15,TenantNames,TenantStartDates)&lt;=PL$4,LOOKUP($F15,TenantNames,TenantEndDates)&gt;=PL$4),IF(OR(AND(DAY(LOOKUP($F15,TenantNames,TenantStartDates))&gt;28,DAY(EOMONTH(PL$4,0))=28,DAY(PL$4)=28),AND(DAY(LOOKUP($F15,TenantNames,TenantStartDates))&gt;30,DAY(EOMONTH(PL$4,0))=30,DAY(PL$4)=30),DAY(LOOKUP($F15,TenantNames,TenantStartDates))=DAY(PL$4)),IF((LOOKUP($F15,TenantNames,TenantEndDates)-PL$4)&lt;=31,LOOKUP($F15,TenantNames,TenantTotalRevenues)-SUM($JA15:PK15),LOOKUP($F15,TenantNames,TenantMonthlyRents)),IF(AND((SUMIF($G$4:AHB$4,"&lt;"&amp;PL$4,$G15:AHB15))&gt;SUMIFS(TransactionAmounts,TenantSources,$F15,'Filtered Data'!$C$2:$C23,"&lt;"&amp;PL$4),PL$4&lt;TODAY()),"Late","Occupied")),)))</f>
        <v/>
      </c>
      <c r="PM15" s="33" t="str">
        <f>IF(ISBLANK($F15),,IF(TODAY()=PM$4,"Today",IF(AND(LOOKUP($F15,TenantNames,TenantStartDates)&lt;=PM$4,LOOKUP($F15,TenantNames,TenantEndDates)&gt;=PM$4),IF(OR(AND(DAY(LOOKUP($F15,TenantNames,TenantStartDates))&gt;28,DAY(EOMONTH(PM$4,0))=28,DAY(PM$4)=28),AND(DAY(LOOKUP($F15,TenantNames,TenantStartDates))&gt;30,DAY(EOMONTH(PM$4,0))=30,DAY(PM$4)=30),DAY(LOOKUP($F15,TenantNames,TenantStartDates))=DAY(PM$4)),IF((LOOKUP($F15,TenantNames,TenantEndDates)-PM$4)&lt;=31,LOOKUP($F15,TenantNames,TenantTotalRevenues)-SUM($JA15:PL15),LOOKUP($F15,TenantNames,TenantMonthlyRents)),IF(AND((SUMIF($G$4:AHB$4,"&lt;"&amp;PM$4,$G15:AHB15))&gt;SUMIFS(TransactionAmounts,TenantSources,$F15,'Filtered Data'!$C$2:$C23,"&lt;"&amp;PM$4),PM$4&lt;TODAY()),"Late","Occupied")),)))</f>
        <v/>
      </c>
      <c r="PN15" s="33" t="str">
        <f>IF(ISBLANK($F15),,IF(TODAY()=PN$4,"Today",IF(AND(LOOKUP($F15,TenantNames,TenantStartDates)&lt;=PN$4,LOOKUP($F15,TenantNames,TenantEndDates)&gt;=PN$4),IF(OR(AND(DAY(LOOKUP($F15,TenantNames,TenantStartDates))&gt;28,DAY(EOMONTH(PN$4,0))=28,DAY(PN$4)=28),AND(DAY(LOOKUP($F15,TenantNames,TenantStartDates))&gt;30,DAY(EOMONTH(PN$4,0))=30,DAY(PN$4)=30),DAY(LOOKUP($F15,TenantNames,TenantStartDates))=DAY(PN$4)),IF((LOOKUP($F15,TenantNames,TenantEndDates)-PN$4)&lt;=31,LOOKUP($F15,TenantNames,TenantTotalRevenues)-SUM($JA15:PM15),LOOKUP($F15,TenantNames,TenantMonthlyRents)),IF(AND((SUMIF($G$4:AHB$4,"&lt;"&amp;PN$4,$G15:AHB15))&gt;SUMIFS(TransactionAmounts,TenantSources,$F15,'Filtered Data'!$C$2:$C23,"&lt;"&amp;PN$4),PN$4&lt;TODAY()),"Late","Occupied")),)))</f>
        <v/>
      </c>
      <c r="PO15" s="33" t="str">
        <f>IF(ISBLANK($F15),,IF(TODAY()=PO$4,"Today",IF(AND(LOOKUP($F15,TenantNames,TenantStartDates)&lt;=PO$4,LOOKUP($F15,TenantNames,TenantEndDates)&gt;=PO$4),IF(OR(AND(DAY(LOOKUP($F15,TenantNames,TenantStartDates))&gt;28,DAY(EOMONTH(PO$4,0))=28,DAY(PO$4)=28),AND(DAY(LOOKUP($F15,TenantNames,TenantStartDates))&gt;30,DAY(EOMONTH(PO$4,0))=30,DAY(PO$4)=30),DAY(LOOKUP($F15,TenantNames,TenantStartDates))=DAY(PO$4)),IF((LOOKUP($F15,TenantNames,TenantEndDates)-PO$4)&lt;=31,LOOKUP($F15,TenantNames,TenantTotalRevenues)-SUM($JA15:PN15),LOOKUP($F15,TenantNames,TenantMonthlyRents)),IF(AND((SUMIF($G$4:AHB$4,"&lt;"&amp;PO$4,$G15:AHB15))&gt;SUMIFS(TransactionAmounts,TenantSources,$F15,'Filtered Data'!$C$2:$C23,"&lt;"&amp;PO$4),PO$4&lt;TODAY()),"Late","Occupied")),)))</f>
        <v/>
      </c>
      <c r="PP15" s="33" t="str">
        <f>IF(ISBLANK($F15),,IF(TODAY()=PP$4,"Today",IF(AND(LOOKUP($F15,TenantNames,TenantStartDates)&lt;=PP$4,LOOKUP($F15,TenantNames,TenantEndDates)&gt;=PP$4),IF(OR(AND(DAY(LOOKUP($F15,TenantNames,TenantStartDates))&gt;28,DAY(EOMONTH(PP$4,0))=28,DAY(PP$4)=28),AND(DAY(LOOKUP($F15,TenantNames,TenantStartDates))&gt;30,DAY(EOMONTH(PP$4,0))=30,DAY(PP$4)=30),DAY(LOOKUP($F15,TenantNames,TenantStartDates))=DAY(PP$4)),IF((LOOKUP($F15,TenantNames,TenantEndDates)-PP$4)&lt;=31,LOOKUP($F15,TenantNames,TenantTotalRevenues)-SUM($JA15:PO15),LOOKUP($F15,TenantNames,TenantMonthlyRents)),IF(AND((SUMIF($G$4:AHB$4,"&lt;"&amp;PP$4,$G15:AHB15))&gt;SUMIFS(TransactionAmounts,TenantSources,$F15,'Filtered Data'!$C$2:$C23,"&lt;"&amp;PP$4),PP$4&lt;TODAY()),"Late","Occupied")),)))</f>
        <v/>
      </c>
      <c r="PQ15" s="33" t="str">
        <f>IF(ISBLANK($F15),,IF(TODAY()=PQ$4,"Today",IF(AND(LOOKUP($F15,TenantNames,TenantStartDates)&lt;=PQ$4,LOOKUP($F15,TenantNames,TenantEndDates)&gt;=PQ$4),IF(OR(AND(DAY(LOOKUP($F15,TenantNames,TenantStartDates))&gt;28,DAY(EOMONTH(PQ$4,0))=28,DAY(PQ$4)=28),AND(DAY(LOOKUP($F15,TenantNames,TenantStartDates))&gt;30,DAY(EOMONTH(PQ$4,0))=30,DAY(PQ$4)=30),DAY(LOOKUP($F15,TenantNames,TenantStartDates))=DAY(PQ$4)),IF((LOOKUP($F15,TenantNames,TenantEndDates)-PQ$4)&lt;=31,LOOKUP($F15,TenantNames,TenantTotalRevenues)-SUM($JA15:PP15),LOOKUP($F15,TenantNames,TenantMonthlyRents)),IF(AND((SUMIF($G$4:AHB$4,"&lt;"&amp;PQ$4,$G15:AHB15))&gt;SUMIFS(TransactionAmounts,TenantSources,$F15,'Filtered Data'!$C$2:$C23,"&lt;"&amp;PQ$4),PQ$4&lt;TODAY()),"Late","Occupied")),)))</f>
        <v/>
      </c>
      <c r="PR15" s="33" t="str">
        <f>IF(ISBLANK($F15),,IF(TODAY()=PR$4,"Today",IF(AND(LOOKUP($F15,TenantNames,TenantStartDates)&lt;=PR$4,LOOKUP($F15,TenantNames,TenantEndDates)&gt;=PR$4),IF(OR(AND(DAY(LOOKUP($F15,TenantNames,TenantStartDates))&gt;28,DAY(EOMONTH(PR$4,0))=28,DAY(PR$4)=28),AND(DAY(LOOKUP($F15,TenantNames,TenantStartDates))&gt;30,DAY(EOMONTH(PR$4,0))=30,DAY(PR$4)=30),DAY(LOOKUP($F15,TenantNames,TenantStartDates))=DAY(PR$4)),IF((LOOKUP($F15,TenantNames,TenantEndDates)-PR$4)&lt;=31,LOOKUP($F15,TenantNames,TenantTotalRevenues)-SUM($JA15:PQ15),LOOKUP($F15,TenantNames,TenantMonthlyRents)),IF(AND((SUMIF($G$4:AHB$4,"&lt;"&amp;PR$4,$G15:AHB15))&gt;SUMIFS(TransactionAmounts,TenantSources,$F15,'Filtered Data'!$C$2:$C23,"&lt;"&amp;PR$4),PR$4&lt;TODAY()),"Late","Occupied")),)))</f>
        <v/>
      </c>
      <c r="PS15" s="33" t="str">
        <f>IF(ISBLANK($F15),,IF(TODAY()=PS$4,"Today",IF(AND(LOOKUP($F15,TenantNames,TenantStartDates)&lt;=PS$4,LOOKUP($F15,TenantNames,TenantEndDates)&gt;=PS$4),IF(OR(AND(DAY(LOOKUP($F15,TenantNames,TenantStartDates))&gt;28,DAY(EOMONTH(PS$4,0))=28,DAY(PS$4)=28),AND(DAY(LOOKUP($F15,TenantNames,TenantStartDates))&gt;30,DAY(EOMONTH(PS$4,0))=30,DAY(PS$4)=30),DAY(LOOKUP($F15,TenantNames,TenantStartDates))=DAY(PS$4)),IF((LOOKUP($F15,TenantNames,TenantEndDates)-PS$4)&lt;=31,LOOKUP($F15,TenantNames,TenantTotalRevenues)-SUM($JA15:PR15),LOOKUP($F15,TenantNames,TenantMonthlyRents)),IF(AND((SUMIF($G$4:AHB$4,"&lt;"&amp;PS$4,$G15:AHB15))&gt;SUMIFS(TransactionAmounts,TenantSources,$F15,'Filtered Data'!$C$2:$C23,"&lt;"&amp;PS$4),PS$4&lt;TODAY()),"Late","Occupied")),)))</f>
        <v/>
      </c>
      <c r="PT15" s="33" t="str">
        <f>IF(ISBLANK($F15),,IF(TODAY()=PT$4,"Today",IF(AND(LOOKUP($F15,TenantNames,TenantStartDates)&lt;=PT$4,LOOKUP($F15,TenantNames,TenantEndDates)&gt;=PT$4),IF(OR(AND(DAY(LOOKUP($F15,TenantNames,TenantStartDates))&gt;28,DAY(EOMONTH(PT$4,0))=28,DAY(PT$4)=28),AND(DAY(LOOKUP($F15,TenantNames,TenantStartDates))&gt;30,DAY(EOMONTH(PT$4,0))=30,DAY(PT$4)=30),DAY(LOOKUP($F15,TenantNames,TenantStartDates))=DAY(PT$4)),IF((LOOKUP($F15,TenantNames,TenantEndDates)-PT$4)&lt;=31,LOOKUP($F15,TenantNames,TenantTotalRevenues)-SUM($JA15:PS15),LOOKUP($F15,TenantNames,TenantMonthlyRents)),IF(AND((SUMIF($G$4:AHB$4,"&lt;"&amp;PT$4,$G15:AHB15))&gt;SUMIFS(TransactionAmounts,TenantSources,$F15,'Filtered Data'!$C$2:$C23,"&lt;"&amp;PT$4),PT$4&lt;TODAY()),"Late","Occupied")),)))</f>
        <v/>
      </c>
      <c r="PU15" s="33" t="str">
        <f>IF(ISBLANK($F15),,IF(TODAY()=PU$4,"Today",IF(AND(LOOKUP($F15,TenantNames,TenantStartDates)&lt;=PU$4,LOOKUP($F15,TenantNames,TenantEndDates)&gt;=PU$4),IF(OR(AND(DAY(LOOKUP($F15,TenantNames,TenantStartDates))&gt;28,DAY(EOMONTH(PU$4,0))=28,DAY(PU$4)=28),AND(DAY(LOOKUP($F15,TenantNames,TenantStartDates))&gt;30,DAY(EOMONTH(PU$4,0))=30,DAY(PU$4)=30),DAY(LOOKUP($F15,TenantNames,TenantStartDates))=DAY(PU$4)),IF((LOOKUP($F15,TenantNames,TenantEndDates)-PU$4)&lt;=31,LOOKUP($F15,TenantNames,TenantTotalRevenues)-SUM($JA15:PT15),LOOKUP($F15,TenantNames,TenantMonthlyRents)),IF(AND((SUMIF($G$4:AHB$4,"&lt;"&amp;PU$4,$G15:AHB15))&gt;SUMIFS(TransactionAmounts,TenantSources,$F15,'Filtered Data'!$C$2:$C23,"&lt;"&amp;PU$4),PU$4&lt;TODAY()),"Late","Occupied")),)))</f>
        <v/>
      </c>
      <c r="PV15" s="33" t="str">
        <f>IF(ISBLANK($F15),,IF(TODAY()=PV$4,"Today",IF(AND(LOOKUP($F15,TenantNames,TenantStartDates)&lt;=PV$4,LOOKUP($F15,TenantNames,TenantEndDates)&gt;=PV$4),IF(OR(AND(DAY(LOOKUP($F15,TenantNames,TenantStartDates))&gt;28,DAY(EOMONTH(PV$4,0))=28,DAY(PV$4)=28),AND(DAY(LOOKUP($F15,TenantNames,TenantStartDates))&gt;30,DAY(EOMONTH(PV$4,0))=30,DAY(PV$4)=30),DAY(LOOKUP($F15,TenantNames,TenantStartDates))=DAY(PV$4)),IF((LOOKUP($F15,TenantNames,TenantEndDates)-PV$4)&lt;=31,LOOKUP($F15,TenantNames,TenantTotalRevenues)-SUM($JA15:PU15),LOOKUP($F15,TenantNames,TenantMonthlyRents)),IF(AND((SUMIF($G$4:AHB$4,"&lt;"&amp;PV$4,$G15:AHB15))&gt;SUMIFS(TransactionAmounts,TenantSources,$F15,'Filtered Data'!$C$2:$C23,"&lt;"&amp;PV$4),PV$4&lt;TODAY()),"Late","Occupied")),)))</f>
        <v/>
      </c>
      <c r="PW15" s="33" t="str">
        <f>IF(ISBLANK($F15),,IF(TODAY()=PW$4,"Today",IF(AND(LOOKUP($F15,TenantNames,TenantStartDates)&lt;=PW$4,LOOKUP($F15,TenantNames,TenantEndDates)&gt;=PW$4),IF(OR(AND(DAY(LOOKUP($F15,TenantNames,TenantStartDates))&gt;28,DAY(EOMONTH(PW$4,0))=28,DAY(PW$4)=28),AND(DAY(LOOKUP($F15,TenantNames,TenantStartDates))&gt;30,DAY(EOMONTH(PW$4,0))=30,DAY(PW$4)=30),DAY(LOOKUP($F15,TenantNames,TenantStartDates))=DAY(PW$4)),IF((LOOKUP($F15,TenantNames,TenantEndDates)-PW$4)&lt;=31,LOOKUP($F15,TenantNames,TenantTotalRevenues)-SUM($JA15:PV15),LOOKUP($F15,TenantNames,TenantMonthlyRents)),IF(AND((SUMIF($G$4:AHB$4,"&lt;"&amp;PW$4,$G15:AHB15))&gt;SUMIFS(TransactionAmounts,TenantSources,$F15,'Filtered Data'!$C$2:$C23,"&lt;"&amp;PW$4),PW$4&lt;TODAY()),"Late","Occupied")),)))</f>
        <v/>
      </c>
      <c r="PX15" s="33" t="str">
        <f>IF(ISBLANK($F15),,IF(TODAY()=PX$4,"Today",IF(AND(LOOKUP($F15,TenantNames,TenantStartDates)&lt;=PX$4,LOOKUP($F15,TenantNames,TenantEndDates)&gt;=PX$4),IF(OR(AND(DAY(LOOKUP($F15,TenantNames,TenantStartDates))&gt;28,DAY(EOMONTH(PX$4,0))=28,DAY(PX$4)=28),AND(DAY(LOOKUP($F15,TenantNames,TenantStartDates))&gt;30,DAY(EOMONTH(PX$4,0))=30,DAY(PX$4)=30),DAY(LOOKUP($F15,TenantNames,TenantStartDates))=DAY(PX$4)),IF((LOOKUP($F15,TenantNames,TenantEndDates)-PX$4)&lt;=31,LOOKUP($F15,TenantNames,TenantTotalRevenues)-SUM($JA15:PW15),LOOKUP($F15,TenantNames,TenantMonthlyRents)),IF(AND((SUMIF($G$4:AHB$4,"&lt;"&amp;PX$4,$G15:AHB15))&gt;SUMIFS(TransactionAmounts,TenantSources,$F15,'Filtered Data'!$C$2:$C23,"&lt;"&amp;PX$4),PX$4&lt;TODAY()),"Late","Occupied")),)))</f>
        <v/>
      </c>
      <c r="PY15" s="33" t="str">
        <f>IF(ISBLANK($F15),,IF(TODAY()=PY$4,"Today",IF(AND(LOOKUP($F15,TenantNames,TenantStartDates)&lt;=PY$4,LOOKUP($F15,TenantNames,TenantEndDates)&gt;=PY$4),IF(OR(AND(DAY(LOOKUP($F15,TenantNames,TenantStartDates))&gt;28,DAY(EOMONTH(PY$4,0))=28,DAY(PY$4)=28),AND(DAY(LOOKUP($F15,TenantNames,TenantStartDates))&gt;30,DAY(EOMONTH(PY$4,0))=30,DAY(PY$4)=30),DAY(LOOKUP($F15,TenantNames,TenantStartDates))=DAY(PY$4)),IF((LOOKUP($F15,TenantNames,TenantEndDates)-PY$4)&lt;=31,LOOKUP($F15,TenantNames,TenantTotalRevenues)-SUM($JA15:PX15),LOOKUP($F15,TenantNames,TenantMonthlyRents)),IF(AND((SUMIF($G$4:AHB$4,"&lt;"&amp;PY$4,$G15:AHB15))&gt;SUMIFS(TransactionAmounts,TenantSources,$F15,'Filtered Data'!$C$2:$C23,"&lt;"&amp;PY$4),PY$4&lt;TODAY()),"Late","Occupied")),)))</f>
        <v/>
      </c>
      <c r="PZ15" s="33" t="str">
        <f>IF(ISBLANK($F15),,IF(TODAY()=PZ$4,"Today",IF(AND(LOOKUP($F15,TenantNames,TenantStartDates)&lt;=PZ$4,LOOKUP($F15,TenantNames,TenantEndDates)&gt;=PZ$4),IF(OR(AND(DAY(LOOKUP($F15,TenantNames,TenantStartDates))&gt;28,DAY(EOMONTH(PZ$4,0))=28,DAY(PZ$4)=28),AND(DAY(LOOKUP($F15,TenantNames,TenantStartDates))&gt;30,DAY(EOMONTH(PZ$4,0))=30,DAY(PZ$4)=30),DAY(LOOKUP($F15,TenantNames,TenantStartDates))=DAY(PZ$4)),IF((LOOKUP($F15,TenantNames,TenantEndDates)-PZ$4)&lt;=31,LOOKUP($F15,TenantNames,TenantTotalRevenues)-SUM($JA15:PY15),LOOKUP($F15,TenantNames,TenantMonthlyRents)),IF(AND((SUMIF($G$4:AHB$4,"&lt;"&amp;PZ$4,$G15:AHB15))&gt;SUMIFS(TransactionAmounts,TenantSources,$F15,'Filtered Data'!$C$2:$C23,"&lt;"&amp;PZ$4),PZ$4&lt;TODAY()),"Late","Occupied")),)))</f>
        <v/>
      </c>
      <c r="QA15" s="33" t="str">
        <f>IF(ISBLANK($F15),,IF(TODAY()=QA$4,"Today",IF(AND(LOOKUP($F15,TenantNames,TenantStartDates)&lt;=QA$4,LOOKUP($F15,TenantNames,TenantEndDates)&gt;=QA$4),IF(OR(AND(DAY(LOOKUP($F15,TenantNames,TenantStartDates))&gt;28,DAY(EOMONTH(QA$4,0))=28,DAY(QA$4)=28),AND(DAY(LOOKUP($F15,TenantNames,TenantStartDates))&gt;30,DAY(EOMONTH(QA$4,0))=30,DAY(QA$4)=30),DAY(LOOKUP($F15,TenantNames,TenantStartDates))=DAY(QA$4)),IF((LOOKUP($F15,TenantNames,TenantEndDates)-QA$4)&lt;=31,LOOKUP($F15,TenantNames,TenantTotalRevenues)-SUM($JA15:PZ15),LOOKUP($F15,TenantNames,TenantMonthlyRents)),IF(AND((SUMIF($G$4:AHB$4,"&lt;"&amp;QA$4,$G15:AHB15))&gt;SUMIFS(TransactionAmounts,TenantSources,$F15,'Filtered Data'!$C$2:$C23,"&lt;"&amp;QA$4),QA$4&lt;TODAY()),"Late","Occupied")),)))</f>
        <v/>
      </c>
      <c r="QB15" s="33" t="str">
        <f>IF(ISBLANK($F15),,IF(TODAY()=QB$4,"Today",IF(AND(LOOKUP($F15,TenantNames,TenantStartDates)&lt;=QB$4,LOOKUP($F15,TenantNames,TenantEndDates)&gt;=QB$4),IF(OR(AND(DAY(LOOKUP($F15,TenantNames,TenantStartDates))&gt;28,DAY(EOMONTH(QB$4,0))=28,DAY(QB$4)=28),AND(DAY(LOOKUP($F15,TenantNames,TenantStartDates))&gt;30,DAY(EOMONTH(QB$4,0))=30,DAY(QB$4)=30),DAY(LOOKUP($F15,TenantNames,TenantStartDates))=DAY(QB$4)),IF((LOOKUP($F15,TenantNames,TenantEndDates)-QB$4)&lt;=31,LOOKUP($F15,TenantNames,TenantTotalRevenues)-SUM($JA15:QA15),LOOKUP($F15,TenantNames,TenantMonthlyRents)),IF(AND((SUMIF($G$4:AHB$4,"&lt;"&amp;QB$4,$G15:AHB15))&gt;SUMIFS(TransactionAmounts,TenantSources,$F15,'Filtered Data'!$C$2:$C23,"&lt;"&amp;QB$4),QB$4&lt;TODAY()),"Late","Occupied")),)))</f>
        <v/>
      </c>
      <c r="QC15" s="33" t="str">
        <f>IF(ISBLANK($F15),,IF(TODAY()=QC$4,"Today",IF(AND(LOOKUP($F15,TenantNames,TenantStartDates)&lt;=QC$4,LOOKUP($F15,TenantNames,TenantEndDates)&gt;=QC$4),IF(OR(AND(DAY(LOOKUP($F15,TenantNames,TenantStartDates))&gt;28,DAY(EOMONTH(QC$4,0))=28,DAY(QC$4)=28),AND(DAY(LOOKUP($F15,TenantNames,TenantStartDates))&gt;30,DAY(EOMONTH(QC$4,0))=30,DAY(QC$4)=30),DAY(LOOKUP($F15,TenantNames,TenantStartDates))=DAY(QC$4)),IF((LOOKUP($F15,TenantNames,TenantEndDates)-QC$4)&lt;=31,LOOKUP($F15,TenantNames,TenantTotalRevenues)-SUM($JA15:QB15),LOOKUP($F15,TenantNames,TenantMonthlyRents)),IF(AND((SUMIF($G$4:AHB$4,"&lt;"&amp;QC$4,$G15:AHB15))&gt;SUMIFS(TransactionAmounts,TenantSources,$F15,'Filtered Data'!$C$2:$C23,"&lt;"&amp;QC$4),QC$4&lt;TODAY()),"Late","Occupied")),)))</f>
        <v/>
      </c>
      <c r="QD15" s="33" t="str">
        <f>IF(ISBLANK($F15),,IF(TODAY()=QD$4,"Today",IF(AND(LOOKUP($F15,TenantNames,TenantStartDates)&lt;=QD$4,LOOKUP($F15,TenantNames,TenantEndDates)&gt;=QD$4),IF(OR(AND(DAY(LOOKUP($F15,TenantNames,TenantStartDates))&gt;28,DAY(EOMONTH(QD$4,0))=28,DAY(QD$4)=28),AND(DAY(LOOKUP($F15,TenantNames,TenantStartDates))&gt;30,DAY(EOMONTH(QD$4,0))=30,DAY(QD$4)=30),DAY(LOOKUP($F15,TenantNames,TenantStartDates))=DAY(QD$4)),IF((LOOKUP($F15,TenantNames,TenantEndDates)-QD$4)&lt;=31,LOOKUP($F15,TenantNames,TenantTotalRevenues)-SUM($JA15:QC15),LOOKUP($F15,TenantNames,TenantMonthlyRents)),IF(AND((SUMIF($G$4:AHB$4,"&lt;"&amp;QD$4,$G15:AHB15))&gt;SUMIFS(TransactionAmounts,TenantSources,$F15,'Filtered Data'!$C$2:$C23,"&lt;"&amp;QD$4),QD$4&lt;TODAY()),"Late","Occupied")),)))</f>
        <v/>
      </c>
      <c r="QE15" s="33" t="str">
        <f>IF(ISBLANK($F15),,IF(TODAY()=QE$4,"Today",IF(AND(LOOKUP($F15,TenantNames,TenantStartDates)&lt;=QE$4,LOOKUP($F15,TenantNames,TenantEndDates)&gt;=QE$4),IF(OR(AND(DAY(LOOKUP($F15,TenantNames,TenantStartDates))&gt;28,DAY(EOMONTH(QE$4,0))=28,DAY(QE$4)=28),AND(DAY(LOOKUP($F15,TenantNames,TenantStartDates))&gt;30,DAY(EOMONTH(QE$4,0))=30,DAY(QE$4)=30),DAY(LOOKUP($F15,TenantNames,TenantStartDates))=DAY(QE$4)),IF((LOOKUP($F15,TenantNames,TenantEndDates)-QE$4)&lt;=31,LOOKUP($F15,TenantNames,TenantTotalRevenues)-SUM($JA15:QD15),LOOKUP($F15,TenantNames,TenantMonthlyRents)),IF(AND((SUMIF($G$4:AHB$4,"&lt;"&amp;QE$4,$G15:AHB15))&gt;SUMIFS(TransactionAmounts,TenantSources,$F15,'Filtered Data'!$C$2:$C23,"&lt;"&amp;QE$4),QE$4&lt;TODAY()),"Late","Occupied")),)))</f>
        <v/>
      </c>
      <c r="QF15" s="33" t="str">
        <f>IF(ISBLANK($F15),,IF(TODAY()=QF$4,"Today",IF(AND(LOOKUP($F15,TenantNames,TenantStartDates)&lt;=QF$4,LOOKUP($F15,TenantNames,TenantEndDates)&gt;=QF$4),IF(OR(AND(DAY(LOOKUP($F15,TenantNames,TenantStartDates))&gt;28,DAY(EOMONTH(QF$4,0))=28,DAY(QF$4)=28),AND(DAY(LOOKUP($F15,TenantNames,TenantStartDates))&gt;30,DAY(EOMONTH(QF$4,0))=30,DAY(QF$4)=30),DAY(LOOKUP($F15,TenantNames,TenantStartDates))=DAY(QF$4)),IF((LOOKUP($F15,TenantNames,TenantEndDates)-QF$4)&lt;=31,LOOKUP($F15,TenantNames,TenantTotalRevenues)-SUM($JA15:QE15),LOOKUP($F15,TenantNames,TenantMonthlyRents)),IF(AND((SUMIF($G$4:AHB$4,"&lt;"&amp;QF$4,$G15:AHB15))&gt;SUMIFS(TransactionAmounts,TenantSources,$F15,'Filtered Data'!$C$2:$C23,"&lt;"&amp;QF$4),QF$4&lt;TODAY()),"Late","Occupied")),)))</f>
        <v/>
      </c>
      <c r="QG15" s="33" t="str">
        <f>IF(ISBLANK($F15),,IF(TODAY()=QG$4,"Today",IF(AND(LOOKUP($F15,TenantNames,TenantStartDates)&lt;=QG$4,LOOKUP($F15,TenantNames,TenantEndDates)&gt;=QG$4),IF(OR(AND(DAY(LOOKUP($F15,TenantNames,TenantStartDates))&gt;28,DAY(EOMONTH(QG$4,0))=28,DAY(QG$4)=28),AND(DAY(LOOKUP($F15,TenantNames,TenantStartDates))&gt;30,DAY(EOMONTH(QG$4,0))=30,DAY(QG$4)=30),DAY(LOOKUP($F15,TenantNames,TenantStartDates))=DAY(QG$4)),IF((LOOKUP($F15,TenantNames,TenantEndDates)-QG$4)&lt;=31,LOOKUP($F15,TenantNames,TenantTotalRevenues)-SUM($JA15:QF15),LOOKUP($F15,TenantNames,TenantMonthlyRents)),IF(AND((SUMIF($G$4:AHB$4,"&lt;"&amp;QG$4,$G15:AHB15))&gt;SUMIFS(TransactionAmounts,TenantSources,$F15,'Filtered Data'!$C$2:$C23,"&lt;"&amp;QG$4),QG$4&lt;TODAY()),"Late","Occupied")),)))</f>
        <v/>
      </c>
      <c r="QH15" s="33" t="str">
        <f>IF(ISBLANK($F15),,IF(TODAY()=QH$4,"Today",IF(AND(LOOKUP($F15,TenantNames,TenantStartDates)&lt;=QH$4,LOOKUP($F15,TenantNames,TenantEndDates)&gt;=QH$4),IF(OR(AND(DAY(LOOKUP($F15,TenantNames,TenantStartDates))&gt;28,DAY(EOMONTH(QH$4,0))=28,DAY(QH$4)=28),AND(DAY(LOOKUP($F15,TenantNames,TenantStartDates))&gt;30,DAY(EOMONTH(QH$4,0))=30,DAY(QH$4)=30),DAY(LOOKUP($F15,TenantNames,TenantStartDates))=DAY(QH$4)),IF((LOOKUP($F15,TenantNames,TenantEndDates)-QH$4)&lt;=31,LOOKUP($F15,TenantNames,TenantTotalRevenues)-SUM($JA15:QG15),LOOKUP($F15,TenantNames,TenantMonthlyRents)),IF(AND((SUMIF($G$4:AHB$4,"&lt;"&amp;QH$4,$G15:AHB15))&gt;SUMIFS(TransactionAmounts,TenantSources,$F15,'Filtered Data'!$C$2:$C23,"&lt;"&amp;QH$4),QH$4&lt;TODAY()),"Late","Occupied")),)))</f>
        <v/>
      </c>
      <c r="QI15" s="33" t="str">
        <f>IF(ISBLANK($F15),,IF(TODAY()=QI$4,"Today",IF(AND(LOOKUP($F15,TenantNames,TenantStartDates)&lt;=QI$4,LOOKUP($F15,TenantNames,TenantEndDates)&gt;=QI$4),IF(OR(AND(DAY(LOOKUP($F15,TenantNames,TenantStartDates))&gt;28,DAY(EOMONTH(QI$4,0))=28,DAY(QI$4)=28),AND(DAY(LOOKUP($F15,TenantNames,TenantStartDates))&gt;30,DAY(EOMONTH(QI$4,0))=30,DAY(QI$4)=30),DAY(LOOKUP($F15,TenantNames,TenantStartDates))=DAY(QI$4)),IF((LOOKUP($F15,TenantNames,TenantEndDates)-QI$4)&lt;=31,LOOKUP($F15,TenantNames,TenantTotalRevenues)-SUM($JA15:QH15),LOOKUP($F15,TenantNames,TenantMonthlyRents)),IF(AND((SUMIF($G$4:AHB$4,"&lt;"&amp;QI$4,$G15:AHB15))&gt;SUMIFS(TransactionAmounts,TenantSources,$F15,'Filtered Data'!$C$2:$C23,"&lt;"&amp;QI$4),QI$4&lt;TODAY()),"Late","Occupied")),)))</f>
        <v/>
      </c>
      <c r="QJ15" s="33" t="str">
        <f>IF(ISBLANK($F15),,IF(TODAY()=QJ$4,"Today",IF(AND(LOOKUP($F15,TenantNames,TenantStartDates)&lt;=QJ$4,LOOKUP($F15,TenantNames,TenantEndDates)&gt;=QJ$4),IF(OR(AND(DAY(LOOKUP($F15,TenantNames,TenantStartDates))&gt;28,DAY(EOMONTH(QJ$4,0))=28,DAY(QJ$4)=28),AND(DAY(LOOKUP($F15,TenantNames,TenantStartDates))&gt;30,DAY(EOMONTH(QJ$4,0))=30,DAY(QJ$4)=30),DAY(LOOKUP($F15,TenantNames,TenantStartDates))=DAY(QJ$4)),IF((LOOKUP($F15,TenantNames,TenantEndDates)-QJ$4)&lt;=31,LOOKUP($F15,TenantNames,TenantTotalRevenues)-SUM($JA15:QI15),LOOKUP($F15,TenantNames,TenantMonthlyRents)),IF(AND((SUMIF($G$4:AHB$4,"&lt;"&amp;QJ$4,$G15:AHB15))&gt;SUMIFS(TransactionAmounts,TenantSources,$F15,'Filtered Data'!$C$2:$C23,"&lt;"&amp;QJ$4),QJ$4&lt;TODAY()),"Late","Occupied")),)))</f>
        <v/>
      </c>
      <c r="QK15" s="33" t="str">
        <f>IF(ISBLANK($F15),,IF(TODAY()=QK$4,"Today",IF(AND(LOOKUP($F15,TenantNames,TenantStartDates)&lt;=QK$4,LOOKUP($F15,TenantNames,TenantEndDates)&gt;=QK$4),IF(OR(AND(DAY(LOOKUP($F15,TenantNames,TenantStartDates))&gt;28,DAY(EOMONTH(QK$4,0))=28,DAY(QK$4)=28),AND(DAY(LOOKUP($F15,TenantNames,TenantStartDates))&gt;30,DAY(EOMONTH(QK$4,0))=30,DAY(QK$4)=30),DAY(LOOKUP($F15,TenantNames,TenantStartDates))=DAY(QK$4)),IF((LOOKUP($F15,TenantNames,TenantEndDates)-QK$4)&lt;=31,LOOKUP($F15,TenantNames,TenantTotalRevenues)-SUM($JA15:QJ15),LOOKUP($F15,TenantNames,TenantMonthlyRents)),IF(AND((SUMIF($G$4:AHB$4,"&lt;"&amp;QK$4,$G15:AHB15))&gt;SUMIFS(TransactionAmounts,TenantSources,$F15,'Filtered Data'!$C$2:$C23,"&lt;"&amp;QK$4),QK$4&lt;TODAY()),"Late","Occupied")),)))</f>
        <v/>
      </c>
      <c r="QL15" s="33" t="str">
        <f>IF(ISBLANK($F15),,IF(TODAY()=QL$4,"Today",IF(AND(LOOKUP($F15,TenantNames,TenantStartDates)&lt;=QL$4,LOOKUP($F15,TenantNames,TenantEndDates)&gt;=QL$4),IF(OR(AND(DAY(LOOKUP($F15,TenantNames,TenantStartDates))&gt;28,DAY(EOMONTH(QL$4,0))=28,DAY(QL$4)=28),AND(DAY(LOOKUP($F15,TenantNames,TenantStartDates))&gt;30,DAY(EOMONTH(QL$4,0))=30,DAY(QL$4)=30),DAY(LOOKUP($F15,TenantNames,TenantStartDates))=DAY(QL$4)),IF((LOOKUP($F15,TenantNames,TenantEndDates)-QL$4)&lt;=31,LOOKUP($F15,TenantNames,TenantTotalRevenues)-SUM($JA15:QK15),LOOKUP($F15,TenantNames,TenantMonthlyRents)),IF(AND((SUMIF($G$4:AHB$4,"&lt;"&amp;QL$4,$G15:AHB15))&gt;SUMIFS(TransactionAmounts,TenantSources,$F15,'Filtered Data'!$C$2:$C23,"&lt;"&amp;QL$4),QL$4&lt;TODAY()),"Late","Occupied")),)))</f>
        <v/>
      </c>
      <c r="QM15" s="33" t="str">
        <f>IF(ISBLANK($F15),,IF(TODAY()=QM$4,"Today",IF(AND(LOOKUP($F15,TenantNames,TenantStartDates)&lt;=QM$4,LOOKUP($F15,TenantNames,TenantEndDates)&gt;=QM$4),IF(OR(AND(DAY(LOOKUP($F15,TenantNames,TenantStartDates))&gt;28,DAY(EOMONTH(QM$4,0))=28,DAY(QM$4)=28),AND(DAY(LOOKUP($F15,TenantNames,TenantStartDates))&gt;30,DAY(EOMONTH(QM$4,0))=30,DAY(QM$4)=30),DAY(LOOKUP($F15,TenantNames,TenantStartDates))=DAY(QM$4)),IF((LOOKUP($F15,TenantNames,TenantEndDates)-QM$4)&lt;=31,LOOKUP($F15,TenantNames,TenantTotalRevenues)-SUM($JA15:QL15),LOOKUP($F15,TenantNames,TenantMonthlyRents)),IF(AND((SUMIF($G$4:AHB$4,"&lt;"&amp;QM$4,$G15:AHB15))&gt;SUMIFS(TransactionAmounts,TenantSources,$F15,'Filtered Data'!$C$2:$C23,"&lt;"&amp;QM$4),QM$4&lt;TODAY()),"Late","Occupied")),)))</f>
        <v/>
      </c>
      <c r="QN15" s="33" t="str">
        <f>IF(ISBLANK($F15),,IF(TODAY()=QN$4,"Today",IF(AND(LOOKUP($F15,TenantNames,TenantStartDates)&lt;=QN$4,LOOKUP($F15,TenantNames,TenantEndDates)&gt;=QN$4),IF(OR(AND(DAY(LOOKUP($F15,TenantNames,TenantStartDates))&gt;28,DAY(EOMONTH(QN$4,0))=28,DAY(QN$4)=28),AND(DAY(LOOKUP($F15,TenantNames,TenantStartDates))&gt;30,DAY(EOMONTH(QN$4,0))=30,DAY(QN$4)=30),DAY(LOOKUP($F15,TenantNames,TenantStartDates))=DAY(QN$4)),IF((LOOKUP($F15,TenantNames,TenantEndDates)-QN$4)&lt;=31,LOOKUP($F15,TenantNames,TenantTotalRevenues)-SUM($JA15:QM15),LOOKUP($F15,TenantNames,TenantMonthlyRents)),IF(AND((SUMIF($G$4:AHB$4,"&lt;"&amp;QN$4,$G15:AHB15))&gt;SUMIFS(TransactionAmounts,TenantSources,$F15,'Filtered Data'!$C$2:$C23,"&lt;"&amp;QN$4),QN$4&lt;TODAY()),"Late","Occupied")),)))</f>
        <v/>
      </c>
      <c r="QO15" s="33" t="str">
        <f>IF(ISBLANK($F15),,IF(TODAY()=QO$4,"Today",IF(AND(LOOKUP($F15,TenantNames,TenantStartDates)&lt;=QO$4,LOOKUP($F15,TenantNames,TenantEndDates)&gt;=QO$4),IF(OR(AND(DAY(LOOKUP($F15,TenantNames,TenantStartDates))&gt;28,DAY(EOMONTH(QO$4,0))=28,DAY(QO$4)=28),AND(DAY(LOOKUP($F15,TenantNames,TenantStartDates))&gt;30,DAY(EOMONTH(QO$4,0))=30,DAY(QO$4)=30),DAY(LOOKUP($F15,TenantNames,TenantStartDates))=DAY(QO$4)),IF((LOOKUP($F15,TenantNames,TenantEndDates)-QO$4)&lt;=31,LOOKUP($F15,TenantNames,TenantTotalRevenues)-SUM($JA15:QN15),LOOKUP($F15,TenantNames,TenantMonthlyRents)),IF(AND((SUMIF($G$4:AHB$4,"&lt;"&amp;QO$4,$G15:AHB15))&gt;SUMIFS(TransactionAmounts,TenantSources,$F15,'Filtered Data'!$C$2:$C23,"&lt;"&amp;QO$4),QO$4&lt;TODAY()),"Late","Occupied")),)))</f>
        <v/>
      </c>
      <c r="QP15" s="33" t="str">
        <f>IF(ISBLANK($F15),,IF(TODAY()=QP$4,"Today",IF(AND(LOOKUP($F15,TenantNames,TenantStartDates)&lt;=QP$4,LOOKUP($F15,TenantNames,TenantEndDates)&gt;=QP$4),IF(OR(AND(DAY(LOOKUP($F15,TenantNames,TenantStartDates))&gt;28,DAY(EOMONTH(QP$4,0))=28,DAY(QP$4)=28),AND(DAY(LOOKUP($F15,TenantNames,TenantStartDates))&gt;30,DAY(EOMONTH(QP$4,0))=30,DAY(QP$4)=30),DAY(LOOKUP($F15,TenantNames,TenantStartDates))=DAY(QP$4)),IF((LOOKUP($F15,TenantNames,TenantEndDates)-QP$4)&lt;=31,LOOKUP($F15,TenantNames,TenantTotalRevenues)-SUM($JA15:QO15),LOOKUP($F15,TenantNames,TenantMonthlyRents)),IF(AND((SUMIF($G$4:AHB$4,"&lt;"&amp;QP$4,$G15:AHB15))&gt;SUMIFS(TransactionAmounts,TenantSources,$F15,'Filtered Data'!$C$2:$C23,"&lt;"&amp;QP$4),QP$4&lt;TODAY()),"Late","Occupied")),)))</f>
        <v/>
      </c>
      <c r="QQ15" s="33" t="str">
        <f>IF(ISBLANK($F15),,IF(TODAY()=QQ$4,"Today",IF(AND(LOOKUP($F15,TenantNames,TenantStartDates)&lt;=QQ$4,LOOKUP($F15,TenantNames,TenantEndDates)&gt;=QQ$4),IF(OR(AND(DAY(LOOKUP($F15,TenantNames,TenantStartDates))&gt;28,DAY(EOMONTH(QQ$4,0))=28,DAY(QQ$4)=28),AND(DAY(LOOKUP($F15,TenantNames,TenantStartDates))&gt;30,DAY(EOMONTH(QQ$4,0))=30,DAY(QQ$4)=30),DAY(LOOKUP($F15,TenantNames,TenantStartDates))=DAY(QQ$4)),IF((LOOKUP($F15,TenantNames,TenantEndDates)-QQ$4)&lt;=31,LOOKUP($F15,TenantNames,TenantTotalRevenues)-SUM($JA15:QP15),LOOKUP($F15,TenantNames,TenantMonthlyRents)),IF(AND((SUMIF($G$4:AHB$4,"&lt;"&amp;QQ$4,$G15:AHB15))&gt;SUMIFS(TransactionAmounts,TenantSources,$F15,'Filtered Data'!$C$2:$C23,"&lt;"&amp;QQ$4),QQ$4&lt;TODAY()),"Late","Occupied")),)))</f>
        <v/>
      </c>
      <c r="QR15" s="33" t="str">
        <f>IF(ISBLANK($F15),,IF(TODAY()=QR$4,"Today",IF(AND(LOOKUP($F15,TenantNames,TenantStartDates)&lt;=QR$4,LOOKUP($F15,TenantNames,TenantEndDates)&gt;=QR$4),IF(OR(AND(DAY(LOOKUP($F15,TenantNames,TenantStartDates))&gt;28,DAY(EOMONTH(QR$4,0))=28,DAY(QR$4)=28),AND(DAY(LOOKUP($F15,TenantNames,TenantStartDates))&gt;30,DAY(EOMONTH(QR$4,0))=30,DAY(QR$4)=30),DAY(LOOKUP($F15,TenantNames,TenantStartDates))=DAY(QR$4)),IF((LOOKUP($F15,TenantNames,TenantEndDates)-QR$4)&lt;=31,LOOKUP($F15,TenantNames,TenantTotalRevenues)-SUM($JA15:QQ15),LOOKUP($F15,TenantNames,TenantMonthlyRents)),IF(AND((SUMIF($G$4:AHB$4,"&lt;"&amp;QR$4,$G15:AHB15))&gt;SUMIFS(TransactionAmounts,TenantSources,$F15,'Filtered Data'!$C$2:$C23,"&lt;"&amp;QR$4),QR$4&lt;TODAY()),"Late","Occupied")),)))</f>
        <v/>
      </c>
      <c r="QS15" s="33" t="str">
        <f>IF(ISBLANK($F15),,IF(TODAY()=QS$4,"Today",IF(AND(LOOKUP($F15,TenantNames,TenantStartDates)&lt;=QS$4,LOOKUP($F15,TenantNames,TenantEndDates)&gt;=QS$4),IF(OR(AND(DAY(LOOKUP($F15,TenantNames,TenantStartDates))&gt;28,DAY(EOMONTH(QS$4,0))=28,DAY(QS$4)=28),AND(DAY(LOOKUP($F15,TenantNames,TenantStartDates))&gt;30,DAY(EOMONTH(QS$4,0))=30,DAY(QS$4)=30),DAY(LOOKUP($F15,TenantNames,TenantStartDates))=DAY(QS$4)),IF((LOOKUP($F15,TenantNames,TenantEndDates)-QS$4)&lt;=31,LOOKUP($F15,TenantNames,TenantTotalRevenues)-SUM($JA15:QR15),LOOKUP($F15,TenantNames,TenantMonthlyRents)),IF(AND((SUMIF($G$4:AHB$4,"&lt;"&amp;QS$4,$G15:AHB15))&gt;SUMIFS(TransactionAmounts,TenantSources,$F15,'Filtered Data'!$C$2:$C23,"&lt;"&amp;QS$4),QS$4&lt;TODAY()),"Late","Occupied")),)))</f>
        <v/>
      </c>
      <c r="QT15" s="33" t="str">
        <f>IF(ISBLANK($F15),,IF(TODAY()=QT$4,"Today",IF(AND(LOOKUP($F15,TenantNames,TenantStartDates)&lt;=QT$4,LOOKUP($F15,TenantNames,TenantEndDates)&gt;=QT$4),IF(OR(AND(DAY(LOOKUP($F15,TenantNames,TenantStartDates))&gt;28,DAY(EOMONTH(QT$4,0))=28,DAY(QT$4)=28),AND(DAY(LOOKUP($F15,TenantNames,TenantStartDates))&gt;30,DAY(EOMONTH(QT$4,0))=30,DAY(QT$4)=30),DAY(LOOKUP($F15,TenantNames,TenantStartDates))=DAY(QT$4)),IF((LOOKUP($F15,TenantNames,TenantEndDates)-QT$4)&lt;=31,LOOKUP($F15,TenantNames,TenantTotalRevenues)-SUM($JA15:QS15),LOOKUP($F15,TenantNames,TenantMonthlyRents)),IF(AND((SUMIF($G$4:AHB$4,"&lt;"&amp;QT$4,$G15:AHB15))&gt;SUMIFS(TransactionAmounts,TenantSources,$F15,'Filtered Data'!$C$2:$C23,"&lt;"&amp;QT$4),QT$4&lt;TODAY()),"Late","Occupied")),)))</f>
        <v/>
      </c>
      <c r="QU15" s="33" t="str">
        <f>IF(ISBLANK($F15),,IF(TODAY()=QU$4,"Today",IF(AND(LOOKUP($F15,TenantNames,TenantStartDates)&lt;=QU$4,LOOKUP($F15,TenantNames,TenantEndDates)&gt;=QU$4),IF(OR(AND(DAY(LOOKUP($F15,TenantNames,TenantStartDates))&gt;28,DAY(EOMONTH(QU$4,0))=28,DAY(QU$4)=28),AND(DAY(LOOKUP($F15,TenantNames,TenantStartDates))&gt;30,DAY(EOMONTH(QU$4,0))=30,DAY(QU$4)=30),DAY(LOOKUP($F15,TenantNames,TenantStartDates))=DAY(QU$4)),IF((LOOKUP($F15,TenantNames,TenantEndDates)-QU$4)&lt;=31,LOOKUP($F15,TenantNames,TenantTotalRevenues)-SUM($JA15:QT15),LOOKUP($F15,TenantNames,TenantMonthlyRents)),IF(AND((SUMIF($G$4:AHB$4,"&lt;"&amp;QU$4,$G15:AHB15))&gt;SUMIFS(TransactionAmounts,TenantSources,$F15,'Filtered Data'!$C$2:$C23,"&lt;"&amp;QU$4),QU$4&lt;TODAY()),"Late","Occupied")),)))</f>
        <v/>
      </c>
      <c r="QV15" s="33" t="str">
        <f>IF(ISBLANK($F15),,IF(TODAY()=QV$4,"Today",IF(AND(LOOKUP($F15,TenantNames,TenantStartDates)&lt;=QV$4,LOOKUP($F15,TenantNames,TenantEndDates)&gt;=QV$4),IF(OR(AND(DAY(LOOKUP($F15,TenantNames,TenantStartDates))&gt;28,DAY(EOMONTH(QV$4,0))=28,DAY(QV$4)=28),AND(DAY(LOOKUP($F15,TenantNames,TenantStartDates))&gt;30,DAY(EOMONTH(QV$4,0))=30,DAY(QV$4)=30),DAY(LOOKUP($F15,TenantNames,TenantStartDates))=DAY(QV$4)),IF((LOOKUP($F15,TenantNames,TenantEndDates)-QV$4)&lt;=31,LOOKUP($F15,TenantNames,TenantTotalRevenues)-SUM($JA15:QU15),LOOKUP($F15,TenantNames,TenantMonthlyRents)),IF(AND((SUMIF($G$4:AHB$4,"&lt;"&amp;QV$4,$G15:AHB15))&gt;SUMIFS(TransactionAmounts,TenantSources,$F15,'Filtered Data'!$C$2:$C23,"&lt;"&amp;QV$4),QV$4&lt;TODAY()),"Late","Occupied")),)))</f>
        <v/>
      </c>
      <c r="QW15" s="33" t="str">
        <f>IF(ISBLANK($F15),,IF(TODAY()=QW$4,"Today",IF(AND(LOOKUP($F15,TenantNames,TenantStartDates)&lt;=QW$4,LOOKUP($F15,TenantNames,TenantEndDates)&gt;=QW$4),IF(OR(AND(DAY(LOOKUP($F15,TenantNames,TenantStartDates))&gt;28,DAY(EOMONTH(QW$4,0))=28,DAY(QW$4)=28),AND(DAY(LOOKUP($F15,TenantNames,TenantStartDates))&gt;30,DAY(EOMONTH(QW$4,0))=30,DAY(QW$4)=30),DAY(LOOKUP($F15,TenantNames,TenantStartDates))=DAY(QW$4)),IF((LOOKUP($F15,TenantNames,TenantEndDates)-QW$4)&lt;=31,LOOKUP($F15,TenantNames,TenantTotalRevenues)-SUM($JA15:QV15),LOOKUP($F15,TenantNames,TenantMonthlyRents)),IF(AND((SUMIF($G$4:AHB$4,"&lt;"&amp;QW$4,$G15:AHB15))&gt;SUMIFS(TransactionAmounts,TenantSources,$F15,'Filtered Data'!$C$2:$C23,"&lt;"&amp;QW$4),QW$4&lt;TODAY()),"Late","Occupied")),)))</f>
        <v/>
      </c>
      <c r="QX15" s="33" t="str">
        <f>IF(ISBLANK($F15),,IF(TODAY()=QX$4,"Today",IF(AND(LOOKUP($F15,TenantNames,TenantStartDates)&lt;=QX$4,LOOKUP($F15,TenantNames,TenantEndDates)&gt;=QX$4),IF(OR(AND(DAY(LOOKUP($F15,TenantNames,TenantStartDates))&gt;28,DAY(EOMONTH(QX$4,0))=28,DAY(QX$4)=28),AND(DAY(LOOKUP($F15,TenantNames,TenantStartDates))&gt;30,DAY(EOMONTH(QX$4,0))=30,DAY(QX$4)=30),DAY(LOOKUP($F15,TenantNames,TenantStartDates))=DAY(QX$4)),IF((LOOKUP($F15,TenantNames,TenantEndDates)-QX$4)&lt;=31,LOOKUP($F15,TenantNames,TenantTotalRevenues)-SUM($JA15:QW15),LOOKUP($F15,TenantNames,TenantMonthlyRents)),IF(AND((SUMIF($G$4:AHB$4,"&lt;"&amp;QX$4,$G15:AHB15))&gt;SUMIFS(TransactionAmounts,TenantSources,$F15,'Filtered Data'!$C$2:$C23,"&lt;"&amp;QX$4),QX$4&lt;TODAY()),"Late","Occupied")),)))</f>
        <v/>
      </c>
      <c r="QY15" s="33" t="str">
        <f>IF(ISBLANK($F15),,IF(TODAY()=QY$4,"Today",IF(AND(LOOKUP($F15,TenantNames,TenantStartDates)&lt;=QY$4,LOOKUP($F15,TenantNames,TenantEndDates)&gt;=QY$4),IF(OR(AND(DAY(LOOKUP($F15,TenantNames,TenantStartDates))&gt;28,DAY(EOMONTH(QY$4,0))=28,DAY(QY$4)=28),AND(DAY(LOOKUP($F15,TenantNames,TenantStartDates))&gt;30,DAY(EOMONTH(QY$4,0))=30,DAY(QY$4)=30),DAY(LOOKUP($F15,TenantNames,TenantStartDates))=DAY(QY$4)),IF((LOOKUP($F15,TenantNames,TenantEndDates)-QY$4)&lt;=31,LOOKUP($F15,TenantNames,TenantTotalRevenues)-SUM($JA15:QX15),LOOKUP($F15,TenantNames,TenantMonthlyRents)),IF(AND((SUMIF($G$4:AHB$4,"&lt;"&amp;QY$4,$G15:AHB15))&gt;SUMIFS(TransactionAmounts,TenantSources,$F15,'Filtered Data'!$C$2:$C23,"&lt;"&amp;QY$4),QY$4&lt;TODAY()),"Late","Occupied")),)))</f>
        <v/>
      </c>
      <c r="QZ15" s="33" t="str">
        <f>IF(ISBLANK($F15),,IF(TODAY()=QZ$4,"Today",IF(AND(LOOKUP($F15,TenantNames,TenantStartDates)&lt;=QZ$4,LOOKUP($F15,TenantNames,TenantEndDates)&gt;=QZ$4),IF(OR(AND(DAY(LOOKUP($F15,TenantNames,TenantStartDates))&gt;28,DAY(EOMONTH(QZ$4,0))=28,DAY(QZ$4)=28),AND(DAY(LOOKUP($F15,TenantNames,TenantStartDates))&gt;30,DAY(EOMONTH(QZ$4,0))=30,DAY(QZ$4)=30),DAY(LOOKUP($F15,TenantNames,TenantStartDates))=DAY(QZ$4)),IF((LOOKUP($F15,TenantNames,TenantEndDates)-QZ$4)&lt;=31,LOOKUP($F15,TenantNames,TenantTotalRevenues)-SUM($JA15:QY15),LOOKUP($F15,TenantNames,TenantMonthlyRents)),IF(AND((SUMIF($G$4:AHB$4,"&lt;"&amp;QZ$4,$G15:AHB15))&gt;SUMIFS(TransactionAmounts,TenantSources,$F15,'Filtered Data'!$C$2:$C23,"&lt;"&amp;QZ$4),QZ$4&lt;TODAY()),"Late","Occupied")),)))</f>
        <v/>
      </c>
      <c r="RA15" s="33" t="str">
        <f>IF(ISBLANK($F15),,IF(TODAY()=RA$4,"Today",IF(AND(LOOKUP($F15,TenantNames,TenantStartDates)&lt;=RA$4,LOOKUP($F15,TenantNames,TenantEndDates)&gt;=RA$4),IF(OR(AND(DAY(LOOKUP($F15,TenantNames,TenantStartDates))&gt;28,DAY(EOMONTH(RA$4,0))=28,DAY(RA$4)=28),AND(DAY(LOOKUP($F15,TenantNames,TenantStartDates))&gt;30,DAY(EOMONTH(RA$4,0))=30,DAY(RA$4)=30),DAY(LOOKUP($F15,TenantNames,TenantStartDates))=DAY(RA$4)),IF((LOOKUP($F15,TenantNames,TenantEndDates)-RA$4)&lt;=31,LOOKUP($F15,TenantNames,TenantTotalRevenues)-SUM($JA15:QZ15),LOOKUP($F15,TenantNames,TenantMonthlyRents)),IF(AND((SUMIF($G$4:AHB$4,"&lt;"&amp;RA$4,$G15:AHB15))&gt;SUMIFS(TransactionAmounts,TenantSources,$F15,'Filtered Data'!$C$2:$C23,"&lt;"&amp;RA$4),RA$4&lt;TODAY()),"Late","Occupied")),)))</f>
        <v/>
      </c>
      <c r="RB15" s="33" t="str">
        <f>IF(ISBLANK($F15),,IF(TODAY()=RB$4,"Today",IF(AND(LOOKUP($F15,TenantNames,TenantStartDates)&lt;=RB$4,LOOKUP($F15,TenantNames,TenantEndDates)&gt;=RB$4),IF(OR(AND(DAY(LOOKUP($F15,TenantNames,TenantStartDates))&gt;28,DAY(EOMONTH(RB$4,0))=28,DAY(RB$4)=28),AND(DAY(LOOKUP($F15,TenantNames,TenantStartDates))&gt;30,DAY(EOMONTH(RB$4,0))=30,DAY(RB$4)=30),DAY(LOOKUP($F15,TenantNames,TenantStartDates))=DAY(RB$4)),IF((LOOKUP($F15,TenantNames,TenantEndDates)-RB$4)&lt;=31,LOOKUP($F15,TenantNames,TenantTotalRevenues)-SUM($JA15:RA15),LOOKUP($F15,TenantNames,TenantMonthlyRents)),IF(AND((SUMIF($G$4:AHB$4,"&lt;"&amp;RB$4,$G15:AHB15))&gt;SUMIFS(TransactionAmounts,TenantSources,$F15,'Filtered Data'!$C$2:$C23,"&lt;"&amp;RB$4),RB$4&lt;TODAY()),"Late","Occupied")),)))</f>
        <v/>
      </c>
      <c r="RC15" s="33" t="str">
        <f>IF(ISBLANK($F15),,IF(TODAY()=RC$4,"Today",IF(AND(LOOKUP($F15,TenantNames,TenantStartDates)&lt;=RC$4,LOOKUP($F15,TenantNames,TenantEndDates)&gt;=RC$4),IF(OR(AND(DAY(LOOKUP($F15,TenantNames,TenantStartDates))&gt;28,DAY(EOMONTH(RC$4,0))=28,DAY(RC$4)=28),AND(DAY(LOOKUP($F15,TenantNames,TenantStartDates))&gt;30,DAY(EOMONTH(RC$4,0))=30,DAY(RC$4)=30),DAY(LOOKUP($F15,TenantNames,TenantStartDates))=DAY(RC$4)),IF((LOOKUP($F15,TenantNames,TenantEndDates)-RC$4)&lt;=31,LOOKUP($F15,TenantNames,TenantTotalRevenues)-SUM($JA15:RB15),LOOKUP($F15,TenantNames,TenantMonthlyRents)),IF(AND((SUMIF($G$4:AHB$4,"&lt;"&amp;RC$4,$G15:AHB15))&gt;SUMIFS(TransactionAmounts,TenantSources,$F15,'Filtered Data'!$C$2:$C23,"&lt;"&amp;RC$4),RC$4&lt;TODAY()),"Late","Occupied")),)))</f>
        <v/>
      </c>
      <c r="RD15" s="33" t="str">
        <f>IF(ISBLANK($F15),,IF(TODAY()=RD$4,"Today",IF(AND(LOOKUP($F15,TenantNames,TenantStartDates)&lt;=RD$4,LOOKUP($F15,TenantNames,TenantEndDates)&gt;=RD$4),IF(OR(AND(DAY(LOOKUP($F15,TenantNames,TenantStartDates))&gt;28,DAY(EOMONTH(RD$4,0))=28,DAY(RD$4)=28),AND(DAY(LOOKUP($F15,TenantNames,TenantStartDates))&gt;30,DAY(EOMONTH(RD$4,0))=30,DAY(RD$4)=30),DAY(LOOKUP($F15,TenantNames,TenantStartDates))=DAY(RD$4)),IF((LOOKUP($F15,TenantNames,TenantEndDates)-RD$4)&lt;=31,LOOKUP($F15,TenantNames,TenantTotalRevenues)-SUM($JA15:RC15),LOOKUP($F15,TenantNames,TenantMonthlyRents)),IF(AND((SUMIF($G$4:AHB$4,"&lt;"&amp;RD$4,$G15:AHB15))&gt;SUMIFS(TransactionAmounts,TenantSources,$F15,'Filtered Data'!$C$2:$C23,"&lt;"&amp;RD$4),RD$4&lt;TODAY()),"Late","Occupied")),)))</f>
        <v/>
      </c>
      <c r="RE15" s="33" t="str">
        <f>IF(ISBLANK($F15),,IF(TODAY()=RE$4,"Today",IF(AND(LOOKUP($F15,TenantNames,TenantStartDates)&lt;=RE$4,LOOKUP($F15,TenantNames,TenantEndDates)&gt;=RE$4),IF(OR(AND(DAY(LOOKUP($F15,TenantNames,TenantStartDates))&gt;28,DAY(EOMONTH(RE$4,0))=28,DAY(RE$4)=28),AND(DAY(LOOKUP($F15,TenantNames,TenantStartDates))&gt;30,DAY(EOMONTH(RE$4,0))=30,DAY(RE$4)=30),DAY(LOOKUP($F15,TenantNames,TenantStartDates))=DAY(RE$4)),IF((LOOKUP($F15,TenantNames,TenantEndDates)-RE$4)&lt;=31,LOOKUP($F15,TenantNames,TenantTotalRevenues)-SUM($JA15:RD15),LOOKUP($F15,TenantNames,TenantMonthlyRents)),IF(AND((SUMIF($G$4:AHB$4,"&lt;"&amp;RE$4,$G15:AHB15))&gt;SUMIFS(TransactionAmounts,TenantSources,$F15,'Filtered Data'!$C$2:$C23,"&lt;"&amp;RE$4),RE$4&lt;TODAY()),"Late","Occupied")),)))</f>
        <v/>
      </c>
      <c r="RF15" s="33" t="str">
        <f>IF(ISBLANK($F15),,IF(TODAY()=RF$4,"Today",IF(AND(LOOKUP($F15,TenantNames,TenantStartDates)&lt;=RF$4,LOOKUP($F15,TenantNames,TenantEndDates)&gt;=RF$4),IF(OR(AND(DAY(LOOKUP($F15,TenantNames,TenantStartDates))&gt;28,DAY(EOMONTH(RF$4,0))=28,DAY(RF$4)=28),AND(DAY(LOOKUP($F15,TenantNames,TenantStartDates))&gt;30,DAY(EOMONTH(RF$4,0))=30,DAY(RF$4)=30),DAY(LOOKUP($F15,TenantNames,TenantStartDates))=DAY(RF$4)),IF((LOOKUP($F15,TenantNames,TenantEndDates)-RF$4)&lt;=31,LOOKUP($F15,TenantNames,TenantTotalRevenues)-SUM($JA15:RE15),LOOKUP($F15,TenantNames,TenantMonthlyRents)),IF(AND((SUMIF($G$4:AHB$4,"&lt;"&amp;RF$4,$G15:AHB15))&gt;SUMIFS(TransactionAmounts,TenantSources,$F15,'Filtered Data'!$C$2:$C23,"&lt;"&amp;RF$4),RF$4&lt;TODAY()),"Late","Occupied")),)))</f>
        <v/>
      </c>
      <c r="RG15" s="33" t="str">
        <f>IF(ISBLANK($F15),,IF(TODAY()=RG$4,"Today",IF(AND(LOOKUP($F15,TenantNames,TenantStartDates)&lt;=RG$4,LOOKUP($F15,TenantNames,TenantEndDates)&gt;=RG$4),IF(OR(AND(DAY(LOOKUP($F15,TenantNames,TenantStartDates))&gt;28,DAY(EOMONTH(RG$4,0))=28,DAY(RG$4)=28),AND(DAY(LOOKUP($F15,TenantNames,TenantStartDates))&gt;30,DAY(EOMONTH(RG$4,0))=30,DAY(RG$4)=30),DAY(LOOKUP($F15,TenantNames,TenantStartDates))=DAY(RG$4)),IF((LOOKUP($F15,TenantNames,TenantEndDates)-RG$4)&lt;=31,LOOKUP($F15,TenantNames,TenantTotalRevenues)-SUM($JA15:RF15),LOOKUP($F15,TenantNames,TenantMonthlyRents)),IF(AND((SUMIF($G$4:AHB$4,"&lt;"&amp;RG$4,$G15:AHB15))&gt;SUMIFS(TransactionAmounts,TenantSources,$F15,'Filtered Data'!$C$2:$C23,"&lt;"&amp;RG$4),RG$4&lt;TODAY()),"Late","Occupied")),)))</f>
        <v/>
      </c>
      <c r="RH15" s="33" t="str">
        <f>IF(ISBLANK($F15),,IF(TODAY()=RH$4,"Today",IF(AND(LOOKUP($F15,TenantNames,TenantStartDates)&lt;=RH$4,LOOKUP($F15,TenantNames,TenantEndDates)&gt;=RH$4),IF(OR(AND(DAY(LOOKUP($F15,TenantNames,TenantStartDates))&gt;28,DAY(EOMONTH(RH$4,0))=28,DAY(RH$4)=28),AND(DAY(LOOKUP($F15,TenantNames,TenantStartDates))&gt;30,DAY(EOMONTH(RH$4,0))=30,DAY(RH$4)=30),DAY(LOOKUP($F15,TenantNames,TenantStartDates))=DAY(RH$4)),IF((LOOKUP($F15,TenantNames,TenantEndDates)-RH$4)&lt;=31,LOOKUP($F15,TenantNames,TenantTotalRevenues)-SUM($JA15:RG15),LOOKUP($F15,TenantNames,TenantMonthlyRents)),IF(AND((SUMIF($G$4:AHB$4,"&lt;"&amp;RH$4,$G15:AHB15))&gt;SUMIFS(TransactionAmounts,TenantSources,$F15,'Filtered Data'!$C$2:$C23,"&lt;"&amp;RH$4),RH$4&lt;TODAY()),"Late","Occupied")),)))</f>
        <v/>
      </c>
      <c r="RI15" s="33" t="str">
        <f>IF(ISBLANK($F15),,IF(TODAY()=RI$4,"Today",IF(AND(LOOKUP($F15,TenantNames,TenantStartDates)&lt;=RI$4,LOOKUP($F15,TenantNames,TenantEndDates)&gt;=RI$4),IF(OR(AND(DAY(LOOKUP($F15,TenantNames,TenantStartDates))&gt;28,DAY(EOMONTH(RI$4,0))=28,DAY(RI$4)=28),AND(DAY(LOOKUP($F15,TenantNames,TenantStartDates))&gt;30,DAY(EOMONTH(RI$4,0))=30,DAY(RI$4)=30),DAY(LOOKUP($F15,TenantNames,TenantStartDates))=DAY(RI$4)),IF((LOOKUP($F15,TenantNames,TenantEndDates)-RI$4)&lt;=31,LOOKUP($F15,TenantNames,TenantTotalRevenues)-SUM($JA15:RH15),LOOKUP($F15,TenantNames,TenantMonthlyRents)),IF(AND((SUMIF($G$4:AHB$4,"&lt;"&amp;RI$4,$G15:AHB15))&gt;SUMIFS(TransactionAmounts,TenantSources,$F15,'Filtered Data'!$C$2:$C23,"&lt;"&amp;RI$4),RI$4&lt;TODAY()),"Late","Occupied")),)))</f>
        <v/>
      </c>
      <c r="RJ15" s="33" t="str">
        <f>IF(ISBLANK($F15),,IF(TODAY()=RJ$4,"Today",IF(AND(LOOKUP($F15,TenantNames,TenantStartDates)&lt;=RJ$4,LOOKUP($F15,TenantNames,TenantEndDates)&gt;=RJ$4),IF(OR(AND(DAY(LOOKUP($F15,TenantNames,TenantStartDates))&gt;28,DAY(EOMONTH(RJ$4,0))=28,DAY(RJ$4)=28),AND(DAY(LOOKUP($F15,TenantNames,TenantStartDates))&gt;30,DAY(EOMONTH(RJ$4,0))=30,DAY(RJ$4)=30),DAY(LOOKUP($F15,TenantNames,TenantStartDates))=DAY(RJ$4)),IF((LOOKUP($F15,TenantNames,TenantEndDates)-RJ$4)&lt;=31,LOOKUP($F15,TenantNames,TenantTotalRevenues)-SUM($JA15:RI15),LOOKUP($F15,TenantNames,TenantMonthlyRents)),IF(AND((SUMIF($G$4:AHB$4,"&lt;"&amp;RJ$4,$G15:AHB15))&gt;SUMIFS(TransactionAmounts,TenantSources,$F15,'Filtered Data'!$C$2:$C23,"&lt;"&amp;RJ$4),RJ$4&lt;TODAY()),"Late","Occupied")),)))</f>
        <v/>
      </c>
      <c r="RK15" s="33" t="str">
        <f>IF(ISBLANK($F15),,IF(TODAY()=RK$4,"Today",IF(AND(LOOKUP($F15,TenantNames,TenantStartDates)&lt;=RK$4,LOOKUP($F15,TenantNames,TenantEndDates)&gt;=RK$4),IF(OR(AND(DAY(LOOKUP($F15,TenantNames,TenantStartDates))&gt;28,DAY(EOMONTH(RK$4,0))=28,DAY(RK$4)=28),AND(DAY(LOOKUP($F15,TenantNames,TenantStartDates))&gt;30,DAY(EOMONTH(RK$4,0))=30,DAY(RK$4)=30),DAY(LOOKUP($F15,TenantNames,TenantStartDates))=DAY(RK$4)),IF((LOOKUP($F15,TenantNames,TenantEndDates)-RK$4)&lt;=31,LOOKUP($F15,TenantNames,TenantTotalRevenues)-SUM($JA15:RJ15),LOOKUP($F15,TenantNames,TenantMonthlyRents)),IF(AND((SUMIF($G$4:AHB$4,"&lt;"&amp;RK$4,$G15:AHB15))&gt;SUMIFS(TransactionAmounts,TenantSources,$F15,'Filtered Data'!$C$2:$C23,"&lt;"&amp;RK$4),RK$4&lt;TODAY()),"Late","Occupied")),)))</f>
        <v/>
      </c>
      <c r="RL15" s="33" t="str">
        <f>IF(ISBLANK($F15),,IF(TODAY()=RL$4,"Today",IF(AND(LOOKUP($F15,TenantNames,TenantStartDates)&lt;=RL$4,LOOKUP($F15,TenantNames,TenantEndDates)&gt;=RL$4),IF(OR(AND(DAY(LOOKUP($F15,TenantNames,TenantStartDates))&gt;28,DAY(EOMONTH(RL$4,0))=28,DAY(RL$4)=28),AND(DAY(LOOKUP($F15,TenantNames,TenantStartDates))&gt;30,DAY(EOMONTH(RL$4,0))=30,DAY(RL$4)=30),DAY(LOOKUP($F15,TenantNames,TenantStartDates))=DAY(RL$4)),IF((LOOKUP($F15,TenantNames,TenantEndDates)-RL$4)&lt;=31,LOOKUP($F15,TenantNames,TenantTotalRevenues)-SUM($JA15:RK15),LOOKUP($F15,TenantNames,TenantMonthlyRents)),IF(AND((SUMIF($G$4:AHB$4,"&lt;"&amp;RL$4,$G15:AHB15))&gt;SUMIFS(TransactionAmounts,TenantSources,$F15,'Filtered Data'!$C$2:$C23,"&lt;"&amp;RL$4),RL$4&lt;TODAY()),"Late","Occupied")),)))</f>
        <v/>
      </c>
      <c r="RM15" s="33" t="str">
        <f>IF(ISBLANK($F15),,IF(TODAY()=RM$4,"Today",IF(AND(LOOKUP($F15,TenantNames,TenantStartDates)&lt;=RM$4,LOOKUP($F15,TenantNames,TenantEndDates)&gt;=RM$4),IF(OR(AND(DAY(LOOKUP($F15,TenantNames,TenantStartDates))&gt;28,DAY(EOMONTH(RM$4,0))=28,DAY(RM$4)=28),AND(DAY(LOOKUP($F15,TenantNames,TenantStartDates))&gt;30,DAY(EOMONTH(RM$4,0))=30,DAY(RM$4)=30),DAY(LOOKUP($F15,TenantNames,TenantStartDates))=DAY(RM$4)),IF((LOOKUP($F15,TenantNames,TenantEndDates)-RM$4)&lt;=31,LOOKUP($F15,TenantNames,TenantTotalRevenues)-SUM($JA15:RL15),LOOKUP($F15,TenantNames,TenantMonthlyRents)),IF(AND((SUMIF($G$4:AHB$4,"&lt;"&amp;RM$4,$G15:AHB15))&gt;SUMIFS(TransactionAmounts,TenantSources,$F15,'Filtered Data'!$C$2:$C23,"&lt;"&amp;RM$4),RM$4&lt;TODAY()),"Late","Occupied")),)))</f>
        <v/>
      </c>
      <c r="RN15" s="33" t="str">
        <f>IF(ISBLANK($F15),,IF(TODAY()=RN$4,"Today",IF(AND(LOOKUP($F15,TenantNames,TenantStartDates)&lt;=RN$4,LOOKUP($F15,TenantNames,TenantEndDates)&gt;=RN$4),IF(OR(AND(DAY(LOOKUP($F15,TenantNames,TenantStartDates))&gt;28,DAY(EOMONTH(RN$4,0))=28,DAY(RN$4)=28),AND(DAY(LOOKUP($F15,TenantNames,TenantStartDates))&gt;30,DAY(EOMONTH(RN$4,0))=30,DAY(RN$4)=30),DAY(LOOKUP($F15,TenantNames,TenantStartDates))=DAY(RN$4)),IF((LOOKUP($F15,TenantNames,TenantEndDates)-RN$4)&lt;=31,LOOKUP($F15,TenantNames,TenantTotalRevenues)-SUM($JA15:RM15),LOOKUP($F15,TenantNames,TenantMonthlyRents)),IF(AND((SUMIF($G$4:AHB$4,"&lt;"&amp;RN$4,$G15:AHB15))&gt;SUMIFS(TransactionAmounts,TenantSources,$F15,'Filtered Data'!$C$2:$C23,"&lt;"&amp;RN$4),RN$4&lt;TODAY()),"Late","Occupied")),)))</f>
        <v/>
      </c>
      <c r="RO15" s="33" t="str">
        <f>IF(ISBLANK($F15),,IF(TODAY()=RO$4,"Today",IF(AND(LOOKUP($F15,TenantNames,TenantStartDates)&lt;=RO$4,LOOKUP($F15,TenantNames,TenantEndDates)&gt;=RO$4),IF(OR(AND(DAY(LOOKUP($F15,TenantNames,TenantStartDates))&gt;28,DAY(EOMONTH(RO$4,0))=28,DAY(RO$4)=28),AND(DAY(LOOKUP($F15,TenantNames,TenantStartDates))&gt;30,DAY(EOMONTH(RO$4,0))=30,DAY(RO$4)=30),DAY(LOOKUP($F15,TenantNames,TenantStartDates))=DAY(RO$4)),IF((LOOKUP($F15,TenantNames,TenantEndDates)-RO$4)&lt;=31,LOOKUP($F15,TenantNames,TenantTotalRevenues)-SUM($JA15:RN15),LOOKUP($F15,TenantNames,TenantMonthlyRents)),IF(AND((SUMIF($G$4:AHB$4,"&lt;"&amp;RO$4,$G15:AHB15))&gt;SUMIFS(TransactionAmounts,TenantSources,$F15,'Filtered Data'!$C$2:$C23,"&lt;"&amp;RO$4),RO$4&lt;TODAY()),"Late","Occupied")),)))</f>
        <v/>
      </c>
      <c r="RP15" s="33" t="str">
        <f>IF(ISBLANK($F15),,IF(TODAY()=RP$4,"Today",IF(AND(LOOKUP($F15,TenantNames,TenantStartDates)&lt;=RP$4,LOOKUP($F15,TenantNames,TenantEndDates)&gt;=RP$4),IF(OR(AND(DAY(LOOKUP($F15,TenantNames,TenantStartDates))&gt;28,DAY(EOMONTH(RP$4,0))=28,DAY(RP$4)=28),AND(DAY(LOOKUP($F15,TenantNames,TenantStartDates))&gt;30,DAY(EOMONTH(RP$4,0))=30,DAY(RP$4)=30),DAY(LOOKUP($F15,TenantNames,TenantStartDates))=DAY(RP$4)),IF((LOOKUP($F15,TenantNames,TenantEndDates)-RP$4)&lt;=31,LOOKUP($F15,TenantNames,TenantTotalRevenues)-SUM($JA15:RO15),LOOKUP($F15,TenantNames,TenantMonthlyRents)),IF(AND((SUMIF($G$4:AHB$4,"&lt;"&amp;RP$4,$G15:AHB15))&gt;SUMIFS(TransactionAmounts,TenantSources,$F15,'Filtered Data'!$C$2:$C23,"&lt;"&amp;RP$4),RP$4&lt;TODAY()),"Late","Occupied")),)))</f>
        <v/>
      </c>
      <c r="RQ15" s="33" t="str">
        <f>IF(ISBLANK($F15),,IF(TODAY()=RQ$4,"Today",IF(AND(LOOKUP($F15,TenantNames,TenantStartDates)&lt;=RQ$4,LOOKUP($F15,TenantNames,TenantEndDates)&gt;=RQ$4),IF(OR(AND(DAY(LOOKUP($F15,TenantNames,TenantStartDates))&gt;28,DAY(EOMONTH(RQ$4,0))=28,DAY(RQ$4)=28),AND(DAY(LOOKUP($F15,TenantNames,TenantStartDates))&gt;30,DAY(EOMONTH(RQ$4,0))=30,DAY(RQ$4)=30),DAY(LOOKUP($F15,TenantNames,TenantStartDates))=DAY(RQ$4)),IF((LOOKUP($F15,TenantNames,TenantEndDates)-RQ$4)&lt;=31,LOOKUP($F15,TenantNames,TenantTotalRevenues)-SUM($JA15:RP15),LOOKUP($F15,TenantNames,TenantMonthlyRents)),IF(AND((SUMIF($G$4:AHB$4,"&lt;"&amp;RQ$4,$G15:AHB15))&gt;SUMIFS(TransactionAmounts,TenantSources,$F15,'Filtered Data'!$C$2:$C23,"&lt;"&amp;RQ$4),RQ$4&lt;TODAY()),"Late","Occupied")),)))</f>
        <v/>
      </c>
      <c r="RR15" s="33" t="str">
        <f>IF(ISBLANK($F15),,IF(TODAY()=RR$4,"Today",IF(AND(LOOKUP($F15,TenantNames,TenantStartDates)&lt;=RR$4,LOOKUP($F15,TenantNames,TenantEndDates)&gt;=RR$4),IF(OR(AND(DAY(LOOKUP($F15,TenantNames,TenantStartDates))&gt;28,DAY(EOMONTH(RR$4,0))=28,DAY(RR$4)=28),AND(DAY(LOOKUP($F15,TenantNames,TenantStartDates))&gt;30,DAY(EOMONTH(RR$4,0))=30,DAY(RR$4)=30),DAY(LOOKUP($F15,TenantNames,TenantStartDates))=DAY(RR$4)),IF((LOOKUP($F15,TenantNames,TenantEndDates)-RR$4)&lt;=31,LOOKUP($F15,TenantNames,TenantTotalRevenues)-SUM($JA15:RQ15),LOOKUP($F15,TenantNames,TenantMonthlyRents)),IF(AND((SUMIF($G$4:AHB$4,"&lt;"&amp;RR$4,$G15:AHB15))&gt;SUMIFS(TransactionAmounts,TenantSources,$F15,'Filtered Data'!$C$2:$C23,"&lt;"&amp;RR$4),RR$4&lt;TODAY()),"Late","Occupied")),)))</f>
        <v/>
      </c>
      <c r="RS15" s="33" t="str">
        <f>IF(ISBLANK($F15),,IF(TODAY()=RS$4,"Today",IF(AND(LOOKUP($F15,TenantNames,TenantStartDates)&lt;=RS$4,LOOKUP($F15,TenantNames,TenantEndDates)&gt;=RS$4),IF(OR(AND(DAY(LOOKUP($F15,TenantNames,TenantStartDates))&gt;28,DAY(EOMONTH(RS$4,0))=28,DAY(RS$4)=28),AND(DAY(LOOKUP($F15,TenantNames,TenantStartDates))&gt;30,DAY(EOMONTH(RS$4,0))=30,DAY(RS$4)=30),DAY(LOOKUP($F15,TenantNames,TenantStartDates))=DAY(RS$4)),IF((LOOKUP($F15,TenantNames,TenantEndDates)-RS$4)&lt;=31,LOOKUP($F15,TenantNames,TenantTotalRevenues)-SUM($JA15:RR15),LOOKUP($F15,TenantNames,TenantMonthlyRents)),IF(AND((SUMIF($G$4:AHB$4,"&lt;"&amp;RS$4,$G15:AHB15))&gt;SUMIFS(TransactionAmounts,TenantSources,$F15,'Filtered Data'!$C$2:$C23,"&lt;"&amp;RS$4),RS$4&lt;TODAY()),"Late","Occupied")),)))</f>
        <v/>
      </c>
      <c r="RT15" s="33" t="str">
        <f>IF(ISBLANK($F15),,IF(TODAY()=RT$4,"Today",IF(AND(LOOKUP($F15,TenantNames,TenantStartDates)&lt;=RT$4,LOOKUP($F15,TenantNames,TenantEndDates)&gt;=RT$4),IF(OR(AND(DAY(LOOKUP($F15,TenantNames,TenantStartDates))&gt;28,DAY(EOMONTH(RT$4,0))=28,DAY(RT$4)=28),AND(DAY(LOOKUP($F15,TenantNames,TenantStartDates))&gt;30,DAY(EOMONTH(RT$4,0))=30,DAY(RT$4)=30),DAY(LOOKUP($F15,TenantNames,TenantStartDates))=DAY(RT$4)),IF((LOOKUP($F15,TenantNames,TenantEndDates)-RT$4)&lt;=31,LOOKUP($F15,TenantNames,TenantTotalRevenues)-SUM($JA15:RS15),LOOKUP($F15,TenantNames,TenantMonthlyRents)),IF(AND((SUMIF($G$4:AHB$4,"&lt;"&amp;RT$4,$G15:AHB15))&gt;SUMIFS(TransactionAmounts,TenantSources,$F15,'Filtered Data'!$C$2:$C23,"&lt;"&amp;RT$4),RT$4&lt;TODAY()),"Late","Occupied")),)))</f>
        <v/>
      </c>
      <c r="RU15" s="33" t="str">
        <f>IF(ISBLANK($F15),,IF(TODAY()=RU$4,"Today",IF(AND(LOOKUP($F15,TenantNames,TenantStartDates)&lt;=RU$4,LOOKUP($F15,TenantNames,TenantEndDates)&gt;=RU$4),IF(OR(AND(DAY(LOOKUP($F15,TenantNames,TenantStartDates))&gt;28,DAY(EOMONTH(RU$4,0))=28,DAY(RU$4)=28),AND(DAY(LOOKUP($F15,TenantNames,TenantStartDates))&gt;30,DAY(EOMONTH(RU$4,0))=30,DAY(RU$4)=30),DAY(LOOKUP($F15,TenantNames,TenantStartDates))=DAY(RU$4)),IF((LOOKUP($F15,TenantNames,TenantEndDates)-RU$4)&lt;=31,LOOKUP($F15,TenantNames,TenantTotalRevenues)-SUM($JA15:RT15),LOOKUP($F15,TenantNames,TenantMonthlyRents)),IF(AND((SUMIF($G$4:AHB$4,"&lt;"&amp;RU$4,$G15:AHB15))&gt;SUMIFS(TransactionAmounts,TenantSources,$F15,'Filtered Data'!$C$2:$C23,"&lt;"&amp;RU$4),RU$4&lt;TODAY()),"Late","Occupied")),)))</f>
        <v/>
      </c>
      <c r="RV15" s="33" t="str">
        <f>IF(ISBLANK($F15),,IF(TODAY()=RV$4,"Today",IF(AND(LOOKUP($F15,TenantNames,TenantStartDates)&lt;=RV$4,LOOKUP($F15,TenantNames,TenantEndDates)&gt;=RV$4),IF(OR(AND(DAY(LOOKUP($F15,TenantNames,TenantStartDates))&gt;28,DAY(EOMONTH(RV$4,0))=28,DAY(RV$4)=28),AND(DAY(LOOKUP($F15,TenantNames,TenantStartDates))&gt;30,DAY(EOMONTH(RV$4,0))=30,DAY(RV$4)=30),DAY(LOOKUP($F15,TenantNames,TenantStartDates))=DAY(RV$4)),IF((LOOKUP($F15,TenantNames,TenantEndDates)-RV$4)&lt;=31,LOOKUP($F15,TenantNames,TenantTotalRevenues)-SUM($JA15:RU15),LOOKUP($F15,TenantNames,TenantMonthlyRents)),IF(AND((SUMIF($G$4:AHB$4,"&lt;"&amp;RV$4,$G15:AHB15))&gt;SUMIFS(TransactionAmounts,TenantSources,$F15,'Filtered Data'!$C$2:$C23,"&lt;"&amp;RV$4),RV$4&lt;TODAY()),"Late","Occupied")),)))</f>
        <v/>
      </c>
      <c r="RW15" s="33" t="str">
        <f>IF(ISBLANK($F15),,IF(TODAY()=RW$4,"Today",IF(AND(LOOKUP($F15,TenantNames,TenantStartDates)&lt;=RW$4,LOOKUP($F15,TenantNames,TenantEndDates)&gt;=RW$4),IF(OR(AND(DAY(LOOKUP($F15,TenantNames,TenantStartDates))&gt;28,DAY(EOMONTH(RW$4,0))=28,DAY(RW$4)=28),AND(DAY(LOOKUP($F15,TenantNames,TenantStartDates))&gt;30,DAY(EOMONTH(RW$4,0))=30,DAY(RW$4)=30),DAY(LOOKUP($F15,TenantNames,TenantStartDates))=DAY(RW$4)),IF((LOOKUP($F15,TenantNames,TenantEndDates)-RW$4)&lt;=31,LOOKUP($F15,TenantNames,TenantTotalRevenues)-SUM($JA15:RV15),LOOKUP($F15,TenantNames,TenantMonthlyRents)),IF(AND((SUMIF($G$4:AHB$4,"&lt;"&amp;RW$4,$G15:AHB15))&gt;SUMIFS(TransactionAmounts,TenantSources,$F15,'Filtered Data'!$C$2:$C23,"&lt;"&amp;RW$4),RW$4&lt;TODAY()),"Late","Occupied")),)))</f>
        <v/>
      </c>
      <c r="RX15" s="33" t="str">
        <f>IF(ISBLANK($F15),,IF(TODAY()=RX$4,"Today",IF(AND(LOOKUP($F15,TenantNames,TenantStartDates)&lt;=RX$4,LOOKUP($F15,TenantNames,TenantEndDates)&gt;=RX$4),IF(OR(AND(DAY(LOOKUP($F15,TenantNames,TenantStartDates))&gt;28,DAY(EOMONTH(RX$4,0))=28,DAY(RX$4)=28),AND(DAY(LOOKUP($F15,TenantNames,TenantStartDates))&gt;30,DAY(EOMONTH(RX$4,0))=30,DAY(RX$4)=30),DAY(LOOKUP($F15,TenantNames,TenantStartDates))=DAY(RX$4)),IF((LOOKUP($F15,TenantNames,TenantEndDates)-RX$4)&lt;=31,LOOKUP($F15,TenantNames,TenantTotalRevenues)-SUM($JA15:RW15),LOOKUP($F15,TenantNames,TenantMonthlyRents)),IF(AND((SUMIF($G$4:AHB$4,"&lt;"&amp;RX$4,$G15:AHB15))&gt;SUMIFS(TransactionAmounts,TenantSources,$F15,'Filtered Data'!$C$2:$C23,"&lt;"&amp;RX$4),RX$4&lt;TODAY()),"Late","Occupied")),)))</f>
        <v/>
      </c>
      <c r="RY15" s="33" t="str">
        <f>IF(ISBLANK($F15),,IF(TODAY()=RY$4,"Today",IF(AND(LOOKUP($F15,TenantNames,TenantStartDates)&lt;=RY$4,LOOKUP($F15,TenantNames,TenantEndDates)&gt;=RY$4),IF(OR(AND(DAY(LOOKUP($F15,TenantNames,TenantStartDates))&gt;28,DAY(EOMONTH(RY$4,0))=28,DAY(RY$4)=28),AND(DAY(LOOKUP($F15,TenantNames,TenantStartDates))&gt;30,DAY(EOMONTH(RY$4,0))=30,DAY(RY$4)=30),DAY(LOOKUP($F15,TenantNames,TenantStartDates))=DAY(RY$4)),IF((LOOKUP($F15,TenantNames,TenantEndDates)-RY$4)&lt;=31,LOOKUP($F15,TenantNames,TenantTotalRevenues)-SUM($JA15:RX15),LOOKUP($F15,TenantNames,TenantMonthlyRents)),IF(AND((SUMIF($G$4:AHB$4,"&lt;"&amp;RY$4,$G15:AHB15))&gt;SUMIFS(TransactionAmounts,TenantSources,$F15,'Filtered Data'!$C$2:$C23,"&lt;"&amp;RY$4),RY$4&lt;TODAY()),"Late","Occupied")),)))</f>
        <v/>
      </c>
      <c r="RZ15" s="33" t="str">
        <f>IF(ISBLANK($F15),,IF(TODAY()=RZ$4,"Today",IF(AND(LOOKUP($F15,TenantNames,TenantStartDates)&lt;=RZ$4,LOOKUP($F15,TenantNames,TenantEndDates)&gt;=RZ$4),IF(OR(AND(DAY(LOOKUP($F15,TenantNames,TenantStartDates))&gt;28,DAY(EOMONTH(RZ$4,0))=28,DAY(RZ$4)=28),AND(DAY(LOOKUP($F15,TenantNames,TenantStartDates))&gt;30,DAY(EOMONTH(RZ$4,0))=30,DAY(RZ$4)=30),DAY(LOOKUP($F15,TenantNames,TenantStartDates))=DAY(RZ$4)),IF((LOOKUP($F15,TenantNames,TenantEndDates)-RZ$4)&lt;=31,LOOKUP($F15,TenantNames,TenantTotalRevenues)-SUM($JA15:RY15),LOOKUP($F15,TenantNames,TenantMonthlyRents)),IF(AND((SUMIF($G$4:AHB$4,"&lt;"&amp;RZ$4,$G15:AHB15))&gt;SUMIFS(TransactionAmounts,TenantSources,$F15,'Filtered Data'!$C$2:$C23,"&lt;"&amp;RZ$4),RZ$4&lt;TODAY()),"Late","Occupied")),)))</f>
        <v/>
      </c>
      <c r="SA15" s="33" t="str">
        <f>IF(ISBLANK($F15),,IF(TODAY()=SA$4,"Today",IF(AND(LOOKUP($F15,TenantNames,TenantStartDates)&lt;=SA$4,LOOKUP($F15,TenantNames,TenantEndDates)&gt;=SA$4),IF(OR(AND(DAY(LOOKUP($F15,TenantNames,TenantStartDates))&gt;28,DAY(EOMONTH(SA$4,0))=28,DAY(SA$4)=28),AND(DAY(LOOKUP($F15,TenantNames,TenantStartDates))&gt;30,DAY(EOMONTH(SA$4,0))=30,DAY(SA$4)=30),DAY(LOOKUP($F15,TenantNames,TenantStartDates))=DAY(SA$4)),IF((LOOKUP($F15,TenantNames,TenantEndDates)-SA$4)&lt;=31,LOOKUP($F15,TenantNames,TenantTotalRevenues)-SUM($JA15:RZ15),LOOKUP($F15,TenantNames,TenantMonthlyRents)),IF(AND((SUMIF($G$4:AHB$4,"&lt;"&amp;SA$4,$G15:AHB15))&gt;SUMIFS(TransactionAmounts,TenantSources,$F15,'Filtered Data'!$C$2:$C23,"&lt;"&amp;SA$4),SA$4&lt;TODAY()),"Late","Occupied")),)))</f>
        <v/>
      </c>
      <c r="SB15" s="33" t="str">
        <f>IF(ISBLANK($F15),,IF(TODAY()=SB$4,"Today",IF(AND(LOOKUP($F15,TenantNames,TenantStartDates)&lt;=SB$4,LOOKUP($F15,TenantNames,TenantEndDates)&gt;=SB$4),IF(OR(AND(DAY(LOOKUP($F15,TenantNames,TenantStartDates))&gt;28,DAY(EOMONTH(SB$4,0))=28,DAY(SB$4)=28),AND(DAY(LOOKUP($F15,TenantNames,TenantStartDates))&gt;30,DAY(EOMONTH(SB$4,0))=30,DAY(SB$4)=30),DAY(LOOKUP($F15,TenantNames,TenantStartDates))=DAY(SB$4)),IF((LOOKUP($F15,TenantNames,TenantEndDates)-SB$4)&lt;=31,LOOKUP($F15,TenantNames,TenantTotalRevenues)-SUM($JA15:SA15),LOOKUP($F15,TenantNames,TenantMonthlyRents)),IF(AND((SUMIF($G$4:AHB$4,"&lt;"&amp;SB$4,$G15:AHB15))&gt;SUMIFS(TransactionAmounts,TenantSources,$F15,'Filtered Data'!$C$2:$C23,"&lt;"&amp;SB$4),SB$4&lt;TODAY()),"Late","Occupied")),)))</f>
        <v/>
      </c>
      <c r="SC15" s="33" t="str">
        <f>IF(ISBLANK($F15),,IF(TODAY()=SC$4,"Today",IF(AND(LOOKUP($F15,TenantNames,TenantStartDates)&lt;=SC$4,LOOKUP($F15,TenantNames,TenantEndDates)&gt;=SC$4),IF(OR(AND(DAY(LOOKUP($F15,TenantNames,TenantStartDates))&gt;28,DAY(EOMONTH(SC$4,0))=28,DAY(SC$4)=28),AND(DAY(LOOKUP($F15,TenantNames,TenantStartDates))&gt;30,DAY(EOMONTH(SC$4,0))=30,DAY(SC$4)=30),DAY(LOOKUP($F15,TenantNames,TenantStartDates))=DAY(SC$4)),IF((LOOKUP($F15,TenantNames,TenantEndDates)-SC$4)&lt;=31,LOOKUP($F15,TenantNames,TenantTotalRevenues)-SUM($JA15:SB15),LOOKUP($F15,TenantNames,TenantMonthlyRents)),IF(AND((SUMIF($G$4:AHB$4,"&lt;"&amp;SC$4,$G15:AHB15))&gt;SUMIFS(TransactionAmounts,TenantSources,$F15,'Filtered Data'!$C$2:$C23,"&lt;"&amp;SC$4),SC$4&lt;TODAY()),"Late","Occupied")),)))</f>
        <v/>
      </c>
      <c r="SD15" s="33" t="str">
        <f>IF(ISBLANK($F15),,IF(TODAY()=SD$4,"Today",IF(AND(LOOKUP($F15,TenantNames,TenantStartDates)&lt;=SD$4,LOOKUP($F15,TenantNames,TenantEndDates)&gt;=SD$4),IF(OR(AND(DAY(LOOKUP($F15,TenantNames,TenantStartDates))&gt;28,DAY(EOMONTH(SD$4,0))=28,DAY(SD$4)=28),AND(DAY(LOOKUP($F15,TenantNames,TenantStartDates))&gt;30,DAY(EOMONTH(SD$4,0))=30,DAY(SD$4)=30),DAY(LOOKUP($F15,TenantNames,TenantStartDates))=DAY(SD$4)),IF((LOOKUP($F15,TenantNames,TenantEndDates)-SD$4)&lt;=31,LOOKUP($F15,TenantNames,TenantTotalRevenues)-SUM($JA15:SC15),LOOKUP($F15,TenantNames,TenantMonthlyRents)),IF(AND((SUMIF($G$4:AHB$4,"&lt;"&amp;SD$4,$G15:AHB15))&gt;SUMIFS(TransactionAmounts,TenantSources,$F15,'Filtered Data'!$C$2:$C23,"&lt;"&amp;SD$4),SD$4&lt;TODAY()),"Late","Occupied")),)))</f>
        <v/>
      </c>
      <c r="SE15" s="33" t="str">
        <f>IF(ISBLANK($F15),,IF(TODAY()=SE$4,"Today",IF(AND(LOOKUP($F15,TenantNames,TenantStartDates)&lt;=SE$4,LOOKUP($F15,TenantNames,TenantEndDates)&gt;=SE$4),IF(OR(AND(DAY(LOOKUP($F15,TenantNames,TenantStartDates))&gt;28,DAY(EOMONTH(SE$4,0))=28,DAY(SE$4)=28),AND(DAY(LOOKUP($F15,TenantNames,TenantStartDates))&gt;30,DAY(EOMONTH(SE$4,0))=30,DAY(SE$4)=30),DAY(LOOKUP($F15,TenantNames,TenantStartDates))=DAY(SE$4)),IF((LOOKUP($F15,TenantNames,TenantEndDates)-SE$4)&lt;=31,LOOKUP($F15,TenantNames,TenantTotalRevenues)-SUM($JA15:SD15),LOOKUP($F15,TenantNames,TenantMonthlyRents)),IF(AND((SUMIF($G$4:AHB$4,"&lt;"&amp;SE$4,$G15:AHB15))&gt;SUMIFS(TransactionAmounts,TenantSources,$F15,'Filtered Data'!$C$2:$C23,"&lt;"&amp;SE$4),SE$4&lt;TODAY()),"Late","Occupied")),)))</f>
        <v/>
      </c>
      <c r="SF15" s="33" t="str">
        <f>IF(ISBLANK($F15),,IF(TODAY()=SF$4,"Today",IF(AND(LOOKUP($F15,TenantNames,TenantStartDates)&lt;=SF$4,LOOKUP($F15,TenantNames,TenantEndDates)&gt;=SF$4),IF(OR(AND(DAY(LOOKUP($F15,TenantNames,TenantStartDates))&gt;28,DAY(EOMONTH(SF$4,0))=28,DAY(SF$4)=28),AND(DAY(LOOKUP($F15,TenantNames,TenantStartDates))&gt;30,DAY(EOMONTH(SF$4,0))=30,DAY(SF$4)=30),DAY(LOOKUP($F15,TenantNames,TenantStartDates))=DAY(SF$4)),IF((LOOKUP($F15,TenantNames,TenantEndDates)-SF$4)&lt;=31,LOOKUP($F15,TenantNames,TenantTotalRevenues)-SUM($JA15:SE15),LOOKUP($F15,TenantNames,TenantMonthlyRents)),IF(AND((SUMIF($G$4:AHB$4,"&lt;"&amp;SF$4,$G15:AHB15))&gt;SUMIFS(TransactionAmounts,TenantSources,$F15,'Filtered Data'!$C$2:$C23,"&lt;"&amp;SF$4),SF$4&lt;TODAY()),"Late","Occupied")),)))</f>
        <v/>
      </c>
      <c r="SG15" s="33" t="str">
        <f>IF(ISBLANK($F15),,IF(TODAY()=SG$4,"Today",IF(AND(LOOKUP($F15,TenantNames,TenantStartDates)&lt;=SG$4,LOOKUP($F15,TenantNames,TenantEndDates)&gt;=SG$4),IF(OR(AND(DAY(LOOKUP($F15,TenantNames,TenantStartDates))&gt;28,DAY(EOMONTH(SG$4,0))=28,DAY(SG$4)=28),AND(DAY(LOOKUP($F15,TenantNames,TenantStartDates))&gt;30,DAY(EOMONTH(SG$4,0))=30,DAY(SG$4)=30),DAY(LOOKUP($F15,TenantNames,TenantStartDates))=DAY(SG$4)),IF((LOOKUP($F15,TenantNames,TenantEndDates)-SG$4)&lt;=31,LOOKUP($F15,TenantNames,TenantTotalRevenues)-SUM($JA15:SF15),LOOKUP($F15,TenantNames,TenantMonthlyRents)),IF(AND((SUMIF($G$4:AHB$4,"&lt;"&amp;SG$4,$G15:AHB15))&gt;SUMIFS(TransactionAmounts,TenantSources,$F15,'Filtered Data'!$C$2:$C23,"&lt;"&amp;SG$4),SG$4&lt;TODAY()),"Late","Occupied")),)))</f>
        <v/>
      </c>
      <c r="SH15" s="33" t="str">
        <f>IF(ISBLANK($F15),,IF(TODAY()=SH$4,"Today",IF(AND(LOOKUP($F15,TenantNames,TenantStartDates)&lt;=SH$4,LOOKUP($F15,TenantNames,TenantEndDates)&gt;=SH$4),IF(OR(AND(DAY(LOOKUP($F15,TenantNames,TenantStartDates))&gt;28,DAY(EOMONTH(SH$4,0))=28,DAY(SH$4)=28),AND(DAY(LOOKUP($F15,TenantNames,TenantStartDates))&gt;30,DAY(EOMONTH(SH$4,0))=30,DAY(SH$4)=30),DAY(LOOKUP($F15,TenantNames,TenantStartDates))=DAY(SH$4)),IF((LOOKUP($F15,TenantNames,TenantEndDates)-SH$4)&lt;=31,LOOKUP($F15,TenantNames,TenantTotalRevenues)-SUM($JA15:SG15),LOOKUP($F15,TenantNames,TenantMonthlyRents)),IF(AND((SUMIF($G$4:AHB$4,"&lt;"&amp;SH$4,$G15:AHB15))&gt;SUMIFS(TransactionAmounts,TenantSources,$F15,'Filtered Data'!$C$2:$C23,"&lt;"&amp;SH$4),SH$4&lt;TODAY()),"Late","Occupied")),)))</f>
        <v/>
      </c>
      <c r="SI15" s="33" t="str">
        <f>IF(ISBLANK($F15),,IF(TODAY()=SI$4,"Today",IF(AND(LOOKUP($F15,TenantNames,TenantStartDates)&lt;=SI$4,LOOKUP($F15,TenantNames,TenantEndDates)&gt;=SI$4),IF(OR(AND(DAY(LOOKUP($F15,TenantNames,TenantStartDates))&gt;28,DAY(EOMONTH(SI$4,0))=28,DAY(SI$4)=28),AND(DAY(LOOKUP($F15,TenantNames,TenantStartDates))&gt;30,DAY(EOMONTH(SI$4,0))=30,DAY(SI$4)=30),DAY(LOOKUP($F15,TenantNames,TenantStartDates))=DAY(SI$4)),IF((LOOKUP($F15,TenantNames,TenantEndDates)-SI$4)&lt;=31,LOOKUP($F15,TenantNames,TenantTotalRevenues)-SUM($JA15:SH15),LOOKUP($F15,TenantNames,TenantMonthlyRents)),IF(AND((SUMIF($G$4:AHB$4,"&lt;"&amp;SI$4,$G15:AHB15))&gt;SUMIFS(TransactionAmounts,TenantSources,$F15,'Filtered Data'!$C$2:$C23,"&lt;"&amp;SI$4),SI$4&lt;TODAY()),"Late","Occupied")),)))</f>
        <v/>
      </c>
      <c r="SJ15" s="33" t="str">
        <f>IF(ISBLANK($F15),,IF(TODAY()=SJ$4,"Today",IF(AND(LOOKUP($F15,TenantNames,TenantStartDates)&lt;=SJ$4,LOOKUP($F15,TenantNames,TenantEndDates)&gt;=SJ$4),IF(OR(AND(DAY(LOOKUP($F15,TenantNames,TenantStartDates))&gt;28,DAY(EOMONTH(SJ$4,0))=28,DAY(SJ$4)=28),AND(DAY(LOOKUP($F15,TenantNames,TenantStartDates))&gt;30,DAY(EOMONTH(SJ$4,0))=30,DAY(SJ$4)=30),DAY(LOOKUP($F15,TenantNames,TenantStartDates))=DAY(SJ$4)),IF((LOOKUP($F15,TenantNames,TenantEndDates)-SJ$4)&lt;=31,LOOKUP($F15,TenantNames,TenantTotalRevenues)-SUM($JA15:SI15),LOOKUP($F15,TenantNames,TenantMonthlyRents)),IF(AND((SUMIF($G$4:AHB$4,"&lt;"&amp;SJ$4,$G15:AHB15))&gt;SUMIFS(TransactionAmounts,TenantSources,$F15,'Filtered Data'!$C$2:$C23,"&lt;"&amp;SJ$4),SJ$4&lt;TODAY()),"Late","Occupied")),)))</f>
        <v/>
      </c>
      <c r="SK15" s="33" t="str">
        <f>IF(ISBLANK($F15),,IF(TODAY()=SK$4,"Today",IF(AND(LOOKUP($F15,TenantNames,TenantStartDates)&lt;=SK$4,LOOKUP($F15,TenantNames,TenantEndDates)&gt;=SK$4),IF(OR(AND(DAY(LOOKUP($F15,TenantNames,TenantStartDates))&gt;28,DAY(EOMONTH(SK$4,0))=28,DAY(SK$4)=28),AND(DAY(LOOKUP($F15,TenantNames,TenantStartDates))&gt;30,DAY(EOMONTH(SK$4,0))=30,DAY(SK$4)=30),DAY(LOOKUP($F15,TenantNames,TenantStartDates))=DAY(SK$4)),IF((LOOKUP($F15,TenantNames,TenantEndDates)-SK$4)&lt;=31,LOOKUP($F15,TenantNames,TenantTotalRevenues)-SUM($JA15:SJ15),LOOKUP($F15,TenantNames,TenantMonthlyRents)),IF(AND((SUMIF($G$4:AHB$4,"&lt;"&amp;SK$4,$G15:AHB15))&gt;SUMIFS(TransactionAmounts,TenantSources,$F15,'Filtered Data'!$C$2:$C23,"&lt;"&amp;SK$4),SK$4&lt;TODAY()),"Late","Occupied")),)))</f>
        <v/>
      </c>
      <c r="SL15" s="33" t="str">
        <f>IF(ISBLANK($F15),,IF(TODAY()=SL$4,"Today",IF(AND(LOOKUP($F15,TenantNames,TenantStartDates)&lt;=SL$4,LOOKUP($F15,TenantNames,TenantEndDates)&gt;=SL$4),IF(OR(AND(DAY(LOOKUP($F15,TenantNames,TenantStartDates))&gt;28,DAY(EOMONTH(SL$4,0))=28,DAY(SL$4)=28),AND(DAY(LOOKUP($F15,TenantNames,TenantStartDates))&gt;30,DAY(EOMONTH(SL$4,0))=30,DAY(SL$4)=30),DAY(LOOKUP($F15,TenantNames,TenantStartDates))=DAY(SL$4)),IF((LOOKUP($F15,TenantNames,TenantEndDates)-SL$4)&lt;=31,LOOKUP($F15,TenantNames,TenantTotalRevenues)-SUM($JA15:SK15),LOOKUP($F15,TenantNames,TenantMonthlyRents)),IF(AND((SUMIF($G$4:AHB$4,"&lt;"&amp;SL$4,$G15:AHB15))&gt;SUMIFS(TransactionAmounts,TenantSources,$F15,'Filtered Data'!$C$2:$C23,"&lt;"&amp;SL$4),SL$4&lt;TODAY()),"Late","Occupied")),)))</f>
        <v/>
      </c>
      <c r="SM15" s="33" t="str">
        <f>IF(ISBLANK($F15),,IF(TODAY()=SM$4,"Today",IF(AND(LOOKUP($F15,TenantNames,TenantStartDates)&lt;=SM$4,LOOKUP($F15,TenantNames,TenantEndDates)&gt;=SM$4),IF(OR(AND(DAY(LOOKUP($F15,TenantNames,TenantStartDates))&gt;28,DAY(EOMONTH(SM$4,0))=28,DAY(SM$4)=28),AND(DAY(LOOKUP($F15,TenantNames,TenantStartDates))&gt;30,DAY(EOMONTH(SM$4,0))=30,DAY(SM$4)=30),DAY(LOOKUP($F15,TenantNames,TenantStartDates))=DAY(SM$4)),IF((LOOKUP($F15,TenantNames,TenantEndDates)-SM$4)&lt;=31,LOOKUP($F15,TenantNames,TenantTotalRevenues)-SUM($JA15:SL15),LOOKUP($F15,TenantNames,TenantMonthlyRents)),IF(AND((SUMIF($G$4:AHB$4,"&lt;"&amp;SM$4,$G15:AHB15))&gt;SUMIFS(TransactionAmounts,TenantSources,$F15,'Filtered Data'!$C$2:$C23,"&lt;"&amp;SM$4),SM$4&lt;TODAY()),"Late","Occupied")),)))</f>
        <v/>
      </c>
      <c r="SN15" s="33" t="str">
        <f>IF(ISBLANK($F15),,IF(TODAY()=SN$4,"Today",IF(AND(LOOKUP($F15,TenantNames,TenantStartDates)&lt;=SN$4,LOOKUP($F15,TenantNames,TenantEndDates)&gt;=SN$4),IF(OR(AND(DAY(LOOKUP($F15,TenantNames,TenantStartDates))&gt;28,DAY(EOMONTH(SN$4,0))=28,DAY(SN$4)=28),AND(DAY(LOOKUP($F15,TenantNames,TenantStartDates))&gt;30,DAY(EOMONTH(SN$4,0))=30,DAY(SN$4)=30),DAY(LOOKUP($F15,TenantNames,TenantStartDates))=DAY(SN$4)),IF((LOOKUP($F15,TenantNames,TenantEndDates)-SN$4)&lt;=31,LOOKUP($F15,TenantNames,TenantTotalRevenues)-SUM($JA15:SM15),LOOKUP($F15,TenantNames,TenantMonthlyRents)),IF(AND((SUMIF($G$4:AHB$4,"&lt;"&amp;SN$4,$G15:AHB15))&gt;SUMIFS(TransactionAmounts,TenantSources,$F15,'Filtered Data'!$C$2:$C23,"&lt;"&amp;SN$4),SN$4&lt;TODAY()),"Late","Occupied")),)))</f>
        <v/>
      </c>
      <c r="SO15" s="33" t="str">
        <f>IF(ISBLANK($F15),,IF(TODAY()=SO$4,"Today",IF(AND(LOOKUP($F15,TenantNames,TenantStartDates)&lt;=SO$4,LOOKUP($F15,TenantNames,TenantEndDates)&gt;=SO$4),IF(OR(AND(DAY(LOOKUP($F15,TenantNames,TenantStartDates))&gt;28,DAY(EOMONTH(SO$4,0))=28,DAY(SO$4)=28),AND(DAY(LOOKUP($F15,TenantNames,TenantStartDates))&gt;30,DAY(EOMONTH(SO$4,0))=30,DAY(SO$4)=30),DAY(LOOKUP($F15,TenantNames,TenantStartDates))=DAY(SO$4)),IF((LOOKUP($F15,TenantNames,TenantEndDates)-SO$4)&lt;=31,LOOKUP($F15,TenantNames,TenantTotalRevenues)-SUM($JA15:SN15),LOOKUP($F15,TenantNames,TenantMonthlyRents)),IF(AND((SUMIF($G$4:AHB$4,"&lt;"&amp;SO$4,$G15:AHB15))&gt;SUMIFS(TransactionAmounts,TenantSources,$F15,'Filtered Data'!$C$2:$C23,"&lt;"&amp;SO$4),SO$4&lt;TODAY()),"Late","Occupied")),)))</f>
        <v/>
      </c>
      <c r="SP15" s="33" t="str">
        <f>IF(ISBLANK($F15),,IF(TODAY()=SP$4,"Today",IF(AND(LOOKUP($F15,TenantNames,TenantStartDates)&lt;=SP$4,LOOKUP($F15,TenantNames,TenantEndDates)&gt;=SP$4),IF(OR(AND(DAY(LOOKUP($F15,TenantNames,TenantStartDates))&gt;28,DAY(EOMONTH(SP$4,0))=28,DAY(SP$4)=28),AND(DAY(LOOKUP($F15,TenantNames,TenantStartDates))&gt;30,DAY(EOMONTH(SP$4,0))=30,DAY(SP$4)=30),DAY(LOOKUP($F15,TenantNames,TenantStartDates))=DAY(SP$4)),IF((LOOKUP($F15,TenantNames,TenantEndDates)-SP$4)&lt;=31,LOOKUP($F15,TenantNames,TenantTotalRevenues)-SUM($JA15:SO15),LOOKUP($F15,TenantNames,TenantMonthlyRents)),IF(AND((SUMIF($G$4:AHB$4,"&lt;"&amp;SP$4,$G15:AHB15))&gt;SUMIFS(TransactionAmounts,TenantSources,$F15,'Filtered Data'!$C$2:$C23,"&lt;"&amp;SP$4),SP$4&lt;TODAY()),"Late","Occupied")),)))</f>
        <v/>
      </c>
      <c r="SQ15" s="33" t="str">
        <f>IF(ISBLANK($F15),,IF(TODAY()=SQ$4,"Today",IF(AND(LOOKUP($F15,TenantNames,TenantStartDates)&lt;=SQ$4,LOOKUP($F15,TenantNames,TenantEndDates)&gt;=SQ$4),IF(OR(AND(DAY(LOOKUP($F15,TenantNames,TenantStartDates))&gt;28,DAY(EOMONTH(SQ$4,0))=28,DAY(SQ$4)=28),AND(DAY(LOOKUP($F15,TenantNames,TenantStartDates))&gt;30,DAY(EOMONTH(SQ$4,0))=30,DAY(SQ$4)=30),DAY(LOOKUP($F15,TenantNames,TenantStartDates))=DAY(SQ$4)),IF((LOOKUP($F15,TenantNames,TenantEndDates)-SQ$4)&lt;=31,LOOKUP($F15,TenantNames,TenantTotalRevenues)-SUM($JA15:SP15),LOOKUP($F15,TenantNames,TenantMonthlyRents)),IF(AND((SUMIF($G$4:AHB$4,"&lt;"&amp;SQ$4,$G15:AHB15))&gt;SUMIFS(TransactionAmounts,TenantSources,$F15,'Filtered Data'!$C$2:$C23,"&lt;"&amp;SQ$4),SQ$4&lt;TODAY()),"Late","Occupied")),)))</f>
        <v/>
      </c>
      <c r="SR15" s="33" t="str">
        <f>IF(ISBLANK($F15),,IF(TODAY()=SR$4,"Today",IF(AND(LOOKUP($F15,TenantNames,TenantStartDates)&lt;=SR$4,LOOKUP($F15,TenantNames,TenantEndDates)&gt;=SR$4),IF(OR(AND(DAY(LOOKUP($F15,TenantNames,TenantStartDates))&gt;28,DAY(EOMONTH(SR$4,0))=28,DAY(SR$4)=28),AND(DAY(LOOKUP($F15,TenantNames,TenantStartDates))&gt;30,DAY(EOMONTH(SR$4,0))=30,DAY(SR$4)=30),DAY(LOOKUP($F15,TenantNames,TenantStartDates))=DAY(SR$4)),IF((LOOKUP($F15,TenantNames,TenantEndDates)-SR$4)&lt;=31,LOOKUP($F15,TenantNames,TenantTotalRevenues)-SUM($JA15:SQ15),LOOKUP($F15,TenantNames,TenantMonthlyRents)),IF(AND((SUMIF($G$4:AHB$4,"&lt;"&amp;SR$4,$G15:AHB15))&gt;SUMIFS(TransactionAmounts,TenantSources,$F15,'Filtered Data'!$C$2:$C23,"&lt;"&amp;SR$4),SR$4&lt;TODAY()),"Late","Occupied")),)))</f>
        <v/>
      </c>
      <c r="SS15" s="33" t="str">
        <f>IF(ISBLANK($F15),,IF(TODAY()=SS$4,"Today",IF(AND(LOOKUP($F15,TenantNames,TenantStartDates)&lt;=SS$4,LOOKUP($F15,TenantNames,TenantEndDates)&gt;=SS$4),IF(OR(AND(DAY(LOOKUP($F15,TenantNames,TenantStartDates))&gt;28,DAY(EOMONTH(SS$4,0))=28,DAY(SS$4)=28),AND(DAY(LOOKUP($F15,TenantNames,TenantStartDates))&gt;30,DAY(EOMONTH(SS$4,0))=30,DAY(SS$4)=30),DAY(LOOKUP($F15,TenantNames,TenantStartDates))=DAY(SS$4)),IF((LOOKUP($F15,TenantNames,TenantEndDates)-SS$4)&lt;=31,LOOKUP($F15,TenantNames,TenantTotalRevenues)-SUM($JA15:SR15),LOOKUP($F15,TenantNames,TenantMonthlyRents)),IF(AND((SUMIF($G$4:AHB$4,"&lt;"&amp;SS$4,$G15:AHB15))&gt;SUMIFS(TransactionAmounts,TenantSources,$F15,'Filtered Data'!$C$2:$C23,"&lt;"&amp;SS$4),SS$4&lt;TODAY()),"Late","Occupied")),)))</f>
        <v/>
      </c>
      <c r="ST15" s="33" t="str">
        <f>IF(ISBLANK($F15),,IF(TODAY()=ST$4,"Today",IF(AND(LOOKUP($F15,TenantNames,TenantStartDates)&lt;=ST$4,LOOKUP($F15,TenantNames,TenantEndDates)&gt;=ST$4),IF(OR(AND(DAY(LOOKUP($F15,TenantNames,TenantStartDates))&gt;28,DAY(EOMONTH(ST$4,0))=28,DAY(ST$4)=28),AND(DAY(LOOKUP($F15,TenantNames,TenantStartDates))&gt;30,DAY(EOMONTH(ST$4,0))=30,DAY(ST$4)=30),DAY(LOOKUP($F15,TenantNames,TenantStartDates))=DAY(ST$4)),IF((LOOKUP($F15,TenantNames,TenantEndDates)-ST$4)&lt;=31,LOOKUP($F15,TenantNames,TenantTotalRevenues)-SUM($JA15:SS15),LOOKUP($F15,TenantNames,TenantMonthlyRents)),IF(AND((SUMIF($G$4:AHB$4,"&lt;"&amp;ST$4,$G15:AHB15))&gt;SUMIFS(TransactionAmounts,TenantSources,$F15,'Filtered Data'!$C$2:$C23,"&lt;"&amp;ST$4),ST$4&lt;TODAY()),"Late","Occupied")),)))</f>
        <v/>
      </c>
      <c r="SU15" s="33" t="str">
        <f>IF(ISBLANK($F15),,IF(TODAY()=SU$4,"Today",IF(AND(LOOKUP($F15,TenantNames,TenantStartDates)&lt;=SU$4,LOOKUP($F15,TenantNames,TenantEndDates)&gt;=SU$4),IF(OR(AND(DAY(LOOKUP($F15,TenantNames,TenantStartDates))&gt;28,DAY(EOMONTH(SU$4,0))=28,DAY(SU$4)=28),AND(DAY(LOOKUP($F15,TenantNames,TenantStartDates))&gt;30,DAY(EOMONTH(SU$4,0))=30,DAY(SU$4)=30),DAY(LOOKUP($F15,TenantNames,TenantStartDates))=DAY(SU$4)),IF((LOOKUP($F15,TenantNames,TenantEndDates)-SU$4)&lt;=31,LOOKUP($F15,TenantNames,TenantTotalRevenues)-SUM($JA15:ST15),LOOKUP($F15,TenantNames,TenantMonthlyRents)),IF(AND((SUMIF($G$4:AHB$4,"&lt;"&amp;SU$4,$G15:AHB15))&gt;SUMIFS(TransactionAmounts,TenantSources,$F15,'Filtered Data'!$C$2:$C23,"&lt;"&amp;SU$4),SU$4&lt;TODAY()),"Late","Occupied")),)))</f>
        <v/>
      </c>
      <c r="SV15" s="33" t="str">
        <f>IF(ISBLANK($F15),,IF(TODAY()=SV$4,"Today",IF(AND(LOOKUP($F15,TenantNames,TenantStartDates)&lt;=SV$4,LOOKUP($F15,TenantNames,TenantEndDates)&gt;=SV$4),IF(OR(AND(DAY(LOOKUP($F15,TenantNames,TenantStartDates))&gt;28,DAY(EOMONTH(SV$4,0))=28,DAY(SV$4)=28),AND(DAY(LOOKUP($F15,TenantNames,TenantStartDates))&gt;30,DAY(EOMONTH(SV$4,0))=30,DAY(SV$4)=30),DAY(LOOKUP($F15,TenantNames,TenantStartDates))=DAY(SV$4)),IF((LOOKUP($F15,TenantNames,TenantEndDates)-SV$4)&lt;=31,LOOKUP($F15,TenantNames,TenantTotalRevenues)-SUM($JA15:SU15),LOOKUP($F15,TenantNames,TenantMonthlyRents)),IF(AND((SUMIF($G$4:AHB$4,"&lt;"&amp;SV$4,$G15:AHB15))&gt;SUMIFS(TransactionAmounts,TenantSources,$F15,'Filtered Data'!$C$2:$C23,"&lt;"&amp;SV$4),SV$4&lt;TODAY()),"Late","Occupied")),)))</f>
        <v/>
      </c>
      <c r="SW15" s="33" t="str">
        <f>IF(ISBLANK($F15),,IF(TODAY()=SW$4,"Today",IF(AND(LOOKUP($F15,TenantNames,TenantStartDates)&lt;=SW$4,LOOKUP($F15,TenantNames,TenantEndDates)&gt;=SW$4),IF(OR(AND(DAY(LOOKUP($F15,TenantNames,TenantStartDates))&gt;28,DAY(EOMONTH(SW$4,0))=28,DAY(SW$4)=28),AND(DAY(LOOKUP($F15,TenantNames,TenantStartDates))&gt;30,DAY(EOMONTH(SW$4,0))=30,DAY(SW$4)=30),DAY(LOOKUP($F15,TenantNames,TenantStartDates))=DAY(SW$4)),IF((LOOKUP($F15,TenantNames,TenantEndDates)-SW$4)&lt;=31,LOOKUP($F15,TenantNames,TenantTotalRevenues)-SUM($JA15:SV15),LOOKUP($F15,TenantNames,TenantMonthlyRents)),IF(AND((SUMIF($G$4:AHB$4,"&lt;"&amp;SW$4,$G15:AHB15))&gt;SUMIFS(TransactionAmounts,TenantSources,$F15,'Filtered Data'!$C$2:$C23,"&lt;"&amp;SW$4),SW$4&lt;TODAY()),"Late","Occupied")),)))</f>
        <v/>
      </c>
      <c r="SX15" s="33" t="str">
        <f>IF(ISBLANK($F15),,IF(TODAY()=SX$4,"Today",IF(AND(LOOKUP($F15,TenantNames,TenantStartDates)&lt;=SX$4,LOOKUP($F15,TenantNames,TenantEndDates)&gt;=SX$4),IF(OR(AND(DAY(LOOKUP($F15,TenantNames,TenantStartDates))&gt;28,DAY(EOMONTH(SX$4,0))=28,DAY(SX$4)=28),AND(DAY(LOOKUP($F15,TenantNames,TenantStartDates))&gt;30,DAY(EOMONTH(SX$4,0))=30,DAY(SX$4)=30),DAY(LOOKUP($F15,TenantNames,TenantStartDates))=DAY(SX$4)),IF((LOOKUP($F15,TenantNames,TenantEndDates)-SX$4)&lt;=31,LOOKUP($F15,TenantNames,TenantTotalRevenues)-SUM($JA15:SW15),LOOKUP($F15,TenantNames,TenantMonthlyRents)),IF(AND((SUMIF($G$4:AHB$4,"&lt;"&amp;SX$4,$G15:AHB15))&gt;SUMIFS(TransactionAmounts,TenantSources,$F15,'Filtered Data'!$C$2:$C23,"&lt;"&amp;SX$4),SX$4&lt;TODAY()),"Late","Occupied")),)))</f>
        <v/>
      </c>
      <c r="SY15" s="33" t="str">
        <f>IF(ISBLANK($F15),,IF(TODAY()=SY$4,"Today",IF(AND(LOOKUP($F15,TenantNames,TenantStartDates)&lt;=SY$4,LOOKUP($F15,TenantNames,TenantEndDates)&gt;=SY$4),IF(OR(AND(DAY(LOOKUP($F15,TenantNames,TenantStartDates))&gt;28,DAY(EOMONTH(SY$4,0))=28,DAY(SY$4)=28),AND(DAY(LOOKUP($F15,TenantNames,TenantStartDates))&gt;30,DAY(EOMONTH(SY$4,0))=30,DAY(SY$4)=30),DAY(LOOKUP($F15,TenantNames,TenantStartDates))=DAY(SY$4)),IF((LOOKUP($F15,TenantNames,TenantEndDates)-SY$4)&lt;=31,LOOKUP($F15,TenantNames,TenantTotalRevenues)-SUM($JA15:SX15),LOOKUP($F15,TenantNames,TenantMonthlyRents)),IF(AND((SUMIF($G$4:AHB$4,"&lt;"&amp;SY$4,$G15:AHB15))&gt;SUMIFS(TransactionAmounts,TenantSources,$F15,'Filtered Data'!$C$2:$C23,"&lt;"&amp;SY$4),SY$4&lt;TODAY()),"Late","Occupied")),)))</f>
        <v/>
      </c>
      <c r="SZ15" s="33" t="str">
        <f>IF(ISBLANK($F15),,IF(TODAY()=SZ$4,"Today",IF(AND(LOOKUP($F15,TenantNames,TenantStartDates)&lt;=SZ$4,LOOKUP($F15,TenantNames,TenantEndDates)&gt;=SZ$4),IF(OR(AND(DAY(LOOKUP($F15,TenantNames,TenantStartDates))&gt;28,DAY(EOMONTH(SZ$4,0))=28,DAY(SZ$4)=28),AND(DAY(LOOKUP($F15,TenantNames,TenantStartDates))&gt;30,DAY(EOMONTH(SZ$4,0))=30,DAY(SZ$4)=30),DAY(LOOKUP($F15,TenantNames,TenantStartDates))=DAY(SZ$4)),IF((LOOKUP($F15,TenantNames,TenantEndDates)-SZ$4)&lt;=31,LOOKUP($F15,TenantNames,TenantTotalRevenues)-SUM($JA15:SY15),LOOKUP($F15,TenantNames,TenantMonthlyRents)),IF(AND((SUMIF($G$4:AHB$4,"&lt;"&amp;SZ$4,$G15:AHB15))&gt;SUMIFS(TransactionAmounts,TenantSources,$F15,'Filtered Data'!$C$2:$C23,"&lt;"&amp;SZ$4),SZ$4&lt;TODAY()),"Late","Occupied")),)))</f>
        <v/>
      </c>
      <c r="TA15" s="33" t="str">
        <f>IF(ISBLANK($F15),,IF(TODAY()=TA$4,"Today",IF(AND(LOOKUP($F15,TenantNames,TenantStartDates)&lt;=TA$4,LOOKUP($F15,TenantNames,TenantEndDates)&gt;=TA$4),IF(OR(AND(DAY(LOOKUP($F15,TenantNames,TenantStartDates))&gt;28,DAY(EOMONTH(TA$4,0))=28,DAY(TA$4)=28),AND(DAY(LOOKUP($F15,TenantNames,TenantStartDates))&gt;30,DAY(EOMONTH(TA$4,0))=30,DAY(TA$4)=30),DAY(LOOKUP($F15,TenantNames,TenantStartDates))=DAY(TA$4)),IF((LOOKUP($F15,TenantNames,TenantEndDates)-TA$4)&lt;=31,LOOKUP($F15,TenantNames,TenantTotalRevenues)-SUM($JA15:SZ15),LOOKUP($F15,TenantNames,TenantMonthlyRents)),IF(AND((SUMIF($G$4:AHB$4,"&lt;"&amp;TA$4,$G15:AHB15))&gt;SUMIFS(TransactionAmounts,TenantSources,$F15,'Filtered Data'!$C$2:$C23,"&lt;"&amp;TA$4),TA$4&lt;TODAY()),"Late","Occupied")),)))</f>
        <v/>
      </c>
      <c r="TB15" s="33" t="str">
        <f>IF(ISBLANK($F15),,IF(TODAY()=TB$4,"Today",IF(AND(LOOKUP($F15,TenantNames,TenantStartDates)&lt;=TB$4,LOOKUP($F15,TenantNames,TenantEndDates)&gt;=TB$4),IF(OR(AND(DAY(LOOKUP($F15,TenantNames,TenantStartDates))&gt;28,DAY(EOMONTH(TB$4,0))=28,DAY(TB$4)=28),AND(DAY(LOOKUP($F15,TenantNames,TenantStartDates))&gt;30,DAY(EOMONTH(TB$4,0))=30,DAY(TB$4)=30),DAY(LOOKUP($F15,TenantNames,TenantStartDates))=DAY(TB$4)),IF((LOOKUP($F15,TenantNames,TenantEndDates)-TB$4)&lt;=31,LOOKUP($F15,TenantNames,TenantTotalRevenues)-SUM($JA15:TA15),LOOKUP($F15,TenantNames,TenantMonthlyRents)),IF(AND((SUMIF($G$4:AHB$4,"&lt;"&amp;TB$4,$G15:AHB15))&gt;SUMIFS(TransactionAmounts,TenantSources,$F15,'Filtered Data'!$C$2:$C23,"&lt;"&amp;TB$4),TB$4&lt;TODAY()),"Late","Occupied")),)))</f>
        <v/>
      </c>
      <c r="TC15" s="33" t="str">
        <f>IF(ISBLANK($F15),,IF(TODAY()=TC$4,"Today",IF(AND(LOOKUP($F15,TenantNames,TenantStartDates)&lt;=TC$4,LOOKUP($F15,TenantNames,TenantEndDates)&gt;=TC$4),IF(OR(AND(DAY(LOOKUP($F15,TenantNames,TenantStartDates))&gt;28,DAY(EOMONTH(TC$4,0))=28,DAY(TC$4)=28),AND(DAY(LOOKUP($F15,TenantNames,TenantStartDates))&gt;30,DAY(EOMONTH(TC$4,0))=30,DAY(TC$4)=30),DAY(LOOKUP($F15,TenantNames,TenantStartDates))=DAY(TC$4)),IF((LOOKUP($F15,TenantNames,TenantEndDates)-TC$4)&lt;=31,LOOKUP($F15,TenantNames,TenantTotalRevenues)-SUM($JA15:TB15),LOOKUP($F15,TenantNames,TenantMonthlyRents)),IF(AND((SUMIF($G$4:AHB$4,"&lt;"&amp;TC$4,$G15:AHB15))&gt;SUMIFS(TransactionAmounts,TenantSources,$F15,'Filtered Data'!$C$2:$C23,"&lt;"&amp;TC$4),TC$4&lt;TODAY()),"Late","Occupied")),)))</f>
        <v/>
      </c>
      <c r="TD15" s="33" t="str">
        <f>IF(ISBLANK($F15),,IF(TODAY()=TD$4,"Today",IF(AND(LOOKUP($F15,TenantNames,TenantStartDates)&lt;=TD$4,LOOKUP($F15,TenantNames,TenantEndDates)&gt;=TD$4),IF(OR(AND(DAY(LOOKUP($F15,TenantNames,TenantStartDates))&gt;28,DAY(EOMONTH(TD$4,0))=28,DAY(TD$4)=28),AND(DAY(LOOKUP($F15,TenantNames,TenantStartDates))&gt;30,DAY(EOMONTH(TD$4,0))=30,DAY(TD$4)=30),DAY(LOOKUP($F15,TenantNames,TenantStartDates))=DAY(TD$4)),IF((LOOKUP($F15,TenantNames,TenantEndDates)-TD$4)&lt;=31,LOOKUP($F15,TenantNames,TenantTotalRevenues)-SUM($JA15:TC15),LOOKUP($F15,TenantNames,TenantMonthlyRents)),IF(AND((SUMIF($G$4:AHB$4,"&lt;"&amp;TD$4,$G15:AHB15))&gt;SUMIFS(TransactionAmounts,TenantSources,$F15,'Filtered Data'!$C$2:$C23,"&lt;"&amp;TD$4),TD$4&lt;TODAY()),"Late","Occupied")),)))</f>
        <v/>
      </c>
      <c r="TE15" s="33" t="str">
        <f>IF(ISBLANK($F15),,IF(TODAY()=TE$4,"Today",IF(AND(LOOKUP($F15,TenantNames,TenantStartDates)&lt;=TE$4,LOOKUP($F15,TenantNames,TenantEndDates)&gt;=TE$4),IF(OR(AND(DAY(LOOKUP($F15,TenantNames,TenantStartDates))&gt;28,DAY(EOMONTH(TE$4,0))=28,DAY(TE$4)=28),AND(DAY(LOOKUP($F15,TenantNames,TenantStartDates))&gt;30,DAY(EOMONTH(TE$4,0))=30,DAY(TE$4)=30),DAY(LOOKUP($F15,TenantNames,TenantStartDates))=DAY(TE$4)),IF((LOOKUP($F15,TenantNames,TenantEndDates)-TE$4)&lt;=31,LOOKUP($F15,TenantNames,TenantTotalRevenues)-SUM($JA15:TD15),LOOKUP($F15,TenantNames,TenantMonthlyRents)),IF(AND((SUMIF($G$4:AHB$4,"&lt;"&amp;TE$4,$G15:AHB15))&gt;SUMIFS(TransactionAmounts,TenantSources,$F15,'Filtered Data'!$C$2:$C23,"&lt;"&amp;TE$4),TE$4&lt;TODAY()),"Late","Occupied")),)))</f>
        <v/>
      </c>
      <c r="TF15" s="33" t="str">
        <f>IF(ISBLANK($F15),,IF(TODAY()=TF$4,"Today",IF(AND(LOOKUP($F15,TenantNames,TenantStartDates)&lt;=TF$4,LOOKUP($F15,TenantNames,TenantEndDates)&gt;=TF$4),IF(OR(AND(DAY(LOOKUP($F15,TenantNames,TenantStartDates))&gt;28,DAY(EOMONTH(TF$4,0))=28,DAY(TF$4)=28),AND(DAY(LOOKUP($F15,TenantNames,TenantStartDates))&gt;30,DAY(EOMONTH(TF$4,0))=30,DAY(TF$4)=30),DAY(LOOKUP($F15,TenantNames,TenantStartDates))=DAY(TF$4)),IF((LOOKUP($F15,TenantNames,TenantEndDates)-TF$4)&lt;=31,LOOKUP($F15,TenantNames,TenantTotalRevenues)-SUM($JA15:TE15),LOOKUP($F15,TenantNames,TenantMonthlyRents)),IF(AND((SUMIF($G$4:AHB$4,"&lt;"&amp;TF$4,$G15:AHB15))&gt;SUMIFS(TransactionAmounts,TenantSources,$F15,'Filtered Data'!$C$2:$C23,"&lt;"&amp;TF$4),TF$4&lt;TODAY()),"Late","Occupied")),)))</f>
        <v/>
      </c>
      <c r="TG15" s="33" t="str">
        <f>IF(ISBLANK($F15),,IF(TODAY()=TG$4,"Today",IF(AND(LOOKUP($F15,TenantNames,TenantStartDates)&lt;=TG$4,LOOKUP($F15,TenantNames,TenantEndDates)&gt;=TG$4),IF(OR(AND(DAY(LOOKUP($F15,TenantNames,TenantStartDates))&gt;28,DAY(EOMONTH(TG$4,0))=28,DAY(TG$4)=28),AND(DAY(LOOKUP($F15,TenantNames,TenantStartDates))&gt;30,DAY(EOMONTH(TG$4,0))=30,DAY(TG$4)=30),DAY(LOOKUP($F15,TenantNames,TenantStartDates))=DAY(TG$4)),IF((LOOKUP($F15,TenantNames,TenantEndDates)-TG$4)&lt;=31,LOOKUP($F15,TenantNames,TenantTotalRevenues)-SUM($JA15:TF15),LOOKUP($F15,TenantNames,TenantMonthlyRents)),IF(AND((SUMIF($G$4:AHB$4,"&lt;"&amp;TG$4,$G15:AHB15))&gt;SUMIFS(TransactionAmounts,TenantSources,$F15,'Filtered Data'!$C$2:$C23,"&lt;"&amp;TG$4),TG$4&lt;TODAY()),"Late","Occupied")),)))</f>
        <v/>
      </c>
      <c r="TH15" s="33" t="str">
        <f>IF(ISBLANK($F15),,IF(TODAY()=TH$4,"Today",IF(AND(LOOKUP($F15,TenantNames,TenantStartDates)&lt;=TH$4,LOOKUP($F15,TenantNames,TenantEndDates)&gt;=TH$4),IF(OR(AND(DAY(LOOKUP($F15,TenantNames,TenantStartDates))&gt;28,DAY(EOMONTH(TH$4,0))=28,DAY(TH$4)=28),AND(DAY(LOOKUP($F15,TenantNames,TenantStartDates))&gt;30,DAY(EOMONTH(TH$4,0))=30,DAY(TH$4)=30),DAY(LOOKUP($F15,TenantNames,TenantStartDates))=DAY(TH$4)),IF((LOOKUP($F15,TenantNames,TenantEndDates)-TH$4)&lt;=31,LOOKUP($F15,TenantNames,TenantTotalRevenues)-SUM($JA15:TG15),LOOKUP($F15,TenantNames,TenantMonthlyRents)),IF(AND((SUMIF($G$4:AHB$4,"&lt;"&amp;TH$4,$G15:AHB15))&gt;SUMIFS(TransactionAmounts,TenantSources,$F15,'Filtered Data'!$C$2:$C23,"&lt;"&amp;TH$4),TH$4&lt;TODAY()),"Late","Occupied")),)))</f>
        <v/>
      </c>
      <c r="TI15" s="33" t="str">
        <f>IF(ISBLANK($F15),,IF(TODAY()=TI$4,"Today",IF(AND(LOOKUP($F15,TenantNames,TenantStartDates)&lt;=TI$4,LOOKUP($F15,TenantNames,TenantEndDates)&gt;=TI$4),IF(OR(AND(DAY(LOOKUP($F15,TenantNames,TenantStartDates))&gt;28,DAY(EOMONTH(TI$4,0))=28,DAY(TI$4)=28),AND(DAY(LOOKUP($F15,TenantNames,TenantStartDates))&gt;30,DAY(EOMONTH(TI$4,0))=30,DAY(TI$4)=30),DAY(LOOKUP($F15,TenantNames,TenantStartDates))=DAY(TI$4)),IF((LOOKUP($F15,TenantNames,TenantEndDates)-TI$4)&lt;=31,LOOKUP($F15,TenantNames,TenantTotalRevenues)-SUM($JA15:TH15),LOOKUP($F15,TenantNames,TenantMonthlyRents)),IF(AND((SUMIF($G$4:AHB$4,"&lt;"&amp;TI$4,$G15:AHB15))&gt;SUMIFS(TransactionAmounts,TenantSources,$F15,'Filtered Data'!$C$2:$C23,"&lt;"&amp;TI$4),TI$4&lt;TODAY()),"Late","Occupied")),)))</f>
        <v/>
      </c>
      <c r="TJ15" s="33" t="str">
        <f>IF(ISBLANK($F15),,IF(TODAY()=TJ$4,"Today",IF(AND(LOOKUP($F15,TenantNames,TenantStartDates)&lt;=TJ$4,LOOKUP($F15,TenantNames,TenantEndDates)&gt;=TJ$4),IF(OR(AND(DAY(LOOKUP($F15,TenantNames,TenantStartDates))&gt;28,DAY(EOMONTH(TJ$4,0))=28,DAY(TJ$4)=28),AND(DAY(LOOKUP($F15,TenantNames,TenantStartDates))&gt;30,DAY(EOMONTH(TJ$4,0))=30,DAY(TJ$4)=30),DAY(LOOKUP($F15,TenantNames,TenantStartDates))=DAY(TJ$4)),IF((LOOKUP($F15,TenantNames,TenantEndDates)-TJ$4)&lt;=31,LOOKUP($F15,TenantNames,TenantTotalRevenues)-SUM($JA15:TI15),LOOKUP($F15,TenantNames,TenantMonthlyRents)),IF(AND((SUMIF($G$4:AHB$4,"&lt;"&amp;TJ$4,$G15:AHB15))&gt;SUMIFS(TransactionAmounts,TenantSources,$F15,'Filtered Data'!$C$2:$C23,"&lt;"&amp;TJ$4),TJ$4&lt;TODAY()),"Late","Occupied")),)))</f>
        <v/>
      </c>
      <c r="TK15" s="33" t="str">
        <f>IF(ISBLANK($F15),,IF(TODAY()=TK$4,"Today",IF(AND(LOOKUP($F15,TenantNames,TenantStartDates)&lt;=TK$4,LOOKUP($F15,TenantNames,TenantEndDates)&gt;=TK$4),IF(OR(AND(DAY(LOOKUP($F15,TenantNames,TenantStartDates))&gt;28,DAY(EOMONTH(TK$4,0))=28,DAY(TK$4)=28),AND(DAY(LOOKUP($F15,TenantNames,TenantStartDates))&gt;30,DAY(EOMONTH(TK$4,0))=30,DAY(TK$4)=30),DAY(LOOKUP($F15,TenantNames,TenantStartDates))=DAY(TK$4)),IF((LOOKUP($F15,TenantNames,TenantEndDates)-TK$4)&lt;=31,LOOKUP($F15,TenantNames,TenantTotalRevenues)-SUM($JA15:TJ15),LOOKUP($F15,TenantNames,TenantMonthlyRents)),IF(AND((SUMIF($G$4:AHB$4,"&lt;"&amp;TK$4,$G15:AHB15))&gt;SUMIFS(TransactionAmounts,TenantSources,$F15,'Filtered Data'!$C$2:$C23,"&lt;"&amp;TK$4),TK$4&lt;TODAY()),"Late","Occupied")),)))</f>
        <v/>
      </c>
      <c r="TL15" s="33" t="str">
        <f>IF(ISBLANK($F15),,IF(TODAY()=TL$4,"Today",IF(AND(LOOKUP($F15,TenantNames,TenantStartDates)&lt;=TL$4,LOOKUP($F15,TenantNames,TenantEndDates)&gt;=TL$4),IF(OR(AND(DAY(LOOKUP($F15,TenantNames,TenantStartDates))&gt;28,DAY(EOMONTH(TL$4,0))=28,DAY(TL$4)=28),AND(DAY(LOOKUP($F15,TenantNames,TenantStartDates))&gt;30,DAY(EOMONTH(TL$4,0))=30,DAY(TL$4)=30),DAY(LOOKUP($F15,TenantNames,TenantStartDates))=DAY(TL$4)),IF((LOOKUP($F15,TenantNames,TenantEndDates)-TL$4)&lt;=31,LOOKUP($F15,TenantNames,TenantTotalRevenues)-SUM($JA15:TK15),LOOKUP($F15,TenantNames,TenantMonthlyRents)),IF(AND((SUMIF($G$4:AHB$4,"&lt;"&amp;TL$4,$G15:AHB15))&gt;SUMIFS(TransactionAmounts,TenantSources,$F15,'Filtered Data'!$C$2:$C23,"&lt;"&amp;TL$4),TL$4&lt;TODAY()),"Late","Occupied")),)))</f>
        <v/>
      </c>
      <c r="TM15" s="33" t="str">
        <f>IF(ISBLANK($F15),,IF(TODAY()=TM$4,"Today",IF(AND(LOOKUP($F15,TenantNames,TenantStartDates)&lt;=TM$4,LOOKUP($F15,TenantNames,TenantEndDates)&gt;=TM$4),IF(OR(AND(DAY(LOOKUP($F15,TenantNames,TenantStartDates))&gt;28,DAY(EOMONTH(TM$4,0))=28,DAY(TM$4)=28),AND(DAY(LOOKUP($F15,TenantNames,TenantStartDates))&gt;30,DAY(EOMONTH(TM$4,0))=30,DAY(TM$4)=30),DAY(LOOKUP($F15,TenantNames,TenantStartDates))=DAY(TM$4)),IF((LOOKUP($F15,TenantNames,TenantEndDates)-TM$4)&lt;=31,LOOKUP($F15,TenantNames,TenantTotalRevenues)-SUM($JA15:TL15),LOOKUP($F15,TenantNames,TenantMonthlyRents)),IF(AND((SUMIF($G$4:AHB$4,"&lt;"&amp;TM$4,$G15:AHB15))&gt;SUMIFS(TransactionAmounts,TenantSources,$F15,'Filtered Data'!$C$2:$C23,"&lt;"&amp;TM$4),TM$4&lt;TODAY()),"Late","Occupied")),)))</f>
        <v/>
      </c>
      <c r="TN15" s="33" t="str">
        <f>IF(ISBLANK($F15),,IF(TODAY()=TN$4,"Today",IF(AND(LOOKUP($F15,TenantNames,TenantStartDates)&lt;=TN$4,LOOKUP($F15,TenantNames,TenantEndDates)&gt;=TN$4),IF(OR(AND(DAY(LOOKUP($F15,TenantNames,TenantStartDates))&gt;28,DAY(EOMONTH(TN$4,0))=28,DAY(TN$4)=28),AND(DAY(LOOKUP($F15,TenantNames,TenantStartDates))&gt;30,DAY(EOMONTH(TN$4,0))=30,DAY(TN$4)=30),DAY(LOOKUP($F15,TenantNames,TenantStartDates))=DAY(TN$4)),IF((LOOKUP($F15,TenantNames,TenantEndDates)-TN$4)&lt;=31,LOOKUP($F15,TenantNames,TenantTotalRevenues)-SUM($JA15:TM15),LOOKUP($F15,TenantNames,TenantMonthlyRents)),IF(AND((SUMIF($G$4:AHB$4,"&lt;"&amp;TN$4,$G15:AHB15))&gt;SUMIFS(TransactionAmounts,TenantSources,$F15,'Filtered Data'!$C$2:$C23,"&lt;"&amp;TN$4),TN$4&lt;TODAY()),"Late","Occupied")),)))</f>
        <v/>
      </c>
      <c r="TO15" s="33" t="str">
        <f>IF(ISBLANK($F15),,IF(TODAY()=TO$4,"Today",IF(AND(LOOKUP($F15,TenantNames,TenantStartDates)&lt;=TO$4,LOOKUP($F15,TenantNames,TenantEndDates)&gt;=TO$4),IF(OR(AND(DAY(LOOKUP($F15,TenantNames,TenantStartDates))&gt;28,DAY(EOMONTH(TO$4,0))=28,DAY(TO$4)=28),AND(DAY(LOOKUP($F15,TenantNames,TenantStartDates))&gt;30,DAY(EOMONTH(TO$4,0))=30,DAY(TO$4)=30),DAY(LOOKUP($F15,TenantNames,TenantStartDates))=DAY(TO$4)),IF((LOOKUP($F15,TenantNames,TenantEndDates)-TO$4)&lt;=31,LOOKUP($F15,TenantNames,TenantTotalRevenues)-SUM($JA15:TN15),LOOKUP($F15,TenantNames,TenantMonthlyRents)),IF(AND((SUMIF($G$4:AHB$4,"&lt;"&amp;TO$4,$G15:AHB15))&gt;SUMIFS(TransactionAmounts,TenantSources,$F15,'Filtered Data'!$C$2:$C23,"&lt;"&amp;TO$4),TO$4&lt;TODAY()),"Late","Occupied")),)))</f>
        <v/>
      </c>
      <c r="TP15" s="33" t="str">
        <f>IF(ISBLANK($F15),,IF(TODAY()=TP$4,"Today",IF(AND(LOOKUP($F15,TenantNames,TenantStartDates)&lt;=TP$4,LOOKUP($F15,TenantNames,TenantEndDates)&gt;=TP$4),IF(OR(AND(DAY(LOOKUP($F15,TenantNames,TenantStartDates))&gt;28,DAY(EOMONTH(TP$4,0))=28,DAY(TP$4)=28),AND(DAY(LOOKUP($F15,TenantNames,TenantStartDates))&gt;30,DAY(EOMONTH(TP$4,0))=30,DAY(TP$4)=30),DAY(LOOKUP($F15,TenantNames,TenantStartDates))=DAY(TP$4)),IF((LOOKUP($F15,TenantNames,TenantEndDates)-TP$4)&lt;=31,LOOKUP($F15,TenantNames,TenantTotalRevenues)-SUM($JA15:TO15),LOOKUP($F15,TenantNames,TenantMonthlyRents)),IF(AND((SUMIF($G$4:AHB$4,"&lt;"&amp;TP$4,$G15:AHB15))&gt;SUMIFS(TransactionAmounts,TenantSources,$F15,'Filtered Data'!$C$2:$C23,"&lt;"&amp;TP$4),TP$4&lt;TODAY()),"Late","Occupied")),)))</f>
        <v/>
      </c>
      <c r="TQ15" s="33" t="str">
        <f>IF(ISBLANK($F15),,IF(TODAY()=TQ$4,"Today",IF(AND(LOOKUP($F15,TenantNames,TenantStartDates)&lt;=TQ$4,LOOKUP($F15,TenantNames,TenantEndDates)&gt;=TQ$4),IF(OR(AND(DAY(LOOKUP($F15,TenantNames,TenantStartDates))&gt;28,DAY(EOMONTH(TQ$4,0))=28,DAY(TQ$4)=28),AND(DAY(LOOKUP($F15,TenantNames,TenantStartDates))&gt;30,DAY(EOMONTH(TQ$4,0))=30,DAY(TQ$4)=30),DAY(LOOKUP($F15,TenantNames,TenantStartDates))=DAY(TQ$4)),IF((LOOKUP($F15,TenantNames,TenantEndDates)-TQ$4)&lt;=31,LOOKUP($F15,TenantNames,TenantTotalRevenues)-SUM($JA15:TP15),LOOKUP($F15,TenantNames,TenantMonthlyRents)),IF(AND((SUMIF($G$4:AHB$4,"&lt;"&amp;TQ$4,$G15:AHB15))&gt;SUMIFS(TransactionAmounts,TenantSources,$F15,'Filtered Data'!$C$2:$C23,"&lt;"&amp;TQ$4),TQ$4&lt;TODAY()),"Late","Occupied")),)))</f>
        <v/>
      </c>
      <c r="TR15" s="33" t="str">
        <f>IF(ISBLANK($F15),,IF(TODAY()=TR$4,"Today",IF(AND(LOOKUP($F15,TenantNames,TenantStartDates)&lt;=TR$4,LOOKUP($F15,TenantNames,TenantEndDates)&gt;=TR$4),IF(OR(AND(DAY(LOOKUP($F15,TenantNames,TenantStartDates))&gt;28,DAY(EOMONTH(TR$4,0))=28,DAY(TR$4)=28),AND(DAY(LOOKUP($F15,TenantNames,TenantStartDates))&gt;30,DAY(EOMONTH(TR$4,0))=30,DAY(TR$4)=30),DAY(LOOKUP($F15,TenantNames,TenantStartDates))=DAY(TR$4)),IF((LOOKUP($F15,TenantNames,TenantEndDates)-TR$4)&lt;=31,LOOKUP($F15,TenantNames,TenantTotalRevenues)-SUM($JA15:TQ15),LOOKUP($F15,TenantNames,TenantMonthlyRents)),IF(AND((SUMIF($G$4:AHB$4,"&lt;"&amp;TR$4,$G15:AHB15))&gt;SUMIFS(TransactionAmounts,TenantSources,$F15,'Filtered Data'!$C$2:$C23,"&lt;"&amp;TR$4),TR$4&lt;TODAY()),"Late","Occupied")),)))</f>
        <v/>
      </c>
      <c r="TS15" s="33" t="str">
        <f>IF(ISBLANK($F15),,IF(TODAY()=TS$4,"Today",IF(AND(LOOKUP($F15,TenantNames,TenantStartDates)&lt;=TS$4,LOOKUP($F15,TenantNames,TenantEndDates)&gt;=TS$4),IF(OR(AND(DAY(LOOKUP($F15,TenantNames,TenantStartDates))&gt;28,DAY(EOMONTH(TS$4,0))=28,DAY(TS$4)=28),AND(DAY(LOOKUP($F15,TenantNames,TenantStartDates))&gt;30,DAY(EOMONTH(TS$4,0))=30,DAY(TS$4)=30),DAY(LOOKUP($F15,TenantNames,TenantStartDates))=DAY(TS$4)),IF((LOOKUP($F15,TenantNames,TenantEndDates)-TS$4)&lt;=31,LOOKUP($F15,TenantNames,TenantTotalRevenues)-SUM($JA15:TR15),LOOKUP($F15,TenantNames,TenantMonthlyRents)),IF(AND((SUMIF($G$4:AHB$4,"&lt;"&amp;TS$4,$G15:AHB15))&gt;SUMIFS(TransactionAmounts,TenantSources,$F15,'Filtered Data'!$C$2:$C23,"&lt;"&amp;TS$4),TS$4&lt;TODAY()),"Late","Occupied")),)))</f>
        <v/>
      </c>
      <c r="TT15" s="33" t="str">
        <f>IF(ISBLANK($F15),,IF(TODAY()=TT$4,"Today",IF(AND(LOOKUP($F15,TenantNames,TenantStartDates)&lt;=TT$4,LOOKUP($F15,TenantNames,TenantEndDates)&gt;=TT$4),IF(OR(AND(DAY(LOOKUP($F15,TenantNames,TenantStartDates))&gt;28,DAY(EOMONTH(TT$4,0))=28,DAY(TT$4)=28),AND(DAY(LOOKUP($F15,TenantNames,TenantStartDates))&gt;30,DAY(EOMONTH(TT$4,0))=30,DAY(TT$4)=30),DAY(LOOKUP($F15,TenantNames,TenantStartDates))=DAY(TT$4)),IF((LOOKUP($F15,TenantNames,TenantEndDates)-TT$4)&lt;=31,LOOKUP($F15,TenantNames,TenantTotalRevenues)-SUM($JA15:TS15),LOOKUP($F15,TenantNames,TenantMonthlyRents)),IF(AND((SUMIF($G$4:AHB$4,"&lt;"&amp;TT$4,$G15:AHB15))&gt;SUMIFS(TransactionAmounts,TenantSources,$F15,'Filtered Data'!$C$2:$C23,"&lt;"&amp;TT$4),TT$4&lt;TODAY()),"Late","Occupied")),)))</f>
        <v/>
      </c>
      <c r="TU15" s="33" t="str">
        <f>IF(ISBLANK($F15),,IF(TODAY()=TU$4,"Today",IF(AND(LOOKUP($F15,TenantNames,TenantStartDates)&lt;=TU$4,LOOKUP($F15,TenantNames,TenantEndDates)&gt;=TU$4),IF(OR(AND(DAY(LOOKUP($F15,TenantNames,TenantStartDates))&gt;28,DAY(EOMONTH(TU$4,0))=28,DAY(TU$4)=28),AND(DAY(LOOKUP($F15,TenantNames,TenantStartDates))&gt;30,DAY(EOMONTH(TU$4,0))=30,DAY(TU$4)=30),DAY(LOOKUP($F15,TenantNames,TenantStartDates))=DAY(TU$4)),IF((LOOKUP($F15,TenantNames,TenantEndDates)-TU$4)&lt;=31,LOOKUP($F15,TenantNames,TenantTotalRevenues)-SUM($JA15:TT15),LOOKUP($F15,TenantNames,TenantMonthlyRents)),IF(AND((SUMIF($G$4:AHB$4,"&lt;"&amp;TU$4,$G15:AHB15))&gt;SUMIFS(TransactionAmounts,TenantSources,$F15,'Filtered Data'!$C$2:$C23,"&lt;"&amp;TU$4),TU$4&lt;TODAY()),"Late","Occupied")),)))</f>
        <v/>
      </c>
      <c r="TV15" s="33" t="str">
        <f>IF(ISBLANK($F15),,IF(TODAY()=TV$4,"Today",IF(AND(LOOKUP($F15,TenantNames,TenantStartDates)&lt;=TV$4,LOOKUP($F15,TenantNames,TenantEndDates)&gt;=TV$4),IF(OR(AND(DAY(LOOKUP($F15,TenantNames,TenantStartDates))&gt;28,DAY(EOMONTH(TV$4,0))=28,DAY(TV$4)=28),AND(DAY(LOOKUP($F15,TenantNames,TenantStartDates))&gt;30,DAY(EOMONTH(TV$4,0))=30,DAY(TV$4)=30),DAY(LOOKUP($F15,TenantNames,TenantStartDates))=DAY(TV$4)),IF((LOOKUP($F15,TenantNames,TenantEndDates)-TV$4)&lt;=31,LOOKUP($F15,TenantNames,TenantTotalRevenues)-SUM($JA15:TU15),LOOKUP($F15,TenantNames,TenantMonthlyRents)),IF(AND((SUMIF($G$4:AHB$4,"&lt;"&amp;TV$4,$G15:AHB15))&gt;SUMIFS(TransactionAmounts,TenantSources,$F15,'Filtered Data'!$C$2:$C23,"&lt;"&amp;TV$4),TV$4&lt;TODAY()),"Late","Occupied")),)))</f>
        <v/>
      </c>
      <c r="TW15" s="33" t="str">
        <f>IF(ISBLANK($F15),,IF(TODAY()=TW$4,"Today",IF(AND(LOOKUP($F15,TenantNames,TenantStartDates)&lt;=TW$4,LOOKUP($F15,TenantNames,TenantEndDates)&gt;=TW$4),IF(OR(AND(DAY(LOOKUP($F15,TenantNames,TenantStartDates))&gt;28,DAY(EOMONTH(TW$4,0))=28,DAY(TW$4)=28),AND(DAY(LOOKUP($F15,TenantNames,TenantStartDates))&gt;30,DAY(EOMONTH(TW$4,0))=30,DAY(TW$4)=30),DAY(LOOKUP($F15,TenantNames,TenantStartDates))=DAY(TW$4)),IF((LOOKUP($F15,TenantNames,TenantEndDates)-TW$4)&lt;=31,LOOKUP($F15,TenantNames,TenantTotalRevenues)-SUM($JA15:TV15),LOOKUP($F15,TenantNames,TenantMonthlyRents)),IF(AND((SUMIF($G$4:AHB$4,"&lt;"&amp;TW$4,$G15:AHB15))&gt;SUMIFS(TransactionAmounts,TenantSources,$F15,'Filtered Data'!$C$2:$C23,"&lt;"&amp;TW$4),TW$4&lt;TODAY()),"Late","Occupied")),)))</f>
        <v/>
      </c>
      <c r="TX15" s="33" t="str">
        <f>IF(ISBLANK($F15),,IF(TODAY()=TX$4,"Today",IF(AND(LOOKUP($F15,TenantNames,TenantStartDates)&lt;=TX$4,LOOKUP($F15,TenantNames,TenantEndDates)&gt;=TX$4),IF(OR(AND(DAY(LOOKUP($F15,TenantNames,TenantStartDates))&gt;28,DAY(EOMONTH(TX$4,0))=28,DAY(TX$4)=28),AND(DAY(LOOKUP($F15,TenantNames,TenantStartDates))&gt;30,DAY(EOMONTH(TX$4,0))=30,DAY(TX$4)=30),DAY(LOOKUP($F15,TenantNames,TenantStartDates))=DAY(TX$4)),IF((LOOKUP($F15,TenantNames,TenantEndDates)-TX$4)&lt;=31,LOOKUP($F15,TenantNames,TenantTotalRevenues)-SUM($JA15:TW15),LOOKUP($F15,TenantNames,TenantMonthlyRents)),IF(AND((SUMIF($G$4:AHB$4,"&lt;"&amp;TX$4,$G15:AHB15))&gt;SUMIFS(TransactionAmounts,TenantSources,$F15,'Filtered Data'!$C$2:$C23,"&lt;"&amp;TX$4),TX$4&lt;TODAY()),"Late","Occupied")),)))</f>
        <v/>
      </c>
      <c r="TY15" s="33" t="str">
        <f>IF(ISBLANK($F15),,IF(TODAY()=TY$4,"Today",IF(AND(LOOKUP($F15,TenantNames,TenantStartDates)&lt;=TY$4,LOOKUP($F15,TenantNames,TenantEndDates)&gt;=TY$4),IF(OR(AND(DAY(LOOKUP($F15,TenantNames,TenantStartDates))&gt;28,DAY(EOMONTH(TY$4,0))=28,DAY(TY$4)=28),AND(DAY(LOOKUP($F15,TenantNames,TenantStartDates))&gt;30,DAY(EOMONTH(TY$4,0))=30,DAY(TY$4)=30),DAY(LOOKUP($F15,TenantNames,TenantStartDates))=DAY(TY$4)),IF((LOOKUP($F15,TenantNames,TenantEndDates)-TY$4)&lt;=31,LOOKUP($F15,TenantNames,TenantTotalRevenues)-SUM($JA15:TX15),LOOKUP($F15,TenantNames,TenantMonthlyRents)),IF(AND((SUMIF($G$4:AHB$4,"&lt;"&amp;TY$4,$G15:AHB15))&gt;SUMIFS(TransactionAmounts,TenantSources,$F15,'Filtered Data'!$C$2:$C23,"&lt;"&amp;TY$4),TY$4&lt;TODAY()),"Late","Occupied")),)))</f>
        <v/>
      </c>
      <c r="TZ15" s="33" t="str">
        <f>IF(ISBLANK($F15),,IF(TODAY()=TZ$4,"Today",IF(AND(LOOKUP($F15,TenantNames,TenantStartDates)&lt;=TZ$4,LOOKUP($F15,TenantNames,TenantEndDates)&gt;=TZ$4),IF(OR(AND(DAY(LOOKUP($F15,TenantNames,TenantStartDates))&gt;28,DAY(EOMONTH(TZ$4,0))=28,DAY(TZ$4)=28),AND(DAY(LOOKUP($F15,TenantNames,TenantStartDates))&gt;30,DAY(EOMONTH(TZ$4,0))=30,DAY(TZ$4)=30),DAY(LOOKUP($F15,TenantNames,TenantStartDates))=DAY(TZ$4)),IF((LOOKUP($F15,TenantNames,TenantEndDates)-TZ$4)&lt;=31,LOOKUP($F15,TenantNames,TenantTotalRevenues)-SUM($JA15:TY15),LOOKUP($F15,TenantNames,TenantMonthlyRents)),IF(AND((SUMIF($G$4:AHB$4,"&lt;"&amp;TZ$4,$G15:AHB15))&gt;SUMIFS(TransactionAmounts,TenantSources,$F15,'Filtered Data'!$C$2:$C23,"&lt;"&amp;TZ$4),TZ$4&lt;TODAY()),"Late","Occupied")),)))</f>
        <v/>
      </c>
      <c r="UA15" s="33" t="str">
        <f>IF(ISBLANK($F15),,IF(TODAY()=UA$4,"Today",IF(AND(LOOKUP($F15,TenantNames,TenantStartDates)&lt;=UA$4,LOOKUP($F15,TenantNames,TenantEndDates)&gt;=UA$4),IF(OR(AND(DAY(LOOKUP($F15,TenantNames,TenantStartDates))&gt;28,DAY(EOMONTH(UA$4,0))=28,DAY(UA$4)=28),AND(DAY(LOOKUP($F15,TenantNames,TenantStartDates))&gt;30,DAY(EOMONTH(UA$4,0))=30,DAY(UA$4)=30),DAY(LOOKUP($F15,TenantNames,TenantStartDates))=DAY(UA$4)),IF((LOOKUP($F15,TenantNames,TenantEndDates)-UA$4)&lt;=31,LOOKUP($F15,TenantNames,TenantTotalRevenues)-SUM($JA15:TZ15),LOOKUP($F15,TenantNames,TenantMonthlyRents)),IF(AND((SUMIF($G$4:AHB$4,"&lt;"&amp;UA$4,$G15:AHB15))&gt;SUMIFS(TransactionAmounts,TenantSources,$F15,'Filtered Data'!$C$2:$C23,"&lt;"&amp;UA$4),UA$4&lt;TODAY()),"Late","Occupied")),)))</f>
        <v/>
      </c>
      <c r="UB15" s="33" t="str">
        <f>IF(ISBLANK($F15),,IF(TODAY()=UB$4,"Today",IF(AND(LOOKUP($F15,TenantNames,TenantStartDates)&lt;=UB$4,LOOKUP($F15,TenantNames,TenantEndDates)&gt;=UB$4),IF(OR(AND(DAY(LOOKUP($F15,TenantNames,TenantStartDates))&gt;28,DAY(EOMONTH(UB$4,0))=28,DAY(UB$4)=28),AND(DAY(LOOKUP($F15,TenantNames,TenantStartDates))&gt;30,DAY(EOMONTH(UB$4,0))=30,DAY(UB$4)=30),DAY(LOOKUP($F15,TenantNames,TenantStartDates))=DAY(UB$4)),IF((LOOKUP($F15,TenantNames,TenantEndDates)-UB$4)&lt;=31,LOOKUP($F15,TenantNames,TenantTotalRevenues)-SUM($JA15:UA15),LOOKUP($F15,TenantNames,TenantMonthlyRents)),IF(AND((SUMIF($G$4:AHB$4,"&lt;"&amp;UB$4,$G15:AHB15))&gt;SUMIFS(TransactionAmounts,TenantSources,$F15,'Filtered Data'!$C$2:$C23,"&lt;"&amp;UB$4),UB$4&lt;TODAY()),"Late","Occupied")),)))</f>
        <v/>
      </c>
      <c r="UC15" s="33" t="str">
        <f>IF(ISBLANK($F15),,IF(TODAY()=UC$4,"Today",IF(AND(LOOKUP($F15,TenantNames,TenantStartDates)&lt;=UC$4,LOOKUP($F15,TenantNames,TenantEndDates)&gt;=UC$4),IF(OR(AND(DAY(LOOKUP($F15,TenantNames,TenantStartDates))&gt;28,DAY(EOMONTH(UC$4,0))=28,DAY(UC$4)=28),AND(DAY(LOOKUP($F15,TenantNames,TenantStartDates))&gt;30,DAY(EOMONTH(UC$4,0))=30,DAY(UC$4)=30),DAY(LOOKUP($F15,TenantNames,TenantStartDates))=DAY(UC$4)),IF((LOOKUP($F15,TenantNames,TenantEndDates)-UC$4)&lt;=31,LOOKUP($F15,TenantNames,TenantTotalRevenues)-SUM($JA15:UB15),LOOKUP($F15,TenantNames,TenantMonthlyRents)),IF(AND((SUMIF($G$4:AHB$4,"&lt;"&amp;UC$4,$G15:AHB15))&gt;SUMIFS(TransactionAmounts,TenantSources,$F15,'Filtered Data'!$C$2:$C23,"&lt;"&amp;UC$4),UC$4&lt;TODAY()),"Late","Occupied")),)))</f>
        <v/>
      </c>
      <c r="UD15" s="33" t="str">
        <f>IF(ISBLANK($F15),,IF(TODAY()=UD$4,"Today",IF(AND(LOOKUP($F15,TenantNames,TenantStartDates)&lt;=UD$4,LOOKUP($F15,TenantNames,TenantEndDates)&gt;=UD$4),IF(OR(AND(DAY(LOOKUP($F15,TenantNames,TenantStartDates))&gt;28,DAY(EOMONTH(UD$4,0))=28,DAY(UD$4)=28),AND(DAY(LOOKUP($F15,TenantNames,TenantStartDates))&gt;30,DAY(EOMONTH(UD$4,0))=30,DAY(UD$4)=30),DAY(LOOKUP($F15,TenantNames,TenantStartDates))=DAY(UD$4)),IF((LOOKUP($F15,TenantNames,TenantEndDates)-UD$4)&lt;=31,LOOKUP($F15,TenantNames,TenantTotalRevenues)-SUM($JA15:UC15),LOOKUP($F15,TenantNames,TenantMonthlyRents)),IF(AND((SUMIF($G$4:AHB$4,"&lt;"&amp;UD$4,$G15:AHB15))&gt;SUMIFS(TransactionAmounts,TenantSources,$F15,'Filtered Data'!$C$2:$C23,"&lt;"&amp;UD$4),UD$4&lt;TODAY()),"Late","Occupied")),)))</f>
        <v/>
      </c>
      <c r="UE15" s="33" t="str">
        <f>IF(ISBLANK($F15),,IF(TODAY()=UE$4,"Today",IF(AND(LOOKUP($F15,TenantNames,TenantStartDates)&lt;=UE$4,LOOKUP($F15,TenantNames,TenantEndDates)&gt;=UE$4),IF(OR(AND(DAY(LOOKUP($F15,TenantNames,TenantStartDates))&gt;28,DAY(EOMONTH(UE$4,0))=28,DAY(UE$4)=28),AND(DAY(LOOKUP($F15,TenantNames,TenantStartDates))&gt;30,DAY(EOMONTH(UE$4,0))=30,DAY(UE$4)=30),DAY(LOOKUP($F15,TenantNames,TenantStartDates))=DAY(UE$4)),IF((LOOKUP($F15,TenantNames,TenantEndDates)-UE$4)&lt;=31,LOOKUP($F15,TenantNames,TenantTotalRevenues)-SUM($JA15:UD15),LOOKUP($F15,TenantNames,TenantMonthlyRents)),IF(AND((SUMIF($G$4:AHB$4,"&lt;"&amp;UE$4,$G15:AHB15))&gt;SUMIFS(TransactionAmounts,TenantSources,$F15,'Filtered Data'!$C$2:$C23,"&lt;"&amp;UE$4),UE$4&lt;TODAY()),"Late","Occupied")),)))</f>
        <v/>
      </c>
      <c r="UF15" s="33" t="str">
        <f>IF(ISBLANK($F15),,IF(TODAY()=UF$4,"Today",IF(AND(LOOKUP($F15,TenantNames,TenantStartDates)&lt;=UF$4,LOOKUP($F15,TenantNames,TenantEndDates)&gt;=UF$4),IF(OR(AND(DAY(LOOKUP($F15,TenantNames,TenantStartDates))&gt;28,DAY(EOMONTH(UF$4,0))=28,DAY(UF$4)=28),AND(DAY(LOOKUP($F15,TenantNames,TenantStartDates))&gt;30,DAY(EOMONTH(UF$4,0))=30,DAY(UF$4)=30),DAY(LOOKUP($F15,TenantNames,TenantStartDates))=DAY(UF$4)),IF((LOOKUP($F15,TenantNames,TenantEndDates)-UF$4)&lt;=31,LOOKUP($F15,TenantNames,TenantTotalRevenues)-SUM($JA15:UE15),LOOKUP($F15,TenantNames,TenantMonthlyRents)),IF(AND((SUMIF($G$4:AHB$4,"&lt;"&amp;UF$4,$G15:AHB15))&gt;SUMIFS(TransactionAmounts,TenantSources,$F15,'Filtered Data'!$C$2:$C23,"&lt;"&amp;UF$4),UF$4&lt;TODAY()),"Late","Occupied")),)))</f>
        <v/>
      </c>
      <c r="UG15" s="33" t="str">
        <f>IF(ISBLANK($F15),,IF(TODAY()=UG$4,"Today",IF(AND(LOOKUP($F15,TenantNames,TenantStartDates)&lt;=UG$4,LOOKUP($F15,TenantNames,TenantEndDates)&gt;=UG$4),IF(OR(AND(DAY(LOOKUP($F15,TenantNames,TenantStartDates))&gt;28,DAY(EOMONTH(UG$4,0))=28,DAY(UG$4)=28),AND(DAY(LOOKUP($F15,TenantNames,TenantStartDates))&gt;30,DAY(EOMONTH(UG$4,0))=30,DAY(UG$4)=30),DAY(LOOKUP($F15,TenantNames,TenantStartDates))=DAY(UG$4)),IF((LOOKUP($F15,TenantNames,TenantEndDates)-UG$4)&lt;=31,LOOKUP($F15,TenantNames,TenantTotalRevenues)-SUM($JA15:UF15),LOOKUP($F15,TenantNames,TenantMonthlyRents)),IF(AND((SUMIF($G$4:AHB$4,"&lt;"&amp;UG$4,$G15:AHB15))&gt;SUMIFS(TransactionAmounts,TenantSources,$F15,'Filtered Data'!$C$2:$C23,"&lt;"&amp;UG$4),UG$4&lt;TODAY()),"Late","Occupied")),)))</f>
        <v/>
      </c>
      <c r="UH15" s="33" t="str">
        <f>IF(ISBLANK($F15),,IF(TODAY()=UH$4,"Today",IF(AND(LOOKUP($F15,TenantNames,TenantStartDates)&lt;=UH$4,LOOKUP($F15,TenantNames,TenantEndDates)&gt;=UH$4),IF(OR(AND(DAY(LOOKUP($F15,TenantNames,TenantStartDates))&gt;28,DAY(EOMONTH(UH$4,0))=28,DAY(UH$4)=28),AND(DAY(LOOKUP($F15,TenantNames,TenantStartDates))&gt;30,DAY(EOMONTH(UH$4,0))=30,DAY(UH$4)=30),DAY(LOOKUP($F15,TenantNames,TenantStartDates))=DAY(UH$4)),IF((LOOKUP($F15,TenantNames,TenantEndDates)-UH$4)&lt;=31,LOOKUP($F15,TenantNames,TenantTotalRevenues)-SUM($JA15:UG15),LOOKUP($F15,TenantNames,TenantMonthlyRents)),IF(AND((SUMIF($G$4:AHB$4,"&lt;"&amp;UH$4,$G15:AHB15))&gt;SUMIFS(TransactionAmounts,TenantSources,$F15,'Filtered Data'!$C$2:$C23,"&lt;"&amp;UH$4),UH$4&lt;TODAY()),"Late","Occupied")),)))</f>
        <v/>
      </c>
      <c r="UI15" s="33" t="str">
        <f>IF(ISBLANK($F15),,IF(TODAY()=UI$4,"Today",IF(AND(LOOKUP($F15,TenantNames,TenantStartDates)&lt;=UI$4,LOOKUP($F15,TenantNames,TenantEndDates)&gt;=UI$4),IF(OR(AND(DAY(LOOKUP($F15,TenantNames,TenantStartDates))&gt;28,DAY(EOMONTH(UI$4,0))=28,DAY(UI$4)=28),AND(DAY(LOOKUP($F15,TenantNames,TenantStartDates))&gt;30,DAY(EOMONTH(UI$4,0))=30,DAY(UI$4)=30),DAY(LOOKUP($F15,TenantNames,TenantStartDates))=DAY(UI$4)),IF((LOOKUP($F15,TenantNames,TenantEndDates)-UI$4)&lt;=31,LOOKUP($F15,TenantNames,TenantTotalRevenues)-SUM($JA15:UH15),LOOKUP($F15,TenantNames,TenantMonthlyRents)),IF(AND((SUMIF($G$4:AHB$4,"&lt;"&amp;UI$4,$G15:AHB15))&gt;SUMIFS(TransactionAmounts,TenantSources,$F15,'Filtered Data'!$C$2:$C23,"&lt;"&amp;UI$4),UI$4&lt;TODAY()),"Late","Occupied")),)))</f>
        <v/>
      </c>
      <c r="UJ15" s="33" t="str">
        <f>IF(ISBLANK($F15),,IF(TODAY()=UJ$4,"Today",IF(AND(LOOKUP($F15,TenantNames,TenantStartDates)&lt;=UJ$4,LOOKUP($F15,TenantNames,TenantEndDates)&gt;=UJ$4),IF(OR(AND(DAY(LOOKUP($F15,TenantNames,TenantStartDates))&gt;28,DAY(EOMONTH(UJ$4,0))=28,DAY(UJ$4)=28),AND(DAY(LOOKUP($F15,TenantNames,TenantStartDates))&gt;30,DAY(EOMONTH(UJ$4,0))=30,DAY(UJ$4)=30),DAY(LOOKUP($F15,TenantNames,TenantStartDates))=DAY(UJ$4)),IF((LOOKUP($F15,TenantNames,TenantEndDates)-UJ$4)&lt;=31,LOOKUP($F15,TenantNames,TenantTotalRevenues)-SUM($JA15:UI15),LOOKUP($F15,TenantNames,TenantMonthlyRents)),IF(AND((SUMIF($G$4:AHB$4,"&lt;"&amp;UJ$4,$G15:AHB15))&gt;SUMIFS(TransactionAmounts,TenantSources,$F15,'Filtered Data'!$C$2:$C23,"&lt;"&amp;UJ$4),UJ$4&lt;TODAY()),"Late","Occupied")),)))</f>
        <v/>
      </c>
      <c r="UK15" s="33" t="str">
        <f>IF(ISBLANK($F15),,IF(TODAY()=UK$4,"Today",IF(AND(LOOKUP($F15,TenantNames,TenantStartDates)&lt;=UK$4,LOOKUP($F15,TenantNames,TenantEndDates)&gt;=UK$4),IF(OR(AND(DAY(LOOKUP($F15,TenantNames,TenantStartDates))&gt;28,DAY(EOMONTH(UK$4,0))=28,DAY(UK$4)=28),AND(DAY(LOOKUP($F15,TenantNames,TenantStartDates))&gt;30,DAY(EOMONTH(UK$4,0))=30,DAY(UK$4)=30),DAY(LOOKUP($F15,TenantNames,TenantStartDates))=DAY(UK$4)),IF((LOOKUP($F15,TenantNames,TenantEndDates)-UK$4)&lt;=31,LOOKUP($F15,TenantNames,TenantTotalRevenues)-SUM($JA15:UJ15),LOOKUP($F15,TenantNames,TenantMonthlyRents)),IF(AND((SUMIF($G$4:AHB$4,"&lt;"&amp;UK$4,$G15:AHB15))&gt;SUMIFS(TransactionAmounts,TenantSources,$F15,'Filtered Data'!$C$2:$C23,"&lt;"&amp;UK$4),UK$4&lt;TODAY()),"Late","Occupied")),)))</f>
        <v/>
      </c>
      <c r="UL15" s="33" t="str">
        <f>IF(ISBLANK($F15),,IF(TODAY()=UL$4,"Today",IF(AND(LOOKUP($F15,TenantNames,TenantStartDates)&lt;=UL$4,LOOKUP($F15,TenantNames,TenantEndDates)&gt;=UL$4),IF(OR(AND(DAY(LOOKUP($F15,TenantNames,TenantStartDates))&gt;28,DAY(EOMONTH(UL$4,0))=28,DAY(UL$4)=28),AND(DAY(LOOKUP($F15,TenantNames,TenantStartDates))&gt;30,DAY(EOMONTH(UL$4,0))=30,DAY(UL$4)=30),DAY(LOOKUP($F15,TenantNames,TenantStartDates))=DAY(UL$4)),IF((LOOKUP($F15,TenantNames,TenantEndDates)-UL$4)&lt;=31,LOOKUP($F15,TenantNames,TenantTotalRevenues)-SUM($JA15:UK15),LOOKUP($F15,TenantNames,TenantMonthlyRents)),IF(AND((SUMIF($G$4:AHB$4,"&lt;"&amp;UL$4,$G15:AHB15))&gt;SUMIFS(TransactionAmounts,TenantSources,$F15,'Filtered Data'!$C$2:$C23,"&lt;"&amp;UL$4),UL$4&lt;TODAY()),"Late","Occupied")),)))</f>
        <v/>
      </c>
      <c r="UM15" s="33" t="str">
        <f>IF(ISBLANK($F15),,IF(TODAY()=UM$4,"Today",IF(AND(LOOKUP($F15,TenantNames,TenantStartDates)&lt;=UM$4,LOOKUP($F15,TenantNames,TenantEndDates)&gt;=UM$4),IF(OR(AND(DAY(LOOKUP($F15,TenantNames,TenantStartDates))&gt;28,DAY(EOMONTH(UM$4,0))=28,DAY(UM$4)=28),AND(DAY(LOOKUP($F15,TenantNames,TenantStartDates))&gt;30,DAY(EOMONTH(UM$4,0))=30,DAY(UM$4)=30),DAY(LOOKUP($F15,TenantNames,TenantStartDates))=DAY(UM$4)),IF((LOOKUP($F15,TenantNames,TenantEndDates)-UM$4)&lt;=31,LOOKUP($F15,TenantNames,TenantTotalRevenues)-SUM($JA15:UL15),LOOKUP($F15,TenantNames,TenantMonthlyRents)),IF(AND((SUMIF($G$4:AHB$4,"&lt;"&amp;UM$4,$G15:AHB15))&gt;SUMIFS(TransactionAmounts,TenantSources,$F15,'Filtered Data'!$C$2:$C23,"&lt;"&amp;UM$4),UM$4&lt;TODAY()),"Late","Occupied")),)))</f>
        <v/>
      </c>
      <c r="UN15" s="33" t="str">
        <f>IF(ISBLANK($F15),,IF(TODAY()=UN$4,"Today",IF(AND(LOOKUP($F15,TenantNames,TenantStartDates)&lt;=UN$4,LOOKUP($F15,TenantNames,TenantEndDates)&gt;=UN$4),IF(OR(AND(DAY(LOOKUP($F15,TenantNames,TenantStartDates))&gt;28,DAY(EOMONTH(UN$4,0))=28,DAY(UN$4)=28),AND(DAY(LOOKUP($F15,TenantNames,TenantStartDates))&gt;30,DAY(EOMONTH(UN$4,0))=30,DAY(UN$4)=30),DAY(LOOKUP($F15,TenantNames,TenantStartDates))=DAY(UN$4)),IF((LOOKUP($F15,TenantNames,TenantEndDates)-UN$4)&lt;=31,LOOKUP($F15,TenantNames,TenantTotalRevenues)-SUM($JA15:UM15),LOOKUP($F15,TenantNames,TenantMonthlyRents)),IF(AND((SUMIF($G$4:AHB$4,"&lt;"&amp;UN$4,$G15:AHB15))&gt;SUMIFS(TransactionAmounts,TenantSources,$F15,'Filtered Data'!$C$2:$C23,"&lt;"&amp;UN$4),UN$4&lt;TODAY()),"Late","Occupied")),)))</f>
        <v/>
      </c>
      <c r="UO15" s="33" t="str">
        <f>IF(ISBLANK($F15),,IF(TODAY()=UO$4,"Today",IF(AND(LOOKUP($F15,TenantNames,TenantStartDates)&lt;=UO$4,LOOKUP($F15,TenantNames,TenantEndDates)&gt;=UO$4),IF(OR(AND(DAY(LOOKUP($F15,TenantNames,TenantStartDates))&gt;28,DAY(EOMONTH(UO$4,0))=28,DAY(UO$4)=28),AND(DAY(LOOKUP($F15,TenantNames,TenantStartDates))&gt;30,DAY(EOMONTH(UO$4,0))=30,DAY(UO$4)=30),DAY(LOOKUP($F15,TenantNames,TenantStartDates))=DAY(UO$4)),IF((LOOKUP($F15,TenantNames,TenantEndDates)-UO$4)&lt;=31,LOOKUP($F15,TenantNames,TenantTotalRevenues)-SUM($JA15:UN15),LOOKUP($F15,TenantNames,TenantMonthlyRents)),IF(AND((SUMIF($G$4:AHB$4,"&lt;"&amp;UO$4,$G15:AHB15))&gt;SUMIFS(TransactionAmounts,TenantSources,$F15,'Filtered Data'!$C$2:$C23,"&lt;"&amp;UO$4),UO$4&lt;TODAY()),"Late","Occupied")),)))</f>
        <v/>
      </c>
      <c r="UP15" s="33" t="str">
        <f>IF(ISBLANK($F15),,IF(TODAY()=UP$4,"Today",IF(AND(LOOKUP($F15,TenantNames,TenantStartDates)&lt;=UP$4,LOOKUP($F15,TenantNames,TenantEndDates)&gt;=UP$4),IF(OR(AND(DAY(LOOKUP($F15,TenantNames,TenantStartDates))&gt;28,DAY(EOMONTH(UP$4,0))=28,DAY(UP$4)=28),AND(DAY(LOOKUP($F15,TenantNames,TenantStartDates))&gt;30,DAY(EOMONTH(UP$4,0))=30,DAY(UP$4)=30),DAY(LOOKUP($F15,TenantNames,TenantStartDates))=DAY(UP$4)),IF((LOOKUP($F15,TenantNames,TenantEndDates)-UP$4)&lt;=31,LOOKUP($F15,TenantNames,TenantTotalRevenues)-SUM($JA15:UO15),LOOKUP($F15,TenantNames,TenantMonthlyRents)),IF(AND((SUMIF($G$4:AHB$4,"&lt;"&amp;UP$4,$G15:AHB15))&gt;SUMIFS(TransactionAmounts,TenantSources,$F15,'Filtered Data'!$C$2:$C23,"&lt;"&amp;UP$4),UP$4&lt;TODAY()),"Late","Occupied")),)))</f>
        <v/>
      </c>
      <c r="UQ15" s="33" t="str">
        <f>IF(ISBLANK($F15),,IF(TODAY()=UQ$4,"Today",IF(AND(LOOKUP($F15,TenantNames,TenantStartDates)&lt;=UQ$4,LOOKUP($F15,TenantNames,TenantEndDates)&gt;=UQ$4),IF(OR(AND(DAY(LOOKUP($F15,TenantNames,TenantStartDates))&gt;28,DAY(EOMONTH(UQ$4,0))=28,DAY(UQ$4)=28),AND(DAY(LOOKUP($F15,TenantNames,TenantStartDates))&gt;30,DAY(EOMONTH(UQ$4,0))=30,DAY(UQ$4)=30),DAY(LOOKUP($F15,TenantNames,TenantStartDates))=DAY(UQ$4)),IF((LOOKUP($F15,TenantNames,TenantEndDates)-UQ$4)&lt;=31,LOOKUP($F15,TenantNames,TenantTotalRevenues)-SUM($JA15:UP15),LOOKUP($F15,TenantNames,TenantMonthlyRents)),IF(AND((SUMIF($G$4:AHB$4,"&lt;"&amp;UQ$4,$G15:AHB15))&gt;SUMIFS(TransactionAmounts,TenantSources,$F15,'Filtered Data'!$C$2:$C23,"&lt;"&amp;UQ$4),UQ$4&lt;TODAY()),"Late","Occupied")),)))</f>
        <v/>
      </c>
      <c r="UR15" s="33" t="str">
        <f>IF(ISBLANK($F15),,IF(TODAY()=UR$4,"Today",IF(AND(LOOKUP($F15,TenantNames,TenantStartDates)&lt;=UR$4,LOOKUP($F15,TenantNames,TenantEndDates)&gt;=UR$4),IF(OR(AND(DAY(LOOKUP($F15,TenantNames,TenantStartDates))&gt;28,DAY(EOMONTH(UR$4,0))=28,DAY(UR$4)=28),AND(DAY(LOOKUP($F15,TenantNames,TenantStartDates))&gt;30,DAY(EOMONTH(UR$4,0))=30,DAY(UR$4)=30),DAY(LOOKUP($F15,TenantNames,TenantStartDates))=DAY(UR$4)),IF((LOOKUP($F15,TenantNames,TenantEndDates)-UR$4)&lt;=31,LOOKUP($F15,TenantNames,TenantTotalRevenues)-SUM($JA15:UQ15),LOOKUP($F15,TenantNames,TenantMonthlyRents)),IF(AND((SUMIF($G$4:AHB$4,"&lt;"&amp;UR$4,$G15:AHB15))&gt;SUMIFS(TransactionAmounts,TenantSources,$F15,'Filtered Data'!$C$2:$C23,"&lt;"&amp;UR$4),UR$4&lt;TODAY()),"Late","Occupied")),)))</f>
        <v/>
      </c>
      <c r="US15" s="33" t="str">
        <f>IF(ISBLANK($F15),,IF(TODAY()=US$4,"Today",IF(AND(LOOKUP($F15,TenantNames,TenantStartDates)&lt;=US$4,LOOKUP($F15,TenantNames,TenantEndDates)&gt;=US$4),IF(OR(AND(DAY(LOOKUP($F15,TenantNames,TenantStartDates))&gt;28,DAY(EOMONTH(US$4,0))=28,DAY(US$4)=28),AND(DAY(LOOKUP($F15,TenantNames,TenantStartDates))&gt;30,DAY(EOMONTH(US$4,0))=30,DAY(US$4)=30),DAY(LOOKUP($F15,TenantNames,TenantStartDates))=DAY(US$4)),IF((LOOKUP($F15,TenantNames,TenantEndDates)-US$4)&lt;=31,LOOKUP($F15,TenantNames,TenantTotalRevenues)-SUM($JA15:UR15),LOOKUP($F15,TenantNames,TenantMonthlyRents)),IF(AND((SUMIF($G$4:AHB$4,"&lt;"&amp;US$4,$G15:AHB15))&gt;SUMIFS(TransactionAmounts,TenantSources,$F15,'Filtered Data'!$C$2:$C23,"&lt;"&amp;US$4),US$4&lt;TODAY()),"Late","Occupied")),)))</f>
        <v/>
      </c>
      <c r="UT15" s="33" t="str">
        <f>IF(ISBLANK($F15),,IF(TODAY()=UT$4,"Today",IF(AND(LOOKUP($F15,TenantNames,TenantStartDates)&lt;=UT$4,LOOKUP($F15,TenantNames,TenantEndDates)&gt;=UT$4),IF(OR(AND(DAY(LOOKUP($F15,TenantNames,TenantStartDates))&gt;28,DAY(EOMONTH(UT$4,0))=28,DAY(UT$4)=28),AND(DAY(LOOKUP($F15,TenantNames,TenantStartDates))&gt;30,DAY(EOMONTH(UT$4,0))=30,DAY(UT$4)=30),DAY(LOOKUP($F15,TenantNames,TenantStartDates))=DAY(UT$4)),IF((LOOKUP($F15,TenantNames,TenantEndDates)-UT$4)&lt;=31,LOOKUP($F15,TenantNames,TenantTotalRevenues)-SUM($JA15:US15),LOOKUP($F15,TenantNames,TenantMonthlyRents)),IF(AND((SUMIF($G$4:AHB$4,"&lt;"&amp;UT$4,$G15:AHB15))&gt;SUMIFS(TransactionAmounts,TenantSources,$F15,'Filtered Data'!$C$2:$C23,"&lt;"&amp;UT$4),UT$4&lt;TODAY()),"Late","Occupied")),)))</f>
        <v/>
      </c>
      <c r="UU15" s="33" t="str">
        <f>IF(ISBLANK($F15),,IF(TODAY()=UU$4,"Today",IF(AND(LOOKUP($F15,TenantNames,TenantStartDates)&lt;=UU$4,LOOKUP($F15,TenantNames,TenantEndDates)&gt;=UU$4),IF(OR(AND(DAY(LOOKUP($F15,TenantNames,TenantStartDates))&gt;28,DAY(EOMONTH(UU$4,0))=28,DAY(UU$4)=28),AND(DAY(LOOKUP($F15,TenantNames,TenantStartDates))&gt;30,DAY(EOMONTH(UU$4,0))=30,DAY(UU$4)=30),DAY(LOOKUP($F15,TenantNames,TenantStartDates))=DAY(UU$4)),IF((LOOKUP($F15,TenantNames,TenantEndDates)-UU$4)&lt;=31,LOOKUP($F15,TenantNames,TenantTotalRevenues)-SUM($JA15:UT15),LOOKUP($F15,TenantNames,TenantMonthlyRents)),IF(AND((SUMIF($G$4:AHB$4,"&lt;"&amp;UU$4,$G15:AHB15))&gt;SUMIFS(TransactionAmounts,TenantSources,$F15,'Filtered Data'!$C$2:$C23,"&lt;"&amp;UU$4),UU$4&lt;TODAY()),"Late","Occupied")),)))</f>
        <v/>
      </c>
      <c r="UV15" s="33" t="str">
        <f>IF(ISBLANK($F15),,IF(TODAY()=UV$4,"Today",IF(AND(LOOKUP($F15,TenantNames,TenantStartDates)&lt;=UV$4,LOOKUP($F15,TenantNames,TenantEndDates)&gt;=UV$4),IF(OR(AND(DAY(LOOKUP($F15,TenantNames,TenantStartDates))&gt;28,DAY(EOMONTH(UV$4,0))=28,DAY(UV$4)=28),AND(DAY(LOOKUP($F15,TenantNames,TenantStartDates))&gt;30,DAY(EOMONTH(UV$4,0))=30,DAY(UV$4)=30),DAY(LOOKUP($F15,TenantNames,TenantStartDates))=DAY(UV$4)),IF((LOOKUP($F15,TenantNames,TenantEndDates)-UV$4)&lt;=31,LOOKUP($F15,TenantNames,TenantTotalRevenues)-SUM($JA15:UU15),LOOKUP($F15,TenantNames,TenantMonthlyRents)),IF(AND((SUMIF($G$4:AHB$4,"&lt;"&amp;UV$4,$G15:AHB15))&gt;SUMIFS(TransactionAmounts,TenantSources,$F15,'Filtered Data'!$C$2:$C23,"&lt;"&amp;UV$4),UV$4&lt;TODAY()),"Late","Occupied")),)))</f>
        <v/>
      </c>
      <c r="UW15" s="33" t="str">
        <f>IF(ISBLANK($F15),,IF(TODAY()=UW$4,"Today",IF(AND(LOOKUP($F15,TenantNames,TenantStartDates)&lt;=UW$4,LOOKUP($F15,TenantNames,TenantEndDates)&gt;=UW$4),IF(OR(AND(DAY(LOOKUP($F15,TenantNames,TenantStartDates))&gt;28,DAY(EOMONTH(UW$4,0))=28,DAY(UW$4)=28),AND(DAY(LOOKUP($F15,TenantNames,TenantStartDates))&gt;30,DAY(EOMONTH(UW$4,0))=30,DAY(UW$4)=30),DAY(LOOKUP($F15,TenantNames,TenantStartDates))=DAY(UW$4)),IF((LOOKUP($F15,TenantNames,TenantEndDates)-UW$4)&lt;=31,LOOKUP($F15,TenantNames,TenantTotalRevenues)-SUM($JA15:UV15),LOOKUP($F15,TenantNames,TenantMonthlyRents)),IF(AND((SUMIF($G$4:AHB$4,"&lt;"&amp;UW$4,$G15:AHB15))&gt;SUMIFS(TransactionAmounts,TenantSources,$F15,'Filtered Data'!$C$2:$C23,"&lt;"&amp;UW$4),UW$4&lt;TODAY()),"Late","Occupied")),)))</f>
        <v/>
      </c>
      <c r="UX15" s="33" t="str">
        <f>IF(ISBLANK($F15),,IF(TODAY()=UX$4,"Today",IF(AND(LOOKUP($F15,TenantNames,TenantStartDates)&lt;=UX$4,LOOKUP($F15,TenantNames,TenantEndDates)&gt;=UX$4),IF(OR(AND(DAY(LOOKUP($F15,TenantNames,TenantStartDates))&gt;28,DAY(EOMONTH(UX$4,0))=28,DAY(UX$4)=28),AND(DAY(LOOKUP($F15,TenantNames,TenantStartDates))&gt;30,DAY(EOMONTH(UX$4,0))=30,DAY(UX$4)=30),DAY(LOOKUP($F15,TenantNames,TenantStartDates))=DAY(UX$4)),IF((LOOKUP($F15,TenantNames,TenantEndDates)-UX$4)&lt;=31,LOOKUP($F15,TenantNames,TenantTotalRevenues)-SUM($JA15:UW15),LOOKUP($F15,TenantNames,TenantMonthlyRents)),IF(AND((SUMIF($G$4:AHB$4,"&lt;"&amp;UX$4,$G15:AHB15))&gt;SUMIFS(TransactionAmounts,TenantSources,$F15,'Filtered Data'!$C$2:$C23,"&lt;"&amp;UX$4),UX$4&lt;TODAY()),"Late","Occupied")),)))</f>
        <v/>
      </c>
      <c r="UY15" s="33" t="str">
        <f>IF(ISBLANK($F15),,IF(TODAY()=UY$4,"Today",IF(AND(LOOKUP($F15,TenantNames,TenantStartDates)&lt;=UY$4,LOOKUP($F15,TenantNames,TenantEndDates)&gt;=UY$4),IF(OR(AND(DAY(LOOKUP($F15,TenantNames,TenantStartDates))&gt;28,DAY(EOMONTH(UY$4,0))=28,DAY(UY$4)=28),AND(DAY(LOOKUP($F15,TenantNames,TenantStartDates))&gt;30,DAY(EOMONTH(UY$4,0))=30,DAY(UY$4)=30),DAY(LOOKUP($F15,TenantNames,TenantStartDates))=DAY(UY$4)),IF((LOOKUP($F15,TenantNames,TenantEndDates)-UY$4)&lt;=31,LOOKUP($F15,TenantNames,TenantTotalRevenues)-SUM($JA15:UX15),LOOKUP($F15,TenantNames,TenantMonthlyRents)),IF(AND((SUMIF($G$4:AHB$4,"&lt;"&amp;UY$4,$G15:AHB15))&gt;SUMIFS(TransactionAmounts,TenantSources,$F15,'Filtered Data'!$C$2:$C23,"&lt;"&amp;UY$4),UY$4&lt;TODAY()),"Late","Occupied")),)))</f>
        <v/>
      </c>
      <c r="UZ15" s="33" t="str">
        <f>IF(ISBLANK($F15),,IF(TODAY()=UZ$4,"Today",IF(AND(LOOKUP($F15,TenantNames,TenantStartDates)&lt;=UZ$4,LOOKUP($F15,TenantNames,TenantEndDates)&gt;=UZ$4),IF(OR(AND(DAY(LOOKUP($F15,TenantNames,TenantStartDates))&gt;28,DAY(EOMONTH(UZ$4,0))=28,DAY(UZ$4)=28),AND(DAY(LOOKUP($F15,TenantNames,TenantStartDates))&gt;30,DAY(EOMONTH(UZ$4,0))=30,DAY(UZ$4)=30),DAY(LOOKUP($F15,TenantNames,TenantStartDates))=DAY(UZ$4)),IF((LOOKUP($F15,TenantNames,TenantEndDates)-UZ$4)&lt;=31,LOOKUP($F15,TenantNames,TenantTotalRevenues)-SUM($JA15:UY15),LOOKUP($F15,TenantNames,TenantMonthlyRents)),IF(AND((SUMIF($G$4:AHB$4,"&lt;"&amp;UZ$4,$G15:AHB15))&gt;SUMIFS(TransactionAmounts,TenantSources,$F15,'Filtered Data'!$C$2:$C23,"&lt;"&amp;UZ$4),UZ$4&lt;TODAY()),"Late","Occupied")),)))</f>
        <v/>
      </c>
      <c r="VA15" s="33" t="str">
        <f>IF(ISBLANK($F15),,IF(TODAY()=VA$4,"Today",IF(AND(LOOKUP($F15,TenantNames,TenantStartDates)&lt;=VA$4,LOOKUP($F15,TenantNames,TenantEndDates)&gt;=VA$4),IF(OR(AND(DAY(LOOKUP($F15,TenantNames,TenantStartDates))&gt;28,DAY(EOMONTH(VA$4,0))=28,DAY(VA$4)=28),AND(DAY(LOOKUP($F15,TenantNames,TenantStartDates))&gt;30,DAY(EOMONTH(VA$4,0))=30,DAY(VA$4)=30),DAY(LOOKUP($F15,TenantNames,TenantStartDates))=DAY(VA$4)),IF((LOOKUP($F15,TenantNames,TenantEndDates)-VA$4)&lt;=31,LOOKUP($F15,TenantNames,TenantTotalRevenues)-SUM($JA15:UZ15),LOOKUP($F15,TenantNames,TenantMonthlyRents)),IF(AND((SUMIF($G$4:AHB$4,"&lt;"&amp;VA$4,$G15:AHB15))&gt;SUMIFS(TransactionAmounts,TenantSources,$F15,'Filtered Data'!$C$2:$C23,"&lt;"&amp;VA$4),VA$4&lt;TODAY()),"Late","Occupied")),)))</f>
        <v/>
      </c>
      <c r="VB15" s="33" t="str">
        <f>IF(ISBLANK($F15),,IF(TODAY()=VB$4,"Today",IF(AND(LOOKUP($F15,TenantNames,TenantStartDates)&lt;=VB$4,LOOKUP($F15,TenantNames,TenantEndDates)&gt;=VB$4),IF(OR(AND(DAY(LOOKUP($F15,TenantNames,TenantStartDates))&gt;28,DAY(EOMONTH(VB$4,0))=28,DAY(VB$4)=28),AND(DAY(LOOKUP($F15,TenantNames,TenantStartDates))&gt;30,DAY(EOMONTH(VB$4,0))=30,DAY(VB$4)=30),DAY(LOOKUP($F15,TenantNames,TenantStartDates))=DAY(VB$4)),IF((LOOKUP($F15,TenantNames,TenantEndDates)-VB$4)&lt;=31,LOOKUP($F15,TenantNames,TenantTotalRevenues)-SUM($JA15:VA15),LOOKUP($F15,TenantNames,TenantMonthlyRents)),IF(AND((SUMIF($G$4:AHB$4,"&lt;"&amp;VB$4,$G15:AHB15))&gt;SUMIFS(TransactionAmounts,TenantSources,$F15,'Filtered Data'!$C$2:$C23,"&lt;"&amp;VB$4),VB$4&lt;TODAY()),"Late","Occupied")),)))</f>
        <v/>
      </c>
      <c r="VC15" s="33" t="str">
        <f>IF(ISBLANK($F15),,IF(TODAY()=VC$4,"Today",IF(AND(LOOKUP($F15,TenantNames,TenantStartDates)&lt;=VC$4,LOOKUP($F15,TenantNames,TenantEndDates)&gt;=VC$4),IF(OR(AND(DAY(LOOKUP($F15,TenantNames,TenantStartDates))&gt;28,DAY(EOMONTH(VC$4,0))=28,DAY(VC$4)=28),AND(DAY(LOOKUP($F15,TenantNames,TenantStartDates))&gt;30,DAY(EOMONTH(VC$4,0))=30,DAY(VC$4)=30),DAY(LOOKUP($F15,TenantNames,TenantStartDates))=DAY(VC$4)),IF((LOOKUP($F15,TenantNames,TenantEndDates)-VC$4)&lt;=31,LOOKUP($F15,TenantNames,TenantTotalRevenues)-SUM($JA15:VB15),LOOKUP($F15,TenantNames,TenantMonthlyRents)),IF(AND((SUMIF($G$4:AHB$4,"&lt;"&amp;VC$4,$G15:AHB15))&gt;SUMIFS(TransactionAmounts,TenantSources,$F15,'Filtered Data'!$C$2:$C23,"&lt;"&amp;VC$4),VC$4&lt;TODAY()),"Late","Occupied")),)))</f>
        <v/>
      </c>
      <c r="VD15" s="33" t="str">
        <f>IF(ISBLANK($F15),,IF(TODAY()=VD$4,"Today",IF(AND(LOOKUP($F15,TenantNames,TenantStartDates)&lt;=VD$4,LOOKUP($F15,TenantNames,TenantEndDates)&gt;=VD$4),IF(OR(AND(DAY(LOOKUP($F15,TenantNames,TenantStartDates))&gt;28,DAY(EOMONTH(VD$4,0))=28,DAY(VD$4)=28),AND(DAY(LOOKUP($F15,TenantNames,TenantStartDates))&gt;30,DAY(EOMONTH(VD$4,0))=30,DAY(VD$4)=30),DAY(LOOKUP($F15,TenantNames,TenantStartDates))=DAY(VD$4)),IF((LOOKUP($F15,TenantNames,TenantEndDates)-VD$4)&lt;=31,LOOKUP($F15,TenantNames,TenantTotalRevenues)-SUM($JA15:VC15),LOOKUP($F15,TenantNames,TenantMonthlyRents)),IF(AND((SUMIF($G$4:AHB$4,"&lt;"&amp;VD$4,$G15:AHB15))&gt;SUMIFS(TransactionAmounts,TenantSources,$F15,'Filtered Data'!$C$2:$C23,"&lt;"&amp;VD$4),VD$4&lt;TODAY()),"Late","Occupied")),)))</f>
        <v/>
      </c>
      <c r="VE15" s="33" t="str">
        <f>IF(ISBLANK($F15),,IF(TODAY()=VE$4,"Today",IF(AND(LOOKUP($F15,TenantNames,TenantStartDates)&lt;=VE$4,LOOKUP($F15,TenantNames,TenantEndDates)&gt;=VE$4),IF(OR(AND(DAY(LOOKUP($F15,TenantNames,TenantStartDates))&gt;28,DAY(EOMONTH(VE$4,0))=28,DAY(VE$4)=28),AND(DAY(LOOKUP($F15,TenantNames,TenantStartDates))&gt;30,DAY(EOMONTH(VE$4,0))=30,DAY(VE$4)=30),DAY(LOOKUP($F15,TenantNames,TenantStartDates))=DAY(VE$4)),IF((LOOKUP($F15,TenantNames,TenantEndDates)-VE$4)&lt;=31,LOOKUP($F15,TenantNames,TenantTotalRevenues)-SUM($JA15:VD15),LOOKUP($F15,TenantNames,TenantMonthlyRents)),IF(AND((SUMIF($G$4:AHB$4,"&lt;"&amp;VE$4,$G15:AHB15))&gt;SUMIFS(TransactionAmounts,TenantSources,$F15,'Filtered Data'!$C$2:$C23,"&lt;"&amp;VE$4),VE$4&lt;TODAY()),"Late","Occupied")),)))</f>
        <v/>
      </c>
      <c r="VF15" s="33" t="str">
        <f>IF(ISBLANK($F15),,IF(TODAY()=VF$4,"Today",IF(AND(LOOKUP($F15,TenantNames,TenantStartDates)&lt;=VF$4,LOOKUP($F15,TenantNames,TenantEndDates)&gt;=VF$4),IF(OR(AND(DAY(LOOKUP($F15,TenantNames,TenantStartDates))&gt;28,DAY(EOMONTH(VF$4,0))=28,DAY(VF$4)=28),AND(DAY(LOOKUP($F15,TenantNames,TenantStartDates))&gt;30,DAY(EOMONTH(VF$4,0))=30,DAY(VF$4)=30),DAY(LOOKUP($F15,TenantNames,TenantStartDates))=DAY(VF$4)),IF((LOOKUP($F15,TenantNames,TenantEndDates)-VF$4)&lt;=31,LOOKUP($F15,TenantNames,TenantTotalRevenues)-SUM($JA15:VE15),LOOKUP($F15,TenantNames,TenantMonthlyRents)),IF(AND((SUMIF($G$4:AHB$4,"&lt;"&amp;VF$4,$G15:AHB15))&gt;SUMIFS(TransactionAmounts,TenantSources,$F15,'Filtered Data'!$C$2:$C23,"&lt;"&amp;VF$4),VF$4&lt;TODAY()),"Late","Occupied")),)))</f>
        <v/>
      </c>
      <c r="VG15" s="33" t="str">
        <f>IF(ISBLANK($F15),,IF(TODAY()=VG$4,"Today",IF(AND(LOOKUP($F15,TenantNames,TenantStartDates)&lt;=VG$4,LOOKUP($F15,TenantNames,TenantEndDates)&gt;=VG$4),IF(OR(AND(DAY(LOOKUP($F15,TenantNames,TenantStartDates))&gt;28,DAY(EOMONTH(VG$4,0))=28,DAY(VG$4)=28),AND(DAY(LOOKUP($F15,TenantNames,TenantStartDates))&gt;30,DAY(EOMONTH(VG$4,0))=30,DAY(VG$4)=30),DAY(LOOKUP($F15,TenantNames,TenantStartDates))=DAY(VG$4)),IF((LOOKUP($F15,TenantNames,TenantEndDates)-VG$4)&lt;=31,LOOKUP($F15,TenantNames,TenantTotalRevenues)-SUM($JA15:VF15),LOOKUP($F15,TenantNames,TenantMonthlyRents)),IF(AND((SUMIF($G$4:AHB$4,"&lt;"&amp;VG$4,$G15:AHB15))&gt;SUMIFS(TransactionAmounts,TenantSources,$F15,'Filtered Data'!$C$2:$C23,"&lt;"&amp;VG$4),VG$4&lt;TODAY()),"Late","Occupied")),)))</f>
        <v/>
      </c>
      <c r="VH15" s="33" t="str">
        <f>IF(ISBLANK($F15),,IF(TODAY()=VH$4,"Today",IF(AND(LOOKUP($F15,TenantNames,TenantStartDates)&lt;=VH$4,LOOKUP($F15,TenantNames,TenantEndDates)&gt;=VH$4),IF(OR(AND(DAY(LOOKUP($F15,TenantNames,TenantStartDates))&gt;28,DAY(EOMONTH(VH$4,0))=28,DAY(VH$4)=28),AND(DAY(LOOKUP($F15,TenantNames,TenantStartDates))&gt;30,DAY(EOMONTH(VH$4,0))=30,DAY(VH$4)=30),DAY(LOOKUP($F15,TenantNames,TenantStartDates))=DAY(VH$4)),IF((LOOKUP($F15,TenantNames,TenantEndDates)-VH$4)&lt;=31,LOOKUP($F15,TenantNames,TenantTotalRevenues)-SUM($JA15:VG15),LOOKUP($F15,TenantNames,TenantMonthlyRents)),IF(AND((SUMIF($G$4:AHB$4,"&lt;"&amp;VH$4,$G15:AHB15))&gt;SUMIFS(TransactionAmounts,TenantSources,$F15,'Filtered Data'!$C$2:$C23,"&lt;"&amp;VH$4),VH$4&lt;TODAY()),"Late","Occupied")),)))</f>
        <v/>
      </c>
      <c r="VI15" s="33" t="str">
        <f>IF(ISBLANK($F15),,IF(TODAY()=VI$4,"Today",IF(AND(LOOKUP($F15,TenantNames,TenantStartDates)&lt;=VI$4,LOOKUP($F15,TenantNames,TenantEndDates)&gt;=VI$4),IF(OR(AND(DAY(LOOKUP($F15,TenantNames,TenantStartDates))&gt;28,DAY(EOMONTH(VI$4,0))=28,DAY(VI$4)=28),AND(DAY(LOOKUP($F15,TenantNames,TenantStartDates))&gt;30,DAY(EOMONTH(VI$4,0))=30,DAY(VI$4)=30),DAY(LOOKUP($F15,TenantNames,TenantStartDates))=DAY(VI$4)),IF((LOOKUP($F15,TenantNames,TenantEndDates)-VI$4)&lt;=31,LOOKUP($F15,TenantNames,TenantTotalRevenues)-SUM($JA15:VH15),LOOKUP($F15,TenantNames,TenantMonthlyRents)),IF(AND((SUMIF($G$4:AHB$4,"&lt;"&amp;VI$4,$G15:AHB15))&gt;SUMIFS(TransactionAmounts,TenantSources,$F15,'Filtered Data'!$C$2:$C23,"&lt;"&amp;VI$4),VI$4&lt;TODAY()),"Late","Occupied")),)))</f>
        <v/>
      </c>
      <c r="VJ15" s="33" t="str">
        <f>IF(ISBLANK($F15),,IF(TODAY()=VJ$4,"Today",IF(AND(LOOKUP($F15,TenantNames,TenantStartDates)&lt;=VJ$4,LOOKUP($F15,TenantNames,TenantEndDates)&gt;=VJ$4),IF(OR(AND(DAY(LOOKUP($F15,TenantNames,TenantStartDates))&gt;28,DAY(EOMONTH(VJ$4,0))=28,DAY(VJ$4)=28),AND(DAY(LOOKUP($F15,TenantNames,TenantStartDates))&gt;30,DAY(EOMONTH(VJ$4,0))=30,DAY(VJ$4)=30),DAY(LOOKUP($F15,TenantNames,TenantStartDates))=DAY(VJ$4)),IF((LOOKUP($F15,TenantNames,TenantEndDates)-VJ$4)&lt;=31,LOOKUP($F15,TenantNames,TenantTotalRevenues)-SUM($JA15:VI15),LOOKUP($F15,TenantNames,TenantMonthlyRents)),IF(AND((SUMIF($G$4:AHB$4,"&lt;"&amp;VJ$4,$G15:AHB15))&gt;SUMIFS(TransactionAmounts,TenantSources,$F15,'Filtered Data'!$C$2:$C23,"&lt;"&amp;VJ$4),VJ$4&lt;TODAY()),"Late","Occupied")),)))</f>
        <v/>
      </c>
      <c r="VK15" s="33" t="str">
        <f>IF(ISBLANK($F15),,IF(TODAY()=VK$4,"Today",IF(AND(LOOKUP($F15,TenantNames,TenantStartDates)&lt;=VK$4,LOOKUP($F15,TenantNames,TenantEndDates)&gt;=VK$4),IF(OR(AND(DAY(LOOKUP($F15,TenantNames,TenantStartDates))&gt;28,DAY(EOMONTH(VK$4,0))=28,DAY(VK$4)=28),AND(DAY(LOOKUP($F15,TenantNames,TenantStartDates))&gt;30,DAY(EOMONTH(VK$4,0))=30,DAY(VK$4)=30),DAY(LOOKUP($F15,TenantNames,TenantStartDates))=DAY(VK$4)),IF((LOOKUP($F15,TenantNames,TenantEndDates)-VK$4)&lt;=31,LOOKUP($F15,TenantNames,TenantTotalRevenues)-SUM($JA15:VJ15),LOOKUP($F15,TenantNames,TenantMonthlyRents)),IF(AND((SUMIF($G$4:AHB$4,"&lt;"&amp;VK$4,$G15:AHB15))&gt;SUMIFS(TransactionAmounts,TenantSources,$F15,'Filtered Data'!$C$2:$C23,"&lt;"&amp;VK$4),VK$4&lt;TODAY()),"Late","Occupied")),)))</f>
        <v/>
      </c>
      <c r="VL15" s="33" t="str">
        <f>IF(ISBLANK($F15),,IF(TODAY()=VL$4,"Today",IF(AND(LOOKUP($F15,TenantNames,TenantStartDates)&lt;=VL$4,LOOKUP($F15,TenantNames,TenantEndDates)&gt;=VL$4),IF(OR(AND(DAY(LOOKUP($F15,TenantNames,TenantStartDates))&gt;28,DAY(EOMONTH(VL$4,0))=28,DAY(VL$4)=28),AND(DAY(LOOKUP($F15,TenantNames,TenantStartDates))&gt;30,DAY(EOMONTH(VL$4,0))=30,DAY(VL$4)=30),DAY(LOOKUP($F15,TenantNames,TenantStartDates))=DAY(VL$4)),IF((LOOKUP($F15,TenantNames,TenantEndDates)-VL$4)&lt;=31,LOOKUP($F15,TenantNames,TenantTotalRevenues)-SUM($JA15:VK15),LOOKUP($F15,TenantNames,TenantMonthlyRents)),IF(AND((SUMIF($G$4:AHB$4,"&lt;"&amp;VL$4,$G15:AHB15))&gt;SUMIFS(TransactionAmounts,TenantSources,$F15,'Filtered Data'!$C$2:$C23,"&lt;"&amp;VL$4),VL$4&lt;TODAY()),"Late","Occupied")),)))</f>
        <v/>
      </c>
      <c r="VM15" s="33" t="str">
        <f>IF(ISBLANK($F15),,IF(TODAY()=VM$4,"Today",IF(AND(LOOKUP($F15,TenantNames,TenantStartDates)&lt;=VM$4,LOOKUP($F15,TenantNames,TenantEndDates)&gt;=VM$4),IF(OR(AND(DAY(LOOKUP($F15,TenantNames,TenantStartDates))&gt;28,DAY(EOMONTH(VM$4,0))=28,DAY(VM$4)=28),AND(DAY(LOOKUP($F15,TenantNames,TenantStartDates))&gt;30,DAY(EOMONTH(VM$4,0))=30,DAY(VM$4)=30),DAY(LOOKUP($F15,TenantNames,TenantStartDates))=DAY(VM$4)),IF((LOOKUP($F15,TenantNames,TenantEndDates)-VM$4)&lt;=31,LOOKUP($F15,TenantNames,TenantTotalRevenues)-SUM($JA15:VL15),LOOKUP($F15,TenantNames,TenantMonthlyRents)),IF(AND((SUMIF($G$4:AHB$4,"&lt;"&amp;VM$4,$G15:AHB15))&gt;SUMIFS(TransactionAmounts,TenantSources,$F15,'Filtered Data'!$C$2:$C23,"&lt;"&amp;VM$4),VM$4&lt;TODAY()),"Late","Occupied")),)))</f>
        <v/>
      </c>
      <c r="VN15" s="33" t="str">
        <f>IF(ISBLANK($F15),,IF(TODAY()=VN$4,"Today",IF(AND(LOOKUP($F15,TenantNames,TenantStartDates)&lt;=VN$4,LOOKUP($F15,TenantNames,TenantEndDates)&gt;=VN$4),IF(OR(AND(DAY(LOOKUP($F15,TenantNames,TenantStartDates))&gt;28,DAY(EOMONTH(VN$4,0))=28,DAY(VN$4)=28),AND(DAY(LOOKUP($F15,TenantNames,TenantStartDates))&gt;30,DAY(EOMONTH(VN$4,0))=30,DAY(VN$4)=30),DAY(LOOKUP($F15,TenantNames,TenantStartDates))=DAY(VN$4)),IF((LOOKUP($F15,TenantNames,TenantEndDates)-VN$4)&lt;=31,LOOKUP($F15,TenantNames,TenantTotalRevenues)-SUM($JA15:VM15),LOOKUP($F15,TenantNames,TenantMonthlyRents)),IF(AND((SUMIF($G$4:AHB$4,"&lt;"&amp;VN$4,$G15:AHB15))&gt;SUMIFS(TransactionAmounts,TenantSources,$F15,'Filtered Data'!$C$2:$C23,"&lt;"&amp;VN$4),VN$4&lt;TODAY()),"Late","Occupied")),)))</f>
        <v/>
      </c>
      <c r="VO15" s="33" t="str">
        <f>IF(ISBLANK($F15),,IF(TODAY()=VO$4,"Today",IF(AND(LOOKUP($F15,TenantNames,TenantStartDates)&lt;=VO$4,LOOKUP($F15,TenantNames,TenantEndDates)&gt;=VO$4),IF(OR(AND(DAY(LOOKUP($F15,TenantNames,TenantStartDates))&gt;28,DAY(EOMONTH(VO$4,0))=28,DAY(VO$4)=28),AND(DAY(LOOKUP($F15,TenantNames,TenantStartDates))&gt;30,DAY(EOMONTH(VO$4,0))=30,DAY(VO$4)=30),DAY(LOOKUP($F15,TenantNames,TenantStartDates))=DAY(VO$4)),IF((LOOKUP($F15,TenantNames,TenantEndDates)-VO$4)&lt;=31,LOOKUP($F15,TenantNames,TenantTotalRevenues)-SUM($JA15:VN15),LOOKUP($F15,TenantNames,TenantMonthlyRents)),IF(AND((SUMIF($G$4:AHB$4,"&lt;"&amp;VO$4,$G15:AHB15))&gt;SUMIFS(TransactionAmounts,TenantSources,$F15,'Filtered Data'!$C$2:$C23,"&lt;"&amp;VO$4),VO$4&lt;TODAY()),"Late","Occupied")),)))</f>
        <v/>
      </c>
      <c r="VP15" s="33" t="str">
        <f>IF(ISBLANK($F15),,IF(TODAY()=VP$4,"Today",IF(AND(LOOKUP($F15,TenantNames,TenantStartDates)&lt;=VP$4,LOOKUP($F15,TenantNames,TenantEndDates)&gt;=VP$4),IF(OR(AND(DAY(LOOKUP($F15,TenantNames,TenantStartDates))&gt;28,DAY(EOMONTH(VP$4,0))=28,DAY(VP$4)=28),AND(DAY(LOOKUP($F15,TenantNames,TenantStartDates))&gt;30,DAY(EOMONTH(VP$4,0))=30,DAY(VP$4)=30),DAY(LOOKUP($F15,TenantNames,TenantStartDates))=DAY(VP$4)),IF((LOOKUP($F15,TenantNames,TenantEndDates)-VP$4)&lt;=31,LOOKUP($F15,TenantNames,TenantTotalRevenues)-SUM($JA15:VO15),LOOKUP($F15,TenantNames,TenantMonthlyRents)),IF(AND((SUMIF($G$4:AHB$4,"&lt;"&amp;VP$4,$G15:AHB15))&gt;SUMIFS(TransactionAmounts,TenantSources,$F15,'Filtered Data'!$C$2:$C23,"&lt;"&amp;VP$4),VP$4&lt;TODAY()),"Late","Occupied")),)))</f>
        <v/>
      </c>
      <c r="VQ15" s="33" t="str">
        <f>IF(ISBLANK($F15),,IF(TODAY()=VQ$4,"Today",IF(AND(LOOKUP($F15,TenantNames,TenantStartDates)&lt;=VQ$4,LOOKUP($F15,TenantNames,TenantEndDates)&gt;=VQ$4),IF(OR(AND(DAY(LOOKUP($F15,TenantNames,TenantStartDates))&gt;28,DAY(EOMONTH(VQ$4,0))=28,DAY(VQ$4)=28),AND(DAY(LOOKUP($F15,TenantNames,TenantStartDates))&gt;30,DAY(EOMONTH(VQ$4,0))=30,DAY(VQ$4)=30),DAY(LOOKUP($F15,TenantNames,TenantStartDates))=DAY(VQ$4)),IF((LOOKUP($F15,TenantNames,TenantEndDates)-VQ$4)&lt;=31,LOOKUP($F15,TenantNames,TenantTotalRevenues)-SUM($JA15:VP15),LOOKUP($F15,TenantNames,TenantMonthlyRents)),IF(AND((SUMIF($G$4:AHB$4,"&lt;"&amp;VQ$4,$G15:AHB15))&gt;SUMIFS(TransactionAmounts,TenantSources,$F15,'Filtered Data'!$C$2:$C23,"&lt;"&amp;VQ$4),VQ$4&lt;TODAY()),"Late","Occupied")),)))</f>
        <v/>
      </c>
      <c r="VR15" s="33" t="str">
        <f>IF(ISBLANK($F15),,IF(TODAY()=VR$4,"Today",IF(AND(LOOKUP($F15,TenantNames,TenantStartDates)&lt;=VR$4,LOOKUP($F15,TenantNames,TenantEndDates)&gt;=VR$4),IF(OR(AND(DAY(LOOKUP($F15,TenantNames,TenantStartDates))&gt;28,DAY(EOMONTH(VR$4,0))=28,DAY(VR$4)=28),AND(DAY(LOOKUP($F15,TenantNames,TenantStartDates))&gt;30,DAY(EOMONTH(VR$4,0))=30,DAY(VR$4)=30),DAY(LOOKUP($F15,TenantNames,TenantStartDates))=DAY(VR$4)),IF((LOOKUP($F15,TenantNames,TenantEndDates)-VR$4)&lt;=31,LOOKUP($F15,TenantNames,TenantTotalRevenues)-SUM($JA15:VQ15),LOOKUP($F15,TenantNames,TenantMonthlyRents)),IF(AND((SUMIF($G$4:AHB$4,"&lt;"&amp;VR$4,$G15:AHB15))&gt;SUMIFS(TransactionAmounts,TenantSources,$F15,'Filtered Data'!$C$2:$C23,"&lt;"&amp;VR$4),VR$4&lt;TODAY()),"Late","Occupied")),)))</f>
        <v/>
      </c>
      <c r="VS15" s="33" t="str">
        <f>IF(ISBLANK($F15),,IF(TODAY()=VS$4,"Today",IF(AND(LOOKUP($F15,TenantNames,TenantStartDates)&lt;=VS$4,LOOKUP($F15,TenantNames,TenantEndDates)&gt;=VS$4),IF(OR(AND(DAY(LOOKUP($F15,TenantNames,TenantStartDates))&gt;28,DAY(EOMONTH(VS$4,0))=28,DAY(VS$4)=28),AND(DAY(LOOKUP($F15,TenantNames,TenantStartDates))&gt;30,DAY(EOMONTH(VS$4,0))=30,DAY(VS$4)=30),DAY(LOOKUP($F15,TenantNames,TenantStartDates))=DAY(VS$4)),IF((LOOKUP($F15,TenantNames,TenantEndDates)-VS$4)&lt;=31,LOOKUP($F15,TenantNames,TenantTotalRevenues)-SUM($JA15:VR15),LOOKUP($F15,TenantNames,TenantMonthlyRents)),IF(AND((SUMIF($G$4:AHB$4,"&lt;"&amp;VS$4,$G15:AHB15))&gt;SUMIFS(TransactionAmounts,TenantSources,$F15,'Filtered Data'!$C$2:$C23,"&lt;"&amp;VS$4),VS$4&lt;TODAY()),"Late","Occupied")),)))</f>
        <v/>
      </c>
      <c r="VT15" s="33" t="str">
        <f>IF(ISBLANK($F15),,IF(TODAY()=VT$4,"Today",IF(AND(LOOKUP($F15,TenantNames,TenantStartDates)&lt;=VT$4,LOOKUP($F15,TenantNames,TenantEndDates)&gt;=VT$4),IF(OR(AND(DAY(LOOKUP($F15,TenantNames,TenantStartDates))&gt;28,DAY(EOMONTH(VT$4,0))=28,DAY(VT$4)=28),AND(DAY(LOOKUP($F15,TenantNames,TenantStartDates))&gt;30,DAY(EOMONTH(VT$4,0))=30,DAY(VT$4)=30),DAY(LOOKUP($F15,TenantNames,TenantStartDates))=DAY(VT$4)),IF((LOOKUP($F15,TenantNames,TenantEndDates)-VT$4)&lt;=31,LOOKUP($F15,TenantNames,TenantTotalRevenues)-SUM($JA15:VS15),LOOKUP($F15,TenantNames,TenantMonthlyRents)),IF(AND((SUMIF($G$4:AHB$4,"&lt;"&amp;VT$4,$G15:AHB15))&gt;SUMIFS(TransactionAmounts,TenantSources,$F15,'Filtered Data'!$C$2:$C23,"&lt;"&amp;VT$4),VT$4&lt;TODAY()),"Late","Occupied")),)))</f>
        <v/>
      </c>
      <c r="VU15" s="33" t="str">
        <f>IF(ISBLANK($F15),,IF(TODAY()=VU$4,"Today",IF(AND(LOOKUP($F15,TenantNames,TenantStartDates)&lt;=VU$4,LOOKUP($F15,TenantNames,TenantEndDates)&gt;=VU$4),IF(OR(AND(DAY(LOOKUP($F15,TenantNames,TenantStartDates))&gt;28,DAY(EOMONTH(VU$4,0))=28,DAY(VU$4)=28),AND(DAY(LOOKUP($F15,TenantNames,TenantStartDates))&gt;30,DAY(EOMONTH(VU$4,0))=30,DAY(VU$4)=30),DAY(LOOKUP($F15,TenantNames,TenantStartDates))=DAY(VU$4)),IF((LOOKUP($F15,TenantNames,TenantEndDates)-VU$4)&lt;=31,LOOKUP($F15,TenantNames,TenantTotalRevenues)-SUM($JA15:VT15),LOOKUP($F15,TenantNames,TenantMonthlyRents)),IF(AND((SUMIF($G$4:AHB$4,"&lt;"&amp;VU$4,$G15:AHB15))&gt;SUMIFS(TransactionAmounts,TenantSources,$F15,'Filtered Data'!$C$2:$C23,"&lt;"&amp;VU$4),VU$4&lt;TODAY()),"Late","Occupied")),)))</f>
        <v/>
      </c>
      <c r="VV15" s="33" t="str">
        <f>IF(ISBLANK($F15),,IF(TODAY()=VV$4,"Today",IF(AND(LOOKUP($F15,TenantNames,TenantStartDates)&lt;=VV$4,LOOKUP($F15,TenantNames,TenantEndDates)&gt;=VV$4),IF(OR(AND(DAY(LOOKUP($F15,TenantNames,TenantStartDates))&gt;28,DAY(EOMONTH(VV$4,0))=28,DAY(VV$4)=28),AND(DAY(LOOKUP($F15,TenantNames,TenantStartDates))&gt;30,DAY(EOMONTH(VV$4,0))=30,DAY(VV$4)=30),DAY(LOOKUP($F15,TenantNames,TenantStartDates))=DAY(VV$4)),IF((LOOKUP($F15,TenantNames,TenantEndDates)-VV$4)&lt;=31,LOOKUP($F15,TenantNames,TenantTotalRevenues)-SUM($JA15:VU15),LOOKUP($F15,TenantNames,TenantMonthlyRents)),IF(AND((SUMIF($G$4:AHB$4,"&lt;"&amp;VV$4,$G15:AHB15))&gt;SUMIFS(TransactionAmounts,TenantSources,$F15,'Filtered Data'!$C$2:$C23,"&lt;"&amp;VV$4),VV$4&lt;TODAY()),"Late","Occupied")),)))</f>
        <v/>
      </c>
      <c r="VW15" s="33" t="str">
        <f>IF(ISBLANK($F15),,IF(TODAY()=VW$4,"Today",IF(AND(LOOKUP($F15,TenantNames,TenantStartDates)&lt;=VW$4,LOOKUP($F15,TenantNames,TenantEndDates)&gt;=VW$4),IF(OR(AND(DAY(LOOKUP($F15,TenantNames,TenantStartDates))&gt;28,DAY(EOMONTH(VW$4,0))=28,DAY(VW$4)=28),AND(DAY(LOOKUP($F15,TenantNames,TenantStartDates))&gt;30,DAY(EOMONTH(VW$4,0))=30,DAY(VW$4)=30),DAY(LOOKUP($F15,TenantNames,TenantStartDates))=DAY(VW$4)),IF((LOOKUP($F15,TenantNames,TenantEndDates)-VW$4)&lt;=31,LOOKUP($F15,TenantNames,TenantTotalRevenues)-SUM($JA15:VV15),LOOKUP($F15,TenantNames,TenantMonthlyRents)),IF(AND((SUMIF($G$4:AHB$4,"&lt;"&amp;VW$4,$G15:AHB15))&gt;SUMIFS(TransactionAmounts,TenantSources,$F15,'Filtered Data'!$C$2:$C23,"&lt;"&amp;VW$4),VW$4&lt;TODAY()),"Late","Occupied")),)))</f>
        <v/>
      </c>
      <c r="VX15" s="33" t="str">
        <f>IF(ISBLANK($F15),,IF(TODAY()=VX$4,"Today",IF(AND(LOOKUP($F15,TenantNames,TenantStartDates)&lt;=VX$4,LOOKUP($F15,TenantNames,TenantEndDates)&gt;=VX$4),IF(OR(AND(DAY(LOOKUP($F15,TenantNames,TenantStartDates))&gt;28,DAY(EOMONTH(VX$4,0))=28,DAY(VX$4)=28),AND(DAY(LOOKUP($F15,TenantNames,TenantStartDates))&gt;30,DAY(EOMONTH(VX$4,0))=30,DAY(VX$4)=30),DAY(LOOKUP($F15,TenantNames,TenantStartDates))=DAY(VX$4)),IF((LOOKUP($F15,TenantNames,TenantEndDates)-VX$4)&lt;=31,LOOKUP($F15,TenantNames,TenantTotalRevenues)-SUM($JA15:VW15),LOOKUP($F15,TenantNames,TenantMonthlyRents)),IF(AND((SUMIF($G$4:AHB$4,"&lt;"&amp;VX$4,$G15:AHB15))&gt;SUMIFS(TransactionAmounts,TenantSources,$F15,'Filtered Data'!$C$2:$C23,"&lt;"&amp;VX$4),VX$4&lt;TODAY()),"Late","Occupied")),)))</f>
        <v/>
      </c>
      <c r="VY15" s="33" t="str">
        <f>IF(ISBLANK($F15),,IF(TODAY()=VY$4,"Today",IF(AND(LOOKUP($F15,TenantNames,TenantStartDates)&lt;=VY$4,LOOKUP($F15,TenantNames,TenantEndDates)&gt;=VY$4),IF(OR(AND(DAY(LOOKUP($F15,TenantNames,TenantStartDates))&gt;28,DAY(EOMONTH(VY$4,0))=28,DAY(VY$4)=28),AND(DAY(LOOKUP($F15,TenantNames,TenantStartDates))&gt;30,DAY(EOMONTH(VY$4,0))=30,DAY(VY$4)=30),DAY(LOOKUP($F15,TenantNames,TenantStartDates))=DAY(VY$4)),IF((LOOKUP($F15,TenantNames,TenantEndDates)-VY$4)&lt;=31,LOOKUP($F15,TenantNames,TenantTotalRevenues)-SUM($JA15:VX15),LOOKUP($F15,TenantNames,TenantMonthlyRents)),IF(AND((SUMIF($G$4:AHB$4,"&lt;"&amp;VY$4,$G15:AHB15))&gt;SUMIFS(TransactionAmounts,TenantSources,$F15,'Filtered Data'!$C$2:$C23,"&lt;"&amp;VY$4),VY$4&lt;TODAY()),"Late","Occupied")),)))</f>
        <v/>
      </c>
      <c r="VZ15" s="33" t="str">
        <f>IF(ISBLANK($F15),,IF(TODAY()=VZ$4,"Today",IF(AND(LOOKUP($F15,TenantNames,TenantStartDates)&lt;=VZ$4,LOOKUP($F15,TenantNames,TenantEndDates)&gt;=VZ$4),IF(OR(AND(DAY(LOOKUP($F15,TenantNames,TenantStartDates))&gt;28,DAY(EOMONTH(VZ$4,0))=28,DAY(VZ$4)=28),AND(DAY(LOOKUP($F15,TenantNames,TenantStartDates))&gt;30,DAY(EOMONTH(VZ$4,0))=30,DAY(VZ$4)=30),DAY(LOOKUP($F15,TenantNames,TenantStartDates))=DAY(VZ$4)),IF((LOOKUP($F15,TenantNames,TenantEndDates)-VZ$4)&lt;=31,LOOKUP($F15,TenantNames,TenantTotalRevenues)-SUM($JA15:VY15),LOOKUP($F15,TenantNames,TenantMonthlyRents)),IF(AND((SUMIF($G$4:AHB$4,"&lt;"&amp;VZ$4,$G15:AHB15))&gt;SUMIFS(TransactionAmounts,TenantSources,$F15,'Filtered Data'!$C$2:$C23,"&lt;"&amp;VZ$4),VZ$4&lt;TODAY()),"Late","Occupied")),)))</f>
        <v/>
      </c>
      <c r="WA15" s="33" t="str">
        <f>IF(ISBLANK($F15),,IF(TODAY()=WA$4,"Today",IF(AND(LOOKUP($F15,TenantNames,TenantStartDates)&lt;=WA$4,LOOKUP($F15,TenantNames,TenantEndDates)&gt;=WA$4),IF(OR(AND(DAY(LOOKUP($F15,TenantNames,TenantStartDates))&gt;28,DAY(EOMONTH(WA$4,0))=28,DAY(WA$4)=28),AND(DAY(LOOKUP($F15,TenantNames,TenantStartDates))&gt;30,DAY(EOMONTH(WA$4,0))=30,DAY(WA$4)=30),DAY(LOOKUP($F15,TenantNames,TenantStartDates))=DAY(WA$4)),IF((LOOKUP($F15,TenantNames,TenantEndDates)-WA$4)&lt;=31,LOOKUP($F15,TenantNames,TenantTotalRevenues)-SUM($JA15:VZ15),LOOKUP($F15,TenantNames,TenantMonthlyRents)),IF(AND((SUMIF($G$4:AHB$4,"&lt;"&amp;WA$4,$G15:AHB15))&gt;SUMIFS(TransactionAmounts,TenantSources,$F15,'Filtered Data'!$C$2:$C23,"&lt;"&amp;WA$4),WA$4&lt;TODAY()),"Late","Occupied")),)))</f>
        <v/>
      </c>
      <c r="WB15" s="33" t="str">
        <f>IF(ISBLANK($F15),,IF(TODAY()=WB$4,"Today",IF(AND(LOOKUP($F15,TenantNames,TenantStartDates)&lt;=WB$4,LOOKUP($F15,TenantNames,TenantEndDates)&gt;=WB$4),IF(OR(AND(DAY(LOOKUP($F15,TenantNames,TenantStartDates))&gt;28,DAY(EOMONTH(WB$4,0))=28,DAY(WB$4)=28),AND(DAY(LOOKUP($F15,TenantNames,TenantStartDates))&gt;30,DAY(EOMONTH(WB$4,0))=30,DAY(WB$4)=30),DAY(LOOKUP($F15,TenantNames,TenantStartDates))=DAY(WB$4)),IF((LOOKUP($F15,TenantNames,TenantEndDates)-WB$4)&lt;=31,LOOKUP($F15,TenantNames,TenantTotalRevenues)-SUM($JA15:WA15),LOOKUP($F15,TenantNames,TenantMonthlyRents)),IF(AND((SUMIF($G$4:AHB$4,"&lt;"&amp;WB$4,$G15:AHB15))&gt;SUMIFS(TransactionAmounts,TenantSources,$F15,'Filtered Data'!$C$2:$C23,"&lt;"&amp;WB$4),WB$4&lt;TODAY()),"Late","Occupied")),)))</f>
        <v/>
      </c>
      <c r="WC15" s="33" t="str">
        <f>IF(ISBLANK($F15),,IF(TODAY()=WC$4,"Today",IF(AND(LOOKUP($F15,TenantNames,TenantStartDates)&lt;=WC$4,LOOKUP($F15,TenantNames,TenantEndDates)&gt;=WC$4),IF(OR(AND(DAY(LOOKUP($F15,TenantNames,TenantStartDates))&gt;28,DAY(EOMONTH(WC$4,0))=28,DAY(WC$4)=28),AND(DAY(LOOKUP($F15,TenantNames,TenantStartDates))&gt;30,DAY(EOMONTH(WC$4,0))=30,DAY(WC$4)=30),DAY(LOOKUP($F15,TenantNames,TenantStartDates))=DAY(WC$4)),IF((LOOKUP($F15,TenantNames,TenantEndDates)-WC$4)&lt;=31,LOOKUP($F15,TenantNames,TenantTotalRevenues)-SUM($JA15:WB15),LOOKUP($F15,TenantNames,TenantMonthlyRents)),IF(AND((SUMIF($G$4:AHB$4,"&lt;"&amp;WC$4,$G15:AHB15))&gt;SUMIFS(TransactionAmounts,TenantSources,$F15,'Filtered Data'!$C$2:$C23,"&lt;"&amp;WC$4),WC$4&lt;TODAY()),"Late","Occupied")),)))</f>
        <v/>
      </c>
      <c r="WD15" s="33" t="str">
        <f>IF(ISBLANK($F15),,IF(TODAY()=WD$4,"Today",IF(AND(LOOKUP($F15,TenantNames,TenantStartDates)&lt;=WD$4,LOOKUP($F15,TenantNames,TenantEndDates)&gt;=WD$4),IF(OR(AND(DAY(LOOKUP($F15,TenantNames,TenantStartDates))&gt;28,DAY(EOMONTH(WD$4,0))=28,DAY(WD$4)=28),AND(DAY(LOOKUP($F15,TenantNames,TenantStartDates))&gt;30,DAY(EOMONTH(WD$4,0))=30,DAY(WD$4)=30),DAY(LOOKUP($F15,TenantNames,TenantStartDates))=DAY(WD$4)),IF((LOOKUP($F15,TenantNames,TenantEndDates)-WD$4)&lt;=31,LOOKUP($F15,TenantNames,TenantTotalRevenues)-SUM($JA15:WC15),LOOKUP($F15,TenantNames,TenantMonthlyRents)),IF(AND((SUMIF($G$4:AHB$4,"&lt;"&amp;WD$4,$G15:AHB15))&gt;SUMIFS(TransactionAmounts,TenantSources,$F15,'Filtered Data'!$C$2:$C23,"&lt;"&amp;WD$4),WD$4&lt;TODAY()),"Late","Occupied")),)))</f>
        <v/>
      </c>
      <c r="WE15" s="33" t="str">
        <f>IF(ISBLANK($F15),,IF(TODAY()=WE$4,"Today",IF(AND(LOOKUP($F15,TenantNames,TenantStartDates)&lt;=WE$4,LOOKUP($F15,TenantNames,TenantEndDates)&gt;=WE$4),IF(OR(AND(DAY(LOOKUP($F15,TenantNames,TenantStartDates))&gt;28,DAY(EOMONTH(WE$4,0))=28,DAY(WE$4)=28),AND(DAY(LOOKUP($F15,TenantNames,TenantStartDates))&gt;30,DAY(EOMONTH(WE$4,0))=30,DAY(WE$4)=30),DAY(LOOKUP($F15,TenantNames,TenantStartDates))=DAY(WE$4)),IF((LOOKUP($F15,TenantNames,TenantEndDates)-WE$4)&lt;=31,LOOKUP($F15,TenantNames,TenantTotalRevenues)-SUM($JA15:WD15),LOOKUP($F15,TenantNames,TenantMonthlyRents)),IF(AND((SUMIF($G$4:AHB$4,"&lt;"&amp;WE$4,$G15:AHB15))&gt;SUMIFS(TransactionAmounts,TenantSources,$F15,'Filtered Data'!$C$2:$C23,"&lt;"&amp;WE$4),WE$4&lt;TODAY()),"Late","Occupied")),)))</f>
        <v/>
      </c>
      <c r="WF15" s="33" t="str">
        <f>IF(ISBLANK($F15),,IF(TODAY()=WF$4,"Today",IF(AND(LOOKUP($F15,TenantNames,TenantStartDates)&lt;=WF$4,LOOKUP($F15,TenantNames,TenantEndDates)&gt;=WF$4),IF(OR(AND(DAY(LOOKUP($F15,TenantNames,TenantStartDates))&gt;28,DAY(EOMONTH(WF$4,0))=28,DAY(WF$4)=28),AND(DAY(LOOKUP($F15,TenantNames,TenantStartDates))&gt;30,DAY(EOMONTH(WF$4,0))=30,DAY(WF$4)=30),DAY(LOOKUP($F15,TenantNames,TenantStartDates))=DAY(WF$4)),IF((LOOKUP($F15,TenantNames,TenantEndDates)-WF$4)&lt;=31,LOOKUP($F15,TenantNames,TenantTotalRevenues)-SUM($JA15:WE15),LOOKUP($F15,TenantNames,TenantMonthlyRents)),IF(AND((SUMIF($G$4:AHB$4,"&lt;"&amp;WF$4,$G15:AHB15))&gt;SUMIFS(TransactionAmounts,TenantSources,$F15,'Filtered Data'!$C$2:$C23,"&lt;"&amp;WF$4),WF$4&lt;TODAY()),"Late","Occupied")),)))</f>
        <v/>
      </c>
      <c r="WG15" s="33" t="str">
        <f>IF(ISBLANK($F15),,IF(TODAY()=WG$4,"Today",IF(AND(LOOKUP($F15,TenantNames,TenantStartDates)&lt;=WG$4,LOOKUP($F15,TenantNames,TenantEndDates)&gt;=WG$4),IF(OR(AND(DAY(LOOKUP($F15,TenantNames,TenantStartDates))&gt;28,DAY(EOMONTH(WG$4,0))=28,DAY(WG$4)=28),AND(DAY(LOOKUP($F15,TenantNames,TenantStartDates))&gt;30,DAY(EOMONTH(WG$4,0))=30,DAY(WG$4)=30),DAY(LOOKUP($F15,TenantNames,TenantStartDates))=DAY(WG$4)),IF((LOOKUP($F15,TenantNames,TenantEndDates)-WG$4)&lt;=31,LOOKUP($F15,TenantNames,TenantTotalRevenues)-SUM($JA15:WF15),LOOKUP($F15,TenantNames,TenantMonthlyRents)),IF(AND((SUMIF($G$4:AHB$4,"&lt;"&amp;WG$4,$G15:AHB15))&gt;SUMIFS(TransactionAmounts,TenantSources,$F15,'Filtered Data'!$C$2:$C23,"&lt;"&amp;WG$4),WG$4&lt;TODAY()),"Late","Occupied")),)))</f>
        <v/>
      </c>
      <c r="WH15" s="33" t="str">
        <f>IF(ISBLANK($F15),,IF(TODAY()=WH$4,"Today",IF(AND(LOOKUP($F15,TenantNames,TenantStartDates)&lt;=WH$4,LOOKUP($F15,TenantNames,TenantEndDates)&gt;=WH$4),IF(OR(AND(DAY(LOOKUP($F15,TenantNames,TenantStartDates))&gt;28,DAY(EOMONTH(WH$4,0))=28,DAY(WH$4)=28),AND(DAY(LOOKUP($F15,TenantNames,TenantStartDates))&gt;30,DAY(EOMONTH(WH$4,0))=30,DAY(WH$4)=30),DAY(LOOKUP($F15,TenantNames,TenantStartDates))=DAY(WH$4)),IF((LOOKUP($F15,TenantNames,TenantEndDates)-WH$4)&lt;=31,LOOKUP($F15,TenantNames,TenantTotalRevenues)-SUM($JA15:WG15),LOOKUP($F15,TenantNames,TenantMonthlyRents)),IF(AND((SUMIF($G$4:AHB$4,"&lt;"&amp;WH$4,$G15:AHB15))&gt;SUMIFS(TransactionAmounts,TenantSources,$F15,'Filtered Data'!$C$2:$C23,"&lt;"&amp;WH$4),WH$4&lt;TODAY()),"Late","Occupied")),)))</f>
        <v/>
      </c>
      <c r="WI15" s="33" t="str">
        <f>IF(ISBLANK($F15),,IF(TODAY()=WI$4,"Today",IF(AND(LOOKUP($F15,TenantNames,TenantStartDates)&lt;=WI$4,LOOKUP($F15,TenantNames,TenantEndDates)&gt;=WI$4),IF(OR(AND(DAY(LOOKUP($F15,TenantNames,TenantStartDates))&gt;28,DAY(EOMONTH(WI$4,0))=28,DAY(WI$4)=28),AND(DAY(LOOKUP($F15,TenantNames,TenantStartDates))&gt;30,DAY(EOMONTH(WI$4,0))=30,DAY(WI$4)=30),DAY(LOOKUP($F15,TenantNames,TenantStartDates))=DAY(WI$4)),IF((LOOKUP($F15,TenantNames,TenantEndDates)-WI$4)&lt;=31,LOOKUP($F15,TenantNames,TenantTotalRevenues)-SUM($JA15:WH15),LOOKUP($F15,TenantNames,TenantMonthlyRents)),IF(AND((SUMIF($G$4:AHB$4,"&lt;"&amp;WI$4,$G15:AHB15))&gt;SUMIFS(TransactionAmounts,TenantSources,$F15,'Filtered Data'!$C$2:$C23,"&lt;"&amp;WI$4),WI$4&lt;TODAY()),"Late","Occupied")),)))</f>
        <v/>
      </c>
      <c r="WJ15" s="33" t="str">
        <f>IF(ISBLANK($F15),,IF(TODAY()=WJ$4,"Today",IF(AND(LOOKUP($F15,TenantNames,TenantStartDates)&lt;=WJ$4,LOOKUP($F15,TenantNames,TenantEndDates)&gt;=WJ$4),IF(OR(AND(DAY(LOOKUP($F15,TenantNames,TenantStartDates))&gt;28,DAY(EOMONTH(WJ$4,0))=28,DAY(WJ$4)=28),AND(DAY(LOOKUP($F15,TenantNames,TenantStartDates))&gt;30,DAY(EOMONTH(WJ$4,0))=30,DAY(WJ$4)=30),DAY(LOOKUP($F15,TenantNames,TenantStartDates))=DAY(WJ$4)),IF((LOOKUP($F15,TenantNames,TenantEndDates)-WJ$4)&lt;=31,LOOKUP($F15,TenantNames,TenantTotalRevenues)-SUM($JA15:WI15),LOOKUP($F15,TenantNames,TenantMonthlyRents)),IF(AND((SUMIF($G$4:AHB$4,"&lt;"&amp;WJ$4,$G15:AHB15))&gt;SUMIFS(TransactionAmounts,TenantSources,$F15,'Filtered Data'!$C$2:$C23,"&lt;"&amp;WJ$4),WJ$4&lt;TODAY()),"Late","Occupied")),)))</f>
        <v/>
      </c>
      <c r="WK15" s="33" t="str">
        <f>IF(ISBLANK($F15),,IF(TODAY()=WK$4,"Today",IF(AND(LOOKUP($F15,TenantNames,TenantStartDates)&lt;=WK$4,LOOKUP($F15,TenantNames,TenantEndDates)&gt;=WK$4),IF(OR(AND(DAY(LOOKUP($F15,TenantNames,TenantStartDates))&gt;28,DAY(EOMONTH(WK$4,0))=28,DAY(WK$4)=28),AND(DAY(LOOKUP($F15,TenantNames,TenantStartDates))&gt;30,DAY(EOMONTH(WK$4,0))=30,DAY(WK$4)=30),DAY(LOOKUP($F15,TenantNames,TenantStartDates))=DAY(WK$4)),IF((LOOKUP($F15,TenantNames,TenantEndDates)-WK$4)&lt;=31,LOOKUP($F15,TenantNames,TenantTotalRevenues)-SUM($JA15:WJ15),LOOKUP($F15,TenantNames,TenantMonthlyRents)),IF(AND((SUMIF($G$4:AHB$4,"&lt;"&amp;WK$4,$G15:AHB15))&gt;SUMIFS(TransactionAmounts,TenantSources,$F15,'Filtered Data'!$C$2:$C23,"&lt;"&amp;WK$4),WK$4&lt;TODAY()),"Late","Occupied")),)))</f>
        <v/>
      </c>
      <c r="WL15" s="33" t="str">
        <f>IF(ISBLANK($F15),,IF(TODAY()=WL$4,"Today",IF(AND(LOOKUP($F15,TenantNames,TenantStartDates)&lt;=WL$4,LOOKUP($F15,TenantNames,TenantEndDates)&gt;=WL$4),IF(OR(AND(DAY(LOOKUP($F15,TenantNames,TenantStartDates))&gt;28,DAY(EOMONTH(WL$4,0))=28,DAY(WL$4)=28),AND(DAY(LOOKUP($F15,TenantNames,TenantStartDates))&gt;30,DAY(EOMONTH(WL$4,0))=30,DAY(WL$4)=30),DAY(LOOKUP($F15,TenantNames,TenantStartDates))=DAY(WL$4)),IF((LOOKUP($F15,TenantNames,TenantEndDates)-WL$4)&lt;=31,LOOKUP($F15,TenantNames,TenantTotalRevenues)-SUM($JA15:WK15),LOOKUP($F15,TenantNames,TenantMonthlyRents)),IF(AND((SUMIF($G$4:AHB$4,"&lt;"&amp;WL$4,$G15:AHB15))&gt;SUMIFS(TransactionAmounts,TenantSources,$F15,'Filtered Data'!$C$2:$C23,"&lt;"&amp;WL$4),WL$4&lt;TODAY()),"Late","Occupied")),)))</f>
        <v/>
      </c>
      <c r="WM15" s="33" t="str">
        <f>IF(ISBLANK($F15),,IF(TODAY()=WM$4,"Today",IF(AND(LOOKUP($F15,TenantNames,TenantStartDates)&lt;=WM$4,LOOKUP($F15,TenantNames,TenantEndDates)&gt;=WM$4),IF(OR(AND(DAY(LOOKUP($F15,TenantNames,TenantStartDates))&gt;28,DAY(EOMONTH(WM$4,0))=28,DAY(WM$4)=28),AND(DAY(LOOKUP($F15,TenantNames,TenantStartDates))&gt;30,DAY(EOMONTH(WM$4,0))=30,DAY(WM$4)=30),DAY(LOOKUP($F15,TenantNames,TenantStartDates))=DAY(WM$4)),IF((LOOKUP($F15,TenantNames,TenantEndDates)-WM$4)&lt;=31,LOOKUP($F15,TenantNames,TenantTotalRevenues)-SUM($JA15:WL15),LOOKUP($F15,TenantNames,TenantMonthlyRents)),IF(AND((SUMIF($G$4:AHB$4,"&lt;"&amp;WM$4,$G15:AHB15))&gt;SUMIFS(TransactionAmounts,TenantSources,$F15,'Filtered Data'!$C$2:$C23,"&lt;"&amp;WM$4),WM$4&lt;TODAY()),"Late","Occupied")),)))</f>
        <v/>
      </c>
      <c r="WN15" s="33" t="str">
        <f>IF(ISBLANK($F15),,IF(TODAY()=WN$4,"Today",IF(AND(LOOKUP($F15,TenantNames,TenantStartDates)&lt;=WN$4,LOOKUP($F15,TenantNames,TenantEndDates)&gt;=WN$4),IF(OR(AND(DAY(LOOKUP($F15,TenantNames,TenantStartDates))&gt;28,DAY(EOMONTH(WN$4,0))=28,DAY(WN$4)=28),AND(DAY(LOOKUP($F15,TenantNames,TenantStartDates))&gt;30,DAY(EOMONTH(WN$4,0))=30,DAY(WN$4)=30),DAY(LOOKUP($F15,TenantNames,TenantStartDates))=DAY(WN$4)),IF((LOOKUP($F15,TenantNames,TenantEndDates)-WN$4)&lt;=31,LOOKUP($F15,TenantNames,TenantTotalRevenues)-SUM($JA15:WM15),LOOKUP($F15,TenantNames,TenantMonthlyRents)),IF(AND((SUMIF($G$4:AHB$4,"&lt;"&amp;WN$4,$G15:AHB15))&gt;SUMIFS(TransactionAmounts,TenantSources,$F15,'Filtered Data'!$C$2:$C23,"&lt;"&amp;WN$4),WN$4&lt;TODAY()),"Late","Occupied")),)))</f>
        <v/>
      </c>
      <c r="WO15" s="33" t="str">
        <f>IF(ISBLANK($F15),,IF(TODAY()=WO$4,"Today",IF(AND(LOOKUP($F15,TenantNames,TenantStartDates)&lt;=WO$4,LOOKUP($F15,TenantNames,TenantEndDates)&gt;=WO$4),IF(OR(AND(DAY(LOOKUP($F15,TenantNames,TenantStartDates))&gt;28,DAY(EOMONTH(WO$4,0))=28,DAY(WO$4)=28),AND(DAY(LOOKUP($F15,TenantNames,TenantStartDates))&gt;30,DAY(EOMONTH(WO$4,0))=30,DAY(WO$4)=30),DAY(LOOKUP($F15,TenantNames,TenantStartDates))=DAY(WO$4)),IF((LOOKUP($F15,TenantNames,TenantEndDates)-WO$4)&lt;=31,LOOKUP($F15,TenantNames,TenantTotalRevenues)-SUM($JA15:WN15),LOOKUP($F15,TenantNames,TenantMonthlyRents)),IF(AND((SUMIF($G$4:AHB$4,"&lt;"&amp;WO$4,$G15:AHB15))&gt;SUMIFS(TransactionAmounts,TenantSources,$F15,'Filtered Data'!$C$2:$C23,"&lt;"&amp;WO$4),WO$4&lt;TODAY()),"Late","Occupied")),)))</f>
        <v/>
      </c>
      <c r="WP15" s="33" t="str">
        <f>IF(ISBLANK($F15),,IF(TODAY()=WP$4,"Today",IF(AND(LOOKUP($F15,TenantNames,TenantStartDates)&lt;=WP$4,LOOKUP($F15,TenantNames,TenantEndDates)&gt;=WP$4),IF(OR(AND(DAY(LOOKUP($F15,TenantNames,TenantStartDates))&gt;28,DAY(EOMONTH(WP$4,0))=28,DAY(WP$4)=28),AND(DAY(LOOKUP($F15,TenantNames,TenantStartDates))&gt;30,DAY(EOMONTH(WP$4,0))=30,DAY(WP$4)=30),DAY(LOOKUP($F15,TenantNames,TenantStartDates))=DAY(WP$4)),IF((LOOKUP($F15,TenantNames,TenantEndDates)-WP$4)&lt;=31,LOOKUP($F15,TenantNames,TenantTotalRevenues)-SUM($JA15:WO15),LOOKUP($F15,TenantNames,TenantMonthlyRents)),IF(AND((SUMIF($G$4:AHB$4,"&lt;"&amp;WP$4,$G15:AHB15))&gt;SUMIFS(TransactionAmounts,TenantSources,$F15,'Filtered Data'!$C$2:$C23,"&lt;"&amp;WP$4),WP$4&lt;TODAY()),"Late","Occupied")),)))</f>
        <v/>
      </c>
      <c r="WQ15" s="33" t="str">
        <f>IF(ISBLANK($F15),,IF(TODAY()=WQ$4,"Today",IF(AND(LOOKUP($F15,TenantNames,TenantStartDates)&lt;=WQ$4,LOOKUP($F15,TenantNames,TenantEndDates)&gt;=WQ$4),IF(OR(AND(DAY(LOOKUP($F15,TenantNames,TenantStartDates))&gt;28,DAY(EOMONTH(WQ$4,0))=28,DAY(WQ$4)=28),AND(DAY(LOOKUP($F15,TenantNames,TenantStartDates))&gt;30,DAY(EOMONTH(WQ$4,0))=30,DAY(WQ$4)=30),DAY(LOOKUP($F15,TenantNames,TenantStartDates))=DAY(WQ$4)),IF((LOOKUP($F15,TenantNames,TenantEndDates)-WQ$4)&lt;=31,LOOKUP($F15,TenantNames,TenantTotalRevenues)-SUM($JA15:WP15),LOOKUP($F15,TenantNames,TenantMonthlyRents)),IF(AND((SUMIF($G$4:AHB$4,"&lt;"&amp;WQ$4,$G15:AHB15))&gt;SUMIFS(TransactionAmounts,TenantSources,$F15,'Filtered Data'!$C$2:$C23,"&lt;"&amp;WQ$4),WQ$4&lt;TODAY()),"Late","Occupied")),)))</f>
        <v/>
      </c>
      <c r="WR15" s="33" t="str">
        <f>IF(ISBLANK($F15),,IF(TODAY()=WR$4,"Today",IF(AND(LOOKUP($F15,TenantNames,TenantStartDates)&lt;=WR$4,LOOKUP($F15,TenantNames,TenantEndDates)&gt;=WR$4),IF(OR(AND(DAY(LOOKUP($F15,TenantNames,TenantStartDates))&gt;28,DAY(EOMONTH(WR$4,0))=28,DAY(WR$4)=28),AND(DAY(LOOKUP($F15,TenantNames,TenantStartDates))&gt;30,DAY(EOMONTH(WR$4,0))=30,DAY(WR$4)=30),DAY(LOOKUP($F15,TenantNames,TenantStartDates))=DAY(WR$4)),IF((LOOKUP($F15,TenantNames,TenantEndDates)-WR$4)&lt;=31,LOOKUP($F15,TenantNames,TenantTotalRevenues)-SUM($JA15:WQ15),LOOKUP($F15,TenantNames,TenantMonthlyRents)),IF(AND((SUMIF($G$4:AHB$4,"&lt;"&amp;WR$4,$G15:AHB15))&gt;SUMIFS(TransactionAmounts,TenantSources,$F15,'Filtered Data'!$C$2:$C23,"&lt;"&amp;WR$4),WR$4&lt;TODAY()),"Late","Occupied")),)))</f>
        <v/>
      </c>
      <c r="WS15" s="33" t="str">
        <f>IF(ISBLANK($F15),,IF(TODAY()=WS$4,"Today",IF(AND(LOOKUP($F15,TenantNames,TenantStartDates)&lt;=WS$4,LOOKUP($F15,TenantNames,TenantEndDates)&gt;=WS$4),IF(OR(AND(DAY(LOOKUP($F15,TenantNames,TenantStartDates))&gt;28,DAY(EOMONTH(WS$4,0))=28,DAY(WS$4)=28),AND(DAY(LOOKUP($F15,TenantNames,TenantStartDates))&gt;30,DAY(EOMONTH(WS$4,0))=30,DAY(WS$4)=30),DAY(LOOKUP($F15,TenantNames,TenantStartDates))=DAY(WS$4)),IF((LOOKUP($F15,TenantNames,TenantEndDates)-WS$4)&lt;=31,LOOKUP($F15,TenantNames,TenantTotalRevenues)-SUM($JA15:WR15),LOOKUP($F15,TenantNames,TenantMonthlyRents)),IF(AND((SUMIF($G$4:AHB$4,"&lt;"&amp;WS$4,$G15:AHB15))&gt;SUMIFS(TransactionAmounts,TenantSources,$F15,'Filtered Data'!$C$2:$C23,"&lt;"&amp;WS$4),WS$4&lt;TODAY()),"Late","Occupied")),)))</f>
        <v/>
      </c>
      <c r="WT15" s="33" t="str">
        <f>IF(ISBLANK($F15),,IF(TODAY()=WT$4,"Today",IF(AND(LOOKUP($F15,TenantNames,TenantStartDates)&lt;=WT$4,LOOKUP($F15,TenantNames,TenantEndDates)&gt;=WT$4),IF(OR(AND(DAY(LOOKUP($F15,TenantNames,TenantStartDates))&gt;28,DAY(EOMONTH(WT$4,0))=28,DAY(WT$4)=28),AND(DAY(LOOKUP($F15,TenantNames,TenantStartDates))&gt;30,DAY(EOMONTH(WT$4,0))=30,DAY(WT$4)=30),DAY(LOOKUP($F15,TenantNames,TenantStartDates))=DAY(WT$4)),IF((LOOKUP($F15,TenantNames,TenantEndDates)-WT$4)&lt;=31,LOOKUP($F15,TenantNames,TenantTotalRevenues)-SUM($JA15:WS15),LOOKUP($F15,TenantNames,TenantMonthlyRents)),IF(AND((SUMIF($G$4:AHB$4,"&lt;"&amp;WT$4,$G15:AHB15))&gt;SUMIFS(TransactionAmounts,TenantSources,$F15,'Filtered Data'!$C$2:$C23,"&lt;"&amp;WT$4),WT$4&lt;TODAY()),"Late","Occupied")),)))</f>
        <v/>
      </c>
      <c r="WU15" s="33" t="str">
        <f>IF(ISBLANK($F15),,IF(TODAY()=WU$4,"Today",IF(AND(LOOKUP($F15,TenantNames,TenantStartDates)&lt;=WU$4,LOOKUP($F15,TenantNames,TenantEndDates)&gt;=WU$4),IF(OR(AND(DAY(LOOKUP($F15,TenantNames,TenantStartDates))&gt;28,DAY(EOMONTH(WU$4,0))=28,DAY(WU$4)=28),AND(DAY(LOOKUP($F15,TenantNames,TenantStartDates))&gt;30,DAY(EOMONTH(WU$4,0))=30,DAY(WU$4)=30),DAY(LOOKUP($F15,TenantNames,TenantStartDates))=DAY(WU$4)),IF((LOOKUP($F15,TenantNames,TenantEndDates)-WU$4)&lt;=31,LOOKUP($F15,TenantNames,TenantTotalRevenues)-SUM($JA15:WT15),LOOKUP($F15,TenantNames,TenantMonthlyRents)),IF(AND((SUMIF($G$4:AHB$4,"&lt;"&amp;WU$4,$G15:AHB15))&gt;SUMIFS(TransactionAmounts,TenantSources,$F15,'Filtered Data'!$C$2:$C23,"&lt;"&amp;WU$4),WU$4&lt;TODAY()),"Late","Occupied")),)))</f>
        <v/>
      </c>
      <c r="WV15" s="33" t="str">
        <f>IF(ISBLANK($F15),,IF(TODAY()=WV$4,"Today",IF(AND(LOOKUP($F15,TenantNames,TenantStartDates)&lt;=WV$4,LOOKUP($F15,TenantNames,TenantEndDates)&gt;=WV$4),IF(OR(AND(DAY(LOOKUP($F15,TenantNames,TenantStartDates))&gt;28,DAY(EOMONTH(WV$4,0))=28,DAY(WV$4)=28),AND(DAY(LOOKUP($F15,TenantNames,TenantStartDates))&gt;30,DAY(EOMONTH(WV$4,0))=30,DAY(WV$4)=30),DAY(LOOKUP($F15,TenantNames,TenantStartDates))=DAY(WV$4)),IF((LOOKUP($F15,TenantNames,TenantEndDates)-WV$4)&lt;=31,LOOKUP($F15,TenantNames,TenantTotalRevenues)-SUM($JA15:WU15),LOOKUP($F15,TenantNames,TenantMonthlyRents)),IF(AND((SUMIF($G$4:AHB$4,"&lt;"&amp;WV$4,$G15:AHB15))&gt;SUMIFS(TransactionAmounts,TenantSources,$F15,'Filtered Data'!$C$2:$C23,"&lt;"&amp;WV$4),WV$4&lt;TODAY()),"Late","Occupied")),)))</f>
        <v/>
      </c>
      <c r="WW15" s="33" t="str">
        <f>IF(ISBLANK($F15),,IF(TODAY()=WW$4,"Today",IF(AND(LOOKUP($F15,TenantNames,TenantStartDates)&lt;=WW$4,LOOKUP($F15,TenantNames,TenantEndDates)&gt;=WW$4),IF(OR(AND(DAY(LOOKUP($F15,TenantNames,TenantStartDates))&gt;28,DAY(EOMONTH(WW$4,0))=28,DAY(WW$4)=28),AND(DAY(LOOKUP($F15,TenantNames,TenantStartDates))&gt;30,DAY(EOMONTH(WW$4,0))=30,DAY(WW$4)=30),DAY(LOOKUP($F15,TenantNames,TenantStartDates))=DAY(WW$4)),IF((LOOKUP($F15,TenantNames,TenantEndDates)-WW$4)&lt;=31,LOOKUP($F15,TenantNames,TenantTotalRevenues)-SUM($JA15:WV15),LOOKUP($F15,TenantNames,TenantMonthlyRents)),IF(AND((SUMIF($G$4:AHB$4,"&lt;"&amp;WW$4,$G15:AHB15))&gt;SUMIFS(TransactionAmounts,TenantSources,$F15,'Filtered Data'!$C$2:$C23,"&lt;"&amp;WW$4),WW$4&lt;TODAY()),"Late","Occupied")),)))</f>
        <v/>
      </c>
      <c r="WX15" s="33" t="str">
        <f>IF(ISBLANK($F15),,IF(TODAY()=WX$4,"Today",IF(AND(LOOKUP($F15,TenantNames,TenantStartDates)&lt;=WX$4,LOOKUP($F15,TenantNames,TenantEndDates)&gt;=WX$4),IF(OR(AND(DAY(LOOKUP($F15,TenantNames,TenantStartDates))&gt;28,DAY(EOMONTH(WX$4,0))=28,DAY(WX$4)=28),AND(DAY(LOOKUP($F15,TenantNames,TenantStartDates))&gt;30,DAY(EOMONTH(WX$4,0))=30,DAY(WX$4)=30),DAY(LOOKUP($F15,TenantNames,TenantStartDates))=DAY(WX$4)),IF((LOOKUP($F15,TenantNames,TenantEndDates)-WX$4)&lt;=31,LOOKUP($F15,TenantNames,TenantTotalRevenues)-SUM($JA15:WW15),LOOKUP($F15,TenantNames,TenantMonthlyRents)),IF(AND((SUMIF($G$4:AHB$4,"&lt;"&amp;WX$4,$G15:AHB15))&gt;SUMIFS(TransactionAmounts,TenantSources,$F15,'Filtered Data'!$C$2:$C23,"&lt;"&amp;WX$4),WX$4&lt;TODAY()),"Late","Occupied")),)))</f>
        <v/>
      </c>
      <c r="WY15" s="33" t="str">
        <f>IF(ISBLANK($F15),,IF(TODAY()=WY$4,"Today",IF(AND(LOOKUP($F15,TenantNames,TenantStartDates)&lt;=WY$4,LOOKUP($F15,TenantNames,TenantEndDates)&gt;=WY$4),IF(OR(AND(DAY(LOOKUP($F15,TenantNames,TenantStartDates))&gt;28,DAY(EOMONTH(WY$4,0))=28,DAY(WY$4)=28),AND(DAY(LOOKUP($F15,TenantNames,TenantStartDates))&gt;30,DAY(EOMONTH(WY$4,0))=30,DAY(WY$4)=30),DAY(LOOKUP($F15,TenantNames,TenantStartDates))=DAY(WY$4)),IF((LOOKUP($F15,TenantNames,TenantEndDates)-WY$4)&lt;=31,LOOKUP($F15,TenantNames,TenantTotalRevenues)-SUM($JA15:WX15),LOOKUP($F15,TenantNames,TenantMonthlyRents)),IF(AND((SUMIF($G$4:AHB$4,"&lt;"&amp;WY$4,$G15:AHB15))&gt;SUMIFS(TransactionAmounts,TenantSources,$F15,'Filtered Data'!$C$2:$C23,"&lt;"&amp;WY$4),WY$4&lt;TODAY()),"Late","Occupied")),)))</f>
        <v/>
      </c>
      <c r="WZ15" s="33" t="str">
        <f>IF(ISBLANK($F15),,IF(TODAY()=WZ$4,"Today",IF(AND(LOOKUP($F15,TenantNames,TenantStartDates)&lt;=WZ$4,LOOKUP($F15,TenantNames,TenantEndDates)&gt;=WZ$4),IF(OR(AND(DAY(LOOKUP($F15,TenantNames,TenantStartDates))&gt;28,DAY(EOMONTH(WZ$4,0))=28,DAY(WZ$4)=28),AND(DAY(LOOKUP($F15,TenantNames,TenantStartDates))&gt;30,DAY(EOMONTH(WZ$4,0))=30,DAY(WZ$4)=30),DAY(LOOKUP($F15,TenantNames,TenantStartDates))=DAY(WZ$4)),IF((LOOKUP($F15,TenantNames,TenantEndDates)-WZ$4)&lt;=31,LOOKUP($F15,TenantNames,TenantTotalRevenues)-SUM($JA15:WY15),LOOKUP($F15,TenantNames,TenantMonthlyRents)),IF(AND((SUMIF($G$4:AHB$4,"&lt;"&amp;WZ$4,$G15:AHB15))&gt;SUMIFS(TransactionAmounts,TenantSources,$F15,'Filtered Data'!$C$2:$C23,"&lt;"&amp;WZ$4),WZ$4&lt;TODAY()),"Late","Occupied")),)))</f>
        <v/>
      </c>
      <c r="XA15" s="33" t="str">
        <f>IF(ISBLANK($F15),,IF(TODAY()=XA$4,"Today",IF(AND(LOOKUP($F15,TenantNames,TenantStartDates)&lt;=XA$4,LOOKUP($F15,TenantNames,TenantEndDates)&gt;=XA$4),IF(OR(AND(DAY(LOOKUP($F15,TenantNames,TenantStartDates))&gt;28,DAY(EOMONTH(XA$4,0))=28,DAY(XA$4)=28),AND(DAY(LOOKUP($F15,TenantNames,TenantStartDates))&gt;30,DAY(EOMONTH(XA$4,0))=30,DAY(XA$4)=30),DAY(LOOKUP($F15,TenantNames,TenantStartDates))=DAY(XA$4)),IF((LOOKUP($F15,TenantNames,TenantEndDates)-XA$4)&lt;=31,LOOKUP($F15,TenantNames,TenantTotalRevenues)-SUM($JA15:WZ15),LOOKUP($F15,TenantNames,TenantMonthlyRents)),IF(AND((SUMIF($G$4:AHB$4,"&lt;"&amp;XA$4,$G15:AHB15))&gt;SUMIFS(TransactionAmounts,TenantSources,$F15,'Filtered Data'!$C$2:$C23,"&lt;"&amp;XA$4),XA$4&lt;TODAY()),"Late","Occupied")),)))</f>
        <v/>
      </c>
      <c r="XB15" s="33" t="str">
        <f>IF(ISBLANK($F15),,IF(TODAY()=XB$4,"Today",IF(AND(LOOKUP($F15,TenantNames,TenantStartDates)&lt;=XB$4,LOOKUP($F15,TenantNames,TenantEndDates)&gt;=XB$4),IF(OR(AND(DAY(LOOKUP($F15,TenantNames,TenantStartDates))&gt;28,DAY(EOMONTH(XB$4,0))=28,DAY(XB$4)=28),AND(DAY(LOOKUP($F15,TenantNames,TenantStartDates))&gt;30,DAY(EOMONTH(XB$4,0))=30,DAY(XB$4)=30),DAY(LOOKUP($F15,TenantNames,TenantStartDates))=DAY(XB$4)),IF((LOOKUP($F15,TenantNames,TenantEndDates)-XB$4)&lt;=31,LOOKUP($F15,TenantNames,TenantTotalRevenues)-SUM($JA15:XA15),LOOKUP($F15,TenantNames,TenantMonthlyRents)),IF(AND((SUMIF($G$4:AHB$4,"&lt;"&amp;XB$4,$G15:AHB15))&gt;SUMIFS(TransactionAmounts,TenantSources,$F15,'Filtered Data'!$C$2:$C23,"&lt;"&amp;XB$4),XB$4&lt;TODAY()),"Late","Occupied")),)))</f>
        <v/>
      </c>
      <c r="XC15" s="33" t="str">
        <f>IF(ISBLANK($F15),,IF(TODAY()=XC$4,"Today",IF(AND(LOOKUP($F15,TenantNames,TenantStartDates)&lt;=XC$4,LOOKUP($F15,TenantNames,TenantEndDates)&gt;=XC$4),IF(OR(AND(DAY(LOOKUP($F15,TenantNames,TenantStartDates))&gt;28,DAY(EOMONTH(XC$4,0))=28,DAY(XC$4)=28),AND(DAY(LOOKUP($F15,TenantNames,TenantStartDates))&gt;30,DAY(EOMONTH(XC$4,0))=30,DAY(XC$4)=30),DAY(LOOKUP($F15,TenantNames,TenantStartDates))=DAY(XC$4)),IF((LOOKUP($F15,TenantNames,TenantEndDates)-XC$4)&lt;=31,LOOKUP($F15,TenantNames,TenantTotalRevenues)-SUM($JA15:XB15),LOOKUP($F15,TenantNames,TenantMonthlyRents)),IF(AND((SUMIF($G$4:AHB$4,"&lt;"&amp;XC$4,$G15:AHB15))&gt;SUMIFS(TransactionAmounts,TenantSources,$F15,'Filtered Data'!$C$2:$C23,"&lt;"&amp;XC$4),XC$4&lt;TODAY()),"Late","Occupied")),)))</f>
        <v/>
      </c>
      <c r="XD15" s="33" t="str">
        <f>IF(ISBLANK($F15),,IF(TODAY()=XD$4,"Today",IF(AND(LOOKUP($F15,TenantNames,TenantStartDates)&lt;=XD$4,LOOKUP($F15,TenantNames,TenantEndDates)&gt;=XD$4),IF(OR(AND(DAY(LOOKUP($F15,TenantNames,TenantStartDates))&gt;28,DAY(EOMONTH(XD$4,0))=28,DAY(XD$4)=28),AND(DAY(LOOKUP($F15,TenantNames,TenantStartDates))&gt;30,DAY(EOMONTH(XD$4,0))=30,DAY(XD$4)=30),DAY(LOOKUP($F15,TenantNames,TenantStartDates))=DAY(XD$4)),IF((LOOKUP($F15,TenantNames,TenantEndDates)-XD$4)&lt;=31,LOOKUP($F15,TenantNames,TenantTotalRevenues)-SUM($JA15:XC15),LOOKUP($F15,TenantNames,TenantMonthlyRents)),IF(AND((SUMIF($G$4:AHB$4,"&lt;"&amp;XD$4,$G15:AHB15))&gt;SUMIFS(TransactionAmounts,TenantSources,$F15,'Filtered Data'!$C$2:$C23,"&lt;"&amp;XD$4),XD$4&lt;TODAY()),"Late","Occupied")),)))</f>
        <v/>
      </c>
      <c r="XE15" s="33" t="str">
        <f>IF(ISBLANK($F15),,IF(TODAY()=XE$4,"Today",IF(AND(LOOKUP($F15,TenantNames,TenantStartDates)&lt;=XE$4,LOOKUP($F15,TenantNames,TenantEndDates)&gt;=XE$4),IF(OR(AND(DAY(LOOKUP($F15,TenantNames,TenantStartDates))&gt;28,DAY(EOMONTH(XE$4,0))=28,DAY(XE$4)=28),AND(DAY(LOOKUP($F15,TenantNames,TenantStartDates))&gt;30,DAY(EOMONTH(XE$4,0))=30,DAY(XE$4)=30),DAY(LOOKUP($F15,TenantNames,TenantStartDates))=DAY(XE$4)),IF((LOOKUP($F15,TenantNames,TenantEndDates)-XE$4)&lt;=31,LOOKUP($F15,TenantNames,TenantTotalRevenues)-SUM($JA15:XD15),LOOKUP($F15,TenantNames,TenantMonthlyRents)),IF(AND((SUMIF($G$4:AHB$4,"&lt;"&amp;XE$4,$G15:AHB15))&gt;SUMIFS(TransactionAmounts,TenantSources,$F15,'Filtered Data'!$C$2:$C23,"&lt;"&amp;XE$4),XE$4&lt;TODAY()),"Late","Occupied")),)))</f>
        <v/>
      </c>
      <c r="XF15" s="33" t="str">
        <f>IF(ISBLANK($F15),,IF(TODAY()=XF$4,"Today",IF(AND(LOOKUP($F15,TenantNames,TenantStartDates)&lt;=XF$4,LOOKUP($F15,TenantNames,TenantEndDates)&gt;=XF$4),IF(OR(AND(DAY(LOOKUP($F15,TenantNames,TenantStartDates))&gt;28,DAY(EOMONTH(XF$4,0))=28,DAY(XF$4)=28),AND(DAY(LOOKUP($F15,TenantNames,TenantStartDates))&gt;30,DAY(EOMONTH(XF$4,0))=30,DAY(XF$4)=30),DAY(LOOKUP($F15,TenantNames,TenantStartDates))=DAY(XF$4)),IF((LOOKUP($F15,TenantNames,TenantEndDates)-XF$4)&lt;=31,LOOKUP($F15,TenantNames,TenantTotalRevenues)-SUM($JA15:XE15),LOOKUP($F15,TenantNames,TenantMonthlyRents)),IF(AND((SUMIF($G$4:AHB$4,"&lt;"&amp;XF$4,$G15:AHB15))&gt;SUMIFS(TransactionAmounts,TenantSources,$F15,'Filtered Data'!$C$2:$C23,"&lt;"&amp;XF$4),XF$4&lt;TODAY()),"Late","Occupied")),)))</f>
        <v/>
      </c>
      <c r="XG15" s="33" t="str">
        <f>IF(ISBLANK($F15),,IF(TODAY()=XG$4,"Today",IF(AND(LOOKUP($F15,TenantNames,TenantStartDates)&lt;=XG$4,LOOKUP($F15,TenantNames,TenantEndDates)&gt;=XG$4),IF(OR(AND(DAY(LOOKUP($F15,TenantNames,TenantStartDates))&gt;28,DAY(EOMONTH(XG$4,0))=28,DAY(XG$4)=28),AND(DAY(LOOKUP($F15,TenantNames,TenantStartDates))&gt;30,DAY(EOMONTH(XG$4,0))=30,DAY(XG$4)=30),DAY(LOOKUP($F15,TenantNames,TenantStartDates))=DAY(XG$4)),IF((LOOKUP($F15,TenantNames,TenantEndDates)-XG$4)&lt;=31,LOOKUP($F15,TenantNames,TenantTotalRevenues)-SUM($JA15:XF15),LOOKUP($F15,TenantNames,TenantMonthlyRents)),IF(AND((SUMIF($G$4:AHB$4,"&lt;"&amp;XG$4,$G15:AHB15))&gt;SUMIFS(TransactionAmounts,TenantSources,$F15,'Filtered Data'!$C$2:$C23,"&lt;"&amp;XG$4),XG$4&lt;TODAY()),"Late","Occupied")),)))</f>
        <v/>
      </c>
      <c r="XH15" s="33" t="str">
        <f>IF(ISBLANK($F15),,IF(TODAY()=XH$4,"Today",IF(AND(LOOKUP($F15,TenantNames,TenantStartDates)&lt;=XH$4,LOOKUP($F15,TenantNames,TenantEndDates)&gt;=XH$4),IF(OR(AND(DAY(LOOKUP($F15,TenantNames,TenantStartDates))&gt;28,DAY(EOMONTH(XH$4,0))=28,DAY(XH$4)=28),AND(DAY(LOOKUP($F15,TenantNames,TenantStartDates))&gt;30,DAY(EOMONTH(XH$4,0))=30,DAY(XH$4)=30),DAY(LOOKUP($F15,TenantNames,TenantStartDates))=DAY(XH$4)),IF((LOOKUP($F15,TenantNames,TenantEndDates)-XH$4)&lt;=31,LOOKUP($F15,TenantNames,TenantTotalRevenues)-SUM($JA15:XG15),LOOKUP($F15,TenantNames,TenantMonthlyRents)),IF(AND((SUMIF($G$4:AHB$4,"&lt;"&amp;XH$4,$G15:AHB15))&gt;SUMIFS(TransactionAmounts,TenantSources,$F15,'Filtered Data'!$C$2:$C23,"&lt;"&amp;XH$4),XH$4&lt;TODAY()),"Late","Occupied")),)))</f>
        <v/>
      </c>
      <c r="XI15" s="33" t="str">
        <f>IF(ISBLANK($F15),,IF(TODAY()=XI$4,"Today",IF(AND(LOOKUP($F15,TenantNames,TenantStartDates)&lt;=XI$4,LOOKUP($F15,TenantNames,TenantEndDates)&gt;=XI$4),IF(OR(AND(DAY(LOOKUP($F15,TenantNames,TenantStartDates))&gt;28,DAY(EOMONTH(XI$4,0))=28,DAY(XI$4)=28),AND(DAY(LOOKUP($F15,TenantNames,TenantStartDates))&gt;30,DAY(EOMONTH(XI$4,0))=30,DAY(XI$4)=30),DAY(LOOKUP($F15,TenantNames,TenantStartDates))=DAY(XI$4)),IF((LOOKUP($F15,TenantNames,TenantEndDates)-XI$4)&lt;=31,LOOKUP($F15,TenantNames,TenantTotalRevenues)-SUM($JA15:XH15),LOOKUP($F15,TenantNames,TenantMonthlyRents)),IF(AND((SUMIF($G$4:AHB$4,"&lt;"&amp;XI$4,$G15:AHB15))&gt;SUMIFS(TransactionAmounts,TenantSources,$F15,'Filtered Data'!$C$2:$C23,"&lt;"&amp;XI$4),XI$4&lt;TODAY()),"Late","Occupied")),)))</f>
        <v/>
      </c>
      <c r="XJ15" s="33" t="str">
        <f>IF(ISBLANK($F15),,IF(TODAY()=XJ$4,"Today",IF(AND(LOOKUP($F15,TenantNames,TenantStartDates)&lt;=XJ$4,LOOKUP($F15,TenantNames,TenantEndDates)&gt;=XJ$4),IF(OR(AND(DAY(LOOKUP($F15,TenantNames,TenantStartDates))&gt;28,DAY(EOMONTH(XJ$4,0))=28,DAY(XJ$4)=28),AND(DAY(LOOKUP($F15,TenantNames,TenantStartDates))&gt;30,DAY(EOMONTH(XJ$4,0))=30,DAY(XJ$4)=30),DAY(LOOKUP($F15,TenantNames,TenantStartDates))=DAY(XJ$4)),IF((LOOKUP($F15,TenantNames,TenantEndDates)-XJ$4)&lt;=31,LOOKUP($F15,TenantNames,TenantTotalRevenues)-SUM($JA15:XI15),LOOKUP($F15,TenantNames,TenantMonthlyRents)),IF(AND((SUMIF($G$4:AHB$4,"&lt;"&amp;XJ$4,$G15:AHB15))&gt;SUMIFS(TransactionAmounts,TenantSources,$F15,'Filtered Data'!$C$2:$C23,"&lt;"&amp;XJ$4),XJ$4&lt;TODAY()),"Late","Occupied")),)))</f>
        <v/>
      </c>
      <c r="XK15" s="33" t="str">
        <f>IF(ISBLANK($F15),,IF(TODAY()=XK$4,"Today",IF(AND(LOOKUP($F15,TenantNames,TenantStartDates)&lt;=XK$4,LOOKUP($F15,TenantNames,TenantEndDates)&gt;=XK$4),IF(OR(AND(DAY(LOOKUP($F15,TenantNames,TenantStartDates))&gt;28,DAY(EOMONTH(XK$4,0))=28,DAY(XK$4)=28),AND(DAY(LOOKUP($F15,TenantNames,TenantStartDates))&gt;30,DAY(EOMONTH(XK$4,0))=30,DAY(XK$4)=30),DAY(LOOKUP($F15,TenantNames,TenantStartDates))=DAY(XK$4)),IF((LOOKUP($F15,TenantNames,TenantEndDates)-XK$4)&lt;=31,LOOKUP($F15,TenantNames,TenantTotalRevenues)-SUM($JA15:XJ15),LOOKUP($F15,TenantNames,TenantMonthlyRents)),IF(AND((SUMIF($G$4:AHB$4,"&lt;"&amp;XK$4,$G15:AHB15))&gt;SUMIFS(TransactionAmounts,TenantSources,$F15,'Filtered Data'!$C$2:$C23,"&lt;"&amp;XK$4),XK$4&lt;TODAY()),"Late","Occupied")),)))</f>
        <v/>
      </c>
      <c r="XL15" s="33" t="str">
        <f>IF(ISBLANK($F15),,IF(TODAY()=XL$4,"Today",IF(AND(LOOKUP($F15,TenantNames,TenantStartDates)&lt;=XL$4,LOOKUP($F15,TenantNames,TenantEndDates)&gt;=XL$4),IF(OR(AND(DAY(LOOKUP($F15,TenantNames,TenantStartDates))&gt;28,DAY(EOMONTH(XL$4,0))=28,DAY(XL$4)=28),AND(DAY(LOOKUP($F15,TenantNames,TenantStartDates))&gt;30,DAY(EOMONTH(XL$4,0))=30,DAY(XL$4)=30),DAY(LOOKUP($F15,TenantNames,TenantStartDates))=DAY(XL$4)),IF((LOOKUP($F15,TenantNames,TenantEndDates)-XL$4)&lt;=31,LOOKUP($F15,TenantNames,TenantTotalRevenues)-SUM($JA15:XK15),LOOKUP($F15,TenantNames,TenantMonthlyRents)),IF(AND((SUMIF($G$4:AHB$4,"&lt;"&amp;XL$4,$G15:AHB15))&gt;SUMIFS(TransactionAmounts,TenantSources,$F15,'Filtered Data'!$C$2:$C23,"&lt;"&amp;XL$4),XL$4&lt;TODAY()),"Late","Occupied")),)))</f>
        <v/>
      </c>
      <c r="XM15" s="33" t="str">
        <f>IF(ISBLANK($F15),,IF(TODAY()=XM$4,"Today",IF(AND(LOOKUP($F15,TenantNames,TenantStartDates)&lt;=XM$4,LOOKUP($F15,TenantNames,TenantEndDates)&gt;=XM$4),IF(OR(AND(DAY(LOOKUP($F15,TenantNames,TenantStartDates))&gt;28,DAY(EOMONTH(XM$4,0))=28,DAY(XM$4)=28),AND(DAY(LOOKUP($F15,TenantNames,TenantStartDates))&gt;30,DAY(EOMONTH(XM$4,0))=30,DAY(XM$4)=30),DAY(LOOKUP($F15,TenantNames,TenantStartDates))=DAY(XM$4)),IF((LOOKUP($F15,TenantNames,TenantEndDates)-XM$4)&lt;=31,LOOKUP($F15,TenantNames,TenantTotalRevenues)-SUM($JA15:XL15),LOOKUP($F15,TenantNames,TenantMonthlyRents)),IF(AND((SUMIF($G$4:AHB$4,"&lt;"&amp;XM$4,$G15:AHB15))&gt;SUMIFS(TransactionAmounts,TenantSources,$F15,'Filtered Data'!$C$2:$C23,"&lt;"&amp;XM$4),XM$4&lt;TODAY()),"Late","Occupied")),)))</f>
        <v/>
      </c>
      <c r="XN15" s="33" t="str">
        <f>IF(ISBLANK($F15),,IF(TODAY()=XN$4,"Today",IF(AND(LOOKUP($F15,TenantNames,TenantStartDates)&lt;=XN$4,LOOKUP($F15,TenantNames,TenantEndDates)&gt;=XN$4),IF(OR(AND(DAY(LOOKUP($F15,TenantNames,TenantStartDates))&gt;28,DAY(EOMONTH(XN$4,0))=28,DAY(XN$4)=28),AND(DAY(LOOKUP($F15,TenantNames,TenantStartDates))&gt;30,DAY(EOMONTH(XN$4,0))=30,DAY(XN$4)=30),DAY(LOOKUP($F15,TenantNames,TenantStartDates))=DAY(XN$4)),IF((LOOKUP($F15,TenantNames,TenantEndDates)-XN$4)&lt;=31,LOOKUP($F15,TenantNames,TenantTotalRevenues)-SUM($JA15:XM15),LOOKUP($F15,TenantNames,TenantMonthlyRents)),IF(AND((SUMIF($G$4:AHB$4,"&lt;"&amp;XN$4,$G15:AHB15))&gt;SUMIFS(TransactionAmounts,TenantSources,$F15,'Filtered Data'!$C$2:$C23,"&lt;"&amp;XN$4),XN$4&lt;TODAY()),"Late","Occupied")),)))</f>
        <v/>
      </c>
      <c r="XO15" s="33" t="str">
        <f>IF(ISBLANK($F15),,IF(TODAY()=XO$4,"Today",IF(AND(LOOKUP($F15,TenantNames,TenantStartDates)&lt;=XO$4,LOOKUP($F15,TenantNames,TenantEndDates)&gt;=XO$4),IF(OR(AND(DAY(LOOKUP($F15,TenantNames,TenantStartDates))&gt;28,DAY(EOMONTH(XO$4,0))=28,DAY(XO$4)=28),AND(DAY(LOOKUP($F15,TenantNames,TenantStartDates))&gt;30,DAY(EOMONTH(XO$4,0))=30,DAY(XO$4)=30),DAY(LOOKUP($F15,TenantNames,TenantStartDates))=DAY(XO$4)),IF((LOOKUP($F15,TenantNames,TenantEndDates)-XO$4)&lt;=31,LOOKUP($F15,TenantNames,TenantTotalRevenues)-SUM($JA15:XN15),LOOKUP($F15,TenantNames,TenantMonthlyRents)),IF(AND((SUMIF($G$4:AHB$4,"&lt;"&amp;XO$4,$G15:AHB15))&gt;SUMIFS(TransactionAmounts,TenantSources,$F15,'Filtered Data'!$C$2:$C23,"&lt;"&amp;XO$4),XO$4&lt;TODAY()),"Late","Occupied")),)))</f>
        <v/>
      </c>
      <c r="XP15" s="33" t="str">
        <f>IF(ISBLANK($F15),,IF(TODAY()=XP$4,"Today",IF(AND(LOOKUP($F15,TenantNames,TenantStartDates)&lt;=XP$4,LOOKUP($F15,TenantNames,TenantEndDates)&gt;=XP$4),IF(OR(AND(DAY(LOOKUP($F15,TenantNames,TenantStartDates))&gt;28,DAY(EOMONTH(XP$4,0))=28,DAY(XP$4)=28),AND(DAY(LOOKUP($F15,TenantNames,TenantStartDates))&gt;30,DAY(EOMONTH(XP$4,0))=30,DAY(XP$4)=30),DAY(LOOKUP($F15,TenantNames,TenantStartDates))=DAY(XP$4)),IF((LOOKUP($F15,TenantNames,TenantEndDates)-XP$4)&lt;=31,LOOKUP($F15,TenantNames,TenantTotalRevenues)-SUM($JA15:XO15),LOOKUP($F15,TenantNames,TenantMonthlyRents)),IF(AND((SUMIF($G$4:AHB$4,"&lt;"&amp;XP$4,$G15:AHB15))&gt;SUMIFS(TransactionAmounts,TenantSources,$F15,'Filtered Data'!$C$2:$C23,"&lt;"&amp;XP$4),XP$4&lt;TODAY()),"Late","Occupied")),)))</f>
        <v/>
      </c>
      <c r="XQ15" s="33" t="str">
        <f>IF(ISBLANK($F15),,IF(TODAY()=XQ$4,"Today",IF(AND(LOOKUP($F15,TenantNames,TenantStartDates)&lt;=XQ$4,LOOKUP($F15,TenantNames,TenantEndDates)&gt;=XQ$4),IF(OR(AND(DAY(LOOKUP($F15,TenantNames,TenantStartDates))&gt;28,DAY(EOMONTH(XQ$4,0))=28,DAY(XQ$4)=28),AND(DAY(LOOKUP($F15,TenantNames,TenantStartDates))&gt;30,DAY(EOMONTH(XQ$4,0))=30,DAY(XQ$4)=30),DAY(LOOKUP($F15,TenantNames,TenantStartDates))=DAY(XQ$4)),IF((LOOKUP($F15,TenantNames,TenantEndDates)-XQ$4)&lt;=31,LOOKUP($F15,TenantNames,TenantTotalRevenues)-SUM($JA15:XP15),LOOKUP($F15,TenantNames,TenantMonthlyRents)),IF(AND((SUMIF($G$4:AHB$4,"&lt;"&amp;XQ$4,$G15:AHB15))&gt;SUMIFS(TransactionAmounts,TenantSources,$F15,'Filtered Data'!$C$2:$C23,"&lt;"&amp;XQ$4),XQ$4&lt;TODAY()),"Late","Occupied")),)))</f>
        <v/>
      </c>
      <c r="XR15" s="33" t="str">
        <f>IF(ISBLANK($F15),,IF(TODAY()=XR$4,"Today",IF(AND(LOOKUP($F15,TenantNames,TenantStartDates)&lt;=XR$4,LOOKUP($F15,TenantNames,TenantEndDates)&gt;=XR$4),IF(OR(AND(DAY(LOOKUP($F15,TenantNames,TenantStartDates))&gt;28,DAY(EOMONTH(XR$4,0))=28,DAY(XR$4)=28),AND(DAY(LOOKUP($F15,TenantNames,TenantStartDates))&gt;30,DAY(EOMONTH(XR$4,0))=30,DAY(XR$4)=30),DAY(LOOKUP($F15,TenantNames,TenantStartDates))=DAY(XR$4)),IF((LOOKUP($F15,TenantNames,TenantEndDates)-XR$4)&lt;=31,LOOKUP($F15,TenantNames,TenantTotalRevenues)-SUM($JA15:XQ15),LOOKUP($F15,TenantNames,TenantMonthlyRents)),IF(AND((SUMIF($G$4:AHB$4,"&lt;"&amp;XR$4,$G15:AHB15))&gt;SUMIFS(TransactionAmounts,TenantSources,$F15,'Filtered Data'!$C$2:$C23,"&lt;"&amp;XR$4),XR$4&lt;TODAY()),"Late","Occupied")),)))</f>
        <v/>
      </c>
      <c r="XS15" s="33" t="str">
        <f>IF(ISBLANK($F15),,IF(TODAY()=XS$4,"Today",IF(AND(LOOKUP($F15,TenantNames,TenantStartDates)&lt;=XS$4,LOOKUP($F15,TenantNames,TenantEndDates)&gt;=XS$4),IF(OR(AND(DAY(LOOKUP($F15,TenantNames,TenantStartDates))&gt;28,DAY(EOMONTH(XS$4,0))=28,DAY(XS$4)=28),AND(DAY(LOOKUP($F15,TenantNames,TenantStartDates))&gt;30,DAY(EOMONTH(XS$4,0))=30,DAY(XS$4)=30),DAY(LOOKUP($F15,TenantNames,TenantStartDates))=DAY(XS$4)),IF((LOOKUP($F15,TenantNames,TenantEndDates)-XS$4)&lt;=31,LOOKUP($F15,TenantNames,TenantTotalRevenues)-SUM($JA15:XR15),LOOKUP($F15,TenantNames,TenantMonthlyRents)),IF(AND((SUMIF($G$4:AHB$4,"&lt;"&amp;XS$4,$G15:AHB15))&gt;SUMIFS(TransactionAmounts,TenantSources,$F15,'Filtered Data'!$C$2:$C23,"&lt;"&amp;XS$4),XS$4&lt;TODAY()),"Late","Occupied")),)))</f>
        <v/>
      </c>
      <c r="XT15" s="33" t="str">
        <f>IF(ISBLANK($F15),,IF(TODAY()=XT$4,"Today",IF(AND(LOOKUP($F15,TenantNames,TenantStartDates)&lt;=XT$4,LOOKUP($F15,TenantNames,TenantEndDates)&gt;=XT$4),IF(OR(AND(DAY(LOOKUP($F15,TenantNames,TenantStartDates))&gt;28,DAY(EOMONTH(XT$4,0))=28,DAY(XT$4)=28),AND(DAY(LOOKUP($F15,TenantNames,TenantStartDates))&gt;30,DAY(EOMONTH(XT$4,0))=30,DAY(XT$4)=30),DAY(LOOKUP($F15,TenantNames,TenantStartDates))=DAY(XT$4)),IF((LOOKUP($F15,TenantNames,TenantEndDates)-XT$4)&lt;=31,LOOKUP($F15,TenantNames,TenantTotalRevenues)-SUM($JA15:XS15),LOOKUP($F15,TenantNames,TenantMonthlyRents)),IF(AND((SUMIF($G$4:AHB$4,"&lt;"&amp;XT$4,$G15:AHB15))&gt;SUMIFS(TransactionAmounts,TenantSources,$F15,'Filtered Data'!$C$2:$C23,"&lt;"&amp;XT$4),XT$4&lt;TODAY()),"Late","Occupied")),)))</f>
        <v/>
      </c>
      <c r="XU15" s="33" t="str">
        <f>IF(ISBLANK($F15),,IF(TODAY()=XU$4,"Today",IF(AND(LOOKUP($F15,TenantNames,TenantStartDates)&lt;=XU$4,LOOKUP($F15,TenantNames,TenantEndDates)&gt;=XU$4),IF(OR(AND(DAY(LOOKUP($F15,TenantNames,TenantStartDates))&gt;28,DAY(EOMONTH(XU$4,0))=28,DAY(XU$4)=28),AND(DAY(LOOKUP($F15,TenantNames,TenantStartDates))&gt;30,DAY(EOMONTH(XU$4,0))=30,DAY(XU$4)=30),DAY(LOOKUP($F15,TenantNames,TenantStartDates))=DAY(XU$4)),IF((LOOKUP($F15,TenantNames,TenantEndDates)-XU$4)&lt;=31,LOOKUP($F15,TenantNames,TenantTotalRevenues)-SUM($JA15:XT15),LOOKUP($F15,TenantNames,TenantMonthlyRents)),IF(AND((SUMIF($G$4:AHB$4,"&lt;"&amp;XU$4,$G15:AHB15))&gt;SUMIFS(TransactionAmounts,TenantSources,$F15,'Filtered Data'!$C$2:$C23,"&lt;"&amp;XU$4),XU$4&lt;TODAY()),"Late","Occupied")),)))</f>
        <v/>
      </c>
      <c r="XV15" s="33" t="str">
        <f>IF(ISBLANK($F15),,IF(TODAY()=XV$4,"Today",IF(AND(LOOKUP($F15,TenantNames,TenantStartDates)&lt;=XV$4,LOOKUP($F15,TenantNames,TenantEndDates)&gt;=XV$4),IF(OR(AND(DAY(LOOKUP($F15,TenantNames,TenantStartDates))&gt;28,DAY(EOMONTH(XV$4,0))=28,DAY(XV$4)=28),AND(DAY(LOOKUP($F15,TenantNames,TenantStartDates))&gt;30,DAY(EOMONTH(XV$4,0))=30,DAY(XV$4)=30),DAY(LOOKUP($F15,TenantNames,TenantStartDates))=DAY(XV$4)),IF((LOOKUP($F15,TenantNames,TenantEndDates)-XV$4)&lt;=31,LOOKUP($F15,TenantNames,TenantTotalRevenues)-SUM($JA15:XU15),LOOKUP($F15,TenantNames,TenantMonthlyRents)),IF(AND((SUMIF($G$4:AHB$4,"&lt;"&amp;XV$4,$G15:AHB15))&gt;SUMIFS(TransactionAmounts,TenantSources,$F15,'Filtered Data'!$C$2:$C23,"&lt;"&amp;XV$4),XV$4&lt;TODAY()),"Late","Occupied")),)))</f>
        <v/>
      </c>
      <c r="XW15" s="33" t="str">
        <f>IF(ISBLANK($F15),,IF(TODAY()=XW$4,"Today",IF(AND(LOOKUP($F15,TenantNames,TenantStartDates)&lt;=XW$4,LOOKUP($F15,TenantNames,TenantEndDates)&gt;=XW$4),IF(OR(AND(DAY(LOOKUP($F15,TenantNames,TenantStartDates))&gt;28,DAY(EOMONTH(XW$4,0))=28,DAY(XW$4)=28),AND(DAY(LOOKUP($F15,TenantNames,TenantStartDates))&gt;30,DAY(EOMONTH(XW$4,0))=30,DAY(XW$4)=30),DAY(LOOKUP($F15,TenantNames,TenantStartDates))=DAY(XW$4)),IF((LOOKUP($F15,TenantNames,TenantEndDates)-XW$4)&lt;=31,LOOKUP($F15,TenantNames,TenantTotalRevenues)-SUM($JA15:XV15),LOOKUP($F15,TenantNames,TenantMonthlyRents)),IF(AND((SUMIF($G$4:AHB$4,"&lt;"&amp;XW$4,$G15:AHB15))&gt;SUMIFS(TransactionAmounts,TenantSources,$F15,'Filtered Data'!$C$2:$C23,"&lt;"&amp;XW$4),XW$4&lt;TODAY()),"Late","Occupied")),)))</f>
        <v/>
      </c>
      <c r="XX15" s="33" t="str">
        <f>IF(ISBLANK($F15),,IF(TODAY()=XX$4,"Today",IF(AND(LOOKUP($F15,TenantNames,TenantStartDates)&lt;=XX$4,LOOKUP($F15,TenantNames,TenantEndDates)&gt;=XX$4),IF(OR(AND(DAY(LOOKUP($F15,TenantNames,TenantStartDates))&gt;28,DAY(EOMONTH(XX$4,0))=28,DAY(XX$4)=28),AND(DAY(LOOKUP($F15,TenantNames,TenantStartDates))&gt;30,DAY(EOMONTH(XX$4,0))=30,DAY(XX$4)=30),DAY(LOOKUP($F15,TenantNames,TenantStartDates))=DAY(XX$4)),IF((LOOKUP($F15,TenantNames,TenantEndDates)-XX$4)&lt;=31,LOOKUP($F15,TenantNames,TenantTotalRevenues)-SUM($JA15:XW15),LOOKUP($F15,TenantNames,TenantMonthlyRents)),IF(AND((SUMIF($G$4:AHB$4,"&lt;"&amp;XX$4,$G15:AHB15))&gt;SUMIFS(TransactionAmounts,TenantSources,$F15,'Filtered Data'!$C$2:$C23,"&lt;"&amp;XX$4),XX$4&lt;TODAY()),"Late","Occupied")),)))</f>
        <v/>
      </c>
      <c r="XY15" s="33" t="str">
        <f>IF(ISBLANK($F15),,IF(TODAY()=XY$4,"Today",IF(AND(LOOKUP($F15,TenantNames,TenantStartDates)&lt;=XY$4,LOOKUP($F15,TenantNames,TenantEndDates)&gt;=XY$4),IF(OR(AND(DAY(LOOKUP($F15,TenantNames,TenantStartDates))&gt;28,DAY(EOMONTH(XY$4,0))=28,DAY(XY$4)=28),AND(DAY(LOOKUP($F15,TenantNames,TenantStartDates))&gt;30,DAY(EOMONTH(XY$4,0))=30,DAY(XY$4)=30),DAY(LOOKUP($F15,TenantNames,TenantStartDates))=DAY(XY$4)),IF((LOOKUP($F15,TenantNames,TenantEndDates)-XY$4)&lt;=31,LOOKUP($F15,TenantNames,TenantTotalRevenues)-SUM($JA15:XX15),LOOKUP($F15,TenantNames,TenantMonthlyRents)),IF(AND((SUMIF($G$4:AHB$4,"&lt;"&amp;XY$4,$G15:AHB15))&gt;SUMIFS(TransactionAmounts,TenantSources,$F15,'Filtered Data'!$C$2:$C23,"&lt;"&amp;XY$4),XY$4&lt;TODAY()),"Late","Occupied")),)))</f>
        <v/>
      </c>
      <c r="XZ15" s="33" t="str">
        <f>IF(ISBLANK($F15),,IF(TODAY()=XZ$4,"Today",IF(AND(LOOKUP($F15,TenantNames,TenantStartDates)&lt;=XZ$4,LOOKUP($F15,TenantNames,TenantEndDates)&gt;=XZ$4),IF(OR(AND(DAY(LOOKUP($F15,TenantNames,TenantStartDates))&gt;28,DAY(EOMONTH(XZ$4,0))=28,DAY(XZ$4)=28),AND(DAY(LOOKUP($F15,TenantNames,TenantStartDates))&gt;30,DAY(EOMONTH(XZ$4,0))=30,DAY(XZ$4)=30),DAY(LOOKUP($F15,TenantNames,TenantStartDates))=DAY(XZ$4)),IF((LOOKUP($F15,TenantNames,TenantEndDates)-XZ$4)&lt;=31,LOOKUP($F15,TenantNames,TenantTotalRevenues)-SUM($JA15:XY15),LOOKUP($F15,TenantNames,TenantMonthlyRents)),IF(AND((SUMIF($G$4:AHB$4,"&lt;"&amp;XZ$4,$G15:AHB15))&gt;SUMIFS(TransactionAmounts,TenantSources,$F15,'Filtered Data'!$C$2:$C23,"&lt;"&amp;XZ$4),XZ$4&lt;TODAY()),"Late","Occupied")),)))</f>
        <v/>
      </c>
      <c r="YA15" s="33" t="str">
        <f>IF(ISBLANK($F15),,IF(TODAY()=YA$4,"Today",IF(AND(LOOKUP($F15,TenantNames,TenantStartDates)&lt;=YA$4,LOOKUP($F15,TenantNames,TenantEndDates)&gt;=YA$4),IF(OR(AND(DAY(LOOKUP($F15,TenantNames,TenantStartDates))&gt;28,DAY(EOMONTH(YA$4,0))=28,DAY(YA$4)=28),AND(DAY(LOOKUP($F15,TenantNames,TenantStartDates))&gt;30,DAY(EOMONTH(YA$4,0))=30,DAY(YA$4)=30),DAY(LOOKUP($F15,TenantNames,TenantStartDates))=DAY(YA$4)),IF((LOOKUP($F15,TenantNames,TenantEndDates)-YA$4)&lt;=31,LOOKUP($F15,TenantNames,TenantTotalRevenues)-SUM($JA15:XZ15),LOOKUP($F15,TenantNames,TenantMonthlyRents)),IF(AND((SUMIF($G$4:AHB$4,"&lt;"&amp;YA$4,$G15:AHB15))&gt;SUMIFS(TransactionAmounts,TenantSources,$F15,'Filtered Data'!$C$2:$C23,"&lt;"&amp;YA$4),YA$4&lt;TODAY()),"Late","Occupied")),)))</f>
        <v/>
      </c>
      <c r="YB15" s="33" t="str">
        <f>IF(ISBLANK($F15),,IF(TODAY()=YB$4,"Today",IF(AND(LOOKUP($F15,TenantNames,TenantStartDates)&lt;=YB$4,LOOKUP($F15,TenantNames,TenantEndDates)&gt;=YB$4),IF(OR(AND(DAY(LOOKUP($F15,TenantNames,TenantStartDates))&gt;28,DAY(EOMONTH(YB$4,0))=28,DAY(YB$4)=28),AND(DAY(LOOKUP($F15,TenantNames,TenantStartDates))&gt;30,DAY(EOMONTH(YB$4,0))=30,DAY(YB$4)=30),DAY(LOOKUP($F15,TenantNames,TenantStartDates))=DAY(YB$4)),IF((LOOKUP($F15,TenantNames,TenantEndDates)-YB$4)&lt;=31,LOOKUP($F15,TenantNames,TenantTotalRevenues)-SUM($JA15:YA15),LOOKUP($F15,TenantNames,TenantMonthlyRents)),IF(AND((SUMIF($G$4:AHB$4,"&lt;"&amp;YB$4,$G15:AHB15))&gt;SUMIFS(TransactionAmounts,TenantSources,$F15,'Filtered Data'!$C$2:$C23,"&lt;"&amp;YB$4),YB$4&lt;TODAY()),"Late","Occupied")),)))</f>
        <v/>
      </c>
      <c r="YC15" s="33" t="str">
        <f>IF(ISBLANK($F15),,IF(TODAY()=YC$4,"Today",IF(AND(LOOKUP($F15,TenantNames,TenantStartDates)&lt;=YC$4,LOOKUP($F15,TenantNames,TenantEndDates)&gt;=YC$4),IF(OR(AND(DAY(LOOKUP($F15,TenantNames,TenantStartDates))&gt;28,DAY(EOMONTH(YC$4,0))=28,DAY(YC$4)=28),AND(DAY(LOOKUP($F15,TenantNames,TenantStartDates))&gt;30,DAY(EOMONTH(YC$4,0))=30,DAY(YC$4)=30),DAY(LOOKUP($F15,TenantNames,TenantStartDates))=DAY(YC$4)),IF((LOOKUP($F15,TenantNames,TenantEndDates)-YC$4)&lt;=31,LOOKUP($F15,TenantNames,TenantTotalRevenues)-SUM($JA15:YB15),LOOKUP($F15,TenantNames,TenantMonthlyRents)),IF(AND((SUMIF($G$4:AHB$4,"&lt;"&amp;YC$4,$G15:AHB15))&gt;SUMIFS(TransactionAmounts,TenantSources,$F15,'Filtered Data'!$C$2:$C23,"&lt;"&amp;YC$4),YC$4&lt;TODAY()),"Late","Occupied")),)))</f>
        <v/>
      </c>
      <c r="YD15" s="33" t="str">
        <f>IF(ISBLANK($F15),,IF(TODAY()=YD$4,"Today",IF(AND(LOOKUP($F15,TenantNames,TenantStartDates)&lt;=YD$4,LOOKUP($F15,TenantNames,TenantEndDates)&gt;=YD$4),IF(OR(AND(DAY(LOOKUP($F15,TenantNames,TenantStartDates))&gt;28,DAY(EOMONTH(YD$4,0))=28,DAY(YD$4)=28),AND(DAY(LOOKUP($F15,TenantNames,TenantStartDates))&gt;30,DAY(EOMONTH(YD$4,0))=30,DAY(YD$4)=30),DAY(LOOKUP($F15,TenantNames,TenantStartDates))=DAY(YD$4)),IF((LOOKUP($F15,TenantNames,TenantEndDates)-YD$4)&lt;=31,LOOKUP($F15,TenantNames,TenantTotalRevenues)-SUM($JA15:YC15),LOOKUP($F15,TenantNames,TenantMonthlyRents)),IF(AND((SUMIF($G$4:AHB$4,"&lt;"&amp;YD$4,$G15:AHB15))&gt;SUMIFS(TransactionAmounts,TenantSources,$F15,'Filtered Data'!$C$2:$C23,"&lt;"&amp;YD$4),YD$4&lt;TODAY()),"Late","Occupied")),)))</f>
        <v/>
      </c>
      <c r="YE15" s="33" t="str">
        <f>IF(ISBLANK($F15),,IF(TODAY()=YE$4,"Today",IF(AND(LOOKUP($F15,TenantNames,TenantStartDates)&lt;=YE$4,LOOKUP($F15,TenantNames,TenantEndDates)&gt;=YE$4),IF(OR(AND(DAY(LOOKUP($F15,TenantNames,TenantStartDates))&gt;28,DAY(EOMONTH(YE$4,0))=28,DAY(YE$4)=28),AND(DAY(LOOKUP($F15,TenantNames,TenantStartDates))&gt;30,DAY(EOMONTH(YE$4,0))=30,DAY(YE$4)=30),DAY(LOOKUP($F15,TenantNames,TenantStartDates))=DAY(YE$4)),IF((LOOKUP($F15,TenantNames,TenantEndDates)-YE$4)&lt;=31,LOOKUP($F15,TenantNames,TenantTotalRevenues)-SUM($JA15:YD15),LOOKUP($F15,TenantNames,TenantMonthlyRents)),IF(AND((SUMIF($G$4:AHB$4,"&lt;"&amp;YE$4,$G15:AHB15))&gt;SUMIFS(TransactionAmounts,TenantSources,$F15,'Filtered Data'!$C$2:$C23,"&lt;"&amp;YE$4),YE$4&lt;TODAY()),"Late","Occupied")),)))</f>
        <v/>
      </c>
      <c r="YF15" s="33" t="str">
        <f>IF(ISBLANK($F15),,IF(TODAY()=YF$4,"Today",IF(AND(LOOKUP($F15,TenantNames,TenantStartDates)&lt;=YF$4,LOOKUP($F15,TenantNames,TenantEndDates)&gt;=YF$4),IF(OR(AND(DAY(LOOKUP($F15,TenantNames,TenantStartDates))&gt;28,DAY(EOMONTH(YF$4,0))=28,DAY(YF$4)=28),AND(DAY(LOOKUP($F15,TenantNames,TenantStartDates))&gt;30,DAY(EOMONTH(YF$4,0))=30,DAY(YF$4)=30),DAY(LOOKUP($F15,TenantNames,TenantStartDates))=DAY(YF$4)),IF((LOOKUP($F15,TenantNames,TenantEndDates)-YF$4)&lt;=31,LOOKUP($F15,TenantNames,TenantTotalRevenues)-SUM($JA15:YE15),LOOKUP($F15,TenantNames,TenantMonthlyRents)),IF(AND((SUMIF($G$4:AHB$4,"&lt;"&amp;YF$4,$G15:AHB15))&gt;SUMIFS(TransactionAmounts,TenantSources,$F15,'Filtered Data'!$C$2:$C23,"&lt;"&amp;YF$4),YF$4&lt;TODAY()),"Late","Occupied")),)))</f>
        <v/>
      </c>
      <c r="YG15" s="33" t="str">
        <f>IF(ISBLANK($F15),,IF(TODAY()=YG$4,"Today",IF(AND(LOOKUP($F15,TenantNames,TenantStartDates)&lt;=YG$4,LOOKUP($F15,TenantNames,TenantEndDates)&gt;=YG$4),IF(OR(AND(DAY(LOOKUP($F15,TenantNames,TenantStartDates))&gt;28,DAY(EOMONTH(YG$4,0))=28,DAY(YG$4)=28),AND(DAY(LOOKUP($F15,TenantNames,TenantStartDates))&gt;30,DAY(EOMONTH(YG$4,0))=30,DAY(YG$4)=30),DAY(LOOKUP($F15,TenantNames,TenantStartDates))=DAY(YG$4)),IF((LOOKUP($F15,TenantNames,TenantEndDates)-YG$4)&lt;=31,LOOKUP($F15,TenantNames,TenantTotalRevenues)-SUM($JA15:YF15),LOOKUP($F15,TenantNames,TenantMonthlyRents)),IF(AND((SUMIF($G$4:AHB$4,"&lt;"&amp;YG$4,$G15:AHB15))&gt;SUMIFS(TransactionAmounts,TenantSources,$F15,'Filtered Data'!$C$2:$C23,"&lt;"&amp;YG$4),YG$4&lt;TODAY()),"Late","Occupied")),)))</f>
        <v/>
      </c>
      <c r="YH15" s="33" t="str">
        <f>IF(ISBLANK($F15),,IF(TODAY()=YH$4,"Today",IF(AND(LOOKUP($F15,TenantNames,TenantStartDates)&lt;=YH$4,LOOKUP($F15,TenantNames,TenantEndDates)&gt;=YH$4),IF(OR(AND(DAY(LOOKUP($F15,TenantNames,TenantStartDates))&gt;28,DAY(EOMONTH(YH$4,0))=28,DAY(YH$4)=28),AND(DAY(LOOKUP($F15,TenantNames,TenantStartDates))&gt;30,DAY(EOMONTH(YH$4,0))=30,DAY(YH$4)=30),DAY(LOOKUP($F15,TenantNames,TenantStartDates))=DAY(YH$4)),IF((LOOKUP($F15,TenantNames,TenantEndDates)-YH$4)&lt;=31,LOOKUP($F15,TenantNames,TenantTotalRevenues)-SUM($JA15:YG15),LOOKUP($F15,TenantNames,TenantMonthlyRents)),IF(AND((SUMIF($G$4:AHB$4,"&lt;"&amp;YH$4,$G15:AHB15))&gt;SUMIFS(TransactionAmounts,TenantSources,$F15,'Filtered Data'!$C$2:$C23,"&lt;"&amp;YH$4),YH$4&lt;TODAY()),"Late","Occupied")),)))</f>
        <v/>
      </c>
      <c r="YI15" s="33" t="str">
        <f>IF(ISBLANK($F15),,IF(TODAY()=YI$4,"Today",IF(AND(LOOKUP($F15,TenantNames,TenantStartDates)&lt;=YI$4,LOOKUP($F15,TenantNames,TenantEndDates)&gt;=YI$4),IF(OR(AND(DAY(LOOKUP($F15,TenantNames,TenantStartDates))&gt;28,DAY(EOMONTH(YI$4,0))=28,DAY(YI$4)=28),AND(DAY(LOOKUP($F15,TenantNames,TenantStartDates))&gt;30,DAY(EOMONTH(YI$4,0))=30,DAY(YI$4)=30),DAY(LOOKUP($F15,TenantNames,TenantStartDates))=DAY(YI$4)),IF((LOOKUP($F15,TenantNames,TenantEndDates)-YI$4)&lt;=31,LOOKUP($F15,TenantNames,TenantTotalRevenues)-SUM($JA15:YH15),LOOKUP($F15,TenantNames,TenantMonthlyRents)),IF(AND((SUMIF($G$4:AHB$4,"&lt;"&amp;YI$4,$G15:AHB15))&gt;SUMIFS(TransactionAmounts,TenantSources,$F15,'Filtered Data'!$C$2:$C23,"&lt;"&amp;YI$4),YI$4&lt;TODAY()),"Late","Occupied")),)))</f>
        <v/>
      </c>
      <c r="YJ15" s="33" t="str">
        <f>IF(ISBLANK($F15),,IF(TODAY()=YJ$4,"Today",IF(AND(LOOKUP($F15,TenantNames,TenantStartDates)&lt;=YJ$4,LOOKUP($F15,TenantNames,TenantEndDates)&gt;=YJ$4),IF(OR(AND(DAY(LOOKUP($F15,TenantNames,TenantStartDates))&gt;28,DAY(EOMONTH(YJ$4,0))=28,DAY(YJ$4)=28),AND(DAY(LOOKUP($F15,TenantNames,TenantStartDates))&gt;30,DAY(EOMONTH(YJ$4,0))=30,DAY(YJ$4)=30),DAY(LOOKUP($F15,TenantNames,TenantStartDates))=DAY(YJ$4)),IF((LOOKUP($F15,TenantNames,TenantEndDates)-YJ$4)&lt;=31,LOOKUP($F15,TenantNames,TenantTotalRevenues)-SUM($JA15:YI15),LOOKUP($F15,TenantNames,TenantMonthlyRents)),IF(AND((SUMIF($G$4:AHB$4,"&lt;"&amp;YJ$4,$G15:AHB15))&gt;SUMIFS(TransactionAmounts,TenantSources,$F15,'Filtered Data'!$C$2:$C23,"&lt;"&amp;YJ$4),YJ$4&lt;TODAY()),"Late","Occupied")),)))</f>
        <v/>
      </c>
      <c r="YK15" s="33" t="str">
        <f>IF(ISBLANK($F15),,IF(TODAY()=YK$4,"Today",IF(AND(LOOKUP($F15,TenantNames,TenantStartDates)&lt;=YK$4,LOOKUP($F15,TenantNames,TenantEndDates)&gt;=YK$4),IF(OR(AND(DAY(LOOKUP($F15,TenantNames,TenantStartDates))&gt;28,DAY(EOMONTH(YK$4,0))=28,DAY(YK$4)=28),AND(DAY(LOOKUP($F15,TenantNames,TenantStartDates))&gt;30,DAY(EOMONTH(YK$4,0))=30,DAY(YK$4)=30),DAY(LOOKUP($F15,TenantNames,TenantStartDates))=DAY(YK$4)),IF((LOOKUP($F15,TenantNames,TenantEndDates)-YK$4)&lt;=31,LOOKUP($F15,TenantNames,TenantTotalRevenues)-SUM($JA15:YJ15),LOOKUP($F15,TenantNames,TenantMonthlyRents)),IF(AND((SUMIF($G$4:AHB$4,"&lt;"&amp;YK$4,$G15:AHB15))&gt;SUMIFS(TransactionAmounts,TenantSources,$F15,'Filtered Data'!$C$2:$C23,"&lt;"&amp;YK$4),YK$4&lt;TODAY()),"Late","Occupied")),)))</f>
        <v/>
      </c>
      <c r="YL15" s="33" t="str">
        <f>IF(ISBLANK($F15),,IF(TODAY()=YL$4,"Today",IF(AND(LOOKUP($F15,TenantNames,TenantStartDates)&lt;=YL$4,LOOKUP($F15,TenantNames,TenantEndDates)&gt;=YL$4),IF(OR(AND(DAY(LOOKUP($F15,TenantNames,TenantStartDates))&gt;28,DAY(EOMONTH(YL$4,0))=28,DAY(YL$4)=28),AND(DAY(LOOKUP($F15,TenantNames,TenantStartDates))&gt;30,DAY(EOMONTH(YL$4,0))=30,DAY(YL$4)=30),DAY(LOOKUP($F15,TenantNames,TenantStartDates))=DAY(YL$4)),IF((LOOKUP($F15,TenantNames,TenantEndDates)-YL$4)&lt;=31,LOOKUP($F15,TenantNames,TenantTotalRevenues)-SUM($JA15:YK15),LOOKUP($F15,TenantNames,TenantMonthlyRents)),IF(AND((SUMIF($G$4:AHB$4,"&lt;"&amp;YL$4,$G15:AHB15))&gt;SUMIFS(TransactionAmounts,TenantSources,$F15,'Filtered Data'!$C$2:$C23,"&lt;"&amp;YL$4),YL$4&lt;TODAY()),"Late","Occupied")),)))</f>
        <v/>
      </c>
      <c r="YM15" s="33" t="str">
        <f>IF(ISBLANK($F15),,IF(TODAY()=YM$4,"Today",IF(AND(LOOKUP($F15,TenantNames,TenantStartDates)&lt;=YM$4,LOOKUP($F15,TenantNames,TenantEndDates)&gt;=YM$4),IF(OR(AND(DAY(LOOKUP($F15,TenantNames,TenantStartDates))&gt;28,DAY(EOMONTH(YM$4,0))=28,DAY(YM$4)=28),AND(DAY(LOOKUP($F15,TenantNames,TenantStartDates))&gt;30,DAY(EOMONTH(YM$4,0))=30,DAY(YM$4)=30),DAY(LOOKUP($F15,TenantNames,TenantStartDates))=DAY(YM$4)),IF((LOOKUP($F15,TenantNames,TenantEndDates)-YM$4)&lt;=31,LOOKUP($F15,TenantNames,TenantTotalRevenues)-SUM($JA15:YL15),LOOKUP($F15,TenantNames,TenantMonthlyRents)),IF(AND((SUMIF($G$4:AHB$4,"&lt;"&amp;YM$4,$G15:AHB15))&gt;SUMIFS(TransactionAmounts,TenantSources,$F15,'Filtered Data'!$C$2:$C23,"&lt;"&amp;YM$4),YM$4&lt;TODAY()),"Late","Occupied")),)))</f>
        <v/>
      </c>
      <c r="YN15" s="33" t="str">
        <f>IF(ISBLANK($F15),,IF(TODAY()=YN$4,"Today",IF(AND(LOOKUP($F15,TenantNames,TenantStartDates)&lt;=YN$4,LOOKUP($F15,TenantNames,TenantEndDates)&gt;=YN$4),IF(OR(AND(DAY(LOOKUP($F15,TenantNames,TenantStartDates))&gt;28,DAY(EOMONTH(YN$4,0))=28,DAY(YN$4)=28),AND(DAY(LOOKUP($F15,TenantNames,TenantStartDates))&gt;30,DAY(EOMONTH(YN$4,0))=30,DAY(YN$4)=30),DAY(LOOKUP($F15,TenantNames,TenantStartDates))=DAY(YN$4)),IF((LOOKUP($F15,TenantNames,TenantEndDates)-YN$4)&lt;=31,LOOKUP($F15,TenantNames,TenantTotalRevenues)-SUM($JA15:YM15),LOOKUP($F15,TenantNames,TenantMonthlyRents)),IF(AND((SUMIF($G$4:AHB$4,"&lt;"&amp;YN$4,$G15:AHB15))&gt;SUMIFS(TransactionAmounts,TenantSources,$F15,'Filtered Data'!$C$2:$C23,"&lt;"&amp;YN$4),YN$4&lt;TODAY()),"Late","Occupied")),)))</f>
        <v/>
      </c>
      <c r="YO15" s="33" t="str">
        <f>IF(ISBLANK($F15),,IF(TODAY()=YO$4,"Today",IF(AND(LOOKUP($F15,TenantNames,TenantStartDates)&lt;=YO$4,LOOKUP($F15,TenantNames,TenantEndDates)&gt;=YO$4),IF(OR(AND(DAY(LOOKUP($F15,TenantNames,TenantStartDates))&gt;28,DAY(EOMONTH(YO$4,0))=28,DAY(YO$4)=28),AND(DAY(LOOKUP($F15,TenantNames,TenantStartDates))&gt;30,DAY(EOMONTH(YO$4,0))=30,DAY(YO$4)=30),DAY(LOOKUP($F15,TenantNames,TenantStartDates))=DAY(YO$4)),IF((LOOKUP($F15,TenantNames,TenantEndDates)-YO$4)&lt;=31,LOOKUP($F15,TenantNames,TenantTotalRevenues)-SUM($JA15:YN15),LOOKUP($F15,TenantNames,TenantMonthlyRents)),IF(AND((SUMIF($G$4:AHB$4,"&lt;"&amp;YO$4,$G15:AHB15))&gt;SUMIFS(TransactionAmounts,TenantSources,$F15,'Filtered Data'!$C$2:$C23,"&lt;"&amp;YO$4),YO$4&lt;TODAY()),"Late","Occupied")),)))</f>
        <v/>
      </c>
      <c r="YP15" s="33" t="str">
        <f>IF(ISBLANK($F15),,IF(TODAY()=YP$4,"Today",IF(AND(LOOKUP($F15,TenantNames,TenantStartDates)&lt;=YP$4,LOOKUP($F15,TenantNames,TenantEndDates)&gt;=YP$4),IF(OR(AND(DAY(LOOKUP($F15,TenantNames,TenantStartDates))&gt;28,DAY(EOMONTH(YP$4,0))=28,DAY(YP$4)=28),AND(DAY(LOOKUP($F15,TenantNames,TenantStartDates))&gt;30,DAY(EOMONTH(YP$4,0))=30,DAY(YP$4)=30),DAY(LOOKUP($F15,TenantNames,TenantStartDates))=DAY(YP$4)),IF((LOOKUP($F15,TenantNames,TenantEndDates)-YP$4)&lt;=31,LOOKUP($F15,TenantNames,TenantTotalRevenues)-SUM($JA15:YO15),LOOKUP($F15,TenantNames,TenantMonthlyRents)),IF(AND((SUMIF($G$4:AHB$4,"&lt;"&amp;YP$4,$G15:AHB15))&gt;SUMIFS(TransactionAmounts,TenantSources,$F15,'Filtered Data'!$C$2:$C23,"&lt;"&amp;YP$4),YP$4&lt;TODAY()),"Late","Occupied")),)))</f>
        <v/>
      </c>
      <c r="YQ15" s="33" t="str">
        <f>IF(ISBLANK($F15),,IF(TODAY()=YQ$4,"Today",IF(AND(LOOKUP($F15,TenantNames,TenantStartDates)&lt;=YQ$4,LOOKUP($F15,TenantNames,TenantEndDates)&gt;=YQ$4),IF(OR(AND(DAY(LOOKUP($F15,TenantNames,TenantStartDates))&gt;28,DAY(EOMONTH(YQ$4,0))=28,DAY(YQ$4)=28),AND(DAY(LOOKUP($F15,TenantNames,TenantStartDates))&gt;30,DAY(EOMONTH(YQ$4,0))=30,DAY(YQ$4)=30),DAY(LOOKUP($F15,TenantNames,TenantStartDates))=DAY(YQ$4)),IF((LOOKUP($F15,TenantNames,TenantEndDates)-YQ$4)&lt;=31,LOOKUP($F15,TenantNames,TenantTotalRevenues)-SUM($JA15:YP15),LOOKUP($F15,TenantNames,TenantMonthlyRents)),IF(AND((SUMIF($G$4:AHB$4,"&lt;"&amp;YQ$4,$G15:AHB15))&gt;SUMIFS(TransactionAmounts,TenantSources,$F15,'Filtered Data'!$C$2:$C23,"&lt;"&amp;YQ$4),YQ$4&lt;TODAY()),"Late","Occupied")),)))</f>
        <v/>
      </c>
      <c r="YR15" s="33" t="str">
        <f>IF(ISBLANK($F15),,IF(TODAY()=YR$4,"Today",IF(AND(LOOKUP($F15,TenantNames,TenantStartDates)&lt;=YR$4,LOOKUP($F15,TenantNames,TenantEndDates)&gt;=YR$4),IF(OR(AND(DAY(LOOKUP($F15,TenantNames,TenantStartDates))&gt;28,DAY(EOMONTH(YR$4,0))=28,DAY(YR$4)=28),AND(DAY(LOOKUP($F15,TenantNames,TenantStartDates))&gt;30,DAY(EOMONTH(YR$4,0))=30,DAY(YR$4)=30),DAY(LOOKUP($F15,TenantNames,TenantStartDates))=DAY(YR$4)),IF((LOOKUP($F15,TenantNames,TenantEndDates)-YR$4)&lt;=31,LOOKUP($F15,TenantNames,TenantTotalRevenues)-SUM($JA15:YQ15),LOOKUP($F15,TenantNames,TenantMonthlyRents)),IF(AND((SUMIF($G$4:AHB$4,"&lt;"&amp;YR$4,$G15:AHB15))&gt;SUMIFS(TransactionAmounts,TenantSources,$F15,'Filtered Data'!$C$2:$C23,"&lt;"&amp;YR$4),YR$4&lt;TODAY()),"Late","Occupied")),)))</f>
        <v/>
      </c>
      <c r="YS15" s="33" t="str">
        <f>IF(ISBLANK($F15),,IF(TODAY()=YS$4,"Today",IF(AND(LOOKUP($F15,TenantNames,TenantStartDates)&lt;=YS$4,LOOKUP($F15,TenantNames,TenantEndDates)&gt;=YS$4),IF(OR(AND(DAY(LOOKUP($F15,TenantNames,TenantStartDates))&gt;28,DAY(EOMONTH(YS$4,0))=28,DAY(YS$4)=28),AND(DAY(LOOKUP($F15,TenantNames,TenantStartDates))&gt;30,DAY(EOMONTH(YS$4,0))=30,DAY(YS$4)=30),DAY(LOOKUP($F15,TenantNames,TenantStartDates))=DAY(YS$4)),IF((LOOKUP($F15,TenantNames,TenantEndDates)-YS$4)&lt;=31,LOOKUP($F15,TenantNames,TenantTotalRevenues)-SUM($JA15:YR15),LOOKUP($F15,TenantNames,TenantMonthlyRents)),IF(AND((SUMIF($G$4:AHB$4,"&lt;"&amp;YS$4,$G15:AHB15))&gt;SUMIFS(TransactionAmounts,TenantSources,$F15,'Filtered Data'!$C$2:$C23,"&lt;"&amp;YS$4),YS$4&lt;TODAY()),"Late","Occupied")),)))</f>
        <v/>
      </c>
      <c r="YT15" s="33" t="str">
        <f>IF(ISBLANK($F15),,IF(TODAY()=YT$4,"Today",IF(AND(LOOKUP($F15,TenantNames,TenantStartDates)&lt;=YT$4,LOOKUP($F15,TenantNames,TenantEndDates)&gt;=YT$4),IF(OR(AND(DAY(LOOKUP($F15,TenantNames,TenantStartDates))&gt;28,DAY(EOMONTH(YT$4,0))=28,DAY(YT$4)=28),AND(DAY(LOOKUP($F15,TenantNames,TenantStartDates))&gt;30,DAY(EOMONTH(YT$4,0))=30,DAY(YT$4)=30),DAY(LOOKUP($F15,TenantNames,TenantStartDates))=DAY(YT$4)),IF((LOOKUP($F15,TenantNames,TenantEndDates)-YT$4)&lt;=31,LOOKUP($F15,TenantNames,TenantTotalRevenues)-SUM($JA15:YS15),LOOKUP($F15,TenantNames,TenantMonthlyRents)),IF(AND((SUMIF($G$4:AHB$4,"&lt;"&amp;YT$4,$G15:AHB15))&gt;SUMIFS(TransactionAmounts,TenantSources,$F15,'Filtered Data'!$C$2:$C23,"&lt;"&amp;YT$4),YT$4&lt;TODAY()),"Late","Occupied")),)))</f>
        <v/>
      </c>
      <c r="YU15" s="33" t="str">
        <f>IF(ISBLANK($F15),,IF(TODAY()=YU$4,"Today",IF(AND(LOOKUP($F15,TenantNames,TenantStartDates)&lt;=YU$4,LOOKUP($F15,TenantNames,TenantEndDates)&gt;=YU$4),IF(OR(AND(DAY(LOOKUP($F15,TenantNames,TenantStartDates))&gt;28,DAY(EOMONTH(YU$4,0))=28,DAY(YU$4)=28),AND(DAY(LOOKUP($F15,TenantNames,TenantStartDates))&gt;30,DAY(EOMONTH(YU$4,0))=30,DAY(YU$4)=30),DAY(LOOKUP($F15,TenantNames,TenantStartDates))=DAY(YU$4)),IF((LOOKUP($F15,TenantNames,TenantEndDates)-YU$4)&lt;=31,LOOKUP($F15,TenantNames,TenantTotalRevenues)-SUM($JA15:YT15),LOOKUP($F15,TenantNames,TenantMonthlyRents)),IF(AND((SUMIF($G$4:AHB$4,"&lt;"&amp;YU$4,$G15:AHB15))&gt;SUMIFS(TransactionAmounts,TenantSources,$F15,'Filtered Data'!$C$2:$C23,"&lt;"&amp;YU$4),YU$4&lt;TODAY()),"Late","Occupied")),)))</f>
        <v/>
      </c>
      <c r="YV15" s="33" t="str">
        <f>IF(ISBLANK($F15),,IF(TODAY()=YV$4,"Today",IF(AND(LOOKUP($F15,TenantNames,TenantStartDates)&lt;=YV$4,LOOKUP($F15,TenantNames,TenantEndDates)&gt;=YV$4),IF(OR(AND(DAY(LOOKUP($F15,TenantNames,TenantStartDates))&gt;28,DAY(EOMONTH(YV$4,0))=28,DAY(YV$4)=28),AND(DAY(LOOKUP($F15,TenantNames,TenantStartDates))&gt;30,DAY(EOMONTH(YV$4,0))=30,DAY(YV$4)=30),DAY(LOOKUP($F15,TenantNames,TenantStartDates))=DAY(YV$4)),IF((LOOKUP($F15,TenantNames,TenantEndDates)-YV$4)&lt;=31,LOOKUP($F15,TenantNames,TenantTotalRevenues)-SUM($JA15:YU15),LOOKUP($F15,TenantNames,TenantMonthlyRents)),IF(AND((SUMIF($G$4:AHB$4,"&lt;"&amp;YV$4,$G15:AHB15))&gt;SUMIFS(TransactionAmounts,TenantSources,$F15,'Filtered Data'!$C$2:$C23,"&lt;"&amp;YV$4),YV$4&lt;TODAY()),"Late","Occupied")),)))</f>
        <v/>
      </c>
      <c r="YW15" s="33" t="str">
        <f>IF(ISBLANK($F15),,IF(TODAY()=YW$4,"Today",IF(AND(LOOKUP($F15,TenantNames,TenantStartDates)&lt;=YW$4,LOOKUP($F15,TenantNames,TenantEndDates)&gt;=YW$4),IF(OR(AND(DAY(LOOKUP($F15,TenantNames,TenantStartDates))&gt;28,DAY(EOMONTH(YW$4,0))=28,DAY(YW$4)=28),AND(DAY(LOOKUP($F15,TenantNames,TenantStartDates))&gt;30,DAY(EOMONTH(YW$4,0))=30,DAY(YW$4)=30),DAY(LOOKUP($F15,TenantNames,TenantStartDates))=DAY(YW$4)),IF((LOOKUP($F15,TenantNames,TenantEndDates)-YW$4)&lt;=31,LOOKUP($F15,TenantNames,TenantTotalRevenues)-SUM($JA15:YV15),LOOKUP($F15,TenantNames,TenantMonthlyRents)),IF(AND((SUMIF($G$4:AHB$4,"&lt;"&amp;YW$4,$G15:AHB15))&gt;SUMIFS(TransactionAmounts,TenantSources,$F15,'Filtered Data'!$C$2:$C23,"&lt;"&amp;YW$4),YW$4&lt;TODAY()),"Late","Occupied")),)))</f>
        <v/>
      </c>
      <c r="YX15" s="33" t="str">
        <f>IF(ISBLANK($F15),,IF(TODAY()=YX$4,"Today",IF(AND(LOOKUP($F15,TenantNames,TenantStartDates)&lt;=YX$4,LOOKUP($F15,TenantNames,TenantEndDates)&gt;=YX$4),IF(OR(AND(DAY(LOOKUP($F15,TenantNames,TenantStartDates))&gt;28,DAY(EOMONTH(YX$4,0))=28,DAY(YX$4)=28),AND(DAY(LOOKUP($F15,TenantNames,TenantStartDates))&gt;30,DAY(EOMONTH(YX$4,0))=30,DAY(YX$4)=30),DAY(LOOKUP($F15,TenantNames,TenantStartDates))=DAY(YX$4)),IF((LOOKUP($F15,TenantNames,TenantEndDates)-YX$4)&lt;=31,LOOKUP($F15,TenantNames,TenantTotalRevenues)-SUM($JA15:YW15),LOOKUP($F15,TenantNames,TenantMonthlyRents)),IF(AND((SUMIF($G$4:AHB$4,"&lt;"&amp;YX$4,$G15:AHB15))&gt;SUMIFS(TransactionAmounts,TenantSources,$F15,'Filtered Data'!$C$2:$C23,"&lt;"&amp;YX$4),YX$4&lt;TODAY()),"Late","Occupied")),)))</f>
        <v/>
      </c>
      <c r="YY15" s="33" t="str">
        <f>IF(ISBLANK($F15),,IF(TODAY()=YY$4,"Today",IF(AND(LOOKUP($F15,TenantNames,TenantStartDates)&lt;=YY$4,LOOKUP($F15,TenantNames,TenantEndDates)&gt;=YY$4),IF(OR(AND(DAY(LOOKUP($F15,TenantNames,TenantStartDates))&gt;28,DAY(EOMONTH(YY$4,0))=28,DAY(YY$4)=28),AND(DAY(LOOKUP($F15,TenantNames,TenantStartDates))&gt;30,DAY(EOMONTH(YY$4,0))=30,DAY(YY$4)=30),DAY(LOOKUP($F15,TenantNames,TenantStartDates))=DAY(YY$4)),IF((LOOKUP($F15,TenantNames,TenantEndDates)-YY$4)&lt;=31,LOOKUP($F15,TenantNames,TenantTotalRevenues)-SUM($JA15:YX15),LOOKUP($F15,TenantNames,TenantMonthlyRents)),IF(AND((SUMIF($G$4:AHB$4,"&lt;"&amp;YY$4,$G15:AHB15))&gt;SUMIFS(TransactionAmounts,TenantSources,$F15,'Filtered Data'!$C$2:$C23,"&lt;"&amp;YY$4),YY$4&lt;TODAY()),"Late","Occupied")),)))</f>
        <v/>
      </c>
      <c r="YZ15" s="33" t="str">
        <f>IF(ISBLANK($F15),,IF(TODAY()=YZ$4,"Today",IF(AND(LOOKUP($F15,TenantNames,TenantStartDates)&lt;=YZ$4,LOOKUP($F15,TenantNames,TenantEndDates)&gt;=YZ$4),IF(OR(AND(DAY(LOOKUP($F15,TenantNames,TenantStartDates))&gt;28,DAY(EOMONTH(YZ$4,0))=28,DAY(YZ$4)=28),AND(DAY(LOOKUP($F15,TenantNames,TenantStartDates))&gt;30,DAY(EOMONTH(YZ$4,0))=30,DAY(YZ$4)=30),DAY(LOOKUP($F15,TenantNames,TenantStartDates))=DAY(YZ$4)),IF((LOOKUP($F15,TenantNames,TenantEndDates)-YZ$4)&lt;=31,LOOKUP($F15,TenantNames,TenantTotalRevenues)-SUM($JA15:YY15),LOOKUP($F15,TenantNames,TenantMonthlyRents)),IF(AND((SUMIF($G$4:AHB$4,"&lt;"&amp;YZ$4,$G15:AHB15))&gt;SUMIFS(TransactionAmounts,TenantSources,$F15,'Filtered Data'!$C$2:$C23,"&lt;"&amp;YZ$4),YZ$4&lt;TODAY()),"Late","Occupied")),)))</f>
        <v/>
      </c>
      <c r="ZA15" s="33" t="str">
        <f>IF(ISBLANK($F15),,IF(TODAY()=ZA$4,"Today",IF(AND(LOOKUP($F15,TenantNames,TenantStartDates)&lt;=ZA$4,LOOKUP($F15,TenantNames,TenantEndDates)&gt;=ZA$4),IF(OR(AND(DAY(LOOKUP($F15,TenantNames,TenantStartDates))&gt;28,DAY(EOMONTH(ZA$4,0))=28,DAY(ZA$4)=28),AND(DAY(LOOKUP($F15,TenantNames,TenantStartDates))&gt;30,DAY(EOMONTH(ZA$4,0))=30,DAY(ZA$4)=30),DAY(LOOKUP($F15,TenantNames,TenantStartDates))=DAY(ZA$4)),IF((LOOKUP($F15,TenantNames,TenantEndDates)-ZA$4)&lt;=31,LOOKUP($F15,TenantNames,TenantTotalRevenues)-SUM($JA15:YZ15),LOOKUP($F15,TenantNames,TenantMonthlyRents)),IF(AND((SUMIF($G$4:AHB$4,"&lt;"&amp;ZA$4,$G15:AHB15))&gt;SUMIFS(TransactionAmounts,TenantSources,$F15,'Filtered Data'!$C$2:$C23,"&lt;"&amp;ZA$4),ZA$4&lt;TODAY()),"Late","Occupied")),)))</f>
        <v/>
      </c>
      <c r="ZB15" s="33" t="str">
        <f>IF(ISBLANK($F15),,IF(TODAY()=ZB$4,"Today",IF(AND(LOOKUP($F15,TenantNames,TenantStartDates)&lt;=ZB$4,LOOKUP($F15,TenantNames,TenantEndDates)&gt;=ZB$4),IF(OR(AND(DAY(LOOKUP($F15,TenantNames,TenantStartDates))&gt;28,DAY(EOMONTH(ZB$4,0))=28,DAY(ZB$4)=28),AND(DAY(LOOKUP($F15,TenantNames,TenantStartDates))&gt;30,DAY(EOMONTH(ZB$4,0))=30,DAY(ZB$4)=30),DAY(LOOKUP($F15,TenantNames,TenantStartDates))=DAY(ZB$4)),IF((LOOKUP($F15,TenantNames,TenantEndDates)-ZB$4)&lt;=31,LOOKUP($F15,TenantNames,TenantTotalRevenues)-SUM($JA15:ZA15),LOOKUP($F15,TenantNames,TenantMonthlyRents)),IF(AND((SUMIF($G$4:AHB$4,"&lt;"&amp;ZB$4,$G15:AHB15))&gt;SUMIFS(TransactionAmounts,TenantSources,$F15,'Filtered Data'!$C$2:$C23,"&lt;"&amp;ZB$4),ZB$4&lt;TODAY()),"Late","Occupied")),)))</f>
        <v/>
      </c>
      <c r="ZC15" s="33" t="str">
        <f>IF(ISBLANK($F15),,IF(TODAY()=ZC$4,"Today",IF(AND(LOOKUP($F15,TenantNames,TenantStartDates)&lt;=ZC$4,LOOKUP($F15,TenantNames,TenantEndDates)&gt;=ZC$4),IF(OR(AND(DAY(LOOKUP($F15,TenantNames,TenantStartDates))&gt;28,DAY(EOMONTH(ZC$4,0))=28,DAY(ZC$4)=28),AND(DAY(LOOKUP($F15,TenantNames,TenantStartDates))&gt;30,DAY(EOMONTH(ZC$4,0))=30,DAY(ZC$4)=30),DAY(LOOKUP($F15,TenantNames,TenantStartDates))=DAY(ZC$4)),IF((LOOKUP($F15,TenantNames,TenantEndDates)-ZC$4)&lt;=31,LOOKUP($F15,TenantNames,TenantTotalRevenues)-SUM($JA15:ZB15),LOOKUP($F15,TenantNames,TenantMonthlyRents)),IF(AND((SUMIF($G$4:AHB$4,"&lt;"&amp;ZC$4,$G15:AHB15))&gt;SUMIFS(TransactionAmounts,TenantSources,$F15,'Filtered Data'!$C$2:$C23,"&lt;"&amp;ZC$4),ZC$4&lt;TODAY()),"Late","Occupied")),)))</f>
        <v/>
      </c>
      <c r="ZD15" s="33" t="str">
        <f>IF(ISBLANK($F15),,IF(TODAY()=ZD$4,"Today",IF(AND(LOOKUP($F15,TenantNames,TenantStartDates)&lt;=ZD$4,LOOKUP($F15,TenantNames,TenantEndDates)&gt;=ZD$4),IF(OR(AND(DAY(LOOKUP($F15,TenantNames,TenantStartDates))&gt;28,DAY(EOMONTH(ZD$4,0))=28,DAY(ZD$4)=28),AND(DAY(LOOKUP($F15,TenantNames,TenantStartDates))&gt;30,DAY(EOMONTH(ZD$4,0))=30,DAY(ZD$4)=30),DAY(LOOKUP($F15,TenantNames,TenantStartDates))=DAY(ZD$4)),IF((LOOKUP($F15,TenantNames,TenantEndDates)-ZD$4)&lt;=31,LOOKUP($F15,TenantNames,TenantTotalRevenues)-SUM($JA15:ZC15),LOOKUP($F15,TenantNames,TenantMonthlyRents)),IF(AND((SUMIF($G$4:AHB$4,"&lt;"&amp;ZD$4,$G15:AHB15))&gt;SUMIFS(TransactionAmounts,TenantSources,$F15,'Filtered Data'!$C$2:$C23,"&lt;"&amp;ZD$4),ZD$4&lt;TODAY()),"Late","Occupied")),)))</f>
        <v/>
      </c>
      <c r="ZE15" s="33" t="str">
        <f>IF(ISBLANK($F15),,IF(TODAY()=ZE$4,"Today",IF(AND(LOOKUP($F15,TenantNames,TenantStartDates)&lt;=ZE$4,LOOKUP($F15,TenantNames,TenantEndDates)&gt;=ZE$4),IF(OR(AND(DAY(LOOKUP($F15,TenantNames,TenantStartDates))&gt;28,DAY(EOMONTH(ZE$4,0))=28,DAY(ZE$4)=28),AND(DAY(LOOKUP($F15,TenantNames,TenantStartDates))&gt;30,DAY(EOMONTH(ZE$4,0))=30,DAY(ZE$4)=30),DAY(LOOKUP($F15,TenantNames,TenantStartDates))=DAY(ZE$4)),IF((LOOKUP($F15,TenantNames,TenantEndDates)-ZE$4)&lt;=31,LOOKUP($F15,TenantNames,TenantTotalRevenues)-SUM($JA15:ZD15),LOOKUP($F15,TenantNames,TenantMonthlyRents)),IF(AND((SUMIF($G$4:AHB$4,"&lt;"&amp;ZE$4,$G15:AHB15))&gt;SUMIFS(TransactionAmounts,TenantSources,$F15,'Filtered Data'!$C$2:$C23,"&lt;"&amp;ZE$4),ZE$4&lt;TODAY()),"Late","Occupied")),)))</f>
        <v/>
      </c>
      <c r="ZF15" s="33" t="str">
        <f>IF(ISBLANK($F15),,IF(TODAY()=ZF$4,"Today",IF(AND(LOOKUP($F15,TenantNames,TenantStartDates)&lt;=ZF$4,LOOKUP($F15,TenantNames,TenantEndDates)&gt;=ZF$4),IF(OR(AND(DAY(LOOKUP($F15,TenantNames,TenantStartDates))&gt;28,DAY(EOMONTH(ZF$4,0))=28,DAY(ZF$4)=28),AND(DAY(LOOKUP($F15,TenantNames,TenantStartDates))&gt;30,DAY(EOMONTH(ZF$4,0))=30,DAY(ZF$4)=30),DAY(LOOKUP($F15,TenantNames,TenantStartDates))=DAY(ZF$4)),IF((LOOKUP($F15,TenantNames,TenantEndDates)-ZF$4)&lt;=31,LOOKUP($F15,TenantNames,TenantTotalRevenues)-SUM($JA15:ZE15),LOOKUP($F15,TenantNames,TenantMonthlyRents)),IF(AND((SUMIF($G$4:AHB$4,"&lt;"&amp;ZF$4,$G15:AHB15))&gt;SUMIFS(TransactionAmounts,TenantSources,$F15,'Filtered Data'!$C$2:$C23,"&lt;"&amp;ZF$4),ZF$4&lt;TODAY()),"Late","Occupied")),)))</f>
        <v/>
      </c>
      <c r="ZG15" s="33" t="str">
        <f>IF(ISBLANK($F15),,IF(TODAY()=ZG$4,"Today",IF(AND(LOOKUP($F15,TenantNames,TenantStartDates)&lt;=ZG$4,LOOKUP($F15,TenantNames,TenantEndDates)&gt;=ZG$4),IF(OR(AND(DAY(LOOKUP($F15,TenantNames,TenantStartDates))&gt;28,DAY(EOMONTH(ZG$4,0))=28,DAY(ZG$4)=28),AND(DAY(LOOKUP($F15,TenantNames,TenantStartDates))&gt;30,DAY(EOMONTH(ZG$4,0))=30,DAY(ZG$4)=30),DAY(LOOKUP($F15,TenantNames,TenantStartDates))=DAY(ZG$4)),IF((LOOKUP($F15,TenantNames,TenantEndDates)-ZG$4)&lt;=31,LOOKUP($F15,TenantNames,TenantTotalRevenues)-SUM($JA15:ZF15),LOOKUP($F15,TenantNames,TenantMonthlyRents)),IF(AND((SUMIF($G$4:AHB$4,"&lt;"&amp;ZG$4,$G15:AHB15))&gt;SUMIFS(TransactionAmounts,TenantSources,$F15,'Filtered Data'!$C$2:$C23,"&lt;"&amp;ZG$4),ZG$4&lt;TODAY()),"Late","Occupied")),)))</f>
        <v/>
      </c>
      <c r="ZH15" s="33" t="str">
        <f>IF(ISBLANK($F15),,IF(TODAY()=ZH$4,"Today",IF(AND(LOOKUP($F15,TenantNames,TenantStartDates)&lt;=ZH$4,LOOKUP($F15,TenantNames,TenantEndDates)&gt;=ZH$4),IF(OR(AND(DAY(LOOKUP($F15,TenantNames,TenantStartDates))&gt;28,DAY(EOMONTH(ZH$4,0))=28,DAY(ZH$4)=28),AND(DAY(LOOKUP($F15,TenantNames,TenantStartDates))&gt;30,DAY(EOMONTH(ZH$4,0))=30,DAY(ZH$4)=30),DAY(LOOKUP($F15,TenantNames,TenantStartDates))=DAY(ZH$4)),IF((LOOKUP($F15,TenantNames,TenantEndDates)-ZH$4)&lt;=31,LOOKUP($F15,TenantNames,TenantTotalRevenues)-SUM($JA15:ZG15),LOOKUP($F15,TenantNames,TenantMonthlyRents)),IF(AND((SUMIF($G$4:AHB$4,"&lt;"&amp;ZH$4,$G15:AHB15))&gt;SUMIFS(TransactionAmounts,TenantSources,$F15,'Filtered Data'!$C$2:$C23,"&lt;"&amp;ZH$4),ZH$4&lt;TODAY()),"Late","Occupied")),)))</f>
        <v/>
      </c>
      <c r="ZI15" s="33" t="str">
        <f>IF(ISBLANK($F15),,IF(TODAY()=ZI$4,"Today",IF(AND(LOOKUP($F15,TenantNames,TenantStartDates)&lt;=ZI$4,LOOKUP($F15,TenantNames,TenantEndDates)&gt;=ZI$4),IF(OR(AND(DAY(LOOKUP($F15,TenantNames,TenantStartDates))&gt;28,DAY(EOMONTH(ZI$4,0))=28,DAY(ZI$4)=28),AND(DAY(LOOKUP($F15,TenantNames,TenantStartDates))&gt;30,DAY(EOMONTH(ZI$4,0))=30,DAY(ZI$4)=30),DAY(LOOKUP($F15,TenantNames,TenantStartDates))=DAY(ZI$4)),IF((LOOKUP($F15,TenantNames,TenantEndDates)-ZI$4)&lt;=31,LOOKUP($F15,TenantNames,TenantTotalRevenues)-SUM($JA15:ZH15),LOOKUP($F15,TenantNames,TenantMonthlyRents)),IF(AND((SUMIF($G$4:AHB$4,"&lt;"&amp;ZI$4,$G15:AHB15))&gt;SUMIFS(TransactionAmounts,TenantSources,$F15,'Filtered Data'!$C$2:$C23,"&lt;"&amp;ZI$4),ZI$4&lt;TODAY()),"Late","Occupied")),)))</f>
        <v/>
      </c>
      <c r="ZJ15" s="33" t="str">
        <f>IF(ISBLANK($F15),,IF(TODAY()=ZJ$4,"Today",IF(AND(LOOKUP($F15,TenantNames,TenantStartDates)&lt;=ZJ$4,LOOKUP($F15,TenantNames,TenantEndDates)&gt;=ZJ$4),IF(OR(AND(DAY(LOOKUP($F15,TenantNames,TenantStartDates))&gt;28,DAY(EOMONTH(ZJ$4,0))=28,DAY(ZJ$4)=28),AND(DAY(LOOKUP($F15,TenantNames,TenantStartDates))&gt;30,DAY(EOMONTH(ZJ$4,0))=30,DAY(ZJ$4)=30),DAY(LOOKUP($F15,TenantNames,TenantStartDates))=DAY(ZJ$4)),IF((LOOKUP($F15,TenantNames,TenantEndDates)-ZJ$4)&lt;=31,LOOKUP($F15,TenantNames,TenantTotalRevenues)-SUM($JA15:ZI15),LOOKUP($F15,TenantNames,TenantMonthlyRents)),IF(AND((SUMIF($G$4:AHB$4,"&lt;"&amp;ZJ$4,$G15:AHB15))&gt;SUMIFS(TransactionAmounts,TenantSources,$F15,'Filtered Data'!$C$2:$C23,"&lt;"&amp;ZJ$4),ZJ$4&lt;TODAY()),"Late","Occupied")),)))</f>
        <v/>
      </c>
      <c r="ZK15" s="33" t="str">
        <f>IF(ISBLANK($F15),,IF(TODAY()=ZK$4,"Today",IF(AND(LOOKUP($F15,TenantNames,TenantStartDates)&lt;=ZK$4,LOOKUP($F15,TenantNames,TenantEndDates)&gt;=ZK$4),IF(OR(AND(DAY(LOOKUP($F15,TenantNames,TenantStartDates))&gt;28,DAY(EOMONTH(ZK$4,0))=28,DAY(ZK$4)=28),AND(DAY(LOOKUP($F15,TenantNames,TenantStartDates))&gt;30,DAY(EOMONTH(ZK$4,0))=30,DAY(ZK$4)=30),DAY(LOOKUP($F15,TenantNames,TenantStartDates))=DAY(ZK$4)),IF((LOOKUP($F15,TenantNames,TenantEndDates)-ZK$4)&lt;=31,LOOKUP($F15,TenantNames,TenantTotalRevenues)-SUM($JA15:ZJ15),LOOKUP($F15,TenantNames,TenantMonthlyRents)),IF(AND((SUMIF($G$4:AHB$4,"&lt;"&amp;ZK$4,$G15:AHB15))&gt;SUMIFS(TransactionAmounts,TenantSources,$F15,'Filtered Data'!$C$2:$C23,"&lt;"&amp;ZK$4),ZK$4&lt;TODAY()),"Late","Occupied")),)))</f>
        <v/>
      </c>
      <c r="ZL15" s="33" t="str">
        <f>IF(ISBLANK($F15),,IF(TODAY()=ZL$4,"Today",IF(AND(LOOKUP($F15,TenantNames,TenantStartDates)&lt;=ZL$4,LOOKUP($F15,TenantNames,TenantEndDates)&gt;=ZL$4),IF(OR(AND(DAY(LOOKUP($F15,TenantNames,TenantStartDates))&gt;28,DAY(EOMONTH(ZL$4,0))=28,DAY(ZL$4)=28),AND(DAY(LOOKUP($F15,TenantNames,TenantStartDates))&gt;30,DAY(EOMONTH(ZL$4,0))=30,DAY(ZL$4)=30),DAY(LOOKUP($F15,TenantNames,TenantStartDates))=DAY(ZL$4)),IF((LOOKUP($F15,TenantNames,TenantEndDates)-ZL$4)&lt;=31,LOOKUP($F15,TenantNames,TenantTotalRevenues)-SUM($JA15:ZK15),LOOKUP($F15,TenantNames,TenantMonthlyRents)),IF(AND((SUMIF($G$4:AHB$4,"&lt;"&amp;ZL$4,$G15:AHB15))&gt;SUMIFS(TransactionAmounts,TenantSources,$F15,'Filtered Data'!$C$2:$C23,"&lt;"&amp;ZL$4),ZL$4&lt;TODAY()),"Late","Occupied")),)))</f>
        <v/>
      </c>
      <c r="ZM15" s="33" t="str">
        <f>IF(ISBLANK($F15),,IF(TODAY()=ZM$4,"Today",IF(AND(LOOKUP($F15,TenantNames,TenantStartDates)&lt;=ZM$4,LOOKUP($F15,TenantNames,TenantEndDates)&gt;=ZM$4),IF(OR(AND(DAY(LOOKUP($F15,TenantNames,TenantStartDates))&gt;28,DAY(EOMONTH(ZM$4,0))=28,DAY(ZM$4)=28),AND(DAY(LOOKUP($F15,TenantNames,TenantStartDates))&gt;30,DAY(EOMONTH(ZM$4,0))=30,DAY(ZM$4)=30),DAY(LOOKUP($F15,TenantNames,TenantStartDates))=DAY(ZM$4)),IF((LOOKUP($F15,TenantNames,TenantEndDates)-ZM$4)&lt;=31,LOOKUP($F15,TenantNames,TenantTotalRevenues)-SUM($JA15:ZL15),LOOKUP($F15,TenantNames,TenantMonthlyRents)),IF(AND((SUMIF($G$4:AHB$4,"&lt;"&amp;ZM$4,$G15:AHB15))&gt;SUMIFS(TransactionAmounts,TenantSources,$F15,'Filtered Data'!$C$2:$C23,"&lt;"&amp;ZM$4),ZM$4&lt;TODAY()),"Late","Occupied")),)))</f>
        <v/>
      </c>
      <c r="ZN15" s="33" t="str">
        <f>IF(ISBLANK($F15),,IF(TODAY()=ZN$4,"Today",IF(AND(LOOKUP($F15,TenantNames,TenantStartDates)&lt;=ZN$4,LOOKUP($F15,TenantNames,TenantEndDates)&gt;=ZN$4),IF(OR(AND(DAY(LOOKUP($F15,TenantNames,TenantStartDates))&gt;28,DAY(EOMONTH(ZN$4,0))=28,DAY(ZN$4)=28),AND(DAY(LOOKUP($F15,TenantNames,TenantStartDates))&gt;30,DAY(EOMONTH(ZN$4,0))=30,DAY(ZN$4)=30),DAY(LOOKUP($F15,TenantNames,TenantStartDates))=DAY(ZN$4)),IF((LOOKUP($F15,TenantNames,TenantEndDates)-ZN$4)&lt;=31,LOOKUP($F15,TenantNames,TenantTotalRevenues)-SUM($JA15:ZM15),LOOKUP($F15,TenantNames,TenantMonthlyRents)),IF(AND((SUMIF($G$4:AHB$4,"&lt;"&amp;ZN$4,$G15:AHB15))&gt;SUMIFS(TransactionAmounts,TenantSources,$F15,'Filtered Data'!$C$2:$C23,"&lt;"&amp;ZN$4),ZN$4&lt;TODAY()),"Late","Occupied")),)))</f>
        <v/>
      </c>
      <c r="ZO15" s="33" t="str">
        <f>IF(ISBLANK($F15),,IF(TODAY()=ZO$4,"Today",IF(AND(LOOKUP($F15,TenantNames,TenantStartDates)&lt;=ZO$4,LOOKUP($F15,TenantNames,TenantEndDates)&gt;=ZO$4),IF(OR(AND(DAY(LOOKUP($F15,TenantNames,TenantStartDates))&gt;28,DAY(EOMONTH(ZO$4,0))=28,DAY(ZO$4)=28),AND(DAY(LOOKUP($F15,TenantNames,TenantStartDates))&gt;30,DAY(EOMONTH(ZO$4,0))=30,DAY(ZO$4)=30),DAY(LOOKUP($F15,TenantNames,TenantStartDates))=DAY(ZO$4)),IF((LOOKUP($F15,TenantNames,TenantEndDates)-ZO$4)&lt;=31,LOOKUP($F15,TenantNames,TenantTotalRevenues)-SUM($JA15:ZN15),LOOKUP($F15,TenantNames,TenantMonthlyRents)),IF(AND((SUMIF($G$4:AHB$4,"&lt;"&amp;ZO$4,$G15:AHB15))&gt;SUMIFS(TransactionAmounts,TenantSources,$F15,'Filtered Data'!$C$2:$C23,"&lt;"&amp;ZO$4),ZO$4&lt;TODAY()),"Late","Occupied")),)))</f>
        <v/>
      </c>
      <c r="ZP15" s="33" t="str">
        <f>IF(ISBLANK($F15),,IF(TODAY()=ZP$4,"Today",IF(AND(LOOKUP($F15,TenantNames,TenantStartDates)&lt;=ZP$4,LOOKUP($F15,TenantNames,TenantEndDates)&gt;=ZP$4),IF(OR(AND(DAY(LOOKUP($F15,TenantNames,TenantStartDates))&gt;28,DAY(EOMONTH(ZP$4,0))=28,DAY(ZP$4)=28),AND(DAY(LOOKUP($F15,TenantNames,TenantStartDates))&gt;30,DAY(EOMONTH(ZP$4,0))=30,DAY(ZP$4)=30),DAY(LOOKUP($F15,TenantNames,TenantStartDates))=DAY(ZP$4)),IF((LOOKUP($F15,TenantNames,TenantEndDates)-ZP$4)&lt;=31,LOOKUP($F15,TenantNames,TenantTotalRevenues)-SUM($JA15:ZO15),LOOKUP($F15,TenantNames,TenantMonthlyRents)),IF(AND((SUMIF($G$4:AHB$4,"&lt;"&amp;ZP$4,$G15:AHB15))&gt;SUMIFS(TransactionAmounts,TenantSources,$F15,'Filtered Data'!$C$2:$C23,"&lt;"&amp;ZP$4),ZP$4&lt;TODAY()),"Late","Occupied")),)))</f>
        <v/>
      </c>
      <c r="ZQ15" s="33" t="str">
        <f>IF(ISBLANK($F15),,IF(TODAY()=ZQ$4,"Today",IF(AND(LOOKUP($F15,TenantNames,TenantStartDates)&lt;=ZQ$4,LOOKUP($F15,TenantNames,TenantEndDates)&gt;=ZQ$4),IF(OR(AND(DAY(LOOKUP($F15,TenantNames,TenantStartDates))&gt;28,DAY(EOMONTH(ZQ$4,0))=28,DAY(ZQ$4)=28),AND(DAY(LOOKUP($F15,TenantNames,TenantStartDates))&gt;30,DAY(EOMONTH(ZQ$4,0))=30,DAY(ZQ$4)=30),DAY(LOOKUP($F15,TenantNames,TenantStartDates))=DAY(ZQ$4)),IF((LOOKUP($F15,TenantNames,TenantEndDates)-ZQ$4)&lt;=31,LOOKUP($F15,TenantNames,TenantTotalRevenues)-SUM($JA15:ZP15),LOOKUP($F15,TenantNames,TenantMonthlyRents)),IF(AND((SUMIF($G$4:AHB$4,"&lt;"&amp;ZQ$4,$G15:AHB15))&gt;SUMIFS(TransactionAmounts,TenantSources,$F15,'Filtered Data'!$C$2:$C23,"&lt;"&amp;ZQ$4),ZQ$4&lt;TODAY()),"Late","Occupied")),)))</f>
        <v/>
      </c>
      <c r="ZR15" s="33" t="str">
        <f>IF(ISBLANK($F15),,IF(TODAY()=ZR$4,"Today",IF(AND(LOOKUP($F15,TenantNames,TenantStartDates)&lt;=ZR$4,LOOKUP($F15,TenantNames,TenantEndDates)&gt;=ZR$4),IF(OR(AND(DAY(LOOKUP($F15,TenantNames,TenantStartDates))&gt;28,DAY(EOMONTH(ZR$4,0))=28,DAY(ZR$4)=28),AND(DAY(LOOKUP($F15,TenantNames,TenantStartDates))&gt;30,DAY(EOMONTH(ZR$4,0))=30,DAY(ZR$4)=30),DAY(LOOKUP($F15,TenantNames,TenantStartDates))=DAY(ZR$4)),IF((LOOKUP($F15,TenantNames,TenantEndDates)-ZR$4)&lt;=31,LOOKUP($F15,TenantNames,TenantTotalRevenues)-SUM($JA15:ZQ15),LOOKUP($F15,TenantNames,TenantMonthlyRents)),IF(AND((SUMIF($G$4:AHB$4,"&lt;"&amp;ZR$4,$G15:AHB15))&gt;SUMIFS(TransactionAmounts,TenantSources,$F15,'Filtered Data'!$C$2:$C23,"&lt;"&amp;ZR$4),ZR$4&lt;TODAY()),"Late","Occupied")),)))</f>
        <v/>
      </c>
      <c r="ZS15" s="33" t="str">
        <f>IF(ISBLANK($F15),,IF(TODAY()=ZS$4,"Today",IF(AND(LOOKUP($F15,TenantNames,TenantStartDates)&lt;=ZS$4,LOOKUP($F15,TenantNames,TenantEndDates)&gt;=ZS$4),IF(OR(AND(DAY(LOOKUP($F15,TenantNames,TenantStartDates))&gt;28,DAY(EOMONTH(ZS$4,0))=28,DAY(ZS$4)=28),AND(DAY(LOOKUP($F15,TenantNames,TenantStartDates))&gt;30,DAY(EOMONTH(ZS$4,0))=30,DAY(ZS$4)=30),DAY(LOOKUP($F15,TenantNames,TenantStartDates))=DAY(ZS$4)),IF((LOOKUP($F15,TenantNames,TenantEndDates)-ZS$4)&lt;=31,LOOKUP($F15,TenantNames,TenantTotalRevenues)-SUM($JA15:ZR15),LOOKUP($F15,TenantNames,TenantMonthlyRents)),IF(AND((SUMIF($G$4:AHB$4,"&lt;"&amp;ZS$4,$G15:AHB15))&gt;SUMIFS(TransactionAmounts,TenantSources,$F15,'Filtered Data'!$C$2:$C23,"&lt;"&amp;ZS$4),ZS$4&lt;TODAY()),"Late","Occupied")),)))</f>
        <v/>
      </c>
      <c r="ZT15" s="33" t="str">
        <f>IF(ISBLANK($F15),,IF(TODAY()=ZT$4,"Today",IF(AND(LOOKUP($F15,TenantNames,TenantStartDates)&lt;=ZT$4,LOOKUP($F15,TenantNames,TenantEndDates)&gt;=ZT$4),IF(OR(AND(DAY(LOOKUP($F15,TenantNames,TenantStartDates))&gt;28,DAY(EOMONTH(ZT$4,0))=28,DAY(ZT$4)=28),AND(DAY(LOOKUP($F15,TenantNames,TenantStartDates))&gt;30,DAY(EOMONTH(ZT$4,0))=30,DAY(ZT$4)=30),DAY(LOOKUP($F15,TenantNames,TenantStartDates))=DAY(ZT$4)),IF((LOOKUP($F15,TenantNames,TenantEndDates)-ZT$4)&lt;=31,LOOKUP($F15,TenantNames,TenantTotalRevenues)-SUM($JA15:ZS15),LOOKUP($F15,TenantNames,TenantMonthlyRents)),IF(AND((SUMIF($G$4:AHB$4,"&lt;"&amp;ZT$4,$G15:AHB15))&gt;SUMIFS(TransactionAmounts,TenantSources,$F15,'Filtered Data'!$C$2:$C23,"&lt;"&amp;ZT$4),ZT$4&lt;TODAY()),"Late","Occupied")),)))</f>
        <v/>
      </c>
      <c r="ZU15" s="33" t="str">
        <f>IF(ISBLANK($F15),,IF(TODAY()=ZU$4,"Today",IF(AND(LOOKUP($F15,TenantNames,TenantStartDates)&lt;=ZU$4,LOOKUP($F15,TenantNames,TenantEndDates)&gt;=ZU$4),IF(OR(AND(DAY(LOOKUP($F15,TenantNames,TenantStartDates))&gt;28,DAY(EOMONTH(ZU$4,0))=28,DAY(ZU$4)=28),AND(DAY(LOOKUP($F15,TenantNames,TenantStartDates))&gt;30,DAY(EOMONTH(ZU$4,0))=30,DAY(ZU$4)=30),DAY(LOOKUP($F15,TenantNames,TenantStartDates))=DAY(ZU$4)),IF((LOOKUP($F15,TenantNames,TenantEndDates)-ZU$4)&lt;=31,LOOKUP($F15,TenantNames,TenantTotalRevenues)-SUM($JA15:ZT15),LOOKUP($F15,TenantNames,TenantMonthlyRents)),IF(AND((SUMIF($G$4:AHB$4,"&lt;"&amp;ZU$4,$G15:AHB15))&gt;SUMIFS(TransactionAmounts,TenantSources,$F15,'Filtered Data'!$C$2:$C23,"&lt;"&amp;ZU$4),ZU$4&lt;TODAY()),"Late","Occupied")),)))</f>
        <v/>
      </c>
      <c r="ZV15" s="33" t="str">
        <f>IF(ISBLANK($F15),,IF(TODAY()=ZV$4,"Today",IF(AND(LOOKUP($F15,TenantNames,TenantStartDates)&lt;=ZV$4,LOOKUP($F15,TenantNames,TenantEndDates)&gt;=ZV$4),IF(OR(AND(DAY(LOOKUP($F15,TenantNames,TenantStartDates))&gt;28,DAY(EOMONTH(ZV$4,0))=28,DAY(ZV$4)=28),AND(DAY(LOOKUP($F15,TenantNames,TenantStartDates))&gt;30,DAY(EOMONTH(ZV$4,0))=30,DAY(ZV$4)=30),DAY(LOOKUP($F15,TenantNames,TenantStartDates))=DAY(ZV$4)),IF((LOOKUP($F15,TenantNames,TenantEndDates)-ZV$4)&lt;=31,LOOKUP($F15,TenantNames,TenantTotalRevenues)-SUM($JA15:ZU15),LOOKUP($F15,TenantNames,TenantMonthlyRents)),IF(AND((SUMIF($G$4:AHB$4,"&lt;"&amp;ZV$4,$G15:AHB15))&gt;SUMIFS(TransactionAmounts,TenantSources,$F15,'Filtered Data'!$C$2:$C23,"&lt;"&amp;ZV$4),ZV$4&lt;TODAY()),"Late","Occupied")),)))</f>
        <v/>
      </c>
      <c r="ZW15" s="33" t="str">
        <f>IF(ISBLANK($F15),,IF(TODAY()=ZW$4,"Today",IF(AND(LOOKUP($F15,TenantNames,TenantStartDates)&lt;=ZW$4,LOOKUP($F15,TenantNames,TenantEndDates)&gt;=ZW$4),IF(OR(AND(DAY(LOOKUP($F15,TenantNames,TenantStartDates))&gt;28,DAY(EOMONTH(ZW$4,0))=28,DAY(ZW$4)=28),AND(DAY(LOOKUP($F15,TenantNames,TenantStartDates))&gt;30,DAY(EOMONTH(ZW$4,0))=30,DAY(ZW$4)=30),DAY(LOOKUP($F15,TenantNames,TenantStartDates))=DAY(ZW$4)),IF((LOOKUP($F15,TenantNames,TenantEndDates)-ZW$4)&lt;=31,LOOKUP($F15,TenantNames,TenantTotalRevenues)-SUM($JA15:ZV15),LOOKUP($F15,TenantNames,TenantMonthlyRents)),IF(AND((SUMIF($G$4:AHB$4,"&lt;"&amp;ZW$4,$G15:AHB15))&gt;SUMIFS(TransactionAmounts,TenantSources,$F15,'Filtered Data'!$C$2:$C23,"&lt;"&amp;ZW$4),ZW$4&lt;TODAY()),"Late","Occupied")),)))</f>
        <v/>
      </c>
      <c r="ZX15" s="33" t="str">
        <f>IF(ISBLANK($F15),,IF(TODAY()=ZX$4,"Today",IF(AND(LOOKUP($F15,TenantNames,TenantStartDates)&lt;=ZX$4,LOOKUP($F15,TenantNames,TenantEndDates)&gt;=ZX$4),IF(OR(AND(DAY(LOOKUP($F15,TenantNames,TenantStartDates))&gt;28,DAY(EOMONTH(ZX$4,0))=28,DAY(ZX$4)=28),AND(DAY(LOOKUP($F15,TenantNames,TenantStartDates))&gt;30,DAY(EOMONTH(ZX$4,0))=30,DAY(ZX$4)=30),DAY(LOOKUP($F15,TenantNames,TenantStartDates))=DAY(ZX$4)),IF((LOOKUP($F15,TenantNames,TenantEndDates)-ZX$4)&lt;=31,LOOKUP($F15,TenantNames,TenantTotalRevenues)-SUM($JA15:ZW15),LOOKUP($F15,TenantNames,TenantMonthlyRents)),IF(AND((SUMIF($G$4:AHB$4,"&lt;"&amp;ZX$4,$G15:AHB15))&gt;SUMIFS(TransactionAmounts,TenantSources,$F15,'Filtered Data'!$C$2:$C23,"&lt;"&amp;ZX$4),ZX$4&lt;TODAY()),"Late","Occupied")),)))</f>
        <v/>
      </c>
      <c r="ZY15" s="33" t="str">
        <f>IF(ISBLANK($F15),,IF(TODAY()=ZY$4,"Today",IF(AND(LOOKUP($F15,TenantNames,TenantStartDates)&lt;=ZY$4,LOOKUP($F15,TenantNames,TenantEndDates)&gt;=ZY$4),IF(OR(AND(DAY(LOOKUP($F15,TenantNames,TenantStartDates))&gt;28,DAY(EOMONTH(ZY$4,0))=28,DAY(ZY$4)=28),AND(DAY(LOOKUP($F15,TenantNames,TenantStartDates))&gt;30,DAY(EOMONTH(ZY$4,0))=30,DAY(ZY$4)=30),DAY(LOOKUP($F15,TenantNames,TenantStartDates))=DAY(ZY$4)),IF((LOOKUP($F15,TenantNames,TenantEndDates)-ZY$4)&lt;=31,LOOKUP($F15,TenantNames,TenantTotalRevenues)-SUM($JA15:ZX15),LOOKUP($F15,TenantNames,TenantMonthlyRents)),IF(AND((SUMIF($G$4:AHB$4,"&lt;"&amp;ZY$4,$G15:AHB15))&gt;SUMIFS(TransactionAmounts,TenantSources,$F15,'Filtered Data'!$C$2:$C23,"&lt;"&amp;ZY$4),ZY$4&lt;TODAY()),"Late","Occupied")),)))</f>
        <v/>
      </c>
      <c r="ZZ15" s="33" t="str">
        <f>IF(ISBLANK($F15),,IF(TODAY()=ZZ$4,"Today",IF(AND(LOOKUP($F15,TenantNames,TenantStartDates)&lt;=ZZ$4,LOOKUP($F15,TenantNames,TenantEndDates)&gt;=ZZ$4),IF(OR(AND(DAY(LOOKUP($F15,TenantNames,TenantStartDates))&gt;28,DAY(EOMONTH(ZZ$4,0))=28,DAY(ZZ$4)=28),AND(DAY(LOOKUP($F15,TenantNames,TenantStartDates))&gt;30,DAY(EOMONTH(ZZ$4,0))=30,DAY(ZZ$4)=30),DAY(LOOKUP($F15,TenantNames,TenantStartDates))=DAY(ZZ$4)),IF((LOOKUP($F15,TenantNames,TenantEndDates)-ZZ$4)&lt;=31,LOOKUP($F15,TenantNames,TenantTotalRevenues)-SUM($JA15:ZY15),LOOKUP($F15,TenantNames,TenantMonthlyRents)),IF(AND((SUMIF($G$4:AHB$4,"&lt;"&amp;ZZ$4,$G15:AHB15))&gt;SUMIFS(TransactionAmounts,TenantSources,$F15,'Filtered Data'!$C$2:$C23,"&lt;"&amp;ZZ$4),ZZ$4&lt;TODAY()),"Late","Occupied")),)))</f>
        <v/>
      </c>
      <c r="AAA15" s="33" t="str">
        <f>IF(ISBLANK($F15),,IF(TODAY()=AAA$4,"Today",IF(AND(LOOKUP($F15,TenantNames,TenantStartDates)&lt;=AAA$4,LOOKUP($F15,TenantNames,TenantEndDates)&gt;=AAA$4),IF(OR(AND(DAY(LOOKUP($F15,TenantNames,TenantStartDates))&gt;28,DAY(EOMONTH(AAA$4,0))=28,DAY(AAA$4)=28),AND(DAY(LOOKUP($F15,TenantNames,TenantStartDates))&gt;30,DAY(EOMONTH(AAA$4,0))=30,DAY(AAA$4)=30),DAY(LOOKUP($F15,TenantNames,TenantStartDates))=DAY(AAA$4)),IF((LOOKUP($F15,TenantNames,TenantEndDates)-AAA$4)&lt;=31,LOOKUP($F15,TenantNames,TenantTotalRevenues)-SUM($JA15:ZZ15),LOOKUP($F15,TenantNames,TenantMonthlyRents)),IF(AND((SUMIF($G$4:AHB$4,"&lt;"&amp;AAA$4,$G15:AHB15))&gt;SUMIFS(TransactionAmounts,TenantSources,$F15,'Filtered Data'!$C$2:$C23,"&lt;"&amp;AAA$4),AAA$4&lt;TODAY()),"Late","Occupied")),)))</f>
        <v/>
      </c>
      <c r="AAB15" s="33" t="str">
        <f>IF(ISBLANK($F15),,IF(TODAY()=AAB$4,"Today",IF(AND(LOOKUP($F15,TenantNames,TenantStartDates)&lt;=AAB$4,LOOKUP($F15,TenantNames,TenantEndDates)&gt;=AAB$4),IF(OR(AND(DAY(LOOKUP($F15,TenantNames,TenantStartDates))&gt;28,DAY(EOMONTH(AAB$4,0))=28,DAY(AAB$4)=28),AND(DAY(LOOKUP($F15,TenantNames,TenantStartDates))&gt;30,DAY(EOMONTH(AAB$4,0))=30,DAY(AAB$4)=30),DAY(LOOKUP($F15,TenantNames,TenantStartDates))=DAY(AAB$4)),IF((LOOKUP($F15,TenantNames,TenantEndDates)-AAB$4)&lt;=31,LOOKUP($F15,TenantNames,TenantTotalRevenues)-SUM($JA15:AAA15),LOOKUP($F15,TenantNames,TenantMonthlyRents)),IF(AND((SUMIF($G$4:AHB$4,"&lt;"&amp;AAB$4,$G15:AHB15))&gt;SUMIFS(TransactionAmounts,TenantSources,$F15,'Filtered Data'!$C$2:$C23,"&lt;"&amp;AAB$4),AAB$4&lt;TODAY()),"Late","Occupied")),)))</f>
        <v/>
      </c>
      <c r="AAC15" s="33" t="str">
        <f>IF(ISBLANK($F15),,IF(TODAY()=AAC$4,"Today",IF(AND(LOOKUP($F15,TenantNames,TenantStartDates)&lt;=AAC$4,LOOKUP($F15,TenantNames,TenantEndDates)&gt;=AAC$4),IF(OR(AND(DAY(LOOKUP($F15,TenantNames,TenantStartDates))&gt;28,DAY(EOMONTH(AAC$4,0))=28,DAY(AAC$4)=28),AND(DAY(LOOKUP($F15,TenantNames,TenantStartDates))&gt;30,DAY(EOMONTH(AAC$4,0))=30,DAY(AAC$4)=30),DAY(LOOKUP($F15,TenantNames,TenantStartDates))=DAY(AAC$4)),IF((LOOKUP($F15,TenantNames,TenantEndDates)-AAC$4)&lt;=31,LOOKUP($F15,TenantNames,TenantTotalRevenues)-SUM($JA15:AAB15),LOOKUP($F15,TenantNames,TenantMonthlyRents)),IF(AND((SUMIF($G$4:AHB$4,"&lt;"&amp;AAC$4,$G15:AHB15))&gt;SUMIFS(TransactionAmounts,TenantSources,$F15,'Filtered Data'!$C$2:$C23,"&lt;"&amp;AAC$4),AAC$4&lt;TODAY()),"Late","Occupied")),)))</f>
        <v/>
      </c>
      <c r="AAD15" s="33" t="str">
        <f>IF(ISBLANK($F15),,IF(TODAY()=AAD$4,"Today",IF(AND(LOOKUP($F15,TenantNames,TenantStartDates)&lt;=AAD$4,LOOKUP($F15,TenantNames,TenantEndDates)&gt;=AAD$4),IF(OR(AND(DAY(LOOKUP($F15,TenantNames,TenantStartDates))&gt;28,DAY(EOMONTH(AAD$4,0))=28,DAY(AAD$4)=28),AND(DAY(LOOKUP($F15,TenantNames,TenantStartDates))&gt;30,DAY(EOMONTH(AAD$4,0))=30,DAY(AAD$4)=30),DAY(LOOKUP($F15,TenantNames,TenantStartDates))=DAY(AAD$4)),IF((LOOKUP($F15,TenantNames,TenantEndDates)-AAD$4)&lt;=31,LOOKUP($F15,TenantNames,TenantTotalRevenues)-SUM($JA15:AAC15),LOOKUP($F15,TenantNames,TenantMonthlyRents)),IF(AND((SUMIF($G$4:AHB$4,"&lt;"&amp;AAD$4,$G15:AHB15))&gt;SUMIFS(TransactionAmounts,TenantSources,$F15,'Filtered Data'!$C$2:$C23,"&lt;"&amp;AAD$4),AAD$4&lt;TODAY()),"Late","Occupied")),)))</f>
        <v/>
      </c>
      <c r="AAE15" s="33" t="str">
        <f>IF(ISBLANK($F15),,IF(TODAY()=AAE$4,"Today",IF(AND(LOOKUP($F15,TenantNames,TenantStartDates)&lt;=AAE$4,LOOKUP($F15,TenantNames,TenantEndDates)&gt;=AAE$4),IF(OR(AND(DAY(LOOKUP($F15,TenantNames,TenantStartDates))&gt;28,DAY(EOMONTH(AAE$4,0))=28,DAY(AAE$4)=28),AND(DAY(LOOKUP($F15,TenantNames,TenantStartDates))&gt;30,DAY(EOMONTH(AAE$4,0))=30,DAY(AAE$4)=30),DAY(LOOKUP($F15,TenantNames,TenantStartDates))=DAY(AAE$4)),IF((LOOKUP($F15,TenantNames,TenantEndDates)-AAE$4)&lt;=31,LOOKUP($F15,TenantNames,TenantTotalRevenues)-SUM($JA15:AAD15),LOOKUP($F15,TenantNames,TenantMonthlyRents)),IF(AND((SUMIF($G$4:AHB$4,"&lt;"&amp;AAE$4,$G15:AHB15))&gt;SUMIFS(TransactionAmounts,TenantSources,$F15,'Filtered Data'!$C$2:$C23,"&lt;"&amp;AAE$4),AAE$4&lt;TODAY()),"Late","Occupied")),)))</f>
        <v/>
      </c>
      <c r="AAF15" s="33" t="str">
        <f>IF(ISBLANK($F15),,IF(TODAY()=AAF$4,"Today",IF(AND(LOOKUP($F15,TenantNames,TenantStartDates)&lt;=AAF$4,LOOKUP($F15,TenantNames,TenantEndDates)&gt;=AAF$4),IF(OR(AND(DAY(LOOKUP($F15,TenantNames,TenantStartDates))&gt;28,DAY(EOMONTH(AAF$4,0))=28,DAY(AAF$4)=28),AND(DAY(LOOKUP($F15,TenantNames,TenantStartDates))&gt;30,DAY(EOMONTH(AAF$4,0))=30,DAY(AAF$4)=30),DAY(LOOKUP($F15,TenantNames,TenantStartDates))=DAY(AAF$4)),IF((LOOKUP($F15,TenantNames,TenantEndDates)-AAF$4)&lt;=31,LOOKUP($F15,TenantNames,TenantTotalRevenues)-SUM($JA15:AAE15),LOOKUP($F15,TenantNames,TenantMonthlyRents)),IF(AND((SUMIF($G$4:AHB$4,"&lt;"&amp;AAF$4,$G15:AHB15))&gt;SUMIFS(TransactionAmounts,TenantSources,$F15,'Filtered Data'!$C$2:$C23,"&lt;"&amp;AAF$4),AAF$4&lt;TODAY()),"Late","Occupied")),)))</f>
        <v/>
      </c>
      <c r="AAG15" s="33" t="str">
        <f>IF(ISBLANK($F15),,IF(TODAY()=AAG$4,"Today",IF(AND(LOOKUP($F15,TenantNames,TenantStartDates)&lt;=AAG$4,LOOKUP($F15,TenantNames,TenantEndDates)&gt;=AAG$4),IF(OR(AND(DAY(LOOKUP($F15,TenantNames,TenantStartDates))&gt;28,DAY(EOMONTH(AAG$4,0))=28,DAY(AAG$4)=28),AND(DAY(LOOKUP($F15,TenantNames,TenantStartDates))&gt;30,DAY(EOMONTH(AAG$4,0))=30,DAY(AAG$4)=30),DAY(LOOKUP($F15,TenantNames,TenantStartDates))=DAY(AAG$4)),IF((LOOKUP($F15,TenantNames,TenantEndDates)-AAG$4)&lt;=31,LOOKUP($F15,TenantNames,TenantTotalRevenues)-SUM($JA15:AAF15),LOOKUP($F15,TenantNames,TenantMonthlyRents)),IF(AND((SUMIF($G$4:AHB$4,"&lt;"&amp;AAG$4,$G15:AHB15))&gt;SUMIFS(TransactionAmounts,TenantSources,$F15,'Filtered Data'!$C$2:$C23,"&lt;"&amp;AAG$4),AAG$4&lt;TODAY()),"Late","Occupied")),)))</f>
        <v/>
      </c>
      <c r="AAH15" s="33" t="str">
        <f>IF(ISBLANK($F15),,IF(TODAY()=AAH$4,"Today",IF(AND(LOOKUP($F15,TenantNames,TenantStartDates)&lt;=AAH$4,LOOKUP($F15,TenantNames,TenantEndDates)&gt;=AAH$4),IF(OR(AND(DAY(LOOKUP($F15,TenantNames,TenantStartDates))&gt;28,DAY(EOMONTH(AAH$4,0))=28,DAY(AAH$4)=28),AND(DAY(LOOKUP($F15,TenantNames,TenantStartDates))&gt;30,DAY(EOMONTH(AAH$4,0))=30,DAY(AAH$4)=30),DAY(LOOKUP($F15,TenantNames,TenantStartDates))=DAY(AAH$4)),IF((LOOKUP($F15,TenantNames,TenantEndDates)-AAH$4)&lt;=31,LOOKUP($F15,TenantNames,TenantTotalRevenues)-SUM($JA15:AAG15),LOOKUP($F15,TenantNames,TenantMonthlyRents)),IF(AND((SUMIF($G$4:AHB$4,"&lt;"&amp;AAH$4,$G15:AHB15))&gt;SUMIFS(TransactionAmounts,TenantSources,$F15,'Filtered Data'!$C$2:$C23,"&lt;"&amp;AAH$4),AAH$4&lt;TODAY()),"Late","Occupied")),)))</f>
        <v/>
      </c>
      <c r="AAI15" s="33" t="str">
        <f>IF(ISBLANK($F15),,IF(TODAY()=AAI$4,"Today",IF(AND(LOOKUP($F15,TenantNames,TenantStartDates)&lt;=AAI$4,LOOKUP($F15,TenantNames,TenantEndDates)&gt;=AAI$4),IF(OR(AND(DAY(LOOKUP($F15,TenantNames,TenantStartDates))&gt;28,DAY(EOMONTH(AAI$4,0))=28,DAY(AAI$4)=28),AND(DAY(LOOKUP($F15,TenantNames,TenantStartDates))&gt;30,DAY(EOMONTH(AAI$4,0))=30,DAY(AAI$4)=30),DAY(LOOKUP($F15,TenantNames,TenantStartDates))=DAY(AAI$4)),IF((LOOKUP($F15,TenantNames,TenantEndDates)-AAI$4)&lt;=31,LOOKUP($F15,TenantNames,TenantTotalRevenues)-SUM($JA15:AAH15),LOOKUP($F15,TenantNames,TenantMonthlyRents)),IF(AND((SUMIF($G$4:AHB$4,"&lt;"&amp;AAI$4,$G15:AHB15))&gt;SUMIFS(TransactionAmounts,TenantSources,$F15,'Filtered Data'!$C$2:$C23,"&lt;"&amp;AAI$4),AAI$4&lt;TODAY()),"Late","Occupied")),)))</f>
        <v/>
      </c>
      <c r="AAJ15" s="33" t="str">
        <f>IF(ISBLANK($F15),,IF(TODAY()=AAJ$4,"Today",IF(AND(LOOKUP($F15,TenantNames,TenantStartDates)&lt;=AAJ$4,LOOKUP($F15,TenantNames,TenantEndDates)&gt;=AAJ$4),IF(OR(AND(DAY(LOOKUP($F15,TenantNames,TenantStartDates))&gt;28,DAY(EOMONTH(AAJ$4,0))=28,DAY(AAJ$4)=28),AND(DAY(LOOKUP($F15,TenantNames,TenantStartDates))&gt;30,DAY(EOMONTH(AAJ$4,0))=30,DAY(AAJ$4)=30),DAY(LOOKUP($F15,TenantNames,TenantStartDates))=DAY(AAJ$4)),IF((LOOKUP($F15,TenantNames,TenantEndDates)-AAJ$4)&lt;=31,LOOKUP($F15,TenantNames,TenantTotalRevenues)-SUM($JA15:AAI15),LOOKUP($F15,TenantNames,TenantMonthlyRents)),IF(AND((SUMIF($G$4:AHB$4,"&lt;"&amp;AAJ$4,$G15:AHB15))&gt;SUMIFS(TransactionAmounts,TenantSources,$F15,'Filtered Data'!$C$2:$C23,"&lt;"&amp;AAJ$4),AAJ$4&lt;TODAY()),"Late","Occupied")),)))</f>
        <v/>
      </c>
      <c r="AAK15" s="33" t="str">
        <f>IF(ISBLANK($F15),,IF(TODAY()=AAK$4,"Today",IF(AND(LOOKUP($F15,TenantNames,TenantStartDates)&lt;=AAK$4,LOOKUP($F15,TenantNames,TenantEndDates)&gt;=AAK$4),IF(OR(AND(DAY(LOOKUP($F15,TenantNames,TenantStartDates))&gt;28,DAY(EOMONTH(AAK$4,0))=28,DAY(AAK$4)=28),AND(DAY(LOOKUP($F15,TenantNames,TenantStartDates))&gt;30,DAY(EOMONTH(AAK$4,0))=30,DAY(AAK$4)=30),DAY(LOOKUP($F15,TenantNames,TenantStartDates))=DAY(AAK$4)),IF((LOOKUP($F15,TenantNames,TenantEndDates)-AAK$4)&lt;=31,LOOKUP($F15,TenantNames,TenantTotalRevenues)-SUM($JA15:AAJ15),LOOKUP($F15,TenantNames,TenantMonthlyRents)),IF(AND((SUMIF($G$4:AHB$4,"&lt;"&amp;AAK$4,$G15:AHB15))&gt;SUMIFS(TransactionAmounts,TenantSources,$F15,'Filtered Data'!$C$2:$C23,"&lt;"&amp;AAK$4),AAK$4&lt;TODAY()),"Late","Occupied")),)))</f>
        <v/>
      </c>
      <c r="AAL15" s="33" t="str">
        <f>IF(ISBLANK($F15),,IF(TODAY()=AAL$4,"Today",IF(AND(LOOKUP($F15,TenantNames,TenantStartDates)&lt;=AAL$4,LOOKUP($F15,TenantNames,TenantEndDates)&gt;=AAL$4),IF(OR(AND(DAY(LOOKUP($F15,TenantNames,TenantStartDates))&gt;28,DAY(EOMONTH(AAL$4,0))=28,DAY(AAL$4)=28),AND(DAY(LOOKUP($F15,TenantNames,TenantStartDates))&gt;30,DAY(EOMONTH(AAL$4,0))=30,DAY(AAL$4)=30),DAY(LOOKUP($F15,TenantNames,TenantStartDates))=DAY(AAL$4)),IF((LOOKUP($F15,TenantNames,TenantEndDates)-AAL$4)&lt;=31,LOOKUP($F15,TenantNames,TenantTotalRevenues)-SUM($JA15:AAK15),LOOKUP($F15,TenantNames,TenantMonthlyRents)),IF(AND((SUMIF($G$4:AHB$4,"&lt;"&amp;AAL$4,$G15:AHB15))&gt;SUMIFS(TransactionAmounts,TenantSources,$F15,'Filtered Data'!$C$2:$C23,"&lt;"&amp;AAL$4),AAL$4&lt;TODAY()),"Late","Occupied")),)))</f>
        <v/>
      </c>
      <c r="AAM15" s="33" t="str">
        <f>IF(ISBLANK($F15),,IF(TODAY()=AAM$4,"Today",IF(AND(LOOKUP($F15,TenantNames,TenantStartDates)&lt;=AAM$4,LOOKUP($F15,TenantNames,TenantEndDates)&gt;=AAM$4),IF(OR(AND(DAY(LOOKUP($F15,TenantNames,TenantStartDates))&gt;28,DAY(EOMONTH(AAM$4,0))=28,DAY(AAM$4)=28),AND(DAY(LOOKUP($F15,TenantNames,TenantStartDates))&gt;30,DAY(EOMONTH(AAM$4,0))=30,DAY(AAM$4)=30),DAY(LOOKUP($F15,TenantNames,TenantStartDates))=DAY(AAM$4)),IF((LOOKUP($F15,TenantNames,TenantEndDates)-AAM$4)&lt;=31,LOOKUP($F15,TenantNames,TenantTotalRevenues)-SUM($JA15:AAL15),LOOKUP($F15,TenantNames,TenantMonthlyRents)),IF(AND((SUMIF($G$4:AHB$4,"&lt;"&amp;AAM$4,$G15:AHB15))&gt;SUMIFS(TransactionAmounts,TenantSources,$F15,'Filtered Data'!$C$2:$C23,"&lt;"&amp;AAM$4),AAM$4&lt;TODAY()),"Late","Occupied")),)))</f>
        <v/>
      </c>
      <c r="AAN15" s="33" t="str">
        <f>IF(ISBLANK($F15),,IF(TODAY()=AAN$4,"Today",IF(AND(LOOKUP($F15,TenantNames,TenantStartDates)&lt;=AAN$4,LOOKUP($F15,TenantNames,TenantEndDates)&gt;=AAN$4),IF(OR(AND(DAY(LOOKUP($F15,TenantNames,TenantStartDates))&gt;28,DAY(EOMONTH(AAN$4,0))=28,DAY(AAN$4)=28),AND(DAY(LOOKUP($F15,TenantNames,TenantStartDates))&gt;30,DAY(EOMONTH(AAN$4,0))=30,DAY(AAN$4)=30),DAY(LOOKUP($F15,TenantNames,TenantStartDates))=DAY(AAN$4)),IF((LOOKUP($F15,TenantNames,TenantEndDates)-AAN$4)&lt;=31,LOOKUP($F15,TenantNames,TenantTotalRevenues)-SUM($JA15:AAM15),LOOKUP($F15,TenantNames,TenantMonthlyRents)),IF(AND((SUMIF($G$4:AHB$4,"&lt;"&amp;AAN$4,$G15:AHB15))&gt;SUMIFS(TransactionAmounts,TenantSources,$F15,'Filtered Data'!$C$2:$C23,"&lt;"&amp;AAN$4),AAN$4&lt;TODAY()),"Late","Occupied")),)))</f>
        <v/>
      </c>
      <c r="AAO15" s="33" t="str">
        <f>IF(ISBLANK($F15),,IF(TODAY()=AAO$4,"Today",IF(AND(LOOKUP($F15,TenantNames,TenantStartDates)&lt;=AAO$4,LOOKUP($F15,TenantNames,TenantEndDates)&gt;=AAO$4),IF(OR(AND(DAY(LOOKUP($F15,TenantNames,TenantStartDates))&gt;28,DAY(EOMONTH(AAO$4,0))=28,DAY(AAO$4)=28),AND(DAY(LOOKUP($F15,TenantNames,TenantStartDates))&gt;30,DAY(EOMONTH(AAO$4,0))=30,DAY(AAO$4)=30),DAY(LOOKUP($F15,TenantNames,TenantStartDates))=DAY(AAO$4)),IF((LOOKUP($F15,TenantNames,TenantEndDates)-AAO$4)&lt;=31,LOOKUP($F15,TenantNames,TenantTotalRevenues)-SUM($JA15:AAN15),LOOKUP($F15,TenantNames,TenantMonthlyRents)),IF(AND((SUMIF($G$4:AHB$4,"&lt;"&amp;AAO$4,$G15:AHB15))&gt;SUMIFS(TransactionAmounts,TenantSources,$F15,'Filtered Data'!$C$2:$C23,"&lt;"&amp;AAO$4),AAO$4&lt;TODAY()),"Late","Occupied")),)))</f>
        <v/>
      </c>
      <c r="AAP15" s="33" t="str">
        <f>IF(ISBLANK($F15),,IF(TODAY()=AAP$4,"Today",IF(AND(LOOKUP($F15,TenantNames,TenantStartDates)&lt;=AAP$4,LOOKUP($F15,TenantNames,TenantEndDates)&gt;=AAP$4),IF(OR(AND(DAY(LOOKUP($F15,TenantNames,TenantStartDates))&gt;28,DAY(EOMONTH(AAP$4,0))=28,DAY(AAP$4)=28),AND(DAY(LOOKUP($F15,TenantNames,TenantStartDates))&gt;30,DAY(EOMONTH(AAP$4,0))=30,DAY(AAP$4)=30),DAY(LOOKUP($F15,TenantNames,TenantStartDates))=DAY(AAP$4)),IF((LOOKUP($F15,TenantNames,TenantEndDates)-AAP$4)&lt;=31,LOOKUP($F15,TenantNames,TenantTotalRevenues)-SUM($JA15:AAO15),LOOKUP($F15,TenantNames,TenantMonthlyRents)),IF(AND((SUMIF($G$4:AHB$4,"&lt;"&amp;AAP$4,$G15:AHB15))&gt;SUMIFS(TransactionAmounts,TenantSources,$F15,'Filtered Data'!$C$2:$C23,"&lt;"&amp;AAP$4),AAP$4&lt;TODAY()),"Late","Occupied")),)))</f>
        <v/>
      </c>
      <c r="AAQ15" s="33" t="str">
        <f>IF(ISBLANK($F15),,IF(TODAY()=AAQ$4,"Today",IF(AND(LOOKUP($F15,TenantNames,TenantStartDates)&lt;=AAQ$4,LOOKUP($F15,TenantNames,TenantEndDates)&gt;=AAQ$4),IF(OR(AND(DAY(LOOKUP($F15,TenantNames,TenantStartDates))&gt;28,DAY(EOMONTH(AAQ$4,0))=28,DAY(AAQ$4)=28),AND(DAY(LOOKUP($F15,TenantNames,TenantStartDates))&gt;30,DAY(EOMONTH(AAQ$4,0))=30,DAY(AAQ$4)=30),DAY(LOOKUP($F15,TenantNames,TenantStartDates))=DAY(AAQ$4)),IF((LOOKUP($F15,TenantNames,TenantEndDates)-AAQ$4)&lt;=31,LOOKUP($F15,TenantNames,TenantTotalRevenues)-SUM($JA15:AAP15),LOOKUP($F15,TenantNames,TenantMonthlyRents)),IF(AND((SUMIF($G$4:AHB$4,"&lt;"&amp;AAQ$4,$G15:AHB15))&gt;SUMIFS(TransactionAmounts,TenantSources,$F15,'Filtered Data'!$C$2:$C23,"&lt;"&amp;AAQ$4),AAQ$4&lt;TODAY()),"Late","Occupied")),)))</f>
        <v/>
      </c>
      <c r="AAR15" s="33" t="str">
        <f>IF(ISBLANK($F15),,IF(TODAY()=AAR$4,"Today",IF(AND(LOOKUP($F15,TenantNames,TenantStartDates)&lt;=AAR$4,LOOKUP($F15,TenantNames,TenantEndDates)&gt;=AAR$4),IF(OR(AND(DAY(LOOKUP($F15,TenantNames,TenantStartDates))&gt;28,DAY(EOMONTH(AAR$4,0))=28,DAY(AAR$4)=28),AND(DAY(LOOKUP($F15,TenantNames,TenantStartDates))&gt;30,DAY(EOMONTH(AAR$4,0))=30,DAY(AAR$4)=30),DAY(LOOKUP($F15,TenantNames,TenantStartDates))=DAY(AAR$4)),IF((LOOKUP($F15,TenantNames,TenantEndDates)-AAR$4)&lt;=31,LOOKUP($F15,TenantNames,TenantTotalRevenues)-SUM($JA15:AAQ15),LOOKUP($F15,TenantNames,TenantMonthlyRents)),IF(AND((SUMIF($G$4:AHB$4,"&lt;"&amp;AAR$4,$G15:AHB15))&gt;SUMIFS(TransactionAmounts,TenantSources,$F15,'Filtered Data'!$C$2:$C23,"&lt;"&amp;AAR$4),AAR$4&lt;TODAY()),"Late","Occupied")),)))</f>
        <v/>
      </c>
      <c r="AAS15" s="33" t="str">
        <f>IF(ISBLANK($F15),,IF(TODAY()=AAS$4,"Today",IF(AND(LOOKUP($F15,TenantNames,TenantStartDates)&lt;=AAS$4,LOOKUP($F15,TenantNames,TenantEndDates)&gt;=AAS$4),IF(OR(AND(DAY(LOOKUP($F15,TenantNames,TenantStartDates))&gt;28,DAY(EOMONTH(AAS$4,0))=28,DAY(AAS$4)=28),AND(DAY(LOOKUP($F15,TenantNames,TenantStartDates))&gt;30,DAY(EOMONTH(AAS$4,0))=30,DAY(AAS$4)=30),DAY(LOOKUP($F15,TenantNames,TenantStartDates))=DAY(AAS$4)),IF((LOOKUP($F15,TenantNames,TenantEndDates)-AAS$4)&lt;=31,LOOKUP($F15,TenantNames,TenantTotalRevenues)-SUM($JA15:AAR15),LOOKUP($F15,TenantNames,TenantMonthlyRents)),IF(AND((SUMIF($G$4:AHB$4,"&lt;"&amp;AAS$4,$G15:AHB15))&gt;SUMIFS(TransactionAmounts,TenantSources,$F15,'Filtered Data'!$C$2:$C23,"&lt;"&amp;AAS$4),AAS$4&lt;TODAY()),"Late","Occupied")),)))</f>
        <v/>
      </c>
      <c r="AAT15" s="33" t="str">
        <f>IF(ISBLANK($F15),,IF(TODAY()=AAT$4,"Today",IF(AND(LOOKUP($F15,TenantNames,TenantStartDates)&lt;=AAT$4,LOOKUP($F15,TenantNames,TenantEndDates)&gt;=AAT$4),IF(OR(AND(DAY(LOOKUP($F15,TenantNames,TenantStartDates))&gt;28,DAY(EOMONTH(AAT$4,0))=28,DAY(AAT$4)=28),AND(DAY(LOOKUP($F15,TenantNames,TenantStartDates))&gt;30,DAY(EOMONTH(AAT$4,0))=30,DAY(AAT$4)=30),DAY(LOOKUP($F15,TenantNames,TenantStartDates))=DAY(AAT$4)),IF((LOOKUP($F15,TenantNames,TenantEndDates)-AAT$4)&lt;=31,LOOKUP($F15,TenantNames,TenantTotalRevenues)-SUM($JA15:AAS15),LOOKUP($F15,TenantNames,TenantMonthlyRents)),IF(AND((SUMIF($G$4:AHB$4,"&lt;"&amp;AAT$4,$G15:AHB15))&gt;SUMIFS(TransactionAmounts,TenantSources,$F15,'Filtered Data'!$C$2:$C23,"&lt;"&amp;AAT$4),AAT$4&lt;TODAY()),"Late","Occupied")),)))</f>
        <v/>
      </c>
      <c r="AAU15" s="33" t="str">
        <f>IF(ISBLANK($F15),,IF(TODAY()=AAU$4,"Today",IF(AND(LOOKUP($F15,TenantNames,TenantStartDates)&lt;=AAU$4,LOOKUP($F15,TenantNames,TenantEndDates)&gt;=AAU$4),IF(OR(AND(DAY(LOOKUP($F15,TenantNames,TenantStartDates))&gt;28,DAY(EOMONTH(AAU$4,0))=28,DAY(AAU$4)=28),AND(DAY(LOOKUP($F15,TenantNames,TenantStartDates))&gt;30,DAY(EOMONTH(AAU$4,0))=30,DAY(AAU$4)=30),DAY(LOOKUP($F15,TenantNames,TenantStartDates))=DAY(AAU$4)),IF((LOOKUP($F15,TenantNames,TenantEndDates)-AAU$4)&lt;=31,LOOKUP($F15,TenantNames,TenantTotalRevenues)-SUM($JA15:AAT15),LOOKUP($F15,TenantNames,TenantMonthlyRents)),IF(AND((SUMIF($G$4:AHB$4,"&lt;"&amp;AAU$4,$G15:AHB15))&gt;SUMIFS(TransactionAmounts,TenantSources,$F15,'Filtered Data'!$C$2:$C23,"&lt;"&amp;AAU$4),AAU$4&lt;TODAY()),"Late","Occupied")),)))</f>
        <v/>
      </c>
      <c r="AAV15" s="33" t="str">
        <f>IF(ISBLANK($F15),,IF(TODAY()=AAV$4,"Today",IF(AND(LOOKUP($F15,TenantNames,TenantStartDates)&lt;=AAV$4,LOOKUP($F15,TenantNames,TenantEndDates)&gt;=AAV$4),IF(OR(AND(DAY(LOOKUP($F15,TenantNames,TenantStartDates))&gt;28,DAY(EOMONTH(AAV$4,0))=28,DAY(AAV$4)=28),AND(DAY(LOOKUP($F15,TenantNames,TenantStartDates))&gt;30,DAY(EOMONTH(AAV$4,0))=30,DAY(AAV$4)=30),DAY(LOOKUP($F15,TenantNames,TenantStartDates))=DAY(AAV$4)),IF((LOOKUP($F15,TenantNames,TenantEndDates)-AAV$4)&lt;=31,LOOKUP($F15,TenantNames,TenantTotalRevenues)-SUM($JA15:AAU15),LOOKUP($F15,TenantNames,TenantMonthlyRents)),IF(AND((SUMIF($G$4:AHB$4,"&lt;"&amp;AAV$4,$G15:AHB15))&gt;SUMIFS(TransactionAmounts,TenantSources,$F15,'Filtered Data'!$C$2:$C23,"&lt;"&amp;AAV$4),AAV$4&lt;TODAY()),"Late","Occupied")),)))</f>
        <v/>
      </c>
      <c r="AAW15" s="33" t="str">
        <f>IF(ISBLANK($F15),,IF(TODAY()=AAW$4,"Today",IF(AND(LOOKUP($F15,TenantNames,TenantStartDates)&lt;=AAW$4,LOOKUP($F15,TenantNames,TenantEndDates)&gt;=AAW$4),IF(OR(AND(DAY(LOOKUP($F15,TenantNames,TenantStartDates))&gt;28,DAY(EOMONTH(AAW$4,0))=28,DAY(AAW$4)=28),AND(DAY(LOOKUP($F15,TenantNames,TenantStartDates))&gt;30,DAY(EOMONTH(AAW$4,0))=30,DAY(AAW$4)=30),DAY(LOOKUP($F15,TenantNames,TenantStartDates))=DAY(AAW$4)),IF((LOOKUP($F15,TenantNames,TenantEndDates)-AAW$4)&lt;=31,LOOKUP($F15,TenantNames,TenantTotalRevenues)-SUM($JA15:AAV15),LOOKUP($F15,TenantNames,TenantMonthlyRents)),IF(AND((SUMIF($G$4:AHB$4,"&lt;"&amp;AAW$4,$G15:AHB15))&gt;SUMIFS(TransactionAmounts,TenantSources,$F15,'Filtered Data'!$C$2:$C23,"&lt;"&amp;AAW$4),AAW$4&lt;TODAY()),"Late","Occupied")),)))</f>
        <v/>
      </c>
      <c r="AAX15" s="33" t="str">
        <f>IF(ISBLANK($F15),,IF(TODAY()=AAX$4,"Today",IF(AND(LOOKUP($F15,TenantNames,TenantStartDates)&lt;=AAX$4,LOOKUP($F15,TenantNames,TenantEndDates)&gt;=AAX$4),IF(OR(AND(DAY(LOOKUP($F15,TenantNames,TenantStartDates))&gt;28,DAY(EOMONTH(AAX$4,0))=28,DAY(AAX$4)=28),AND(DAY(LOOKUP($F15,TenantNames,TenantStartDates))&gt;30,DAY(EOMONTH(AAX$4,0))=30,DAY(AAX$4)=30),DAY(LOOKUP($F15,TenantNames,TenantStartDates))=DAY(AAX$4)),IF((LOOKUP($F15,TenantNames,TenantEndDates)-AAX$4)&lt;=31,LOOKUP($F15,TenantNames,TenantTotalRevenues)-SUM($JA15:AAW15),LOOKUP($F15,TenantNames,TenantMonthlyRents)),IF(AND((SUMIF($G$4:AHB$4,"&lt;"&amp;AAX$4,$G15:AHB15))&gt;SUMIFS(TransactionAmounts,TenantSources,$F15,'Filtered Data'!$C$2:$C23,"&lt;"&amp;AAX$4),AAX$4&lt;TODAY()),"Late","Occupied")),)))</f>
        <v/>
      </c>
      <c r="AAY15" s="33" t="str">
        <f>IF(ISBLANK($F15),,IF(TODAY()=AAY$4,"Today",IF(AND(LOOKUP($F15,TenantNames,TenantStartDates)&lt;=AAY$4,LOOKUP($F15,TenantNames,TenantEndDates)&gt;=AAY$4),IF(OR(AND(DAY(LOOKUP($F15,TenantNames,TenantStartDates))&gt;28,DAY(EOMONTH(AAY$4,0))=28,DAY(AAY$4)=28),AND(DAY(LOOKUP($F15,TenantNames,TenantStartDates))&gt;30,DAY(EOMONTH(AAY$4,0))=30,DAY(AAY$4)=30),DAY(LOOKUP($F15,TenantNames,TenantStartDates))=DAY(AAY$4)),IF((LOOKUP($F15,TenantNames,TenantEndDates)-AAY$4)&lt;=31,LOOKUP($F15,TenantNames,TenantTotalRevenues)-SUM($JA15:AAX15),LOOKUP($F15,TenantNames,TenantMonthlyRents)),IF(AND((SUMIF($G$4:AHB$4,"&lt;"&amp;AAY$4,$G15:AHB15))&gt;SUMIFS(TransactionAmounts,TenantSources,$F15,'Filtered Data'!$C$2:$C23,"&lt;"&amp;AAY$4),AAY$4&lt;TODAY()),"Late","Occupied")),)))</f>
        <v/>
      </c>
      <c r="AAZ15" s="33" t="str">
        <f>IF(ISBLANK($F15),,IF(TODAY()=AAZ$4,"Today",IF(AND(LOOKUP($F15,TenantNames,TenantStartDates)&lt;=AAZ$4,LOOKUP($F15,TenantNames,TenantEndDates)&gt;=AAZ$4),IF(OR(AND(DAY(LOOKUP($F15,TenantNames,TenantStartDates))&gt;28,DAY(EOMONTH(AAZ$4,0))=28,DAY(AAZ$4)=28),AND(DAY(LOOKUP($F15,TenantNames,TenantStartDates))&gt;30,DAY(EOMONTH(AAZ$4,0))=30,DAY(AAZ$4)=30),DAY(LOOKUP($F15,TenantNames,TenantStartDates))=DAY(AAZ$4)),IF((LOOKUP($F15,TenantNames,TenantEndDates)-AAZ$4)&lt;=31,LOOKUP($F15,TenantNames,TenantTotalRevenues)-SUM($JA15:AAY15),LOOKUP($F15,TenantNames,TenantMonthlyRents)),IF(AND((SUMIF($G$4:AHB$4,"&lt;"&amp;AAZ$4,$G15:AHB15))&gt;SUMIFS(TransactionAmounts,TenantSources,$F15,'Filtered Data'!$C$2:$C23,"&lt;"&amp;AAZ$4),AAZ$4&lt;TODAY()),"Late","Occupied")),)))</f>
        <v/>
      </c>
      <c r="ABA15" s="33" t="str">
        <f>IF(ISBLANK($F15),,IF(TODAY()=ABA$4,"Today",IF(AND(LOOKUP($F15,TenantNames,TenantStartDates)&lt;=ABA$4,LOOKUP($F15,TenantNames,TenantEndDates)&gt;=ABA$4),IF(OR(AND(DAY(LOOKUP($F15,TenantNames,TenantStartDates))&gt;28,DAY(EOMONTH(ABA$4,0))=28,DAY(ABA$4)=28),AND(DAY(LOOKUP($F15,TenantNames,TenantStartDates))&gt;30,DAY(EOMONTH(ABA$4,0))=30,DAY(ABA$4)=30),DAY(LOOKUP($F15,TenantNames,TenantStartDates))=DAY(ABA$4)),IF((LOOKUP($F15,TenantNames,TenantEndDates)-ABA$4)&lt;=31,LOOKUP($F15,TenantNames,TenantTotalRevenues)-SUM($JA15:AAZ15),LOOKUP($F15,TenantNames,TenantMonthlyRents)),IF(AND((SUMIF($G$4:AHB$4,"&lt;"&amp;ABA$4,$G15:AHB15))&gt;SUMIFS(TransactionAmounts,TenantSources,$F15,'Filtered Data'!$C$2:$C23,"&lt;"&amp;ABA$4),ABA$4&lt;TODAY()),"Late","Occupied")),)))</f>
        <v/>
      </c>
      <c r="ABB15" s="33" t="str">
        <f>IF(ISBLANK($F15),,IF(TODAY()=ABB$4,"Today",IF(AND(LOOKUP($F15,TenantNames,TenantStartDates)&lt;=ABB$4,LOOKUP($F15,TenantNames,TenantEndDates)&gt;=ABB$4),IF(OR(AND(DAY(LOOKUP($F15,TenantNames,TenantStartDates))&gt;28,DAY(EOMONTH(ABB$4,0))=28,DAY(ABB$4)=28),AND(DAY(LOOKUP($F15,TenantNames,TenantStartDates))&gt;30,DAY(EOMONTH(ABB$4,0))=30,DAY(ABB$4)=30),DAY(LOOKUP($F15,TenantNames,TenantStartDates))=DAY(ABB$4)),IF((LOOKUP($F15,TenantNames,TenantEndDates)-ABB$4)&lt;=31,LOOKUP($F15,TenantNames,TenantTotalRevenues)-SUM($JA15:ABA15),LOOKUP($F15,TenantNames,TenantMonthlyRents)),IF(AND((SUMIF($G$4:AHB$4,"&lt;"&amp;ABB$4,$G15:AHB15))&gt;SUMIFS(TransactionAmounts,TenantSources,$F15,'Filtered Data'!$C$2:$C23,"&lt;"&amp;ABB$4),ABB$4&lt;TODAY()),"Late","Occupied")),)))</f>
        <v/>
      </c>
      <c r="ABC15" s="33" t="str">
        <f>IF(ISBLANK($F15),,IF(TODAY()=ABC$4,"Today",IF(AND(LOOKUP($F15,TenantNames,TenantStartDates)&lt;=ABC$4,LOOKUP($F15,TenantNames,TenantEndDates)&gt;=ABC$4),IF(OR(AND(DAY(LOOKUP($F15,TenantNames,TenantStartDates))&gt;28,DAY(EOMONTH(ABC$4,0))=28,DAY(ABC$4)=28),AND(DAY(LOOKUP($F15,TenantNames,TenantStartDates))&gt;30,DAY(EOMONTH(ABC$4,0))=30,DAY(ABC$4)=30),DAY(LOOKUP($F15,TenantNames,TenantStartDates))=DAY(ABC$4)),IF((LOOKUP($F15,TenantNames,TenantEndDates)-ABC$4)&lt;=31,LOOKUP($F15,TenantNames,TenantTotalRevenues)-SUM($JA15:ABB15),LOOKUP($F15,TenantNames,TenantMonthlyRents)),IF(AND((SUMIF($G$4:AHB$4,"&lt;"&amp;ABC$4,$G15:AHB15))&gt;SUMIFS(TransactionAmounts,TenantSources,$F15,'Filtered Data'!$C$2:$C23,"&lt;"&amp;ABC$4),ABC$4&lt;TODAY()),"Late","Occupied")),)))</f>
        <v/>
      </c>
      <c r="ABD15" s="33" t="str">
        <f>IF(ISBLANK($F15),,IF(TODAY()=ABD$4,"Today",IF(AND(LOOKUP($F15,TenantNames,TenantStartDates)&lt;=ABD$4,LOOKUP($F15,TenantNames,TenantEndDates)&gt;=ABD$4),IF(OR(AND(DAY(LOOKUP($F15,TenantNames,TenantStartDates))&gt;28,DAY(EOMONTH(ABD$4,0))=28,DAY(ABD$4)=28),AND(DAY(LOOKUP($F15,TenantNames,TenantStartDates))&gt;30,DAY(EOMONTH(ABD$4,0))=30,DAY(ABD$4)=30),DAY(LOOKUP($F15,TenantNames,TenantStartDates))=DAY(ABD$4)),IF((LOOKUP($F15,TenantNames,TenantEndDates)-ABD$4)&lt;=31,LOOKUP($F15,TenantNames,TenantTotalRevenues)-SUM($JA15:ABC15),LOOKUP($F15,TenantNames,TenantMonthlyRents)),IF(AND((SUMIF($G$4:AHB$4,"&lt;"&amp;ABD$4,$G15:AHB15))&gt;SUMIFS(TransactionAmounts,TenantSources,$F15,'Filtered Data'!$C$2:$C23,"&lt;"&amp;ABD$4),ABD$4&lt;TODAY()),"Late","Occupied")),)))</f>
        <v/>
      </c>
      <c r="ABE15" s="33" t="str">
        <f>IF(ISBLANK($F15),,IF(TODAY()=ABE$4,"Today",IF(AND(LOOKUP($F15,TenantNames,TenantStartDates)&lt;=ABE$4,LOOKUP($F15,TenantNames,TenantEndDates)&gt;=ABE$4),IF(OR(AND(DAY(LOOKUP($F15,TenantNames,TenantStartDates))&gt;28,DAY(EOMONTH(ABE$4,0))=28,DAY(ABE$4)=28),AND(DAY(LOOKUP($F15,TenantNames,TenantStartDates))&gt;30,DAY(EOMONTH(ABE$4,0))=30,DAY(ABE$4)=30),DAY(LOOKUP($F15,TenantNames,TenantStartDates))=DAY(ABE$4)),IF((LOOKUP($F15,TenantNames,TenantEndDates)-ABE$4)&lt;=31,LOOKUP($F15,TenantNames,TenantTotalRevenues)-SUM($JA15:ABD15),LOOKUP($F15,TenantNames,TenantMonthlyRents)),IF(AND((SUMIF($G$4:AHB$4,"&lt;"&amp;ABE$4,$G15:AHB15))&gt;SUMIFS(TransactionAmounts,TenantSources,$F15,'Filtered Data'!$C$2:$C23,"&lt;"&amp;ABE$4),ABE$4&lt;TODAY()),"Late","Occupied")),)))</f>
        <v/>
      </c>
      <c r="ABF15" s="33" t="str">
        <f>IF(ISBLANK($F15),,IF(TODAY()=ABF$4,"Today",IF(AND(LOOKUP($F15,TenantNames,TenantStartDates)&lt;=ABF$4,LOOKUP($F15,TenantNames,TenantEndDates)&gt;=ABF$4),IF(OR(AND(DAY(LOOKUP($F15,TenantNames,TenantStartDates))&gt;28,DAY(EOMONTH(ABF$4,0))=28,DAY(ABF$4)=28),AND(DAY(LOOKUP($F15,TenantNames,TenantStartDates))&gt;30,DAY(EOMONTH(ABF$4,0))=30,DAY(ABF$4)=30),DAY(LOOKUP($F15,TenantNames,TenantStartDates))=DAY(ABF$4)),IF((LOOKUP($F15,TenantNames,TenantEndDates)-ABF$4)&lt;=31,LOOKUP($F15,TenantNames,TenantTotalRevenues)-SUM($JA15:ABE15),LOOKUP($F15,TenantNames,TenantMonthlyRents)),IF(AND((SUMIF($G$4:AHB$4,"&lt;"&amp;ABF$4,$G15:AHB15))&gt;SUMIFS(TransactionAmounts,TenantSources,$F15,'Filtered Data'!$C$2:$C23,"&lt;"&amp;ABF$4),ABF$4&lt;TODAY()),"Late","Occupied")),)))</f>
        <v/>
      </c>
      <c r="ABG15" s="33" t="str">
        <f>IF(ISBLANK($F15),,IF(TODAY()=ABG$4,"Today",IF(AND(LOOKUP($F15,TenantNames,TenantStartDates)&lt;=ABG$4,LOOKUP($F15,TenantNames,TenantEndDates)&gt;=ABG$4),IF(OR(AND(DAY(LOOKUP($F15,TenantNames,TenantStartDates))&gt;28,DAY(EOMONTH(ABG$4,0))=28,DAY(ABG$4)=28),AND(DAY(LOOKUP($F15,TenantNames,TenantStartDates))&gt;30,DAY(EOMONTH(ABG$4,0))=30,DAY(ABG$4)=30),DAY(LOOKUP($F15,TenantNames,TenantStartDates))=DAY(ABG$4)),IF((LOOKUP($F15,TenantNames,TenantEndDates)-ABG$4)&lt;=31,LOOKUP($F15,TenantNames,TenantTotalRevenues)-SUM($JA15:ABF15),LOOKUP($F15,TenantNames,TenantMonthlyRents)),IF(AND((SUMIF($G$4:AHB$4,"&lt;"&amp;ABG$4,$G15:AHB15))&gt;SUMIFS(TransactionAmounts,TenantSources,$F15,'Filtered Data'!$C$2:$C23,"&lt;"&amp;ABG$4),ABG$4&lt;TODAY()),"Late","Occupied")),)))</f>
        <v/>
      </c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</row>
    <row r="16" ht="28.5" customHeight="1">
      <c r="A16" s="31"/>
      <c r="B16" s="31"/>
      <c r="C16" s="27"/>
      <c r="D16" s="22" t="str">
        <f t="shared" si="1"/>
        <v/>
      </c>
      <c r="E16" s="22"/>
      <c r="F16" s="2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18"/>
      <c r="JA16" s="33" t="str">
        <f>IF(ISBLANK($F16),,IF(TODAY()=JA$4,"Today",IF(AND(LOOKUP($F16,TenantNames,TenantStartDates)&lt;=JA$4,LOOKUP($F16,TenantNames,TenantEndDates)&gt;=JA$4),IF(OR(AND(DAY(LOOKUP($F16,TenantNames,TenantStartDates))&gt;28,DAY(EOMONTH(JA$4,0))=28,DAY(JA$4)=28),AND(DAY(LOOKUP($F16,TenantNames,TenantStartDates))&gt;30,DAY(EOMONTH(JA$4,0))=30,DAY(JA$4)=30),DAY(LOOKUP($F16,TenantNames,TenantStartDates))=DAY(JA$4)),IF((LOOKUP($F16,TenantNames,TenantEndDates)-JA$4)&lt;=31,LOOKUP($F16,TenantNames,TenantTotalRevenues)-SUM(IZ16:$JA16),LOOKUP($F16,TenantNames,TenantMonthlyRents)),IF(AND((SUMIF($G$4:AHB$4,"&lt;"&amp;JA$4,$G16:AHB16))&gt;SUMIFS(TransactionAmounts,TenantSources,$F16,'Filtered Data'!$C$2:$C23,"&lt;"&amp;JA$4),JA$4&lt;TODAY()),"Late","Occupied")),)))</f>
        <v/>
      </c>
      <c r="JB16" s="33" t="str">
        <f>IF(ISBLANK($F16),,IF(TODAY()=JB$4,"Today",IF(AND(LOOKUP($F16,TenantNames,TenantStartDates)&lt;=JB$4,LOOKUP($F16,TenantNames,TenantEndDates)&gt;=JB$4),IF(OR(AND(DAY(LOOKUP($F16,TenantNames,TenantStartDates))&gt;28,DAY(EOMONTH(JB$4,0))=28,DAY(JB$4)=28),AND(DAY(LOOKUP($F16,TenantNames,TenantStartDates))&gt;30,DAY(EOMONTH(JB$4,0))=30,DAY(JB$4)=30),DAY(LOOKUP($F16,TenantNames,TenantStartDates))=DAY(JB$4)),IF((LOOKUP($F16,TenantNames,TenantEndDates)-JB$4)&lt;=31,LOOKUP($F16,TenantNames,TenantTotalRevenues)-SUM(JA16:$JA16),LOOKUP($F16,TenantNames,TenantMonthlyRents)),IF(AND((SUMIF($G$4:AHB$4,"&lt;"&amp;JB$4,$G16:AHB16))&gt;SUMIFS(TransactionAmounts,TenantSources,$F16,'Filtered Data'!$C$2:$C23,"&lt;"&amp;JB$4),JB$4&lt;TODAY()),"Late","Occupied")),)))</f>
        <v/>
      </c>
      <c r="JC16" s="33" t="str">
        <f>IF(ISBLANK($F16),,IF(TODAY()=JC$4,"Today",IF(AND(LOOKUP($F16,TenantNames,TenantStartDates)&lt;=JC$4,LOOKUP($F16,TenantNames,TenantEndDates)&gt;=JC$4),IF(OR(AND(DAY(LOOKUP($F16,TenantNames,TenantStartDates))&gt;28,DAY(EOMONTH(JC$4,0))=28,DAY(JC$4)=28),AND(DAY(LOOKUP($F16,TenantNames,TenantStartDates))&gt;30,DAY(EOMONTH(JC$4,0))=30,DAY(JC$4)=30),DAY(LOOKUP($F16,TenantNames,TenantStartDates))=DAY(JC$4)),IF((LOOKUP($F16,TenantNames,TenantEndDates)-JC$4)&lt;=31,LOOKUP($F16,TenantNames,TenantTotalRevenues)-SUM($JA16:JB16),LOOKUP($F16,TenantNames,TenantMonthlyRents)),IF(AND((SUMIF($G$4:AHB$4,"&lt;"&amp;JC$4,$G16:AHB16))&gt;SUMIFS(TransactionAmounts,TenantSources,$F16,'Filtered Data'!$C$2:$C23,"&lt;"&amp;JC$4),JC$4&lt;TODAY()),"Late","Occupied")),)))</f>
        <v/>
      </c>
      <c r="JD16" s="33" t="str">
        <f>IF(ISBLANK($F16),,IF(TODAY()=JD$4,"Today",IF(AND(LOOKUP($F16,TenantNames,TenantStartDates)&lt;=JD$4,LOOKUP($F16,TenantNames,TenantEndDates)&gt;=JD$4),IF(OR(AND(DAY(LOOKUP($F16,TenantNames,TenantStartDates))&gt;28,DAY(EOMONTH(JD$4,0))=28,DAY(JD$4)=28),AND(DAY(LOOKUP($F16,TenantNames,TenantStartDates))&gt;30,DAY(EOMONTH(JD$4,0))=30,DAY(JD$4)=30),DAY(LOOKUP($F16,TenantNames,TenantStartDates))=DAY(JD$4)),IF((LOOKUP($F16,TenantNames,TenantEndDates)-JD$4)&lt;=31,LOOKUP($F16,TenantNames,TenantTotalRevenues)-SUM($JA16:JC16),LOOKUP($F16,TenantNames,TenantMonthlyRents)),IF(AND((SUMIF($G$4:AHB$4,"&lt;"&amp;JD$4,$G16:AHB16))&gt;SUMIFS(TransactionAmounts,TenantSources,$F16,'Filtered Data'!$C$2:$C23,"&lt;"&amp;JD$4),JD$4&lt;TODAY()),"Late","Occupied")),)))</f>
        <v/>
      </c>
      <c r="JE16" s="33" t="str">
        <f>IF(ISBLANK($F16),,IF(TODAY()=JE$4,"Today",IF(AND(LOOKUP($F16,TenantNames,TenantStartDates)&lt;=JE$4,LOOKUP($F16,TenantNames,TenantEndDates)&gt;=JE$4),IF(OR(AND(DAY(LOOKUP($F16,TenantNames,TenantStartDates))&gt;28,DAY(EOMONTH(JE$4,0))=28,DAY(JE$4)=28),AND(DAY(LOOKUP($F16,TenantNames,TenantStartDates))&gt;30,DAY(EOMONTH(JE$4,0))=30,DAY(JE$4)=30),DAY(LOOKUP($F16,TenantNames,TenantStartDates))=DAY(JE$4)),IF((LOOKUP($F16,TenantNames,TenantEndDates)-JE$4)&lt;=31,LOOKUP($F16,TenantNames,TenantTotalRevenues)-SUM($JA16:JD16),LOOKUP($F16,TenantNames,TenantMonthlyRents)),IF(AND((SUMIF($G$4:AHB$4,"&lt;"&amp;JE$4,$G16:AHB16))&gt;SUMIFS(TransactionAmounts,TenantSources,$F16,'Filtered Data'!$C$2:$C23,"&lt;"&amp;JE$4),JE$4&lt;TODAY()),"Late","Occupied")),)))</f>
        <v/>
      </c>
      <c r="JF16" s="33" t="str">
        <f>IF(ISBLANK($F16),,IF(TODAY()=JF$4,"Today",IF(AND(LOOKUP($F16,TenantNames,TenantStartDates)&lt;=JF$4,LOOKUP($F16,TenantNames,TenantEndDates)&gt;=JF$4),IF(OR(AND(DAY(LOOKUP($F16,TenantNames,TenantStartDates))&gt;28,DAY(EOMONTH(JF$4,0))=28,DAY(JF$4)=28),AND(DAY(LOOKUP($F16,TenantNames,TenantStartDates))&gt;30,DAY(EOMONTH(JF$4,0))=30,DAY(JF$4)=30),DAY(LOOKUP($F16,TenantNames,TenantStartDates))=DAY(JF$4)),IF((LOOKUP($F16,TenantNames,TenantEndDates)-JF$4)&lt;=31,LOOKUP($F16,TenantNames,TenantTotalRevenues)-SUM($JA16:JE16),LOOKUP($F16,TenantNames,TenantMonthlyRents)),IF(AND((SUMIF($G$4:AHB$4,"&lt;"&amp;JF$4,$G16:AHB16))&gt;SUMIFS(TransactionAmounts,TenantSources,$F16,'Filtered Data'!$C$2:$C23,"&lt;"&amp;JF$4),JF$4&lt;TODAY()),"Late","Occupied")),)))</f>
        <v/>
      </c>
      <c r="JG16" s="33" t="str">
        <f>IF(ISBLANK($F16),,IF(TODAY()=JG$4,"Today",IF(AND(LOOKUP($F16,TenantNames,TenantStartDates)&lt;=JG$4,LOOKUP($F16,TenantNames,TenantEndDates)&gt;=JG$4),IF(OR(AND(DAY(LOOKUP($F16,TenantNames,TenantStartDates))&gt;28,DAY(EOMONTH(JG$4,0))=28,DAY(JG$4)=28),AND(DAY(LOOKUP($F16,TenantNames,TenantStartDates))&gt;30,DAY(EOMONTH(JG$4,0))=30,DAY(JG$4)=30),DAY(LOOKUP($F16,TenantNames,TenantStartDates))=DAY(JG$4)),IF((LOOKUP($F16,TenantNames,TenantEndDates)-JG$4)&lt;=31,LOOKUP($F16,TenantNames,TenantTotalRevenues)-SUM($JA16:JF16),LOOKUP($F16,TenantNames,TenantMonthlyRents)),IF(AND((SUMIF($G$4:AHB$4,"&lt;"&amp;JG$4,$G16:AHB16))&gt;SUMIFS(TransactionAmounts,TenantSources,$F16,'Filtered Data'!$C$2:$C23,"&lt;"&amp;JG$4),JG$4&lt;TODAY()),"Late","Occupied")),)))</f>
        <v/>
      </c>
      <c r="JH16" s="33" t="str">
        <f>IF(ISBLANK($F16),,IF(TODAY()=JH$4,"Today",IF(AND(LOOKUP($F16,TenantNames,TenantStartDates)&lt;=JH$4,LOOKUP($F16,TenantNames,TenantEndDates)&gt;=JH$4),IF(OR(AND(DAY(LOOKUP($F16,TenantNames,TenantStartDates))&gt;28,DAY(EOMONTH(JH$4,0))=28,DAY(JH$4)=28),AND(DAY(LOOKUP($F16,TenantNames,TenantStartDates))&gt;30,DAY(EOMONTH(JH$4,0))=30,DAY(JH$4)=30),DAY(LOOKUP($F16,TenantNames,TenantStartDates))=DAY(JH$4)),IF((LOOKUP($F16,TenantNames,TenantEndDates)-JH$4)&lt;=31,LOOKUP($F16,TenantNames,TenantTotalRevenues)-SUM($JA16:JG16),LOOKUP($F16,TenantNames,TenantMonthlyRents)),IF(AND((SUMIF($G$4:AHB$4,"&lt;"&amp;JH$4,$G16:AHB16))&gt;SUMIFS(TransactionAmounts,TenantSources,$F16,'Filtered Data'!$C$2:$C23,"&lt;"&amp;JH$4),JH$4&lt;TODAY()),"Late","Occupied")),)))</f>
        <v/>
      </c>
      <c r="JI16" s="33" t="str">
        <f>IF(ISBLANK($F16),,IF(TODAY()=JI$4,"Today",IF(AND(LOOKUP($F16,TenantNames,TenantStartDates)&lt;=JI$4,LOOKUP($F16,TenantNames,TenantEndDates)&gt;=JI$4),IF(OR(AND(DAY(LOOKUP($F16,TenantNames,TenantStartDates))&gt;28,DAY(EOMONTH(JI$4,0))=28,DAY(JI$4)=28),AND(DAY(LOOKUP($F16,TenantNames,TenantStartDates))&gt;30,DAY(EOMONTH(JI$4,0))=30,DAY(JI$4)=30),DAY(LOOKUP($F16,TenantNames,TenantStartDates))=DAY(JI$4)),IF((LOOKUP($F16,TenantNames,TenantEndDates)-JI$4)&lt;=31,LOOKUP($F16,TenantNames,TenantTotalRevenues)-SUM($JA16:JH16),LOOKUP($F16,TenantNames,TenantMonthlyRents)),IF(AND((SUMIF($G$4:AHB$4,"&lt;"&amp;JI$4,$G16:AHB16))&gt;SUMIFS(TransactionAmounts,TenantSources,$F16,'Filtered Data'!$C$2:$C23,"&lt;"&amp;JI$4),JI$4&lt;TODAY()),"Late","Occupied")),)))</f>
        <v/>
      </c>
      <c r="JJ16" s="33" t="str">
        <f>IF(ISBLANK($F16),,IF(TODAY()=JJ$4,"Today",IF(AND(LOOKUP($F16,TenantNames,TenantStartDates)&lt;=JJ$4,LOOKUP($F16,TenantNames,TenantEndDates)&gt;=JJ$4),IF(OR(AND(DAY(LOOKUP($F16,TenantNames,TenantStartDates))&gt;28,DAY(EOMONTH(JJ$4,0))=28,DAY(JJ$4)=28),AND(DAY(LOOKUP($F16,TenantNames,TenantStartDates))&gt;30,DAY(EOMONTH(JJ$4,0))=30,DAY(JJ$4)=30),DAY(LOOKUP($F16,TenantNames,TenantStartDates))=DAY(JJ$4)),IF((LOOKUP($F16,TenantNames,TenantEndDates)-JJ$4)&lt;=31,LOOKUP($F16,TenantNames,TenantTotalRevenues)-SUM($JA16:JI16),LOOKUP($F16,TenantNames,TenantMonthlyRents)),IF(AND((SUMIF($G$4:AHB$4,"&lt;"&amp;JJ$4,$G16:AHB16))&gt;SUMIFS(TransactionAmounts,TenantSources,$F16,'Filtered Data'!$C$2:$C23,"&lt;"&amp;JJ$4),JJ$4&lt;TODAY()),"Late","Occupied")),)))</f>
        <v/>
      </c>
      <c r="JK16" s="33" t="str">
        <f>IF(ISBLANK($F16),,IF(TODAY()=JK$4,"Today",IF(AND(LOOKUP($F16,TenantNames,TenantStartDates)&lt;=JK$4,LOOKUP($F16,TenantNames,TenantEndDates)&gt;=JK$4),IF(OR(AND(DAY(LOOKUP($F16,TenantNames,TenantStartDates))&gt;28,DAY(EOMONTH(JK$4,0))=28,DAY(JK$4)=28),AND(DAY(LOOKUP($F16,TenantNames,TenantStartDates))&gt;30,DAY(EOMONTH(JK$4,0))=30,DAY(JK$4)=30),DAY(LOOKUP($F16,TenantNames,TenantStartDates))=DAY(JK$4)),IF((LOOKUP($F16,TenantNames,TenantEndDates)-JK$4)&lt;=31,LOOKUP($F16,TenantNames,TenantTotalRevenues)-SUM($JA16:JJ16),LOOKUP($F16,TenantNames,TenantMonthlyRents)),IF(AND((SUMIF($G$4:AHB$4,"&lt;"&amp;JK$4,$G16:AHB16))&gt;SUMIFS(TransactionAmounts,TenantSources,$F16,'Filtered Data'!$C$2:$C23,"&lt;"&amp;JK$4),JK$4&lt;TODAY()),"Late","Occupied")),)))</f>
        <v/>
      </c>
      <c r="JL16" s="33" t="str">
        <f>IF(ISBLANK($F16),,IF(TODAY()=JL$4,"Today",IF(AND(LOOKUP($F16,TenantNames,TenantStartDates)&lt;=JL$4,LOOKUP($F16,TenantNames,TenantEndDates)&gt;=JL$4),IF(OR(AND(DAY(LOOKUP($F16,TenantNames,TenantStartDates))&gt;28,DAY(EOMONTH(JL$4,0))=28,DAY(JL$4)=28),AND(DAY(LOOKUP($F16,TenantNames,TenantStartDates))&gt;30,DAY(EOMONTH(JL$4,0))=30,DAY(JL$4)=30),DAY(LOOKUP($F16,TenantNames,TenantStartDates))=DAY(JL$4)),IF((LOOKUP($F16,TenantNames,TenantEndDates)-JL$4)&lt;=31,LOOKUP($F16,TenantNames,TenantTotalRevenues)-SUM($JA16:JK16),LOOKUP($F16,TenantNames,TenantMonthlyRents)),IF(AND((SUMIF($G$4:AHB$4,"&lt;"&amp;JL$4,$G16:AHB16))&gt;SUMIFS(TransactionAmounts,TenantSources,$F16,'Filtered Data'!$C$2:$C23,"&lt;"&amp;JL$4),JL$4&lt;TODAY()),"Late","Occupied")),)))</f>
        <v/>
      </c>
      <c r="JM16" s="33" t="str">
        <f>IF(ISBLANK($F16),,IF(TODAY()=JM$4,"Today",IF(AND(LOOKUP($F16,TenantNames,TenantStartDates)&lt;=JM$4,LOOKUP($F16,TenantNames,TenantEndDates)&gt;=JM$4),IF(OR(AND(DAY(LOOKUP($F16,TenantNames,TenantStartDates))&gt;28,DAY(EOMONTH(JM$4,0))=28,DAY(JM$4)=28),AND(DAY(LOOKUP($F16,TenantNames,TenantStartDates))&gt;30,DAY(EOMONTH(JM$4,0))=30,DAY(JM$4)=30),DAY(LOOKUP($F16,TenantNames,TenantStartDates))=DAY(JM$4)),IF((LOOKUP($F16,TenantNames,TenantEndDates)-JM$4)&lt;=31,LOOKUP($F16,TenantNames,TenantTotalRevenues)-SUM($JA16:JL16),LOOKUP($F16,TenantNames,TenantMonthlyRents)),IF(AND((SUMIF($G$4:AHB$4,"&lt;"&amp;JM$4,$G16:AHB16))&gt;SUMIFS(TransactionAmounts,TenantSources,$F16,'Filtered Data'!$C$2:$C23,"&lt;"&amp;JM$4),JM$4&lt;TODAY()),"Late","Occupied")),)))</f>
        <v/>
      </c>
      <c r="JN16" s="33" t="str">
        <f>IF(ISBLANK($F16),,IF(TODAY()=JN$4,"Today",IF(AND(LOOKUP($F16,TenantNames,TenantStartDates)&lt;=JN$4,LOOKUP($F16,TenantNames,TenantEndDates)&gt;=JN$4),IF(OR(AND(DAY(LOOKUP($F16,TenantNames,TenantStartDates))&gt;28,DAY(EOMONTH(JN$4,0))=28,DAY(JN$4)=28),AND(DAY(LOOKUP($F16,TenantNames,TenantStartDates))&gt;30,DAY(EOMONTH(JN$4,0))=30,DAY(JN$4)=30),DAY(LOOKUP($F16,TenantNames,TenantStartDates))=DAY(JN$4)),IF((LOOKUP($F16,TenantNames,TenantEndDates)-JN$4)&lt;=31,LOOKUP($F16,TenantNames,TenantTotalRevenues)-SUM($JA16:JM16),LOOKUP($F16,TenantNames,TenantMonthlyRents)),IF(AND((SUMIF($G$4:AHB$4,"&lt;"&amp;JN$4,$G16:AHB16))&gt;SUMIFS(TransactionAmounts,TenantSources,$F16,'Filtered Data'!$C$2:$C23,"&lt;"&amp;JN$4),JN$4&lt;TODAY()),"Late","Occupied")),)))</f>
        <v/>
      </c>
      <c r="JO16" s="33" t="str">
        <f>IF(ISBLANK($F16),,IF(TODAY()=JO$4,"Today",IF(AND(LOOKUP($F16,TenantNames,TenantStartDates)&lt;=JO$4,LOOKUP($F16,TenantNames,TenantEndDates)&gt;=JO$4),IF(OR(AND(DAY(LOOKUP($F16,TenantNames,TenantStartDates))&gt;28,DAY(EOMONTH(JO$4,0))=28,DAY(JO$4)=28),AND(DAY(LOOKUP($F16,TenantNames,TenantStartDates))&gt;30,DAY(EOMONTH(JO$4,0))=30,DAY(JO$4)=30),DAY(LOOKUP($F16,TenantNames,TenantStartDates))=DAY(JO$4)),IF((LOOKUP($F16,TenantNames,TenantEndDates)-JO$4)&lt;=31,LOOKUP($F16,TenantNames,TenantTotalRevenues)-SUM($JA16:JN16),LOOKUP($F16,TenantNames,TenantMonthlyRents)),IF(AND((SUMIF($G$4:AHB$4,"&lt;"&amp;JO$4,$G16:AHB16))&gt;SUMIFS(TransactionAmounts,TenantSources,$F16,'Filtered Data'!$C$2:$C23,"&lt;"&amp;JO$4),JO$4&lt;TODAY()),"Late","Occupied")),)))</f>
        <v/>
      </c>
      <c r="JP16" s="33" t="str">
        <f>IF(ISBLANK($F16),,IF(TODAY()=JP$4,"Today",IF(AND(LOOKUP($F16,TenantNames,TenantStartDates)&lt;=JP$4,LOOKUP($F16,TenantNames,TenantEndDates)&gt;=JP$4),IF(OR(AND(DAY(LOOKUP($F16,TenantNames,TenantStartDates))&gt;28,DAY(EOMONTH(JP$4,0))=28,DAY(JP$4)=28),AND(DAY(LOOKUP($F16,TenantNames,TenantStartDates))&gt;30,DAY(EOMONTH(JP$4,0))=30,DAY(JP$4)=30),DAY(LOOKUP($F16,TenantNames,TenantStartDates))=DAY(JP$4)),IF((LOOKUP($F16,TenantNames,TenantEndDates)-JP$4)&lt;=31,LOOKUP($F16,TenantNames,TenantTotalRevenues)-SUM($JA16:JO16),LOOKUP($F16,TenantNames,TenantMonthlyRents)),IF(AND((SUMIF($G$4:AHB$4,"&lt;"&amp;JP$4,$G16:AHB16))&gt;SUMIFS(TransactionAmounts,TenantSources,$F16,'Filtered Data'!$C$2:$C23,"&lt;"&amp;JP$4),JP$4&lt;TODAY()),"Late","Occupied")),)))</f>
        <v/>
      </c>
      <c r="JQ16" s="33" t="str">
        <f>IF(ISBLANK($F16),,IF(TODAY()=JQ$4,"Today",IF(AND(LOOKUP($F16,TenantNames,TenantStartDates)&lt;=JQ$4,LOOKUP($F16,TenantNames,TenantEndDates)&gt;=JQ$4),IF(OR(AND(DAY(LOOKUP($F16,TenantNames,TenantStartDates))&gt;28,DAY(EOMONTH(JQ$4,0))=28,DAY(JQ$4)=28),AND(DAY(LOOKUP($F16,TenantNames,TenantStartDates))&gt;30,DAY(EOMONTH(JQ$4,0))=30,DAY(JQ$4)=30),DAY(LOOKUP($F16,TenantNames,TenantStartDates))=DAY(JQ$4)),IF((LOOKUP($F16,TenantNames,TenantEndDates)-JQ$4)&lt;=31,LOOKUP($F16,TenantNames,TenantTotalRevenues)-SUM($JA16:JP16),LOOKUP($F16,TenantNames,TenantMonthlyRents)),IF(AND((SUMIF($G$4:AHB$4,"&lt;"&amp;JQ$4,$G16:AHB16))&gt;SUMIFS(TransactionAmounts,TenantSources,$F16,'Filtered Data'!$C$2:$C23,"&lt;"&amp;JQ$4),JQ$4&lt;TODAY()),"Late","Occupied")),)))</f>
        <v/>
      </c>
      <c r="JR16" s="33" t="str">
        <f>IF(ISBLANK($F16),,IF(TODAY()=JR$4,"Today",IF(AND(LOOKUP($F16,TenantNames,TenantStartDates)&lt;=JR$4,LOOKUP($F16,TenantNames,TenantEndDates)&gt;=JR$4),IF(OR(AND(DAY(LOOKUP($F16,TenantNames,TenantStartDates))&gt;28,DAY(EOMONTH(JR$4,0))=28,DAY(JR$4)=28),AND(DAY(LOOKUP($F16,TenantNames,TenantStartDates))&gt;30,DAY(EOMONTH(JR$4,0))=30,DAY(JR$4)=30),DAY(LOOKUP($F16,TenantNames,TenantStartDates))=DAY(JR$4)),IF((LOOKUP($F16,TenantNames,TenantEndDates)-JR$4)&lt;=31,LOOKUP($F16,TenantNames,TenantTotalRevenues)-SUM($JA16:JQ16),LOOKUP($F16,TenantNames,TenantMonthlyRents)),IF(AND((SUMIF($G$4:AHB$4,"&lt;"&amp;JR$4,$G16:AHB16))&gt;SUMIFS(TransactionAmounts,TenantSources,$F16,'Filtered Data'!$C$2:$C23,"&lt;"&amp;JR$4),JR$4&lt;TODAY()),"Late","Occupied")),)))</f>
        <v/>
      </c>
      <c r="JS16" s="33" t="str">
        <f>IF(ISBLANK($F16),,IF(TODAY()=JS$4,"Today",IF(AND(LOOKUP($F16,TenantNames,TenantStartDates)&lt;=JS$4,LOOKUP($F16,TenantNames,TenantEndDates)&gt;=JS$4),IF(OR(AND(DAY(LOOKUP($F16,TenantNames,TenantStartDates))&gt;28,DAY(EOMONTH(JS$4,0))=28,DAY(JS$4)=28),AND(DAY(LOOKUP($F16,TenantNames,TenantStartDates))&gt;30,DAY(EOMONTH(JS$4,0))=30,DAY(JS$4)=30),DAY(LOOKUP($F16,TenantNames,TenantStartDates))=DAY(JS$4)),IF((LOOKUP($F16,TenantNames,TenantEndDates)-JS$4)&lt;=31,LOOKUP($F16,TenantNames,TenantTotalRevenues)-SUM($JA16:JR16),LOOKUP($F16,TenantNames,TenantMonthlyRents)),IF(AND((SUMIF($G$4:AHB$4,"&lt;"&amp;JS$4,$G16:AHB16))&gt;SUMIFS(TransactionAmounts,TenantSources,$F16,'Filtered Data'!$C$2:$C23,"&lt;"&amp;JS$4),JS$4&lt;TODAY()),"Late","Occupied")),)))</f>
        <v/>
      </c>
      <c r="JT16" s="33" t="str">
        <f>IF(ISBLANK($F16),,IF(TODAY()=JT$4,"Today",IF(AND(LOOKUP($F16,TenantNames,TenantStartDates)&lt;=JT$4,LOOKUP($F16,TenantNames,TenantEndDates)&gt;=JT$4),IF(OR(AND(DAY(LOOKUP($F16,TenantNames,TenantStartDates))&gt;28,DAY(EOMONTH(JT$4,0))=28,DAY(JT$4)=28),AND(DAY(LOOKUP($F16,TenantNames,TenantStartDates))&gt;30,DAY(EOMONTH(JT$4,0))=30,DAY(JT$4)=30),DAY(LOOKUP($F16,TenantNames,TenantStartDates))=DAY(JT$4)),IF((LOOKUP($F16,TenantNames,TenantEndDates)-JT$4)&lt;=31,LOOKUP($F16,TenantNames,TenantTotalRevenues)-SUM($JA16:JS16),LOOKUP($F16,TenantNames,TenantMonthlyRents)),IF(AND((SUMIF($G$4:AHB$4,"&lt;"&amp;JT$4,$G16:AHB16))&gt;SUMIFS(TransactionAmounts,TenantSources,$F16,'Filtered Data'!$C$2:$C23,"&lt;"&amp;JT$4),JT$4&lt;TODAY()),"Late","Occupied")),)))</f>
        <v/>
      </c>
      <c r="JU16" s="33" t="str">
        <f>IF(ISBLANK($F16),,IF(TODAY()=JU$4,"Today",IF(AND(LOOKUP($F16,TenantNames,TenantStartDates)&lt;=JU$4,LOOKUP($F16,TenantNames,TenantEndDates)&gt;=JU$4),IF(OR(AND(DAY(LOOKUP($F16,TenantNames,TenantStartDates))&gt;28,DAY(EOMONTH(JU$4,0))=28,DAY(JU$4)=28),AND(DAY(LOOKUP($F16,TenantNames,TenantStartDates))&gt;30,DAY(EOMONTH(JU$4,0))=30,DAY(JU$4)=30),DAY(LOOKUP($F16,TenantNames,TenantStartDates))=DAY(JU$4)),IF((LOOKUP($F16,TenantNames,TenantEndDates)-JU$4)&lt;=31,LOOKUP($F16,TenantNames,TenantTotalRevenues)-SUM($JA16:JT16),LOOKUP($F16,TenantNames,TenantMonthlyRents)),IF(AND((SUMIF($G$4:AHB$4,"&lt;"&amp;JU$4,$G16:AHB16))&gt;SUMIFS(TransactionAmounts,TenantSources,$F16,'Filtered Data'!$C$2:$C23,"&lt;"&amp;JU$4),JU$4&lt;TODAY()),"Late","Occupied")),)))</f>
        <v/>
      </c>
      <c r="JV16" s="33" t="str">
        <f>IF(ISBLANK($F16),,IF(TODAY()=JV$4,"Today",IF(AND(LOOKUP($F16,TenantNames,TenantStartDates)&lt;=JV$4,LOOKUP($F16,TenantNames,TenantEndDates)&gt;=JV$4),IF(OR(AND(DAY(LOOKUP($F16,TenantNames,TenantStartDates))&gt;28,DAY(EOMONTH(JV$4,0))=28,DAY(JV$4)=28),AND(DAY(LOOKUP($F16,TenantNames,TenantStartDates))&gt;30,DAY(EOMONTH(JV$4,0))=30,DAY(JV$4)=30),DAY(LOOKUP($F16,TenantNames,TenantStartDates))=DAY(JV$4)),IF((LOOKUP($F16,TenantNames,TenantEndDates)-JV$4)&lt;=31,LOOKUP($F16,TenantNames,TenantTotalRevenues)-SUM($JA16:JU16),LOOKUP($F16,TenantNames,TenantMonthlyRents)),IF(AND((SUMIF($G$4:AHB$4,"&lt;"&amp;JV$4,$G16:AHB16))&gt;SUMIFS(TransactionAmounts,TenantSources,$F16,'Filtered Data'!$C$2:$C23,"&lt;"&amp;JV$4),JV$4&lt;TODAY()),"Late","Occupied")),)))</f>
        <v/>
      </c>
      <c r="JW16" s="33" t="str">
        <f>IF(ISBLANK($F16),,IF(TODAY()=JW$4,"Today",IF(AND(LOOKUP($F16,TenantNames,TenantStartDates)&lt;=JW$4,LOOKUP($F16,TenantNames,TenantEndDates)&gt;=JW$4),IF(OR(AND(DAY(LOOKUP($F16,TenantNames,TenantStartDates))&gt;28,DAY(EOMONTH(JW$4,0))=28,DAY(JW$4)=28),AND(DAY(LOOKUP($F16,TenantNames,TenantStartDates))&gt;30,DAY(EOMONTH(JW$4,0))=30,DAY(JW$4)=30),DAY(LOOKUP($F16,TenantNames,TenantStartDates))=DAY(JW$4)),IF((LOOKUP($F16,TenantNames,TenantEndDates)-JW$4)&lt;=31,LOOKUP($F16,TenantNames,TenantTotalRevenues)-SUM($JA16:JV16),LOOKUP($F16,TenantNames,TenantMonthlyRents)),IF(AND((SUMIF($G$4:AHB$4,"&lt;"&amp;JW$4,$G16:AHB16))&gt;SUMIFS(TransactionAmounts,TenantSources,$F16,'Filtered Data'!$C$2:$C23,"&lt;"&amp;JW$4),JW$4&lt;TODAY()),"Late","Occupied")),)))</f>
        <v/>
      </c>
      <c r="JX16" s="33" t="str">
        <f>IF(ISBLANK($F16),,IF(TODAY()=JX$4,"Today",IF(AND(LOOKUP($F16,TenantNames,TenantStartDates)&lt;=JX$4,LOOKUP($F16,TenantNames,TenantEndDates)&gt;=JX$4),IF(OR(AND(DAY(LOOKUP($F16,TenantNames,TenantStartDates))&gt;28,DAY(EOMONTH(JX$4,0))=28,DAY(JX$4)=28),AND(DAY(LOOKUP($F16,TenantNames,TenantStartDates))&gt;30,DAY(EOMONTH(JX$4,0))=30,DAY(JX$4)=30),DAY(LOOKUP($F16,TenantNames,TenantStartDates))=DAY(JX$4)),IF((LOOKUP($F16,TenantNames,TenantEndDates)-JX$4)&lt;=31,LOOKUP($F16,TenantNames,TenantTotalRevenues)-SUM($JA16:JW16),LOOKUP($F16,TenantNames,TenantMonthlyRents)),IF(AND((SUMIF($G$4:AHB$4,"&lt;"&amp;JX$4,$G16:AHB16))&gt;SUMIFS(TransactionAmounts,TenantSources,$F16,'Filtered Data'!$C$2:$C23,"&lt;"&amp;JX$4),JX$4&lt;TODAY()),"Late","Occupied")),)))</f>
        <v/>
      </c>
      <c r="JY16" s="33" t="str">
        <f>IF(ISBLANK($F16),,IF(TODAY()=JY$4,"Today",IF(AND(LOOKUP($F16,TenantNames,TenantStartDates)&lt;=JY$4,LOOKUP($F16,TenantNames,TenantEndDates)&gt;=JY$4),IF(OR(AND(DAY(LOOKUP($F16,TenantNames,TenantStartDates))&gt;28,DAY(EOMONTH(JY$4,0))=28,DAY(JY$4)=28),AND(DAY(LOOKUP($F16,TenantNames,TenantStartDates))&gt;30,DAY(EOMONTH(JY$4,0))=30,DAY(JY$4)=30),DAY(LOOKUP($F16,TenantNames,TenantStartDates))=DAY(JY$4)),IF((LOOKUP($F16,TenantNames,TenantEndDates)-JY$4)&lt;=31,LOOKUP($F16,TenantNames,TenantTotalRevenues)-SUM($JA16:JX16),LOOKUP($F16,TenantNames,TenantMonthlyRents)),IF(AND((SUMIF($G$4:AHB$4,"&lt;"&amp;JY$4,$G16:AHB16))&gt;SUMIFS(TransactionAmounts,TenantSources,$F16,'Filtered Data'!$C$2:$C23,"&lt;"&amp;JY$4),JY$4&lt;TODAY()),"Late","Occupied")),)))</f>
        <v/>
      </c>
      <c r="JZ16" s="33" t="str">
        <f>IF(ISBLANK($F16),,IF(TODAY()=JZ$4,"Today",IF(AND(LOOKUP($F16,TenantNames,TenantStartDates)&lt;=JZ$4,LOOKUP($F16,TenantNames,TenantEndDates)&gt;=JZ$4),IF(OR(AND(DAY(LOOKUP($F16,TenantNames,TenantStartDates))&gt;28,DAY(EOMONTH(JZ$4,0))=28,DAY(JZ$4)=28),AND(DAY(LOOKUP($F16,TenantNames,TenantStartDates))&gt;30,DAY(EOMONTH(JZ$4,0))=30,DAY(JZ$4)=30),DAY(LOOKUP($F16,TenantNames,TenantStartDates))=DAY(JZ$4)),IF((LOOKUP($F16,TenantNames,TenantEndDates)-JZ$4)&lt;=31,LOOKUP($F16,TenantNames,TenantTotalRevenues)-SUM($JA16:JY16),LOOKUP($F16,TenantNames,TenantMonthlyRents)),IF(AND((SUMIF($G$4:AHB$4,"&lt;"&amp;JZ$4,$G16:AHB16))&gt;SUMIFS(TransactionAmounts,TenantSources,$F16,'Filtered Data'!$C$2:$C23,"&lt;"&amp;JZ$4),JZ$4&lt;TODAY()),"Late","Occupied")),)))</f>
        <v/>
      </c>
      <c r="KA16" s="33" t="str">
        <f>IF(ISBLANK($F16),,IF(TODAY()=KA$4,"Today",IF(AND(LOOKUP($F16,TenantNames,TenantStartDates)&lt;=KA$4,LOOKUP($F16,TenantNames,TenantEndDates)&gt;=KA$4),IF(OR(AND(DAY(LOOKUP($F16,TenantNames,TenantStartDates))&gt;28,DAY(EOMONTH(KA$4,0))=28,DAY(KA$4)=28),AND(DAY(LOOKUP($F16,TenantNames,TenantStartDates))&gt;30,DAY(EOMONTH(KA$4,0))=30,DAY(KA$4)=30),DAY(LOOKUP($F16,TenantNames,TenantStartDates))=DAY(KA$4)),IF((LOOKUP($F16,TenantNames,TenantEndDates)-KA$4)&lt;=31,LOOKUP($F16,TenantNames,TenantTotalRevenues)-SUM($JA16:JZ16),LOOKUP($F16,TenantNames,TenantMonthlyRents)),IF(AND((SUMIF($G$4:AHB$4,"&lt;"&amp;KA$4,$G16:AHB16))&gt;SUMIFS(TransactionAmounts,TenantSources,$F16,'Filtered Data'!$C$2:$C23,"&lt;"&amp;KA$4),KA$4&lt;TODAY()),"Late","Occupied")),)))</f>
        <v/>
      </c>
      <c r="KB16" s="33" t="str">
        <f>IF(ISBLANK($F16),,IF(TODAY()=KB$4,"Today",IF(AND(LOOKUP($F16,TenantNames,TenantStartDates)&lt;=KB$4,LOOKUP($F16,TenantNames,TenantEndDates)&gt;=KB$4),IF(OR(AND(DAY(LOOKUP($F16,TenantNames,TenantStartDates))&gt;28,DAY(EOMONTH(KB$4,0))=28,DAY(KB$4)=28),AND(DAY(LOOKUP($F16,TenantNames,TenantStartDates))&gt;30,DAY(EOMONTH(KB$4,0))=30,DAY(KB$4)=30),DAY(LOOKUP($F16,TenantNames,TenantStartDates))=DAY(KB$4)),IF((LOOKUP($F16,TenantNames,TenantEndDates)-KB$4)&lt;=31,LOOKUP($F16,TenantNames,TenantTotalRevenues)-SUM($JA16:KA16),LOOKUP($F16,TenantNames,TenantMonthlyRents)),IF(AND((SUMIF($G$4:AHB$4,"&lt;"&amp;KB$4,$G16:AHB16))&gt;SUMIFS(TransactionAmounts,TenantSources,$F16,'Filtered Data'!$C$2:$C23,"&lt;"&amp;KB$4),KB$4&lt;TODAY()),"Late","Occupied")),)))</f>
        <v/>
      </c>
      <c r="KC16" s="33" t="str">
        <f>IF(ISBLANK($F16),,IF(TODAY()=KC$4,"Today",IF(AND(LOOKUP($F16,TenantNames,TenantStartDates)&lt;=KC$4,LOOKUP($F16,TenantNames,TenantEndDates)&gt;=KC$4),IF(OR(AND(DAY(LOOKUP($F16,TenantNames,TenantStartDates))&gt;28,DAY(EOMONTH(KC$4,0))=28,DAY(KC$4)=28),AND(DAY(LOOKUP($F16,TenantNames,TenantStartDates))&gt;30,DAY(EOMONTH(KC$4,0))=30,DAY(KC$4)=30),DAY(LOOKUP($F16,TenantNames,TenantStartDates))=DAY(KC$4)),IF((LOOKUP($F16,TenantNames,TenantEndDates)-KC$4)&lt;=31,LOOKUP($F16,TenantNames,TenantTotalRevenues)-SUM($JA16:KB16),LOOKUP($F16,TenantNames,TenantMonthlyRents)),IF(AND((SUMIF($G$4:AHB$4,"&lt;"&amp;KC$4,$G16:AHB16))&gt;SUMIFS(TransactionAmounts,TenantSources,$F16,'Filtered Data'!$C$2:$C23,"&lt;"&amp;KC$4),KC$4&lt;TODAY()),"Late","Occupied")),)))</f>
        <v/>
      </c>
      <c r="KD16" s="33" t="str">
        <f>IF(ISBLANK($F16),,IF(TODAY()=KD$4,"Today",IF(AND(LOOKUP($F16,TenantNames,TenantStartDates)&lt;=KD$4,LOOKUP($F16,TenantNames,TenantEndDates)&gt;=KD$4),IF(OR(AND(DAY(LOOKUP($F16,TenantNames,TenantStartDates))&gt;28,DAY(EOMONTH(KD$4,0))=28,DAY(KD$4)=28),AND(DAY(LOOKUP($F16,TenantNames,TenantStartDates))&gt;30,DAY(EOMONTH(KD$4,0))=30,DAY(KD$4)=30),DAY(LOOKUP($F16,TenantNames,TenantStartDates))=DAY(KD$4)),IF((LOOKUP($F16,TenantNames,TenantEndDates)-KD$4)&lt;=31,LOOKUP($F16,TenantNames,TenantTotalRevenues)-SUM($JA16:KC16),LOOKUP($F16,TenantNames,TenantMonthlyRents)),IF(AND((SUMIF($G$4:AHB$4,"&lt;"&amp;KD$4,$G16:AHB16))&gt;SUMIFS(TransactionAmounts,TenantSources,$F16,'Filtered Data'!$C$2:$C23,"&lt;"&amp;KD$4),KD$4&lt;TODAY()),"Late","Occupied")),)))</f>
        <v/>
      </c>
      <c r="KE16" s="33" t="str">
        <f>IF(ISBLANK($F16),,IF(TODAY()=KE$4,"Today",IF(AND(LOOKUP($F16,TenantNames,TenantStartDates)&lt;=KE$4,LOOKUP($F16,TenantNames,TenantEndDates)&gt;=KE$4),IF(OR(AND(DAY(LOOKUP($F16,TenantNames,TenantStartDates))&gt;28,DAY(EOMONTH(KE$4,0))=28,DAY(KE$4)=28),AND(DAY(LOOKUP($F16,TenantNames,TenantStartDates))&gt;30,DAY(EOMONTH(KE$4,0))=30,DAY(KE$4)=30),DAY(LOOKUP($F16,TenantNames,TenantStartDates))=DAY(KE$4)),IF((LOOKUP($F16,TenantNames,TenantEndDates)-KE$4)&lt;=31,LOOKUP($F16,TenantNames,TenantTotalRevenues)-SUM($JA16:KD16),LOOKUP($F16,TenantNames,TenantMonthlyRents)),IF(AND((SUMIF($G$4:AHB$4,"&lt;"&amp;KE$4,$G16:AHB16))&gt;SUMIFS(TransactionAmounts,TenantSources,$F16,'Filtered Data'!$C$2:$C23,"&lt;"&amp;KE$4),KE$4&lt;TODAY()),"Late","Occupied")),)))</f>
        <v/>
      </c>
      <c r="KF16" s="33" t="str">
        <f>IF(ISBLANK($F16),,IF(TODAY()=KF$4,"Today",IF(AND(LOOKUP($F16,TenantNames,TenantStartDates)&lt;=KF$4,LOOKUP($F16,TenantNames,TenantEndDates)&gt;=KF$4),IF(OR(AND(DAY(LOOKUP($F16,TenantNames,TenantStartDates))&gt;28,DAY(EOMONTH(KF$4,0))=28,DAY(KF$4)=28),AND(DAY(LOOKUP($F16,TenantNames,TenantStartDates))&gt;30,DAY(EOMONTH(KF$4,0))=30,DAY(KF$4)=30),DAY(LOOKUP($F16,TenantNames,TenantStartDates))=DAY(KF$4)),IF((LOOKUP($F16,TenantNames,TenantEndDates)-KF$4)&lt;=31,LOOKUP($F16,TenantNames,TenantTotalRevenues)-SUM($JA16:KE16),LOOKUP($F16,TenantNames,TenantMonthlyRents)),IF(AND((SUMIF($G$4:AHB$4,"&lt;"&amp;KF$4,$G16:AHB16))&gt;SUMIFS(TransactionAmounts,TenantSources,$F16,'Filtered Data'!$C$2:$C23,"&lt;"&amp;KF$4),KF$4&lt;TODAY()),"Late","Occupied")),)))</f>
        <v/>
      </c>
      <c r="KG16" s="33" t="str">
        <f>IF(ISBLANK($F16),,IF(TODAY()=KG$4,"Today",IF(AND(LOOKUP($F16,TenantNames,TenantStartDates)&lt;=KG$4,LOOKUP($F16,TenantNames,TenantEndDates)&gt;=KG$4),IF(OR(AND(DAY(LOOKUP($F16,TenantNames,TenantStartDates))&gt;28,DAY(EOMONTH(KG$4,0))=28,DAY(KG$4)=28),AND(DAY(LOOKUP($F16,TenantNames,TenantStartDates))&gt;30,DAY(EOMONTH(KG$4,0))=30,DAY(KG$4)=30),DAY(LOOKUP($F16,TenantNames,TenantStartDates))=DAY(KG$4)),IF((LOOKUP($F16,TenantNames,TenantEndDates)-KG$4)&lt;=31,LOOKUP($F16,TenantNames,TenantTotalRevenues)-SUM($JA16:KF16),LOOKUP($F16,TenantNames,TenantMonthlyRents)),IF(AND((SUMIF($G$4:AHB$4,"&lt;"&amp;KG$4,$G16:AHB16))&gt;SUMIFS(TransactionAmounts,TenantSources,$F16,'Filtered Data'!$C$2:$C23,"&lt;"&amp;KG$4),KG$4&lt;TODAY()),"Late","Occupied")),)))</f>
        <v/>
      </c>
      <c r="KH16" s="33" t="str">
        <f>IF(ISBLANK($F16),,IF(TODAY()=KH$4,"Today",IF(AND(LOOKUP($F16,TenantNames,TenantStartDates)&lt;=KH$4,LOOKUP($F16,TenantNames,TenantEndDates)&gt;=KH$4),IF(OR(AND(DAY(LOOKUP($F16,TenantNames,TenantStartDates))&gt;28,DAY(EOMONTH(KH$4,0))=28,DAY(KH$4)=28),AND(DAY(LOOKUP($F16,TenantNames,TenantStartDates))&gt;30,DAY(EOMONTH(KH$4,0))=30,DAY(KH$4)=30),DAY(LOOKUP($F16,TenantNames,TenantStartDates))=DAY(KH$4)),IF((LOOKUP($F16,TenantNames,TenantEndDates)-KH$4)&lt;=31,LOOKUP($F16,TenantNames,TenantTotalRevenues)-SUM($JA16:KG16),LOOKUP($F16,TenantNames,TenantMonthlyRents)),IF(AND((SUMIF($G$4:AHB$4,"&lt;"&amp;KH$4,$G16:AHB16))&gt;SUMIFS(TransactionAmounts,TenantSources,$F16,'Filtered Data'!$C$2:$C23,"&lt;"&amp;KH$4),KH$4&lt;TODAY()),"Late","Occupied")),)))</f>
        <v/>
      </c>
      <c r="KI16" s="33" t="str">
        <f>IF(ISBLANK($F16),,IF(TODAY()=KI$4,"Today",IF(AND(LOOKUP($F16,TenantNames,TenantStartDates)&lt;=KI$4,LOOKUP($F16,TenantNames,TenantEndDates)&gt;=KI$4),IF(OR(AND(DAY(LOOKUP($F16,TenantNames,TenantStartDates))&gt;28,DAY(EOMONTH(KI$4,0))=28,DAY(KI$4)=28),AND(DAY(LOOKUP($F16,TenantNames,TenantStartDates))&gt;30,DAY(EOMONTH(KI$4,0))=30,DAY(KI$4)=30),DAY(LOOKUP($F16,TenantNames,TenantStartDates))=DAY(KI$4)),IF((LOOKUP($F16,TenantNames,TenantEndDates)-KI$4)&lt;=31,LOOKUP($F16,TenantNames,TenantTotalRevenues)-SUM($JA16:KH16),LOOKUP($F16,TenantNames,TenantMonthlyRents)),IF(AND((SUMIF($G$4:AHB$4,"&lt;"&amp;KI$4,$G16:AHB16))&gt;SUMIFS(TransactionAmounts,TenantSources,$F16,'Filtered Data'!$C$2:$C23,"&lt;"&amp;KI$4),KI$4&lt;TODAY()),"Late","Occupied")),)))</f>
        <v/>
      </c>
      <c r="KJ16" s="33" t="str">
        <f>IF(ISBLANK($F16),,IF(TODAY()=KJ$4,"Today",IF(AND(LOOKUP($F16,TenantNames,TenantStartDates)&lt;=KJ$4,LOOKUP($F16,TenantNames,TenantEndDates)&gt;=KJ$4),IF(OR(AND(DAY(LOOKUP($F16,TenantNames,TenantStartDates))&gt;28,DAY(EOMONTH(KJ$4,0))=28,DAY(KJ$4)=28),AND(DAY(LOOKUP($F16,TenantNames,TenantStartDates))&gt;30,DAY(EOMONTH(KJ$4,0))=30,DAY(KJ$4)=30),DAY(LOOKUP($F16,TenantNames,TenantStartDates))=DAY(KJ$4)),IF((LOOKUP($F16,TenantNames,TenantEndDates)-KJ$4)&lt;=31,LOOKUP($F16,TenantNames,TenantTotalRevenues)-SUM($JA16:KI16),LOOKUP($F16,TenantNames,TenantMonthlyRents)),IF(AND((SUMIF($G$4:AHB$4,"&lt;"&amp;KJ$4,$G16:AHB16))&gt;SUMIFS(TransactionAmounts,TenantSources,$F16,'Filtered Data'!$C$2:$C23,"&lt;"&amp;KJ$4),KJ$4&lt;TODAY()),"Late","Occupied")),)))</f>
        <v/>
      </c>
      <c r="KK16" s="33" t="str">
        <f>IF(ISBLANK($F16),,IF(TODAY()=KK$4,"Today",IF(AND(LOOKUP($F16,TenantNames,TenantStartDates)&lt;=KK$4,LOOKUP($F16,TenantNames,TenantEndDates)&gt;=KK$4),IF(OR(AND(DAY(LOOKUP($F16,TenantNames,TenantStartDates))&gt;28,DAY(EOMONTH(KK$4,0))=28,DAY(KK$4)=28),AND(DAY(LOOKUP($F16,TenantNames,TenantStartDates))&gt;30,DAY(EOMONTH(KK$4,0))=30,DAY(KK$4)=30),DAY(LOOKUP($F16,TenantNames,TenantStartDates))=DAY(KK$4)),IF((LOOKUP($F16,TenantNames,TenantEndDates)-KK$4)&lt;=31,LOOKUP($F16,TenantNames,TenantTotalRevenues)-SUM($JA16:KJ16),LOOKUP($F16,TenantNames,TenantMonthlyRents)),IF(AND((SUMIF($G$4:AHB$4,"&lt;"&amp;KK$4,$G16:AHB16))&gt;SUMIFS(TransactionAmounts,TenantSources,$F16,'Filtered Data'!$C$2:$C23,"&lt;"&amp;KK$4),KK$4&lt;TODAY()),"Late","Occupied")),)))</f>
        <v/>
      </c>
      <c r="KL16" s="33" t="str">
        <f>IF(ISBLANK($F16),,IF(TODAY()=KL$4,"Today",IF(AND(LOOKUP($F16,TenantNames,TenantStartDates)&lt;=KL$4,LOOKUP($F16,TenantNames,TenantEndDates)&gt;=KL$4),IF(OR(AND(DAY(LOOKUP($F16,TenantNames,TenantStartDates))&gt;28,DAY(EOMONTH(KL$4,0))=28,DAY(KL$4)=28),AND(DAY(LOOKUP($F16,TenantNames,TenantStartDates))&gt;30,DAY(EOMONTH(KL$4,0))=30,DAY(KL$4)=30),DAY(LOOKUP($F16,TenantNames,TenantStartDates))=DAY(KL$4)),IF((LOOKUP($F16,TenantNames,TenantEndDates)-KL$4)&lt;=31,LOOKUP($F16,TenantNames,TenantTotalRevenues)-SUM($JA16:KK16),LOOKUP($F16,TenantNames,TenantMonthlyRents)),IF(AND((SUMIF($G$4:AHB$4,"&lt;"&amp;KL$4,$G16:AHB16))&gt;SUMIFS(TransactionAmounts,TenantSources,$F16,'Filtered Data'!$C$2:$C23,"&lt;"&amp;KL$4),KL$4&lt;TODAY()),"Late","Occupied")),)))</f>
        <v/>
      </c>
      <c r="KM16" s="33" t="str">
        <f>IF(ISBLANK($F16),,IF(TODAY()=KM$4,"Today",IF(AND(LOOKUP($F16,TenantNames,TenantStartDates)&lt;=KM$4,LOOKUP($F16,TenantNames,TenantEndDates)&gt;=KM$4),IF(OR(AND(DAY(LOOKUP($F16,TenantNames,TenantStartDates))&gt;28,DAY(EOMONTH(KM$4,0))=28,DAY(KM$4)=28),AND(DAY(LOOKUP($F16,TenantNames,TenantStartDates))&gt;30,DAY(EOMONTH(KM$4,0))=30,DAY(KM$4)=30),DAY(LOOKUP($F16,TenantNames,TenantStartDates))=DAY(KM$4)),IF((LOOKUP($F16,TenantNames,TenantEndDates)-KM$4)&lt;=31,LOOKUP($F16,TenantNames,TenantTotalRevenues)-SUM($JA16:KL16),LOOKUP($F16,TenantNames,TenantMonthlyRents)),IF(AND((SUMIF($G$4:AHB$4,"&lt;"&amp;KM$4,$G16:AHB16))&gt;SUMIFS(TransactionAmounts,TenantSources,$F16,'Filtered Data'!$C$2:$C23,"&lt;"&amp;KM$4),KM$4&lt;TODAY()),"Late","Occupied")),)))</f>
        <v/>
      </c>
      <c r="KN16" s="33" t="str">
        <f>IF(ISBLANK($F16),,IF(TODAY()=KN$4,"Today",IF(AND(LOOKUP($F16,TenantNames,TenantStartDates)&lt;=KN$4,LOOKUP($F16,TenantNames,TenantEndDates)&gt;=KN$4),IF(OR(AND(DAY(LOOKUP($F16,TenantNames,TenantStartDates))&gt;28,DAY(EOMONTH(KN$4,0))=28,DAY(KN$4)=28),AND(DAY(LOOKUP($F16,TenantNames,TenantStartDates))&gt;30,DAY(EOMONTH(KN$4,0))=30,DAY(KN$4)=30),DAY(LOOKUP($F16,TenantNames,TenantStartDates))=DAY(KN$4)),IF((LOOKUP($F16,TenantNames,TenantEndDates)-KN$4)&lt;=31,LOOKUP($F16,TenantNames,TenantTotalRevenues)-SUM($JA16:KM16),LOOKUP($F16,TenantNames,TenantMonthlyRents)),IF(AND((SUMIF($G$4:AHB$4,"&lt;"&amp;KN$4,$G16:AHB16))&gt;SUMIFS(TransactionAmounts,TenantSources,$F16,'Filtered Data'!$C$2:$C23,"&lt;"&amp;KN$4),KN$4&lt;TODAY()),"Late","Occupied")),)))</f>
        <v/>
      </c>
      <c r="KO16" s="33" t="str">
        <f>IF(ISBLANK($F16),,IF(TODAY()=KO$4,"Today",IF(AND(LOOKUP($F16,TenantNames,TenantStartDates)&lt;=KO$4,LOOKUP($F16,TenantNames,TenantEndDates)&gt;=KO$4),IF(OR(AND(DAY(LOOKUP($F16,TenantNames,TenantStartDates))&gt;28,DAY(EOMONTH(KO$4,0))=28,DAY(KO$4)=28),AND(DAY(LOOKUP($F16,TenantNames,TenantStartDates))&gt;30,DAY(EOMONTH(KO$4,0))=30,DAY(KO$4)=30),DAY(LOOKUP($F16,TenantNames,TenantStartDates))=DAY(KO$4)),IF((LOOKUP($F16,TenantNames,TenantEndDates)-KO$4)&lt;=31,LOOKUP($F16,TenantNames,TenantTotalRevenues)-SUM($JA16:KN16),LOOKUP($F16,TenantNames,TenantMonthlyRents)),IF(AND((SUMIF($G$4:AHB$4,"&lt;"&amp;KO$4,$G16:AHB16))&gt;SUMIFS(TransactionAmounts,TenantSources,$F16,'Filtered Data'!$C$2:$C23,"&lt;"&amp;KO$4),KO$4&lt;TODAY()),"Late","Occupied")),)))</f>
        <v/>
      </c>
      <c r="KP16" s="33" t="str">
        <f>IF(ISBLANK($F16),,IF(TODAY()=KP$4,"Today",IF(AND(LOOKUP($F16,TenantNames,TenantStartDates)&lt;=KP$4,LOOKUP($F16,TenantNames,TenantEndDates)&gt;=KP$4),IF(OR(AND(DAY(LOOKUP($F16,TenantNames,TenantStartDates))&gt;28,DAY(EOMONTH(KP$4,0))=28,DAY(KP$4)=28),AND(DAY(LOOKUP($F16,TenantNames,TenantStartDates))&gt;30,DAY(EOMONTH(KP$4,0))=30,DAY(KP$4)=30),DAY(LOOKUP($F16,TenantNames,TenantStartDates))=DAY(KP$4)),IF((LOOKUP($F16,TenantNames,TenantEndDates)-KP$4)&lt;=31,LOOKUP($F16,TenantNames,TenantTotalRevenues)-SUM($JA16:KO16),LOOKUP($F16,TenantNames,TenantMonthlyRents)),IF(AND((SUMIF($G$4:AHB$4,"&lt;"&amp;KP$4,$G16:AHB16))&gt;SUMIFS(TransactionAmounts,TenantSources,$F16,'Filtered Data'!$C$2:$C23,"&lt;"&amp;KP$4),KP$4&lt;TODAY()),"Late","Occupied")),)))</f>
        <v/>
      </c>
      <c r="KQ16" s="33" t="str">
        <f>IF(ISBLANK($F16),,IF(TODAY()=KQ$4,"Today",IF(AND(LOOKUP($F16,TenantNames,TenantStartDates)&lt;=KQ$4,LOOKUP($F16,TenantNames,TenantEndDates)&gt;=KQ$4),IF(OR(AND(DAY(LOOKUP($F16,TenantNames,TenantStartDates))&gt;28,DAY(EOMONTH(KQ$4,0))=28,DAY(KQ$4)=28),AND(DAY(LOOKUP($F16,TenantNames,TenantStartDates))&gt;30,DAY(EOMONTH(KQ$4,0))=30,DAY(KQ$4)=30),DAY(LOOKUP($F16,TenantNames,TenantStartDates))=DAY(KQ$4)),IF((LOOKUP($F16,TenantNames,TenantEndDates)-KQ$4)&lt;=31,LOOKUP($F16,TenantNames,TenantTotalRevenues)-SUM($JA16:KP16),LOOKUP($F16,TenantNames,TenantMonthlyRents)),IF(AND((SUMIF($G$4:AHB$4,"&lt;"&amp;KQ$4,$G16:AHB16))&gt;SUMIFS(TransactionAmounts,TenantSources,$F16,'Filtered Data'!$C$2:$C23,"&lt;"&amp;KQ$4),KQ$4&lt;TODAY()),"Late","Occupied")),)))</f>
        <v/>
      </c>
      <c r="KR16" s="33" t="str">
        <f>IF(ISBLANK($F16),,IF(TODAY()=KR$4,"Today",IF(AND(LOOKUP($F16,TenantNames,TenantStartDates)&lt;=KR$4,LOOKUP($F16,TenantNames,TenantEndDates)&gt;=KR$4),IF(OR(AND(DAY(LOOKUP($F16,TenantNames,TenantStartDates))&gt;28,DAY(EOMONTH(KR$4,0))=28,DAY(KR$4)=28),AND(DAY(LOOKUP($F16,TenantNames,TenantStartDates))&gt;30,DAY(EOMONTH(KR$4,0))=30,DAY(KR$4)=30),DAY(LOOKUP($F16,TenantNames,TenantStartDates))=DAY(KR$4)),IF((LOOKUP($F16,TenantNames,TenantEndDates)-KR$4)&lt;=31,LOOKUP($F16,TenantNames,TenantTotalRevenues)-SUM($JA16:KQ16),LOOKUP($F16,TenantNames,TenantMonthlyRents)),IF(AND((SUMIF($G$4:AHB$4,"&lt;"&amp;KR$4,$G16:AHB16))&gt;SUMIFS(TransactionAmounts,TenantSources,$F16,'Filtered Data'!$C$2:$C23,"&lt;"&amp;KR$4),KR$4&lt;TODAY()),"Late","Occupied")),)))</f>
        <v/>
      </c>
      <c r="KS16" s="33" t="str">
        <f>IF(ISBLANK($F16),,IF(TODAY()=KS$4,"Today",IF(AND(LOOKUP($F16,TenantNames,TenantStartDates)&lt;=KS$4,LOOKUP($F16,TenantNames,TenantEndDates)&gt;=KS$4),IF(OR(AND(DAY(LOOKUP($F16,TenantNames,TenantStartDates))&gt;28,DAY(EOMONTH(KS$4,0))=28,DAY(KS$4)=28),AND(DAY(LOOKUP($F16,TenantNames,TenantStartDates))&gt;30,DAY(EOMONTH(KS$4,0))=30,DAY(KS$4)=30),DAY(LOOKUP($F16,TenantNames,TenantStartDates))=DAY(KS$4)),IF((LOOKUP($F16,TenantNames,TenantEndDates)-KS$4)&lt;=31,LOOKUP($F16,TenantNames,TenantTotalRevenues)-SUM($JA16:KR16),LOOKUP($F16,TenantNames,TenantMonthlyRents)),IF(AND((SUMIF($G$4:AHB$4,"&lt;"&amp;KS$4,$G16:AHB16))&gt;SUMIFS(TransactionAmounts,TenantSources,$F16,'Filtered Data'!$C$2:$C23,"&lt;"&amp;KS$4),KS$4&lt;TODAY()),"Late","Occupied")),)))</f>
        <v/>
      </c>
      <c r="KT16" s="33" t="str">
        <f>IF(ISBLANK($F16),,IF(TODAY()=KT$4,"Today",IF(AND(LOOKUP($F16,TenantNames,TenantStartDates)&lt;=KT$4,LOOKUP($F16,TenantNames,TenantEndDates)&gt;=KT$4),IF(OR(AND(DAY(LOOKUP($F16,TenantNames,TenantStartDates))&gt;28,DAY(EOMONTH(KT$4,0))=28,DAY(KT$4)=28),AND(DAY(LOOKUP($F16,TenantNames,TenantStartDates))&gt;30,DAY(EOMONTH(KT$4,0))=30,DAY(KT$4)=30),DAY(LOOKUP($F16,TenantNames,TenantStartDates))=DAY(KT$4)),IF((LOOKUP($F16,TenantNames,TenantEndDates)-KT$4)&lt;=31,LOOKUP($F16,TenantNames,TenantTotalRevenues)-SUM($JA16:KS16),LOOKUP($F16,TenantNames,TenantMonthlyRents)),IF(AND((SUMIF($G$4:AHB$4,"&lt;"&amp;KT$4,$G16:AHB16))&gt;SUMIFS(TransactionAmounts,TenantSources,$F16,'Filtered Data'!$C$2:$C23,"&lt;"&amp;KT$4),KT$4&lt;TODAY()),"Late","Occupied")),)))</f>
        <v/>
      </c>
      <c r="KU16" s="33" t="str">
        <f>IF(ISBLANK($F16),,IF(TODAY()=KU$4,"Today",IF(AND(LOOKUP($F16,TenantNames,TenantStartDates)&lt;=KU$4,LOOKUP($F16,TenantNames,TenantEndDates)&gt;=KU$4),IF(OR(AND(DAY(LOOKUP($F16,TenantNames,TenantStartDates))&gt;28,DAY(EOMONTH(KU$4,0))=28,DAY(KU$4)=28),AND(DAY(LOOKUP($F16,TenantNames,TenantStartDates))&gt;30,DAY(EOMONTH(KU$4,0))=30,DAY(KU$4)=30),DAY(LOOKUP($F16,TenantNames,TenantStartDates))=DAY(KU$4)),IF((LOOKUP($F16,TenantNames,TenantEndDates)-KU$4)&lt;=31,LOOKUP($F16,TenantNames,TenantTotalRevenues)-SUM($JA16:KT16),LOOKUP($F16,TenantNames,TenantMonthlyRents)),IF(AND((SUMIF($G$4:AHB$4,"&lt;"&amp;KU$4,$G16:AHB16))&gt;SUMIFS(TransactionAmounts,TenantSources,$F16,'Filtered Data'!$C$2:$C23,"&lt;"&amp;KU$4),KU$4&lt;TODAY()),"Late","Occupied")),)))</f>
        <v/>
      </c>
      <c r="KV16" s="33" t="str">
        <f>IF(ISBLANK($F16),,IF(TODAY()=KV$4,"Today",IF(AND(LOOKUP($F16,TenantNames,TenantStartDates)&lt;=KV$4,LOOKUP($F16,TenantNames,TenantEndDates)&gt;=KV$4),IF(OR(AND(DAY(LOOKUP($F16,TenantNames,TenantStartDates))&gt;28,DAY(EOMONTH(KV$4,0))=28,DAY(KV$4)=28),AND(DAY(LOOKUP($F16,TenantNames,TenantStartDates))&gt;30,DAY(EOMONTH(KV$4,0))=30,DAY(KV$4)=30),DAY(LOOKUP($F16,TenantNames,TenantStartDates))=DAY(KV$4)),IF((LOOKUP($F16,TenantNames,TenantEndDates)-KV$4)&lt;=31,LOOKUP($F16,TenantNames,TenantTotalRevenues)-SUM($JA16:KU16),LOOKUP($F16,TenantNames,TenantMonthlyRents)),IF(AND((SUMIF($G$4:AHB$4,"&lt;"&amp;KV$4,$G16:AHB16))&gt;SUMIFS(TransactionAmounts,TenantSources,$F16,'Filtered Data'!$C$2:$C23,"&lt;"&amp;KV$4),KV$4&lt;TODAY()),"Late","Occupied")),)))</f>
        <v/>
      </c>
      <c r="KW16" s="33" t="str">
        <f>IF(ISBLANK($F16),,IF(TODAY()=KW$4,"Today",IF(AND(LOOKUP($F16,TenantNames,TenantStartDates)&lt;=KW$4,LOOKUP($F16,TenantNames,TenantEndDates)&gt;=KW$4),IF(OR(AND(DAY(LOOKUP($F16,TenantNames,TenantStartDates))&gt;28,DAY(EOMONTH(KW$4,0))=28,DAY(KW$4)=28),AND(DAY(LOOKUP($F16,TenantNames,TenantStartDates))&gt;30,DAY(EOMONTH(KW$4,0))=30,DAY(KW$4)=30),DAY(LOOKUP($F16,TenantNames,TenantStartDates))=DAY(KW$4)),IF((LOOKUP($F16,TenantNames,TenantEndDates)-KW$4)&lt;=31,LOOKUP($F16,TenantNames,TenantTotalRevenues)-SUM($JA16:KV16),LOOKUP($F16,TenantNames,TenantMonthlyRents)),IF(AND((SUMIF($G$4:AHB$4,"&lt;"&amp;KW$4,$G16:AHB16))&gt;SUMIFS(TransactionAmounts,TenantSources,$F16,'Filtered Data'!$C$2:$C23,"&lt;"&amp;KW$4),KW$4&lt;TODAY()),"Late","Occupied")),)))</f>
        <v/>
      </c>
      <c r="KX16" s="33" t="str">
        <f>IF(ISBLANK($F16),,IF(TODAY()=KX$4,"Today",IF(AND(LOOKUP($F16,TenantNames,TenantStartDates)&lt;=KX$4,LOOKUP($F16,TenantNames,TenantEndDates)&gt;=KX$4),IF(OR(AND(DAY(LOOKUP($F16,TenantNames,TenantStartDates))&gt;28,DAY(EOMONTH(KX$4,0))=28,DAY(KX$4)=28),AND(DAY(LOOKUP($F16,TenantNames,TenantStartDates))&gt;30,DAY(EOMONTH(KX$4,0))=30,DAY(KX$4)=30),DAY(LOOKUP($F16,TenantNames,TenantStartDates))=DAY(KX$4)),IF((LOOKUP($F16,TenantNames,TenantEndDates)-KX$4)&lt;=31,LOOKUP($F16,TenantNames,TenantTotalRevenues)-SUM($JA16:KW16),LOOKUP($F16,TenantNames,TenantMonthlyRents)),IF(AND((SUMIF($G$4:AHB$4,"&lt;"&amp;KX$4,$G16:AHB16))&gt;SUMIFS(TransactionAmounts,TenantSources,$F16,'Filtered Data'!$C$2:$C23,"&lt;"&amp;KX$4),KX$4&lt;TODAY()),"Late","Occupied")),)))</f>
        <v/>
      </c>
      <c r="KY16" s="33" t="str">
        <f>IF(ISBLANK($F16),,IF(TODAY()=KY$4,"Today",IF(AND(LOOKUP($F16,TenantNames,TenantStartDates)&lt;=KY$4,LOOKUP($F16,TenantNames,TenantEndDates)&gt;=KY$4),IF(OR(AND(DAY(LOOKUP($F16,TenantNames,TenantStartDates))&gt;28,DAY(EOMONTH(KY$4,0))=28,DAY(KY$4)=28),AND(DAY(LOOKUP($F16,TenantNames,TenantStartDates))&gt;30,DAY(EOMONTH(KY$4,0))=30,DAY(KY$4)=30),DAY(LOOKUP($F16,TenantNames,TenantStartDates))=DAY(KY$4)),IF((LOOKUP($F16,TenantNames,TenantEndDates)-KY$4)&lt;=31,LOOKUP($F16,TenantNames,TenantTotalRevenues)-SUM($JA16:KX16),LOOKUP($F16,TenantNames,TenantMonthlyRents)),IF(AND((SUMIF($G$4:AHB$4,"&lt;"&amp;KY$4,$G16:AHB16))&gt;SUMIFS(TransactionAmounts,TenantSources,$F16,'Filtered Data'!$C$2:$C23,"&lt;"&amp;KY$4),KY$4&lt;TODAY()),"Late","Occupied")),)))</f>
        <v/>
      </c>
      <c r="KZ16" s="33" t="str">
        <f>IF(ISBLANK($F16),,IF(TODAY()=KZ$4,"Today",IF(AND(LOOKUP($F16,TenantNames,TenantStartDates)&lt;=KZ$4,LOOKUP($F16,TenantNames,TenantEndDates)&gt;=KZ$4),IF(OR(AND(DAY(LOOKUP($F16,TenantNames,TenantStartDates))&gt;28,DAY(EOMONTH(KZ$4,0))=28,DAY(KZ$4)=28),AND(DAY(LOOKUP($F16,TenantNames,TenantStartDates))&gt;30,DAY(EOMONTH(KZ$4,0))=30,DAY(KZ$4)=30),DAY(LOOKUP($F16,TenantNames,TenantStartDates))=DAY(KZ$4)),IF((LOOKUP($F16,TenantNames,TenantEndDates)-KZ$4)&lt;=31,LOOKUP($F16,TenantNames,TenantTotalRevenues)-SUM($JA16:KY16),LOOKUP($F16,TenantNames,TenantMonthlyRents)),IF(AND((SUMIF($G$4:AHB$4,"&lt;"&amp;KZ$4,$G16:AHB16))&gt;SUMIFS(TransactionAmounts,TenantSources,$F16,'Filtered Data'!$C$2:$C23,"&lt;"&amp;KZ$4),KZ$4&lt;TODAY()),"Late","Occupied")),)))</f>
        <v/>
      </c>
      <c r="LA16" s="33" t="str">
        <f>IF(ISBLANK($F16),,IF(TODAY()=LA$4,"Today",IF(AND(LOOKUP($F16,TenantNames,TenantStartDates)&lt;=LA$4,LOOKUP($F16,TenantNames,TenantEndDates)&gt;=LA$4),IF(OR(AND(DAY(LOOKUP($F16,TenantNames,TenantStartDates))&gt;28,DAY(EOMONTH(LA$4,0))=28,DAY(LA$4)=28),AND(DAY(LOOKUP($F16,TenantNames,TenantStartDates))&gt;30,DAY(EOMONTH(LA$4,0))=30,DAY(LA$4)=30),DAY(LOOKUP($F16,TenantNames,TenantStartDates))=DAY(LA$4)),IF((LOOKUP($F16,TenantNames,TenantEndDates)-LA$4)&lt;=31,LOOKUP($F16,TenantNames,TenantTotalRevenues)-SUM($JA16:KZ16),LOOKUP($F16,TenantNames,TenantMonthlyRents)),IF(AND((SUMIF($G$4:AHB$4,"&lt;"&amp;LA$4,$G16:AHB16))&gt;SUMIFS(TransactionAmounts,TenantSources,$F16,'Filtered Data'!$C$2:$C23,"&lt;"&amp;LA$4),LA$4&lt;TODAY()),"Late","Occupied")),)))</f>
        <v/>
      </c>
      <c r="LB16" s="33" t="str">
        <f>IF(ISBLANK($F16),,IF(TODAY()=LB$4,"Today",IF(AND(LOOKUP($F16,TenantNames,TenantStartDates)&lt;=LB$4,LOOKUP($F16,TenantNames,TenantEndDates)&gt;=LB$4),IF(OR(AND(DAY(LOOKUP($F16,TenantNames,TenantStartDates))&gt;28,DAY(EOMONTH(LB$4,0))=28,DAY(LB$4)=28),AND(DAY(LOOKUP($F16,TenantNames,TenantStartDates))&gt;30,DAY(EOMONTH(LB$4,0))=30,DAY(LB$4)=30),DAY(LOOKUP($F16,TenantNames,TenantStartDates))=DAY(LB$4)),IF((LOOKUP($F16,TenantNames,TenantEndDates)-LB$4)&lt;=31,LOOKUP($F16,TenantNames,TenantTotalRevenues)-SUM($JA16:LA16),LOOKUP($F16,TenantNames,TenantMonthlyRents)),IF(AND((SUMIF($G$4:AHB$4,"&lt;"&amp;LB$4,$G16:AHB16))&gt;SUMIFS(TransactionAmounts,TenantSources,$F16,'Filtered Data'!$C$2:$C23,"&lt;"&amp;LB$4),LB$4&lt;TODAY()),"Late","Occupied")),)))</f>
        <v/>
      </c>
      <c r="LC16" s="33" t="str">
        <f>IF(ISBLANK($F16),,IF(TODAY()=LC$4,"Today",IF(AND(LOOKUP($F16,TenantNames,TenantStartDates)&lt;=LC$4,LOOKUP($F16,TenantNames,TenantEndDates)&gt;=LC$4),IF(OR(AND(DAY(LOOKUP($F16,TenantNames,TenantStartDates))&gt;28,DAY(EOMONTH(LC$4,0))=28,DAY(LC$4)=28),AND(DAY(LOOKUP($F16,TenantNames,TenantStartDates))&gt;30,DAY(EOMONTH(LC$4,0))=30,DAY(LC$4)=30),DAY(LOOKUP($F16,TenantNames,TenantStartDates))=DAY(LC$4)),IF((LOOKUP($F16,TenantNames,TenantEndDates)-LC$4)&lt;=31,LOOKUP($F16,TenantNames,TenantTotalRevenues)-SUM($JA16:LB16),LOOKUP($F16,TenantNames,TenantMonthlyRents)),IF(AND((SUMIF($G$4:AHB$4,"&lt;"&amp;LC$4,$G16:AHB16))&gt;SUMIFS(TransactionAmounts,TenantSources,$F16,'Filtered Data'!$C$2:$C23,"&lt;"&amp;LC$4),LC$4&lt;TODAY()),"Late","Occupied")),)))</f>
        <v/>
      </c>
      <c r="LD16" s="33" t="str">
        <f>IF(ISBLANK($F16),,IF(TODAY()=LD$4,"Today",IF(AND(LOOKUP($F16,TenantNames,TenantStartDates)&lt;=LD$4,LOOKUP($F16,TenantNames,TenantEndDates)&gt;=LD$4),IF(OR(AND(DAY(LOOKUP($F16,TenantNames,TenantStartDates))&gt;28,DAY(EOMONTH(LD$4,0))=28,DAY(LD$4)=28),AND(DAY(LOOKUP($F16,TenantNames,TenantStartDates))&gt;30,DAY(EOMONTH(LD$4,0))=30,DAY(LD$4)=30),DAY(LOOKUP($F16,TenantNames,TenantStartDates))=DAY(LD$4)),IF((LOOKUP($F16,TenantNames,TenantEndDates)-LD$4)&lt;=31,LOOKUP($F16,TenantNames,TenantTotalRevenues)-SUM($JA16:LC16),LOOKUP($F16,TenantNames,TenantMonthlyRents)),IF(AND((SUMIF($G$4:AHB$4,"&lt;"&amp;LD$4,$G16:AHB16))&gt;SUMIFS(TransactionAmounts,TenantSources,$F16,'Filtered Data'!$C$2:$C23,"&lt;"&amp;LD$4),LD$4&lt;TODAY()),"Late","Occupied")),)))</f>
        <v/>
      </c>
      <c r="LE16" s="33" t="str">
        <f>IF(ISBLANK($F16),,IF(TODAY()=LE$4,"Today",IF(AND(LOOKUP($F16,TenantNames,TenantStartDates)&lt;=LE$4,LOOKUP($F16,TenantNames,TenantEndDates)&gt;=LE$4),IF(OR(AND(DAY(LOOKUP($F16,TenantNames,TenantStartDates))&gt;28,DAY(EOMONTH(LE$4,0))=28,DAY(LE$4)=28),AND(DAY(LOOKUP($F16,TenantNames,TenantStartDates))&gt;30,DAY(EOMONTH(LE$4,0))=30,DAY(LE$4)=30),DAY(LOOKUP($F16,TenantNames,TenantStartDates))=DAY(LE$4)),IF((LOOKUP($F16,TenantNames,TenantEndDates)-LE$4)&lt;=31,LOOKUP($F16,TenantNames,TenantTotalRevenues)-SUM($JA16:LD16),LOOKUP($F16,TenantNames,TenantMonthlyRents)),IF(AND((SUMIF($G$4:AHB$4,"&lt;"&amp;LE$4,$G16:AHB16))&gt;SUMIFS(TransactionAmounts,TenantSources,$F16,'Filtered Data'!$C$2:$C23,"&lt;"&amp;LE$4),LE$4&lt;TODAY()),"Late","Occupied")),)))</f>
        <v/>
      </c>
      <c r="LF16" s="33" t="str">
        <f>IF(ISBLANK($F16),,IF(TODAY()=LF$4,"Today",IF(AND(LOOKUP($F16,TenantNames,TenantStartDates)&lt;=LF$4,LOOKUP($F16,TenantNames,TenantEndDates)&gt;=LF$4),IF(OR(AND(DAY(LOOKUP($F16,TenantNames,TenantStartDates))&gt;28,DAY(EOMONTH(LF$4,0))=28,DAY(LF$4)=28),AND(DAY(LOOKUP($F16,TenantNames,TenantStartDates))&gt;30,DAY(EOMONTH(LF$4,0))=30,DAY(LF$4)=30),DAY(LOOKUP($F16,TenantNames,TenantStartDates))=DAY(LF$4)),IF((LOOKUP($F16,TenantNames,TenantEndDates)-LF$4)&lt;=31,LOOKUP($F16,TenantNames,TenantTotalRevenues)-SUM($JA16:LE16),LOOKUP($F16,TenantNames,TenantMonthlyRents)),IF(AND((SUMIF($G$4:AHB$4,"&lt;"&amp;LF$4,$G16:AHB16))&gt;SUMIFS(TransactionAmounts,TenantSources,$F16,'Filtered Data'!$C$2:$C23,"&lt;"&amp;LF$4),LF$4&lt;TODAY()),"Late","Occupied")),)))</f>
        <v/>
      </c>
      <c r="LG16" s="33" t="str">
        <f>IF(ISBLANK($F16),,IF(TODAY()=LG$4,"Today",IF(AND(LOOKUP($F16,TenantNames,TenantStartDates)&lt;=LG$4,LOOKUP($F16,TenantNames,TenantEndDates)&gt;=LG$4),IF(OR(AND(DAY(LOOKUP($F16,TenantNames,TenantStartDates))&gt;28,DAY(EOMONTH(LG$4,0))=28,DAY(LG$4)=28),AND(DAY(LOOKUP($F16,TenantNames,TenantStartDates))&gt;30,DAY(EOMONTH(LG$4,0))=30,DAY(LG$4)=30),DAY(LOOKUP($F16,TenantNames,TenantStartDates))=DAY(LG$4)),IF((LOOKUP($F16,TenantNames,TenantEndDates)-LG$4)&lt;=31,LOOKUP($F16,TenantNames,TenantTotalRevenues)-SUM($JA16:LF16),LOOKUP($F16,TenantNames,TenantMonthlyRents)),IF(AND((SUMIF($G$4:AHB$4,"&lt;"&amp;LG$4,$G16:AHB16))&gt;SUMIFS(TransactionAmounts,TenantSources,$F16,'Filtered Data'!$C$2:$C23,"&lt;"&amp;LG$4),LG$4&lt;TODAY()),"Late","Occupied")),)))</f>
        <v/>
      </c>
      <c r="LH16" s="33" t="str">
        <f>IF(ISBLANK($F16),,IF(TODAY()=LH$4,"Today",IF(AND(LOOKUP($F16,TenantNames,TenantStartDates)&lt;=LH$4,LOOKUP($F16,TenantNames,TenantEndDates)&gt;=LH$4),IF(OR(AND(DAY(LOOKUP($F16,TenantNames,TenantStartDates))&gt;28,DAY(EOMONTH(LH$4,0))=28,DAY(LH$4)=28),AND(DAY(LOOKUP($F16,TenantNames,TenantStartDates))&gt;30,DAY(EOMONTH(LH$4,0))=30,DAY(LH$4)=30),DAY(LOOKUP($F16,TenantNames,TenantStartDates))=DAY(LH$4)),IF((LOOKUP($F16,TenantNames,TenantEndDates)-LH$4)&lt;=31,LOOKUP($F16,TenantNames,TenantTotalRevenues)-SUM($JA16:LG16),LOOKUP($F16,TenantNames,TenantMonthlyRents)),IF(AND((SUMIF($G$4:AHB$4,"&lt;"&amp;LH$4,$G16:AHB16))&gt;SUMIFS(TransactionAmounts,TenantSources,$F16,'Filtered Data'!$C$2:$C23,"&lt;"&amp;LH$4),LH$4&lt;TODAY()),"Late","Occupied")),)))</f>
        <v/>
      </c>
      <c r="LI16" s="33" t="str">
        <f>IF(ISBLANK($F16),,IF(TODAY()=LI$4,"Today",IF(AND(LOOKUP($F16,TenantNames,TenantStartDates)&lt;=LI$4,LOOKUP($F16,TenantNames,TenantEndDates)&gt;=LI$4),IF(OR(AND(DAY(LOOKUP($F16,TenantNames,TenantStartDates))&gt;28,DAY(EOMONTH(LI$4,0))=28,DAY(LI$4)=28),AND(DAY(LOOKUP($F16,TenantNames,TenantStartDates))&gt;30,DAY(EOMONTH(LI$4,0))=30,DAY(LI$4)=30),DAY(LOOKUP($F16,TenantNames,TenantStartDates))=DAY(LI$4)),IF((LOOKUP($F16,TenantNames,TenantEndDates)-LI$4)&lt;=31,LOOKUP($F16,TenantNames,TenantTotalRevenues)-SUM($JA16:LH16),LOOKUP($F16,TenantNames,TenantMonthlyRents)),IF(AND((SUMIF($G$4:AHB$4,"&lt;"&amp;LI$4,$G16:AHB16))&gt;SUMIFS(TransactionAmounts,TenantSources,$F16,'Filtered Data'!$C$2:$C23,"&lt;"&amp;LI$4),LI$4&lt;TODAY()),"Late","Occupied")),)))</f>
        <v/>
      </c>
      <c r="LJ16" s="33" t="str">
        <f>IF(ISBLANK($F16),,IF(TODAY()=LJ$4,"Today",IF(AND(LOOKUP($F16,TenantNames,TenantStartDates)&lt;=LJ$4,LOOKUP($F16,TenantNames,TenantEndDates)&gt;=LJ$4),IF(OR(AND(DAY(LOOKUP($F16,TenantNames,TenantStartDates))&gt;28,DAY(EOMONTH(LJ$4,0))=28,DAY(LJ$4)=28),AND(DAY(LOOKUP($F16,TenantNames,TenantStartDates))&gt;30,DAY(EOMONTH(LJ$4,0))=30,DAY(LJ$4)=30),DAY(LOOKUP($F16,TenantNames,TenantStartDates))=DAY(LJ$4)),IF((LOOKUP($F16,TenantNames,TenantEndDates)-LJ$4)&lt;=31,LOOKUP($F16,TenantNames,TenantTotalRevenues)-SUM($JA16:LI16),LOOKUP($F16,TenantNames,TenantMonthlyRents)),IF(AND((SUMIF($G$4:AHB$4,"&lt;"&amp;LJ$4,$G16:AHB16))&gt;SUMIFS(TransactionAmounts,TenantSources,$F16,'Filtered Data'!$C$2:$C23,"&lt;"&amp;LJ$4),LJ$4&lt;TODAY()),"Late","Occupied")),)))</f>
        <v/>
      </c>
      <c r="LK16" s="33" t="str">
        <f>IF(ISBLANK($F16),,IF(TODAY()=LK$4,"Today",IF(AND(LOOKUP($F16,TenantNames,TenantStartDates)&lt;=LK$4,LOOKUP($F16,TenantNames,TenantEndDates)&gt;=LK$4),IF(OR(AND(DAY(LOOKUP($F16,TenantNames,TenantStartDates))&gt;28,DAY(EOMONTH(LK$4,0))=28,DAY(LK$4)=28),AND(DAY(LOOKUP($F16,TenantNames,TenantStartDates))&gt;30,DAY(EOMONTH(LK$4,0))=30,DAY(LK$4)=30),DAY(LOOKUP($F16,TenantNames,TenantStartDates))=DAY(LK$4)),IF((LOOKUP($F16,TenantNames,TenantEndDates)-LK$4)&lt;=31,LOOKUP($F16,TenantNames,TenantTotalRevenues)-SUM($JA16:LJ16),LOOKUP($F16,TenantNames,TenantMonthlyRents)),IF(AND((SUMIF($G$4:AHB$4,"&lt;"&amp;LK$4,$G16:AHB16))&gt;SUMIFS(TransactionAmounts,TenantSources,$F16,'Filtered Data'!$C$2:$C23,"&lt;"&amp;LK$4),LK$4&lt;TODAY()),"Late","Occupied")),)))</f>
        <v/>
      </c>
      <c r="LL16" s="33" t="str">
        <f>IF(ISBLANK($F16),,IF(TODAY()=LL$4,"Today",IF(AND(LOOKUP($F16,TenantNames,TenantStartDates)&lt;=LL$4,LOOKUP($F16,TenantNames,TenantEndDates)&gt;=LL$4),IF(OR(AND(DAY(LOOKUP($F16,TenantNames,TenantStartDates))&gt;28,DAY(EOMONTH(LL$4,0))=28,DAY(LL$4)=28),AND(DAY(LOOKUP($F16,TenantNames,TenantStartDates))&gt;30,DAY(EOMONTH(LL$4,0))=30,DAY(LL$4)=30),DAY(LOOKUP($F16,TenantNames,TenantStartDates))=DAY(LL$4)),IF((LOOKUP($F16,TenantNames,TenantEndDates)-LL$4)&lt;=31,LOOKUP($F16,TenantNames,TenantTotalRevenues)-SUM($JA16:LK16),LOOKUP($F16,TenantNames,TenantMonthlyRents)),IF(AND((SUMIF($G$4:AHB$4,"&lt;"&amp;LL$4,$G16:AHB16))&gt;SUMIFS(TransactionAmounts,TenantSources,$F16,'Filtered Data'!$C$2:$C23,"&lt;"&amp;LL$4),LL$4&lt;TODAY()),"Late","Occupied")),)))</f>
        <v/>
      </c>
      <c r="LM16" s="33" t="str">
        <f>IF(ISBLANK($F16),,IF(TODAY()=LM$4,"Today",IF(AND(LOOKUP($F16,TenantNames,TenantStartDates)&lt;=LM$4,LOOKUP($F16,TenantNames,TenantEndDates)&gt;=LM$4),IF(OR(AND(DAY(LOOKUP($F16,TenantNames,TenantStartDates))&gt;28,DAY(EOMONTH(LM$4,0))=28,DAY(LM$4)=28),AND(DAY(LOOKUP($F16,TenantNames,TenantStartDates))&gt;30,DAY(EOMONTH(LM$4,0))=30,DAY(LM$4)=30),DAY(LOOKUP($F16,TenantNames,TenantStartDates))=DAY(LM$4)),IF((LOOKUP($F16,TenantNames,TenantEndDates)-LM$4)&lt;=31,LOOKUP($F16,TenantNames,TenantTotalRevenues)-SUM($JA16:LL16),LOOKUP($F16,TenantNames,TenantMonthlyRents)),IF(AND((SUMIF($G$4:AHB$4,"&lt;"&amp;LM$4,$G16:AHB16))&gt;SUMIFS(TransactionAmounts,TenantSources,$F16,'Filtered Data'!$C$2:$C23,"&lt;"&amp;LM$4),LM$4&lt;TODAY()),"Late","Occupied")),)))</f>
        <v/>
      </c>
      <c r="LN16" s="33" t="str">
        <f>IF(ISBLANK($F16),,IF(TODAY()=LN$4,"Today",IF(AND(LOOKUP($F16,TenantNames,TenantStartDates)&lt;=LN$4,LOOKUP($F16,TenantNames,TenantEndDates)&gt;=LN$4),IF(OR(AND(DAY(LOOKUP($F16,TenantNames,TenantStartDates))&gt;28,DAY(EOMONTH(LN$4,0))=28,DAY(LN$4)=28),AND(DAY(LOOKUP($F16,TenantNames,TenantStartDates))&gt;30,DAY(EOMONTH(LN$4,0))=30,DAY(LN$4)=30),DAY(LOOKUP($F16,TenantNames,TenantStartDates))=DAY(LN$4)),IF((LOOKUP($F16,TenantNames,TenantEndDates)-LN$4)&lt;=31,LOOKUP($F16,TenantNames,TenantTotalRevenues)-SUM($JA16:LM16),LOOKUP($F16,TenantNames,TenantMonthlyRents)),IF(AND((SUMIF($G$4:AHB$4,"&lt;"&amp;LN$4,$G16:AHB16))&gt;SUMIFS(TransactionAmounts,TenantSources,$F16,'Filtered Data'!$C$2:$C23,"&lt;"&amp;LN$4),LN$4&lt;TODAY()),"Late","Occupied")),)))</f>
        <v/>
      </c>
      <c r="LO16" s="33" t="str">
        <f>IF(ISBLANK($F16),,IF(TODAY()=LO$4,"Today",IF(AND(LOOKUP($F16,TenantNames,TenantStartDates)&lt;=LO$4,LOOKUP($F16,TenantNames,TenantEndDates)&gt;=LO$4),IF(OR(AND(DAY(LOOKUP($F16,TenantNames,TenantStartDates))&gt;28,DAY(EOMONTH(LO$4,0))=28,DAY(LO$4)=28),AND(DAY(LOOKUP($F16,TenantNames,TenantStartDates))&gt;30,DAY(EOMONTH(LO$4,0))=30,DAY(LO$4)=30),DAY(LOOKUP($F16,TenantNames,TenantStartDates))=DAY(LO$4)),IF((LOOKUP($F16,TenantNames,TenantEndDates)-LO$4)&lt;=31,LOOKUP($F16,TenantNames,TenantTotalRevenues)-SUM($JA16:LN16),LOOKUP($F16,TenantNames,TenantMonthlyRents)),IF(AND((SUMIF($G$4:AHB$4,"&lt;"&amp;LO$4,$G16:AHB16))&gt;SUMIFS(TransactionAmounts,TenantSources,$F16,'Filtered Data'!$C$2:$C23,"&lt;"&amp;LO$4),LO$4&lt;TODAY()),"Late","Occupied")),)))</f>
        <v/>
      </c>
      <c r="LP16" s="33" t="str">
        <f>IF(ISBLANK($F16),,IF(TODAY()=LP$4,"Today",IF(AND(LOOKUP($F16,TenantNames,TenantStartDates)&lt;=LP$4,LOOKUP($F16,TenantNames,TenantEndDates)&gt;=LP$4),IF(OR(AND(DAY(LOOKUP($F16,TenantNames,TenantStartDates))&gt;28,DAY(EOMONTH(LP$4,0))=28,DAY(LP$4)=28),AND(DAY(LOOKUP($F16,TenantNames,TenantStartDates))&gt;30,DAY(EOMONTH(LP$4,0))=30,DAY(LP$4)=30),DAY(LOOKUP($F16,TenantNames,TenantStartDates))=DAY(LP$4)),IF((LOOKUP($F16,TenantNames,TenantEndDates)-LP$4)&lt;=31,LOOKUP($F16,TenantNames,TenantTotalRevenues)-SUM($JA16:LO16),LOOKUP($F16,TenantNames,TenantMonthlyRents)),IF(AND((SUMIF($G$4:AHB$4,"&lt;"&amp;LP$4,$G16:AHB16))&gt;SUMIFS(TransactionAmounts,TenantSources,$F16,'Filtered Data'!$C$2:$C23,"&lt;"&amp;LP$4),LP$4&lt;TODAY()),"Late","Occupied")),)))</f>
        <v/>
      </c>
      <c r="LQ16" s="33" t="str">
        <f>IF(ISBLANK($F16),,IF(TODAY()=LQ$4,"Today",IF(AND(LOOKUP($F16,TenantNames,TenantStartDates)&lt;=LQ$4,LOOKUP($F16,TenantNames,TenantEndDates)&gt;=LQ$4),IF(OR(AND(DAY(LOOKUP($F16,TenantNames,TenantStartDates))&gt;28,DAY(EOMONTH(LQ$4,0))=28,DAY(LQ$4)=28),AND(DAY(LOOKUP($F16,TenantNames,TenantStartDates))&gt;30,DAY(EOMONTH(LQ$4,0))=30,DAY(LQ$4)=30),DAY(LOOKUP($F16,TenantNames,TenantStartDates))=DAY(LQ$4)),IF((LOOKUP($F16,TenantNames,TenantEndDates)-LQ$4)&lt;=31,LOOKUP($F16,TenantNames,TenantTotalRevenues)-SUM($JA16:LP16),LOOKUP($F16,TenantNames,TenantMonthlyRents)),IF(AND((SUMIF($G$4:AHB$4,"&lt;"&amp;LQ$4,$G16:AHB16))&gt;SUMIFS(TransactionAmounts,TenantSources,$F16,'Filtered Data'!$C$2:$C23,"&lt;"&amp;LQ$4),LQ$4&lt;TODAY()),"Late","Occupied")),)))</f>
        <v/>
      </c>
      <c r="LR16" s="33" t="str">
        <f>IF(ISBLANK($F16),,IF(TODAY()=LR$4,"Today",IF(AND(LOOKUP($F16,TenantNames,TenantStartDates)&lt;=LR$4,LOOKUP($F16,TenantNames,TenantEndDates)&gt;=LR$4),IF(OR(AND(DAY(LOOKUP($F16,TenantNames,TenantStartDates))&gt;28,DAY(EOMONTH(LR$4,0))=28,DAY(LR$4)=28),AND(DAY(LOOKUP($F16,TenantNames,TenantStartDates))&gt;30,DAY(EOMONTH(LR$4,0))=30,DAY(LR$4)=30),DAY(LOOKUP($F16,TenantNames,TenantStartDates))=DAY(LR$4)),IF((LOOKUP($F16,TenantNames,TenantEndDates)-LR$4)&lt;=31,LOOKUP($F16,TenantNames,TenantTotalRevenues)-SUM($JA16:LQ16),LOOKUP($F16,TenantNames,TenantMonthlyRents)),IF(AND((SUMIF($G$4:AHB$4,"&lt;"&amp;LR$4,$G16:AHB16))&gt;SUMIFS(TransactionAmounts,TenantSources,$F16,'Filtered Data'!$C$2:$C23,"&lt;"&amp;LR$4),LR$4&lt;TODAY()),"Late","Occupied")),)))</f>
        <v/>
      </c>
      <c r="LS16" s="33" t="str">
        <f>IF(ISBLANK($F16),,IF(TODAY()=LS$4,"Today",IF(AND(LOOKUP($F16,TenantNames,TenantStartDates)&lt;=LS$4,LOOKUP($F16,TenantNames,TenantEndDates)&gt;=LS$4),IF(OR(AND(DAY(LOOKUP($F16,TenantNames,TenantStartDates))&gt;28,DAY(EOMONTH(LS$4,0))=28,DAY(LS$4)=28),AND(DAY(LOOKUP($F16,TenantNames,TenantStartDates))&gt;30,DAY(EOMONTH(LS$4,0))=30,DAY(LS$4)=30),DAY(LOOKUP($F16,TenantNames,TenantStartDates))=DAY(LS$4)),IF((LOOKUP($F16,TenantNames,TenantEndDates)-LS$4)&lt;=31,LOOKUP($F16,TenantNames,TenantTotalRevenues)-SUM($JA16:LR16),LOOKUP($F16,TenantNames,TenantMonthlyRents)),IF(AND((SUMIF($G$4:AHB$4,"&lt;"&amp;LS$4,$G16:AHB16))&gt;SUMIFS(TransactionAmounts,TenantSources,$F16,'Filtered Data'!$C$2:$C23,"&lt;"&amp;LS$4),LS$4&lt;TODAY()),"Late","Occupied")),)))</f>
        <v/>
      </c>
      <c r="LT16" s="33" t="str">
        <f>IF(ISBLANK($F16),,IF(TODAY()=LT$4,"Today",IF(AND(LOOKUP($F16,TenantNames,TenantStartDates)&lt;=LT$4,LOOKUP($F16,TenantNames,TenantEndDates)&gt;=LT$4),IF(OR(AND(DAY(LOOKUP($F16,TenantNames,TenantStartDates))&gt;28,DAY(EOMONTH(LT$4,0))=28,DAY(LT$4)=28),AND(DAY(LOOKUP($F16,TenantNames,TenantStartDates))&gt;30,DAY(EOMONTH(LT$4,0))=30,DAY(LT$4)=30),DAY(LOOKUP($F16,TenantNames,TenantStartDates))=DAY(LT$4)),IF((LOOKUP($F16,TenantNames,TenantEndDates)-LT$4)&lt;=31,LOOKUP($F16,TenantNames,TenantTotalRevenues)-SUM($JA16:LS16),LOOKUP($F16,TenantNames,TenantMonthlyRents)),IF(AND((SUMIF($G$4:AHB$4,"&lt;"&amp;LT$4,$G16:AHB16))&gt;SUMIFS(TransactionAmounts,TenantSources,$F16,'Filtered Data'!$C$2:$C23,"&lt;"&amp;LT$4),LT$4&lt;TODAY()),"Late","Occupied")),)))</f>
        <v/>
      </c>
      <c r="LU16" s="33" t="str">
        <f>IF(ISBLANK($F16),,IF(TODAY()=LU$4,"Today",IF(AND(LOOKUP($F16,TenantNames,TenantStartDates)&lt;=LU$4,LOOKUP($F16,TenantNames,TenantEndDates)&gt;=LU$4),IF(OR(AND(DAY(LOOKUP($F16,TenantNames,TenantStartDates))&gt;28,DAY(EOMONTH(LU$4,0))=28,DAY(LU$4)=28),AND(DAY(LOOKUP($F16,TenantNames,TenantStartDates))&gt;30,DAY(EOMONTH(LU$4,0))=30,DAY(LU$4)=30),DAY(LOOKUP($F16,TenantNames,TenantStartDates))=DAY(LU$4)),IF((LOOKUP($F16,TenantNames,TenantEndDates)-LU$4)&lt;=31,LOOKUP($F16,TenantNames,TenantTotalRevenues)-SUM($JA16:LT16),LOOKUP($F16,TenantNames,TenantMonthlyRents)),IF(AND((SUMIF($G$4:AHB$4,"&lt;"&amp;LU$4,$G16:AHB16))&gt;SUMIFS(TransactionAmounts,TenantSources,$F16,'Filtered Data'!$C$2:$C23,"&lt;"&amp;LU$4),LU$4&lt;TODAY()),"Late","Occupied")),)))</f>
        <v/>
      </c>
      <c r="LV16" s="33" t="str">
        <f>IF(ISBLANK($F16),,IF(TODAY()=LV$4,"Today",IF(AND(LOOKUP($F16,TenantNames,TenantStartDates)&lt;=LV$4,LOOKUP($F16,TenantNames,TenantEndDates)&gt;=LV$4),IF(OR(AND(DAY(LOOKUP($F16,TenantNames,TenantStartDates))&gt;28,DAY(EOMONTH(LV$4,0))=28,DAY(LV$4)=28),AND(DAY(LOOKUP($F16,TenantNames,TenantStartDates))&gt;30,DAY(EOMONTH(LV$4,0))=30,DAY(LV$4)=30),DAY(LOOKUP($F16,TenantNames,TenantStartDates))=DAY(LV$4)),IF((LOOKUP($F16,TenantNames,TenantEndDates)-LV$4)&lt;=31,LOOKUP($F16,TenantNames,TenantTotalRevenues)-SUM($JA16:LU16),LOOKUP($F16,TenantNames,TenantMonthlyRents)),IF(AND((SUMIF($G$4:AHB$4,"&lt;"&amp;LV$4,$G16:AHB16))&gt;SUMIFS(TransactionAmounts,TenantSources,$F16,'Filtered Data'!$C$2:$C23,"&lt;"&amp;LV$4),LV$4&lt;TODAY()),"Late","Occupied")),)))</f>
        <v/>
      </c>
      <c r="LW16" s="33" t="str">
        <f>IF(ISBLANK($F16),,IF(TODAY()=LW$4,"Today",IF(AND(LOOKUP($F16,TenantNames,TenantStartDates)&lt;=LW$4,LOOKUP($F16,TenantNames,TenantEndDates)&gt;=LW$4),IF(OR(AND(DAY(LOOKUP($F16,TenantNames,TenantStartDates))&gt;28,DAY(EOMONTH(LW$4,0))=28,DAY(LW$4)=28),AND(DAY(LOOKUP($F16,TenantNames,TenantStartDates))&gt;30,DAY(EOMONTH(LW$4,0))=30,DAY(LW$4)=30),DAY(LOOKUP($F16,TenantNames,TenantStartDates))=DAY(LW$4)),IF((LOOKUP($F16,TenantNames,TenantEndDates)-LW$4)&lt;=31,LOOKUP($F16,TenantNames,TenantTotalRevenues)-SUM($JA16:LV16),LOOKUP($F16,TenantNames,TenantMonthlyRents)),IF(AND((SUMIF($G$4:AHB$4,"&lt;"&amp;LW$4,$G16:AHB16))&gt;SUMIFS(TransactionAmounts,TenantSources,$F16,'Filtered Data'!$C$2:$C23,"&lt;"&amp;LW$4),LW$4&lt;TODAY()),"Late","Occupied")),)))</f>
        <v/>
      </c>
      <c r="LX16" s="33" t="str">
        <f>IF(ISBLANK($F16),,IF(TODAY()=LX$4,"Today",IF(AND(LOOKUP($F16,TenantNames,TenantStartDates)&lt;=LX$4,LOOKUP($F16,TenantNames,TenantEndDates)&gt;=LX$4),IF(OR(AND(DAY(LOOKUP($F16,TenantNames,TenantStartDates))&gt;28,DAY(EOMONTH(LX$4,0))=28,DAY(LX$4)=28),AND(DAY(LOOKUP($F16,TenantNames,TenantStartDates))&gt;30,DAY(EOMONTH(LX$4,0))=30,DAY(LX$4)=30),DAY(LOOKUP($F16,TenantNames,TenantStartDates))=DAY(LX$4)),IF((LOOKUP($F16,TenantNames,TenantEndDates)-LX$4)&lt;=31,LOOKUP($F16,TenantNames,TenantTotalRevenues)-SUM($JA16:LW16),LOOKUP($F16,TenantNames,TenantMonthlyRents)),IF(AND((SUMIF($G$4:AHB$4,"&lt;"&amp;LX$4,$G16:AHB16))&gt;SUMIFS(TransactionAmounts,TenantSources,$F16,'Filtered Data'!$C$2:$C23,"&lt;"&amp;LX$4),LX$4&lt;TODAY()),"Late","Occupied")),)))</f>
        <v/>
      </c>
      <c r="LY16" s="33" t="str">
        <f>IF(ISBLANK($F16),,IF(TODAY()=LY$4,"Today",IF(AND(LOOKUP($F16,TenantNames,TenantStartDates)&lt;=LY$4,LOOKUP($F16,TenantNames,TenantEndDates)&gt;=LY$4),IF(OR(AND(DAY(LOOKUP($F16,TenantNames,TenantStartDates))&gt;28,DAY(EOMONTH(LY$4,0))=28,DAY(LY$4)=28),AND(DAY(LOOKUP($F16,TenantNames,TenantStartDates))&gt;30,DAY(EOMONTH(LY$4,0))=30,DAY(LY$4)=30),DAY(LOOKUP($F16,TenantNames,TenantStartDates))=DAY(LY$4)),IF((LOOKUP($F16,TenantNames,TenantEndDates)-LY$4)&lt;=31,LOOKUP($F16,TenantNames,TenantTotalRevenues)-SUM($JA16:LX16),LOOKUP($F16,TenantNames,TenantMonthlyRents)),IF(AND((SUMIF($G$4:AHB$4,"&lt;"&amp;LY$4,$G16:AHB16))&gt;SUMIFS(TransactionAmounts,TenantSources,$F16,'Filtered Data'!$C$2:$C23,"&lt;"&amp;LY$4),LY$4&lt;TODAY()),"Late","Occupied")),)))</f>
        <v/>
      </c>
      <c r="LZ16" s="33" t="str">
        <f>IF(ISBLANK($F16),,IF(TODAY()=LZ$4,"Today",IF(AND(LOOKUP($F16,TenantNames,TenantStartDates)&lt;=LZ$4,LOOKUP($F16,TenantNames,TenantEndDates)&gt;=LZ$4),IF(OR(AND(DAY(LOOKUP($F16,TenantNames,TenantStartDates))&gt;28,DAY(EOMONTH(LZ$4,0))=28,DAY(LZ$4)=28),AND(DAY(LOOKUP($F16,TenantNames,TenantStartDates))&gt;30,DAY(EOMONTH(LZ$4,0))=30,DAY(LZ$4)=30),DAY(LOOKUP($F16,TenantNames,TenantStartDates))=DAY(LZ$4)),IF((LOOKUP($F16,TenantNames,TenantEndDates)-LZ$4)&lt;=31,LOOKUP($F16,TenantNames,TenantTotalRevenues)-SUM($JA16:LY16),LOOKUP($F16,TenantNames,TenantMonthlyRents)),IF(AND((SUMIF($G$4:AHB$4,"&lt;"&amp;LZ$4,$G16:AHB16))&gt;SUMIFS(TransactionAmounts,TenantSources,$F16,'Filtered Data'!$C$2:$C23,"&lt;"&amp;LZ$4),LZ$4&lt;TODAY()),"Late","Occupied")),)))</f>
        <v/>
      </c>
      <c r="MA16" s="33" t="str">
        <f>IF(ISBLANK($F16),,IF(TODAY()=MA$4,"Today",IF(AND(LOOKUP($F16,TenantNames,TenantStartDates)&lt;=MA$4,LOOKUP($F16,TenantNames,TenantEndDates)&gt;=MA$4),IF(OR(AND(DAY(LOOKUP($F16,TenantNames,TenantStartDates))&gt;28,DAY(EOMONTH(MA$4,0))=28,DAY(MA$4)=28),AND(DAY(LOOKUP($F16,TenantNames,TenantStartDates))&gt;30,DAY(EOMONTH(MA$4,0))=30,DAY(MA$4)=30),DAY(LOOKUP($F16,TenantNames,TenantStartDates))=DAY(MA$4)),IF((LOOKUP($F16,TenantNames,TenantEndDates)-MA$4)&lt;=31,LOOKUP($F16,TenantNames,TenantTotalRevenues)-SUM($JA16:LZ16),LOOKUP($F16,TenantNames,TenantMonthlyRents)),IF(AND((SUMIF($G$4:AHB$4,"&lt;"&amp;MA$4,$G16:AHB16))&gt;SUMIFS(TransactionAmounts,TenantSources,$F16,'Filtered Data'!$C$2:$C23,"&lt;"&amp;MA$4),MA$4&lt;TODAY()),"Late","Occupied")),)))</f>
        <v/>
      </c>
      <c r="MB16" s="33" t="str">
        <f>IF(ISBLANK($F16),,IF(TODAY()=MB$4,"Today",IF(AND(LOOKUP($F16,TenantNames,TenantStartDates)&lt;=MB$4,LOOKUP($F16,TenantNames,TenantEndDates)&gt;=MB$4),IF(OR(AND(DAY(LOOKUP($F16,TenantNames,TenantStartDates))&gt;28,DAY(EOMONTH(MB$4,0))=28,DAY(MB$4)=28),AND(DAY(LOOKUP($F16,TenantNames,TenantStartDates))&gt;30,DAY(EOMONTH(MB$4,0))=30,DAY(MB$4)=30),DAY(LOOKUP($F16,TenantNames,TenantStartDates))=DAY(MB$4)),IF((LOOKUP($F16,TenantNames,TenantEndDates)-MB$4)&lt;=31,LOOKUP($F16,TenantNames,TenantTotalRevenues)-SUM($JA16:MA16),LOOKUP($F16,TenantNames,TenantMonthlyRents)),IF(AND((SUMIF($G$4:AHB$4,"&lt;"&amp;MB$4,$G16:AHB16))&gt;SUMIFS(TransactionAmounts,TenantSources,$F16,'Filtered Data'!$C$2:$C23,"&lt;"&amp;MB$4),MB$4&lt;TODAY()),"Late","Occupied")),)))</f>
        <v/>
      </c>
      <c r="MC16" s="33" t="str">
        <f>IF(ISBLANK($F16),,IF(TODAY()=MC$4,"Today",IF(AND(LOOKUP($F16,TenantNames,TenantStartDates)&lt;=MC$4,LOOKUP($F16,TenantNames,TenantEndDates)&gt;=MC$4),IF(OR(AND(DAY(LOOKUP($F16,TenantNames,TenantStartDates))&gt;28,DAY(EOMONTH(MC$4,0))=28,DAY(MC$4)=28),AND(DAY(LOOKUP($F16,TenantNames,TenantStartDates))&gt;30,DAY(EOMONTH(MC$4,0))=30,DAY(MC$4)=30),DAY(LOOKUP($F16,TenantNames,TenantStartDates))=DAY(MC$4)),IF((LOOKUP($F16,TenantNames,TenantEndDates)-MC$4)&lt;=31,LOOKUP($F16,TenantNames,TenantTotalRevenues)-SUM($JA16:MB16),LOOKUP($F16,TenantNames,TenantMonthlyRents)),IF(AND((SUMIF($G$4:AHB$4,"&lt;"&amp;MC$4,$G16:AHB16))&gt;SUMIFS(TransactionAmounts,TenantSources,$F16,'Filtered Data'!$C$2:$C23,"&lt;"&amp;MC$4),MC$4&lt;TODAY()),"Late","Occupied")),)))</f>
        <v/>
      </c>
      <c r="MD16" s="33" t="str">
        <f>IF(ISBLANK($F16),,IF(TODAY()=MD$4,"Today",IF(AND(LOOKUP($F16,TenantNames,TenantStartDates)&lt;=MD$4,LOOKUP($F16,TenantNames,TenantEndDates)&gt;=MD$4),IF(OR(AND(DAY(LOOKUP($F16,TenantNames,TenantStartDates))&gt;28,DAY(EOMONTH(MD$4,0))=28,DAY(MD$4)=28),AND(DAY(LOOKUP($F16,TenantNames,TenantStartDates))&gt;30,DAY(EOMONTH(MD$4,0))=30,DAY(MD$4)=30),DAY(LOOKUP($F16,TenantNames,TenantStartDates))=DAY(MD$4)),IF((LOOKUP($F16,TenantNames,TenantEndDates)-MD$4)&lt;=31,LOOKUP($F16,TenantNames,TenantTotalRevenues)-SUM($JA16:MC16),LOOKUP($F16,TenantNames,TenantMonthlyRents)),IF(AND((SUMIF($G$4:AHB$4,"&lt;"&amp;MD$4,$G16:AHB16))&gt;SUMIFS(TransactionAmounts,TenantSources,$F16,'Filtered Data'!$C$2:$C23,"&lt;"&amp;MD$4),MD$4&lt;TODAY()),"Late","Occupied")),)))</f>
        <v/>
      </c>
      <c r="ME16" s="33" t="str">
        <f>IF(ISBLANK($F16),,IF(TODAY()=ME$4,"Today",IF(AND(LOOKUP($F16,TenantNames,TenantStartDates)&lt;=ME$4,LOOKUP($F16,TenantNames,TenantEndDates)&gt;=ME$4),IF(OR(AND(DAY(LOOKUP($F16,TenantNames,TenantStartDates))&gt;28,DAY(EOMONTH(ME$4,0))=28,DAY(ME$4)=28),AND(DAY(LOOKUP($F16,TenantNames,TenantStartDates))&gt;30,DAY(EOMONTH(ME$4,0))=30,DAY(ME$4)=30),DAY(LOOKUP($F16,TenantNames,TenantStartDates))=DAY(ME$4)),IF((LOOKUP($F16,TenantNames,TenantEndDates)-ME$4)&lt;=31,LOOKUP($F16,TenantNames,TenantTotalRevenues)-SUM($JA16:MD16),LOOKUP($F16,TenantNames,TenantMonthlyRents)),IF(AND((SUMIF($G$4:AHB$4,"&lt;"&amp;ME$4,$G16:AHB16))&gt;SUMIFS(TransactionAmounts,TenantSources,$F16,'Filtered Data'!$C$2:$C23,"&lt;"&amp;ME$4),ME$4&lt;TODAY()),"Late","Occupied")),)))</f>
        <v/>
      </c>
      <c r="MF16" s="33" t="str">
        <f>IF(ISBLANK($F16),,IF(TODAY()=MF$4,"Today",IF(AND(LOOKUP($F16,TenantNames,TenantStartDates)&lt;=MF$4,LOOKUP($F16,TenantNames,TenantEndDates)&gt;=MF$4),IF(OR(AND(DAY(LOOKUP($F16,TenantNames,TenantStartDates))&gt;28,DAY(EOMONTH(MF$4,0))=28,DAY(MF$4)=28),AND(DAY(LOOKUP($F16,TenantNames,TenantStartDates))&gt;30,DAY(EOMONTH(MF$4,0))=30,DAY(MF$4)=30),DAY(LOOKUP($F16,TenantNames,TenantStartDates))=DAY(MF$4)),IF((LOOKUP($F16,TenantNames,TenantEndDates)-MF$4)&lt;=31,LOOKUP($F16,TenantNames,TenantTotalRevenues)-SUM($JA16:ME16),LOOKUP($F16,TenantNames,TenantMonthlyRents)),IF(AND((SUMIF($G$4:AHB$4,"&lt;"&amp;MF$4,$G16:AHB16))&gt;SUMIFS(TransactionAmounts,TenantSources,$F16,'Filtered Data'!$C$2:$C23,"&lt;"&amp;MF$4),MF$4&lt;TODAY()),"Late","Occupied")),)))</f>
        <v/>
      </c>
      <c r="MG16" s="33" t="str">
        <f>IF(ISBLANK($F16),,IF(TODAY()=MG$4,"Today",IF(AND(LOOKUP($F16,TenantNames,TenantStartDates)&lt;=MG$4,LOOKUP($F16,TenantNames,TenantEndDates)&gt;=MG$4),IF(OR(AND(DAY(LOOKUP($F16,TenantNames,TenantStartDates))&gt;28,DAY(EOMONTH(MG$4,0))=28,DAY(MG$4)=28),AND(DAY(LOOKUP($F16,TenantNames,TenantStartDates))&gt;30,DAY(EOMONTH(MG$4,0))=30,DAY(MG$4)=30),DAY(LOOKUP($F16,TenantNames,TenantStartDates))=DAY(MG$4)),IF((LOOKUP($F16,TenantNames,TenantEndDates)-MG$4)&lt;=31,LOOKUP($F16,TenantNames,TenantTotalRevenues)-SUM($JA16:MF16),LOOKUP($F16,TenantNames,TenantMonthlyRents)),IF(AND((SUMIF($G$4:AHB$4,"&lt;"&amp;MG$4,$G16:AHB16))&gt;SUMIFS(TransactionAmounts,TenantSources,$F16,'Filtered Data'!$C$2:$C23,"&lt;"&amp;MG$4),MG$4&lt;TODAY()),"Late","Occupied")),)))</f>
        <v/>
      </c>
      <c r="MH16" s="33" t="str">
        <f>IF(ISBLANK($F16),,IF(TODAY()=MH$4,"Today",IF(AND(LOOKUP($F16,TenantNames,TenantStartDates)&lt;=MH$4,LOOKUP($F16,TenantNames,TenantEndDates)&gt;=MH$4),IF(OR(AND(DAY(LOOKUP($F16,TenantNames,TenantStartDates))&gt;28,DAY(EOMONTH(MH$4,0))=28,DAY(MH$4)=28),AND(DAY(LOOKUP($F16,TenantNames,TenantStartDates))&gt;30,DAY(EOMONTH(MH$4,0))=30,DAY(MH$4)=30),DAY(LOOKUP($F16,TenantNames,TenantStartDates))=DAY(MH$4)),IF((LOOKUP($F16,TenantNames,TenantEndDates)-MH$4)&lt;=31,LOOKUP($F16,TenantNames,TenantTotalRevenues)-SUM($JA16:MG16),LOOKUP($F16,TenantNames,TenantMonthlyRents)),IF(AND((SUMIF($G$4:AHB$4,"&lt;"&amp;MH$4,$G16:AHB16))&gt;SUMIFS(TransactionAmounts,TenantSources,$F16,'Filtered Data'!$C$2:$C23,"&lt;"&amp;MH$4),MH$4&lt;TODAY()),"Late","Occupied")),)))</f>
        <v/>
      </c>
      <c r="MI16" s="33" t="str">
        <f>IF(ISBLANK($F16),,IF(TODAY()=MI$4,"Today",IF(AND(LOOKUP($F16,TenantNames,TenantStartDates)&lt;=MI$4,LOOKUP($F16,TenantNames,TenantEndDates)&gt;=MI$4),IF(OR(AND(DAY(LOOKUP($F16,TenantNames,TenantStartDates))&gt;28,DAY(EOMONTH(MI$4,0))=28,DAY(MI$4)=28),AND(DAY(LOOKUP($F16,TenantNames,TenantStartDates))&gt;30,DAY(EOMONTH(MI$4,0))=30,DAY(MI$4)=30),DAY(LOOKUP($F16,TenantNames,TenantStartDates))=DAY(MI$4)),IF((LOOKUP($F16,TenantNames,TenantEndDates)-MI$4)&lt;=31,LOOKUP($F16,TenantNames,TenantTotalRevenues)-SUM($JA16:MH16),LOOKUP($F16,TenantNames,TenantMonthlyRents)),IF(AND((SUMIF($G$4:AHB$4,"&lt;"&amp;MI$4,$G16:AHB16))&gt;SUMIFS(TransactionAmounts,TenantSources,$F16,'Filtered Data'!$C$2:$C23,"&lt;"&amp;MI$4),MI$4&lt;TODAY()),"Late","Occupied")),)))</f>
        <v/>
      </c>
      <c r="MJ16" s="33" t="str">
        <f>IF(ISBLANK($F16),,IF(TODAY()=MJ$4,"Today",IF(AND(LOOKUP($F16,TenantNames,TenantStartDates)&lt;=MJ$4,LOOKUP($F16,TenantNames,TenantEndDates)&gt;=MJ$4),IF(OR(AND(DAY(LOOKUP($F16,TenantNames,TenantStartDates))&gt;28,DAY(EOMONTH(MJ$4,0))=28,DAY(MJ$4)=28),AND(DAY(LOOKUP($F16,TenantNames,TenantStartDates))&gt;30,DAY(EOMONTH(MJ$4,0))=30,DAY(MJ$4)=30),DAY(LOOKUP($F16,TenantNames,TenantStartDates))=DAY(MJ$4)),IF((LOOKUP($F16,TenantNames,TenantEndDates)-MJ$4)&lt;=31,LOOKUP($F16,TenantNames,TenantTotalRevenues)-SUM($JA16:MI16),LOOKUP($F16,TenantNames,TenantMonthlyRents)),IF(AND((SUMIF($G$4:AHB$4,"&lt;"&amp;MJ$4,$G16:AHB16))&gt;SUMIFS(TransactionAmounts,TenantSources,$F16,'Filtered Data'!$C$2:$C23,"&lt;"&amp;MJ$4),MJ$4&lt;TODAY()),"Late","Occupied")),)))</f>
        <v/>
      </c>
      <c r="MK16" s="33" t="str">
        <f>IF(ISBLANK($F16),,IF(TODAY()=MK$4,"Today",IF(AND(LOOKUP($F16,TenantNames,TenantStartDates)&lt;=MK$4,LOOKUP($F16,TenantNames,TenantEndDates)&gt;=MK$4),IF(OR(AND(DAY(LOOKUP($F16,TenantNames,TenantStartDates))&gt;28,DAY(EOMONTH(MK$4,0))=28,DAY(MK$4)=28),AND(DAY(LOOKUP($F16,TenantNames,TenantStartDates))&gt;30,DAY(EOMONTH(MK$4,0))=30,DAY(MK$4)=30),DAY(LOOKUP($F16,TenantNames,TenantStartDates))=DAY(MK$4)),IF((LOOKUP($F16,TenantNames,TenantEndDates)-MK$4)&lt;=31,LOOKUP($F16,TenantNames,TenantTotalRevenues)-SUM($JA16:MJ16),LOOKUP($F16,TenantNames,TenantMonthlyRents)),IF(AND((SUMIF($G$4:AHB$4,"&lt;"&amp;MK$4,$G16:AHB16))&gt;SUMIFS(TransactionAmounts,TenantSources,$F16,'Filtered Data'!$C$2:$C23,"&lt;"&amp;MK$4),MK$4&lt;TODAY()),"Late","Occupied")),)))</f>
        <v/>
      </c>
      <c r="ML16" s="33" t="str">
        <f>IF(ISBLANK($F16),,IF(TODAY()=ML$4,"Today",IF(AND(LOOKUP($F16,TenantNames,TenantStartDates)&lt;=ML$4,LOOKUP($F16,TenantNames,TenantEndDates)&gt;=ML$4),IF(OR(AND(DAY(LOOKUP($F16,TenantNames,TenantStartDates))&gt;28,DAY(EOMONTH(ML$4,0))=28,DAY(ML$4)=28),AND(DAY(LOOKUP($F16,TenantNames,TenantStartDates))&gt;30,DAY(EOMONTH(ML$4,0))=30,DAY(ML$4)=30),DAY(LOOKUP($F16,TenantNames,TenantStartDates))=DAY(ML$4)),IF((LOOKUP($F16,TenantNames,TenantEndDates)-ML$4)&lt;=31,LOOKUP($F16,TenantNames,TenantTotalRevenues)-SUM($JA16:MK16),LOOKUP($F16,TenantNames,TenantMonthlyRents)),IF(AND((SUMIF($G$4:AHB$4,"&lt;"&amp;ML$4,$G16:AHB16))&gt;SUMIFS(TransactionAmounts,TenantSources,$F16,'Filtered Data'!$C$2:$C23,"&lt;"&amp;ML$4),ML$4&lt;TODAY()),"Late","Occupied")),)))</f>
        <v/>
      </c>
      <c r="MM16" s="33" t="str">
        <f>IF(ISBLANK($F16),,IF(TODAY()=MM$4,"Today",IF(AND(LOOKUP($F16,TenantNames,TenantStartDates)&lt;=MM$4,LOOKUP($F16,TenantNames,TenantEndDates)&gt;=MM$4),IF(OR(AND(DAY(LOOKUP($F16,TenantNames,TenantStartDates))&gt;28,DAY(EOMONTH(MM$4,0))=28,DAY(MM$4)=28),AND(DAY(LOOKUP($F16,TenantNames,TenantStartDates))&gt;30,DAY(EOMONTH(MM$4,0))=30,DAY(MM$4)=30),DAY(LOOKUP($F16,TenantNames,TenantStartDates))=DAY(MM$4)),IF((LOOKUP($F16,TenantNames,TenantEndDates)-MM$4)&lt;=31,LOOKUP($F16,TenantNames,TenantTotalRevenues)-SUM($JA16:ML16),LOOKUP($F16,TenantNames,TenantMonthlyRents)),IF(AND((SUMIF($G$4:AHB$4,"&lt;"&amp;MM$4,$G16:AHB16))&gt;SUMIFS(TransactionAmounts,TenantSources,$F16,'Filtered Data'!$C$2:$C23,"&lt;"&amp;MM$4),MM$4&lt;TODAY()),"Late","Occupied")),)))</f>
        <v/>
      </c>
      <c r="MN16" s="33" t="str">
        <f>IF(ISBLANK($F16),,IF(TODAY()=MN$4,"Today",IF(AND(LOOKUP($F16,TenantNames,TenantStartDates)&lt;=MN$4,LOOKUP($F16,TenantNames,TenantEndDates)&gt;=MN$4),IF(OR(AND(DAY(LOOKUP($F16,TenantNames,TenantStartDates))&gt;28,DAY(EOMONTH(MN$4,0))=28,DAY(MN$4)=28),AND(DAY(LOOKUP($F16,TenantNames,TenantStartDates))&gt;30,DAY(EOMONTH(MN$4,0))=30,DAY(MN$4)=30),DAY(LOOKUP($F16,TenantNames,TenantStartDates))=DAY(MN$4)),IF((LOOKUP($F16,TenantNames,TenantEndDates)-MN$4)&lt;=31,LOOKUP($F16,TenantNames,TenantTotalRevenues)-SUM($JA16:MM16),LOOKUP($F16,TenantNames,TenantMonthlyRents)),IF(AND((SUMIF($G$4:AHB$4,"&lt;"&amp;MN$4,$G16:AHB16))&gt;SUMIFS(TransactionAmounts,TenantSources,$F16,'Filtered Data'!$C$2:$C23,"&lt;"&amp;MN$4),MN$4&lt;TODAY()),"Late","Occupied")),)))</f>
        <v/>
      </c>
      <c r="MO16" s="33" t="str">
        <f>IF(ISBLANK($F16),,IF(TODAY()=MO$4,"Today",IF(AND(LOOKUP($F16,TenantNames,TenantStartDates)&lt;=MO$4,LOOKUP($F16,TenantNames,TenantEndDates)&gt;=MO$4),IF(OR(AND(DAY(LOOKUP($F16,TenantNames,TenantStartDates))&gt;28,DAY(EOMONTH(MO$4,0))=28,DAY(MO$4)=28),AND(DAY(LOOKUP($F16,TenantNames,TenantStartDates))&gt;30,DAY(EOMONTH(MO$4,0))=30,DAY(MO$4)=30),DAY(LOOKUP($F16,TenantNames,TenantStartDates))=DAY(MO$4)),IF((LOOKUP($F16,TenantNames,TenantEndDates)-MO$4)&lt;=31,LOOKUP($F16,TenantNames,TenantTotalRevenues)-SUM($JA16:MN16),LOOKUP($F16,TenantNames,TenantMonthlyRents)),IF(AND((SUMIF($G$4:AHB$4,"&lt;"&amp;MO$4,$G16:AHB16))&gt;SUMIFS(TransactionAmounts,TenantSources,$F16,'Filtered Data'!$C$2:$C23,"&lt;"&amp;MO$4),MO$4&lt;TODAY()),"Late","Occupied")),)))</f>
        <v/>
      </c>
      <c r="MP16" s="33" t="str">
        <f>IF(ISBLANK($F16),,IF(TODAY()=MP$4,"Today",IF(AND(LOOKUP($F16,TenantNames,TenantStartDates)&lt;=MP$4,LOOKUP($F16,TenantNames,TenantEndDates)&gt;=MP$4),IF(OR(AND(DAY(LOOKUP($F16,TenantNames,TenantStartDates))&gt;28,DAY(EOMONTH(MP$4,0))=28,DAY(MP$4)=28),AND(DAY(LOOKUP($F16,TenantNames,TenantStartDates))&gt;30,DAY(EOMONTH(MP$4,0))=30,DAY(MP$4)=30),DAY(LOOKUP($F16,TenantNames,TenantStartDates))=DAY(MP$4)),IF((LOOKUP($F16,TenantNames,TenantEndDates)-MP$4)&lt;=31,LOOKUP($F16,TenantNames,TenantTotalRevenues)-SUM($JA16:MO16),LOOKUP($F16,TenantNames,TenantMonthlyRents)),IF(AND((SUMIF($G$4:AHB$4,"&lt;"&amp;MP$4,$G16:AHB16))&gt;SUMIFS(TransactionAmounts,TenantSources,$F16,'Filtered Data'!$C$2:$C23,"&lt;"&amp;MP$4),MP$4&lt;TODAY()),"Late","Occupied")),)))</f>
        <v/>
      </c>
      <c r="MQ16" s="33" t="str">
        <f>IF(ISBLANK($F16),,IF(TODAY()=MQ$4,"Today",IF(AND(LOOKUP($F16,TenantNames,TenantStartDates)&lt;=MQ$4,LOOKUP($F16,TenantNames,TenantEndDates)&gt;=MQ$4),IF(OR(AND(DAY(LOOKUP($F16,TenantNames,TenantStartDates))&gt;28,DAY(EOMONTH(MQ$4,0))=28,DAY(MQ$4)=28),AND(DAY(LOOKUP($F16,TenantNames,TenantStartDates))&gt;30,DAY(EOMONTH(MQ$4,0))=30,DAY(MQ$4)=30),DAY(LOOKUP($F16,TenantNames,TenantStartDates))=DAY(MQ$4)),IF((LOOKUP($F16,TenantNames,TenantEndDates)-MQ$4)&lt;=31,LOOKUP($F16,TenantNames,TenantTotalRevenues)-SUM($JA16:MP16),LOOKUP($F16,TenantNames,TenantMonthlyRents)),IF(AND((SUMIF($G$4:AHB$4,"&lt;"&amp;MQ$4,$G16:AHB16))&gt;SUMIFS(TransactionAmounts,TenantSources,$F16,'Filtered Data'!$C$2:$C23,"&lt;"&amp;MQ$4),MQ$4&lt;TODAY()),"Late","Occupied")),)))</f>
        <v/>
      </c>
      <c r="MR16" s="33" t="str">
        <f>IF(ISBLANK($F16),,IF(TODAY()=MR$4,"Today",IF(AND(LOOKUP($F16,TenantNames,TenantStartDates)&lt;=MR$4,LOOKUP($F16,TenantNames,TenantEndDates)&gt;=MR$4),IF(OR(AND(DAY(LOOKUP($F16,TenantNames,TenantStartDates))&gt;28,DAY(EOMONTH(MR$4,0))=28,DAY(MR$4)=28),AND(DAY(LOOKUP($F16,TenantNames,TenantStartDates))&gt;30,DAY(EOMONTH(MR$4,0))=30,DAY(MR$4)=30),DAY(LOOKUP($F16,TenantNames,TenantStartDates))=DAY(MR$4)),IF((LOOKUP($F16,TenantNames,TenantEndDates)-MR$4)&lt;=31,LOOKUP($F16,TenantNames,TenantTotalRevenues)-SUM($JA16:MQ16),LOOKUP($F16,TenantNames,TenantMonthlyRents)),IF(AND((SUMIF($G$4:AHB$4,"&lt;"&amp;MR$4,$G16:AHB16))&gt;SUMIFS(TransactionAmounts,TenantSources,$F16,'Filtered Data'!$C$2:$C23,"&lt;"&amp;MR$4),MR$4&lt;TODAY()),"Late","Occupied")),)))</f>
        <v/>
      </c>
      <c r="MS16" s="33" t="str">
        <f>IF(ISBLANK($F16),,IF(TODAY()=MS$4,"Today",IF(AND(LOOKUP($F16,TenantNames,TenantStartDates)&lt;=MS$4,LOOKUP($F16,TenantNames,TenantEndDates)&gt;=MS$4),IF(OR(AND(DAY(LOOKUP($F16,TenantNames,TenantStartDates))&gt;28,DAY(EOMONTH(MS$4,0))=28,DAY(MS$4)=28),AND(DAY(LOOKUP($F16,TenantNames,TenantStartDates))&gt;30,DAY(EOMONTH(MS$4,0))=30,DAY(MS$4)=30),DAY(LOOKUP($F16,TenantNames,TenantStartDates))=DAY(MS$4)),IF((LOOKUP($F16,TenantNames,TenantEndDates)-MS$4)&lt;=31,LOOKUP($F16,TenantNames,TenantTotalRevenues)-SUM($JA16:MR16),LOOKUP($F16,TenantNames,TenantMonthlyRents)),IF(AND((SUMIF($G$4:AHB$4,"&lt;"&amp;MS$4,$G16:AHB16))&gt;SUMIFS(TransactionAmounts,TenantSources,$F16,'Filtered Data'!$C$2:$C23,"&lt;"&amp;MS$4),MS$4&lt;TODAY()),"Late","Occupied")),)))</f>
        <v/>
      </c>
      <c r="MT16" s="33" t="str">
        <f>IF(ISBLANK($F16),,IF(TODAY()=MT$4,"Today",IF(AND(LOOKUP($F16,TenantNames,TenantStartDates)&lt;=MT$4,LOOKUP($F16,TenantNames,TenantEndDates)&gt;=MT$4),IF(OR(AND(DAY(LOOKUP($F16,TenantNames,TenantStartDates))&gt;28,DAY(EOMONTH(MT$4,0))=28,DAY(MT$4)=28),AND(DAY(LOOKUP($F16,TenantNames,TenantStartDates))&gt;30,DAY(EOMONTH(MT$4,0))=30,DAY(MT$4)=30),DAY(LOOKUP($F16,TenantNames,TenantStartDates))=DAY(MT$4)),IF((LOOKUP($F16,TenantNames,TenantEndDates)-MT$4)&lt;=31,LOOKUP($F16,TenantNames,TenantTotalRevenues)-SUM($JA16:MS16),LOOKUP($F16,TenantNames,TenantMonthlyRents)),IF(AND((SUMIF($G$4:AHB$4,"&lt;"&amp;MT$4,$G16:AHB16))&gt;SUMIFS(TransactionAmounts,TenantSources,$F16,'Filtered Data'!$C$2:$C23,"&lt;"&amp;MT$4),MT$4&lt;TODAY()),"Late","Occupied")),)))</f>
        <v/>
      </c>
      <c r="MU16" s="33" t="str">
        <f>IF(ISBLANK($F16),,IF(TODAY()=MU$4,"Today",IF(AND(LOOKUP($F16,TenantNames,TenantStartDates)&lt;=MU$4,LOOKUP($F16,TenantNames,TenantEndDates)&gt;=MU$4),IF(OR(AND(DAY(LOOKUP($F16,TenantNames,TenantStartDates))&gt;28,DAY(EOMONTH(MU$4,0))=28,DAY(MU$4)=28),AND(DAY(LOOKUP($F16,TenantNames,TenantStartDates))&gt;30,DAY(EOMONTH(MU$4,0))=30,DAY(MU$4)=30),DAY(LOOKUP($F16,TenantNames,TenantStartDates))=DAY(MU$4)),IF((LOOKUP($F16,TenantNames,TenantEndDates)-MU$4)&lt;=31,LOOKUP($F16,TenantNames,TenantTotalRevenues)-SUM($JA16:MT16),LOOKUP($F16,TenantNames,TenantMonthlyRents)),IF(AND((SUMIF($G$4:AHB$4,"&lt;"&amp;MU$4,$G16:AHB16))&gt;SUMIFS(TransactionAmounts,TenantSources,$F16,'Filtered Data'!$C$2:$C23,"&lt;"&amp;MU$4),MU$4&lt;TODAY()),"Late","Occupied")),)))</f>
        <v/>
      </c>
      <c r="MV16" s="33" t="str">
        <f>IF(ISBLANK($F16),,IF(TODAY()=MV$4,"Today",IF(AND(LOOKUP($F16,TenantNames,TenantStartDates)&lt;=MV$4,LOOKUP($F16,TenantNames,TenantEndDates)&gt;=MV$4),IF(OR(AND(DAY(LOOKUP($F16,TenantNames,TenantStartDates))&gt;28,DAY(EOMONTH(MV$4,0))=28,DAY(MV$4)=28),AND(DAY(LOOKUP($F16,TenantNames,TenantStartDates))&gt;30,DAY(EOMONTH(MV$4,0))=30,DAY(MV$4)=30),DAY(LOOKUP($F16,TenantNames,TenantStartDates))=DAY(MV$4)),IF((LOOKUP($F16,TenantNames,TenantEndDates)-MV$4)&lt;=31,LOOKUP($F16,TenantNames,TenantTotalRevenues)-SUM($JA16:MU16),LOOKUP($F16,TenantNames,TenantMonthlyRents)),IF(AND((SUMIF($G$4:AHB$4,"&lt;"&amp;MV$4,$G16:AHB16))&gt;SUMIFS(TransactionAmounts,TenantSources,$F16,'Filtered Data'!$C$2:$C23,"&lt;"&amp;MV$4),MV$4&lt;TODAY()),"Late","Occupied")),)))</f>
        <v/>
      </c>
      <c r="MW16" s="33" t="str">
        <f>IF(ISBLANK($F16),,IF(TODAY()=MW$4,"Today",IF(AND(LOOKUP($F16,TenantNames,TenantStartDates)&lt;=MW$4,LOOKUP($F16,TenantNames,TenantEndDates)&gt;=MW$4),IF(OR(AND(DAY(LOOKUP($F16,TenantNames,TenantStartDates))&gt;28,DAY(EOMONTH(MW$4,0))=28,DAY(MW$4)=28),AND(DAY(LOOKUP($F16,TenantNames,TenantStartDates))&gt;30,DAY(EOMONTH(MW$4,0))=30,DAY(MW$4)=30),DAY(LOOKUP($F16,TenantNames,TenantStartDates))=DAY(MW$4)),IF((LOOKUP($F16,TenantNames,TenantEndDates)-MW$4)&lt;=31,LOOKUP($F16,TenantNames,TenantTotalRevenues)-SUM($JA16:MV16),LOOKUP($F16,TenantNames,TenantMonthlyRents)),IF(AND((SUMIF($G$4:AHB$4,"&lt;"&amp;MW$4,$G16:AHB16))&gt;SUMIFS(TransactionAmounts,TenantSources,$F16,'Filtered Data'!$C$2:$C23,"&lt;"&amp;MW$4),MW$4&lt;TODAY()),"Late","Occupied")),)))</f>
        <v/>
      </c>
      <c r="MX16" s="33" t="str">
        <f>IF(ISBLANK($F16),,IF(TODAY()=MX$4,"Today",IF(AND(LOOKUP($F16,TenantNames,TenantStartDates)&lt;=MX$4,LOOKUP($F16,TenantNames,TenantEndDates)&gt;=MX$4),IF(OR(AND(DAY(LOOKUP($F16,TenantNames,TenantStartDates))&gt;28,DAY(EOMONTH(MX$4,0))=28,DAY(MX$4)=28),AND(DAY(LOOKUP($F16,TenantNames,TenantStartDates))&gt;30,DAY(EOMONTH(MX$4,0))=30,DAY(MX$4)=30),DAY(LOOKUP($F16,TenantNames,TenantStartDates))=DAY(MX$4)),IF((LOOKUP($F16,TenantNames,TenantEndDates)-MX$4)&lt;=31,LOOKUP($F16,TenantNames,TenantTotalRevenues)-SUM($JA16:MW16),LOOKUP($F16,TenantNames,TenantMonthlyRents)),IF(AND((SUMIF($G$4:AHB$4,"&lt;"&amp;MX$4,$G16:AHB16))&gt;SUMIFS(TransactionAmounts,TenantSources,$F16,'Filtered Data'!$C$2:$C23,"&lt;"&amp;MX$4),MX$4&lt;TODAY()),"Late","Occupied")),)))</f>
        <v/>
      </c>
      <c r="MY16" s="33" t="str">
        <f>IF(ISBLANK($F16),,IF(TODAY()=MY$4,"Today",IF(AND(LOOKUP($F16,TenantNames,TenantStartDates)&lt;=MY$4,LOOKUP($F16,TenantNames,TenantEndDates)&gt;=MY$4),IF(OR(AND(DAY(LOOKUP($F16,TenantNames,TenantStartDates))&gt;28,DAY(EOMONTH(MY$4,0))=28,DAY(MY$4)=28),AND(DAY(LOOKUP($F16,TenantNames,TenantStartDates))&gt;30,DAY(EOMONTH(MY$4,0))=30,DAY(MY$4)=30),DAY(LOOKUP($F16,TenantNames,TenantStartDates))=DAY(MY$4)),IF((LOOKUP($F16,TenantNames,TenantEndDates)-MY$4)&lt;=31,LOOKUP($F16,TenantNames,TenantTotalRevenues)-SUM($JA16:MX16),LOOKUP($F16,TenantNames,TenantMonthlyRents)),IF(AND((SUMIF($G$4:AHB$4,"&lt;"&amp;MY$4,$G16:AHB16))&gt;SUMIFS(TransactionAmounts,TenantSources,$F16,'Filtered Data'!$C$2:$C23,"&lt;"&amp;MY$4),MY$4&lt;TODAY()),"Late","Occupied")),)))</f>
        <v/>
      </c>
      <c r="MZ16" s="33" t="str">
        <f>IF(ISBLANK($F16),,IF(TODAY()=MZ$4,"Today",IF(AND(LOOKUP($F16,TenantNames,TenantStartDates)&lt;=MZ$4,LOOKUP($F16,TenantNames,TenantEndDates)&gt;=MZ$4),IF(OR(AND(DAY(LOOKUP($F16,TenantNames,TenantStartDates))&gt;28,DAY(EOMONTH(MZ$4,0))=28,DAY(MZ$4)=28),AND(DAY(LOOKUP($F16,TenantNames,TenantStartDates))&gt;30,DAY(EOMONTH(MZ$4,0))=30,DAY(MZ$4)=30),DAY(LOOKUP($F16,TenantNames,TenantStartDates))=DAY(MZ$4)),IF((LOOKUP($F16,TenantNames,TenantEndDates)-MZ$4)&lt;=31,LOOKUP($F16,TenantNames,TenantTotalRevenues)-SUM($JA16:MY16),LOOKUP($F16,TenantNames,TenantMonthlyRents)),IF(AND((SUMIF($G$4:AHB$4,"&lt;"&amp;MZ$4,$G16:AHB16))&gt;SUMIFS(TransactionAmounts,TenantSources,$F16,'Filtered Data'!$C$2:$C23,"&lt;"&amp;MZ$4),MZ$4&lt;TODAY()),"Late","Occupied")),)))</f>
        <v/>
      </c>
      <c r="NA16" s="33" t="str">
        <f>IF(ISBLANK($F16),,IF(TODAY()=NA$4,"Today",IF(AND(LOOKUP($F16,TenantNames,TenantStartDates)&lt;=NA$4,LOOKUP($F16,TenantNames,TenantEndDates)&gt;=NA$4),IF(OR(AND(DAY(LOOKUP($F16,TenantNames,TenantStartDates))&gt;28,DAY(EOMONTH(NA$4,0))=28,DAY(NA$4)=28),AND(DAY(LOOKUP($F16,TenantNames,TenantStartDates))&gt;30,DAY(EOMONTH(NA$4,0))=30,DAY(NA$4)=30),DAY(LOOKUP($F16,TenantNames,TenantStartDates))=DAY(NA$4)),IF((LOOKUP($F16,TenantNames,TenantEndDates)-NA$4)&lt;=31,LOOKUP($F16,TenantNames,TenantTotalRevenues)-SUM($JA16:MZ16),LOOKUP($F16,TenantNames,TenantMonthlyRents)),IF(AND((SUMIF($G$4:AHB$4,"&lt;"&amp;NA$4,$G16:AHB16))&gt;SUMIFS(TransactionAmounts,TenantSources,$F16,'Filtered Data'!$C$2:$C23,"&lt;"&amp;NA$4),NA$4&lt;TODAY()),"Late","Occupied")),)))</f>
        <v/>
      </c>
      <c r="NB16" s="33" t="str">
        <f>IF(ISBLANK($F16),,IF(TODAY()=NB$4,"Today",IF(AND(LOOKUP($F16,TenantNames,TenantStartDates)&lt;=NB$4,LOOKUP($F16,TenantNames,TenantEndDates)&gt;=NB$4),IF(OR(AND(DAY(LOOKUP($F16,TenantNames,TenantStartDates))&gt;28,DAY(EOMONTH(NB$4,0))=28,DAY(NB$4)=28),AND(DAY(LOOKUP($F16,TenantNames,TenantStartDates))&gt;30,DAY(EOMONTH(NB$4,0))=30,DAY(NB$4)=30),DAY(LOOKUP($F16,TenantNames,TenantStartDates))=DAY(NB$4)),IF((LOOKUP($F16,TenantNames,TenantEndDates)-NB$4)&lt;=31,LOOKUP($F16,TenantNames,TenantTotalRevenues)-SUM($JA16:NA16),LOOKUP($F16,TenantNames,TenantMonthlyRents)),IF(AND((SUMIF($G$4:AHB$4,"&lt;"&amp;NB$4,$G16:AHB16))&gt;SUMIFS(TransactionAmounts,TenantSources,$F16,'Filtered Data'!$C$2:$C23,"&lt;"&amp;NB$4),NB$4&lt;TODAY()),"Late","Occupied")),)))</f>
        <v/>
      </c>
      <c r="NC16" s="33" t="str">
        <f>IF(ISBLANK($F16),,IF(TODAY()=NC$4,"Today",IF(AND(LOOKUP($F16,TenantNames,TenantStartDates)&lt;=NC$4,LOOKUP($F16,TenantNames,TenantEndDates)&gt;=NC$4),IF(OR(AND(DAY(LOOKUP($F16,TenantNames,TenantStartDates))&gt;28,DAY(EOMONTH(NC$4,0))=28,DAY(NC$4)=28),AND(DAY(LOOKUP($F16,TenantNames,TenantStartDates))&gt;30,DAY(EOMONTH(NC$4,0))=30,DAY(NC$4)=30),DAY(LOOKUP($F16,TenantNames,TenantStartDates))=DAY(NC$4)),IF((LOOKUP($F16,TenantNames,TenantEndDates)-NC$4)&lt;=31,LOOKUP($F16,TenantNames,TenantTotalRevenues)-SUM($JA16:NB16),LOOKUP($F16,TenantNames,TenantMonthlyRents)),IF(AND((SUMIF($G$4:AHB$4,"&lt;"&amp;NC$4,$G16:AHB16))&gt;SUMIFS(TransactionAmounts,TenantSources,$F16,'Filtered Data'!$C$2:$C23,"&lt;"&amp;NC$4),NC$4&lt;TODAY()),"Late","Occupied")),)))</f>
        <v/>
      </c>
      <c r="ND16" s="33" t="str">
        <f>IF(ISBLANK($F16),,IF(TODAY()=ND$4,"Today",IF(AND(LOOKUP($F16,TenantNames,TenantStartDates)&lt;=ND$4,LOOKUP($F16,TenantNames,TenantEndDates)&gt;=ND$4),IF(OR(AND(DAY(LOOKUP($F16,TenantNames,TenantStartDates))&gt;28,DAY(EOMONTH(ND$4,0))=28,DAY(ND$4)=28),AND(DAY(LOOKUP($F16,TenantNames,TenantStartDates))&gt;30,DAY(EOMONTH(ND$4,0))=30,DAY(ND$4)=30),DAY(LOOKUP($F16,TenantNames,TenantStartDates))=DAY(ND$4)),IF((LOOKUP($F16,TenantNames,TenantEndDates)-ND$4)&lt;=31,LOOKUP($F16,TenantNames,TenantTotalRevenues)-SUM($JA16:NC16),LOOKUP($F16,TenantNames,TenantMonthlyRents)),IF(AND((SUMIF($G$4:AHB$4,"&lt;"&amp;ND$4,$G16:AHB16))&gt;SUMIFS(TransactionAmounts,TenantSources,$F16,'Filtered Data'!$C$2:$C23,"&lt;"&amp;ND$4),ND$4&lt;TODAY()),"Late","Occupied")),)))</f>
        <v/>
      </c>
      <c r="NE16" s="33" t="str">
        <f>IF(ISBLANK($F16),,IF(TODAY()=NE$4,"Today",IF(AND(LOOKUP($F16,TenantNames,TenantStartDates)&lt;=NE$4,LOOKUP($F16,TenantNames,TenantEndDates)&gt;=NE$4),IF(OR(AND(DAY(LOOKUP($F16,TenantNames,TenantStartDates))&gt;28,DAY(EOMONTH(NE$4,0))=28,DAY(NE$4)=28),AND(DAY(LOOKUP($F16,TenantNames,TenantStartDates))&gt;30,DAY(EOMONTH(NE$4,0))=30,DAY(NE$4)=30),DAY(LOOKUP($F16,TenantNames,TenantStartDates))=DAY(NE$4)),IF((LOOKUP($F16,TenantNames,TenantEndDates)-NE$4)&lt;=31,LOOKUP($F16,TenantNames,TenantTotalRevenues)-SUM($JA16:ND16),LOOKUP($F16,TenantNames,TenantMonthlyRents)),IF(AND((SUMIF($G$4:AHB$4,"&lt;"&amp;NE$4,$G16:AHB16))&gt;SUMIFS(TransactionAmounts,TenantSources,$F16,'Filtered Data'!$C$2:$C23,"&lt;"&amp;NE$4),NE$4&lt;TODAY()),"Late","Occupied")),)))</f>
        <v/>
      </c>
      <c r="NF16" s="33" t="str">
        <f>IF(ISBLANK($F16),,IF(TODAY()=NF$4,"Today",IF(AND(LOOKUP($F16,TenantNames,TenantStartDates)&lt;=NF$4,LOOKUP($F16,TenantNames,TenantEndDates)&gt;=NF$4),IF(OR(AND(DAY(LOOKUP($F16,TenantNames,TenantStartDates))&gt;28,DAY(EOMONTH(NF$4,0))=28,DAY(NF$4)=28),AND(DAY(LOOKUP($F16,TenantNames,TenantStartDates))&gt;30,DAY(EOMONTH(NF$4,0))=30,DAY(NF$4)=30),DAY(LOOKUP($F16,TenantNames,TenantStartDates))=DAY(NF$4)),IF((LOOKUP($F16,TenantNames,TenantEndDates)-NF$4)&lt;=31,LOOKUP($F16,TenantNames,TenantTotalRevenues)-SUM($JA16:NE16),LOOKUP($F16,TenantNames,TenantMonthlyRents)),IF(AND((SUMIF($G$4:AHB$4,"&lt;"&amp;NF$4,$G16:AHB16))&gt;SUMIFS(TransactionAmounts,TenantSources,$F16,'Filtered Data'!$C$2:$C23,"&lt;"&amp;NF$4),NF$4&lt;TODAY()),"Late","Occupied")),)))</f>
        <v/>
      </c>
      <c r="NG16" s="33" t="str">
        <f>IF(ISBLANK($F16),,IF(TODAY()=NG$4,"Today",IF(AND(LOOKUP($F16,TenantNames,TenantStartDates)&lt;=NG$4,LOOKUP($F16,TenantNames,TenantEndDates)&gt;=NG$4),IF(OR(AND(DAY(LOOKUP($F16,TenantNames,TenantStartDates))&gt;28,DAY(EOMONTH(NG$4,0))=28,DAY(NG$4)=28),AND(DAY(LOOKUP($F16,TenantNames,TenantStartDates))&gt;30,DAY(EOMONTH(NG$4,0))=30,DAY(NG$4)=30),DAY(LOOKUP($F16,TenantNames,TenantStartDates))=DAY(NG$4)),IF((LOOKUP($F16,TenantNames,TenantEndDates)-NG$4)&lt;=31,LOOKUP($F16,TenantNames,TenantTotalRevenues)-SUM($JA16:NF16),LOOKUP($F16,TenantNames,TenantMonthlyRents)),IF(AND((SUMIF($G$4:AHB$4,"&lt;"&amp;NG$4,$G16:AHB16))&gt;SUMIFS(TransactionAmounts,TenantSources,$F16,'Filtered Data'!$C$2:$C23,"&lt;"&amp;NG$4),NG$4&lt;TODAY()),"Late","Occupied")),)))</f>
        <v/>
      </c>
      <c r="NH16" s="33" t="str">
        <f>IF(ISBLANK($F16),,IF(TODAY()=NH$4,"Today",IF(AND(LOOKUP($F16,TenantNames,TenantStartDates)&lt;=NH$4,LOOKUP($F16,TenantNames,TenantEndDates)&gt;=NH$4),IF(OR(AND(DAY(LOOKUP($F16,TenantNames,TenantStartDates))&gt;28,DAY(EOMONTH(NH$4,0))=28,DAY(NH$4)=28),AND(DAY(LOOKUP($F16,TenantNames,TenantStartDates))&gt;30,DAY(EOMONTH(NH$4,0))=30,DAY(NH$4)=30),DAY(LOOKUP($F16,TenantNames,TenantStartDates))=DAY(NH$4)),IF((LOOKUP($F16,TenantNames,TenantEndDates)-NH$4)&lt;=31,LOOKUP($F16,TenantNames,TenantTotalRevenues)-SUM($JA16:NG16),LOOKUP($F16,TenantNames,TenantMonthlyRents)),IF(AND((SUMIF($G$4:AHB$4,"&lt;"&amp;NH$4,$G16:AHB16))&gt;SUMIFS(TransactionAmounts,TenantSources,$F16,'Filtered Data'!$C$2:$C23,"&lt;"&amp;NH$4),NH$4&lt;TODAY()),"Late","Occupied")),)))</f>
        <v/>
      </c>
      <c r="NI16" s="33" t="str">
        <f>IF(ISBLANK($F16),,IF(TODAY()=NI$4,"Today",IF(AND(LOOKUP($F16,TenantNames,TenantStartDates)&lt;=NI$4,LOOKUP($F16,TenantNames,TenantEndDates)&gt;=NI$4),IF(OR(AND(DAY(LOOKUP($F16,TenantNames,TenantStartDates))&gt;28,DAY(EOMONTH(NI$4,0))=28,DAY(NI$4)=28),AND(DAY(LOOKUP($F16,TenantNames,TenantStartDates))&gt;30,DAY(EOMONTH(NI$4,0))=30,DAY(NI$4)=30),DAY(LOOKUP($F16,TenantNames,TenantStartDates))=DAY(NI$4)),IF((LOOKUP($F16,TenantNames,TenantEndDates)-NI$4)&lt;=31,LOOKUP($F16,TenantNames,TenantTotalRevenues)-SUM($JA16:NH16),LOOKUP($F16,TenantNames,TenantMonthlyRents)),IF(AND((SUMIF($G$4:AHB$4,"&lt;"&amp;NI$4,$G16:AHB16))&gt;SUMIFS(TransactionAmounts,TenantSources,$F16,'Filtered Data'!$C$2:$C23,"&lt;"&amp;NI$4),NI$4&lt;TODAY()),"Late","Occupied")),)))</f>
        <v/>
      </c>
      <c r="NJ16" s="33" t="str">
        <f>IF(ISBLANK($F16),,IF(TODAY()=NJ$4,"Today",IF(AND(LOOKUP($F16,TenantNames,TenantStartDates)&lt;=NJ$4,LOOKUP($F16,TenantNames,TenantEndDates)&gt;=NJ$4),IF(OR(AND(DAY(LOOKUP($F16,TenantNames,TenantStartDates))&gt;28,DAY(EOMONTH(NJ$4,0))=28,DAY(NJ$4)=28),AND(DAY(LOOKUP($F16,TenantNames,TenantStartDates))&gt;30,DAY(EOMONTH(NJ$4,0))=30,DAY(NJ$4)=30),DAY(LOOKUP($F16,TenantNames,TenantStartDates))=DAY(NJ$4)),IF((LOOKUP($F16,TenantNames,TenantEndDates)-NJ$4)&lt;=31,LOOKUP($F16,TenantNames,TenantTotalRevenues)-SUM($JA16:NI16),LOOKUP($F16,TenantNames,TenantMonthlyRents)),IF(AND((SUMIF($G$4:AHB$4,"&lt;"&amp;NJ$4,$G16:AHB16))&gt;SUMIFS(TransactionAmounts,TenantSources,$F16,'Filtered Data'!$C$2:$C23,"&lt;"&amp;NJ$4),NJ$4&lt;TODAY()),"Late","Occupied")),)))</f>
        <v/>
      </c>
      <c r="NK16" s="33" t="str">
        <f>IF(ISBLANK($F16),,IF(TODAY()=NK$4,"Today",IF(AND(LOOKUP($F16,TenantNames,TenantStartDates)&lt;=NK$4,LOOKUP($F16,TenantNames,TenantEndDates)&gt;=NK$4),IF(OR(AND(DAY(LOOKUP($F16,TenantNames,TenantStartDates))&gt;28,DAY(EOMONTH(NK$4,0))=28,DAY(NK$4)=28),AND(DAY(LOOKUP($F16,TenantNames,TenantStartDates))&gt;30,DAY(EOMONTH(NK$4,0))=30,DAY(NK$4)=30),DAY(LOOKUP($F16,TenantNames,TenantStartDates))=DAY(NK$4)),IF((LOOKUP($F16,TenantNames,TenantEndDates)-NK$4)&lt;=31,LOOKUP($F16,TenantNames,TenantTotalRevenues)-SUM($JA16:NJ16),LOOKUP($F16,TenantNames,TenantMonthlyRents)),IF(AND((SUMIF($G$4:AHB$4,"&lt;"&amp;NK$4,$G16:AHB16))&gt;SUMIFS(TransactionAmounts,TenantSources,$F16,'Filtered Data'!$C$2:$C23,"&lt;"&amp;NK$4),NK$4&lt;TODAY()),"Late","Occupied")),)))</f>
        <v/>
      </c>
      <c r="NL16" s="33" t="str">
        <f>IF(ISBLANK($F16),,IF(TODAY()=NL$4,"Today",IF(AND(LOOKUP($F16,TenantNames,TenantStartDates)&lt;=NL$4,LOOKUP($F16,TenantNames,TenantEndDates)&gt;=NL$4),IF(OR(AND(DAY(LOOKUP($F16,TenantNames,TenantStartDates))&gt;28,DAY(EOMONTH(NL$4,0))=28,DAY(NL$4)=28),AND(DAY(LOOKUP($F16,TenantNames,TenantStartDates))&gt;30,DAY(EOMONTH(NL$4,0))=30,DAY(NL$4)=30),DAY(LOOKUP($F16,TenantNames,TenantStartDates))=DAY(NL$4)),IF((LOOKUP($F16,TenantNames,TenantEndDates)-NL$4)&lt;=31,LOOKUP($F16,TenantNames,TenantTotalRevenues)-SUM($JA16:NK16),LOOKUP($F16,TenantNames,TenantMonthlyRents)),IF(AND((SUMIF($G$4:AHB$4,"&lt;"&amp;NL$4,$G16:AHB16))&gt;SUMIFS(TransactionAmounts,TenantSources,$F16,'Filtered Data'!$C$2:$C23,"&lt;"&amp;NL$4),NL$4&lt;TODAY()),"Late","Occupied")),)))</f>
        <v/>
      </c>
      <c r="NM16" s="33" t="str">
        <f>IF(ISBLANK($F16),,IF(TODAY()=NM$4,"Today",IF(AND(LOOKUP($F16,TenantNames,TenantStartDates)&lt;=NM$4,LOOKUP($F16,TenantNames,TenantEndDates)&gt;=NM$4),IF(OR(AND(DAY(LOOKUP($F16,TenantNames,TenantStartDates))&gt;28,DAY(EOMONTH(NM$4,0))=28,DAY(NM$4)=28),AND(DAY(LOOKUP($F16,TenantNames,TenantStartDates))&gt;30,DAY(EOMONTH(NM$4,0))=30,DAY(NM$4)=30),DAY(LOOKUP($F16,TenantNames,TenantStartDates))=DAY(NM$4)),IF((LOOKUP($F16,TenantNames,TenantEndDates)-NM$4)&lt;=31,LOOKUP($F16,TenantNames,TenantTotalRevenues)-SUM($JA16:NL16),LOOKUP($F16,TenantNames,TenantMonthlyRents)),IF(AND((SUMIF($G$4:AHB$4,"&lt;"&amp;NM$4,$G16:AHB16))&gt;SUMIFS(TransactionAmounts,TenantSources,$F16,'Filtered Data'!$C$2:$C23,"&lt;"&amp;NM$4),NM$4&lt;TODAY()),"Late","Occupied")),)))</f>
        <v/>
      </c>
      <c r="NN16" s="33" t="str">
        <f>IF(ISBLANK($F16),,IF(TODAY()=NN$4,"Today",IF(AND(LOOKUP($F16,TenantNames,TenantStartDates)&lt;=NN$4,LOOKUP($F16,TenantNames,TenantEndDates)&gt;=NN$4),IF(OR(AND(DAY(LOOKUP($F16,TenantNames,TenantStartDates))&gt;28,DAY(EOMONTH(NN$4,0))=28,DAY(NN$4)=28),AND(DAY(LOOKUP($F16,TenantNames,TenantStartDates))&gt;30,DAY(EOMONTH(NN$4,0))=30,DAY(NN$4)=30),DAY(LOOKUP($F16,TenantNames,TenantStartDates))=DAY(NN$4)),IF((LOOKUP($F16,TenantNames,TenantEndDates)-NN$4)&lt;=31,LOOKUP($F16,TenantNames,TenantTotalRevenues)-SUM($JA16:NM16),LOOKUP($F16,TenantNames,TenantMonthlyRents)),IF(AND((SUMIF($G$4:AHB$4,"&lt;"&amp;NN$4,$G16:AHB16))&gt;SUMIFS(TransactionAmounts,TenantSources,$F16,'Filtered Data'!$C$2:$C23,"&lt;"&amp;NN$4),NN$4&lt;TODAY()),"Late","Occupied")),)))</f>
        <v/>
      </c>
      <c r="NO16" s="33" t="str">
        <f>IF(ISBLANK($F16),,IF(TODAY()=NO$4,"Today",IF(AND(LOOKUP($F16,TenantNames,TenantStartDates)&lt;=NO$4,LOOKUP($F16,TenantNames,TenantEndDates)&gt;=NO$4),IF(OR(AND(DAY(LOOKUP($F16,TenantNames,TenantStartDates))&gt;28,DAY(EOMONTH(NO$4,0))=28,DAY(NO$4)=28),AND(DAY(LOOKUP($F16,TenantNames,TenantStartDates))&gt;30,DAY(EOMONTH(NO$4,0))=30,DAY(NO$4)=30),DAY(LOOKUP($F16,TenantNames,TenantStartDates))=DAY(NO$4)),IF((LOOKUP($F16,TenantNames,TenantEndDates)-NO$4)&lt;=31,LOOKUP($F16,TenantNames,TenantTotalRevenues)-SUM($JA16:NN16),LOOKUP($F16,TenantNames,TenantMonthlyRents)),IF(AND((SUMIF($G$4:AHB$4,"&lt;"&amp;NO$4,$G16:AHB16))&gt;SUMIFS(TransactionAmounts,TenantSources,$F16,'Filtered Data'!$C$2:$C23,"&lt;"&amp;NO$4),NO$4&lt;TODAY()),"Late","Occupied")),)))</f>
        <v/>
      </c>
      <c r="NP16" s="33" t="str">
        <f>IF(ISBLANK($F16),,IF(TODAY()=NP$4,"Today",IF(AND(LOOKUP($F16,TenantNames,TenantStartDates)&lt;=NP$4,LOOKUP($F16,TenantNames,TenantEndDates)&gt;=NP$4),IF(OR(AND(DAY(LOOKUP($F16,TenantNames,TenantStartDates))&gt;28,DAY(EOMONTH(NP$4,0))=28,DAY(NP$4)=28),AND(DAY(LOOKUP($F16,TenantNames,TenantStartDates))&gt;30,DAY(EOMONTH(NP$4,0))=30,DAY(NP$4)=30),DAY(LOOKUP($F16,TenantNames,TenantStartDates))=DAY(NP$4)),IF((LOOKUP($F16,TenantNames,TenantEndDates)-NP$4)&lt;=31,LOOKUP($F16,TenantNames,TenantTotalRevenues)-SUM($JA16:NO16),LOOKUP($F16,TenantNames,TenantMonthlyRents)),IF(AND((SUMIF($G$4:AHB$4,"&lt;"&amp;NP$4,$G16:AHB16))&gt;SUMIFS(TransactionAmounts,TenantSources,$F16,'Filtered Data'!$C$2:$C23,"&lt;"&amp;NP$4),NP$4&lt;TODAY()),"Late","Occupied")),)))</f>
        <v/>
      </c>
      <c r="NQ16" s="33" t="str">
        <f>IF(ISBLANK($F16),,IF(TODAY()=NQ$4,"Today",IF(AND(LOOKUP($F16,TenantNames,TenantStartDates)&lt;=NQ$4,LOOKUP($F16,TenantNames,TenantEndDates)&gt;=NQ$4),IF(OR(AND(DAY(LOOKUP($F16,TenantNames,TenantStartDates))&gt;28,DAY(EOMONTH(NQ$4,0))=28,DAY(NQ$4)=28),AND(DAY(LOOKUP($F16,TenantNames,TenantStartDates))&gt;30,DAY(EOMONTH(NQ$4,0))=30,DAY(NQ$4)=30),DAY(LOOKUP($F16,TenantNames,TenantStartDates))=DAY(NQ$4)),IF((LOOKUP($F16,TenantNames,TenantEndDates)-NQ$4)&lt;=31,LOOKUP($F16,TenantNames,TenantTotalRevenues)-SUM($JA16:NP16),LOOKUP($F16,TenantNames,TenantMonthlyRents)),IF(AND((SUMIF($G$4:AHB$4,"&lt;"&amp;NQ$4,$G16:AHB16))&gt;SUMIFS(TransactionAmounts,TenantSources,$F16,'Filtered Data'!$C$2:$C23,"&lt;"&amp;NQ$4),NQ$4&lt;TODAY()),"Late","Occupied")),)))</f>
        <v/>
      </c>
      <c r="NR16" s="33" t="str">
        <f>IF(ISBLANK($F16),,IF(TODAY()=NR$4,"Today",IF(AND(LOOKUP($F16,TenantNames,TenantStartDates)&lt;=NR$4,LOOKUP($F16,TenantNames,TenantEndDates)&gt;=NR$4),IF(OR(AND(DAY(LOOKUP($F16,TenantNames,TenantStartDates))&gt;28,DAY(EOMONTH(NR$4,0))=28,DAY(NR$4)=28),AND(DAY(LOOKUP($F16,TenantNames,TenantStartDates))&gt;30,DAY(EOMONTH(NR$4,0))=30,DAY(NR$4)=30),DAY(LOOKUP($F16,TenantNames,TenantStartDates))=DAY(NR$4)),IF((LOOKUP($F16,TenantNames,TenantEndDates)-NR$4)&lt;=31,LOOKUP($F16,TenantNames,TenantTotalRevenues)-SUM($JA16:NQ16),LOOKUP($F16,TenantNames,TenantMonthlyRents)),IF(AND((SUMIF($G$4:AHB$4,"&lt;"&amp;NR$4,$G16:AHB16))&gt;SUMIFS(TransactionAmounts,TenantSources,$F16,'Filtered Data'!$C$2:$C23,"&lt;"&amp;NR$4),NR$4&lt;TODAY()),"Late","Occupied")),)))</f>
        <v/>
      </c>
      <c r="NS16" s="33" t="str">
        <f>IF(ISBLANK($F16),,IF(TODAY()=NS$4,"Today",IF(AND(LOOKUP($F16,TenantNames,TenantStartDates)&lt;=NS$4,LOOKUP($F16,TenantNames,TenantEndDates)&gt;=NS$4),IF(OR(AND(DAY(LOOKUP($F16,TenantNames,TenantStartDates))&gt;28,DAY(EOMONTH(NS$4,0))=28,DAY(NS$4)=28),AND(DAY(LOOKUP($F16,TenantNames,TenantStartDates))&gt;30,DAY(EOMONTH(NS$4,0))=30,DAY(NS$4)=30),DAY(LOOKUP($F16,TenantNames,TenantStartDates))=DAY(NS$4)),IF((LOOKUP($F16,TenantNames,TenantEndDates)-NS$4)&lt;=31,LOOKUP($F16,TenantNames,TenantTotalRevenues)-SUM($JA16:NR16),LOOKUP($F16,TenantNames,TenantMonthlyRents)),IF(AND((SUMIF($G$4:AHB$4,"&lt;"&amp;NS$4,$G16:AHB16))&gt;SUMIFS(TransactionAmounts,TenantSources,$F16,'Filtered Data'!$C$2:$C23,"&lt;"&amp;NS$4),NS$4&lt;TODAY()),"Late","Occupied")),)))</f>
        <v/>
      </c>
      <c r="NT16" s="33" t="str">
        <f>IF(ISBLANK($F16),,IF(TODAY()=NT$4,"Today",IF(AND(LOOKUP($F16,TenantNames,TenantStartDates)&lt;=NT$4,LOOKUP($F16,TenantNames,TenantEndDates)&gt;=NT$4),IF(OR(AND(DAY(LOOKUP($F16,TenantNames,TenantStartDates))&gt;28,DAY(EOMONTH(NT$4,0))=28,DAY(NT$4)=28),AND(DAY(LOOKUP($F16,TenantNames,TenantStartDates))&gt;30,DAY(EOMONTH(NT$4,0))=30,DAY(NT$4)=30),DAY(LOOKUP($F16,TenantNames,TenantStartDates))=DAY(NT$4)),IF((LOOKUP($F16,TenantNames,TenantEndDates)-NT$4)&lt;=31,LOOKUP($F16,TenantNames,TenantTotalRevenues)-SUM($JA16:NS16),LOOKUP($F16,TenantNames,TenantMonthlyRents)),IF(AND((SUMIF($G$4:AHB$4,"&lt;"&amp;NT$4,$G16:AHB16))&gt;SUMIFS(TransactionAmounts,TenantSources,$F16,'Filtered Data'!$C$2:$C23,"&lt;"&amp;NT$4),NT$4&lt;TODAY()),"Late","Occupied")),)))</f>
        <v/>
      </c>
      <c r="NU16" s="33" t="str">
        <f>IF(ISBLANK($F16),,IF(TODAY()=NU$4,"Today",IF(AND(LOOKUP($F16,TenantNames,TenantStartDates)&lt;=NU$4,LOOKUP($F16,TenantNames,TenantEndDates)&gt;=NU$4),IF(OR(AND(DAY(LOOKUP($F16,TenantNames,TenantStartDates))&gt;28,DAY(EOMONTH(NU$4,0))=28,DAY(NU$4)=28),AND(DAY(LOOKUP($F16,TenantNames,TenantStartDates))&gt;30,DAY(EOMONTH(NU$4,0))=30,DAY(NU$4)=30),DAY(LOOKUP($F16,TenantNames,TenantStartDates))=DAY(NU$4)),IF((LOOKUP($F16,TenantNames,TenantEndDates)-NU$4)&lt;=31,LOOKUP($F16,TenantNames,TenantTotalRevenues)-SUM($JA16:NT16),LOOKUP($F16,TenantNames,TenantMonthlyRents)),IF(AND((SUMIF($G$4:AHB$4,"&lt;"&amp;NU$4,$G16:AHB16))&gt;SUMIFS(TransactionAmounts,TenantSources,$F16,'Filtered Data'!$C$2:$C23,"&lt;"&amp;NU$4),NU$4&lt;TODAY()),"Late","Occupied")),)))</f>
        <v/>
      </c>
      <c r="NV16" s="33" t="str">
        <f>IF(ISBLANK($F16),,IF(TODAY()=NV$4,"Today",IF(AND(LOOKUP($F16,TenantNames,TenantStartDates)&lt;=NV$4,LOOKUP($F16,TenantNames,TenantEndDates)&gt;=NV$4),IF(OR(AND(DAY(LOOKUP($F16,TenantNames,TenantStartDates))&gt;28,DAY(EOMONTH(NV$4,0))=28,DAY(NV$4)=28),AND(DAY(LOOKUP($F16,TenantNames,TenantStartDates))&gt;30,DAY(EOMONTH(NV$4,0))=30,DAY(NV$4)=30),DAY(LOOKUP($F16,TenantNames,TenantStartDates))=DAY(NV$4)),IF((LOOKUP($F16,TenantNames,TenantEndDates)-NV$4)&lt;=31,LOOKUP($F16,TenantNames,TenantTotalRevenues)-SUM($JA16:NU16),LOOKUP($F16,TenantNames,TenantMonthlyRents)),IF(AND((SUMIF($G$4:AHB$4,"&lt;"&amp;NV$4,$G16:AHB16))&gt;SUMIFS(TransactionAmounts,TenantSources,$F16,'Filtered Data'!$C$2:$C23,"&lt;"&amp;NV$4),NV$4&lt;TODAY()),"Late","Occupied")),)))</f>
        <v/>
      </c>
      <c r="NW16" s="33" t="str">
        <f>IF(ISBLANK($F16),,IF(TODAY()=NW$4,"Today",IF(AND(LOOKUP($F16,TenantNames,TenantStartDates)&lt;=NW$4,LOOKUP($F16,TenantNames,TenantEndDates)&gt;=NW$4),IF(OR(AND(DAY(LOOKUP($F16,TenantNames,TenantStartDates))&gt;28,DAY(EOMONTH(NW$4,0))=28,DAY(NW$4)=28),AND(DAY(LOOKUP($F16,TenantNames,TenantStartDates))&gt;30,DAY(EOMONTH(NW$4,0))=30,DAY(NW$4)=30),DAY(LOOKUP($F16,TenantNames,TenantStartDates))=DAY(NW$4)),IF((LOOKUP($F16,TenantNames,TenantEndDates)-NW$4)&lt;=31,LOOKUP($F16,TenantNames,TenantTotalRevenues)-SUM($JA16:NV16),LOOKUP($F16,TenantNames,TenantMonthlyRents)),IF(AND((SUMIF($G$4:AHB$4,"&lt;"&amp;NW$4,$G16:AHB16))&gt;SUMIFS(TransactionAmounts,TenantSources,$F16,'Filtered Data'!$C$2:$C23,"&lt;"&amp;NW$4),NW$4&lt;TODAY()),"Late","Occupied")),)))</f>
        <v/>
      </c>
      <c r="NX16" s="33" t="str">
        <f>IF(ISBLANK($F16),,IF(TODAY()=NX$4,"Today",IF(AND(LOOKUP($F16,TenantNames,TenantStartDates)&lt;=NX$4,LOOKUP($F16,TenantNames,TenantEndDates)&gt;=NX$4),IF(OR(AND(DAY(LOOKUP($F16,TenantNames,TenantStartDates))&gt;28,DAY(EOMONTH(NX$4,0))=28,DAY(NX$4)=28),AND(DAY(LOOKUP($F16,TenantNames,TenantStartDates))&gt;30,DAY(EOMONTH(NX$4,0))=30,DAY(NX$4)=30),DAY(LOOKUP($F16,TenantNames,TenantStartDates))=DAY(NX$4)),IF((LOOKUP($F16,TenantNames,TenantEndDates)-NX$4)&lt;=31,LOOKUP($F16,TenantNames,TenantTotalRevenues)-SUM($JA16:NW16),LOOKUP($F16,TenantNames,TenantMonthlyRents)),IF(AND((SUMIF($G$4:AHB$4,"&lt;"&amp;NX$4,$G16:AHB16))&gt;SUMIFS(TransactionAmounts,TenantSources,$F16,'Filtered Data'!$C$2:$C23,"&lt;"&amp;NX$4),NX$4&lt;TODAY()),"Late","Occupied")),)))</f>
        <v/>
      </c>
      <c r="NY16" s="33" t="str">
        <f>IF(ISBLANK($F16),,IF(TODAY()=NY$4,"Today",IF(AND(LOOKUP($F16,TenantNames,TenantStartDates)&lt;=NY$4,LOOKUP($F16,TenantNames,TenantEndDates)&gt;=NY$4),IF(OR(AND(DAY(LOOKUP($F16,TenantNames,TenantStartDates))&gt;28,DAY(EOMONTH(NY$4,0))=28,DAY(NY$4)=28),AND(DAY(LOOKUP($F16,TenantNames,TenantStartDates))&gt;30,DAY(EOMONTH(NY$4,0))=30,DAY(NY$4)=30),DAY(LOOKUP($F16,TenantNames,TenantStartDates))=DAY(NY$4)),IF((LOOKUP($F16,TenantNames,TenantEndDates)-NY$4)&lt;=31,LOOKUP($F16,TenantNames,TenantTotalRevenues)-SUM($JA16:NX16),LOOKUP($F16,TenantNames,TenantMonthlyRents)),IF(AND((SUMIF($G$4:AHB$4,"&lt;"&amp;NY$4,$G16:AHB16))&gt;SUMIFS(TransactionAmounts,TenantSources,$F16,'Filtered Data'!$C$2:$C23,"&lt;"&amp;NY$4),NY$4&lt;TODAY()),"Late","Occupied")),)))</f>
        <v/>
      </c>
      <c r="NZ16" s="33" t="str">
        <f>IF(ISBLANK($F16),,IF(TODAY()=NZ$4,"Today",IF(AND(LOOKUP($F16,TenantNames,TenantStartDates)&lt;=NZ$4,LOOKUP($F16,TenantNames,TenantEndDates)&gt;=NZ$4),IF(OR(AND(DAY(LOOKUP($F16,TenantNames,TenantStartDates))&gt;28,DAY(EOMONTH(NZ$4,0))=28,DAY(NZ$4)=28),AND(DAY(LOOKUP($F16,TenantNames,TenantStartDates))&gt;30,DAY(EOMONTH(NZ$4,0))=30,DAY(NZ$4)=30),DAY(LOOKUP($F16,TenantNames,TenantStartDates))=DAY(NZ$4)),IF((LOOKUP($F16,TenantNames,TenantEndDates)-NZ$4)&lt;=31,LOOKUP($F16,TenantNames,TenantTotalRevenues)-SUM($JA16:NY16),LOOKUP($F16,TenantNames,TenantMonthlyRents)),IF(AND((SUMIF($G$4:AHB$4,"&lt;"&amp;NZ$4,$G16:AHB16))&gt;SUMIFS(TransactionAmounts,TenantSources,$F16,'Filtered Data'!$C$2:$C23,"&lt;"&amp;NZ$4),NZ$4&lt;TODAY()),"Late","Occupied")),)))</f>
        <v/>
      </c>
      <c r="OA16" s="33" t="str">
        <f>IF(ISBLANK($F16),,IF(TODAY()=OA$4,"Today",IF(AND(LOOKUP($F16,TenantNames,TenantStartDates)&lt;=OA$4,LOOKUP($F16,TenantNames,TenantEndDates)&gt;=OA$4),IF(OR(AND(DAY(LOOKUP($F16,TenantNames,TenantStartDates))&gt;28,DAY(EOMONTH(OA$4,0))=28,DAY(OA$4)=28),AND(DAY(LOOKUP($F16,TenantNames,TenantStartDates))&gt;30,DAY(EOMONTH(OA$4,0))=30,DAY(OA$4)=30),DAY(LOOKUP($F16,TenantNames,TenantStartDates))=DAY(OA$4)),IF((LOOKUP($F16,TenantNames,TenantEndDates)-OA$4)&lt;=31,LOOKUP($F16,TenantNames,TenantTotalRevenues)-SUM($JA16:NZ16),LOOKUP($F16,TenantNames,TenantMonthlyRents)),IF(AND((SUMIF($G$4:AHB$4,"&lt;"&amp;OA$4,$G16:AHB16))&gt;SUMIFS(TransactionAmounts,TenantSources,$F16,'Filtered Data'!$C$2:$C23,"&lt;"&amp;OA$4),OA$4&lt;TODAY()),"Late","Occupied")),)))</f>
        <v/>
      </c>
      <c r="OB16" s="33" t="str">
        <f>IF(ISBLANK($F16),,IF(TODAY()=OB$4,"Today",IF(AND(LOOKUP($F16,TenantNames,TenantStartDates)&lt;=OB$4,LOOKUP($F16,TenantNames,TenantEndDates)&gt;=OB$4),IF(OR(AND(DAY(LOOKUP($F16,TenantNames,TenantStartDates))&gt;28,DAY(EOMONTH(OB$4,0))=28,DAY(OB$4)=28),AND(DAY(LOOKUP($F16,TenantNames,TenantStartDates))&gt;30,DAY(EOMONTH(OB$4,0))=30,DAY(OB$4)=30),DAY(LOOKUP($F16,TenantNames,TenantStartDates))=DAY(OB$4)),IF((LOOKUP($F16,TenantNames,TenantEndDates)-OB$4)&lt;=31,LOOKUP($F16,TenantNames,TenantTotalRevenues)-SUM($JA16:OA16),LOOKUP($F16,TenantNames,TenantMonthlyRents)),IF(AND((SUMIF($G$4:AHB$4,"&lt;"&amp;OB$4,$G16:AHB16))&gt;SUMIFS(TransactionAmounts,TenantSources,$F16,'Filtered Data'!$C$2:$C23,"&lt;"&amp;OB$4),OB$4&lt;TODAY()),"Late","Occupied")),)))</f>
        <v/>
      </c>
      <c r="OC16" s="33" t="str">
        <f>IF(ISBLANK($F16),,IF(TODAY()=OC$4,"Today",IF(AND(LOOKUP($F16,TenantNames,TenantStartDates)&lt;=OC$4,LOOKUP($F16,TenantNames,TenantEndDates)&gt;=OC$4),IF(OR(AND(DAY(LOOKUP($F16,TenantNames,TenantStartDates))&gt;28,DAY(EOMONTH(OC$4,0))=28,DAY(OC$4)=28),AND(DAY(LOOKUP($F16,TenantNames,TenantStartDates))&gt;30,DAY(EOMONTH(OC$4,0))=30,DAY(OC$4)=30),DAY(LOOKUP($F16,TenantNames,TenantStartDates))=DAY(OC$4)),IF((LOOKUP($F16,TenantNames,TenantEndDates)-OC$4)&lt;=31,LOOKUP($F16,TenantNames,TenantTotalRevenues)-SUM($JA16:OB16),LOOKUP($F16,TenantNames,TenantMonthlyRents)),IF(AND((SUMIF($G$4:AHB$4,"&lt;"&amp;OC$4,$G16:AHB16))&gt;SUMIFS(TransactionAmounts,TenantSources,$F16,'Filtered Data'!$C$2:$C23,"&lt;"&amp;OC$4),OC$4&lt;TODAY()),"Late","Occupied")),)))</f>
        <v/>
      </c>
      <c r="OD16" s="33" t="str">
        <f>IF(ISBLANK($F16),,IF(TODAY()=OD$4,"Today",IF(AND(LOOKUP($F16,TenantNames,TenantStartDates)&lt;=OD$4,LOOKUP($F16,TenantNames,TenantEndDates)&gt;=OD$4),IF(OR(AND(DAY(LOOKUP($F16,TenantNames,TenantStartDates))&gt;28,DAY(EOMONTH(OD$4,0))=28,DAY(OD$4)=28),AND(DAY(LOOKUP($F16,TenantNames,TenantStartDates))&gt;30,DAY(EOMONTH(OD$4,0))=30,DAY(OD$4)=30),DAY(LOOKUP($F16,TenantNames,TenantStartDates))=DAY(OD$4)),IF((LOOKUP($F16,TenantNames,TenantEndDates)-OD$4)&lt;=31,LOOKUP($F16,TenantNames,TenantTotalRevenues)-SUM($JA16:OC16),LOOKUP($F16,TenantNames,TenantMonthlyRents)),IF(AND((SUMIF($G$4:AHB$4,"&lt;"&amp;OD$4,$G16:AHB16))&gt;SUMIFS(TransactionAmounts,TenantSources,$F16,'Filtered Data'!$C$2:$C23,"&lt;"&amp;OD$4),OD$4&lt;TODAY()),"Late","Occupied")),)))</f>
        <v/>
      </c>
      <c r="OE16" s="33" t="str">
        <f>IF(ISBLANK($F16),,IF(TODAY()=OE$4,"Today",IF(AND(LOOKUP($F16,TenantNames,TenantStartDates)&lt;=OE$4,LOOKUP($F16,TenantNames,TenantEndDates)&gt;=OE$4),IF(OR(AND(DAY(LOOKUP($F16,TenantNames,TenantStartDates))&gt;28,DAY(EOMONTH(OE$4,0))=28,DAY(OE$4)=28),AND(DAY(LOOKUP($F16,TenantNames,TenantStartDates))&gt;30,DAY(EOMONTH(OE$4,0))=30,DAY(OE$4)=30),DAY(LOOKUP($F16,TenantNames,TenantStartDates))=DAY(OE$4)),IF((LOOKUP($F16,TenantNames,TenantEndDates)-OE$4)&lt;=31,LOOKUP($F16,TenantNames,TenantTotalRevenues)-SUM($JA16:OD16),LOOKUP($F16,TenantNames,TenantMonthlyRents)),IF(AND((SUMIF($G$4:AHB$4,"&lt;"&amp;OE$4,$G16:AHB16))&gt;SUMIFS(TransactionAmounts,TenantSources,$F16,'Filtered Data'!$C$2:$C23,"&lt;"&amp;OE$4),OE$4&lt;TODAY()),"Late","Occupied")),)))</f>
        <v/>
      </c>
      <c r="OF16" s="33" t="str">
        <f>IF(ISBLANK($F16),,IF(TODAY()=OF$4,"Today",IF(AND(LOOKUP($F16,TenantNames,TenantStartDates)&lt;=OF$4,LOOKUP($F16,TenantNames,TenantEndDates)&gt;=OF$4),IF(OR(AND(DAY(LOOKUP($F16,TenantNames,TenantStartDates))&gt;28,DAY(EOMONTH(OF$4,0))=28,DAY(OF$4)=28),AND(DAY(LOOKUP($F16,TenantNames,TenantStartDates))&gt;30,DAY(EOMONTH(OF$4,0))=30,DAY(OF$4)=30),DAY(LOOKUP($F16,TenantNames,TenantStartDates))=DAY(OF$4)),IF((LOOKUP($F16,TenantNames,TenantEndDates)-OF$4)&lt;=31,LOOKUP($F16,TenantNames,TenantTotalRevenues)-SUM($JA16:OE16),LOOKUP($F16,TenantNames,TenantMonthlyRents)),IF(AND((SUMIF($G$4:AHB$4,"&lt;"&amp;OF$4,$G16:AHB16))&gt;SUMIFS(TransactionAmounts,TenantSources,$F16,'Filtered Data'!$C$2:$C23,"&lt;"&amp;OF$4),OF$4&lt;TODAY()),"Late","Occupied")),)))</f>
        <v/>
      </c>
      <c r="OG16" s="33" t="str">
        <f>IF(ISBLANK($F16),,IF(TODAY()=OG$4,"Today",IF(AND(LOOKUP($F16,TenantNames,TenantStartDates)&lt;=OG$4,LOOKUP($F16,TenantNames,TenantEndDates)&gt;=OG$4),IF(OR(AND(DAY(LOOKUP($F16,TenantNames,TenantStartDates))&gt;28,DAY(EOMONTH(OG$4,0))=28,DAY(OG$4)=28),AND(DAY(LOOKUP($F16,TenantNames,TenantStartDates))&gt;30,DAY(EOMONTH(OG$4,0))=30,DAY(OG$4)=30),DAY(LOOKUP($F16,TenantNames,TenantStartDates))=DAY(OG$4)),IF((LOOKUP($F16,TenantNames,TenantEndDates)-OG$4)&lt;=31,LOOKUP($F16,TenantNames,TenantTotalRevenues)-SUM($JA16:OF16),LOOKUP($F16,TenantNames,TenantMonthlyRents)),IF(AND((SUMIF($G$4:AHB$4,"&lt;"&amp;OG$4,$G16:AHB16))&gt;SUMIFS(TransactionAmounts,TenantSources,$F16,'Filtered Data'!$C$2:$C23,"&lt;"&amp;OG$4),OG$4&lt;TODAY()),"Late","Occupied")),)))</f>
        <v/>
      </c>
      <c r="OH16" s="33" t="str">
        <f>IF(ISBLANK($F16),,IF(TODAY()=OH$4,"Today",IF(AND(LOOKUP($F16,TenantNames,TenantStartDates)&lt;=OH$4,LOOKUP($F16,TenantNames,TenantEndDates)&gt;=OH$4),IF(OR(AND(DAY(LOOKUP($F16,TenantNames,TenantStartDates))&gt;28,DAY(EOMONTH(OH$4,0))=28,DAY(OH$4)=28),AND(DAY(LOOKUP($F16,TenantNames,TenantStartDates))&gt;30,DAY(EOMONTH(OH$4,0))=30,DAY(OH$4)=30),DAY(LOOKUP($F16,TenantNames,TenantStartDates))=DAY(OH$4)),IF((LOOKUP($F16,TenantNames,TenantEndDates)-OH$4)&lt;=31,LOOKUP($F16,TenantNames,TenantTotalRevenues)-SUM($JA16:OG16),LOOKUP($F16,TenantNames,TenantMonthlyRents)),IF(AND((SUMIF($G$4:AHB$4,"&lt;"&amp;OH$4,$G16:AHB16))&gt;SUMIFS(TransactionAmounts,TenantSources,$F16,'Filtered Data'!$C$2:$C23,"&lt;"&amp;OH$4),OH$4&lt;TODAY()),"Late","Occupied")),)))</f>
        <v/>
      </c>
      <c r="OI16" s="33" t="str">
        <f>IF(ISBLANK($F16),,IF(TODAY()=OI$4,"Today",IF(AND(LOOKUP($F16,TenantNames,TenantStartDates)&lt;=OI$4,LOOKUP($F16,TenantNames,TenantEndDates)&gt;=OI$4),IF(OR(AND(DAY(LOOKUP($F16,TenantNames,TenantStartDates))&gt;28,DAY(EOMONTH(OI$4,0))=28,DAY(OI$4)=28),AND(DAY(LOOKUP($F16,TenantNames,TenantStartDates))&gt;30,DAY(EOMONTH(OI$4,0))=30,DAY(OI$4)=30),DAY(LOOKUP($F16,TenantNames,TenantStartDates))=DAY(OI$4)),IF((LOOKUP($F16,TenantNames,TenantEndDates)-OI$4)&lt;=31,LOOKUP($F16,TenantNames,TenantTotalRevenues)-SUM($JA16:OH16),LOOKUP($F16,TenantNames,TenantMonthlyRents)),IF(AND((SUMIF($G$4:AHB$4,"&lt;"&amp;OI$4,$G16:AHB16))&gt;SUMIFS(TransactionAmounts,TenantSources,$F16,'Filtered Data'!$C$2:$C23,"&lt;"&amp;OI$4),OI$4&lt;TODAY()),"Late","Occupied")),)))</f>
        <v/>
      </c>
      <c r="OJ16" s="33" t="str">
        <f>IF(ISBLANK($F16),,IF(TODAY()=OJ$4,"Today",IF(AND(LOOKUP($F16,TenantNames,TenantStartDates)&lt;=OJ$4,LOOKUP($F16,TenantNames,TenantEndDates)&gt;=OJ$4),IF(OR(AND(DAY(LOOKUP($F16,TenantNames,TenantStartDates))&gt;28,DAY(EOMONTH(OJ$4,0))=28,DAY(OJ$4)=28),AND(DAY(LOOKUP($F16,TenantNames,TenantStartDates))&gt;30,DAY(EOMONTH(OJ$4,0))=30,DAY(OJ$4)=30),DAY(LOOKUP($F16,TenantNames,TenantStartDates))=DAY(OJ$4)),IF((LOOKUP($F16,TenantNames,TenantEndDates)-OJ$4)&lt;=31,LOOKUP($F16,TenantNames,TenantTotalRevenues)-SUM($JA16:OI16),LOOKUP($F16,TenantNames,TenantMonthlyRents)),IF(AND((SUMIF($G$4:AHB$4,"&lt;"&amp;OJ$4,$G16:AHB16))&gt;SUMIFS(TransactionAmounts,TenantSources,$F16,'Filtered Data'!$C$2:$C23,"&lt;"&amp;OJ$4),OJ$4&lt;TODAY()),"Late","Occupied")),)))</f>
        <v/>
      </c>
      <c r="OK16" s="33" t="str">
        <f>IF(ISBLANK($F16),,IF(TODAY()=OK$4,"Today",IF(AND(LOOKUP($F16,TenantNames,TenantStartDates)&lt;=OK$4,LOOKUP($F16,TenantNames,TenantEndDates)&gt;=OK$4),IF(OR(AND(DAY(LOOKUP($F16,TenantNames,TenantStartDates))&gt;28,DAY(EOMONTH(OK$4,0))=28,DAY(OK$4)=28),AND(DAY(LOOKUP($F16,TenantNames,TenantStartDates))&gt;30,DAY(EOMONTH(OK$4,0))=30,DAY(OK$4)=30),DAY(LOOKUP($F16,TenantNames,TenantStartDates))=DAY(OK$4)),IF((LOOKUP($F16,TenantNames,TenantEndDates)-OK$4)&lt;=31,LOOKUP($F16,TenantNames,TenantTotalRevenues)-SUM($JA16:OJ16),LOOKUP($F16,TenantNames,TenantMonthlyRents)),IF(AND((SUMIF($G$4:AHB$4,"&lt;"&amp;OK$4,$G16:AHB16))&gt;SUMIFS(TransactionAmounts,TenantSources,$F16,'Filtered Data'!$C$2:$C23,"&lt;"&amp;OK$4),OK$4&lt;TODAY()),"Late","Occupied")),)))</f>
        <v/>
      </c>
      <c r="OL16" s="33" t="str">
        <f>IF(ISBLANK($F16),,IF(TODAY()=OL$4,"Today",IF(AND(LOOKUP($F16,TenantNames,TenantStartDates)&lt;=OL$4,LOOKUP($F16,TenantNames,TenantEndDates)&gt;=OL$4),IF(OR(AND(DAY(LOOKUP($F16,TenantNames,TenantStartDates))&gt;28,DAY(EOMONTH(OL$4,0))=28,DAY(OL$4)=28),AND(DAY(LOOKUP($F16,TenantNames,TenantStartDates))&gt;30,DAY(EOMONTH(OL$4,0))=30,DAY(OL$4)=30),DAY(LOOKUP($F16,TenantNames,TenantStartDates))=DAY(OL$4)),IF((LOOKUP($F16,TenantNames,TenantEndDates)-OL$4)&lt;=31,LOOKUP($F16,TenantNames,TenantTotalRevenues)-SUM($JA16:OK16),LOOKUP($F16,TenantNames,TenantMonthlyRents)),IF(AND((SUMIF($G$4:AHB$4,"&lt;"&amp;OL$4,$G16:AHB16))&gt;SUMIFS(TransactionAmounts,TenantSources,$F16,'Filtered Data'!$C$2:$C23,"&lt;"&amp;OL$4),OL$4&lt;TODAY()),"Late","Occupied")),)))</f>
        <v/>
      </c>
      <c r="OM16" s="33" t="str">
        <f>IF(ISBLANK($F16),,IF(TODAY()=OM$4,"Today",IF(AND(LOOKUP($F16,TenantNames,TenantStartDates)&lt;=OM$4,LOOKUP($F16,TenantNames,TenantEndDates)&gt;=OM$4),IF(OR(AND(DAY(LOOKUP($F16,TenantNames,TenantStartDates))&gt;28,DAY(EOMONTH(OM$4,0))=28,DAY(OM$4)=28),AND(DAY(LOOKUP($F16,TenantNames,TenantStartDates))&gt;30,DAY(EOMONTH(OM$4,0))=30,DAY(OM$4)=30),DAY(LOOKUP($F16,TenantNames,TenantStartDates))=DAY(OM$4)),IF((LOOKUP($F16,TenantNames,TenantEndDates)-OM$4)&lt;=31,LOOKUP($F16,TenantNames,TenantTotalRevenues)-SUM($JA16:OL16),LOOKUP($F16,TenantNames,TenantMonthlyRents)),IF(AND((SUMIF($G$4:AHB$4,"&lt;"&amp;OM$4,$G16:AHB16))&gt;SUMIFS(TransactionAmounts,TenantSources,$F16,'Filtered Data'!$C$2:$C23,"&lt;"&amp;OM$4),OM$4&lt;TODAY()),"Late","Occupied")),)))</f>
        <v/>
      </c>
      <c r="ON16" s="33" t="str">
        <f>IF(ISBLANK($F16),,IF(TODAY()=ON$4,"Today",IF(AND(LOOKUP($F16,TenantNames,TenantStartDates)&lt;=ON$4,LOOKUP($F16,TenantNames,TenantEndDates)&gt;=ON$4),IF(OR(AND(DAY(LOOKUP($F16,TenantNames,TenantStartDates))&gt;28,DAY(EOMONTH(ON$4,0))=28,DAY(ON$4)=28),AND(DAY(LOOKUP($F16,TenantNames,TenantStartDates))&gt;30,DAY(EOMONTH(ON$4,0))=30,DAY(ON$4)=30),DAY(LOOKUP($F16,TenantNames,TenantStartDates))=DAY(ON$4)),IF((LOOKUP($F16,TenantNames,TenantEndDates)-ON$4)&lt;=31,LOOKUP($F16,TenantNames,TenantTotalRevenues)-SUM($JA16:OM16),LOOKUP($F16,TenantNames,TenantMonthlyRents)),IF(AND((SUMIF($G$4:AHB$4,"&lt;"&amp;ON$4,$G16:AHB16))&gt;SUMIFS(TransactionAmounts,TenantSources,$F16,'Filtered Data'!$C$2:$C23,"&lt;"&amp;ON$4),ON$4&lt;TODAY()),"Late","Occupied")),)))</f>
        <v/>
      </c>
      <c r="OO16" s="33" t="str">
        <f>IF(ISBLANK($F16),,IF(TODAY()=OO$4,"Today",IF(AND(LOOKUP($F16,TenantNames,TenantStartDates)&lt;=OO$4,LOOKUP($F16,TenantNames,TenantEndDates)&gt;=OO$4),IF(OR(AND(DAY(LOOKUP($F16,TenantNames,TenantStartDates))&gt;28,DAY(EOMONTH(OO$4,0))=28,DAY(OO$4)=28),AND(DAY(LOOKUP($F16,TenantNames,TenantStartDates))&gt;30,DAY(EOMONTH(OO$4,0))=30,DAY(OO$4)=30),DAY(LOOKUP($F16,TenantNames,TenantStartDates))=DAY(OO$4)),IF((LOOKUP($F16,TenantNames,TenantEndDates)-OO$4)&lt;=31,LOOKUP($F16,TenantNames,TenantTotalRevenues)-SUM($JA16:ON16),LOOKUP($F16,TenantNames,TenantMonthlyRents)),IF(AND((SUMIF($G$4:AHB$4,"&lt;"&amp;OO$4,$G16:AHB16))&gt;SUMIFS(TransactionAmounts,TenantSources,$F16,'Filtered Data'!$C$2:$C23,"&lt;"&amp;OO$4),OO$4&lt;TODAY()),"Late","Occupied")),)))</f>
        <v/>
      </c>
      <c r="OP16" s="33" t="str">
        <f>IF(ISBLANK($F16),,IF(TODAY()=OP$4,"Today",IF(AND(LOOKUP($F16,TenantNames,TenantStartDates)&lt;=OP$4,LOOKUP($F16,TenantNames,TenantEndDates)&gt;=OP$4),IF(OR(AND(DAY(LOOKUP($F16,TenantNames,TenantStartDates))&gt;28,DAY(EOMONTH(OP$4,0))=28,DAY(OP$4)=28),AND(DAY(LOOKUP($F16,TenantNames,TenantStartDates))&gt;30,DAY(EOMONTH(OP$4,0))=30,DAY(OP$4)=30),DAY(LOOKUP($F16,TenantNames,TenantStartDates))=DAY(OP$4)),IF((LOOKUP($F16,TenantNames,TenantEndDates)-OP$4)&lt;=31,LOOKUP($F16,TenantNames,TenantTotalRevenues)-SUM($JA16:OO16),LOOKUP($F16,TenantNames,TenantMonthlyRents)),IF(AND((SUMIF($G$4:AHB$4,"&lt;"&amp;OP$4,$G16:AHB16))&gt;SUMIFS(TransactionAmounts,TenantSources,$F16,'Filtered Data'!$C$2:$C23,"&lt;"&amp;OP$4),OP$4&lt;TODAY()),"Late","Occupied")),)))</f>
        <v/>
      </c>
      <c r="OQ16" s="33" t="str">
        <f>IF(ISBLANK($F16),,IF(TODAY()=OQ$4,"Today",IF(AND(LOOKUP($F16,TenantNames,TenantStartDates)&lt;=OQ$4,LOOKUP($F16,TenantNames,TenantEndDates)&gt;=OQ$4),IF(OR(AND(DAY(LOOKUP($F16,TenantNames,TenantStartDates))&gt;28,DAY(EOMONTH(OQ$4,0))=28,DAY(OQ$4)=28),AND(DAY(LOOKUP($F16,TenantNames,TenantStartDates))&gt;30,DAY(EOMONTH(OQ$4,0))=30,DAY(OQ$4)=30),DAY(LOOKUP($F16,TenantNames,TenantStartDates))=DAY(OQ$4)),IF((LOOKUP($F16,TenantNames,TenantEndDates)-OQ$4)&lt;=31,LOOKUP($F16,TenantNames,TenantTotalRevenues)-SUM($JA16:OP16),LOOKUP($F16,TenantNames,TenantMonthlyRents)),IF(AND((SUMIF($G$4:AHB$4,"&lt;"&amp;OQ$4,$G16:AHB16))&gt;SUMIFS(TransactionAmounts,TenantSources,$F16,'Filtered Data'!$C$2:$C23,"&lt;"&amp;OQ$4),OQ$4&lt;TODAY()),"Late","Occupied")),)))</f>
        <v/>
      </c>
      <c r="OR16" s="33" t="str">
        <f>IF(ISBLANK($F16),,IF(TODAY()=OR$4,"Today",IF(AND(LOOKUP($F16,TenantNames,TenantStartDates)&lt;=OR$4,LOOKUP($F16,TenantNames,TenantEndDates)&gt;=OR$4),IF(OR(AND(DAY(LOOKUP($F16,TenantNames,TenantStartDates))&gt;28,DAY(EOMONTH(OR$4,0))=28,DAY(OR$4)=28),AND(DAY(LOOKUP($F16,TenantNames,TenantStartDates))&gt;30,DAY(EOMONTH(OR$4,0))=30,DAY(OR$4)=30),DAY(LOOKUP($F16,TenantNames,TenantStartDates))=DAY(OR$4)),IF((LOOKUP($F16,TenantNames,TenantEndDates)-OR$4)&lt;=31,LOOKUP($F16,TenantNames,TenantTotalRevenues)-SUM($JA16:OQ16),LOOKUP($F16,TenantNames,TenantMonthlyRents)),IF(AND((SUMIF($G$4:AHB$4,"&lt;"&amp;OR$4,$G16:AHB16))&gt;SUMIFS(TransactionAmounts,TenantSources,$F16,'Filtered Data'!$C$2:$C23,"&lt;"&amp;OR$4),OR$4&lt;TODAY()),"Late","Occupied")),)))</f>
        <v/>
      </c>
      <c r="OS16" s="33" t="str">
        <f>IF(ISBLANK($F16),,IF(TODAY()=OS$4,"Today",IF(AND(LOOKUP($F16,TenantNames,TenantStartDates)&lt;=OS$4,LOOKUP($F16,TenantNames,TenantEndDates)&gt;=OS$4),IF(OR(AND(DAY(LOOKUP($F16,TenantNames,TenantStartDates))&gt;28,DAY(EOMONTH(OS$4,0))=28,DAY(OS$4)=28),AND(DAY(LOOKUP($F16,TenantNames,TenantStartDates))&gt;30,DAY(EOMONTH(OS$4,0))=30,DAY(OS$4)=30),DAY(LOOKUP($F16,TenantNames,TenantStartDates))=DAY(OS$4)),IF((LOOKUP($F16,TenantNames,TenantEndDates)-OS$4)&lt;=31,LOOKUP($F16,TenantNames,TenantTotalRevenues)-SUM($JA16:OR16),LOOKUP($F16,TenantNames,TenantMonthlyRents)),IF(AND((SUMIF($G$4:AHB$4,"&lt;"&amp;OS$4,$G16:AHB16))&gt;SUMIFS(TransactionAmounts,TenantSources,$F16,'Filtered Data'!$C$2:$C23,"&lt;"&amp;OS$4),OS$4&lt;TODAY()),"Late","Occupied")),)))</f>
        <v/>
      </c>
      <c r="OT16" s="33" t="str">
        <f>IF(ISBLANK($F16),,IF(TODAY()=OT$4,"Today",IF(AND(LOOKUP($F16,TenantNames,TenantStartDates)&lt;=OT$4,LOOKUP($F16,TenantNames,TenantEndDates)&gt;=OT$4),IF(OR(AND(DAY(LOOKUP($F16,TenantNames,TenantStartDates))&gt;28,DAY(EOMONTH(OT$4,0))=28,DAY(OT$4)=28),AND(DAY(LOOKUP($F16,TenantNames,TenantStartDates))&gt;30,DAY(EOMONTH(OT$4,0))=30,DAY(OT$4)=30),DAY(LOOKUP($F16,TenantNames,TenantStartDates))=DAY(OT$4)),IF((LOOKUP($F16,TenantNames,TenantEndDates)-OT$4)&lt;=31,LOOKUP($F16,TenantNames,TenantTotalRevenues)-SUM($JA16:OS16),LOOKUP($F16,TenantNames,TenantMonthlyRents)),IF(AND((SUMIF($G$4:AHB$4,"&lt;"&amp;OT$4,$G16:AHB16))&gt;SUMIFS(TransactionAmounts,TenantSources,$F16,'Filtered Data'!$C$2:$C23,"&lt;"&amp;OT$4),OT$4&lt;TODAY()),"Late","Occupied")),)))</f>
        <v/>
      </c>
      <c r="OU16" s="33" t="str">
        <f>IF(ISBLANK($F16),,IF(TODAY()=OU$4,"Today",IF(AND(LOOKUP($F16,TenantNames,TenantStartDates)&lt;=OU$4,LOOKUP($F16,TenantNames,TenantEndDates)&gt;=OU$4),IF(OR(AND(DAY(LOOKUP($F16,TenantNames,TenantStartDates))&gt;28,DAY(EOMONTH(OU$4,0))=28,DAY(OU$4)=28),AND(DAY(LOOKUP($F16,TenantNames,TenantStartDates))&gt;30,DAY(EOMONTH(OU$4,0))=30,DAY(OU$4)=30),DAY(LOOKUP($F16,TenantNames,TenantStartDates))=DAY(OU$4)),IF((LOOKUP($F16,TenantNames,TenantEndDates)-OU$4)&lt;=31,LOOKUP($F16,TenantNames,TenantTotalRevenues)-SUM($JA16:OT16),LOOKUP($F16,TenantNames,TenantMonthlyRents)),IF(AND((SUMIF($G$4:AHB$4,"&lt;"&amp;OU$4,$G16:AHB16))&gt;SUMIFS(TransactionAmounts,TenantSources,$F16,'Filtered Data'!$C$2:$C23,"&lt;"&amp;OU$4),OU$4&lt;TODAY()),"Late","Occupied")),)))</f>
        <v/>
      </c>
      <c r="OV16" s="33" t="str">
        <f>IF(ISBLANK($F16),,IF(TODAY()=OV$4,"Today",IF(AND(LOOKUP($F16,TenantNames,TenantStartDates)&lt;=OV$4,LOOKUP($F16,TenantNames,TenantEndDates)&gt;=OV$4),IF(OR(AND(DAY(LOOKUP($F16,TenantNames,TenantStartDates))&gt;28,DAY(EOMONTH(OV$4,0))=28,DAY(OV$4)=28),AND(DAY(LOOKUP($F16,TenantNames,TenantStartDates))&gt;30,DAY(EOMONTH(OV$4,0))=30,DAY(OV$4)=30),DAY(LOOKUP($F16,TenantNames,TenantStartDates))=DAY(OV$4)),IF((LOOKUP($F16,TenantNames,TenantEndDates)-OV$4)&lt;=31,LOOKUP($F16,TenantNames,TenantTotalRevenues)-SUM($JA16:OU16),LOOKUP($F16,TenantNames,TenantMonthlyRents)),IF(AND((SUMIF($G$4:AHB$4,"&lt;"&amp;OV$4,$G16:AHB16))&gt;SUMIFS(TransactionAmounts,TenantSources,$F16,'Filtered Data'!$C$2:$C23,"&lt;"&amp;OV$4),OV$4&lt;TODAY()),"Late","Occupied")),)))</f>
        <v/>
      </c>
      <c r="OW16" s="33" t="str">
        <f>IF(ISBLANK($F16),,IF(TODAY()=OW$4,"Today",IF(AND(LOOKUP($F16,TenantNames,TenantStartDates)&lt;=OW$4,LOOKUP($F16,TenantNames,TenantEndDates)&gt;=OW$4),IF(OR(AND(DAY(LOOKUP($F16,TenantNames,TenantStartDates))&gt;28,DAY(EOMONTH(OW$4,0))=28,DAY(OW$4)=28),AND(DAY(LOOKUP($F16,TenantNames,TenantStartDates))&gt;30,DAY(EOMONTH(OW$4,0))=30,DAY(OW$4)=30),DAY(LOOKUP($F16,TenantNames,TenantStartDates))=DAY(OW$4)),IF((LOOKUP($F16,TenantNames,TenantEndDates)-OW$4)&lt;=31,LOOKUP($F16,TenantNames,TenantTotalRevenues)-SUM($JA16:OV16),LOOKUP($F16,TenantNames,TenantMonthlyRents)),IF(AND((SUMIF($G$4:AHB$4,"&lt;"&amp;OW$4,$G16:AHB16))&gt;SUMIFS(TransactionAmounts,TenantSources,$F16,'Filtered Data'!$C$2:$C23,"&lt;"&amp;OW$4),OW$4&lt;TODAY()),"Late","Occupied")),)))</f>
        <v/>
      </c>
      <c r="OX16" s="33" t="str">
        <f>IF(ISBLANK($F16),,IF(TODAY()=OX$4,"Today",IF(AND(LOOKUP($F16,TenantNames,TenantStartDates)&lt;=OX$4,LOOKUP($F16,TenantNames,TenantEndDates)&gt;=OX$4),IF(OR(AND(DAY(LOOKUP($F16,TenantNames,TenantStartDates))&gt;28,DAY(EOMONTH(OX$4,0))=28,DAY(OX$4)=28),AND(DAY(LOOKUP($F16,TenantNames,TenantStartDates))&gt;30,DAY(EOMONTH(OX$4,0))=30,DAY(OX$4)=30),DAY(LOOKUP($F16,TenantNames,TenantStartDates))=DAY(OX$4)),IF((LOOKUP($F16,TenantNames,TenantEndDates)-OX$4)&lt;=31,LOOKUP($F16,TenantNames,TenantTotalRevenues)-SUM($JA16:OW16),LOOKUP($F16,TenantNames,TenantMonthlyRents)),IF(AND((SUMIF($G$4:AHB$4,"&lt;"&amp;OX$4,$G16:AHB16))&gt;SUMIFS(TransactionAmounts,TenantSources,$F16,'Filtered Data'!$C$2:$C23,"&lt;"&amp;OX$4),OX$4&lt;TODAY()),"Late","Occupied")),)))</f>
        <v/>
      </c>
      <c r="OY16" s="33" t="str">
        <f>IF(ISBLANK($F16),,IF(TODAY()=OY$4,"Today",IF(AND(LOOKUP($F16,TenantNames,TenantStartDates)&lt;=OY$4,LOOKUP($F16,TenantNames,TenantEndDates)&gt;=OY$4),IF(OR(AND(DAY(LOOKUP($F16,TenantNames,TenantStartDates))&gt;28,DAY(EOMONTH(OY$4,0))=28,DAY(OY$4)=28),AND(DAY(LOOKUP($F16,TenantNames,TenantStartDates))&gt;30,DAY(EOMONTH(OY$4,0))=30,DAY(OY$4)=30),DAY(LOOKUP($F16,TenantNames,TenantStartDates))=DAY(OY$4)),IF((LOOKUP($F16,TenantNames,TenantEndDates)-OY$4)&lt;=31,LOOKUP($F16,TenantNames,TenantTotalRevenues)-SUM($JA16:OX16),LOOKUP($F16,TenantNames,TenantMonthlyRents)),IF(AND((SUMIF($G$4:AHB$4,"&lt;"&amp;OY$4,$G16:AHB16))&gt;SUMIFS(TransactionAmounts,TenantSources,$F16,'Filtered Data'!$C$2:$C23,"&lt;"&amp;OY$4),OY$4&lt;TODAY()),"Late","Occupied")),)))</f>
        <v/>
      </c>
      <c r="OZ16" s="33" t="str">
        <f>IF(ISBLANK($F16),,IF(TODAY()=OZ$4,"Today",IF(AND(LOOKUP($F16,TenantNames,TenantStartDates)&lt;=OZ$4,LOOKUP($F16,TenantNames,TenantEndDates)&gt;=OZ$4),IF(OR(AND(DAY(LOOKUP($F16,TenantNames,TenantStartDates))&gt;28,DAY(EOMONTH(OZ$4,0))=28,DAY(OZ$4)=28),AND(DAY(LOOKUP($F16,TenantNames,TenantStartDates))&gt;30,DAY(EOMONTH(OZ$4,0))=30,DAY(OZ$4)=30),DAY(LOOKUP($F16,TenantNames,TenantStartDates))=DAY(OZ$4)),IF((LOOKUP($F16,TenantNames,TenantEndDates)-OZ$4)&lt;=31,LOOKUP($F16,TenantNames,TenantTotalRevenues)-SUM($JA16:OY16),LOOKUP($F16,TenantNames,TenantMonthlyRents)),IF(AND((SUMIF($G$4:AHB$4,"&lt;"&amp;OZ$4,$G16:AHB16))&gt;SUMIFS(TransactionAmounts,TenantSources,$F16,'Filtered Data'!$C$2:$C23,"&lt;"&amp;OZ$4),OZ$4&lt;TODAY()),"Late","Occupied")),)))</f>
        <v/>
      </c>
      <c r="PA16" s="33" t="str">
        <f>IF(ISBLANK($F16),,IF(TODAY()=PA$4,"Today",IF(AND(LOOKUP($F16,TenantNames,TenantStartDates)&lt;=PA$4,LOOKUP($F16,TenantNames,TenantEndDates)&gt;=PA$4),IF(OR(AND(DAY(LOOKUP($F16,TenantNames,TenantStartDates))&gt;28,DAY(EOMONTH(PA$4,0))=28,DAY(PA$4)=28),AND(DAY(LOOKUP($F16,TenantNames,TenantStartDates))&gt;30,DAY(EOMONTH(PA$4,0))=30,DAY(PA$4)=30),DAY(LOOKUP($F16,TenantNames,TenantStartDates))=DAY(PA$4)),IF((LOOKUP($F16,TenantNames,TenantEndDates)-PA$4)&lt;=31,LOOKUP($F16,TenantNames,TenantTotalRevenues)-SUM($JA16:OZ16),LOOKUP($F16,TenantNames,TenantMonthlyRents)),IF(AND((SUMIF($G$4:AHB$4,"&lt;"&amp;PA$4,$G16:AHB16))&gt;SUMIFS(TransactionAmounts,TenantSources,$F16,'Filtered Data'!$C$2:$C23,"&lt;"&amp;PA$4),PA$4&lt;TODAY()),"Late","Occupied")),)))</f>
        <v/>
      </c>
      <c r="PB16" s="33" t="str">
        <f>IF(ISBLANK($F16),,IF(TODAY()=PB$4,"Today",IF(AND(LOOKUP($F16,TenantNames,TenantStartDates)&lt;=PB$4,LOOKUP($F16,TenantNames,TenantEndDates)&gt;=PB$4),IF(OR(AND(DAY(LOOKUP($F16,TenantNames,TenantStartDates))&gt;28,DAY(EOMONTH(PB$4,0))=28,DAY(PB$4)=28),AND(DAY(LOOKUP($F16,TenantNames,TenantStartDates))&gt;30,DAY(EOMONTH(PB$4,0))=30,DAY(PB$4)=30),DAY(LOOKUP($F16,TenantNames,TenantStartDates))=DAY(PB$4)),IF((LOOKUP($F16,TenantNames,TenantEndDates)-PB$4)&lt;=31,LOOKUP($F16,TenantNames,TenantTotalRevenues)-SUM($JA16:PA16),LOOKUP($F16,TenantNames,TenantMonthlyRents)),IF(AND((SUMIF($G$4:AHB$4,"&lt;"&amp;PB$4,$G16:AHB16))&gt;SUMIFS(TransactionAmounts,TenantSources,$F16,'Filtered Data'!$C$2:$C23,"&lt;"&amp;PB$4),PB$4&lt;TODAY()),"Late","Occupied")),)))</f>
        <v/>
      </c>
      <c r="PC16" s="33" t="str">
        <f>IF(ISBLANK($F16),,IF(TODAY()=PC$4,"Today",IF(AND(LOOKUP($F16,TenantNames,TenantStartDates)&lt;=PC$4,LOOKUP($F16,TenantNames,TenantEndDates)&gt;=PC$4),IF(OR(AND(DAY(LOOKUP($F16,TenantNames,TenantStartDates))&gt;28,DAY(EOMONTH(PC$4,0))=28,DAY(PC$4)=28),AND(DAY(LOOKUP($F16,TenantNames,TenantStartDates))&gt;30,DAY(EOMONTH(PC$4,0))=30,DAY(PC$4)=30),DAY(LOOKUP($F16,TenantNames,TenantStartDates))=DAY(PC$4)),IF((LOOKUP($F16,TenantNames,TenantEndDates)-PC$4)&lt;=31,LOOKUP($F16,TenantNames,TenantTotalRevenues)-SUM($JA16:PB16),LOOKUP($F16,TenantNames,TenantMonthlyRents)),IF(AND((SUMIF($G$4:AHB$4,"&lt;"&amp;PC$4,$G16:AHB16))&gt;SUMIFS(TransactionAmounts,TenantSources,$F16,'Filtered Data'!$C$2:$C23,"&lt;"&amp;PC$4),PC$4&lt;TODAY()),"Late","Occupied")),)))</f>
        <v/>
      </c>
      <c r="PD16" s="33" t="str">
        <f>IF(ISBLANK($F16),,IF(TODAY()=PD$4,"Today",IF(AND(LOOKUP($F16,TenantNames,TenantStartDates)&lt;=PD$4,LOOKUP($F16,TenantNames,TenantEndDates)&gt;=PD$4),IF(OR(AND(DAY(LOOKUP($F16,TenantNames,TenantStartDates))&gt;28,DAY(EOMONTH(PD$4,0))=28,DAY(PD$4)=28),AND(DAY(LOOKUP($F16,TenantNames,TenantStartDates))&gt;30,DAY(EOMONTH(PD$4,0))=30,DAY(PD$4)=30),DAY(LOOKUP($F16,TenantNames,TenantStartDates))=DAY(PD$4)),IF((LOOKUP($F16,TenantNames,TenantEndDates)-PD$4)&lt;=31,LOOKUP($F16,TenantNames,TenantTotalRevenues)-SUM($JA16:PC16),LOOKUP($F16,TenantNames,TenantMonthlyRents)),IF(AND((SUMIF($G$4:AHB$4,"&lt;"&amp;PD$4,$G16:AHB16))&gt;SUMIFS(TransactionAmounts,TenantSources,$F16,'Filtered Data'!$C$2:$C23,"&lt;"&amp;PD$4),PD$4&lt;TODAY()),"Late","Occupied")),)))</f>
        <v/>
      </c>
      <c r="PE16" s="33" t="str">
        <f>IF(ISBLANK($F16),,IF(TODAY()=PE$4,"Today",IF(AND(LOOKUP($F16,TenantNames,TenantStartDates)&lt;=PE$4,LOOKUP($F16,TenantNames,TenantEndDates)&gt;=PE$4),IF(OR(AND(DAY(LOOKUP($F16,TenantNames,TenantStartDates))&gt;28,DAY(EOMONTH(PE$4,0))=28,DAY(PE$4)=28),AND(DAY(LOOKUP($F16,TenantNames,TenantStartDates))&gt;30,DAY(EOMONTH(PE$4,0))=30,DAY(PE$4)=30),DAY(LOOKUP($F16,TenantNames,TenantStartDates))=DAY(PE$4)),IF((LOOKUP($F16,TenantNames,TenantEndDates)-PE$4)&lt;=31,LOOKUP($F16,TenantNames,TenantTotalRevenues)-SUM($JA16:PD16),LOOKUP($F16,TenantNames,TenantMonthlyRents)),IF(AND((SUMIF($G$4:AHB$4,"&lt;"&amp;PE$4,$G16:AHB16))&gt;SUMIFS(TransactionAmounts,TenantSources,$F16,'Filtered Data'!$C$2:$C23,"&lt;"&amp;PE$4),PE$4&lt;TODAY()),"Late","Occupied")),)))</f>
        <v/>
      </c>
      <c r="PF16" s="33" t="str">
        <f>IF(ISBLANK($F16),,IF(TODAY()=PF$4,"Today",IF(AND(LOOKUP($F16,TenantNames,TenantStartDates)&lt;=PF$4,LOOKUP($F16,TenantNames,TenantEndDates)&gt;=PF$4),IF(OR(AND(DAY(LOOKUP($F16,TenantNames,TenantStartDates))&gt;28,DAY(EOMONTH(PF$4,0))=28,DAY(PF$4)=28),AND(DAY(LOOKUP($F16,TenantNames,TenantStartDates))&gt;30,DAY(EOMONTH(PF$4,0))=30,DAY(PF$4)=30),DAY(LOOKUP($F16,TenantNames,TenantStartDates))=DAY(PF$4)),IF((LOOKUP($F16,TenantNames,TenantEndDates)-PF$4)&lt;=31,LOOKUP($F16,TenantNames,TenantTotalRevenues)-SUM($JA16:PE16),LOOKUP($F16,TenantNames,TenantMonthlyRents)),IF(AND((SUMIF($G$4:AHB$4,"&lt;"&amp;PF$4,$G16:AHB16))&gt;SUMIFS(TransactionAmounts,TenantSources,$F16,'Filtered Data'!$C$2:$C23,"&lt;"&amp;PF$4),PF$4&lt;TODAY()),"Late","Occupied")),)))</f>
        <v/>
      </c>
      <c r="PG16" s="33" t="str">
        <f>IF(ISBLANK($F16),,IF(TODAY()=PG$4,"Today",IF(AND(LOOKUP($F16,TenantNames,TenantStartDates)&lt;=PG$4,LOOKUP($F16,TenantNames,TenantEndDates)&gt;=PG$4),IF(OR(AND(DAY(LOOKUP($F16,TenantNames,TenantStartDates))&gt;28,DAY(EOMONTH(PG$4,0))=28,DAY(PG$4)=28),AND(DAY(LOOKUP($F16,TenantNames,TenantStartDates))&gt;30,DAY(EOMONTH(PG$4,0))=30,DAY(PG$4)=30),DAY(LOOKUP($F16,TenantNames,TenantStartDates))=DAY(PG$4)),IF((LOOKUP($F16,TenantNames,TenantEndDates)-PG$4)&lt;=31,LOOKUP($F16,TenantNames,TenantTotalRevenues)-SUM($JA16:PF16),LOOKUP($F16,TenantNames,TenantMonthlyRents)),IF(AND((SUMIF($G$4:AHB$4,"&lt;"&amp;PG$4,$G16:AHB16))&gt;SUMIFS(TransactionAmounts,TenantSources,$F16,'Filtered Data'!$C$2:$C23,"&lt;"&amp;PG$4),PG$4&lt;TODAY()),"Late","Occupied")),)))</f>
        <v/>
      </c>
      <c r="PH16" s="33" t="str">
        <f>IF(ISBLANK($F16),,IF(TODAY()=PH$4,"Today",IF(AND(LOOKUP($F16,TenantNames,TenantStartDates)&lt;=PH$4,LOOKUP($F16,TenantNames,TenantEndDates)&gt;=PH$4),IF(OR(AND(DAY(LOOKUP($F16,TenantNames,TenantStartDates))&gt;28,DAY(EOMONTH(PH$4,0))=28,DAY(PH$4)=28),AND(DAY(LOOKUP($F16,TenantNames,TenantStartDates))&gt;30,DAY(EOMONTH(PH$4,0))=30,DAY(PH$4)=30),DAY(LOOKUP($F16,TenantNames,TenantStartDates))=DAY(PH$4)),IF((LOOKUP($F16,TenantNames,TenantEndDates)-PH$4)&lt;=31,LOOKUP($F16,TenantNames,TenantTotalRevenues)-SUM($JA16:PG16),LOOKUP($F16,TenantNames,TenantMonthlyRents)),IF(AND((SUMIF($G$4:AHB$4,"&lt;"&amp;PH$4,$G16:AHB16))&gt;SUMIFS(TransactionAmounts,TenantSources,$F16,'Filtered Data'!$C$2:$C23,"&lt;"&amp;PH$4),PH$4&lt;TODAY()),"Late","Occupied")),)))</f>
        <v/>
      </c>
      <c r="PI16" s="33" t="str">
        <f>IF(ISBLANK($F16),,IF(TODAY()=PI$4,"Today",IF(AND(LOOKUP($F16,TenantNames,TenantStartDates)&lt;=PI$4,LOOKUP($F16,TenantNames,TenantEndDates)&gt;=PI$4),IF(OR(AND(DAY(LOOKUP($F16,TenantNames,TenantStartDates))&gt;28,DAY(EOMONTH(PI$4,0))=28,DAY(PI$4)=28),AND(DAY(LOOKUP($F16,TenantNames,TenantStartDates))&gt;30,DAY(EOMONTH(PI$4,0))=30,DAY(PI$4)=30),DAY(LOOKUP($F16,TenantNames,TenantStartDates))=DAY(PI$4)),IF((LOOKUP($F16,TenantNames,TenantEndDates)-PI$4)&lt;=31,LOOKUP($F16,TenantNames,TenantTotalRevenues)-SUM($JA16:PH16),LOOKUP($F16,TenantNames,TenantMonthlyRents)),IF(AND((SUMIF($G$4:AHB$4,"&lt;"&amp;PI$4,$G16:AHB16))&gt;SUMIFS(TransactionAmounts,TenantSources,$F16,'Filtered Data'!$C$2:$C23,"&lt;"&amp;PI$4),PI$4&lt;TODAY()),"Late","Occupied")),)))</f>
        <v/>
      </c>
      <c r="PJ16" s="33" t="str">
        <f>IF(ISBLANK($F16),,IF(TODAY()=PJ$4,"Today",IF(AND(LOOKUP($F16,TenantNames,TenantStartDates)&lt;=PJ$4,LOOKUP($F16,TenantNames,TenantEndDates)&gt;=PJ$4),IF(OR(AND(DAY(LOOKUP($F16,TenantNames,TenantStartDates))&gt;28,DAY(EOMONTH(PJ$4,0))=28,DAY(PJ$4)=28),AND(DAY(LOOKUP($F16,TenantNames,TenantStartDates))&gt;30,DAY(EOMONTH(PJ$4,0))=30,DAY(PJ$4)=30),DAY(LOOKUP($F16,TenantNames,TenantStartDates))=DAY(PJ$4)),IF((LOOKUP($F16,TenantNames,TenantEndDates)-PJ$4)&lt;=31,LOOKUP($F16,TenantNames,TenantTotalRevenues)-SUM($JA16:PI16),LOOKUP($F16,TenantNames,TenantMonthlyRents)),IF(AND((SUMIF($G$4:AHB$4,"&lt;"&amp;PJ$4,$G16:AHB16))&gt;SUMIFS(TransactionAmounts,TenantSources,$F16,'Filtered Data'!$C$2:$C23,"&lt;"&amp;PJ$4),PJ$4&lt;TODAY()),"Late","Occupied")),)))</f>
        <v/>
      </c>
      <c r="PK16" s="33" t="str">
        <f>IF(ISBLANK($F16),,IF(TODAY()=PK$4,"Today",IF(AND(LOOKUP($F16,TenantNames,TenantStartDates)&lt;=PK$4,LOOKUP($F16,TenantNames,TenantEndDates)&gt;=PK$4),IF(OR(AND(DAY(LOOKUP($F16,TenantNames,TenantStartDates))&gt;28,DAY(EOMONTH(PK$4,0))=28,DAY(PK$4)=28),AND(DAY(LOOKUP($F16,TenantNames,TenantStartDates))&gt;30,DAY(EOMONTH(PK$4,0))=30,DAY(PK$4)=30),DAY(LOOKUP($F16,TenantNames,TenantStartDates))=DAY(PK$4)),IF((LOOKUP($F16,TenantNames,TenantEndDates)-PK$4)&lt;=31,LOOKUP($F16,TenantNames,TenantTotalRevenues)-SUM($JA16:PJ16),LOOKUP($F16,TenantNames,TenantMonthlyRents)),IF(AND((SUMIF($G$4:AHB$4,"&lt;"&amp;PK$4,$G16:AHB16))&gt;SUMIFS(TransactionAmounts,TenantSources,$F16,'Filtered Data'!$C$2:$C23,"&lt;"&amp;PK$4),PK$4&lt;TODAY()),"Late","Occupied")),)))</f>
        <v/>
      </c>
      <c r="PL16" s="33" t="str">
        <f>IF(ISBLANK($F16),,IF(TODAY()=PL$4,"Today",IF(AND(LOOKUP($F16,TenantNames,TenantStartDates)&lt;=PL$4,LOOKUP($F16,TenantNames,TenantEndDates)&gt;=PL$4),IF(OR(AND(DAY(LOOKUP($F16,TenantNames,TenantStartDates))&gt;28,DAY(EOMONTH(PL$4,0))=28,DAY(PL$4)=28),AND(DAY(LOOKUP($F16,TenantNames,TenantStartDates))&gt;30,DAY(EOMONTH(PL$4,0))=30,DAY(PL$4)=30),DAY(LOOKUP($F16,TenantNames,TenantStartDates))=DAY(PL$4)),IF((LOOKUP($F16,TenantNames,TenantEndDates)-PL$4)&lt;=31,LOOKUP($F16,TenantNames,TenantTotalRevenues)-SUM($JA16:PK16),LOOKUP($F16,TenantNames,TenantMonthlyRents)),IF(AND((SUMIF($G$4:AHB$4,"&lt;"&amp;PL$4,$G16:AHB16))&gt;SUMIFS(TransactionAmounts,TenantSources,$F16,'Filtered Data'!$C$2:$C23,"&lt;"&amp;PL$4),PL$4&lt;TODAY()),"Late","Occupied")),)))</f>
        <v/>
      </c>
      <c r="PM16" s="33" t="str">
        <f>IF(ISBLANK($F16),,IF(TODAY()=PM$4,"Today",IF(AND(LOOKUP($F16,TenantNames,TenantStartDates)&lt;=PM$4,LOOKUP($F16,TenantNames,TenantEndDates)&gt;=PM$4),IF(OR(AND(DAY(LOOKUP($F16,TenantNames,TenantStartDates))&gt;28,DAY(EOMONTH(PM$4,0))=28,DAY(PM$4)=28),AND(DAY(LOOKUP($F16,TenantNames,TenantStartDates))&gt;30,DAY(EOMONTH(PM$4,0))=30,DAY(PM$4)=30),DAY(LOOKUP($F16,TenantNames,TenantStartDates))=DAY(PM$4)),IF((LOOKUP($F16,TenantNames,TenantEndDates)-PM$4)&lt;=31,LOOKUP($F16,TenantNames,TenantTotalRevenues)-SUM($JA16:PL16),LOOKUP($F16,TenantNames,TenantMonthlyRents)),IF(AND((SUMIF($G$4:AHB$4,"&lt;"&amp;PM$4,$G16:AHB16))&gt;SUMIFS(TransactionAmounts,TenantSources,$F16,'Filtered Data'!$C$2:$C23,"&lt;"&amp;PM$4),PM$4&lt;TODAY()),"Late","Occupied")),)))</f>
        <v/>
      </c>
      <c r="PN16" s="33" t="str">
        <f>IF(ISBLANK($F16),,IF(TODAY()=PN$4,"Today",IF(AND(LOOKUP($F16,TenantNames,TenantStartDates)&lt;=PN$4,LOOKUP($F16,TenantNames,TenantEndDates)&gt;=PN$4),IF(OR(AND(DAY(LOOKUP($F16,TenantNames,TenantStartDates))&gt;28,DAY(EOMONTH(PN$4,0))=28,DAY(PN$4)=28),AND(DAY(LOOKUP($F16,TenantNames,TenantStartDates))&gt;30,DAY(EOMONTH(PN$4,0))=30,DAY(PN$4)=30),DAY(LOOKUP($F16,TenantNames,TenantStartDates))=DAY(PN$4)),IF((LOOKUP($F16,TenantNames,TenantEndDates)-PN$4)&lt;=31,LOOKUP($F16,TenantNames,TenantTotalRevenues)-SUM($JA16:PM16),LOOKUP($F16,TenantNames,TenantMonthlyRents)),IF(AND((SUMIF($G$4:AHB$4,"&lt;"&amp;PN$4,$G16:AHB16))&gt;SUMIFS(TransactionAmounts,TenantSources,$F16,'Filtered Data'!$C$2:$C23,"&lt;"&amp;PN$4),PN$4&lt;TODAY()),"Late","Occupied")),)))</f>
        <v/>
      </c>
      <c r="PO16" s="33" t="str">
        <f>IF(ISBLANK($F16),,IF(TODAY()=PO$4,"Today",IF(AND(LOOKUP($F16,TenantNames,TenantStartDates)&lt;=PO$4,LOOKUP($F16,TenantNames,TenantEndDates)&gt;=PO$4),IF(OR(AND(DAY(LOOKUP($F16,TenantNames,TenantStartDates))&gt;28,DAY(EOMONTH(PO$4,0))=28,DAY(PO$4)=28),AND(DAY(LOOKUP($F16,TenantNames,TenantStartDates))&gt;30,DAY(EOMONTH(PO$4,0))=30,DAY(PO$4)=30),DAY(LOOKUP($F16,TenantNames,TenantStartDates))=DAY(PO$4)),IF((LOOKUP($F16,TenantNames,TenantEndDates)-PO$4)&lt;=31,LOOKUP($F16,TenantNames,TenantTotalRevenues)-SUM($JA16:PN16),LOOKUP($F16,TenantNames,TenantMonthlyRents)),IF(AND((SUMIF($G$4:AHB$4,"&lt;"&amp;PO$4,$G16:AHB16))&gt;SUMIFS(TransactionAmounts,TenantSources,$F16,'Filtered Data'!$C$2:$C23,"&lt;"&amp;PO$4),PO$4&lt;TODAY()),"Late","Occupied")),)))</f>
        <v/>
      </c>
      <c r="PP16" s="33" t="str">
        <f>IF(ISBLANK($F16),,IF(TODAY()=PP$4,"Today",IF(AND(LOOKUP($F16,TenantNames,TenantStartDates)&lt;=PP$4,LOOKUP($F16,TenantNames,TenantEndDates)&gt;=PP$4),IF(OR(AND(DAY(LOOKUP($F16,TenantNames,TenantStartDates))&gt;28,DAY(EOMONTH(PP$4,0))=28,DAY(PP$4)=28),AND(DAY(LOOKUP($F16,TenantNames,TenantStartDates))&gt;30,DAY(EOMONTH(PP$4,0))=30,DAY(PP$4)=30),DAY(LOOKUP($F16,TenantNames,TenantStartDates))=DAY(PP$4)),IF((LOOKUP($F16,TenantNames,TenantEndDates)-PP$4)&lt;=31,LOOKUP($F16,TenantNames,TenantTotalRevenues)-SUM($JA16:PO16),LOOKUP($F16,TenantNames,TenantMonthlyRents)),IF(AND((SUMIF($G$4:AHB$4,"&lt;"&amp;PP$4,$G16:AHB16))&gt;SUMIFS(TransactionAmounts,TenantSources,$F16,'Filtered Data'!$C$2:$C23,"&lt;"&amp;PP$4),PP$4&lt;TODAY()),"Late","Occupied")),)))</f>
        <v/>
      </c>
      <c r="PQ16" s="33" t="str">
        <f>IF(ISBLANK($F16),,IF(TODAY()=PQ$4,"Today",IF(AND(LOOKUP($F16,TenantNames,TenantStartDates)&lt;=PQ$4,LOOKUP($F16,TenantNames,TenantEndDates)&gt;=PQ$4),IF(OR(AND(DAY(LOOKUP($F16,TenantNames,TenantStartDates))&gt;28,DAY(EOMONTH(PQ$4,0))=28,DAY(PQ$4)=28),AND(DAY(LOOKUP($F16,TenantNames,TenantStartDates))&gt;30,DAY(EOMONTH(PQ$4,0))=30,DAY(PQ$4)=30),DAY(LOOKUP($F16,TenantNames,TenantStartDates))=DAY(PQ$4)),IF((LOOKUP($F16,TenantNames,TenantEndDates)-PQ$4)&lt;=31,LOOKUP($F16,TenantNames,TenantTotalRevenues)-SUM($JA16:PP16),LOOKUP($F16,TenantNames,TenantMonthlyRents)),IF(AND((SUMIF($G$4:AHB$4,"&lt;"&amp;PQ$4,$G16:AHB16))&gt;SUMIFS(TransactionAmounts,TenantSources,$F16,'Filtered Data'!$C$2:$C23,"&lt;"&amp;PQ$4),PQ$4&lt;TODAY()),"Late","Occupied")),)))</f>
        <v/>
      </c>
      <c r="PR16" s="33" t="str">
        <f>IF(ISBLANK($F16),,IF(TODAY()=PR$4,"Today",IF(AND(LOOKUP($F16,TenantNames,TenantStartDates)&lt;=PR$4,LOOKUP($F16,TenantNames,TenantEndDates)&gt;=PR$4),IF(OR(AND(DAY(LOOKUP($F16,TenantNames,TenantStartDates))&gt;28,DAY(EOMONTH(PR$4,0))=28,DAY(PR$4)=28),AND(DAY(LOOKUP($F16,TenantNames,TenantStartDates))&gt;30,DAY(EOMONTH(PR$4,0))=30,DAY(PR$4)=30),DAY(LOOKUP($F16,TenantNames,TenantStartDates))=DAY(PR$4)),IF((LOOKUP($F16,TenantNames,TenantEndDates)-PR$4)&lt;=31,LOOKUP($F16,TenantNames,TenantTotalRevenues)-SUM($JA16:PQ16),LOOKUP($F16,TenantNames,TenantMonthlyRents)),IF(AND((SUMIF($G$4:AHB$4,"&lt;"&amp;PR$4,$G16:AHB16))&gt;SUMIFS(TransactionAmounts,TenantSources,$F16,'Filtered Data'!$C$2:$C23,"&lt;"&amp;PR$4),PR$4&lt;TODAY()),"Late","Occupied")),)))</f>
        <v/>
      </c>
      <c r="PS16" s="33" t="str">
        <f>IF(ISBLANK($F16),,IF(TODAY()=PS$4,"Today",IF(AND(LOOKUP($F16,TenantNames,TenantStartDates)&lt;=PS$4,LOOKUP($F16,TenantNames,TenantEndDates)&gt;=PS$4),IF(OR(AND(DAY(LOOKUP($F16,TenantNames,TenantStartDates))&gt;28,DAY(EOMONTH(PS$4,0))=28,DAY(PS$4)=28),AND(DAY(LOOKUP($F16,TenantNames,TenantStartDates))&gt;30,DAY(EOMONTH(PS$4,0))=30,DAY(PS$4)=30),DAY(LOOKUP($F16,TenantNames,TenantStartDates))=DAY(PS$4)),IF((LOOKUP($F16,TenantNames,TenantEndDates)-PS$4)&lt;=31,LOOKUP($F16,TenantNames,TenantTotalRevenues)-SUM($JA16:PR16),LOOKUP($F16,TenantNames,TenantMonthlyRents)),IF(AND((SUMIF($G$4:AHB$4,"&lt;"&amp;PS$4,$G16:AHB16))&gt;SUMIFS(TransactionAmounts,TenantSources,$F16,'Filtered Data'!$C$2:$C23,"&lt;"&amp;PS$4),PS$4&lt;TODAY()),"Late","Occupied")),)))</f>
        <v/>
      </c>
      <c r="PT16" s="33" t="str">
        <f>IF(ISBLANK($F16),,IF(TODAY()=PT$4,"Today",IF(AND(LOOKUP($F16,TenantNames,TenantStartDates)&lt;=PT$4,LOOKUP($F16,TenantNames,TenantEndDates)&gt;=PT$4),IF(OR(AND(DAY(LOOKUP($F16,TenantNames,TenantStartDates))&gt;28,DAY(EOMONTH(PT$4,0))=28,DAY(PT$4)=28),AND(DAY(LOOKUP($F16,TenantNames,TenantStartDates))&gt;30,DAY(EOMONTH(PT$4,0))=30,DAY(PT$4)=30),DAY(LOOKUP($F16,TenantNames,TenantStartDates))=DAY(PT$4)),IF((LOOKUP($F16,TenantNames,TenantEndDates)-PT$4)&lt;=31,LOOKUP($F16,TenantNames,TenantTotalRevenues)-SUM($JA16:PS16),LOOKUP($F16,TenantNames,TenantMonthlyRents)),IF(AND((SUMIF($G$4:AHB$4,"&lt;"&amp;PT$4,$G16:AHB16))&gt;SUMIFS(TransactionAmounts,TenantSources,$F16,'Filtered Data'!$C$2:$C23,"&lt;"&amp;PT$4),PT$4&lt;TODAY()),"Late","Occupied")),)))</f>
        <v/>
      </c>
      <c r="PU16" s="33" t="str">
        <f>IF(ISBLANK($F16),,IF(TODAY()=PU$4,"Today",IF(AND(LOOKUP($F16,TenantNames,TenantStartDates)&lt;=PU$4,LOOKUP($F16,TenantNames,TenantEndDates)&gt;=PU$4),IF(OR(AND(DAY(LOOKUP($F16,TenantNames,TenantStartDates))&gt;28,DAY(EOMONTH(PU$4,0))=28,DAY(PU$4)=28),AND(DAY(LOOKUP($F16,TenantNames,TenantStartDates))&gt;30,DAY(EOMONTH(PU$4,0))=30,DAY(PU$4)=30),DAY(LOOKUP($F16,TenantNames,TenantStartDates))=DAY(PU$4)),IF((LOOKUP($F16,TenantNames,TenantEndDates)-PU$4)&lt;=31,LOOKUP($F16,TenantNames,TenantTotalRevenues)-SUM($JA16:PT16),LOOKUP($F16,TenantNames,TenantMonthlyRents)),IF(AND((SUMIF($G$4:AHB$4,"&lt;"&amp;PU$4,$G16:AHB16))&gt;SUMIFS(TransactionAmounts,TenantSources,$F16,'Filtered Data'!$C$2:$C23,"&lt;"&amp;PU$4),PU$4&lt;TODAY()),"Late","Occupied")),)))</f>
        <v/>
      </c>
      <c r="PV16" s="33" t="str">
        <f>IF(ISBLANK($F16),,IF(TODAY()=PV$4,"Today",IF(AND(LOOKUP($F16,TenantNames,TenantStartDates)&lt;=PV$4,LOOKUP($F16,TenantNames,TenantEndDates)&gt;=PV$4),IF(OR(AND(DAY(LOOKUP($F16,TenantNames,TenantStartDates))&gt;28,DAY(EOMONTH(PV$4,0))=28,DAY(PV$4)=28),AND(DAY(LOOKUP($F16,TenantNames,TenantStartDates))&gt;30,DAY(EOMONTH(PV$4,0))=30,DAY(PV$4)=30),DAY(LOOKUP($F16,TenantNames,TenantStartDates))=DAY(PV$4)),IF((LOOKUP($F16,TenantNames,TenantEndDates)-PV$4)&lt;=31,LOOKUP($F16,TenantNames,TenantTotalRevenues)-SUM($JA16:PU16),LOOKUP($F16,TenantNames,TenantMonthlyRents)),IF(AND((SUMIF($G$4:AHB$4,"&lt;"&amp;PV$4,$G16:AHB16))&gt;SUMIFS(TransactionAmounts,TenantSources,$F16,'Filtered Data'!$C$2:$C23,"&lt;"&amp;PV$4),PV$4&lt;TODAY()),"Late","Occupied")),)))</f>
        <v/>
      </c>
      <c r="PW16" s="33" t="str">
        <f>IF(ISBLANK($F16),,IF(TODAY()=PW$4,"Today",IF(AND(LOOKUP($F16,TenantNames,TenantStartDates)&lt;=PW$4,LOOKUP($F16,TenantNames,TenantEndDates)&gt;=PW$4),IF(OR(AND(DAY(LOOKUP($F16,TenantNames,TenantStartDates))&gt;28,DAY(EOMONTH(PW$4,0))=28,DAY(PW$4)=28),AND(DAY(LOOKUP($F16,TenantNames,TenantStartDates))&gt;30,DAY(EOMONTH(PW$4,0))=30,DAY(PW$4)=30),DAY(LOOKUP($F16,TenantNames,TenantStartDates))=DAY(PW$4)),IF((LOOKUP($F16,TenantNames,TenantEndDates)-PW$4)&lt;=31,LOOKUP($F16,TenantNames,TenantTotalRevenues)-SUM($JA16:PV16),LOOKUP($F16,TenantNames,TenantMonthlyRents)),IF(AND((SUMIF($G$4:AHB$4,"&lt;"&amp;PW$4,$G16:AHB16))&gt;SUMIFS(TransactionAmounts,TenantSources,$F16,'Filtered Data'!$C$2:$C23,"&lt;"&amp;PW$4),PW$4&lt;TODAY()),"Late","Occupied")),)))</f>
        <v/>
      </c>
      <c r="PX16" s="33" t="str">
        <f>IF(ISBLANK($F16),,IF(TODAY()=PX$4,"Today",IF(AND(LOOKUP($F16,TenantNames,TenantStartDates)&lt;=PX$4,LOOKUP($F16,TenantNames,TenantEndDates)&gt;=PX$4),IF(OR(AND(DAY(LOOKUP($F16,TenantNames,TenantStartDates))&gt;28,DAY(EOMONTH(PX$4,0))=28,DAY(PX$4)=28),AND(DAY(LOOKUP($F16,TenantNames,TenantStartDates))&gt;30,DAY(EOMONTH(PX$4,0))=30,DAY(PX$4)=30),DAY(LOOKUP($F16,TenantNames,TenantStartDates))=DAY(PX$4)),IF((LOOKUP($F16,TenantNames,TenantEndDates)-PX$4)&lt;=31,LOOKUP($F16,TenantNames,TenantTotalRevenues)-SUM($JA16:PW16),LOOKUP($F16,TenantNames,TenantMonthlyRents)),IF(AND((SUMIF($G$4:AHB$4,"&lt;"&amp;PX$4,$G16:AHB16))&gt;SUMIFS(TransactionAmounts,TenantSources,$F16,'Filtered Data'!$C$2:$C23,"&lt;"&amp;PX$4),PX$4&lt;TODAY()),"Late","Occupied")),)))</f>
        <v/>
      </c>
      <c r="PY16" s="33" t="str">
        <f>IF(ISBLANK($F16),,IF(TODAY()=PY$4,"Today",IF(AND(LOOKUP($F16,TenantNames,TenantStartDates)&lt;=PY$4,LOOKUP($F16,TenantNames,TenantEndDates)&gt;=PY$4),IF(OR(AND(DAY(LOOKUP($F16,TenantNames,TenantStartDates))&gt;28,DAY(EOMONTH(PY$4,0))=28,DAY(PY$4)=28),AND(DAY(LOOKUP($F16,TenantNames,TenantStartDates))&gt;30,DAY(EOMONTH(PY$4,0))=30,DAY(PY$4)=30),DAY(LOOKUP($F16,TenantNames,TenantStartDates))=DAY(PY$4)),IF((LOOKUP($F16,TenantNames,TenantEndDates)-PY$4)&lt;=31,LOOKUP($F16,TenantNames,TenantTotalRevenues)-SUM($JA16:PX16),LOOKUP($F16,TenantNames,TenantMonthlyRents)),IF(AND((SUMIF($G$4:AHB$4,"&lt;"&amp;PY$4,$G16:AHB16))&gt;SUMIFS(TransactionAmounts,TenantSources,$F16,'Filtered Data'!$C$2:$C23,"&lt;"&amp;PY$4),PY$4&lt;TODAY()),"Late","Occupied")),)))</f>
        <v/>
      </c>
      <c r="PZ16" s="33" t="str">
        <f>IF(ISBLANK($F16),,IF(TODAY()=PZ$4,"Today",IF(AND(LOOKUP($F16,TenantNames,TenantStartDates)&lt;=PZ$4,LOOKUP($F16,TenantNames,TenantEndDates)&gt;=PZ$4),IF(OR(AND(DAY(LOOKUP($F16,TenantNames,TenantStartDates))&gt;28,DAY(EOMONTH(PZ$4,0))=28,DAY(PZ$4)=28),AND(DAY(LOOKUP($F16,TenantNames,TenantStartDates))&gt;30,DAY(EOMONTH(PZ$4,0))=30,DAY(PZ$4)=30),DAY(LOOKUP($F16,TenantNames,TenantStartDates))=DAY(PZ$4)),IF((LOOKUP($F16,TenantNames,TenantEndDates)-PZ$4)&lt;=31,LOOKUP($F16,TenantNames,TenantTotalRevenues)-SUM($JA16:PY16),LOOKUP($F16,TenantNames,TenantMonthlyRents)),IF(AND((SUMIF($G$4:AHB$4,"&lt;"&amp;PZ$4,$G16:AHB16))&gt;SUMIFS(TransactionAmounts,TenantSources,$F16,'Filtered Data'!$C$2:$C23,"&lt;"&amp;PZ$4),PZ$4&lt;TODAY()),"Late","Occupied")),)))</f>
        <v/>
      </c>
      <c r="QA16" s="33" t="str">
        <f>IF(ISBLANK($F16),,IF(TODAY()=QA$4,"Today",IF(AND(LOOKUP($F16,TenantNames,TenantStartDates)&lt;=QA$4,LOOKUP($F16,TenantNames,TenantEndDates)&gt;=QA$4),IF(OR(AND(DAY(LOOKUP($F16,TenantNames,TenantStartDates))&gt;28,DAY(EOMONTH(QA$4,0))=28,DAY(QA$4)=28),AND(DAY(LOOKUP($F16,TenantNames,TenantStartDates))&gt;30,DAY(EOMONTH(QA$4,0))=30,DAY(QA$4)=30),DAY(LOOKUP($F16,TenantNames,TenantStartDates))=DAY(QA$4)),IF((LOOKUP($F16,TenantNames,TenantEndDates)-QA$4)&lt;=31,LOOKUP($F16,TenantNames,TenantTotalRevenues)-SUM($JA16:PZ16),LOOKUP($F16,TenantNames,TenantMonthlyRents)),IF(AND((SUMIF($G$4:AHB$4,"&lt;"&amp;QA$4,$G16:AHB16))&gt;SUMIFS(TransactionAmounts,TenantSources,$F16,'Filtered Data'!$C$2:$C23,"&lt;"&amp;QA$4),QA$4&lt;TODAY()),"Late","Occupied")),)))</f>
        <v/>
      </c>
      <c r="QB16" s="33" t="str">
        <f>IF(ISBLANK($F16),,IF(TODAY()=QB$4,"Today",IF(AND(LOOKUP($F16,TenantNames,TenantStartDates)&lt;=QB$4,LOOKUP($F16,TenantNames,TenantEndDates)&gt;=QB$4),IF(OR(AND(DAY(LOOKUP($F16,TenantNames,TenantStartDates))&gt;28,DAY(EOMONTH(QB$4,0))=28,DAY(QB$4)=28),AND(DAY(LOOKUP($F16,TenantNames,TenantStartDates))&gt;30,DAY(EOMONTH(QB$4,0))=30,DAY(QB$4)=30),DAY(LOOKUP($F16,TenantNames,TenantStartDates))=DAY(QB$4)),IF((LOOKUP($F16,TenantNames,TenantEndDates)-QB$4)&lt;=31,LOOKUP($F16,TenantNames,TenantTotalRevenues)-SUM($JA16:QA16),LOOKUP($F16,TenantNames,TenantMonthlyRents)),IF(AND((SUMIF($G$4:AHB$4,"&lt;"&amp;QB$4,$G16:AHB16))&gt;SUMIFS(TransactionAmounts,TenantSources,$F16,'Filtered Data'!$C$2:$C23,"&lt;"&amp;QB$4),QB$4&lt;TODAY()),"Late","Occupied")),)))</f>
        <v/>
      </c>
      <c r="QC16" s="33" t="str">
        <f>IF(ISBLANK($F16),,IF(TODAY()=QC$4,"Today",IF(AND(LOOKUP($F16,TenantNames,TenantStartDates)&lt;=QC$4,LOOKUP($F16,TenantNames,TenantEndDates)&gt;=QC$4),IF(OR(AND(DAY(LOOKUP($F16,TenantNames,TenantStartDates))&gt;28,DAY(EOMONTH(QC$4,0))=28,DAY(QC$4)=28),AND(DAY(LOOKUP($F16,TenantNames,TenantStartDates))&gt;30,DAY(EOMONTH(QC$4,0))=30,DAY(QC$4)=30),DAY(LOOKUP($F16,TenantNames,TenantStartDates))=DAY(QC$4)),IF((LOOKUP($F16,TenantNames,TenantEndDates)-QC$4)&lt;=31,LOOKUP($F16,TenantNames,TenantTotalRevenues)-SUM($JA16:QB16),LOOKUP($F16,TenantNames,TenantMonthlyRents)),IF(AND((SUMIF($G$4:AHB$4,"&lt;"&amp;QC$4,$G16:AHB16))&gt;SUMIFS(TransactionAmounts,TenantSources,$F16,'Filtered Data'!$C$2:$C23,"&lt;"&amp;QC$4),QC$4&lt;TODAY()),"Late","Occupied")),)))</f>
        <v/>
      </c>
      <c r="QD16" s="33" t="str">
        <f>IF(ISBLANK($F16),,IF(TODAY()=QD$4,"Today",IF(AND(LOOKUP($F16,TenantNames,TenantStartDates)&lt;=QD$4,LOOKUP($F16,TenantNames,TenantEndDates)&gt;=QD$4),IF(OR(AND(DAY(LOOKUP($F16,TenantNames,TenantStartDates))&gt;28,DAY(EOMONTH(QD$4,0))=28,DAY(QD$4)=28),AND(DAY(LOOKUP($F16,TenantNames,TenantStartDates))&gt;30,DAY(EOMONTH(QD$4,0))=30,DAY(QD$4)=30),DAY(LOOKUP($F16,TenantNames,TenantStartDates))=DAY(QD$4)),IF((LOOKUP($F16,TenantNames,TenantEndDates)-QD$4)&lt;=31,LOOKUP($F16,TenantNames,TenantTotalRevenues)-SUM($JA16:QC16),LOOKUP($F16,TenantNames,TenantMonthlyRents)),IF(AND((SUMIF($G$4:AHB$4,"&lt;"&amp;QD$4,$G16:AHB16))&gt;SUMIFS(TransactionAmounts,TenantSources,$F16,'Filtered Data'!$C$2:$C23,"&lt;"&amp;QD$4),QD$4&lt;TODAY()),"Late","Occupied")),)))</f>
        <v/>
      </c>
      <c r="QE16" s="33" t="str">
        <f>IF(ISBLANK($F16),,IF(TODAY()=QE$4,"Today",IF(AND(LOOKUP($F16,TenantNames,TenantStartDates)&lt;=QE$4,LOOKUP($F16,TenantNames,TenantEndDates)&gt;=QE$4),IF(OR(AND(DAY(LOOKUP($F16,TenantNames,TenantStartDates))&gt;28,DAY(EOMONTH(QE$4,0))=28,DAY(QE$4)=28),AND(DAY(LOOKUP($F16,TenantNames,TenantStartDates))&gt;30,DAY(EOMONTH(QE$4,0))=30,DAY(QE$4)=30),DAY(LOOKUP($F16,TenantNames,TenantStartDates))=DAY(QE$4)),IF((LOOKUP($F16,TenantNames,TenantEndDates)-QE$4)&lt;=31,LOOKUP($F16,TenantNames,TenantTotalRevenues)-SUM($JA16:QD16),LOOKUP($F16,TenantNames,TenantMonthlyRents)),IF(AND((SUMIF($G$4:AHB$4,"&lt;"&amp;QE$4,$G16:AHB16))&gt;SUMIFS(TransactionAmounts,TenantSources,$F16,'Filtered Data'!$C$2:$C23,"&lt;"&amp;QE$4),QE$4&lt;TODAY()),"Late","Occupied")),)))</f>
        <v/>
      </c>
      <c r="QF16" s="33" t="str">
        <f>IF(ISBLANK($F16),,IF(TODAY()=QF$4,"Today",IF(AND(LOOKUP($F16,TenantNames,TenantStartDates)&lt;=QF$4,LOOKUP($F16,TenantNames,TenantEndDates)&gt;=QF$4),IF(OR(AND(DAY(LOOKUP($F16,TenantNames,TenantStartDates))&gt;28,DAY(EOMONTH(QF$4,0))=28,DAY(QF$4)=28),AND(DAY(LOOKUP($F16,TenantNames,TenantStartDates))&gt;30,DAY(EOMONTH(QF$4,0))=30,DAY(QF$4)=30),DAY(LOOKUP($F16,TenantNames,TenantStartDates))=DAY(QF$4)),IF((LOOKUP($F16,TenantNames,TenantEndDates)-QF$4)&lt;=31,LOOKUP($F16,TenantNames,TenantTotalRevenues)-SUM($JA16:QE16),LOOKUP($F16,TenantNames,TenantMonthlyRents)),IF(AND((SUMIF($G$4:AHB$4,"&lt;"&amp;QF$4,$G16:AHB16))&gt;SUMIFS(TransactionAmounts,TenantSources,$F16,'Filtered Data'!$C$2:$C23,"&lt;"&amp;QF$4),QF$4&lt;TODAY()),"Late","Occupied")),)))</f>
        <v/>
      </c>
      <c r="QG16" s="33" t="str">
        <f>IF(ISBLANK($F16),,IF(TODAY()=QG$4,"Today",IF(AND(LOOKUP($F16,TenantNames,TenantStartDates)&lt;=QG$4,LOOKUP($F16,TenantNames,TenantEndDates)&gt;=QG$4),IF(OR(AND(DAY(LOOKUP($F16,TenantNames,TenantStartDates))&gt;28,DAY(EOMONTH(QG$4,0))=28,DAY(QG$4)=28),AND(DAY(LOOKUP($F16,TenantNames,TenantStartDates))&gt;30,DAY(EOMONTH(QG$4,0))=30,DAY(QG$4)=30),DAY(LOOKUP($F16,TenantNames,TenantStartDates))=DAY(QG$4)),IF((LOOKUP($F16,TenantNames,TenantEndDates)-QG$4)&lt;=31,LOOKUP($F16,TenantNames,TenantTotalRevenues)-SUM($JA16:QF16),LOOKUP($F16,TenantNames,TenantMonthlyRents)),IF(AND((SUMIF($G$4:AHB$4,"&lt;"&amp;QG$4,$G16:AHB16))&gt;SUMIFS(TransactionAmounts,TenantSources,$F16,'Filtered Data'!$C$2:$C23,"&lt;"&amp;QG$4),QG$4&lt;TODAY()),"Late","Occupied")),)))</f>
        <v/>
      </c>
      <c r="QH16" s="33" t="str">
        <f>IF(ISBLANK($F16),,IF(TODAY()=QH$4,"Today",IF(AND(LOOKUP($F16,TenantNames,TenantStartDates)&lt;=QH$4,LOOKUP($F16,TenantNames,TenantEndDates)&gt;=QH$4),IF(OR(AND(DAY(LOOKUP($F16,TenantNames,TenantStartDates))&gt;28,DAY(EOMONTH(QH$4,0))=28,DAY(QH$4)=28),AND(DAY(LOOKUP($F16,TenantNames,TenantStartDates))&gt;30,DAY(EOMONTH(QH$4,0))=30,DAY(QH$4)=30),DAY(LOOKUP($F16,TenantNames,TenantStartDates))=DAY(QH$4)),IF((LOOKUP($F16,TenantNames,TenantEndDates)-QH$4)&lt;=31,LOOKUP($F16,TenantNames,TenantTotalRevenues)-SUM($JA16:QG16),LOOKUP($F16,TenantNames,TenantMonthlyRents)),IF(AND((SUMIF($G$4:AHB$4,"&lt;"&amp;QH$4,$G16:AHB16))&gt;SUMIFS(TransactionAmounts,TenantSources,$F16,'Filtered Data'!$C$2:$C23,"&lt;"&amp;QH$4),QH$4&lt;TODAY()),"Late","Occupied")),)))</f>
        <v/>
      </c>
      <c r="QI16" s="33" t="str">
        <f>IF(ISBLANK($F16),,IF(TODAY()=QI$4,"Today",IF(AND(LOOKUP($F16,TenantNames,TenantStartDates)&lt;=QI$4,LOOKUP($F16,TenantNames,TenantEndDates)&gt;=QI$4),IF(OR(AND(DAY(LOOKUP($F16,TenantNames,TenantStartDates))&gt;28,DAY(EOMONTH(QI$4,0))=28,DAY(QI$4)=28),AND(DAY(LOOKUP($F16,TenantNames,TenantStartDates))&gt;30,DAY(EOMONTH(QI$4,0))=30,DAY(QI$4)=30),DAY(LOOKUP($F16,TenantNames,TenantStartDates))=DAY(QI$4)),IF((LOOKUP($F16,TenantNames,TenantEndDates)-QI$4)&lt;=31,LOOKUP($F16,TenantNames,TenantTotalRevenues)-SUM($JA16:QH16),LOOKUP($F16,TenantNames,TenantMonthlyRents)),IF(AND((SUMIF($G$4:AHB$4,"&lt;"&amp;QI$4,$G16:AHB16))&gt;SUMIFS(TransactionAmounts,TenantSources,$F16,'Filtered Data'!$C$2:$C23,"&lt;"&amp;QI$4),QI$4&lt;TODAY()),"Late","Occupied")),)))</f>
        <v/>
      </c>
      <c r="QJ16" s="33" t="str">
        <f>IF(ISBLANK($F16),,IF(TODAY()=QJ$4,"Today",IF(AND(LOOKUP($F16,TenantNames,TenantStartDates)&lt;=QJ$4,LOOKUP($F16,TenantNames,TenantEndDates)&gt;=QJ$4),IF(OR(AND(DAY(LOOKUP($F16,TenantNames,TenantStartDates))&gt;28,DAY(EOMONTH(QJ$4,0))=28,DAY(QJ$4)=28),AND(DAY(LOOKUP($F16,TenantNames,TenantStartDates))&gt;30,DAY(EOMONTH(QJ$4,0))=30,DAY(QJ$4)=30),DAY(LOOKUP($F16,TenantNames,TenantStartDates))=DAY(QJ$4)),IF((LOOKUP($F16,TenantNames,TenantEndDates)-QJ$4)&lt;=31,LOOKUP($F16,TenantNames,TenantTotalRevenues)-SUM($JA16:QI16),LOOKUP($F16,TenantNames,TenantMonthlyRents)),IF(AND((SUMIF($G$4:AHB$4,"&lt;"&amp;QJ$4,$G16:AHB16))&gt;SUMIFS(TransactionAmounts,TenantSources,$F16,'Filtered Data'!$C$2:$C23,"&lt;"&amp;QJ$4),QJ$4&lt;TODAY()),"Late","Occupied")),)))</f>
        <v/>
      </c>
      <c r="QK16" s="33" t="str">
        <f>IF(ISBLANK($F16),,IF(TODAY()=QK$4,"Today",IF(AND(LOOKUP($F16,TenantNames,TenantStartDates)&lt;=QK$4,LOOKUP($F16,TenantNames,TenantEndDates)&gt;=QK$4),IF(OR(AND(DAY(LOOKUP($F16,TenantNames,TenantStartDates))&gt;28,DAY(EOMONTH(QK$4,0))=28,DAY(QK$4)=28),AND(DAY(LOOKUP($F16,TenantNames,TenantStartDates))&gt;30,DAY(EOMONTH(QK$4,0))=30,DAY(QK$4)=30),DAY(LOOKUP($F16,TenantNames,TenantStartDates))=DAY(QK$4)),IF((LOOKUP($F16,TenantNames,TenantEndDates)-QK$4)&lt;=31,LOOKUP($F16,TenantNames,TenantTotalRevenues)-SUM($JA16:QJ16),LOOKUP($F16,TenantNames,TenantMonthlyRents)),IF(AND((SUMIF($G$4:AHB$4,"&lt;"&amp;QK$4,$G16:AHB16))&gt;SUMIFS(TransactionAmounts,TenantSources,$F16,'Filtered Data'!$C$2:$C23,"&lt;"&amp;QK$4),QK$4&lt;TODAY()),"Late","Occupied")),)))</f>
        <v/>
      </c>
      <c r="QL16" s="33" t="str">
        <f>IF(ISBLANK($F16),,IF(TODAY()=QL$4,"Today",IF(AND(LOOKUP($F16,TenantNames,TenantStartDates)&lt;=QL$4,LOOKUP($F16,TenantNames,TenantEndDates)&gt;=QL$4),IF(OR(AND(DAY(LOOKUP($F16,TenantNames,TenantStartDates))&gt;28,DAY(EOMONTH(QL$4,0))=28,DAY(QL$4)=28),AND(DAY(LOOKUP($F16,TenantNames,TenantStartDates))&gt;30,DAY(EOMONTH(QL$4,0))=30,DAY(QL$4)=30),DAY(LOOKUP($F16,TenantNames,TenantStartDates))=DAY(QL$4)),IF((LOOKUP($F16,TenantNames,TenantEndDates)-QL$4)&lt;=31,LOOKUP($F16,TenantNames,TenantTotalRevenues)-SUM($JA16:QK16),LOOKUP($F16,TenantNames,TenantMonthlyRents)),IF(AND((SUMIF($G$4:AHB$4,"&lt;"&amp;QL$4,$G16:AHB16))&gt;SUMIFS(TransactionAmounts,TenantSources,$F16,'Filtered Data'!$C$2:$C23,"&lt;"&amp;QL$4),QL$4&lt;TODAY()),"Late","Occupied")),)))</f>
        <v/>
      </c>
      <c r="QM16" s="33" t="str">
        <f>IF(ISBLANK($F16),,IF(TODAY()=QM$4,"Today",IF(AND(LOOKUP($F16,TenantNames,TenantStartDates)&lt;=QM$4,LOOKUP($F16,TenantNames,TenantEndDates)&gt;=QM$4),IF(OR(AND(DAY(LOOKUP($F16,TenantNames,TenantStartDates))&gt;28,DAY(EOMONTH(QM$4,0))=28,DAY(QM$4)=28),AND(DAY(LOOKUP($F16,TenantNames,TenantStartDates))&gt;30,DAY(EOMONTH(QM$4,0))=30,DAY(QM$4)=30),DAY(LOOKUP($F16,TenantNames,TenantStartDates))=DAY(QM$4)),IF((LOOKUP($F16,TenantNames,TenantEndDates)-QM$4)&lt;=31,LOOKUP($F16,TenantNames,TenantTotalRevenues)-SUM($JA16:QL16),LOOKUP($F16,TenantNames,TenantMonthlyRents)),IF(AND((SUMIF($G$4:AHB$4,"&lt;"&amp;QM$4,$G16:AHB16))&gt;SUMIFS(TransactionAmounts,TenantSources,$F16,'Filtered Data'!$C$2:$C23,"&lt;"&amp;QM$4),QM$4&lt;TODAY()),"Late","Occupied")),)))</f>
        <v/>
      </c>
      <c r="QN16" s="33" t="str">
        <f>IF(ISBLANK($F16),,IF(TODAY()=QN$4,"Today",IF(AND(LOOKUP($F16,TenantNames,TenantStartDates)&lt;=QN$4,LOOKUP($F16,TenantNames,TenantEndDates)&gt;=QN$4),IF(OR(AND(DAY(LOOKUP($F16,TenantNames,TenantStartDates))&gt;28,DAY(EOMONTH(QN$4,0))=28,DAY(QN$4)=28),AND(DAY(LOOKUP($F16,TenantNames,TenantStartDates))&gt;30,DAY(EOMONTH(QN$4,0))=30,DAY(QN$4)=30),DAY(LOOKUP($F16,TenantNames,TenantStartDates))=DAY(QN$4)),IF((LOOKUP($F16,TenantNames,TenantEndDates)-QN$4)&lt;=31,LOOKUP($F16,TenantNames,TenantTotalRevenues)-SUM($JA16:QM16),LOOKUP($F16,TenantNames,TenantMonthlyRents)),IF(AND((SUMIF($G$4:AHB$4,"&lt;"&amp;QN$4,$G16:AHB16))&gt;SUMIFS(TransactionAmounts,TenantSources,$F16,'Filtered Data'!$C$2:$C23,"&lt;"&amp;QN$4),QN$4&lt;TODAY()),"Late","Occupied")),)))</f>
        <v/>
      </c>
      <c r="QO16" s="33" t="str">
        <f>IF(ISBLANK($F16),,IF(TODAY()=QO$4,"Today",IF(AND(LOOKUP($F16,TenantNames,TenantStartDates)&lt;=QO$4,LOOKUP($F16,TenantNames,TenantEndDates)&gt;=QO$4),IF(OR(AND(DAY(LOOKUP($F16,TenantNames,TenantStartDates))&gt;28,DAY(EOMONTH(QO$4,0))=28,DAY(QO$4)=28),AND(DAY(LOOKUP($F16,TenantNames,TenantStartDates))&gt;30,DAY(EOMONTH(QO$4,0))=30,DAY(QO$4)=30),DAY(LOOKUP($F16,TenantNames,TenantStartDates))=DAY(QO$4)),IF((LOOKUP($F16,TenantNames,TenantEndDates)-QO$4)&lt;=31,LOOKUP($F16,TenantNames,TenantTotalRevenues)-SUM($JA16:QN16),LOOKUP($F16,TenantNames,TenantMonthlyRents)),IF(AND((SUMIF($G$4:AHB$4,"&lt;"&amp;QO$4,$G16:AHB16))&gt;SUMIFS(TransactionAmounts,TenantSources,$F16,'Filtered Data'!$C$2:$C23,"&lt;"&amp;QO$4),QO$4&lt;TODAY()),"Late","Occupied")),)))</f>
        <v/>
      </c>
      <c r="QP16" s="33" t="str">
        <f>IF(ISBLANK($F16),,IF(TODAY()=QP$4,"Today",IF(AND(LOOKUP($F16,TenantNames,TenantStartDates)&lt;=QP$4,LOOKUP($F16,TenantNames,TenantEndDates)&gt;=QP$4),IF(OR(AND(DAY(LOOKUP($F16,TenantNames,TenantStartDates))&gt;28,DAY(EOMONTH(QP$4,0))=28,DAY(QP$4)=28),AND(DAY(LOOKUP($F16,TenantNames,TenantStartDates))&gt;30,DAY(EOMONTH(QP$4,0))=30,DAY(QP$4)=30),DAY(LOOKUP($F16,TenantNames,TenantStartDates))=DAY(QP$4)),IF((LOOKUP($F16,TenantNames,TenantEndDates)-QP$4)&lt;=31,LOOKUP($F16,TenantNames,TenantTotalRevenues)-SUM($JA16:QO16),LOOKUP($F16,TenantNames,TenantMonthlyRents)),IF(AND((SUMIF($G$4:AHB$4,"&lt;"&amp;QP$4,$G16:AHB16))&gt;SUMIFS(TransactionAmounts,TenantSources,$F16,'Filtered Data'!$C$2:$C23,"&lt;"&amp;QP$4),QP$4&lt;TODAY()),"Late","Occupied")),)))</f>
        <v/>
      </c>
      <c r="QQ16" s="33" t="str">
        <f>IF(ISBLANK($F16),,IF(TODAY()=QQ$4,"Today",IF(AND(LOOKUP($F16,TenantNames,TenantStartDates)&lt;=QQ$4,LOOKUP($F16,TenantNames,TenantEndDates)&gt;=QQ$4),IF(OR(AND(DAY(LOOKUP($F16,TenantNames,TenantStartDates))&gt;28,DAY(EOMONTH(QQ$4,0))=28,DAY(QQ$4)=28),AND(DAY(LOOKUP($F16,TenantNames,TenantStartDates))&gt;30,DAY(EOMONTH(QQ$4,0))=30,DAY(QQ$4)=30),DAY(LOOKUP($F16,TenantNames,TenantStartDates))=DAY(QQ$4)),IF((LOOKUP($F16,TenantNames,TenantEndDates)-QQ$4)&lt;=31,LOOKUP($F16,TenantNames,TenantTotalRevenues)-SUM($JA16:QP16),LOOKUP($F16,TenantNames,TenantMonthlyRents)),IF(AND((SUMIF($G$4:AHB$4,"&lt;"&amp;QQ$4,$G16:AHB16))&gt;SUMIFS(TransactionAmounts,TenantSources,$F16,'Filtered Data'!$C$2:$C23,"&lt;"&amp;QQ$4),QQ$4&lt;TODAY()),"Late","Occupied")),)))</f>
        <v/>
      </c>
      <c r="QR16" s="33" t="str">
        <f>IF(ISBLANK($F16),,IF(TODAY()=QR$4,"Today",IF(AND(LOOKUP($F16,TenantNames,TenantStartDates)&lt;=QR$4,LOOKUP($F16,TenantNames,TenantEndDates)&gt;=QR$4),IF(OR(AND(DAY(LOOKUP($F16,TenantNames,TenantStartDates))&gt;28,DAY(EOMONTH(QR$4,0))=28,DAY(QR$4)=28),AND(DAY(LOOKUP($F16,TenantNames,TenantStartDates))&gt;30,DAY(EOMONTH(QR$4,0))=30,DAY(QR$4)=30),DAY(LOOKUP($F16,TenantNames,TenantStartDates))=DAY(QR$4)),IF((LOOKUP($F16,TenantNames,TenantEndDates)-QR$4)&lt;=31,LOOKUP($F16,TenantNames,TenantTotalRevenues)-SUM($JA16:QQ16),LOOKUP($F16,TenantNames,TenantMonthlyRents)),IF(AND((SUMIF($G$4:AHB$4,"&lt;"&amp;QR$4,$G16:AHB16))&gt;SUMIFS(TransactionAmounts,TenantSources,$F16,'Filtered Data'!$C$2:$C23,"&lt;"&amp;QR$4),QR$4&lt;TODAY()),"Late","Occupied")),)))</f>
        <v/>
      </c>
      <c r="QS16" s="33" t="str">
        <f>IF(ISBLANK($F16),,IF(TODAY()=QS$4,"Today",IF(AND(LOOKUP($F16,TenantNames,TenantStartDates)&lt;=QS$4,LOOKUP($F16,TenantNames,TenantEndDates)&gt;=QS$4),IF(OR(AND(DAY(LOOKUP($F16,TenantNames,TenantStartDates))&gt;28,DAY(EOMONTH(QS$4,0))=28,DAY(QS$4)=28),AND(DAY(LOOKUP($F16,TenantNames,TenantStartDates))&gt;30,DAY(EOMONTH(QS$4,0))=30,DAY(QS$4)=30),DAY(LOOKUP($F16,TenantNames,TenantStartDates))=DAY(QS$4)),IF((LOOKUP($F16,TenantNames,TenantEndDates)-QS$4)&lt;=31,LOOKUP($F16,TenantNames,TenantTotalRevenues)-SUM($JA16:QR16),LOOKUP($F16,TenantNames,TenantMonthlyRents)),IF(AND((SUMIF($G$4:AHB$4,"&lt;"&amp;QS$4,$G16:AHB16))&gt;SUMIFS(TransactionAmounts,TenantSources,$F16,'Filtered Data'!$C$2:$C23,"&lt;"&amp;QS$4),QS$4&lt;TODAY()),"Late","Occupied")),)))</f>
        <v/>
      </c>
      <c r="QT16" s="33" t="str">
        <f>IF(ISBLANK($F16),,IF(TODAY()=QT$4,"Today",IF(AND(LOOKUP($F16,TenantNames,TenantStartDates)&lt;=QT$4,LOOKUP($F16,TenantNames,TenantEndDates)&gt;=QT$4),IF(OR(AND(DAY(LOOKUP($F16,TenantNames,TenantStartDates))&gt;28,DAY(EOMONTH(QT$4,0))=28,DAY(QT$4)=28),AND(DAY(LOOKUP($F16,TenantNames,TenantStartDates))&gt;30,DAY(EOMONTH(QT$4,0))=30,DAY(QT$4)=30),DAY(LOOKUP($F16,TenantNames,TenantStartDates))=DAY(QT$4)),IF((LOOKUP($F16,TenantNames,TenantEndDates)-QT$4)&lt;=31,LOOKUP($F16,TenantNames,TenantTotalRevenues)-SUM($JA16:QS16),LOOKUP($F16,TenantNames,TenantMonthlyRents)),IF(AND((SUMIF($G$4:AHB$4,"&lt;"&amp;QT$4,$G16:AHB16))&gt;SUMIFS(TransactionAmounts,TenantSources,$F16,'Filtered Data'!$C$2:$C23,"&lt;"&amp;QT$4),QT$4&lt;TODAY()),"Late","Occupied")),)))</f>
        <v/>
      </c>
      <c r="QU16" s="33" t="str">
        <f>IF(ISBLANK($F16),,IF(TODAY()=QU$4,"Today",IF(AND(LOOKUP($F16,TenantNames,TenantStartDates)&lt;=QU$4,LOOKUP($F16,TenantNames,TenantEndDates)&gt;=QU$4),IF(OR(AND(DAY(LOOKUP($F16,TenantNames,TenantStartDates))&gt;28,DAY(EOMONTH(QU$4,0))=28,DAY(QU$4)=28),AND(DAY(LOOKUP($F16,TenantNames,TenantStartDates))&gt;30,DAY(EOMONTH(QU$4,0))=30,DAY(QU$4)=30),DAY(LOOKUP($F16,TenantNames,TenantStartDates))=DAY(QU$4)),IF((LOOKUP($F16,TenantNames,TenantEndDates)-QU$4)&lt;=31,LOOKUP($F16,TenantNames,TenantTotalRevenues)-SUM($JA16:QT16),LOOKUP($F16,TenantNames,TenantMonthlyRents)),IF(AND((SUMIF($G$4:AHB$4,"&lt;"&amp;QU$4,$G16:AHB16))&gt;SUMIFS(TransactionAmounts,TenantSources,$F16,'Filtered Data'!$C$2:$C23,"&lt;"&amp;QU$4),QU$4&lt;TODAY()),"Late","Occupied")),)))</f>
        <v/>
      </c>
      <c r="QV16" s="33" t="str">
        <f>IF(ISBLANK($F16),,IF(TODAY()=QV$4,"Today",IF(AND(LOOKUP($F16,TenantNames,TenantStartDates)&lt;=QV$4,LOOKUP($F16,TenantNames,TenantEndDates)&gt;=QV$4),IF(OR(AND(DAY(LOOKUP($F16,TenantNames,TenantStartDates))&gt;28,DAY(EOMONTH(QV$4,0))=28,DAY(QV$4)=28),AND(DAY(LOOKUP($F16,TenantNames,TenantStartDates))&gt;30,DAY(EOMONTH(QV$4,0))=30,DAY(QV$4)=30),DAY(LOOKUP($F16,TenantNames,TenantStartDates))=DAY(QV$4)),IF((LOOKUP($F16,TenantNames,TenantEndDates)-QV$4)&lt;=31,LOOKUP($F16,TenantNames,TenantTotalRevenues)-SUM($JA16:QU16),LOOKUP($F16,TenantNames,TenantMonthlyRents)),IF(AND((SUMIF($G$4:AHB$4,"&lt;"&amp;QV$4,$G16:AHB16))&gt;SUMIFS(TransactionAmounts,TenantSources,$F16,'Filtered Data'!$C$2:$C23,"&lt;"&amp;QV$4),QV$4&lt;TODAY()),"Late","Occupied")),)))</f>
        <v/>
      </c>
      <c r="QW16" s="33" t="str">
        <f>IF(ISBLANK($F16),,IF(TODAY()=QW$4,"Today",IF(AND(LOOKUP($F16,TenantNames,TenantStartDates)&lt;=QW$4,LOOKUP($F16,TenantNames,TenantEndDates)&gt;=QW$4),IF(OR(AND(DAY(LOOKUP($F16,TenantNames,TenantStartDates))&gt;28,DAY(EOMONTH(QW$4,0))=28,DAY(QW$4)=28),AND(DAY(LOOKUP($F16,TenantNames,TenantStartDates))&gt;30,DAY(EOMONTH(QW$4,0))=30,DAY(QW$4)=30),DAY(LOOKUP($F16,TenantNames,TenantStartDates))=DAY(QW$4)),IF((LOOKUP($F16,TenantNames,TenantEndDates)-QW$4)&lt;=31,LOOKUP($F16,TenantNames,TenantTotalRevenues)-SUM($JA16:QV16),LOOKUP($F16,TenantNames,TenantMonthlyRents)),IF(AND((SUMIF($G$4:AHB$4,"&lt;"&amp;QW$4,$G16:AHB16))&gt;SUMIFS(TransactionAmounts,TenantSources,$F16,'Filtered Data'!$C$2:$C23,"&lt;"&amp;QW$4),QW$4&lt;TODAY()),"Late","Occupied")),)))</f>
        <v/>
      </c>
      <c r="QX16" s="33" t="str">
        <f>IF(ISBLANK($F16),,IF(TODAY()=QX$4,"Today",IF(AND(LOOKUP($F16,TenantNames,TenantStartDates)&lt;=QX$4,LOOKUP($F16,TenantNames,TenantEndDates)&gt;=QX$4),IF(OR(AND(DAY(LOOKUP($F16,TenantNames,TenantStartDates))&gt;28,DAY(EOMONTH(QX$4,0))=28,DAY(QX$4)=28),AND(DAY(LOOKUP($F16,TenantNames,TenantStartDates))&gt;30,DAY(EOMONTH(QX$4,0))=30,DAY(QX$4)=30),DAY(LOOKUP($F16,TenantNames,TenantStartDates))=DAY(QX$4)),IF((LOOKUP($F16,TenantNames,TenantEndDates)-QX$4)&lt;=31,LOOKUP($F16,TenantNames,TenantTotalRevenues)-SUM($JA16:QW16),LOOKUP($F16,TenantNames,TenantMonthlyRents)),IF(AND((SUMIF($G$4:AHB$4,"&lt;"&amp;QX$4,$G16:AHB16))&gt;SUMIFS(TransactionAmounts,TenantSources,$F16,'Filtered Data'!$C$2:$C23,"&lt;"&amp;QX$4),QX$4&lt;TODAY()),"Late","Occupied")),)))</f>
        <v/>
      </c>
      <c r="QY16" s="33" t="str">
        <f>IF(ISBLANK($F16),,IF(TODAY()=QY$4,"Today",IF(AND(LOOKUP($F16,TenantNames,TenantStartDates)&lt;=QY$4,LOOKUP($F16,TenantNames,TenantEndDates)&gt;=QY$4),IF(OR(AND(DAY(LOOKUP($F16,TenantNames,TenantStartDates))&gt;28,DAY(EOMONTH(QY$4,0))=28,DAY(QY$4)=28),AND(DAY(LOOKUP($F16,TenantNames,TenantStartDates))&gt;30,DAY(EOMONTH(QY$4,0))=30,DAY(QY$4)=30),DAY(LOOKUP($F16,TenantNames,TenantStartDates))=DAY(QY$4)),IF((LOOKUP($F16,TenantNames,TenantEndDates)-QY$4)&lt;=31,LOOKUP($F16,TenantNames,TenantTotalRevenues)-SUM($JA16:QX16),LOOKUP($F16,TenantNames,TenantMonthlyRents)),IF(AND((SUMIF($G$4:AHB$4,"&lt;"&amp;QY$4,$G16:AHB16))&gt;SUMIFS(TransactionAmounts,TenantSources,$F16,'Filtered Data'!$C$2:$C23,"&lt;"&amp;QY$4),QY$4&lt;TODAY()),"Late","Occupied")),)))</f>
        <v/>
      </c>
      <c r="QZ16" s="33" t="str">
        <f>IF(ISBLANK($F16),,IF(TODAY()=QZ$4,"Today",IF(AND(LOOKUP($F16,TenantNames,TenantStartDates)&lt;=QZ$4,LOOKUP($F16,TenantNames,TenantEndDates)&gt;=QZ$4),IF(OR(AND(DAY(LOOKUP($F16,TenantNames,TenantStartDates))&gt;28,DAY(EOMONTH(QZ$4,0))=28,DAY(QZ$4)=28),AND(DAY(LOOKUP($F16,TenantNames,TenantStartDates))&gt;30,DAY(EOMONTH(QZ$4,0))=30,DAY(QZ$4)=30),DAY(LOOKUP($F16,TenantNames,TenantStartDates))=DAY(QZ$4)),IF((LOOKUP($F16,TenantNames,TenantEndDates)-QZ$4)&lt;=31,LOOKUP($F16,TenantNames,TenantTotalRevenues)-SUM($JA16:QY16),LOOKUP($F16,TenantNames,TenantMonthlyRents)),IF(AND((SUMIF($G$4:AHB$4,"&lt;"&amp;QZ$4,$G16:AHB16))&gt;SUMIFS(TransactionAmounts,TenantSources,$F16,'Filtered Data'!$C$2:$C23,"&lt;"&amp;QZ$4),QZ$4&lt;TODAY()),"Late","Occupied")),)))</f>
        <v/>
      </c>
      <c r="RA16" s="33" t="str">
        <f>IF(ISBLANK($F16),,IF(TODAY()=RA$4,"Today",IF(AND(LOOKUP($F16,TenantNames,TenantStartDates)&lt;=RA$4,LOOKUP($F16,TenantNames,TenantEndDates)&gt;=RA$4),IF(OR(AND(DAY(LOOKUP($F16,TenantNames,TenantStartDates))&gt;28,DAY(EOMONTH(RA$4,0))=28,DAY(RA$4)=28),AND(DAY(LOOKUP($F16,TenantNames,TenantStartDates))&gt;30,DAY(EOMONTH(RA$4,0))=30,DAY(RA$4)=30),DAY(LOOKUP($F16,TenantNames,TenantStartDates))=DAY(RA$4)),IF((LOOKUP($F16,TenantNames,TenantEndDates)-RA$4)&lt;=31,LOOKUP($F16,TenantNames,TenantTotalRevenues)-SUM($JA16:QZ16),LOOKUP($F16,TenantNames,TenantMonthlyRents)),IF(AND((SUMIF($G$4:AHB$4,"&lt;"&amp;RA$4,$G16:AHB16))&gt;SUMIFS(TransactionAmounts,TenantSources,$F16,'Filtered Data'!$C$2:$C23,"&lt;"&amp;RA$4),RA$4&lt;TODAY()),"Late","Occupied")),)))</f>
        <v/>
      </c>
      <c r="RB16" s="33" t="str">
        <f>IF(ISBLANK($F16),,IF(TODAY()=RB$4,"Today",IF(AND(LOOKUP($F16,TenantNames,TenantStartDates)&lt;=RB$4,LOOKUP($F16,TenantNames,TenantEndDates)&gt;=RB$4),IF(OR(AND(DAY(LOOKUP($F16,TenantNames,TenantStartDates))&gt;28,DAY(EOMONTH(RB$4,0))=28,DAY(RB$4)=28),AND(DAY(LOOKUP($F16,TenantNames,TenantStartDates))&gt;30,DAY(EOMONTH(RB$4,0))=30,DAY(RB$4)=30),DAY(LOOKUP($F16,TenantNames,TenantStartDates))=DAY(RB$4)),IF((LOOKUP($F16,TenantNames,TenantEndDates)-RB$4)&lt;=31,LOOKUP($F16,TenantNames,TenantTotalRevenues)-SUM($JA16:RA16),LOOKUP($F16,TenantNames,TenantMonthlyRents)),IF(AND((SUMIF($G$4:AHB$4,"&lt;"&amp;RB$4,$G16:AHB16))&gt;SUMIFS(TransactionAmounts,TenantSources,$F16,'Filtered Data'!$C$2:$C23,"&lt;"&amp;RB$4),RB$4&lt;TODAY()),"Late","Occupied")),)))</f>
        <v/>
      </c>
      <c r="RC16" s="33" t="str">
        <f>IF(ISBLANK($F16),,IF(TODAY()=RC$4,"Today",IF(AND(LOOKUP($F16,TenantNames,TenantStartDates)&lt;=RC$4,LOOKUP($F16,TenantNames,TenantEndDates)&gt;=RC$4),IF(OR(AND(DAY(LOOKUP($F16,TenantNames,TenantStartDates))&gt;28,DAY(EOMONTH(RC$4,0))=28,DAY(RC$4)=28),AND(DAY(LOOKUP($F16,TenantNames,TenantStartDates))&gt;30,DAY(EOMONTH(RC$4,0))=30,DAY(RC$4)=30),DAY(LOOKUP($F16,TenantNames,TenantStartDates))=DAY(RC$4)),IF((LOOKUP($F16,TenantNames,TenantEndDates)-RC$4)&lt;=31,LOOKUP($F16,TenantNames,TenantTotalRevenues)-SUM($JA16:RB16),LOOKUP($F16,TenantNames,TenantMonthlyRents)),IF(AND((SUMIF($G$4:AHB$4,"&lt;"&amp;RC$4,$G16:AHB16))&gt;SUMIFS(TransactionAmounts,TenantSources,$F16,'Filtered Data'!$C$2:$C23,"&lt;"&amp;RC$4),RC$4&lt;TODAY()),"Late","Occupied")),)))</f>
        <v/>
      </c>
      <c r="RD16" s="33" t="str">
        <f>IF(ISBLANK($F16),,IF(TODAY()=RD$4,"Today",IF(AND(LOOKUP($F16,TenantNames,TenantStartDates)&lt;=RD$4,LOOKUP($F16,TenantNames,TenantEndDates)&gt;=RD$4),IF(OR(AND(DAY(LOOKUP($F16,TenantNames,TenantStartDates))&gt;28,DAY(EOMONTH(RD$4,0))=28,DAY(RD$4)=28),AND(DAY(LOOKUP($F16,TenantNames,TenantStartDates))&gt;30,DAY(EOMONTH(RD$4,0))=30,DAY(RD$4)=30),DAY(LOOKUP($F16,TenantNames,TenantStartDates))=DAY(RD$4)),IF((LOOKUP($F16,TenantNames,TenantEndDates)-RD$4)&lt;=31,LOOKUP($F16,TenantNames,TenantTotalRevenues)-SUM($JA16:RC16),LOOKUP($F16,TenantNames,TenantMonthlyRents)),IF(AND((SUMIF($G$4:AHB$4,"&lt;"&amp;RD$4,$G16:AHB16))&gt;SUMIFS(TransactionAmounts,TenantSources,$F16,'Filtered Data'!$C$2:$C23,"&lt;"&amp;RD$4),RD$4&lt;TODAY()),"Late","Occupied")),)))</f>
        <v/>
      </c>
      <c r="RE16" s="33" t="str">
        <f>IF(ISBLANK($F16),,IF(TODAY()=RE$4,"Today",IF(AND(LOOKUP($F16,TenantNames,TenantStartDates)&lt;=RE$4,LOOKUP($F16,TenantNames,TenantEndDates)&gt;=RE$4),IF(OR(AND(DAY(LOOKUP($F16,TenantNames,TenantStartDates))&gt;28,DAY(EOMONTH(RE$4,0))=28,DAY(RE$4)=28),AND(DAY(LOOKUP($F16,TenantNames,TenantStartDates))&gt;30,DAY(EOMONTH(RE$4,0))=30,DAY(RE$4)=30),DAY(LOOKUP($F16,TenantNames,TenantStartDates))=DAY(RE$4)),IF((LOOKUP($F16,TenantNames,TenantEndDates)-RE$4)&lt;=31,LOOKUP($F16,TenantNames,TenantTotalRevenues)-SUM($JA16:RD16),LOOKUP($F16,TenantNames,TenantMonthlyRents)),IF(AND((SUMIF($G$4:AHB$4,"&lt;"&amp;RE$4,$G16:AHB16))&gt;SUMIFS(TransactionAmounts,TenantSources,$F16,'Filtered Data'!$C$2:$C23,"&lt;"&amp;RE$4),RE$4&lt;TODAY()),"Late","Occupied")),)))</f>
        <v/>
      </c>
      <c r="RF16" s="33" t="str">
        <f>IF(ISBLANK($F16),,IF(TODAY()=RF$4,"Today",IF(AND(LOOKUP($F16,TenantNames,TenantStartDates)&lt;=RF$4,LOOKUP($F16,TenantNames,TenantEndDates)&gt;=RF$4),IF(OR(AND(DAY(LOOKUP($F16,TenantNames,TenantStartDates))&gt;28,DAY(EOMONTH(RF$4,0))=28,DAY(RF$4)=28),AND(DAY(LOOKUP($F16,TenantNames,TenantStartDates))&gt;30,DAY(EOMONTH(RF$4,0))=30,DAY(RF$4)=30),DAY(LOOKUP($F16,TenantNames,TenantStartDates))=DAY(RF$4)),IF((LOOKUP($F16,TenantNames,TenantEndDates)-RF$4)&lt;=31,LOOKUP($F16,TenantNames,TenantTotalRevenues)-SUM($JA16:RE16),LOOKUP($F16,TenantNames,TenantMonthlyRents)),IF(AND((SUMIF($G$4:AHB$4,"&lt;"&amp;RF$4,$G16:AHB16))&gt;SUMIFS(TransactionAmounts,TenantSources,$F16,'Filtered Data'!$C$2:$C23,"&lt;"&amp;RF$4),RF$4&lt;TODAY()),"Late","Occupied")),)))</f>
        <v/>
      </c>
      <c r="RG16" s="33" t="str">
        <f>IF(ISBLANK($F16),,IF(TODAY()=RG$4,"Today",IF(AND(LOOKUP($F16,TenantNames,TenantStartDates)&lt;=RG$4,LOOKUP($F16,TenantNames,TenantEndDates)&gt;=RG$4),IF(OR(AND(DAY(LOOKUP($F16,TenantNames,TenantStartDates))&gt;28,DAY(EOMONTH(RG$4,0))=28,DAY(RG$4)=28),AND(DAY(LOOKUP($F16,TenantNames,TenantStartDates))&gt;30,DAY(EOMONTH(RG$4,0))=30,DAY(RG$4)=30),DAY(LOOKUP($F16,TenantNames,TenantStartDates))=DAY(RG$4)),IF((LOOKUP($F16,TenantNames,TenantEndDates)-RG$4)&lt;=31,LOOKUP($F16,TenantNames,TenantTotalRevenues)-SUM($JA16:RF16),LOOKUP($F16,TenantNames,TenantMonthlyRents)),IF(AND((SUMIF($G$4:AHB$4,"&lt;"&amp;RG$4,$G16:AHB16))&gt;SUMIFS(TransactionAmounts,TenantSources,$F16,'Filtered Data'!$C$2:$C23,"&lt;"&amp;RG$4),RG$4&lt;TODAY()),"Late","Occupied")),)))</f>
        <v/>
      </c>
      <c r="RH16" s="33" t="str">
        <f>IF(ISBLANK($F16),,IF(TODAY()=RH$4,"Today",IF(AND(LOOKUP($F16,TenantNames,TenantStartDates)&lt;=RH$4,LOOKUP($F16,TenantNames,TenantEndDates)&gt;=RH$4),IF(OR(AND(DAY(LOOKUP($F16,TenantNames,TenantStartDates))&gt;28,DAY(EOMONTH(RH$4,0))=28,DAY(RH$4)=28),AND(DAY(LOOKUP($F16,TenantNames,TenantStartDates))&gt;30,DAY(EOMONTH(RH$4,0))=30,DAY(RH$4)=30),DAY(LOOKUP($F16,TenantNames,TenantStartDates))=DAY(RH$4)),IF((LOOKUP($F16,TenantNames,TenantEndDates)-RH$4)&lt;=31,LOOKUP($F16,TenantNames,TenantTotalRevenues)-SUM($JA16:RG16),LOOKUP($F16,TenantNames,TenantMonthlyRents)),IF(AND((SUMIF($G$4:AHB$4,"&lt;"&amp;RH$4,$G16:AHB16))&gt;SUMIFS(TransactionAmounts,TenantSources,$F16,'Filtered Data'!$C$2:$C23,"&lt;"&amp;RH$4),RH$4&lt;TODAY()),"Late","Occupied")),)))</f>
        <v/>
      </c>
      <c r="RI16" s="33" t="str">
        <f>IF(ISBLANK($F16),,IF(TODAY()=RI$4,"Today",IF(AND(LOOKUP($F16,TenantNames,TenantStartDates)&lt;=RI$4,LOOKUP($F16,TenantNames,TenantEndDates)&gt;=RI$4),IF(OR(AND(DAY(LOOKUP($F16,TenantNames,TenantStartDates))&gt;28,DAY(EOMONTH(RI$4,0))=28,DAY(RI$4)=28),AND(DAY(LOOKUP($F16,TenantNames,TenantStartDates))&gt;30,DAY(EOMONTH(RI$4,0))=30,DAY(RI$4)=30),DAY(LOOKUP($F16,TenantNames,TenantStartDates))=DAY(RI$4)),IF((LOOKUP($F16,TenantNames,TenantEndDates)-RI$4)&lt;=31,LOOKUP($F16,TenantNames,TenantTotalRevenues)-SUM($JA16:RH16),LOOKUP($F16,TenantNames,TenantMonthlyRents)),IF(AND((SUMIF($G$4:AHB$4,"&lt;"&amp;RI$4,$G16:AHB16))&gt;SUMIFS(TransactionAmounts,TenantSources,$F16,'Filtered Data'!$C$2:$C23,"&lt;"&amp;RI$4),RI$4&lt;TODAY()),"Late","Occupied")),)))</f>
        <v/>
      </c>
      <c r="RJ16" s="33" t="str">
        <f>IF(ISBLANK($F16),,IF(TODAY()=RJ$4,"Today",IF(AND(LOOKUP($F16,TenantNames,TenantStartDates)&lt;=RJ$4,LOOKUP($F16,TenantNames,TenantEndDates)&gt;=RJ$4),IF(OR(AND(DAY(LOOKUP($F16,TenantNames,TenantStartDates))&gt;28,DAY(EOMONTH(RJ$4,0))=28,DAY(RJ$4)=28),AND(DAY(LOOKUP($F16,TenantNames,TenantStartDates))&gt;30,DAY(EOMONTH(RJ$4,0))=30,DAY(RJ$4)=30),DAY(LOOKUP($F16,TenantNames,TenantStartDates))=DAY(RJ$4)),IF((LOOKUP($F16,TenantNames,TenantEndDates)-RJ$4)&lt;=31,LOOKUP($F16,TenantNames,TenantTotalRevenues)-SUM($JA16:RI16),LOOKUP($F16,TenantNames,TenantMonthlyRents)),IF(AND((SUMIF($G$4:AHB$4,"&lt;"&amp;RJ$4,$G16:AHB16))&gt;SUMIFS(TransactionAmounts,TenantSources,$F16,'Filtered Data'!$C$2:$C23,"&lt;"&amp;RJ$4),RJ$4&lt;TODAY()),"Late","Occupied")),)))</f>
        <v/>
      </c>
      <c r="RK16" s="33" t="str">
        <f>IF(ISBLANK($F16),,IF(TODAY()=RK$4,"Today",IF(AND(LOOKUP($F16,TenantNames,TenantStartDates)&lt;=RK$4,LOOKUP($F16,TenantNames,TenantEndDates)&gt;=RK$4),IF(OR(AND(DAY(LOOKUP($F16,TenantNames,TenantStartDates))&gt;28,DAY(EOMONTH(RK$4,0))=28,DAY(RK$4)=28),AND(DAY(LOOKUP($F16,TenantNames,TenantStartDates))&gt;30,DAY(EOMONTH(RK$4,0))=30,DAY(RK$4)=30),DAY(LOOKUP($F16,TenantNames,TenantStartDates))=DAY(RK$4)),IF((LOOKUP($F16,TenantNames,TenantEndDates)-RK$4)&lt;=31,LOOKUP($F16,TenantNames,TenantTotalRevenues)-SUM($JA16:RJ16),LOOKUP($F16,TenantNames,TenantMonthlyRents)),IF(AND((SUMIF($G$4:AHB$4,"&lt;"&amp;RK$4,$G16:AHB16))&gt;SUMIFS(TransactionAmounts,TenantSources,$F16,'Filtered Data'!$C$2:$C23,"&lt;"&amp;RK$4),RK$4&lt;TODAY()),"Late","Occupied")),)))</f>
        <v/>
      </c>
      <c r="RL16" s="33" t="str">
        <f>IF(ISBLANK($F16),,IF(TODAY()=RL$4,"Today",IF(AND(LOOKUP($F16,TenantNames,TenantStartDates)&lt;=RL$4,LOOKUP($F16,TenantNames,TenantEndDates)&gt;=RL$4),IF(OR(AND(DAY(LOOKUP($F16,TenantNames,TenantStartDates))&gt;28,DAY(EOMONTH(RL$4,0))=28,DAY(RL$4)=28),AND(DAY(LOOKUP($F16,TenantNames,TenantStartDates))&gt;30,DAY(EOMONTH(RL$4,0))=30,DAY(RL$4)=30),DAY(LOOKUP($F16,TenantNames,TenantStartDates))=DAY(RL$4)),IF((LOOKUP($F16,TenantNames,TenantEndDates)-RL$4)&lt;=31,LOOKUP($F16,TenantNames,TenantTotalRevenues)-SUM($JA16:RK16),LOOKUP($F16,TenantNames,TenantMonthlyRents)),IF(AND((SUMIF($G$4:AHB$4,"&lt;"&amp;RL$4,$G16:AHB16))&gt;SUMIFS(TransactionAmounts,TenantSources,$F16,'Filtered Data'!$C$2:$C23,"&lt;"&amp;RL$4),RL$4&lt;TODAY()),"Late","Occupied")),)))</f>
        <v/>
      </c>
      <c r="RM16" s="33" t="str">
        <f>IF(ISBLANK($F16),,IF(TODAY()=RM$4,"Today",IF(AND(LOOKUP($F16,TenantNames,TenantStartDates)&lt;=RM$4,LOOKUP($F16,TenantNames,TenantEndDates)&gt;=RM$4),IF(OR(AND(DAY(LOOKUP($F16,TenantNames,TenantStartDates))&gt;28,DAY(EOMONTH(RM$4,0))=28,DAY(RM$4)=28),AND(DAY(LOOKUP($F16,TenantNames,TenantStartDates))&gt;30,DAY(EOMONTH(RM$4,0))=30,DAY(RM$4)=30),DAY(LOOKUP($F16,TenantNames,TenantStartDates))=DAY(RM$4)),IF((LOOKUP($F16,TenantNames,TenantEndDates)-RM$4)&lt;=31,LOOKUP($F16,TenantNames,TenantTotalRevenues)-SUM($JA16:RL16),LOOKUP($F16,TenantNames,TenantMonthlyRents)),IF(AND((SUMIF($G$4:AHB$4,"&lt;"&amp;RM$4,$G16:AHB16))&gt;SUMIFS(TransactionAmounts,TenantSources,$F16,'Filtered Data'!$C$2:$C23,"&lt;"&amp;RM$4),RM$4&lt;TODAY()),"Late","Occupied")),)))</f>
        <v/>
      </c>
      <c r="RN16" s="33" t="str">
        <f>IF(ISBLANK($F16),,IF(TODAY()=RN$4,"Today",IF(AND(LOOKUP($F16,TenantNames,TenantStartDates)&lt;=RN$4,LOOKUP($F16,TenantNames,TenantEndDates)&gt;=RN$4),IF(OR(AND(DAY(LOOKUP($F16,TenantNames,TenantStartDates))&gt;28,DAY(EOMONTH(RN$4,0))=28,DAY(RN$4)=28),AND(DAY(LOOKUP($F16,TenantNames,TenantStartDates))&gt;30,DAY(EOMONTH(RN$4,0))=30,DAY(RN$4)=30),DAY(LOOKUP($F16,TenantNames,TenantStartDates))=DAY(RN$4)),IF((LOOKUP($F16,TenantNames,TenantEndDates)-RN$4)&lt;=31,LOOKUP($F16,TenantNames,TenantTotalRevenues)-SUM($JA16:RM16),LOOKUP($F16,TenantNames,TenantMonthlyRents)),IF(AND((SUMIF($G$4:AHB$4,"&lt;"&amp;RN$4,$G16:AHB16))&gt;SUMIFS(TransactionAmounts,TenantSources,$F16,'Filtered Data'!$C$2:$C23,"&lt;"&amp;RN$4),RN$4&lt;TODAY()),"Late","Occupied")),)))</f>
        <v/>
      </c>
      <c r="RO16" s="33" t="str">
        <f>IF(ISBLANK($F16),,IF(TODAY()=RO$4,"Today",IF(AND(LOOKUP($F16,TenantNames,TenantStartDates)&lt;=RO$4,LOOKUP($F16,TenantNames,TenantEndDates)&gt;=RO$4),IF(OR(AND(DAY(LOOKUP($F16,TenantNames,TenantStartDates))&gt;28,DAY(EOMONTH(RO$4,0))=28,DAY(RO$4)=28),AND(DAY(LOOKUP($F16,TenantNames,TenantStartDates))&gt;30,DAY(EOMONTH(RO$4,0))=30,DAY(RO$4)=30),DAY(LOOKUP($F16,TenantNames,TenantStartDates))=DAY(RO$4)),IF((LOOKUP($F16,TenantNames,TenantEndDates)-RO$4)&lt;=31,LOOKUP($F16,TenantNames,TenantTotalRevenues)-SUM($JA16:RN16),LOOKUP($F16,TenantNames,TenantMonthlyRents)),IF(AND((SUMIF($G$4:AHB$4,"&lt;"&amp;RO$4,$G16:AHB16))&gt;SUMIFS(TransactionAmounts,TenantSources,$F16,'Filtered Data'!$C$2:$C23,"&lt;"&amp;RO$4),RO$4&lt;TODAY()),"Late","Occupied")),)))</f>
        <v/>
      </c>
      <c r="RP16" s="33" t="str">
        <f>IF(ISBLANK($F16),,IF(TODAY()=RP$4,"Today",IF(AND(LOOKUP($F16,TenantNames,TenantStartDates)&lt;=RP$4,LOOKUP($F16,TenantNames,TenantEndDates)&gt;=RP$4),IF(OR(AND(DAY(LOOKUP($F16,TenantNames,TenantStartDates))&gt;28,DAY(EOMONTH(RP$4,0))=28,DAY(RP$4)=28),AND(DAY(LOOKUP($F16,TenantNames,TenantStartDates))&gt;30,DAY(EOMONTH(RP$4,0))=30,DAY(RP$4)=30),DAY(LOOKUP($F16,TenantNames,TenantStartDates))=DAY(RP$4)),IF((LOOKUP($F16,TenantNames,TenantEndDates)-RP$4)&lt;=31,LOOKUP($F16,TenantNames,TenantTotalRevenues)-SUM($JA16:RO16),LOOKUP($F16,TenantNames,TenantMonthlyRents)),IF(AND((SUMIF($G$4:AHB$4,"&lt;"&amp;RP$4,$G16:AHB16))&gt;SUMIFS(TransactionAmounts,TenantSources,$F16,'Filtered Data'!$C$2:$C23,"&lt;"&amp;RP$4),RP$4&lt;TODAY()),"Late","Occupied")),)))</f>
        <v/>
      </c>
      <c r="RQ16" s="33" t="str">
        <f>IF(ISBLANK($F16),,IF(TODAY()=RQ$4,"Today",IF(AND(LOOKUP($F16,TenantNames,TenantStartDates)&lt;=RQ$4,LOOKUP($F16,TenantNames,TenantEndDates)&gt;=RQ$4),IF(OR(AND(DAY(LOOKUP($F16,TenantNames,TenantStartDates))&gt;28,DAY(EOMONTH(RQ$4,0))=28,DAY(RQ$4)=28),AND(DAY(LOOKUP($F16,TenantNames,TenantStartDates))&gt;30,DAY(EOMONTH(RQ$4,0))=30,DAY(RQ$4)=30),DAY(LOOKUP($F16,TenantNames,TenantStartDates))=DAY(RQ$4)),IF((LOOKUP($F16,TenantNames,TenantEndDates)-RQ$4)&lt;=31,LOOKUP($F16,TenantNames,TenantTotalRevenues)-SUM($JA16:RP16),LOOKUP($F16,TenantNames,TenantMonthlyRents)),IF(AND((SUMIF($G$4:AHB$4,"&lt;"&amp;RQ$4,$G16:AHB16))&gt;SUMIFS(TransactionAmounts,TenantSources,$F16,'Filtered Data'!$C$2:$C23,"&lt;"&amp;RQ$4),RQ$4&lt;TODAY()),"Late","Occupied")),)))</f>
        <v/>
      </c>
      <c r="RR16" s="33" t="str">
        <f>IF(ISBLANK($F16),,IF(TODAY()=RR$4,"Today",IF(AND(LOOKUP($F16,TenantNames,TenantStartDates)&lt;=RR$4,LOOKUP($F16,TenantNames,TenantEndDates)&gt;=RR$4),IF(OR(AND(DAY(LOOKUP($F16,TenantNames,TenantStartDates))&gt;28,DAY(EOMONTH(RR$4,0))=28,DAY(RR$4)=28),AND(DAY(LOOKUP($F16,TenantNames,TenantStartDates))&gt;30,DAY(EOMONTH(RR$4,0))=30,DAY(RR$4)=30),DAY(LOOKUP($F16,TenantNames,TenantStartDates))=DAY(RR$4)),IF((LOOKUP($F16,TenantNames,TenantEndDates)-RR$4)&lt;=31,LOOKUP($F16,TenantNames,TenantTotalRevenues)-SUM($JA16:RQ16),LOOKUP($F16,TenantNames,TenantMonthlyRents)),IF(AND((SUMIF($G$4:AHB$4,"&lt;"&amp;RR$4,$G16:AHB16))&gt;SUMIFS(TransactionAmounts,TenantSources,$F16,'Filtered Data'!$C$2:$C23,"&lt;"&amp;RR$4),RR$4&lt;TODAY()),"Late","Occupied")),)))</f>
        <v/>
      </c>
      <c r="RS16" s="33" t="str">
        <f>IF(ISBLANK($F16),,IF(TODAY()=RS$4,"Today",IF(AND(LOOKUP($F16,TenantNames,TenantStartDates)&lt;=RS$4,LOOKUP($F16,TenantNames,TenantEndDates)&gt;=RS$4),IF(OR(AND(DAY(LOOKUP($F16,TenantNames,TenantStartDates))&gt;28,DAY(EOMONTH(RS$4,0))=28,DAY(RS$4)=28),AND(DAY(LOOKUP($F16,TenantNames,TenantStartDates))&gt;30,DAY(EOMONTH(RS$4,0))=30,DAY(RS$4)=30),DAY(LOOKUP($F16,TenantNames,TenantStartDates))=DAY(RS$4)),IF((LOOKUP($F16,TenantNames,TenantEndDates)-RS$4)&lt;=31,LOOKUP($F16,TenantNames,TenantTotalRevenues)-SUM($JA16:RR16),LOOKUP($F16,TenantNames,TenantMonthlyRents)),IF(AND((SUMIF($G$4:AHB$4,"&lt;"&amp;RS$4,$G16:AHB16))&gt;SUMIFS(TransactionAmounts,TenantSources,$F16,'Filtered Data'!$C$2:$C23,"&lt;"&amp;RS$4),RS$4&lt;TODAY()),"Late","Occupied")),)))</f>
        <v/>
      </c>
      <c r="RT16" s="33" t="str">
        <f>IF(ISBLANK($F16),,IF(TODAY()=RT$4,"Today",IF(AND(LOOKUP($F16,TenantNames,TenantStartDates)&lt;=RT$4,LOOKUP($F16,TenantNames,TenantEndDates)&gt;=RT$4),IF(OR(AND(DAY(LOOKUP($F16,TenantNames,TenantStartDates))&gt;28,DAY(EOMONTH(RT$4,0))=28,DAY(RT$4)=28),AND(DAY(LOOKUP($F16,TenantNames,TenantStartDates))&gt;30,DAY(EOMONTH(RT$4,0))=30,DAY(RT$4)=30),DAY(LOOKUP($F16,TenantNames,TenantStartDates))=DAY(RT$4)),IF((LOOKUP($F16,TenantNames,TenantEndDates)-RT$4)&lt;=31,LOOKUP($F16,TenantNames,TenantTotalRevenues)-SUM($JA16:RS16),LOOKUP($F16,TenantNames,TenantMonthlyRents)),IF(AND((SUMIF($G$4:AHB$4,"&lt;"&amp;RT$4,$G16:AHB16))&gt;SUMIFS(TransactionAmounts,TenantSources,$F16,'Filtered Data'!$C$2:$C23,"&lt;"&amp;RT$4),RT$4&lt;TODAY()),"Late","Occupied")),)))</f>
        <v/>
      </c>
      <c r="RU16" s="33" t="str">
        <f>IF(ISBLANK($F16),,IF(TODAY()=RU$4,"Today",IF(AND(LOOKUP($F16,TenantNames,TenantStartDates)&lt;=RU$4,LOOKUP($F16,TenantNames,TenantEndDates)&gt;=RU$4),IF(OR(AND(DAY(LOOKUP($F16,TenantNames,TenantStartDates))&gt;28,DAY(EOMONTH(RU$4,0))=28,DAY(RU$4)=28),AND(DAY(LOOKUP($F16,TenantNames,TenantStartDates))&gt;30,DAY(EOMONTH(RU$4,0))=30,DAY(RU$4)=30),DAY(LOOKUP($F16,TenantNames,TenantStartDates))=DAY(RU$4)),IF((LOOKUP($F16,TenantNames,TenantEndDates)-RU$4)&lt;=31,LOOKUP($F16,TenantNames,TenantTotalRevenues)-SUM($JA16:RT16),LOOKUP($F16,TenantNames,TenantMonthlyRents)),IF(AND((SUMIF($G$4:AHB$4,"&lt;"&amp;RU$4,$G16:AHB16))&gt;SUMIFS(TransactionAmounts,TenantSources,$F16,'Filtered Data'!$C$2:$C23,"&lt;"&amp;RU$4),RU$4&lt;TODAY()),"Late","Occupied")),)))</f>
        <v/>
      </c>
      <c r="RV16" s="33" t="str">
        <f>IF(ISBLANK($F16),,IF(TODAY()=RV$4,"Today",IF(AND(LOOKUP($F16,TenantNames,TenantStartDates)&lt;=RV$4,LOOKUP($F16,TenantNames,TenantEndDates)&gt;=RV$4),IF(OR(AND(DAY(LOOKUP($F16,TenantNames,TenantStartDates))&gt;28,DAY(EOMONTH(RV$4,0))=28,DAY(RV$4)=28),AND(DAY(LOOKUP($F16,TenantNames,TenantStartDates))&gt;30,DAY(EOMONTH(RV$4,0))=30,DAY(RV$4)=30),DAY(LOOKUP($F16,TenantNames,TenantStartDates))=DAY(RV$4)),IF((LOOKUP($F16,TenantNames,TenantEndDates)-RV$4)&lt;=31,LOOKUP($F16,TenantNames,TenantTotalRevenues)-SUM($JA16:RU16),LOOKUP($F16,TenantNames,TenantMonthlyRents)),IF(AND((SUMIF($G$4:AHB$4,"&lt;"&amp;RV$4,$G16:AHB16))&gt;SUMIFS(TransactionAmounts,TenantSources,$F16,'Filtered Data'!$C$2:$C23,"&lt;"&amp;RV$4),RV$4&lt;TODAY()),"Late","Occupied")),)))</f>
        <v/>
      </c>
      <c r="RW16" s="33" t="str">
        <f>IF(ISBLANK($F16),,IF(TODAY()=RW$4,"Today",IF(AND(LOOKUP($F16,TenantNames,TenantStartDates)&lt;=RW$4,LOOKUP($F16,TenantNames,TenantEndDates)&gt;=RW$4),IF(OR(AND(DAY(LOOKUP($F16,TenantNames,TenantStartDates))&gt;28,DAY(EOMONTH(RW$4,0))=28,DAY(RW$4)=28),AND(DAY(LOOKUP($F16,TenantNames,TenantStartDates))&gt;30,DAY(EOMONTH(RW$4,0))=30,DAY(RW$4)=30),DAY(LOOKUP($F16,TenantNames,TenantStartDates))=DAY(RW$4)),IF((LOOKUP($F16,TenantNames,TenantEndDates)-RW$4)&lt;=31,LOOKUP($F16,TenantNames,TenantTotalRevenues)-SUM($JA16:RV16),LOOKUP($F16,TenantNames,TenantMonthlyRents)),IF(AND((SUMIF($G$4:AHB$4,"&lt;"&amp;RW$4,$G16:AHB16))&gt;SUMIFS(TransactionAmounts,TenantSources,$F16,'Filtered Data'!$C$2:$C23,"&lt;"&amp;RW$4),RW$4&lt;TODAY()),"Late","Occupied")),)))</f>
        <v/>
      </c>
      <c r="RX16" s="33" t="str">
        <f>IF(ISBLANK($F16),,IF(TODAY()=RX$4,"Today",IF(AND(LOOKUP($F16,TenantNames,TenantStartDates)&lt;=RX$4,LOOKUP($F16,TenantNames,TenantEndDates)&gt;=RX$4),IF(OR(AND(DAY(LOOKUP($F16,TenantNames,TenantStartDates))&gt;28,DAY(EOMONTH(RX$4,0))=28,DAY(RX$4)=28),AND(DAY(LOOKUP($F16,TenantNames,TenantStartDates))&gt;30,DAY(EOMONTH(RX$4,0))=30,DAY(RX$4)=30),DAY(LOOKUP($F16,TenantNames,TenantStartDates))=DAY(RX$4)),IF((LOOKUP($F16,TenantNames,TenantEndDates)-RX$4)&lt;=31,LOOKUP($F16,TenantNames,TenantTotalRevenues)-SUM($JA16:RW16),LOOKUP($F16,TenantNames,TenantMonthlyRents)),IF(AND((SUMIF($G$4:AHB$4,"&lt;"&amp;RX$4,$G16:AHB16))&gt;SUMIFS(TransactionAmounts,TenantSources,$F16,'Filtered Data'!$C$2:$C23,"&lt;"&amp;RX$4),RX$4&lt;TODAY()),"Late","Occupied")),)))</f>
        <v/>
      </c>
      <c r="RY16" s="33" t="str">
        <f>IF(ISBLANK($F16),,IF(TODAY()=RY$4,"Today",IF(AND(LOOKUP($F16,TenantNames,TenantStartDates)&lt;=RY$4,LOOKUP($F16,TenantNames,TenantEndDates)&gt;=RY$4),IF(OR(AND(DAY(LOOKUP($F16,TenantNames,TenantStartDates))&gt;28,DAY(EOMONTH(RY$4,0))=28,DAY(RY$4)=28),AND(DAY(LOOKUP($F16,TenantNames,TenantStartDates))&gt;30,DAY(EOMONTH(RY$4,0))=30,DAY(RY$4)=30),DAY(LOOKUP($F16,TenantNames,TenantStartDates))=DAY(RY$4)),IF((LOOKUP($F16,TenantNames,TenantEndDates)-RY$4)&lt;=31,LOOKUP($F16,TenantNames,TenantTotalRevenues)-SUM($JA16:RX16),LOOKUP($F16,TenantNames,TenantMonthlyRents)),IF(AND((SUMIF($G$4:AHB$4,"&lt;"&amp;RY$4,$G16:AHB16))&gt;SUMIFS(TransactionAmounts,TenantSources,$F16,'Filtered Data'!$C$2:$C23,"&lt;"&amp;RY$4),RY$4&lt;TODAY()),"Late","Occupied")),)))</f>
        <v/>
      </c>
      <c r="RZ16" s="33" t="str">
        <f>IF(ISBLANK($F16),,IF(TODAY()=RZ$4,"Today",IF(AND(LOOKUP($F16,TenantNames,TenantStartDates)&lt;=RZ$4,LOOKUP($F16,TenantNames,TenantEndDates)&gt;=RZ$4),IF(OR(AND(DAY(LOOKUP($F16,TenantNames,TenantStartDates))&gt;28,DAY(EOMONTH(RZ$4,0))=28,DAY(RZ$4)=28),AND(DAY(LOOKUP($F16,TenantNames,TenantStartDates))&gt;30,DAY(EOMONTH(RZ$4,0))=30,DAY(RZ$4)=30),DAY(LOOKUP($F16,TenantNames,TenantStartDates))=DAY(RZ$4)),IF((LOOKUP($F16,TenantNames,TenantEndDates)-RZ$4)&lt;=31,LOOKUP($F16,TenantNames,TenantTotalRevenues)-SUM($JA16:RY16),LOOKUP($F16,TenantNames,TenantMonthlyRents)),IF(AND((SUMIF($G$4:AHB$4,"&lt;"&amp;RZ$4,$G16:AHB16))&gt;SUMIFS(TransactionAmounts,TenantSources,$F16,'Filtered Data'!$C$2:$C23,"&lt;"&amp;RZ$4),RZ$4&lt;TODAY()),"Late","Occupied")),)))</f>
        <v/>
      </c>
      <c r="SA16" s="33" t="str">
        <f>IF(ISBLANK($F16),,IF(TODAY()=SA$4,"Today",IF(AND(LOOKUP($F16,TenantNames,TenantStartDates)&lt;=SA$4,LOOKUP($F16,TenantNames,TenantEndDates)&gt;=SA$4),IF(OR(AND(DAY(LOOKUP($F16,TenantNames,TenantStartDates))&gt;28,DAY(EOMONTH(SA$4,0))=28,DAY(SA$4)=28),AND(DAY(LOOKUP($F16,TenantNames,TenantStartDates))&gt;30,DAY(EOMONTH(SA$4,0))=30,DAY(SA$4)=30),DAY(LOOKUP($F16,TenantNames,TenantStartDates))=DAY(SA$4)),IF((LOOKUP($F16,TenantNames,TenantEndDates)-SA$4)&lt;=31,LOOKUP($F16,TenantNames,TenantTotalRevenues)-SUM($JA16:RZ16),LOOKUP($F16,TenantNames,TenantMonthlyRents)),IF(AND((SUMIF($G$4:AHB$4,"&lt;"&amp;SA$4,$G16:AHB16))&gt;SUMIFS(TransactionAmounts,TenantSources,$F16,'Filtered Data'!$C$2:$C23,"&lt;"&amp;SA$4),SA$4&lt;TODAY()),"Late","Occupied")),)))</f>
        <v/>
      </c>
      <c r="SB16" s="33" t="str">
        <f>IF(ISBLANK($F16),,IF(TODAY()=SB$4,"Today",IF(AND(LOOKUP($F16,TenantNames,TenantStartDates)&lt;=SB$4,LOOKUP($F16,TenantNames,TenantEndDates)&gt;=SB$4),IF(OR(AND(DAY(LOOKUP($F16,TenantNames,TenantStartDates))&gt;28,DAY(EOMONTH(SB$4,0))=28,DAY(SB$4)=28),AND(DAY(LOOKUP($F16,TenantNames,TenantStartDates))&gt;30,DAY(EOMONTH(SB$4,0))=30,DAY(SB$4)=30),DAY(LOOKUP($F16,TenantNames,TenantStartDates))=DAY(SB$4)),IF((LOOKUP($F16,TenantNames,TenantEndDates)-SB$4)&lt;=31,LOOKUP($F16,TenantNames,TenantTotalRevenues)-SUM($JA16:SA16),LOOKUP($F16,TenantNames,TenantMonthlyRents)),IF(AND((SUMIF($G$4:AHB$4,"&lt;"&amp;SB$4,$G16:AHB16))&gt;SUMIFS(TransactionAmounts,TenantSources,$F16,'Filtered Data'!$C$2:$C23,"&lt;"&amp;SB$4),SB$4&lt;TODAY()),"Late","Occupied")),)))</f>
        <v/>
      </c>
      <c r="SC16" s="33" t="str">
        <f>IF(ISBLANK($F16),,IF(TODAY()=SC$4,"Today",IF(AND(LOOKUP($F16,TenantNames,TenantStartDates)&lt;=SC$4,LOOKUP($F16,TenantNames,TenantEndDates)&gt;=SC$4),IF(OR(AND(DAY(LOOKUP($F16,TenantNames,TenantStartDates))&gt;28,DAY(EOMONTH(SC$4,0))=28,DAY(SC$4)=28),AND(DAY(LOOKUP($F16,TenantNames,TenantStartDates))&gt;30,DAY(EOMONTH(SC$4,0))=30,DAY(SC$4)=30),DAY(LOOKUP($F16,TenantNames,TenantStartDates))=DAY(SC$4)),IF((LOOKUP($F16,TenantNames,TenantEndDates)-SC$4)&lt;=31,LOOKUP($F16,TenantNames,TenantTotalRevenues)-SUM($JA16:SB16),LOOKUP($F16,TenantNames,TenantMonthlyRents)),IF(AND((SUMIF($G$4:AHB$4,"&lt;"&amp;SC$4,$G16:AHB16))&gt;SUMIFS(TransactionAmounts,TenantSources,$F16,'Filtered Data'!$C$2:$C23,"&lt;"&amp;SC$4),SC$4&lt;TODAY()),"Late","Occupied")),)))</f>
        <v/>
      </c>
      <c r="SD16" s="33" t="str">
        <f>IF(ISBLANK($F16),,IF(TODAY()=SD$4,"Today",IF(AND(LOOKUP($F16,TenantNames,TenantStartDates)&lt;=SD$4,LOOKUP($F16,TenantNames,TenantEndDates)&gt;=SD$4),IF(OR(AND(DAY(LOOKUP($F16,TenantNames,TenantStartDates))&gt;28,DAY(EOMONTH(SD$4,0))=28,DAY(SD$4)=28),AND(DAY(LOOKUP($F16,TenantNames,TenantStartDates))&gt;30,DAY(EOMONTH(SD$4,0))=30,DAY(SD$4)=30),DAY(LOOKUP($F16,TenantNames,TenantStartDates))=DAY(SD$4)),IF((LOOKUP($F16,TenantNames,TenantEndDates)-SD$4)&lt;=31,LOOKUP($F16,TenantNames,TenantTotalRevenues)-SUM($JA16:SC16),LOOKUP($F16,TenantNames,TenantMonthlyRents)),IF(AND((SUMIF($G$4:AHB$4,"&lt;"&amp;SD$4,$G16:AHB16))&gt;SUMIFS(TransactionAmounts,TenantSources,$F16,'Filtered Data'!$C$2:$C23,"&lt;"&amp;SD$4),SD$4&lt;TODAY()),"Late","Occupied")),)))</f>
        <v/>
      </c>
      <c r="SE16" s="33" t="str">
        <f>IF(ISBLANK($F16),,IF(TODAY()=SE$4,"Today",IF(AND(LOOKUP($F16,TenantNames,TenantStartDates)&lt;=SE$4,LOOKUP($F16,TenantNames,TenantEndDates)&gt;=SE$4),IF(OR(AND(DAY(LOOKUP($F16,TenantNames,TenantStartDates))&gt;28,DAY(EOMONTH(SE$4,0))=28,DAY(SE$4)=28),AND(DAY(LOOKUP($F16,TenantNames,TenantStartDates))&gt;30,DAY(EOMONTH(SE$4,0))=30,DAY(SE$4)=30),DAY(LOOKUP($F16,TenantNames,TenantStartDates))=DAY(SE$4)),IF((LOOKUP($F16,TenantNames,TenantEndDates)-SE$4)&lt;=31,LOOKUP($F16,TenantNames,TenantTotalRevenues)-SUM($JA16:SD16),LOOKUP($F16,TenantNames,TenantMonthlyRents)),IF(AND((SUMIF($G$4:AHB$4,"&lt;"&amp;SE$4,$G16:AHB16))&gt;SUMIFS(TransactionAmounts,TenantSources,$F16,'Filtered Data'!$C$2:$C23,"&lt;"&amp;SE$4),SE$4&lt;TODAY()),"Late","Occupied")),)))</f>
        <v/>
      </c>
      <c r="SF16" s="33" t="str">
        <f>IF(ISBLANK($F16),,IF(TODAY()=SF$4,"Today",IF(AND(LOOKUP($F16,TenantNames,TenantStartDates)&lt;=SF$4,LOOKUP($F16,TenantNames,TenantEndDates)&gt;=SF$4),IF(OR(AND(DAY(LOOKUP($F16,TenantNames,TenantStartDates))&gt;28,DAY(EOMONTH(SF$4,0))=28,DAY(SF$4)=28),AND(DAY(LOOKUP($F16,TenantNames,TenantStartDates))&gt;30,DAY(EOMONTH(SF$4,0))=30,DAY(SF$4)=30),DAY(LOOKUP($F16,TenantNames,TenantStartDates))=DAY(SF$4)),IF((LOOKUP($F16,TenantNames,TenantEndDates)-SF$4)&lt;=31,LOOKUP($F16,TenantNames,TenantTotalRevenues)-SUM($JA16:SE16),LOOKUP($F16,TenantNames,TenantMonthlyRents)),IF(AND((SUMIF($G$4:AHB$4,"&lt;"&amp;SF$4,$G16:AHB16))&gt;SUMIFS(TransactionAmounts,TenantSources,$F16,'Filtered Data'!$C$2:$C23,"&lt;"&amp;SF$4),SF$4&lt;TODAY()),"Late","Occupied")),)))</f>
        <v/>
      </c>
      <c r="SG16" s="33" t="str">
        <f>IF(ISBLANK($F16),,IF(TODAY()=SG$4,"Today",IF(AND(LOOKUP($F16,TenantNames,TenantStartDates)&lt;=SG$4,LOOKUP($F16,TenantNames,TenantEndDates)&gt;=SG$4),IF(OR(AND(DAY(LOOKUP($F16,TenantNames,TenantStartDates))&gt;28,DAY(EOMONTH(SG$4,0))=28,DAY(SG$4)=28),AND(DAY(LOOKUP($F16,TenantNames,TenantStartDates))&gt;30,DAY(EOMONTH(SG$4,0))=30,DAY(SG$4)=30),DAY(LOOKUP($F16,TenantNames,TenantStartDates))=DAY(SG$4)),IF((LOOKUP($F16,TenantNames,TenantEndDates)-SG$4)&lt;=31,LOOKUP($F16,TenantNames,TenantTotalRevenues)-SUM($JA16:SF16),LOOKUP($F16,TenantNames,TenantMonthlyRents)),IF(AND((SUMIF($G$4:AHB$4,"&lt;"&amp;SG$4,$G16:AHB16))&gt;SUMIFS(TransactionAmounts,TenantSources,$F16,'Filtered Data'!$C$2:$C23,"&lt;"&amp;SG$4),SG$4&lt;TODAY()),"Late","Occupied")),)))</f>
        <v/>
      </c>
      <c r="SH16" s="33" t="str">
        <f>IF(ISBLANK($F16),,IF(TODAY()=SH$4,"Today",IF(AND(LOOKUP($F16,TenantNames,TenantStartDates)&lt;=SH$4,LOOKUP($F16,TenantNames,TenantEndDates)&gt;=SH$4),IF(OR(AND(DAY(LOOKUP($F16,TenantNames,TenantStartDates))&gt;28,DAY(EOMONTH(SH$4,0))=28,DAY(SH$4)=28),AND(DAY(LOOKUP($F16,TenantNames,TenantStartDates))&gt;30,DAY(EOMONTH(SH$4,0))=30,DAY(SH$4)=30),DAY(LOOKUP($F16,TenantNames,TenantStartDates))=DAY(SH$4)),IF((LOOKUP($F16,TenantNames,TenantEndDates)-SH$4)&lt;=31,LOOKUP($F16,TenantNames,TenantTotalRevenues)-SUM($JA16:SG16),LOOKUP($F16,TenantNames,TenantMonthlyRents)),IF(AND((SUMIF($G$4:AHB$4,"&lt;"&amp;SH$4,$G16:AHB16))&gt;SUMIFS(TransactionAmounts,TenantSources,$F16,'Filtered Data'!$C$2:$C23,"&lt;"&amp;SH$4),SH$4&lt;TODAY()),"Late","Occupied")),)))</f>
        <v/>
      </c>
      <c r="SI16" s="33" t="str">
        <f>IF(ISBLANK($F16),,IF(TODAY()=SI$4,"Today",IF(AND(LOOKUP($F16,TenantNames,TenantStartDates)&lt;=SI$4,LOOKUP($F16,TenantNames,TenantEndDates)&gt;=SI$4),IF(OR(AND(DAY(LOOKUP($F16,TenantNames,TenantStartDates))&gt;28,DAY(EOMONTH(SI$4,0))=28,DAY(SI$4)=28),AND(DAY(LOOKUP($F16,TenantNames,TenantStartDates))&gt;30,DAY(EOMONTH(SI$4,0))=30,DAY(SI$4)=30),DAY(LOOKUP($F16,TenantNames,TenantStartDates))=DAY(SI$4)),IF((LOOKUP($F16,TenantNames,TenantEndDates)-SI$4)&lt;=31,LOOKUP($F16,TenantNames,TenantTotalRevenues)-SUM($JA16:SH16),LOOKUP($F16,TenantNames,TenantMonthlyRents)),IF(AND((SUMIF($G$4:AHB$4,"&lt;"&amp;SI$4,$G16:AHB16))&gt;SUMIFS(TransactionAmounts,TenantSources,$F16,'Filtered Data'!$C$2:$C23,"&lt;"&amp;SI$4),SI$4&lt;TODAY()),"Late","Occupied")),)))</f>
        <v/>
      </c>
      <c r="SJ16" s="33" t="str">
        <f>IF(ISBLANK($F16),,IF(TODAY()=SJ$4,"Today",IF(AND(LOOKUP($F16,TenantNames,TenantStartDates)&lt;=SJ$4,LOOKUP($F16,TenantNames,TenantEndDates)&gt;=SJ$4),IF(OR(AND(DAY(LOOKUP($F16,TenantNames,TenantStartDates))&gt;28,DAY(EOMONTH(SJ$4,0))=28,DAY(SJ$4)=28),AND(DAY(LOOKUP($F16,TenantNames,TenantStartDates))&gt;30,DAY(EOMONTH(SJ$4,0))=30,DAY(SJ$4)=30),DAY(LOOKUP($F16,TenantNames,TenantStartDates))=DAY(SJ$4)),IF((LOOKUP($F16,TenantNames,TenantEndDates)-SJ$4)&lt;=31,LOOKUP($F16,TenantNames,TenantTotalRevenues)-SUM($JA16:SI16),LOOKUP($F16,TenantNames,TenantMonthlyRents)),IF(AND((SUMIF($G$4:AHB$4,"&lt;"&amp;SJ$4,$G16:AHB16))&gt;SUMIFS(TransactionAmounts,TenantSources,$F16,'Filtered Data'!$C$2:$C23,"&lt;"&amp;SJ$4),SJ$4&lt;TODAY()),"Late","Occupied")),)))</f>
        <v/>
      </c>
      <c r="SK16" s="33" t="str">
        <f>IF(ISBLANK($F16),,IF(TODAY()=SK$4,"Today",IF(AND(LOOKUP($F16,TenantNames,TenantStartDates)&lt;=SK$4,LOOKUP($F16,TenantNames,TenantEndDates)&gt;=SK$4),IF(OR(AND(DAY(LOOKUP($F16,TenantNames,TenantStartDates))&gt;28,DAY(EOMONTH(SK$4,0))=28,DAY(SK$4)=28),AND(DAY(LOOKUP($F16,TenantNames,TenantStartDates))&gt;30,DAY(EOMONTH(SK$4,0))=30,DAY(SK$4)=30),DAY(LOOKUP($F16,TenantNames,TenantStartDates))=DAY(SK$4)),IF((LOOKUP($F16,TenantNames,TenantEndDates)-SK$4)&lt;=31,LOOKUP($F16,TenantNames,TenantTotalRevenues)-SUM($JA16:SJ16),LOOKUP($F16,TenantNames,TenantMonthlyRents)),IF(AND((SUMIF($G$4:AHB$4,"&lt;"&amp;SK$4,$G16:AHB16))&gt;SUMIFS(TransactionAmounts,TenantSources,$F16,'Filtered Data'!$C$2:$C23,"&lt;"&amp;SK$4),SK$4&lt;TODAY()),"Late","Occupied")),)))</f>
        <v/>
      </c>
      <c r="SL16" s="33" t="str">
        <f>IF(ISBLANK($F16),,IF(TODAY()=SL$4,"Today",IF(AND(LOOKUP($F16,TenantNames,TenantStartDates)&lt;=SL$4,LOOKUP($F16,TenantNames,TenantEndDates)&gt;=SL$4),IF(OR(AND(DAY(LOOKUP($F16,TenantNames,TenantStartDates))&gt;28,DAY(EOMONTH(SL$4,0))=28,DAY(SL$4)=28),AND(DAY(LOOKUP($F16,TenantNames,TenantStartDates))&gt;30,DAY(EOMONTH(SL$4,0))=30,DAY(SL$4)=30),DAY(LOOKUP($F16,TenantNames,TenantStartDates))=DAY(SL$4)),IF((LOOKUP($F16,TenantNames,TenantEndDates)-SL$4)&lt;=31,LOOKUP($F16,TenantNames,TenantTotalRevenues)-SUM($JA16:SK16),LOOKUP($F16,TenantNames,TenantMonthlyRents)),IF(AND((SUMIF($G$4:AHB$4,"&lt;"&amp;SL$4,$G16:AHB16))&gt;SUMIFS(TransactionAmounts,TenantSources,$F16,'Filtered Data'!$C$2:$C23,"&lt;"&amp;SL$4),SL$4&lt;TODAY()),"Late","Occupied")),)))</f>
        <v/>
      </c>
      <c r="SM16" s="33" t="str">
        <f>IF(ISBLANK($F16),,IF(TODAY()=SM$4,"Today",IF(AND(LOOKUP($F16,TenantNames,TenantStartDates)&lt;=SM$4,LOOKUP($F16,TenantNames,TenantEndDates)&gt;=SM$4),IF(OR(AND(DAY(LOOKUP($F16,TenantNames,TenantStartDates))&gt;28,DAY(EOMONTH(SM$4,0))=28,DAY(SM$4)=28),AND(DAY(LOOKUP($F16,TenantNames,TenantStartDates))&gt;30,DAY(EOMONTH(SM$4,0))=30,DAY(SM$4)=30),DAY(LOOKUP($F16,TenantNames,TenantStartDates))=DAY(SM$4)),IF((LOOKUP($F16,TenantNames,TenantEndDates)-SM$4)&lt;=31,LOOKUP($F16,TenantNames,TenantTotalRevenues)-SUM($JA16:SL16),LOOKUP($F16,TenantNames,TenantMonthlyRents)),IF(AND((SUMIF($G$4:AHB$4,"&lt;"&amp;SM$4,$G16:AHB16))&gt;SUMIFS(TransactionAmounts,TenantSources,$F16,'Filtered Data'!$C$2:$C23,"&lt;"&amp;SM$4),SM$4&lt;TODAY()),"Late","Occupied")),)))</f>
        <v/>
      </c>
      <c r="SN16" s="33" t="str">
        <f>IF(ISBLANK($F16),,IF(TODAY()=SN$4,"Today",IF(AND(LOOKUP($F16,TenantNames,TenantStartDates)&lt;=SN$4,LOOKUP($F16,TenantNames,TenantEndDates)&gt;=SN$4),IF(OR(AND(DAY(LOOKUP($F16,TenantNames,TenantStartDates))&gt;28,DAY(EOMONTH(SN$4,0))=28,DAY(SN$4)=28),AND(DAY(LOOKUP($F16,TenantNames,TenantStartDates))&gt;30,DAY(EOMONTH(SN$4,0))=30,DAY(SN$4)=30),DAY(LOOKUP($F16,TenantNames,TenantStartDates))=DAY(SN$4)),IF((LOOKUP($F16,TenantNames,TenantEndDates)-SN$4)&lt;=31,LOOKUP($F16,TenantNames,TenantTotalRevenues)-SUM($JA16:SM16),LOOKUP($F16,TenantNames,TenantMonthlyRents)),IF(AND((SUMIF($G$4:AHB$4,"&lt;"&amp;SN$4,$G16:AHB16))&gt;SUMIFS(TransactionAmounts,TenantSources,$F16,'Filtered Data'!$C$2:$C23,"&lt;"&amp;SN$4),SN$4&lt;TODAY()),"Late","Occupied")),)))</f>
        <v/>
      </c>
      <c r="SO16" s="33" t="str">
        <f>IF(ISBLANK($F16),,IF(TODAY()=SO$4,"Today",IF(AND(LOOKUP($F16,TenantNames,TenantStartDates)&lt;=SO$4,LOOKUP($F16,TenantNames,TenantEndDates)&gt;=SO$4),IF(OR(AND(DAY(LOOKUP($F16,TenantNames,TenantStartDates))&gt;28,DAY(EOMONTH(SO$4,0))=28,DAY(SO$4)=28),AND(DAY(LOOKUP($F16,TenantNames,TenantStartDates))&gt;30,DAY(EOMONTH(SO$4,0))=30,DAY(SO$4)=30),DAY(LOOKUP($F16,TenantNames,TenantStartDates))=DAY(SO$4)),IF((LOOKUP($F16,TenantNames,TenantEndDates)-SO$4)&lt;=31,LOOKUP($F16,TenantNames,TenantTotalRevenues)-SUM($JA16:SN16),LOOKUP($F16,TenantNames,TenantMonthlyRents)),IF(AND((SUMIF($G$4:AHB$4,"&lt;"&amp;SO$4,$G16:AHB16))&gt;SUMIFS(TransactionAmounts,TenantSources,$F16,'Filtered Data'!$C$2:$C23,"&lt;"&amp;SO$4),SO$4&lt;TODAY()),"Late","Occupied")),)))</f>
        <v/>
      </c>
      <c r="SP16" s="33" t="str">
        <f>IF(ISBLANK($F16),,IF(TODAY()=SP$4,"Today",IF(AND(LOOKUP($F16,TenantNames,TenantStartDates)&lt;=SP$4,LOOKUP($F16,TenantNames,TenantEndDates)&gt;=SP$4),IF(OR(AND(DAY(LOOKUP($F16,TenantNames,TenantStartDates))&gt;28,DAY(EOMONTH(SP$4,0))=28,DAY(SP$4)=28),AND(DAY(LOOKUP($F16,TenantNames,TenantStartDates))&gt;30,DAY(EOMONTH(SP$4,0))=30,DAY(SP$4)=30),DAY(LOOKUP($F16,TenantNames,TenantStartDates))=DAY(SP$4)),IF((LOOKUP($F16,TenantNames,TenantEndDates)-SP$4)&lt;=31,LOOKUP($F16,TenantNames,TenantTotalRevenues)-SUM($JA16:SO16),LOOKUP($F16,TenantNames,TenantMonthlyRents)),IF(AND((SUMIF($G$4:AHB$4,"&lt;"&amp;SP$4,$G16:AHB16))&gt;SUMIFS(TransactionAmounts,TenantSources,$F16,'Filtered Data'!$C$2:$C23,"&lt;"&amp;SP$4),SP$4&lt;TODAY()),"Late","Occupied")),)))</f>
        <v/>
      </c>
      <c r="SQ16" s="33" t="str">
        <f>IF(ISBLANK($F16),,IF(TODAY()=SQ$4,"Today",IF(AND(LOOKUP($F16,TenantNames,TenantStartDates)&lt;=SQ$4,LOOKUP($F16,TenantNames,TenantEndDates)&gt;=SQ$4),IF(OR(AND(DAY(LOOKUP($F16,TenantNames,TenantStartDates))&gt;28,DAY(EOMONTH(SQ$4,0))=28,DAY(SQ$4)=28),AND(DAY(LOOKUP($F16,TenantNames,TenantStartDates))&gt;30,DAY(EOMONTH(SQ$4,0))=30,DAY(SQ$4)=30),DAY(LOOKUP($F16,TenantNames,TenantStartDates))=DAY(SQ$4)),IF((LOOKUP($F16,TenantNames,TenantEndDates)-SQ$4)&lt;=31,LOOKUP($F16,TenantNames,TenantTotalRevenues)-SUM($JA16:SP16),LOOKUP($F16,TenantNames,TenantMonthlyRents)),IF(AND((SUMIF($G$4:AHB$4,"&lt;"&amp;SQ$4,$G16:AHB16))&gt;SUMIFS(TransactionAmounts,TenantSources,$F16,'Filtered Data'!$C$2:$C23,"&lt;"&amp;SQ$4),SQ$4&lt;TODAY()),"Late","Occupied")),)))</f>
        <v/>
      </c>
      <c r="SR16" s="33" t="str">
        <f>IF(ISBLANK($F16),,IF(TODAY()=SR$4,"Today",IF(AND(LOOKUP($F16,TenantNames,TenantStartDates)&lt;=SR$4,LOOKUP($F16,TenantNames,TenantEndDates)&gt;=SR$4),IF(OR(AND(DAY(LOOKUP($F16,TenantNames,TenantStartDates))&gt;28,DAY(EOMONTH(SR$4,0))=28,DAY(SR$4)=28),AND(DAY(LOOKUP($F16,TenantNames,TenantStartDates))&gt;30,DAY(EOMONTH(SR$4,0))=30,DAY(SR$4)=30),DAY(LOOKUP($F16,TenantNames,TenantStartDates))=DAY(SR$4)),IF((LOOKUP($F16,TenantNames,TenantEndDates)-SR$4)&lt;=31,LOOKUP($F16,TenantNames,TenantTotalRevenues)-SUM($JA16:SQ16),LOOKUP($F16,TenantNames,TenantMonthlyRents)),IF(AND((SUMIF($G$4:AHB$4,"&lt;"&amp;SR$4,$G16:AHB16))&gt;SUMIFS(TransactionAmounts,TenantSources,$F16,'Filtered Data'!$C$2:$C23,"&lt;"&amp;SR$4),SR$4&lt;TODAY()),"Late","Occupied")),)))</f>
        <v/>
      </c>
      <c r="SS16" s="33" t="str">
        <f>IF(ISBLANK($F16),,IF(TODAY()=SS$4,"Today",IF(AND(LOOKUP($F16,TenantNames,TenantStartDates)&lt;=SS$4,LOOKUP($F16,TenantNames,TenantEndDates)&gt;=SS$4),IF(OR(AND(DAY(LOOKUP($F16,TenantNames,TenantStartDates))&gt;28,DAY(EOMONTH(SS$4,0))=28,DAY(SS$4)=28),AND(DAY(LOOKUP($F16,TenantNames,TenantStartDates))&gt;30,DAY(EOMONTH(SS$4,0))=30,DAY(SS$4)=30),DAY(LOOKUP($F16,TenantNames,TenantStartDates))=DAY(SS$4)),IF((LOOKUP($F16,TenantNames,TenantEndDates)-SS$4)&lt;=31,LOOKUP($F16,TenantNames,TenantTotalRevenues)-SUM($JA16:SR16),LOOKUP($F16,TenantNames,TenantMonthlyRents)),IF(AND((SUMIF($G$4:AHB$4,"&lt;"&amp;SS$4,$G16:AHB16))&gt;SUMIFS(TransactionAmounts,TenantSources,$F16,'Filtered Data'!$C$2:$C23,"&lt;"&amp;SS$4),SS$4&lt;TODAY()),"Late","Occupied")),)))</f>
        <v/>
      </c>
      <c r="ST16" s="33" t="str">
        <f>IF(ISBLANK($F16),,IF(TODAY()=ST$4,"Today",IF(AND(LOOKUP($F16,TenantNames,TenantStartDates)&lt;=ST$4,LOOKUP($F16,TenantNames,TenantEndDates)&gt;=ST$4),IF(OR(AND(DAY(LOOKUP($F16,TenantNames,TenantStartDates))&gt;28,DAY(EOMONTH(ST$4,0))=28,DAY(ST$4)=28),AND(DAY(LOOKUP($F16,TenantNames,TenantStartDates))&gt;30,DAY(EOMONTH(ST$4,0))=30,DAY(ST$4)=30),DAY(LOOKUP($F16,TenantNames,TenantStartDates))=DAY(ST$4)),IF((LOOKUP($F16,TenantNames,TenantEndDates)-ST$4)&lt;=31,LOOKUP($F16,TenantNames,TenantTotalRevenues)-SUM($JA16:SS16),LOOKUP($F16,TenantNames,TenantMonthlyRents)),IF(AND((SUMIF($G$4:AHB$4,"&lt;"&amp;ST$4,$G16:AHB16))&gt;SUMIFS(TransactionAmounts,TenantSources,$F16,'Filtered Data'!$C$2:$C23,"&lt;"&amp;ST$4),ST$4&lt;TODAY()),"Late","Occupied")),)))</f>
        <v/>
      </c>
      <c r="SU16" s="33" t="str">
        <f>IF(ISBLANK($F16),,IF(TODAY()=SU$4,"Today",IF(AND(LOOKUP($F16,TenantNames,TenantStartDates)&lt;=SU$4,LOOKUP($F16,TenantNames,TenantEndDates)&gt;=SU$4),IF(OR(AND(DAY(LOOKUP($F16,TenantNames,TenantStartDates))&gt;28,DAY(EOMONTH(SU$4,0))=28,DAY(SU$4)=28),AND(DAY(LOOKUP($F16,TenantNames,TenantStartDates))&gt;30,DAY(EOMONTH(SU$4,0))=30,DAY(SU$4)=30),DAY(LOOKUP($F16,TenantNames,TenantStartDates))=DAY(SU$4)),IF((LOOKUP($F16,TenantNames,TenantEndDates)-SU$4)&lt;=31,LOOKUP($F16,TenantNames,TenantTotalRevenues)-SUM($JA16:ST16),LOOKUP($F16,TenantNames,TenantMonthlyRents)),IF(AND((SUMIF($G$4:AHB$4,"&lt;"&amp;SU$4,$G16:AHB16))&gt;SUMIFS(TransactionAmounts,TenantSources,$F16,'Filtered Data'!$C$2:$C23,"&lt;"&amp;SU$4),SU$4&lt;TODAY()),"Late","Occupied")),)))</f>
        <v/>
      </c>
      <c r="SV16" s="33" t="str">
        <f>IF(ISBLANK($F16),,IF(TODAY()=SV$4,"Today",IF(AND(LOOKUP($F16,TenantNames,TenantStartDates)&lt;=SV$4,LOOKUP($F16,TenantNames,TenantEndDates)&gt;=SV$4),IF(OR(AND(DAY(LOOKUP($F16,TenantNames,TenantStartDates))&gt;28,DAY(EOMONTH(SV$4,0))=28,DAY(SV$4)=28),AND(DAY(LOOKUP($F16,TenantNames,TenantStartDates))&gt;30,DAY(EOMONTH(SV$4,0))=30,DAY(SV$4)=30),DAY(LOOKUP($F16,TenantNames,TenantStartDates))=DAY(SV$4)),IF((LOOKUP($F16,TenantNames,TenantEndDates)-SV$4)&lt;=31,LOOKUP($F16,TenantNames,TenantTotalRevenues)-SUM($JA16:SU16),LOOKUP($F16,TenantNames,TenantMonthlyRents)),IF(AND((SUMIF($G$4:AHB$4,"&lt;"&amp;SV$4,$G16:AHB16))&gt;SUMIFS(TransactionAmounts,TenantSources,$F16,'Filtered Data'!$C$2:$C23,"&lt;"&amp;SV$4),SV$4&lt;TODAY()),"Late","Occupied")),)))</f>
        <v/>
      </c>
      <c r="SW16" s="33" t="str">
        <f>IF(ISBLANK($F16),,IF(TODAY()=SW$4,"Today",IF(AND(LOOKUP($F16,TenantNames,TenantStartDates)&lt;=SW$4,LOOKUP($F16,TenantNames,TenantEndDates)&gt;=SW$4),IF(OR(AND(DAY(LOOKUP($F16,TenantNames,TenantStartDates))&gt;28,DAY(EOMONTH(SW$4,0))=28,DAY(SW$4)=28),AND(DAY(LOOKUP($F16,TenantNames,TenantStartDates))&gt;30,DAY(EOMONTH(SW$4,0))=30,DAY(SW$4)=30),DAY(LOOKUP($F16,TenantNames,TenantStartDates))=DAY(SW$4)),IF((LOOKUP($F16,TenantNames,TenantEndDates)-SW$4)&lt;=31,LOOKUP($F16,TenantNames,TenantTotalRevenues)-SUM($JA16:SV16),LOOKUP($F16,TenantNames,TenantMonthlyRents)),IF(AND((SUMIF($G$4:AHB$4,"&lt;"&amp;SW$4,$G16:AHB16))&gt;SUMIFS(TransactionAmounts,TenantSources,$F16,'Filtered Data'!$C$2:$C23,"&lt;"&amp;SW$4),SW$4&lt;TODAY()),"Late","Occupied")),)))</f>
        <v/>
      </c>
      <c r="SX16" s="33" t="str">
        <f>IF(ISBLANK($F16),,IF(TODAY()=SX$4,"Today",IF(AND(LOOKUP($F16,TenantNames,TenantStartDates)&lt;=SX$4,LOOKUP($F16,TenantNames,TenantEndDates)&gt;=SX$4),IF(OR(AND(DAY(LOOKUP($F16,TenantNames,TenantStartDates))&gt;28,DAY(EOMONTH(SX$4,0))=28,DAY(SX$4)=28),AND(DAY(LOOKUP($F16,TenantNames,TenantStartDates))&gt;30,DAY(EOMONTH(SX$4,0))=30,DAY(SX$4)=30),DAY(LOOKUP($F16,TenantNames,TenantStartDates))=DAY(SX$4)),IF((LOOKUP($F16,TenantNames,TenantEndDates)-SX$4)&lt;=31,LOOKUP($F16,TenantNames,TenantTotalRevenues)-SUM($JA16:SW16),LOOKUP($F16,TenantNames,TenantMonthlyRents)),IF(AND((SUMIF($G$4:AHB$4,"&lt;"&amp;SX$4,$G16:AHB16))&gt;SUMIFS(TransactionAmounts,TenantSources,$F16,'Filtered Data'!$C$2:$C23,"&lt;"&amp;SX$4),SX$4&lt;TODAY()),"Late","Occupied")),)))</f>
        <v/>
      </c>
      <c r="SY16" s="33" t="str">
        <f>IF(ISBLANK($F16),,IF(TODAY()=SY$4,"Today",IF(AND(LOOKUP($F16,TenantNames,TenantStartDates)&lt;=SY$4,LOOKUP($F16,TenantNames,TenantEndDates)&gt;=SY$4),IF(OR(AND(DAY(LOOKUP($F16,TenantNames,TenantStartDates))&gt;28,DAY(EOMONTH(SY$4,0))=28,DAY(SY$4)=28),AND(DAY(LOOKUP($F16,TenantNames,TenantStartDates))&gt;30,DAY(EOMONTH(SY$4,0))=30,DAY(SY$4)=30),DAY(LOOKUP($F16,TenantNames,TenantStartDates))=DAY(SY$4)),IF((LOOKUP($F16,TenantNames,TenantEndDates)-SY$4)&lt;=31,LOOKUP($F16,TenantNames,TenantTotalRevenues)-SUM($JA16:SX16),LOOKUP($F16,TenantNames,TenantMonthlyRents)),IF(AND((SUMIF($G$4:AHB$4,"&lt;"&amp;SY$4,$G16:AHB16))&gt;SUMIFS(TransactionAmounts,TenantSources,$F16,'Filtered Data'!$C$2:$C23,"&lt;"&amp;SY$4),SY$4&lt;TODAY()),"Late","Occupied")),)))</f>
        <v/>
      </c>
      <c r="SZ16" s="33" t="str">
        <f>IF(ISBLANK($F16),,IF(TODAY()=SZ$4,"Today",IF(AND(LOOKUP($F16,TenantNames,TenantStartDates)&lt;=SZ$4,LOOKUP($F16,TenantNames,TenantEndDates)&gt;=SZ$4),IF(OR(AND(DAY(LOOKUP($F16,TenantNames,TenantStartDates))&gt;28,DAY(EOMONTH(SZ$4,0))=28,DAY(SZ$4)=28),AND(DAY(LOOKUP($F16,TenantNames,TenantStartDates))&gt;30,DAY(EOMONTH(SZ$4,0))=30,DAY(SZ$4)=30),DAY(LOOKUP($F16,TenantNames,TenantStartDates))=DAY(SZ$4)),IF((LOOKUP($F16,TenantNames,TenantEndDates)-SZ$4)&lt;=31,LOOKUP($F16,TenantNames,TenantTotalRevenues)-SUM($JA16:SY16),LOOKUP($F16,TenantNames,TenantMonthlyRents)),IF(AND((SUMIF($G$4:AHB$4,"&lt;"&amp;SZ$4,$G16:AHB16))&gt;SUMIFS(TransactionAmounts,TenantSources,$F16,'Filtered Data'!$C$2:$C23,"&lt;"&amp;SZ$4),SZ$4&lt;TODAY()),"Late","Occupied")),)))</f>
        <v/>
      </c>
      <c r="TA16" s="33" t="str">
        <f>IF(ISBLANK($F16),,IF(TODAY()=TA$4,"Today",IF(AND(LOOKUP($F16,TenantNames,TenantStartDates)&lt;=TA$4,LOOKUP($F16,TenantNames,TenantEndDates)&gt;=TA$4),IF(OR(AND(DAY(LOOKUP($F16,TenantNames,TenantStartDates))&gt;28,DAY(EOMONTH(TA$4,0))=28,DAY(TA$4)=28),AND(DAY(LOOKUP($F16,TenantNames,TenantStartDates))&gt;30,DAY(EOMONTH(TA$4,0))=30,DAY(TA$4)=30),DAY(LOOKUP($F16,TenantNames,TenantStartDates))=DAY(TA$4)),IF((LOOKUP($F16,TenantNames,TenantEndDates)-TA$4)&lt;=31,LOOKUP($F16,TenantNames,TenantTotalRevenues)-SUM($JA16:SZ16),LOOKUP($F16,TenantNames,TenantMonthlyRents)),IF(AND((SUMIF($G$4:AHB$4,"&lt;"&amp;TA$4,$G16:AHB16))&gt;SUMIFS(TransactionAmounts,TenantSources,$F16,'Filtered Data'!$C$2:$C23,"&lt;"&amp;TA$4),TA$4&lt;TODAY()),"Late","Occupied")),)))</f>
        <v/>
      </c>
      <c r="TB16" s="33" t="str">
        <f>IF(ISBLANK($F16),,IF(TODAY()=TB$4,"Today",IF(AND(LOOKUP($F16,TenantNames,TenantStartDates)&lt;=TB$4,LOOKUP($F16,TenantNames,TenantEndDates)&gt;=TB$4),IF(OR(AND(DAY(LOOKUP($F16,TenantNames,TenantStartDates))&gt;28,DAY(EOMONTH(TB$4,0))=28,DAY(TB$4)=28),AND(DAY(LOOKUP($F16,TenantNames,TenantStartDates))&gt;30,DAY(EOMONTH(TB$4,0))=30,DAY(TB$4)=30),DAY(LOOKUP($F16,TenantNames,TenantStartDates))=DAY(TB$4)),IF((LOOKUP($F16,TenantNames,TenantEndDates)-TB$4)&lt;=31,LOOKUP($F16,TenantNames,TenantTotalRevenues)-SUM($JA16:TA16),LOOKUP($F16,TenantNames,TenantMonthlyRents)),IF(AND((SUMIF($G$4:AHB$4,"&lt;"&amp;TB$4,$G16:AHB16))&gt;SUMIFS(TransactionAmounts,TenantSources,$F16,'Filtered Data'!$C$2:$C23,"&lt;"&amp;TB$4),TB$4&lt;TODAY()),"Late","Occupied")),)))</f>
        <v/>
      </c>
      <c r="TC16" s="33" t="str">
        <f>IF(ISBLANK($F16),,IF(TODAY()=TC$4,"Today",IF(AND(LOOKUP($F16,TenantNames,TenantStartDates)&lt;=TC$4,LOOKUP($F16,TenantNames,TenantEndDates)&gt;=TC$4),IF(OR(AND(DAY(LOOKUP($F16,TenantNames,TenantStartDates))&gt;28,DAY(EOMONTH(TC$4,0))=28,DAY(TC$4)=28),AND(DAY(LOOKUP($F16,TenantNames,TenantStartDates))&gt;30,DAY(EOMONTH(TC$4,0))=30,DAY(TC$4)=30),DAY(LOOKUP($F16,TenantNames,TenantStartDates))=DAY(TC$4)),IF((LOOKUP($F16,TenantNames,TenantEndDates)-TC$4)&lt;=31,LOOKUP($F16,TenantNames,TenantTotalRevenues)-SUM($JA16:TB16),LOOKUP($F16,TenantNames,TenantMonthlyRents)),IF(AND((SUMIF($G$4:AHB$4,"&lt;"&amp;TC$4,$G16:AHB16))&gt;SUMIFS(TransactionAmounts,TenantSources,$F16,'Filtered Data'!$C$2:$C23,"&lt;"&amp;TC$4),TC$4&lt;TODAY()),"Late","Occupied")),)))</f>
        <v/>
      </c>
      <c r="TD16" s="33" t="str">
        <f>IF(ISBLANK($F16),,IF(TODAY()=TD$4,"Today",IF(AND(LOOKUP($F16,TenantNames,TenantStartDates)&lt;=TD$4,LOOKUP($F16,TenantNames,TenantEndDates)&gt;=TD$4),IF(OR(AND(DAY(LOOKUP($F16,TenantNames,TenantStartDates))&gt;28,DAY(EOMONTH(TD$4,0))=28,DAY(TD$4)=28),AND(DAY(LOOKUP($F16,TenantNames,TenantStartDates))&gt;30,DAY(EOMONTH(TD$4,0))=30,DAY(TD$4)=30),DAY(LOOKUP($F16,TenantNames,TenantStartDates))=DAY(TD$4)),IF((LOOKUP($F16,TenantNames,TenantEndDates)-TD$4)&lt;=31,LOOKUP($F16,TenantNames,TenantTotalRevenues)-SUM($JA16:TC16),LOOKUP($F16,TenantNames,TenantMonthlyRents)),IF(AND((SUMIF($G$4:AHB$4,"&lt;"&amp;TD$4,$G16:AHB16))&gt;SUMIFS(TransactionAmounts,TenantSources,$F16,'Filtered Data'!$C$2:$C23,"&lt;"&amp;TD$4),TD$4&lt;TODAY()),"Late","Occupied")),)))</f>
        <v/>
      </c>
      <c r="TE16" s="33" t="str">
        <f>IF(ISBLANK($F16),,IF(TODAY()=TE$4,"Today",IF(AND(LOOKUP($F16,TenantNames,TenantStartDates)&lt;=TE$4,LOOKUP($F16,TenantNames,TenantEndDates)&gt;=TE$4),IF(OR(AND(DAY(LOOKUP($F16,TenantNames,TenantStartDates))&gt;28,DAY(EOMONTH(TE$4,0))=28,DAY(TE$4)=28),AND(DAY(LOOKUP($F16,TenantNames,TenantStartDates))&gt;30,DAY(EOMONTH(TE$4,0))=30,DAY(TE$4)=30),DAY(LOOKUP($F16,TenantNames,TenantStartDates))=DAY(TE$4)),IF((LOOKUP($F16,TenantNames,TenantEndDates)-TE$4)&lt;=31,LOOKUP($F16,TenantNames,TenantTotalRevenues)-SUM($JA16:TD16),LOOKUP($F16,TenantNames,TenantMonthlyRents)),IF(AND((SUMIF($G$4:AHB$4,"&lt;"&amp;TE$4,$G16:AHB16))&gt;SUMIFS(TransactionAmounts,TenantSources,$F16,'Filtered Data'!$C$2:$C23,"&lt;"&amp;TE$4),TE$4&lt;TODAY()),"Late","Occupied")),)))</f>
        <v/>
      </c>
      <c r="TF16" s="33" t="str">
        <f>IF(ISBLANK($F16),,IF(TODAY()=TF$4,"Today",IF(AND(LOOKUP($F16,TenantNames,TenantStartDates)&lt;=TF$4,LOOKUP($F16,TenantNames,TenantEndDates)&gt;=TF$4),IF(OR(AND(DAY(LOOKUP($F16,TenantNames,TenantStartDates))&gt;28,DAY(EOMONTH(TF$4,0))=28,DAY(TF$4)=28),AND(DAY(LOOKUP($F16,TenantNames,TenantStartDates))&gt;30,DAY(EOMONTH(TF$4,0))=30,DAY(TF$4)=30),DAY(LOOKUP($F16,TenantNames,TenantStartDates))=DAY(TF$4)),IF((LOOKUP($F16,TenantNames,TenantEndDates)-TF$4)&lt;=31,LOOKUP($F16,TenantNames,TenantTotalRevenues)-SUM($JA16:TE16),LOOKUP($F16,TenantNames,TenantMonthlyRents)),IF(AND((SUMIF($G$4:AHB$4,"&lt;"&amp;TF$4,$G16:AHB16))&gt;SUMIFS(TransactionAmounts,TenantSources,$F16,'Filtered Data'!$C$2:$C23,"&lt;"&amp;TF$4),TF$4&lt;TODAY()),"Late","Occupied")),)))</f>
        <v/>
      </c>
      <c r="TG16" s="33" t="str">
        <f>IF(ISBLANK($F16),,IF(TODAY()=TG$4,"Today",IF(AND(LOOKUP($F16,TenantNames,TenantStartDates)&lt;=TG$4,LOOKUP($F16,TenantNames,TenantEndDates)&gt;=TG$4),IF(OR(AND(DAY(LOOKUP($F16,TenantNames,TenantStartDates))&gt;28,DAY(EOMONTH(TG$4,0))=28,DAY(TG$4)=28),AND(DAY(LOOKUP($F16,TenantNames,TenantStartDates))&gt;30,DAY(EOMONTH(TG$4,0))=30,DAY(TG$4)=30),DAY(LOOKUP($F16,TenantNames,TenantStartDates))=DAY(TG$4)),IF((LOOKUP($F16,TenantNames,TenantEndDates)-TG$4)&lt;=31,LOOKUP($F16,TenantNames,TenantTotalRevenues)-SUM($JA16:TF16),LOOKUP($F16,TenantNames,TenantMonthlyRents)),IF(AND((SUMIF($G$4:AHB$4,"&lt;"&amp;TG$4,$G16:AHB16))&gt;SUMIFS(TransactionAmounts,TenantSources,$F16,'Filtered Data'!$C$2:$C23,"&lt;"&amp;TG$4),TG$4&lt;TODAY()),"Late","Occupied")),)))</f>
        <v/>
      </c>
      <c r="TH16" s="33" t="str">
        <f>IF(ISBLANK($F16),,IF(TODAY()=TH$4,"Today",IF(AND(LOOKUP($F16,TenantNames,TenantStartDates)&lt;=TH$4,LOOKUP($F16,TenantNames,TenantEndDates)&gt;=TH$4),IF(OR(AND(DAY(LOOKUP($F16,TenantNames,TenantStartDates))&gt;28,DAY(EOMONTH(TH$4,0))=28,DAY(TH$4)=28),AND(DAY(LOOKUP($F16,TenantNames,TenantStartDates))&gt;30,DAY(EOMONTH(TH$4,0))=30,DAY(TH$4)=30),DAY(LOOKUP($F16,TenantNames,TenantStartDates))=DAY(TH$4)),IF((LOOKUP($F16,TenantNames,TenantEndDates)-TH$4)&lt;=31,LOOKUP($F16,TenantNames,TenantTotalRevenues)-SUM($JA16:TG16),LOOKUP($F16,TenantNames,TenantMonthlyRents)),IF(AND((SUMIF($G$4:AHB$4,"&lt;"&amp;TH$4,$G16:AHB16))&gt;SUMIFS(TransactionAmounts,TenantSources,$F16,'Filtered Data'!$C$2:$C23,"&lt;"&amp;TH$4),TH$4&lt;TODAY()),"Late","Occupied")),)))</f>
        <v/>
      </c>
      <c r="TI16" s="33" t="str">
        <f>IF(ISBLANK($F16),,IF(TODAY()=TI$4,"Today",IF(AND(LOOKUP($F16,TenantNames,TenantStartDates)&lt;=TI$4,LOOKUP($F16,TenantNames,TenantEndDates)&gt;=TI$4),IF(OR(AND(DAY(LOOKUP($F16,TenantNames,TenantStartDates))&gt;28,DAY(EOMONTH(TI$4,0))=28,DAY(TI$4)=28),AND(DAY(LOOKUP($F16,TenantNames,TenantStartDates))&gt;30,DAY(EOMONTH(TI$4,0))=30,DAY(TI$4)=30),DAY(LOOKUP($F16,TenantNames,TenantStartDates))=DAY(TI$4)),IF((LOOKUP($F16,TenantNames,TenantEndDates)-TI$4)&lt;=31,LOOKUP($F16,TenantNames,TenantTotalRevenues)-SUM($JA16:TH16),LOOKUP($F16,TenantNames,TenantMonthlyRents)),IF(AND((SUMIF($G$4:AHB$4,"&lt;"&amp;TI$4,$G16:AHB16))&gt;SUMIFS(TransactionAmounts,TenantSources,$F16,'Filtered Data'!$C$2:$C23,"&lt;"&amp;TI$4),TI$4&lt;TODAY()),"Late","Occupied")),)))</f>
        <v/>
      </c>
      <c r="TJ16" s="33" t="str">
        <f>IF(ISBLANK($F16),,IF(TODAY()=TJ$4,"Today",IF(AND(LOOKUP($F16,TenantNames,TenantStartDates)&lt;=TJ$4,LOOKUP($F16,TenantNames,TenantEndDates)&gt;=TJ$4),IF(OR(AND(DAY(LOOKUP($F16,TenantNames,TenantStartDates))&gt;28,DAY(EOMONTH(TJ$4,0))=28,DAY(TJ$4)=28),AND(DAY(LOOKUP($F16,TenantNames,TenantStartDates))&gt;30,DAY(EOMONTH(TJ$4,0))=30,DAY(TJ$4)=30),DAY(LOOKUP($F16,TenantNames,TenantStartDates))=DAY(TJ$4)),IF((LOOKUP($F16,TenantNames,TenantEndDates)-TJ$4)&lt;=31,LOOKUP($F16,TenantNames,TenantTotalRevenues)-SUM($JA16:TI16),LOOKUP($F16,TenantNames,TenantMonthlyRents)),IF(AND((SUMIF($G$4:AHB$4,"&lt;"&amp;TJ$4,$G16:AHB16))&gt;SUMIFS(TransactionAmounts,TenantSources,$F16,'Filtered Data'!$C$2:$C23,"&lt;"&amp;TJ$4),TJ$4&lt;TODAY()),"Late","Occupied")),)))</f>
        <v/>
      </c>
      <c r="TK16" s="33" t="str">
        <f>IF(ISBLANK($F16),,IF(TODAY()=TK$4,"Today",IF(AND(LOOKUP($F16,TenantNames,TenantStartDates)&lt;=TK$4,LOOKUP($F16,TenantNames,TenantEndDates)&gt;=TK$4),IF(OR(AND(DAY(LOOKUP($F16,TenantNames,TenantStartDates))&gt;28,DAY(EOMONTH(TK$4,0))=28,DAY(TK$4)=28),AND(DAY(LOOKUP($F16,TenantNames,TenantStartDates))&gt;30,DAY(EOMONTH(TK$4,0))=30,DAY(TK$4)=30),DAY(LOOKUP($F16,TenantNames,TenantStartDates))=DAY(TK$4)),IF((LOOKUP($F16,TenantNames,TenantEndDates)-TK$4)&lt;=31,LOOKUP($F16,TenantNames,TenantTotalRevenues)-SUM($JA16:TJ16),LOOKUP($F16,TenantNames,TenantMonthlyRents)),IF(AND((SUMIF($G$4:AHB$4,"&lt;"&amp;TK$4,$G16:AHB16))&gt;SUMIFS(TransactionAmounts,TenantSources,$F16,'Filtered Data'!$C$2:$C23,"&lt;"&amp;TK$4),TK$4&lt;TODAY()),"Late","Occupied")),)))</f>
        <v/>
      </c>
      <c r="TL16" s="33" t="str">
        <f>IF(ISBLANK($F16),,IF(TODAY()=TL$4,"Today",IF(AND(LOOKUP($F16,TenantNames,TenantStartDates)&lt;=TL$4,LOOKUP($F16,TenantNames,TenantEndDates)&gt;=TL$4),IF(OR(AND(DAY(LOOKUP($F16,TenantNames,TenantStartDates))&gt;28,DAY(EOMONTH(TL$4,0))=28,DAY(TL$4)=28),AND(DAY(LOOKUP($F16,TenantNames,TenantStartDates))&gt;30,DAY(EOMONTH(TL$4,0))=30,DAY(TL$4)=30),DAY(LOOKUP($F16,TenantNames,TenantStartDates))=DAY(TL$4)),IF((LOOKUP($F16,TenantNames,TenantEndDates)-TL$4)&lt;=31,LOOKUP($F16,TenantNames,TenantTotalRevenues)-SUM($JA16:TK16),LOOKUP($F16,TenantNames,TenantMonthlyRents)),IF(AND((SUMIF($G$4:AHB$4,"&lt;"&amp;TL$4,$G16:AHB16))&gt;SUMIFS(TransactionAmounts,TenantSources,$F16,'Filtered Data'!$C$2:$C23,"&lt;"&amp;TL$4),TL$4&lt;TODAY()),"Late","Occupied")),)))</f>
        <v/>
      </c>
      <c r="TM16" s="33" t="str">
        <f>IF(ISBLANK($F16),,IF(TODAY()=TM$4,"Today",IF(AND(LOOKUP($F16,TenantNames,TenantStartDates)&lt;=TM$4,LOOKUP($F16,TenantNames,TenantEndDates)&gt;=TM$4),IF(OR(AND(DAY(LOOKUP($F16,TenantNames,TenantStartDates))&gt;28,DAY(EOMONTH(TM$4,0))=28,DAY(TM$4)=28),AND(DAY(LOOKUP($F16,TenantNames,TenantStartDates))&gt;30,DAY(EOMONTH(TM$4,0))=30,DAY(TM$4)=30),DAY(LOOKUP($F16,TenantNames,TenantStartDates))=DAY(TM$4)),IF((LOOKUP($F16,TenantNames,TenantEndDates)-TM$4)&lt;=31,LOOKUP($F16,TenantNames,TenantTotalRevenues)-SUM($JA16:TL16),LOOKUP($F16,TenantNames,TenantMonthlyRents)),IF(AND((SUMIF($G$4:AHB$4,"&lt;"&amp;TM$4,$G16:AHB16))&gt;SUMIFS(TransactionAmounts,TenantSources,$F16,'Filtered Data'!$C$2:$C23,"&lt;"&amp;TM$4),TM$4&lt;TODAY()),"Late","Occupied")),)))</f>
        <v/>
      </c>
      <c r="TN16" s="33" t="str">
        <f>IF(ISBLANK($F16),,IF(TODAY()=TN$4,"Today",IF(AND(LOOKUP($F16,TenantNames,TenantStartDates)&lt;=TN$4,LOOKUP($F16,TenantNames,TenantEndDates)&gt;=TN$4),IF(OR(AND(DAY(LOOKUP($F16,TenantNames,TenantStartDates))&gt;28,DAY(EOMONTH(TN$4,0))=28,DAY(TN$4)=28),AND(DAY(LOOKUP($F16,TenantNames,TenantStartDates))&gt;30,DAY(EOMONTH(TN$4,0))=30,DAY(TN$4)=30),DAY(LOOKUP($F16,TenantNames,TenantStartDates))=DAY(TN$4)),IF((LOOKUP($F16,TenantNames,TenantEndDates)-TN$4)&lt;=31,LOOKUP($F16,TenantNames,TenantTotalRevenues)-SUM($JA16:TM16),LOOKUP($F16,TenantNames,TenantMonthlyRents)),IF(AND((SUMIF($G$4:AHB$4,"&lt;"&amp;TN$4,$G16:AHB16))&gt;SUMIFS(TransactionAmounts,TenantSources,$F16,'Filtered Data'!$C$2:$C23,"&lt;"&amp;TN$4),TN$4&lt;TODAY()),"Late","Occupied")),)))</f>
        <v/>
      </c>
      <c r="TO16" s="33" t="str">
        <f>IF(ISBLANK($F16),,IF(TODAY()=TO$4,"Today",IF(AND(LOOKUP($F16,TenantNames,TenantStartDates)&lt;=TO$4,LOOKUP($F16,TenantNames,TenantEndDates)&gt;=TO$4),IF(OR(AND(DAY(LOOKUP($F16,TenantNames,TenantStartDates))&gt;28,DAY(EOMONTH(TO$4,0))=28,DAY(TO$4)=28),AND(DAY(LOOKUP($F16,TenantNames,TenantStartDates))&gt;30,DAY(EOMONTH(TO$4,0))=30,DAY(TO$4)=30),DAY(LOOKUP($F16,TenantNames,TenantStartDates))=DAY(TO$4)),IF((LOOKUP($F16,TenantNames,TenantEndDates)-TO$4)&lt;=31,LOOKUP($F16,TenantNames,TenantTotalRevenues)-SUM($JA16:TN16),LOOKUP($F16,TenantNames,TenantMonthlyRents)),IF(AND((SUMIF($G$4:AHB$4,"&lt;"&amp;TO$4,$G16:AHB16))&gt;SUMIFS(TransactionAmounts,TenantSources,$F16,'Filtered Data'!$C$2:$C23,"&lt;"&amp;TO$4),TO$4&lt;TODAY()),"Late","Occupied")),)))</f>
        <v/>
      </c>
      <c r="TP16" s="33" t="str">
        <f>IF(ISBLANK($F16),,IF(TODAY()=TP$4,"Today",IF(AND(LOOKUP($F16,TenantNames,TenantStartDates)&lt;=TP$4,LOOKUP($F16,TenantNames,TenantEndDates)&gt;=TP$4),IF(OR(AND(DAY(LOOKUP($F16,TenantNames,TenantStartDates))&gt;28,DAY(EOMONTH(TP$4,0))=28,DAY(TP$4)=28),AND(DAY(LOOKUP($F16,TenantNames,TenantStartDates))&gt;30,DAY(EOMONTH(TP$4,0))=30,DAY(TP$4)=30),DAY(LOOKUP($F16,TenantNames,TenantStartDates))=DAY(TP$4)),IF((LOOKUP($F16,TenantNames,TenantEndDates)-TP$4)&lt;=31,LOOKUP($F16,TenantNames,TenantTotalRevenues)-SUM($JA16:TO16),LOOKUP($F16,TenantNames,TenantMonthlyRents)),IF(AND((SUMIF($G$4:AHB$4,"&lt;"&amp;TP$4,$G16:AHB16))&gt;SUMIFS(TransactionAmounts,TenantSources,$F16,'Filtered Data'!$C$2:$C23,"&lt;"&amp;TP$4),TP$4&lt;TODAY()),"Late","Occupied")),)))</f>
        <v/>
      </c>
      <c r="TQ16" s="33" t="str">
        <f>IF(ISBLANK($F16),,IF(TODAY()=TQ$4,"Today",IF(AND(LOOKUP($F16,TenantNames,TenantStartDates)&lt;=TQ$4,LOOKUP($F16,TenantNames,TenantEndDates)&gt;=TQ$4),IF(OR(AND(DAY(LOOKUP($F16,TenantNames,TenantStartDates))&gt;28,DAY(EOMONTH(TQ$4,0))=28,DAY(TQ$4)=28),AND(DAY(LOOKUP($F16,TenantNames,TenantStartDates))&gt;30,DAY(EOMONTH(TQ$4,0))=30,DAY(TQ$4)=30),DAY(LOOKUP($F16,TenantNames,TenantStartDates))=DAY(TQ$4)),IF((LOOKUP($F16,TenantNames,TenantEndDates)-TQ$4)&lt;=31,LOOKUP($F16,TenantNames,TenantTotalRevenues)-SUM($JA16:TP16),LOOKUP($F16,TenantNames,TenantMonthlyRents)),IF(AND((SUMIF($G$4:AHB$4,"&lt;"&amp;TQ$4,$G16:AHB16))&gt;SUMIFS(TransactionAmounts,TenantSources,$F16,'Filtered Data'!$C$2:$C23,"&lt;"&amp;TQ$4),TQ$4&lt;TODAY()),"Late","Occupied")),)))</f>
        <v/>
      </c>
      <c r="TR16" s="33" t="str">
        <f>IF(ISBLANK($F16),,IF(TODAY()=TR$4,"Today",IF(AND(LOOKUP($F16,TenantNames,TenantStartDates)&lt;=TR$4,LOOKUP($F16,TenantNames,TenantEndDates)&gt;=TR$4),IF(OR(AND(DAY(LOOKUP($F16,TenantNames,TenantStartDates))&gt;28,DAY(EOMONTH(TR$4,0))=28,DAY(TR$4)=28),AND(DAY(LOOKUP($F16,TenantNames,TenantStartDates))&gt;30,DAY(EOMONTH(TR$4,0))=30,DAY(TR$4)=30),DAY(LOOKUP($F16,TenantNames,TenantStartDates))=DAY(TR$4)),IF((LOOKUP($F16,TenantNames,TenantEndDates)-TR$4)&lt;=31,LOOKUP($F16,TenantNames,TenantTotalRevenues)-SUM($JA16:TQ16),LOOKUP($F16,TenantNames,TenantMonthlyRents)),IF(AND((SUMIF($G$4:AHB$4,"&lt;"&amp;TR$4,$G16:AHB16))&gt;SUMIFS(TransactionAmounts,TenantSources,$F16,'Filtered Data'!$C$2:$C23,"&lt;"&amp;TR$4),TR$4&lt;TODAY()),"Late","Occupied")),)))</f>
        <v/>
      </c>
      <c r="TS16" s="33" t="str">
        <f>IF(ISBLANK($F16),,IF(TODAY()=TS$4,"Today",IF(AND(LOOKUP($F16,TenantNames,TenantStartDates)&lt;=TS$4,LOOKUP($F16,TenantNames,TenantEndDates)&gt;=TS$4),IF(OR(AND(DAY(LOOKUP($F16,TenantNames,TenantStartDates))&gt;28,DAY(EOMONTH(TS$4,0))=28,DAY(TS$4)=28),AND(DAY(LOOKUP($F16,TenantNames,TenantStartDates))&gt;30,DAY(EOMONTH(TS$4,0))=30,DAY(TS$4)=30),DAY(LOOKUP($F16,TenantNames,TenantStartDates))=DAY(TS$4)),IF((LOOKUP($F16,TenantNames,TenantEndDates)-TS$4)&lt;=31,LOOKUP($F16,TenantNames,TenantTotalRevenues)-SUM($JA16:TR16),LOOKUP($F16,TenantNames,TenantMonthlyRents)),IF(AND((SUMIF($G$4:AHB$4,"&lt;"&amp;TS$4,$G16:AHB16))&gt;SUMIFS(TransactionAmounts,TenantSources,$F16,'Filtered Data'!$C$2:$C23,"&lt;"&amp;TS$4),TS$4&lt;TODAY()),"Late","Occupied")),)))</f>
        <v/>
      </c>
      <c r="TT16" s="33" t="str">
        <f>IF(ISBLANK($F16),,IF(TODAY()=TT$4,"Today",IF(AND(LOOKUP($F16,TenantNames,TenantStartDates)&lt;=TT$4,LOOKUP($F16,TenantNames,TenantEndDates)&gt;=TT$4),IF(OR(AND(DAY(LOOKUP($F16,TenantNames,TenantStartDates))&gt;28,DAY(EOMONTH(TT$4,0))=28,DAY(TT$4)=28),AND(DAY(LOOKUP($F16,TenantNames,TenantStartDates))&gt;30,DAY(EOMONTH(TT$4,0))=30,DAY(TT$4)=30),DAY(LOOKUP($F16,TenantNames,TenantStartDates))=DAY(TT$4)),IF((LOOKUP($F16,TenantNames,TenantEndDates)-TT$4)&lt;=31,LOOKUP($F16,TenantNames,TenantTotalRevenues)-SUM($JA16:TS16),LOOKUP($F16,TenantNames,TenantMonthlyRents)),IF(AND((SUMIF($G$4:AHB$4,"&lt;"&amp;TT$4,$G16:AHB16))&gt;SUMIFS(TransactionAmounts,TenantSources,$F16,'Filtered Data'!$C$2:$C23,"&lt;"&amp;TT$4),TT$4&lt;TODAY()),"Late","Occupied")),)))</f>
        <v/>
      </c>
      <c r="TU16" s="33" t="str">
        <f>IF(ISBLANK($F16),,IF(TODAY()=TU$4,"Today",IF(AND(LOOKUP($F16,TenantNames,TenantStartDates)&lt;=TU$4,LOOKUP($F16,TenantNames,TenantEndDates)&gt;=TU$4),IF(OR(AND(DAY(LOOKUP($F16,TenantNames,TenantStartDates))&gt;28,DAY(EOMONTH(TU$4,0))=28,DAY(TU$4)=28),AND(DAY(LOOKUP($F16,TenantNames,TenantStartDates))&gt;30,DAY(EOMONTH(TU$4,0))=30,DAY(TU$4)=30),DAY(LOOKUP($F16,TenantNames,TenantStartDates))=DAY(TU$4)),IF((LOOKUP($F16,TenantNames,TenantEndDates)-TU$4)&lt;=31,LOOKUP($F16,TenantNames,TenantTotalRevenues)-SUM($JA16:TT16),LOOKUP($F16,TenantNames,TenantMonthlyRents)),IF(AND((SUMIF($G$4:AHB$4,"&lt;"&amp;TU$4,$G16:AHB16))&gt;SUMIFS(TransactionAmounts,TenantSources,$F16,'Filtered Data'!$C$2:$C23,"&lt;"&amp;TU$4),TU$4&lt;TODAY()),"Late","Occupied")),)))</f>
        <v/>
      </c>
      <c r="TV16" s="33" t="str">
        <f>IF(ISBLANK($F16),,IF(TODAY()=TV$4,"Today",IF(AND(LOOKUP($F16,TenantNames,TenantStartDates)&lt;=TV$4,LOOKUP($F16,TenantNames,TenantEndDates)&gt;=TV$4),IF(OR(AND(DAY(LOOKUP($F16,TenantNames,TenantStartDates))&gt;28,DAY(EOMONTH(TV$4,0))=28,DAY(TV$4)=28),AND(DAY(LOOKUP($F16,TenantNames,TenantStartDates))&gt;30,DAY(EOMONTH(TV$4,0))=30,DAY(TV$4)=30),DAY(LOOKUP($F16,TenantNames,TenantStartDates))=DAY(TV$4)),IF((LOOKUP($F16,TenantNames,TenantEndDates)-TV$4)&lt;=31,LOOKUP($F16,TenantNames,TenantTotalRevenues)-SUM($JA16:TU16),LOOKUP($F16,TenantNames,TenantMonthlyRents)),IF(AND((SUMIF($G$4:AHB$4,"&lt;"&amp;TV$4,$G16:AHB16))&gt;SUMIFS(TransactionAmounts,TenantSources,$F16,'Filtered Data'!$C$2:$C23,"&lt;"&amp;TV$4),TV$4&lt;TODAY()),"Late","Occupied")),)))</f>
        <v/>
      </c>
      <c r="TW16" s="33" t="str">
        <f>IF(ISBLANK($F16),,IF(TODAY()=TW$4,"Today",IF(AND(LOOKUP($F16,TenantNames,TenantStartDates)&lt;=TW$4,LOOKUP($F16,TenantNames,TenantEndDates)&gt;=TW$4),IF(OR(AND(DAY(LOOKUP($F16,TenantNames,TenantStartDates))&gt;28,DAY(EOMONTH(TW$4,0))=28,DAY(TW$4)=28),AND(DAY(LOOKUP($F16,TenantNames,TenantStartDates))&gt;30,DAY(EOMONTH(TW$4,0))=30,DAY(TW$4)=30),DAY(LOOKUP($F16,TenantNames,TenantStartDates))=DAY(TW$4)),IF((LOOKUP($F16,TenantNames,TenantEndDates)-TW$4)&lt;=31,LOOKUP($F16,TenantNames,TenantTotalRevenues)-SUM($JA16:TV16),LOOKUP($F16,TenantNames,TenantMonthlyRents)),IF(AND((SUMIF($G$4:AHB$4,"&lt;"&amp;TW$4,$G16:AHB16))&gt;SUMIFS(TransactionAmounts,TenantSources,$F16,'Filtered Data'!$C$2:$C23,"&lt;"&amp;TW$4),TW$4&lt;TODAY()),"Late","Occupied")),)))</f>
        <v/>
      </c>
      <c r="TX16" s="33" t="str">
        <f>IF(ISBLANK($F16),,IF(TODAY()=TX$4,"Today",IF(AND(LOOKUP($F16,TenantNames,TenantStartDates)&lt;=TX$4,LOOKUP($F16,TenantNames,TenantEndDates)&gt;=TX$4),IF(OR(AND(DAY(LOOKUP($F16,TenantNames,TenantStartDates))&gt;28,DAY(EOMONTH(TX$4,0))=28,DAY(TX$4)=28),AND(DAY(LOOKUP($F16,TenantNames,TenantStartDates))&gt;30,DAY(EOMONTH(TX$4,0))=30,DAY(TX$4)=30),DAY(LOOKUP($F16,TenantNames,TenantStartDates))=DAY(TX$4)),IF((LOOKUP($F16,TenantNames,TenantEndDates)-TX$4)&lt;=31,LOOKUP($F16,TenantNames,TenantTotalRevenues)-SUM($JA16:TW16),LOOKUP($F16,TenantNames,TenantMonthlyRents)),IF(AND((SUMIF($G$4:AHB$4,"&lt;"&amp;TX$4,$G16:AHB16))&gt;SUMIFS(TransactionAmounts,TenantSources,$F16,'Filtered Data'!$C$2:$C23,"&lt;"&amp;TX$4),TX$4&lt;TODAY()),"Late","Occupied")),)))</f>
        <v/>
      </c>
      <c r="TY16" s="33" t="str">
        <f>IF(ISBLANK($F16),,IF(TODAY()=TY$4,"Today",IF(AND(LOOKUP($F16,TenantNames,TenantStartDates)&lt;=TY$4,LOOKUP($F16,TenantNames,TenantEndDates)&gt;=TY$4),IF(OR(AND(DAY(LOOKUP($F16,TenantNames,TenantStartDates))&gt;28,DAY(EOMONTH(TY$4,0))=28,DAY(TY$4)=28),AND(DAY(LOOKUP($F16,TenantNames,TenantStartDates))&gt;30,DAY(EOMONTH(TY$4,0))=30,DAY(TY$4)=30),DAY(LOOKUP($F16,TenantNames,TenantStartDates))=DAY(TY$4)),IF((LOOKUP($F16,TenantNames,TenantEndDates)-TY$4)&lt;=31,LOOKUP($F16,TenantNames,TenantTotalRevenues)-SUM($JA16:TX16),LOOKUP($F16,TenantNames,TenantMonthlyRents)),IF(AND((SUMIF($G$4:AHB$4,"&lt;"&amp;TY$4,$G16:AHB16))&gt;SUMIFS(TransactionAmounts,TenantSources,$F16,'Filtered Data'!$C$2:$C23,"&lt;"&amp;TY$4),TY$4&lt;TODAY()),"Late","Occupied")),)))</f>
        <v/>
      </c>
      <c r="TZ16" s="33" t="str">
        <f>IF(ISBLANK($F16),,IF(TODAY()=TZ$4,"Today",IF(AND(LOOKUP($F16,TenantNames,TenantStartDates)&lt;=TZ$4,LOOKUP($F16,TenantNames,TenantEndDates)&gt;=TZ$4),IF(OR(AND(DAY(LOOKUP($F16,TenantNames,TenantStartDates))&gt;28,DAY(EOMONTH(TZ$4,0))=28,DAY(TZ$4)=28),AND(DAY(LOOKUP($F16,TenantNames,TenantStartDates))&gt;30,DAY(EOMONTH(TZ$4,0))=30,DAY(TZ$4)=30),DAY(LOOKUP($F16,TenantNames,TenantStartDates))=DAY(TZ$4)),IF((LOOKUP($F16,TenantNames,TenantEndDates)-TZ$4)&lt;=31,LOOKUP($F16,TenantNames,TenantTotalRevenues)-SUM($JA16:TY16),LOOKUP($F16,TenantNames,TenantMonthlyRents)),IF(AND((SUMIF($G$4:AHB$4,"&lt;"&amp;TZ$4,$G16:AHB16))&gt;SUMIFS(TransactionAmounts,TenantSources,$F16,'Filtered Data'!$C$2:$C23,"&lt;"&amp;TZ$4),TZ$4&lt;TODAY()),"Late","Occupied")),)))</f>
        <v/>
      </c>
      <c r="UA16" s="33" t="str">
        <f>IF(ISBLANK($F16),,IF(TODAY()=UA$4,"Today",IF(AND(LOOKUP($F16,TenantNames,TenantStartDates)&lt;=UA$4,LOOKUP($F16,TenantNames,TenantEndDates)&gt;=UA$4),IF(OR(AND(DAY(LOOKUP($F16,TenantNames,TenantStartDates))&gt;28,DAY(EOMONTH(UA$4,0))=28,DAY(UA$4)=28),AND(DAY(LOOKUP($F16,TenantNames,TenantStartDates))&gt;30,DAY(EOMONTH(UA$4,0))=30,DAY(UA$4)=30),DAY(LOOKUP($F16,TenantNames,TenantStartDates))=DAY(UA$4)),IF((LOOKUP($F16,TenantNames,TenantEndDates)-UA$4)&lt;=31,LOOKUP($F16,TenantNames,TenantTotalRevenues)-SUM($JA16:TZ16),LOOKUP($F16,TenantNames,TenantMonthlyRents)),IF(AND((SUMIF($G$4:AHB$4,"&lt;"&amp;UA$4,$G16:AHB16))&gt;SUMIFS(TransactionAmounts,TenantSources,$F16,'Filtered Data'!$C$2:$C23,"&lt;"&amp;UA$4),UA$4&lt;TODAY()),"Late","Occupied")),)))</f>
        <v/>
      </c>
      <c r="UB16" s="33" t="str">
        <f>IF(ISBLANK($F16),,IF(TODAY()=UB$4,"Today",IF(AND(LOOKUP($F16,TenantNames,TenantStartDates)&lt;=UB$4,LOOKUP($F16,TenantNames,TenantEndDates)&gt;=UB$4),IF(OR(AND(DAY(LOOKUP($F16,TenantNames,TenantStartDates))&gt;28,DAY(EOMONTH(UB$4,0))=28,DAY(UB$4)=28),AND(DAY(LOOKUP($F16,TenantNames,TenantStartDates))&gt;30,DAY(EOMONTH(UB$4,0))=30,DAY(UB$4)=30),DAY(LOOKUP($F16,TenantNames,TenantStartDates))=DAY(UB$4)),IF((LOOKUP($F16,TenantNames,TenantEndDates)-UB$4)&lt;=31,LOOKUP($F16,TenantNames,TenantTotalRevenues)-SUM($JA16:UA16),LOOKUP($F16,TenantNames,TenantMonthlyRents)),IF(AND((SUMIF($G$4:AHB$4,"&lt;"&amp;UB$4,$G16:AHB16))&gt;SUMIFS(TransactionAmounts,TenantSources,$F16,'Filtered Data'!$C$2:$C23,"&lt;"&amp;UB$4),UB$4&lt;TODAY()),"Late","Occupied")),)))</f>
        <v/>
      </c>
      <c r="UC16" s="33" t="str">
        <f>IF(ISBLANK($F16),,IF(TODAY()=UC$4,"Today",IF(AND(LOOKUP($F16,TenantNames,TenantStartDates)&lt;=UC$4,LOOKUP($F16,TenantNames,TenantEndDates)&gt;=UC$4),IF(OR(AND(DAY(LOOKUP($F16,TenantNames,TenantStartDates))&gt;28,DAY(EOMONTH(UC$4,0))=28,DAY(UC$4)=28),AND(DAY(LOOKUP($F16,TenantNames,TenantStartDates))&gt;30,DAY(EOMONTH(UC$4,0))=30,DAY(UC$4)=30),DAY(LOOKUP($F16,TenantNames,TenantStartDates))=DAY(UC$4)),IF((LOOKUP($F16,TenantNames,TenantEndDates)-UC$4)&lt;=31,LOOKUP($F16,TenantNames,TenantTotalRevenues)-SUM($JA16:UB16),LOOKUP($F16,TenantNames,TenantMonthlyRents)),IF(AND((SUMIF($G$4:AHB$4,"&lt;"&amp;UC$4,$G16:AHB16))&gt;SUMIFS(TransactionAmounts,TenantSources,$F16,'Filtered Data'!$C$2:$C23,"&lt;"&amp;UC$4),UC$4&lt;TODAY()),"Late","Occupied")),)))</f>
        <v/>
      </c>
      <c r="UD16" s="33" t="str">
        <f>IF(ISBLANK($F16),,IF(TODAY()=UD$4,"Today",IF(AND(LOOKUP($F16,TenantNames,TenantStartDates)&lt;=UD$4,LOOKUP($F16,TenantNames,TenantEndDates)&gt;=UD$4),IF(OR(AND(DAY(LOOKUP($F16,TenantNames,TenantStartDates))&gt;28,DAY(EOMONTH(UD$4,0))=28,DAY(UD$4)=28),AND(DAY(LOOKUP($F16,TenantNames,TenantStartDates))&gt;30,DAY(EOMONTH(UD$4,0))=30,DAY(UD$4)=30),DAY(LOOKUP($F16,TenantNames,TenantStartDates))=DAY(UD$4)),IF((LOOKUP($F16,TenantNames,TenantEndDates)-UD$4)&lt;=31,LOOKUP($F16,TenantNames,TenantTotalRevenues)-SUM($JA16:UC16),LOOKUP($F16,TenantNames,TenantMonthlyRents)),IF(AND((SUMIF($G$4:AHB$4,"&lt;"&amp;UD$4,$G16:AHB16))&gt;SUMIFS(TransactionAmounts,TenantSources,$F16,'Filtered Data'!$C$2:$C23,"&lt;"&amp;UD$4),UD$4&lt;TODAY()),"Late","Occupied")),)))</f>
        <v/>
      </c>
      <c r="UE16" s="33" t="str">
        <f>IF(ISBLANK($F16),,IF(TODAY()=UE$4,"Today",IF(AND(LOOKUP($F16,TenantNames,TenantStartDates)&lt;=UE$4,LOOKUP($F16,TenantNames,TenantEndDates)&gt;=UE$4),IF(OR(AND(DAY(LOOKUP($F16,TenantNames,TenantStartDates))&gt;28,DAY(EOMONTH(UE$4,0))=28,DAY(UE$4)=28),AND(DAY(LOOKUP($F16,TenantNames,TenantStartDates))&gt;30,DAY(EOMONTH(UE$4,0))=30,DAY(UE$4)=30),DAY(LOOKUP($F16,TenantNames,TenantStartDates))=DAY(UE$4)),IF((LOOKUP($F16,TenantNames,TenantEndDates)-UE$4)&lt;=31,LOOKUP($F16,TenantNames,TenantTotalRevenues)-SUM($JA16:UD16),LOOKUP($F16,TenantNames,TenantMonthlyRents)),IF(AND((SUMIF($G$4:AHB$4,"&lt;"&amp;UE$4,$G16:AHB16))&gt;SUMIFS(TransactionAmounts,TenantSources,$F16,'Filtered Data'!$C$2:$C23,"&lt;"&amp;UE$4),UE$4&lt;TODAY()),"Late","Occupied")),)))</f>
        <v/>
      </c>
      <c r="UF16" s="33" t="str">
        <f>IF(ISBLANK($F16),,IF(TODAY()=UF$4,"Today",IF(AND(LOOKUP($F16,TenantNames,TenantStartDates)&lt;=UF$4,LOOKUP($F16,TenantNames,TenantEndDates)&gt;=UF$4),IF(OR(AND(DAY(LOOKUP($F16,TenantNames,TenantStartDates))&gt;28,DAY(EOMONTH(UF$4,0))=28,DAY(UF$4)=28),AND(DAY(LOOKUP($F16,TenantNames,TenantStartDates))&gt;30,DAY(EOMONTH(UF$4,0))=30,DAY(UF$4)=30),DAY(LOOKUP($F16,TenantNames,TenantStartDates))=DAY(UF$4)),IF((LOOKUP($F16,TenantNames,TenantEndDates)-UF$4)&lt;=31,LOOKUP($F16,TenantNames,TenantTotalRevenues)-SUM($JA16:UE16),LOOKUP($F16,TenantNames,TenantMonthlyRents)),IF(AND((SUMIF($G$4:AHB$4,"&lt;"&amp;UF$4,$G16:AHB16))&gt;SUMIFS(TransactionAmounts,TenantSources,$F16,'Filtered Data'!$C$2:$C23,"&lt;"&amp;UF$4),UF$4&lt;TODAY()),"Late","Occupied")),)))</f>
        <v/>
      </c>
      <c r="UG16" s="33" t="str">
        <f>IF(ISBLANK($F16),,IF(TODAY()=UG$4,"Today",IF(AND(LOOKUP($F16,TenantNames,TenantStartDates)&lt;=UG$4,LOOKUP($F16,TenantNames,TenantEndDates)&gt;=UG$4),IF(OR(AND(DAY(LOOKUP($F16,TenantNames,TenantStartDates))&gt;28,DAY(EOMONTH(UG$4,0))=28,DAY(UG$4)=28),AND(DAY(LOOKUP($F16,TenantNames,TenantStartDates))&gt;30,DAY(EOMONTH(UG$4,0))=30,DAY(UG$4)=30),DAY(LOOKUP($F16,TenantNames,TenantStartDates))=DAY(UG$4)),IF((LOOKUP($F16,TenantNames,TenantEndDates)-UG$4)&lt;=31,LOOKUP($F16,TenantNames,TenantTotalRevenues)-SUM($JA16:UF16),LOOKUP($F16,TenantNames,TenantMonthlyRents)),IF(AND((SUMIF($G$4:AHB$4,"&lt;"&amp;UG$4,$G16:AHB16))&gt;SUMIFS(TransactionAmounts,TenantSources,$F16,'Filtered Data'!$C$2:$C23,"&lt;"&amp;UG$4),UG$4&lt;TODAY()),"Late","Occupied")),)))</f>
        <v/>
      </c>
      <c r="UH16" s="33" t="str">
        <f>IF(ISBLANK($F16),,IF(TODAY()=UH$4,"Today",IF(AND(LOOKUP($F16,TenantNames,TenantStartDates)&lt;=UH$4,LOOKUP($F16,TenantNames,TenantEndDates)&gt;=UH$4),IF(OR(AND(DAY(LOOKUP($F16,TenantNames,TenantStartDates))&gt;28,DAY(EOMONTH(UH$4,0))=28,DAY(UH$4)=28),AND(DAY(LOOKUP($F16,TenantNames,TenantStartDates))&gt;30,DAY(EOMONTH(UH$4,0))=30,DAY(UH$4)=30),DAY(LOOKUP($F16,TenantNames,TenantStartDates))=DAY(UH$4)),IF((LOOKUP($F16,TenantNames,TenantEndDates)-UH$4)&lt;=31,LOOKUP($F16,TenantNames,TenantTotalRevenues)-SUM($JA16:UG16),LOOKUP($F16,TenantNames,TenantMonthlyRents)),IF(AND((SUMIF($G$4:AHB$4,"&lt;"&amp;UH$4,$G16:AHB16))&gt;SUMIFS(TransactionAmounts,TenantSources,$F16,'Filtered Data'!$C$2:$C23,"&lt;"&amp;UH$4),UH$4&lt;TODAY()),"Late","Occupied")),)))</f>
        <v/>
      </c>
      <c r="UI16" s="33" t="str">
        <f>IF(ISBLANK($F16),,IF(TODAY()=UI$4,"Today",IF(AND(LOOKUP($F16,TenantNames,TenantStartDates)&lt;=UI$4,LOOKUP($F16,TenantNames,TenantEndDates)&gt;=UI$4),IF(OR(AND(DAY(LOOKUP($F16,TenantNames,TenantStartDates))&gt;28,DAY(EOMONTH(UI$4,0))=28,DAY(UI$4)=28),AND(DAY(LOOKUP($F16,TenantNames,TenantStartDates))&gt;30,DAY(EOMONTH(UI$4,0))=30,DAY(UI$4)=30),DAY(LOOKUP($F16,TenantNames,TenantStartDates))=DAY(UI$4)),IF((LOOKUP($F16,TenantNames,TenantEndDates)-UI$4)&lt;=31,LOOKUP($F16,TenantNames,TenantTotalRevenues)-SUM($JA16:UH16),LOOKUP($F16,TenantNames,TenantMonthlyRents)),IF(AND((SUMIF($G$4:AHB$4,"&lt;"&amp;UI$4,$G16:AHB16))&gt;SUMIFS(TransactionAmounts,TenantSources,$F16,'Filtered Data'!$C$2:$C23,"&lt;"&amp;UI$4),UI$4&lt;TODAY()),"Late","Occupied")),)))</f>
        <v/>
      </c>
      <c r="UJ16" s="33" t="str">
        <f>IF(ISBLANK($F16),,IF(TODAY()=UJ$4,"Today",IF(AND(LOOKUP($F16,TenantNames,TenantStartDates)&lt;=UJ$4,LOOKUP($F16,TenantNames,TenantEndDates)&gt;=UJ$4),IF(OR(AND(DAY(LOOKUP($F16,TenantNames,TenantStartDates))&gt;28,DAY(EOMONTH(UJ$4,0))=28,DAY(UJ$4)=28),AND(DAY(LOOKUP($F16,TenantNames,TenantStartDates))&gt;30,DAY(EOMONTH(UJ$4,0))=30,DAY(UJ$4)=30),DAY(LOOKUP($F16,TenantNames,TenantStartDates))=DAY(UJ$4)),IF((LOOKUP($F16,TenantNames,TenantEndDates)-UJ$4)&lt;=31,LOOKUP($F16,TenantNames,TenantTotalRevenues)-SUM($JA16:UI16),LOOKUP($F16,TenantNames,TenantMonthlyRents)),IF(AND((SUMIF($G$4:AHB$4,"&lt;"&amp;UJ$4,$G16:AHB16))&gt;SUMIFS(TransactionAmounts,TenantSources,$F16,'Filtered Data'!$C$2:$C23,"&lt;"&amp;UJ$4),UJ$4&lt;TODAY()),"Late","Occupied")),)))</f>
        <v/>
      </c>
      <c r="UK16" s="33" t="str">
        <f>IF(ISBLANK($F16),,IF(TODAY()=UK$4,"Today",IF(AND(LOOKUP($F16,TenantNames,TenantStartDates)&lt;=UK$4,LOOKUP($F16,TenantNames,TenantEndDates)&gt;=UK$4),IF(OR(AND(DAY(LOOKUP($F16,TenantNames,TenantStartDates))&gt;28,DAY(EOMONTH(UK$4,0))=28,DAY(UK$4)=28),AND(DAY(LOOKUP($F16,TenantNames,TenantStartDates))&gt;30,DAY(EOMONTH(UK$4,0))=30,DAY(UK$4)=30),DAY(LOOKUP($F16,TenantNames,TenantStartDates))=DAY(UK$4)),IF((LOOKUP($F16,TenantNames,TenantEndDates)-UK$4)&lt;=31,LOOKUP($F16,TenantNames,TenantTotalRevenues)-SUM($JA16:UJ16),LOOKUP($F16,TenantNames,TenantMonthlyRents)),IF(AND((SUMIF($G$4:AHB$4,"&lt;"&amp;UK$4,$G16:AHB16))&gt;SUMIFS(TransactionAmounts,TenantSources,$F16,'Filtered Data'!$C$2:$C23,"&lt;"&amp;UK$4),UK$4&lt;TODAY()),"Late","Occupied")),)))</f>
        <v/>
      </c>
      <c r="UL16" s="33" t="str">
        <f>IF(ISBLANK($F16),,IF(TODAY()=UL$4,"Today",IF(AND(LOOKUP($F16,TenantNames,TenantStartDates)&lt;=UL$4,LOOKUP($F16,TenantNames,TenantEndDates)&gt;=UL$4),IF(OR(AND(DAY(LOOKUP($F16,TenantNames,TenantStartDates))&gt;28,DAY(EOMONTH(UL$4,0))=28,DAY(UL$4)=28),AND(DAY(LOOKUP($F16,TenantNames,TenantStartDates))&gt;30,DAY(EOMONTH(UL$4,0))=30,DAY(UL$4)=30),DAY(LOOKUP($F16,TenantNames,TenantStartDates))=DAY(UL$4)),IF((LOOKUP($F16,TenantNames,TenantEndDates)-UL$4)&lt;=31,LOOKUP($F16,TenantNames,TenantTotalRevenues)-SUM($JA16:UK16),LOOKUP($F16,TenantNames,TenantMonthlyRents)),IF(AND((SUMIF($G$4:AHB$4,"&lt;"&amp;UL$4,$G16:AHB16))&gt;SUMIFS(TransactionAmounts,TenantSources,$F16,'Filtered Data'!$C$2:$C23,"&lt;"&amp;UL$4),UL$4&lt;TODAY()),"Late","Occupied")),)))</f>
        <v/>
      </c>
      <c r="UM16" s="33" t="str">
        <f>IF(ISBLANK($F16),,IF(TODAY()=UM$4,"Today",IF(AND(LOOKUP($F16,TenantNames,TenantStartDates)&lt;=UM$4,LOOKUP($F16,TenantNames,TenantEndDates)&gt;=UM$4),IF(OR(AND(DAY(LOOKUP($F16,TenantNames,TenantStartDates))&gt;28,DAY(EOMONTH(UM$4,0))=28,DAY(UM$4)=28),AND(DAY(LOOKUP($F16,TenantNames,TenantStartDates))&gt;30,DAY(EOMONTH(UM$4,0))=30,DAY(UM$4)=30),DAY(LOOKUP($F16,TenantNames,TenantStartDates))=DAY(UM$4)),IF((LOOKUP($F16,TenantNames,TenantEndDates)-UM$4)&lt;=31,LOOKUP($F16,TenantNames,TenantTotalRevenues)-SUM($JA16:UL16),LOOKUP($F16,TenantNames,TenantMonthlyRents)),IF(AND((SUMIF($G$4:AHB$4,"&lt;"&amp;UM$4,$G16:AHB16))&gt;SUMIFS(TransactionAmounts,TenantSources,$F16,'Filtered Data'!$C$2:$C23,"&lt;"&amp;UM$4),UM$4&lt;TODAY()),"Late","Occupied")),)))</f>
        <v/>
      </c>
      <c r="UN16" s="33" t="str">
        <f>IF(ISBLANK($F16),,IF(TODAY()=UN$4,"Today",IF(AND(LOOKUP($F16,TenantNames,TenantStartDates)&lt;=UN$4,LOOKUP($F16,TenantNames,TenantEndDates)&gt;=UN$4),IF(OR(AND(DAY(LOOKUP($F16,TenantNames,TenantStartDates))&gt;28,DAY(EOMONTH(UN$4,0))=28,DAY(UN$4)=28),AND(DAY(LOOKUP($F16,TenantNames,TenantStartDates))&gt;30,DAY(EOMONTH(UN$4,0))=30,DAY(UN$4)=30),DAY(LOOKUP($F16,TenantNames,TenantStartDates))=DAY(UN$4)),IF((LOOKUP($F16,TenantNames,TenantEndDates)-UN$4)&lt;=31,LOOKUP($F16,TenantNames,TenantTotalRevenues)-SUM($JA16:UM16),LOOKUP($F16,TenantNames,TenantMonthlyRents)),IF(AND((SUMIF($G$4:AHB$4,"&lt;"&amp;UN$4,$G16:AHB16))&gt;SUMIFS(TransactionAmounts,TenantSources,$F16,'Filtered Data'!$C$2:$C23,"&lt;"&amp;UN$4),UN$4&lt;TODAY()),"Late","Occupied")),)))</f>
        <v/>
      </c>
      <c r="UO16" s="33" t="str">
        <f>IF(ISBLANK($F16),,IF(TODAY()=UO$4,"Today",IF(AND(LOOKUP($F16,TenantNames,TenantStartDates)&lt;=UO$4,LOOKUP($F16,TenantNames,TenantEndDates)&gt;=UO$4),IF(OR(AND(DAY(LOOKUP($F16,TenantNames,TenantStartDates))&gt;28,DAY(EOMONTH(UO$4,0))=28,DAY(UO$4)=28),AND(DAY(LOOKUP($F16,TenantNames,TenantStartDates))&gt;30,DAY(EOMONTH(UO$4,0))=30,DAY(UO$4)=30),DAY(LOOKUP($F16,TenantNames,TenantStartDates))=DAY(UO$4)),IF((LOOKUP($F16,TenantNames,TenantEndDates)-UO$4)&lt;=31,LOOKUP($F16,TenantNames,TenantTotalRevenues)-SUM($JA16:UN16),LOOKUP($F16,TenantNames,TenantMonthlyRents)),IF(AND((SUMIF($G$4:AHB$4,"&lt;"&amp;UO$4,$G16:AHB16))&gt;SUMIFS(TransactionAmounts,TenantSources,$F16,'Filtered Data'!$C$2:$C23,"&lt;"&amp;UO$4),UO$4&lt;TODAY()),"Late","Occupied")),)))</f>
        <v/>
      </c>
      <c r="UP16" s="33" t="str">
        <f>IF(ISBLANK($F16),,IF(TODAY()=UP$4,"Today",IF(AND(LOOKUP($F16,TenantNames,TenantStartDates)&lt;=UP$4,LOOKUP($F16,TenantNames,TenantEndDates)&gt;=UP$4),IF(OR(AND(DAY(LOOKUP($F16,TenantNames,TenantStartDates))&gt;28,DAY(EOMONTH(UP$4,0))=28,DAY(UP$4)=28),AND(DAY(LOOKUP($F16,TenantNames,TenantStartDates))&gt;30,DAY(EOMONTH(UP$4,0))=30,DAY(UP$4)=30),DAY(LOOKUP($F16,TenantNames,TenantStartDates))=DAY(UP$4)),IF((LOOKUP($F16,TenantNames,TenantEndDates)-UP$4)&lt;=31,LOOKUP($F16,TenantNames,TenantTotalRevenues)-SUM($JA16:UO16),LOOKUP($F16,TenantNames,TenantMonthlyRents)),IF(AND((SUMIF($G$4:AHB$4,"&lt;"&amp;UP$4,$G16:AHB16))&gt;SUMIFS(TransactionAmounts,TenantSources,$F16,'Filtered Data'!$C$2:$C23,"&lt;"&amp;UP$4),UP$4&lt;TODAY()),"Late","Occupied")),)))</f>
        <v/>
      </c>
      <c r="UQ16" s="33" t="str">
        <f>IF(ISBLANK($F16),,IF(TODAY()=UQ$4,"Today",IF(AND(LOOKUP($F16,TenantNames,TenantStartDates)&lt;=UQ$4,LOOKUP($F16,TenantNames,TenantEndDates)&gt;=UQ$4),IF(OR(AND(DAY(LOOKUP($F16,TenantNames,TenantStartDates))&gt;28,DAY(EOMONTH(UQ$4,0))=28,DAY(UQ$4)=28),AND(DAY(LOOKUP($F16,TenantNames,TenantStartDates))&gt;30,DAY(EOMONTH(UQ$4,0))=30,DAY(UQ$4)=30),DAY(LOOKUP($F16,TenantNames,TenantStartDates))=DAY(UQ$4)),IF((LOOKUP($F16,TenantNames,TenantEndDates)-UQ$4)&lt;=31,LOOKUP($F16,TenantNames,TenantTotalRevenues)-SUM($JA16:UP16),LOOKUP($F16,TenantNames,TenantMonthlyRents)),IF(AND((SUMIF($G$4:AHB$4,"&lt;"&amp;UQ$4,$G16:AHB16))&gt;SUMIFS(TransactionAmounts,TenantSources,$F16,'Filtered Data'!$C$2:$C23,"&lt;"&amp;UQ$4),UQ$4&lt;TODAY()),"Late","Occupied")),)))</f>
        <v/>
      </c>
      <c r="UR16" s="33" t="str">
        <f>IF(ISBLANK($F16),,IF(TODAY()=UR$4,"Today",IF(AND(LOOKUP($F16,TenantNames,TenantStartDates)&lt;=UR$4,LOOKUP($F16,TenantNames,TenantEndDates)&gt;=UR$4),IF(OR(AND(DAY(LOOKUP($F16,TenantNames,TenantStartDates))&gt;28,DAY(EOMONTH(UR$4,0))=28,DAY(UR$4)=28),AND(DAY(LOOKUP($F16,TenantNames,TenantStartDates))&gt;30,DAY(EOMONTH(UR$4,0))=30,DAY(UR$4)=30),DAY(LOOKUP($F16,TenantNames,TenantStartDates))=DAY(UR$4)),IF((LOOKUP($F16,TenantNames,TenantEndDates)-UR$4)&lt;=31,LOOKUP($F16,TenantNames,TenantTotalRevenues)-SUM($JA16:UQ16),LOOKUP($F16,TenantNames,TenantMonthlyRents)),IF(AND((SUMIF($G$4:AHB$4,"&lt;"&amp;UR$4,$G16:AHB16))&gt;SUMIFS(TransactionAmounts,TenantSources,$F16,'Filtered Data'!$C$2:$C23,"&lt;"&amp;UR$4),UR$4&lt;TODAY()),"Late","Occupied")),)))</f>
        <v/>
      </c>
      <c r="US16" s="33" t="str">
        <f>IF(ISBLANK($F16),,IF(TODAY()=US$4,"Today",IF(AND(LOOKUP($F16,TenantNames,TenantStartDates)&lt;=US$4,LOOKUP($F16,TenantNames,TenantEndDates)&gt;=US$4),IF(OR(AND(DAY(LOOKUP($F16,TenantNames,TenantStartDates))&gt;28,DAY(EOMONTH(US$4,0))=28,DAY(US$4)=28),AND(DAY(LOOKUP($F16,TenantNames,TenantStartDates))&gt;30,DAY(EOMONTH(US$4,0))=30,DAY(US$4)=30),DAY(LOOKUP($F16,TenantNames,TenantStartDates))=DAY(US$4)),IF((LOOKUP($F16,TenantNames,TenantEndDates)-US$4)&lt;=31,LOOKUP($F16,TenantNames,TenantTotalRevenues)-SUM($JA16:UR16),LOOKUP($F16,TenantNames,TenantMonthlyRents)),IF(AND((SUMIF($G$4:AHB$4,"&lt;"&amp;US$4,$G16:AHB16))&gt;SUMIFS(TransactionAmounts,TenantSources,$F16,'Filtered Data'!$C$2:$C23,"&lt;"&amp;US$4),US$4&lt;TODAY()),"Late","Occupied")),)))</f>
        <v/>
      </c>
      <c r="UT16" s="33" t="str">
        <f>IF(ISBLANK($F16),,IF(TODAY()=UT$4,"Today",IF(AND(LOOKUP($F16,TenantNames,TenantStartDates)&lt;=UT$4,LOOKUP($F16,TenantNames,TenantEndDates)&gt;=UT$4),IF(OR(AND(DAY(LOOKUP($F16,TenantNames,TenantStartDates))&gt;28,DAY(EOMONTH(UT$4,0))=28,DAY(UT$4)=28),AND(DAY(LOOKUP($F16,TenantNames,TenantStartDates))&gt;30,DAY(EOMONTH(UT$4,0))=30,DAY(UT$4)=30),DAY(LOOKUP($F16,TenantNames,TenantStartDates))=DAY(UT$4)),IF((LOOKUP($F16,TenantNames,TenantEndDates)-UT$4)&lt;=31,LOOKUP($F16,TenantNames,TenantTotalRevenues)-SUM($JA16:US16),LOOKUP($F16,TenantNames,TenantMonthlyRents)),IF(AND((SUMIF($G$4:AHB$4,"&lt;"&amp;UT$4,$G16:AHB16))&gt;SUMIFS(TransactionAmounts,TenantSources,$F16,'Filtered Data'!$C$2:$C23,"&lt;"&amp;UT$4),UT$4&lt;TODAY()),"Late","Occupied")),)))</f>
        <v/>
      </c>
      <c r="UU16" s="33" t="str">
        <f>IF(ISBLANK($F16),,IF(TODAY()=UU$4,"Today",IF(AND(LOOKUP($F16,TenantNames,TenantStartDates)&lt;=UU$4,LOOKUP($F16,TenantNames,TenantEndDates)&gt;=UU$4),IF(OR(AND(DAY(LOOKUP($F16,TenantNames,TenantStartDates))&gt;28,DAY(EOMONTH(UU$4,0))=28,DAY(UU$4)=28),AND(DAY(LOOKUP($F16,TenantNames,TenantStartDates))&gt;30,DAY(EOMONTH(UU$4,0))=30,DAY(UU$4)=30),DAY(LOOKUP($F16,TenantNames,TenantStartDates))=DAY(UU$4)),IF((LOOKUP($F16,TenantNames,TenantEndDates)-UU$4)&lt;=31,LOOKUP($F16,TenantNames,TenantTotalRevenues)-SUM($JA16:UT16),LOOKUP($F16,TenantNames,TenantMonthlyRents)),IF(AND((SUMIF($G$4:AHB$4,"&lt;"&amp;UU$4,$G16:AHB16))&gt;SUMIFS(TransactionAmounts,TenantSources,$F16,'Filtered Data'!$C$2:$C23,"&lt;"&amp;UU$4),UU$4&lt;TODAY()),"Late","Occupied")),)))</f>
        <v/>
      </c>
      <c r="UV16" s="33" t="str">
        <f>IF(ISBLANK($F16),,IF(TODAY()=UV$4,"Today",IF(AND(LOOKUP($F16,TenantNames,TenantStartDates)&lt;=UV$4,LOOKUP($F16,TenantNames,TenantEndDates)&gt;=UV$4),IF(OR(AND(DAY(LOOKUP($F16,TenantNames,TenantStartDates))&gt;28,DAY(EOMONTH(UV$4,0))=28,DAY(UV$4)=28),AND(DAY(LOOKUP($F16,TenantNames,TenantStartDates))&gt;30,DAY(EOMONTH(UV$4,0))=30,DAY(UV$4)=30),DAY(LOOKUP($F16,TenantNames,TenantStartDates))=DAY(UV$4)),IF((LOOKUP($F16,TenantNames,TenantEndDates)-UV$4)&lt;=31,LOOKUP($F16,TenantNames,TenantTotalRevenues)-SUM($JA16:UU16),LOOKUP($F16,TenantNames,TenantMonthlyRents)),IF(AND((SUMIF($G$4:AHB$4,"&lt;"&amp;UV$4,$G16:AHB16))&gt;SUMIFS(TransactionAmounts,TenantSources,$F16,'Filtered Data'!$C$2:$C23,"&lt;"&amp;UV$4),UV$4&lt;TODAY()),"Late","Occupied")),)))</f>
        <v/>
      </c>
      <c r="UW16" s="33" t="str">
        <f>IF(ISBLANK($F16),,IF(TODAY()=UW$4,"Today",IF(AND(LOOKUP($F16,TenantNames,TenantStartDates)&lt;=UW$4,LOOKUP($F16,TenantNames,TenantEndDates)&gt;=UW$4),IF(OR(AND(DAY(LOOKUP($F16,TenantNames,TenantStartDates))&gt;28,DAY(EOMONTH(UW$4,0))=28,DAY(UW$4)=28),AND(DAY(LOOKUP($F16,TenantNames,TenantStartDates))&gt;30,DAY(EOMONTH(UW$4,0))=30,DAY(UW$4)=30),DAY(LOOKUP($F16,TenantNames,TenantStartDates))=DAY(UW$4)),IF((LOOKUP($F16,TenantNames,TenantEndDates)-UW$4)&lt;=31,LOOKUP($F16,TenantNames,TenantTotalRevenues)-SUM($JA16:UV16),LOOKUP($F16,TenantNames,TenantMonthlyRents)),IF(AND((SUMIF($G$4:AHB$4,"&lt;"&amp;UW$4,$G16:AHB16))&gt;SUMIFS(TransactionAmounts,TenantSources,$F16,'Filtered Data'!$C$2:$C23,"&lt;"&amp;UW$4),UW$4&lt;TODAY()),"Late","Occupied")),)))</f>
        <v/>
      </c>
      <c r="UX16" s="33" t="str">
        <f>IF(ISBLANK($F16),,IF(TODAY()=UX$4,"Today",IF(AND(LOOKUP($F16,TenantNames,TenantStartDates)&lt;=UX$4,LOOKUP($F16,TenantNames,TenantEndDates)&gt;=UX$4),IF(OR(AND(DAY(LOOKUP($F16,TenantNames,TenantStartDates))&gt;28,DAY(EOMONTH(UX$4,0))=28,DAY(UX$4)=28),AND(DAY(LOOKUP($F16,TenantNames,TenantStartDates))&gt;30,DAY(EOMONTH(UX$4,0))=30,DAY(UX$4)=30),DAY(LOOKUP($F16,TenantNames,TenantStartDates))=DAY(UX$4)),IF((LOOKUP($F16,TenantNames,TenantEndDates)-UX$4)&lt;=31,LOOKUP($F16,TenantNames,TenantTotalRevenues)-SUM($JA16:UW16),LOOKUP($F16,TenantNames,TenantMonthlyRents)),IF(AND((SUMIF($G$4:AHB$4,"&lt;"&amp;UX$4,$G16:AHB16))&gt;SUMIFS(TransactionAmounts,TenantSources,$F16,'Filtered Data'!$C$2:$C23,"&lt;"&amp;UX$4),UX$4&lt;TODAY()),"Late","Occupied")),)))</f>
        <v/>
      </c>
      <c r="UY16" s="33" t="str">
        <f>IF(ISBLANK($F16),,IF(TODAY()=UY$4,"Today",IF(AND(LOOKUP($F16,TenantNames,TenantStartDates)&lt;=UY$4,LOOKUP($F16,TenantNames,TenantEndDates)&gt;=UY$4),IF(OR(AND(DAY(LOOKUP($F16,TenantNames,TenantStartDates))&gt;28,DAY(EOMONTH(UY$4,0))=28,DAY(UY$4)=28),AND(DAY(LOOKUP($F16,TenantNames,TenantStartDates))&gt;30,DAY(EOMONTH(UY$4,0))=30,DAY(UY$4)=30),DAY(LOOKUP($F16,TenantNames,TenantStartDates))=DAY(UY$4)),IF((LOOKUP($F16,TenantNames,TenantEndDates)-UY$4)&lt;=31,LOOKUP($F16,TenantNames,TenantTotalRevenues)-SUM($JA16:UX16),LOOKUP($F16,TenantNames,TenantMonthlyRents)),IF(AND((SUMIF($G$4:AHB$4,"&lt;"&amp;UY$4,$G16:AHB16))&gt;SUMIFS(TransactionAmounts,TenantSources,$F16,'Filtered Data'!$C$2:$C23,"&lt;"&amp;UY$4),UY$4&lt;TODAY()),"Late","Occupied")),)))</f>
        <v/>
      </c>
      <c r="UZ16" s="33" t="str">
        <f>IF(ISBLANK($F16),,IF(TODAY()=UZ$4,"Today",IF(AND(LOOKUP($F16,TenantNames,TenantStartDates)&lt;=UZ$4,LOOKUP($F16,TenantNames,TenantEndDates)&gt;=UZ$4),IF(OR(AND(DAY(LOOKUP($F16,TenantNames,TenantStartDates))&gt;28,DAY(EOMONTH(UZ$4,0))=28,DAY(UZ$4)=28),AND(DAY(LOOKUP($F16,TenantNames,TenantStartDates))&gt;30,DAY(EOMONTH(UZ$4,0))=30,DAY(UZ$4)=30),DAY(LOOKUP($F16,TenantNames,TenantStartDates))=DAY(UZ$4)),IF((LOOKUP($F16,TenantNames,TenantEndDates)-UZ$4)&lt;=31,LOOKUP($F16,TenantNames,TenantTotalRevenues)-SUM($JA16:UY16),LOOKUP($F16,TenantNames,TenantMonthlyRents)),IF(AND((SUMIF($G$4:AHB$4,"&lt;"&amp;UZ$4,$G16:AHB16))&gt;SUMIFS(TransactionAmounts,TenantSources,$F16,'Filtered Data'!$C$2:$C23,"&lt;"&amp;UZ$4),UZ$4&lt;TODAY()),"Late","Occupied")),)))</f>
        <v/>
      </c>
      <c r="VA16" s="33" t="str">
        <f>IF(ISBLANK($F16),,IF(TODAY()=VA$4,"Today",IF(AND(LOOKUP($F16,TenantNames,TenantStartDates)&lt;=VA$4,LOOKUP($F16,TenantNames,TenantEndDates)&gt;=VA$4),IF(OR(AND(DAY(LOOKUP($F16,TenantNames,TenantStartDates))&gt;28,DAY(EOMONTH(VA$4,0))=28,DAY(VA$4)=28),AND(DAY(LOOKUP($F16,TenantNames,TenantStartDates))&gt;30,DAY(EOMONTH(VA$4,0))=30,DAY(VA$4)=30),DAY(LOOKUP($F16,TenantNames,TenantStartDates))=DAY(VA$4)),IF((LOOKUP($F16,TenantNames,TenantEndDates)-VA$4)&lt;=31,LOOKUP($F16,TenantNames,TenantTotalRevenues)-SUM($JA16:UZ16),LOOKUP($F16,TenantNames,TenantMonthlyRents)),IF(AND((SUMIF($G$4:AHB$4,"&lt;"&amp;VA$4,$G16:AHB16))&gt;SUMIFS(TransactionAmounts,TenantSources,$F16,'Filtered Data'!$C$2:$C23,"&lt;"&amp;VA$4),VA$4&lt;TODAY()),"Late","Occupied")),)))</f>
        <v/>
      </c>
      <c r="VB16" s="33" t="str">
        <f>IF(ISBLANK($F16),,IF(TODAY()=VB$4,"Today",IF(AND(LOOKUP($F16,TenantNames,TenantStartDates)&lt;=VB$4,LOOKUP($F16,TenantNames,TenantEndDates)&gt;=VB$4),IF(OR(AND(DAY(LOOKUP($F16,TenantNames,TenantStartDates))&gt;28,DAY(EOMONTH(VB$4,0))=28,DAY(VB$4)=28),AND(DAY(LOOKUP($F16,TenantNames,TenantStartDates))&gt;30,DAY(EOMONTH(VB$4,0))=30,DAY(VB$4)=30),DAY(LOOKUP($F16,TenantNames,TenantStartDates))=DAY(VB$4)),IF((LOOKUP($F16,TenantNames,TenantEndDates)-VB$4)&lt;=31,LOOKUP($F16,TenantNames,TenantTotalRevenues)-SUM($JA16:VA16),LOOKUP($F16,TenantNames,TenantMonthlyRents)),IF(AND((SUMIF($G$4:AHB$4,"&lt;"&amp;VB$4,$G16:AHB16))&gt;SUMIFS(TransactionAmounts,TenantSources,$F16,'Filtered Data'!$C$2:$C23,"&lt;"&amp;VB$4),VB$4&lt;TODAY()),"Late","Occupied")),)))</f>
        <v/>
      </c>
      <c r="VC16" s="33" t="str">
        <f>IF(ISBLANK($F16),,IF(TODAY()=VC$4,"Today",IF(AND(LOOKUP($F16,TenantNames,TenantStartDates)&lt;=VC$4,LOOKUP($F16,TenantNames,TenantEndDates)&gt;=VC$4),IF(OR(AND(DAY(LOOKUP($F16,TenantNames,TenantStartDates))&gt;28,DAY(EOMONTH(VC$4,0))=28,DAY(VC$4)=28),AND(DAY(LOOKUP($F16,TenantNames,TenantStartDates))&gt;30,DAY(EOMONTH(VC$4,0))=30,DAY(VC$4)=30),DAY(LOOKUP($F16,TenantNames,TenantStartDates))=DAY(VC$4)),IF((LOOKUP($F16,TenantNames,TenantEndDates)-VC$4)&lt;=31,LOOKUP($F16,TenantNames,TenantTotalRevenues)-SUM($JA16:VB16),LOOKUP($F16,TenantNames,TenantMonthlyRents)),IF(AND((SUMIF($G$4:AHB$4,"&lt;"&amp;VC$4,$G16:AHB16))&gt;SUMIFS(TransactionAmounts,TenantSources,$F16,'Filtered Data'!$C$2:$C23,"&lt;"&amp;VC$4),VC$4&lt;TODAY()),"Late","Occupied")),)))</f>
        <v/>
      </c>
      <c r="VD16" s="33" t="str">
        <f>IF(ISBLANK($F16),,IF(TODAY()=VD$4,"Today",IF(AND(LOOKUP($F16,TenantNames,TenantStartDates)&lt;=VD$4,LOOKUP($F16,TenantNames,TenantEndDates)&gt;=VD$4),IF(OR(AND(DAY(LOOKUP($F16,TenantNames,TenantStartDates))&gt;28,DAY(EOMONTH(VD$4,0))=28,DAY(VD$4)=28),AND(DAY(LOOKUP($F16,TenantNames,TenantStartDates))&gt;30,DAY(EOMONTH(VD$4,0))=30,DAY(VD$4)=30),DAY(LOOKUP($F16,TenantNames,TenantStartDates))=DAY(VD$4)),IF((LOOKUP($F16,TenantNames,TenantEndDates)-VD$4)&lt;=31,LOOKUP($F16,TenantNames,TenantTotalRevenues)-SUM($JA16:VC16),LOOKUP($F16,TenantNames,TenantMonthlyRents)),IF(AND((SUMIF($G$4:AHB$4,"&lt;"&amp;VD$4,$G16:AHB16))&gt;SUMIFS(TransactionAmounts,TenantSources,$F16,'Filtered Data'!$C$2:$C23,"&lt;"&amp;VD$4),VD$4&lt;TODAY()),"Late","Occupied")),)))</f>
        <v/>
      </c>
      <c r="VE16" s="33" t="str">
        <f>IF(ISBLANK($F16),,IF(TODAY()=VE$4,"Today",IF(AND(LOOKUP($F16,TenantNames,TenantStartDates)&lt;=VE$4,LOOKUP($F16,TenantNames,TenantEndDates)&gt;=VE$4),IF(OR(AND(DAY(LOOKUP($F16,TenantNames,TenantStartDates))&gt;28,DAY(EOMONTH(VE$4,0))=28,DAY(VE$4)=28),AND(DAY(LOOKUP($F16,TenantNames,TenantStartDates))&gt;30,DAY(EOMONTH(VE$4,0))=30,DAY(VE$4)=30),DAY(LOOKUP($F16,TenantNames,TenantStartDates))=DAY(VE$4)),IF((LOOKUP($F16,TenantNames,TenantEndDates)-VE$4)&lt;=31,LOOKUP($F16,TenantNames,TenantTotalRevenues)-SUM($JA16:VD16),LOOKUP($F16,TenantNames,TenantMonthlyRents)),IF(AND((SUMIF($G$4:AHB$4,"&lt;"&amp;VE$4,$G16:AHB16))&gt;SUMIFS(TransactionAmounts,TenantSources,$F16,'Filtered Data'!$C$2:$C23,"&lt;"&amp;VE$4),VE$4&lt;TODAY()),"Late","Occupied")),)))</f>
        <v/>
      </c>
      <c r="VF16" s="33" t="str">
        <f>IF(ISBLANK($F16),,IF(TODAY()=VF$4,"Today",IF(AND(LOOKUP($F16,TenantNames,TenantStartDates)&lt;=VF$4,LOOKUP($F16,TenantNames,TenantEndDates)&gt;=VF$4),IF(OR(AND(DAY(LOOKUP($F16,TenantNames,TenantStartDates))&gt;28,DAY(EOMONTH(VF$4,0))=28,DAY(VF$4)=28),AND(DAY(LOOKUP($F16,TenantNames,TenantStartDates))&gt;30,DAY(EOMONTH(VF$4,0))=30,DAY(VF$4)=30),DAY(LOOKUP($F16,TenantNames,TenantStartDates))=DAY(VF$4)),IF((LOOKUP($F16,TenantNames,TenantEndDates)-VF$4)&lt;=31,LOOKUP($F16,TenantNames,TenantTotalRevenues)-SUM($JA16:VE16),LOOKUP($F16,TenantNames,TenantMonthlyRents)),IF(AND((SUMIF($G$4:AHB$4,"&lt;"&amp;VF$4,$G16:AHB16))&gt;SUMIFS(TransactionAmounts,TenantSources,$F16,'Filtered Data'!$C$2:$C23,"&lt;"&amp;VF$4),VF$4&lt;TODAY()),"Late","Occupied")),)))</f>
        <v/>
      </c>
      <c r="VG16" s="33" t="str">
        <f>IF(ISBLANK($F16),,IF(TODAY()=VG$4,"Today",IF(AND(LOOKUP($F16,TenantNames,TenantStartDates)&lt;=VG$4,LOOKUP($F16,TenantNames,TenantEndDates)&gt;=VG$4),IF(OR(AND(DAY(LOOKUP($F16,TenantNames,TenantStartDates))&gt;28,DAY(EOMONTH(VG$4,0))=28,DAY(VG$4)=28),AND(DAY(LOOKUP($F16,TenantNames,TenantStartDates))&gt;30,DAY(EOMONTH(VG$4,0))=30,DAY(VG$4)=30),DAY(LOOKUP($F16,TenantNames,TenantStartDates))=DAY(VG$4)),IF((LOOKUP($F16,TenantNames,TenantEndDates)-VG$4)&lt;=31,LOOKUP($F16,TenantNames,TenantTotalRevenues)-SUM($JA16:VF16),LOOKUP($F16,TenantNames,TenantMonthlyRents)),IF(AND((SUMIF($G$4:AHB$4,"&lt;"&amp;VG$4,$G16:AHB16))&gt;SUMIFS(TransactionAmounts,TenantSources,$F16,'Filtered Data'!$C$2:$C23,"&lt;"&amp;VG$4),VG$4&lt;TODAY()),"Late","Occupied")),)))</f>
        <v/>
      </c>
      <c r="VH16" s="33" t="str">
        <f>IF(ISBLANK($F16),,IF(TODAY()=VH$4,"Today",IF(AND(LOOKUP($F16,TenantNames,TenantStartDates)&lt;=VH$4,LOOKUP($F16,TenantNames,TenantEndDates)&gt;=VH$4),IF(OR(AND(DAY(LOOKUP($F16,TenantNames,TenantStartDates))&gt;28,DAY(EOMONTH(VH$4,0))=28,DAY(VH$4)=28),AND(DAY(LOOKUP($F16,TenantNames,TenantStartDates))&gt;30,DAY(EOMONTH(VH$4,0))=30,DAY(VH$4)=30),DAY(LOOKUP($F16,TenantNames,TenantStartDates))=DAY(VH$4)),IF((LOOKUP($F16,TenantNames,TenantEndDates)-VH$4)&lt;=31,LOOKUP($F16,TenantNames,TenantTotalRevenues)-SUM($JA16:VG16),LOOKUP($F16,TenantNames,TenantMonthlyRents)),IF(AND((SUMIF($G$4:AHB$4,"&lt;"&amp;VH$4,$G16:AHB16))&gt;SUMIFS(TransactionAmounts,TenantSources,$F16,'Filtered Data'!$C$2:$C23,"&lt;"&amp;VH$4),VH$4&lt;TODAY()),"Late","Occupied")),)))</f>
        <v/>
      </c>
      <c r="VI16" s="33" t="str">
        <f>IF(ISBLANK($F16),,IF(TODAY()=VI$4,"Today",IF(AND(LOOKUP($F16,TenantNames,TenantStartDates)&lt;=VI$4,LOOKUP($F16,TenantNames,TenantEndDates)&gt;=VI$4),IF(OR(AND(DAY(LOOKUP($F16,TenantNames,TenantStartDates))&gt;28,DAY(EOMONTH(VI$4,0))=28,DAY(VI$4)=28),AND(DAY(LOOKUP($F16,TenantNames,TenantStartDates))&gt;30,DAY(EOMONTH(VI$4,0))=30,DAY(VI$4)=30),DAY(LOOKUP($F16,TenantNames,TenantStartDates))=DAY(VI$4)),IF((LOOKUP($F16,TenantNames,TenantEndDates)-VI$4)&lt;=31,LOOKUP($F16,TenantNames,TenantTotalRevenues)-SUM($JA16:VH16),LOOKUP($F16,TenantNames,TenantMonthlyRents)),IF(AND((SUMIF($G$4:AHB$4,"&lt;"&amp;VI$4,$G16:AHB16))&gt;SUMIFS(TransactionAmounts,TenantSources,$F16,'Filtered Data'!$C$2:$C23,"&lt;"&amp;VI$4),VI$4&lt;TODAY()),"Late","Occupied")),)))</f>
        <v/>
      </c>
      <c r="VJ16" s="33" t="str">
        <f>IF(ISBLANK($F16),,IF(TODAY()=VJ$4,"Today",IF(AND(LOOKUP($F16,TenantNames,TenantStartDates)&lt;=VJ$4,LOOKUP($F16,TenantNames,TenantEndDates)&gt;=VJ$4),IF(OR(AND(DAY(LOOKUP($F16,TenantNames,TenantStartDates))&gt;28,DAY(EOMONTH(VJ$4,0))=28,DAY(VJ$4)=28),AND(DAY(LOOKUP($F16,TenantNames,TenantStartDates))&gt;30,DAY(EOMONTH(VJ$4,0))=30,DAY(VJ$4)=30),DAY(LOOKUP($F16,TenantNames,TenantStartDates))=DAY(VJ$4)),IF((LOOKUP($F16,TenantNames,TenantEndDates)-VJ$4)&lt;=31,LOOKUP($F16,TenantNames,TenantTotalRevenues)-SUM($JA16:VI16),LOOKUP($F16,TenantNames,TenantMonthlyRents)),IF(AND((SUMIF($G$4:AHB$4,"&lt;"&amp;VJ$4,$G16:AHB16))&gt;SUMIFS(TransactionAmounts,TenantSources,$F16,'Filtered Data'!$C$2:$C23,"&lt;"&amp;VJ$4),VJ$4&lt;TODAY()),"Late","Occupied")),)))</f>
        <v/>
      </c>
      <c r="VK16" s="33" t="str">
        <f>IF(ISBLANK($F16),,IF(TODAY()=VK$4,"Today",IF(AND(LOOKUP($F16,TenantNames,TenantStartDates)&lt;=VK$4,LOOKUP($F16,TenantNames,TenantEndDates)&gt;=VK$4),IF(OR(AND(DAY(LOOKUP($F16,TenantNames,TenantStartDates))&gt;28,DAY(EOMONTH(VK$4,0))=28,DAY(VK$4)=28),AND(DAY(LOOKUP($F16,TenantNames,TenantStartDates))&gt;30,DAY(EOMONTH(VK$4,0))=30,DAY(VK$4)=30),DAY(LOOKUP($F16,TenantNames,TenantStartDates))=DAY(VK$4)),IF((LOOKUP($F16,TenantNames,TenantEndDates)-VK$4)&lt;=31,LOOKUP($F16,TenantNames,TenantTotalRevenues)-SUM($JA16:VJ16),LOOKUP($F16,TenantNames,TenantMonthlyRents)),IF(AND((SUMIF($G$4:AHB$4,"&lt;"&amp;VK$4,$G16:AHB16))&gt;SUMIFS(TransactionAmounts,TenantSources,$F16,'Filtered Data'!$C$2:$C23,"&lt;"&amp;VK$4),VK$4&lt;TODAY()),"Late","Occupied")),)))</f>
        <v/>
      </c>
      <c r="VL16" s="33" t="str">
        <f>IF(ISBLANK($F16),,IF(TODAY()=VL$4,"Today",IF(AND(LOOKUP($F16,TenantNames,TenantStartDates)&lt;=VL$4,LOOKUP($F16,TenantNames,TenantEndDates)&gt;=VL$4),IF(OR(AND(DAY(LOOKUP($F16,TenantNames,TenantStartDates))&gt;28,DAY(EOMONTH(VL$4,0))=28,DAY(VL$4)=28),AND(DAY(LOOKUP($F16,TenantNames,TenantStartDates))&gt;30,DAY(EOMONTH(VL$4,0))=30,DAY(VL$4)=30),DAY(LOOKUP($F16,TenantNames,TenantStartDates))=DAY(VL$4)),IF((LOOKUP($F16,TenantNames,TenantEndDates)-VL$4)&lt;=31,LOOKUP($F16,TenantNames,TenantTotalRevenues)-SUM($JA16:VK16),LOOKUP($F16,TenantNames,TenantMonthlyRents)),IF(AND((SUMIF($G$4:AHB$4,"&lt;"&amp;VL$4,$G16:AHB16))&gt;SUMIFS(TransactionAmounts,TenantSources,$F16,'Filtered Data'!$C$2:$C23,"&lt;"&amp;VL$4),VL$4&lt;TODAY()),"Late","Occupied")),)))</f>
        <v/>
      </c>
      <c r="VM16" s="33" t="str">
        <f>IF(ISBLANK($F16),,IF(TODAY()=VM$4,"Today",IF(AND(LOOKUP($F16,TenantNames,TenantStartDates)&lt;=VM$4,LOOKUP($F16,TenantNames,TenantEndDates)&gt;=VM$4),IF(OR(AND(DAY(LOOKUP($F16,TenantNames,TenantStartDates))&gt;28,DAY(EOMONTH(VM$4,0))=28,DAY(VM$4)=28),AND(DAY(LOOKUP($F16,TenantNames,TenantStartDates))&gt;30,DAY(EOMONTH(VM$4,0))=30,DAY(VM$4)=30),DAY(LOOKUP($F16,TenantNames,TenantStartDates))=DAY(VM$4)),IF((LOOKUP($F16,TenantNames,TenantEndDates)-VM$4)&lt;=31,LOOKUP($F16,TenantNames,TenantTotalRevenues)-SUM($JA16:VL16),LOOKUP($F16,TenantNames,TenantMonthlyRents)),IF(AND((SUMIF($G$4:AHB$4,"&lt;"&amp;VM$4,$G16:AHB16))&gt;SUMIFS(TransactionAmounts,TenantSources,$F16,'Filtered Data'!$C$2:$C23,"&lt;"&amp;VM$4),VM$4&lt;TODAY()),"Late","Occupied")),)))</f>
        <v/>
      </c>
      <c r="VN16" s="33" t="str">
        <f>IF(ISBLANK($F16),,IF(TODAY()=VN$4,"Today",IF(AND(LOOKUP($F16,TenantNames,TenantStartDates)&lt;=VN$4,LOOKUP($F16,TenantNames,TenantEndDates)&gt;=VN$4),IF(OR(AND(DAY(LOOKUP($F16,TenantNames,TenantStartDates))&gt;28,DAY(EOMONTH(VN$4,0))=28,DAY(VN$4)=28),AND(DAY(LOOKUP($F16,TenantNames,TenantStartDates))&gt;30,DAY(EOMONTH(VN$4,0))=30,DAY(VN$4)=30),DAY(LOOKUP($F16,TenantNames,TenantStartDates))=DAY(VN$4)),IF((LOOKUP($F16,TenantNames,TenantEndDates)-VN$4)&lt;=31,LOOKUP($F16,TenantNames,TenantTotalRevenues)-SUM($JA16:VM16),LOOKUP($F16,TenantNames,TenantMonthlyRents)),IF(AND((SUMIF($G$4:AHB$4,"&lt;"&amp;VN$4,$G16:AHB16))&gt;SUMIFS(TransactionAmounts,TenantSources,$F16,'Filtered Data'!$C$2:$C23,"&lt;"&amp;VN$4),VN$4&lt;TODAY()),"Late","Occupied")),)))</f>
        <v/>
      </c>
      <c r="VO16" s="33" t="str">
        <f>IF(ISBLANK($F16),,IF(TODAY()=VO$4,"Today",IF(AND(LOOKUP($F16,TenantNames,TenantStartDates)&lt;=VO$4,LOOKUP($F16,TenantNames,TenantEndDates)&gt;=VO$4),IF(OR(AND(DAY(LOOKUP($F16,TenantNames,TenantStartDates))&gt;28,DAY(EOMONTH(VO$4,0))=28,DAY(VO$4)=28),AND(DAY(LOOKUP($F16,TenantNames,TenantStartDates))&gt;30,DAY(EOMONTH(VO$4,0))=30,DAY(VO$4)=30),DAY(LOOKUP($F16,TenantNames,TenantStartDates))=DAY(VO$4)),IF((LOOKUP($F16,TenantNames,TenantEndDates)-VO$4)&lt;=31,LOOKUP($F16,TenantNames,TenantTotalRevenues)-SUM($JA16:VN16),LOOKUP($F16,TenantNames,TenantMonthlyRents)),IF(AND((SUMIF($G$4:AHB$4,"&lt;"&amp;VO$4,$G16:AHB16))&gt;SUMIFS(TransactionAmounts,TenantSources,$F16,'Filtered Data'!$C$2:$C23,"&lt;"&amp;VO$4),VO$4&lt;TODAY()),"Late","Occupied")),)))</f>
        <v/>
      </c>
      <c r="VP16" s="33" t="str">
        <f>IF(ISBLANK($F16),,IF(TODAY()=VP$4,"Today",IF(AND(LOOKUP($F16,TenantNames,TenantStartDates)&lt;=VP$4,LOOKUP($F16,TenantNames,TenantEndDates)&gt;=VP$4),IF(OR(AND(DAY(LOOKUP($F16,TenantNames,TenantStartDates))&gt;28,DAY(EOMONTH(VP$4,0))=28,DAY(VP$4)=28),AND(DAY(LOOKUP($F16,TenantNames,TenantStartDates))&gt;30,DAY(EOMONTH(VP$4,0))=30,DAY(VP$4)=30),DAY(LOOKUP($F16,TenantNames,TenantStartDates))=DAY(VP$4)),IF((LOOKUP($F16,TenantNames,TenantEndDates)-VP$4)&lt;=31,LOOKUP($F16,TenantNames,TenantTotalRevenues)-SUM($JA16:VO16),LOOKUP($F16,TenantNames,TenantMonthlyRents)),IF(AND((SUMIF($G$4:AHB$4,"&lt;"&amp;VP$4,$G16:AHB16))&gt;SUMIFS(TransactionAmounts,TenantSources,$F16,'Filtered Data'!$C$2:$C23,"&lt;"&amp;VP$4),VP$4&lt;TODAY()),"Late","Occupied")),)))</f>
        <v/>
      </c>
      <c r="VQ16" s="33" t="str">
        <f>IF(ISBLANK($F16),,IF(TODAY()=VQ$4,"Today",IF(AND(LOOKUP($F16,TenantNames,TenantStartDates)&lt;=VQ$4,LOOKUP($F16,TenantNames,TenantEndDates)&gt;=VQ$4),IF(OR(AND(DAY(LOOKUP($F16,TenantNames,TenantStartDates))&gt;28,DAY(EOMONTH(VQ$4,0))=28,DAY(VQ$4)=28),AND(DAY(LOOKUP($F16,TenantNames,TenantStartDates))&gt;30,DAY(EOMONTH(VQ$4,0))=30,DAY(VQ$4)=30),DAY(LOOKUP($F16,TenantNames,TenantStartDates))=DAY(VQ$4)),IF((LOOKUP($F16,TenantNames,TenantEndDates)-VQ$4)&lt;=31,LOOKUP($F16,TenantNames,TenantTotalRevenues)-SUM($JA16:VP16),LOOKUP($F16,TenantNames,TenantMonthlyRents)),IF(AND((SUMIF($G$4:AHB$4,"&lt;"&amp;VQ$4,$G16:AHB16))&gt;SUMIFS(TransactionAmounts,TenantSources,$F16,'Filtered Data'!$C$2:$C23,"&lt;"&amp;VQ$4),VQ$4&lt;TODAY()),"Late","Occupied")),)))</f>
        <v/>
      </c>
      <c r="VR16" s="33" t="str">
        <f>IF(ISBLANK($F16),,IF(TODAY()=VR$4,"Today",IF(AND(LOOKUP($F16,TenantNames,TenantStartDates)&lt;=VR$4,LOOKUP($F16,TenantNames,TenantEndDates)&gt;=VR$4),IF(OR(AND(DAY(LOOKUP($F16,TenantNames,TenantStartDates))&gt;28,DAY(EOMONTH(VR$4,0))=28,DAY(VR$4)=28),AND(DAY(LOOKUP($F16,TenantNames,TenantStartDates))&gt;30,DAY(EOMONTH(VR$4,0))=30,DAY(VR$4)=30),DAY(LOOKUP($F16,TenantNames,TenantStartDates))=DAY(VR$4)),IF((LOOKUP($F16,TenantNames,TenantEndDates)-VR$4)&lt;=31,LOOKUP($F16,TenantNames,TenantTotalRevenues)-SUM($JA16:VQ16),LOOKUP($F16,TenantNames,TenantMonthlyRents)),IF(AND((SUMIF($G$4:AHB$4,"&lt;"&amp;VR$4,$G16:AHB16))&gt;SUMIFS(TransactionAmounts,TenantSources,$F16,'Filtered Data'!$C$2:$C23,"&lt;"&amp;VR$4),VR$4&lt;TODAY()),"Late","Occupied")),)))</f>
        <v/>
      </c>
      <c r="VS16" s="33" t="str">
        <f>IF(ISBLANK($F16),,IF(TODAY()=VS$4,"Today",IF(AND(LOOKUP($F16,TenantNames,TenantStartDates)&lt;=VS$4,LOOKUP($F16,TenantNames,TenantEndDates)&gt;=VS$4),IF(OR(AND(DAY(LOOKUP($F16,TenantNames,TenantStartDates))&gt;28,DAY(EOMONTH(VS$4,0))=28,DAY(VS$4)=28),AND(DAY(LOOKUP($F16,TenantNames,TenantStartDates))&gt;30,DAY(EOMONTH(VS$4,0))=30,DAY(VS$4)=30),DAY(LOOKUP($F16,TenantNames,TenantStartDates))=DAY(VS$4)),IF((LOOKUP($F16,TenantNames,TenantEndDates)-VS$4)&lt;=31,LOOKUP($F16,TenantNames,TenantTotalRevenues)-SUM($JA16:VR16),LOOKUP($F16,TenantNames,TenantMonthlyRents)),IF(AND((SUMIF($G$4:AHB$4,"&lt;"&amp;VS$4,$G16:AHB16))&gt;SUMIFS(TransactionAmounts,TenantSources,$F16,'Filtered Data'!$C$2:$C23,"&lt;"&amp;VS$4),VS$4&lt;TODAY()),"Late","Occupied")),)))</f>
        <v/>
      </c>
      <c r="VT16" s="33" t="str">
        <f>IF(ISBLANK($F16),,IF(TODAY()=VT$4,"Today",IF(AND(LOOKUP($F16,TenantNames,TenantStartDates)&lt;=VT$4,LOOKUP($F16,TenantNames,TenantEndDates)&gt;=VT$4),IF(OR(AND(DAY(LOOKUP($F16,TenantNames,TenantStartDates))&gt;28,DAY(EOMONTH(VT$4,0))=28,DAY(VT$4)=28),AND(DAY(LOOKUP($F16,TenantNames,TenantStartDates))&gt;30,DAY(EOMONTH(VT$4,0))=30,DAY(VT$4)=30),DAY(LOOKUP($F16,TenantNames,TenantStartDates))=DAY(VT$4)),IF((LOOKUP($F16,TenantNames,TenantEndDates)-VT$4)&lt;=31,LOOKUP($F16,TenantNames,TenantTotalRevenues)-SUM($JA16:VS16),LOOKUP($F16,TenantNames,TenantMonthlyRents)),IF(AND((SUMIF($G$4:AHB$4,"&lt;"&amp;VT$4,$G16:AHB16))&gt;SUMIFS(TransactionAmounts,TenantSources,$F16,'Filtered Data'!$C$2:$C23,"&lt;"&amp;VT$4),VT$4&lt;TODAY()),"Late","Occupied")),)))</f>
        <v/>
      </c>
      <c r="VU16" s="33" t="str">
        <f>IF(ISBLANK($F16),,IF(TODAY()=VU$4,"Today",IF(AND(LOOKUP($F16,TenantNames,TenantStartDates)&lt;=VU$4,LOOKUP($F16,TenantNames,TenantEndDates)&gt;=VU$4),IF(OR(AND(DAY(LOOKUP($F16,TenantNames,TenantStartDates))&gt;28,DAY(EOMONTH(VU$4,0))=28,DAY(VU$4)=28),AND(DAY(LOOKUP($F16,TenantNames,TenantStartDates))&gt;30,DAY(EOMONTH(VU$4,0))=30,DAY(VU$4)=30),DAY(LOOKUP($F16,TenantNames,TenantStartDates))=DAY(VU$4)),IF((LOOKUP($F16,TenantNames,TenantEndDates)-VU$4)&lt;=31,LOOKUP($F16,TenantNames,TenantTotalRevenues)-SUM($JA16:VT16),LOOKUP($F16,TenantNames,TenantMonthlyRents)),IF(AND((SUMIF($G$4:AHB$4,"&lt;"&amp;VU$4,$G16:AHB16))&gt;SUMIFS(TransactionAmounts,TenantSources,$F16,'Filtered Data'!$C$2:$C23,"&lt;"&amp;VU$4),VU$4&lt;TODAY()),"Late","Occupied")),)))</f>
        <v/>
      </c>
      <c r="VV16" s="33" t="str">
        <f>IF(ISBLANK($F16),,IF(TODAY()=VV$4,"Today",IF(AND(LOOKUP($F16,TenantNames,TenantStartDates)&lt;=VV$4,LOOKUP($F16,TenantNames,TenantEndDates)&gt;=VV$4),IF(OR(AND(DAY(LOOKUP($F16,TenantNames,TenantStartDates))&gt;28,DAY(EOMONTH(VV$4,0))=28,DAY(VV$4)=28),AND(DAY(LOOKUP($F16,TenantNames,TenantStartDates))&gt;30,DAY(EOMONTH(VV$4,0))=30,DAY(VV$4)=30),DAY(LOOKUP($F16,TenantNames,TenantStartDates))=DAY(VV$4)),IF((LOOKUP($F16,TenantNames,TenantEndDates)-VV$4)&lt;=31,LOOKUP($F16,TenantNames,TenantTotalRevenues)-SUM($JA16:VU16),LOOKUP($F16,TenantNames,TenantMonthlyRents)),IF(AND((SUMIF($G$4:AHB$4,"&lt;"&amp;VV$4,$G16:AHB16))&gt;SUMIFS(TransactionAmounts,TenantSources,$F16,'Filtered Data'!$C$2:$C23,"&lt;"&amp;VV$4),VV$4&lt;TODAY()),"Late","Occupied")),)))</f>
        <v/>
      </c>
      <c r="VW16" s="33" t="str">
        <f>IF(ISBLANK($F16),,IF(TODAY()=VW$4,"Today",IF(AND(LOOKUP($F16,TenantNames,TenantStartDates)&lt;=VW$4,LOOKUP($F16,TenantNames,TenantEndDates)&gt;=VW$4),IF(OR(AND(DAY(LOOKUP($F16,TenantNames,TenantStartDates))&gt;28,DAY(EOMONTH(VW$4,0))=28,DAY(VW$4)=28),AND(DAY(LOOKUP($F16,TenantNames,TenantStartDates))&gt;30,DAY(EOMONTH(VW$4,0))=30,DAY(VW$4)=30),DAY(LOOKUP($F16,TenantNames,TenantStartDates))=DAY(VW$4)),IF((LOOKUP($F16,TenantNames,TenantEndDates)-VW$4)&lt;=31,LOOKUP($F16,TenantNames,TenantTotalRevenues)-SUM($JA16:VV16),LOOKUP($F16,TenantNames,TenantMonthlyRents)),IF(AND((SUMIF($G$4:AHB$4,"&lt;"&amp;VW$4,$G16:AHB16))&gt;SUMIFS(TransactionAmounts,TenantSources,$F16,'Filtered Data'!$C$2:$C23,"&lt;"&amp;VW$4),VW$4&lt;TODAY()),"Late","Occupied")),)))</f>
        <v/>
      </c>
      <c r="VX16" s="33" t="str">
        <f>IF(ISBLANK($F16),,IF(TODAY()=VX$4,"Today",IF(AND(LOOKUP($F16,TenantNames,TenantStartDates)&lt;=VX$4,LOOKUP($F16,TenantNames,TenantEndDates)&gt;=VX$4),IF(OR(AND(DAY(LOOKUP($F16,TenantNames,TenantStartDates))&gt;28,DAY(EOMONTH(VX$4,0))=28,DAY(VX$4)=28),AND(DAY(LOOKUP($F16,TenantNames,TenantStartDates))&gt;30,DAY(EOMONTH(VX$4,0))=30,DAY(VX$4)=30),DAY(LOOKUP($F16,TenantNames,TenantStartDates))=DAY(VX$4)),IF((LOOKUP($F16,TenantNames,TenantEndDates)-VX$4)&lt;=31,LOOKUP($F16,TenantNames,TenantTotalRevenues)-SUM($JA16:VW16),LOOKUP($F16,TenantNames,TenantMonthlyRents)),IF(AND((SUMIF($G$4:AHB$4,"&lt;"&amp;VX$4,$G16:AHB16))&gt;SUMIFS(TransactionAmounts,TenantSources,$F16,'Filtered Data'!$C$2:$C23,"&lt;"&amp;VX$4),VX$4&lt;TODAY()),"Late","Occupied")),)))</f>
        <v/>
      </c>
      <c r="VY16" s="33" t="str">
        <f>IF(ISBLANK($F16),,IF(TODAY()=VY$4,"Today",IF(AND(LOOKUP($F16,TenantNames,TenantStartDates)&lt;=VY$4,LOOKUP($F16,TenantNames,TenantEndDates)&gt;=VY$4),IF(OR(AND(DAY(LOOKUP($F16,TenantNames,TenantStartDates))&gt;28,DAY(EOMONTH(VY$4,0))=28,DAY(VY$4)=28),AND(DAY(LOOKUP($F16,TenantNames,TenantStartDates))&gt;30,DAY(EOMONTH(VY$4,0))=30,DAY(VY$4)=30),DAY(LOOKUP($F16,TenantNames,TenantStartDates))=DAY(VY$4)),IF((LOOKUP($F16,TenantNames,TenantEndDates)-VY$4)&lt;=31,LOOKUP($F16,TenantNames,TenantTotalRevenues)-SUM($JA16:VX16),LOOKUP($F16,TenantNames,TenantMonthlyRents)),IF(AND((SUMIF($G$4:AHB$4,"&lt;"&amp;VY$4,$G16:AHB16))&gt;SUMIFS(TransactionAmounts,TenantSources,$F16,'Filtered Data'!$C$2:$C23,"&lt;"&amp;VY$4),VY$4&lt;TODAY()),"Late","Occupied")),)))</f>
        <v/>
      </c>
      <c r="VZ16" s="33" t="str">
        <f>IF(ISBLANK($F16),,IF(TODAY()=VZ$4,"Today",IF(AND(LOOKUP($F16,TenantNames,TenantStartDates)&lt;=VZ$4,LOOKUP($F16,TenantNames,TenantEndDates)&gt;=VZ$4),IF(OR(AND(DAY(LOOKUP($F16,TenantNames,TenantStartDates))&gt;28,DAY(EOMONTH(VZ$4,0))=28,DAY(VZ$4)=28),AND(DAY(LOOKUP($F16,TenantNames,TenantStartDates))&gt;30,DAY(EOMONTH(VZ$4,0))=30,DAY(VZ$4)=30),DAY(LOOKUP($F16,TenantNames,TenantStartDates))=DAY(VZ$4)),IF((LOOKUP($F16,TenantNames,TenantEndDates)-VZ$4)&lt;=31,LOOKUP($F16,TenantNames,TenantTotalRevenues)-SUM($JA16:VY16),LOOKUP($F16,TenantNames,TenantMonthlyRents)),IF(AND((SUMIF($G$4:AHB$4,"&lt;"&amp;VZ$4,$G16:AHB16))&gt;SUMIFS(TransactionAmounts,TenantSources,$F16,'Filtered Data'!$C$2:$C23,"&lt;"&amp;VZ$4),VZ$4&lt;TODAY()),"Late","Occupied")),)))</f>
        <v/>
      </c>
      <c r="WA16" s="33" t="str">
        <f>IF(ISBLANK($F16),,IF(TODAY()=WA$4,"Today",IF(AND(LOOKUP($F16,TenantNames,TenantStartDates)&lt;=WA$4,LOOKUP($F16,TenantNames,TenantEndDates)&gt;=WA$4),IF(OR(AND(DAY(LOOKUP($F16,TenantNames,TenantStartDates))&gt;28,DAY(EOMONTH(WA$4,0))=28,DAY(WA$4)=28),AND(DAY(LOOKUP($F16,TenantNames,TenantStartDates))&gt;30,DAY(EOMONTH(WA$4,0))=30,DAY(WA$4)=30),DAY(LOOKUP($F16,TenantNames,TenantStartDates))=DAY(WA$4)),IF((LOOKUP($F16,TenantNames,TenantEndDates)-WA$4)&lt;=31,LOOKUP($F16,TenantNames,TenantTotalRevenues)-SUM($JA16:VZ16),LOOKUP($F16,TenantNames,TenantMonthlyRents)),IF(AND((SUMIF($G$4:AHB$4,"&lt;"&amp;WA$4,$G16:AHB16))&gt;SUMIFS(TransactionAmounts,TenantSources,$F16,'Filtered Data'!$C$2:$C23,"&lt;"&amp;WA$4),WA$4&lt;TODAY()),"Late","Occupied")),)))</f>
        <v/>
      </c>
      <c r="WB16" s="33" t="str">
        <f>IF(ISBLANK($F16),,IF(TODAY()=WB$4,"Today",IF(AND(LOOKUP($F16,TenantNames,TenantStartDates)&lt;=WB$4,LOOKUP($F16,TenantNames,TenantEndDates)&gt;=WB$4),IF(OR(AND(DAY(LOOKUP($F16,TenantNames,TenantStartDates))&gt;28,DAY(EOMONTH(WB$4,0))=28,DAY(WB$4)=28),AND(DAY(LOOKUP($F16,TenantNames,TenantStartDates))&gt;30,DAY(EOMONTH(WB$4,0))=30,DAY(WB$4)=30),DAY(LOOKUP($F16,TenantNames,TenantStartDates))=DAY(WB$4)),IF((LOOKUP($F16,TenantNames,TenantEndDates)-WB$4)&lt;=31,LOOKUP($F16,TenantNames,TenantTotalRevenues)-SUM($JA16:WA16),LOOKUP($F16,TenantNames,TenantMonthlyRents)),IF(AND((SUMIF($G$4:AHB$4,"&lt;"&amp;WB$4,$G16:AHB16))&gt;SUMIFS(TransactionAmounts,TenantSources,$F16,'Filtered Data'!$C$2:$C23,"&lt;"&amp;WB$4),WB$4&lt;TODAY()),"Late","Occupied")),)))</f>
        <v/>
      </c>
      <c r="WC16" s="33" t="str">
        <f>IF(ISBLANK($F16),,IF(TODAY()=WC$4,"Today",IF(AND(LOOKUP($F16,TenantNames,TenantStartDates)&lt;=WC$4,LOOKUP($F16,TenantNames,TenantEndDates)&gt;=WC$4),IF(OR(AND(DAY(LOOKUP($F16,TenantNames,TenantStartDates))&gt;28,DAY(EOMONTH(WC$4,0))=28,DAY(WC$4)=28),AND(DAY(LOOKUP($F16,TenantNames,TenantStartDates))&gt;30,DAY(EOMONTH(WC$4,0))=30,DAY(WC$4)=30),DAY(LOOKUP($F16,TenantNames,TenantStartDates))=DAY(WC$4)),IF((LOOKUP($F16,TenantNames,TenantEndDates)-WC$4)&lt;=31,LOOKUP($F16,TenantNames,TenantTotalRevenues)-SUM($JA16:WB16),LOOKUP($F16,TenantNames,TenantMonthlyRents)),IF(AND((SUMIF($G$4:AHB$4,"&lt;"&amp;WC$4,$G16:AHB16))&gt;SUMIFS(TransactionAmounts,TenantSources,$F16,'Filtered Data'!$C$2:$C23,"&lt;"&amp;WC$4),WC$4&lt;TODAY()),"Late","Occupied")),)))</f>
        <v/>
      </c>
      <c r="WD16" s="33" t="str">
        <f>IF(ISBLANK($F16),,IF(TODAY()=WD$4,"Today",IF(AND(LOOKUP($F16,TenantNames,TenantStartDates)&lt;=WD$4,LOOKUP($F16,TenantNames,TenantEndDates)&gt;=WD$4),IF(OR(AND(DAY(LOOKUP($F16,TenantNames,TenantStartDates))&gt;28,DAY(EOMONTH(WD$4,0))=28,DAY(WD$4)=28),AND(DAY(LOOKUP($F16,TenantNames,TenantStartDates))&gt;30,DAY(EOMONTH(WD$4,0))=30,DAY(WD$4)=30),DAY(LOOKUP($F16,TenantNames,TenantStartDates))=DAY(WD$4)),IF((LOOKUP($F16,TenantNames,TenantEndDates)-WD$4)&lt;=31,LOOKUP($F16,TenantNames,TenantTotalRevenues)-SUM($JA16:WC16),LOOKUP($F16,TenantNames,TenantMonthlyRents)),IF(AND((SUMIF($G$4:AHB$4,"&lt;"&amp;WD$4,$G16:AHB16))&gt;SUMIFS(TransactionAmounts,TenantSources,$F16,'Filtered Data'!$C$2:$C23,"&lt;"&amp;WD$4),WD$4&lt;TODAY()),"Late","Occupied")),)))</f>
        <v/>
      </c>
      <c r="WE16" s="33" t="str">
        <f>IF(ISBLANK($F16),,IF(TODAY()=WE$4,"Today",IF(AND(LOOKUP($F16,TenantNames,TenantStartDates)&lt;=WE$4,LOOKUP($F16,TenantNames,TenantEndDates)&gt;=WE$4),IF(OR(AND(DAY(LOOKUP($F16,TenantNames,TenantStartDates))&gt;28,DAY(EOMONTH(WE$4,0))=28,DAY(WE$4)=28),AND(DAY(LOOKUP($F16,TenantNames,TenantStartDates))&gt;30,DAY(EOMONTH(WE$4,0))=30,DAY(WE$4)=30),DAY(LOOKUP($F16,TenantNames,TenantStartDates))=DAY(WE$4)),IF((LOOKUP($F16,TenantNames,TenantEndDates)-WE$4)&lt;=31,LOOKUP($F16,TenantNames,TenantTotalRevenues)-SUM($JA16:WD16),LOOKUP($F16,TenantNames,TenantMonthlyRents)),IF(AND((SUMIF($G$4:AHB$4,"&lt;"&amp;WE$4,$G16:AHB16))&gt;SUMIFS(TransactionAmounts,TenantSources,$F16,'Filtered Data'!$C$2:$C23,"&lt;"&amp;WE$4),WE$4&lt;TODAY()),"Late","Occupied")),)))</f>
        <v/>
      </c>
      <c r="WF16" s="33" t="str">
        <f>IF(ISBLANK($F16),,IF(TODAY()=WF$4,"Today",IF(AND(LOOKUP($F16,TenantNames,TenantStartDates)&lt;=WF$4,LOOKUP($F16,TenantNames,TenantEndDates)&gt;=WF$4),IF(OR(AND(DAY(LOOKUP($F16,TenantNames,TenantStartDates))&gt;28,DAY(EOMONTH(WF$4,0))=28,DAY(WF$4)=28),AND(DAY(LOOKUP($F16,TenantNames,TenantStartDates))&gt;30,DAY(EOMONTH(WF$4,0))=30,DAY(WF$4)=30),DAY(LOOKUP($F16,TenantNames,TenantStartDates))=DAY(WF$4)),IF((LOOKUP($F16,TenantNames,TenantEndDates)-WF$4)&lt;=31,LOOKUP($F16,TenantNames,TenantTotalRevenues)-SUM($JA16:WE16),LOOKUP($F16,TenantNames,TenantMonthlyRents)),IF(AND((SUMIF($G$4:AHB$4,"&lt;"&amp;WF$4,$G16:AHB16))&gt;SUMIFS(TransactionAmounts,TenantSources,$F16,'Filtered Data'!$C$2:$C23,"&lt;"&amp;WF$4),WF$4&lt;TODAY()),"Late","Occupied")),)))</f>
        <v/>
      </c>
      <c r="WG16" s="33" t="str">
        <f>IF(ISBLANK($F16),,IF(TODAY()=WG$4,"Today",IF(AND(LOOKUP($F16,TenantNames,TenantStartDates)&lt;=WG$4,LOOKUP($F16,TenantNames,TenantEndDates)&gt;=WG$4),IF(OR(AND(DAY(LOOKUP($F16,TenantNames,TenantStartDates))&gt;28,DAY(EOMONTH(WG$4,0))=28,DAY(WG$4)=28),AND(DAY(LOOKUP($F16,TenantNames,TenantStartDates))&gt;30,DAY(EOMONTH(WG$4,0))=30,DAY(WG$4)=30),DAY(LOOKUP($F16,TenantNames,TenantStartDates))=DAY(WG$4)),IF((LOOKUP($F16,TenantNames,TenantEndDates)-WG$4)&lt;=31,LOOKUP($F16,TenantNames,TenantTotalRevenues)-SUM($JA16:WF16),LOOKUP($F16,TenantNames,TenantMonthlyRents)),IF(AND((SUMIF($G$4:AHB$4,"&lt;"&amp;WG$4,$G16:AHB16))&gt;SUMIFS(TransactionAmounts,TenantSources,$F16,'Filtered Data'!$C$2:$C23,"&lt;"&amp;WG$4),WG$4&lt;TODAY()),"Late","Occupied")),)))</f>
        <v/>
      </c>
      <c r="WH16" s="33" t="str">
        <f>IF(ISBLANK($F16),,IF(TODAY()=WH$4,"Today",IF(AND(LOOKUP($F16,TenantNames,TenantStartDates)&lt;=WH$4,LOOKUP($F16,TenantNames,TenantEndDates)&gt;=WH$4),IF(OR(AND(DAY(LOOKUP($F16,TenantNames,TenantStartDates))&gt;28,DAY(EOMONTH(WH$4,0))=28,DAY(WH$4)=28),AND(DAY(LOOKUP($F16,TenantNames,TenantStartDates))&gt;30,DAY(EOMONTH(WH$4,0))=30,DAY(WH$4)=30),DAY(LOOKUP($F16,TenantNames,TenantStartDates))=DAY(WH$4)),IF((LOOKUP($F16,TenantNames,TenantEndDates)-WH$4)&lt;=31,LOOKUP($F16,TenantNames,TenantTotalRevenues)-SUM($JA16:WG16),LOOKUP($F16,TenantNames,TenantMonthlyRents)),IF(AND((SUMIF($G$4:AHB$4,"&lt;"&amp;WH$4,$G16:AHB16))&gt;SUMIFS(TransactionAmounts,TenantSources,$F16,'Filtered Data'!$C$2:$C23,"&lt;"&amp;WH$4),WH$4&lt;TODAY()),"Late","Occupied")),)))</f>
        <v/>
      </c>
      <c r="WI16" s="33" t="str">
        <f>IF(ISBLANK($F16),,IF(TODAY()=WI$4,"Today",IF(AND(LOOKUP($F16,TenantNames,TenantStartDates)&lt;=WI$4,LOOKUP($F16,TenantNames,TenantEndDates)&gt;=WI$4),IF(OR(AND(DAY(LOOKUP($F16,TenantNames,TenantStartDates))&gt;28,DAY(EOMONTH(WI$4,0))=28,DAY(WI$4)=28),AND(DAY(LOOKUP($F16,TenantNames,TenantStartDates))&gt;30,DAY(EOMONTH(WI$4,0))=30,DAY(WI$4)=30),DAY(LOOKUP($F16,TenantNames,TenantStartDates))=DAY(WI$4)),IF((LOOKUP($F16,TenantNames,TenantEndDates)-WI$4)&lt;=31,LOOKUP($F16,TenantNames,TenantTotalRevenues)-SUM($JA16:WH16),LOOKUP($F16,TenantNames,TenantMonthlyRents)),IF(AND((SUMIF($G$4:AHB$4,"&lt;"&amp;WI$4,$G16:AHB16))&gt;SUMIFS(TransactionAmounts,TenantSources,$F16,'Filtered Data'!$C$2:$C23,"&lt;"&amp;WI$4),WI$4&lt;TODAY()),"Late","Occupied")),)))</f>
        <v/>
      </c>
      <c r="WJ16" s="33" t="str">
        <f>IF(ISBLANK($F16),,IF(TODAY()=WJ$4,"Today",IF(AND(LOOKUP($F16,TenantNames,TenantStartDates)&lt;=WJ$4,LOOKUP($F16,TenantNames,TenantEndDates)&gt;=WJ$4),IF(OR(AND(DAY(LOOKUP($F16,TenantNames,TenantStartDates))&gt;28,DAY(EOMONTH(WJ$4,0))=28,DAY(WJ$4)=28),AND(DAY(LOOKUP($F16,TenantNames,TenantStartDates))&gt;30,DAY(EOMONTH(WJ$4,0))=30,DAY(WJ$4)=30),DAY(LOOKUP($F16,TenantNames,TenantStartDates))=DAY(WJ$4)),IF((LOOKUP($F16,TenantNames,TenantEndDates)-WJ$4)&lt;=31,LOOKUP($F16,TenantNames,TenantTotalRevenues)-SUM($JA16:WI16),LOOKUP($F16,TenantNames,TenantMonthlyRents)),IF(AND((SUMIF($G$4:AHB$4,"&lt;"&amp;WJ$4,$G16:AHB16))&gt;SUMIFS(TransactionAmounts,TenantSources,$F16,'Filtered Data'!$C$2:$C23,"&lt;"&amp;WJ$4),WJ$4&lt;TODAY()),"Late","Occupied")),)))</f>
        <v/>
      </c>
      <c r="WK16" s="33" t="str">
        <f>IF(ISBLANK($F16),,IF(TODAY()=WK$4,"Today",IF(AND(LOOKUP($F16,TenantNames,TenantStartDates)&lt;=WK$4,LOOKUP($F16,TenantNames,TenantEndDates)&gt;=WK$4),IF(OR(AND(DAY(LOOKUP($F16,TenantNames,TenantStartDates))&gt;28,DAY(EOMONTH(WK$4,0))=28,DAY(WK$4)=28),AND(DAY(LOOKUP($F16,TenantNames,TenantStartDates))&gt;30,DAY(EOMONTH(WK$4,0))=30,DAY(WK$4)=30),DAY(LOOKUP($F16,TenantNames,TenantStartDates))=DAY(WK$4)),IF((LOOKUP($F16,TenantNames,TenantEndDates)-WK$4)&lt;=31,LOOKUP($F16,TenantNames,TenantTotalRevenues)-SUM($JA16:WJ16),LOOKUP($F16,TenantNames,TenantMonthlyRents)),IF(AND((SUMIF($G$4:AHB$4,"&lt;"&amp;WK$4,$G16:AHB16))&gt;SUMIFS(TransactionAmounts,TenantSources,$F16,'Filtered Data'!$C$2:$C23,"&lt;"&amp;WK$4),WK$4&lt;TODAY()),"Late","Occupied")),)))</f>
        <v/>
      </c>
      <c r="WL16" s="33" t="str">
        <f>IF(ISBLANK($F16),,IF(TODAY()=WL$4,"Today",IF(AND(LOOKUP($F16,TenantNames,TenantStartDates)&lt;=WL$4,LOOKUP($F16,TenantNames,TenantEndDates)&gt;=WL$4),IF(OR(AND(DAY(LOOKUP($F16,TenantNames,TenantStartDates))&gt;28,DAY(EOMONTH(WL$4,0))=28,DAY(WL$4)=28),AND(DAY(LOOKUP($F16,TenantNames,TenantStartDates))&gt;30,DAY(EOMONTH(WL$4,0))=30,DAY(WL$4)=30),DAY(LOOKUP($F16,TenantNames,TenantStartDates))=DAY(WL$4)),IF((LOOKUP($F16,TenantNames,TenantEndDates)-WL$4)&lt;=31,LOOKUP($F16,TenantNames,TenantTotalRevenues)-SUM($JA16:WK16),LOOKUP($F16,TenantNames,TenantMonthlyRents)),IF(AND((SUMIF($G$4:AHB$4,"&lt;"&amp;WL$4,$G16:AHB16))&gt;SUMIFS(TransactionAmounts,TenantSources,$F16,'Filtered Data'!$C$2:$C23,"&lt;"&amp;WL$4),WL$4&lt;TODAY()),"Late","Occupied")),)))</f>
        <v/>
      </c>
      <c r="WM16" s="33" t="str">
        <f>IF(ISBLANK($F16),,IF(TODAY()=WM$4,"Today",IF(AND(LOOKUP($F16,TenantNames,TenantStartDates)&lt;=WM$4,LOOKUP($F16,TenantNames,TenantEndDates)&gt;=WM$4),IF(OR(AND(DAY(LOOKUP($F16,TenantNames,TenantStartDates))&gt;28,DAY(EOMONTH(WM$4,0))=28,DAY(WM$4)=28),AND(DAY(LOOKUP($F16,TenantNames,TenantStartDates))&gt;30,DAY(EOMONTH(WM$4,0))=30,DAY(WM$4)=30),DAY(LOOKUP($F16,TenantNames,TenantStartDates))=DAY(WM$4)),IF((LOOKUP($F16,TenantNames,TenantEndDates)-WM$4)&lt;=31,LOOKUP($F16,TenantNames,TenantTotalRevenues)-SUM($JA16:WL16),LOOKUP($F16,TenantNames,TenantMonthlyRents)),IF(AND((SUMIF($G$4:AHB$4,"&lt;"&amp;WM$4,$G16:AHB16))&gt;SUMIFS(TransactionAmounts,TenantSources,$F16,'Filtered Data'!$C$2:$C23,"&lt;"&amp;WM$4),WM$4&lt;TODAY()),"Late","Occupied")),)))</f>
        <v/>
      </c>
      <c r="WN16" s="33" t="str">
        <f>IF(ISBLANK($F16),,IF(TODAY()=WN$4,"Today",IF(AND(LOOKUP($F16,TenantNames,TenantStartDates)&lt;=WN$4,LOOKUP($F16,TenantNames,TenantEndDates)&gt;=WN$4),IF(OR(AND(DAY(LOOKUP($F16,TenantNames,TenantStartDates))&gt;28,DAY(EOMONTH(WN$4,0))=28,DAY(WN$4)=28),AND(DAY(LOOKUP($F16,TenantNames,TenantStartDates))&gt;30,DAY(EOMONTH(WN$4,0))=30,DAY(WN$4)=30),DAY(LOOKUP($F16,TenantNames,TenantStartDates))=DAY(WN$4)),IF((LOOKUP($F16,TenantNames,TenantEndDates)-WN$4)&lt;=31,LOOKUP($F16,TenantNames,TenantTotalRevenues)-SUM($JA16:WM16),LOOKUP($F16,TenantNames,TenantMonthlyRents)),IF(AND((SUMIF($G$4:AHB$4,"&lt;"&amp;WN$4,$G16:AHB16))&gt;SUMIFS(TransactionAmounts,TenantSources,$F16,'Filtered Data'!$C$2:$C23,"&lt;"&amp;WN$4),WN$4&lt;TODAY()),"Late","Occupied")),)))</f>
        <v/>
      </c>
      <c r="WO16" s="33" t="str">
        <f>IF(ISBLANK($F16),,IF(TODAY()=WO$4,"Today",IF(AND(LOOKUP($F16,TenantNames,TenantStartDates)&lt;=WO$4,LOOKUP($F16,TenantNames,TenantEndDates)&gt;=WO$4),IF(OR(AND(DAY(LOOKUP($F16,TenantNames,TenantStartDates))&gt;28,DAY(EOMONTH(WO$4,0))=28,DAY(WO$4)=28),AND(DAY(LOOKUP($F16,TenantNames,TenantStartDates))&gt;30,DAY(EOMONTH(WO$4,0))=30,DAY(WO$4)=30),DAY(LOOKUP($F16,TenantNames,TenantStartDates))=DAY(WO$4)),IF((LOOKUP($F16,TenantNames,TenantEndDates)-WO$4)&lt;=31,LOOKUP($F16,TenantNames,TenantTotalRevenues)-SUM($JA16:WN16),LOOKUP($F16,TenantNames,TenantMonthlyRents)),IF(AND((SUMIF($G$4:AHB$4,"&lt;"&amp;WO$4,$G16:AHB16))&gt;SUMIFS(TransactionAmounts,TenantSources,$F16,'Filtered Data'!$C$2:$C23,"&lt;"&amp;WO$4),WO$4&lt;TODAY()),"Late","Occupied")),)))</f>
        <v/>
      </c>
      <c r="WP16" s="33" t="str">
        <f>IF(ISBLANK($F16),,IF(TODAY()=WP$4,"Today",IF(AND(LOOKUP($F16,TenantNames,TenantStartDates)&lt;=WP$4,LOOKUP($F16,TenantNames,TenantEndDates)&gt;=WP$4),IF(OR(AND(DAY(LOOKUP($F16,TenantNames,TenantStartDates))&gt;28,DAY(EOMONTH(WP$4,0))=28,DAY(WP$4)=28),AND(DAY(LOOKUP($F16,TenantNames,TenantStartDates))&gt;30,DAY(EOMONTH(WP$4,0))=30,DAY(WP$4)=30),DAY(LOOKUP($F16,TenantNames,TenantStartDates))=DAY(WP$4)),IF((LOOKUP($F16,TenantNames,TenantEndDates)-WP$4)&lt;=31,LOOKUP($F16,TenantNames,TenantTotalRevenues)-SUM($JA16:WO16),LOOKUP($F16,TenantNames,TenantMonthlyRents)),IF(AND((SUMIF($G$4:AHB$4,"&lt;"&amp;WP$4,$G16:AHB16))&gt;SUMIFS(TransactionAmounts,TenantSources,$F16,'Filtered Data'!$C$2:$C23,"&lt;"&amp;WP$4),WP$4&lt;TODAY()),"Late","Occupied")),)))</f>
        <v/>
      </c>
      <c r="WQ16" s="33" t="str">
        <f>IF(ISBLANK($F16),,IF(TODAY()=WQ$4,"Today",IF(AND(LOOKUP($F16,TenantNames,TenantStartDates)&lt;=WQ$4,LOOKUP($F16,TenantNames,TenantEndDates)&gt;=WQ$4),IF(OR(AND(DAY(LOOKUP($F16,TenantNames,TenantStartDates))&gt;28,DAY(EOMONTH(WQ$4,0))=28,DAY(WQ$4)=28),AND(DAY(LOOKUP($F16,TenantNames,TenantStartDates))&gt;30,DAY(EOMONTH(WQ$4,0))=30,DAY(WQ$4)=30),DAY(LOOKUP($F16,TenantNames,TenantStartDates))=DAY(WQ$4)),IF((LOOKUP($F16,TenantNames,TenantEndDates)-WQ$4)&lt;=31,LOOKUP($F16,TenantNames,TenantTotalRevenues)-SUM($JA16:WP16),LOOKUP($F16,TenantNames,TenantMonthlyRents)),IF(AND((SUMIF($G$4:AHB$4,"&lt;"&amp;WQ$4,$G16:AHB16))&gt;SUMIFS(TransactionAmounts,TenantSources,$F16,'Filtered Data'!$C$2:$C23,"&lt;"&amp;WQ$4),WQ$4&lt;TODAY()),"Late","Occupied")),)))</f>
        <v/>
      </c>
      <c r="WR16" s="33" t="str">
        <f>IF(ISBLANK($F16),,IF(TODAY()=WR$4,"Today",IF(AND(LOOKUP($F16,TenantNames,TenantStartDates)&lt;=WR$4,LOOKUP($F16,TenantNames,TenantEndDates)&gt;=WR$4),IF(OR(AND(DAY(LOOKUP($F16,TenantNames,TenantStartDates))&gt;28,DAY(EOMONTH(WR$4,0))=28,DAY(WR$4)=28),AND(DAY(LOOKUP($F16,TenantNames,TenantStartDates))&gt;30,DAY(EOMONTH(WR$4,0))=30,DAY(WR$4)=30),DAY(LOOKUP($F16,TenantNames,TenantStartDates))=DAY(WR$4)),IF((LOOKUP($F16,TenantNames,TenantEndDates)-WR$4)&lt;=31,LOOKUP($F16,TenantNames,TenantTotalRevenues)-SUM($JA16:WQ16),LOOKUP($F16,TenantNames,TenantMonthlyRents)),IF(AND((SUMIF($G$4:AHB$4,"&lt;"&amp;WR$4,$G16:AHB16))&gt;SUMIFS(TransactionAmounts,TenantSources,$F16,'Filtered Data'!$C$2:$C23,"&lt;"&amp;WR$4),WR$4&lt;TODAY()),"Late","Occupied")),)))</f>
        <v/>
      </c>
      <c r="WS16" s="33" t="str">
        <f>IF(ISBLANK($F16),,IF(TODAY()=WS$4,"Today",IF(AND(LOOKUP($F16,TenantNames,TenantStartDates)&lt;=WS$4,LOOKUP($F16,TenantNames,TenantEndDates)&gt;=WS$4),IF(OR(AND(DAY(LOOKUP($F16,TenantNames,TenantStartDates))&gt;28,DAY(EOMONTH(WS$4,0))=28,DAY(WS$4)=28),AND(DAY(LOOKUP($F16,TenantNames,TenantStartDates))&gt;30,DAY(EOMONTH(WS$4,0))=30,DAY(WS$4)=30),DAY(LOOKUP($F16,TenantNames,TenantStartDates))=DAY(WS$4)),IF((LOOKUP($F16,TenantNames,TenantEndDates)-WS$4)&lt;=31,LOOKUP($F16,TenantNames,TenantTotalRevenues)-SUM($JA16:WR16),LOOKUP($F16,TenantNames,TenantMonthlyRents)),IF(AND((SUMIF($G$4:AHB$4,"&lt;"&amp;WS$4,$G16:AHB16))&gt;SUMIFS(TransactionAmounts,TenantSources,$F16,'Filtered Data'!$C$2:$C23,"&lt;"&amp;WS$4),WS$4&lt;TODAY()),"Late","Occupied")),)))</f>
        <v/>
      </c>
      <c r="WT16" s="33" t="str">
        <f>IF(ISBLANK($F16),,IF(TODAY()=WT$4,"Today",IF(AND(LOOKUP($F16,TenantNames,TenantStartDates)&lt;=WT$4,LOOKUP($F16,TenantNames,TenantEndDates)&gt;=WT$4),IF(OR(AND(DAY(LOOKUP($F16,TenantNames,TenantStartDates))&gt;28,DAY(EOMONTH(WT$4,0))=28,DAY(WT$4)=28),AND(DAY(LOOKUP($F16,TenantNames,TenantStartDates))&gt;30,DAY(EOMONTH(WT$4,0))=30,DAY(WT$4)=30),DAY(LOOKUP($F16,TenantNames,TenantStartDates))=DAY(WT$4)),IF((LOOKUP($F16,TenantNames,TenantEndDates)-WT$4)&lt;=31,LOOKUP($F16,TenantNames,TenantTotalRevenues)-SUM($JA16:WS16),LOOKUP($F16,TenantNames,TenantMonthlyRents)),IF(AND((SUMIF($G$4:AHB$4,"&lt;"&amp;WT$4,$G16:AHB16))&gt;SUMIFS(TransactionAmounts,TenantSources,$F16,'Filtered Data'!$C$2:$C23,"&lt;"&amp;WT$4),WT$4&lt;TODAY()),"Late","Occupied")),)))</f>
        <v/>
      </c>
      <c r="WU16" s="33" t="str">
        <f>IF(ISBLANK($F16),,IF(TODAY()=WU$4,"Today",IF(AND(LOOKUP($F16,TenantNames,TenantStartDates)&lt;=WU$4,LOOKUP($F16,TenantNames,TenantEndDates)&gt;=WU$4),IF(OR(AND(DAY(LOOKUP($F16,TenantNames,TenantStartDates))&gt;28,DAY(EOMONTH(WU$4,0))=28,DAY(WU$4)=28),AND(DAY(LOOKUP($F16,TenantNames,TenantStartDates))&gt;30,DAY(EOMONTH(WU$4,0))=30,DAY(WU$4)=30),DAY(LOOKUP($F16,TenantNames,TenantStartDates))=DAY(WU$4)),IF((LOOKUP($F16,TenantNames,TenantEndDates)-WU$4)&lt;=31,LOOKUP($F16,TenantNames,TenantTotalRevenues)-SUM($JA16:WT16),LOOKUP($F16,TenantNames,TenantMonthlyRents)),IF(AND((SUMIF($G$4:AHB$4,"&lt;"&amp;WU$4,$G16:AHB16))&gt;SUMIFS(TransactionAmounts,TenantSources,$F16,'Filtered Data'!$C$2:$C23,"&lt;"&amp;WU$4),WU$4&lt;TODAY()),"Late","Occupied")),)))</f>
        <v/>
      </c>
      <c r="WV16" s="33" t="str">
        <f>IF(ISBLANK($F16),,IF(TODAY()=WV$4,"Today",IF(AND(LOOKUP($F16,TenantNames,TenantStartDates)&lt;=WV$4,LOOKUP($F16,TenantNames,TenantEndDates)&gt;=WV$4),IF(OR(AND(DAY(LOOKUP($F16,TenantNames,TenantStartDates))&gt;28,DAY(EOMONTH(WV$4,0))=28,DAY(WV$4)=28),AND(DAY(LOOKUP($F16,TenantNames,TenantStartDates))&gt;30,DAY(EOMONTH(WV$4,0))=30,DAY(WV$4)=30),DAY(LOOKUP($F16,TenantNames,TenantStartDates))=DAY(WV$4)),IF((LOOKUP($F16,TenantNames,TenantEndDates)-WV$4)&lt;=31,LOOKUP($F16,TenantNames,TenantTotalRevenues)-SUM($JA16:WU16),LOOKUP($F16,TenantNames,TenantMonthlyRents)),IF(AND((SUMIF($G$4:AHB$4,"&lt;"&amp;WV$4,$G16:AHB16))&gt;SUMIFS(TransactionAmounts,TenantSources,$F16,'Filtered Data'!$C$2:$C23,"&lt;"&amp;WV$4),WV$4&lt;TODAY()),"Late","Occupied")),)))</f>
        <v/>
      </c>
      <c r="WW16" s="33" t="str">
        <f>IF(ISBLANK($F16),,IF(TODAY()=WW$4,"Today",IF(AND(LOOKUP($F16,TenantNames,TenantStartDates)&lt;=WW$4,LOOKUP($F16,TenantNames,TenantEndDates)&gt;=WW$4),IF(OR(AND(DAY(LOOKUP($F16,TenantNames,TenantStartDates))&gt;28,DAY(EOMONTH(WW$4,0))=28,DAY(WW$4)=28),AND(DAY(LOOKUP($F16,TenantNames,TenantStartDates))&gt;30,DAY(EOMONTH(WW$4,0))=30,DAY(WW$4)=30),DAY(LOOKUP($F16,TenantNames,TenantStartDates))=DAY(WW$4)),IF((LOOKUP($F16,TenantNames,TenantEndDates)-WW$4)&lt;=31,LOOKUP($F16,TenantNames,TenantTotalRevenues)-SUM($JA16:WV16),LOOKUP($F16,TenantNames,TenantMonthlyRents)),IF(AND((SUMIF($G$4:AHB$4,"&lt;"&amp;WW$4,$G16:AHB16))&gt;SUMIFS(TransactionAmounts,TenantSources,$F16,'Filtered Data'!$C$2:$C23,"&lt;"&amp;WW$4),WW$4&lt;TODAY()),"Late","Occupied")),)))</f>
        <v/>
      </c>
      <c r="WX16" s="33" t="str">
        <f>IF(ISBLANK($F16),,IF(TODAY()=WX$4,"Today",IF(AND(LOOKUP($F16,TenantNames,TenantStartDates)&lt;=WX$4,LOOKUP($F16,TenantNames,TenantEndDates)&gt;=WX$4),IF(OR(AND(DAY(LOOKUP($F16,TenantNames,TenantStartDates))&gt;28,DAY(EOMONTH(WX$4,0))=28,DAY(WX$4)=28),AND(DAY(LOOKUP($F16,TenantNames,TenantStartDates))&gt;30,DAY(EOMONTH(WX$4,0))=30,DAY(WX$4)=30),DAY(LOOKUP($F16,TenantNames,TenantStartDates))=DAY(WX$4)),IF((LOOKUP($F16,TenantNames,TenantEndDates)-WX$4)&lt;=31,LOOKUP($F16,TenantNames,TenantTotalRevenues)-SUM($JA16:WW16),LOOKUP($F16,TenantNames,TenantMonthlyRents)),IF(AND((SUMIF($G$4:AHB$4,"&lt;"&amp;WX$4,$G16:AHB16))&gt;SUMIFS(TransactionAmounts,TenantSources,$F16,'Filtered Data'!$C$2:$C23,"&lt;"&amp;WX$4),WX$4&lt;TODAY()),"Late","Occupied")),)))</f>
        <v/>
      </c>
      <c r="WY16" s="33" t="str">
        <f>IF(ISBLANK($F16),,IF(TODAY()=WY$4,"Today",IF(AND(LOOKUP($F16,TenantNames,TenantStartDates)&lt;=WY$4,LOOKUP($F16,TenantNames,TenantEndDates)&gt;=WY$4),IF(OR(AND(DAY(LOOKUP($F16,TenantNames,TenantStartDates))&gt;28,DAY(EOMONTH(WY$4,0))=28,DAY(WY$4)=28),AND(DAY(LOOKUP($F16,TenantNames,TenantStartDates))&gt;30,DAY(EOMONTH(WY$4,0))=30,DAY(WY$4)=30),DAY(LOOKUP($F16,TenantNames,TenantStartDates))=DAY(WY$4)),IF((LOOKUP($F16,TenantNames,TenantEndDates)-WY$4)&lt;=31,LOOKUP($F16,TenantNames,TenantTotalRevenues)-SUM($JA16:WX16),LOOKUP($F16,TenantNames,TenantMonthlyRents)),IF(AND((SUMIF($G$4:AHB$4,"&lt;"&amp;WY$4,$G16:AHB16))&gt;SUMIFS(TransactionAmounts,TenantSources,$F16,'Filtered Data'!$C$2:$C23,"&lt;"&amp;WY$4),WY$4&lt;TODAY()),"Late","Occupied")),)))</f>
        <v/>
      </c>
      <c r="WZ16" s="33" t="str">
        <f>IF(ISBLANK($F16),,IF(TODAY()=WZ$4,"Today",IF(AND(LOOKUP($F16,TenantNames,TenantStartDates)&lt;=WZ$4,LOOKUP($F16,TenantNames,TenantEndDates)&gt;=WZ$4),IF(OR(AND(DAY(LOOKUP($F16,TenantNames,TenantStartDates))&gt;28,DAY(EOMONTH(WZ$4,0))=28,DAY(WZ$4)=28),AND(DAY(LOOKUP($F16,TenantNames,TenantStartDates))&gt;30,DAY(EOMONTH(WZ$4,0))=30,DAY(WZ$4)=30),DAY(LOOKUP($F16,TenantNames,TenantStartDates))=DAY(WZ$4)),IF((LOOKUP($F16,TenantNames,TenantEndDates)-WZ$4)&lt;=31,LOOKUP($F16,TenantNames,TenantTotalRevenues)-SUM($JA16:WY16),LOOKUP($F16,TenantNames,TenantMonthlyRents)),IF(AND((SUMIF($G$4:AHB$4,"&lt;"&amp;WZ$4,$G16:AHB16))&gt;SUMIFS(TransactionAmounts,TenantSources,$F16,'Filtered Data'!$C$2:$C23,"&lt;"&amp;WZ$4),WZ$4&lt;TODAY()),"Late","Occupied")),)))</f>
        <v/>
      </c>
      <c r="XA16" s="33" t="str">
        <f>IF(ISBLANK($F16),,IF(TODAY()=XA$4,"Today",IF(AND(LOOKUP($F16,TenantNames,TenantStartDates)&lt;=XA$4,LOOKUP($F16,TenantNames,TenantEndDates)&gt;=XA$4),IF(OR(AND(DAY(LOOKUP($F16,TenantNames,TenantStartDates))&gt;28,DAY(EOMONTH(XA$4,0))=28,DAY(XA$4)=28),AND(DAY(LOOKUP($F16,TenantNames,TenantStartDates))&gt;30,DAY(EOMONTH(XA$4,0))=30,DAY(XA$4)=30),DAY(LOOKUP($F16,TenantNames,TenantStartDates))=DAY(XA$4)),IF((LOOKUP($F16,TenantNames,TenantEndDates)-XA$4)&lt;=31,LOOKUP($F16,TenantNames,TenantTotalRevenues)-SUM($JA16:WZ16),LOOKUP($F16,TenantNames,TenantMonthlyRents)),IF(AND((SUMIF($G$4:AHB$4,"&lt;"&amp;XA$4,$G16:AHB16))&gt;SUMIFS(TransactionAmounts,TenantSources,$F16,'Filtered Data'!$C$2:$C23,"&lt;"&amp;XA$4),XA$4&lt;TODAY()),"Late","Occupied")),)))</f>
        <v/>
      </c>
      <c r="XB16" s="33" t="str">
        <f>IF(ISBLANK($F16),,IF(TODAY()=XB$4,"Today",IF(AND(LOOKUP($F16,TenantNames,TenantStartDates)&lt;=XB$4,LOOKUP($F16,TenantNames,TenantEndDates)&gt;=XB$4),IF(OR(AND(DAY(LOOKUP($F16,TenantNames,TenantStartDates))&gt;28,DAY(EOMONTH(XB$4,0))=28,DAY(XB$4)=28),AND(DAY(LOOKUP($F16,TenantNames,TenantStartDates))&gt;30,DAY(EOMONTH(XB$4,0))=30,DAY(XB$4)=30),DAY(LOOKUP($F16,TenantNames,TenantStartDates))=DAY(XB$4)),IF((LOOKUP($F16,TenantNames,TenantEndDates)-XB$4)&lt;=31,LOOKUP($F16,TenantNames,TenantTotalRevenues)-SUM($JA16:XA16),LOOKUP($F16,TenantNames,TenantMonthlyRents)),IF(AND((SUMIF($G$4:AHB$4,"&lt;"&amp;XB$4,$G16:AHB16))&gt;SUMIFS(TransactionAmounts,TenantSources,$F16,'Filtered Data'!$C$2:$C23,"&lt;"&amp;XB$4),XB$4&lt;TODAY()),"Late","Occupied")),)))</f>
        <v/>
      </c>
      <c r="XC16" s="33" t="str">
        <f>IF(ISBLANK($F16),,IF(TODAY()=XC$4,"Today",IF(AND(LOOKUP($F16,TenantNames,TenantStartDates)&lt;=XC$4,LOOKUP($F16,TenantNames,TenantEndDates)&gt;=XC$4),IF(OR(AND(DAY(LOOKUP($F16,TenantNames,TenantStartDates))&gt;28,DAY(EOMONTH(XC$4,0))=28,DAY(XC$4)=28),AND(DAY(LOOKUP($F16,TenantNames,TenantStartDates))&gt;30,DAY(EOMONTH(XC$4,0))=30,DAY(XC$4)=30),DAY(LOOKUP($F16,TenantNames,TenantStartDates))=DAY(XC$4)),IF((LOOKUP($F16,TenantNames,TenantEndDates)-XC$4)&lt;=31,LOOKUP($F16,TenantNames,TenantTotalRevenues)-SUM($JA16:XB16),LOOKUP($F16,TenantNames,TenantMonthlyRents)),IF(AND((SUMIF($G$4:AHB$4,"&lt;"&amp;XC$4,$G16:AHB16))&gt;SUMIFS(TransactionAmounts,TenantSources,$F16,'Filtered Data'!$C$2:$C23,"&lt;"&amp;XC$4),XC$4&lt;TODAY()),"Late","Occupied")),)))</f>
        <v/>
      </c>
      <c r="XD16" s="33" t="str">
        <f>IF(ISBLANK($F16),,IF(TODAY()=XD$4,"Today",IF(AND(LOOKUP($F16,TenantNames,TenantStartDates)&lt;=XD$4,LOOKUP($F16,TenantNames,TenantEndDates)&gt;=XD$4),IF(OR(AND(DAY(LOOKUP($F16,TenantNames,TenantStartDates))&gt;28,DAY(EOMONTH(XD$4,0))=28,DAY(XD$4)=28),AND(DAY(LOOKUP($F16,TenantNames,TenantStartDates))&gt;30,DAY(EOMONTH(XD$4,0))=30,DAY(XD$4)=30),DAY(LOOKUP($F16,TenantNames,TenantStartDates))=DAY(XD$4)),IF((LOOKUP($F16,TenantNames,TenantEndDates)-XD$4)&lt;=31,LOOKUP($F16,TenantNames,TenantTotalRevenues)-SUM($JA16:XC16),LOOKUP($F16,TenantNames,TenantMonthlyRents)),IF(AND((SUMIF($G$4:AHB$4,"&lt;"&amp;XD$4,$G16:AHB16))&gt;SUMIFS(TransactionAmounts,TenantSources,$F16,'Filtered Data'!$C$2:$C23,"&lt;"&amp;XD$4),XD$4&lt;TODAY()),"Late","Occupied")),)))</f>
        <v/>
      </c>
      <c r="XE16" s="33" t="str">
        <f>IF(ISBLANK($F16),,IF(TODAY()=XE$4,"Today",IF(AND(LOOKUP($F16,TenantNames,TenantStartDates)&lt;=XE$4,LOOKUP($F16,TenantNames,TenantEndDates)&gt;=XE$4),IF(OR(AND(DAY(LOOKUP($F16,TenantNames,TenantStartDates))&gt;28,DAY(EOMONTH(XE$4,0))=28,DAY(XE$4)=28),AND(DAY(LOOKUP($F16,TenantNames,TenantStartDates))&gt;30,DAY(EOMONTH(XE$4,0))=30,DAY(XE$4)=30),DAY(LOOKUP($F16,TenantNames,TenantStartDates))=DAY(XE$4)),IF((LOOKUP($F16,TenantNames,TenantEndDates)-XE$4)&lt;=31,LOOKUP($F16,TenantNames,TenantTotalRevenues)-SUM($JA16:XD16),LOOKUP($F16,TenantNames,TenantMonthlyRents)),IF(AND((SUMIF($G$4:AHB$4,"&lt;"&amp;XE$4,$G16:AHB16))&gt;SUMIFS(TransactionAmounts,TenantSources,$F16,'Filtered Data'!$C$2:$C23,"&lt;"&amp;XE$4),XE$4&lt;TODAY()),"Late","Occupied")),)))</f>
        <v/>
      </c>
      <c r="XF16" s="33" t="str">
        <f>IF(ISBLANK($F16),,IF(TODAY()=XF$4,"Today",IF(AND(LOOKUP($F16,TenantNames,TenantStartDates)&lt;=XF$4,LOOKUP($F16,TenantNames,TenantEndDates)&gt;=XF$4),IF(OR(AND(DAY(LOOKUP($F16,TenantNames,TenantStartDates))&gt;28,DAY(EOMONTH(XF$4,0))=28,DAY(XF$4)=28),AND(DAY(LOOKUP($F16,TenantNames,TenantStartDates))&gt;30,DAY(EOMONTH(XF$4,0))=30,DAY(XF$4)=30),DAY(LOOKUP($F16,TenantNames,TenantStartDates))=DAY(XF$4)),IF((LOOKUP($F16,TenantNames,TenantEndDates)-XF$4)&lt;=31,LOOKUP($F16,TenantNames,TenantTotalRevenues)-SUM($JA16:XE16),LOOKUP($F16,TenantNames,TenantMonthlyRents)),IF(AND((SUMIF($G$4:AHB$4,"&lt;"&amp;XF$4,$G16:AHB16))&gt;SUMIFS(TransactionAmounts,TenantSources,$F16,'Filtered Data'!$C$2:$C23,"&lt;"&amp;XF$4),XF$4&lt;TODAY()),"Late","Occupied")),)))</f>
        <v/>
      </c>
      <c r="XG16" s="33" t="str">
        <f>IF(ISBLANK($F16),,IF(TODAY()=XG$4,"Today",IF(AND(LOOKUP($F16,TenantNames,TenantStartDates)&lt;=XG$4,LOOKUP($F16,TenantNames,TenantEndDates)&gt;=XG$4),IF(OR(AND(DAY(LOOKUP($F16,TenantNames,TenantStartDates))&gt;28,DAY(EOMONTH(XG$4,0))=28,DAY(XG$4)=28),AND(DAY(LOOKUP($F16,TenantNames,TenantStartDates))&gt;30,DAY(EOMONTH(XG$4,0))=30,DAY(XG$4)=30),DAY(LOOKUP($F16,TenantNames,TenantStartDates))=DAY(XG$4)),IF((LOOKUP($F16,TenantNames,TenantEndDates)-XG$4)&lt;=31,LOOKUP($F16,TenantNames,TenantTotalRevenues)-SUM($JA16:XF16),LOOKUP($F16,TenantNames,TenantMonthlyRents)),IF(AND((SUMIF($G$4:AHB$4,"&lt;"&amp;XG$4,$G16:AHB16))&gt;SUMIFS(TransactionAmounts,TenantSources,$F16,'Filtered Data'!$C$2:$C23,"&lt;"&amp;XG$4),XG$4&lt;TODAY()),"Late","Occupied")),)))</f>
        <v/>
      </c>
      <c r="XH16" s="33" t="str">
        <f>IF(ISBLANK($F16),,IF(TODAY()=XH$4,"Today",IF(AND(LOOKUP($F16,TenantNames,TenantStartDates)&lt;=XH$4,LOOKUP($F16,TenantNames,TenantEndDates)&gt;=XH$4),IF(OR(AND(DAY(LOOKUP($F16,TenantNames,TenantStartDates))&gt;28,DAY(EOMONTH(XH$4,0))=28,DAY(XH$4)=28),AND(DAY(LOOKUP($F16,TenantNames,TenantStartDates))&gt;30,DAY(EOMONTH(XH$4,0))=30,DAY(XH$4)=30),DAY(LOOKUP($F16,TenantNames,TenantStartDates))=DAY(XH$4)),IF((LOOKUP($F16,TenantNames,TenantEndDates)-XH$4)&lt;=31,LOOKUP($F16,TenantNames,TenantTotalRevenues)-SUM($JA16:XG16),LOOKUP($F16,TenantNames,TenantMonthlyRents)),IF(AND((SUMIF($G$4:AHB$4,"&lt;"&amp;XH$4,$G16:AHB16))&gt;SUMIFS(TransactionAmounts,TenantSources,$F16,'Filtered Data'!$C$2:$C23,"&lt;"&amp;XH$4),XH$4&lt;TODAY()),"Late","Occupied")),)))</f>
        <v/>
      </c>
      <c r="XI16" s="33" t="str">
        <f>IF(ISBLANK($F16),,IF(TODAY()=XI$4,"Today",IF(AND(LOOKUP($F16,TenantNames,TenantStartDates)&lt;=XI$4,LOOKUP($F16,TenantNames,TenantEndDates)&gt;=XI$4),IF(OR(AND(DAY(LOOKUP($F16,TenantNames,TenantStartDates))&gt;28,DAY(EOMONTH(XI$4,0))=28,DAY(XI$4)=28),AND(DAY(LOOKUP($F16,TenantNames,TenantStartDates))&gt;30,DAY(EOMONTH(XI$4,0))=30,DAY(XI$4)=30),DAY(LOOKUP($F16,TenantNames,TenantStartDates))=DAY(XI$4)),IF((LOOKUP($F16,TenantNames,TenantEndDates)-XI$4)&lt;=31,LOOKUP($F16,TenantNames,TenantTotalRevenues)-SUM($JA16:XH16),LOOKUP($F16,TenantNames,TenantMonthlyRents)),IF(AND((SUMIF($G$4:AHB$4,"&lt;"&amp;XI$4,$G16:AHB16))&gt;SUMIFS(TransactionAmounts,TenantSources,$F16,'Filtered Data'!$C$2:$C23,"&lt;"&amp;XI$4),XI$4&lt;TODAY()),"Late","Occupied")),)))</f>
        <v/>
      </c>
      <c r="XJ16" s="33" t="str">
        <f>IF(ISBLANK($F16),,IF(TODAY()=XJ$4,"Today",IF(AND(LOOKUP($F16,TenantNames,TenantStartDates)&lt;=XJ$4,LOOKUP($F16,TenantNames,TenantEndDates)&gt;=XJ$4),IF(OR(AND(DAY(LOOKUP($F16,TenantNames,TenantStartDates))&gt;28,DAY(EOMONTH(XJ$4,0))=28,DAY(XJ$4)=28),AND(DAY(LOOKUP($F16,TenantNames,TenantStartDates))&gt;30,DAY(EOMONTH(XJ$4,0))=30,DAY(XJ$4)=30),DAY(LOOKUP($F16,TenantNames,TenantStartDates))=DAY(XJ$4)),IF((LOOKUP($F16,TenantNames,TenantEndDates)-XJ$4)&lt;=31,LOOKUP($F16,TenantNames,TenantTotalRevenues)-SUM($JA16:XI16),LOOKUP($F16,TenantNames,TenantMonthlyRents)),IF(AND((SUMIF($G$4:AHB$4,"&lt;"&amp;XJ$4,$G16:AHB16))&gt;SUMIFS(TransactionAmounts,TenantSources,$F16,'Filtered Data'!$C$2:$C23,"&lt;"&amp;XJ$4),XJ$4&lt;TODAY()),"Late","Occupied")),)))</f>
        <v/>
      </c>
      <c r="XK16" s="33" t="str">
        <f>IF(ISBLANK($F16),,IF(TODAY()=XK$4,"Today",IF(AND(LOOKUP($F16,TenantNames,TenantStartDates)&lt;=XK$4,LOOKUP($F16,TenantNames,TenantEndDates)&gt;=XK$4),IF(OR(AND(DAY(LOOKUP($F16,TenantNames,TenantStartDates))&gt;28,DAY(EOMONTH(XK$4,0))=28,DAY(XK$4)=28),AND(DAY(LOOKUP($F16,TenantNames,TenantStartDates))&gt;30,DAY(EOMONTH(XK$4,0))=30,DAY(XK$4)=30),DAY(LOOKUP($F16,TenantNames,TenantStartDates))=DAY(XK$4)),IF((LOOKUP($F16,TenantNames,TenantEndDates)-XK$4)&lt;=31,LOOKUP($F16,TenantNames,TenantTotalRevenues)-SUM($JA16:XJ16),LOOKUP($F16,TenantNames,TenantMonthlyRents)),IF(AND((SUMIF($G$4:AHB$4,"&lt;"&amp;XK$4,$G16:AHB16))&gt;SUMIFS(TransactionAmounts,TenantSources,$F16,'Filtered Data'!$C$2:$C23,"&lt;"&amp;XK$4),XK$4&lt;TODAY()),"Late","Occupied")),)))</f>
        <v/>
      </c>
      <c r="XL16" s="33" t="str">
        <f>IF(ISBLANK($F16),,IF(TODAY()=XL$4,"Today",IF(AND(LOOKUP($F16,TenantNames,TenantStartDates)&lt;=XL$4,LOOKUP($F16,TenantNames,TenantEndDates)&gt;=XL$4),IF(OR(AND(DAY(LOOKUP($F16,TenantNames,TenantStartDates))&gt;28,DAY(EOMONTH(XL$4,0))=28,DAY(XL$4)=28),AND(DAY(LOOKUP($F16,TenantNames,TenantStartDates))&gt;30,DAY(EOMONTH(XL$4,0))=30,DAY(XL$4)=30),DAY(LOOKUP($F16,TenantNames,TenantStartDates))=DAY(XL$4)),IF((LOOKUP($F16,TenantNames,TenantEndDates)-XL$4)&lt;=31,LOOKUP($F16,TenantNames,TenantTotalRevenues)-SUM($JA16:XK16),LOOKUP($F16,TenantNames,TenantMonthlyRents)),IF(AND((SUMIF($G$4:AHB$4,"&lt;"&amp;XL$4,$G16:AHB16))&gt;SUMIFS(TransactionAmounts,TenantSources,$F16,'Filtered Data'!$C$2:$C23,"&lt;"&amp;XL$4),XL$4&lt;TODAY()),"Late","Occupied")),)))</f>
        <v/>
      </c>
      <c r="XM16" s="33" t="str">
        <f>IF(ISBLANK($F16),,IF(TODAY()=XM$4,"Today",IF(AND(LOOKUP($F16,TenantNames,TenantStartDates)&lt;=XM$4,LOOKUP($F16,TenantNames,TenantEndDates)&gt;=XM$4),IF(OR(AND(DAY(LOOKUP($F16,TenantNames,TenantStartDates))&gt;28,DAY(EOMONTH(XM$4,0))=28,DAY(XM$4)=28),AND(DAY(LOOKUP($F16,TenantNames,TenantStartDates))&gt;30,DAY(EOMONTH(XM$4,0))=30,DAY(XM$4)=30),DAY(LOOKUP($F16,TenantNames,TenantStartDates))=DAY(XM$4)),IF((LOOKUP($F16,TenantNames,TenantEndDates)-XM$4)&lt;=31,LOOKUP($F16,TenantNames,TenantTotalRevenues)-SUM($JA16:XL16),LOOKUP($F16,TenantNames,TenantMonthlyRents)),IF(AND((SUMIF($G$4:AHB$4,"&lt;"&amp;XM$4,$G16:AHB16))&gt;SUMIFS(TransactionAmounts,TenantSources,$F16,'Filtered Data'!$C$2:$C23,"&lt;"&amp;XM$4),XM$4&lt;TODAY()),"Late","Occupied")),)))</f>
        <v/>
      </c>
      <c r="XN16" s="33" t="str">
        <f>IF(ISBLANK($F16),,IF(TODAY()=XN$4,"Today",IF(AND(LOOKUP($F16,TenantNames,TenantStartDates)&lt;=XN$4,LOOKUP($F16,TenantNames,TenantEndDates)&gt;=XN$4),IF(OR(AND(DAY(LOOKUP($F16,TenantNames,TenantStartDates))&gt;28,DAY(EOMONTH(XN$4,0))=28,DAY(XN$4)=28),AND(DAY(LOOKUP($F16,TenantNames,TenantStartDates))&gt;30,DAY(EOMONTH(XN$4,0))=30,DAY(XN$4)=30),DAY(LOOKUP($F16,TenantNames,TenantStartDates))=DAY(XN$4)),IF((LOOKUP($F16,TenantNames,TenantEndDates)-XN$4)&lt;=31,LOOKUP($F16,TenantNames,TenantTotalRevenues)-SUM($JA16:XM16),LOOKUP($F16,TenantNames,TenantMonthlyRents)),IF(AND((SUMIF($G$4:AHB$4,"&lt;"&amp;XN$4,$G16:AHB16))&gt;SUMIFS(TransactionAmounts,TenantSources,$F16,'Filtered Data'!$C$2:$C23,"&lt;"&amp;XN$4),XN$4&lt;TODAY()),"Late","Occupied")),)))</f>
        <v/>
      </c>
      <c r="XO16" s="33" t="str">
        <f>IF(ISBLANK($F16),,IF(TODAY()=XO$4,"Today",IF(AND(LOOKUP($F16,TenantNames,TenantStartDates)&lt;=XO$4,LOOKUP($F16,TenantNames,TenantEndDates)&gt;=XO$4),IF(OR(AND(DAY(LOOKUP($F16,TenantNames,TenantStartDates))&gt;28,DAY(EOMONTH(XO$4,0))=28,DAY(XO$4)=28),AND(DAY(LOOKUP($F16,TenantNames,TenantStartDates))&gt;30,DAY(EOMONTH(XO$4,0))=30,DAY(XO$4)=30),DAY(LOOKUP($F16,TenantNames,TenantStartDates))=DAY(XO$4)),IF((LOOKUP($F16,TenantNames,TenantEndDates)-XO$4)&lt;=31,LOOKUP($F16,TenantNames,TenantTotalRevenues)-SUM($JA16:XN16),LOOKUP($F16,TenantNames,TenantMonthlyRents)),IF(AND((SUMIF($G$4:AHB$4,"&lt;"&amp;XO$4,$G16:AHB16))&gt;SUMIFS(TransactionAmounts,TenantSources,$F16,'Filtered Data'!$C$2:$C23,"&lt;"&amp;XO$4),XO$4&lt;TODAY()),"Late","Occupied")),)))</f>
        <v/>
      </c>
      <c r="XP16" s="33" t="str">
        <f>IF(ISBLANK($F16),,IF(TODAY()=XP$4,"Today",IF(AND(LOOKUP($F16,TenantNames,TenantStartDates)&lt;=XP$4,LOOKUP($F16,TenantNames,TenantEndDates)&gt;=XP$4),IF(OR(AND(DAY(LOOKUP($F16,TenantNames,TenantStartDates))&gt;28,DAY(EOMONTH(XP$4,0))=28,DAY(XP$4)=28),AND(DAY(LOOKUP($F16,TenantNames,TenantStartDates))&gt;30,DAY(EOMONTH(XP$4,0))=30,DAY(XP$4)=30),DAY(LOOKUP($F16,TenantNames,TenantStartDates))=DAY(XP$4)),IF((LOOKUP($F16,TenantNames,TenantEndDates)-XP$4)&lt;=31,LOOKUP($F16,TenantNames,TenantTotalRevenues)-SUM($JA16:XO16),LOOKUP($F16,TenantNames,TenantMonthlyRents)),IF(AND((SUMIF($G$4:AHB$4,"&lt;"&amp;XP$4,$G16:AHB16))&gt;SUMIFS(TransactionAmounts,TenantSources,$F16,'Filtered Data'!$C$2:$C23,"&lt;"&amp;XP$4),XP$4&lt;TODAY()),"Late","Occupied")),)))</f>
        <v/>
      </c>
      <c r="XQ16" s="33" t="str">
        <f>IF(ISBLANK($F16),,IF(TODAY()=XQ$4,"Today",IF(AND(LOOKUP($F16,TenantNames,TenantStartDates)&lt;=XQ$4,LOOKUP($F16,TenantNames,TenantEndDates)&gt;=XQ$4),IF(OR(AND(DAY(LOOKUP($F16,TenantNames,TenantStartDates))&gt;28,DAY(EOMONTH(XQ$4,0))=28,DAY(XQ$4)=28),AND(DAY(LOOKUP($F16,TenantNames,TenantStartDates))&gt;30,DAY(EOMONTH(XQ$4,0))=30,DAY(XQ$4)=30),DAY(LOOKUP($F16,TenantNames,TenantStartDates))=DAY(XQ$4)),IF((LOOKUP($F16,TenantNames,TenantEndDates)-XQ$4)&lt;=31,LOOKUP($F16,TenantNames,TenantTotalRevenues)-SUM($JA16:XP16),LOOKUP($F16,TenantNames,TenantMonthlyRents)),IF(AND((SUMIF($G$4:AHB$4,"&lt;"&amp;XQ$4,$G16:AHB16))&gt;SUMIFS(TransactionAmounts,TenantSources,$F16,'Filtered Data'!$C$2:$C23,"&lt;"&amp;XQ$4),XQ$4&lt;TODAY()),"Late","Occupied")),)))</f>
        <v/>
      </c>
      <c r="XR16" s="33" t="str">
        <f>IF(ISBLANK($F16),,IF(TODAY()=XR$4,"Today",IF(AND(LOOKUP($F16,TenantNames,TenantStartDates)&lt;=XR$4,LOOKUP($F16,TenantNames,TenantEndDates)&gt;=XR$4),IF(OR(AND(DAY(LOOKUP($F16,TenantNames,TenantStartDates))&gt;28,DAY(EOMONTH(XR$4,0))=28,DAY(XR$4)=28),AND(DAY(LOOKUP($F16,TenantNames,TenantStartDates))&gt;30,DAY(EOMONTH(XR$4,0))=30,DAY(XR$4)=30),DAY(LOOKUP($F16,TenantNames,TenantStartDates))=DAY(XR$4)),IF((LOOKUP($F16,TenantNames,TenantEndDates)-XR$4)&lt;=31,LOOKUP($F16,TenantNames,TenantTotalRevenues)-SUM($JA16:XQ16),LOOKUP($F16,TenantNames,TenantMonthlyRents)),IF(AND((SUMIF($G$4:AHB$4,"&lt;"&amp;XR$4,$G16:AHB16))&gt;SUMIFS(TransactionAmounts,TenantSources,$F16,'Filtered Data'!$C$2:$C23,"&lt;"&amp;XR$4),XR$4&lt;TODAY()),"Late","Occupied")),)))</f>
        <v/>
      </c>
      <c r="XS16" s="33" t="str">
        <f>IF(ISBLANK($F16),,IF(TODAY()=XS$4,"Today",IF(AND(LOOKUP($F16,TenantNames,TenantStartDates)&lt;=XS$4,LOOKUP($F16,TenantNames,TenantEndDates)&gt;=XS$4),IF(OR(AND(DAY(LOOKUP($F16,TenantNames,TenantStartDates))&gt;28,DAY(EOMONTH(XS$4,0))=28,DAY(XS$4)=28),AND(DAY(LOOKUP($F16,TenantNames,TenantStartDates))&gt;30,DAY(EOMONTH(XS$4,0))=30,DAY(XS$4)=30),DAY(LOOKUP($F16,TenantNames,TenantStartDates))=DAY(XS$4)),IF((LOOKUP($F16,TenantNames,TenantEndDates)-XS$4)&lt;=31,LOOKUP($F16,TenantNames,TenantTotalRevenues)-SUM($JA16:XR16),LOOKUP($F16,TenantNames,TenantMonthlyRents)),IF(AND((SUMIF($G$4:AHB$4,"&lt;"&amp;XS$4,$G16:AHB16))&gt;SUMIFS(TransactionAmounts,TenantSources,$F16,'Filtered Data'!$C$2:$C23,"&lt;"&amp;XS$4),XS$4&lt;TODAY()),"Late","Occupied")),)))</f>
        <v/>
      </c>
      <c r="XT16" s="33" t="str">
        <f>IF(ISBLANK($F16),,IF(TODAY()=XT$4,"Today",IF(AND(LOOKUP($F16,TenantNames,TenantStartDates)&lt;=XT$4,LOOKUP($F16,TenantNames,TenantEndDates)&gt;=XT$4),IF(OR(AND(DAY(LOOKUP($F16,TenantNames,TenantStartDates))&gt;28,DAY(EOMONTH(XT$4,0))=28,DAY(XT$4)=28),AND(DAY(LOOKUP($F16,TenantNames,TenantStartDates))&gt;30,DAY(EOMONTH(XT$4,0))=30,DAY(XT$4)=30),DAY(LOOKUP($F16,TenantNames,TenantStartDates))=DAY(XT$4)),IF((LOOKUP($F16,TenantNames,TenantEndDates)-XT$4)&lt;=31,LOOKUP($F16,TenantNames,TenantTotalRevenues)-SUM($JA16:XS16),LOOKUP($F16,TenantNames,TenantMonthlyRents)),IF(AND((SUMIF($G$4:AHB$4,"&lt;"&amp;XT$4,$G16:AHB16))&gt;SUMIFS(TransactionAmounts,TenantSources,$F16,'Filtered Data'!$C$2:$C23,"&lt;"&amp;XT$4),XT$4&lt;TODAY()),"Late","Occupied")),)))</f>
        <v/>
      </c>
      <c r="XU16" s="33" t="str">
        <f>IF(ISBLANK($F16),,IF(TODAY()=XU$4,"Today",IF(AND(LOOKUP($F16,TenantNames,TenantStartDates)&lt;=XU$4,LOOKUP($F16,TenantNames,TenantEndDates)&gt;=XU$4),IF(OR(AND(DAY(LOOKUP($F16,TenantNames,TenantStartDates))&gt;28,DAY(EOMONTH(XU$4,0))=28,DAY(XU$4)=28),AND(DAY(LOOKUP($F16,TenantNames,TenantStartDates))&gt;30,DAY(EOMONTH(XU$4,0))=30,DAY(XU$4)=30),DAY(LOOKUP($F16,TenantNames,TenantStartDates))=DAY(XU$4)),IF((LOOKUP($F16,TenantNames,TenantEndDates)-XU$4)&lt;=31,LOOKUP($F16,TenantNames,TenantTotalRevenues)-SUM($JA16:XT16),LOOKUP($F16,TenantNames,TenantMonthlyRents)),IF(AND((SUMIF($G$4:AHB$4,"&lt;"&amp;XU$4,$G16:AHB16))&gt;SUMIFS(TransactionAmounts,TenantSources,$F16,'Filtered Data'!$C$2:$C23,"&lt;"&amp;XU$4),XU$4&lt;TODAY()),"Late","Occupied")),)))</f>
        <v/>
      </c>
      <c r="XV16" s="33" t="str">
        <f>IF(ISBLANK($F16),,IF(TODAY()=XV$4,"Today",IF(AND(LOOKUP($F16,TenantNames,TenantStartDates)&lt;=XV$4,LOOKUP($F16,TenantNames,TenantEndDates)&gt;=XV$4),IF(OR(AND(DAY(LOOKUP($F16,TenantNames,TenantStartDates))&gt;28,DAY(EOMONTH(XV$4,0))=28,DAY(XV$4)=28),AND(DAY(LOOKUP($F16,TenantNames,TenantStartDates))&gt;30,DAY(EOMONTH(XV$4,0))=30,DAY(XV$4)=30),DAY(LOOKUP($F16,TenantNames,TenantStartDates))=DAY(XV$4)),IF((LOOKUP($F16,TenantNames,TenantEndDates)-XV$4)&lt;=31,LOOKUP($F16,TenantNames,TenantTotalRevenues)-SUM($JA16:XU16),LOOKUP($F16,TenantNames,TenantMonthlyRents)),IF(AND((SUMIF($G$4:AHB$4,"&lt;"&amp;XV$4,$G16:AHB16))&gt;SUMIFS(TransactionAmounts,TenantSources,$F16,'Filtered Data'!$C$2:$C23,"&lt;"&amp;XV$4),XV$4&lt;TODAY()),"Late","Occupied")),)))</f>
        <v/>
      </c>
      <c r="XW16" s="33" t="str">
        <f>IF(ISBLANK($F16),,IF(TODAY()=XW$4,"Today",IF(AND(LOOKUP($F16,TenantNames,TenantStartDates)&lt;=XW$4,LOOKUP($F16,TenantNames,TenantEndDates)&gt;=XW$4),IF(OR(AND(DAY(LOOKUP($F16,TenantNames,TenantStartDates))&gt;28,DAY(EOMONTH(XW$4,0))=28,DAY(XW$4)=28),AND(DAY(LOOKUP($F16,TenantNames,TenantStartDates))&gt;30,DAY(EOMONTH(XW$4,0))=30,DAY(XW$4)=30),DAY(LOOKUP($F16,TenantNames,TenantStartDates))=DAY(XW$4)),IF((LOOKUP($F16,TenantNames,TenantEndDates)-XW$4)&lt;=31,LOOKUP($F16,TenantNames,TenantTotalRevenues)-SUM($JA16:XV16),LOOKUP($F16,TenantNames,TenantMonthlyRents)),IF(AND((SUMIF($G$4:AHB$4,"&lt;"&amp;XW$4,$G16:AHB16))&gt;SUMIFS(TransactionAmounts,TenantSources,$F16,'Filtered Data'!$C$2:$C23,"&lt;"&amp;XW$4),XW$4&lt;TODAY()),"Late","Occupied")),)))</f>
        <v/>
      </c>
      <c r="XX16" s="33" t="str">
        <f>IF(ISBLANK($F16),,IF(TODAY()=XX$4,"Today",IF(AND(LOOKUP($F16,TenantNames,TenantStartDates)&lt;=XX$4,LOOKUP($F16,TenantNames,TenantEndDates)&gt;=XX$4),IF(OR(AND(DAY(LOOKUP($F16,TenantNames,TenantStartDates))&gt;28,DAY(EOMONTH(XX$4,0))=28,DAY(XX$4)=28),AND(DAY(LOOKUP($F16,TenantNames,TenantStartDates))&gt;30,DAY(EOMONTH(XX$4,0))=30,DAY(XX$4)=30),DAY(LOOKUP($F16,TenantNames,TenantStartDates))=DAY(XX$4)),IF((LOOKUP($F16,TenantNames,TenantEndDates)-XX$4)&lt;=31,LOOKUP($F16,TenantNames,TenantTotalRevenues)-SUM($JA16:XW16),LOOKUP($F16,TenantNames,TenantMonthlyRents)),IF(AND((SUMIF($G$4:AHB$4,"&lt;"&amp;XX$4,$G16:AHB16))&gt;SUMIFS(TransactionAmounts,TenantSources,$F16,'Filtered Data'!$C$2:$C23,"&lt;"&amp;XX$4),XX$4&lt;TODAY()),"Late","Occupied")),)))</f>
        <v/>
      </c>
      <c r="XY16" s="33" t="str">
        <f>IF(ISBLANK($F16),,IF(TODAY()=XY$4,"Today",IF(AND(LOOKUP($F16,TenantNames,TenantStartDates)&lt;=XY$4,LOOKUP($F16,TenantNames,TenantEndDates)&gt;=XY$4),IF(OR(AND(DAY(LOOKUP($F16,TenantNames,TenantStartDates))&gt;28,DAY(EOMONTH(XY$4,0))=28,DAY(XY$4)=28),AND(DAY(LOOKUP($F16,TenantNames,TenantStartDates))&gt;30,DAY(EOMONTH(XY$4,0))=30,DAY(XY$4)=30),DAY(LOOKUP($F16,TenantNames,TenantStartDates))=DAY(XY$4)),IF((LOOKUP($F16,TenantNames,TenantEndDates)-XY$4)&lt;=31,LOOKUP($F16,TenantNames,TenantTotalRevenues)-SUM($JA16:XX16),LOOKUP($F16,TenantNames,TenantMonthlyRents)),IF(AND((SUMIF($G$4:AHB$4,"&lt;"&amp;XY$4,$G16:AHB16))&gt;SUMIFS(TransactionAmounts,TenantSources,$F16,'Filtered Data'!$C$2:$C23,"&lt;"&amp;XY$4),XY$4&lt;TODAY()),"Late","Occupied")),)))</f>
        <v/>
      </c>
      <c r="XZ16" s="33" t="str">
        <f>IF(ISBLANK($F16),,IF(TODAY()=XZ$4,"Today",IF(AND(LOOKUP($F16,TenantNames,TenantStartDates)&lt;=XZ$4,LOOKUP($F16,TenantNames,TenantEndDates)&gt;=XZ$4),IF(OR(AND(DAY(LOOKUP($F16,TenantNames,TenantStartDates))&gt;28,DAY(EOMONTH(XZ$4,0))=28,DAY(XZ$4)=28),AND(DAY(LOOKUP($F16,TenantNames,TenantStartDates))&gt;30,DAY(EOMONTH(XZ$4,0))=30,DAY(XZ$4)=30),DAY(LOOKUP($F16,TenantNames,TenantStartDates))=DAY(XZ$4)),IF((LOOKUP($F16,TenantNames,TenantEndDates)-XZ$4)&lt;=31,LOOKUP($F16,TenantNames,TenantTotalRevenues)-SUM($JA16:XY16),LOOKUP($F16,TenantNames,TenantMonthlyRents)),IF(AND((SUMIF($G$4:AHB$4,"&lt;"&amp;XZ$4,$G16:AHB16))&gt;SUMIFS(TransactionAmounts,TenantSources,$F16,'Filtered Data'!$C$2:$C23,"&lt;"&amp;XZ$4),XZ$4&lt;TODAY()),"Late","Occupied")),)))</f>
        <v/>
      </c>
      <c r="YA16" s="33" t="str">
        <f>IF(ISBLANK($F16),,IF(TODAY()=YA$4,"Today",IF(AND(LOOKUP($F16,TenantNames,TenantStartDates)&lt;=YA$4,LOOKUP($F16,TenantNames,TenantEndDates)&gt;=YA$4),IF(OR(AND(DAY(LOOKUP($F16,TenantNames,TenantStartDates))&gt;28,DAY(EOMONTH(YA$4,0))=28,DAY(YA$4)=28),AND(DAY(LOOKUP($F16,TenantNames,TenantStartDates))&gt;30,DAY(EOMONTH(YA$4,0))=30,DAY(YA$4)=30),DAY(LOOKUP($F16,TenantNames,TenantStartDates))=DAY(YA$4)),IF((LOOKUP($F16,TenantNames,TenantEndDates)-YA$4)&lt;=31,LOOKUP($F16,TenantNames,TenantTotalRevenues)-SUM($JA16:XZ16),LOOKUP($F16,TenantNames,TenantMonthlyRents)),IF(AND((SUMIF($G$4:AHB$4,"&lt;"&amp;YA$4,$G16:AHB16))&gt;SUMIFS(TransactionAmounts,TenantSources,$F16,'Filtered Data'!$C$2:$C23,"&lt;"&amp;YA$4),YA$4&lt;TODAY()),"Late","Occupied")),)))</f>
        <v/>
      </c>
      <c r="YB16" s="33" t="str">
        <f>IF(ISBLANK($F16),,IF(TODAY()=YB$4,"Today",IF(AND(LOOKUP($F16,TenantNames,TenantStartDates)&lt;=YB$4,LOOKUP($F16,TenantNames,TenantEndDates)&gt;=YB$4),IF(OR(AND(DAY(LOOKUP($F16,TenantNames,TenantStartDates))&gt;28,DAY(EOMONTH(YB$4,0))=28,DAY(YB$4)=28),AND(DAY(LOOKUP($F16,TenantNames,TenantStartDates))&gt;30,DAY(EOMONTH(YB$4,0))=30,DAY(YB$4)=30),DAY(LOOKUP($F16,TenantNames,TenantStartDates))=DAY(YB$4)),IF((LOOKUP($F16,TenantNames,TenantEndDates)-YB$4)&lt;=31,LOOKUP($F16,TenantNames,TenantTotalRevenues)-SUM($JA16:YA16),LOOKUP($F16,TenantNames,TenantMonthlyRents)),IF(AND((SUMIF($G$4:AHB$4,"&lt;"&amp;YB$4,$G16:AHB16))&gt;SUMIFS(TransactionAmounts,TenantSources,$F16,'Filtered Data'!$C$2:$C23,"&lt;"&amp;YB$4),YB$4&lt;TODAY()),"Late","Occupied")),)))</f>
        <v/>
      </c>
      <c r="YC16" s="33" t="str">
        <f>IF(ISBLANK($F16),,IF(TODAY()=YC$4,"Today",IF(AND(LOOKUP($F16,TenantNames,TenantStartDates)&lt;=YC$4,LOOKUP($F16,TenantNames,TenantEndDates)&gt;=YC$4),IF(OR(AND(DAY(LOOKUP($F16,TenantNames,TenantStartDates))&gt;28,DAY(EOMONTH(YC$4,0))=28,DAY(YC$4)=28),AND(DAY(LOOKUP($F16,TenantNames,TenantStartDates))&gt;30,DAY(EOMONTH(YC$4,0))=30,DAY(YC$4)=30),DAY(LOOKUP($F16,TenantNames,TenantStartDates))=DAY(YC$4)),IF((LOOKUP($F16,TenantNames,TenantEndDates)-YC$4)&lt;=31,LOOKUP($F16,TenantNames,TenantTotalRevenues)-SUM($JA16:YB16),LOOKUP($F16,TenantNames,TenantMonthlyRents)),IF(AND((SUMIF($G$4:AHB$4,"&lt;"&amp;YC$4,$G16:AHB16))&gt;SUMIFS(TransactionAmounts,TenantSources,$F16,'Filtered Data'!$C$2:$C23,"&lt;"&amp;YC$4),YC$4&lt;TODAY()),"Late","Occupied")),)))</f>
        <v/>
      </c>
      <c r="YD16" s="33" t="str">
        <f>IF(ISBLANK($F16),,IF(TODAY()=YD$4,"Today",IF(AND(LOOKUP($F16,TenantNames,TenantStartDates)&lt;=YD$4,LOOKUP($F16,TenantNames,TenantEndDates)&gt;=YD$4),IF(OR(AND(DAY(LOOKUP($F16,TenantNames,TenantStartDates))&gt;28,DAY(EOMONTH(YD$4,0))=28,DAY(YD$4)=28),AND(DAY(LOOKUP($F16,TenantNames,TenantStartDates))&gt;30,DAY(EOMONTH(YD$4,0))=30,DAY(YD$4)=30),DAY(LOOKUP($F16,TenantNames,TenantStartDates))=DAY(YD$4)),IF((LOOKUP($F16,TenantNames,TenantEndDates)-YD$4)&lt;=31,LOOKUP($F16,TenantNames,TenantTotalRevenues)-SUM($JA16:YC16),LOOKUP($F16,TenantNames,TenantMonthlyRents)),IF(AND((SUMIF($G$4:AHB$4,"&lt;"&amp;YD$4,$G16:AHB16))&gt;SUMIFS(TransactionAmounts,TenantSources,$F16,'Filtered Data'!$C$2:$C23,"&lt;"&amp;YD$4),YD$4&lt;TODAY()),"Late","Occupied")),)))</f>
        <v/>
      </c>
      <c r="YE16" s="33" t="str">
        <f>IF(ISBLANK($F16),,IF(TODAY()=YE$4,"Today",IF(AND(LOOKUP($F16,TenantNames,TenantStartDates)&lt;=YE$4,LOOKUP($F16,TenantNames,TenantEndDates)&gt;=YE$4),IF(OR(AND(DAY(LOOKUP($F16,TenantNames,TenantStartDates))&gt;28,DAY(EOMONTH(YE$4,0))=28,DAY(YE$4)=28),AND(DAY(LOOKUP($F16,TenantNames,TenantStartDates))&gt;30,DAY(EOMONTH(YE$4,0))=30,DAY(YE$4)=30),DAY(LOOKUP($F16,TenantNames,TenantStartDates))=DAY(YE$4)),IF((LOOKUP($F16,TenantNames,TenantEndDates)-YE$4)&lt;=31,LOOKUP($F16,TenantNames,TenantTotalRevenues)-SUM($JA16:YD16),LOOKUP($F16,TenantNames,TenantMonthlyRents)),IF(AND((SUMIF($G$4:AHB$4,"&lt;"&amp;YE$4,$G16:AHB16))&gt;SUMIFS(TransactionAmounts,TenantSources,$F16,'Filtered Data'!$C$2:$C23,"&lt;"&amp;YE$4),YE$4&lt;TODAY()),"Late","Occupied")),)))</f>
        <v/>
      </c>
      <c r="YF16" s="33" t="str">
        <f>IF(ISBLANK($F16),,IF(TODAY()=YF$4,"Today",IF(AND(LOOKUP($F16,TenantNames,TenantStartDates)&lt;=YF$4,LOOKUP($F16,TenantNames,TenantEndDates)&gt;=YF$4),IF(OR(AND(DAY(LOOKUP($F16,TenantNames,TenantStartDates))&gt;28,DAY(EOMONTH(YF$4,0))=28,DAY(YF$4)=28),AND(DAY(LOOKUP($F16,TenantNames,TenantStartDates))&gt;30,DAY(EOMONTH(YF$4,0))=30,DAY(YF$4)=30),DAY(LOOKUP($F16,TenantNames,TenantStartDates))=DAY(YF$4)),IF((LOOKUP($F16,TenantNames,TenantEndDates)-YF$4)&lt;=31,LOOKUP($F16,TenantNames,TenantTotalRevenues)-SUM($JA16:YE16),LOOKUP($F16,TenantNames,TenantMonthlyRents)),IF(AND((SUMIF($G$4:AHB$4,"&lt;"&amp;YF$4,$G16:AHB16))&gt;SUMIFS(TransactionAmounts,TenantSources,$F16,'Filtered Data'!$C$2:$C23,"&lt;"&amp;YF$4),YF$4&lt;TODAY()),"Late","Occupied")),)))</f>
        <v/>
      </c>
      <c r="YG16" s="33" t="str">
        <f>IF(ISBLANK($F16),,IF(TODAY()=YG$4,"Today",IF(AND(LOOKUP($F16,TenantNames,TenantStartDates)&lt;=YG$4,LOOKUP($F16,TenantNames,TenantEndDates)&gt;=YG$4),IF(OR(AND(DAY(LOOKUP($F16,TenantNames,TenantStartDates))&gt;28,DAY(EOMONTH(YG$4,0))=28,DAY(YG$4)=28),AND(DAY(LOOKUP($F16,TenantNames,TenantStartDates))&gt;30,DAY(EOMONTH(YG$4,0))=30,DAY(YG$4)=30),DAY(LOOKUP($F16,TenantNames,TenantStartDates))=DAY(YG$4)),IF((LOOKUP($F16,TenantNames,TenantEndDates)-YG$4)&lt;=31,LOOKUP($F16,TenantNames,TenantTotalRevenues)-SUM($JA16:YF16),LOOKUP($F16,TenantNames,TenantMonthlyRents)),IF(AND((SUMIF($G$4:AHB$4,"&lt;"&amp;YG$4,$G16:AHB16))&gt;SUMIFS(TransactionAmounts,TenantSources,$F16,'Filtered Data'!$C$2:$C23,"&lt;"&amp;YG$4),YG$4&lt;TODAY()),"Late","Occupied")),)))</f>
        <v/>
      </c>
      <c r="YH16" s="33" t="str">
        <f>IF(ISBLANK($F16),,IF(TODAY()=YH$4,"Today",IF(AND(LOOKUP($F16,TenantNames,TenantStartDates)&lt;=YH$4,LOOKUP($F16,TenantNames,TenantEndDates)&gt;=YH$4),IF(OR(AND(DAY(LOOKUP($F16,TenantNames,TenantStartDates))&gt;28,DAY(EOMONTH(YH$4,0))=28,DAY(YH$4)=28),AND(DAY(LOOKUP($F16,TenantNames,TenantStartDates))&gt;30,DAY(EOMONTH(YH$4,0))=30,DAY(YH$4)=30),DAY(LOOKUP($F16,TenantNames,TenantStartDates))=DAY(YH$4)),IF((LOOKUP($F16,TenantNames,TenantEndDates)-YH$4)&lt;=31,LOOKUP($F16,TenantNames,TenantTotalRevenues)-SUM($JA16:YG16),LOOKUP($F16,TenantNames,TenantMonthlyRents)),IF(AND((SUMIF($G$4:AHB$4,"&lt;"&amp;YH$4,$G16:AHB16))&gt;SUMIFS(TransactionAmounts,TenantSources,$F16,'Filtered Data'!$C$2:$C23,"&lt;"&amp;YH$4),YH$4&lt;TODAY()),"Late","Occupied")),)))</f>
        <v/>
      </c>
      <c r="YI16" s="33" t="str">
        <f>IF(ISBLANK($F16),,IF(TODAY()=YI$4,"Today",IF(AND(LOOKUP($F16,TenantNames,TenantStartDates)&lt;=YI$4,LOOKUP($F16,TenantNames,TenantEndDates)&gt;=YI$4),IF(OR(AND(DAY(LOOKUP($F16,TenantNames,TenantStartDates))&gt;28,DAY(EOMONTH(YI$4,0))=28,DAY(YI$4)=28),AND(DAY(LOOKUP($F16,TenantNames,TenantStartDates))&gt;30,DAY(EOMONTH(YI$4,0))=30,DAY(YI$4)=30),DAY(LOOKUP($F16,TenantNames,TenantStartDates))=DAY(YI$4)),IF((LOOKUP($F16,TenantNames,TenantEndDates)-YI$4)&lt;=31,LOOKUP($F16,TenantNames,TenantTotalRevenues)-SUM($JA16:YH16),LOOKUP($F16,TenantNames,TenantMonthlyRents)),IF(AND((SUMIF($G$4:AHB$4,"&lt;"&amp;YI$4,$G16:AHB16))&gt;SUMIFS(TransactionAmounts,TenantSources,$F16,'Filtered Data'!$C$2:$C23,"&lt;"&amp;YI$4),YI$4&lt;TODAY()),"Late","Occupied")),)))</f>
        <v/>
      </c>
      <c r="YJ16" s="33" t="str">
        <f>IF(ISBLANK($F16),,IF(TODAY()=YJ$4,"Today",IF(AND(LOOKUP($F16,TenantNames,TenantStartDates)&lt;=YJ$4,LOOKUP($F16,TenantNames,TenantEndDates)&gt;=YJ$4),IF(OR(AND(DAY(LOOKUP($F16,TenantNames,TenantStartDates))&gt;28,DAY(EOMONTH(YJ$4,0))=28,DAY(YJ$4)=28),AND(DAY(LOOKUP($F16,TenantNames,TenantStartDates))&gt;30,DAY(EOMONTH(YJ$4,0))=30,DAY(YJ$4)=30),DAY(LOOKUP($F16,TenantNames,TenantStartDates))=DAY(YJ$4)),IF((LOOKUP($F16,TenantNames,TenantEndDates)-YJ$4)&lt;=31,LOOKUP($F16,TenantNames,TenantTotalRevenues)-SUM($JA16:YI16),LOOKUP($F16,TenantNames,TenantMonthlyRents)),IF(AND((SUMIF($G$4:AHB$4,"&lt;"&amp;YJ$4,$G16:AHB16))&gt;SUMIFS(TransactionAmounts,TenantSources,$F16,'Filtered Data'!$C$2:$C23,"&lt;"&amp;YJ$4),YJ$4&lt;TODAY()),"Late","Occupied")),)))</f>
        <v/>
      </c>
      <c r="YK16" s="33" t="str">
        <f>IF(ISBLANK($F16),,IF(TODAY()=YK$4,"Today",IF(AND(LOOKUP($F16,TenantNames,TenantStartDates)&lt;=YK$4,LOOKUP($F16,TenantNames,TenantEndDates)&gt;=YK$4),IF(OR(AND(DAY(LOOKUP($F16,TenantNames,TenantStartDates))&gt;28,DAY(EOMONTH(YK$4,0))=28,DAY(YK$4)=28),AND(DAY(LOOKUP($F16,TenantNames,TenantStartDates))&gt;30,DAY(EOMONTH(YK$4,0))=30,DAY(YK$4)=30),DAY(LOOKUP($F16,TenantNames,TenantStartDates))=DAY(YK$4)),IF((LOOKUP($F16,TenantNames,TenantEndDates)-YK$4)&lt;=31,LOOKUP($F16,TenantNames,TenantTotalRevenues)-SUM($JA16:YJ16),LOOKUP($F16,TenantNames,TenantMonthlyRents)),IF(AND((SUMIF($G$4:AHB$4,"&lt;"&amp;YK$4,$G16:AHB16))&gt;SUMIFS(TransactionAmounts,TenantSources,$F16,'Filtered Data'!$C$2:$C23,"&lt;"&amp;YK$4),YK$4&lt;TODAY()),"Late","Occupied")),)))</f>
        <v/>
      </c>
      <c r="YL16" s="33" t="str">
        <f>IF(ISBLANK($F16),,IF(TODAY()=YL$4,"Today",IF(AND(LOOKUP($F16,TenantNames,TenantStartDates)&lt;=YL$4,LOOKUP($F16,TenantNames,TenantEndDates)&gt;=YL$4),IF(OR(AND(DAY(LOOKUP($F16,TenantNames,TenantStartDates))&gt;28,DAY(EOMONTH(YL$4,0))=28,DAY(YL$4)=28),AND(DAY(LOOKUP($F16,TenantNames,TenantStartDates))&gt;30,DAY(EOMONTH(YL$4,0))=30,DAY(YL$4)=30),DAY(LOOKUP($F16,TenantNames,TenantStartDates))=DAY(YL$4)),IF((LOOKUP($F16,TenantNames,TenantEndDates)-YL$4)&lt;=31,LOOKUP($F16,TenantNames,TenantTotalRevenues)-SUM($JA16:YK16),LOOKUP($F16,TenantNames,TenantMonthlyRents)),IF(AND((SUMIF($G$4:AHB$4,"&lt;"&amp;YL$4,$G16:AHB16))&gt;SUMIFS(TransactionAmounts,TenantSources,$F16,'Filtered Data'!$C$2:$C23,"&lt;"&amp;YL$4),YL$4&lt;TODAY()),"Late","Occupied")),)))</f>
        <v/>
      </c>
      <c r="YM16" s="33" t="str">
        <f>IF(ISBLANK($F16),,IF(TODAY()=YM$4,"Today",IF(AND(LOOKUP($F16,TenantNames,TenantStartDates)&lt;=YM$4,LOOKUP($F16,TenantNames,TenantEndDates)&gt;=YM$4),IF(OR(AND(DAY(LOOKUP($F16,TenantNames,TenantStartDates))&gt;28,DAY(EOMONTH(YM$4,0))=28,DAY(YM$4)=28),AND(DAY(LOOKUP($F16,TenantNames,TenantStartDates))&gt;30,DAY(EOMONTH(YM$4,0))=30,DAY(YM$4)=30),DAY(LOOKUP($F16,TenantNames,TenantStartDates))=DAY(YM$4)),IF((LOOKUP($F16,TenantNames,TenantEndDates)-YM$4)&lt;=31,LOOKUP($F16,TenantNames,TenantTotalRevenues)-SUM($JA16:YL16),LOOKUP($F16,TenantNames,TenantMonthlyRents)),IF(AND((SUMIF($G$4:AHB$4,"&lt;"&amp;YM$4,$G16:AHB16))&gt;SUMIFS(TransactionAmounts,TenantSources,$F16,'Filtered Data'!$C$2:$C23,"&lt;"&amp;YM$4),YM$4&lt;TODAY()),"Late","Occupied")),)))</f>
        <v/>
      </c>
      <c r="YN16" s="33" t="str">
        <f>IF(ISBLANK($F16),,IF(TODAY()=YN$4,"Today",IF(AND(LOOKUP($F16,TenantNames,TenantStartDates)&lt;=YN$4,LOOKUP($F16,TenantNames,TenantEndDates)&gt;=YN$4),IF(OR(AND(DAY(LOOKUP($F16,TenantNames,TenantStartDates))&gt;28,DAY(EOMONTH(YN$4,0))=28,DAY(YN$4)=28),AND(DAY(LOOKUP($F16,TenantNames,TenantStartDates))&gt;30,DAY(EOMONTH(YN$4,0))=30,DAY(YN$4)=30),DAY(LOOKUP($F16,TenantNames,TenantStartDates))=DAY(YN$4)),IF((LOOKUP($F16,TenantNames,TenantEndDates)-YN$4)&lt;=31,LOOKUP($F16,TenantNames,TenantTotalRevenues)-SUM($JA16:YM16),LOOKUP($F16,TenantNames,TenantMonthlyRents)),IF(AND((SUMIF($G$4:AHB$4,"&lt;"&amp;YN$4,$G16:AHB16))&gt;SUMIFS(TransactionAmounts,TenantSources,$F16,'Filtered Data'!$C$2:$C23,"&lt;"&amp;YN$4),YN$4&lt;TODAY()),"Late","Occupied")),)))</f>
        <v/>
      </c>
      <c r="YO16" s="33" t="str">
        <f>IF(ISBLANK($F16),,IF(TODAY()=YO$4,"Today",IF(AND(LOOKUP($F16,TenantNames,TenantStartDates)&lt;=YO$4,LOOKUP($F16,TenantNames,TenantEndDates)&gt;=YO$4),IF(OR(AND(DAY(LOOKUP($F16,TenantNames,TenantStartDates))&gt;28,DAY(EOMONTH(YO$4,0))=28,DAY(YO$4)=28),AND(DAY(LOOKUP($F16,TenantNames,TenantStartDates))&gt;30,DAY(EOMONTH(YO$4,0))=30,DAY(YO$4)=30),DAY(LOOKUP($F16,TenantNames,TenantStartDates))=DAY(YO$4)),IF((LOOKUP($F16,TenantNames,TenantEndDates)-YO$4)&lt;=31,LOOKUP($F16,TenantNames,TenantTotalRevenues)-SUM($JA16:YN16),LOOKUP($F16,TenantNames,TenantMonthlyRents)),IF(AND((SUMIF($G$4:AHB$4,"&lt;"&amp;YO$4,$G16:AHB16))&gt;SUMIFS(TransactionAmounts,TenantSources,$F16,'Filtered Data'!$C$2:$C23,"&lt;"&amp;YO$4),YO$4&lt;TODAY()),"Late","Occupied")),)))</f>
        <v/>
      </c>
      <c r="YP16" s="33" t="str">
        <f>IF(ISBLANK($F16),,IF(TODAY()=YP$4,"Today",IF(AND(LOOKUP($F16,TenantNames,TenantStartDates)&lt;=YP$4,LOOKUP($F16,TenantNames,TenantEndDates)&gt;=YP$4),IF(OR(AND(DAY(LOOKUP($F16,TenantNames,TenantStartDates))&gt;28,DAY(EOMONTH(YP$4,0))=28,DAY(YP$4)=28),AND(DAY(LOOKUP($F16,TenantNames,TenantStartDates))&gt;30,DAY(EOMONTH(YP$4,0))=30,DAY(YP$4)=30),DAY(LOOKUP($F16,TenantNames,TenantStartDates))=DAY(YP$4)),IF((LOOKUP($F16,TenantNames,TenantEndDates)-YP$4)&lt;=31,LOOKUP($F16,TenantNames,TenantTotalRevenues)-SUM($JA16:YO16),LOOKUP($F16,TenantNames,TenantMonthlyRents)),IF(AND((SUMIF($G$4:AHB$4,"&lt;"&amp;YP$4,$G16:AHB16))&gt;SUMIFS(TransactionAmounts,TenantSources,$F16,'Filtered Data'!$C$2:$C23,"&lt;"&amp;YP$4),YP$4&lt;TODAY()),"Late","Occupied")),)))</f>
        <v/>
      </c>
      <c r="YQ16" s="33" t="str">
        <f>IF(ISBLANK($F16),,IF(TODAY()=YQ$4,"Today",IF(AND(LOOKUP($F16,TenantNames,TenantStartDates)&lt;=YQ$4,LOOKUP($F16,TenantNames,TenantEndDates)&gt;=YQ$4),IF(OR(AND(DAY(LOOKUP($F16,TenantNames,TenantStartDates))&gt;28,DAY(EOMONTH(YQ$4,0))=28,DAY(YQ$4)=28),AND(DAY(LOOKUP($F16,TenantNames,TenantStartDates))&gt;30,DAY(EOMONTH(YQ$4,0))=30,DAY(YQ$4)=30),DAY(LOOKUP($F16,TenantNames,TenantStartDates))=DAY(YQ$4)),IF((LOOKUP($F16,TenantNames,TenantEndDates)-YQ$4)&lt;=31,LOOKUP($F16,TenantNames,TenantTotalRevenues)-SUM($JA16:YP16),LOOKUP($F16,TenantNames,TenantMonthlyRents)),IF(AND((SUMIF($G$4:AHB$4,"&lt;"&amp;YQ$4,$G16:AHB16))&gt;SUMIFS(TransactionAmounts,TenantSources,$F16,'Filtered Data'!$C$2:$C23,"&lt;"&amp;YQ$4),YQ$4&lt;TODAY()),"Late","Occupied")),)))</f>
        <v/>
      </c>
      <c r="YR16" s="33" t="str">
        <f>IF(ISBLANK($F16),,IF(TODAY()=YR$4,"Today",IF(AND(LOOKUP($F16,TenantNames,TenantStartDates)&lt;=YR$4,LOOKUP($F16,TenantNames,TenantEndDates)&gt;=YR$4),IF(OR(AND(DAY(LOOKUP($F16,TenantNames,TenantStartDates))&gt;28,DAY(EOMONTH(YR$4,0))=28,DAY(YR$4)=28),AND(DAY(LOOKUP($F16,TenantNames,TenantStartDates))&gt;30,DAY(EOMONTH(YR$4,0))=30,DAY(YR$4)=30),DAY(LOOKUP($F16,TenantNames,TenantStartDates))=DAY(YR$4)),IF((LOOKUP($F16,TenantNames,TenantEndDates)-YR$4)&lt;=31,LOOKUP($F16,TenantNames,TenantTotalRevenues)-SUM($JA16:YQ16),LOOKUP($F16,TenantNames,TenantMonthlyRents)),IF(AND((SUMIF($G$4:AHB$4,"&lt;"&amp;YR$4,$G16:AHB16))&gt;SUMIFS(TransactionAmounts,TenantSources,$F16,'Filtered Data'!$C$2:$C23,"&lt;"&amp;YR$4),YR$4&lt;TODAY()),"Late","Occupied")),)))</f>
        <v/>
      </c>
      <c r="YS16" s="33" t="str">
        <f>IF(ISBLANK($F16),,IF(TODAY()=YS$4,"Today",IF(AND(LOOKUP($F16,TenantNames,TenantStartDates)&lt;=YS$4,LOOKUP($F16,TenantNames,TenantEndDates)&gt;=YS$4),IF(OR(AND(DAY(LOOKUP($F16,TenantNames,TenantStartDates))&gt;28,DAY(EOMONTH(YS$4,0))=28,DAY(YS$4)=28),AND(DAY(LOOKUP($F16,TenantNames,TenantStartDates))&gt;30,DAY(EOMONTH(YS$4,0))=30,DAY(YS$4)=30),DAY(LOOKUP($F16,TenantNames,TenantStartDates))=DAY(YS$4)),IF((LOOKUP($F16,TenantNames,TenantEndDates)-YS$4)&lt;=31,LOOKUP($F16,TenantNames,TenantTotalRevenues)-SUM($JA16:YR16),LOOKUP($F16,TenantNames,TenantMonthlyRents)),IF(AND((SUMIF($G$4:AHB$4,"&lt;"&amp;YS$4,$G16:AHB16))&gt;SUMIFS(TransactionAmounts,TenantSources,$F16,'Filtered Data'!$C$2:$C23,"&lt;"&amp;YS$4),YS$4&lt;TODAY()),"Late","Occupied")),)))</f>
        <v/>
      </c>
      <c r="YT16" s="33" t="str">
        <f>IF(ISBLANK($F16),,IF(TODAY()=YT$4,"Today",IF(AND(LOOKUP($F16,TenantNames,TenantStartDates)&lt;=YT$4,LOOKUP($F16,TenantNames,TenantEndDates)&gt;=YT$4),IF(OR(AND(DAY(LOOKUP($F16,TenantNames,TenantStartDates))&gt;28,DAY(EOMONTH(YT$4,0))=28,DAY(YT$4)=28),AND(DAY(LOOKUP($F16,TenantNames,TenantStartDates))&gt;30,DAY(EOMONTH(YT$4,0))=30,DAY(YT$4)=30),DAY(LOOKUP($F16,TenantNames,TenantStartDates))=DAY(YT$4)),IF((LOOKUP($F16,TenantNames,TenantEndDates)-YT$4)&lt;=31,LOOKUP($F16,TenantNames,TenantTotalRevenues)-SUM($JA16:YS16),LOOKUP($F16,TenantNames,TenantMonthlyRents)),IF(AND((SUMIF($G$4:AHB$4,"&lt;"&amp;YT$4,$G16:AHB16))&gt;SUMIFS(TransactionAmounts,TenantSources,$F16,'Filtered Data'!$C$2:$C23,"&lt;"&amp;YT$4),YT$4&lt;TODAY()),"Late","Occupied")),)))</f>
        <v/>
      </c>
      <c r="YU16" s="33" t="str">
        <f>IF(ISBLANK($F16),,IF(TODAY()=YU$4,"Today",IF(AND(LOOKUP($F16,TenantNames,TenantStartDates)&lt;=YU$4,LOOKUP($F16,TenantNames,TenantEndDates)&gt;=YU$4),IF(OR(AND(DAY(LOOKUP($F16,TenantNames,TenantStartDates))&gt;28,DAY(EOMONTH(YU$4,0))=28,DAY(YU$4)=28),AND(DAY(LOOKUP($F16,TenantNames,TenantStartDates))&gt;30,DAY(EOMONTH(YU$4,0))=30,DAY(YU$4)=30),DAY(LOOKUP($F16,TenantNames,TenantStartDates))=DAY(YU$4)),IF((LOOKUP($F16,TenantNames,TenantEndDates)-YU$4)&lt;=31,LOOKUP($F16,TenantNames,TenantTotalRevenues)-SUM($JA16:YT16),LOOKUP($F16,TenantNames,TenantMonthlyRents)),IF(AND((SUMIF($G$4:AHB$4,"&lt;"&amp;YU$4,$G16:AHB16))&gt;SUMIFS(TransactionAmounts,TenantSources,$F16,'Filtered Data'!$C$2:$C23,"&lt;"&amp;YU$4),YU$4&lt;TODAY()),"Late","Occupied")),)))</f>
        <v/>
      </c>
      <c r="YV16" s="33" t="str">
        <f>IF(ISBLANK($F16),,IF(TODAY()=YV$4,"Today",IF(AND(LOOKUP($F16,TenantNames,TenantStartDates)&lt;=YV$4,LOOKUP($F16,TenantNames,TenantEndDates)&gt;=YV$4),IF(OR(AND(DAY(LOOKUP($F16,TenantNames,TenantStartDates))&gt;28,DAY(EOMONTH(YV$4,0))=28,DAY(YV$4)=28),AND(DAY(LOOKUP($F16,TenantNames,TenantStartDates))&gt;30,DAY(EOMONTH(YV$4,0))=30,DAY(YV$4)=30),DAY(LOOKUP($F16,TenantNames,TenantStartDates))=DAY(YV$4)),IF((LOOKUP($F16,TenantNames,TenantEndDates)-YV$4)&lt;=31,LOOKUP($F16,TenantNames,TenantTotalRevenues)-SUM($JA16:YU16),LOOKUP($F16,TenantNames,TenantMonthlyRents)),IF(AND((SUMIF($G$4:AHB$4,"&lt;"&amp;YV$4,$G16:AHB16))&gt;SUMIFS(TransactionAmounts,TenantSources,$F16,'Filtered Data'!$C$2:$C23,"&lt;"&amp;YV$4),YV$4&lt;TODAY()),"Late","Occupied")),)))</f>
        <v/>
      </c>
      <c r="YW16" s="33" t="str">
        <f>IF(ISBLANK($F16),,IF(TODAY()=YW$4,"Today",IF(AND(LOOKUP($F16,TenantNames,TenantStartDates)&lt;=YW$4,LOOKUP($F16,TenantNames,TenantEndDates)&gt;=YW$4),IF(OR(AND(DAY(LOOKUP($F16,TenantNames,TenantStartDates))&gt;28,DAY(EOMONTH(YW$4,0))=28,DAY(YW$4)=28),AND(DAY(LOOKUP($F16,TenantNames,TenantStartDates))&gt;30,DAY(EOMONTH(YW$4,0))=30,DAY(YW$4)=30),DAY(LOOKUP($F16,TenantNames,TenantStartDates))=DAY(YW$4)),IF((LOOKUP($F16,TenantNames,TenantEndDates)-YW$4)&lt;=31,LOOKUP($F16,TenantNames,TenantTotalRevenues)-SUM($JA16:YV16),LOOKUP($F16,TenantNames,TenantMonthlyRents)),IF(AND((SUMIF($G$4:AHB$4,"&lt;"&amp;YW$4,$G16:AHB16))&gt;SUMIFS(TransactionAmounts,TenantSources,$F16,'Filtered Data'!$C$2:$C23,"&lt;"&amp;YW$4),YW$4&lt;TODAY()),"Late","Occupied")),)))</f>
        <v/>
      </c>
      <c r="YX16" s="33" t="str">
        <f>IF(ISBLANK($F16),,IF(TODAY()=YX$4,"Today",IF(AND(LOOKUP($F16,TenantNames,TenantStartDates)&lt;=YX$4,LOOKUP($F16,TenantNames,TenantEndDates)&gt;=YX$4),IF(OR(AND(DAY(LOOKUP($F16,TenantNames,TenantStartDates))&gt;28,DAY(EOMONTH(YX$4,0))=28,DAY(YX$4)=28),AND(DAY(LOOKUP($F16,TenantNames,TenantStartDates))&gt;30,DAY(EOMONTH(YX$4,0))=30,DAY(YX$4)=30),DAY(LOOKUP($F16,TenantNames,TenantStartDates))=DAY(YX$4)),IF((LOOKUP($F16,TenantNames,TenantEndDates)-YX$4)&lt;=31,LOOKUP($F16,TenantNames,TenantTotalRevenues)-SUM($JA16:YW16),LOOKUP($F16,TenantNames,TenantMonthlyRents)),IF(AND((SUMIF($G$4:AHB$4,"&lt;"&amp;YX$4,$G16:AHB16))&gt;SUMIFS(TransactionAmounts,TenantSources,$F16,'Filtered Data'!$C$2:$C23,"&lt;"&amp;YX$4),YX$4&lt;TODAY()),"Late","Occupied")),)))</f>
        <v/>
      </c>
      <c r="YY16" s="33" t="str">
        <f>IF(ISBLANK($F16),,IF(TODAY()=YY$4,"Today",IF(AND(LOOKUP($F16,TenantNames,TenantStartDates)&lt;=YY$4,LOOKUP($F16,TenantNames,TenantEndDates)&gt;=YY$4),IF(OR(AND(DAY(LOOKUP($F16,TenantNames,TenantStartDates))&gt;28,DAY(EOMONTH(YY$4,0))=28,DAY(YY$4)=28),AND(DAY(LOOKUP($F16,TenantNames,TenantStartDates))&gt;30,DAY(EOMONTH(YY$4,0))=30,DAY(YY$4)=30),DAY(LOOKUP($F16,TenantNames,TenantStartDates))=DAY(YY$4)),IF((LOOKUP($F16,TenantNames,TenantEndDates)-YY$4)&lt;=31,LOOKUP($F16,TenantNames,TenantTotalRevenues)-SUM($JA16:YX16),LOOKUP($F16,TenantNames,TenantMonthlyRents)),IF(AND((SUMIF($G$4:AHB$4,"&lt;"&amp;YY$4,$G16:AHB16))&gt;SUMIFS(TransactionAmounts,TenantSources,$F16,'Filtered Data'!$C$2:$C23,"&lt;"&amp;YY$4),YY$4&lt;TODAY()),"Late","Occupied")),)))</f>
        <v/>
      </c>
      <c r="YZ16" s="33" t="str">
        <f>IF(ISBLANK($F16),,IF(TODAY()=YZ$4,"Today",IF(AND(LOOKUP($F16,TenantNames,TenantStartDates)&lt;=YZ$4,LOOKUP($F16,TenantNames,TenantEndDates)&gt;=YZ$4),IF(OR(AND(DAY(LOOKUP($F16,TenantNames,TenantStartDates))&gt;28,DAY(EOMONTH(YZ$4,0))=28,DAY(YZ$4)=28),AND(DAY(LOOKUP($F16,TenantNames,TenantStartDates))&gt;30,DAY(EOMONTH(YZ$4,0))=30,DAY(YZ$4)=30),DAY(LOOKUP($F16,TenantNames,TenantStartDates))=DAY(YZ$4)),IF((LOOKUP($F16,TenantNames,TenantEndDates)-YZ$4)&lt;=31,LOOKUP($F16,TenantNames,TenantTotalRevenues)-SUM($JA16:YY16),LOOKUP($F16,TenantNames,TenantMonthlyRents)),IF(AND((SUMIF($G$4:AHB$4,"&lt;"&amp;YZ$4,$G16:AHB16))&gt;SUMIFS(TransactionAmounts,TenantSources,$F16,'Filtered Data'!$C$2:$C23,"&lt;"&amp;YZ$4),YZ$4&lt;TODAY()),"Late","Occupied")),)))</f>
        <v/>
      </c>
      <c r="ZA16" s="33" t="str">
        <f>IF(ISBLANK($F16),,IF(TODAY()=ZA$4,"Today",IF(AND(LOOKUP($F16,TenantNames,TenantStartDates)&lt;=ZA$4,LOOKUP($F16,TenantNames,TenantEndDates)&gt;=ZA$4),IF(OR(AND(DAY(LOOKUP($F16,TenantNames,TenantStartDates))&gt;28,DAY(EOMONTH(ZA$4,0))=28,DAY(ZA$4)=28),AND(DAY(LOOKUP($F16,TenantNames,TenantStartDates))&gt;30,DAY(EOMONTH(ZA$4,0))=30,DAY(ZA$4)=30),DAY(LOOKUP($F16,TenantNames,TenantStartDates))=DAY(ZA$4)),IF((LOOKUP($F16,TenantNames,TenantEndDates)-ZA$4)&lt;=31,LOOKUP($F16,TenantNames,TenantTotalRevenues)-SUM($JA16:YZ16),LOOKUP($F16,TenantNames,TenantMonthlyRents)),IF(AND((SUMIF($G$4:AHB$4,"&lt;"&amp;ZA$4,$G16:AHB16))&gt;SUMIFS(TransactionAmounts,TenantSources,$F16,'Filtered Data'!$C$2:$C23,"&lt;"&amp;ZA$4),ZA$4&lt;TODAY()),"Late","Occupied")),)))</f>
        <v/>
      </c>
      <c r="ZB16" s="33" t="str">
        <f>IF(ISBLANK($F16),,IF(TODAY()=ZB$4,"Today",IF(AND(LOOKUP($F16,TenantNames,TenantStartDates)&lt;=ZB$4,LOOKUP($F16,TenantNames,TenantEndDates)&gt;=ZB$4),IF(OR(AND(DAY(LOOKUP($F16,TenantNames,TenantStartDates))&gt;28,DAY(EOMONTH(ZB$4,0))=28,DAY(ZB$4)=28),AND(DAY(LOOKUP($F16,TenantNames,TenantStartDates))&gt;30,DAY(EOMONTH(ZB$4,0))=30,DAY(ZB$4)=30),DAY(LOOKUP($F16,TenantNames,TenantStartDates))=DAY(ZB$4)),IF((LOOKUP($F16,TenantNames,TenantEndDates)-ZB$4)&lt;=31,LOOKUP($F16,TenantNames,TenantTotalRevenues)-SUM($JA16:ZA16),LOOKUP($F16,TenantNames,TenantMonthlyRents)),IF(AND((SUMIF($G$4:AHB$4,"&lt;"&amp;ZB$4,$G16:AHB16))&gt;SUMIFS(TransactionAmounts,TenantSources,$F16,'Filtered Data'!$C$2:$C23,"&lt;"&amp;ZB$4),ZB$4&lt;TODAY()),"Late","Occupied")),)))</f>
        <v/>
      </c>
      <c r="ZC16" s="33" t="str">
        <f>IF(ISBLANK($F16),,IF(TODAY()=ZC$4,"Today",IF(AND(LOOKUP($F16,TenantNames,TenantStartDates)&lt;=ZC$4,LOOKUP($F16,TenantNames,TenantEndDates)&gt;=ZC$4),IF(OR(AND(DAY(LOOKUP($F16,TenantNames,TenantStartDates))&gt;28,DAY(EOMONTH(ZC$4,0))=28,DAY(ZC$4)=28),AND(DAY(LOOKUP($F16,TenantNames,TenantStartDates))&gt;30,DAY(EOMONTH(ZC$4,0))=30,DAY(ZC$4)=30),DAY(LOOKUP($F16,TenantNames,TenantStartDates))=DAY(ZC$4)),IF((LOOKUP($F16,TenantNames,TenantEndDates)-ZC$4)&lt;=31,LOOKUP($F16,TenantNames,TenantTotalRevenues)-SUM($JA16:ZB16),LOOKUP($F16,TenantNames,TenantMonthlyRents)),IF(AND((SUMIF($G$4:AHB$4,"&lt;"&amp;ZC$4,$G16:AHB16))&gt;SUMIFS(TransactionAmounts,TenantSources,$F16,'Filtered Data'!$C$2:$C23,"&lt;"&amp;ZC$4),ZC$4&lt;TODAY()),"Late","Occupied")),)))</f>
        <v/>
      </c>
      <c r="ZD16" s="33" t="str">
        <f>IF(ISBLANK($F16),,IF(TODAY()=ZD$4,"Today",IF(AND(LOOKUP($F16,TenantNames,TenantStartDates)&lt;=ZD$4,LOOKUP($F16,TenantNames,TenantEndDates)&gt;=ZD$4),IF(OR(AND(DAY(LOOKUP($F16,TenantNames,TenantStartDates))&gt;28,DAY(EOMONTH(ZD$4,0))=28,DAY(ZD$4)=28),AND(DAY(LOOKUP($F16,TenantNames,TenantStartDates))&gt;30,DAY(EOMONTH(ZD$4,0))=30,DAY(ZD$4)=30),DAY(LOOKUP($F16,TenantNames,TenantStartDates))=DAY(ZD$4)),IF((LOOKUP($F16,TenantNames,TenantEndDates)-ZD$4)&lt;=31,LOOKUP($F16,TenantNames,TenantTotalRevenues)-SUM($JA16:ZC16),LOOKUP($F16,TenantNames,TenantMonthlyRents)),IF(AND((SUMIF($G$4:AHB$4,"&lt;"&amp;ZD$4,$G16:AHB16))&gt;SUMIFS(TransactionAmounts,TenantSources,$F16,'Filtered Data'!$C$2:$C23,"&lt;"&amp;ZD$4),ZD$4&lt;TODAY()),"Late","Occupied")),)))</f>
        <v/>
      </c>
      <c r="ZE16" s="33" t="str">
        <f>IF(ISBLANK($F16),,IF(TODAY()=ZE$4,"Today",IF(AND(LOOKUP($F16,TenantNames,TenantStartDates)&lt;=ZE$4,LOOKUP($F16,TenantNames,TenantEndDates)&gt;=ZE$4),IF(OR(AND(DAY(LOOKUP($F16,TenantNames,TenantStartDates))&gt;28,DAY(EOMONTH(ZE$4,0))=28,DAY(ZE$4)=28),AND(DAY(LOOKUP($F16,TenantNames,TenantStartDates))&gt;30,DAY(EOMONTH(ZE$4,0))=30,DAY(ZE$4)=30),DAY(LOOKUP($F16,TenantNames,TenantStartDates))=DAY(ZE$4)),IF((LOOKUP($F16,TenantNames,TenantEndDates)-ZE$4)&lt;=31,LOOKUP($F16,TenantNames,TenantTotalRevenues)-SUM($JA16:ZD16),LOOKUP($F16,TenantNames,TenantMonthlyRents)),IF(AND((SUMIF($G$4:AHB$4,"&lt;"&amp;ZE$4,$G16:AHB16))&gt;SUMIFS(TransactionAmounts,TenantSources,$F16,'Filtered Data'!$C$2:$C23,"&lt;"&amp;ZE$4),ZE$4&lt;TODAY()),"Late","Occupied")),)))</f>
        <v/>
      </c>
      <c r="ZF16" s="33" t="str">
        <f>IF(ISBLANK($F16),,IF(TODAY()=ZF$4,"Today",IF(AND(LOOKUP($F16,TenantNames,TenantStartDates)&lt;=ZF$4,LOOKUP($F16,TenantNames,TenantEndDates)&gt;=ZF$4),IF(OR(AND(DAY(LOOKUP($F16,TenantNames,TenantStartDates))&gt;28,DAY(EOMONTH(ZF$4,0))=28,DAY(ZF$4)=28),AND(DAY(LOOKUP($F16,TenantNames,TenantStartDates))&gt;30,DAY(EOMONTH(ZF$4,0))=30,DAY(ZF$4)=30),DAY(LOOKUP($F16,TenantNames,TenantStartDates))=DAY(ZF$4)),IF((LOOKUP($F16,TenantNames,TenantEndDates)-ZF$4)&lt;=31,LOOKUP($F16,TenantNames,TenantTotalRevenues)-SUM($JA16:ZE16),LOOKUP($F16,TenantNames,TenantMonthlyRents)),IF(AND((SUMIF($G$4:AHB$4,"&lt;"&amp;ZF$4,$G16:AHB16))&gt;SUMIFS(TransactionAmounts,TenantSources,$F16,'Filtered Data'!$C$2:$C23,"&lt;"&amp;ZF$4),ZF$4&lt;TODAY()),"Late","Occupied")),)))</f>
        <v/>
      </c>
      <c r="ZG16" s="33" t="str">
        <f>IF(ISBLANK($F16),,IF(TODAY()=ZG$4,"Today",IF(AND(LOOKUP($F16,TenantNames,TenantStartDates)&lt;=ZG$4,LOOKUP($F16,TenantNames,TenantEndDates)&gt;=ZG$4),IF(OR(AND(DAY(LOOKUP($F16,TenantNames,TenantStartDates))&gt;28,DAY(EOMONTH(ZG$4,0))=28,DAY(ZG$4)=28),AND(DAY(LOOKUP($F16,TenantNames,TenantStartDates))&gt;30,DAY(EOMONTH(ZG$4,0))=30,DAY(ZG$4)=30),DAY(LOOKUP($F16,TenantNames,TenantStartDates))=DAY(ZG$4)),IF((LOOKUP($F16,TenantNames,TenantEndDates)-ZG$4)&lt;=31,LOOKUP($F16,TenantNames,TenantTotalRevenues)-SUM($JA16:ZF16),LOOKUP($F16,TenantNames,TenantMonthlyRents)),IF(AND((SUMIF($G$4:AHB$4,"&lt;"&amp;ZG$4,$G16:AHB16))&gt;SUMIFS(TransactionAmounts,TenantSources,$F16,'Filtered Data'!$C$2:$C23,"&lt;"&amp;ZG$4),ZG$4&lt;TODAY()),"Late","Occupied")),)))</f>
        <v/>
      </c>
      <c r="ZH16" s="33" t="str">
        <f>IF(ISBLANK($F16),,IF(TODAY()=ZH$4,"Today",IF(AND(LOOKUP($F16,TenantNames,TenantStartDates)&lt;=ZH$4,LOOKUP($F16,TenantNames,TenantEndDates)&gt;=ZH$4),IF(OR(AND(DAY(LOOKUP($F16,TenantNames,TenantStartDates))&gt;28,DAY(EOMONTH(ZH$4,0))=28,DAY(ZH$4)=28),AND(DAY(LOOKUP($F16,TenantNames,TenantStartDates))&gt;30,DAY(EOMONTH(ZH$4,0))=30,DAY(ZH$4)=30),DAY(LOOKUP($F16,TenantNames,TenantStartDates))=DAY(ZH$4)),IF((LOOKUP($F16,TenantNames,TenantEndDates)-ZH$4)&lt;=31,LOOKUP($F16,TenantNames,TenantTotalRevenues)-SUM($JA16:ZG16),LOOKUP($F16,TenantNames,TenantMonthlyRents)),IF(AND((SUMIF($G$4:AHB$4,"&lt;"&amp;ZH$4,$G16:AHB16))&gt;SUMIFS(TransactionAmounts,TenantSources,$F16,'Filtered Data'!$C$2:$C23,"&lt;"&amp;ZH$4),ZH$4&lt;TODAY()),"Late","Occupied")),)))</f>
        <v/>
      </c>
      <c r="ZI16" s="33" t="str">
        <f>IF(ISBLANK($F16),,IF(TODAY()=ZI$4,"Today",IF(AND(LOOKUP($F16,TenantNames,TenantStartDates)&lt;=ZI$4,LOOKUP($F16,TenantNames,TenantEndDates)&gt;=ZI$4),IF(OR(AND(DAY(LOOKUP($F16,TenantNames,TenantStartDates))&gt;28,DAY(EOMONTH(ZI$4,0))=28,DAY(ZI$4)=28),AND(DAY(LOOKUP($F16,TenantNames,TenantStartDates))&gt;30,DAY(EOMONTH(ZI$4,0))=30,DAY(ZI$4)=30),DAY(LOOKUP($F16,TenantNames,TenantStartDates))=DAY(ZI$4)),IF((LOOKUP($F16,TenantNames,TenantEndDates)-ZI$4)&lt;=31,LOOKUP($F16,TenantNames,TenantTotalRevenues)-SUM($JA16:ZH16),LOOKUP($F16,TenantNames,TenantMonthlyRents)),IF(AND((SUMIF($G$4:AHB$4,"&lt;"&amp;ZI$4,$G16:AHB16))&gt;SUMIFS(TransactionAmounts,TenantSources,$F16,'Filtered Data'!$C$2:$C23,"&lt;"&amp;ZI$4),ZI$4&lt;TODAY()),"Late","Occupied")),)))</f>
        <v/>
      </c>
      <c r="ZJ16" s="33" t="str">
        <f>IF(ISBLANK($F16),,IF(TODAY()=ZJ$4,"Today",IF(AND(LOOKUP($F16,TenantNames,TenantStartDates)&lt;=ZJ$4,LOOKUP($F16,TenantNames,TenantEndDates)&gt;=ZJ$4),IF(OR(AND(DAY(LOOKUP($F16,TenantNames,TenantStartDates))&gt;28,DAY(EOMONTH(ZJ$4,0))=28,DAY(ZJ$4)=28),AND(DAY(LOOKUP($F16,TenantNames,TenantStartDates))&gt;30,DAY(EOMONTH(ZJ$4,0))=30,DAY(ZJ$4)=30),DAY(LOOKUP($F16,TenantNames,TenantStartDates))=DAY(ZJ$4)),IF((LOOKUP($F16,TenantNames,TenantEndDates)-ZJ$4)&lt;=31,LOOKUP($F16,TenantNames,TenantTotalRevenues)-SUM($JA16:ZI16),LOOKUP($F16,TenantNames,TenantMonthlyRents)),IF(AND((SUMIF($G$4:AHB$4,"&lt;"&amp;ZJ$4,$G16:AHB16))&gt;SUMIFS(TransactionAmounts,TenantSources,$F16,'Filtered Data'!$C$2:$C23,"&lt;"&amp;ZJ$4),ZJ$4&lt;TODAY()),"Late","Occupied")),)))</f>
        <v/>
      </c>
      <c r="ZK16" s="33" t="str">
        <f>IF(ISBLANK($F16),,IF(TODAY()=ZK$4,"Today",IF(AND(LOOKUP($F16,TenantNames,TenantStartDates)&lt;=ZK$4,LOOKUP($F16,TenantNames,TenantEndDates)&gt;=ZK$4),IF(OR(AND(DAY(LOOKUP($F16,TenantNames,TenantStartDates))&gt;28,DAY(EOMONTH(ZK$4,0))=28,DAY(ZK$4)=28),AND(DAY(LOOKUP($F16,TenantNames,TenantStartDates))&gt;30,DAY(EOMONTH(ZK$4,0))=30,DAY(ZK$4)=30),DAY(LOOKUP($F16,TenantNames,TenantStartDates))=DAY(ZK$4)),IF((LOOKUP($F16,TenantNames,TenantEndDates)-ZK$4)&lt;=31,LOOKUP($F16,TenantNames,TenantTotalRevenues)-SUM($JA16:ZJ16),LOOKUP($F16,TenantNames,TenantMonthlyRents)),IF(AND((SUMIF($G$4:AHB$4,"&lt;"&amp;ZK$4,$G16:AHB16))&gt;SUMIFS(TransactionAmounts,TenantSources,$F16,'Filtered Data'!$C$2:$C23,"&lt;"&amp;ZK$4),ZK$4&lt;TODAY()),"Late","Occupied")),)))</f>
        <v/>
      </c>
      <c r="ZL16" s="33" t="str">
        <f>IF(ISBLANK($F16),,IF(TODAY()=ZL$4,"Today",IF(AND(LOOKUP($F16,TenantNames,TenantStartDates)&lt;=ZL$4,LOOKUP($F16,TenantNames,TenantEndDates)&gt;=ZL$4),IF(OR(AND(DAY(LOOKUP($F16,TenantNames,TenantStartDates))&gt;28,DAY(EOMONTH(ZL$4,0))=28,DAY(ZL$4)=28),AND(DAY(LOOKUP($F16,TenantNames,TenantStartDates))&gt;30,DAY(EOMONTH(ZL$4,0))=30,DAY(ZL$4)=30),DAY(LOOKUP($F16,TenantNames,TenantStartDates))=DAY(ZL$4)),IF((LOOKUP($F16,TenantNames,TenantEndDates)-ZL$4)&lt;=31,LOOKUP($F16,TenantNames,TenantTotalRevenues)-SUM($JA16:ZK16),LOOKUP($F16,TenantNames,TenantMonthlyRents)),IF(AND((SUMIF($G$4:AHB$4,"&lt;"&amp;ZL$4,$G16:AHB16))&gt;SUMIFS(TransactionAmounts,TenantSources,$F16,'Filtered Data'!$C$2:$C23,"&lt;"&amp;ZL$4),ZL$4&lt;TODAY()),"Late","Occupied")),)))</f>
        <v/>
      </c>
      <c r="ZM16" s="33" t="str">
        <f>IF(ISBLANK($F16),,IF(TODAY()=ZM$4,"Today",IF(AND(LOOKUP($F16,TenantNames,TenantStartDates)&lt;=ZM$4,LOOKUP($F16,TenantNames,TenantEndDates)&gt;=ZM$4),IF(OR(AND(DAY(LOOKUP($F16,TenantNames,TenantStartDates))&gt;28,DAY(EOMONTH(ZM$4,0))=28,DAY(ZM$4)=28),AND(DAY(LOOKUP($F16,TenantNames,TenantStartDates))&gt;30,DAY(EOMONTH(ZM$4,0))=30,DAY(ZM$4)=30),DAY(LOOKUP($F16,TenantNames,TenantStartDates))=DAY(ZM$4)),IF((LOOKUP($F16,TenantNames,TenantEndDates)-ZM$4)&lt;=31,LOOKUP($F16,TenantNames,TenantTotalRevenues)-SUM($JA16:ZL16),LOOKUP($F16,TenantNames,TenantMonthlyRents)),IF(AND((SUMIF($G$4:AHB$4,"&lt;"&amp;ZM$4,$G16:AHB16))&gt;SUMIFS(TransactionAmounts,TenantSources,$F16,'Filtered Data'!$C$2:$C23,"&lt;"&amp;ZM$4),ZM$4&lt;TODAY()),"Late","Occupied")),)))</f>
        <v/>
      </c>
      <c r="ZN16" s="33" t="str">
        <f>IF(ISBLANK($F16),,IF(TODAY()=ZN$4,"Today",IF(AND(LOOKUP($F16,TenantNames,TenantStartDates)&lt;=ZN$4,LOOKUP($F16,TenantNames,TenantEndDates)&gt;=ZN$4),IF(OR(AND(DAY(LOOKUP($F16,TenantNames,TenantStartDates))&gt;28,DAY(EOMONTH(ZN$4,0))=28,DAY(ZN$4)=28),AND(DAY(LOOKUP($F16,TenantNames,TenantStartDates))&gt;30,DAY(EOMONTH(ZN$4,0))=30,DAY(ZN$4)=30),DAY(LOOKUP($F16,TenantNames,TenantStartDates))=DAY(ZN$4)),IF((LOOKUP($F16,TenantNames,TenantEndDates)-ZN$4)&lt;=31,LOOKUP($F16,TenantNames,TenantTotalRevenues)-SUM($JA16:ZM16),LOOKUP($F16,TenantNames,TenantMonthlyRents)),IF(AND((SUMIF($G$4:AHB$4,"&lt;"&amp;ZN$4,$G16:AHB16))&gt;SUMIFS(TransactionAmounts,TenantSources,$F16,'Filtered Data'!$C$2:$C23,"&lt;"&amp;ZN$4),ZN$4&lt;TODAY()),"Late","Occupied")),)))</f>
        <v/>
      </c>
      <c r="ZO16" s="33" t="str">
        <f>IF(ISBLANK($F16),,IF(TODAY()=ZO$4,"Today",IF(AND(LOOKUP($F16,TenantNames,TenantStartDates)&lt;=ZO$4,LOOKUP($F16,TenantNames,TenantEndDates)&gt;=ZO$4),IF(OR(AND(DAY(LOOKUP($F16,TenantNames,TenantStartDates))&gt;28,DAY(EOMONTH(ZO$4,0))=28,DAY(ZO$4)=28),AND(DAY(LOOKUP($F16,TenantNames,TenantStartDates))&gt;30,DAY(EOMONTH(ZO$4,0))=30,DAY(ZO$4)=30),DAY(LOOKUP($F16,TenantNames,TenantStartDates))=DAY(ZO$4)),IF((LOOKUP($F16,TenantNames,TenantEndDates)-ZO$4)&lt;=31,LOOKUP($F16,TenantNames,TenantTotalRevenues)-SUM($JA16:ZN16),LOOKUP($F16,TenantNames,TenantMonthlyRents)),IF(AND((SUMIF($G$4:AHB$4,"&lt;"&amp;ZO$4,$G16:AHB16))&gt;SUMIFS(TransactionAmounts,TenantSources,$F16,'Filtered Data'!$C$2:$C23,"&lt;"&amp;ZO$4),ZO$4&lt;TODAY()),"Late","Occupied")),)))</f>
        <v/>
      </c>
      <c r="ZP16" s="33" t="str">
        <f>IF(ISBLANK($F16),,IF(TODAY()=ZP$4,"Today",IF(AND(LOOKUP($F16,TenantNames,TenantStartDates)&lt;=ZP$4,LOOKUP($F16,TenantNames,TenantEndDates)&gt;=ZP$4),IF(OR(AND(DAY(LOOKUP($F16,TenantNames,TenantStartDates))&gt;28,DAY(EOMONTH(ZP$4,0))=28,DAY(ZP$4)=28),AND(DAY(LOOKUP($F16,TenantNames,TenantStartDates))&gt;30,DAY(EOMONTH(ZP$4,0))=30,DAY(ZP$4)=30),DAY(LOOKUP($F16,TenantNames,TenantStartDates))=DAY(ZP$4)),IF((LOOKUP($F16,TenantNames,TenantEndDates)-ZP$4)&lt;=31,LOOKUP($F16,TenantNames,TenantTotalRevenues)-SUM($JA16:ZO16),LOOKUP($F16,TenantNames,TenantMonthlyRents)),IF(AND((SUMIF($G$4:AHB$4,"&lt;"&amp;ZP$4,$G16:AHB16))&gt;SUMIFS(TransactionAmounts,TenantSources,$F16,'Filtered Data'!$C$2:$C23,"&lt;"&amp;ZP$4),ZP$4&lt;TODAY()),"Late","Occupied")),)))</f>
        <v/>
      </c>
      <c r="ZQ16" s="33" t="str">
        <f>IF(ISBLANK($F16),,IF(TODAY()=ZQ$4,"Today",IF(AND(LOOKUP($F16,TenantNames,TenantStartDates)&lt;=ZQ$4,LOOKUP($F16,TenantNames,TenantEndDates)&gt;=ZQ$4),IF(OR(AND(DAY(LOOKUP($F16,TenantNames,TenantStartDates))&gt;28,DAY(EOMONTH(ZQ$4,0))=28,DAY(ZQ$4)=28),AND(DAY(LOOKUP($F16,TenantNames,TenantStartDates))&gt;30,DAY(EOMONTH(ZQ$4,0))=30,DAY(ZQ$4)=30),DAY(LOOKUP($F16,TenantNames,TenantStartDates))=DAY(ZQ$4)),IF((LOOKUP($F16,TenantNames,TenantEndDates)-ZQ$4)&lt;=31,LOOKUP($F16,TenantNames,TenantTotalRevenues)-SUM($JA16:ZP16),LOOKUP($F16,TenantNames,TenantMonthlyRents)),IF(AND((SUMIF($G$4:AHB$4,"&lt;"&amp;ZQ$4,$G16:AHB16))&gt;SUMIFS(TransactionAmounts,TenantSources,$F16,'Filtered Data'!$C$2:$C23,"&lt;"&amp;ZQ$4),ZQ$4&lt;TODAY()),"Late","Occupied")),)))</f>
        <v/>
      </c>
      <c r="ZR16" s="33" t="str">
        <f>IF(ISBLANK($F16),,IF(TODAY()=ZR$4,"Today",IF(AND(LOOKUP($F16,TenantNames,TenantStartDates)&lt;=ZR$4,LOOKUP($F16,TenantNames,TenantEndDates)&gt;=ZR$4),IF(OR(AND(DAY(LOOKUP($F16,TenantNames,TenantStartDates))&gt;28,DAY(EOMONTH(ZR$4,0))=28,DAY(ZR$4)=28),AND(DAY(LOOKUP($F16,TenantNames,TenantStartDates))&gt;30,DAY(EOMONTH(ZR$4,0))=30,DAY(ZR$4)=30),DAY(LOOKUP($F16,TenantNames,TenantStartDates))=DAY(ZR$4)),IF((LOOKUP($F16,TenantNames,TenantEndDates)-ZR$4)&lt;=31,LOOKUP($F16,TenantNames,TenantTotalRevenues)-SUM($JA16:ZQ16),LOOKUP($F16,TenantNames,TenantMonthlyRents)),IF(AND((SUMIF($G$4:AHB$4,"&lt;"&amp;ZR$4,$G16:AHB16))&gt;SUMIFS(TransactionAmounts,TenantSources,$F16,'Filtered Data'!$C$2:$C23,"&lt;"&amp;ZR$4),ZR$4&lt;TODAY()),"Late","Occupied")),)))</f>
        <v/>
      </c>
      <c r="ZS16" s="33" t="str">
        <f>IF(ISBLANK($F16),,IF(TODAY()=ZS$4,"Today",IF(AND(LOOKUP($F16,TenantNames,TenantStartDates)&lt;=ZS$4,LOOKUP($F16,TenantNames,TenantEndDates)&gt;=ZS$4),IF(OR(AND(DAY(LOOKUP($F16,TenantNames,TenantStartDates))&gt;28,DAY(EOMONTH(ZS$4,0))=28,DAY(ZS$4)=28),AND(DAY(LOOKUP($F16,TenantNames,TenantStartDates))&gt;30,DAY(EOMONTH(ZS$4,0))=30,DAY(ZS$4)=30),DAY(LOOKUP($F16,TenantNames,TenantStartDates))=DAY(ZS$4)),IF((LOOKUP($F16,TenantNames,TenantEndDates)-ZS$4)&lt;=31,LOOKUP($F16,TenantNames,TenantTotalRevenues)-SUM($JA16:ZR16),LOOKUP($F16,TenantNames,TenantMonthlyRents)),IF(AND((SUMIF($G$4:AHB$4,"&lt;"&amp;ZS$4,$G16:AHB16))&gt;SUMIFS(TransactionAmounts,TenantSources,$F16,'Filtered Data'!$C$2:$C23,"&lt;"&amp;ZS$4),ZS$4&lt;TODAY()),"Late","Occupied")),)))</f>
        <v/>
      </c>
      <c r="ZT16" s="33" t="str">
        <f>IF(ISBLANK($F16),,IF(TODAY()=ZT$4,"Today",IF(AND(LOOKUP($F16,TenantNames,TenantStartDates)&lt;=ZT$4,LOOKUP($F16,TenantNames,TenantEndDates)&gt;=ZT$4),IF(OR(AND(DAY(LOOKUP($F16,TenantNames,TenantStartDates))&gt;28,DAY(EOMONTH(ZT$4,0))=28,DAY(ZT$4)=28),AND(DAY(LOOKUP($F16,TenantNames,TenantStartDates))&gt;30,DAY(EOMONTH(ZT$4,0))=30,DAY(ZT$4)=30),DAY(LOOKUP($F16,TenantNames,TenantStartDates))=DAY(ZT$4)),IF((LOOKUP($F16,TenantNames,TenantEndDates)-ZT$4)&lt;=31,LOOKUP($F16,TenantNames,TenantTotalRevenues)-SUM($JA16:ZS16),LOOKUP($F16,TenantNames,TenantMonthlyRents)),IF(AND((SUMIF($G$4:AHB$4,"&lt;"&amp;ZT$4,$G16:AHB16))&gt;SUMIFS(TransactionAmounts,TenantSources,$F16,'Filtered Data'!$C$2:$C23,"&lt;"&amp;ZT$4),ZT$4&lt;TODAY()),"Late","Occupied")),)))</f>
        <v/>
      </c>
      <c r="ZU16" s="33" t="str">
        <f>IF(ISBLANK($F16),,IF(TODAY()=ZU$4,"Today",IF(AND(LOOKUP($F16,TenantNames,TenantStartDates)&lt;=ZU$4,LOOKUP($F16,TenantNames,TenantEndDates)&gt;=ZU$4),IF(OR(AND(DAY(LOOKUP($F16,TenantNames,TenantStartDates))&gt;28,DAY(EOMONTH(ZU$4,0))=28,DAY(ZU$4)=28),AND(DAY(LOOKUP($F16,TenantNames,TenantStartDates))&gt;30,DAY(EOMONTH(ZU$4,0))=30,DAY(ZU$4)=30),DAY(LOOKUP($F16,TenantNames,TenantStartDates))=DAY(ZU$4)),IF((LOOKUP($F16,TenantNames,TenantEndDates)-ZU$4)&lt;=31,LOOKUP($F16,TenantNames,TenantTotalRevenues)-SUM($JA16:ZT16),LOOKUP($F16,TenantNames,TenantMonthlyRents)),IF(AND((SUMIF($G$4:AHB$4,"&lt;"&amp;ZU$4,$G16:AHB16))&gt;SUMIFS(TransactionAmounts,TenantSources,$F16,'Filtered Data'!$C$2:$C23,"&lt;"&amp;ZU$4),ZU$4&lt;TODAY()),"Late","Occupied")),)))</f>
        <v/>
      </c>
      <c r="ZV16" s="33" t="str">
        <f>IF(ISBLANK($F16),,IF(TODAY()=ZV$4,"Today",IF(AND(LOOKUP($F16,TenantNames,TenantStartDates)&lt;=ZV$4,LOOKUP($F16,TenantNames,TenantEndDates)&gt;=ZV$4),IF(OR(AND(DAY(LOOKUP($F16,TenantNames,TenantStartDates))&gt;28,DAY(EOMONTH(ZV$4,0))=28,DAY(ZV$4)=28),AND(DAY(LOOKUP($F16,TenantNames,TenantStartDates))&gt;30,DAY(EOMONTH(ZV$4,0))=30,DAY(ZV$4)=30),DAY(LOOKUP($F16,TenantNames,TenantStartDates))=DAY(ZV$4)),IF((LOOKUP($F16,TenantNames,TenantEndDates)-ZV$4)&lt;=31,LOOKUP($F16,TenantNames,TenantTotalRevenues)-SUM($JA16:ZU16),LOOKUP($F16,TenantNames,TenantMonthlyRents)),IF(AND((SUMIF($G$4:AHB$4,"&lt;"&amp;ZV$4,$G16:AHB16))&gt;SUMIFS(TransactionAmounts,TenantSources,$F16,'Filtered Data'!$C$2:$C23,"&lt;"&amp;ZV$4),ZV$4&lt;TODAY()),"Late","Occupied")),)))</f>
        <v/>
      </c>
      <c r="ZW16" s="33" t="str">
        <f>IF(ISBLANK($F16),,IF(TODAY()=ZW$4,"Today",IF(AND(LOOKUP($F16,TenantNames,TenantStartDates)&lt;=ZW$4,LOOKUP($F16,TenantNames,TenantEndDates)&gt;=ZW$4),IF(OR(AND(DAY(LOOKUP($F16,TenantNames,TenantStartDates))&gt;28,DAY(EOMONTH(ZW$4,0))=28,DAY(ZW$4)=28),AND(DAY(LOOKUP($F16,TenantNames,TenantStartDates))&gt;30,DAY(EOMONTH(ZW$4,0))=30,DAY(ZW$4)=30),DAY(LOOKUP($F16,TenantNames,TenantStartDates))=DAY(ZW$4)),IF((LOOKUP($F16,TenantNames,TenantEndDates)-ZW$4)&lt;=31,LOOKUP($F16,TenantNames,TenantTotalRevenues)-SUM($JA16:ZV16),LOOKUP($F16,TenantNames,TenantMonthlyRents)),IF(AND((SUMIF($G$4:AHB$4,"&lt;"&amp;ZW$4,$G16:AHB16))&gt;SUMIFS(TransactionAmounts,TenantSources,$F16,'Filtered Data'!$C$2:$C23,"&lt;"&amp;ZW$4),ZW$4&lt;TODAY()),"Late","Occupied")),)))</f>
        <v/>
      </c>
      <c r="ZX16" s="33" t="str">
        <f>IF(ISBLANK($F16),,IF(TODAY()=ZX$4,"Today",IF(AND(LOOKUP($F16,TenantNames,TenantStartDates)&lt;=ZX$4,LOOKUP($F16,TenantNames,TenantEndDates)&gt;=ZX$4),IF(OR(AND(DAY(LOOKUP($F16,TenantNames,TenantStartDates))&gt;28,DAY(EOMONTH(ZX$4,0))=28,DAY(ZX$4)=28),AND(DAY(LOOKUP($F16,TenantNames,TenantStartDates))&gt;30,DAY(EOMONTH(ZX$4,0))=30,DAY(ZX$4)=30),DAY(LOOKUP($F16,TenantNames,TenantStartDates))=DAY(ZX$4)),IF((LOOKUP($F16,TenantNames,TenantEndDates)-ZX$4)&lt;=31,LOOKUP($F16,TenantNames,TenantTotalRevenues)-SUM($JA16:ZW16),LOOKUP($F16,TenantNames,TenantMonthlyRents)),IF(AND((SUMIF($G$4:AHB$4,"&lt;"&amp;ZX$4,$G16:AHB16))&gt;SUMIFS(TransactionAmounts,TenantSources,$F16,'Filtered Data'!$C$2:$C23,"&lt;"&amp;ZX$4),ZX$4&lt;TODAY()),"Late","Occupied")),)))</f>
        <v/>
      </c>
      <c r="ZY16" s="33" t="str">
        <f>IF(ISBLANK($F16),,IF(TODAY()=ZY$4,"Today",IF(AND(LOOKUP($F16,TenantNames,TenantStartDates)&lt;=ZY$4,LOOKUP($F16,TenantNames,TenantEndDates)&gt;=ZY$4),IF(OR(AND(DAY(LOOKUP($F16,TenantNames,TenantStartDates))&gt;28,DAY(EOMONTH(ZY$4,0))=28,DAY(ZY$4)=28),AND(DAY(LOOKUP($F16,TenantNames,TenantStartDates))&gt;30,DAY(EOMONTH(ZY$4,0))=30,DAY(ZY$4)=30),DAY(LOOKUP($F16,TenantNames,TenantStartDates))=DAY(ZY$4)),IF((LOOKUP($F16,TenantNames,TenantEndDates)-ZY$4)&lt;=31,LOOKUP($F16,TenantNames,TenantTotalRevenues)-SUM($JA16:ZX16),LOOKUP($F16,TenantNames,TenantMonthlyRents)),IF(AND((SUMIF($G$4:AHB$4,"&lt;"&amp;ZY$4,$G16:AHB16))&gt;SUMIFS(TransactionAmounts,TenantSources,$F16,'Filtered Data'!$C$2:$C23,"&lt;"&amp;ZY$4),ZY$4&lt;TODAY()),"Late","Occupied")),)))</f>
        <v/>
      </c>
      <c r="ZZ16" s="33" t="str">
        <f>IF(ISBLANK($F16),,IF(TODAY()=ZZ$4,"Today",IF(AND(LOOKUP($F16,TenantNames,TenantStartDates)&lt;=ZZ$4,LOOKUP($F16,TenantNames,TenantEndDates)&gt;=ZZ$4),IF(OR(AND(DAY(LOOKUP($F16,TenantNames,TenantStartDates))&gt;28,DAY(EOMONTH(ZZ$4,0))=28,DAY(ZZ$4)=28),AND(DAY(LOOKUP($F16,TenantNames,TenantStartDates))&gt;30,DAY(EOMONTH(ZZ$4,0))=30,DAY(ZZ$4)=30),DAY(LOOKUP($F16,TenantNames,TenantStartDates))=DAY(ZZ$4)),IF((LOOKUP($F16,TenantNames,TenantEndDates)-ZZ$4)&lt;=31,LOOKUP($F16,TenantNames,TenantTotalRevenues)-SUM($JA16:ZY16),LOOKUP($F16,TenantNames,TenantMonthlyRents)),IF(AND((SUMIF($G$4:AHB$4,"&lt;"&amp;ZZ$4,$G16:AHB16))&gt;SUMIFS(TransactionAmounts,TenantSources,$F16,'Filtered Data'!$C$2:$C23,"&lt;"&amp;ZZ$4),ZZ$4&lt;TODAY()),"Late","Occupied")),)))</f>
        <v/>
      </c>
      <c r="AAA16" s="33" t="str">
        <f>IF(ISBLANK($F16),,IF(TODAY()=AAA$4,"Today",IF(AND(LOOKUP($F16,TenantNames,TenantStartDates)&lt;=AAA$4,LOOKUP($F16,TenantNames,TenantEndDates)&gt;=AAA$4),IF(OR(AND(DAY(LOOKUP($F16,TenantNames,TenantStartDates))&gt;28,DAY(EOMONTH(AAA$4,0))=28,DAY(AAA$4)=28),AND(DAY(LOOKUP($F16,TenantNames,TenantStartDates))&gt;30,DAY(EOMONTH(AAA$4,0))=30,DAY(AAA$4)=30),DAY(LOOKUP($F16,TenantNames,TenantStartDates))=DAY(AAA$4)),IF((LOOKUP($F16,TenantNames,TenantEndDates)-AAA$4)&lt;=31,LOOKUP($F16,TenantNames,TenantTotalRevenues)-SUM($JA16:ZZ16),LOOKUP($F16,TenantNames,TenantMonthlyRents)),IF(AND((SUMIF($G$4:AHB$4,"&lt;"&amp;AAA$4,$G16:AHB16))&gt;SUMIFS(TransactionAmounts,TenantSources,$F16,'Filtered Data'!$C$2:$C23,"&lt;"&amp;AAA$4),AAA$4&lt;TODAY()),"Late","Occupied")),)))</f>
        <v/>
      </c>
      <c r="AAB16" s="33" t="str">
        <f>IF(ISBLANK($F16),,IF(TODAY()=AAB$4,"Today",IF(AND(LOOKUP($F16,TenantNames,TenantStartDates)&lt;=AAB$4,LOOKUP($F16,TenantNames,TenantEndDates)&gt;=AAB$4),IF(OR(AND(DAY(LOOKUP($F16,TenantNames,TenantStartDates))&gt;28,DAY(EOMONTH(AAB$4,0))=28,DAY(AAB$4)=28),AND(DAY(LOOKUP($F16,TenantNames,TenantStartDates))&gt;30,DAY(EOMONTH(AAB$4,0))=30,DAY(AAB$4)=30),DAY(LOOKUP($F16,TenantNames,TenantStartDates))=DAY(AAB$4)),IF((LOOKUP($F16,TenantNames,TenantEndDates)-AAB$4)&lt;=31,LOOKUP($F16,TenantNames,TenantTotalRevenues)-SUM($JA16:AAA16),LOOKUP($F16,TenantNames,TenantMonthlyRents)),IF(AND((SUMIF($G$4:AHB$4,"&lt;"&amp;AAB$4,$G16:AHB16))&gt;SUMIFS(TransactionAmounts,TenantSources,$F16,'Filtered Data'!$C$2:$C23,"&lt;"&amp;AAB$4),AAB$4&lt;TODAY()),"Late","Occupied")),)))</f>
        <v/>
      </c>
      <c r="AAC16" s="33" t="str">
        <f>IF(ISBLANK($F16),,IF(TODAY()=AAC$4,"Today",IF(AND(LOOKUP($F16,TenantNames,TenantStartDates)&lt;=AAC$4,LOOKUP($F16,TenantNames,TenantEndDates)&gt;=AAC$4),IF(OR(AND(DAY(LOOKUP($F16,TenantNames,TenantStartDates))&gt;28,DAY(EOMONTH(AAC$4,0))=28,DAY(AAC$4)=28),AND(DAY(LOOKUP($F16,TenantNames,TenantStartDates))&gt;30,DAY(EOMONTH(AAC$4,0))=30,DAY(AAC$4)=30),DAY(LOOKUP($F16,TenantNames,TenantStartDates))=DAY(AAC$4)),IF((LOOKUP($F16,TenantNames,TenantEndDates)-AAC$4)&lt;=31,LOOKUP($F16,TenantNames,TenantTotalRevenues)-SUM($JA16:AAB16),LOOKUP($F16,TenantNames,TenantMonthlyRents)),IF(AND((SUMIF($G$4:AHB$4,"&lt;"&amp;AAC$4,$G16:AHB16))&gt;SUMIFS(TransactionAmounts,TenantSources,$F16,'Filtered Data'!$C$2:$C23,"&lt;"&amp;AAC$4),AAC$4&lt;TODAY()),"Late","Occupied")),)))</f>
        <v/>
      </c>
      <c r="AAD16" s="33" t="str">
        <f>IF(ISBLANK($F16),,IF(TODAY()=AAD$4,"Today",IF(AND(LOOKUP($F16,TenantNames,TenantStartDates)&lt;=AAD$4,LOOKUP($F16,TenantNames,TenantEndDates)&gt;=AAD$4),IF(OR(AND(DAY(LOOKUP($F16,TenantNames,TenantStartDates))&gt;28,DAY(EOMONTH(AAD$4,0))=28,DAY(AAD$4)=28),AND(DAY(LOOKUP($F16,TenantNames,TenantStartDates))&gt;30,DAY(EOMONTH(AAD$4,0))=30,DAY(AAD$4)=30),DAY(LOOKUP($F16,TenantNames,TenantStartDates))=DAY(AAD$4)),IF((LOOKUP($F16,TenantNames,TenantEndDates)-AAD$4)&lt;=31,LOOKUP($F16,TenantNames,TenantTotalRevenues)-SUM($JA16:AAC16),LOOKUP($F16,TenantNames,TenantMonthlyRents)),IF(AND((SUMIF($G$4:AHB$4,"&lt;"&amp;AAD$4,$G16:AHB16))&gt;SUMIFS(TransactionAmounts,TenantSources,$F16,'Filtered Data'!$C$2:$C23,"&lt;"&amp;AAD$4),AAD$4&lt;TODAY()),"Late","Occupied")),)))</f>
        <v/>
      </c>
      <c r="AAE16" s="33" t="str">
        <f>IF(ISBLANK($F16),,IF(TODAY()=AAE$4,"Today",IF(AND(LOOKUP($F16,TenantNames,TenantStartDates)&lt;=AAE$4,LOOKUP($F16,TenantNames,TenantEndDates)&gt;=AAE$4),IF(OR(AND(DAY(LOOKUP($F16,TenantNames,TenantStartDates))&gt;28,DAY(EOMONTH(AAE$4,0))=28,DAY(AAE$4)=28),AND(DAY(LOOKUP($F16,TenantNames,TenantStartDates))&gt;30,DAY(EOMONTH(AAE$4,0))=30,DAY(AAE$4)=30),DAY(LOOKUP($F16,TenantNames,TenantStartDates))=DAY(AAE$4)),IF((LOOKUP($F16,TenantNames,TenantEndDates)-AAE$4)&lt;=31,LOOKUP($F16,TenantNames,TenantTotalRevenues)-SUM($JA16:AAD16),LOOKUP($F16,TenantNames,TenantMonthlyRents)),IF(AND((SUMIF($G$4:AHB$4,"&lt;"&amp;AAE$4,$G16:AHB16))&gt;SUMIFS(TransactionAmounts,TenantSources,$F16,'Filtered Data'!$C$2:$C23,"&lt;"&amp;AAE$4),AAE$4&lt;TODAY()),"Late","Occupied")),)))</f>
        <v/>
      </c>
      <c r="AAF16" s="33" t="str">
        <f>IF(ISBLANK($F16),,IF(TODAY()=AAF$4,"Today",IF(AND(LOOKUP($F16,TenantNames,TenantStartDates)&lt;=AAF$4,LOOKUP($F16,TenantNames,TenantEndDates)&gt;=AAF$4),IF(OR(AND(DAY(LOOKUP($F16,TenantNames,TenantStartDates))&gt;28,DAY(EOMONTH(AAF$4,0))=28,DAY(AAF$4)=28),AND(DAY(LOOKUP($F16,TenantNames,TenantStartDates))&gt;30,DAY(EOMONTH(AAF$4,0))=30,DAY(AAF$4)=30),DAY(LOOKUP($F16,TenantNames,TenantStartDates))=DAY(AAF$4)),IF((LOOKUP($F16,TenantNames,TenantEndDates)-AAF$4)&lt;=31,LOOKUP($F16,TenantNames,TenantTotalRevenues)-SUM($JA16:AAE16),LOOKUP($F16,TenantNames,TenantMonthlyRents)),IF(AND((SUMIF($G$4:AHB$4,"&lt;"&amp;AAF$4,$G16:AHB16))&gt;SUMIFS(TransactionAmounts,TenantSources,$F16,'Filtered Data'!$C$2:$C23,"&lt;"&amp;AAF$4),AAF$4&lt;TODAY()),"Late","Occupied")),)))</f>
        <v/>
      </c>
      <c r="AAG16" s="33" t="str">
        <f>IF(ISBLANK($F16),,IF(TODAY()=AAG$4,"Today",IF(AND(LOOKUP($F16,TenantNames,TenantStartDates)&lt;=AAG$4,LOOKUP($F16,TenantNames,TenantEndDates)&gt;=AAG$4),IF(OR(AND(DAY(LOOKUP($F16,TenantNames,TenantStartDates))&gt;28,DAY(EOMONTH(AAG$4,0))=28,DAY(AAG$4)=28),AND(DAY(LOOKUP($F16,TenantNames,TenantStartDates))&gt;30,DAY(EOMONTH(AAG$4,0))=30,DAY(AAG$4)=30),DAY(LOOKUP($F16,TenantNames,TenantStartDates))=DAY(AAG$4)),IF((LOOKUP($F16,TenantNames,TenantEndDates)-AAG$4)&lt;=31,LOOKUP($F16,TenantNames,TenantTotalRevenues)-SUM($JA16:AAF16),LOOKUP($F16,TenantNames,TenantMonthlyRents)),IF(AND((SUMIF($G$4:AHB$4,"&lt;"&amp;AAG$4,$G16:AHB16))&gt;SUMIFS(TransactionAmounts,TenantSources,$F16,'Filtered Data'!$C$2:$C23,"&lt;"&amp;AAG$4),AAG$4&lt;TODAY()),"Late","Occupied")),)))</f>
        <v/>
      </c>
      <c r="AAH16" s="33" t="str">
        <f>IF(ISBLANK($F16),,IF(TODAY()=AAH$4,"Today",IF(AND(LOOKUP($F16,TenantNames,TenantStartDates)&lt;=AAH$4,LOOKUP($F16,TenantNames,TenantEndDates)&gt;=AAH$4),IF(OR(AND(DAY(LOOKUP($F16,TenantNames,TenantStartDates))&gt;28,DAY(EOMONTH(AAH$4,0))=28,DAY(AAH$4)=28),AND(DAY(LOOKUP($F16,TenantNames,TenantStartDates))&gt;30,DAY(EOMONTH(AAH$4,0))=30,DAY(AAH$4)=30),DAY(LOOKUP($F16,TenantNames,TenantStartDates))=DAY(AAH$4)),IF((LOOKUP($F16,TenantNames,TenantEndDates)-AAH$4)&lt;=31,LOOKUP($F16,TenantNames,TenantTotalRevenues)-SUM($JA16:AAG16),LOOKUP($F16,TenantNames,TenantMonthlyRents)),IF(AND((SUMIF($G$4:AHB$4,"&lt;"&amp;AAH$4,$G16:AHB16))&gt;SUMIFS(TransactionAmounts,TenantSources,$F16,'Filtered Data'!$C$2:$C23,"&lt;"&amp;AAH$4),AAH$4&lt;TODAY()),"Late","Occupied")),)))</f>
        <v/>
      </c>
      <c r="AAI16" s="33" t="str">
        <f>IF(ISBLANK($F16),,IF(TODAY()=AAI$4,"Today",IF(AND(LOOKUP($F16,TenantNames,TenantStartDates)&lt;=AAI$4,LOOKUP($F16,TenantNames,TenantEndDates)&gt;=AAI$4),IF(OR(AND(DAY(LOOKUP($F16,TenantNames,TenantStartDates))&gt;28,DAY(EOMONTH(AAI$4,0))=28,DAY(AAI$4)=28),AND(DAY(LOOKUP($F16,TenantNames,TenantStartDates))&gt;30,DAY(EOMONTH(AAI$4,0))=30,DAY(AAI$4)=30),DAY(LOOKUP($F16,TenantNames,TenantStartDates))=DAY(AAI$4)),IF((LOOKUP($F16,TenantNames,TenantEndDates)-AAI$4)&lt;=31,LOOKUP($F16,TenantNames,TenantTotalRevenues)-SUM($JA16:AAH16),LOOKUP($F16,TenantNames,TenantMonthlyRents)),IF(AND((SUMIF($G$4:AHB$4,"&lt;"&amp;AAI$4,$G16:AHB16))&gt;SUMIFS(TransactionAmounts,TenantSources,$F16,'Filtered Data'!$C$2:$C23,"&lt;"&amp;AAI$4),AAI$4&lt;TODAY()),"Late","Occupied")),)))</f>
        <v/>
      </c>
      <c r="AAJ16" s="33" t="str">
        <f>IF(ISBLANK($F16),,IF(TODAY()=AAJ$4,"Today",IF(AND(LOOKUP($F16,TenantNames,TenantStartDates)&lt;=AAJ$4,LOOKUP($F16,TenantNames,TenantEndDates)&gt;=AAJ$4),IF(OR(AND(DAY(LOOKUP($F16,TenantNames,TenantStartDates))&gt;28,DAY(EOMONTH(AAJ$4,0))=28,DAY(AAJ$4)=28),AND(DAY(LOOKUP($F16,TenantNames,TenantStartDates))&gt;30,DAY(EOMONTH(AAJ$4,0))=30,DAY(AAJ$4)=30),DAY(LOOKUP($F16,TenantNames,TenantStartDates))=DAY(AAJ$4)),IF((LOOKUP($F16,TenantNames,TenantEndDates)-AAJ$4)&lt;=31,LOOKUP($F16,TenantNames,TenantTotalRevenues)-SUM($JA16:AAI16),LOOKUP($F16,TenantNames,TenantMonthlyRents)),IF(AND((SUMIF($G$4:AHB$4,"&lt;"&amp;AAJ$4,$G16:AHB16))&gt;SUMIFS(TransactionAmounts,TenantSources,$F16,'Filtered Data'!$C$2:$C23,"&lt;"&amp;AAJ$4),AAJ$4&lt;TODAY()),"Late","Occupied")),)))</f>
        <v/>
      </c>
      <c r="AAK16" s="33" t="str">
        <f>IF(ISBLANK($F16),,IF(TODAY()=AAK$4,"Today",IF(AND(LOOKUP($F16,TenantNames,TenantStartDates)&lt;=AAK$4,LOOKUP($F16,TenantNames,TenantEndDates)&gt;=AAK$4),IF(OR(AND(DAY(LOOKUP($F16,TenantNames,TenantStartDates))&gt;28,DAY(EOMONTH(AAK$4,0))=28,DAY(AAK$4)=28),AND(DAY(LOOKUP($F16,TenantNames,TenantStartDates))&gt;30,DAY(EOMONTH(AAK$4,0))=30,DAY(AAK$4)=30),DAY(LOOKUP($F16,TenantNames,TenantStartDates))=DAY(AAK$4)),IF((LOOKUP($F16,TenantNames,TenantEndDates)-AAK$4)&lt;=31,LOOKUP($F16,TenantNames,TenantTotalRevenues)-SUM($JA16:AAJ16),LOOKUP($F16,TenantNames,TenantMonthlyRents)),IF(AND((SUMIF($G$4:AHB$4,"&lt;"&amp;AAK$4,$G16:AHB16))&gt;SUMIFS(TransactionAmounts,TenantSources,$F16,'Filtered Data'!$C$2:$C23,"&lt;"&amp;AAK$4),AAK$4&lt;TODAY()),"Late","Occupied")),)))</f>
        <v/>
      </c>
      <c r="AAL16" s="33" t="str">
        <f>IF(ISBLANK($F16),,IF(TODAY()=AAL$4,"Today",IF(AND(LOOKUP($F16,TenantNames,TenantStartDates)&lt;=AAL$4,LOOKUP($F16,TenantNames,TenantEndDates)&gt;=AAL$4),IF(OR(AND(DAY(LOOKUP($F16,TenantNames,TenantStartDates))&gt;28,DAY(EOMONTH(AAL$4,0))=28,DAY(AAL$4)=28),AND(DAY(LOOKUP($F16,TenantNames,TenantStartDates))&gt;30,DAY(EOMONTH(AAL$4,0))=30,DAY(AAL$4)=30),DAY(LOOKUP($F16,TenantNames,TenantStartDates))=DAY(AAL$4)),IF((LOOKUP($F16,TenantNames,TenantEndDates)-AAL$4)&lt;=31,LOOKUP($F16,TenantNames,TenantTotalRevenues)-SUM($JA16:AAK16),LOOKUP($F16,TenantNames,TenantMonthlyRents)),IF(AND((SUMIF($G$4:AHB$4,"&lt;"&amp;AAL$4,$G16:AHB16))&gt;SUMIFS(TransactionAmounts,TenantSources,$F16,'Filtered Data'!$C$2:$C23,"&lt;"&amp;AAL$4),AAL$4&lt;TODAY()),"Late","Occupied")),)))</f>
        <v/>
      </c>
      <c r="AAM16" s="33" t="str">
        <f>IF(ISBLANK($F16),,IF(TODAY()=AAM$4,"Today",IF(AND(LOOKUP($F16,TenantNames,TenantStartDates)&lt;=AAM$4,LOOKUP($F16,TenantNames,TenantEndDates)&gt;=AAM$4),IF(OR(AND(DAY(LOOKUP($F16,TenantNames,TenantStartDates))&gt;28,DAY(EOMONTH(AAM$4,0))=28,DAY(AAM$4)=28),AND(DAY(LOOKUP($F16,TenantNames,TenantStartDates))&gt;30,DAY(EOMONTH(AAM$4,0))=30,DAY(AAM$4)=30),DAY(LOOKUP($F16,TenantNames,TenantStartDates))=DAY(AAM$4)),IF((LOOKUP($F16,TenantNames,TenantEndDates)-AAM$4)&lt;=31,LOOKUP($F16,TenantNames,TenantTotalRevenues)-SUM($JA16:AAL16),LOOKUP($F16,TenantNames,TenantMonthlyRents)),IF(AND((SUMIF($G$4:AHB$4,"&lt;"&amp;AAM$4,$G16:AHB16))&gt;SUMIFS(TransactionAmounts,TenantSources,$F16,'Filtered Data'!$C$2:$C23,"&lt;"&amp;AAM$4),AAM$4&lt;TODAY()),"Late","Occupied")),)))</f>
        <v/>
      </c>
      <c r="AAN16" s="33" t="str">
        <f>IF(ISBLANK($F16),,IF(TODAY()=AAN$4,"Today",IF(AND(LOOKUP($F16,TenantNames,TenantStartDates)&lt;=AAN$4,LOOKUP($F16,TenantNames,TenantEndDates)&gt;=AAN$4),IF(OR(AND(DAY(LOOKUP($F16,TenantNames,TenantStartDates))&gt;28,DAY(EOMONTH(AAN$4,0))=28,DAY(AAN$4)=28),AND(DAY(LOOKUP($F16,TenantNames,TenantStartDates))&gt;30,DAY(EOMONTH(AAN$4,0))=30,DAY(AAN$4)=30),DAY(LOOKUP($F16,TenantNames,TenantStartDates))=DAY(AAN$4)),IF((LOOKUP($F16,TenantNames,TenantEndDates)-AAN$4)&lt;=31,LOOKUP($F16,TenantNames,TenantTotalRevenues)-SUM($JA16:AAM16),LOOKUP($F16,TenantNames,TenantMonthlyRents)),IF(AND((SUMIF($G$4:AHB$4,"&lt;"&amp;AAN$4,$G16:AHB16))&gt;SUMIFS(TransactionAmounts,TenantSources,$F16,'Filtered Data'!$C$2:$C23,"&lt;"&amp;AAN$4),AAN$4&lt;TODAY()),"Late","Occupied")),)))</f>
        <v/>
      </c>
      <c r="AAO16" s="33" t="str">
        <f>IF(ISBLANK($F16),,IF(TODAY()=AAO$4,"Today",IF(AND(LOOKUP($F16,TenantNames,TenantStartDates)&lt;=AAO$4,LOOKUP($F16,TenantNames,TenantEndDates)&gt;=AAO$4),IF(OR(AND(DAY(LOOKUP($F16,TenantNames,TenantStartDates))&gt;28,DAY(EOMONTH(AAO$4,0))=28,DAY(AAO$4)=28),AND(DAY(LOOKUP($F16,TenantNames,TenantStartDates))&gt;30,DAY(EOMONTH(AAO$4,0))=30,DAY(AAO$4)=30),DAY(LOOKUP($F16,TenantNames,TenantStartDates))=DAY(AAO$4)),IF((LOOKUP($F16,TenantNames,TenantEndDates)-AAO$4)&lt;=31,LOOKUP($F16,TenantNames,TenantTotalRevenues)-SUM($JA16:AAN16),LOOKUP($F16,TenantNames,TenantMonthlyRents)),IF(AND((SUMIF($G$4:AHB$4,"&lt;"&amp;AAO$4,$G16:AHB16))&gt;SUMIFS(TransactionAmounts,TenantSources,$F16,'Filtered Data'!$C$2:$C23,"&lt;"&amp;AAO$4),AAO$4&lt;TODAY()),"Late","Occupied")),)))</f>
        <v/>
      </c>
      <c r="AAP16" s="33" t="str">
        <f>IF(ISBLANK($F16),,IF(TODAY()=AAP$4,"Today",IF(AND(LOOKUP($F16,TenantNames,TenantStartDates)&lt;=AAP$4,LOOKUP($F16,TenantNames,TenantEndDates)&gt;=AAP$4),IF(OR(AND(DAY(LOOKUP($F16,TenantNames,TenantStartDates))&gt;28,DAY(EOMONTH(AAP$4,0))=28,DAY(AAP$4)=28),AND(DAY(LOOKUP($F16,TenantNames,TenantStartDates))&gt;30,DAY(EOMONTH(AAP$4,0))=30,DAY(AAP$4)=30),DAY(LOOKUP($F16,TenantNames,TenantStartDates))=DAY(AAP$4)),IF((LOOKUP($F16,TenantNames,TenantEndDates)-AAP$4)&lt;=31,LOOKUP($F16,TenantNames,TenantTotalRevenues)-SUM($JA16:AAO16),LOOKUP($F16,TenantNames,TenantMonthlyRents)),IF(AND((SUMIF($G$4:AHB$4,"&lt;"&amp;AAP$4,$G16:AHB16))&gt;SUMIFS(TransactionAmounts,TenantSources,$F16,'Filtered Data'!$C$2:$C23,"&lt;"&amp;AAP$4),AAP$4&lt;TODAY()),"Late","Occupied")),)))</f>
        <v/>
      </c>
      <c r="AAQ16" s="33" t="str">
        <f>IF(ISBLANK($F16),,IF(TODAY()=AAQ$4,"Today",IF(AND(LOOKUP($F16,TenantNames,TenantStartDates)&lt;=AAQ$4,LOOKUP($F16,TenantNames,TenantEndDates)&gt;=AAQ$4),IF(OR(AND(DAY(LOOKUP($F16,TenantNames,TenantStartDates))&gt;28,DAY(EOMONTH(AAQ$4,0))=28,DAY(AAQ$4)=28),AND(DAY(LOOKUP($F16,TenantNames,TenantStartDates))&gt;30,DAY(EOMONTH(AAQ$4,0))=30,DAY(AAQ$4)=30),DAY(LOOKUP($F16,TenantNames,TenantStartDates))=DAY(AAQ$4)),IF((LOOKUP($F16,TenantNames,TenantEndDates)-AAQ$4)&lt;=31,LOOKUP($F16,TenantNames,TenantTotalRevenues)-SUM($JA16:AAP16),LOOKUP($F16,TenantNames,TenantMonthlyRents)),IF(AND((SUMIF($G$4:AHB$4,"&lt;"&amp;AAQ$4,$G16:AHB16))&gt;SUMIFS(TransactionAmounts,TenantSources,$F16,'Filtered Data'!$C$2:$C23,"&lt;"&amp;AAQ$4),AAQ$4&lt;TODAY()),"Late","Occupied")),)))</f>
        <v/>
      </c>
      <c r="AAR16" s="33" t="str">
        <f>IF(ISBLANK($F16),,IF(TODAY()=AAR$4,"Today",IF(AND(LOOKUP($F16,TenantNames,TenantStartDates)&lt;=AAR$4,LOOKUP($F16,TenantNames,TenantEndDates)&gt;=AAR$4),IF(OR(AND(DAY(LOOKUP($F16,TenantNames,TenantStartDates))&gt;28,DAY(EOMONTH(AAR$4,0))=28,DAY(AAR$4)=28),AND(DAY(LOOKUP($F16,TenantNames,TenantStartDates))&gt;30,DAY(EOMONTH(AAR$4,0))=30,DAY(AAR$4)=30),DAY(LOOKUP($F16,TenantNames,TenantStartDates))=DAY(AAR$4)),IF((LOOKUP($F16,TenantNames,TenantEndDates)-AAR$4)&lt;=31,LOOKUP($F16,TenantNames,TenantTotalRevenues)-SUM($JA16:AAQ16),LOOKUP($F16,TenantNames,TenantMonthlyRents)),IF(AND((SUMIF($G$4:AHB$4,"&lt;"&amp;AAR$4,$G16:AHB16))&gt;SUMIFS(TransactionAmounts,TenantSources,$F16,'Filtered Data'!$C$2:$C23,"&lt;"&amp;AAR$4),AAR$4&lt;TODAY()),"Late","Occupied")),)))</f>
        <v/>
      </c>
      <c r="AAS16" s="33" t="str">
        <f>IF(ISBLANK($F16),,IF(TODAY()=AAS$4,"Today",IF(AND(LOOKUP($F16,TenantNames,TenantStartDates)&lt;=AAS$4,LOOKUP($F16,TenantNames,TenantEndDates)&gt;=AAS$4),IF(OR(AND(DAY(LOOKUP($F16,TenantNames,TenantStartDates))&gt;28,DAY(EOMONTH(AAS$4,0))=28,DAY(AAS$4)=28),AND(DAY(LOOKUP($F16,TenantNames,TenantStartDates))&gt;30,DAY(EOMONTH(AAS$4,0))=30,DAY(AAS$4)=30),DAY(LOOKUP($F16,TenantNames,TenantStartDates))=DAY(AAS$4)),IF((LOOKUP($F16,TenantNames,TenantEndDates)-AAS$4)&lt;=31,LOOKUP($F16,TenantNames,TenantTotalRevenues)-SUM($JA16:AAR16),LOOKUP($F16,TenantNames,TenantMonthlyRents)),IF(AND((SUMIF($G$4:AHB$4,"&lt;"&amp;AAS$4,$G16:AHB16))&gt;SUMIFS(TransactionAmounts,TenantSources,$F16,'Filtered Data'!$C$2:$C23,"&lt;"&amp;AAS$4),AAS$4&lt;TODAY()),"Late","Occupied")),)))</f>
        <v/>
      </c>
      <c r="AAT16" s="33" t="str">
        <f>IF(ISBLANK($F16),,IF(TODAY()=AAT$4,"Today",IF(AND(LOOKUP($F16,TenantNames,TenantStartDates)&lt;=AAT$4,LOOKUP($F16,TenantNames,TenantEndDates)&gt;=AAT$4),IF(OR(AND(DAY(LOOKUP($F16,TenantNames,TenantStartDates))&gt;28,DAY(EOMONTH(AAT$4,0))=28,DAY(AAT$4)=28),AND(DAY(LOOKUP($F16,TenantNames,TenantStartDates))&gt;30,DAY(EOMONTH(AAT$4,0))=30,DAY(AAT$4)=30),DAY(LOOKUP($F16,TenantNames,TenantStartDates))=DAY(AAT$4)),IF((LOOKUP($F16,TenantNames,TenantEndDates)-AAT$4)&lt;=31,LOOKUP($F16,TenantNames,TenantTotalRevenues)-SUM($JA16:AAS16),LOOKUP($F16,TenantNames,TenantMonthlyRents)),IF(AND((SUMIF($G$4:AHB$4,"&lt;"&amp;AAT$4,$G16:AHB16))&gt;SUMIFS(TransactionAmounts,TenantSources,$F16,'Filtered Data'!$C$2:$C23,"&lt;"&amp;AAT$4),AAT$4&lt;TODAY()),"Late","Occupied")),)))</f>
        <v/>
      </c>
      <c r="AAU16" s="33" t="str">
        <f>IF(ISBLANK($F16),,IF(TODAY()=AAU$4,"Today",IF(AND(LOOKUP($F16,TenantNames,TenantStartDates)&lt;=AAU$4,LOOKUP($F16,TenantNames,TenantEndDates)&gt;=AAU$4),IF(OR(AND(DAY(LOOKUP($F16,TenantNames,TenantStartDates))&gt;28,DAY(EOMONTH(AAU$4,0))=28,DAY(AAU$4)=28),AND(DAY(LOOKUP($F16,TenantNames,TenantStartDates))&gt;30,DAY(EOMONTH(AAU$4,0))=30,DAY(AAU$4)=30),DAY(LOOKUP($F16,TenantNames,TenantStartDates))=DAY(AAU$4)),IF((LOOKUP($F16,TenantNames,TenantEndDates)-AAU$4)&lt;=31,LOOKUP($F16,TenantNames,TenantTotalRevenues)-SUM($JA16:AAT16),LOOKUP($F16,TenantNames,TenantMonthlyRents)),IF(AND((SUMIF($G$4:AHB$4,"&lt;"&amp;AAU$4,$G16:AHB16))&gt;SUMIFS(TransactionAmounts,TenantSources,$F16,'Filtered Data'!$C$2:$C23,"&lt;"&amp;AAU$4),AAU$4&lt;TODAY()),"Late","Occupied")),)))</f>
        <v/>
      </c>
      <c r="AAV16" s="33" t="str">
        <f>IF(ISBLANK($F16),,IF(TODAY()=AAV$4,"Today",IF(AND(LOOKUP($F16,TenantNames,TenantStartDates)&lt;=AAV$4,LOOKUP($F16,TenantNames,TenantEndDates)&gt;=AAV$4),IF(OR(AND(DAY(LOOKUP($F16,TenantNames,TenantStartDates))&gt;28,DAY(EOMONTH(AAV$4,0))=28,DAY(AAV$4)=28),AND(DAY(LOOKUP($F16,TenantNames,TenantStartDates))&gt;30,DAY(EOMONTH(AAV$4,0))=30,DAY(AAV$4)=30),DAY(LOOKUP($F16,TenantNames,TenantStartDates))=DAY(AAV$4)),IF((LOOKUP($F16,TenantNames,TenantEndDates)-AAV$4)&lt;=31,LOOKUP($F16,TenantNames,TenantTotalRevenues)-SUM($JA16:AAU16),LOOKUP($F16,TenantNames,TenantMonthlyRents)),IF(AND((SUMIF($G$4:AHB$4,"&lt;"&amp;AAV$4,$G16:AHB16))&gt;SUMIFS(TransactionAmounts,TenantSources,$F16,'Filtered Data'!$C$2:$C23,"&lt;"&amp;AAV$4),AAV$4&lt;TODAY()),"Late","Occupied")),)))</f>
        <v/>
      </c>
      <c r="AAW16" s="33" t="str">
        <f>IF(ISBLANK($F16),,IF(TODAY()=AAW$4,"Today",IF(AND(LOOKUP($F16,TenantNames,TenantStartDates)&lt;=AAW$4,LOOKUP($F16,TenantNames,TenantEndDates)&gt;=AAW$4),IF(OR(AND(DAY(LOOKUP($F16,TenantNames,TenantStartDates))&gt;28,DAY(EOMONTH(AAW$4,0))=28,DAY(AAW$4)=28),AND(DAY(LOOKUP($F16,TenantNames,TenantStartDates))&gt;30,DAY(EOMONTH(AAW$4,0))=30,DAY(AAW$4)=30),DAY(LOOKUP($F16,TenantNames,TenantStartDates))=DAY(AAW$4)),IF((LOOKUP($F16,TenantNames,TenantEndDates)-AAW$4)&lt;=31,LOOKUP($F16,TenantNames,TenantTotalRevenues)-SUM($JA16:AAV16),LOOKUP($F16,TenantNames,TenantMonthlyRents)),IF(AND((SUMIF($G$4:AHB$4,"&lt;"&amp;AAW$4,$G16:AHB16))&gt;SUMIFS(TransactionAmounts,TenantSources,$F16,'Filtered Data'!$C$2:$C23,"&lt;"&amp;AAW$4),AAW$4&lt;TODAY()),"Late","Occupied")),)))</f>
        <v/>
      </c>
      <c r="AAX16" s="33" t="str">
        <f>IF(ISBLANK($F16),,IF(TODAY()=AAX$4,"Today",IF(AND(LOOKUP($F16,TenantNames,TenantStartDates)&lt;=AAX$4,LOOKUP($F16,TenantNames,TenantEndDates)&gt;=AAX$4),IF(OR(AND(DAY(LOOKUP($F16,TenantNames,TenantStartDates))&gt;28,DAY(EOMONTH(AAX$4,0))=28,DAY(AAX$4)=28),AND(DAY(LOOKUP($F16,TenantNames,TenantStartDates))&gt;30,DAY(EOMONTH(AAX$4,0))=30,DAY(AAX$4)=30),DAY(LOOKUP($F16,TenantNames,TenantStartDates))=DAY(AAX$4)),IF((LOOKUP($F16,TenantNames,TenantEndDates)-AAX$4)&lt;=31,LOOKUP($F16,TenantNames,TenantTotalRevenues)-SUM($JA16:AAW16),LOOKUP($F16,TenantNames,TenantMonthlyRents)),IF(AND((SUMIF($G$4:AHB$4,"&lt;"&amp;AAX$4,$G16:AHB16))&gt;SUMIFS(TransactionAmounts,TenantSources,$F16,'Filtered Data'!$C$2:$C23,"&lt;"&amp;AAX$4),AAX$4&lt;TODAY()),"Late","Occupied")),)))</f>
        <v/>
      </c>
      <c r="AAY16" s="33" t="str">
        <f>IF(ISBLANK($F16),,IF(TODAY()=AAY$4,"Today",IF(AND(LOOKUP($F16,TenantNames,TenantStartDates)&lt;=AAY$4,LOOKUP($F16,TenantNames,TenantEndDates)&gt;=AAY$4),IF(OR(AND(DAY(LOOKUP($F16,TenantNames,TenantStartDates))&gt;28,DAY(EOMONTH(AAY$4,0))=28,DAY(AAY$4)=28),AND(DAY(LOOKUP($F16,TenantNames,TenantStartDates))&gt;30,DAY(EOMONTH(AAY$4,0))=30,DAY(AAY$4)=30),DAY(LOOKUP($F16,TenantNames,TenantStartDates))=DAY(AAY$4)),IF((LOOKUP($F16,TenantNames,TenantEndDates)-AAY$4)&lt;=31,LOOKUP($F16,TenantNames,TenantTotalRevenues)-SUM($JA16:AAX16),LOOKUP($F16,TenantNames,TenantMonthlyRents)),IF(AND((SUMIF($G$4:AHB$4,"&lt;"&amp;AAY$4,$G16:AHB16))&gt;SUMIFS(TransactionAmounts,TenantSources,$F16,'Filtered Data'!$C$2:$C23,"&lt;"&amp;AAY$4),AAY$4&lt;TODAY()),"Late","Occupied")),)))</f>
        <v/>
      </c>
      <c r="AAZ16" s="33" t="str">
        <f>IF(ISBLANK($F16),,IF(TODAY()=AAZ$4,"Today",IF(AND(LOOKUP($F16,TenantNames,TenantStartDates)&lt;=AAZ$4,LOOKUP($F16,TenantNames,TenantEndDates)&gt;=AAZ$4),IF(OR(AND(DAY(LOOKUP($F16,TenantNames,TenantStartDates))&gt;28,DAY(EOMONTH(AAZ$4,0))=28,DAY(AAZ$4)=28),AND(DAY(LOOKUP($F16,TenantNames,TenantStartDates))&gt;30,DAY(EOMONTH(AAZ$4,0))=30,DAY(AAZ$4)=30),DAY(LOOKUP($F16,TenantNames,TenantStartDates))=DAY(AAZ$4)),IF((LOOKUP($F16,TenantNames,TenantEndDates)-AAZ$4)&lt;=31,LOOKUP($F16,TenantNames,TenantTotalRevenues)-SUM($JA16:AAY16),LOOKUP($F16,TenantNames,TenantMonthlyRents)),IF(AND((SUMIF($G$4:AHB$4,"&lt;"&amp;AAZ$4,$G16:AHB16))&gt;SUMIFS(TransactionAmounts,TenantSources,$F16,'Filtered Data'!$C$2:$C23,"&lt;"&amp;AAZ$4),AAZ$4&lt;TODAY()),"Late","Occupied")),)))</f>
        <v/>
      </c>
      <c r="ABA16" s="33" t="str">
        <f>IF(ISBLANK($F16),,IF(TODAY()=ABA$4,"Today",IF(AND(LOOKUP($F16,TenantNames,TenantStartDates)&lt;=ABA$4,LOOKUP($F16,TenantNames,TenantEndDates)&gt;=ABA$4),IF(OR(AND(DAY(LOOKUP($F16,TenantNames,TenantStartDates))&gt;28,DAY(EOMONTH(ABA$4,0))=28,DAY(ABA$4)=28),AND(DAY(LOOKUP($F16,TenantNames,TenantStartDates))&gt;30,DAY(EOMONTH(ABA$4,0))=30,DAY(ABA$4)=30),DAY(LOOKUP($F16,TenantNames,TenantStartDates))=DAY(ABA$4)),IF((LOOKUP($F16,TenantNames,TenantEndDates)-ABA$4)&lt;=31,LOOKUP($F16,TenantNames,TenantTotalRevenues)-SUM($JA16:AAZ16),LOOKUP($F16,TenantNames,TenantMonthlyRents)),IF(AND((SUMIF($G$4:AHB$4,"&lt;"&amp;ABA$4,$G16:AHB16))&gt;SUMIFS(TransactionAmounts,TenantSources,$F16,'Filtered Data'!$C$2:$C23,"&lt;"&amp;ABA$4),ABA$4&lt;TODAY()),"Late","Occupied")),)))</f>
        <v/>
      </c>
      <c r="ABB16" s="33" t="str">
        <f>IF(ISBLANK($F16),,IF(TODAY()=ABB$4,"Today",IF(AND(LOOKUP($F16,TenantNames,TenantStartDates)&lt;=ABB$4,LOOKUP($F16,TenantNames,TenantEndDates)&gt;=ABB$4),IF(OR(AND(DAY(LOOKUP($F16,TenantNames,TenantStartDates))&gt;28,DAY(EOMONTH(ABB$4,0))=28,DAY(ABB$4)=28),AND(DAY(LOOKUP($F16,TenantNames,TenantStartDates))&gt;30,DAY(EOMONTH(ABB$4,0))=30,DAY(ABB$4)=30),DAY(LOOKUP($F16,TenantNames,TenantStartDates))=DAY(ABB$4)),IF((LOOKUP($F16,TenantNames,TenantEndDates)-ABB$4)&lt;=31,LOOKUP($F16,TenantNames,TenantTotalRevenues)-SUM($JA16:ABA16),LOOKUP($F16,TenantNames,TenantMonthlyRents)),IF(AND((SUMIF($G$4:AHB$4,"&lt;"&amp;ABB$4,$G16:AHB16))&gt;SUMIFS(TransactionAmounts,TenantSources,$F16,'Filtered Data'!$C$2:$C23,"&lt;"&amp;ABB$4),ABB$4&lt;TODAY()),"Late","Occupied")),)))</f>
        <v/>
      </c>
      <c r="ABC16" s="33" t="str">
        <f>IF(ISBLANK($F16),,IF(TODAY()=ABC$4,"Today",IF(AND(LOOKUP($F16,TenantNames,TenantStartDates)&lt;=ABC$4,LOOKUP($F16,TenantNames,TenantEndDates)&gt;=ABC$4),IF(OR(AND(DAY(LOOKUP($F16,TenantNames,TenantStartDates))&gt;28,DAY(EOMONTH(ABC$4,0))=28,DAY(ABC$4)=28),AND(DAY(LOOKUP($F16,TenantNames,TenantStartDates))&gt;30,DAY(EOMONTH(ABC$4,0))=30,DAY(ABC$4)=30),DAY(LOOKUP($F16,TenantNames,TenantStartDates))=DAY(ABC$4)),IF((LOOKUP($F16,TenantNames,TenantEndDates)-ABC$4)&lt;=31,LOOKUP($F16,TenantNames,TenantTotalRevenues)-SUM($JA16:ABB16),LOOKUP($F16,TenantNames,TenantMonthlyRents)),IF(AND((SUMIF($G$4:AHB$4,"&lt;"&amp;ABC$4,$G16:AHB16))&gt;SUMIFS(TransactionAmounts,TenantSources,$F16,'Filtered Data'!$C$2:$C23,"&lt;"&amp;ABC$4),ABC$4&lt;TODAY()),"Late","Occupied")),)))</f>
        <v/>
      </c>
      <c r="ABD16" s="33" t="str">
        <f>IF(ISBLANK($F16),,IF(TODAY()=ABD$4,"Today",IF(AND(LOOKUP($F16,TenantNames,TenantStartDates)&lt;=ABD$4,LOOKUP($F16,TenantNames,TenantEndDates)&gt;=ABD$4),IF(OR(AND(DAY(LOOKUP($F16,TenantNames,TenantStartDates))&gt;28,DAY(EOMONTH(ABD$4,0))=28,DAY(ABD$4)=28),AND(DAY(LOOKUP($F16,TenantNames,TenantStartDates))&gt;30,DAY(EOMONTH(ABD$4,0))=30,DAY(ABD$4)=30),DAY(LOOKUP($F16,TenantNames,TenantStartDates))=DAY(ABD$4)),IF((LOOKUP($F16,TenantNames,TenantEndDates)-ABD$4)&lt;=31,LOOKUP($F16,TenantNames,TenantTotalRevenues)-SUM($JA16:ABC16),LOOKUP($F16,TenantNames,TenantMonthlyRents)),IF(AND((SUMIF($G$4:AHB$4,"&lt;"&amp;ABD$4,$G16:AHB16))&gt;SUMIFS(TransactionAmounts,TenantSources,$F16,'Filtered Data'!$C$2:$C23,"&lt;"&amp;ABD$4),ABD$4&lt;TODAY()),"Late","Occupied")),)))</f>
        <v/>
      </c>
      <c r="ABE16" s="33" t="str">
        <f>IF(ISBLANK($F16),,IF(TODAY()=ABE$4,"Today",IF(AND(LOOKUP($F16,TenantNames,TenantStartDates)&lt;=ABE$4,LOOKUP($F16,TenantNames,TenantEndDates)&gt;=ABE$4),IF(OR(AND(DAY(LOOKUP($F16,TenantNames,TenantStartDates))&gt;28,DAY(EOMONTH(ABE$4,0))=28,DAY(ABE$4)=28),AND(DAY(LOOKUP($F16,TenantNames,TenantStartDates))&gt;30,DAY(EOMONTH(ABE$4,0))=30,DAY(ABE$4)=30),DAY(LOOKUP($F16,TenantNames,TenantStartDates))=DAY(ABE$4)),IF((LOOKUP($F16,TenantNames,TenantEndDates)-ABE$4)&lt;=31,LOOKUP($F16,TenantNames,TenantTotalRevenues)-SUM($JA16:ABD16),LOOKUP($F16,TenantNames,TenantMonthlyRents)),IF(AND((SUMIF($G$4:AHB$4,"&lt;"&amp;ABE$4,$G16:AHB16))&gt;SUMIFS(TransactionAmounts,TenantSources,$F16,'Filtered Data'!$C$2:$C23,"&lt;"&amp;ABE$4),ABE$4&lt;TODAY()),"Late","Occupied")),)))</f>
        <v/>
      </c>
      <c r="ABF16" s="33" t="str">
        <f>IF(ISBLANK($F16),,IF(TODAY()=ABF$4,"Today",IF(AND(LOOKUP($F16,TenantNames,TenantStartDates)&lt;=ABF$4,LOOKUP($F16,TenantNames,TenantEndDates)&gt;=ABF$4),IF(OR(AND(DAY(LOOKUP($F16,TenantNames,TenantStartDates))&gt;28,DAY(EOMONTH(ABF$4,0))=28,DAY(ABF$4)=28),AND(DAY(LOOKUP($F16,TenantNames,TenantStartDates))&gt;30,DAY(EOMONTH(ABF$4,0))=30,DAY(ABF$4)=30),DAY(LOOKUP($F16,TenantNames,TenantStartDates))=DAY(ABF$4)),IF((LOOKUP($F16,TenantNames,TenantEndDates)-ABF$4)&lt;=31,LOOKUP($F16,TenantNames,TenantTotalRevenues)-SUM($JA16:ABE16),LOOKUP($F16,TenantNames,TenantMonthlyRents)),IF(AND((SUMIF($G$4:AHB$4,"&lt;"&amp;ABF$4,$G16:AHB16))&gt;SUMIFS(TransactionAmounts,TenantSources,$F16,'Filtered Data'!$C$2:$C23,"&lt;"&amp;ABF$4),ABF$4&lt;TODAY()),"Late","Occupied")),)))</f>
        <v/>
      </c>
      <c r="ABG16" s="33" t="str">
        <f>IF(ISBLANK($F16),,IF(TODAY()=ABG$4,"Today",IF(AND(LOOKUP($F16,TenantNames,TenantStartDates)&lt;=ABG$4,LOOKUP($F16,TenantNames,TenantEndDates)&gt;=ABG$4),IF(OR(AND(DAY(LOOKUP($F16,TenantNames,TenantStartDates))&gt;28,DAY(EOMONTH(ABG$4,0))=28,DAY(ABG$4)=28),AND(DAY(LOOKUP($F16,TenantNames,TenantStartDates))&gt;30,DAY(EOMONTH(ABG$4,0))=30,DAY(ABG$4)=30),DAY(LOOKUP($F16,TenantNames,TenantStartDates))=DAY(ABG$4)),IF((LOOKUP($F16,TenantNames,TenantEndDates)-ABG$4)&lt;=31,LOOKUP($F16,TenantNames,TenantTotalRevenues)-SUM($JA16:ABF16),LOOKUP($F16,TenantNames,TenantMonthlyRents)),IF(AND((SUMIF($G$4:AHB$4,"&lt;"&amp;ABG$4,$G16:AHB16))&gt;SUMIFS(TransactionAmounts,TenantSources,$F16,'Filtered Data'!$C$2:$C23,"&lt;"&amp;ABG$4),ABG$4&lt;TODAY()),"Late","Occupied")),)))</f>
        <v/>
      </c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</row>
    <row r="17" ht="28.5" customHeight="1">
      <c r="A17" s="31"/>
      <c r="B17" s="31"/>
      <c r="C17" s="27"/>
      <c r="D17" s="22" t="str">
        <f t="shared" si="1"/>
        <v/>
      </c>
      <c r="E17" s="22"/>
      <c r="F17" s="2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18"/>
      <c r="JA17" s="33" t="str">
        <f>IF(ISBLANK($F17),,IF(TODAY()=JA$4,"Today",IF(AND(LOOKUP($F17,TenantNames,TenantStartDates)&lt;=JA$4,LOOKUP($F17,TenantNames,TenantEndDates)&gt;=JA$4),IF(OR(AND(DAY(LOOKUP($F17,TenantNames,TenantStartDates))&gt;28,DAY(EOMONTH(JA$4,0))=28,DAY(JA$4)=28),AND(DAY(LOOKUP($F17,TenantNames,TenantStartDates))&gt;30,DAY(EOMONTH(JA$4,0))=30,DAY(JA$4)=30),DAY(LOOKUP($F17,TenantNames,TenantStartDates))=DAY(JA$4)),IF((LOOKUP($F17,TenantNames,TenantEndDates)-JA$4)&lt;=31,LOOKUP($F17,TenantNames,TenantTotalRevenues)-SUM(IZ17:$JA17),LOOKUP($F17,TenantNames,TenantMonthlyRents)),IF(AND((SUMIF($G$4:AHB$4,"&lt;"&amp;JA$4,$G17:AHB17))&gt;SUMIFS(TransactionAmounts,TenantSources,$F17,'Filtered Data'!$C$2:$C23,"&lt;"&amp;JA$4),JA$4&lt;TODAY()),"Late","Occupied")),)))</f>
        <v/>
      </c>
      <c r="JB17" s="33" t="str">
        <f>IF(ISBLANK($F17),,IF(TODAY()=JB$4,"Today",IF(AND(LOOKUP($F17,TenantNames,TenantStartDates)&lt;=JB$4,LOOKUP($F17,TenantNames,TenantEndDates)&gt;=JB$4),IF(OR(AND(DAY(LOOKUP($F17,TenantNames,TenantStartDates))&gt;28,DAY(EOMONTH(JB$4,0))=28,DAY(JB$4)=28),AND(DAY(LOOKUP($F17,TenantNames,TenantStartDates))&gt;30,DAY(EOMONTH(JB$4,0))=30,DAY(JB$4)=30),DAY(LOOKUP($F17,TenantNames,TenantStartDates))=DAY(JB$4)),IF((LOOKUP($F17,TenantNames,TenantEndDates)-JB$4)&lt;=31,LOOKUP($F17,TenantNames,TenantTotalRevenues)-SUM(JA17:$JA17),LOOKUP($F17,TenantNames,TenantMonthlyRents)),IF(AND((SUMIF($G$4:AHB$4,"&lt;"&amp;JB$4,$G17:AHB17))&gt;SUMIFS(TransactionAmounts,TenantSources,$F17,'Filtered Data'!$C$2:$C23,"&lt;"&amp;JB$4),JB$4&lt;TODAY()),"Late","Occupied")),)))</f>
        <v/>
      </c>
      <c r="JC17" s="33" t="str">
        <f>IF(ISBLANK($F17),,IF(TODAY()=JC$4,"Today",IF(AND(LOOKUP($F17,TenantNames,TenantStartDates)&lt;=JC$4,LOOKUP($F17,TenantNames,TenantEndDates)&gt;=JC$4),IF(OR(AND(DAY(LOOKUP($F17,TenantNames,TenantStartDates))&gt;28,DAY(EOMONTH(JC$4,0))=28,DAY(JC$4)=28),AND(DAY(LOOKUP($F17,TenantNames,TenantStartDates))&gt;30,DAY(EOMONTH(JC$4,0))=30,DAY(JC$4)=30),DAY(LOOKUP($F17,TenantNames,TenantStartDates))=DAY(JC$4)),IF((LOOKUP($F17,TenantNames,TenantEndDates)-JC$4)&lt;=31,LOOKUP($F17,TenantNames,TenantTotalRevenues)-SUM($JA17:JB17),LOOKUP($F17,TenantNames,TenantMonthlyRents)),IF(AND((SUMIF($G$4:AHB$4,"&lt;"&amp;JC$4,$G17:AHB17))&gt;SUMIFS(TransactionAmounts,TenantSources,$F17,'Filtered Data'!$C$2:$C23,"&lt;"&amp;JC$4),JC$4&lt;TODAY()),"Late","Occupied")),)))</f>
        <v/>
      </c>
      <c r="JD17" s="33" t="str">
        <f>IF(ISBLANK($F17),,IF(TODAY()=JD$4,"Today",IF(AND(LOOKUP($F17,TenantNames,TenantStartDates)&lt;=JD$4,LOOKUP($F17,TenantNames,TenantEndDates)&gt;=JD$4),IF(OR(AND(DAY(LOOKUP($F17,TenantNames,TenantStartDates))&gt;28,DAY(EOMONTH(JD$4,0))=28,DAY(JD$4)=28),AND(DAY(LOOKUP($F17,TenantNames,TenantStartDates))&gt;30,DAY(EOMONTH(JD$4,0))=30,DAY(JD$4)=30),DAY(LOOKUP($F17,TenantNames,TenantStartDates))=DAY(JD$4)),IF((LOOKUP($F17,TenantNames,TenantEndDates)-JD$4)&lt;=31,LOOKUP($F17,TenantNames,TenantTotalRevenues)-SUM($JA17:JC17),LOOKUP($F17,TenantNames,TenantMonthlyRents)),IF(AND((SUMIF($G$4:AHB$4,"&lt;"&amp;JD$4,$G17:AHB17))&gt;SUMIFS(TransactionAmounts,TenantSources,$F17,'Filtered Data'!$C$2:$C23,"&lt;"&amp;JD$4),JD$4&lt;TODAY()),"Late","Occupied")),)))</f>
        <v/>
      </c>
      <c r="JE17" s="33" t="str">
        <f>IF(ISBLANK($F17),,IF(TODAY()=JE$4,"Today",IF(AND(LOOKUP($F17,TenantNames,TenantStartDates)&lt;=JE$4,LOOKUP($F17,TenantNames,TenantEndDates)&gt;=JE$4),IF(OR(AND(DAY(LOOKUP($F17,TenantNames,TenantStartDates))&gt;28,DAY(EOMONTH(JE$4,0))=28,DAY(JE$4)=28),AND(DAY(LOOKUP($F17,TenantNames,TenantStartDates))&gt;30,DAY(EOMONTH(JE$4,0))=30,DAY(JE$4)=30),DAY(LOOKUP($F17,TenantNames,TenantStartDates))=DAY(JE$4)),IF((LOOKUP($F17,TenantNames,TenantEndDates)-JE$4)&lt;=31,LOOKUP($F17,TenantNames,TenantTotalRevenues)-SUM($JA17:JD17),LOOKUP($F17,TenantNames,TenantMonthlyRents)),IF(AND((SUMIF($G$4:AHB$4,"&lt;"&amp;JE$4,$G17:AHB17))&gt;SUMIFS(TransactionAmounts,TenantSources,$F17,'Filtered Data'!$C$2:$C23,"&lt;"&amp;JE$4),JE$4&lt;TODAY()),"Late","Occupied")),)))</f>
        <v/>
      </c>
      <c r="JF17" s="33" t="str">
        <f>IF(ISBLANK($F17),,IF(TODAY()=JF$4,"Today",IF(AND(LOOKUP($F17,TenantNames,TenantStartDates)&lt;=JF$4,LOOKUP($F17,TenantNames,TenantEndDates)&gt;=JF$4),IF(OR(AND(DAY(LOOKUP($F17,TenantNames,TenantStartDates))&gt;28,DAY(EOMONTH(JF$4,0))=28,DAY(JF$4)=28),AND(DAY(LOOKUP($F17,TenantNames,TenantStartDates))&gt;30,DAY(EOMONTH(JF$4,0))=30,DAY(JF$4)=30),DAY(LOOKUP($F17,TenantNames,TenantStartDates))=DAY(JF$4)),IF((LOOKUP($F17,TenantNames,TenantEndDates)-JF$4)&lt;=31,LOOKUP($F17,TenantNames,TenantTotalRevenues)-SUM($JA17:JE17),LOOKUP($F17,TenantNames,TenantMonthlyRents)),IF(AND((SUMIF($G$4:AHB$4,"&lt;"&amp;JF$4,$G17:AHB17))&gt;SUMIFS(TransactionAmounts,TenantSources,$F17,'Filtered Data'!$C$2:$C23,"&lt;"&amp;JF$4),JF$4&lt;TODAY()),"Late","Occupied")),)))</f>
        <v/>
      </c>
      <c r="JG17" s="33" t="str">
        <f>IF(ISBLANK($F17),,IF(TODAY()=JG$4,"Today",IF(AND(LOOKUP($F17,TenantNames,TenantStartDates)&lt;=JG$4,LOOKUP($F17,TenantNames,TenantEndDates)&gt;=JG$4),IF(OR(AND(DAY(LOOKUP($F17,TenantNames,TenantStartDates))&gt;28,DAY(EOMONTH(JG$4,0))=28,DAY(JG$4)=28),AND(DAY(LOOKUP($F17,TenantNames,TenantStartDates))&gt;30,DAY(EOMONTH(JG$4,0))=30,DAY(JG$4)=30),DAY(LOOKUP($F17,TenantNames,TenantStartDates))=DAY(JG$4)),IF((LOOKUP($F17,TenantNames,TenantEndDates)-JG$4)&lt;=31,LOOKUP($F17,TenantNames,TenantTotalRevenues)-SUM($JA17:JF17),LOOKUP($F17,TenantNames,TenantMonthlyRents)),IF(AND((SUMIF($G$4:AHB$4,"&lt;"&amp;JG$4,$G17:AHB17))&gt;SUMIFS(TransactionAmounts,TenantSources,$F17,'Filtered Data'!$C$2:$C23,"&lt;"&amp;JG$4),JG$4&lt;TODAY()),"Late","Occupied")),)))</f>
        <v/>
      </c>
      <c r="JH17" s="33" t="str">
        <f>IF(ISBLANK($F17),,IF(TODAY()=JH$4,"Today",IF(AND(LOOKUP($F17,TenantNames,TenantStartDates)&lt;=JH$4,LOOKUP($F17,TenantNames,TenantEndDates)&gt;=JH$4),IF(OR(AND(DAY(LOOKUP($F17,TenantNames,TenantStartDates))&gt;28,DAY(EOMONTH(JH$4,0))=28,DAY(JH$4)=28),AND(DAY(LOOKUP($F17,TenantNames,TenantStartDates))&gt;30,DAY(EOMONTH(JH$4,0))=30,DAY(JH$4)=30),DAY(LOOKUP($F17,TenantNames,TenantStartDates))=DAY(JH$4)),IF((LOOKUP($F17,TenantNames,TenantEndDates)-JH$4)&lt;=31,LOOKUP($F17,TenantNames,TenantTotalRevenues)-SUM($JA17:JG17),LOOKUP($F17,TenantNames,TenantMonthlyRents)),IF(AND((SUMIF($G$4:AHB$4,"&lt;"&amp;JH$4,$G17:AHB17))&gt;SUMIFS(TransactionAmounts,TenantSources,$F17,'Filtered Data'!$C$2:$C23,"&lt;"&amp;JH$4),JH$4&lt;TODAY()),"Late","Occupied")),)))</f>
        <v/>
      </c>
      <c r="JI17" s="33" t="str">
        <f>IF(ISBLANK($F17),,IF(TODAY()=JI$4,"Today",IF(AND(LOOKUP($F17,TenantNames,TenantStartDates)&lt;=JI$4,LOOKUP($F17,TenantNames,TenantEndDates)&gt;=JI$4),IF(OR(AND(DAY(LOOKUP($F17,TenantNames,TenantStartDates))&gt;28,DAY(EOMONTH(JI$4,0))=28,DAY(JI$4)=28),AND(DAY(LOOKUP($F17,TenantNames,TenantStartDates))&gt;30,DAY(EOMONTH(JI$4,0))=30,DAY(JI$4)=30),DAY(LOOKUP($F17,TenantNames,TenantStartDates))=DAY(JI$4)),IF((LOOKUP($F17,TenantNames,TenantEndDates)-JI$4)&lt;=31,LOOKUP($F17,TenantNames,TenantTotalRevenues)-SUM($JA17:JH17),LOOKUP($F17,TenantNames,TenantMonthlyRents)),IF(AND((SUMIF($G$4:AHB$4,"&lt;"&amp;JI$4,$G17:AHB17))&gt;SUMIFS(TransactionAmounts,TenantSources,$F17,'Filtered Data'!$C$2:$C23,"&lt;"&amp;JI$4),JI$4&lt;TODAY()),"Late","Occupied")),)))</f>
        <v/>
      </c>
      <c r="JJ17" s="33" t="str">
        <f>IF(ISBLANK($F17),,IF(TODAY()=JJ$4,"Today",IF(AND(LOOKUP($F17,TenantNames,TenantStartDates)&lt;=JJ$4,LOOKUP($F17,TenantNames,TenantEndDates)&gt;=JJ$4),IF(OR(AND(DAY(LOOKUP($F17,TenantNames,TenantStartDates))&gt;28,DAY(EOMONTH(JJ$4,0))=28,DAY(JJ$4)=28),AND(DAY(LOOKUP($F17,TenantNames,TenantStartDates))&gt;30,DAY(EOMONTH(JJ$4,0))=30,DAY(JJ$4)=30),DAY(LOOKUP($F17,TenantNames,TenantStartDates))=DAY(JJ$4)),IF((LOOKUP($F17,TenantNames,TenantEndDates)-JJ$4)&lt;=31,LOOKUP($F17,TenantNames,TenantTotalRevenues)-SUM($JA17:JI17),LOOKUP($F17,TenantNames,TenantMonthlyRents)),IF(AND((SUMIF($G$4:AHB$4,"&lt;"&amp;JJ$4,$G17:AHB17))&gt;SUMIFS(TransactionAmounts,TenantSources,$F17,'Filtered Data'!$C$2:$C23,"&lt;"&amp;JJ$4),JJ$4&lt;TODAY()),"Late","Occupied")),)))</f>
        <v/>
      </c>
      <c r="JK17" s="33" t="str">
        <f>IF(ISBLANK($F17),,IF(TODAY()=JK$4,"Today",IF(AND(LOOKUP($F17,TenantNames,TenantStartDates)&lt;=JK$4,LOOKUP($F17,TenantNames,TenantEndDates)&gt;=JK$4),IF(OR(AND(DAY(LOOKUP($F17,TenantNames,TenantStartDates))&gt;28,DAY(EOMONTH(JK$4,0))=28,DAY(JK$4)=28),AND(DAY(LOOKUP($F17,TenantNames,TenantStartDates))&gt;30,DAY(EOMONTH(JK$4,0))=30,DAY(JK$4)=30),DAY(LOOKUP($F17,TenantNames,TenantStartDates))=DAY(JK$4)),IF((LOOKUP($F17,TenantNames,TenantEndDates)-JK$4)&lt;=31,LOOKUP($F17,TenantNames,TenantTotalRevenues)-SUM($JA17:JJ17),LOOKUP($F17,TenantNames,TenantMonthlyRents)),IF(AND((SUMIF($G$4:AHB$4,"&lt;"&amp;JK$4,$G17:AHB17))&gt;SUMIFS(TransactionAmounts,TenantSources,$F17,'Filtered Data'!$C$2:$C23,"&lt;"&amp;JK$4),JK$4&lt;TODAY()),"Late","Occupied")),)))</f>
        <v/>
      </c>
      <c r="JL17" s="33" t="str">
        <f>IF(ISBLANK($F17),,IF(TODAY()=JL$4,"Today",IF(AND(LOOKUP($F17,TenantNames,TenantStartDates)&lt;=JL$4,LOOKUP($F17,TenantNames,TenantEndDates)&gt;=JL$4),IF(OR(AND(DAY(LOOKUP($F17,TenantNames,TenantStartDates))&gt;28,DAY(EOMONTH(JL$4,0))=28,DAY(JL$4)=28),AND(DAY(LOOKUP($F17,TenantNames,TenantStartDates))&gt;30,DAY(EOMONTH(JL$4,0))=30,DAY(JL$4)=30),DAY(LOOKUP($F17,TenantNames,TenantStartDates))=DAY(JL$4)),IF((LOOKUP($F17,TenantNames,TenantEndDates)-JL$4)&lt;=31,LOOKUP($F17,TenantNames,TenantTotalRevenues)-SUM($JA17:JK17),LOOKUP($F17,TenantNames,TenantMonthlyRents)),IF(AND((SUMIF($G$4:AHB$4,"&lt;"&amp;JL$4,$G17:AHB17))&gt;SUMIFS(TransactionAmounts,TenantSources,$F17,'Filtered Data'!$C$2:$C23,"&lt;"&amp;JL$4),JL$4&lt;TODAY()),"Late","Occupied")),)))</f>
        <v/>
      </c>
      <c r="JM17" s="33" t="str">
        <f>IF(ISBLANK($F17),,IF(TODAY()=JM$4,"Today",IF(AND(LOOKUP($F17,TenantNames,TenantStartDates)&lt;=JM$4,LOOKUP($F17,TenantNames,TenantEndDates)&gt;=JM$4),IF(OR(AND(DAY(LOOKUP($F17,TenantNames,TenantStartDates))&gt;28,DAY(EOMONTH(JM$4,0))=28,DAY(JM$4)=28),AND(DAY(LOOKUP($F17,TenantNames,TenantStartDates))&gt;30,DAY(EOMONTH(JM$4,0))=30,DAY(JM$4)=30),DAY(LOOKUP($F17,TenantNames,TenantStartDates))=DAY(JM$4)),IF((LOOKUP($F17,TenantNames,TenantEndDates)-JM$4)&lt;=31,LOOKUP($F17,TenantNames,TenantTotalRevenues)-SUM($JA17:JL17),LOOKUP($F17,TenantNames,TenantMonthlyRents)),IF(AND((SUMIF($G$4:AHB$4,"&lt;"&amp;JM$4,$G17:AHB17))&gt;SUMIFS(TransactionAmounts,TenantSources,$F17,'Filtered Data'!$C$2:$C23,"&lt;"&amp;JM$4),JM$4&lt;TODAY()),"Late","Occupied")),)))</f>
        <v/>
      </c>
      <c r="JN17" s="33" t="str">
        <f>IF(ISBLANK($F17),,IF(TODAY()=JN$4,"Today",IF(AND(LOOKUP($F17,TenantNames,TenantStartDates)&lt;=JN$4,LOOKUP($F17,TenantNames,TenantEndDates)&gt;=JN$4),IF(OR(AND(DAY(LOOKUP($F17,TenantNames,TenantStartDates))&gt;28,DAY(EOMONTH(JN$4,0))=28,DAY(JN$4)=28),AND(DAY(LOOKUP($F17,TenantNames,TenantStartDates))&gt;30,DAY(EOMONTH(JN$4,0))=30,DAY(JN$4)=30),DAY(LOOKUP($F17,TenantNames,TenantStartDates))=DAY(JN$4)),IF((LOOKUP($F17,TenantNames,TenantEndDates)-JN$4)&lt;=31,LOOKUP($F17,TenantNames,TenantTotalRevenues)-SUM($JA17:JM17),LOOKUP($F17,TenantNames,TenantMonthlyRents)),IF(AND((SUMIF($G$4:AHB$4,"&lt;"&amp;JN$4,$G17:AHB17))&gt;SUMIFS(TransactionAmounts,TenantSources,$F17,'Filtered Data'!$C$2:$C23,"&lt;"&amp;JN$4),JN$4&lt;TODAY()),"Late","Occupied")),)))</f>
        <v/>
      </c>
      <c r="JO17" s="33" t="str">
        <f>IF(ISBLANK($F17),,IF(TODAY()=JO$4,"Today",IF(AND(LOOKUP($F17,TenantNames,TenantStartDates)&lt;=JO$4,LOOKUP($F17,TenantNames,TenantEndDates)&gt;=JO$4),IF(OR(AND(DAY(LOOKUP($F17,TenantNames,TenantStartDates))&gt;28,DAY(EOMONTH(JO$4,0))=28,DAY(JO$4)=28),AND(DAY(LOOKUP($F17,TenantNames,TenantStartDates))&gt;30,DAY(EOMONTH(JO$4,0))=30,DAY(JO$4)=30),DAY(LOOKUP($F17,TenantNames,TenantStartDates))=DAY(JO$4)),IF((LOOKUP($F17,TenantNames,TenantEndDates)-JO$4)&lt;=31,LOOKUP($F17,TenantNames,TenantTotalRevenues)-SUM($JA17:JN17),LOOKUP($F17,TenantNames,TenantMonthlyRents)),IF(AND((SUMIF($G$4:AHB$4,"&lt;"&amp;JO$4,$G17:AHB17))&gt;SUMIFS(TransactionAmounts,TenantSources,$F17,'Filtered Data'!$C$2:$C23,"&lt;"&amp;JO$4),JO$4&lt;TODAY()),"Late","Occupied")),)))</f>
        <v/>
      </c>
      <c r="JP17" s="33" t="str">
        <f>IF(ISBLANK($F17),,IF(TODAY()=JP$4,"Today",IF(AND(LOOKUP($F17,TenantNames,TenantStartDates)&lt;=JP$4,LOOKUP($F17,TenantNames,TenantEndDates)&gt;=JP$4),IF(OR(AND(DAY(LOOKUP($F17,TenantNames,TenantStartDates))&gt;28,DAY(EOMONTH(JP$4,0))=28,DAY(JP$4)=28),AND(DAY(LOOKUP($F17,TenantNames,TenantStartDates))&gt;30,DAY(EOMONTH(JP$4,0))=30,DAY(JP$4)=30),DAY(LOOKUP($F17,TenantNames,TenantStartDates))=DAY(JP$4)),IF((LOOKUP($F17,TenantNames,TenantEndDates)-JP$4)&lt;=31,LOOKUP($F17,TenantNames,TenantTotalRevenues)-SUM($JA17:JO17),LOOKUP($F17,TenantNames,TenantMonthlyRents)),IF(AND((SUMIF($G$4:AHB$4,"&lt;"&amp;JP$4,$G17:AHB17))&gt;SUMIFS(TransactionAmounts,TenantSources,$F17,'Filtered Data'!$C$2:$C23,"&lt;"&amp;JP$4),JP$4&lt;TODAY()),"Late","Occupied")),)))</f>
        <v/>
      </c>
      <c r="JQ17" s="33" t="str">
        <f>IF(ISBLANK($F17),,IF(TODAY()=JQ$4,"Today",IF(AND(LOOKUP($F17,TenantNames,TenantStartDates)&lt;=JQ$4,LOOKUP($F17,TenantNames,TenantEndDates)&gt;=JQ$4),IF(OR(AND(DAY(LOOKUP($F17,TenantNames,TenantStartDates))&gt;28,DAY(EOMONTH(JQ$4,0))=28,DAY(JQ$4)=28),AND(DAY(LOOKUP($F17,TenantNames,TenantStartDates))&gt;30,DAY(EOMONTH(JQ$4,0))=30,DAY(JQ$4)=30),DAY(LOOKUP($F17,TenantNames,TenantStartDates))=DAY(JQ$4)),IF((LOOKUP($F17,TenantNames,TenantEndDates)-JQ$4)&lt;=31,LOOKUP($F17,TenantNames,TenantTotalRevenues)-SUM($JA17:JP17),LOOKUP($F17,TenantNames,TenantMonthlyRents)),IF(AND((SUMIF($G$4:AHB$4,"&lt;"&amp;JQ$4,$G17:AHB17))&gt;SUMIFS(TransactionAmounts,TenantSources,$F17,'Filtered Data'!$C$2:$C23,"&lt;"&amp;JQ$4),JQ$4&lt;TODAY()),"Late","Occupied")),)))</f>
        <v/>
      </c>
      <c r="JR17" s="33" t="str">
        <f>IF(ISBLANK($F17),,IF(TODAY()=JR$4,"Today",IF(AND(LOOKUP($F17,TenantNames,TenantStartDates)&lt;=JR$4,LOOKUP($F17,TenantNames,TenantEndDates)&gt;=JR$4),IF(OR(AND(DAY(LOOKUP($F17,TenantNames,TenantStartDates))&gt;28,DAY(EOMONTH(JR$4,0))=28,DAY(JR$4)=28),AND(DAY(LOOKUP($F17,TenantNames,TenantStartDates))&gt;30,DAY(EOMONTH(JR$4,0))=30,DAY(JR$4)=30),DAY(LOOKUP($F17,TenantNames,TenantStartDates))=DAY(JR$4)),IF((LOOKUP($F17,TenantNames,TenantEndDates)-JR$4)&lt;=31,LOOKUP($F17,TenantNames,TenantTotalRevenues)-SUM($JA17:JQ17),LOOKUP($F17,TenantNames,TenantMonthlyRents)),IF(AND((SUMIF($G$4:AHB$4,"&lt;"&amp;JR$4,$G17:AHB17))&gt;SUMIFS(TransactionAmounts,TenantSources,$F17,'Filtered Data'!$C$2:$C23,"&lt;"&amp;JR$4),JR$4&lt;TODAY()),"Late","Occupied")),)))</f>
        <v/>
      </c>
      <c r="JS17" s="33" t="str">
        <f>IF(ISBLANK($F17),,IF(TODAY()=JS$4,"Today",IF(AND(LOOKUP($F17,TenantNames,TenantStartDates)&lt;=JS$4,LOOKUP($F17,TenantNames,TenantEndDates)&gt;=JS$4),IF(OR(AND(DAY(LOOKUP($F17,TenantNames,TenantStartDates))&gt;28,DAY(EOMONTH(JS$4,0))=28,DAY(JS$4)=28),AND(DAY(LOOKUP($F17,TenantNames,TenantStartDates))&gt;30,DAY(EOMONTH(JS$4,0))=30,DAY(JS$4)=30),DAY(LOOKUP($F17,TenantNames,TenantStartDates))=DAY(JS$4)),IF((LOOKUP($F17,TenantNames,TenantEndDates)-JS$4)&lt;=31,LOOKUP($F17,TenantNames,TenantTotalRevenues)-SUM($JA17:JR17),LOOKUP($F17,TenantNames,TenantMonthlyRents)),IF(AND((SUMIF($G$4:AHB$4,"&lt;"&amp;JS$4,$G17:AHB17))&gt;SUMIFS(TransactionAmounts,TenantSources,$F17,'Filtered Data'!$C$2:$C23,"&lt;"&amp;JS$4),JS$4&lt;TODAY()),"Late","Occupied")),)))</f>
        <v/>
      </c>
      <c r="JT17" s="33" t="str">
        <f>IF(ISBLANK($F17),,IF(TODAY()=JT$4,"Today",IF(AND(LOOKUP($F17,TenantNames,TenantStartDates)&lt;=JT$4,LOOKUP($F17,TenantNames,TenantEndDates)&gt;=JT$4),IF(OR(AND(DAY(LOOKUP($F17,TenantNames,TenantStartDates))&gt;28,DAY(EOMONTH(JT$4,0))=28,DAY(JT$4)=28),AND(DAY(LOOKUP($F17,TenantNames,TenantStartDates))&gt;30,DAY(EOMONTH(JT$4,0))=30,DAY(JT$4)=30),DAY(LOOKUP($F17,TenantNames,TenantStartDates))=DAY(JT$4)),IF((LOOKUP($F17,TenantNames,TenantEndDates)-JT$4)&lt;=31,LOOKUP($F17,TenantNames,TenantTotalRevenues)-SUM($JA17:JS17),LOOKUP($F17,TenantNames,TenantMonthlyRents)),IF(AND((SUMIF($G$4:AHB$4,"&lt;"&amp;JT$4,$G17:AHB17))&gt;SUMIFS(TransactionAmounts,TenantSources,$F17,'Filtered Data'!$C$2:$C23,"&lt;"&amp;JT$4),JT$4&lt;TODAY()),"Late","Occupied")),)))</f>
        <v/>
      </c>
      <c r="JU17" s="33" t="str">
        <f>IF(ISBLANK($F17),,IF(TODAY()=JU$4,"Today",IF(AND(LOOKUP($F17,TenantNames,TenantStartDates)&lt;=JU$4,LOOKUP($F17,TenantNames,TenantEndDates)&gt;=JU$4),IF(OR(AND(DAY(LOOKUP($F17,TenantNames,TenantStartDates))&gt;28,DAY(EOMONTH(JU$4,0))=28,DAY(JU$4)=28),AND(DAY(LOOKUP($F17,TenantNames,TenantStartDates))&gt;30,DAY(EOMONTH(JU$4,0))=30,DAY(JU$4)=30),DAY(LOOKUP($F17,TenantNames,TenantStartDates))=DAY(JU$4)),IF((LOOKUP($F17,TenantNames,TenantEndDates)-JU$4)&lt;=31,LOOKUP($F17,TenantNames,TenantTotalRevenues)-SUM($JA17:JT17),LOOKUP($F17,TenantNames,TenantMonthlyRents)),IF(AND((SUMIF($G$4:AHB$4,"&lt;"&amp;JU$4,$G17:AHB17))&gt;SUMIFS(TransactionAmounts,TenantSources,$F17,'Filtered Data'!$C$2:$C23,"&lt;"&amp;JU$4),JU$4&lt;TODAY()),"Late","Occupied")),)))</f>
        <v/>
      </c>
      <c r="JV17" s="33" t="str">
        <f>IF(ISBLANK($F17),,IF(TODAY()=JV$4,"Today",IF(AND(LOOKUP($F17,TenantNames,TenantStartDates)&lt;=JV$4,LOOKUP($F17,TenantNames,TenantEndDates)&gt;=JV$4),IF(OR(AND(DAY(LOOKUP($F17,TenantNames,TenantStartDates))&gt;28,DAY(EOMONTH(JV$4,0))=28,DAY(JV$4)=28),AND(DAY(LOOKUP($F17,TenantNames,TenantStartDates))&gt;30,DAY(EOMONTH(JV$4,0))=30,DAY(JV$4)=30),DAY(LOOKUP($F17,TenantNames,TenantStartDates))=DAY(JV$4)),IF((LOOKUP($F17,TenantNames,TenantEndDates)-JV$4)&lt;=31,LOOKUP($F17,TenantNames,TenantTotalRevenues)-SUM($JA17:JU17),LOOKUP($F17,TenantNames,TenantMonthlyRents)),IF(AND((SUMIF($G$4:AHB$4,"&lt;"&amp;JV$4,$G17:AHB17))&gt;SUMIFS(TransactionAmounts,TenantSources,$F17,'Filtered Data'!$C$2:$C23,"&lt;"&amp;JV$4),JV$4&lt;TODAY()),"Late","Occupied")),)))</f>
        <v/>
      </c>
      <c r="JW17" s="33" t="str">
        <f>IF(ISBLANK($F17),,IF(TODAY()=JW$4,"Today",IF(AND(LOOKUP($F17,TenantNames,TenantStartDates)&lt;=JW$4,LOOKUP($F17,TenantNames,TenantEndDates)&gt;=JW$4),IF(OR(AND(DAY(LOOKUP($F17,TenantNames,TenantStartDates))&gt;28,DAY(EOMONTH(JW$4,0))=28,DAY(JW$4)=28),AND(DAY(LOOKUP($F17,TenantNames,TenantStartDates))&gt;30,DAY(EOMONTH(JW$4,0))=30,DAY(JW$4)=30),DAY(LOOKUP($F17,TenantNames,TenantStartDates))=DAY(JW$4)),IF((LOOKUP($F17,TenantNames,TenantEndDates)-JW$4)&lt;=31,LOOKUP($F17,TenantNames,TenantTotalRevenues)-SUM($JA17:JV17),LOOKUP($F17,TenantNames,TenantMonthlyRents)),IF(AND((SUMIF($G$4:AHB$4,"&lt;"&amp;JW$4,$G17:AHB17))&gt;SUMIFS(TransactionAmounts,TenantSources,$F17,'Filtered Data'!$C$2:$C23,"&lt;"&amp;JW$4),JW$4&lt;TODAY()),"Late","Occupied")),)))</f>
        <v/>
      </c>
      <c r="JX17" s="33" t="str">
        <f>IF(ISBLANK($F17),,IF(TODAY()=JX$4,"Today",IF(AND(LOOKUP($F17,TenantNames,TenantStartDates)&lt;=JX$4,LOOKUP($F17,TenantNames,TenantEndDates)&gt;=JX$4),IF(OR(AND(DAY(LOOKUP($F17,TenantNames,TenantStartDates))&gt;28,DAY(EOMONTH(JX$4,0))=28,DAY(JX$4)=28),AND(DAY(LOOKUP($F17,TenantNames,TenantStartDates))&gt;30,DAY(EOMONTH(JX$4,0))=30,DAY(JX$4)=30),DAY(LOOKUP($F17,TenantNames,TenantStartDates))=DAY(JX$4)),IF((LOOKUP($F17,TenantNames,TenantEndDates)-JX$4)&lt;=31,LOOKUP($F17,TenantNames,TenantTotalRevenues)-SUM($JA17:JW17),LOOKUP($F17,TenantNames,TenantMonthlyRents)),IF(AND((SUMIF($G$4:AHB$4,"&lt;"&amp;JX$4,$G17:AHB17))&gt;SUMIFS(TransactionAmounts,TenantSources,$F17,'Filtered Data'!$C$2:$C23,"&lt;"&amp;JX$4),JX$4&lt;TODAY()),"Late","Occupied")),)))</f>
        <v/>
      </c>
      <c r="JY17" s="33" t="str">
        <f>IF(ISBLANK($F17),,IF(TODAY()=JY$4,"Today",IF(AND(LOOKUP($F17,TenantNames,TenantStartDates)&lt;=JY$4,LOOKUP($F17,TenantNames,TenantEndDates)&gt;=JY$4),IF(OR(AND(DAY(LOOKUP($F17,TenantNames,TenantStartDates))&gt;28,DAY(EOMONTH(JY$4,0))=28,DAY(JY$4)=28),AND(DAY(LOOKUP($F17,TenantNames,TenantStartDates))&gt;30,DAY(EOMONTH(JY$4,0))=30,DAY(JY$4)=30),DAY(LOOKUP($F17,TenantNames,TenantStartDates))=DAY(JY$4)),IF((LOOKUP($F17,TenantNames,TenantEndDates)-JY$4)&lt;=31,LOOKUP($F17,TenantNames,TenantTotalRevenues)-SUM($JA17:JX17),LOOKUP($F17,TenantNames,TenantMonthlyRents)),IF(AND((SUMIF($G$4:AHB$4,"&lt;"&amp;JY$4,$G17:AHB17))&gt;SUMIFS(TransactionAmounts,TenantSources,$F17,'Filtered Data'!$C$2:$C23,"&lt;"&amp;JY$4),JY$4&lt;TODAY()),"Late","Occupied")),)))</f>
        <v/>
      </c>
      <c r="JZ17" s="33" t="str">
        <f>IF(ISBLANK($F17),,IF(TODAY()=JZ$4,"Today",IF(AND(LOOKUP($F17,TenantNames,TenantStartDates)&lt;=JZ$4,LOOKUP($F17,TenantNames,TenantEndDates)&gt;=JZ$4),IF(OR(AND(DAY(LOOKUP($F17,TenantNames,TenantStartDates))&gt;28,DAY(EOMONTH(JZ$4,0))=28,DAY(JZ$4)=28),AND(DAY(LOOKUP($F17,TenantNames,TenantStartDates))&gt;30,DAY(EOMONTH(JZ$4,0))=30,DAY(JZ$4)=30),DAY(LOOKUP($F17,TenantNames,TenantStartDates))=DAY(JZ$4)),IF((LOOKUP($F17,TenantNames,TenantEndDates)-JZ$4)&lt;=31,LOOKUP($F17,TenantNames,TenantTotalRevenues)-SUM($JA17:JY17),LOOKUP($F17,TenantNames,TenantMonthlyRents)),IF(AND((SUMIF($G$4:AHB$4,"&lt;"&amp;JZ$4,$G17:AHB17))&gt;SUMIFS(TransactionAmounts,TenantSources,$F17,'Filtered Data'!$C$2:$C23,"&lt;"&amp;JZ$4),JZ$4&lt;TODAY()),"Late","Occupied")),)))</f>
        <v/>
      </c>
      <c r="KA17" s="33" t="str">
        <f>IF(ISBLANK($F17),,IF(TODAY()=KA$4,"Today",IF(AND(LOOKUP($F17,TenantNames,TenantStartDates)&lt;=KA$4,LOOKUP($F17,TenantNames,TenantEndDates)&gt;=KA$4),IF(OR(AND(DAY(LOOKUP($F17,TenantNames,TenantStartDates))&gt;28,DAY(EOMONTH(KA$4,0))=28,DAY(KA$4)=28),AND(DAY(LOOKUP($F17,TenantNames,TenantStartDates))&gt;30,DAY(EOMONTH(KA$4,0))=30,DAY(KA$4)=30),DAY(LOOKUP($F17,TenantNames,TenantStartDates))=DAY(KA$4)),IF((LOOKUP($F17,TenantNames,TenantEndDates)-KA$4)&lt;=31,LOOKUP($F17,TenantNames,TenantTotalRevenues)-SUM($JA17:JZ17),LOOKUP($F17,TenantNames,TenantMonthlyRents)),IF(AND((SUMIF($G$4:AHB$4,"&lt;"&amp;KA$4,$G17:AHB17))&gt;SUMIFS(TransactionAmounts,TenantSources,$F17,'Filtered Data'!$C$2:$C23,"&lt;"&amp;KA$4),KA$4&lt;TODAY()),"Late","Occupied")),)))</f>
        <v/>
      </c>
      <c r="KB17" s="33" t="str">
        <f>IF(ISBLANK($F17),,IF(TODAY()=KB$4,"Today",IF(AND(LOOKUP($F17,TenantNames,TenantStartDates)&lt;=KB$4,LOOKUP($F17,TenantNames,TenantEndDates)&gt;=KB$4),IF(OR(AND(DAY(LOOKUP($F17,TenantNames,TenantStartDates))&gt;28,DAY(EOMONTH(KB$4,0))=28,DAY(KB$4)=28),AND(DAY(LOOKUP($F17,TenantNames,TenantStartDates))&gt;30,DAY(EOMONTH(KB$4,0))=30,DAY(KB$4)=30),DAY(LOOKUP($F17,TenantNames,TenantStartDates))=DAY(KB$4)),IF((LOOKUP($F17,TenantNames,TenantEndDates)-KB$4)&lt;=31,LOOKUP($F17,TenantNames,TenantTotalRevenues)-SUM($JA17:KA17),LOOKUP($F17,TenantNames,TenantMonthlyRents)),IF(AND((SUMIF($G$4:AHB$4,"&lt;"&amp;KB$4,$G17:AHB17))&gt;SUMIFS(TransactionAmounts,TenantSources,$F17,'Filtered Data'!$C$2:$C23,"&lt;"&amp;KB$4),KB$4&lt;TODAY()),"Late","Occupied")),)))</f>
        <v/>
      </c>
      <c r="KC17" s="33" t="str">
        <f>IF(ISBLANK($F17),,IF(TODAY()=KC$4,"Today",IF(AND(LOOKUP($F17,TenantNames,TenantStartDates)&lt;=KC$4,LOOKUP($F17,TenantNames,TenantEndDates)&gt;=KC$4),IF(OR(AND(DAY(LOOKUP($F17,TenantNames,TenantStartDates))&gt;28,DAY(EOMONTH(KC$4,0))=28,DAY(KC$4)=28),AND(DAY(LOOKUP($F17,TenantNames,TenantStartDates))&gt;30,DAY(EOMONTH(KC$4,0))=30,DAY(KC$4)=30),DAY(LOOKUP($F17,TenantNames,TenantStartDates))=DAY(KC$4)),IF((LOOKUP($F17,TenantNames,TenantEndDates)-KC$4)&lt;=31,LOOKUP($F17,TenantNames,TenantTotalRevenues)-SUM($JA17:KB17),LOOKUP($F17,TenantNames,TenantMonthlyRents)),IF(AND((SUMIF($G$4:AHB$4,"&lt;"&amp;KC$4,$G17:AHB17))&gt;SUMIFS(TransactionAmounts,TenantSources,$F17,'Filtered Data'!$C$2:$C23,"&lt;"&amp;KC$4),KC$4&lt;TODAY()),"Late","Occupied")),)))</f>
        <v/>
      </c>
      <c r="KD17" s="33" t="str">
        <f>IF(ISBLANK($F17),,IF(TODAY()=KD$4,"Today",IF(AND(LOOKUP($F17,TenantNames,TenantStartDates)&lt;=KD$4,LOOKUP($F17,TenantNames,TenantEndDates)&gt;=KD$4),IF(OR(AND(DAY(LOOKUP($F17,TenantNames,TenantStartDates))&gt;28,DAY(EOMONTH(KD$4,0))=28,DAY(KD$4)=28),AND(DAY(LOOKUP($F17,TenantNames,TenantStartDates))&gt;30,DAY(EOMONTH(KD$4,0))=30,DAY(KD$4)=30),DAY(LOOKUP($F17,TenantNames,TenantStartDates))=DAY(KD$4)),IF((LOOKUP($F17,TenantNames,TenantEndDates)-KD$4)&lt;=31,LOOKUP($F17,TenantNames,TenantTotalRevenues)-SUM($JA17:KC17),LOOKUP($F17,TenantNames,TenantMonthlyRents)),IF(AND((SUMIF($G$4:AHB$4,"&lt;"&amp;KD$4,$G17:AHB17))&gt;SUMIFS(TransactionAmounts,TenantSources,$F17,'Filtered Data'!$C$2:$C23,"&lt;"&amp;KD$4),KD$4&lt;TODAY()),"Late","Occupied")),)))</f>
        <v/>
      </c>
      <c r="KE17" s="33" t="str">
        <f>IF(ISBLANK($F17),,IF(TODAY()=KE$4,"Today",IF(AND(LOOKUP($F17,TenantNames,TenantStartDates)&lt;=KE$4,LOOKUP($F17,TenantNames,TenantEndDates)&gt;=KE$4),IF(OR(AND(DAY(LOOKUP($F17,TenantNames,TenantStartDates))&gt;28,DAY(EOMONTH(KE$4,0))=28,DAY(KE$4)=28),AND(DAY(LOOKUP($F17,TenantNames,TenantStartDates))&gt;30,DAY(EOMONTH(KE$4,0))=30,DAY(KE$4)=30),DAY(LOOKUP($F17,TenantNames,TenantStartDates))=DAY(KE$4)),IF((LOOKUP($F17,TenantNames,TenantEndDates)-KE$4)&lt;=31,LOOKUP($F17,TenantNames,TenantTotalRevenues)-SUM($JA17:KD17),LOOKUP($F17,TenantNames,TenantMonthlyRents)),IF(AND((SUMIF($G$4:AHB$4,"&lt;"&amp;KE$4,$G17:AHB17))&gt;SUMIFS(TransactionAmounts,TenantSources,$F17,'Filtered Data'!$C$2:$C23,"&lt;"&amp;KE$4),KE$4&lt;TODAY()),"Late","Occupied")),)))</f>
        <v/>
      </c>
      <c r="KF17" s="33" t="str">
        <f>IF(ISBLANK($F17),,IF(TODAY()=KF$4,"Today",IF(AND(LOOKUP($F17,TenantNames,TenantStartDates)&lt;=KF$4,LOOKUP($F17,TenantNames,TenantEndDates)&gt;=KF$4),IF(OR(AND(DAY(LOOKUP($F17,TenantNames,TenantStartDates))&gt;28,DAY(EOMONTH(KF$4,0))=28,DAY(KF$4)=28),AND(DAY(LOOKUP($F17,TenantNames,TenantStartDates))&gt;30,DAY(EOMONTH(KF$4,0))=30,DAY(KF$4)=30),DAY(LOOKUP($F17,TenantNames,TenantStartDates))=DAY(KF$4)),IF((LOOKUP($F17,TenantNames,TenantEndDates)-KF$4)&lt;=31,LOOKUP($F17,TenantNames,TenantTotalRevenues)-SUM($JA17:KE17),LOOKUP($F17,TenantNames,TenantMonthlyRents)),IF(AND((SUMIF($G$4:AHB$4,"&lt;"&amp;KF$4,$G17:AHB17))&gt;SUMIFS(TransactionAmounts,TenantSources,$F17,'Filtered Data'!$C$2:$C23,"&lt;"&amp;KF$4),KF$4&lt;TODAY()),"Late","Occupied")),)))</f>
        <v/>
      </c>
      <c r="KG17" s="33" t="str">
        <f>IF(ISBLANK($F17),,IF(TODAY()=KG$4,"Today",IF(AND(LOOKUP($F17,TenantNames,TenantStartDates)&lt;=KG$4,LOOKUP($F17,TenantNames,TenantEndDates)&gt;=KG$4),IF(OR(AND(DAY(LOOKUP($F17,TenantNames,TenantStartDates))&gt;28,DAY(EOMONTH(KG$4,0))=28,DAY(KG$4)=28),AND(DAY(LOOKUP($F17,TenantNames,TenantStartDates))&gt;30,DAY(EOMONTH(KG$4,0))=30,DAY(KG$4)=30),DAY(LOOKUP($F17,TenantNames,TenantStartDates))=DAY(KG$4)),IF((LOOKUP($F17,TenantNames,TenantEndDates)-KG$4)&lt;=31,LOOKUP($F17,TenantNames,TenantTotalRevenues)-SUM($JA17:KF17),LOOKUP($F17,TenantNames,TenantMonthlyRents)),IF(AND((SUMIF($G$4:AHB$4,"&lt;"&amp;KG$4,$G17:AHB17))&gt;SUMIFS(TransactionAmounts,TenantSources,$F17,'Filtered Data'!$C$2:$C23,"&lt;"&amp;KG$4),KG$4&lt;TODAY()),"Late","Occupied")),)))</f>
        <v/>
      </c>
      <c r="KH17" s="33" t="str">
        <f>IF(ISBLANK($F17),,IF(TODAY()=KH$4,"Today",IF(AND(LOOKUP($F17,TenantNames,TenantStartDates)&lt;=KH$4,LOOKUP($F17,TenantNames,TenantEndDates)&gt;=KH$4),IF(OR(AND(DAY(LOOKUP($F17,TenantNames,TenantStartDates))&gt;28,DAY(EOMONTH(KH$4,0))=28,DAY(KH$4)=28),AND(DAY(LOOKUP($F17,TenantNames,TenantStartDates))&gt;30,DAY(EOMONTH(KH$4,0))=30,DAY(KH$4)=30),DAY(LOOKUP($F17,TenantNames,TenantStartDates))=DAY(KH$4)),IF((LOOKUP($F17,TenantNames,TenantEndDates)-KH$4)&lt;=31,LOOKUP($F17,TenantNames,TenantTotalRevenues)-SUM($JA17:KG17),LOOKUP($F17,TenantNames,TenantMonthlyRents)),IF(AND((SUMIF($G$4:AHB$4,"&lt;"&amp;KH$4,$G17:AHB17))&gt;SUMIFS(TransactionAmounts,TenantSources,$F17,'Filtered Data'!$C$2:$C23,"&lt;"&amp;KH$4),KH$4&lt;TODAY()),"Late","Occupied")),)))</f>
        <v/>
      </c>
      <c r="KI17" s="33" t="str">
        <f>IF(ISBLANK($F17),,IF(TODAY()=KI$4,"Today",IF(AND(LOOKUP($F17,TenantNames,TenantStartDates)&lt;=KI$4,LOOKUP($F17,TenantNames,TenantEndDates)&gt;=KI$4),IF(OR(AND(DAY(LOOKUP($F17,TenantNames,TenantStartDates))&gt;28,DAY(EOMONTH(KI$4,0))=28,DAY(KI$4)=28),AND(DAY(LOOKUP($F17,TenantNames,TenantStartDates))&gt;30,DAY(EOMONTH(KI$4,0))=30,DAY(KI$4)=30),DAY(LOOKUP($F17,TenantNames,TenantStartDates))=DAY(KI$4)),IF((LOOKUP($F17,TenantNames,TenantEndDates)-KI$4)&lt;=31,LOOKUP($F17,TenantNames,TenantTotalRevenues)-SUM($JA17:KH17),LOOKUP($F17,TenantNames,TenantMonthlyRents)),IF(AND((SUMIF($G$4:AHB$4,"&lt;"&amp;KI$4,$G17:AHB17))&gt;SUMIFS(TransactionAmounts,TenantSources,$F17,'Filtered Data'!$C$2:$C23,"&lt;"&amp;KI$4),KI$4&lt;TODAY()),"Late","Occupied")),)))</f>
        <v/>
      </c>
      <c r="KJ17" s="33" t="str">
        <f>IF(ISBLANK($F17),,IF(TODAY()=KJ$4,"Today",IF(AND(LOOKUP($F17,TenantNames,TenantStartDates)&lt;=KJ$4,LOOKUP($F17,TenantNames,TenantEndDates)&gt;=KJ$4),IF(OR(AND(DAY(LOOKUP($F17,TenantNames,TenantStartDates))&gt;28,DAY(EOMONTH(KJ$4,0))=28,DAY(KJ$4)=28),AND(DAY(LOOKUP($F17,TenantNames,TenantStartDates))&gt;30,DAY(EOMONTH(KJ$4,0))=30,DAY(KJ$4)=30),DAY(LOOKUP($F17,TenantNames,TenantStartDates))=DAY(KJ$4)),IF((LOOKUP($F17,TenantNames,TenantEndDates)-KJ$4)&lt;=31,LOOKUP($F17,TenantNames,TenantTotalRevenues)-SUM($JA17:KI17),LOOKUP($F17,TenantNames,TenantMonthlyRents)),IF(AND((SUMIF($G$4:AHB$4,"&lt;"&amp;KJ$4,$G17:AHB17))&gt;SUMIFS(TransactionAmounts,TenantSources,$F17,'Filtered Data'!$C$2:$C23,"&lt;"&amp;KJ$4),KJ$4&lt;TODAY()),"Late","Occupied")),)))</f>
        <v/>
      </c>
      <c r="KK17" s="33" t="str">
        <f>IF(ISBLANK($F17),,IF(TODAY()=KK$4,"Today",IF(AND(LOOKUP($F17,TenantNames,TenantStartDates)&lt;=KK$4,LOOKUP($F17,TenantNames,TenantEndDates)&gt;=KK$4),IF(OR(AND(DAY(LOOKUP($F17,TenantNames,TenantStartDates))&gt;28,DAY(EOMONTH(KK$4,0))=28,DAY(KK$4)=28),AND(DAY(LOOKUP($F17,TenantNames,TenantStartDates))&gt;30,DAY(EOMONTH(KK$4,0))=30,DAY(KK$4)=30),DAY(LOOKUP($F17,TenantNames,TenantStartDates))=DAY(KK$4)),IF((LOOKUP($F17,TenantNames,TenantEndDates)-KK$4)&lt;=31,LOOKUP($F17,TenantNames,TenantTotalRevenues)-SUM($JA17:KJ17),LOOKUP($F17,TenantNames,TenantMonthlyRents)),IF(AND((SUMIF($G$4:AHB$4,"&lt;"&amp;KK$4,$G17:AHB17))&gt;SUMIFS(TransactionAmounts,TenantSources,$F17,'Filtered Data'!$C$2:$C23,"&lt;"&amp;KK$4),KK$4&lt;TODAY()),"Late","Occupied")),)))</f>
        <v/>
      </c>
      <c r="KL17" s="33" t="str">
        <f>IF(ISBLANK($F17),,IF(TODAY()=KL$4,"Today",IF(AND(LOOKUP($F17,TenantNames,TenantStartDates)&lt;=KL$4,LOOKUP($F17,TenantNames,TenantEndDates)&gt;=KL$4),IF(OR(AND(DAY(LOOKUP($F17,TenantNames,TenantStartDates))&gt;28,DAY(EOMONTH(KL$4,0))=28,DAY(KL$4)=28),AND(DAY(LOOKUP($F17,TenantNames,TenantStartDates))&gt;30,DAY(EOMONTH(KL$4,0))=30,DAY(KL$4)=30),DAY(LOOKUP($F17,TenantNames,TenantStartDates))=DAY(KL$4)),IF((LOOKUP($F17,TenantNames,TenantEndDates)-KL$4)&lt;=31,LOOKUP($F17,TenantNames,TenantTotalRevenues)-SUM($JA17:KK17),LOOKUP($F17,TenantNames,TenantMonthlyRents)),IF(AND((SUMIF($G$4:AHB$4,"&lt;"&amp;KL$4,$G17:AHB17))&gt;SUMIFS(TransactionAmounts,TenantSources,$F17,'Filtered Data'!$C$2:$C23,"&lt;"&amp;KL$4),KL$4&lt;TODAY()),"Late","Occupied")),)))</f>
        <v/>
      </c>
      <c r="KM17" s="33" t="str">
        <f>IF(ISBLANK($F17),,IF(TODAY()=KM$4,"Today",IF(AND(LOOKUP($F17,TenantNames,TenantStartDates)&lt;=KM$4,LOOKUP($F17,TenantNames,TenantEndDates)&gt;=KM$4),IF(OR(AND(DAY(LOOKUP($F17,TenantNames,TenantStartDates))&gt;28,DAY(EOMONTH(KM$4,0))=28,DAY(KM$4)=28),AND(DAY(LOOKUP($F17,TenantNames,TenantStartDates))&gt;30,DAY(EOMONTH(KM$4,0))=30,DAY(KM$4)=30),DAY(LOOKUP($F17,TenantNames,TenantStartDates))=DAY(KM$4)),IF((LOOKUP($F17,TenantNames,TenantEndDates)-KM$4)&lt;=31,LOOKUP($F17,TenantNames,TenantTotalRevenues)-SUM($JA17:KL17),LOOKUP($F17,TenantNames,TenantMonthlyRents)),IF(AND((SUMIF($G$4:AHB$4,"&lt;"&amp;KM$4,$G17:AHB17))&gt;SUMIFS(TransactionAmounts,TenantSources,$F17,'Filtered Data'!$C$2:$C23,"&lt;"&amp;KM$4),KM$4&lt;TODAY()),"Late","Occupied")),)))</f>
        <v/>
      </c>
      <c r="KN17" s="33" t="str">
        <f>IF(ISBLANK($F17),,IF(TODAY()=KN$4,"Today",IF(AND(LOOKUP($F17,TenantNames,TenantStartDates)&lt;=KN$4,LOOKUP($F17,TenantNames,TenantEndDates)&gt;=KN$4),IF(OR(AND(DAY(LOOKUP($F17,TenantNames,TenantStartDates))&gt;28,DAY(EOMONTH(KN$4,0))=28,DAY(KN$4)=28),AND(DAY(LOOKUP($F17,TenantNames,TenantStartDates))&gt;30,DAY(EOMONTH(KN$4,0))=30,DAY(KN$4)=30),DAY(LOOKUP($F17,TenantNames,TenantStartDates))=DAY(KN$4)),IF((LOOKUP($F17,TenantNames,TenantEndDates)-KN$4)&lt;=31,LOOKUP($F17,TenantNames,TenantTotalRevenues)-SUM($JA17:KM17),LOOKUP($F17,TenantNames,TenantMonthlyRents)),IF(AND((SUMIF($G$4:AHB$4,"&lt;"&amp;KN$4,$G17:AHB17))&gt;SUMIFS(TransactionAmounts,TenantSources,$F17,'Filtered Data'!$C$2:$C23,"&lt;"&amp;KN$4),KN$4&lt;TODAY()),"Late","Occupied")),)))</f>
        <v/>
      </c>
      <c r="KO17" s="33" t="str">
        <f>IF(ISBLANK($F17),,IF(TODAY()=KO$4,"Today",IF(AND(LOOKUP($F17,TenantNames,TenantStartDates)&lt;=KO$4,LOOKUP($F17,TenantNames,TenantEndDates)&gt;=KO$4),IF(OR(AND(DAY(LOOKUP($F17,TenantNames,TenantStartDates))&gt;28,DAY(EOMONTH(KO$4,0))=28,DAY(KO$4)=28),AND(DAY(LOOKUP($F17,TenantNames,TenantStartDates))&gt;30,DAY(EOMONTH(KO$4,0))=30,DAY(KO$4)=30),DAY(LOOKUP($F17,TenantNames,TenantStartDates))=DAY(KO$4)),IF((LOOKUP($F17,TenantNames,TenantEndDates)-KO$4)&lt;=31,LOOKUP($F17,TenantNames,TenantTotalRevenues)-SUM($JA17:KN17),LOOKUP($F17,TenantNames,TenantMonthlyRents)),IF(AND((SUMIF($G$4:AHB$4,"&lt;"&amp;KO$4,$G17:AHB17))&gt;SUMIFS(TransactionAmounts,TenantSources,$F17,'Filtered Data'!$C$2:$C23,"&lt;"&amp;KO$4),KO$4&lt;TODAY()),"Late","Occupied")),)))</f>
        <v/>
      </c>
      <c r="KP17" s="33" t="str">
        <f>IF(ISBLANK($F17),,IF(TODAY()=KP$4,"Today",IF(AND(LOOKUP($F17,TenantNames,TenantStartDates)&lt;=KP$4,LOOKUP($F17,TenantNames,TenantEndDates)&gt;=KP$4),IF(OR(AND(DAY(LOOKUP($F17,TenantNames,TenantStartDates))&gt;28,DAY(EOMONTH(KP$4,0))=28,DAY(KP$4)=28),AND(DAY(LOOKUP($F17,TenantNames,TenantStartDates))&gt;30,DAY(EOMONTH(KP$4,0))=30,DAY(KP$4)=30),DAY(LOOKUP($F17,TenantNames,TenantStartDates))=DAY(KP$4)),IF((LOOKUP($F17,TenantNames,TenantEndDates)-KP$4)&lt;=31,LOOKUP($F17,TenantNames,TenantTotalRevenues)-SUM($JA17:KO17),LOOKUP($F17,TenantNames,TenantMonthlyRents)),IF(AND((SUMIF($G$4:AHB$4,"&lt;"&amp;KP$4,$G17:AHB17))&gt;SUMIFS(TransactionAmounts,TenantSources,$F17,'Filtered Data'!$C$2:$C23,"&lt;"&amp;KP$4),KP$4&lt;TODAY()),"Late","Occupied")),)))</f>
        <v/>
      </c>
      <c r="KQ17" s="33" t="str">
        <f>IF(ISBLANK($F17),,IF(TODAY()=KQ$4,"Today",IF(AND(LOOKUP($F17,TenantNames,TenantStartDates)&lt;=KQ$4,LOOKUP($F17,TenantNames,TenantEndDates)&gt;=KQ$4),IF(OR(AND(DAY(LOOKUP($F17,TenantNames,TenantStartDates))&gt;28,DAY(EOMONTH(KQ$4,0))=28,DAY(KQ$4)=28),AND(DAY(LOOKUP($F17,TenantNames,TenantStartDates))&gt;30,DAY(EOMONTH(KQ$4,0))=30,DAY(KQ$4)=30),DAY(LOOKUP($F17,TenantNames,TenantStartDates))=DAY(KQ$4)),IF((LOOKUP($F17,TenantNames,TenantEndDates)-KQ$4)&lt;=31,LOOKUP($F17,TenantNames,TenantTotalRevenues)-SUM($JA17:KP17),LOOKUP($F17,TenantNames,TenantMonthlyRents)),IF(AND((SUMIF($G$4:AHB$4,"&lt;"&amp;KQ$4,$G17:AHB17))&gt;SUMIFS(TransactionAmounts,TenantSources,$F17,'Filtered Data'!$C$2:$C23,"&lt;"&amp;KQ$4),KQ$4&lt;TODAY()),"Late","Occupied")),)))</f>
        <v/>
      </c>
      <c r="KR17" s="33" t="str">
        <f>IF(ISBLANK($F17),,IF(TODAY()=KR$4,"Today",IF(AND(LOOKUP($F17,TenantNames,TenantStartDates)&lt;=KR$4,LOOKUP($F17,TenantNames,TenantEndDates)&gt;=KR$4),IF(OR(AND(DAY(LOOKUP($F17,TenantNames,TenantStartDates))&gt;28,DAY(EOMONTH(KR$4,0))=28,DAY(KR$4)=28),AND(DAY(LOOKUP($F17,TenantNames,TenantStartDates))&gt;30,DAY(EOMONTH(KR$4,0))=30,DAY(KR$4)=30),DAY(LOOKUP($F17,TenantNames,TenantStartDates))=DAY(KR$4)),IF((LOOKUP($F17,TenantNames,TenantEndDates)-KR$4)&lt;=31,LOOKUP($F17,TenantNames,TenantTotalRevenues)-SUM($JA17:KQ17),LOOKUP($F17,TenantNames,TenantMonthlyRents)),IF(AND((SUMIF($G$4:AHB$4,"&lt;"&amp;KR$4,$G17:AHB17))&gt;SUMIFS(TransactionAmounts,TenantSources,$F17,'Filtered Data'!$C$2:$C23,"&lt;"&amp;KR$4),KR$4&lt;TODAY()),"Late","Occupied")),)))</f>
        <v/>
      </c>
      <c r="KS17" s="33" t="str">
        <f>IF(ISBLANK($F17),,IF(TODAY()=KS$4,"Today",IF(AND(LOOKUP($F17,TenantNames,TenantStartDates)&lt;=KS$4,LOOKUP($F17,TenantNames,TenantEndDates)&gt;=KS$4),IF(OR(AND(DAY(LOOKUP($F17,TenantNames,TenantStartDates))&gt;28,DAY(EOMONTH(KS$4,0))=28,DAY(KS$4)=28),AND(DAY(LOOKUP($F17,TenantNames,TenantStartDates))&gt;30,DAY(EOMONTH(KS$4,0))=30,DAY(KS$4)=30),DAY(LOOKUP($F17,TenantNames,TenantStartDates))=DAY(KS$4)),IF((LOOKUP($F17,TenantNames,TenantEndDates)-KS$4)&lt;=31,LOOKUP($F17,TenantNames,TenantTotalRevenues)-SUM($JA17:KR17),LOOKUP($F17,TenantNames,TenantMonthlyRents)),IF(AND((SUMIF($G$4:AHB$4,"&lt;"&amp;KS$4,$G17:AHB17))&gt;SUMIFS(TransactionAmounts,TenantSources,$F17,'Filtered Data'!$C$2:$C23,"&lt;"&amp;KS$4),KS$4&lt;TODAY()),"Late","Occupied")),)))</f>
        <v/>
      </c>
      <c r="KT17" s="33" t="str">
        <f>IF(ISBLANK($F17),,IF(TODAY()=KT$4,"Today",IF(AND(LOOKUP($F17,TenantNames,TenantStartDates)&lt;=KT$4,LOOKUP($F17,TenantNames,TenantEndDates)&gt;=KT$4),IF(OR(AND(DAY(LOOKUP($F17,TenantNames,TenantStartDates))&gt;28,DAY(EOMONTH(KT$4,0))=28,DAY(KT$4)=28),AND(DAY(LOOKUP($F17,TenantNames,TenantStartDates))&gt;30,DAY(EOMONTH(KT$4,0))=30,DAY(KT$4)=30),DAY(LOOKUP($F17,TenantNames,TenantStartDates))=DAY(KT$4)),IF((LOOKUP($F17,TenantNames,TenantEndDates)-KT$4)&lt;=31,LOOKUP($F17,TenantNames,TenantTotalRevenues)-SUM($JA17:KS17),LOOKUP($F17,TenantNames,TenantMonthlyRents)),IF(AND((SUMIF($G$4:AHB$4,"&lt;"&amp;KT$4,$G17:AHB17))&gt;SUMIFS(TransactionAmounts,TenantSources,$F17,'Filtered Data'!$C$2:$C23,"&lt;"&amp;KT$4),KT$4&lt;TODAY()),"Late","Occupied")),)))</f>
        <v/>
      </c>
      <c r="KU17" s="33" t="str">
        <f>IF(ISBLANK($F17),,IF(TODAY()=KU$4,"Today",IF(AND(LOOKUP($F17,TenantNames,TenantStartDates)&lt;=KU$4,LOOKUP($F17,TenantNames,TenantEndDates)&gt;=KU$4),IF(OR(AND(DAY(LOOKUP($F17,TenantNames,TenantStartDates))&gt;28,DAY(EOMONTH(KU$4,0))=28,DAY(KU$4)=28),AND(DAY(LOOKUP($F17,TenantNames,TenantStartDates))&gt;30,DAY(EOMONTH(KU$4,0))=30,DAY(KU$4)=30),DAY(LOOKUP($F17,TenantNames,TenantStartDates))=DAY(KU$4)),IF((LOOKUP($F17,TenantNames,TenantEndDates)-KU$4)&lt;=31,LOOKUP($F17,TenantNames,TenantTotalRevenues)-SUM($JA17:KT17),LOOKUP($F17,TenantNames,TenantMonthlyRents)),IF(AND((SUMIF($G$4:AHB$4,"&lt;"&amp;KU$4,$G17:AHB17))&gt;SUMIFS(TransactionAmounts,TenantSources,$F17,'Filtered Data'!$C$2:$C23,"&lt;"&amp;KU$4),KU$4&lt;TODAY()),"Late","Occupied")),)))</f>
        <v/>
      </c>
      <c r="KV17" s="33" t="str">
        <f>IF(ISBLANK($F17),,IF(TODAY()=KV$4,"Today",IF(AND(LOOKUP($F17,TenantNames,TenantStartDates)&lt;=KV$4,LOOKUP($F17,TenantNames,TenantEndDates)&gt;=KV$4),IF(OR(AND(DAY(LOOKUP($F17,TenantNames,TenantStartDates))&gt;28,DAY(EOMONTH(KV$4,0))=28,DAY(KV$4)=28),AND(DAY(LOOKUP($F17,TenantNames,TenantStartDates))&gt;30,DAY(EOMONTH(KV$4,0))=30,DAY(KV$4)=30),DAY(LOOKUP($F17,TenantNames,TenantStartDates))=DAY(KV$4)),IF((LOOKUP($F17,TenantNames,TenantEndDates)-KV$4)&lt;=31,LOOKUP($F17,TenantNames,TenantTotalRevenues)-SUM($JA17:KU17),LOOKUP($F17,TenantNames,TenantMonthlyRents)),IF(AND((SUMIF($G$4:AHB$4,"&lt;"&amp;KV$4,$G17:AHB17))&gt;SUMIFS(TransactionAmounts,TenantSources,$F17,'Filtered Data'!$C$2:$C23,"&lt;"&amp;KV$4),KV$4&lt;TODAY()),"Late","Occupied")),)))</f>
        <v/>
      </c>
      <c r="KW17" s="33" t="str">
        <f>IF(ISBLANK($F17),,IF(TODAY()=KW$4,"Today",IF(AND(LOOKUP($F17,TenantNames,TenantStartDates)&lt;=KW$4,LOOKUP($F17,TenantNames,TenantEndDates)&gt;=KW$4),IF(OR(AND(DAY(LOOKUP($F17,TenantNames,TenantStartDates))&gt;28,DAY(EOMONTH(KW$4,0))=28,DAY(KW$4)=28),AND(DAY(LOOKUP($F17,TenantNames,TenantStartDates))&gt;30,DAY(EOMONTH(KW$4,0))=30,DAY(KW$4)=30),DAY(LOOKUP($F17,TenantNames,TenantStartDates))=DAY(KW$4)),IF((LOOKUP($F17,TenantNames,TenantEndDates)-KW$4)&lt;=31,LOOKUP($F17,TenantNames,TenantTotalRevenues)-SUM($JA17:KV17),LOOKUP($F17,TenantNames,TenantMonthlyRents)),IF(AND((SUMIF($G$4:AHB$4,"&lt;"&amp;KW$4,$G17:AHB17))&gt;SUMIFS(TransactionAmounts,TenantSources,$F17,'Filtered Data'!$C$2:$C23,"&lt;"&amp;KW$4),KW$4&lt;TODAY()),"Late","Occupied")),)))</f>
        <v/>
      </c>
      <c r="KX17" s="33" t="str">
        <f>IF(ISBLANK($F17),,IF(TODAY()=KX$4,"Today",IF(AND(LOOKUP($F17,TenantNames,TenantStartDates)&lt;=KX$4,LOOKUP($F17,TenantNames,TenantEndDates)&gt;=KX$4),IF(OR(AND(DAY(LOOKUP($F17,TenantNames,TenantStartDates))&gt;28,DAY(EOMONTH(KX$4,0))=28,DAY(KX$4)=28),AND(DAY(LOOKUP($F17,TenantNames,TenantStartDates))&gt;30,DAY(EOMONTH(KX$4,0))=30,DAY(KX$4)=30),DAY(LOOKUP($F17,TenantNames,TenantStartDates))=DAY(KX$4)),IF((LOOKUP($F17,TenantNames,TenantEndDates)-KX$4)&lt;=31,LOOKUP($F17,TenantNames,TenantTotalRevenues)-SUM($JA17:KW17),LOOKUP($F17,TenantNames,TenantMonthlyRents)),IF(AND((SUMIF($G$4:AHB$4,"&lt;"&amp;KX$4,$G17:AHB17))&gt;SUMIFS(TransactionAmounts,TenantSources,$F17,'Filtered Data'!$C$2:$C23,"&lt;"&amp;KX$4),KX$4&lt;TODAY()),"Late","Occupied")),)))</f>
        <v/>
      </c>
      <c r="KY17" s="33" t="str">
        <f>IF(ISBLANK($F17),,IF(TODAY()=KY$4,"Today",IF(AND(LOOKUP($F17,TenantNames,TenantStartDates)&lt;=KY$4,LOOKUP($F17,TenantNames,TenantEndDates)&gt;=KY$4),IF(OR(AND(DAY(LOOKUP($F17,TenantNames,TenantStartDates))&gt;28,DAY(EOMONTH(KY$4,0))=28,DAY(KY$4)=28),AND(DAY(LOOKUP($F17,TenantNames,TenantStartDates))&gt;30,DAY(EOMONTH(KY$4,0))=30,DAY(KY$4)=30),DAY(LOOKUP($F17,TenantNames,TenantStartDates))=DAY(KY$4)),IF((LOOKUP($F17,TenantNames,TenantEndDates)-KY$4)&lt;=31,LOOKUP($F17,TenantNames,TenantTotalRevenues)-SUM($JA17:KX17),LOOKUP($F17,TenantNames,TenantMonthlyRents)),IF(AND((SUMIF($G$4:AHB$4,"&lt;"&amp;KY$4,$G17:AHB17))&gt;SUMIFS(TransactionAmounts,TenantSources,$F17,'Filtered Data'!$C$2:$C23,"&lt;"&amp;KY$4),KY$4&lt;TODAY()),"Late","Occupied")),)))</f>
        <v/>
      </c>
      <c r="KZ17" s="33" t="str">
        <f>IF(ISBLANK($F17),,IF(TODAY()=KZ$4,"Today",IF(AND(LOOKUP($F17,TenantNames,TenantStartDates)&lt;=KZ$4,LOOKUP($F17,TenantNames,TenantEndDates)&gt;=KZ$4),IF(OR(AND(DAY(LOOKUP($F17,TenantNames,TenantStartDates))&gt;28,DAY(EOMONTH(KZ$4,0))=28,DAY(KZ$4)=28),AND(DAY(LOOKUP($F17,TenantNames,TenantStartDates))&gt;30,DAY(EOMONTH(KZ$4,0))=30,DAY(KZ$4)=30),DAY(LOOKUP($F17,TenantNames,TenantStartDates))=DAY(KZ$4)),IF((LOOKUP($F17,TenantNames,TenantEndDates)-KZ$4)&lt;=31,LOOKUP($F17,TenantNames,TenantTotalRevenues)-SUM($JA17:KY17),LOOKUP($F17,TenantNames,TenantMonthlyRents)),IF(AND((SUMIF($G$4:AHB$4,"&lt;"&amp;KZ$4,$G17:AHB17))&gt;SUMIFS(TransactionAmounts,TenantSources,$F17,'Filtered Data'!$C$2:$C23,"&lt;"&amp;KZ$4),KZ$4&lt;TODAY()),"Late","Occupied")),)))</f>
        <v/>
      </c>
      <c r="LA17" s="33" t="str">
        <f>IF(ISBLANK($F17),,IF(TODAY()=LA$4,"Today",IF(AND(LOOKUP($F17,TenantNames,TenantStartDates)&lt;=LA$4,LOOKUP($F17,TenantNames,TenantEndDates)&gt;=LA$4),IF(OR(AND(DAY(LOOKUP($F17,TenantNames,TenantStartDates))&gt;28,DAY(EOMONTH(LA$4,0))=28,DAY(LA$4)=28),AND(DAY(LOOKUP($F17,TenantNames,TenantStartDates))&gt;30,DAY(EOMONTH(LA$4,0))=30,DAY(LA$4)=30),DAY(LOOKUP($F17,TenantNames,TenantStartDates))=DAY(LA$4)),IF((LOOKUP($F17,TenantNames,TenantEndDates)-LA$4)&lt;=31,LOOKUP($F17,TenantNames,TenantTotalRevenues)-SUM($JA17:KZ17),LOOKUP($F17,TenantNames,TenantMonthlyRents)),IF(AND((SUMIF($G$4:AHB$4,"&lt;"&amp;LA$4,$G17:AHB17))&gt;SUMIFS(TransactionAmounts,TenantSources,$F17,'Filtered Data'!$C$2:$C23,"&lt;"&amp;LA$4),LA$4&lt;TODAY()),"Late","Occupied")),)))</f>
        <v/>
      </c>
      <c r="LB17" s="33" t="str">
        <f>IF(ISBLANK($F17),,IF(TODAY()=LB$4,"Today",IF(AND(LOOKUP($F17,TenantNames,TenantStartDates)&lt;=LB$4,LOOKUP($F17,TenantNames,TenantEndDates)&gt;=LB$4),IF(OR(AND(DAY(LOOKUP($F17,TenantNames,TenantStartDates))&gt;28,DAY(EOMONTH(LB$4,0))=28,DAY(LB$4)=28),AND(DAY(LOOKUP($F17,TenantNames,TenantStartDates))&gt;30,DAY(EOMONTH(LB$4,0))=30,DAY(LB$4)=30),DAY(LOOKUP($F17,TenantNames,TenantStartDates))=DAY(LB$4)),IF((LOOKUP($F17,TenantNames,TenantEndDates)-LB$4)&lt;=31,LOOKUP($F17,TenantNames,TenantTotalRevenues)-SUM($JA17:LA17),LOOKUP($F17,TenantNames,TenantMonthlyRents)),IF(AND((SUMIF($G$4:AHB$4,"&lt;"&amp;LB$4,$G17:AHB17))&gt;SUMIFS(TransactionAmounts,TenantSources,$F17,'Filtered Data'!$C$2:$C23,"&lt;"&amp;LB$4),LB$4&lt;TODAY()),"Late","Occupied")),)))</f>
        <v/>
      </c>
      <c r="LC17" s="33" t="str">
        <f>IF(ISBLANK($F17),,IF(TODAY()=LC$4,"Today",IF(AND(LOOKUP($F17,TenantNames,TenantStartDates)&lt;=LC$4,LOOKUP($F17,TenantNames,TenantEndDates)&gt;=LC$4),IF(OR(AND(DAY(LOOKUP($F17,TenantNames,TenantStartDates))&gt;28,DAY(EOMONTH(LC$4,0))=28,DAY(LC$4)=28),AND(DAY(LOOKUP($F17,TenantNames,TenantStartDates))&gt;30,DAY(EOMONTH(LC$4,0))=30,DAY(LC$4)=30),DAY(LOOKUP($F17,TenantNames,TenantStartDates))=DAY(LC$4)),IF((LOOKUP($F17,TenantNames,TenantEndDates)-LC$4)&lt;=31,LOOKUP($F17,TenantNames,TenantTotalRevenues)-SUM($JA17:LB17),LOOKUP($F17,TenantNames,TenantMonthlyRents)),IF(AND((SUMIF($G$4:AHB$4,"&lt;"&amp;LC$4,$G17:AHB17))&gt;SUMIFS(TransactionAmounts,TenantSources,$F17,'Filtered Data'!$C$2:$C23,"&lt;"&amp;LC$4),LC$4&lt;TODAY()),"Late","Occupied")),)))</f>
        <v/>
      </c>
      <c r="LD17" s="33" t="str">
        <f>IF(ISBLANK($F17),,IF(TODAY()=LD$4,"Today",IF(AND(LOOKUP($F17,TenantNames,TenantStartDates)&lt;=LD$4,LOOKUP($F17,TenantNames,TenantEndDates)&gt;=LD$4),IF(OR(AND(DAY(LOOKUP($F17,TenantNames,TenantStartDates))&gt;28,DAY(EOMONTH(LD$4,0))=28,DAY(LD$4)=28),AND(DAY(LOOKUP($F17,TenantNames,TenantStartDates))&gt;30,DAY(EOMONTH(LD$4,0))=30,DAY(LD$4)=30),DAY(LOOKUP($F17,TenantNames,TenantStartDates))=DAY(LD$4)),IF((LOOKUP($F17,TenantNames,TenantEndDates)-LD$4)&lt;=31,LOOKUP($F17,TenantNames,TenantTotalRevenues)-SUM($JA17:LC17),LOOKUP($F17,TenantNames,TenantMonthlyRents)),IF(AND((SUMIF($G$4:AHB$4,"&lt;"&amp;LD$4,$G17:AHB17))&gt;SUMIFS(TransactionAmounts,TenantSources,$F17,'Filtered Data'!$C$2:$C23,"&lt;"&amp;LD$4),LD$4&lt;TODAY()),"Late","Occupied")),)))</f>
        <v/>
      </c>
      <c r="LE17" s="33" t="str">
        <f>IF(ISBLANK($F17),,IF(TODAY()=LE$4,"Today",IF(AND(LOOKUP($F17,TenantNames,TenantStartDates)&lt;=LE$4,LOOKUP($F17,TenantNames,TenantEndDates)&gt;=LE$4),IF(OR(AND(DAY(LOOKUP($F17,TenantNames,TenantStartDates))&gt;28,DAY(EOMONTH(LE$4,0))=28,DAY(LE$4)=28),AND(DAY(LOOKUP($F17,TenantNames,TenantStartDates))&gt;30,DAY(EOMONTH(LE$4,0))=30,DAY(LE$4)=30),DAY(LOOKUP($F17,TenantNames,TenantStartDates))=DAY(LE$4)),IF((LOOKUP($F17,TenantNames,TenantEndDates)-LE$4)&lt;=31,LOOKUP($F17,TenantNames,TenantTotalRevenues)-SUM($JA17:LD17),LOOKUP($F17,TenantNames,TenantMonthlyRents)),IF(AND((SUMIF($G$4:AHB$4,"&lt;"&amp;LE$4,$G17:AHB17))&gt;SUMIFS(TransactionAmounts,TenantSources,$F17,'Filtered Data'!$C$2:$C23,"&lt;"&amp;LE$4),LE$4&lt;TODAY()),"Late","Occupied")),)))</f>
        <v/>
      </c>
      <c r="LF17" s="33" t="str">
        <f>IF(ISBLANK($F17),,IF(TODAY()=LF$4,"Today",IF(AND(LOOKUP($F17,TenantNames,TenantStartDates)&lt;=LF$4,LOOKUP($F17,TenantNames,TenantEndDates)&gt;=LF$4),IF(OR(AND(DAY(LOOKUP($F17,TenantNames,TenantStartDates))&gt;28,DAY(EOMONTH(LF$4,0))=28,DAY(LF$4)=28),AND(DAY(LOOKUP($F17,TenantNames,TenantStartDates))&gt;30,DAY(EOMONTH(LF$4,0))=30,DAY(LF$4)=30),DAY(LOOKUP($F17,TenantNames,TenantStartDates))=DAY(LF$4)),IF((LOOKUP($F17,TenantNames,TenantEndDates)-LF$4)&lt;=31,LOOKUP($F17,TenantNames,TenantTotalRevenues)-SUM($JA17:LE17),LOOKUP($F17,TenantNames,TenantMonthlyRents)),IF(AND((SUMIF($G$4:AHB$4,"&lt;"&amp;LF$4,$G17:AHB17))&gt;SUMIFS(TransactionAmounts,TenantSources,$F17,'Filtered Data'!$C$2:$C23,"&lt;"&amp;LF$4),LF$4&lt;TODAY()),"Late","Occupied")),)))</f>
        <v/>
      </c>
      <c r="LG17" s="33" t="str">
        <f>IF(ISBLANK($F17),,IF(TODAY()=LG$4,"Today",IF(AND(LOOKUP($F17,TenantNames,TenantStartDates)&lt;=LG$4,LOOKUP($F17,TenantNames,TenantEndDates)&gt;=LG$4),IF(OR(AND(DAY(LOOKUP($F17,TenantNames,TenantStartDates))&gt;28,DAY(EOMONTH(LG$4,0))=28,DAY(LG$4)=28),AND(DAY(LOOKUP($F17,TenantNames,TenantStartDates))&gt;30,DAY(EOMONTH(LG$4,0))=30,DAY(LG$4)=30),DAY(LOOKUP($F17,TenantNames,TenantStartDates))=DAY(LG$4)),IF((LOOKUP($F17,TenantNames,TenantEndDates)-LG$4)&lt;=31,LOOKUP($F17,TenantNames,TenantTotalRevenues)-SUM($JA17:LF17),LOOKUP($F17,TenantNames,TenantMonthlyRents)),IF(AND((SUMIF($G$4:AHB$4,"&lt;"&amp;LG$4,$G17:AHB17))&gt;SUMIFS(TransactionAmounts,TenantSources,$F17,'Filtered Data'!$C$2:$C23,"&lt;"&amp;LG$4),LG$4&lt;TODAY()),"Late","Occupied")),)))</f>
        <v/>
      </c>
      <c r="LH17" s="33" t="str">
        <f>IF(ISBLANK($F17),,IF(TODAY()=LH$4,"Today",IF(AND(LOOKUP($F17,TenantNames,TenantStartDates)&lt;=LH$4,LOOKUP($F17,TenantNames,TenantEndDates)&gt;=LH$4),IF(OR(AND(DAY(LOOKUP($F17,TenantNames,TenantStartDates))&gt;28,DAY(EOMONTH(LH$4,0))=28,DAY(LH$4)=28),AND(DAY(LOOKUP($F17,TenantNames,TenantStartDates))&gt;30,DAY(EOMONTH(LH$4,0))=30,DAY(LH$4)=30),DAY(LOOKUP($F17,TenantNames,TenantStartDates))=DAY(LH$4)),IF((LOOKUP($F17,TenantNames,TenantEndDates)-LH$4)&lt;=31,LOOKUP($F17,TenantNames,TenantTotalRevenues)-SUM($JA17:LG17),LOOKUP($F17,TenantNames,TenantMonthlyRents)),IF(AND((SUMIF($G$4:AHB$4,"&lt;"&amp;LH$4,$G17:AHB17))&gt;SUMIFS(TransactionAmounts,TenantSources,$F17,'Filtered Data'!$C$2:$C23,"&lt;"&amp;LH$4),LH$4&lt;TODAY()),"Late","Occupied")),)))</f>
        <v/>
      </c>
      <c r="LI17" s="33" t="str">
        <f>IF(ISBLANK($F17),,IF(TODAY()=LI$4,"Today",IF(AND(LOOKUP($F17,TenantNames,TenantStartDates)&lt;=LI$4,LOOKUP($F17,TenantNames,TenantEndDates)&gt;=LI$4),IF(OR(AND(DAY(LOOKUP($F17,TenantNames,TenantStartDates))&gt;28,DAY(EOMONTH(LI$4,0))=28,DAY(LI$4)=28),AND(DAY(LOOKUP($F17,TenantNames,TenantStartDates))&gt;30,DAY(EOMONTH(LI$4,0))=30,DAY(LI$4)=30),DAY(LOOKUP($F17,TenantNames,TenantStartDates))=DAY(LI$4)),IF((LOOKUP($F17,TenantNames,TenantEndDates)-LI$4)&lt;=31,LOOKUP($F17,TenantNames,TenantTotalRevenues)-SUM($JA17:LH17),LOOKUP($F17,TenantNames,TenantMonthlyRents)),IF(AND((SUMIF($G$4:AHB$4,"&lt;"&amp;LI$4,$G17:AHB17))&gt;SUMIFS(TransactionAmounts,TenantSources,$F17,'Filtered Data'!$C$2:$C23,"&lt;"&amp;LI$4),LI$4&lt;TODAY()),"Late","Occupied")),)))</f>
        <v/>
      </c>
      <c r="LJ17" s="33" t="str">
        <f>IF(ISBLANK($F17),,IF(TODAY()=LJ$4,"Today",IF(AND(LOOKUP($F17,TenantNames,TenantStartDates)&lt;=LJ$4,LOOKUP($F17,TenantNames,TenantEndDates)&gt;=LJ$4),IF(OR(AND(DAY(LOOKUP($F17,TenantNames,TenantStartDates))&gt;28,DAY(EOMONTH(LJ$4,0))=28,DAY(LJ$4)=28),AND(DAY(LOOKUP($F17,TenantNames,TenantStartDates))&gt;30,DAY(EOMONTH(LJ$4,0))=30,DAY(LJ$4)=30),DAY(LOOKUP($F17,TenantNames,TenantStartDates))=DAY(LJ$4)),IF((LOOKUP($F17,TenantNames,TenantEndDates)-LJ$4)&lt;=31,LOOKUP($F17,TenantNames,TenantTotalRevenues)-SUM($JA17:LI17),LOOKUP($F17,TenantNames,TenantMonthlyRents)),IF(AND((SUMIF($G$4:AHB$4,"&lt;"&amp;LJ$4,$G17:AHB17))&gt;SUMIFS(TransactionAmounts,TenantSources,$F17,'Filtered Data'!$C$2:$C23,"&lt;"&amp;LJ$4),LJ$4&lt;TODAY()),"Late","Occupied")),)))</f>
        <v/>
      </c>
      <c r="LK17" s="33" t="str">
        <f>IF(ISBLANK($F17),,IF(TODAY()=LK$4,"Today",IF(AND(LOOKUP($F17,TenantNames,TenantStartDates)&lt;=LK$4,LOOKUP($F17,TenantNames,TenantEndDates)&gt;=LK$4),IF(OR(AND(DAY(LOOKUP($F17,TenantNames,TenantStartDates))&gt;28,DAY(EOMONTH(LK$4,0))=28,DAY(LK$4)=28),AND(DAY(LOOKUP($F17,TenantNames,TenantStartDates))&gt;30,DAY(EOMONTH(LK$4,0))=30,DAY(LK$4)=30),DAY(LOOKUP($F17,TenantNames,TenantStartDates))=DAY(LK$4)),IF((LOOKUP($F17,TenantNames,TenantEndDates)-LK$4)&lt;=31,LOOKUP($F17,TenantNames,TenantTotalRevenues)-SUM($JA17:LJ17),LOOKUP($F17,TenantNames,TenantMonthlyRents)),IF(AND((SUMIF($G$4:AHB$4,"&lt;"&amp;LK$4,$G17:AHB17))&gt;SUMIFS(TransactionAmounts,TenantSources,$F17,'Filtered Data'!$C$2:$C23,"&lt;"&amp;LK$4),LK$4&lt;TODAY()),"Late","Occupied")),)))</f>
        <v/>
      </c>
      <c r="LL17" s="33" t="str">
        <f>IF(ISBLANK($F17),,IF(TODAY()=LL$4,"Today",IF(AND(LOOKUP($F17,TenantNames,TenantStartDates)&lt;=LL$4,LOOKUP($F17,TenantNames,TenantEndDates)&gt;=LL$4),IF(OR(AND(DAY(LOOKUP($F17,TenantNames,TenantStartDates))&gt;28,DAY(EOMONTH(LL$4,0))=28,DAY(LL$4)=28),AND(DAY(LOOKUP($F17,TenantNames,TenantStartDates))&gt;30,DAY(EOMONTH(LL$4,0))=30,DAY(LL$4)=30),DAY(LOOKUP($F17,TenantNames,TenantStartDates))=DAY(LL$4)),IF((LOOKUP($F17,TenantNames,TenantEndDates)-LL$4)&lt;=31,LOOKUP($F17,TenantNames,TenantTotalRevenues)-SUM($JA17:LK17),LOOKUP($F17,TenantNames,TenantMonthlyRents)),IF(AND((SUMIF($G$4:AHB$4,"&lt;"&amp;LL$4,$G17:AHB17))&gt;SUMIFS(TransactionAmounts,TenantSources,$F17,'Filtered Data'!$C$2:$C23,"&lt;"&amp;LL$4),LL$4&lt;TODAY()),"Late","Occupied")),)))</f>
        <v/>
      </c>
      <c r="LM17" s="33" t="str">
        <f>IF(ISBLANK($F17),,IF(TODAY()=LM$4,"Today",IF(AND(LOOKUP($F17,TenantNames,TenantStartDates)&lt;=LM$4,LOOKUP($F17,TenantNames,TenantEndDates)&gt;=LM$4),IF(OR(AND(DAY(LOOKUP($F17,TenantNames,TenantStartDates))&gt;28,DAY(EOMONTH(LM$4,0))=28,DAY(LM$4)=28),AND(DAY(LOOKUP($F17,TenantNames,TenantStartDates))&gt;30,DAY(EOMONTH(LM$4,0))=30,DAY(LM$4)=30),DAY(LOOKUP($F17,TenantNames,TenantStartDates))=DAY(LM$4)),IF((LOOKUP($F17,TenantNames,TenantEndDates)-LM$4)&lt;=31,LOOKUP($F17,TenantNames,TenantTotalRevenues)-SUM($JA17:LL17),LOOKUP($F17,TenantNames,TenantMonthlyRents)),IF(AND((SUMIF($G$4:AHB$4,"&lt;"&amp;LM$4,$G17:AHB17))&gt;SUMIFS(TransactionAmounts,TenantSources,$F17,'Filtered Data'!$C$2:$C23,"&lt;"&amp;LM$4),LM$4&lt;TODAY()),"Late","Occupied")),)))</f>
        <v/>
      </c>
      <c r="LN17" s="33" t="str">
        <f>IF(ISBLANK($F17),,IF(TODAY()=LN$4,"Today",IF(AND(LOOKUP($F17,TenantNames,TenantStartDates)&lt;=LN$4,LOOKUP($F17,TenantNames,TenantEndDates)&gt;=LN$4),IF(OR(AND(DAY(LOOKUP($F17,TenantNames,TenantStartDates))&gt;28,DAY(EOMONTH(LN$4,0))=28,DAY(LN$4)=28),AND(DAY(LOOKUP($F17,TenantNames,TenantStartDates))&gt;30,DAY(EOMONTH(LN$4,0))=30,DAY(LN$4)=30),DAY(LOOKUP($F17,TenantNames,TenantStartDates))=DAY(LN$4)),IF((LOOKUP($F17,TenantNames,TenantEndDates)-LN$4)&lt;=31,LOOKUP($F17,TenantNames,TenantTotalRevenues)-SUM($JA17:LM17),LOOKUP($F17,TenantNames,TenantMonthlyRents)),IF(AND((SUMIF($G$4:AHB$4,"&lt;"&amp;LN$4,$G17:AHB17))&gt;SUMIFS(TransactionAmounts,TenantSources,$F17,'Filtered Data'!$C$2:$C23,"&lt;"&amp;LN$4),LN$4&lt;TODAY()),"Late","Occupied")),)))</f>
        <v/>
      </c>
      <c r="LO17" s="33" t="str">
        <f>IF(ISBLANK($F17),,IF(TODAY()=LO$4,"Today",IF(AND(LOOKUP($F17,TenantNames,TenantStartDates)&lt;=LO$4,LOOKUP($F17,TenantNames,TenantEndDates)&gt;=LO$4),IF(OR(AND(DAY(LOOKUP($F17,TenantNames,TenantStartDates))&gt;28,DAY(EOMONTH(LO$4,0))=28,DAY(LO$4)=28),AND(DAY(LOOKUP($F17,TenantNames,TenantStartDates))&gt;30,DAY(EOMONTH(LO$4,0))=30,DAY(LO$4)=30),DAY(LOOKUP($F17,TenantNames,TenantStartDates))=DAY(LO$4)),IF((LOOKUP($F17,TenantNames,TenantEndDates)-LO$4)&lt;=31,LOOKUP($F17,TenantNames,TenantTotalRevenues)-SUM($JA17:LN17),LOOKUP($F17,TenantNames,TenantMonthlyRents)),IF(AND((SUMIF($G$4:AHB$4,"&lt;"&amp;LO$4,$G17:AHB17))&gt;SUMIFS(TransactionAmounts,TenantSources,$F17,'Filtered Data'!$C$2:$C23,"&lt;"&amp;LO$4),LO$4&lt;TODAY()),"Late","Occupied")),)))</f>
        <v/>
      </c>
      <c r="LP17" s="33" t="str">
        <f>IF(ISBLANK($F17),,IF(TODAY()=LP$4,"Today",IF(AND(LOOKUP($F17,TenantNames,TenantStartDates)&lt;=LP$4,LOOKUP($F17,TenantNames,TenantEndDates)&gt;=LP$4),IF(OR(AND(DAY(LOOKUP($F17,TenantNames,TenantStartDates))&gt;28,DAY(EOMONTH(LP$4,0))=28,DAY(LP$4)=28),AND(DAY(LOOKUP($F17,TenantNames,TenantStartDates))&gt;30,DAY(EOMONTH(LP$4,0))=30,DAY(LP$4)=30),DAY(LOOKUP($F17,TenantNames,TenantStartDates))=DAY(LP$4)),IF((LOOKUP($F17,TenantNames,TenantEndDates)-LP$4)&lt;=31,LOOKUP($F17,TenantNames,TenantTotalRevenues)-SUM($JA17:LO17),LOOKUP($F17,TenantNames,TenantMonthlyRents)),IF(AND((SUMIF($G$4:AHB$4,"&lt;"&amp;LP$4,$G17:AHB17))&gt;SUMIFS(TransactionAmounts,TenantSources,$F17,'Filtered Data'!$C$2:$C23,"&lt;"&amp;LP$4),LP$4&lt;TODAY()),"Late","Occupied")),)))</f>
        <v/>
      </c>
      <c r="LQ17" s="33" t="str">
        <f>IF(ISBLANK($F17),,IF(TODAY()=LQ$4,"Today",IF(AND(LOOKUP($F17,TenantNames,TenantStartDates)&lt;=LQ$4,LOOKUP($F17,TenantNames,TenantEndDates)&gt;=LQ$4),IF(OR(AND(DAY(LOOKUP($F17,TenantNames,TenantStartDates))&gt;28,DAY(EOMONTH(LQ$4,0))=28,DAY(LQ$4)=28),AND(DAY(LOOKUP($F17,TenantNames,TenantStartDates))&gt;30,DAY(EOMONTH(LQ$4,0))=30,DAY(LQ$4)=30),DAY(LOOKUP($F17,TenantNames,TenantStartDates))=DAY(LQ$4)),IF((LOOKUP($F17,TenantNames,TenantEndDates)-LQ$4)&lt;=31,LOOKUP($F17,TenantNames,TenantTotalRevenues)-SUM($JA17:LP17),LOOKUP($F17,TenantNames,TenantMonthlyRents)),IF(AND((SUMIF($G$4:AHB$4,"&lt;"&amp;LQ$4,$G17:AHB17))&gt;SUMIFS(TransactionAmounts,TenantSources,$F17,'Filtered Data'!$C$2:$C23,"&lt;"&amp;LQ$4),LQ$4&lt;TODAY()),"Late","Occupied")),)))</f>
        <v/>
      </c>
      <c r="LR17" s="33" t="str">
        <f>IF(ISBLANK($F17),,IF(TODAY()=LR$4,"Today",IF(AND(LOOKUP($F17,TenantNames,TenantStartDates)&lt;=LR$4,LOOKUP($F17,TenantNames,TenantEndDates)&gt;=LR$4),IF(OR(AND(DAY(LOOKUP($F17,TenantNames,TenantStartDates))&gt;28,DAY(EOMONTH(LR$4,0))=28,DAY(LR$4)=28),AND(DAY(LOOKUP($F17,TenantNames,TenantStartDates))&gt;30,DAY(EOMONTH(LR$4,0))=30,DAY(LR$4)=30),DAY(LOOKUP($F17,TenantNames,TenantStartDates))=DAY(LR$4)),IF((LOOKUP($F17,TenantNames,TenantEndDates)-LR$4)&lt;=31,LOOKUP($F17,TenantNames,TenantTotalRevenues)-SUM($JA17:LQ17),LOOKUP($F17,TenantNames,TenantMonthlyRents)),IF(AND((SUMIF($G$4:AHB$4,"&lt;"&amp;LR$4,$G17:AHB17))&gt;SUMIFS(TransactionAmounts,TenantSources,$F17,'Filtered Data'!$C$2:$C23,"&lt;"&amp;LR$4),LR$4&lt;TODAY()),"Late","Occupied")),)))</f>
        <v/>
      </c>
      <c r="LS17" s="33" t="str">
        <f>IF(ISBLANK($F17),,IF(TODAY()=LS$4,"Today",IF(AND(LOOKUP($F17,TenantNames,TenantStartDates)&lt;=LS$4,LOOKUP($F17,TenantNames,TenantEndDates)&gt;=LS$4),IF(OR(AND(DAY(LOOKUP($F17,TenantNames,TenantStartDates))&gt;28,DAY(EOMONTH(LS$4,0))=28,DAY(LS$4)=28),AND(DAY(LOOKUP($F17,TenantNames,TenantStartDates))&gt;30,DAY(EOMONTH(LS$4,0))=30,DAY(LS$4)=30),DAY(LOOKUP($F17,TenantNames,TenantStartDates))=DAY(LS$4)),IF((LOOKUP($F17,TenantNames,TenantEndDates)-LS$4)&lt;=31,LOOKUP($F17,TenantNames,TenantTotalRevenues)-SUM($JA17:LR17),LOOKUP($F17,TenantNames,TenantMonthlyRents)),IF(AND((SUMIF($G$4:AHB$4,"&lt;"&amp;LS$4,$G17:AHB17))&gt;SUMIFS(TransactionAmounts,TenantSources,$F17,'Filtered Data'!$C$2:$C23,"&lt;"&amp;LS$4),LS$4&lt;TODAY()),"Late","Occupied")),)))</f>
        <v/>
      </c>
      <c r="LT17" s="33" t="str">
        <f>IF(ISBLANK($F17),,IF(TODAY()=LT$4,"Today",IF(AND(LOOKUP($F17,TenantNames,TenantStartDates)&lt;=LT$4,LOOKUP($F17,TenantNames,TenantEndDates)&gt;=LT$4),IF(OR(AND(DAY(LOOKUP($F17,TenantNames,TenantStartDates))&gt;28,DAY(EOMONTH(LT$4,0))=28,DAY(LT$4)=28),AND(DAY(LOOKUP($F17,TenantNames,TenantStartDates))&gt;30,DAY(EOMONTH(LT$4,0))=30,DAY(LT$4)=30),DAY(LOOKUP($F17,TenantNames,TenantStartDates))=DAY(LT$4)),IF((LOOKUP($F17,TenantNames,TenantEndDates)-LT$4)&lt;=31,LOOKUP($F17,TenantNames,TenantTotalRevenues)-SUM($JA17:LS17),LOOKUP($F17,TenantNames,TenantMonthlyRents)),IF(AND((SUMIF($G$4:AHB$4,"&lt;"&amp;LT$4,$G17:AHB17))&gt;SUMIFS(TransactionAmounts,TenantSources,$F17,'Filtered Data'!$C$2:$C23,"&lt;"&amp;LT$4),LT$4&lt;TODAY()),"Late","Occupied")),)))</f>
        <v/>
      </c>
      <c r="LU17" s="33" t="str">
        <f>IF(ISBLANK($F17),,IF(TODAY()=LU$4,"Today",IF(AND(LOOKUP($F17,TenantNames,TenantStartDates)&lt;=LU$4,LOOKUP($F17,TenantNames,TenantEndDates)&gt;=LU$4),IF(OR(AND(DAY(LOOKUP($F17,TenantNames,TenantStartDates))&gt;28,DAY(EOMONTH(LU$4,0))=28,DAY(LU$4)=28),AND(DAY(LOOKUP($F17,TenantNames,TenantStartDates))&gt;30,DAY(EOMONTH(LU$4,0))=30,DAY(LU$4)=30),DAY(LOOKUP($F17,TenantNames,TenantStartDates))=DAY(LU$4)),IF((LOOKUP($F17,TenantNames,TenantEndDates)-LU$4)&lt;=31,LOOKUP($F17,TenantNames,TenantTotalRevenues)-SUM($JA17:LT17),LOOKUP($F17,TenantNames,TenantMonthlyRents)),IF(AND((SUMIF($G$4:AHB$4,"&lt;"&amp;LU$4,$G17:AHB17))&gt;SUMIFS(TransactionAmounts,TenantSources,$F17,'Filtered Data'!$C$2:$C23,"&lt;"&amp;LU$4),LU$4&lt;TODAY()),"Late","Occupied")),)))</f>
        <v/>
      </c>
      <c r="LV17" s="33" t="str">
        <f>IF(ISBLANK($F17),,IF(TODAY()=LV$4,"Today",IF(AND(LOOKUP($F17,TenantNames,TenantStartDates)&lt;=LV$4,LOOKUP($F17,TenantNames,TenantEndDates)&gt;=LV$4),IF(OR(AND(DAY(LOOKUP($F17,TenantNames,TenantStartDates))&gt;28,DAY(EOMONTH(LV$4,0))=28,DAY(LV$4)=28),AND(DAY(LOOKUP($F17,TenantNames,TenantStartDates))&gt;30,DAY(EOMONTH(LV$4,0))=30,DAY(LV$4)=30),DAY(LOOKUP($F17,TenantNames,TenantStartDates))=DAY(LV$4)),IF((LOOKUP($F17,TenantNames,TenantEndDates)-LV$4)&lt;=31,LOOKUP($F17,TenantNames,TenantTotalRevenues)-SUM($JA17:LU17),LOOKUP($F17,TenantNames,TenantMonthlyRents)),IF(AND((SUMIF($G$4:AHB$4,"&lt;"&amp;LV$4,$G17:AHB17))&gt;SUMIFS(TransactionAmounts,TenantSources,$F17,'Filtered Data'!$C$2:$C23,"&lt;"&amp;LV$4),LV$4&lt;TODAY()),"Late","Occupied")),)))</f>
        <v/>
      </c>
      <c r="LW17" s="33" t="str">
        <f>IF(ISBLANK($F17),,IF(TODAY()=LW$4,"Today",IF(AND(LOOKUP($F17,TenantNames,TenantStartDates)&lt;=LW$4,LOOKUP($F17,TenantNames,TenantEndDates)&gt;=LW$4),IF(OR(AND(DAY(LOOKUP($F17,TenantNames,TenantStartDates))&gt;28,DAY(EOMONTH(LW$4,0))=28,DAY(LW$4)=28),AND(DAY(LOOKUP($F17,TenantNames,TenantStartDates))&gt;30,DAY(EOMONTH(LW$4,0))=30,DAY(LW$4)=30),DAY(LOOKUP($F17,TenantNames,TenantStartDates))=DAY(LW$4)),IF((LOOKUP($F17,TenantNames,TenantEndDates)-LW$4)&lt;=31,LOOKUP($F17,TenantNames,TenantTotalRevenues)-SUM($JA17:LV17),LOOKUP($F17,TenantNames,TenantMonthlyRents)),IF(AND((SUMIF($G$4:AHB$4,"&lt;"&amp;LW$4,$G17:AHB17))&gt;SUMIFS(TransactionAmounts,TenantSources,$F17,'Filtered Data'!$C$2:$C23,"&lt;"&amp;LW$4),LW$4&lt;TODAY()),"Late","Occupied")),)))</f>
        <v/>
      </c>
      <c r="LX17" s="33" t="str">
        <f>IF(ISBLANK($F17),,IF(TODAY()=LX$4,"Today",IF(AND(LOOKUP($F17,TenantNames,TenantStartDates)&lt;=LX$4,LOOKUP($F17,TenantNames,TenantEndDates)&gt;=LX$4),IF(OR(AND(DAY(LOOKUP($F17,TenantNames,TenantStartDates))&gt;28,DAY(EOMONTH(LX$4,0))=28,DAY(LX$4)=28),AND(DAY(LOOKUP($F17,TenantNames,TenantStartDates))&gt;30,DAY(EOMONTH(LX$4,0))=30,DAY(LX$4)=30),DAY(LOOKUP($F17,TenantNames,TenantStartDates))=DAY(LX$4)),IF((LOOKUP($F17,TenantNames,TenantEndDates)-LX$4)&lt;=31,LOOKUP($F17,TenantNames,TenantTotalRevenues)-SUM($JA17:LW17),LOOKUP($F17,TenantNames,TenantMonthlyRents)),IF(AND((SUMIF($G$4:AHB$4,"&lt;"&amp;LX$4,$G17:AHB17))&gt;SUMIFS(TransactionAmounts,TenantSources,$F17,'Filtered Data'!$C$2:$C23,"&lt;"&amp;LX$4),LX$4&lt;TODAY()),"Late","Occupied")),)))</f>
        <v/>
      </c>
      <c r="LY17" s="33" t="str">
        <f>IF(ISBLANK($F17),,IF(TODAY()=LY$4,"Today",IF(AND(LOOKUP($F17,TenantNames,TenantStartDates)&lt;=LY$4,LOOKUP($F17,TenantNames,TenantEndDates)&gt;=LY$4),IF(OR(AND(DAY(LOOKUP($F17,TenantNames,TenantStartDates))&gt;28,DAY(EOMONTH(LY$4,0))=28,DAY(LY$4)=28),AND(DAY(LOOKUP($F17,TenantNames,TenantStartDates))&gt;30,DAY(EOMONTH(LY$4,0))=30,DAY(LY$4)=30),DAY(LOOKUP($F17,TenantNames,TenantStartDates))=DAY(LY$4)),IF((LOOKUP($F17,TenantNames,TenantEndDates)-LY$4)&lt;=31,LOOKUP($F17,TenantNames,TenantTotalRevenues)-SUM($JA17:LX17),LOOKUP($F17,TenantNames,TenantMonthlyRents)),IF(AND((SUMIF($G$4:AHB$4,"&lt;"&amp;LY$4,$G17:AHB17))&gt;SUMIFS(TransactionAmounts,TenantSources,$F17,'Filtered Data'!$C$2:$C23,"&lt;"&amp;LY$4),LY$4&lt;TODAY()),"Late","Occupied")),)))</f>
        <v/>
      </c>
      <c r="LZ17" s="33" t="str">
        <f>IF(ISBLANK($F17),,IF(TODAY()=LZ$4,"Today",IF(AND(LOOKUP($F17,TenantNames,TenantStartDates)&lt;=LZ$4,LOOKUP($F17,TenantNames,TenantEndDates)&gt;=LZ$4),IF(OR(AND(DAY(LOOKUP($F17,TenantNames,TenantStartDates))&gt;28,DAY(EOMONTH(LZ$4,0))=28,DAY(LZ$4)=28),AND(DAY(LOOKUP($F17,TenantNames,TenantStartDates))&gt;30,DAY(EOMONTH(LZ$4,0))=30,DAY(LZ$4)=30),DAY(LOOKUP($F17,TenantNames,TenantStartDates))=DAY(LZ$4)),IF((LOOKUP($F17,TenantNames,TenantEndDates)-LZ$4)&lt;=31,LOOKUP($F17,TenantNames,TenantTotalRevenues)-SUM($JA17:LY17),LOOKUP($F17,TenantNames,TenantMonthlyRents)),IF(AND((SUMIF($G$4:AHB$4,"&lt;"&amp;LZ$4,$G17:AHB17))&gt;SUMIFS(TransactionAmounts,TenantSources,$F17,'Filtered Data'!$C$2:$C23,"&lt;"&amp;LZ$4),LZ$4&lt;TODAY()),"Late","Occupied")),)))</f>
        <v/>
      </c>
      <c r="MA17" s="33" t="str">
        <f>IF(ISBLANK($F17),,IF(TODAY()=MA$4,"Today",IF(AND(LOOKUP($F17,TenantNames,TenantStartDates)&lt;=MA$4,LOOKUP($F17,TenantNames,TenantEndDates)&gt;=MA$4),IF(OR(AND(DAY(LOOKUP($F17,TenantNames,TenantStartDates))&gt;28,DAY(EOMONTH(MA$4,0))=28,DAY(MA$4)=28),AND(DAY(LOOKUP($F17,TenantNames,TenantStartDates))&gt;30,DAY(EOMONTH(MA$4,0))=30,DAY(MA$4)=30),DAY(LOOKUP($F17,TenantNames,TenantStartDates))=DAY(MA$4)),IF((LOOKUP($F17,TenantNames,TenantEndDates)-MA$4)&lt;=31,LOOKUP($F17,TenantNames,TenantTotalRevenues)-SUM($JA17:LZ17),LOOKUP($F17,TenantNames,TenantMonthlyRents)),IF(AND((SUMIF($G$4:AHB$4,"&lt;"&amp;MA$4,$G17:AHB17))&gt;SUMIFS(TransactionAmounts,TenantSources,$F17,'Filtered Data'!$C$2:$C23,"&lt;"&amp;MA$4),MA$4&lt;TODAY()),"Late","Occupied")),)))</f>
        <v/>
      </c>
      <c r="MB17" s="33" t="str">
        <f>IF(ISBLANK($F17),,IF(TODAY()=MB$4,"Today",IF(AND(LOOKUP($F17,TenantNames,TenantStartDates)&lt;=MB$4,LOOKUP($F17,TenantNames,TenantEndDates)&gt;=MB$4),IF(OR(AND(DAY(LOOKUP($F17,TenantNames,TenantStartDates))&gt;28,DAY(EOMONTH(MB$4,0))=28,DAY(MB$4)=28),AND(DAY(LOOKUP($F17,TenantNames,TenantStartDates))&gt;30,DAY(EOMONTH(MB$4,0))=30,DAY(MB$4)=30),DAY(LOOKUP($F17,TenantNames,TenantStartDates))=DAY(MB$4)),IF((LOOKUP($F17,TenantNames,TenantEndDates)-MB$4)&lt;=31,LOOKUP($F17,TenantNames,TenantTotalRevenues)-SUM($JA17:MA17),LOOKUP($F17,TenantNames,TenantMonthlyRents)),IF(AND((SUMIF($G$4:AHB$4,"&lt;"&amp;MB$4,$G17:AHB17))&gt;SUMIFS(TransactionAmounts,TenantSources,$F17,'Filtered Data'!$C$2:$C23,"&lt;"&amp;MB$4),MB$4&lt;TODAY()),"Late","Occupied")),)))</f>
        <v/>
      </c>
      <c r="MC17" s="33" t="str">
        <f>IF(ISBLANK($F17),,IF(TODAY()=MC$4,"Today",IF(AND(LOOKUP($F17,TenantNames,TenantStartDates)&lt;=MC$4,LOOKUP($F17,TenantNames,TenantEndDates)&gt;=MC$4),IF(OR(AND(DAY(LOOKUP($F17,TenantNames,TenantStartDates))&gt;28,DAY(EOMONTH(MC$4,0))=28,DAY(MC$4)=28),AND(DAY(LOOKUP($F17,TenantNames,TenantStartDates))&gt;30,DAY(EOMONTH(MC$4,0))=30,DAY(MC$4)=30),DAY(LOOKUP($F17,TenantNames,TenantStartDates))=DAY(MC$4)),IF((LOOKUP($F17,TenantNames,TenantEndDates)-MC$4)&lt;=31,LOOKUP($F17,TenantNames,TenantTotalRevenues)-SUM($JA17:MB17),LOOKUP($F17,TenantNames,TenantMonthlyRents)),IF(AND((SUMIF($G$4:AHB$4,"&lt;"&amp;MC$4,$G17:AHB17))&gt;SUMIFS(TransactionAmounts,TenantSources,$F17,'Filtered Data'!$C$2:$C23,"&lt;"&amp;MC$4),MC$4&lt;TODAY()),"Late","Occupied")),)))</f>
        <v/>
      </c>
      <c r="MD17" s="33" t="str">
        <f>IF(ISBLANK($F17),,IF(TODAY()=MD$4,"Today",IF(AND(LOOKUP($F17,TenantNames,TenantStartDates)&lt;=MD$4,LOOKUP($F17,TenantNames,TenantEndDates)&gt;=MD$4),IF(OR(AND(DAY(LOOKUP($F17,TenantNames,TenantStartDates))&gt;28,DAY(EOMONTH(MD$4,0))=28,DAY(MD$4)=28),AND(DAY(LOOKUP($F17,TenantNames,TenantStartDates))&gt;30,DAY(EOMONTH(MD$4,0))=30,DAY(MD$4)=30),DAY(LOOKUP($F17,TenantNames,TenantStartDates))=DAY(MD$4)),IF((LOOKUP($F17,TenantNames,TenantEndDates)-MD$4)&lt;=31,LOOKUP($F17,TenantNames,TenantTotalRevenues)-SUM($JA17:MC17),LOOKUP($F17,TenantNames,TenantMonthlyRents)),IF(AND((SUMIF($G$4:AHB$4,"&lt;"&amp;MD$4,$G17:AHB17))&gt;SUMIFS(TransactionAmounts,TenantSources,$F17,'Filtered Data'!$C$2:$C23,"&lt;"&amp;MD$4),MD$4&lt;TODAY()),"Late","Occupied")),)))</f>
        <v/>
      </c>
      <c r="ME17" s="33" t="str">
        <f>IF(ISBLANK($F17),,IF(TODAY()=ME$4,"Today",IF(AND(LOOKUP($F17,TenantNames,TenantStartDates)&lt;=ME$4,LOOKUP($F17,TenantNames,TenantEndDates)&gt;=ME$4),IF(OR(AND(DAY(LOOKUP($F17,TenantNames,TenantStartDates))&gt;28,DAY(EOMONTH(ME$4,0))=28,DAY(ME$4)=28),AND(DAY(LOOKUP($F17,TenantNames,TenantStartDates))&gt;30,DAY(EOMONTH(ME$4,0))=30,DAY(ME$4)=30),DAY(LOOKUP($F17,TenantNames,TenantStartDates))=DAY(ME$4)),IF((LOOKUP($F17,TenantNames,TenantEndDates)-ME$4)&lt;=31,LOOKUP($F17,TenantNames,TenantTotalRevenues)-SUM($JA17:MD17),LOOKUP($F17,TenantNames,TenantMonthlyRents)),IF(AND((SUMIF($G$4:AHB$4,"&lt;"&amp;ME$4,$G17:AHB17))&gt;SUMIFS(TransactionAmounts,TenantSources,$F17,'Filtered Data'!$C$2:$C23,"&lt;"&amp;ME$4),ME$4&lt;TODAY()),"Late","Occupied")),)))</f>
        <v/>
      </c>
      <c r="MF17" s="33" t="str">
        <f>IF(ISBLANK($F17),,IF(TODAY()=MF$4,"Today",IF(AND(LOOKUP($F17,TenantNames,TenantStartDates)&lt;=MF$4,LOOKUP($F17,TenantNames,TenantEndDates)&gt;=MF$4),IF(OR(AND(DAY(LOOKUP($F17,TenantNames,TenantStartDates))&gt;28,DAY(EOMONTH(MF$4,0))=28,DAY(MF$4)=28),AND(DAY(LOOKUP($F17,TenantNames,TenantStartDates))&gt;30,DAY(EOMONTH(MF$4,0))=30,DAY(MF$4)=30),DAY(LOOKUP($F17,TenantNames,TenantStartDates))=DAY(MF$4)),IF((LOOKUP($F17,TenantNames,TenantEndDates)-MF$4)&lt;=31,LOOKUP($F17,TenantNames,TenantTotalRevenues)-SUM($JA17:ME17),LOOKUP($F17,TenantNames,TenantMonthlyRents)),IF(AND((SUMIF($G$4:AHB$4,"&lt;"&amp;MF$4,$G17:AHB17))&gt;SUMIFS(TransactionAmounts,TenantSources,$F17,'Filtered Data'!$C$2:$C23,"&lt;"&amp;MF$4),MF$4&lt;TODAY()),"Late","Occupied")),)))</f>
        <v/>
      </c>
      <c r="MG17" s="33" t="str">
        <f>IF(ISBLANK($F17),,IF(TODAY()=MG$4,"Today",IF(AND(LOOKUP($F17,TenantNames,TenantStartDates)&lt;=MG$4,LOOKUP($F17,TenantNames,TenantEndDates)&gt;=MG$4),IF(OR(AND(DAY(LOOKUP($F17,TenantNames,TenantStartDates))&gt;28,DAY(EOMONTH(MG$4,0))=28,DAY(MG$4)=28),AND(DAY(LOOKUP($F17,TenantNames,TenantStartDates))&gt;30,DAY(EOMONTH(MG$4,0))=30,DAY(MG$4)=30),DAY(LOOKUP($F17,TenantNames,TenantStartDates))=DAY(MG$4)),IF((LOOKUP($F17,TenantNames,TenantEndDates)-MG$4)&lt;=31,LOOKUP($F17,TenantNames,TenantTotalRevenues)-SUM($JA17:MF17),LOOKUP($F17,TenantNames,TenantMonthlyRents)),IF(AND((SUMIF($G$4:AHB$4,"&lt;"&amp;MG$4,$G17:AHB17))&gt;SUMIFS(TransactionAmounts,TenantSources,$F17,'Filtered Data'!$C$2:$C23,"&lt;"&amp;MG$4),MG$4&lt;TODAY()),"Late","Occupied")),)))</f>
        <v/>
      </c>
      <c r="MH17" s="33" t="str">
        <f>IF(ISBLANK($F17),,IF(TODAY()=MH$4,"Today",IF(AND(LOOKUP($F17,TenantNames,TenantStartDates)&lt;=MH$4,LOOKUP($F17,TenantNames,TenantEndDates)&gt;=MH$4),IF(OR(AND(DAY(LOOKUP($F17,TenantNames,TenantStartDates))&gt;28,DAY(EOMONTH(MH$4,0))=28,DAY(MH$4)=28),AND(DAY(LOOKUP($F17,TenantNames,TenantStartDates))&gt;30,DAY(EOMONTH(MH$4,0))=30,DAY(MH$4)=30),DAY(LOOKUP($F17,TenantNames,TenantStartDates))=DAY(MH$4)),IF((LOOKUP($F17,TenantNames,TenantEndDates)-MH$4)&lt;=31,LOOKUP($F17,TenantNames,TenantTotalRevenues)-SUM($JA17:MG17),LOOKUP($F17,TenantNames,TenantMonthlyRents)),IF(AND((SUMIF($G$4:AHB$4,"&lt;"&amp;MH$4,$G17:AHB17))&gt;SUMIFS(TransactionAmounts,TenantSources,$F17,'Filtered Data'!$C$2:$C23,"&lt;"&amp;MH$4),MH$4&lt;TODAY()),"Late","Occupied")),)))</f>
        <v/>
      </c>
      <c r="MI17" s="33" t="str">
        <f>IF(ISBLANK($F17),,IF(TODAY()=MI$4,"Today",IF(AND(LOOKUP($F17,TenantNames,TenantStartDates)&lt;=MI$4,LOOKUP($F17,TenantNames,TenantEndDates)&gt;=MI$4),IF(OR(AND(DAY(LOOKUP($F17,TenantNames,TenantStartDates))&gt;28,DAY(EOMONTH(MI$4,0))=28,DAY(MI$4)=28),AND(DAY(LOOKUP($F17,TenantNames,TenantStartDates))&gt;30,DAY(EOMONTH(MI$4,0))=30,DAY(MI$4)=30),DAY(LOOKUP($F17,TenantNames,TenantStartDates))=DAY(MI$4)),IF((LOOKUP($F17,TenantNames,TenantEndDates)-MI$4)&lt;=31,LOOKUP($F17,TenantNames,TenantTotalRevenues)-SUM($JA17:MH17),LOOKUP($F17,TenantNames,TenantMonthlyRents)),IF(AND((SUMIF($G$4:AHB$4,"&lt;"&amp;MI$4,$G17:AHB17))&gt;SUMIFS(TransactionAmounts,TenantSources,$F17,'Filtered Data'!$C$2:$C23,"&lt;"&amp;MI$4),MI$4&lt;TODAY()),"Late","Occupied")),)))</f>
        <v/>
      </c>
      <c r="MJ17" s="33" t="str">
        <f>IF(ISBLANK($F17),,IF(TODAY()=MJ$4,"Today",IF(AND(LOOKUP($F17,TenantNames,TenantStartDates)&lt;=MJ$4,LOOKUP($F17,TenantNames,TenantEndDates)&gt;=MJ$4),IF(OR(AND(DAY(LOOKUP($F17,TenantNames,TenantStartDates))&gt;28,DAY(EOMONTH(MJ$4,0))=28,DAY(MJ$4)=28),AND(DAY(LOOKUP($F17,TenantNames,TenantStartDates))&gt;30,DAY(EOMONTH(MJ$4,0))=30,DAY(MJ$4)=30),DAY(LOOKUP($F17,TenantNames,TenantStartDates))=DAY(MJ$4)),IF((LOOKUP($F17,TenantNames,TenantEndDates)-MJ$4)&lt;=31,LOOKUP($F17,TenantNames,TenantTotalRevenues)-SUM($JA17:MI17),LOOKUP($F17,TenantNames,TenantMonthlyRents)),IF(AND((SUMIF($G$4:AHB$4,"&lt;"&amp;MJ$4,$G17:AHB17))&gt;SUMIFS(TransactionAmounts,TenantSources,$F17,'Filtered Data'!$C$2:$C23,"&lt;"&amp;MJ$4),MJ$4&lt;TODAY()),"Late","Occupied")),)))</f>
        <v/>
      </c>
      <c r="MK17" s="33" t="str">
        <f>IF(ISBLANK($F17),,IF(TODAY()=MK$4,"Today",IF(AND(LOOKUP($F17,TenantNames,TenantStartDates)&lt;=MK$4,LOOKUP($F17,TenantNames,TenantEndDates)&gt;=MK$4),IF(OR(AND(DAY(LOOKUP($F17,TenantNames,TenantStartDates))&gt;28,DAY(EOMONTH(MK$4,0))=28,DAY(MK$4)=28),AND(DAY(LOOKUP($F17,TenantNames,TenantStartDates))&gt;30,DAY(EOMONTH(MK$4,0))=30,DAY(MK$4)=30),DAY(LOOKUP($F17,TenantNames,TenantStartDates))=DAY(MK$4)),IF((LOOKUP($F17,TenantNames,TenantEndDates)-MK$4)&lt;=31,LOOKUP($F17,TenantNames,TenantTotalRevenues)-SUM($JA17:MJ17),LOOKUP($F17,TenantNames,TenantMonthlyRents)),IF(AND((SUMIF($G$4:AHB$4,"&lt;"&amp;MK$4,$G17:AHB17))&gt;SUMIFS(TransactionAmounts,TenantSources,$F17,'Filtered Data'!$C$2:$C23,"&lt;"&amp;MK$4),MK$4&lt;TODAY()),"Late","Occupied")),)))</f>
        <v/>
      </c>
      <c r="ML17" s="33" t="str">
        <f>IF(ISBLANK($F17),,IF(TODAY()=ML$4,"Today",IF(AND(LOOKUP($F17,TenantNames,TenantStartDates)&lt;=ML$4,LOOKUP($F17,TenantNames,TenantEndDates)&gt;=ML$4),IF(OR(AND(DAY(LOOKUP($F17,TenantNames,TenantStartDates))&gt;28,DAY(EOMONTH(ML$4,0))=28,DAY(ML$4)=28),AND(DAY(LOOKUP($F17,TenantNames,TenantStartDates))&gt;30,DAY(EOMONTH(ML$4,0))=30,DAY(ML$4)=30),DAY(LOOKUP($F17,TenantNames,TenantStartDates))=DAY(ML$4)),IF((LOOKUP($F17,TenantNames,TenantEndDates)-ML$4)&lt;=31,LOOKUP($F17,TenantNames,TenantTotalRevenues)-SUM($JA17:MK17),LOOKUP($F17,TenantNames,TenantMonthlyRents)),IF(AND((SUMIF($G$4:AHB$4,"&lt;"&amp;ML$4,$G17:AHB17))&gt;SUMIFS(TransactionAmounts,TenantSources,$F17,'Filtered Data'!$C$2:$C23,"&lt;"&amp;ML$4),ML$4&lt;TODAY()),"Late","Occupied")),)))</f>
        <v/>
      </c>
      <c r="MM17" s="33" t="str">
        <f>IF(ISBLANK($F17),,IF(TODAY()=MM$4,"Today",IF(AND(LOOKUP($F17,TenantNames,TenantStartDates)&lt;=MM$4,LOOKUP($F17,TenantNames,TenantEndDates)&gt;=MM$4),IF(OR(AND(DAY(LOOKUP($F17,TenantNames,TenantStartDates))&gt;28,DAY(EOMONTH(MM$4,0))=28,DAY(MM$4)=28),AND(DAY(LOOKUP($F17,TenantNames,TenantStartDates))&gt;30,DAY(EOMONTH(MM$4,0))=30,DAY(MM$4)=30),DAY(LOOKUP($F17,TenantNames,TenantStartDates))=DAY(MM$4)),IF((LOOKUP($F17,TenantNames,TenantEndDates)-MM$4)&lt;=31,LOOKUP($F17,TenantNames,TenantTotalRevenues)-SUM($JA17:ML17),LOOKUP($F17,TenantNames,TenantMonthlyRents)),IF(AND((SUMIF($G$4:AHB$4,"&lt;"&amp;MM$4,$G17:AHB17))&gt;SUMIFS(TransactionAmounts,TenantSources,$F17,'Filtered Data'!$C$2:$C23,"&lt;"&amp;MM$4),MM$4&lt;TODAY()),"Late","Occupied")),)))</f>
        <v/>
      </c>
      <c r="MN17" s="33" t="str">
        <f>IF(ISBLANK($F17),,IF(TODAY()=MN$4,"Today",IF(AND(LOOKUP($F17,TenantNames,TenantStartDates)&lt;=MN$4,LOOKUP($F17,TenantNames,TenantEndDates)&gt;=MN$4),IF(OR(AND(DAY(LOOKUP($F17,TenantNames,TenantStartDates))&gt;28,DAY(EOMONTH(MN$4,0))=28,DAY(MN$4)=28),AND(DAY(LOOKUP($F17,TenantNames,TenantStartDates))&gt;30,DAY(EOMONTH(MN$4,0))=30,DAY(MN$4)=30),DAY(LOOKUP($F17,TenantNames,TenantStartDates))=DAY(MN$4)),IF((LOOKUP($F17,TenantNames,TenantEndDates)-MN$4)&lt;=31,LOOKUP($F17,TenantNames,TenantTotalRevenues)-SUM($JA17:MM17),LOOKUP($F17,TenantNames,TenantMonthlyRents)),IF(AND((SUMIF($G$4:AHB$4,"&lt;"&amp;MN$4,$G17:AHB17))&gt;SUMIFS(TransactionAmounts,TenantSources,$F17,'Filtered Data'!$C$2:$C23,"&lt;"&amp;MN$4),MN$4&lt;TODAY()),"Late","Occupied")),)))</f>
        <v/>
      </c>
      <c r="MO17" s="33" t="str">
        <f>IF(ISBLANK($F17),,IF(TODAY()=MO$4,"Today",IF(AND(LOOKUP($F17,TenantNames,TenantStartDates)&lt;=MO$4,LOOKUP($F17,TenantNames,TenantEndDates)&gt;=MO$4),IF(OR(AND(DAY(LOOKUP($F17,TenantNames,TenantStartDates))&gt;28,DAY(EOMONTH(MO$4,0))=28,DAY(MO$4)=28),AND(DAY(LOOKUP($F17,TenantNames,TenantStartDates))&gt;30,DAY(EOMONTH(MO$4,0))=30,DAY(MO$4)=30),DAY(LOOKUP($F17,TenantNames,TenantStartDates))=DAY(MO$4)),IF((LOOKUP($F17,TenantNames,TenantEndDates)-MO$4)&lt;=31,LOOKUP($F17,TenantNames,TenantTotalRevenues)-SUM($JA17:MN17),LOOKUP($F17,TenantNames,TenantMonthlyRents)),IF(AND((SUMIF($G$4:AHB$4,"&lt;"&amp;MO$4,$G17:AHB17))&gt;SUMIFS(TransactionAmounts,TenantSources,$F17,'Filtered Data'!$C$2:$C23,"&lt;"&amp;MO$4),MO$4&lt;TODAY()),"Late","Occupied")),)))</f>
        <v/>
      </c>
      <c r="MP17" s="33" t="str">
        <f>IF(ISBLANK($F17),,IF(TODAY()=MP$4,"Today",IF(AND(LOOKUP($F17,TenantNames,TenantStartDates)&lt;=MP$4,LOOKUP($F17,TenantNames,TenantEndDates)&gt;=MP$4),IF(OR(AND(DAY(LOOKUP($F17,TenantNames,TenantStartDates))&gt;28,DAY(EOMONTH(MP$4,0))=28,DAY(MP$4)=28),AND(DAY(LOOKUP($F17,TenantNames,TenantStartDates))&gt;30,DAY(EOMONTH(MP$4,0))=30,DAY(MP$4)=30),DAY(LOOKUP($F17,TenantNames,TenantStartDates))=DAY(MP$4)),IF((LOOKUP($F17,TenantNames,TenantEndDates)-MP$4)&lt;=31,LOOKUP($F17,TenantNames,TenantTotalRevenues)-SUM($JA17:MO17),LOOKUP($F17,TenantNames,TenantMonthlyRents)),IF(AND((SUMIF($G$4:AHB$4,"&lt;"&amp;MP$4,$G17:AHB17))&gt;SUMIFS(TransactionAmounts,TenantSources,$F17,'Filtered Data'!$C$2:$C23,"&lt;"&amp;MP$4),MP$4&lt;TODAY()),"Late","Occupied")),)))</f>
        <v/>
      </c>
      <c r="MQ17" s="33" t="str">
        <f>IF(ISBLANK($F17),,IF(TODAY()=MQ$4,"Today",IF(AND(LOOKUP($F17,TenantNames,TenantStartDates)&lt;=MQ$4,LOOKUP($F17,TenantNames,TenantEndDates)&gt;=MQ$4),IF(OR(AND(DAY(LOOKUP($F17,TenantNames,TenantStartDates))&gt;28,DAY(EOMONTH(MQ$4,0))=28,DAY(MQ$4)=28),AND(DAY(LOOKUP($F17,TenantNames,TenantStartDates))&gt;30,DAY(EOMONTH(MQ$4,0))=30,DAY(MQ$4)=30),DAY(LOOKUP($F17,TenantNames,TenantStartDates))=DAY(MQ$4)),IF((LOOKUP($F17,TenantNames,TenantEndDates)-MQ$4)&lt;=31,LOOKUP($F17,TenantNames,TenantTotalRevenues)-SUM($JA17:MP17),LOOKUP($F17,TenantNames,TenantMonthlyRents)),IF(AND((SUMIF($G$4:AHB$4,"&lt;"&amp;MQ$4,$G17:AHB17))&gt;SUMIFS(TransactionAmounts,TenantSources,$F17,'Filtered Data'!$C$2:$C23,"&lt;"&amp;MQ$4),MQ$4&lt;TODAY()),"Late","Occupied")),)))</f>
        <v/>
      </c>
      <c r="MR17" s="33" t="str">
        <f>IF(ISBLANK($F17),,IF(TODAY()=MR$4,"Today",IF(AND(LOOKUP($F17,TenantNames,TenantStartDates)&lt;=MR$4,LOOKUP($F17,TenantNames,TenantEndDates)&gt;=MR$4),IF(OR(AND(DAY(LOOKUP($F17,TenantNames,TenantStartDates))&gt;28,DAY(EOMONTH(MR$4,0))=28,DAY(MR$4)=28),AND(DAY(LOOKUP($F17,TenantNames,TenantStartDates))&gt;30,DAY(EOMONTH(MR$4,0))=30,DAY(MR$4)=30),DAY(LOOKUP($F17,TenantNames,TenantStartDates))=DAY(MR$4)),IF((LOOKUP($F17,TenantNames,TenantEndDates)-MR$4)&lt;=31,LOOKUP($F17,TenantNames,TenantTotalRevenues)-SUM($JA17:MQ17),LOOKUP($F17,TenantNames,TenantMonthlyRents)),IF(AND((SUMIF($G$4:AHB$4,"&lt;"&amp;MR$4,$G17:AHB17))&gt;SUMIFS(TransactionAmounts,TenantSources,$F17,'Filtered Data'!$C$2:$C23,"&lt;"&amp;MR$4),MR$4&lt;TODAY()),"Late","Occupied")),)))</f>
        <v/>
      </c>
      <c r="MS17" s="33" t="str">
        <f>IF(ISBLANK($F17),,IF(TODAY()=MS$4,"Today",IF(AND(LOOKUP($F17,TenantNames,TenantStartDates)&lt;=MS$4,LOOKUP($F17,TenantNames,TenantEndDates)&gt;=MS$4),IF(OR(AND(DAY(LOOKUP($F17,TenantNames,TenantStartDates))&gt;28,DAY(EOMONTH(MS$4,0))=28,DAY(MS$4)=28),AND(DAY(LOOKUP($F17,TenantNames,TenantStartDates))&gt;30,DAY(EOMONTH(MS$4,0))=30,DAY(MS$4)=30),DAY(LOOKUP($F17,TenantNames,TenantStartDates))=DAY(MS$4)),IF((LOOKUP($F17,TenantNames,TenantEndDates)-MS$4)&lt;=31,LOOKUP($F17,TenantNames,TenantTotalRevenues)-SUM($JA17:MR17),LOOKUP($F17,TenantNames,TenantMonthlyRents)),IF(AND((SUMIF($G$4:AHB$4,"&lt;"&amp;MS$4,$G17:AHB17))&gt;SUMIFS(TransactionAmounts,TenantSources,$F17,'Filtered Data'!$C$2:$C23,"&lt;"&amp;MS$4),MS$4&lt;TODAY()),"Late","Occupied")),)))</f>
        <v/>
      </c>
      <c r="MT17" s="33" t="str">
        <f>IF(ISBLANK($F17),,IF(TODAY()=MT$4,"Today",IF(AND(LOOKUP($F17,TenantNames,TenantStartDates)&lt;=MT$4,LOOKUP($F17,TenantNames,TenantEndDates)&gt;=MT$4),IF(OR(AND(DAY(LOOKUP($F17,TenantNames,TenantStartDates))&gt;28,DAY(EOMONTH(MT$4,0))=28,DAY(MT$4)=28),AND(DAY(LOOKUP($F17,TenantNames,TenantStartDates))&gt;30,DAY(EOMONTH(MT$4,0))=30,DAY(MT$4)=30),DAY(LOOKUP($F17,TenantNames,TenantStartDates))=DAY(MT$4)),IF((LOOKUP($F17,TenantNames,TenantEndDates)-MT$4)&lt;=31,LOOKUP($F17,TenantNames,TenantTotalRevenues)-SUM($JA17:MS17),LOOKUP($F17,TenantNames,TenantMonthlyRents)),IF(AND((SUMIF($G$4:AHB$4,"&lt;"&amp;MT$4,$G17:AHB17))&gt;SUMIFS(TransactionAmounts,TenantSources,$F17,'Filtered Data'!$C$2:$C23,"&lt;"&amp;MT$4),MT$4&lt;TODAY()),"Late","Occupied")),)))</f>
        <v/>
      </c>
      <c r="MU17" s="33" t="str">
        <f>IF(ISBLANK($F17),,IF(TODAY()=MU$4,"Today",IF(AND(LOOKUP($F17,TenantNames,TenantStartDates)&lt;=MU$4,LOOKUP($F17,TenantNames,TenantEndDates)&gt;=MU$4),IF(OR(AND(DAY(LOOKUP($F17,TenantNames,TenantStartDates))&gt;28,DAY(EOMONTH(MU$4,0))=28,DAY(MU$4)=28),AND(DAY(LOOKUP($F17,TenantNames,TenantStartDates))&gt;30,DAY(EOMONTH(MU$4,0))=30,DAY(MU$4)=30),DAY(LOOKUP($F17,TenantNames,TenantStartDates))=DAY(MU$4)),IF((LOOKUP($F17,TenantNames,TenantEndDates)-MU$4)&lt;=31,LOOKUP($F17,TenantNames,TenantTotalRevenues)-SUM($JA17:MT17),LOOKUP($F17,TenantNames,TenantMonthlyRents)),IF(AND((SUMIF($G$4:AHB$4,"&lt;"&amp;MU$4,$G17:AHB17))&gt;SUMIFS(TransactionAmounts,TenantSources,$F17,'Filtered Data'!$C$2:$C23,"&lt;"&amp;MU$4),MU$4&lt;TODAY()),"Late","Occupied")),)))</f>
        <v/>
      </c>
      <c r="MV17" s="33" t="str">
        <f>IF(ISBLANK($F17),,IF(TODAY()=MV$4,"Today",IF(AND(LOOKUP($F17,TenantNames,TenantStartDates)&lt;=MV$4,LOOKUP($F17,TenantNames,TenantEndDates)&gt;=MV$4),IF(OR(AND(DAY(LOOKUP($F17,TenantNames,TenantStartDates))&gt;28,DAY(EOMONTH(MV$4,0))=28,DAY(MV$4)=28),AND(DAY(LOOKUP($F17,TenantNames,TenantStartDates))&gt;30,DAY(EOMONTH(MV$4,0))=30,DAY(MV$4)=30),DAY(LOOKUP($F17,TenantNames,TenantStartDates))=DAY(MV$4)),IF((LOOKUP($F17,TenantNames,TenantEndDates)-MV$4)&lt;=31,LOOKUP($F17,TenantNames,TenantTotalRevenues)-SUM($JA17:MU17),LOOKUP($F17,TenantNames,TenantMonthlyRents)),IF(AND((SUMIF($G$4:AHB$4,"&lt;"&amp;MV$4,$G17:AHB17))&gt;SUMIFS(TransactionAmounts,TenantSources,$F17,'Filtered Data'!$C$2:$C23,"&lt;"&amp;MV$4),MV$4&lt;TODAY()),"Late","Occupied")),)))</f>
        <v/>
      </c>
      <c r="MW17" s="33" t="str">
        <f>IF(ISBLANK($F17),,IF(TODAY()=MW$4,"Today",IF(AND(LOOKUP($F17,TenantNames,TenantStartDates)&lt;=MW$4,LOOKUP($F17,TenantNames,TenantEndDates)&gt;=MW$4),IF(OR(AND(DAY(LOOKUP($F17,TenantNames,TenantStartDates))&gt;28,DAY(EOMONTH(MW$4,0))=28,DAY(MW$4)=28),AND(DAY(LOOKUP($F17,TenantNames,TenantStartDates))&gt;30,DAY(EOMONTH(MW$4,0))=30,DAY(MW$4)=30),DAY(LOOKUP($F17,TenantNames,TenantStartDates))=DAY(MW$4)),IF((LOOKUP($F17,TenantNames,TenantEndDates)-MW$4)&lt;=31,LOOKUP($F17,TenantNames,TenantTotalRevenues)-SUM($JA17:MV17),LOOKUP($F17,TenantNames,TenantMonthlyRents)),IF(AND((SUMIF($G$4:AHB$4,"&lt;"&amp;MW$4,$G17:AHB17))&gt;SUMIFS(TransactionAmounts,TenantSources,$F17,'Filtered Data'!$C$2:$C23,"&lt;"&amp;MW$4),MW$4&lt;TODAY()),"Late","Occupied")),)))</f>
        <v/>
      </c>
      <c r="MX17" s="33" t="str">
        <f>IF(ISBLANK($F17),,IF(TODAY()=MX$4,"Today",IF(AND(LOOKUP($F17,TenantNames,TenantStartDates)&lt;=MX$4,LOOKUP($F17,TenantNames,TenantEndDates)&gt;=MX$4),IF(OR(AND(DAY(LOOKUP($F17,TenantNames,TenantStartDates))&gt;28,DAY(EOMONTH(MX$4,0))=28,DAY(MX$4)=28),AND(DAY(LOOKUP($F17,TenantNames,TenantStartDates))&gt;30,DAY(EOMONTH(MX$4,0))=30,DAY(MX$4)=30),DAY(LOOKUP($F17,TenantNames,TenantStartDates))=DAY(MX$4)),IF((LOOKUP($F17,TenantNames,TenantEndDates)-MX$4)&lt;=31,LOOKUP($F17,TenantNames,TenantTotalRevenues)-SUM($JA17:MW17),LOOKUP($F17,TenantNames,TenantMonthlyRents)),IF(AND((SUMIF($G$4:AHB$4,"&lt;"&amp;MX$4,$G17:AHB17))&gt;SUMIFS(TransactionAmounts,TenantSources,$F17,'Filtered Data'!$C$2:$C23,"&lt;"&amp;MX$4),MX$4&lt;TODAY()),"Late","Occupied")),)))</f>
        <v/>
      </c>
      <c r="MY17" s="33" t="str">
        <f>IF(ISBLANK($F17),,IF(TODAY()=MY$4,"Today",IF(AND(LOOKUP($F17,TenantNames,TenantStartDates)&lt;=MY$4,LOOKUP($F17,TenantNames,TenantEndDates)&gt;=MY$4),IF(OR(AND(DAY(LOOKUP($F17,TenantNames,TenantStartDates))&gt;28,DAY(EOMONTH(MY$4,0))=28,DAY(MY$4)=28),AND(DAY(LOOKUP($F17,TenantNames,TenantStartDates))&gt;30,DAY(EOMONTH(MY$4,0))=30,DAY(MY$4)=30),DAY(LOOKUP($F17,TenantNames,TenantStartDates))=DAY(MY$4)),IF((LOOKUP($F17,TenantNames,TenantEndDates)-MY$4)&lt;=31,LOOKUP($F17,TenantNames,TenantTotalRevenues)-SUM($JA17:MX17),LOOKUP($F17,TenantNames,TenantMonthlyRents)),IF(AND((SUMIF($G$4:AHB$4,"&lt;"&amp;MY$4,$G17:AHB17))&gt;SUMIFS(TransactionAmounts,TenantSources,$F17,'Filtered Data'!$C$2:$C23,"&lt;"&amp;MY$4),MY$4&lt;TODAY()),"Late","Occupied")),)))</f>
        <v/>
      </c>
      <c r="MZ17" s="33" t="str">
        <f>IF(ISBLANK($F17),,IF(TODAY()=MZ$4,"Today",IF(AND(LOOKUP($F17,TenantNames,TenantStartDates)&lt;=MZ$4,LOOKUP($F17,TenantNames,TenantEndDates)&gt;=MZ$4),IF(OR(AND(DAY(LOOKUP($F17,TenantNames,TenantStartDates))&gt;28,DAY(EOMONTH(MZ$4,0))=28,DAY(MZ$4)=28),AND(DAY(LOOKUP($F17,TenantNames,TenantStartDates))&gt;30,DAY(EOMONTH(MZ$4,0))=30,DAY(MZ$4)=30),DAY(LOOKUP($F17,TenantNames,TenantStartDates))=DAY(MZ$4)),IF((LOOKUP($F17,TenantNames,TenantEndDates)-MZ$4)&lt;=31,LOOKUP($F17,TenantNames,TenantTotalRevenues)-SUM($JA17:MY17),LOOKUP($F17,TenantNames,TenantMonthlyRents)),IF(AND((SUMIF($G$4:AHB$4,"&lt;"&amp;MZ$4,$G17:AHB17))&gt;SUMIFS(TransactionAmounts,TenantSources,$F17,'Filtered Data'!$C$2:$C23,"&lt;"&amp;MZ$4),MZ$4&lt;TODAY()),"Late","Occupied")),)))</f>
        <v/>
      </c>
      <c r="NA17" s="33" t="str">
        <f>IF(ISBLANK($F17),,IF(TODAY()=NA$4,"Today",IF(AND(LOOKUP($F17,TenantNames,TenantStartDates)&lt;=NA$4,LOOKUP($F17,TenantNames,TenantEndDates)&gt;=NA$4),IF(OR(AND(DAY(LOOKUP($F17,TenantNames,TenantStartDates))&gt;28,DAY(EOMONTH(NA$4,0))=28,DAY(NA$4)=28),AND(DAY(LOOKUP($F17,TenantNames,TenantStartDates))&gt;30,DAY(EOMONTH(NA$4,0))=30,DAY(NA$4)=30),DAY(LOOKUP($F17,TenantNames,TenantStartDates))=DAY(NA$4)),IF((LOOKUP($F17,TenantNames,TenantEndDates)-NA$4)&lt;=31,LOOKUP($F17,TenantNames,TenantTotalRevenues)-SUM($JA17:MZ17),LOOKUP($F17,TenantNames,TenantMonthlyRents)),IF(AND((SUMIF($G$4:AHB$4,"&lt;"&amp;NA$4,$G17:AHB17))&gt;SUMIFS(TransactionAmounts,TenantSources,$F17,'Filtered Data'!$C$2:$C23,"&lt;"&amp;NA$4),NA$4&lt;TODAY()),"Late","Occupied")),)))</f>
        <v/>
      </c>
      <c r="NB17" s="33" t="str">
        <f>IF(ISBLANK($F17),,IF(TODAY()=NB$4,"Today",IF(AND(LOOKUP($F17,TenantNames,TenantStartDates)&lt;=NB$4,LOOKUP($F17,TenantNames,TenantEndDates)&gt;=NB$4),IF(OR(AND(DAY(LOOKUP($F17,TenantNames,TenantStartDates))&gt;28,DAY(EOMONTH(NB$4,0))=28,DAY(NB$4)=28),AND(DAY(LOOKUP($F17,TenantNames,TenantStartDates))&gt;30,DAY(EOMONTH(NB$4,0))=30,DAY(NB$4)=30),DAY(LOOKUP($F17,TenantNames,TenantStartDates))=DAY(NB$4)),IF((LOOKUP($F17,TenantNames,TenantEndDates)-NB$4)&lt;=31,LOOKUP($F17,TenantNames,TenantTotalRevenues)-SUM($JA17:NA17),LOOKUP($F17,TenantNames,TenantMonthlyRents)),IF(AND((SUMIF($G$4:AHB$4,"&lt;"&amp;NB$4,$G17:AHB17))&gt;SUMIFS(TransactionAmounts,TenantSources,$F17,'Filtered Data'!$C$2:$C23,"&lt;"&amp;NB$4),NB$4&lt;TODAY()),"Late","Occupied")),)))</f>
        <v/>
      </c>
      <c r="NC17" s="33" t="str">
        <f>IF(ISBLANK($F17),,IF(TODAY()=NC$4,"Today",IF(AND(LOOKUP($F17,TenantNames,TenantStartDates)&lt;=NC$4,LOOKUP($F17,TenantNames,TenantEndDates)&gt;=NC$4),IF(OR(AND(DAY(LOOKUP($F17,TenantNames,TenantStartDates))&gt;28,DAY(EOMONTH(NC$4,0))=28,DAY(NC$4)=28),AND(DAY(LOOKUP($F17,TenantNames,TenantStartDates))&gt;30,DAY(EOMONTH(NC$4,0))=30,DAY(NC$4)=30),DAY(LOOKUP($F17,TenantNames,TenantStartDates))=DAY(NC$4)),IF((LOOKUP($F17,TenantNames,TenantEndDates)-NC$4)&lt;=31,LOOKUP($F17,TenantNames,TenantTotalRevenues)-SUM($JA17:NB17),LOOKUP($F17,TenantNames,TenantMonthlyRents)),IF(AND((SUMIF($G$4:AHB$4,"&lt;"&amp;NC$4,$G17:AHB17))&gt;SUMIFS(TransactionAmounts,TenantSources,$F17,'Filtered Data'!$C$2:$C23,"&lt;"&amp;NC$4),NC$4&lt;TODAY()),"Late","Occupied")),)))</f>
        <v/>
      </c>
      <c r="ND17" s="33" t="str">
        <f>IF(ISBLANK($F17),,IF(TODAY()=ND$4,"Today",IF(AND(LOOKUP($F17,TenantNames,TenantStartDates)&lt;=ND$4,LOOKUP($F17,TenantNames,TenantEndDates)&gt;=ND$4),IF(OR(AND(DAY(LOOKUP($F17,TenantNames,TenantStartDates))&gt;28,DAY(EOMONTH(ND$4,0))=28,DAY(ND$4)=28),AND(DAY(LOOKUP($F17,TenantNames,TenantStartDates))&gt;30,DAY(EOMONTH(ND$4,0))=30,DAY(ND$4)=30),DAY(LOOKUP($F17,TenantNames,TenantStartDates))=DAY(ND$4)),IF((LOOKUP($F17,TenantNames,TenantEndDates)-ND$4)&lt;=31,LOOKUP($F17,TenantNames,TenantTotalRevenues)-SUM($JA17:NC17),LOOKUP($F17,TenantNames,TenantMonthlyRents)),IF(AND((SUMIF($G$4:AHB$4,"&lt;"&amp;ND$4,$G17:AHB17))&gt;SUMIFS(TransactionAmounts,TenantSources,$F17,'Filtered Data'!$C$2:$C23,"&lt;"&amp;ND$4),ND$4&lt;TODAY()),"Late","Occupied")),)))</f>
        <v/>
      </c>
      <c r="NE17" s="33" t="str">
        <f>IF(ISBLANK($F17),,IF(TODAY()=NE$4,"Today",IF(AND(LOOKUP($F17,TenantNames,TenantStartDates)&lt;=NE$4,LOOKUP($F17,TenantNames,TenantEndDates)&gt;=NE$4),IF(OR(AND(DAY(LOOKUP($F17,TenantNames,TenantStartDates))&gt;28,DAY(EOMONTH(NE$4,0))=28,DAY(NE$4)=28),AND(DAY(LOOKUP($F17,TenantNames,TenantStartDates))&gt;30,DAY(EOMONTH(NE$4,0))=30,DAY(NE$4)=30),DAY(LOOKUP($F17,TenantNames,TenantStartDates))=DAY(NE$4)),IF((LOOKUP($F17,TenantNames,TenantEndDates)-NE$4)&lt;=31,LOOKUP($F17,TenantNames,TenantTotalRevenues)-SUM($JA17:ND17),LOOKUP($F17,TenantNames,TenantMonthlyRents)),IF(AND((SUMIF($G$4:AHB$4,"&lt;"&amp;NE$4,$G17:AHB17))&gt;SUMIFS(TransactionAmounts,TenantSources,$F17,'Filtered Data'!$C$2:$C23,"&lt;"&amp;NE$4),NE$4&lt;TODAY()),"Late","Occupied")),)))</f>
        <v/>
      </c>
      <c r="NF17" s="33" t="str">
        <f>IF(ISBLANK($F17),,IF(TODAY()=NF$4,"Today",IF(AND(LOOKUP($F17,TenantNames,TenantStartDates)&lt;=NF$4,LOOKUP($F17,TenantNames,TenantEndDates)&gt;=NF$4),IF(OR(AND(DAY(LOOKUP($F17,TenantNames,TenantStartDates))&gt;28,DAY(EOMONTH(NF$4,0))=28,DAY(NF$4)=28),AND(DAY(LOOKUP($F17,TenantNames,TenantStartDates))&gt;30,DAY(EOMONTH(NF$4,0))=30,DAY(NF$4)=30),DAY(LOOKUP($F17,TenantNames,TenantStartDates))=DAY(NF$4)),IF((LOOKUP($F17,TenantNames,TenantEndDates)-NF$4)&lt;=31,LOOKUP($F17,TenantNames,TenantTotalRevenues)-SUM($JA17:NE17),LOOKUP($F17,TenantNames,TenantMonthlyRents)),IF(AND((SUMIF($G$4:AHB$4,"&lt;"&amp;NF$4,$G17:AHB17))&gt;SUMIFS(TransactionAmounts,TenantSources,$F17,'Filtered Data'!$C$2:$C23,"&lt;"&amp;NF$4),NF$4&lt;TODAY()),"Late","Occupied")),)))</f>
        <v/>
      </c>
      <c r="NG17" s="33" t="str">
        <f>IF(ISBLANK($F17),,IF(TODAY()=NG$4,"Today",IF(AND(LOOKUP($F17,TenantNames,TenantStartDates)&lt;=NG$4,LOOKUP($F17,TenantNames,TenantEndDates)&gt;=NG$4),IF(OR(AND(DAY(LOOKUP($F17,TenantNames,TenantStartDates))&gt;28,DAY(EOMONTH(NG$4,0))=28,DAY(NG$4)=28),AND(DAY(LOOKUP($F17,TenantNames,TenantStartDates))&gt;30,DAY(EOMONTH(NG$4,0))=30,DAY(NG$4)=30),DAY(LOOKUP($F17,TenantNames,TenantStartDates))=DAY(NG$4)),IF((LOOKUP($F17,TenantNames,TenantEndDates)-NG$4)&lt;=31,LOOKUP($F17,TenantNames,TenantTotalRevenues)-SUM($JA17:NF17),LOOKUP($F17,TenantNames,TenantMonthlyRents)),IF(AND((SUMIF($G$4:AHB$4,"&lt;"&amp;NG$4,$G17:AHB17))&gt;SUMIFS(TransactionAmounts,TenantSources,$F17,'Filtered Data'!$C$2:$C23,"&lt;"&amp;NG$4),NG$4&lt;TODAY()),"Late","Occupied")),)))</f>
        <v/>
      </c>
      <c r="NH17" s="33" t="str">
        <f>IF(ISBLANK($F17),,IF(TODAY()=NH$4,"Today",IF(AND(LOOKUP($F17,TenantNames,TenantStartDates)&lt;=NH$4,LOOKUP($F17,TenantNames,TenantEndDates)&gt;=NH$4),IF(OR(AND(DAY(LOOKUP($F17,TenantNames,TenantStartDates))&gt;28,DAY(EOMONTH(NH$4,0))=28,DAY(NH$4)=28),AND(DAY(LOOKUP($F17,TenantNames,TenantStartDates))&gt;30,DAY(EOMONTH(NH$4,0))=30,DAY(NH$4)=30),DAY(LOOKUP($F17,TenantNames,TenantStartDates))=DAY(NH$4)),IF((LOOKUP($F17,TenantNames,TenantEndDates)-NH$4)&lt;=31,LOOKUP($F17,TenantNames,TenantTotalRevenues)-SUM($JA17:NG17),LOOKUP($F17,TenantNames,TenantMonthlyRents)),IF(AND((SUMIF($G$4:AHB$4,"&lt;"&amp;NH$4,$G17:AHB17))&gt;SUMIFS(TransactionAmounts,TenantSources,$F17,'Filtered Data'!$C$2:$C23,"&lt;"&amp;NH$4),NH$4&lt;TODAY()),"Late","Occupied")),)))</f>
        <v/>
      </c>
      <c r="NI17" s="33" t="str">
        <f>IF(ISBLANK($F17),,IF(TODAY()=NI$4,"Today",IF(AND(LOOKUP($F17,TenantNames,TenantStartDates)&lt;=NI$4,LOOKUP($F17,TenantNames,TenantEndDates)&gt;=NI$4),IF(OR(AND(DAY(LOOKUP($F17,TenantNames,TenantStartDates))&gt;28,DAY(EOMONTH(NI$4,0))=28,DAY(NI$4)=28),AND(DAY(LOOKUP($F17,TenantNames,TenantStartDates))&gt;30,DAY(EOMONTH(NI$4,0))=30,DAY(NI$4)=30),DAY(LOOKUP($F17,TenantNames,TenantStartDates))=DAY(NI$4)),IF((LOOKUP($F17,TenantNames,TenantEndDates)-NI$4)&lt;=31,LOOKUP($F17,TenantNames,TenantTotalRevenues)-SUM($JA17:NH17),LOOKUP($F17,TenantNames,TenantMonthlyRents)),IF(AND((SUMIF($G$4:AHB$4,"&lt;"&amp;NI$4,$G17:AHB17))&gt;SUMIFS(TransactionAmounts,TenantSources,$F17,'Filtered Data'!$C$2:$C23,"&lt;"&amp;NI$4),NI$4&lt;TODAY()),"Late","Occupied")),)))</f>
        <v/>
      </c>
      <c r="NJ17" s="33" t="str">
        <f>IF(ISBLANK($F17),,IF(TODAY()=NJ$4,"Today",IF(AND(LOOKUP($F17,TenantNames,TenantStartDates)&lt;=NJ$4,LOOKUP($F17,TenantNames,TenantEndDates)&gt;=NJ$4),IF(OR(AND(DAY(LOOKUP($F17,TenantNames,TenantStartDates))&gt;28,DAY(EOMONTH(NJ$4,0))=28,DAY(NJ$4)=28),AND(DAY(LOOKUP($F17,TenantNames,TenantStartDates))&gt;30,DAY(EOMONTH(NJ$4,0))=30,DAY(NJ$4)=30),DAY(LOOKUP($F17,TenantNames,TenantStartDates))=DAY(NJ$4)),IF((LOOKUP($F17,TenantNames,TenantEndDates)-NJ$4)&lt;=31,LOOKUP($F17,TenantNames,TenantTotalRevenues)-SUM($JA17:NI17),LOOKUP($F17,TenantNames,TenantMonthlyRents)),IF(AND((SUMIF($G$4:AHB$4,"&lt;"&amp;NJ$4,$G17:AHB17))&gt;SUMIFS(TransactionAmounts,TenantSources,$F17,'Filtered Data'!$C$2:$C23,"&lt;"&amp;NJ$4),NJ$4&lt;TODAY()),"Late","Occupied")),)))</f>
        <v/>
      </c>
      <c r="NK17" s="33" t="str">
        <f>IF(ISBLANK($F17),,IF(TODAY()=NK$4,"Today",IF(AND(LOOKUP($F17,TenantNames,TenantStartDates)&lt;=NK$4,LOOKUP($F17,TenantNames,TenantEndDates)&gt;=NK$4),IF(OR(AND(DAY(LOOKUP($F17,TenantNames,TenantStartDates))&gt;28,DAY(EOMONTH(NK$4,0))=28,DAY(NK$4)=28),AND(DAY(LOOKUP($F17,TenantNames,TenantStartDates))&gt;30,DAY(EOMONTH(NK$4,0))=30,DAY(NK$4)=30),DAY(LOOKUP($F17,TenantNames,TenantStartDates))=DAY(NK$4)),IF((LOOKUP($F17,TenantNames,TenantEndDates)-NK$4)&lt;=31,LOOKUP($F17,TenantNames,TenantTotalRevenues)-SUM($JA17:NJ17),LOOKUP($F17,TenantNames,TenantMonthlyRents)),IF(AND((SUMIF($G$4:AHB$4,"&lt;"&amp;NK$4,$G17:AHB17))&gt;SUMIFS(TransactionAmounts,TenantSources,$F17,'Filtered Data'!$C$2:$C23,"&lt;"&amp;NK$4),NK$4&lt;TODAY()),"Late","Occupied")),)))</f>
        <v/>
      </c>
      <c r="NL17" s="33" t="str">
        <f>IF(ISBLANK($F17),,IF(TODAY()=NL$4,"Today",IF(AND(LOOKUP($F17,TenantNames,TenantStartDates)&lt;=NL$4,LOOKUP($F17,TenantNames,TenantEndDates)&gt;=NL$4),IF(OR(AND(DAY(LOOKUP($F17,TenantNames,TenantStartDates))&gt;28,DAY(EOMONTH(NL$4,0))=28,DAY(NL$4)=28),AND(DAY(LOOKUP($F17,TenantNames,TenantStartDates))&gt;30,DAY(EOMONTH(NL$4,0))=30,DAY(NL$4)=30),DAY(LOOKUP($F17,TenantNames,TenantStartDates))=DAY(NL$4)),IF((LOOKUP($F17,TenantNames,TenantEndDates)-NL$4)&lt;=31,LOOKUP($F17,TenantNames,TenantTotalRevenues)-SUM($JA17:NK17),LOOKUP($F17,TenantNames,TenantMonthlyRents)),IF(AND((SUMIF($G$4:AHB$4,"&lt;"&amp;NL$4,$G17:AHB17))&gt;SUMIFS(TransactionAmounts,TenantSources,$F17,'Filtered Data'!$C$2:$C23,"&lt;"&amp;NL$4),NL$4&lt;TODAY()),"Late","Occupied")),)))</f>
        <v/>
      </c>
      <c r="NM17" s="33" t="str">
        <f>IF(ISBLANK($F17),,IF(TODAY()=NM$4,"Today",IF(AND(LOOKUP($F17,TenantNames,TenantStartDates)&lt;=NM$4,LOOKUP($F17,TenantNames,TenantEndDates)&gt;=NM$4),IF(OR(AND(DAY(LOOKUP($F17,TenantNames,TenantStartDates))&gt;28,DAY(EOMONTH(NM$4,0))=28,DAY(NM$4)=28),AND(DAY(LOOKUP($F17,TenantNames,TenantStartDates))&gt;30,DAY(EOMONTH(NM$4,0))=30,DAY(NM$4)=30),DAY(LOOKUP($F17,TenantNames,TenantStartDates))=DAY(NM$4)),IF((LOOKUP($F17,TenantNames,TenantEndDates)-NM$4)&lt;=31,LOOKUP($F17,TenantNames,TenantTotalRevenues)-SUM($JA17:NL17),LOOKUP($F17,TenantNames,TenantMonthlyRents)),IF(AND((SUMIF($G$4:AHB$4,"&lt;"&amp;NM$4,$G17:AHB17))&gt;SUMIFS(TransactionAmounts,TenantSources,$F17,'Filtered Data'!$C$2:$C23,"&lt;"&amp;NM$4),NM$4&lt;TODAY()),"Late","Occupied")),)))</f>
        <v/>
      </c>
      <c r="NN17" s="33" t="str">
        <f>IF(ISBLANK($F17),,IF(TODAY()=NN$4,"Today",IF(AND(LOOKUP($F17,TenantNames,TenantStartDates)&lt;=NN$4,LOOKUP($F17,TenantNames,TenantEndDates)&gt;=NN$4),IF(OR(AND(DAY(LOOKUP($F17,TenantNames,TenantStartDates))&gt;28,DAY(EOMONTH(NN$4,0))=28,DAY(NN$4)=28),AND(DAY(LOOKUP($F17,TenantNames,TenantStartDates))&gt;30,DAY(EOMONTH(NN$4,0))=30,DAY(NN$4)=30),DAY(LOOKUP($F17,TenantNames,TenantStartDates))=DAY(NN$4)),IF((LOOKUP($F17,TenantNames,TenantEndDates)-NN$4)&lt;=31,LOOKUP($F17,TenantNames,TenantTotalRevenues)-SUM($JA17:NM17),LOOKUP($F17,TenantNames,TenantMonthlyRents)),IF(AND((SUMIF($G$4:AHB$4,"&lt;"&amp;NN$4,$G17:AHB17))&gt;SUMIFS(TransactionAmounts,TenantSources,$F17,'Filtered Data'!$C$2:$C23,"&lt;"&amp;NN$4),NN$4&lt;TODAY()),"Late","Occupied")),)))</f>
        <v/>
      </c>
      <c r="NO17" s="33" t="str">
        <f>IF(ISBLANK($F17),,IF(TODAY()=NO$4,"Today",IF(AND(LOOKUP($F17,TenantNames,TenantStartDates)&lt;=NO$4,LOOKUP($F17,TenantNames,TenantEndDates)&gt;=NO$4),IF(OR(AND(DAY(LOOKUP($F17,TenantNames,TenantStartDates))&gt;28,DAY(EOMONTH(NO$4,0))=28,DAY(NO$4)=28),AND(DAY(LOOKUP($F17,TenantNames,TenantStartDates))&gt;30,DAY(EOMONTH(NO$4,0))=30,DAY(NO$4)=30),DAY(LOOKUP($F17,TenantNames,TenantStartDates))=DAY(NO$4)),IF((LOOKUP($F17,TenantNames,TenantEndDates)-NO$4)&lt;=31,LOOKUP($F17,TenantNames,TenantTotalRevenues)-SUM($JA17:NN17),LOOKUP($F17,TenantNames,TenantMonthlyRents)),IF(AND((SUMIF($G$4:AHB$4,"&lt;"&amp;NO$4,$G17:AHB17))&gt;SUMIFS(TransactionAmounts,TenantSources,$F17,'Filtered Data'!$C$2:$C23,"&lt;"&amp;NO$4),NO$4&lt;TODAY()),"Late","Occupied")),)))</f>
        <v/>
      </c>
      <c r="NP17" s="33" t="str">
        <f>IF(ISBLANK($F17),,IF(TODAY()=NP$4,"Today",IF(AND(LOOKUP($F17,TenantNames,TenantStartDates)&lt;=NP$4,LOOKUP($F17,TenantNames,TenantEndDates)&gt;=NP$4),IF(OR(AND(DAY(LOOKUP($F17,TenantNames,TenantStartDates))&gt;28,DAY(EOMONTH(NP$4,0))=28,DAY(NP$4)=28),AND(DAY(LOOKUP($F17,TenantNames,TenantStartDates))&gt;30,DAY(EOMONTH(NP$4,0))=30,DAY(NP$4)=30),DAY(LOOKUP($F17,TenantNames,TenantStartDates))=DAY(NP$4)),IF((LOOKUP($F17,TenantNames,TenantEndDates)-NP$4)&lt;=31,LOOKUP($F17,TenantNames,TenantTotalRevenues)-SUM($JA17:NO17),LOOKUP($F17,TenantNames,TenantMonthlyRents)),IF(AND((SUMIF($G$4:AHB$4,"&lt;"&amp;NP$4,$G17:AHB17))&gt;SUMIFS(TransactionAmounts,TenantSources,$F17,'Filtered Data'!$C$2:$C23,"&lt;"&amp;NP$4),NP$4&lt;TODAY()),"Late","Occupied")),)))</f>
        <v/>
      </c>
      <c r="NQ17" s="33" t="str">
        <f>IF(ISBLANK($F17),,IF(TODAY()=NQ$4,"Today",IF(AND(LOOKUP($F17,TenantNames,TenantStartDates)&lt;=NQ$4,LOOKUP($F17,TenantNames,TenantEndDates)&gt;=NQ$4),IF(OR(AND(DAY(LOOKUP($F17,TenantNames,TenantStartDates))&gt;28,DAY(EOMONTH(NQ$4,0))=28,DAY(NQ$4)=28),AND(DAY(LOOKUP($F17,TenantNames,TenantStartDates))&gt;30,DAY(EOMONTH(NQ$4,0))=30,DAY(NQ$4)=30),DAY(LOOKUP($F17,TenantNames,TenantStartDates))=DAY(NQ$4)),IF((LOOKUP($F17,TenantNames,TenantEndDates)-NQ$4)&lt;=31,LOOKUP($F17,TenantNames,TenantTotalRevenues)-SUM($JA17:NP17),LOOKUP($F17,TenantNames,TenantMonthlyRents)),IF(AND((SUMIF($G$4:AHB$4,"&lt;"&amp;NQ$4,$G17:AHB17))&gt;SUMIFS(TransactionAmounts,TenantSources,$F17,'Filtered Data'!$C$2:$C23,"&lt;"&amp;NQ$4),NQ$4&lt;TODAY()),"Late","Occupied")),)))</f>
        <v/>
      </c>
      <c r="NR17" s="33" t="str">
        <f>IF(ISBLANK($F17),,IF(TODAY()=NR$4,"Today",IF(AND(LOOKUP($F17,TenantNames,TenantStartDates)&lt;=NR$4,LOOKUP($F17,TenantNames,TenantEndDates)&gt;=NR$4),IF(OR(AND(DAY(LOOKUP($F17,TenantNames,TenantStartDates))&gt;28,DAY(EOMONTH(NR$4,0))=28,DAY(NR$4)=28),AND(DAY(LOOKUP($F17,TenantNames,TenantStartDates))&gt;30,DAY(EOMONTH(NR$4,0))=30,DAY(NR$4)=30),DAY(LOOKUP($F17,TenantNames,TenantStartDates))=DAY(NR$4)),IF((LOOKUP($F17,TenantNames,TenantEndDates)-NR$4)&lt;=31,LOOKUP($F17,TenantNames,TenantTotalRevenues)-SUM($JA17:NQ17),LOOKUP($F17,TenantNames,TenantMonthlyRents)),IF(AND((SUMIF($G$4:AHB$4,"&lt;"&amp;NR$4,$G17:AHB17))&gt;SUMIFS(TransactionAmounts,TenantSources,$F17,'Filtered Data'!$C$2:$C23,"&lt;"&amp;NR$4),NR$4&lt;TODAY()),"Late","Occupied")),)))</f>
        <v/>
      </c>
      <c r="NS17" s="33" t="str">
        <f>IF(ISBLANK($F17),,IF(TODAY()=NS$4,"Today",IF(AND(LOOKUP($F17,TenantNames,TenantStartDates)&lt;=NS$4,LOOKUP($F17,TenantNames,TenantEndDates)&gt;=NS$4),IF(OR(AND(DAY(LOOKUP($F17,TenantNames,TenantStartDates))&gt;28,DAY(EOMONTH(NS$4,0))=28,DAY(NS$4)=28),AND(DAY(LOOKUP($F17,TenantNames,TenantStartDates))&gt;30,DAY(EOMONTH(NS$4,0))=30,DAY(NS$4)=30),DAY(LOOKUP($F17,TenantNames,TenantStartDates))=DAY(NS$4)),IF((LOOKUP($F17,TenantNames,TenantEndDates)-NS$4)&lt;=31,LOOKUP($F17,TenantNames,TenantTotalRevenues)-SUM($JA17:NR17),LOOKUP($F17,TenantNames,TenantMonthlyRents)),IF(AND((SUMIF($G$4:AHB$4,"&lt;"&amp;NS$4,$G17:AHB17))&gt;SUMIFS(TransactionAmounts,TenantSources,$F17,'Filtered Data'!$C$2:$C23,"&lt;"&amp;NS$4),NS$4&lt;TODAY()),"Late","Occupied")),)))</f>
        <v/>
      </c>
      <c r="NT17" s="33" t="str">
        <f>IF(ISBLANK($F17),,IF(TODAY()=NT$4,"Today",IF(AND(LOOKUP($F17,TenantNames,TenantStartDates)&lt;=NT$4,LOOKUP($F17,TenantNames,TenantEndDates)&gt;=NT$4),IF(OR(AND(DAY(LOOKUP($F17,TenantNames,TenantStartDates))&gt;28,DAY(EOMONTH(NT$4,0))=28,DAY(NT$4)=28),AND(DAY(LOOKUP($F17,TenantNames,TenantStartDates))&gt;30,DAY(EOMONTH(NT$4,0))=30,DAY(NT$4)=30),DAY(LOOKUP($F17,TenantNames,TenantStartDates))=DAY(NT$4)),IF((LOOKUP($F17,TenantNames,TenantEndDates)-NT$4)&lt;=31,LOOKUP($F17,TenantNames,TenantTotalRevenues)-SUM($JA17:NS17),LOOKUP($F17,TenantNames,TenantMonthlyRents)),IF(AND((SUMIF($G$4:AHB$4,"&lt;"&amp;NT$4,$G17:AHB17))&gt;SUMIFS(TransactionAmounts,TenantSources,$F17,'Filtered Data'!$C$2:$C23,"&lt;"&amp;NT$4),NT$4&lt;TODAY()),"Late","Occupied")),)))</f>
        <v/>
      </c>
      <c r="NU17" s="33" t="str">
        <f>IF(ISBLANK($F17),,IF(TODAY()=NU$4,"Today",IF(AND(LOOKUP($F17,TenantNames,TenantStartDates)&lt;=NU$4,LOOKUP($F17,TenantNames,TenantEndDates)&gt;=NU$4),IF(OR(AND(DAY(LOOKUP($F17,TenantNames,TenantStartDates))&gt;28,DAY(EOMONTH(NU$4,0))=28,DAY(NU$4)=28),AND(DAY(LOOKUP($F17,TenantNames,TenantStartDates))&gt;30,DAY(EOMONTH(NU$4,0))=30,DAY(NU$4)=30),DAY(LOOKUP($F17,TenantNames,TenantStartDates))=DAY(NU$4)),IF((LOOKUP($F17,TenantNames,TenantEndDates)-NU$4)&lt;=31,LOOKUP($F17,TenantNames,TenantTotalRevenues)-SUM($JA17:NT17),LOOKUP($F17,TenantNames,TenantMonthlyRents)),IF(AND((SUMIF($G$4:AHB$4,"&lt;"&amp;NU$4,$G17:AHB17))&gt;SUMIFS(TransactionAmounts,TenantSources,$F17,'Filtered Data'!$C$2:$C23,"&lt;"&amp;NU$4),NU$4&lt;TODAY()),"Late","Occupied")),)))</f>
        <v/>
      </c>
      <c r="NV17" s="33" t="str">
        <f>IF(ISBLANK($F17),,IF(TODAY()=NV$4,"Today",IF(AND(LOOKUP($F17,TenantNames,TenantStartDates)&lt;=NV$4,LOOKUP($F17,TenantNames,TenantEndDates)&gt;=NV$4),IF(OR(AND(DAY(LOOKUP($F17,TenantNames,TenantStartDates))&gt;28,DAY(EOMONTH(NV$4,0))=28,DAY(NV$4)=28),AND(DAY(LOOKUP($F17,TenantNames,TenantStartDates))&gt;30,DAY(EOMONTH(NV$4,0))=30,DAY(NV$4)=30),DAY(LOOKUP($F17,TenantNames,TenantStartDates))=DAY(NV$4)),IF((LOOKUP($F17,TenantNames,TenantEndDates)-NV$4)&lt;=31,LOOKUP($F17,TenantNames,TenantTotalRevenues)-SUM($JA17:NU17),LOOKUP($F17,TenantNames,TenantMonthlyRents)),IF(AND((SUMIF($G$4:AHB$4,"&lt;"&amp;NV$4,$G17:AHB17))&gt;SUMIFS(TransactionAmounts,TenantSources,$F17,'Filtered Data'!$C$2:$C23,"&lt;"&amp;NV$4),NV$4&lt;TODAY()),"Late","Occupied")),)))</f>
        <v/>
      </c>
      <c r="NW17" s="33" t="str">
        <f>IF(ISBLANK($F17),,IF(TODAY()=NW$4,"Today",IF(AND(LOOKUP($F17,TenantNames,TenantStartDates)&lt;=NW$4,LOOKUP($F17,TenantNames,TenantEndDates)&gt;=NW$4),IF(OR(AND(DAY(LOOKUP($F17,TenantNames,TenantStartDates))&gt;28,DAY(EOMONTH(NW$4,0))=28,DAY(NW$4)=28),AND(DAY(LOOKUP($F17,TenantNames,TenantStartDates))&gt;30,DAY(EOMONTH(NW$4,0))=30,DAY(NW$4)=30),DAY(LOOKUP($F17,TenantNames,TenantStartDates))=DAY(NW$4)),IF((LOOKUP($F17,TenantNames,TenantEndDates)-NW$4)&lt;=31,LOOKUP($F17,TenantNames,TenantTotalRevenues)-SUM($JA17:NV17),LOOKUP($F17,TenantNames,TenantMonthlyRents)),IF(AND((SUMIF($G$4:AHB$4,"&lt;"&amp;NW$4,$G17:AHB17))&gt;SUMIFS(TransactionAmounts,TenantSources,$F17,'Filtered Data'!$C$2:$C23,"&lt;"&amp;NW$4),NW$4&lt;TODAY()),"Late","Occupied")),)))</f>
        <v/>
      </c>
      <c r="NX17" s="33" t="str">
        <f>IF(ISBLANK($F17),,IF(TODAY()=NX$4,"Today",IF(AND(LOOKUP($F17,TenantNames,TenantStartDates)&lt;=NX$4,LOOKUP($F17,TenantNames,TenantEndDates)&gt;=NX$4),IF(OR(AND(DAY(LOOKUP($F17,TenantNames,TenantStartDates))&gt;28,DAY(EOMONTH(NX$4,0))=28,DAY(NX$4)=28),AND(DAY(LOOKUP($F17,TenantNames,TenantStartDates))&gt;30,DAY(EOMONTH(NX$4,0))=30,DAY(NX$4)=30),DAY(LOOKUP($F17,TenantNames,TenantStartDates))=DAY(NX$4)),IF((LOOKUP($F17,TenantNames,TenantEndDates)-NX$4)&lt;=31,LOOKUP($F17,TenantNames,TenantTotalRevenues)-SUM($JA17:NW17),LOOKUP($F17,TenantNames,TenantMonthlyRents)),IF(AND((SUMIF($G$4:AHB$4,"&lt;"&amp;NX$4,$G17:AHB17))&gt;SUMIFS(TransactionAmounts,TenantSources,$F17,'Filtered Data'!$C$2:$C23,"&lt;"&amp;NX$4),NX$4&lt;TODAY()),"Late","Occupied")),)))</f>
        <v/>
      </c>
      <c r="NY17" s="33" t="str">
        <f>IF(ISBLANK($F17),,IF(TODAY()=NY$4,"Today",IF(AND(LOOKUP($F17,TenantNames,TenantStartDates)&lt;=NY$4,LOOKUP($F17,TenantNames,TenantEndDates)&gt;=NY$4),IF(OR(AND(DAY(LOOKUP($F17,TenantNames,TenantStartDates))&gt;28,DAY(EOMONTH(NY$4,0))=28,DAY(NY$4)=28),AND(DAY(LOOKUP($F17,TenantNames,TenantStartDates))&gt;30,DAY(EOMONTH(NY$4,0))=30,DAY(NY$4)=30),DAY(LOOKUP($F17,TenantNames,TenantStartDates))=DAY(NY$4)),IF((LOOKUP($F17,TenantNames,TenantEndDates)-NY$4)&lt;=31,LOOKUP($F17,TenantNames,TenantTotalRevenues)-SUM($JA17:NX17),LOOKUP($F17,TenantNames,TenantMonthlyRents)),IF(AND((SUMIF($G$4:AHB$4,"&lt;"&amp;NY$4,$G17:AHB17))&gt;SUMIFS(TransactionAmounts,TenantSources,$F17,'Filtered Data'!$C$2:$C23,"&lt;"&amp;NY$4),NY$4&lt;TODAY()),"Late","Occupied")),)))</f>
        <v/>
      </c>
      <c r="NZ17" s="33" t="str">
        <f>IF(ISBLANK($F17),,IF(TODAY()=NZ$4,"Today",IF(AND(LOOKUP($F17,TenantNames,TenantStartDates)&lt;=NZ$4,LOOKUP($F17,TenantNames,TenantEndDates)&gt;=NZ$4),IF(OR(AND(DAY(LOOKUP($F17,TenantNames,TenantStartDates))&gt;28,DAY(EOMONTH(NZ$4,0))=28,DAY(NZ$4)=28),AND(DAY(LOOKUP($F17,TenantNames,TenantStartDates))&gt;30,DAY(EOMONTH(NZ$4,0))=30,DAY(NZ$4)=30),DAY(LOOKUP($F17,TenantNames,TenantStartDates))=DAY(NZ$4)),IF((LOOKUP($F17,TenantNames,TenantEndDates)-NZ$4)&lt;=31,LOOKUP($F17,TenantNames,TenantTotalRevenues)-SUM($JA17:NY17),LOOKUP($F17,TenantNames,TenantMonthlyRents)),IF(AND((SUMIF($G$4:AHB$4,"&lt;"&amp;NZ$4,$G17:AHB17))&gt;SUMIFS(TransactionAmounts,TenantSources,$F17,'Filtered Data'!$C$2:$C23,"&lt;"&amp;NZ$4),NZ$4&lt;TODAY()),"Late","Occupied")),)))</f>
        <v/>
      </c>
      <c r="OA17" s="33" t="str">
        <f>IF(ISBLANK($F17),,IF(TODAY()=OA$4,"Today",IF(AND(LOOKUP($F17,TenantNames,TenantStartDates)&lt;=OA$4,LOOKUP($F17,TenantNames,TenantEndDates)&gt;=OA$4),IF(OR(AND(DAY(LOOKUP($F17,TenantNames,TenantStartDates))&gt;28,DAY(EOMONTH(OA$4,0))=28,DAY(OA$4)=28),AND(DAY(LOOKUP($F17,TenantNames,TenantStartDates))&gt;30,DAY(EOMONTH(OA$4,0))=30,DAY(OA$4)=30),DAY(LOOKUP($F17,TenantNames,TenantStartDates))=DAY(OA$4)),IF((LOOKUP($F17,TenantNames,TenantEndDates)-OA$4)&lt;=31,LOOKUP($F17,TenantNames,TenantTotalRevenues)-SUM($JA17:NZ17),LOOKUP($F17,TenantNames,TenantMonthlyRents)),IF(AND((SUMIF($G$4:AHB$4,"&lt;"&amp;OA$4,$G17:AHB17))&gt;SUMIFS(TransactionAmounts,TenantSources,$F17,'Filtered Data'!$C$2:$C23,"&lt;"&amp;OA$4),OA$4&lt;TODAY()),"Late","Occupied")),)))</f>
        <v/>
      </c>
      <c r="OB17" s="33" t="str">
        <f>IF(ISBLANK($F17),,IF(TODAY()=OB$4,"Today",IF(AND(LOOKUP($F17,TenantNames,TenantStartDates)&lt;=OB$4,LOOKUP($F17,TenantNames,TenantEndDates)&gt;=OB$4),IF(OR(AND(DAY(LOOKUP($F17,TenantNames,TenantStartDates))&gt;28,DAY(EOMONTH(OB$4,0))=28,DAY(OB$4)=28),AND(DAY(LOOKUP($F17,TenantNames,TenantStartDates))&gt;30,DAY(EOMONTH(OB$4,0))=30,DAY(OB$4)=30),DAY(LOOKUP($F17,TenantNames,TenantStartDates))=DAY(OB$4)),IF((LOOKUP($F17,TenantNames,TenantEndDates)-OB$4)&lt;=31,LOOKUP($F17,TenantNames,TenantTotalRevenues)-SUM($JA17:OA17),LOOKUP($F17,TenantNames,TenantMonthlyRents)),IF(AND((SUMIF($G$4:AHB$4,"&lt;"&amp;OB$4,$G17:AHB17))&gt;SUMIFS(TransactionAmounts,TenantSources,$F17,'Filtered Data'!$C$2:$C23,"&lt;"&amp;OB$4),OB$4&lt;TODAY()),"Late","Occupied")),)))</f>
        <v/>
      </c>
      <c r="OC17" s="33" t="str">
        <f>IF(ISBLANK($F17),,IF(TODAY()=OC$4,"Today",IF(AND(LOOKUP($F17,TenantNames,TenantStartDates)&lt;=OC$4,LOOKUP($F17,TenantNames,TenantEndDates)&gt;=OC$4),IF(OR(AND(DAY(LOOKUP($F17,TenantNames,TenantStartDates))&gt;28,DAY(EOMONTH(OC$4,0))=28,DAY(OC$4)=28),AND(DAY(LOOKUP($F17,TenantNames,TenantStartDates))&gt;30,DAY(EOMONTH(OC$4,0))=30,DAY(OC$4)=30),DAY(LOOKUP($F17,TenantNames,TenantStartDates))=DAY(OC$4)),IF((LOOKUP($F17,TenantNames,TenantEndDates)-OC$4)&lt;=31,LOOKUP($F17,TenantNames,TenantTotalRevenues)-SUM($JA17:OB17),LOOKUP($F17,TenantNames,TenantMonthlyRents)),IF(AND((SUMIF($G$4:AHB$4,"&lt;"&amp;OC$4,$G17:AHB17))&gt;SUMIFS(TransactionAmounts,TenantSources,$F17,'Filtered Data'!$C$2:$C23,"&lt;"&amp;OC$4),OC$4&lt;TODAY()),"Late","Occupied")),)))</f>
        <v/>
      </c>
      <c r="OD17" s="33" t="str">
        <f>IF(ISBLANK($F17),,IF(TODAY()=OD$4,"Today",IF(AND(LOOKUP($F17,TenantNames,TenantStartDates)&lt;=OD$4,LOOKUP($F17,TenantNames,TenantEndDates)&gt;=OD$4),IF(OR(AND(DAY(LOOKUP($F17,TenantNames,TenantStartDates))&gt;28,DAY(EOMONTH(OD$4,0))=28,DAY(OD$4)=28),AND(DAY(LOOKUP($F17,TenantNames,TenantStartDates))&gt;30,DAY(EOMONTH(OD$4,0))=30,DAY(OD$4)=30),DAY(LOOKUP($F17,TenantNames,TenantStartDates))=DAY(OD$4)),IF((LOOKUP($F17,TenantNames,TenantEndDates)-OD$4)&lt;=31,LOOKUP($F17,TenantNames,TenantTotalRevenues)-SUM($JA17:OC17),LOOKUP($F17,TenantNames,TenantMonthlyRents)),IF(AND((SUMIF($G$4:AHB$4,"&lt;"&amp;OD$4,$G17:AHB17))&gt;SUMIFS(TransactionAmounts,TenantSources,$F17,'Filtered Data'!$C$2:$C23,"&lt;"&amp;OD$4),OD$4&lt;TODAY()),"Late","Occupied")),)))</f>
        <v/>
      </c>
      <c r="OE17" s="33" t="str">
        <f>IF(ISBLANK($F17),,IF(TODAY()=OE$4,"Today",IF(AND(LOOKUP($F17,TenantNames,TenantStartDates)&lt;=OE$4,LOOKUP($F17,TenantNames,TenantEndDates)&gt;=OE$4),IF(OR(AND(DAY(LOOKUP($F17,TenantNames,TenantStartDates))&gt;28,DAY(EOMONTH(OE$4,0))=28,DAY(OE$4)=28),AND(DAY(LOOKUP($F17,TenantNames,TenantStartDates))&gt;30,DAY(EOMONTH(OE$4,0))=30,DAY(OE$4)=30),DAY(LOOKUP($F17,TenantNames,TenantStartDates))=DAY(OE$4)),IF((LOOKUP($F17,TenantNames,TenantEndDates)-OE$4)&lt;=31,LOOKUP($F17,TenantNames,TenantTotalRevenues)-SUM($JA17:OD17),LOOKUP($F17,TenantNames,TenantMonthlyRents)),IF(AND((SUMIF($G$4:AHB$4,"&lt;"&amp;OE$4,$G17:AHB17))&gt;SUMIFS(TransactionAmounts,TenantSources,$F17,'Filtered Data'!$C$2:$C23,"&lt;"&amp;OE$4),OE$4&lt;TODAY()),"Late","Occupied")),)))</f>
        <v/>
      </c>
      <c r="OF17" s="33" t="str">
        <f>IF(ISBLANK($F17),,IF(TODAY()=OF$4,"Today",IF(AND(LOOKUP($F17,TenantNames,TenantStartDates)&lt;=OF$4,LOOKUP($F17,TenantNames,TenantEndDates)&gt;=OF$4),IF(OR(AND(DAY(LOOKUP($F17,TenantNames,TenantStartDates))&gt;28,DAY(EOMONTH(OF$4,0))=28,DAY(OF$4)=28),AND(DAY(LOOKUP($F17,TenantNames,TenantStartDates))&gt;30,DAY(EOMONTH(OF$4,0))=30,DAY(OF$4)=30),DAY(LOOKUP($F17,TenantNames,TenantStartDates))=DAY(OF$4)),IF((LOOKUP($F17,TenantNames,TenantEndDates)-OF$4)&lt;=31,LOOKUP($F17,TenantNames,TenantTotalRevenues)-SUM($JA17:OE17),LOOKUP($F17,TenantNames,TenantMonthlyRents)),IF(AND((SUMIF($G$4:AHB$4,"&lt;"&amp;OF$4,$G17:AHB17))&gt;SUMIFS(TransactionAmounts,TenantSources,$F17,'Filtered Data'!$C$2:$C23,"&lt;"&amp;OF$4),OF$4&lt;TODAY()),"Late","Occupied")),)))</f>
        <v/>
      </c>
      <c r="OG17" s="33" t="str">
        <f>IF(ISBLANK($F17),,IF(TODAY()=OG$4,"Today",IF(AND(LOOKUP($F17,TenantNames,TenantStartDates)&lt;=OG$4,LOOKUP($F17,TenantNames,TenantEndDates)&gt;=OG$4),IF(OR(AND(DAY(LOOKUP($F17,TenantNames,TenantStartDates))&gt;28,DAY(EOMONTH(OG$4,0))=28,DAY(OG$4)=28),AND(DAY(LOOKUP($F17,TenantNames,TenantStartDates))&gt;30,DAY(EOMONTH(OG$4,0))=30,DAY(OG$4)=30),DAY(LOOKUP($F17,TenantNames,TenantStartDates))=DAY(OG$4)),IF((LOOKUP($F17,TenantNames,TenantEndDates)-OG$4)&lt;=31,LOOKUP($F17,TenantNames,TenantTotalRevenues)-SUM($JA17:OF17),LOOKUP($F17,TenantNames,TenantMonthlyRents)),IF(AND((SUMIF($G$4:AHB$4,"&lt;"&amp;OG$4,$G17:AHB17))&gt;SUMIFS(TransactionAmounts,TenantSources,$F17,'Filtered Data'!$C$2:$C23,"&lt;"&amp;OG$4),OG$4&lt;TODAY()),"Late","Occupied")),)))</f>
        <v/>
      </c>
      <c r="OH17" s="33" t="str">
        <f>IF(ISBLANK($F17),,IF(TODAY()=OH$4,"Today",IF(AND(LOOKUP($F17,TenantNames,TenantStartDates)&lt;=OH$4,LOOKUP($F17,TenantNames,TenantEndDates)&gt;=OH$4),IF(OR(AND(DAY(LOOKUP($F17,TenantNames,TenantStartDates))&gt;28,DAY(EOMONTH(OH$4,0))=28,DAY(OH$4)=28),AND(DAY(LOOKUP($F17,TenantNames,TenantStartDates))&gt;30,DAY(EOMONTH(OH$4,0))=30,DAY(OH$4)=30),DAY(LOOKUP($F17,TenantNames,TenantStartDates))=DAY(OH$4)),IF((LOOKUP($F17,TenantNames,TenantEndDates)-OH$4)&lt;=31,LOOKUP($F17,TenantNames,TenantTotalRevenues)-SUM($JA17:OG17),LOOKUP($F17,TenantNames,TenantMonthlyRents)),IF(AND((SUMIF($G$4:AHB$4,"&lt;"&amp;OH$4,$G17:AHB17))&gt;SUMIFS(TransactionAmounts,TenantSources,$F17,'Filtered Data'!$C$2:$C23,"&lt;"&amp;OH$4),OH$4&lt;TODAY()),"Late","Occupied")),)))</f>
        <v/>
      </c>
      <c r="OI17" s="33" t="str">
        <f>IF(ISBLANK($F17),,IF(TODAY()=OI$4,"Today",IF(AND(LOOKUP($F17,TenantNames,TenantStartDates)&lt;=OI$4,LOOKUP($F17,TenantNames,TenantEndDates)&gt;=OI$4),IF(OR(AND(DAY(LOOKUP($F17,TenantNames,TenantStartDates))&gt;28,DAY(EOMONTH(OI$4,0))=28,DAY(OI$4)=28),AND(DAY(LOOKUP($F17,TenantNames,TenantStartDates))&gt;30,DAY(EOMONTH(OI$4,0))=30,DAY(OI$4)=30),DAY(LOOKUP($F17,TenantNames,TenantStartDates))=DAY(OI$4)),IF((LOOKUP($F17,TenantNames,TenantEndDates)-OI$4)&lt;=31,LOOKUP($F17,TenantNames,TenantTotalRevenues)-SUM($JA17:OH17),LOOKUP($F17,TenantNames,TenantMonthlyRents)),IF(AND((SUMIF($G$4:AHB$4,"&lt;"&amp;OI$4,$G17:AHB17))&gt;SUMIFS(TransactionAmounts,TenantSources,$F17,'Filtered Data'!$C$2:$C23,"&lt;"&amp;OI$4),OI$4&lt;TODAY()),"Late","Occupied")),)))</f>
        <v/>
      </c>
      <c r="OJ17" s="33" t="str">
        <f>IF(ISBLANK($F17),,IF(TODAY()=OJ$4,"Today",IF(AND(LOOKUP($F17,TenantNames,TenantStartDates)&lt;=OJ$4,LOOKUP($F17,TenantNames,TenantEndDates)&gt;=OJ$4),IF(OR(AND(DAY(LOOKUP($F17,TenantNames,TenantStartDates))&gt;28,DAY(EOMONTH(OJ$4,0))=28,DAY(OJ$4)=28),AND(DAY(LOOKUP($F17,TenantNames,TenantStartDates))&gt;30,DAY(EOMONTH(OJ$4,0))=30,DAY(OJ$4)=30),DAY(LOOKUP($F17,TenantNames,TenantStartDates))=DAY(OJ$4)),IF((LOOKUP($F17,TenantNames,TenantEndDates)-OJ$4)&lt;=31,LOOKUP($F17,TenantNames,TenantTotalRevenues)-SUM($JA17:OI17),LOOKUP($F17,TenantNames,TenantMonthlyRents)),IF(AND((SUMIF($G$4:AHB$4,"&lt;"&amp;OJ$4,$G17:AHB17))&gt;SUMIFS(TransactionAmounts,TenantSources,$F17,'Filtered Data'!$C$2:$C23,"&lt;"&amp;OJ$4),OJ$4&lt;TODAY()),"Late","Occupied")),)))</f>
        <v/>
      </c>
      <c r="OK17" s="33" t="str">
        <f>IF(ISBLANK($F17),,IF(TODAY()=OK$4,"Today",IF(AND(LOOKUP($F17,TenantNames,TenantStartDates)&lt;=OK$4,LOOKUP($F17,TenantNames,TenantEndDates)&gt;=OK$4),IF(OR(AND(DAY(LOOKUP($F17,TenantNames,TenantStartDates))&gt;28,DAY(EOMONTH(OK$4,0))=28,DAY(OK$4)=28),AND(DAY(LOOKUP($F17,TenantNames,TenantStartDates))&gt;30,DAY(EOMONTH(OK$4,0))=30,DAY(OK$4)=30),DAY(LOOKUP($F17,TenantNames,TenantStartDates))=DAY(OK$4)),IF((LOOKUP($F17,TenantNames,TenantEndDates)-OK$4)&lt;=31,LOOKUP($F17,TenantNames,TenantTotalRevenues)-SUM($JA17:OJ17),LOOKUP($F17,TenantNames,TenantMonthlyRents)),IF(AND((SUMIF($G$4:AHB$4,"&lt;"&amp;OK$4,$G17:AHB17))&gt;SUMIFS(TransactionAmounts,TenantSources,$F17,'Filtered Data'!$C$2:$C23,"&lt;"&amp;OK$4),OK$4&lt;TODAY()),"Late","Occupied")),)))</f>
        <v/>
      </c>
      <c r="OL17" s="33" t="str">
        <f>IF(ISBLANK($F17),,IF(TODAY()=OL$4,"Today",IF(AND(LOOKUP($F17,TenantNames,TenantStartDates)&lt;=OL$4,LOOKUP($F17,TenantNames,TenantEndDates)&gt;=OL$4),IF(OR(AND(DAY(LOOKUP($F17,TenantNames,TenantStartDates))&gt;28,DAY(EOMONTH(OL$4,0))=28,DAY(OL$4)=28),AND(DAY(LOOKUP($F17,TenantNames,TenantStartDates))&gt;30,DAY(EOMONTH(OL$4,0))=30,DAY(OL$4)=30),DAY(LOOKUP($F17,TenantNames,TenantStartDates))=DAY(OL$4)),IF((LOOKUP($F17,TenantNames,TenantEndDates)-OL$4)&lt;=31,LOOKUP($F17,TenantNames,TenantTotalRevenues)-SUM($JA17:OK17),LOOKUP($F17,TenantNames,TenantMonthlyRents)),IF(AND((SUMIF($G$4:AHB$4,"&lt;"&amp;OL$4,$G17:AHB17))&gt;SUMIFS(TransactionAmounts,TenantSources,$F17,'Filtered Data'!$C$2:$C23,"&lt;"&amp;OL$4),OL$4&lt;TODAY()),"Late","Occupied")),)))</f>
        <v/>
      </c>
      <c r="OM17" s="33" t="str">
        <f>IF(ISBLANK($F17),,IF(TODAY()=OM$4,"Today",IF(AND(LOOKUP($F17,TenantNames,TenantStartDates)&lt;=OM$4,LOOKUP($F17,TenantNames,TenantEndDates)&gt;=OM$4),IF(OR(AND(DAY(LOOKUP($F17,TenantNames,TenantStartDates))&gt;28,DAY(EOMONTH(OM$4,0))=28,DAY(OM$4)=28),AND(DAY(LOOKUP($F17,TenantNames,TenantStartDates))&gt;30,DAY(EOMONTH(OM$4,0))=30,DAY(OM$4)=30),DAY(LOOKUP($F17,TenantNames,TenantStartDates))=DAY(OM$4)),IF((LOOKUP($F17,TenantNames,TenantEndDates)-OM$4)&lt;=31,LOOKUP($F17,TenantNames,TenantTotalRevenues)-SUM($JA17:OL17),LOOKUP($F17,TenantNames,TenantMonthlyRents)),IF(AND((SUMIF($G$4:AHB$4,"&lt;"&amp;OM$4,$G17:AHB17))&gt;SUMIFS(TransactionAmounts,TenantSources,$F17,'Filtered Data'!$C$2:$C23,"&lt;"&amp;OM$4),OM$4&lt;TODAY()),"Late","Occupied")),)))</f>
        <v/>
      </c>
      <c r="ON17" s="33" t="str">
        <f>IF(ISBLANK($F17),,IF(TODAY()=ON$4,"Today",IF(AND(LOOKUP($F17,TenantNames,TenantStartDates)&lt;=ON$4,LOOKUP($F17,TenantNames,TenantEndDates)&gt;=ON$4),IF(OR(AND(DAY(LOOKUP($F17,TenantNames,TenantStartDates))&gt;28,DAY(EOMONTH(ON$4,0))=28,DAY(ON$4)=28),AND(DAY(LOOKUP($F17,TenantNames,TenantStartDates))&gt;30,DAY(EOMONTH(ON$4,0))=30,DAY(ON$4)=30),DAY(LOOKUP($F17,TenantNames,TenantStartDates))=DAY(ON$4)),IF((LOOKUP($F17,TenantNames,TenantEndDates)-ON$4)&lt;=31,LOOKUP($F17,TenantNames,TenantTotalRevenues)-SUM($JA17:OM17),LOOKUP($F17,TenantNames,TenantMonthlyRents)),IF(AND((SUMIF($G$4:AHB$4,"&lt;"&amp;ON$4,$G17:AHB17))&gt;SUMIFS(TransactionAmounts,TenantSources,$F17,'Filtered Data'!$C$2:$C23,"&lt;"&amp;ON$4),ON$4&lt;TODAY()),"Late","Occupied")),)))</f>
        <v/>
      </c>
      <c r="OO17" s="33" t="str">
        <f>IF(ISBLANK($F17),,IF(TODAY()=OO$4,"Today",IF(AND(LOOKUP($F17,TenantNames,TenantStartDates)&lt;=OO$4,LOOKUP($F17,TenantNames,TenantEndDates)&gt;=OO$4),IF(OR(AND(DAY(LOOKUP($F17,TenantNames,TenantStartDates))&gt;28,DAY(EOMONTH(OO$4,0))=28,DAY(OO$4)=28),AND(DAY(LOOKUP($F17,TenantNames,TenantStartDates))&gt;30,DAY(EOMONTH(OO$4,0))=30,DAY(OO$4)=30),DAY(LOOKUP($F17,TenantNames,TenantStartDates))=DAY(OO$4)),IF((LOOKUP($F17,TenantNames,TenantEndDates)-OO$4)&lt;=31,LOOKUP($F17,TenantNames,TenantTotalRevenues)-SUM($JA17:ON17),LOOKUP($F17,TenantNames,TenantMonthlyRents)),IF(AND((SUMIF($G$4:AHB$4,"&lt;"&amp;OO$4,$G17:AHB17))&gt;SUMIFS(TransactionAmounts,TenantSources,$F17,'Filtered Data'!$C$2:$C23,"&lt;"&amp;OO$4),OO$4&lt;TODAY()),"Late","Occupied")),)))</f>
        <v/>
      </c>
      <c r="OP17" s="33" t="str">
        <f>IF(ISBLANK($F17),,IF(TODAY()=OP$4,"Today",IF(AND(LOOKUP($F17,TenantNames,TenantStartDates)&lt;=OP$4,LOOKUP($F17,TenantNames,TenantEndDates)&gt;=OP$4),IF(OR(AND(DAY(LOOKUP($F17,TenantNames,TenantStartDates))&gt;28,DAY(EOMONTH(OP$4,0))=28,DAY(OP$4)=28),AND(DAY(LOOKUP($F17,TenantNames,TenantStartDates))&gt;30,DAY(EOMONTH(OP$4,0))=30,DAY(OP$4)=30),DAY(LOOKUP($F17,TenantNames,TenantStartDates))=DAY(OP$4)),IF((LOOKUP($F17,TenantNames,TenantEndDates)-OP$4)&lt;=31,LOOKUP($F17,TenantNames,TenantTotalRevenues)-SUM($JA17:OO17),LOOKUP($F17,TenantNames,TenantMonthlyRents)),IF(AND((SUMIF($G$4:AHB$4,"&lt;"&amp;OP$4,$G17:AHB17))&gt;SUMIFS(TransactionAmounts,TenantSources,$F17,'Filtered Data'!$C$2:$C23,"&lt;"&amp;OP$4),OP$4&lt;TODAY()),"Late","Occupied")),)))</f>
        <v/>
      </c>
      <c r="OQ17" s="33" t="str">
        <f>IF(ISBLANK($F17),,IF(TODAY()=OQ$4,"Today",IF(AND(LOOKUP($F17,TenantNames,TenantStartDates)&lt;=OQ$4,LOOKUP($F17,TenantNames,TenantEndDates)&gt;=OQ$4),IF(OR(AND(DAY(LOOKUP($F17,TenantNames,TenantStartDates))&gt;28,DAY(EOMONTH(OQ$4,0))=28,DAY(OQ$4)=28),AND(DAY(LOOKUP($F17,TenantNames,TenantStartDates))&gt;30,DAY(EOMONTH(OQ$4,0))=30,DAY(OQ$4)=30),DAY(LOOKUP($F17,TenantNames,TenantStartDates))=DAY(OQ$4)),IF((LOOKUP($F17,TenantNames,TenantEndDates)-OQ$4)&lt;=31,LOOKUP($F17,TenantNames,TenantTotalRevenues)-SUM($JA17:OP17),LOOKUP($F17,TenantNames,TenantMonthlyRents)),IF(AND((SUMIF($G$4:AHB$4,"&lt;"&amp;OQ$4,$G17:AHB17))&gt;SUMIFS(TransactionAmounts,TenantSources,$F17,'Filtered Data'!$C$2:$C23,"&lt;"&amp;OQ$4),OQ$4&lt;TODAY()),"Late","Occupied")),)))</f>
        <v/>
      </c>
      <c r="OR17" s="33" t="str">
        <f>IF(ISBLANK($F17),,IF(TODAY()=OR$4,"Today",IF(AND(LOOKUP($F17,TenantNames,TenantStartDates)&lt;=OR$4,LOOKUP($F17,TenantNames,TenantEndDates)&gt;=OR$4),IF(OR(AND(DAY(LOOKUP($F17,TenantNames,TenantStartDates))&gt;28,DAY(EOMONTH(OR$4,0))=28,DAY(OR$4)=28),AND(DAY(LOOKUP($F17,TenantNames,TenantStartDates))&gt;30,DAY(EOMONTH(OR$4,0))=30,DAY(OR$4)=30),DAY(LOOKUP($F17,TenantNames,TenantStartDates))=DAY(OR$4)),IF((LOOKUP($F17,TenantNames,TenantEndDates)-OR$4)&lt;=31,LOOKUP($F17,TenantNames,TenantTotalRevenues)-SUM($JA17:OQ17),LOOKUP($F17,TenantNames,TenantMonthlyRents)),IF(AND((SUMIF($G$4:AHB$4,"&lt;"&amp;OR$4,$G17:AHB17))&gt;SUMIFS(TransactionAmounts,TenantSources,$F17,'Filtered Data'!$C$2:$C23,"&lt;"&amp;OR$4),OR$4&lt;TODAY()),"Late","Occupied")),)))</f>
        <v/>
      </c>
      <c r="OS17" s="33" t="str">
        <f>IF(ISBLANK($F17),,IF(TODAY()=OS$4,"Today",IF(AND(LOOKUP($F17,TenantNames,TenantStartDates)&lt;=OS$4,LOOKUP($F17,TenantNames,TenantEndDates)&gt;=OS$4),IF(OR(AND(DAY(LOOKUP($F17,TenantNames,TenantStartDates))&gt;28,DAY(EOMONTH(OS$4,0))=28,DAY(OS$4)=28),AND(DAY(LOOKUP($F17,TenantNames,TenantStartDates))&gt;30,DAY(EOMONTH(OS$4,0))=30,DAY(OS$4)=30),DAY(LOOKUP($F17,TenantNames,TenantStartDates))=DAY(OS$4)),IF((LOOKUP($F17,TenantNames,TenantEndDates)-OS$4)&lt;=31,LOOKUP($F17,TenantNames,TenantTotalRevenues)-SUM($JA17:OR17),LOOKUP($F17,TenantNames,TenantMonthlyRents)),IF(AND((SUMIF($G$4:AHB$4,"&lt;"&amp;OS$4,$G17:AHB17))&gt;SUMIFS(TransactionAmounts,TenantSources,$F17,'Filtered Data'!$C$2:$C23,"&lt;"&amp;OS$4),OS$4&lt;TODAY()),"Late","Occupied")),)))</f>
        <v/>
      </c>
      <c r="OT17" s="33" t="str">
        <f>IF(ISBLANK($F17),,IF(TODAY()=OT$4,"Today",IF(AND(LOOKUP($F17,TenantNames,TenantStartDates)&lt;=OT$4,LOOKUP($F17,TenantNames,TenantEndDates)&gt;=OT$4),IF(OR(AND(DAY(LOOKUP($F17,TenantNames,TenantStartDates))&gt;28,DAY(EOMONTH(OT$4,0))=28,DAY(OT$4)=28),AND(DAY(LOOKUP($F17,TenantNames,TenantStartDates))&gt;30,DAY(EOMONTH(OT$4,0))=30,DAY(OT$4)=30),DAY(LOOKUP($F17,TenantNames,TenantStartDates))=DAY(OT$4)),IF((LOOKUP($F17,TenantNames,TenantEndDates)-OT$4)&lt;=31,LOOKUP($F17,TenantNames,TenantTotalRevenues)-SUM($JA17:OS17),LOOKUP($F17,TenantNames,TenantMonthlyRents)),IF(AND((SUMIF($G$4:AHB$4,"&lt;"&amp;OT$4,$G17:AHB17))&gt;SUMIFS(TransactionAmounts,TenantSources,$F17,'Filtered Data'!$C$2:$C23,"&lt;"&amp;OT$4),OT$4&lt;TODAY()),"Late","Occupied")),)))</f>
        <v/>
      </c>
      <c r="OU17" s="33" t="str">
        <f>IF(ISBLANK($F17),,IF(TODAY()=OU$4,"Today",IF(AND(LOOKUP($F17,TenantNames,TenantStartDates)&lt;=OU$4,LOOKUP($F17,TenantNames,TenantEndDates)&gt;=OU$4),IF(OR(AND(DAY(LOOKUP($F17,TenantNames,TenantStartDates))&gt;28,DAY(EOMONTH(OU$4,0))=28,DAY(OU$4)=28),AND(DAY(LOOKUP($F17,TenantNames,TenantStartDates))&gt;30,DAY(EOMONTH(OU$4,0))=30,DAY(OU$4)=30),DAY(LOOKUP($F17,TenantNames,TenantStartDates))=DAY(OU$4)),IF((LOOKUP($F17,TenantNames,TenantEndDates)-OU$4)&lt;=31,LOOKUP($F17,TenantNames,TenantTotalRevenues)-SUM($JA17:OT17),LOOKUP($F17,TenantNames,TenantMonthlyRents)),IF(AND((SUMIF($G$4:AHB$4,"&lt;"&amp;OU$4,$G17:AHB17))&gt;SUMIFS(TransactionAmounts,TenantSources,$F17,'Filtered Data'!$C$2:$C23,"&lt;"&amp;OU$4),OU$4&lt;TODAY()),"Late","Occupied")),)))</f>
        <v/>
      </c>
      <c r="OV17" s="33" t="str">
        <f>IF(ISBLANK($F17),,IF(TODAY()=OV$4,"Today",IF(AND(LOOKUP($F17,TenantNames,TenantStartDates)&lt;=OV$4,LOOKUP($F17,TenantNames,TenantEndDates)&gt;=OV$4),IF(OR(AND(DAY(LOOKUP($F17,TenantNames,TenantStartDates))&gt;28,DAY(EOMONTH(OV$4,0))=28,DAY(OV$4)=28),AND(DAY(LOOKUP($F17,TenantNames,TenantStartDates))&gt;30,DAY(EOMONTH(OV$4,0))=30,DAY(OV$4)=30),DAY(LOOKUP($F17,TenantNames,TenantStartDates))=DAY(OV$4)),IF((LOOKUP($F17,TenantNames,TenantEndDates)-OV$4)&lt;=31,LOOKUP($F17,TenantNames,TenantTotalRevenues)-SUM($JA17:OU17),LOOKUP($F17,TenantNames,TenantMonthlyRents)),IF(AND((SUMIF($G$4:AHB$4,"&lt;"&amp;OV$4,$G17:AHB17))&gt;SUMIFS(TransactionAmounts,TenantSources,$F17,'Filtered Data'!$C$2:$C23,"&lt;"&amp;OV$4),OV$4&lt;TODAY()),"Late","Occupied")),)))</f>
        <v/>
      </c>
      <c r="OW17" s="33" t="str">
        <f>IF(ISBLANK($F17),,IF(TODAY()=OW$4,"Today",IF(AND(LOOKUP($F17,TenantNames,TenantStartDates)&lt;=OW$4,LOOKUP($F17,TenantNames,TenantEndDates)&gt;=OW$4),IF(OR(AND(DAY(LOOKUP($F17,TenantNames,TenantStartDates))&gt;28,DAY(EOMONTH(OW$4,0))=28,DAY(OW$4)=28),AND(DAY(LOOKUP($F17,TenantNames,TenantStartDates))&gt;30,DAY(EOMONTH(OW$4,0))=30,DAY(OW$4)=30),DAY(LOOKUP($F17,TenantNames,TenantStartDates))=DAY(OW$4)),IF((LOOKUP($F17,TenantNames,TenantEndDates)-OW$4)&lt;=31,LOOKUP($F17,TenantNames,TenantTotalRevenues)-SUM($JA17:OV17),LOOKUP($F17,TenantNames,TenantMonthlyRents)),IF(AND((SUMIF($G$4:AHB$4,"&lt;"&amp;OW$4,$G17:AHB17))&gt;SUMIFS(TransactionAmounts,TenantSources,$F17,'Filtered Data'!$C$2:$C23,"&lt;"&amp;OW$4),OW$4&lt;TODAY()),"Late","Occupied")),)))</f>
        <v/>
      </c>
      <c r="OX17" s="33" t="str">
        <f>IF(ISBLANK($F17),,IF(TODAY()=OX$4,"Today",IF(AND(LOOKUP($F17,TenantNames,TenantStartDates)&lt;=OX$4,LOOKUP($F17,TenantNames,TenantEndDates)&gt;=OX$4),IF(OR(AND(DAY(LOOKUP($F17,TenantNames,TenantStartDates))&gt;28,DAY(EOMONTH(OX$4,0))=28,DAY(OX$4)=28),AND(DAY(LOOKUP($F17,TenantNames,TenantStartDates))&gt;30,DAY(EOMONTH(OX$4,0))=30,DAY(OX$4)=30),DAY(LOOKUP($F17,TenantNames,TenantStartDates))=DAY(OX$4)),IF((LOOKUP($F17,TenantNames,TenantEndDates)-OX$4)&lt;=31,LOOKUP($F17,TenantNames,TenantTotalRevenues)-SUM($JA17:OW17),LOOKUP($F17,TenantNames,TenantMonthlyRents)),IF(AND((SUMIF($G$4:AHB$4,"&lt;"&amp;OX$4,$G17:AHB17))&gt;SUMIFS(TransactionAmounts,TenantSources,$F17,'Filtered Data'!$C$2:$C23,"&lt;"&amp;OX$4),OX$4&lt;TODAY()),"Late","Occupied")),)))</f>
        <v/>
      </c>
      <c r="OY17" s="33" t="str">
        <f>IF(ISBLANK($F17),,IF(TODAY()=OY$4,"Today",IF(AND(LOOKUP($F17,TenantNames,TenantStartDates)&lt;=OY$4,LOOKUP($F17,TenantNames,TenantEndDates)&gt;=OY$4),IF(OR(AND(DAY(LOOKUP($F17,TenantNames,TenantStartDates))&gt;28,DAY(EOMONTH(OY$4,0))=28,DAY(OY$4)=28),AND(DAY(LOOKUP($F17,TenantNames,TenantStartDates))&gt;30,DAY(EOMONTH(OY$4,0))=30,DAY(OY$4)=30),DAY(LOOKUP($F17,TenantNames,TenantStartDates))=DAY(OY$4)),IF((LOOKUP($F17,TenantNames,TenantEndDates)-OY$4)&lt;=31,LOOKUP($F17,TenantNames,TenantTotalRevenues)-SUM($JA17:OX17),LOOKUP($F17,TenantNames,TenantMonthlyRents)),IF(AND((SUMIF($G$4:AHB$4,"&lt;"&amp;OY$4,$G17:AHB17))&gt;SUMIFS(TransactionAmounts,TenantSources,$F17,'Filtered Data'!$C$2:$C23,"&lt;"&amp;OY$4),OY$4&lt;TODAY()),"Late","Occupied")),)))</f>
        <v/>
      </c>
      <c r="OZ17" s="33" t="str">
        <f>IF(ISBLANK($F17),,IF(TODAY()=OZ$4,"Today",IF(AND(LOOKUP($F17,TenantNames,TenantStartDates)&lt;=OZ$4,LOOKUP($F17,TenantNames,TenantEndDates)&gt;=OZ$4),IF(OR(AND(DAY(LOOKUP($F17,TenantNames,TenantStartDates))&gt;28,DAY(EOMONTH(OZ$4,0))=28,DAY(OZ$4)=28),AND(DAY(LOOKUP($F17,TenantNames,TenantStartDates))&gt;30,DAY(EOMONTH(OZ$4,0))=30,DAY(OZ$4)=30),DAY(LOOKUP($F17,TenantNames,TenantStartDates))=DAY(OZ$4)),IF((LOOKUP($F17,TenantNames,TenantEndDates)-OZ$4)&lt;=31,LOOKUP($F17,TenantNames,TenantTotalRevenues)-SUM($JA17:OY17),LOOKUP($F17,TenantNames,TenantMonthlyRents)),IF(AND((SUMIF($G$4:AHB$4,"&lt;"&amp;OZ$4,$G17:AHB17))&gt;SUMIFS(TransactionAmounts,TenantSources,$F17,'Filtered Data'!$C$2:$C23,"&lt;"&amp;OZ$4),OZ$4&lt;TODAY()),"Late","Occupied")),)))</f>
        <v/>
      </c>
      <c r="PA17" s="33" t="str">
        <f>IF(ISBLANK($F17),,IF(TODAY()=PA$4,"Today",IF(AND(LOOKUP($F17,TenantNames,TenantStartDates)&lt;=PA$4,LOOKUP($F17,TenantNames,TenantEndDates)&gt;=PA$4),IF(OR(AND(DAY(LOOKUP($F17,TenantNames,TenantStartDates))&gt;28,DAY(EOMONTH(PA$4,0))=28,DAY(PA$4)=28),AND(DAY(LOOKUP($F17,TenantNames,TenantStartDates))&gt;30,DAY(EOMONTH(PA$4,0))=30,DAY(PA$4)=30),DAY(LOOKUP($F17,TenantNames,TenantStartDates))=DAY(PA$4)),IF((LOOKUP($F17,TenantNames,TenantEndDates)-PA$4)&lt;=31,LOOKUP($F17,TenantNames,TenantTotalRevenues)-SUM($JA17:OZ17),LOOKUP($F17,TenantNames,TenantMonthlyRents)),IF(AND((SUMIF($G$4:AHB$4,"&lt;"&amp;PA$4,$G17:AHB17))&gt;SUMIFS(TransactionAmounts,TenantSources,$F17,'Filtered Data'!$C$2:$C23,"&lt;"&amp;PA$4),PA$4&lt;TODAY()),"Late","Occupied")),)))</f>
        <v/>
      </c>
      <c r="PB17" s="33" t="str">
        <f>IF(ISBLANK($F17),,IF(TODAY()=PB$4,"Today",IF(AND(LOOKUP($F17,TenantNames,TenantStartDates)&lt;=PB$4,LOOKUP($F17,TenantNames,TenantEndDates)&gt;=PB$4),IF(OR(AND(DAY(LOOKUP($F17,TenantNames,TenantStartDates))&gt;28,DAY(EOMONTH(PB$4,0))=28,DAY(PB$4)=28),AND(DAY(LOOKUP($F17,TenantNames,TenantStartDates))&gt;30,DAY(EOMONTH(PB$4,0))=30,DAY(PB$4)=30),DAY(LOOKUP($F17,TenantNames,TenantStartDates))=DAY(PB$4)),IF((LOOKUP($F17,TenantNames,TenantEndDates)-PB$4)&lt;=31,LOOKUP($F17,TenantNames,TenantTotalRevenues)-SUM($JA17:PA17),LOOKUP($F17,TenantNames,TenantMonthlyRents)),IF(AND((SUMIF($G$4:AHB$4,"&lt;"&amp;PB$4,$G17:AHB17))&gt;SUMIFS(TransactionAmounts,TenantSources,$F17,'Filtered Data'!$C$2:$C23,"&lt;"&amp;PB$4),PB$4&lt;TODAY()),"Late","Occupied")),)))</f>
        <v/>
      </c>
      <c r="PC17" s="33" t="str">
        <f>IF(ISBLANK($F17),,IF(TODAY()=PC$4,"Today",IF(AND(LOOKUP($F17,TenantNames,TenantStartDates)&lt;=PC$4,LOOKUP($F17,TenantNames,TenantEndDates)&gt;=PC$4),IF(OR(AND(DAY(LOOKUP($F17,TenantNames,TenantStartDates))&gt;28,DAY(EOMONTH(PC$4,0))=28,DAY(PC$4)=28),AND(DAY(LOOKUP($F17,TenantNames,TenantStartDates))&gt;30,DAY(EOMONTH(PC$4,0))=30,DAY(PC$4)=30),DAY(LOOKUP($F17,TenantNames,TenantStartDates))=DAY(PC$4)),IF((LOOKUP($F17,TenantNames,TenantEndDates)-PC$4)&lt;=31,LOOKUP($F17,TenantNames,TenantTotalRevenues)-SUM($JA17:PB17),LOOKUP($F17,TenantNames,TenantMonthlyRents)),IF(AND((SUMIF($G$4:AHB$4,"&lt;"&amp;PC$4,$G17:AHB17))&gt;SUMIFS(TransactionAmounts,TenantSources,$F17,'Filtered Data'!$C$2:$C23,"&lt;"&amp;PC$4),PC$4&lt;TODAY()),"Late","Occupied")),)))</f>
        <v/>
      </c>
      <c r="PD17" s="33" t="str">
        <f>IF(ISBLANK($F17),,IF(TODAY()=PD$4,"Today",IF(AND(LOOKUP($F17,TenantNames,TenantStartDates)&lt;=PD$4,LOOKUP($F17,TenantNames,TenantEndDates)&gt;=PD$4),IF(OR(AND(DAY(LOOKUP($F17,TenantNames,TenantStartDates))&gt;28,DAY(EOMONTH(PD$4,0))=28,DAY(PD$4)=28),AND(DAY(LOOKUP($F17,TenantNames,TenantStartDates))&gt;30,DAY(EOMONTH(PD$4,0))=30,DAY(PD$4)=30),DAY(LOOKUP($F17,TenantNames,TenantStartDates))=DAY(PD$4)),IF((LOOKUP($F17,TenantNames,TenantEndDates)-PD$4)&lt;=31,LOOKUP($F17,TenantNames,TenantTotalRevenues)-SUM($JA17:PC17),LOOKUP($F17,TenantNames,TenantMonthlyRents)),IF(AND((SUMIF($G$4:AHB$4,"&lt;"&amp;PD$4,$G17:AHB17))&gt;SUMIFS(TransactionAmounts,TenantSources,$F17,'Filtered Data'!$C$2:$C23,"&lt;"&amp;PD$4),PD$4&lt;TODAY()),"Late","Occupied")),)))</f>
        <v/>
      </c>
      <c r="PE17" s="33" t="str">
        <f>IF(ISBLANK($F17),,IF(TODAY()=PE$4,"Today",IF(AND(LOOKUP($F17,TenantNames,TenantStartDates)&lt;=PE$4,LOOKUP($F17,TenantNames,TenantEndDates)&gt;=PE$4),IF(OR(AND(DAY(LOOKUP($F17,TenantNames,TenantStartDates))&gt;28,DAY(EOMONTH(PE$4,0))=28,DAY(PE$4)=28),AND(DAY(LOOKUP($F17,TenantNames,TenantStartDates))&gt;30,DAY(EOMONTH(PE$4,0))=30,DAY(PE$4)=30),DAY(LOOKUP($F17,TenantNames,TenantStartDates))=DAY(PE$4)),IF((LOOKUP($F17,TenantNames,TenantEndDates)-PE$4)&lt;=31,LOOKUP($F17,TenantNames,TenantTotalRevenues)-SUM($JA17:PD17),LOOKUP($F17,TenantNames,TenantMonthlyRents)),IF(AND((SUMIF($G$4:AHB$4,"&lt;"&amp;PE$4,$G17:AHB17))&gt;SUMIFS(TransactionAmounts,TenantSources,$F17,'Filtered Data'!$C$2:$C23,"&lt;"&amp;PE$4),PE$4&lt;TODAY()),"Late","Occupied")),)))</f>
        <v/>
      </c>
      <c r="PF17" s="33" t="str">
        <f>IF(ISBLANK($F17),,IF(TODAY()=PF$4,"Today",IF(AND(LOOKUP($F17,TenantNames,TenantStartDates)&lt;=PF$4,LOOKUP($F17,TenantNames,TenantEndDates)&gt;=PF$4),IF(OR(AND(DAY(LOOKUP($F17,TenantNames,TenantStartDates))&gt;28,DAY(EOMONTH(PF$4,0))=28,DAY(PF$4)=28),AND(DAY(LOOKUP($F17,TenantNames,TenantStartDates))&gt;30,DAY(EOMONTH(PF$4,0))=30,DAY(PF$4)=30),DAY(LOOKUP($F17,TenantNames,TenantStartDates))=DAY(PF$4)),IF((LOOKUP($F17,TenantNames,TenantEndDates)-PF$4)&lt;=31,LOOKUP($F17,TenantNames,TenantTotalRevenues)-SUM($JA17:PE17),LOOKUP($F17,TenantNames,TenantMonthlyRents)),IF(AND((SUMIF($G$4:AHB$4,"&lt;"&amp;PF$4,$G17:AHB17))&gt;SUMIFS(TransactionAmounts,TenantSources,$F17,'Filtered Data'!$C$2:$C23,"&lt;"&amp;PF$4),PF$4&lt;TODAY()),"Late","Occupied")),)))</f>
        <v/>
      </c>
      <c r="PG17" s="33" t="str">
        <f>IF(ISBLANK($F17),,IF(TODAY()=PG$4,"Today",IF(AND(LOOKUP($F17,TenantNames,TenantStartDates)&lt;=PG$4,LOOKUP($F17,TenantNames,TenantEndDates)&gt;=PG$4),IF(OR(AND(DAY(LOOKUP($F17,TenantNames,TenantStartDates))&gt;28,DAY(EOMONTH(PG$4,0))=28,DAY(PG$4)=28),AND(DAY(LOOKUP($F17,TenantNames,TenantStartDates))&gt;30,DAY(EOMONTH(PG$4,0))=30,DAY(PG$4)=30),DAY(LOOKUP($F17,TenantNames,TenantStartDates))=DAY(PG$4)),IF((LOOKUP($F17,TenantNames,TenantEndDates)-PG$4)&lt;=31,LOOKUP($F17,TenantNames,TenantTotalRevenues)-SUM($JA17:PF17),LOOKUP($F17,TenantNames,TenantMonthlyRents)),IF(AND((SUMIF($G$4:AHB$4,"&lt;"&amp;PG$4,$G17:AHB17))&gt;SUMIFS(TransactionAmounts,TenantSources,$F17,'Filtered Data'!$C$2:$C23,"&lt;"&amp;PG$4),PG$4&lt;TODAY()),"Late","Occupied")),)))</f>
        <v/>
      </c>
      <c r="PH17" s="33" t="str">
        <f>IF(ISBLANK($F17),,IF(TODAY()=PH$4,"Today",IF(AND(LOOKUP($F17,TenantNames,TenantStartDates)&lt;=PH$4,LOOKUP($F17,TenantNames,TenantEndDates)&gt;=PH$4),IF(OR(AND(DAY(LOOKUP($F17,TenantNames,TenantStartDates))&gt;28,DAY(EOMONTH(PH$4,0))=28,DAY(PH$4)=28),AND(DAY(LOOKUP($F17,TenantNames,TenantStartDates))&gt;30,DAY(EOMONTH(PH$4,0))=30,DAY(PH$4)=30),DAY(LOOKUP($F17,TenantNames,TenantStartDates))=DAY(PH$4)),IF((LOOKUP($F17,TenantNames,TenantEndDates)-PH$4)&lt;=31,LOOKUP($F17,TenantNames,TenantTotalRevenues)-SUM($JA17:PG17),LOOKUP($F17,TenantNames,TenantMonthlyRents)),IF(AND((SUMIF($G$4:AHB$4,"&lt;"&amp;PH$4,$G17:AHB17))&gt;SUMIFS(TransactionAmounts,TenantSources,$F17,'Filtered Data'!$C$2:$C23,"&lt;"&amp;PH$4),PH$4&lt;TODAY()),"Late","Occupied")),)))</f>
        <v/>
      </c>
      <c r="PI17" s="33" t="str">
        <f>IF(ISBLANK($F17),,IF(TODAY()=PI$4,"Today",IF(AND(LOOKUP($F17,TenantNames,TenantStartDates)&lt;=PI$4,LOOKUP($F17,TenantNames,TenantEndDates)&gt;=PI$4),IF(OR(AND(DAY(LOOKUP($F17,TenantNames,TenantStartDates))&gt;28,DAY(EOMONTH(PI$4,0))=28,DAY(PI$4)=28),AND(DAY(LOOKUP($F17,TenantNames,TenantStartDates))&gt;30,DAY(EOMONTH(PI$4,0))=30,DAY(PI$4)=30),DAY(LOOKUP($F17,TenantNames,TenantStartDates))=DAY(PI$4)),IF((LOOKUP($F17,TenantNames,TenantEndDates)-PI$4)&lt;=31,LOOKUP($F17,TenantNames,TenantTotalRevenues)-SUM($JA17:PH17),LOOKUP($F17,TenantNames,TenantMonthlyRents)),IF(AND((SUMIF($G$4:AHB$4,"&lt;"&amp;PI$4,$G17:AHB17))&gt;SUMIFS(TransactionAmounts,TenantSources,$F17,'Filtered Data'!$C$2:$C23,"&lt;"&amp;PI$4),PI$4&lt;TODAY()),"Late","Occupied")),)))</f>
        <v/>
      </c>
      <c r="PJ17" s="33" t="str">
        <f>IF(ISBLANK($F17),,IF(TODAY()=PJ$4,"Today",IF(AND(LOOKUP($F17,TenantNames,TenantStartDates)&lt;=PJ$4,LOOKUP($F17,TenantNames,TenantEndDates)&gt;=PJ$4),IF(OR(AND(DAY(LOOKUP($F17,TenantNames,TenantStartDates))&gt;28,DAY(EOMONTH(PJ$4,0))=28,DAY(PJ$4)=28),AND(DAY(LOOKUP($F17,TenantNames,TenantStartDates))&gt;30,DAY(EOMONTH(PJ$4,0))=30,DAY(PJ$4)=30),DAY(LOOKUP($F17,TenantNames,TenantStartDates))=DAY(PJ$4)),IF((LOOKUP($F17,TenantNames,TenantEndDates)-PJ$4)&lt;=31,LOOKUP($F17,TenantNames,TenantTotalRevenues)-SUM($JA17:PI17),LOOKUP($F17,TenantNames,TenantMonthlyRents)),IF(AND((SUMIF($G$4:AHB$4,"&lt;"&amp;PJ$4,$G17:AHB17))&gt;SUMIFS(TransactionAmounts,TenantSources,$F17,'Filtered Data'!$C$2:$C23,"&lt;"&amp;PJ$4),PJ$4&lt;TODAY()),"Late","Occupied")),)))</f>
        <v/>
      </c>
      <c r="PK17" s="33" t="str">
        <f>IF(ISBLANK($F17),,IF(TODAY()=PK$4,"Today",IF(AND(LOOKUP($F17,TenantNames,TenantStartDates)&lt;=PK$4,LOOKUP($F17,TenantNames,TenantEndDates)&gt;=PK$4),IF(OR(AND(DAY(LOOKUP($F17,TenantNames,TenantStartDates))&gt;28,DAY(EOMONTH(PK$4,0))=28,DAY(PK$4)=28),AND(DAY(LOOKUP($F17,TenantNames,TenantStartDates))&gt;30,DAY(EOMONTH(PK$4,0))=30,DAY(PK$4)=30),DAY(LOOKUP($F17,TenantNames,TenantStartDates))=DAY(PK$4)),IF((LOOKUP($F17,TenantNames,TenantEndDates)-PK$4)&lt;=31,LOOKUP($F17,TenantNames,TenantTotalRevenues)-SUM($JA17:PJ17),LOOKUP($F17,TenantNames,TenantMonthlyRents)),IF(AND((SUMIF($G$4:AHB$4,"&lt;"&amp;PK$4,$G17:AHB17))&gt;SUMIFS(TransactionAmounts,TenantSources,$F17,'Filtered Data'!$C$2:$C23,"&lt;"&amp;PK$4),PK$4&lt;TODAY()),"Late","Occupied")),)))</f>
        <v/>
      </c>
      <c r="PL17" s="33" t="str">
        <f>IF(ISBLANK($F17),,IF(TODAY()=PL$4,"Today",IF(AND(LOOKUP($F17,TenantNames,TenantStartDates)&lt;=PL$4,LOOKUP($F17,TenantNames,TenantEndDates)&gt;=PL$4),IF(OR(AND(DAY(LOOKUP($F17,TenantNames,TenantStartDates))&gt;28,DAY(EOMONTH(PL$4,0))=28,DAY(PL$4)=28),AND(DAY(LOOKUP($F17,TenantNames,TenantStartDates))&gt;30,DAY(EOMONTH(PL$4,0))=30,DAY(PL$4)=30),DAY(LOOKUP($F17,TenantNames,TenantStartDates))=DAY(PL$4)),IF((LOOKUP($F17,TenantNames,TenantEndDates)-PL$4)&lt;=31,LOOKUP($F17,TenantNames,TenantTotalRevenues)-SUM($JA17:PK17),LOOKUP($F17,TenantNames,TenantMonthlyRents)),IF(AND((SUMIF($G$4:AHB$4,"&lt;"&amp;PL$4,$G17:AHB17))&gt;SUMIFS(TransactionAmounts,TenantSources,$F17,'Filtered Data'!$C$2:$C23,"&lt;"&amp;PL$4),PL$4&lt;TODAY()),"Late","Occupied")),)))</f>
        <v/>
      </c>
      <c r="PM17" s="33" t="str">
        <f>IF(ISBLANK($F17),,IF(TODAY()=PM$4,"Today",IF(AND(LOOKUP($F17,TenantNames,TenantStartDates)&lt;=PM$4,LOOKUP($F17,TenantNames,TenantEndDates)&gt;=PM$4),IF(OR(AND(DAY(LOOKUP($F17,TenantNames,TenantStartDates))&gt;28,DAY(EOMONTH(PM$4,0))=28,DAY(PM$4)=28),AND(DAY(LOOKUP($F17,TenantNames,TenantStartDates))&gt;30,DAY(EOMONTH(PM$4,0))=30,DAY(PM$4)=30),DAY(LOOKUP($F17,TenantNames,TenantStartDates))=DAY(PM$4)),IF((LOOKUP($F17,TenantNames,TenantEndDates)-PM$4)&lt;=31,LOOKUP($F17,TenantNames,TenantTotalRevenues)-SUM($JA17:PL17),LOOKUP($F17,TenantNames,TenantMonthlyRents)),IF(AND((SUMIF($G$4:AHB$4,"&lt;"&amp;PM$4,$G17:AHB17))&gt;SUMIFS(TransactionAmounts,TenantSources,$F17,'Filtered Data'!$C$2:$C23,"&lt;"&amp;PM$4),PM$4&lt;TODAY()),"Late","Occupied")),)))</f>
        <v/>
      </c>
      <c r="PN17" s="33" t="str">
        <f>IF(ISBLANK($F17),,IF(TODAY()=PN$4,"Today",IF(AND(LOOKUP($F17,TenantNames,TenantStartDates)&lt;=PN$4,LOOKUP($F17,TenantNames,TenantEndDates)&gt;=PN$4),IF(OR(AND(DAY(LOOKUP($F17,TenantNames,TenantStartDates))&gt;28,DAY(EOMONTH(PN$4,0))=28,DAY(PN$4)=28),AND(DAY(LOOKUP($F17,TenantNames,TenantStartDates))&gt;30,DAY(EOMONTH(PN$4,0))=30,DAY(PN$4)=30),DAY(LOOKUP($F17,TenantNames,TenantStartDates))=DAY(PN$4)),IF((LOOKUP($F17,TenantNames,TenantEndDates)-PN$4)&lt;=31,LOOKUP($F17,TenantNames,TenantTotalRevenues)-SUM($JA17:PM17),LOOKUP($F17,TenantNames,TenantMonthlyRents)),IF(AND((SUMIF($G$4:AHB$4,"&lt;"&amp;PN$4,$G17:AHB17))&gt;SUMIFS(TransactionAmounts,TenantSources,$F17,'Filtered Data'!$C$2:$C23,"&lt;"&amp;PN$4),PN$4&lt;TODAY()),"Late","Occupied")),)))</f>
        <v/>
      </c>
      <c r="PO17" s="33" t="str">
        <f>IF(ISBLANK($F17),,IF(TODAY()=PO$4,"Today",IF(AND(LOOKUP($F17,TenantNames,TenantStartDates)&lt;=PO$4,LOOKUP($F17,TenantNames,TenantEndDates)&gt;=PO$4),IF(OR(AND(DAY(LOOKUP($F17,TenantNames,TenantStartDates))&gt;28,DAY(EOMONTH(PO$4,0))=28,DAY(PO$4)=28),AND(DAY(LOOKUP($F17,TenantNames,TenantStartDates))&gt;30,DAY(EOMONTH(PO$4,0))=30,DAY(PO$4)=30),DAY(LOOKUP($F17,TenantNames,TenantStartDates))=DAY(PO$4)),IF((LOOKUP($F17,TenantNames,TenantEndDates)-PO$4)&lt;=31,LOOKUP($F17,TenantNames,TenantTotalRevenues)-SUM($JA17:PN17),LOOKUP($F17,TenantNames,TenantMonthlyRents)),IF(AND((SUMIF($G$4:AHB$4,"&lt;"&amp;PO$4,$G17:AHB17))&gt;SUMIFS(TransactionAmounts,TenantSources,$F17,'Filtered Data'!$C$2:$C23,"&lt;"&amp;PO$4),PO$4&lt;TODAY()),"Late","Occupied")),)))</f>
        <v/>
      </c>
      <c r="PP17" s="33" t="str">
        <f>IF(ISBLANK($F17),,IF(TODAY()=PP$4,"Today",IF(AND(LOOKUP($F17,TenantNames,TenantStartDates)&lt;=PP$4,LOOKUP($F17,TenantNames,TenantEndDates)&gt;=PP$4),IF(OR(AND(DAY(LOOKUP($F17,TenantNames,TenantStartDates))&gt;28,DAY(EOMONTH(PP$4,0))=28,DAY(PP$4)=28),AND(DAY(LOOKUP($F17,TenantNames,TenantStartDates))&gt;30,DAY(EOMONTH(PP$4,0))=30,DAY(PP$4)=30),DAY(LOOKUP($F17,TenantNames,TenantStartDates))=DAY(PP$4)),IF((LOOKUP($F17,TenantNames,TenantEndDates)-PP$4)&lt;=31,LOOKUP($F17,TenantNames,TenantTotalRevenues)-SUM($JA17:PO17),LOOKUP($F17,TenantNames,TenantMonthlyRents)),IF(AND((SUMIF($G$4:AHB$4,"&lt;"&amp;PP$4,$G17:AHB17))&gt;SUMIFS(TransactionAmounts,TenantSources,$F17,'Filtered Data'!$C$2:$C23,"&lt;"&amp;PP$4),PP$4&lt;TODAY()),"Late","Occupied")),)))</f>
        <v/>
      </c>
      <c r="PQ17" s="33" t="str">
        <f>IF(ISBLANK($F17),,IF(TODAY()=PQ$4,"Today",IF(AND(LOOKUP($F17,TenantNames,TenantStartDates)&lt;=PQ$4,LOOKUP($F17,TenantNames,TenantEndDates)&gt;=PQ$4),IF(OR(AND(DAY(LOOKUP($F17,TenantNames,TenantStartDates))&gt;28,DAY(EOMONTH(PQ$4,0))=28,DAY(PQ$4)=28),AND(DAY(LOOKUP($F17,TenantNames,TenantStartDates))&gt;30,DAY(EOMONTH(PQ$4,0))=30,DAY(PQ$4)=30),DAY(LOOKUP($F17,TenantNames,TenantStartDates))=DAY(PQ$4)),IF((LOOKUP($F17,TenantNames,TenantEndDates)-PQ$4)&lt;=31,LOOKUP($F17,TenantNames,TenantTotalRevenues)-SUM($JA17:PP17),LOOKUP($F17,TenantNames,TenantMonthlyRents)),IF(AND((SUMIF($G$4:AHB$4,"&lt;"&amp;PQ$4,$G17:AHB17))&gt;SUMIFS(TransactionAmounts,TenantSources,$F17,'Filtered Data'!$C$2:$C23,"&lt;"&amp;PQ$4),PQ$4&lt;TODAY()),"Late","Occupied")),)))</f>
        <v/>
      </c>
      <c r="PR17" s="33" t="str">
        <f>IF(ISBLANK($F17),,IF(TODAY()=PR$4,"Today",IF(AND(LOOKUP($F17,TenantNames,TenantStartDates)&lt;=PR$4,LOOKUP($F17,TenantNames,TenantEndDates)&gt;=PR$4),IF(OR(AND(DAY(LOOKUP($F17,TenantNames,TenantStartDates))&gt;28,DAY(EOMONTH(PR$4,0))=28,DAY(PR$4)=28),AND(DAY(LOOKUP($F17,TenantNames,TenantStartDates))&gt;30,DAY(EOMONTH(PR$4,0))=30,DAY(PR$4)=30),DAY(LOOKUP($F17,TenantNames,TenantStartDates))=DAY(PR$4)),IF((LOOKUP($F17,TenantNames,TenantEndDates)-PR$4)&lt;=31,LOOKUP($F17,TenantNames,TenantTotalRevenues)-SUM($JA17:PQ17),LOOKUP($F17,TenantNames,TenantMonthlyRents)),IF(AND((SUMIF($G$4:AHB$4,"&lt;"&amp;PR$4,$G17:AHB17))&gt;SUMIFS(TransactionAmounts,TenantSources,$F17,'Filtered Data'!$C$2:$C23,"&lt;"&amp;PR$4),PR$4&lt;TODAY()),"Late","Occupied")),)))</f>
        <v/>
      </c>
      <c r="PS17" s="33" t="str">
        <f>IF(ISBLANK($F17),,IF(TODAY()=PS$4,"Today",IF(AND(LOOKUP($F17,TenantNames,TenantStartDates)&lt;=PS$4,LOOKUP($F17,TenantNames,TenantEndDates)&gt;=PS$4),IF(OR(AND(DAY(LOOKUP($F17,TenantNames,TenantStartDates))&gt;28,DAY(EOMONTH(PS$4,0))=28,DAY(PS$4)=28),AND(DAY(LOOKUP($F17,TenantNames,TenantStartDates))&gt;30,DAY(EOMONTH(PS$4,0))=30,DAY(PS$4)=30),DAY(LOOKUP($F17,TenantNames,TenantStartDates))=DAY(PS$4)),IF((LOOKUP($F17,TenantNames,TenantEndDates)-PS$4)&lt;=31,LOOKUP($F17,TenantNames,TenantTotalRevenues)-SUM($JA17:PR17),LOOKUP($F17,TenantNames,TenantMonthlyRents)),IF(AND((SUMIF($G$4:AHB$4,"&lt;"&amp;PS$4,$G17:AHB17))&gt;SUMIFS(TransactionAmounts,TenantSources,$F17,'Filtered Data'!$C$2:$C23,"&lt;"&amp;PS$4),PS$4&lt;TODAY()),"Late","Occupied")),)))</f>
        <v/>
      </c>
      <c r="PT17" s="33" t="str">
        <f>IF(ISBLANK($F17),,IF(TODAY()=PT$4,"Today",IF(AND(LOOKUP($F17,TenantNames,TenantStartDates)&lt;=PT$4,LOOKUP($F17,TenantNames,TenantEndDates)&gt;=PT$4),IF(OR(AND(DAY(LOOKUP($F17,TenantNames,TenantStartDates))&gt;28,DAY(EOMONTH(PT$4,0))=28,DAY(PT$4)=28),AND(DAY(LOOKUP($F17,TenantNames,TenantStartDates))&gt;30,DAY(EOMONTH(PT$4,0))=30,DAY(PT$4)=30),DAY(LOOKUP($F17,TenantNames,TenantStartDates))=DAY(PT$4)),IF((LOOKUP($F17,TenantNames,TenantEndDates)-PT$4)&lt;=31,LOOKUP($F17,TenantNames,TenantTotalRevenues)-SUM($JA17:PS17),LOOKUP($F17,TenantNames,TenantMonthlyRents)),IF(AND((SUMIF($G$4:AHB$4,"&lt;"&amp;PT$4,$G17:AHB17))&gt;SUMIFS(TransactionAmounts,TenantSources,$F17,'Filtered Data'!$C$2:$C23,"&lt;"&amp;PT$4),PT$4&lt;TODAY()),"Late","Occupied")),)))</f>
        <v/>
      </c>
      <c r="PU17" s="33" t="str">
        <f>IF(ISBLANK($F17),,IF(TODAY()=PU$4,"Today",IF(AND(LOOKUP($F17,TenantNames,TenantStartDates)&lt;=PU$4,LOOKUP($F17,TenantNames,TenantEndDates)&gt;=PU$4),IF(OR(AND(DAY(LOOKUP($F17,TenantNames,TenantStartDates))&gt;28,DAY(EOMONTH(PU$4,0))=28,DAY(PU$4)=28),AND(DAY(LOOKUP($F17,TenantNames,TenantStartDates))&gt;30,DAY(EOMONTH(PU$4,0))=30,DAY(PU$4)=30),DAY(LOOKUP($F17,TenantNames,TenantStartDates))=DAY(PU$4)),IF((LOOKUP($F17,TenantNames,TenantEndDates)-PU$4)&lt;=31,LOOKUP($F17,TenantNames,TenantTotalRevenues)-SUM($JA17:PT17),LOOKUP($F17,TenantNames,TenantMonthlyRents)),IF(AND((SUMIF($G$4:AHB$4,"&lt;"&amp;PU$4,$G17:AHB17))&gt;SUMIFS(TransactionAmounts,TenantSources,$F17,'Filtered Data'!$C$2:$C23,"&lt;"&amp;PU$4),PU$4&lt;TODAY()),"Late","Occupied")),)))</f>
        <v/>
      </c>
      <c r="PV17" s="33" t="str">
        <f>IF(ISBLANK($F17),,IF(TODAY()=PV$4,"Today",IF(AND(LOOKUP($F17,TenantNames,TenantStartDates)&lt;=PV$4,LOOKUP($F17,TenantNames,TenantEndDates)&gt;=PV$4),IF(OR(AND(DAY(LOOKUP($F17,TenantNames,TenantStartDates))&gt;28,DAY(EOMONTH(PV$4,0))=28,DAY(PV$4)=28),AND(DAY(LOOKUP($F17,TenantNames,TenantStartDates))&gt;30,DAY(EOMONTH(PV$4,0))=30,DAY(PV$4)=30),DAY(LOOKUP($F17,TenantNames,TenantStartDates))=DAY(PV$4)),IF((LOOKUP($F17,TenantNames,TenantEndDates)-PV$4)&lt;=31,LOOKUP($F17,TenantNames,TenantTotalRevenues)-SUM($JA17:PU17),LOOKUP($F17,TenantNames,TenantMonthlyRents)),IF(AND((SUMIF($G$4:AHB$4,"&lt;"&amp;PV$4,$G17:AHB17))&gt;SUMIFS(TransactionAmounts,TenantSources,$F17,'Filtered Data'!$C$2:$C23,"&lt;"&amp;PV$4),PV$4&lt;TODAY()),"Late","Occupied")),)))</f>
        <v/>
      </c>
      <c r="PW17" s="33" t="str">
        <f>IF(ISBLANK($F17),,IF(TODAY()=PW$4,"Today",IF(AND(LOOKUP($F17,TenantNames,TenantStartDates)&lt;=PW$4,LOOKUP($F17,TenantNames,TenantEndDates)&gt;=PW$4),IF(OR(AND(DAY(LOOKUP($F17,TenantNames,TenantStartDates))&gt;28,DAY(EOMONTH(PW$4,0))=28,DAY(PW$4)=28),AND(DAY(LOOKUP($F17,TenantNames,TenantStartDates))&gt;30,DAY(EOMONTH(PW$4,0))=30,DAY(PW$4)=30),DAY(LOOKUP($F17,TenantNames,TenantStartDates))=DAY(PW$4)),IF((LOOKUP($F17,TenantNames,TenantEndDates)-PW$4)&lt;=31,LOOKUP($F17,TenantNames,TenantTotalRevenues)-SUM($JA17:PV17),LOOKUP($F17,TenantNames,TenantMonthlyRents)),IF(AND((SUMIF($G$4:AHB$4,"&lt;"&amp;PW$4,$G17:AHB17))&gt;SUMIFS(TransactionAmounts,TenantSources,$F17,'Filtered Data'!$C$2:$C23,"&lt;"&amp;PW$4),PW$4&lt;TODAY()),"Late","Occupied")),)))</f>
        <v/>
      </c>
      <c r="PX17" s="33" t="str">
        <f>IF(ISBLANK($F17),,IF(TODAY()=PX$4,"Today",IF(AND(LOOKUP($F17,TenantNames,TenantStartDates)&lt;=PX$4,LOOKUP($F17,TenantNames,TenantEndDates)&gt;=PX$4),IF(OR(AND(DAY(LOOKUP($F17,TenantNames,TenantStartDates))&gt;28,DAY(EOMONTH(PX$4,0))=28,DAY(PX$4)=28),AND(DAY(LOOKUP($F17,TenantNames,TenantStartDates))&gt;30,DAY(EOMONTH(PX$4,0))=30,DAY(PX$4)=30),DAY(LOOKUP($F17,TenantNames,TenantStartDates))=DAY(PX$4)),IF((LOOKUP($F17,TenantNames,TenantEndDates)-PX$4)&lt;=31,LOOKUP($F17,TenantNames,TenantTotalRevenues)-SUM($JA17:PW17),LOOKUP($F17,TenantNames,TenantMonthlyRents)),IF(AND((SUMIF($G$4:AHB$4,"&lt;"&amp;PX$4,$G17:AHB17))&gt;SUMIFS(TransactionAmounts,TenantSources,$F17,'Filtered Data'!$C$2:$C23,"&lt;"&amp;PX$4),PX$4&lt;TODAY()),"Late","Occupied")),)))</f>
        <v/>
      </c>
      <c r="PY17" s="33" t="str">
        <f>IF(ISBLANK($F17),,IF(TODAY()=PY$4,"Today",IF(AND(LOOKUP($F17,TenantNames,TenantStartDates)&lt;=PY$4,LOOKUP($F17,TenantNames,TenantEndDates)&gt;=PY$4),IF(OR(AND(DAY(LOOKUP($F17,TenantNames,TenantStartDates))&gt;28,DAY(EOMONTH(PY$4,0))=28,DAY(PY$4)=28),AND(DAY(LOOKUP($F17,TenantNames,TenantStartDates))&gt;30,DAY(EOMONTH(PY$4,0))=30,DAY(PY$4)=30),DAY(LOOKUP($F17,TenantNames,TenantStartDates))=DAY(PY$4)),IF((LOOKUP($F17,TenantNames,TenantEndDates)-PY$4)&lt;=31,LOOKUP($F17,TenantNames,TenantTotalRevenues)-SUM($JA17:PX17),LOOKUP($F17,TenantNames,TenantMonthlyRents)),IF(AND((SUMIF($G$4:AHB$4,"&lt;"&amp;PY$4,$G17:AHB17))&gt;SUMIFS(TransactionAmounts,TenantSources,$F17,'Filtered Data'!$C$2:$C23,"&lt;"&amp;PY$4),PY$4&lt;TODAY()),"Late","Occupied")),)))</f>
        <v/>
      </c>
      <c r="PZ17" s="33" t="str">
        <f>IF(ISBLANK($F17),,IF(TODAY()=PZ$4,"Today",IF(AND(LOOKUP($F17,TenantNames,TenantStartDates)&lt;=PZ$4,LOOKUP($F17,TenantNames,TenantEndDates)&gt;=PZ$4),IF(OR(AND(DAY(LOOKUP($F17,TenantNames,TenantStartDates))&gt;28,DAY(EOMONTH(PZ$4,0))=28,DAY(PZ$4)=28),AND(DAY(LOOKUP($F17,TenantNames,TenantStartDates))&gt;30,DAY(EOMONTH(PZ$4,0))=30,DAY(PZ$4)=30),DAY(LOOKUP($F17,TenantNames,TenantStartDates))=DAY(PZ$4)),IF((LOOKUP($F17,TenantNames,TenantEndDates)-PZ$4)&lt;=31,LOOKUP($F17,TenantNames,TenantTotalRevenues)-SUM($JA17:PY17),LOOKUP($F17,TenantNames,TenantMonthlyRents)),IF(AND((SUMIF($G$4:AHB$4,"&lt;"&amp;PZ$4,$G17:AHB17))&gt;SUMIFS(TransactionAmounts,TenantSources,$F17,'Filtered Data'!$C$2:$C23,"&lt;"&amp;PZ$4),PZ$4&lt;TODAY()),"Late","Occupied")),)))</f>
        <v/>
      </c>
      <c r="QA17" s="33" t="str">
        <f>IF(ISBLANK($F17),,IF(TODAY()=QA$4,"Today",IF(AND(LOOKUP($F17,TenantNames,TenantStartDates)&lt;=QA$4,LOOKUP($F17,TenantNames,TenantEndDates)&gt;=QA$4),IF(OR(AND(DAY(LOOKUP($F17,TenantNames,TenantStartDates))&gt;28,DAY(EOMONTH(QA$4,0))=28,DAY(QA$4)=28),AND(DAY(LOOKUP($F17,TenantNames,TenantStartDates))&gt;30,DAY(EOMONTH(QA$4,0))=30,DAY(QA$4)=30),DAY(LOOKUP($F17,TenantNames,TenantStartDates))=DAY(QA$4)),IF((LOOKUP($F17,TenantNames,TenantEndDates)-QA$4)&lt;=31,LOOKUP($F17,TenantNames,TenantTotalRevenues)-SUM($JA17:PZ17),LOOKUP($F17,TenantNames,TenantMonthlyRents)),IF(AND((SUMIF($G$4:AHB$4,"&lt;"&amp;QA$4,$G17:AHB17))&gt;SUMIFS(TransactionAmounts,TenantSources,$F17,'Filtered Data'!$C$2:$C23,"&lt;"&amp;QA$4),QA$4&lt;TODAY()),"Late","Occupied")),)))</f>
        <v/>
      </c>
      <c r="QB17" s="33" t="str">
        <f>IF(ISBLANK($F17),,IF(TODAY()=QB$4,"Today",IF(AND(LOOKUP($F17,TenantNames,TenantStartDates)&lt;=QB$4,LOOKUP($F17,TenantNames,TenantEndDates)&gt;=QB$4),IF(OR(AND(DAY(LOOKUP($F17,TenantNames,TenantStartDates))&gt;28,DAY(EOMONTH(QB$4,0))=28,DAY(QB$4)=28),AND(DAY(LOOKUP($F17,TenantNames,TenantStartDates))&gt;30,DAY(EOMONTH(QB$4,0))=30,DAY(QB$4)=30),DAY(LOOKUP($F17,TenantNames,TenantStartDates))=DAY(QB$4)),IF((LOOKUP($F17,TenantNames,TenantEndDates)-QB$4)&lt;=31,LOOKUP($F17,TenantNames,TenantTotalRevenues)-SUM($JA17:QA17),LOOKUP($F17,TenantNames,TenantMonthlyRents)),IF(AND((SUMIF($G$4:AHB$4,"&lt;"&amp;QB$4,$G17:AHB17))&gt;SUMIFS(TransactionAmounts,TenantSources,$F17,'Filtered Data'!$C$2:$C23,"&lt;"&amp;QB$4),QB$4&lt;TODAY()),"Late","Occupied")),)))</f>
        <v/>
      </c>
      <c r="QC17" s="33" t="str">
        <f>IF(ISBLANK($F17),,IF(TODAY()=QC$4,"Today",IF(AND(LOOKUP($F17,TenantNames,TenantStartDates)&lt;=QC$4,LOOKUP($F17,TenantNames,TenantEndDates)&gt;=QC$4),IF(OR(AND(DAY(LOOKUP($F17,TenantNames,TenantStartDates))&gt;28,DAY(EOMONTH(QC$4,0))=28,DAY(QC$4)=28),AND(DAY(LOOKUP($F17,TenantNames,TenantStartDates))&gt;30,DAY(EOMONTH(QC$4,0))=30,DAY(QC$4)=30),DAY(LOOKUP($F17,TenantNames,TenantStartDates))=DAY(QC$4)),IF((LOOKUP($F17,TenantNames,TenantEndDates)-QC$4)&lt;=31,LOOKUP($F17,TenantNames,TenantTotalRevenues)-SUM($JA17:QB17),LOOKUP($F17,TenantNames,TenantMonthlyRents)),IF(AND((SUMIF($G$4:AHB$4,"&lt;"&amp;QC$4,$G17:AHB17))&gt;SUMIFS(TransactionAmounts,TenantSources,$F17,'Filtered Data'!$C$2:$C23,"&lt;"&amp;QC$4),QC$4&lt;TODAY()),"Late","Occupied")),)))</f>
        <v/>
      </c>
      <c r="QD17" s="33" t="str">
        <f>IF(ISBLANK($F17),,IF(TODAY()=QD$4,"Today",IF(AND(LOOKUP($F17,TenantNames,TenantStartDates)&lt;=QD$4,LOOKUP($F17,TenantNames,TenantEndDates)&gt;=QD$4),IF(OR(AND(DAY(LOOKUP($F17,TenantNames,TenantStartDates))&gt;28,DAY(EOMONTH(QD$4,0))=28,DAY(QD$4)=28),AND(DAY(LOOKUP($F17,TenantNames,TenantStartDates))&gt;30,DAY(EOMONTH(QD$4,0))=30,DAY(QD$4)=30),DAY(LOOKUP($F17,TenantNames,TenantStartDates))=DAY(QD$4)),IF((LOOKUP($F17,TenantNames,TenantEndDates)-QD$4)&lt;=31,LOOKUP($F17,TenantNames,TenantTotalRevenues)-SUM($JA17:QC17),LOOKUP($F17,TenantNames,TenantMonthlyRents)),IF(AND((SUMIF($G$4:AHB$4,"&lt;"&amp;QD$4,$G17:AHB17))&gt;SUMIFS(TransactionAmounts,TenantSources,$F17,'Filtered Data'!$C$2:$C23,"&lt;"&amp;QD$4),QD$4&lt;TODAY()),"Late","Occupied")),)))</f>
        <v/>
      </c>
      <c r="QE17" s="33" t="str">
        <f>IF(ISBLANK($F17),,IF(TODAY()=QE$4,"Today",IF(AND(LOOKUP($F17,TenantNames,TenantStartDates)&lt;=QE$4,LOOKUP($F17,TenantNames,TenantEndDates)&gt;=QE$4),IF(OR(AND(DAY(LOOKUP($F17,TenantNames,TenantStartDates))&gt;28,DAY(EOMONTH(QE$4,0))=28,DAY(QE$4)=28),AND(DAY(LOOKUP($F17,TenantNames,TenantStartDates))&gt;30,DAY(EOMONTH(QE$4,0))=30,DAY(QE$4)=30),DAY(LOOKUP($F17,TenantNames,TenantStartDates))=DAY(QE$4)),IF((LOOKUP($F17,TenantNames,TenantEndDates)-QE$4)&lt;=31,LOOKUP($F17,TenantNames,TenantTotalRevenues)-SUM($JA17:QD17),LOOKUP($F17,TenantNames,TenantMonthlyRents)),IF(AND((SUMIF($G$4:AHB$4,"&lt;"&amp;QE$4,$G17:AHB17))&gt;SUMIFS(TransactionAmounts,TenantSources,$F17,'Filtered Data'!$C$2:$C23,"&lt;"&amp;QE$4),QE$4&lt;TODAY()),"Late","Occupied")),)))</f>
        <v/>
      </c>
      <c r="QF17" s="33" t="str">
        <f>IF(ISBLANK($F17),,IF(TODAY()=QF$4,"Today",IF(AND(LOOKUP($F17,TenantNames,TenantStartDates)&lt;=QF$4,LOOKUP($F17,TenantNames,TenantEndDates)&gt;=QF$4),IF(OR(AND(DAY(LOOKUP($F17,TenantNames,TenantStartDates))&gt;28,DAY(EOMONTH(QF$4,0))=28,DAY(QF$4)=28),AND(DAY(LOOKUP($F17,TenantNames,TenantStartDates))&gt;30,DAY(EOMONTH(QF$4,0))=30,DAY(QF$4)=30),DAY(LOOKUP($F17,TenantNames,TenantStartDates))=DAY(QF$4)),IF((LOOKUP($F17,TenantNames,TenantEndDates)-QF$4)&lt;=31,LOOKUP($F17,TenantNames,TenantTotalRevenues)-SUM($JA17:QE17),LOOKUP($F17,TenantNames,TenantMonthlyRents)),IF(AND((SUMIF($G$4:AHB$4,"&lt;"&amp;QF$4,$G17:AHB17))&gt;SUMIFS(TransactionAmounts,TenantSources,$F17,'Filtered Data'!$C$2:$C23,"&lt;"&amp;QF$4),QF$4&lt;TODAY()),"Late","Occupied")),)))</f>
        <v/>
      </c>
      <c r="QG17" s="33" t="str">
        <f>IF(ISBLANK($F17),,IF(TODAY()=QG$4,"Today",IF(AND(LOOKUP($F17,TenantNames,TenantStartDates)&lt;=QG$4,LOOKUP($F17,TenantNames,TenantEndDates)&gt;=QG$4),IF(OR(AND(DAY(LOOKUP($F17,TenantNames,TenantStartDates))&gt;28,DAY(EOMONTH(QG$4,0))=28,DAY(QG$4)=28),AND(DAY(LOOKUP($F17,TenantNames,TenantStartDates))&gt;30,DAY(EOMONTH(QG$4,0))=30,DAY(QG$4)=30),DAY(LOOKUP($F17,TenantNames,TenantStartDates))=DAY(QG$4)),IF((LOOKUP($F17,TenantNames,TenantEndDates)-QG$4)&lt;=31,LOOKUP($F17,TenantNames,TenantTotalRevenues)-SUM($JA17:QF17),LOOKUP($F17,TenantNames,TenantMonthlyRents)),IF(AND((SUMIF($G$4:AHB$4,"&lt;"&amp;QG$4,$G17:AHB17))&gt;SUMIFS(TransactionAmounts,TenantSources,$F17,'Filtered Data'!$C$2:$C23,"&lt;"&amp;QG$4),QG$4&lt;TODAY()),"Late","Occupied")),)))</f>
        <v/>
      </c>
      <c r="QH17" s="33" t="str">
        <f>IF(ISBLANK($F17),,IF(TODAY()=QH$4,"Today",IF(AND(LOOKUP($F17,TenantNames,TenantStartDates)&lt;=QH$4,LOOKUP($F17,TenantNames,TenantEndDates)&gt;=QH$4),IF(OR(AND(DAY(LOOKUP($F17,TenantNames,TenantStartDates))&gt;28,DAY(EOMONTH(QH$4,0))=28,DAY(QH$4)=28),AND(DAY(LOOKUP($F17,TenantNames,TenantStartDates))&gt;30,DAY(EOMONTH(QH$4,0))=30,DAY(QH$4)=30),DAY(LOOKUP($F17,TenantNames,TenantStartDates))=DAY(QH$4)),IF((LOOKUP($F17,TenantNames,TenantEndDates)-QH$4)&lt;=31,LOOKUP($F17,TenantNames,TenantTotalRevenues)-SUM($JA17:QG17),LOOKUP($F17,TenantNames,TenantMonthlyRents)),IF(AND((SUMIF($G$4:AHB$4,"&lt;"&amp;QH$4,$G17:AHB17))&gt;SUMIFS(TransactionAmounts,TenantSources,$F17,'Filtered Data'!$C$2:$C23,"&lt;"&amp;QH$4),QH$4&lt;TODAY()),"Late","Occupied")),)))</f>
        <v/>
      </c>
      <c r="QI17" s="33" t="str">
        <f>IF(ISBLANK($F17),,IF(TODAY()=QI$4,"Today",IF(AND(LOOKUP($F17,TenantNames,TenantStartDates)&lt;=QI$4,LOOKUP($F17,TenantNames,TenantEndDates)&gt;=QI$4),IF(OR(AND(DAY(LOOKUP($F17,TenantNames,TenantStartDates))&gt;28,DAY(EOMONTH(QI$4,0))=28,DAY(QI$4)=28),AND(DAY(LOOKUP($F17,TenantNames,TenantStartDates))&gt;30,DAY(EOMONTH(QI$4,0))=30,DAY(QI$4)=30),DAY(LOOKUP($F17,TenantNames,TenantStartDates))=DAY(QI$4)),IF((LOOKUP($F17,TenantNames,TenantEndDates)-QI$4)&lt;=31,LOOKUP($F17,TenantNames,TenantTotalRevenues)-SUM($JA17:QH17),LOOKUP($F17,TenantNames,TenantMonthlyRents)),IF(AND((SUMIF($G$4:AHB$4,"&lt;"&amp;QI$4,$G17:AHB17))&gt;SUMIFS(TransactionAmounts,TenantSources,$F17,'Filtered Data'!$C$2:$C23,"&lt;"&amp;QI$4),QI$4&lt;TODAY()),"Late","Occupied")),)))</f>
        <v/>
      </c>
      <c r="QJ17" s="33" t="str">
        <f>IF(ISBLANK($F17),,IF(TODAY()=QJ$4,"Today",IF(AND(LOOKUP($F17,TenantNames,TenantStartDates)&lt;=QJ$4,LOOKUP($F17,TenantNames,TenantEndDates)&gt;=QJ$4),IF(OR(AND(DAY(LOOKUP($F17,TenantNames,TenantStartDates))&gt;28,DAY(EOMONTH(QJ$4,0))=28,DAY(QJ$4)=28),AND(DAY(LOOKUP($F17,TenantNames,TenantStartDates))&gt;30,DAY(EOMONTH(QJ$4,0))=30,DAY(QJ$4)=30),DAY(LOOKUP($F17,TenantNames,TenantStartDates))=DAY(QJ$4)),IF((LOOKUP($F17,TenantNames,TenantEndDates)-QJ$4)&lt;=31,LOOKUP($F17,TenantNames,TenantTotalRevenues)-SUM($JA17:QI17),LOOKUP($F17,TenantNames,TenantMonthlyRents)),IF(AND((SUMIF($G$4:AHB$4,"&lt;"&amp;QJ$4,$G17:AHB17))&gt;SUMIFS(TransactionAmounts,TenantSources,$F17,'Filtered Data'!$C$2:$C23,"&lt;"&amp;QJ$4),QJ$4&lt;TODAY()),"Late","Occupied")),)))</f>
        <v/>
      </c>
      <c r="QK17" s="33" t="str">
        <f>IF(ISBLANK($F17),,IF(TODAY()=QK$4,"Today",IF(AND(LOOKUP($F17,TenantNames,TenantStartDates)&lt;=QK$4,LOOKUP($F17,TenantNames,TenantEndDates)&gt;=QK$4),IF(OR(AND(DAY(LOOKUP($F17,TenantNames,TenantStartDates))&gt;28,DAY(EOMONTH(QK$4,0))=28,DAY(QK$4)=28),AND(DAY(LOOKUP($F17,TenantNames,TenantStartDates))&gt;30,DAY(EOMONTH(QK$4,0))=30,DAY(QK$4)=30),DAY(LOOKUP($F17,TenantNames,TenantStartDates))=DAY(QK$4)),IF((LOOKUP($F17,TenantNames,TenantEndDates)-QK$4)&lt;=31,LOOKUP($F17,TenantNames,TenantTotalRevenues)-SUM($JA17:QJ17),LOOKUP($F17,TenantNames,TenantMonthlyRents)),IF(AND((SUMIF($G$4:AHB$4,"&lt;"&amp;QK$4,$G17:AHB17))&gt;SUMIFS(TransactionAmounts,TenantSources,$F17,'Filtered Data'!$C$2:$C23,"&lt;"&amp;QK$4),QK$4&lt;TODAY()),"Late","Occupied")),)))</f>
        <v/>
      </c>
      <c r="QL17" s="33" t="str">
        <f>IF(ISBLANK($F17),,IF(TODAY()=QL$4,"Today",IF(AND(LOOKUP($F17,TenantNames,TenantStartDates)&lt;=QL$4,LOOKUP($F17,TenantNames,TenantEndDates)&gt;=QL$4),IF(OR(AND(DAY(LOOKUP($F17,TenantNames,TenantStartDates))&gt;28,DAY(EOMONTH(QL$4,0))=28,DAY(QL$4)=28),AND(DAY(LOOKUP($F17,TenantNames,TenantStartDates))&gt;30,DAY(EOMONTH(QL$4,0))=30,DAY(QL$4)=30),DAY(LOOKUP($F17,TenantNames,TenantStartDates))=DAY(QL$4)),IF((LOOKUP($F17,TenantNames,TenantEndDates)-QL$4)&lt;=31,LOOKUP($F17,TenantNames,TenantTotalRevenues)-SUM($JA17:QK17),LOOKUP($F17,TenantNames,TenantMonthlyRents)),IF(AND((SUMIF($G$4:AHB$4,"&lt;"&amp;QL$4,$G17:AHB17))&gt;SUMIFS(TransactionAmounts,TenantSources,$F17,'Filtered Data'!$C$2:$C23,"&lt;"&amp;QL$4),QL$4&lt;TODAY()),"Late","Occupied")),)))</f>
        <v/>
      </c>
      <c r="QM17" s="33" t="str">
        <f>IF(ISBLANK($F17),,IF(TODAY()=QM$4,"Today",IF(AND(LOOKUP($F17,TenantNames,TenantStartDates)&lt;=QM$4,LOOKUP($F17,TenantNames,TenantEndDates)&gt;=QM$4),IF(OR(AND(DAY(LOOKUP($F17,TenantNames,TenantStartDates))&gt;28,DAY(EOMONTH(QM$4,0))=28,DAY(QM$4)=28),AND(DAY(LOOKUP($F17,TenantNames,TenantStartDates))&gt;30,DAY(EOMONTH(QM$4,0))=30,DAY(QM$4)=30),DAY(LOOKUP($F17,TenantNames,TenantStartDates))=DAY(QM$4)),IF((LOOKUP($F17,TenantNames,TenantEndDates)-QM$4)&lt;=31,LOOKUP($F17,TenantNames,TenantTotalRevenues)-SUM($JA17:QL17),LOOKUP($F17,TenantNames,TenantMonthlyRents)),IF(AND((SUMIF($G$4:AHB$4,"&lt;"&amp;QM$4,$G17:AHB17))&gt;SUMIFS(TransactionAmounts,TenantSources,$F17,'Filtered Data'!$C$2:$C23,"&lt;"&amp;QM$4),QM$4&lt;TODAY()),"Late","Occupied")),)))</f>
        <v/>
      </c>
      <c r="QN17" s="33" t="str">
        <f>IF(ISBLANK($F17),,IF(TODAY()=QN$4,"Today",IF(AND(LOOKUP($F17,TenantNames,TenantStartDates)&lt;=QN$4,LOOKUP($F17,TenantNames,TenantEndDates)&gt;=QN$4),IF(OR(AND(DAY(LOOKUP($F17,TenantNames,TenantStartDates))&gt;28,DAY(EOMONTH(QN$4,0))=28,DAY(QN$4)=28),AND(DAY(LOOKUP($F17,TenantNames,TenantStartDates))&gt;30,DAY(EOMONTH(QN$4,0))=30,DAY(QN$4)=30),DAY(LOOKUP($F17,TenantNames,TenantStartDates))=DAY(QN$4)),IF((LOOKUP($F17,TenantNames,TenantEndDates)-QN$4)&lt;=31,LOOKUP($F17,TenantNames,TenantTotalRevenues)-SUM($JA17:QM17),LOOKUP($F17,TenantNames,TenantMonthlyRents)),IF(AND((SUMIF($G$4:AHB$4,"&lt;"&amp;QN$4,$G17:AHB17))&gt;SUMIFS(TransactionAmounts,TenantSources,$F17,'Filtered Data'!$C$2:$C23,"&lt;"&amp;QN$4),QN$4&lt;TODAY()),"Late","Occupied")),)))</f>
        <v/>
      </c>
      <c r="QO17" s="33" t="str">
        <f>IF(ISBLANK($F17),,IF(TODAY()=QO$4,"Today",IF(AND(LOOKUP($F17,TenantNames,TenantStartDates)&lt;=QO$4,LOOKUP($F17,TenantNames,TenantEndDates)&gt;=QO$4),IF(OR(AND(DAY(LOOKUP($F17,TenantNames,TenantStartDates))&gt;28,DAY(EOMONTH(QO$4,0))=28,DAY(QO$4)=28),AND(DAY(LOOKUP($F17,TenantNames,TenantStartDates))&gt;30,DAY(EOMONTH(QO$4,0))=30,DAY(QO$4)=30),DAY(LOOKUP($F17,TenantNames,TenantStartDates))=DAY(QO$4)),IF((LOOKUP($F17,TenantNames,TenantEndDates)-QO$4)&lt;=31,LOOKUP($F17,TenantNames,TenantTotalRevenues)-SUM($JA17:QN17),LOOKUP($F17,TenantNames,TenantMonthlyRents)),IF(AND((SUMIF($G$4:AHB$4,"&lt;"&amp;QO$4,$G17:AHB17))&gt;SUMIFS(TransactionAmounts,TenantSources,$F17,'Filtered Data'!$C$2:$C23,"&lt;"&amp;QO$4),QO$4&lt;TODAY()),"Late","Occupied")),)))</f>
        <v/>
      </c>
      <c r="QP17" s="33" t="str">
        <f>IF(ISBLANK($F17),,IF(TODAY()=QP$4,"Today",IF(AND(LOOKUP($F17,TenantNames,TenantStartDates)&lt;=QP$4,LOOKUP($F17,TenantNames,TenantEndDates)&gt;=QP$4),IF(OR(AND(DAY(LOOKUP($F17,TenantNames,TenantStartDates))&gt;28,DAY(EOMONTH(QP$4,0))=28,DAY(QP$4)=28),AND(DAY(LOOKUP($F17,TenantNames,TenantStartDates))&gt;30,DAY(EOMONTH(QP$4,0))=30,DAY(QP$4)=30),DAY(LOOKUP($F17,TenantNames,TenantStartDates))=DAY(QP$4)),IF((LOOKUP($F17,TenantNames,TenantEndDates)-QP$4)&lt;=31,LOOKUP($F17,TenantNames,TenantTotalRevenues)-SUM($JA17:QO17),LOOKUP($F17,TenantNames,TenantMonthlyRents)),IF(AND((SUMIF($G$4:AHB$4,"&lt;"&amp;QP$4,$G17:AHB17))&gt;SUMIFS(TransactionAmounts,TenantSources,$F17,'Filtered Data'!$C$2:$C23,"&lt;"&amp;QP$4),QP$4&lt;TODAY()),"Late","Occupied")),)))</f>
        <v/>
      </c>
      <c r="QQ17" s="33" t="str">
        <f>IF(ISBLANK($F17),,IF(TODAY()=QQ$4,"Today",IF(AND(LOOKUP($F17,TenantNames,TenantStartDates)&lt;=QQ$4,LOOKUP($F17,TenantNames,TenantEndDates)&gt;=QQ$4),IF(OR(AND(DAY(LOOKUP($F17,TenantNames,TenantStartDates))&gt;28,DAY(EOMONTH(QQ$4,0))=28,DAY(QQ$4)=28),AND(DAY(LOOKUP($F17,TenantNames,TenantStartDates))&gt;30,DAY(EOMONTH(QQ$4,0))=30,DAY(QQ$4)=30),DAY(LOOKUP($F17,TenantNames,TenantStartDates))=DAY(QQ$4)),IF((LOOKUP($F17,TenantNames,TenantEndDates)-QQ$4)&lt;=31,LOOKUP($F17,TenantNames,TenantTotalRevenues)-SUM($JA17:QP17),LOOKUP($F17,TenantNames,TenantMonthlyRents)),IF(AND((SUMIF($G$4:AHB$4,"&lt;"&amp;QQ$4,$G17:AHB17))&gt;SUMIFS(TransactionAmounts,TenantSources,$F17,'Filtered Data'!$C$2:$C23,"&lt;"&amp;QQ$4),QQ$4&lt;TODAY()),"Late","Occupied")),)))</f>
        <v/>
      </c>
      <c r="QR17" s="33" t="str">
        <f>IF(ISBLANK($F17),,IF(TODAY()=QR$4,"Today",IF(AND(LOOKUP($F17,TenantNames,TenantStartDates)&lt;=QR$4,LOOKUP($F17,TenantNames,TenantEndDates)&gt;=QR$4),IF(OR(AND(DAY(LOOKUP($F17,TenantNames,TenantStartDates))&gt;28,DAY(EOMONTH(QR$4,0))=28,DAY(QR$4)=28),AND(DAY(LOOKUP($F17,TenantNames,TenantStartDates))&gt;30,DAY(EOMONTH(QR$4,0))=30,DAY(QR$4)=30),DAY(LOOKUP($F17,TenantNames,TenantStartDates))=DAY(QR$4)),IF((LOOKUP($F17,TenantNames,TenantEndDates)-QR$4)&lt;=31,LOOKUP($F17,TenantNames,TenantTotalRevenues)-SUM($JA17:QQ17),LOOKUP($F17,TenantNames,TenantMonthlyRents)),IF(AND((SUMIF($G$4:AHB$4,"&lt;"&amp;QR$4,$G17:AHB17))&gt;SUMIFS(TransactionAmounts,TenantSources,$F17,'Filtered Data'!$C$2:$C23,"&lt;"&amp;QR$4),QR$4&lt;TODAY()),"Late","Occupied")),)))</f>
        <v/>
      </c>
      <c r="QS17" s="33" t="str">
        <f>IF(ISBLANK($F17),,IF(TODAY()=QS$4,"Today",IF(AND(LOOKUP($F17,TenantNames,TenantStartDates)&lt;=QS$4,LOOKUP($F17,TenantNames,TenantEndDates)&gt;=QS$4),IF(OR(AND(DAY(LOOKUP($F17,TenantNames,TenantStartDates))&gt;28,DAY(EOMONTH(QS$4,0))=28,DAY(QS$4)=28),AND(DAY(LOOKUP($F17,TenantNames,TenantStartDates))&gt;30,DAY(EOMONTH(QS$4,0))=30,DAY(QS$4)=30),DAY(LOOKUP($F17,TenantNames,TenantStartDates))=DAY(QS$4)),IF((LOOKUP($F17,TenantNames,TenantEndDates)-QS$4)&lt;=31,LOOKUP($F17,TenantNames,TenantTotalRevenues)-SUM($JA17:QR17),LOOKUP($F17,TenantNames,TenantMonthlyRents)),IF(AND((SUMIF($G$4:AHB$4,"&lt;"&amp;QS$4,$G17:AHB17))&gt;SUMIFS(TransactionAmounts,TenantSources,$F17,'Filtered Data'!$C$2:$C23,"&lt;"&amp;QS$4),QS$4&lt;TODAY()),"Late","Occupied")),)))</f>
        <v/>
      </c>
      <c r="QT17" s="33" t="str">
        <f>IF(ISBLANK($F17),,IF(TODAY()=QT$4,"Today",IF(AND(LOOKUP($F17,TenantNames,TenantStartDates)&lt;=QT$4,LOOKUP($F17,TenantNames,TenantEndDates)&gt;=QT$4),IF(OR(AND(DAY(LOOKUP($F17,TenantNames,TenantStartDates))&gt;28,DAY(EOMONTH(QT$4,0))=28,DAY(QT$4)=28),AND(DAY(LOOKUP($F17,TenantNames,TenantStartDates))&gt;30,DAY(EOMONTH(QT$4,0))=30,DAY(QT$4)=30),DAY(LOOKUP($F17,TenantNames,TenantStartDates))=DAY(QT$4)),IF((LOOKUP($F17,TenantNames,TenantEndDates)-QT$4)&lt;=31,LOOKUP($F17,TenantNames,TenantTotalRevenues)-SUM($JA17:QS17),LOOKUP($F17,TenantNames,TenantMonthlyRents)),IF(AND((SUMIF($G$4:AHB$4,"&lt;"&amp;QT$4,$G17:AHB17))&gt;SUMIFS(TransactionAmounts,TenantSources,$F17,'Filtered Data'!$C$2:$C23,"&lt;"&amp;QT$4),QT$4&lt;TODAY()),"Late","Occupied")),)))</f>
        <v/>
      </c>
      <c r="QU17" s="33" t="str">
        <f>IF(ISBLANK($F17),,IF(TODAY()=QU$4,"Today",IF(AND(LOOKUP($F17,TenantNames,TenantStartDates)&lt;=QU$4,LOOKUP($F17,TenantNames,TenantEndDates)&gt;=QU$4),IF(OR(AND(DAY(LOOKUP($F17,TenantNames,TenantStartDates))&gt;28,DAY(EOMONTH(QU$4,0))=28,DAY(QU$4)=28),AND(DAY(LOOKUP($F17,TenantNames,TenantStartDates))&gt;30,DAY(EOMONTH(QU$4,0))=30,DAY(QU$4)=30),DAY(LOOKUP($F17,TenantNames,TenantStartDates))=DAY(QU$4)),IF((LOOKUP($F17,TenantNames,TenantEndDates)-QU$4)&lt;=31,LOOKUP($F17,TenantNames,TenantTotalRevenues)-SUM($JA17:QT17),LOOKUP($F17,TenantNames,TenantMonthlyRents)),IF(AND((SUMIF($G$4:AHB$4,"&lt;"&amp;QU$4,$G17:AHB17))&gt;SUMIFS(TransactionAmounts,TenantSources,$F17,'Filtered Data'!$C$2:$C23,"&lt;"&amp;QU$4),QU$4&lt;TODAY()),"Late","Occupied")),)))</f>
        <v/>
      </c>
      <c r="QV17" s="33" t="str">
        <f>IF(ISBLANK($F17),,IF(TODAY()=QV$4,"Today",IF(AND(LOOKUP($F17,TenantNames,TenantStartDates)&lt;=QV$4,LOOKUP($F17,TenantNames,TenantEndDates)&gt;=QV$4),IF(OR(AND(DAY(LOOKUP($F17,TenantNames,TenantStartDates))&gt;28,DAY(EOMONTH(QV$4,0))=28,DAY(QV$4)=28),AND(DAY(LOOKUP($F17,TenantNames,TenantStartDates))&gt;30,DAY(EOMONTH(QV$4,0))=30,DAY(QV$4)=30),DAY(LOOKUP($F17,TenantNames,TenantStartDates))=DAY(QV$4)),IF((LOOKUP($F17,TenantNames,TenantEndDates)-QV$4)&lt;=31,LOOKUP($F17,TenantNames,TenantTotalRevenues)-SUM($JA17:QU17),LOOKUP($F17,TenantNames,TenantMonthlyRents)),IF(AND((SUMIF($G$4:AHB$4,"&lt;"&amp;QV$4,$G17:AHB17))&gt;SUMIFS(TransactionAmounts,TenantSources,$F17,'Filtered Data'!$C$2:$C23,"&lt;"&amp;QV$4),QV$4&lt;TODAY()),"Late","Occupied")),)))</f>
        <v/>
      </c>
      <c r="QW17" s="33" t="str">
        <f>IF(ISBLANK($F17),,IF(TODAY()=QW$4,"Today",IF(AND(LOOKUP($F17,TenantNames,TenantStartDates)&lt;=QW$4,LOOKUP($F17,TenantNames,TenantEndDates)&gt;=QW$4),IF(OR(AND(DAY(LOOKUP($F17,TenantNames,TenantStartDates))&gt;28,DAY(EOMONTH(QW$4,0))=28,DAY(QW$4)=28),AND(DAY(LOOKUP($F17,TenantNames,TenantStartDates))&gt;30,DAY(EOMONTH(QW$4,0))=30,DAY(QW$4)=30),DAY(LOOKUP($F17,TenantNames,TenantStartDates))=DAY(QW$4)),IF((LOOKUP($F17,TenantNames,TenantEndDates)-QW$4)&lt;=31,LOOKUP($F17,TenantNames,TenantTotalRevenues)-SUM($JA17:QV17),LOOKUP($F17,TenantNames,TenantMonthlyRents)),IF(AND((SUMIF($G$4:AHB$4,"&lt;"&amp;QW$4,$G17:AHB17))&gt;SUMIFS(TransactionAmounts,TenantSources,$F17,'Filtered Data'!$C$2:$C23,"&lt;"&amp;QW$4),QW$4&lt;TODAY()),"Late","Occupied")),)))</f>
        <v/>
      </c>
      <c r="QX17" s="33" t="str">
        <f>IF(ISBLANK($F17),,IF(TODAY()=QX$4,"Today",IF(AND(LOOKUP($F17,TenantNames,TenantStartDates)&lt;=QX$4,LOOKUP($F17,TenantNames,TenantEndDates)&gt;=QX$4),IF(OR(AND(DAY(LOOKUP($F17,TenantNames,TenantStartDates))&gt;28,DAY(EOMONTH(QX$4,0))=28,DAY(QX$4)=28),AND(DAY(LOOKUP($F17,TenantNames,TenantStartDates))&gt;30,DAY(EOMONTH(QX$4,0))=30,DAY(QX$4)=30),DAY(LOOKUP($F17,TenantNames,TenantStartDates))=DAY(QX$4)),IF((LOOKUP($F17,TenantNames,TenantEndDates)-QX$4)&lt;=31,LOOKUP($F17,TenantNames,TenantTotalRevenues)-SUM($JA17:QW17),LOOKUP($F17,TenantNames,TenantMonthlyRents)),IF(AND((SUMIF($G$4:AHB$4,"&lt;"&amp;QX$4,$G17:AHB17))&gt;SUMIFS(TransactionAmounts,TenantSources,$F17,'Filtered Data'!$C$2:$C23,"&lt;"&amp;QX$4),QX$4&lt;TODAY()),"Late","Occupied")),)))</f>
        <v/>
      </c>
      <c r="QY17" s="33" t="str">
        <f>IF(ISBLANK($F17),,IF(TODAY()=QY$4,"Today",IF(AND(LOOKUP($F17,TenantNames,TenantStartDates)&lt;=QY$4,LOOKUP($F17,TenantNames,TenantEndDates)&gt;=QY$4),IF(OR(AND(DAY(LOOKUP($F17,TenantNames,TenantStartDates))&gt;28,DAY(EOMONTH(QY$4,0))=28,DAY(QY$4)=28),AND(DAY(LOOKUP($F17,TenantNames,TenantStartDates))&gt;30,DAY(EOMONTH(QY$4,0))=30,DAY(QY$4)=30),DAY(LOOKUP($F17,TenantNames,TenantStartDates))=DAY(QY$4)),IF((LOOKUP($F17,TenantNames,TenantEndDates)-QY$4)&lt;=31,LOOKUP($F17,TenantNames,TenantTotalRevenues)-SUM($JA17:QX17),LOOKUP($F17,TenantNames,TenantMonthlyRents)),IF(AND((SUMIF($G$4:AHB$4,"&lt;"&amp;QY$4,$G17:AHB17))&gt;SUMIFS(TransactionAmounts,TenantSources,$F17,'Filtered Data'!$C$2:$C23,"&lt;"&amp;QY$4),QY$4&lt;TODAY()),"Late","Occupied")),)))</f>
        <v/>
      </c>
      <c r="QZ17" s="33" t="str">
        <f>IF(ISBLANK($F17),,IF(TODAY()=QZ$4,"Today",IF(AND(LOOKUP($F17,TenantNames,TenantStartDates)&lt;=QZ$4,LOOKUP($F17,TenantNames,TenantEndDates)&gt;=QZ$4),IF(OR(AND(DAY(LOOKUP($F17,TenantNames,TenantStartDates))&gt;28,DAY(EOMONTH(QZ$4,0))=28,DAY(QZ$4)=28),AND(DAY(LOOKUP($F17,TenantNames,TenantStartDates))&gt;30,DAY(EOMONTH(QZ$4,0))=30,DAY(QZ$4)=30),DAY(LOOKUP($F17,TenantNames,TenantStartDates))=DAY(QZ$4)),IF((LOOKUP($F17,TenantNames,TenantEndDates)-QZ$4)&lt;=31,LOOKUP($F17,TenantNames,TenantTotalRevenues)-SUM($JA17:QY17),LOOKUP($F17,TenantNames,TenantMonthlyRents)),IF(AND((SUMIF($G$4:AHB$4,"&lt;"&amp;QZ$4,$G17:AHB17))&gt;SUMIFS(TransactionAmounts,TenantSources,$F17,'Filtered Data'!$C$2:$C23,"&lt;"&amp;QZ$4),QZ$4&lt;TODAY()),"Late","Occupied")),)))</f>
        <v/>
      </c>
      <c r="RA17" s="33" t="str">
        <f>IF(ISBLANK($F17),,IF(TODAY()=RA$4,"Today",IF(AND(LOOKUP($F17,TenantNames,TenantStartDates)&lt;=RA$4,LOOKUP($F17,TenantNames,TenantEndDates)&gt;=RA$4),IF(OR(AND(DAY(LOOKUP($F17,TenantNames,TenantStartDates))&gt;28,DAY(EOMONTH(RA$4,0))=28,DAY(RA$4)=28),AND(DAY(LOOKUP($F17,TenantNames,TenantStartDates))&gt;30,DAY(EOMONTH(RA$4,0))=30,DAY(RA$4)=30),DAY(LOOKUP($F17,TenantNames,TenantStartDates))=DAY(RA$4)),IF((LOOKUP($F17,TenantNames,TenantEndDates)-RA$4)&lt;=31,LOOKUP($F17,TenantNames,TenantTotalRevenues)-SUM($JA17:QZ17),LOOKUP($F17,TenantNames,TenantMonthlyRents)),IF(AND((SUMIF($G$4:AHB$4,"&lt;"&amp;RA$4,$G17:AHB17))&gt;SUMIFS(TransactionAmounts,TenantSources,$F17,'Filtered Data'!$C$2:$C23,"&lt;"&amp;RA$4),RA$4&lt;TODAY()),"Late","Occupied")),)))</f>
        <v/>
      </c>
      <c r="RB17" s="33" t="str">
        <f>IF(ISBLANK($F17),,IF(TODAY()=RB$4,"Today",IF(AND(LOOKUP($F17,TenantNames,TenantStartDates)&lt;=RB$4,LOOKUP($F17,TenantNames,TenantEndDates)&gt;=RB$4),IF(OR(AND(DAY(LOOKUP($F17,TenantNames,TenantStartDates))&gt;28,DAY(EOMONTH(RB$4,0))=28,DAY(RB$4)=28),AND(DAY(LOOKUP($F17,TenantNames,TenantStartDates))&gt;30,DAY(EOMONTH(RB$4,0))=30,DAY(RB$4)=30),DAY(LOOKUP($F17,TenantNames,TenantStartDates))=DAY(RB$4)),IF((LOOKUP($F17,TenantNames,TenantEndDates)-RB$4)&lt;=31,LOOKUP($F17,TenantNames,TenantTotalRevenues)-SUM($JA17:RA17),LOOKUP($F17,TenantNames,TenantMonthlyRents)),IF(AND((SUMIF($G$4:AHB$4,"&lt;"&amp;RB$4,$G17:AHB17))&gt;SUMIFS(TransactionAmounts,TenantSources,$F17,'Filtered Data'!$C$2:$C23,"&lt;"&amp;RB$4),RB$4&lt;TODAY()),"Late","Occupied")),)))</f>
        <v/>
      </c>
      <c r="RC17" s="33" t="str">
        <f>IF(ISBLANK($F17),,IF(TODAY()=RC$4,"Today",IF(AND(LOOKUP($F17,TenantNames,TenantStartDates)&lt;=RC$4,LOOKUP($F17,TenantNames,TenantEndDates)&gt;=RC$4),IF(OR(AND(DAY(LOOKUP($F17,TenantNames,TenantStartDates))&gt;28,DAY(EOMONTH(RC$4,0))=28,DAY(RC$4)=28),AND(DAY(LOOKUP($F17,TenantNames,TenantStartDates))&gt;30,DAY(EOMONTH(RC$4,0))=30,DAY(RC$4)=30),DAY(LOOKUP($F17,TenantNames,TenantStartDates))=DAY(RC$4)),IF((LOOKUP($F17,TenantNames,TenantEndDates)-RC$4)&lt;=31,LOOKUP($F17,TenantNames,TenantTotalRevenues)-SUM($JA17:RB17),LOOKUP($F17,TenantNames,TenantMonthlyRents)),IF(AND((SUMIF($G$4:AHB$4,"&lt;"&amp;RC$4,$G17:AHB17))&gt;SUMIFS(TransactionAmounts,TenantSources,$F17,'Filtered Data'!$C$2:$C23,"&lt;"&amp;RC$4),RC$4&lt;TODAY()),"Late","Occupied")),)))</f>
        <v/>
      </c>
      <c r="RD17" s="33" t="str">
        <f>IF(ISBLANK($F17),,IF(TODAY()=RD$4,"Today",IF(AND(LOOKUP($F17,TenantNames,TenantStartDates)&lt;=RD$4,LOOKUP($F17,TenantNames,TenantEndDates)&gt;=RD$4),IF(OR(AND(DAY(LOOKUP($F17,TenantNames,TenantStartDates))&gt;28,DAY(EOMONTH(RD$4,0))=28,DAY(RD$4)=28),AND(DAY(LOOKUP($F17,TenantNames,TenantStartDates))&gt;30,DAY(EOMONTH(RD$4,0))=30,DAY(RD$4)=30),DAY(LOOKUP($F17,TenantNames,TenantStartDates))=DAY(RD$4)),IF((LOOKUP($F17,TenantNames,TenantEndDates)-RD$4)&lt;=31,LOOKUP($F17,TenantNames,TenantTotalRevenues)-SUM($JA17:RC17),LOOKUP($F17,TenantNames,TenantMonthlyRents)),IF(AND((SUMIF($G$4:AHB$4,"&lt;"&amp;RD$4,$G17:AHB17))&gt;SUMIFS(TransactionAmounts,TenantSources,$F17,'Filtered Data'!$C$2:$C23,"&lt;"&amp;RD$4),RD$4&lt;TODAY()),"Late","Occupied")),)))</f>
        <v/>
      </c>
      <c r="RE17" s="33" t="str">
        <f>IF(ISBLANK($F17),,IF(TODAY()=RE$4,"Today",IF(AND(LOOKUP($F17,TenantNames,TenantStartDates)&lt;=RE$4,LOOKUP($F17,TenantNames,TenantEndDates)&gt;=RE$4),IF(OR(AND(DAY(LOOKUP($F17,TenantNames,TenantStartDates))&gt;28,DAY(EOMONTH(RE$4,0))=28,DAY(RE$4)=28),AND(DAY(LOOKUP($F17,TenantNames,TenantStartDates))&gt;30,DAY(EOMONTH(RE$4,0))=30,DAY(RE$4)=30),DAY(LOOKUP($F17,TenantNames,TenantStartDates))=DAY(RE$4)),IF((LOOKUP($F17,TenantNames,TenantEndDates)-RE$4)&lt;=31,LOOKUP($F17,TenantNames,TenantTotalRevenues)-SUM($JA17:RD17),LOOKUP($F17,TenantNames,TenantMonthlyRents)),IF(AND((SUMIF($G$4:AHB$4,"&lt;"&amp;RE$4,$G17:AHB17))&gt;SUMIFS(TransactionAmounts,TenantSources,$F17,'Filtered Data'!$C$2:$C23,"&lt;"&amp;RE$4),RE$4&lt;TODAY()),"Late","Occupied")),)))</f>
        <v/>
      </c>
      <c r="RF17" s="33" t="str">
        <f>IF(ISBLANK($F17),,IF(TODAY()=RF$4,"Today",IF(AND(LOOKUP($F17,TenantNames,TenantStartDates)&lt;=RF$4,LOOKUP($F17,TenantNames,TenantEndDates)&gt;=RF$4),IF(OR(AND(DAY(LOOKUP($F17,TenantNames,TenantStartDates))&gt;28,DAY(EOMONTH(RF$4,0))=28,DAY(RF$4)=28),AND(DAY(LOOKUP($F17,TenantNames,TenantStartDates))&gt;30,DAY(EOMONTH(RF$4,0))=30,DAY(RF$4)=30),DAY(LOOKUP($F17,TenantNames,TenantStartDates))=DAY(RF$4)),IF((LOOKUP($F17,TenantNames,TenantEndDates)-RF$4)&lt;=31,LOOKUP($F17,TenantNames,TenantTotalRevenues)-SUM($JA17:RE17),LOOKUP($F17,TenantNames,TenantMonthlyRents)),IF(AND((SUMIF($G$4:AHB$4,"&lt;"&amp;RF$4,$G17:AHB17))&gt;SUMIFS(TransactionAmounts,TenantSources,$F17,'Filtered Data'!$C$2:$C23,"&lt;"&amp;RF$4),RF$4&lt;TODAY()),"Late","Occupied")),)))</f>
        <v/>
      </c>
      <c r="RG17" s="33" t="str">
        <f>IF(ISBLANK($F17),,IF(TODAY()=RG$4,"Today",IF(AND(LOOKUP($F17,TenantNames,TenantStartDates)&lt;=RG$4,LOOKUP($F17,TenantNames,TenantEndDates)&gt;=RG$4),IF(OR(AND(DAY(LOOKUP($F17,TenantNames,TenantStartDates))&gt;28,DAY(EOMONTH(RG$4,0))=28,DAY(RG$4)=28),AND(DAY(LOOKUP($F17,TenantNames,TenantStartDates))&gt;30,DAY(EOMONTH(RG$4,0))=30,DAY(RG$4)=30),DAY(LOOKUP($F17,TenantNames,TenantStartDates))=DAY(RG$4)),IF((LOOKUP($F17,TenantNames,TenantEndDates)-RG$4)&lt;=31,LOOKUP($F17,TenantNames,TenantTotalRevenues)-SUM($JA17:RF17),LOOKUP($F17,TenantNames,TenantMonthlyRents)),IF(AND((SUMIF($G$4:AHB$4,"&lt;"&amp;RG$4,$G17:AHB17))&gt;SUMIFS(TransactionAmounts,TenantSources,$F17,'Filtered Data'!$C$2:$C23,"&lt;"&amp;RG$4),RG$4&lt;TODAY()),"Late","Occupied")),)))</f>
        <v/>
      </c>
      <c r="RH17" s="33" t="str">
        <f>IF(ISBLANK($F17),,IF(TODAY()=RH$4,"Today",IF(AND(LOOKUP($F17,TenantNames,TenantStartDates)&lt;=RH$4,LOOKUP($F17,TenantNames,TenantEndDates)&gt;=RH$4),IF(OR(AND(DAY(LOOKUP($F17,TenantNames,TenantStartDates))&gt;28,DAY(EOMONTH(RH$4,0))=28,DAY(RH$4)=28),AND(DAY(LOOKUP($F17,TenantNames,TenantStartDates))&gt;30,DAY(EOMONTH(RH$4,0))=30,DAY(RH$4)=30),DAY(LOOKUP($F17,TenantNames,TenantStartDates))=DAY(RH$4)),IF((LOOKUP($F17,TenantNames,TenantEndDates)-RH$4)&lt;=31,LOOKUP($F17,TenantNames,TenantTotalRevenues)-SUM($JA17:RG17),LOOKUP($F17,TenantNames,TenantMonthlyRents)),IF(AND((SUMIF($G$4:AHB$4,"&lt;"&amp;RH$4,$G17:AHB17))&gt;SUMIFS(TransactionAmounts,TenantSources,$F17,'Filtered Data'!$C$2:$C23,"&lt;"&amp;RH$4),RH$4&lt;TODAY()),"Late","Occupied")),)))</f>
        <v/>
      </c>
      <c r="RI17" s="33" t="str">
        <f>IF(ISBLANK($F17),,IF(TODAY()=RI$4,"Today",IF(AND(LOOKUP($F17,TenantNames,TenantStartDates)&lt;=RI$4,LOOKUP($F17,TenantNames,TenantEndDates)&gt;=RI$4),IF(OR(AND(DAY(LOOKUP($F17,TenantNames,TenantStartDates))&gt;28,DAY(EOMONTH(RI$4,0))=28,DAY(RI$4)=28),AND(DAY(LOOKUP($F17,TenantNames,TenantStartDates))&gt;30,DAY(EOMONTH(RI$4,0))=30,DAY(RI$4)=30),DAY(LOOKUP($F17,TenantNames,TenantStartDates))=DAY(RI$4)),IF((LOOKUP($F17,TenantNames,TenantEndDates)-RI$4)&lt;=31,LOOKUP($F17,TenantNames,TenantTotalRevenues)-SUM($JA17:RH17),LOOKUP($F17,TenantNames,TenantMonthlyRents)),IF(AND((SUMIF($G$4:AHB$4,"&lt;"&amp;RI$4,$G17:AHB17))&gt;SUMIFS(TransactionAmounts,TenantSources,$F17,'Filtered Data'!$C$2:$C23,"&lt;"&amp;RI$4),RI$4&lt;TODAY()),"Late","Occupied")),)))</f>
        <v/>
      </c>
      <c r="RJ17" s="33" t="str">
        <f>IF(ISBLANK($F17),,IF(TODAY()=RJ$4,"Today",IF(AND(LOOKUP($F17,TenantNames,TenantStartDates)&lt;=RJ$4,LOOKUP($F17,TenantNames,TenantEndDates)&gt;=RJ$4),IF(OR(AND(DAY(LOOKUP($F17,TenantNames,TenantStartDates))&gt;28,DAY(EOMONTH(RJ$4,0))=28,DAY(RJ$4)=28),AND(DAY(LOOKUP($F17,TenantNames,TenantStartDates))&gt;30,DAY(EOMONTH(RJ$4,0))=30,DAY(RJ$4)=30),DAY(LOOKUP($F17,TenantNames,TenantStartDates))=DAY(RJ$4)),IF((LOOKUP($F17,TenantNames,TenantEndDates)-RJ$4)&lt;=31,LOOKUP($F17,TenantNames,TenantTotalRevenues)-SUM($JA17:RI17),LOOKUP($F17,TenantNames,TenantMonthlyRents)),IF(AND((SUMIF($G$4:AHB$4,"&lt;"&amp;RJ$4,$G17:AHB17))&gt;SUMIFS(TransactionAmounts,TenantSources,$F17,'Filtered Data'!$C$2:$C23,"&lt;"&amp;RJ$4),RJ$4&lt;TODAY()),"Late","Occupied")),)))</f>
        <v/>
      </c>
      <c r="RK17" s="33" t="str">
        <f>IF(ISBLANK($F17),,IF(TODAY()=RK$4,"Today",IF(AND(LOOKUP($F17,TenantNames,TenantStartDates)&lt;=RK$4,LOOKUP($F17,TenantNames,TenantEndDates)&gt;=RK$4),IF(OR(AND(DAY(LOOKUP($F17,TenantNames,TenantStartDates))&gt;28,DAY(EOMONTH(RK$4,0))=28,DAY(RK$4)=28),AND(DAY(LOOKUP($F17,TenantNames,TenantStartDates))&gt;30,DAY(EOMONTH(RK$4,0))=30,DAY(RK$4)=30),DAY(LOOKUP($F17,TenantNames,TenantStartDates))=DAY(RK$4)),IF((LOOKUP($F17,TenantNames,TenantEndDates)-RK$4)&lt;=31,LOOKUP($F17,TenantNames,TenantTotalRevenues)-SUM($JA17:RJ17),LOOKUP($F17,TenantNames,TenantMonthlyRents)),IF(AND((SUMIF($G$4:AHB$4,"&lt;"&amp;RK$4,$G17:AHB17))&gt;SUMIFS(TransactionAmounts,TenantSources,$F17,'Filtered Data'!$C$2:$C23,"&lt;"&amp;RK$4),RK$4&lt;TODAY()),"Late","Occupied")),)))</f>
        <v/>
      </c>
      <c r="RL17" s="33" t="str">
        <f>IF(ISBLANK($F17),,IF(TODAY()=RL$4,"Today",IF(AND(LOOKUP($F17,TenantNames,TenantStartDates)&lt;=RL$4,LOOKUP($F17,TenantNames,TenantEndDates)&gt;=RL$4),IF(OR(AND(DAY(LOOKUP($F17,TenantNames,TenantStartDates))&gt;28,DAY(EOMONTH(RL$4,0))=28,DAY(RL$4)=28),AND(DAY(LOOKUP($F17,TenantNames,TenantStartDates))&gt;30,DAY(EOMONTH(RL$4,0))=30,DAY(RL$4)=30),DAY(LOOKUP($F17,TenantNames,TenantStartDates))=DAY(RL$4)),IF((LOOKUP($F17,TenantNames,TenantEndDates)-RL$4)&lt;=31,LOOKUP($F17,TenantNames,TenantTotalRevenues)-SUM($JA17:RK17),LOOKUP($F17,TenantNames,TenantMonthlyRents)),IF(AND((SUMIF($G$4:AHB$4,"&lt;"&amp;RL$4,$G17:AHB17))&gt;SUMIFS(TransactionAmounts,TenantSources,$F17,'Filtered Data'!$C$2:$C23,"&lt;"&amp;RL$4),RL$4&lt;TODAY()),"Late","Occupied")),)))</f>
        <v/>
      </c>
      <c r="RM17" s="33" t="str">
        <f>IF(ISBLANK($F17),,IF(TODAY()=RM$4,"Today",IF(AND(LOOKUP($F17,TenantNames,TenantStartDates)&lt;=RM$4,LOOKUP($F17,TenantNames,TenantEndDates)&gt;=RM$4),IF(OR(AND(DAY(LOOKUP($F17,TenantNames,TenantStartDates))&gt;28,DAY(EOMONTH(RM$4,0))=28,DAY(RM$4)=28),AND(DAY(LOOKUP($F17,TenantNames,TenantStartDates))&gt;30,DAY(EOMONTH(RM$4,0))=30,DAY(RM$4)=30),DAY(LOOKUP($F17,TenantNames,TenantStartDates))=DAY(RM$4)),IF((LOOKUP($F17,TenantNames,TenantEndDates)-RM$4)&lt;=31,LOOKUP($F17,TenantNames,TenantTotalRevenues)-SUM($JA17:RL17),LOOKUP($F17,TenantNames,TenantMonthlyRents)),IF(AND((SUMIF($G$4:AHB$4,"&lt;"&amp;RM$4,$G17:AHB17))&gt;SUMIFS(TransactionAmounts,TenantSources,$F17,'Filtered Data'!$C$2:$C23,"&lt;"&amp;RM$4),RM$4&lt;TODAY()),"Late","Occupied")),)))</f>
        <v/>
      </c>
      <c r="RN17" s="33" t="str">
        <f>IF(ISBLANK($F17),,IF(TODAY()=RN$4,"Today",IF(AND(LOOKUP($F17,TenantNames,TenantStartDates)&lt;=RN$4,LOOKUP($F17,TenantNames,TenantEndDates)&gt;=RN$4),IF(OR(AND(DAY(LOOKUP($F17,TenantNames,TenantStartDates))&gt;28,DAY(EOMONTH(RN$4,0))=28,DAY(RN$4)=28),AND(DAY(LOOKUP($F17,TenantNames,TenantStartDates))&gt;30,DAY(EOMONTH(RN$4,0))=30,DAY(RN$4)=30),DAY(LOOKUP($F17,TenantNames,TenantStartDates))=DAY(RN$4)),IF((LOOKUP($F17,TenantNames,TenantEndDates)-RN$4)&lt;=31,LOOKUP($F17,TenantNames,TenantTotalRevenues)-SUM($JA17:RM17),LOOKUP($F17,TenantNames,TenantMonthlyRents)),IF(AND((SUMIF($G$4:AHB$4,"&lt;"&amp;RN$4,$G17:AHB17))&gt;SUMIFS(TransactionAmounts,TenantSources,$F17,'Filtered Data'!$C$2:$C23,"&lt;"&amp;RN$4),RN$4&lt;TODAY()),"Late","Occupied")),)))</f>
        <v/>
      </c>
      <c r="RO17" s="33" t="str">
        <f>IF(ISBLANK($F17),,IF(TODAY()=RO$4,"Today",IF(AND(LOOKUP($F17,TenantNames,TenantStartDates)&lt;=RO$4,LOOKUP($F17,TenantNames,TenantEndDates)&gt;=RO$4),IF(OR(AND(DAY(LOOKUP($F17,TenantNames,TenantStartDates))&gt;28,DAY(EOMONTH(RO$4,0))=28,DAY(RO$4)=28),AND(DAY(LOOKUP($F17,TenantNames,TenantStartDates))&gt;30,DAY(EOMONTH(RO$4,0))=30,DAY(RO$4)=30),DAY(LOOKUP($F17,TenantNames,TenantStartDates))=DAY(RO$4)),IF((LOOKUP($F17,TenantNames,TenantEndDates)-RO$4)&lt;=31,LOOKUP($F17,TenantNames,TenantTotalRevenues)-SUM($JA17:RN17),LOOKUP($F17,TenantNames,TenantMonthlyRents)),IF(AND((SUMIF($G$4:AHB$4,"&lt;"&amp;RO$4,$G17:AHB17))&gt;SUMIFS(TransactionAmounts,TenantSources,$F17,'Filtered Data'!$C$2:$C23,"&lt;"&amp;RO$4),RO$4&lt;TODAY()),"Late","Occupied")),)))</f>
        <v/>
      </c>
      <c r="RP17" s="33" t="str">
        <f>IF(ISBLANK($F17),,IF(TODAY()=RP$4,"Today",IF(AND(LOOKUP($F17,TenantNames,TenantStartDates)&lt;=RP$4,LOOKUP($F17,TenantNames,TenantEndDates)&gt;=RP$4),IF(OR(AND(DAY(LOOKUP($F17,TenantNames,TenantStartDates))&gt;28,DAY(EOMONTH(RP$4,0))=28,DAY(RP$4)=28),AND(DAY(LOOKUP($F17,TenantNames,TenantStartDates))&gt;30,DAY(EOMONTH(RP$4,0))=30,DAY(RP$4)=30),DAY(LOOKUP($F17,TenantNames,TenantStartDates))=DAY(RP$4)),IF((LOOKUP($F17,TenantNames,TenantEndDates)-RP$4)&lt;=31,LOOKUP($F17,TenantNames,TenantTotalRevenues)-SUM($JA17:RO17),LOOKUP($F17,TenantNames,TenantMonthlyRents)),IF(AND((SUMIF($G$4:AHB$4,"&lt;"&amp;RP$4,$G17:AHB17))&gt;SUMIFS(TransactionAmounts,TenantSources,$F17,'Filtered Data'!$C$2:$C23,"&lt;"&amp;RP$4),RP$4&lt;TODAY()),"Late","Occupied")),)))</f>
        <v/>
      </c>
      <c r="RQ17" s="33" t="str">
        <f>IF(ISBLANK($F17),,IF(TODAY()=RQ$4,"Today",IF(AND(LOOKUP($F17,TenantNames,TenantStartDates)&lt;=RQ$4,LOOKUP($F17,TenantNames,TenantEndDates)&gt;=RQ$4),IF(OR(AND(DAY(LOOKUP($F17,TenantNames,TenantStartDates))&gt;28,DAY(EOMONTH(RQ$4,0))=28,DAY(RQ$4)=28),AND(DAY(LOOKUP($F17,TenantNames,TenantStartDates))&gt;30,DAY(EOMONTH(RQ$4,0))=30,DAY(RQ$4)=30),DAY(LOOKUP($F17,TenantNames,TenantStartDates))=DAY(RQ$4)),IF((LOOKUP($F17,TenantNames,TenantEndDates)-RQ$4)&lt;=31,LOOKUP($F17,TenantNames,TenantTotalRevenues)-SUM($JA17:RP17),LOOKUP($F17,TenantNames,TenantMonthlyRents)),IF(AND((SUMIF($G$4:AHB$4,"&lt;"&amp;RQ$4,$G17:AHB17))&gt;SUMIFS(TransactionAmounts,TenantSources,$F17,'Filtered Data'!$C$2:$C23,"&lt;"&amp;RQ$4),RQ$4&lt;TODAY()),"Late","Occupied")),)))</f>
        <v/>
      </c>
      <c r="RR17" s="33" t="str">
        <f>IF(ISBLANK($F17),,IF(TODAY()=RR$4,"Today",IF(AND(LOOKUP($F17,TenantNames,TenantStartDates)&lt;=RR$4,LOOKUP($F17,TenantNames,TenantEndDates)&gt;=RR$4),IF(OR(AND(DAY(LOOKUP($F17,TenantNames,TenantStartDates))&gt;28,DAY(EOMONTH(RR$4,0))=28,DAY(RR$4)=28),AND(DAY(LOOKUP($F17,TenantNames,TenantStartDates))&gt;30,DAY(EOMONTH(RR$4,0))=30,DAY(RR$4)=30),DAY(LOOKUP($F17,TenantNames,TenantStartDates))=DAY(RR$4)),IF((LOOKUP($F17,TenantNames,TenantEndDates)-RR$4)&lt;=31,LOOKUP($F17,TenantNames,TenantTotalRevenues)-SUM($JA17:RQ17),LOOKUP($F17,TenantNames,TenantMonthlyRents)),IF(AND((SUMIF($G$4:AHB$4,"&lt;"&amp;RR$4,$G17:AHB17))&gt;SUMIFS(TransactionAmounts,TenantSources,$F17,'Filtered Data'!$C$2:$C23,"&lt;"&amp;RR$4),RR$4&lt;TODAY()),"Late","Occupied")),)))</f>
        <v/>
      </c>
      <c r="RS17" s="33" t="str">
        <f>IF(ISBLANK($F17),,IF(TODAY()=RS$4,"Today",IF(AND(LOOKUP($F17,TenantNames,TenantStartDates)&lt;=RS$4,LOOKUP($F17,TenantNames,TenantEndDates)&gt;=RS$4),IF(OR(AND(DAY(LOOKUP($F17,TenantNames,TenantStartDates))&gt;28,DAY(EOMONTH(RS$4,0))=28,DAY(RS$4)=28),AND(DAY(LOOKUP($F17,TenantNames,TenantStartDates))&gt;30,DAY(EOMONTH(RS$4,0))=30,DAY(RS$4)=30),DAY(LOOKUP($F17,TenantNames,TenantStartDates))=DAY(RS$4)),IF((LOOKUP($F17,TenantNames,TenantEndDates)-RS$4)&lt;=31,LOOKUP($F17,TenantNames,TenantTotalRevenues)-SUM($JA17:RR17),LOOKUP($F17,TenantNames,TenantMonthlyRents)),IF(AND((SUMIF($G$4:AHB$4,"&lt;"&amp;RS$4,$G17:AHB17))&gt;SUMIFS(TransactionAmounts,TenantSources,$F17,'Filtered Data'!$C$2:$C23,"&lt;"&amp;RS$4),RS$4&lt;TODAY()),"Late","Occupied")),)))</f>
        <v/>
      </c>
      <c r="RT17" s="33" t="str">
        <f>IF(ISBLANK($F17),,IF(TODAY()=RT$4,"Today",IF(AND(LOOKUP($F17,TenantNames,TenantStartDates)&lt;=RT$4,LOOKUP($F17,TenantNames,TenantEndDates)&gt;=RT$4),IF(OR(AND(DAY(LOOKUP($F17,TenantNames,TenantStartDates))&gt;28,DAY(EOMONTH(RT$4,0))=28,DAY(RT$4)=28),AND(DAY(LOOKUP($F17,TenantNames,TenantStartDates))&gt;30,DAY(EOMONTH(RT$4,0))=30,DAY(RT$4)=30),DAY(LOOKUP($F17,TenantNames,TenantStartDates))=DAY(RT$4)),IF((LOOKUP($F17,TenantNames,TenantEndDates)-RT$4)&lt;=31,LOOKUP($F17,TenantNames,TenantTotalRevenues)-SUM($JA17:RS17),LOOKUP($F17,TenantNames,TenantMonthlyRents)),IF(AND((SUMIF($G$4:AHB$4,"&lt;"&amp;RT$4,$G17:AHB17))&gt;SUMIFS(TransactionAmounts,TenantSources,$F17,'Filtered Data'!$C$2:$C23,"&lt;"&amp;RT$4),RT$4&lt;TODAY()),"Late","Occupied")),)))</f>
        <v/>
      </c>
      <c r="RU17" s="33" t="str">
        <f>IF(ISBLANK($F17),,IF(TODAY()=RU$4,"Today",IF(AND(LOOKUP($F17,TenantNames,TenantStartDates)&lt;=RU$4,LOOKUP($F17,TenantNames,TenantEndDates)&gt;=RU$4),IF(OR(AND(DAY(LOOKUP($F17,TenantNames,TenantStartDates))&gt;28,DAY(EOMONTH(RU$4,0))=28,DAY(RU$4)=28),AND(DAY(LOOKUP($F17,TenantNames,TenantStartDates))&gt;30,DAY(EOMONTH(RU$4,0))=30,DAY(RU$4)=30),DAY(LOOKUP($F17,TenantNames,TenantStartDates))=DAY(RU$4)),IF((LOOKUP($F17,TenantNames,TenantEndDates)-RU$4)&lt;=31,LOOKUP($F17,TenantNames,TenantTotalRevenues)-SUM($JA17:RT17),LOOKUP($F17,TenantNames,TenantMonthlyRents)),IF(AND((SUMIF($G$4:AHB$4,"&lt;"&amp;RU$4,$G17:AHB17))&gt;SUMIFS(TransactionAmounts,TenantSources,$F17,'Filtered Data'!$C$2:$C23,"&lt;"&amp;RU$4),RU$4&lt;TODAY()),"Late","Occupied")),)))</f>
        <v/>
      </c>
      <c r="RV17" s="33" t="str">
        <f>IF(ISBLANK($F17),,IF(TODAY()=RV$4,"Today",IF(AND(LOOKUP($F17,TenantNames,TenantStartDates)&lt;=RV$4,LOOKUP($F17,TenantNames,TenantEndDates)&gt;=RV$4),IF(OR(AND(DAY(LOOKUP($F17,TenantNames,TenantStartDates))&gt;28,DAY(EOMONTH(RV$4,0))=28,DAY(RV$4)=28),AND(DAY(LOOKUP($F17,TenantNames,TenantStartDates))&gt;30,DAY(EOMONTH(RV$4,0))=30,DAY(RV$4)=30),DAY(LOOKUP($F17,TenantNames,TenantStartDates))=DAY(RV$4)),IF((LOOKUP($F17,TenantNames,TenantEndDates)-RV$4)&lt;=31,LOOKUP($F17,TenantNames,TenantTotalRevenues)-SUM($JA17:RU17),LOOKUP($F17,TenantNames,TenantMonthlyRents)),IF(AND((SUMIF($G$4:AHB$4,"&lt;"&amp;RV$4,$G17:AHB17))&gt;SUMIFS(TransactionAmounts,TenantSources,$F17,'Filtered Data'!$C$2:$C23,"&lt;"&amp;RV$4),RV$4&lt;TODAY()),"Late","Occupied")),)))</f>
        <v/>
      </c>
      <c r="RW17" s="33" t="str">
        <f>IF(ISBLANK($F17),,IF(TODAY()=RW$4,"Today",IF(AND(LOOKUP($F17,TenantNames,TenantStartDates)&lt;=RW$4,LOOKUP($F17,TenantNames,TenantEndDates)&gt;=RW$4),IF(OR(AND(DAY(LOOKUP($F17,TenantNames,TenantStartDates))&gt;28,DAY(EOMONTH(RW$4,0))=28,DAY(RW$4)=28),AND(DAY(LOOKUP($F17,TenantNames,TenantStartDates))&gt;30,DAY(EOMONTH(RW$4,0))=30,DAY(RW$4)=30),DAY(LOOKUP($F17,TenantNames,TenantStartDates))=DAY(RW$4)),IF((LOOKUP($F17,TenantNames,TenantEndDates)-RW$4)&lt;=31,LOOKUP($F17,TenantNames,TenantTotalRevenues)-SUM($JA17:RV17),LOOKUP($F17,TenantNames,TenantMonthlyRents)),IF(AND((SUMIF($G$4:AHB$4,"&lt;"&amp;RW$4,$G17:AHB17))&gt;SUMIFS(TransactionAmounts,TenantSources,$F17,'Filtered Data'!$C$2:$C23,"&lt;"&amp;RW$4),RW$4&lt;TODAY()),"Late","Occupied")),)))</f>
        <v/>
      </c>
      <c r="RX17" s="33" t="str">
        <f>IF(ISBLANK($F17),,IF(TODAY()=RX$4,"Today",IF(AND(LOOKUP($F17,TenantNames,TenantStartDates)&lt;=RX$4,LOOKUP($F17,TenantNames,TenantEndDates)&gt;=RX$4),IF(OR(AND(DAY(LOOKUP($F17,TenantNames,TenantStartDates))&gt;28,DAY(EOMONTH(RX$4,0))=28,DAY(RX$4)=28),AND(DAY(LOOKUP($F17,TenantNames,TenantStartDates))&gt;30,DAY(EOMONTH(RX$4,0))=30,DAY(RX$4)=30),DAY(LOOKUP($F17,TenantNames,TenantStartDates))=DAY(RX$4)),IF((LOOKUP($F17,TenantNames,TenantEndDates)-RX$4)&lt;=31,LOOKUP($F17,TenantNames,TenantTotalRevenues)-SUM($JA17:RW17),LOOKUP($F17,TenantNames,TenantMonthlyRents)),IF(AND((SUMIF($G$4:AHB$4,"&lt;"&amp;RX$4,$G17:AHB17))&gt;SUMIFS(TransactionAmounts,TenantSources,$F17,'Filtered Data'!$C$2:$C23,"&lt;"&amp;RX$4),RX$4&lt;TODAY()),"Late","Occupied")),)))</f>
        <v/>
      </c>
      <c r="RY17" s="33" t="str">
        <f>IF(ISBLANK($F17),,IF(TODAY()=RY$4,"Today",IF(AND(LOOKUP($F17,TenantNames,TenantStartDates)&lt;=RY$4,LOOKUP($F17,TenantNames,TenantEndDates)&gt;=RY$4),IF(OR(AND(DAY(LOOKUP($F17,TenantNames,TenantStartDates))&gt;28,DAY(EOMONTH(RY$4,0))=28,DAY(RY$4)=28),AND(DAY(LOOKUP($F17,TenantNames,TenantStartDates))&gt;30,DAY(EOMONTH(RY$4,0))=30,DAY(RY$4)=30),DAY(LOOKUP($F17,TenantNames,TenantStartDates))=DAY(RY$4)),IF((LOOKUP($F17,TenantNames,TenantEndDates)-RY$4)&lt;=31,LOOKUP($F17,TenantNames,TenantTotalRevenues)-SUM($JA17:RX17),LOOKUP($F17,TenantNames,TenantMonthlyRents)),IF(AND((SUMIF($G$4:AHB$4,"&lt;"&amp;RY$4,$G17:AHB17))&gt;SUMIFS(TransactionAmounts,TenantSources,$F17,'Filtered Data'!$C$2:$C23,"&lt;"&amp;RY$4),RY$4&lt;TODAY()),"Late","Occupied")),)))</f>
        <v/>
      </c>
      <c r="RZ17" s="33" t="str">
        <f>IF(ISBLANK($F17),,IF(TODAY()=RZ$4,"Today",IF(AND(LOOKUP($F17,TenantNames,TenantStartDates)&lt;=RZ$4,LOOKUP($F17,TenantNames,TenantEndDates)&gt;=RZ$4),IF(OR(AND(DAY(LOOKUP($F17,TenantNames,TenantStartDates))&gt;28,DAY(EOMONTH(RZ$4,0))=28,DAY(RZ$4)=28),AND(DAY(LOOKUP($F17,TenantNames,TenantStartDates))&gt;30,DAY(EOMONTH(RZ$4,0))=30,DAY(RZ$4)=30),DAY(LOOKUP($F17,TenantNames,TenantStartDates))=DAY(RZ$4)),IF((LOOKUP($F17,TenantNames,TenantEndDates)-RZ$4)&lt;=31,LOOKUP($F17,TenantNames,TenantTotalRevenues)-SUM($JA17:RY17),LOOKUP($F17,TenantNames,TenantMonthlyRents)),IF(AND((SUMIF($G$4:AHB$4,"&lt;"&amp;RZ$4,$G17:AHB17))&gt;SUMIFS(TransactionAmounts,TenantSources,$F17,'Filtered Data'!$C$2:$C23,"&lt;"&amp;RZ$4),RZ$4&lt;TODAY()),"Late","Occupied")),)))</f>
        <v/>
      </c>
      <c r="SA17" s="33" t="str">
        <f>IF(ISBLANK($F17),,IF(TODAY()=SA$4,"Today",IF(AND(LOOKUP($F17,TenantNames,TenantStartDates)&lt;=SA$4,LOOKUP($F17,TenantNames,TenantEndDates)&gt;=SA$4),IF(OR(AND(DAY(LOOKUP($F17,TenantNames,TenantStartDates))&gt;28,DAY(EOMONTH(SA$4,0))=28,DAY(SA$4)=28),AND(DAY(LOOKUP($F17,TenantNames,TenantStartDates))&gt;30,DAY(EOMONTH(SA$4,0))=30,DAY(SA$4)=30),DAY(LOOKUP($F17,TenantNames,TenantStartDates))=DAY(SA$4)),IF((LOOKUP($F17,TenantNames,TenantEndDates)-SA$4)&lt;=31,LOOKUP($F17,TenantNames,TenantTotalRevenues)-SUM($JA17:RZ17),LOOKUP($F17,TenantNames,TenantMonthlyRents)),IF(AND((SUMIF($G$4:AHB$4,"&lt;"&amp;SA$4,$G17:AHB17))&gt;SUMIFS(TransactionAmounts,TenantSources,$F17,'Filtered Data'!$C$2:$C23,"&lt;"&amp;SA$4),SA$4&lt;TODAY()),"Late","Occupied")),)))</f>
        <v/>
      </c>
      <c r="SB17" s="33" t="str">
        <f>IF(ISBLANK($F17),,IF(TODAY()=SB$4,"Today",IF(AND(LOOKUP($F17,TenantNames,TenantStartDates)&lt;=SB$4,LOOKUP($F17,TenantNames,TenantEndDates)&gt;=SB$4),IF(OR(AND(DAY(LOOKUP($F17,TenantNames,TenantStartDates))&gt;28,DAY(EOMONTH(SB$4,0))=28,DAY(SB$4)=28),AND(DAY(LOOKUP($F17,TenantNames,TenantStartDates))&gt;30,DAY(EOMONTH(SB$4,0))=30,DAY(SB$4)=30),DAY(LOOKUP($F17,TenantNames,TenantStartDates))=DAY(SB$4)),IF((LOOKUP($F17,TenantNames,TenantEndDates)-SB$4)&lt;=31,LOOKUP($F17,TenantNames,TenantTotalRevenues)-SUM($JA17:SA17),LOOKUP($F17,TenantNames,TenantMonthlyRents)),IF(AND((SUMIF($G$4:AHB$4,"&lt;"&amp;SB$4,$G17:AHB17))&gt;SUMIFS(TransactionAmounts,TenantSources,$F17,'Filtered Data'!$C$2:$C23,"&lt;"&amp;SB$4),SB$4&lt;TODAY()),"Late","Occupied")),)))</f>
        <v/>
      </c>
      <c r="SC17" s="33" t="str">
        <f>IF(ISBLANK($F17),,IF(TODAY()=SC$4,"Today",IF(AND(LOOKUP($F17,TenantNames,TenantStartDates)&lt;=SC$4,LOOKUP($F17,TenantNames,TenantEndDates)&gt;=SC$4),IF(OR(AND(DAY(LOOKUP($F17,TenantNames,TenantStartDates))&gt;28,DAY(EOMONTH(SC$4,0))=28,DAY(SC$4)=28),AND(DAY(LOOKUP($F17,TenantNames,TenantStartDates))&gt;30,DAY(EOMONTH(SC$4,0))=30,DAY(SC$4)=30),DAY(LOOKUP($F17,TenantNames,TenantStartDates))=DAY(SC$4)),IF((LOOKUP($F17,TenantNames,TenantEndDates)-SC$4)&lt;=31,LOOKUP($F17,TenantNames,TenantTotalRevenues)-SUM($JA17:SB17),LOOKUP($F17,TenantNames,TenantMonthlyRents)),IF(AND((SUMIF($G$4:AHB$4,"&lt;"&amp;SC$4,$G17:AHB17))&gt;SUMIFS(TransactionAmounts,TenantSources,$F17,'Filtered Data'!$C$2:$C23,"&lt;"&amp;SC$4),SC$4&lt;TODAY()),"Late","Occupied")),)))</f>
        <v/>
      </c>
      <c r="SD17" s="33" t="str">
        <f>IF(ISBLANK($F17),,IF(TODAY()=SD$4,"Today",IF(AND(LOOKUP($F17,TenantNames,TenantStartDates)&lt;=SD$4,LOOKUP($F17,TenantNames,TenantEndDates)&gt;=SD$4),IF(OR(AND(DAY(LOOKUP($F17,TenantNames,TenantStartDates))&gt;28,DAY(EOMONTH(SD$4,0))=28,DAY(SD$4)=28),AND(DAY(LOOKUP($F17,TenantNames,TenantStartDates))&gt;30,DAY(EOMONTH(SD$4,0))=30,DAY(SD$4)=30),DAY(LOOKUP($F17,TenantNames,TenantStartDates))=DAY(SD$4)),IF((LOOKUP($F17,TenantNames,TenantEndDates)-SD$4)&lt;=31,LOOKUP($F17,TenantNames,TenantTotalRevenues)-SUM($JA17:SC17),LOOKUP($F17,TenantNames,TenantMonthlyRents)),IF(AND((SUMIF($G$4:AHB$4,"&lt;"&amp;SD$4,$G17:AHB17))&gt;SUMIFS(TransactionAmounts,TenantSources,$F17,'Filtered Data'!$C$2:$C23,"&lt;"&amp;SD$4),SD$4&lt;TODAY()),"Late","Occupied")),)))</f>
        <v/>
      </c>
      <c r="SE17" s="33" t="str">
        <f>IF(ISBLANK($F17),,IF(TODAY()=SE$4,"Today",IF(AND(LOOKUP($F17,TenantNames,TenantStartDates)&lt;=SE$4,LOOKUP($F17,TenantNames,TenantEndDates)&gt;=SE$4),IF(OR(AND(DAY(LOOKUP($F17,TenantNames,TenantStartDates))&gt;28,DAY(EOMONTH(SE$4,0))=28,DAY(SE$4)=28),AND(DAY(LOOKUP($F17,TenantNames,TenantStartDates))&gt;30,DAY(EOMONTH(SE$4,0))=30,DAY(SE$4)=30),DAY(LOOKUP($F17,TenantNames,TenantStartDates))=DAY(SE$4)),IF((LOOKUP($F17,TenantNames,TenantEndDates)-SE$4)&lt;=31,LOOKUP($F17,TenantNames,TenantTotalRevenues)-SUM($JA17:SD17),LOOKUP($F17,TenantNames,TenantMonthlyRents)),IF(AND((SUMIF($G$4:AHB$4,"&lt;"&amp;SE$4,$G17:AHB17))&gt;SUMIFS(TransactionAmounts,TenantSources,$F17,'Filtered Data'!$C$2:$C23,"&lt;"&amp;SE$4),SE$4&lt;TODAY()),"Late","Occupied")),)))</f>
        <v/>
      </c>
      <c r="SF17" s="33" t="str">
        <f>IF(ISBLANK($F17),,IF(TODAY()=SF$4,"Today",IF(AND(LOOKUP($F17,TenantNames,TenantStartDates)&lt;=SF$4,LOOKUP($F17,TenantNames,TenantEndDates)&gt;=SF$4),IF(OR(AND(DAY(LOOKUP($F17,TenantNames,TenantStartDates))&gt;28,DAY(EOMONTH(SF$4,0))=28,DAY(SF$4)=28),AND(DAY(LOOKUP($F17,TenantNames,TenantStartDates))&gt;30,DAY(EOMONTH(SF$4,0))=30,DAY(SF$4)=30),DAY(LOOKUP($F17,TenantNames,TenantStartDates))=DAY(SF$4)),IF((LOOKUP($F17,TenantNames,TenantEndDates)-SF$4)&lt;=31,LOOKUP($F17,TenantNames,TenantTotalRevenues)-SUM($JA17:SE17),LOOKUP($F17,TenantNames,TenantMonthlyRents)),IF(AND((SUMIF($G$4:AHB$4,"&lt;"&amp;SF$4,$G17:AHB17))&gt;SUMIFS(TransactionAmounts,TenantSources,$F17,'Filtered Data'!$C$2:$C23,"&lt;"&amp;SF$4),SF$4&lt;TODAY()),"Late","Occupied")),)))</f>
        <v/>
      </c>
      <c r="SG17" s="33" t="str">
        <f>IF(ISBLANK($F17),,IF(TODAY()=SG$4,"Today",IF(AND(LOOKUP($F17,TenantNames,TenantStartDates)&lt;=SG$4,LOOKUP($F17,TenantNames,TenantEndDates)&gt;=SG$4),IF(OR(AND(DAY(LOOKUP($F17,TenantNames,TenantStartDates))&gt;28,DAY(EOMONTH(SG$4,0))=28,DAY(SG$4)=28),AND(DAY(LOOKUP($F17,TenantNames,TenantStartDates))&gt;30,DAY(EOMONTH(SG$4,0))=30,DAY(SG$4)=30),DAY(LOOKUP($F17,TenantNames,TenantStartDates))=DAY(SG$4)),IF((LOOKUP($F17,TenantNames,TenantEndDates)-SG$4)&lt;=31,LOOKUP($F17,TenantNames,TenantTotalRevenues)-SUM($JA17:SF17),LOOKUP($F17,TenantNames,TenantMonthlyRents)),IF(AND((SUMIF($G$4:AHB$4,"&lt;"&amp;SG$4,$G17:AHB17))&gt;SUMIFS(TransactionAmounts,TenantSources,$F17,'Filtered Data'!$C$2:$C23,"&lt;"&amp;SG$4),SG$4&lt;TODAY()),"Late","Occupied")),)))</f>
        <v/>
      </c>
      <c r="SH17" s="33" t="str">
        <f>IF(ISBLANK($F17),,IF(TODAY()=SH$4,"Today",IF(AND(LOOKUP($F17,TenantNames,TenantStartDates)&lt;=SH$4,LOOKUP($F17,TenantNames,TenantEndDates)&gt;=SH$4),IF(OR(AND(DAY(LOOKUP($F17,TenantNames,TenantStartDates))&gt;28,DAY(EOMONTH(SH$4,0))=28,DAY(SH$4)=28),AND(DAY(LOOKUP($F17,TenantNames,TenantStartDates))&gt;30,DAY(EOMONTH(SH$4,0))=30,DAY(SH$4)=30),DAY(LOOKUP($F17,TenantNames,TenantStartDates))=DAY(SH$4)),IF((LOOKUP($F17,TenantNames,TenantEndDates)-SH$4)&lt;=31,LOOKUP($F17,TenantNames,TenantTotalRevenues)-SUM($JA17:SG17),LOOKUP($F17,TenantNames,TenantMonthlyRents)),IF(AND((SUMIF($G$4:AHB$4,"&lt;"&amp;SH$4,$G17:AHB17))&gt;SUMIFS(TransactionAmounts,TenantSources,$F17,'Filtered Data'!$C$2:$C23,"&lt;"&amp;SH$4),SH$4&lt;TODAY()),"Late","Occupied")),)))</f>
        <v/>
      </c>
      <c r="SI17" s="33" t="str">
        <f>IF(ISBLANK($F17),,IF(TODAY()=SI$4,"Today",IF(AND(LOOKUP($F17,TenantNames,TenantStartDates)&lt;=SI$4,LOOKUP($F17,TenantNames,TenantEndDates)&gt;=SI$4),IF(OR(AND(DAY(LOOKUP($F17,TenantNames,TenantStartDates))&gt;28,DAY(EOMONTH(SI$4,0))=28,DAY(SI$4)=28),AND(DAY(LOOKUP($F17,TenantNames,TenantStartDates))&gt;30,DAY(EOMONTH(SI$4,0))=30,DAY(SI$4)=30),DAY(LOOKUP($F17,TenantNames,TenantStartDates))=DAY(SI$4)),IF((LOOKUP($F17,TenantNames,TenantEndDates)-SI$4)&lt;=31,LOOKUP($F17,TenantNames,TenantTotalRevenues)-SUM($JA17:SH17),LOOKUP($F17,TenantNames,TenantMonthlyRents)),IF(AND((SUMIF($G$4:AHB$4,"&lt;"&amp;SI$4,$G17:AHB17))&gt;SUMIFS(TransactionAmounts,TenantSources,$F17,'Filtered Data'!$C$2:$C23,"&lt;"&amp;SI$4),SI$4&lt;TODAY()),"Late","Occupied")),)))</f>
        <v/>
      </c>
      <c r="SJ17" s="33" t="str">
        <f>IF(ISBLANK($F17),,IF(TODAY()=SJ$4,"Today",IF(AND(LOOKUP($F17,TenantNames,TenantStartDates)&lt;=SJ$4,LOOKUP($F17,TenantNames,TenantEndDates)&gt;=SJ$4),IF(OR(AND(DAY(LOOKUP($F17,TenantNames,TenantStartDates))&gt;28,DAY(EOMONTH(SJ$4,0))=28,DAY(SJ$4)=28),AND(DAY(LOOKUP($F17,TenantNames,TenantStartDates))&gt;30,DAY(EOMONTH(SJ$4,0))=30,DAY(SJ$4)=30),DAY(LOOKUP($F17,TenantNames,TenantStartDates))=DAY(SJ$4)),IF((LOOKUP($F17,TenantNames,TenantEndDates)-SJ$4)&lt;=31,LOOKUP($F17,TenantNames,TenantTotalRevenues)-SUM($JA17:SI17),LOOKUP($F17,TenantNames,TenantMonthlyRents)),IF(AND((SUMIF($G$4:AHB$4,"&lt;"&amp;SJ$4,$G17:AHB17))&gt;SUMIFS(TransactionAmounts,TenantSources,$F17,'Filtered Data'!$C$2:$C23,"&lt;"&amp;SJ$4),SJ$4&lt;TODAY()),"Late","Occupied")),)))</f>
        <v/>
      </c>
      <c r="SK17" s="33" t="str">
        <f>IF(ISBLANK($F17),,IF(TODAY()=SK$4,"Today",IF(AND(LOOKUP($F17,TenantNames,TenantStartDates)&lt;=SK$4,LOOKUP($F17,TenantNames,TenantEndDates)&gt;=SK$4),IF(OR(AND(DAY(LOOKUP($F17,TenantNames,TenantStartDates))&gt;28,DAY(EOMONTH(SK$4,0))=28,DAY(SK$4)=28),AND(DAY(LOOKUP($F17,TenantNames,TenantStartDates))&gt;30,DAY(EOMONTH(SK$4,0))=30,DAY(SK$4)=30),DAY(LOOKUP($F17,TenantNames,TenantStartDates))=DAY(SK$4)),IF((LOOKUP($F17,TenantNames,TenantEndDates)-SK$4)&lt;=31,LOOKUP($F17,TenantNames,TenantTotalRevenues)-SUM($JA17:SJ17),LOOKUP($F17,TenantNames,TenantMonthlyRents)),IF(AND((SUMIF($G$4:AHB$4,"&lt;"&amp;SK$4,$G17:AHB17))&gt;SUMIFS(TransactionAmounts,TenantSources,$F17,'Filtered Data'!$C$2:$C23,"&lt;"&amp;SK$4),SK$4&lt;TODAY()),"Late","Occupied")),)))</f>
        <v/>
      </c>
      <c r="SL17" s="33" t="str">
        <f>IF(ISBLANK($F17),,IF(TODAY()=SL$4,"Today",IF(AND(LOOKUP($F17,TenantNames,TenantStartDates)&lt;=SL$4,LOOKUP($F17,TenantNames,TenantEndDates)&gt;=SL$4),IF(OR(AND(DAY(LOOKUP($F17,TenantNames,TenantStartDates))&gt;28,DAY(EOMONTH(SL$4,0))=28,DAY(SL$4)=28),AND(DAY(LOOKUP($F17,TenantNames,TenantStartDates))&gt;30,DAY(EOMONTH(SL$4,0))=30,DAY(SL$4)=30),DAY(LOOKUP($F17,TenantNames,TenantStartDates))=DAY(SL$4)),IF((LOOKUP($F17,TenantNames,TenantEndDates)-SL$4)&lt;=31,LOOKUP($F17,TenantNames,TenantTotalRevenues)-SUM($JA17:SK17),LOOKUP($F17,TenantNames,TenantMonthlyRents)),IF(AND((SUMIF($G$4:AHB$4,"&lt;"&amp;SL$4,$G17:AHB17))&gt;SUMIFS(TransactionAmounts,TenantSources,$F17,'Filtered Data'!$C$2:$C23,"&lt;"&amp;SL$4),SL$4&lt;TODAY()),"Late","Occupied")),)))</f>
        <v/>
      </c>
      <c r="SM17" s="33" t="str">
        <f>IF(ISBLANK($F17),,IF(TODAY()=SM$4,"Today",IF(AND(LOOKUP($F17,TenantNames,TenantStartDates)&lt;=SM$4,LOOKUP($F17,TenantNames,TenantEndDates)&gt;=SM$4),IF(OR(AND(DAY(LOOKUP($F17,TenantNames,TenantStartDates))&gt;28,DAY(EOMONTH(SM$4,0))=28,DAY(SM$4)=28),AND(DAY(LOOKUP($F17,TenantNames,TenantStartDates))&gt;30,DAY(EOMONTH(SM$4,0))=30,DAY(SM$4)=30),DAY(LOOKUP($F17,TenantNames,TenantStartDates))=DAY(SM$4)),IF((LOOKUP($F17,TenantNames,TenantEndDates)-SM$4)&lt;=31,LOOKUP($F17,TenantNames,TenantTotalRevenues)-SUM($JA17:SL17),LOOKUP($F17,TenantNames,TenantMonthlyRents)),IF(AND((SUMIF($G$4:AHB$4,"&lt;"&amp;SM$4,$G17:AHB17))&gt;SUMIFS(TransactionAmounts,TenantSources,$F17,'Filtered Data'!$C$2:$C23,"&lt;"&amp;SM$4),SM$4&lt;TODAY()),"Late","Occupied")),)))</f>
        <v/>
      </c>
      <c r="SN17" s="33" t="str">
        <f>IF(ISBLANK($F17),,IF(TODAY()=SN$4,"Today",IF(AND(LOOKUP($F17,TenantNames,TenantStartDates)&lt;=SN$4,LOOKUP($F17,TenantNames,TenantEndDates)&gt;=SN$4),IF(OR(AND(DAY(LOOKUP($F17,TenantNames,TenantStartDates))&gt;28,DAY(EOMONTH(SN$4,0))=28,DAY(SN$4)=28),AND(DAY(LOOKUP($F17,TenantNames,TenantStartDates))&gt;30,DAY(EOMONTH(SN$4,0))=30,DAY(SN$4)=30),DAY(LOOKUP($F17,TenantNames,TenantStartDates))=DAY(SN$4)),IF((LOOKUP($F17,TenantNames,TenantEndDates)-SN$4)&lt;=31,LOOKUP($F17,TenantNames,TenantTotalRevenues)-SUM($JA17:SM17),LOOKUP($F17,TenantNames,TenantMonthlyRents)),IF(AND((SUMIF($G$4:AHB$4,"&lt;"&amp;SN$4,$G17:AHB17))&gt;SUMIFS(TransactionAmounts,TenantSources,$F17,'Filtered Data'!$C$2:$C23,"&lt;"&amp;SN$4),SN$4&lt;TODAY()),"Late","Occupied")),)))</f>
        <v/>
      </c>
      <c r="SO17" s="33" t="str">
        <f>IF(ISBLANK($F17),,IF(TODAY()=SO$4,"Today",IF(AND(LOOKUP($F17,TenantNames,TenantStartDates)&lt;=SO$4,LOOKUP($F17,TenantNames,TenantEndDates)&gt;=SO$4),IF(OR(AND(DAY(LOOKUP($F17,TenantNames,TenantStartDates))&gt;28,DAY(EOMONTH(SO$4,0))=28,DAY(SO$4)=28),AND(DAY(LOOKUP($F17,TenantNames,TenantStartDates))&gt;30,DAY(EOMONTH(SO$4,0))=30,DAY(SO$4)=30),DAY(LOOKUP($F17,TenantNames,TenantStartDates))=DAY(SO$4)),IF((LOOKUP($F17,TenantNames,TenantEndDates)-SO$4)&lt;=31,LOOKUP($F17,TenantNames,TenantTotalRevenues)-SUM($JA17:SN17),LOOKUP($F17,TenantNames,TenantMonthlyRents)),IF(AND((SUMIF($G$4:AHB$4,"&lt;"&amp;SO$4,$G17:AHB17))&gt;SUMIFS(TransactionAmounts,TenantSources,$F17,'Filtered Data'!$C$2:$C23,"&lt;"&amp;SO$4),SO$4&lt;TODAY()),"Late","Occupied")),)))</f>
        <v/>
      </c>
      <c r="SP17" s="33" t="str">
        <f>IF(ISBLANK($F17),,IF(TODAY()=SP$4,"Today",IF(AND(LOOKUP($F17,TenantNames,TenantStartDates)&lt;=SP$4,LOOKUP($F17,TenantNames,TenantEndDates)&gt;=SP$4),IF(OR(AND(DAY(LOOKUP($F17,TenantNames,TenantStartDates))&gt;28,DAY(EOMONTH(SP$4,0))=28,DAY(SP$4)=28),AND(DAY(LOOKUP($F17,TenantNames,TenantStartDates))&gt;30,DAY(EOMONTH(SP$4,0))=30,DAY(SP$4)=30),DAY(LOOKUP($F17,TenantNames,TenantStartDates))=DAY(SP$4)),IF((LOOKUP($F17,TenantNames,TenantEndDates)-SP$4)&lt;=31,LOOKUP($F17,TenantNames,TenantTotalRevenues)-SUM($JA17:SO17),LOOKUP($F17,TenantNames,TenantMonthlyRents)),IF(AND((SUMIF($G$4:AHB$4,"&lt;"&amp;SP$4,$G17:AHB17))&gt;SUMIFS(TransactionAmounts,TenantSources,$F17,'Filtered Data'!$C$2:$C23,"&lt;"&amp;SP$4),SP$4&lt;TODAY()),"Late","Occupied")),)))</f>
        <v/>
      </c>
      <c r="SQ17" s="33" t="str">
        <f>IF(ISBLANK($F17),,IF(TODAY()=SQ$4,"Today",IF(AND(LOOKUP($F17,TenantNames,TenantStartDates)&lt;=SQ$4,LOOKUP($F17,TenantNames,TenantEndDates)&gt;=SQ$4),IF(OR(AND(DAY(LOOKUP($F17,TenantNames,TenantStartDates))&gt;28,DAY(EOMONTH(SQ$4,0))=28,DAY(SQ$4)=28),AND(DAY(LOOKUP($F17,TenantNames,TenantStartDates))&gt;30,DAY(EOMONTH(SQ$4,0))=30,DAY(SQ$4)=30),DAY(LOOKUP($F17,TenantNames,TenantStartDates))=DAY(SQ$4)),IF((LOOKUP($F17,TenantNames,TenantEndDates)-SQ$4)&lt;=31,LOOKUP($F17,TenantNames,TenantTotalRevenues)-SUM($JA17:SP17),LOOKUP($F17,TenantNames,TenantMonthlyRents)),IF(AND((SUMIF($G$4:AHB$4,"&lt;"&amp;SQ$4,$G17:AHB17))&gt;SUMIFS(TransactionAmounts,TenantSources,$F17,'Filtered Data'!$C$2:$C23,"&lt;"&amp;SQ$4),SQ$4&lt;TODAY()),"Late","Occupied")),)))</f>
        <v/>
      </c>
      <c r="SR17" s="33" t="str">
        <f>IF(ISBLANK($F17),,IF(TODAY()=SR$4,"Today",IF(AND(LOOKUP($F17,TenantNames,TenantStartDates)&lt;=SR$4,LOOKUP($F17,TenantNames,TenantEndDates)&gt;=SR$4),IF(OR(AND(DAY(LOOKUP($F17,TenantNames,TenantStartDates))&gt;28,DAY(EOMONTH(SR$4,0))=28,DAY(SR$4)=28),AND(DAY(LOOKUP($F17,TenantNames,TenantStartDates))&gt;30,DAY(EOMONTH(SR$4,0))=30,DAY(SR$4)=30),DAY(LOOKUP($F17,TenantNames,TenantStartDates))=DAY(SR$4)),IF((LOOKUP($F17,TenantNames,TenantEndDates)-SR$4)&lt;=31,LOOKUP($F17,TenantNames,TenantTotalRevenues)-SUM($JA17:SQ17),LOOKUP($F17,TenantNames,TenantMonthlyRents)),IF(AND((SUMIF($G$4:AHB$4,"&lt;"&amp;SR$4,$G17:AHB17))&gt;SUMIFS(TransactionAmounts,TenantSources,$F17,'Filtered Data'!$C$2:$C23,"&lt;"&amp;SR$4),SR$4&lt;TODAY()),"Late","Occupied")),)))</f>
        <v/>
      </c>
      <c r="SS17" s="33" t="str">
        <f>IF(ISBLANK($F17),,IF(TODAY()=SS$4,"Today",IF(AND(LOOKUP($F17,TenantNames,TenantStartDates)&lt;=SS$4,LOOKUP($F17,TenantNames,TenantEndDates)&gt;=SS$4),IF(OR(AND(DAY(LOOKUP($F17,TenantNames,TenantStartDates))&gt;28,DAY(EOMONTH(SS$4,0))=28,DAY(SS$4)=28),AND(DAY(LOOKUP($F17,TenantNames,TenantStartDates))&gt;30,DAY(EOMONTH(SS$4,0))=30,DAY(SS$4)=30),DAY(LOOKUP($F17,TenantNames,TenantStartDates))=DAY(SS$4)),IF((LOOKUP($F17,TenantNames,TenantEndDates)-SS$4)&lt;=31,LOOKUP($F17,TenantNames,TenantTotalRevenues)-SUM($JA17:SR17),LOOKUP($F17,TenantNames,TenantMonthlyRents)),IF(AND((SUMIF($G$4:AHB$4,"&lt;"&amp;SS$4,$G17:AHB17))&gt;SUMIFS(TransactionAmounts,TenantSources,$F17,'Filtered Data'!$C$2:$C23,"&lt;"&amp;SS$4),SS$4&lt;TODAY()),"Late","Occupied")),)))</f>
        <v/>
      </c>
      <c r="ST17" s="33" t="str">
        <f>IF(ISBLANK($F17),,IF(TODAY()=ST$4,"Today",IF(AND(LOOKUP($F17,TenantNames,TenantStartDates)&lt;=ST$4,LOOKUP($F17,TenantNames,TenantEndDates)&gt;=ST$4),IF(OR(AND(DAY(LOOKUP($F17,TenantNames,TenantStartDates))&gt;28,DAY(EOMONTH(ST$4,0))=28,DAY(ST$4)=28),AND(DAY(LOOKUP($F17,TenantNames,TenantStartDates))&gt;30,DAY(EOMONTH(ST$4,0))=30,DAY(ST$4)=30),DAY(LOOKUP($F17,TenantNames,TenantStartDates))=DAY(ST$4)),IF((LOOKUP($F17,TenantNames,TenantEndDates)-ST$4)&lt;=31,LOOKUP($F17,TenantNames,TenantTotalRevenues)-SUM($JA17:SS17),LOOKUP($F17,TenantNames,TenantMonthlyRents)),IF(AND((SUMIF($G$4:AHB$4,"&lt;"&amp;ST$4,$G17:AHB17))&gt;SUMIFS(TransactionAmounts,TenantSources,$F17,'Filtered Data'!$C$2:$C23,"&lt;"&amp;ST$4),ST$4&lt;TODAY()),"Late","Occupied")),)))</f>
        <v/>
      </c>
      <c r="SU17" s="33" t="str">
        <f>IF(ISBLANK($F17),,IF(TODAY()=SU$4,"Today",IF(AND(LOOKUP($F17,TenantNames,TenantStartDates)&lt;=SU$4,LOOKUP($F17,TenantNames,TenantEndDates)&gt;=SU$4),IF(OR(AND(DAY(LOOKUP($F17,TenantNames,TenantStartDates))&gt;28,DAY(EOMONTH(SU$4,0))=28,DAY(SU$4)=28),AND(DAY(LOOKUP($F17,TenantNames,TenantStartDates))&gt;30,DAY(EOMONTH(SU$4,0))=30,DAY(SU$4)=30),DAY(LOOKUP($F17,TenantNames,TenantStartDates))=DAY(SU$4)),IF((LOOKUP($F17,TenantNames,TenantEndDates)-SU$4)&lt;=31,LOOKUP($F17,TenantNames,TenantTotalRevenues)-SUM($JA17:ST17),LOOKUP($F17,TenantNames,TenantMonthlyRents)),IF(AND((SUMIF($G$4:AHB$4,"&lt;"&amp;SU$4,$G17:AHB17))&gt;SUMIFS(TransactionAmounts,TenantSources,$F17,'Filtered Data'!$C$2:$C23,"&lt;"&amp;SU$4),SU$4&lt;TODAY()),"Late","Occupied")),)))</f>
        <v/>
      </c>
      <c r="SV17" s="33" t="str">
        <f>IF(ISBLANK($F17),,IF(TODAY()=SV$4,"Today",IF(AND(LOOKUP($F17,TenantNames,TenantStartDates)&lt;=SV$4,LOOKUP($F17,TenantNames,TenantEndDates)&gt;=SV$4),IF(OR(AND(DAY(LOOKUP($F17,TenantNames,TenantStartDates))&gt;28,DAY(EOMONTH(SV$4,0))=28,DAY(SV$4)=28),AND(DAY(LOOKUP($F17,TenantNames,TenantStartDates))&gt;30,DAY(EOMONTH(SV$4,0))=30,DAY(SV$4)=30),DAY(LOOKUP($F17,TenantNames,TenantStartDates))=DAY(SV$4)),IF((LOOKUP($F17,TenantNames,TenantEndDates)-SV$4)&lt;=31,LOOKUP($F17,TenantNames,TenantTotalRevenues)-SUM($JA17:SU17),LOOKUP($F17,TenantNames,TenantMonthlyRents)),IF(AND((SUMIF($G$4:AHB$4,"&lt;"&amp;SV$4,$G17:AHB17))&gt;SUMIFS(TransactionAmounts,TenantSources,$F17,'Filtered Data'!$C$2:$C23,"&lt;"&amp;SV$4),SV$4&lt;TODAY()),"Late","Occupied")),)))</f>
        <v/>
      </c>
      <c r="SW17" s="33" t="str">
        <f>IF(ISBLANK($F17),,IF(TODAY()=SW$4,"Today",IF(AND(LOOKUP($F17,TenantNames,TenantStartDates)&lt;=SW$4,LOOKUP($F17,TenantNames,TenantEndDates)&gt;=SW$4),IF(OR(AND(DAY(LOOKUP($F17,TenantNames,TenantStartDates))&gt;28,DAY(EOMONTH(SW$4,0))=28,DAY(SW$4)=28),AND(DAY(LOOKUP($F17,TenantNames,TenantStartDates))&gt;30,DAY(EOMONTH(SW$4,0))=30,DAY(SW$4)=30),DAY(LOOKUP($F17,TenantNames,TenantStartDates))=DAY(SW$4)),IF((LOOKUP($F17,TenantNames,TenantEndDates)-SW$4)&lt;=31,LOOKUP($F17,TenantNames,TenantTotalRevenues)-SUM($JA17:SV17),LOOKUP($F17,TenantNames,TenantMonthlyRents)),IF(AND((SUMIF($G$4:AHB$4,"&lt;"&amp;SW$4,$G17:AHB17))&gt;SUMIFS(TransactionAmounts,TenantSources,$F17,'Filtered Data'!$C$2:$C23,"&lt;"&amp;SW$4),SW$4&lt;TODAY()),"Late","Occupied")),)))</f>
        <v/>
      </c>
      <c r="SX17" s="33" t="str">
        <f>IF(ISBLANK($F17),,IF(TODAY()=SX$4,"Today",IF(AND(LOOKUP($F17,TenantNames,TenantStartDates)&lt;=SX$4,LOOKUP($F17,TenantNames,TenantEndDates)&gt;=SX$4),IF(OR(AND(DAY(LOOKUP($F17,TenantNames,TenantStartDates))&gt;28,DAY(EOMONTH(SX$4,0))=28,DAY(SX$4)=28),AND(DAY(LOOKUP($F17,TenantNames,TenantStartDates))&gt;30,DAY(EOMONTH(SX$4,0))=30,DAY(SX$4)=30),DAY(LOOKUP($F17,TenantNames,TenantStartDates))=DAY(SX$4)),IF((LOOKUP($F17,TenantNames,TenantEndDates)-SX$4)&lt;=31,LOOKUP($F17,TenantNames,TenantTotalRevenues)-SUM($JA17:SW17),LOOKUP($F17,TenantNames,TenantMonthlyRents)),IF(AND((SUMIF($G$4:AHB$4,"&lt;"&amp;SX$4,$G17:AHB17))&gt;SUMIFS(TransactionAmounts,TenantSources,$F17,'Filtered Data'!$C$2:$C23,"&lt;"&amp;SX$4),SX$4&lt;TODAY()),"Late","Occupied")),)))</f>
        <v/>
      </c>
      <c r="SY17" s="33" t="str">
        <f>IF(ISBLANK($F17),,IF(TODAY()=SY$4,"Today",IF(AND(LOOKUP($F17,TenantNames,TenantStartDates)&lt;=SY$4,LOOKUP($F17,TenantNames,TenantEndDates)&gt;=SY$4),IF(OR(AND(DAY(LOOKUP($F17,TenantNames,TenantStartDates))&gt;28,DAY(EOMONTH(SY$4,0))=28,DAY(SY$4)=28),AND(DAY(LOOKUP($F17,TenantNames,TenantStartDates))&gt;30,DAY(EOMONTH(SY$4,0))=30,DAY(SY$4)=30),DAY(LOOKUP($F17,TenantNames,TenantStartDates))=DAY(SY$4)),IF((LOOKUP($F17,TenantNames,TenantEndDates)-SY$4)&lt;=31,LOOKUP($F17,TenantNames,TenantTotalRevenues)-SUM($JA17:SX17),LOOKUP($F17,TenantNames,TenantMonthlyRents)),IF(AND((SUMIF($G$4:AHB$4,"&lt;"&amp;SY$4,$G17:AHB17))&gt;SUMIFS(TransactionAmounts,TenantSources,$F17,'Filtered Data'!$C$2:$C23,"&lt;"&amp;SY$4),SY$4&lt;TODAY()),"Late","Occupied")),)))</f>
        <v/>
      </c>
      <c r="SZ17" s="33" t="str">
        <f>IF(ISBLANK($F17),,IF(TODAY()=SZ$4,"Today",IF(AND(LOOKUP($F17,TenantNames,TenantStartDates)&lt;=SZ$4,LOOKUP($F17,TenantNames,TenantEndDates)&gt;=SZ$4),IF(OR(AND(DAY(LOOKUP($F17,TenantNames,TenantStartDates))&gt;28,DAY(EOMONTH(SZ$4,0))=28,DAY(SZ$4)=28),AND(DAY(LOOKUP($F17,TenantNames,TenantStartDates))&gt;30,DAY(EOMONTH(SZ$4,0))=30,DAY(SZ$4)=30),DAY(LOOKUP($F17,TenantNames,TenantStartDates))=DAY(SZ$4)),IF((LOOKUP($F17,TenantNames,TenantEndDates)-SZ$4)&lt;=31,LOOKUP($F17,TenantNames,TenantTotalRevenues)-SUM($JA17:SY17),LOOKUP($F17,TenantNames,TenantMonthlyRents)),IF(AND((SUMIF($G$4:AHB$4,"&lt;"&amp;SZ$4,$G17:AHB17))&gt;SUMIFS(TransactionAmounts,TenantSources,$F17,'Filtered Data'!$C$2:$C23,"&lt;"&amp;SZ$4),SZ$4&lt;TODAY()),"Late","Occupied")),)))</f>
        <v/>
      </c>
      <c r="TA17" s="33" t="str">
        <f>IF(ISBLANK($F17),,IF(TODAY()=TA$4,"Today",IF(AND(LOOKUP($F17,TenantNames,TenantStartDates)&lt;=TA$4,LOOKUP($F17,TenantNames,TenantEndDates)&gt;=TA$4),IF(OR(AND(DAY(LOOKUP($F17,TenantNames,TenantStartDates))&gt;28,DAY(EOMONTH(TA$4,0))=28,DAY(TA$4)=28),AND(DAY(LOOKUP($F17,TenantNames,TenantStartDates))&gt;30,DAY(EOMONTH(TA$4,0))=30,DAY(TA$4)=30),DAY(LOOKUP($F17,TenantNames,TenantStartDates))=DAY(TA$4)),IF((LOOKUP($F17,TenantNames,TenantEndDates)-TA$4)&lt;=31,LOOKUP($F17,TenantNames,TenantTotalRevenues)-SUM($JA17:SZ17),LOOKUP($F17,TenantNames,TenantMonthlyRents)),IF(AND((SUMIF($G$4:AHB$4,"&lt;"&amp;TA$4,$G17:AHB17))&gt;SUMIFS(TransactionAmounts,TenantSources,$F17,'Filtered Data'!$C$2:$C23,"&lt;"&amp;TA$4),TA$4&lt;TODAY()),"Late","Occupied")),)))</f>
        <v/>
      </c>
      <c r="TB17" s="33" t="str">
        <f>IF(ISBLANK($F17),,IF(TODAY()=TB$4,"Today",IF(AND(LOOKUP($F17,TenantNames,TenantStartDates)&lt;=TB$4,LOOKUP($F17,TenantNames,TenantEndDates)&gt;=TB$4),IF(OR(AND(DAY(LOOKUP($F17,TenantNames,TenantStartDates))&gt;28,DAY(EOMONTH(TB$4,0))=28,DAY(TB$4)=28),AND(DAY(LOOKUP($F17,TenantNames,TenantStartDates))&gt;30,DAY(EOMONTH(TB$4,0))=30,DAY(TB$4)=30),DAY(LOOKUP($F17,TenantNames,TenantStartDates))=DAY(TB$4)),IF((LOOKUP($F17,TenantNames,TenantEndDates)-TB$4)&lt;=31,LOOKUP($F17,TenantNames,TenantTotalRevenues)-SUM($JA17:TA17),LOOKUP($F17,TenantNames,TenantMonthlyRents)),IF(AND((SUMIF($G$4:AHB$4,"&lt;"&amp;TB$4,$G17:AHB17))&gt;SUMIFS(TransactionAmounts,TenantSources,$F17,'Filtered Data'!$C$2:$C23,"&lt;"&amp;TB$4),TB$4&lt;TODAY()),"Late","Occupied")),)))</f>
        <v/>
      </c>
      <c r="TC17" s="33" t="str">
        <f>IF(ISBLANK($F17),,IF(TODAY()=TC$4,"Today",IF(AND(LOOKUP($F17,TenantNames,TenantStartDates)&lt;=TC$4,LOOKUP($F17,TenantNames,TenantEndDates)&gt;=TC$4),IF(OR(AND(DAY(LOOKUP($F17,TenantNames,TenantStartDates))&gt;28,DAY(EOMONTH(TC$4,0))=28,DAY(TC$4)=28),AND(DAY(LOOKUP($F17,TenantNames,TenantStartDates))&gt;30,DAY(EOMONTH(TC$4,0))=30,DAY(TC$4)=30),DAY(LOOKUP($F17,TenantNames,TenantStartDates))=DAY(TC$4)),IF((LOOKUP($F17,TenantNames,TenantEndDates)-TC$4)&lt;=31,LOOKUP($F17,TenantNames,TenantTotalRevenues)-SUM($JA17:TB17),LOOKUP($F17,TenantNames,TenantMonthlyRents)),IF(AND((SUMIF($G$4:AHB$4,"&lt;"&amp;TC$4,$G17:AHB17))&gt;SUMIFS(TransactionAmounts,TenantSources,$F17,'Filtered Data'!$C$2:$C23,"&lt;"&amp;TC$4),TC$4&lt;TODAY()),"Late","Occupied")),)))</f>
        <v/>
      </c>
      <c r="TD17" s="33" t="str">
        <f>IF(ISBLANK($F17),,IF(TODAY()=TD$4,"Today",IF(AND(LOOKUP($F17,TenantNames,TenantStartDates)&lt;=TD$4,LOOKUP($F17,TenantNames,TenantEndDates)&gt;=TD$4),IF(OR(AND(DAY(LOOKUP($F17,TenantNames,TenantStartDates))&gt;28,DAY(EOMONTH(TD$4,0))=28,DAY(TD$4)=28),AND(DAY(LOOKUP($F17,TenantNames,TenantStartDates))&gt;30,DAY(EOMONTH(TD$4,0))=30,DAY(TD$4)=30),DAY(LOOKUP($F17,TenantNames,TenantStartDates))=DAY(TD$4)),IF((LOOKUP($F17,TenantNames,TenantEndDates)-TD$4)&lt;=31,LOOKUP($F17,TenantNames,TenantTotalRevenues)-SUM($JA17:TC17),LOOKUP($F17,TenantNames,TenantMonthlyRents)),IF(AND((SUMIF($G$4:AHB$4,"&lt;"&amp;TD$4,$G17:AHB17))&gt;SUMIFS(TransactionAmounts,TenantSources,$F17,'Filtered Data'!$C$2:$C23,"&lt;"&amp;TD$4),TD$4&lt;TODAY()),"Late","Occupied")),)))</f>
        <v/>
      </c>
      <c r="TE17" s="33" t="str">
        <f>IF(ISBLANK($F17),,IF(TODAY()=TE$4,"Today",IF(AND(LOOKUP($F17,TenantNames,TenantStartDates)&lt;=TE$4,LOOKUP($F17,TenantNames,TenantEndDates)&gt;=TE$4),IF(OR(AND(DAY(LOOKUP($F17,TenantNames,TenantStartDates))&gt;28,DAY(EOMONTH(TE$4,0))=28,DAY(TE$4)=28),AND(DAY(LOOKUP($F17,TenantNames,TenantStartDates))&gt;30,DAY(EOMONTH(TE$4,0))=30,DAY(TE$4)=30),DAY(LOOKUP($F17,TenantNames,TenantStartDates))=DAY(TE$4)),IF((LOOKUP($F17,TenantNames,TenantEndDates)-TE$4)&lt;=31,LOOKUP($F17,TenantNames,TenantTotalRevenues)-SUM($JA17:TD17),LOOKUP($F17,TenantNames,TenantMonthlyRents)),IF(AND((SUMIF($G$4:AHB$4,"&lt;"&amp;TE$4,$G17:AHB17))&gt;SUMIFS(TransactionAmounts,TenantSources,$F17,'Filtered Data'!$C$2:$C23,"&lt;"&amp;TE$4),TE$4&lt;TODAY()),"Late","Occupied")),)))</f>
        <v/>
      </c>
      <c r="TF17" s="33" t="str">
        <f>IF(ISBLANK($F17),,IF(TODAY()=TF$4,"Today",IF(AND(LOOKUP($F17,TenantNames,TenantStartDates)&lt;=TF$4,LOOKUP($F17,TenantNames,TenantEndDates)&gt;=TF$4),IF(OR(AND(DAY(LOOKUP($F17,TenantNames,TenantStartDates))&gt;28,DAY(EOMONTH(TF$4,0))=28,DAY(TF$4)=28),AND(DAY(LOOKUP($F17,TenantNames,TenantStartDates))&gt;30,DAY(EOMONTH(TF$4,0))=30,DAY(TF$4)=30),DAY(LOOKUP($F17,TenantNames,TenantStartDates))=DAY(TF$4)),IF((LOOKUP($F17,TenantNames,TenantEndDates)-TF$4)&lt;=31,LOOKUP($F17,TenantNames,TenantTotalRevenues)-SUM($JA17:TE17),LOOKUP($F17,TenantNames,TenantMonthlyRents)),IF(AND((SUMIF($G$4:AHB$4,"&lt;"&amp;TF$4,$G17:AHB17))&gt;SUMIFS(TransactionAmounts,TenantSources,$F17,'Filtered Data'!$C$2:$C23,"&lt;"&amp;TF$4),TF$4&lt;TODAY()),"Late","Occupied")),)))</f>
        <v/>
      </c>
      <c r="TG17" s="33" t="str">
        <f>IF(ISBLANK($F17),,IF(TODAY()=TG$4,"Today",IF(AND(LOOKUP($F17,TenantNames,TenantStartDates)&lt;=TG$4,LOOKUP($F17,TenantNames,TenantEndDates)&gt;=TG$4),IF(OR(AND(DAY(LOOKUP($F17,TenantNames,TenantStartDates))&gt;28,DAY(EOMONTH(TG$4,0))=28,DAY(TG$4)=28),AND(DAY(LOOKUP($F17,TenantNames,TenantStartDates))&gt;30,DAY(EOMONTH(TG$4,0))=30,DAY(TG$4)=30),DAY(LOOKUP($F17,TenantNames,TenantStartDates))=DAY(TG$4)),IF((LOOKUP($F17,TenantNames,TenantEndDates)-TG$4)&lt;=31,LOOKUP($F17,TenantNames,TenantTotalRevenues)-SUM($JA17:TF17),LOOKUP($F17,TenantNames,TenantMonthlyRents)),IF(AND((SUMIF($G$4:AHB$4,"&lt;"&amp;TG$4,$G17:AHB17))&gt;SUMIFS(TransactionAmounts,TenantSources,$F17,'Filtered Data'!$C$2:$C23,"&lt;"&amp;TG$4),TG$4&lt;TODAY()),"Late","Occupied")),)))</f>
        <v/>
      </c>
      <c r="TH17" s="33" t="str">
        <f>IF(ISBLANK($F17),,IF(TODAY()=TH$4,"Today",IF(AND(LOOKUP($F17,TenantNames,TenantStartDates)&lt;=TH$4,LOOKUP($F17,TenantNames,TenantEndDates)&gt;=TH$4),IF(OR(AND(DAY(LOOKUP($F17,TenantNames,TenantStartDates))&gt;28,DAY(EOMONTH(TH$4,0))=28,DAY(TH$4)=28),AND(DAY(LOOKUP($F17,TenantNames,TenantStartDates))&gt;30,DAY(EOMONTH(TH$4,0))=30,DAY(TH$4)=30),DAY(LOOKUP($F17,TenantNames,TenantStartDates))=DAY(TH$4)),IF((LOOKUP($F17,TenantNames,TenantEndDates)-TH$4)&lt;=31,LOOKUP($F17,TenantNames,TenantTotalRevenues)-SUM($JA17:TG17),LOOKUP($F17,TenantNames,TenantMonthlyRents)),IF(AND((SUMIF($G$4:AHB$4,"&lt;"&amp;TH$4,$G17:AHB17))&gt;SUMIFS(TransactionAmounts,TenantSources,$F17,'Filtered Data'!$C$2:$C23,"&lt;"&amp;TH$4),TH$4&lt;TODAY()),"Late","Occupied")),)))</f>
        <v/>
      </c>
      <c r="TI17" s="33" t="str">
        <f>IF(ISBLANK($F17),,IF(TODAY()=TI$4,"Today",IF(AND(LOOKUP($F17,TenantNames,TenantStartDates)&lt;=TI$4,LOOKUP($F17,TenantNames,TenantEndDates)&gt;=TI$4),IF(OR(AND(DAY(LOOKUP($F17,TenantNames,TenantStartDates))&gt;28,DAY(EOMONTH(TI$4,0))=28,DAY(TI$4)=28),AND(DAY(LOOKUP($F17,TenantNames,TenantStartDates))&gt;30,DAY(EOMONTH(TI$4,0))=30,DAY(TI$4)=30),DAY(LOOKUP($F17,TenantNames,TenantStartDates))=DAY(TI$4)),IF((LOOKUP($F17,TenantNames,TenantEndDates)-TI$4)&lt;=31,LOOKUP($F17,TenantNames,TenantTotalRevenues)-SUM($JA17:TH17),LOOKUP($F17,TenantNames,TenantMonthlyRents)),IF(AND((SUMIF($G$4:AHB$4,"&lt;"&amp;TI$4,$G17:AHB17))&gt;SUMIFS(TransactionAmounts,TenantSources,$F17,'Filtered Data'!$C$2:$C23,"&lt;"&amp;TI$4),TI$4&lt;TODAY()),"Late","Occupied")),)))</f>
        <v/>
      </c>
      <c r="TJ17" s="33" t="str">
        <f>IF(ISBLANK($F17),,IF(TODAY()=TJ$4,"Today",IF(AND(LOOKUP($F17,TenantNames,TenantStartDates)&lt;=TJ$4,LOOKUP($F17,TenantNames,TenantEndDates)&gt;=TJ$4),IF(OR(AND(DAY(LOOKUP($F17,TenantNames,TenantStartDates))&gt;28,DAY(EOMONTH(TJ$4,0))=28,DAY(TJ$4)=28),AND(DAY(LOOKUP($F17,TenantNames,TenantStartDates))&gt;30,DAY(EOMONTH(TJ$4,0))=30,DAY(TJ$4)=30),DAY(LOOKUP($F17,TenantNames,TenantStartDates))=DAY(TJ$4)),IF((LOOKUP($F17,TenantNames,TenantEndDates)-TJ$4)&lt;=31,LOOKUP($F17,TenantNames,TenantTotalRevenues)-SUM($JA17:TI17),LOOKUP($F17,TenantNames,TenantMonthlyRents)),IF(AND((SUMIF($G$4:AHB$4,"&lt;"&amp;TJ$4,$G17:AHB17))&gt;SUMIFS(TransactionAmounts,TenantSources,$F17,'Filtered Data'!$C$2:$C23,"&lt;"&amp;TJ$4),TJ$4&lt;TODAY()),"Late","Occupied")),)))</f>
        <v/>
      </c>
      <c r="TK17" s="33" t="str">
        <f>IF(ISBLANK($F17),,IF(TODAY()=TK$4,"Today",IF(AND(LOOKUP($F17,TenantNames,TenantStartDates)&lt;=TK$4,LOOKUP($F17,TenantNames,TenantEndDates)&gt;=TK$4),IF(OR(AND(DAY(LOOKUP($F17,TenantNames,TenantStartDates))&gt;28,DAY(EOMONTH(TK$4,0))=28,DAY(TK$4)=28),AND(DAY(LOOKUP($F17,TenantNames,TenantStartDates))&gt;30,DAY(EOMONTH(TK$4,0))=30,DAY(TK$4)=30),DAY(LOOKUP($F17,TenantNames,TenantStartDates))=DAY(TK$4)),IF((LOOKUP($F17,TenantNames,TenantEndDates)-TK$4)&lt;=31,LOOKUP($F17,TenantNames,TenantTotalRevenues)-SUM($JA17:TJ17),LOOKUP($F17,TenantNames,TenantMonthlyRents)),IF(AND((SUMIF($G$4:AHB$4,"&lt;"&amp;TK$4,$G17:AHB17))&gt;SUMIFS(TransactionAmounts,TenantSources,$F17,'Filtered Data'!$C$2:$C23,"&lt;"&amp;TK$4),TK$4&lt;TODAY()),"Late","Occupied")),)))</f>
        <v/>
      </c>
      <c r="TL17" s="33" t="str">
        <f>IF(ISBLANK($F17),,IF(TODAY()=TL$4,"Today",IF(AND(LOOKUP($F17,TenantNames,TenantStartDates)&lt;=TL$4,LOOKUP($F17,TenantNames,TenantEndDates)&gt;=TL$4),IF(OR(AND(DAY(LOOKUP($F17,TenantNames,TenantStartDates))&gt;28,DAY(EOMONTH(TL$4,0))=28,DAY(TL$4)=28),AND(DAY(LOOKUP($F17,TenantNames,TenantStartDates))&gt;30,DAY(EOMONTH(TL$4,0))=30,DAY(TL$4)=30),DAY(LOOKUP($F17,TenantNames,TenantStartDates))=DAY(TL$4)),IF((LOOKUP($F17,TenantNames,TenantEndDates)-TL$4)&lt;=31,LOOKUP($F17,TenantNames,TenantTotalRevenues)-SUM($JA17:TK17),LOOKUP($F17,TenantNames,TenantMonthlyRents)),IF(AND((SUMIF($G$4:AHB$4,"&lt;"&amp;TL$4,$G17:AHB17))&gt;SUMIFS(TransactionAmounts,TenantSources,$F17,'Filtered Data'!$C$2:$C23,"&lt;"&amp;TL$4),TL$4&lt;TODAY()),"Late","Occupied")),)))</f>
        <v/>
      </c>
      <c r="TM17" s="33" t="str">
        <f>IF(ISBLANK($F17),,IF(TODAY()=TM$4,"Today",IF(AND(LOOKUP($F17,TenantNames,TenantStartDates)&lt;=TM$4,LOOKUP($F17,TenantNames,TenantEndDates)&gt;=TM$4),IF(OR(AND(DAY(LOOKUP($F17,TenantNames,TenantStartDates))&gt;28,DAY(EOMONTH(TM$4,0))=28,DAY(TM$4)=28),AND(DAY(LOOKUP($F17,TenantNames,TenantStartDates))&gt;30,DAY(EOMONTH(TM$4,0))=30,DAY(TM$4)=30),DAY(LOOKUP($F17,TenantNames,TenantStartDates))=DAY(TM$4)),IF((LOOKUP($F17,TenantNames,TenantEndDates)-TM$4)&lt;=31,LOOKUP($F17,TenantNames,TenantTotalRevenues)-SUM($JA17:TL17),LOOKUP($F17,TenantNames,TenantMonthlyRents)),IF(AND((SUMIF($G$4:AHB$4,"&lt;"&amp;TM$4,$G17:AHB17))&gt;SUMIFS(TransactionAmounts,TenantSources,$F17,'Filtered Data'!$C$2:$C23,"&lt;"&amp;TM$4),TM$4&lt;TODAY()),"Late","Occupied")),)))</f>
        <v/>
      </c>
      <c r="TN17" s="33" t="str">
        <f>IF(ISBLANK($F17),,IF(TODAY()=TN$4,"Today",IF(AND(LOOKUP($F17,TenantNames,TenantStartDates)&lt;=TN$4,LOOKUP($F17,TenantNames,TenantEndDates)&gt;=TN$4),IF(OR(AND(DAY(LOOKUP($F17,TenantNames,TenantStartDates))&gt;28,DAY(EOMONTH(TN$4,0))=28,DAY(TN$4)=28),AND(DAY(LOOKUP($F17,TenantNames,TenantStartDates))&gt;30,DAY(EOMONTH(TN$4,0))=30,DAY(TN$4)=30),DAY(LOOKUP($F17,TenantNames,TenantStartDates))=DAY(TN$4)),IF((LOOKUP($F17,TenantNames,TenantEndDates)-TN$4)&lt;=31,LOOKUP($F17,TenantNames,TenantTotalRevenues)-SUM($JA17:TM17),LOOKUP($F17,TenantNames,TenantMonthlyRents)),IF(AND((SUMIF($G$4:AHB$4,"&lt;"&amp;TN$4,$G17:AHB17))&gt;SUMIFS(TransactionAmounts,TenantSources,$F17,'Filtered Data'!$C$2:$C23,"&lt;"&amp;TN$4),TN$4&lt;TODAY()),"Late","Occupied")),)))</f>
        <v/>
      </c>
      <c r="TO17" s="33" t="str">
        <f>IF(ISBLANK($F17),,IF(TODAY()=TO$4,"Today",IF(AND(LOOKUP($F17,TenantNames,TenantStartDates)&lt;=TO$4,LOOKUP($F17,TenantNames,TenantEndDates)&gt;=TO$4),IF(OR(AND(DAY(LOOKUP($F17,TenantNames,TenantStartDates))&gt;28,DAY(EOMONTH(TO$4,0))=28,DAY(TO$4)=28),AND(DAY(LOOKUP($F17,TenantNames,TenantStartDates))&gt;30,DAY(EOMONTH(TO$4,0))=30,DAY(TO$4)=30),DAY(LOOKUP($F17,TenantNames,TenantStartDates))=DAY(TO$4)),IF((LOOKUP($F17,TenantNames,TenantEndDates)-TO$4)&lt;=31,LOOKUP($F17,TenantNames,TenantTotalRevenues)-SUM($JA17:TN17),LOOKUP($F17,TenantNames,TenantMonthlyRents)),IF(AND((SUMIF($G$4:AHB$4,"&lt;"&amp;TO$4,$G17:AHB17))&gt;SUMIFS(TransactionAmounts,TenantSources,$F17,'Filtered Data'!$C$2:$C23,"&lt;"&amp;TO$4),TO$4&lt;TODAY()),"Late","Occupied")),)))</f>
        <v/>
      </c>
      <c r="TP17" s="33" t="str">
        <f>IF(ISBLANK($F17),,IF(TODAY()=TP$4,"Today",IF(AND(LOOKUP($F17,TenantNames,TenantStartDates)&lt;=TP$4,LOOKUP($F17,TenantNames,TenantEndDates)&gt;=TP$4),IF(OR(AND(DAY(LOOKUP($F17,TenantNames,TenantStartDates))&gt;28,DAY(EOMONTH(TP$4,0))=28,DAY(TP$4)=28),AND(DAY(LOOKUP($F17,TenantNames,TenantStartDates))&gt;30,DAY(EOMONTH(TP$4,0))=30,DAY(TP$4)=30),DAY(LOOKUP($F17,TenantNames,TenantStartDates))=DAY(TP$4)),IF((LOOKUP($F17,TenantNames,TenantEndDates)-TP$4)&lt;=31,LOOKUP($F17,TenantNames,TenantTotalRevenues)-SUM($JA17:TO17),LOOKUP($F17,TenantNames,TenantMonthlyRents)),IF(AND((SUMIF($G$4:AHB$4,"&lt;"&amp;TP$4,$G17:AHB17))&gt;SUMIFS(TransactionAmounts,TenantSources,$F17,'Filtered Data'!$C$2:$C23,"&lt;"&amp;TP$4),TP$4&lt;TODAY()),"Late","Occupied")),)))</f>
        <v/>
      </c>
      <c r="TQ17" s="33" t="str">
        <f>IF(ISBLANK($F17),,IF(TODAY()=TQ$4,"Today",IF(AND(LOOKUP($F17,TenantNames,TenantStartDates)&lt;=TQ$4,LOOKUP($F17,TenantNames,TenantEndDates)&gt;=TQ$4),IF(OR(AND(DAY(LOOKUP($F17,TenantNames,TenantStartDates))&gt;28,DAY(EOMONTH(TQ$4,0))=28,DAY(TQ$4)=28),AND(DAY(LOOKUP($F17,TenantNames,TenantStartDates))&gt;30,DAY(EOMONTH(TQ$4,0))=30,DAY(TQ$4)=30),DAY(LOOKUP($F17,TenantNames,TenantStartDates))=DAY(TQ$4)),IF((LOOKUP($F17,TenantNames,TenantEndDates)-TQ$4)&lt;=31,LOOKUP($F17,TenantNames,TenantTotalRevenues)-SUM($JA17:TP17),LOOKUP($F17,TenantNames,TenantMonthlyRents)),IF(AND((SUMIF($G$4:AHB$4,"&lt;"&amp;TQ$4,$G17:AHB17))&gt;SUMIFS(TransactionAmounts,TenantSources,$F17,'Filtered Data'!$C$2:$C23,"&lt;"&amp;TQ$4),TQ$4&lt;TODAY()),"Late","Occupied")),)))</f>
        <v/>
      </c>
      <c r="TR17" s="33" t="str">
        <f>IF(ISBLANK($F17),,IF(TODAY()=TR$4,"Today",IF(AND(LOOKUP($F17,TenantNames,TenantStartDates)&lt;=TR$4,LOOKUP($F17,TenantNames,TenantEndDates)&gt;=TR$4),IF(OR(AND(DAY(LOOKUP($F17,TenantNames,TenantStartDates))&gt;28,DAY(EOMONTH(TR$4,0))=28,DAY(TR$4)=28),AND(DAY(LOOKUP($F17,TenantNames,TenantStartDates))&gt;30,DAY(EOMONTH(TR$4,0))=30,DAY(TR$4)=30),DAY(LOOKUP($F17,TenantNames,TenantStartDates))=DAY(TR$4)),IF((LOOKUP($F17,TenantNames,TenantEndDates)-TR$4)&lt;=31,LOOKUP($F17,TenantNames,TenantTotalRevenues)-SUM($JA17:TQ17),LOOKUP($F17,TenantNames,TenantMonthlyRents)),IF(AND((SUMIF($G$4:AHB$4,"&lt;"&amp;TR$4,$G17:AHB17))&gt;SUMIFS(TransactionAmounts,TenantSources,$F17,'Filtered Data'!$C$2:$C23,"&lt;"&amp;TR$4),TR$4&lt;TODAY()),"Late","Occupied")),)))</f>
        <v/>
      </c>
      <c r="TS17" s="33" t="str">
        <f>IF(ISBLANK($F17),,IF(TODAY()=TS$4,"Today",IF(AND(LOOKUP($F17,TenantNames,TenantStartDates)&lt;=TS$4,LOOKUP($F17,TenantNames,TenantEndDates)&gt;=TS$4),IF(OR(AND(DAY(LOOKUP($F17,TenantNames,TenantStartDates))&gt;28,DAY(EOMONTH(TS$4,0))=28,DAY(TS$4)=28),AND(DAY(LOOKUP($F17,TenantNames,TenantStartDates))&gt;30,DAY(EOMONTH(TS$4,0))=30,DAY(TS$4)=30),DAY(LOOKUP($F17,TenantNames,TenantStartDates))=DAY(TS$4)),IF((LOOKUP($F17,TenantNames,TenantEndDates)-TS$4)&lt;=31,LOOKUP($F17,TenantNames,TenantTotalRevenues)-SUM($JA17:TR17),LOOKUP($F17,TenantNames,TenantMonthlyRents)),IF(AND((SUMIF($G$4:AHB$4,"&lt;"&amp;TS$4,$G17:AHB17))&gt;SUMIFS(TransactionAmounts,TenantSources,$F17,'Filtered Data'!$C$2:$C23,"&lt;"&amp;TS$4),TS$4&lt;TODAY()),"Late","Occupied")),)))</f>
        <v/>
      </c>
      <c r="TT17" s="33" t="str">
        <f>IF(ISBLANK($F17),,IF(TODAY()=TT$4,"Today",IF(AND(LOOKUP($F17,TenantNames,TenantStartDates)&lt;=TT$4,LOOKUP($F17,TenantNames,TenantEndDates)&gt;=TT$4),IF(OR(AND(DAY(LOOKUP($F17,TenantNames,TenantStartDates))&gt;28,DAY(EOMONTH(TT$4,0))=28,DAY(TT$4)=28),AND(DAY(LOOKUP($F17,TenantNames,TenantStartDates))&gt;30,DAY(EOMONTH(TT$4,0))=30,DAY(TT$4)=30),DAY(LOOKUP($F17,TenantNames,TenantStartDates))=DAY(TT$4)),IF((LOOKUP($F17,TenantNames,TenantEndDates)-TT$4)&lt;=31,LOOKUP($F17,TenantNames,TenantTotalRevenues)-SUM($JA17:TS17),LOOKUP($F17,TenantNames,TenantMonthlyRents)),IF(AND((SUMIF($G$4:AHB$4,"&lt;"&amp;TT$4,$G17:AHB17))&gt;SUMIFS(TransactionAmounts,TenantSources,$F17,'Filtered Data'!$C$2:$C23,"&lt;"&amp;TT$4),TT$4&lt;TODAY()),"Late","Occupied")),)))</f>
        <v/>
      </c>
      <c r="TU17" s="33" t="str">
        <f>IF(ISBLANK($F17),,IF(TODAY()=TU$4,"Today",IF(AND(LOOKUP($F17,TenantNames,TenantStartDates)&lt;=TU$4,LOOKUP($F17,TenantNames,TenantEndDates)&gt;=TU$4),IF(OR(AND(DAY(LOOKUP($F17,TenantNames,TenantStartDates))&gt;28,DAY(EOMONTH(TU$4,0))=28,DAY(TU$4)=28),AND(DAY(LOOKUP($F17,TenantNames,TenantStartDates))&gt;30,DAY(EOMONTH(TU$4,0))=30,DAY(TU$4)=30),DAY(LOOKUP($F17,TenantNames,TenantStartDates))=DAY(TU$4)),IF((LOOKUP($F17,TenantNames,TenantEndDates)-TU$4)&lt;=31,LOOKUP($F17,TenantNames,TenantTotalRevenues)-SUM($JA17:TT17),LOOKUP($F17,TenantNames,TenantMonthlyRents)),IF(AND((SUMIF($G$4:AHB$4,"&lt;"&amp;TU$4,$G17:AHB17))&gt;SUMIFS(TransactionAmounts,TenantSources,$F17,'Filtered Data'!$C$2:$C23,"&lt;"&amp;TU$4),TU$4&lt;TODAY()),"Late","Occupied")),)))</f>
        <v/>
      </c>
      <c r="TV17" s="33" t="str">
        <f>IF(ISBLANK($F17),,IF(TODAY()=TV$4,"Today",IF(AND(LOOKUP($F17,TenantNames,TenantStartDates)&lt;=TV$4,LOOKUP($F17,TenantNames,TenantEndDates)&gt;=TV$4),IF(OR(AND(DAY(LOOKUP($F17,TenantNames,TenantStartDates))&gt;28,DAY(EOMONTH(TV$4,0))=28,DAY(TV$4)=28),AND(DAY(LOOKUP($F17,TenantNames,TenantStartDates))&gt;30,DAY(EOMONTH(TV$4,0))=30,DAY(TV$4)=30),DAY(LOOKUP($F17,TenantNames,TenantStartDates))=DAY(TV$4)),IF((LOOKUP($F17,TenantNames,TenantEndDates)-TV$4)&lt;=31,LOOKUP($F17,TenantNames,TenantTotalRevenues)-SUM($JA17:TU17),LOOKUP($F17,TenantNames,TenantMonthlyRents)),IF(AND((SUMIF($G$4:AHB$4,"&lt;"&amp;TV$4,$G17:AHB17))&gt;SUMIFS(TransactionAmounts,TenantSources,$F17,'Filtered Data'!$C$2:$C23,"&lt;"&amp;TV$4),TV$4&lt;TODAY()),"Late","Occupied")),)))</f>
        <v/>
      </c>
      <c r="TW17" s="33" t="str">
        <f>IF(ISBLANK($F17),,IF(TODAY()=TW$4,"Today",IF(AND(LOOKUP($F17,TenantNames,TenantStartDates)&lt;=TW$4,LOOKUP($F17,TenantNames,TenantEndDates)&gt;=TW$4),IF(OR(AND(DAY(LOOKUP($F17,TenantNames,TenantStartDates))&gt;28,DAY(EOMONTH(TW$4,0))=28,DAY(TW$4)=28),AND(DAY(LOOKUP($F17,TenantNames,TenantStartDates))&gt;30,DAY(EOMONTH(TW$4,0))=30,DAY(TW$4)=30),DAY(LOOKUP($F17,TenantNames,TenantStartDates))=DAY(TW$4)),IF((LOOKUP($F17,TenantNames,TenantEndDates)-TW$4)&lt;=31,LOOKUP($F17,TenantNames,TenantTotalRevenues)-SUM($JA17:TV17),LOOKUP($F17,TenantNames,TenantMonthlyRents)),IF(AND((SUMIF($G$4:AHB$4,"&lt;"&amp;TW$4,$G17:AHB17))&gt;SUMIFS(TransactionAmounts,TenantSources,$F17,'Filtered Data'!$C$2:$C23,"&lt;"&amp;TW$4),TW$4&lt;TODAY()),"Late","Occupied")),)))</f>
        <v/>
      </c>
      <c r="TX17" s="33" t="str">
        <f>IF(ISBLANK($F17),,IF(TODAY()=TX$4,"Today",IF(AND(LOOKUP($F17,TenantNames,TenantStartDates)&lt;=TX$4,LOOKUP($F17,TenantNames,TenantEndDates)&gt;=TX$4),IF(OR(AND(DAY(LOOKUP($F17,TenantNames,TenantStartDates))&gt;28,DAY(EOMONTH(TX$4,0))=28,DAY(TX$4)=28),AND(DAY(LOOKUP($F17,TenantNames,TenantStartDates))&gt;30,DAY(EOMONTH(TX$4,0))=30,DAY(TX$4)=30),DAY(LOOKUP($F17,TenantNames,TenantStartDates))=DAY(TX$4)),IF((LOOKUP($F17,TenantNames,TenantEndDates)-TX$4)&lt;=31,LOOKUP($F17,TenantNames,TenantTotalRevenues)-SUM($JA17:TW17),LOOKUP($F17,TenantNames,TenantMonthlyRents)),IF(AND((SUMIF($G$4:AHB$4,"&lt;"&amp;TX$4,$G17:AHB17))&gt;SUMIFS(TransactionAmounts,TenantSources,$F17,'Filtered Data'!$C$2:$C23,"&lt;"&amp;TX$4),TX$4&lt;TODAY()),"Late","Occupied")),)))</f>
        <v/>
      </c>
      <c r="TY17" s="33" t="str">
        <f>IF(ISBLANK($F17),,IF(TODAY()=TY$4,"Today",IF(AND(LOOKUP($F17,TenantNames,TenantStartDates)&lt;=TY$4,LOOKUP($F17,TenantNames,TenantEndDates)&gt;=TY$4),IF(OR(AND(DAY(LOOKUP($F17,TenantNames,TenantStartDates))&gt;28,DAY(EOMONTH(TY$4,0))=28,DAY(TY$4)=28),AND(DAY(LOOKUP($F17,TenantNames,TenantStartDates))&gt;30,DAY(EOMONTH(TY$4,0))=30,DAY(TY$4)=30),DAY(LOOKUP($F17,TenantNames,TenantStartDates))=DAY(TY$4)),IF((LOOKUP($F17,TenantNames,TenantEndDates)-TY$4)&lt;=31,LOOKUP($F17,TenantNames,TenantTotalRevenues)-SUM($JA17:TX17),LOOKUP($F17,TenantNames,TenantMonthlyRents)),IF(AND((SUMIF($G$4:AHB$4,"&lt;"&amp;TY$4,$G17:AHB17))&gt;SUMIFS(TransactionAmounts,TenantSources,$F17,'Filtered Data'!$C$2:$C23,"&lt;"&amp;TY$4),TY$4&lt;TODAY()),"Late","Occupied")),)))</f>
        <v/>
      </c>
      <c r="TZ17" s="33" t="str">
        <f>IF(ISBLANK($F17),,IF(TODAY()=TZ$4,"Today",IF(AND(LOOKUP($F17,TenantNames,TenantStartDates)&lt;=TZ$4,LOOKUP($F17,TenantNames,TenantEndDates)&gt;=TZ$4),IF(OR(AND(DAY(LOOKUP($F17,TenantNames,TenantStartDates))&gt;28,DAY(EOMONTH(TZ$4,0))=28,DAY(TZ$4)=28),AND(DAY(LOOKUP($F17,TenantNames,TenantStartDates))&gt;30,DAY(EOMONTH(TZ$4,0))=30,DAY(TZ$4)=30),DAY(LOOKUP($F17,TenantNames,TenantStartDates))=DAY(TZ$4)),IF((LOOKUP($F17,TenantNames,TenantEndDates)-TZ$4)&lt;=31,LOOKUP($F17,TenantNames,TenantTotalRevenues)-SUM($JA17:TY17),LOOKUP($F17,TenantNames,TenantMonthlyRents)),IF(AND((SUMIF($G$4:AHB$4,"&lt;"&amp;TZ$4,$G17:AHB17))&gt;SUMIFS(TransactionAmounts,TenantSources,$F17,'Filtered Data'!$C$2:$C23,"&lt;"&amp;TZ$4),TZ$4&lt;TODAY()),"Late","Occupied")),)))</f>
        <v/>
      </c>
      <c r="UA17" s="33" t="str">
        <f>IF(ISBLANK($F17),,IF(TODAY()=UA$4,"Today",IF(AND(LOOKUP($F17,TenantNames,TenantStartDates)&lt;=UA$4,LOOKUP($F17,TenantNames,TenantEndDates)&gt;=UA$4),IF(OR(AND(DAY(LOOKUP($F17,TenantNames,TenantStartDates))&gt;28,DAY(EOMONTH(UA$4,0))=28,DAY(UA$4)=28),AND(DAY(LOOKUP($F17,TenantNames,TenantStartDates))&gt;30,DAY(EOMONTH(UA$4,0))=30,DAY(UA$4)=30),DAY(LOOKUP($F17,TenantNames,TenantStartDates))=DAY(UA$4)),IF((LOOKUP($F17,TenantNames,TenantEndDates)-UA$4)&lt;=31,LOOKUP($F17,TenantNames,TenantTotalRevenues)-SUM($JA17:TZ17),LOOKUP($F17,TenantNames,TenantMonthlyRents)),IF(AND((SUMIF($G$4:AHB$4,"&lt;"&amp;UA$4,$G17:AHB17))&gt;SUMIFS(TransactionAmounts,TenantSources,$F17,'Filtered Data'!$C$2:$C23,"&lt;"&amp;UA$4),UA$4&lt;TODAY()),"Late","Occupied")),)))</f>
        <v/>
      </c>
      <c r="UB17" s="33" t="str">
        <f>IF(ISBLANK($F17),,IF(TODAY()=UB$4,"Today",IF(AND(LOOKUP($F17,TenantNames,TenantStartDates)&lt;=UB$4,LOOKUP($F17,TenantNames,TenantEndDates)&gt;=UB$4),IF(OR(AND(DAY(LOOKUP($F17,TenantNames,TenantStartDates))&gt;28,DAY(EOMONTH(UB$4,0))=28,DAY(UB$4)=28),AND(DAY(LOOKUP($F17,TenantNames,TenantStartDates))&gt;30,DAY(EOMONTH(UB$4,0))=30,DAY(UB$4)=30),DAY(LOOKUP($F17,TenantNames,TenantStartDates))=DAY(UB$4)),IF((LOOKUP($F17,TenantNames,TenantEndDates)-UB$4)&lt;=31,LOOKUP($F17,TenantNames,TenantTotalRevenues)-SUM($JA17:UA17),LOOKUP($F17,TenantNames,TenantMonthlyRents)),IF(AND((SUMIF($G$4:AHB$4,"&lt;"&amp;UB$4,$G17:AHB17))&gt;SUMIFS(TransactionAmounts,TenantSources,$F17,'Filtered Data'!$C$2:$C23,"&lt;"&amp;UB$4),UB$4&lt;TODAY()),"Late","Occupied")),)))</f>
        <v/>
      </c>
      <c r="UC17" s="33" t="str">
        <f>IF(ISBLANK($F17),,IF(TODAY()=UC$4,"Today",IF(AND(LOOKUP($F17,TenantNames,TenantStartDates)&lt;=UC$4,LOOKUP($F17,TenantNames,TenantEndDates)&gt;=UC$4),IF(OR(AND(DAY(LOOKUP($F17,TenantNames,TenantStartDates))&gt;28,DAY(EOMONTH(UC$4,0))=28,DAY(UC$4)=28),AND(DAY(LOOKUP($F17,TenantNames,TenantStartDates))&gt;30,DAY(EOMONTH(UC$4,0))=30,DAY(UC$4)=30),DAY(LOOKUP($F17,TenantNames,TenantStartDates))=DAY(UC$4)),IF((LOOKUP($F17,TenantNames,TenantEndDates)-UC$4)&lt;=31,LOOKUP($F17,TenantNames,TenantTotalRevenues)-SUM($JA17:UB17),LOOKUP($F17,TenantNames,TenantMonthlyRents)),IF(AND((SUMIF($G$4:AHB$4,"&lt;"&amp;UC$4,$G17:AHB17))&gt;SUMIFS(TransactionAmounts,TenantSources,$F17,'Filtered Data'!$C$2:$C23,"&lt;"&amp;UC$4),UC$4&lt;TODAY()),"Late","Occupied")),)))</f>
        <v/>
      </c>
      <c r="UD17" s="33" t="str">
        <f>IF(ISBLANK($F17),,IF(TODAY()=UD$4,"Today",IF(AND(LOOKUP($F17,TenantNames,TenantStartDates)&lt;=UD$4,LOOKUP($F17,TenantNames,TenantEndDates)&gt;=UD$4),IF(OR(AND(DAY(LOOKUP($F17,TenantNames,TenantStartDates))&gt;28,DAY(EOMONTH(UD$4,0))=28,DAY(UD$4)=28),AND(DAY(LOOKUP($F17,TenantNames,TenantStartDates))&gt;30,DAY(EOMONTH(UD$4,0))=30,DAY(UD$4)=30),DAY(LOOKUP($F17,TenantNames,TenantStartDates))=DAY(UD$4)),IF((LOOKUP($F17,TenantNames,TenantEndDates)-UD$4)&lt;=31,LOOKUP($F17,TenantNames,TenantTotalRevenues)-SUM($JA17:UC17),LOOKUP($F17,TenantNames,TenantMonthlyRents)),IF(AND((SUMIF($G$4:AHB$4,"&lt;"&amp;UD$4,$G17:AHB17))&gt;SUMIFS(TransactionAmounts,TenantSources,$F17,'Filtered Data'!$C$2:$C23,"&lt;"&amp;UD$4),UD$4&lt;TODAY()),"Late","Occupied")),)))</f>
        <v/>
      </c>
      <c r="UE17" s="33" t="str">
        <f>IF(ISBLANK($F17),,IF(TODAY()=UE$4,"Today",IF(AND(LOOKUP($F17,TenantNames,TenantStartDates)&lt;=UE$4,LOOKUP($F17,TenantNames,TenantEndDates)&gt;=UE$4),IF(OR(AND(DAY(LOOKUP($F17,TenantNames,TenantStartDates))&gt;28,DAY(EOMONTH(UE$4,0))=28,DAY(UE$4)=28),AND(DAY(LOOKUP($F17,TenantNames,TenantStartDates))&gt;30,DAY(EOMONTH(UE$4,0))=30,DAY(UE$4)=30),DAY(LOOKUP($F17,TenantNames,TenantStartDates))=DAY(UE$4)),IF((LOOKUP($F17,TenantNames,TenantEndDates)-UE$4)&lt;=31,LOOKUP($F17,TenantNames,TenantTotalRevenues)-SUM($JA17:UD17),LOOKUP($F17,TenantNames,TenantMonthlyRents)),IF(AND((SUMIF($G$4:AHB$4,"&lt;"&amp;UE$4,$G17:AHB17))&gt;SUMIFS(TransactionAmounts,TenantSources,$F17,'Filtered Data'!$C$2:$C23,"&lt;"&amp;UE$4),UE$4&lt;TODAY()),"Late","Occupied")),)))</f>
        <v/>
      </c>
      <c r="UF17" s="33" t="str">
        <f>IF(ISBLANK($F17),,IF(TODAY()=UF$4,"Today",IF(AND(LOOKUP($F17,TenantNames,TenantStartDates)&lt;=UF$4,LOOKUP($F17,TenantNames,TenantEndDates)&gt;=UF$4),IF(OR(AND(DAY(LOOKUP($F17,TenantNames,TenantStartDates))&gt;28,DAY(EOMONTH(UF$4,0))=28,DAY(UF$4)=28),AND(DAY(LOOKUP($F17,TenantNames,TenantStartDates))&gt;30,DAY(EOMONTH(UF$4,0))=30,DAY(UF$4)=30),DAY(LOOKUP($F17,TenantNames,TenantStartDates))=DAY(UF$4)),IF((LOOKUP($F17,TenantNames,TenantEndDates)-UF$4)&lt;=31,LOOKUP($F17,TenantNames,TenantTotalRevenues)-SUM($JA17:UE17),LOOKUP($F17,TenantNames,TenantMonthlyRents)),IF(AND((SUMIF($G$4:AHB$4,"&lt;"&amp;UF$4,$G17:AHB17))&gt;SUMIFS(TransactionAmounts,TenantSources,$F17,'Filtered Data'!$C$2:$C23,"&lt;"&amp;UF$4),UF$4&lt;TODAY()),"Late","Occupied")),)))</f>
        <v/>
      </c>
      <c r="UG17" s="33" t="str">
        <f>IF(ISBLANK($F17),,IF(TODAY()=UG$4,"Today",IF(AND(LOOKUP($F17,TenantNames,TenantStartDates)&lt;=UG$4,LOOKUP($F17,TenantNames,TenantEndDates)&gt;=UG$4),IF(OR(AND(DAY(LOOKUP($F17,TenantNames,TenantStartDates))&gt;28,DAY(EOMONTH(UG$4,0))=28,DAY(UG$4)=28),AND(DAY(LOOKUP($F17,TenantNames,TenantStartDates))&gt;30,DAY(EOMONTH(UG$4,0))=30,DAY(UG$4)=30),DAY(LOOKUP($F17,TenantNames,TenantStartDates))=DAY(UG$4)),IF((LOOKUP($F17,TenantNames,TenantEndDates)-UG$4)&lt;=31,LOOKUP($F17,TenantNames,TenantTotalRevenues)-SUM($JA17:UF17),LOOKUP($F17,TenantNames,TenantMonthlyRents)),IF(AND((SUMIF($G$4:AHB$4,"&lt;"&amp;UG$4,$G17:AHB17))&gt;SUMIFS(TransactionAmounts,TenantSources,$F17,'Filtered Data'!$C$2:$C23,"&lt;"&amp;UG$4),UG$4&lt;TODAY()),"Late","Occupied")),)))</f>
        <v/>
      </c>
      <c r="UH17" s="33" t="str">
        <f>IF(ISBLANK($F17),,IF(TODAY()=UH$4,"Today",IF(AND(LOOKUP($F17,TenantNames,TenantStartDates)&lt;=UH$4,LOOKUP($F17,TenantNames,TenantEndDates)&gt;=UH$4),IF(OR(AND(DAY(LOOKUP($F17,TenantNames,TenantStartDates))&gt;28,DAY(EOMONTH(UH$4,0))=28,DAY(UH$4)=28),AND(DAY(LOOKUP($F17,TenantNames,TenantStartDates))&gt;30,DAY(EOMONTH(UH$4,0))=30,DAY(UH$4)=30),DAY(LOOKUP($F17,TenantNames,TenantStartDates))=DAY(UH$4)),IF((LOOKUP($F17,TenantNames,TenantEndDates)-UH$4)&lt;=31,LOOKUP($F17,TenantNames,TenantTotalRevenues)-SUM($JA17:UG17),LOOKUP($F17,TenantNames,TenantMonthlyRents)),IF(AND((SUMIF($G$4:AHB$4,"&lt;"&amp;UH$4,$G17:AHB17))&gt;SUMIFS(TransactionAmounts,TenantSources,$F17,'Filtered Data'!$C$2:$C23,"&lt;"&amp;UH$4),UH$4&lt;TODAY()),"Late","Occupied")),)))</f>
        <v/>
      </c>
      <c r="UI17" s="33" t="str">
        <f>IF(ISBLANK($F17),,IF(TODAY()=UI$4,"Today",IF(AND(LOOKUP($F17,TenantNames,TenantStartDates)&lt;=UI$4,LOOKUP($F17,TenantNames,TenantEndDates)&gt;=UI$4),IF(OR(AND(DAY(LOOKUP($F17,TenantNames,TenantStartDates))&gt;28,DAY(EOMONTH(UI$4,0))=28,DAY(UI$4)=28),AND(DAY(LOOKUP($F17,TenantNames,TenantStartDates))&gt;30,DAY(EOMONTH(UI$4,0))=30,DAY(UI$4)=30),DAY(LOOKUP($F17,TenantNames,TenantStartDates))=DAY(UI$4)),IF((LOOKUP($F17,TenantNames,TenantEndDates)-UI$4)&lt;=31,LOOKUP($F17,TenantNames,TenantTotalRevenues)-SUM($JA17:UH17),LOOKUP($F17,TenantNames,TenantMonthlyRents)),IF(AND((SUMIF($G$4:AHB$4,"&lt;"&amp;UI$4,$G17:AHB17))&gt;SUMIFS(TransactionAmounts,TenantSources,$F17,'Filtered Data'!$C$2:$C23,"&lt;"&amp;UI$4),UI$4&lt;TODAY()),"Late","Occupied")),)))</f>
        <v/>
      </c>
      <c r="UJ17" s="33" t="str">
        <f>IF(ISBLANK($F17),,IF(TODAY()=UJ$4,"Today",IF(AND(LOOKUP($F17,TenantNames,TenantStartDates)&lt;=UJ$4,LOOKUP($F17,TenantNames,TenantEndDates)&gt;=UJ$4),IF(OR(AND(DAY(LOOKUP($F17,TenantNames,TenantStartDates))&gt;28,DAY(EOMONTH(UJ$4,0))=28,DAY(UJ$4)=28),AND(DAY(LOOKUP($F17,TenantNames,TenantStartDates))&gt;30,DAY(EOMONTH(UJ$4,0))=30,DAY(UJ$4)=30),DAY(LOOKUP($F17,TenantNames,TenantStartDates))=DAY(UJ$4)),IF((LOOKUP($F17,TenantNames,TenantEndDates)-UJ$4)&lt;=31,LOOKUP($F17,TenantNames,TenantTotalRevenues)-SUM($JA17:UI17),LOOKUP($F17,TenantNames,TenantMonthlyRents)),IF(AND((SUMIF($G$4:AHB$4,"&lt;"&amp;UJ$4,$G17:AHB17))&gt;SUMIFS(TransactionAmounts,TenantSources,$F17,'Filtered Data'!$C$2:$C23,"&lt;"&amp;UJ$4),UJ$4&lt;TODAY()),"Late","Occupied")),)))</f>
        <v/>
      </c>
      <c r="UK17" s="33" t="str">
        <f>IF(ISBLANK($F17),,IF(TODAY()=UK$4,"Today",IF(AND(LOOKUP($F17,TenantNames,TenantStartDates)&lt;=UK$4,LOOKUP($F17,TenantNames,TenantEndDates)&gt;=UK$4),IF(OR(AND(DAY(LOOKUP($F17,TenantNames,TenantStartDates))&gt;28,DAY(EOMONTH(UK$4,0))=28,DAY(UK$4)=28),AND(DAY(LOOKUP($F17,TenantNames,TenantStartDates))&gt;30,DAY(EOMONTH(UK$4,0))=30,DAY(UK$4)=30),DAY(LOOKUP($F17,TenantNames,TenantStartDates))=DAY(UK$4)),IF((LOOKUP($F17,TenantNames,TenantEndDates)-UK$4)&lt;=31,LOOKUP($F17,TenantNames,TenantTotalRevenues)-SUM($JA17:UJ17),LOOKUP($F17,TenantNames,TenantMonthlyRents)),IF(AND((SUMIF($G$4:AHB$4,"&lt;"&amp;UK$4,$G17:AHB17))&gt;SUMIFS(TransactionAmounts,TenantSources,$F17,'Filtered Data'!$C$2:$C23,"&lt;"&amp;UK$4),UK$4&lt;TODAY()),"Late","Occupied")),)))</f>
        <v/>
      </c>
      <c r="UL17" s="33" t="str">
        <f>IF(ISBLANK($F17),,IF(TODAY()=UL$4,"Today",IF(AND(LOOKUP($F17,TenantNames,TenantStartDates)&lt;=UL$4,LOOKUP($F17,TenantNames,TenantEndDates)&gt;=UL$4),IF(OR(AND(DAY(LOOKUP($F17,TenantNames,TenantStartDates))&gt;28,DAY(EOMONTH(UL$4,0))=28,DAY(UL$4)=28),AND(DAY(LOOKUP($F17,TenantNames,TenantStartDates))&gt;30,DAY(EOMONTH(UL$4,0))=30,DAY(UL$4)=30),DAY(LOOKUP($F17,TenantNames,TenantStartDates))=DAY(UL$4)),IF((LOOKUP($F17,TenantNames,TenantEndDates)-UL$4)&lt;=31,LOOKUP($F17,TenantNames,TenantTotalRevenues)-SUM($JA17:UK17),LOOKUP($F17,TenantNames,TenantMonthlyRents)),IF(AND((SUMIF($G$4:AHB$4,"&lt;"&amp;UL$4,$G17:AHB17))&gt;SUMIFS(TransactionAmounts,TenantSources,$F17,'Filtered Data'!$C$2:$C23,"&lt;"&amp;UL$4),UL$4&lt;TODAY()),"Late","Occupied")),)))</f>
        <v/>
      </c>
      <c r="UM17" s="33" t="str">
        <f>IF(ISBLANK($F17),,IF(TODAY()=UM$4,"Today",IF(AND(LOOKUP($F17,TenantNames,TenantStartDates)&lt;=UM$4,LOOKUP($F17,TenantNames,TenantEndDates)&gt;=UM$4),IF(OR(AND(DAY(LOOKUP($F17,TenantNames,TenantStartDates))&gt;28,DAY(EOMONTH(UM$4,0))=28,DAY(UM$4)=28),AND(DAY(LOOKUP($F17,TenantNames,TenantStartDates))&gt;30,DAY(EOMONTH(UM$4,0))=30,DAY(UM$4)=30),DAY(LOOKUP($F17,TenantNames,TenantStartDates))=DAY(UM$4)),IF((LOOKUP($F17,TenantNames,TenantEndDates)-UM$4)&lt;=31,LOOKUP($F17,TenantNames,TenantTotalRevenues)-SUM($JA17:UL17),LOOKUP($F17,TenantNames,TenantMonthlyRents)),IF(AND((SUMIF($G$4:AHB$4,"&lt;"&amp;UM$4,$G17:AHB17))&gt;SUMIFS(TransactionAmounts,TenantSources,$F17,'Filtered Data'!$C$2:$C23,"&lt;"&amp;UM$4),UM$4&lt;TODAY()),"Late","Occupied")),)))</f>
        <v/>
      </c>
      <c r="UN17" s="33" t="str">
        <f>IF(ISBLANK($F17),,IF(TODAY()=UN$4,"Today",IF(AND(LOOKUP($F17,TenantNames,TenantStartDates)&lt;=UN$4,LOOKUP($F17,TenantNames,TenantEndDates)&gt;=UN$4),IF(OR(AND(DAY(LOOKUP($F17,TenantNames,TenantStartDates))&gt;28,DAY(EOMONTH(UN$4,0))=28,DAY(UN$4)=28),AND(DAY(LOOKUP($F17,TenantNames,TenantStartDates))&gt;30,DAY(EOMONTH(UN$4,0))=30,DAY(UN$4)=30),DAY(LOOKUP($F17,TenantNames,TenantStartDates))=DAY(UN$4)),IF((LOOKUP($F17,TenantNames,TenantEndDates)-UN$4)&lt;=31,LOOKUP($F17,TenantNames,TenantTotalRevenues)-SUM($JA17:UM17),LOOKUP($F17,TenantNames,TenantMonthlyRents)),IF(AND((SUMIF($G$4:AHB$4,"&lt;"&amp;UN$4,$G17:AHB17))&gt;SUMIFS(TransactionAmounts,TenantSources,$F17,'Filtered Data'!$C$2:$C23,"&lt;"&amp;UN$4),UN$4&lt;TODAY()),"Late","Occupied")),)))</f>
        <v/>
      </c>
      <c r="UO17" s="33" t="str">
        <f>IF(ISBLANK($F17),,IF(TODAY()=UO$4,"Today",IF(AND(LOOKUP($F17,TenantNames,TenantStartDates)&lt;=UO$4,LOOKUP($F17,TenantNames,TenantEndDates)&gt;=UO$4),IF(OR(AND(DAY(LOOKUP($F17,TenantNames,TenantStartDates))&gt;28,DAY(EOMONTH(UO$4,0))=28,DAY(UO$4)=28),AND(DAY(LOOKUP($F17,TenantNames,TenantStartDates))&gt;30,DAY(EOMONTH(UO$4,0))=30,DAY(UO$4)=30),DAY(LOOKUP($F17,TenantNames,TenantStartDates))=DAY(UO$4)),IF((LOOKUP($F17,TenantNames,TenantEndDates)-UO$4)&lt;=31,LOOKUP($F17,TenantNames,TenantTotalRevenues)-SUM($JA17:UN17),LOOKUP($F17,TenantNames,TenantMonthlyRents)),IF(AND((SUMIF($G$4:AHB$4,"&lt;"&amp;UO$4,$G17:AHB17))&gt;SUMIFS(TransactionAmounts,TenantSources,$F17,'Filtered Data'!$C$2:$C23,"&lt;"&amp;UO$4),UO$4&lt;TODAY()),"Late","Occupied")),)))</f>
        <v/>
      </c>
      <c r="UP17" s="33" t="str">
        <f>IF(ISBLANK($F17),,IF(TODAY()=UP$4,"Today",IF(AND(LOOKUP($F17,TenantNames,TenantStartDates)&lt;=UP$4,LOOKUP($F17,TenantNames,TenantEndDates)&gt;=UP$4),IF(OR(AND(DAY(LOOKUP($F17,TenantNames,TenantStartDates))&gt;28,DAY(EOMONTH(UP$4,0))=28,DAY(UP$4)=28),AND(DAY(LOOKUP($F17,TenantNames,TenantStartDates))&gt;30,DAY(EOMONTH(UP$4,0))=30,DAY(UP$4)=30),DAY(LOOKUP($F17,TenantNames,TenantStartDates))=DAY(UP$4)),IF((LOOKUP($F17,TenantNames,TenantEndDates)-UP$4)&lt;=31,LOOKUP($F17,TenantNames,TenantTotalRevenues)-SUM($JA17:UO17),LOOKUP($F17,TenantNames,TenantMonthlyRents)),IF(AND((SUMIF($G$4:AHB$4,"&lt;"&amp;UP$4,$G17:AHB17))&gt;SUMIFS(TransactionAmounts,TenantSources,$F17,'Filtered Data'!$C$2:$C23,"&lt;"&amp;UP$4),UP$4&lt;TODAY()),"Late","Occupied")),)))</f>
        <v/>
      </c>
      <c r="UQ17" s="33" t="str">
        <f>IF(ISBLANK($F17),,IF(TODAY()=UQ$4,"Today",IF(AND(LOOKUP($F17,TenantNames,TenantStartDates)&lt;=UQ$4,LOOKUP($F17,TenantNames,TenantEndDates)&gt;=UQ$4),IF(OR(AND(DAY(LOOKUP($F17,TenantNames,TenantStartDates))&gt;28,DAY(EOMONTH(UQ$4,0))=28,DAY(UQ$4)=28),AND(DAY(LOOKUP($F17,TenantNames,TenantStartDates))&gt;30,DAY(EOMONTH(UQ$4,0))=30,DAY(UQ$4)=30),DAY(LOOKUP($F17,TenantNames,TenantStartDates))=DAY(UQ$4)),IF((LOOKUP($F17,TenantNames,TenantEndDates)-UQ$4)&lt;=31,LOOKUP($F17,TenantNames,TenantTotalRevenues)-SUM($JA17:UP17),LOOKUP($F17,TenantNames,TenantMonthlyRents)),IF(AND((SUMIF($G$4:AHB$4,"&lt;"&amp;UQ$4,$G17:AHB17))&gt;SUMIFS(TransactionAmounts,TenantSources,$F17,'Filtered Data'!$C$2:$C23,"&lt;"&amp;UQ$4),UQ$4&lt;TODAY()),"Late","Occupied")),)))</f>
        <v/>
      </c>
      <c r="UR17" s="33" t="str">
        <f>IF(ISBLANK($F17),,IF(TODAY()=UR$4,"Today",IF(AND(LOOKUP($F17,TenantNames,TenantStartDates)&lt;=UR$4,LOOKUP($F17,TenantNames,TenantEndDates)&gt;=UR$4),IF(OR(AND(DAY(LOOKUP($F17,TenantNames,TenantStartDates))&gt;28,DAY(EOMONTH(UR$4,0))=28,DAY(UR$4)=28),AND(DAY(LOOKUP($F17,TenantNames,TenantStartDates))&gt;30,DAY(EOMONTH(UR$4,0))=30,DAY(UR$4)=30),DAY(LOOKUP($F17,TenantNames,TenantStartDates))=DAY(UR$4)),IF((LOOKUP($F17,TenantNames,TenantEndDates)-UR$4)&lt;=31,LOOKUP($F17,TenantNames,TenantTotalRevenues)-SUM($JA17:UQ17),LOOKUP($F17,TenantNames,TenantMonthlyRents)),IF(AND((SUMIF($G$4:AHB$4,"&lt;"&amp;UR$4,$G17:AHB17))&gt;SUMIFS(TransactionAmounts,TenantSources,$F17,'Filtered Data'!$C$2:$C23,"&lt;"&amp;UR$4),UR$4&lt;TODAY()),"Late","Occupied")),)))</f>
        <v/>
      </c>
      <c r="US17" s="33" t="str">
        <f>IF(ISBLANK($F17),,IF(TODAY()=US$4,"Today",IF(AND(LOOKUP($F17,TenantNames,TenantStartDates)&lt;=US$4,LOOKUP($F17,TenantNames,TenantEndDates)&gt;=US$4),IF(OR(AND(DAY(LOOKUP($F17,TenantNames,TenantStartDates))&gt;28,DAY(EOMONTH(US$4,0))=28,DAY(US$4)=28),AND(DAY(LOOKUP($F17,TenantNames,TenantStartDates))&gt;30,DAY(EOMONTH(US$4,0))=30,DAY(US$4)=30),DAY(LOOKUP($F17,TenantNames,TenantStartDates))=DAY(US$4)),IF((LOOKUP($F17,TenantNames,TenantEndDates)-US$4)&lt;=31,LOOKUP($F17,TenantNames,TenantTotalRevenues)-SUM($JA17:UR17),LOOKUP($F17,TenantNames,TenantMonthlyRents)),IF(AND((SUMIF($G$4:AHB$4,"&lt;"&amp;US$4,$G17:AHB17))&gt;SUMIFS(TransactionAmounts,TenantSources,$F17,'Filtered Data'!$C$2:$C23,"&lt;"&amp;US$4),US$4&lt;TODAY()),"Late","Occupied")),)))</f>
        <v/>
      </c>
      <c r="UT17" s="33" t="str">
        <f>IF(ISBLANK($F17),,IF(TODAY()=UT$4,"Today",IF(AND(LOOKUP($F17,TenantNames,TenantStartDates)&lt;=UT$4,LOOKUP($F17,TenantNames,TenantEndDates)&gt;=UT$4),IF(OR(AND(DAY(LOOKUP($F17,TenantNames,TenantStartDates))&gt;28,DAY(EOMONTH(UT$4,0))=28,DAY(UT$4)=28),AND(DAY(LOOKUP($F17,TenantNames,TenantStartDates))&gt;30,DAY(EOMONTH(UT$4,0))=30,DAY(UT$4)=30),DAY(LOOKUP($F17,TenantNames,TenantStartDates))=DAY(UT$4)),IF((LOOKUP($F17,TenantNames,TenantEndDates)-UT$4)&lt;=31,LOOKUP($F17,TenantNames,TenantTotalRevenues)-SUM($JA17:US17),LOOKUP($F17,TenantNames,TenantMonthlyRents)),IF(AND((SUMIF($G$4:AHB$4,"&lt;"&amp;UT$4,$G17:AHB17))&gt;SUMIFS(TransactionAmounts,TenantSources,$F17,'Filtered Data'!$C$2:$C23,"&lt;"&amp;UT$4),UT$4&lt;TODAY()),"Late","Occupied")),)))</f>
        <v/>
      </c>
      <c r="UU17" s="33" t="str">
        <f>IF(ISBLANK($F17),,IF(TODAY()=UU$4,"Today",IF(AND(LOOKUP($F17,TenantNames,TenantStartDates)&lt;=UU$4,LOOKUP($F17,TenantNames,TenantEndDates)&gt;=UU$4),IF(OR(AND(DAY(LOOKUP($F17,TenantNames,TenantStartDates))&gt;28,DAY(EOMONTH(UU$4,0))=28,DAY(UU$4)=28),AND(DAY(LOOKUP($F17,TenantNames,TenantStartDates))&gt;30,DAY(EOMONTH(UU$4,0))=30,DAY(UU$4)=30),DAY(LOOKUP($F17,TenantNames,TenantStartDates))=DAY(UU$4)),IF((LOOKUP($F17,TenantNames,TenantEndDates)-UU$4)&lt;=31,LOOKUP($F17,TenantNames,TenantTotalRevenues)-SUM($JA17:UT17),LOOKUP($F17,TenantNames,TenantMonthlyRents)),IF(AND((SUMIF($G$4:AHB$4,"&lt;"&amp;UU$4,$G17:AHB17))&gt;SUMIFS(TransactionAmounts,TenantSources,$F17,'Filtered Data'!$C$2:$C23,"&lt;"&amp;UU$4),UU$4&lt;TODAY()),"Late","Occupied")),)))</f>
        <v/>
      </c>
      <c r="UV17" s="33" t="str">
        <f>IF(ISBLANK($F17),,IF(TODAY()=UV$4,"Today",IF(AND(LOOKUP($F17,TenantNames,TenantStartDates)&lt;=UV$4,LOOKUP($F17,TenantNames,TenantEndDates)&gt;=UV$4),IF(OR(AND(DAY(LOOKUP($F17,TenantNames,TenantStartDates))&gt;28,DAY(EOMONTH(UV$4,0))=28,DAY(UV$4)=28),AND(DAY(LOOKUP($F17,TenantNames,TenantStartDates))&gt;30,DAY(EOMONTH(UV$4,0))=30,DAY(UV$4)=30),DAY(LOOKUP($F17,TenantNames,TenantStartDates))=DAY(UV$4)),IF((LOOKUP($F17,TenantNames,TenantEndDates)-UV$4)&lt;=31,LOOKUP($F17,TenantNames,TenantTotalRevenues)-SUM($JA17:UU17),LOOKUP($F17,TenantNames,TenantMonthlyRents)),IF(AND((SUMIF($G$4:AHB$4,"&lt;"&amp;UV$4,$G17:AHB17))&gt;SUMIFS(TransactionAmounts,TenantSources,$F17,'Filtered Data'!$C$2:$C23,"&lt;"&amp;UV$4),UV$4&lt;TODAY()),"Late","Occupied")),)))</f>
        <v/>
      </c>
      <c r="UW17" s="33" t="str">
        <f>IF(ISBLANK($F17),,IF(TODAY()=UW$4,"Today",IF(AND(LOOKUP($F17,TenantNames,TenantStartDates)&lt;=UW$4,LOOKUP($F17,TenantNames,TenantEndDates)&gt;=UW$4),IF(OR(AND(DAY(LOOKUP($F17,TenantNames,TenantStartDates))&gt;28,DAY(EOMONTH(UW$4,0))=28,DAY(UW$4)=28),AND(DAY(LOOKUP($F17,TenantNames,TenantStartDates))&gt;30,DAY(EOMONTH(UW$4,0))=30,DAY(UW$4)=30),DAY(LOOKUP($F17,TenantNames,TenantStartDates))=DAY(UW$4)),IF((LOOKUP($F17,TenantNames,TenantEndDates)-UW$4)&lt;=31,LOOKUP($F17,TenantNames,TenantTotalRevenues)-SUM($JA17:UV17),LOOKUP($F17,TenantNames,TenantMonthlyRents)),IF(AND((SUMIF($G$4:AHB$4,"&lt;"&amp;UW$4,$G17:AHB17))&gt;SUMIFS(TransactionAmounts,TenantSources,$F17,'Filtered Data'!$C$2:$C23,"&lt;"&amp;UW$4),UW$4&lt;TODAY()),"Late","Occupied")),)))</f>
        <v/>
      </c>
      <c r="UX17" s="33" t="str">
        <f>IF(ISBLANK($F17),,IF(TODAY()=UX$4,"Today",IF(AND(LOOKUP($F17,TenantNames,TenantStartDates)&lt;=UX$4,LOOKUP($F17,TenantNames,TenantEndDates)&gt;=UX$4),IF(OR(AND(DAY(LOOKUP($F17,TenantNames,TenantStartDates))&gt;28,DAY(EOMONTH(UX$4,0))=28,DAY(UX$4)=28),AND(DAY(LOOKUP($F17,TenantNames,TenantStartDates))&gt;30,DAY(EOMONTH(UX$4,0))=30,DAY(UX$4)=30),DAY(LOOKUP($F17,TenantNames,TenantStartDates))=DAY(UX$4)),IF((LOOKUP($F17,TenantNames,TenantEndDates)-UX$4)&lt;=31,LOOKUP($F17,TenantNames,TenantTotalRevenues)-SUM($JA17:UW17),LOOKUP($F17,TenantNames,TenantMonthlyRents)),IF(AND((SUMIF($G$4:AHB$4,"&lt;"&amp;UX$4,$G17:AHB17))&gt;SUMIFS(TransactionAmounts,TenantSources,$F17,'Filtered Data'!$C$2:$C23,"&lt;"&amp;UX$4),UX$4&lt;TODAY()),"Late","Occupied")),)))</f>
        <v/>
      </c>
      <c r="UY17" s="33" t="str">
        <f>IF(ISBLANK($F17),,IF(TODAY()=UY$4,"Today",IF(AND(LOOKUP($F17,TenantNames,TenantStartDates)&lt;=UY$4,LOOKUP($F17,TenantNames,TenantEndDates)&gt;=UY$4),IF(OR(AND(DAY(LOOKUP($F17,TenantNames,TenantStartDates))&gt;28,DAY(EOMONTH(UY$4,0))=28,DAY(UY$4)=28),AND(DAY(LOOKUP($F17,TenantNames,TenantStartDates))&gt;30,DAY(EOMONTH(UY$4,0))=30,DAY(UY$4)=30),DAY(LOOKUP($F17,TenantNames,TenantStartDates))=DAY(UY$4)),IF((LOOKUP($F17,TenantNames,TenantEndDates)-UY$4)&lt;=31,LOOKUP($F17,TenantNames,TenantTotalRevenues)-SUM($JA17:UX17),LOOKUP($F17,TenantNames,TenantMonthlyRents)),IF(AND((SUMIF($G$4:AHB$4,"&lt;"&amp;UY$4,$G17:AHB17))&gt;SUMIFS(TransactionAmounts,TenantSources,$F17,'Filtered Data'!$C$2:$C23,"&lt;"&amp;UY$4),UY$4&lt;TODAY()),"Late","Occupied")),)))</f>
        <v/>
      </c>
      <c r="UZ17" s="33" t="str">
        <f>IF(ISBLANK($F17),,IF(TODAY()=UZ$4,"Today",IF(AND(LOOKUP($F17,TenantNames,TenantStartDates)&lt;=UZ$4,LOOKUP($F17,TenantNames,TenantEndDates)&gt;=UZ$4),IF(OR(AND(DAY(LOOKUP($F17,TenantNames,TenantStartDates))&gt;28,DAY(EOMONTH(UZ$4,0))=28,DAY(UZ$4)=28),AND(DAY(LOOKUP($F17,TenantNames,TenantStartDates))&gt;30,DAY(EOMONTH(UZ$4,0))=30,DAY(UZ$4)=30),DAY(LOOKUP($F17,TenantNames,TenantStartDates))=DAY(UZ$4)),IF((LOOKUP($F17,TenantNames,TenantEndDates)-UZ$4)&lt;=31,LOOKUP($F17,TenantNames,TenantTotalRevenues)-SUM($JA17:UY17),LOOKUP($F17,TenantNames,TenantMonthlyRents)),IF(AND((SUMIF($G$4:AHB$4,"&lt;"&amp;UZ$4,$G17:AHB17))&gt;SUMIFS(TransactionAmounts,TenantSources,$F17,'Filtered Data'!$C$2:$C23,"&lt;"&amp;UZ$4),UZ$4&lt;TODAY()),"Late","Occupied")),)))</f>
        <v/>
      </c>
      <c r="VA17" s="33" t="str">
        <f>IF(ISBLANK($F17),,IF(TODAY()=VA$4,"Today",IF(AND(LOOKUP($F17,TenantNames,TenantStartDates)&lt;=VA$4,LOOKUP($F17,TenantNames,TenantEndDates)&gt;=VA$4),IF(OR(AND(DAY(LOOKUP($F17,TenantNames,TenantStartDates))&gt;28,DAY(EOMONTH(VA$4,0))=28,DAY(VA$4)=28),AND(DAY(LOOKUP($F17,TenantNames,TenantStartDates))&gt;30,DAY(EOMONTH(VA$4,0))=30,DAY(VA$4)=30),DAY(LOOKUP($F17,TenantNames,TenantStartDates))=DAY(VA$4)),IF((LOOKUP($F17,TenantNames,TenantEndDates)-VA$4)&lt;=31,LOOKUP($F17,TenantNames,TenantTotalRevenues)-SUM($JA17:UZ17),LOOKUP($F17,TenantNames,TenantMonthlyRents)),IF(AND((SUMIF($G$4:AHB$4,"&lt;"&amp;VA$4,$G17:AHB17))&gt;SUMIFS(TransactionAmounts,TenantSources,$F17,'Filtered Data'!$C$2:$C23,"&lt;"&amp;VA$4),VA$4&lt;TODAY()),"Late","Occupied")),)))</f>
        <v/>
      </c>
      <c r="VB17" s="33" t="str">
        <f>IF(ISBLANK($F17),,IF(TODAY()=VB$4,"Today",IF(AND(LOOKUP($F17,TenantNames,TenantStartDates)&lt;=VB$4,LOOKUP($F17,TenantNames,TenantEndDates)&gt;=VB$4),IF(OR(AND(DAY(LOOKUP($F17,TenantNames,TenantStartDates))&gt;28,DAY(EOMONTH(VB$4,0))=28,DAY(VB$4)=28),AND(DAY(LOOKUP($F17,TenantNames,TenantStartDates))&gt;30,DAY(EOMONTH(VB$4,0))=30,DAY(VB$4)=30),DAY(LOOKUP($F17,TenantNames,TenantStartDates))=DAY(VB$4)),IF((LOOKUP($F17,TenantNames,TenantEndDates)-VB$4)&lt;=31,LOOKUP($F17,TenantNames,TenantTotalRevenues)-SUM($JA17:VA17),LOOKUP($F17,TenantNames,TenantMonthlyRents)),IF(AND((SUMIF($G$4:AHB$4,"&lt;"&amp;VB$4,$G17:AHB17))&gt;SUMIFS(TransactionAmounts,TenantSources,$F17,'Filtered Data'!$C$2:$C23,"&lt;"&amp;VB$4),VB$4&lt;TODAY()),"Late","Occupied")),)))</f>
        <v/>
      </c>
      <c r="VC17" s="33" t="str">
        <f>IF(ISBLANK($F17),,IF(TODAY()=VC$4,"Today",IF(AND(LOOKUP($F17,TenantNames,TenantStartDates)&lt;=VC$4,LOOKUP($F17,TenantNames,TenantEndDates)&gt;=VC$4),IF(OR(AND(DAY(LOOKUP($F17,TenantNames,TenantStartDates))&gt;28,DAY(EOMONTH(VC$4,0))=28,DAY(VC$4)=28),AND(DAY(LOOKUP($F17,TenantNames,TenantStartDates))&gt;30,DAY(EOMONTH(VC$4,0))=30,DAY(VC$4)=30),DAY(LOOKUP($F17,TenantNames,TenantStartDates))=DAY(VC$4)),IF((LOOKUP($F17,TenantNames,TenantEndDates)-VC$4)&lt;=31,LOOKUP($F17,TenantNames,TenantTotalRevenues)-SUM($JA17:VB17),LOOKUP($F17,TenantNames,TenantMonthlyRents)),IF(AND((SUMIF($G$4:AHB$4,"&lt;"&amp;VC$4,$G17:AHB17))&gt;SUMIFS(TransactionAmounts,TenantSources,$F17,'Filtered Data'!$C$2:$C23,"&lt;"&amp;VC$4),VC$4&lt;TODAY()),"Late","Occupied")),)))</f>
        <v/>
      </c>
      <c r="VD17" s="33" t="str">
        <f>IF(ISBLANK($F17),,IF(TODAY()=VD$4,"Today",IF(AND(LOOKUP($F17,TenantNames,TenantStartDates)&lt;=VD$4,LOOKUP($F17,TenantNames,TenantEndDates)&gt;=VD$4),IF(OR(AND(DAY(LOOKUP($F17,TenantNames,TenantStartDates))&gt;28,DAY(EOMONTH(VD$4,0))=28,DAY(VD$4)=28),AND(DAY(LOOKUP($F17,TenantNames,TenantStartDates))&gt;30,DAY(EOMONTH(VD$4,0))=30,DAY(VD$4)=30),DAY(LOOKUP($F17,TenantNames,TenantStartDates))=DAY(VD$4)),IF((LOOKUP($F17,TenantNames,TenantEndDates)-VD$4)&lt;=31,LOOKUP($F17,TenantNames,TenantTotalRevenues)-SUM($JA17:VC17),LOOKUP($F17,TenantNames,TenantMonthlyRents)),IF(AND((SUMIF($G$4:AHB$4,"&lt;"&amp;VD$4,$G17:AHB17))&gt;SUMIFS(TransactionAmounts,TenantSources,$F17,'Filtered Data'!$C$2:$C23,"&lt;"&amp;VD$4),VD$4&lt;TODAY()),"Late","Occupied")),)))</f>
        <v/>
      </c>
      <c r="VE17" s="33" t="str">
        <f>IF(ISBLANK($F17),,IF(TODAY()=VE$4,"Today",IF(AND(LOOKUP($F17,TenantNames,TenantStartDates)&lt;=VE$4,LOOKUP($F17,TenantNames,TenantEndDates)&gt;=VE$4),IF(OR(AND(DAY(LOOKUP($F17,TenantNames,TenantStartDates))&gt;28,DAY(EOMONTH(VE$4,0))=28,DAY(VE$4)=28),AND(DAY(LOOKUP($F17,TenantNames,TenantStartDates))&gt;30,DAY(EOMONTH(VE$4,0))=30,DAY(VE$4)=30),DAY(LOOKUP($F17,TenantNames,TenantStartDates))=DAY(VE$4)),IF((LOOKUP($F17,TenantNames,TenantEndDates)-VE$4)&lt;=31,LOOKUP($F17,TenantNames,TenantTotalRevenues)-SUM($JA17:VD17),LOOKUP($F17,TenantNames,TenantMonthlyRents)),IF(AND((SUMIF($G$4:AHB$4,"&lt;"&amp;VE$4,$G17:AHB17))&gt;SUMIFS(TransactionAmounts,TenantSources,$F17,'Filtered Data'!$C$2:$C23,"&lt;"&amp;VE$4),VE$4&lt;TODAY()),"Late","Occupied")),)))</f>
        <v/>
      </c>
      <c r="VF17" s="33" t="str">
        <f>IF(ISBLANK($F17),,IF(TODAY()=VF$4,"Today",IF(AND(LOOKUP($F17,TenantNames,TenantStartDates)&lt;=VF$4,LOOKUP($F17,TenantNames,TenantEndDates)&gt;=VF$4),IF(OR(AND(DAY(LOOKUP($F17,TenantNames,TenantStartDates))&gt;28,DAY(EOMONTH(VF$4,0))=28,DAY(VF$4)=28),AND(DAY(LOOKUP($F17,TenantNames,TenantStartDates))&gt;30,DAY(EOMONTH(VF$4,0))=30,DAY(VF$4)=30),DAY(LOOKUP($F17,TenantNames,TenantStartDates))=DAY(VF$4)),IF((LOOKUP($F17,TenantNames,TenantEndDates)-VF$4)&lt;=31,LOOKUP($F17,TenantNames,TenantTotalRevenues)-SUM($JA17:VE17),LOOKUP($F17,TenantNames,TenantMonthlyRents)),IF(AND((SUMIF($G$4:AHB$4,"&lt;"&amp;VF$4,$G17:AHB17))&gt;SUMIFS(TransactionAmounts,TenantSources,$F17,'Filtered Data'!$C$2:$C23,"&lt;"&amp;VF$4),VF$4&lt;TODAY()),"Late","Occupied")),)))</f>
        <v/>
      </c>
      <c r="VG17" s="33" t="str">
        <f>IF(ISBLANK($F17),,IF(TODAY()=VG$4,"Today",IF(AND(LOOKUP($F17,TenantNames,TenantStartDates)&lt;=VG$4,LOOKUP($F17,TenantNames,TenantEndDates)&gt;=VG$4),IF(OR(AND(DAY(LOOKUP($F17,TenantNames,TenantStartDates))&gt;28,DAY(EOMONTH(VG$4,0))=28,DAY(VG$4)=28),AND(DAY(LOOKUP($F17,TenantNames,TenantStartDates))&gt;30,DAY(EOMONTH(VG$4,0))=30,DAY(VG$4)=30),DAY(LOOKUP($F17,TenantNames,TenantStartDates))=DAY(VG$4)),IF((LOOKUP($F17,TenantNames,TenantEndDates)-VG$4)&lt;=31,LOOKUP($F17,TenantNames,TenantTotalRevenues)-SUM($JA17:VF17),LOOKUP($F17,TenantNames,TenantMonthlyRents)),IF(AND((SUMIF($G$4:AHB$4,"&lt;"&amp;VG$4,$G17:AHB17))&gt;SUMIFS(TransactionAmounts,TenantSources,$F17,'Filtered Data'!$C$2:$C23,"&lt;"&amp;VG$4),VG$4&lt;TODAY()),"Late","Occupied")),)))</f>
        <v/>
      </c>
      <c r="VH17" s="33" t="str">
        <f>IF(ISBLANK($F17),,IF(TODAY()=VH$4,"Today",IF(AND(LOOKUP($F17,TenantNames,TenantStartDates)&lt;=VH$4,LOOKUP($F17,TenantNames,TenantEndDates)&gt;=VH$4),IF(OR(AND(DAY(LOOKUP($F17,TenantNames,TenantStartDates))&gt;28,DAY(EOMONTH(VH$4,0))=28,DAY(VH$4)=28),AND(DAY(LOOKUP($F17,TenantNames,TenantStartDates))&gt;30,DAY(EOMONTH(VH$4,0))=30,DAY(VH$4)=30),DAY(LOOKUP($F17,TenantNames,TenantStartDates))=DAY(VH$4)),IF((LOOKUP($F17,TenantNames,TenantEndDates)-VH$4)&lt;=31,LOOKUP($F17,TenantNames,TenantTotalRevenues)-SUM($JA17:VG17),LOOKUP($F17,TenantNames,TenantMonthlyRents)),IF(AND((SUMIF($G$4:AHB$4,"&lt;"&amp;VH$4,$G17:AHB17))&gt;SUMIFS(TransactionAmounts,TenantSources,$F17,'Filtered Data'!$C$2:$C23,"&lt;"&amp;VH$4),VH$4&lt;TODAY()),"Late","Occupied")),)))</f>
        <v/>
      </c>
      <c r="VI17" s="33" t="str">
        <f>IF(ISBLANK($F17),,IF(TODAY()=VI$4,"Today",IF(AND(LOOKUP($F17,TenantNames,TenantStartDates)&lt;=VI$4,LOOKUP($F17,TenantNames,TenantEndDates)&gt;=VI$4),IF(OR(AND(DAY(LOOKUP($F17,TenantNames,TenantStartDates))&gt;28,DAY(EOMONTH(VI$4,0))=28,DAY(VI$4)=28),AND(DAY(LOOKUP($F17,TenantNames,TenantStartDates))&gt;30,DAY(EOMONTH(VI$4,0))=30,DAY(VI$4)=30),DAY(LOOKUP($F17,TenantNames,TenantStartDates))=DAY(VI$4)),IF((LOOKUP($F17,TenantNames,TenantEndDates)-VI$4)&lt;=31,LOOKUP($F17,TenantNames,TenantTotalRevenues)-SUM($JA17:VH17),LOOKUP($F17,TenantNames,TenantMonthlyRents)),IF(AND((SUMIF($G$4:AHB$4,"&lt;"&amp;VI$4,$G17:AHB17))&gt;SUMIFS(TransactionAmounts,TenantSources,$F17,'Filtered Data'!$C$2:$C23,"&lt;"&amp;VI$4),VI$4&lt;TODAY()),"Late","Occupied")),)))</f>
        <v/>
      </c>
      <c r="VJ17" s="33" t="str">
        <f>IF(ISBLANK($F17),,IF(TODAY()=VJ$4,"Today",IF(AND(LOOKUP($F17,TenantNames,TenantStartDates)&lt;=VJ$4,LOOKUP($F17,TenantNames,TenantEndDates)&gt;=VJ$4),IF(OR(AND(DAY(LOOKUP($F17,TenantNames,TenantStartDates))&gt;28,DAY(EOMONTH(VJ$4,0))=28,DAY(VJ$4)=28),AND(DAY(LOOKUP($F17,TenantNames,TenantStartDates))&gt;30,DAY(EOMONTH(VJ$4,0))=30,DAY(VJ$4)=30),DAY(LOOKUP($F17,TenantNames,TenantStartDates))=DAY(VJ$4)),IF((LOOKUP($F17,TenantNames,TenantEndDates)-VJ$4)&lt;=31,LOOKUP($F17,TenantNames,TenantTotalRevenues)-SUM($JA17:VI17),LOOKUP($F17,TenantNames,TenantMonthlyRents)),IF(AND((SUMIF($G$4:AHB$4,"&lt;"&amp;VJ$4,$G17:AHB17))&gt;SUMIFS(TransactionAmounts,TenantSources,$F17,'Filtered Data'!$C$2:$C23,"&lt;"&amp;VJ$4),VJ$4&lt;TODAY()),"Late","Occupied")),)))</f>
        <v/>
      </c>
      <c r="VK17" s="33" t="str">
        <f>IF(ISBLANK($F17),,IF(TODAY()=VK$4,"Today",IF(AND(LOOKUP($F17,TenantNames,TenantStartDates)&lt;=VK$4,LOOKUP($F17,TenantNames,TenantEndDates)&gt;=VK$4),IF(OR(AND(DAY(LOOKUP($F17,TenantNames,TenantStartDates))&gt;28,DAY(EOMONTH(VK$4,0))=28,DAY(VK$4)=28),AND(DAY(LOOKUP($F17,TenantNames,TenantStartDates))&gt;30,DAY(EOMONTH(VK$4,0))=30,DAY(VK$4)=30),DAY(LOOKUP($F17,TenantNames,TenantStartDates))=DAY(VK$4)),IF((LOOKUP($F17,TenantNames,TenantEndDates)-VK$4)&lt;=31,LOOKUP($F17,TenantNames,TenantTotalRevenues)-SUM($JA17:VJ17),LOOKUP($F17,TenantNames,TenantMonthlyRents)),IF(AND((SUMIF($G$4:AHB$4,"&lt;"&amp;VK$4,$G17:AHB17))&gt;SUMIFS(TransactionAmounts,TenantSources,$F17,'Filtered Data'!$C$2:$C23,"&lt;"&amp;VK$4),VK$4&lt;TODAY()),"Late","Occupied")),)))</f>
        <v/>
      </c>
      <c r="VL17" s="33" t="str">
        <f>IF(ISBLANK($F17),,IF(TODAY()=VL$4,"Today",IF(AND(LOOKUP($F17,TenantNames,TenantStartDates)&lt;=VL$4,LOOKUP($F17,TenantNames,TenantEndDates)&gt;=VL$4),IF(OR(AND(DAY(LOOKUP($F17,TenantNames,TenantStartDates))&gt;28,DAY(EOMONTH(VL$4,0))=28,DAY(VL$4)=28),AND(DAY(LOOKUP($F17,TenantNames,TenantStartDates))&gt;30,DAY(EOMONTH(VL$4,0))=30,DAY(VL$4)=30),DAY(LOOKUP($F17,TenantNames,TenantStartDates))=DAY(VL$4)),IF((LOOKUP($F17,TenantNames,TenantEndDates)-VL$4)&lt;=31,LOOKUP($F17,TenantNames,TenantTotalRevenues)-SUM($JA17:VK17),LOOKUP($F17,TenantNames,TenantMonthlyRents)),IF(AND((SUMIF($G$4:AHB$4,"&lt;"&amp;VL$4,$G17:AHB17))&gt;SUMIFS(TransactionAmounts,TenantSources,$F17,'Filtered Data'!$C$2:$C23,"&lt;"&amp;VL$4),VL$4&lt;TODAY()),"Late","Occupied")),)))</f>
        <v/>
      </c>
      <c r="VM17" s="33" t="str">
        <f>IF(ISBLANK($F17),,IF(TODAY()=VM$4,"Today",IF(AND(LOOKUP($F17,TenantNames,TenantStartDates)&lt;=VM$4,LOOKUP($F17,TenantNames,TenantEndDates)&gt;=VM$4),IF(OR(AND(DAY(LOOKUP($F17,TenantNames,TenantStartDates))&gt;28,DAY(EOMONTH(VM$4,0))=28,DAY(VM$4)=28),AND(DAY(LOOKUP($F17,TenantNames,TenantStartDates))&gt;30,DAY(EOMONTH(VM$4,0))=30,DAY(VM$4)=30),DAY(LOOKUP($F17,TenantNames,TenantStartDates))=DAY(VM$4)),IF((LOOKUP($F17,TenantNames,TenantEndDates)-VM$4)&lt;=31,LOOKUP($F17,TenantNames,TenantTotalRevenues)-SUM($JA17:VL17),LOOKUP($F17,TenantNames,TenantMonthlyRents)),IF(AND((SUMIF($G$4:AHB$4,"&lt;"&amp;VM$4,$G17:AHB17))&gt;SUMIFS(TransactionAmounts,TenantSources,$F17,'Filtered Data'!$C$2:$C23,"&lt;"&amp;VM$4),VM$4&lt;TODAY()),"Late","Occupied")),)))</f>
        <v/>
      </c>
      <c r="VN17" s="33" t="str">
        <f>IF(ISBLANK($F17),,IF(TODAY()=VN$4,"Today",IF(AND(LOOKUP($F17,TenantNames,TenantStartDates)&lt;=VN$4,LOOKUP($F17,TenantNames,TenantEndDates)&gt;=VN$4),IF(OR(AND(DAY(LOOKUP($F17,TenantNames,TenantStartDates))&gt;28,DAY(EOMONTH(VN$4,0))=28,DAY(VN$4)=28),AND(DAY(LOOKUP($F17,TenantNames,TenantStartDates))&gt;30,DAY(EOMONTH(VN$4,0))=30,DAY(VN$4)=30),DAY(LOOKUP($F17,TenantNames,TenantStartDates))=DAY(VN$4)),IF((LOOKUP($F17,TenantNames,TenantEndDates)-VN$4)&lt;=31,LOOKUP($F17,TenantNames,TenantTotalRevenues)-SUM($JA17:VM17),LOOKUP($F17,TenantNames,TenantMonthlyRents)),IF(AND((SUMIF($G$4:AHB$4,"&lt;"&amp;VN$4,$G17:AHB17))&gt;SUMIFS(TransactionAmounts,TenantSources,$F17,'Filtered Data'!$C$2:$C23,"&lt;"&amp;VN$4),VN$4&lt;TODAY()),"Late","Occupied")),)))</f>
        <v/>
      </c>
      <c r="VO17" s="33" t="str">
        <f>IF(ISBLANK($F17),,IF(TODAY()=VO$4,"Today",IF(AND(LOOKUP($F17,TenantNames,TenantStartDates)&lt;=VO$4,LOOKUP($F17,TenantNames,TenantEndDates)&gt;=VO$4),IF(OR(AND(DAY(LOOKUP($F17,TenantNames,TenantStartDates))&gt;28,DAY(EOMONTH(VO$4,0))=28,DAY(VO$4)=28),AND(DAY(LOOKUP($F17,TenantNames,TenantStartDates))&gt;30,DAY(EOMONTH(VO$4,0))=30,DAY(VO$4)=30),DAY(LOOKUP($F17,TenantNames,TenantStartDates))=DAY(VO$4)),IF((LOOKUP($F17,TenantNames,TenantEndDates)-VO$4)&lt;=31,LOOKUP($F17,TenantNames,TenantTotalRevenues)-SUM($JA17:VN17),LOOKUP($F17,TenantNames,TenantMonthlyRents)),IF(AND((SUMIF($G$4:AHB$4,"&lt;"&amp;VO$4,$G17:AHB17))&gt;SUMIFS(TransactionAmounts,TenantSources,$F17,'Filtered Data'!$C$2:$C23,"&lt;"&amp;VO$4),VO$4&lt;TODAY()),"Late","Occupied")),)))</f>
        <v/>
      </c>
      <c r="VP17" s="33" t="str">
        <f>IF(ISBLANK($F17),,IF(TODAY()=VP$4,"Today",IF(AND(LOOKUP($F17,TenantNames,TenantStartDates)&lt;=VP$4,LOOKUP($F17,TenantNames,TenantEndDates)&gt;=VP$4),IF(OR(AND(DAY(LOOKUP($F17,TenantNames,TenantStartDates))&gt;28,DAY(EOMONTH(VP$4,0))=28,DAY(VP$4)=28),AND(DAY(LOOKUP($F17,TenantNames,TenantStartDates))&gt;30,DAY(EOMONTH(VP$4,0))=30,DAY(VP$4)=30),DAY(LOOKUP($F17,TenantNames,TenantStartDates))=DAY(VP$4)),IF((LOOKUP($F17,TenantNames,TenantEndDates)-VP$4)&lt;=31,LOOKUP($F17,TenantNames,TenantTotalRevenues)-SUM($JA17:VO17),LOOKUP($F17,TenantNames,TenantMonthlyRents)),IF(AND((SUMIF($G$4:AHB$4,"&lt;"&amp;VP$4,$G17:AHB17))&gt;SUMIFS(TransactionAmounts,TenantSources,$F17,'Filtered Data'!$C$2:$C23,"&lt;"&amp;VP$4),VP$4&lt;TODAY()),"Late","Occupied")),)))</f>
        <v/>
      </c>
      <c r="VQ17" s="33" t="str">
        <f>IF(ISBLANK($F17),,IF(TODAY()=VQ$4,"Today",IF(AND(LOOKUP($F17,TenantNames,TenantStartDates)&lt;=VQ$4,LOOKUP($F17,TenantNames,TenantEndDates)&gt;=VQ$4),IF(OR(AND(DAY(LOOKUP($F17,TenantNames,TenantStartDates))&gt;28,DAY(EOMONTH(VQ$4,0))=28,DAY(VQ$4)=28),AND(DAY(LOOKUP($F17,TenantNames,TenantStartDates))&gt;30,DAY(EOMONTH(VQ$4,0))=30,DAY(VQ$4)=30),DAY(LOOKUP($F17,TenantNames,TenantStartDates))=DAY(VQ$4)),IF((LOOKUP($F17,TenantNames,TenantEndDates)-VQ$4)&lt;=31,LOOKUP($F17,TenantNames,TenantTotalRevenues)-SUM($JA17:VP17),LOOKUP($F17,TenantNames,TenantMonthlyRents)),IF(AND((SUMIF($G$4:AHB$4,"&lt;"&amp;VQ$4,$G17:AHB17))&gt;SUMIFS(TransactionAmounts,TenantSources,$F17,'Filtered Data'!$C$2:$C23,"&lt;"&amp;VQ$4),VQ$4&lt;TODAY()),"Late","Occupied")),)))</f>
        <v/>
      </c>
      <c r="VR17" s="33" t="str">
        <f>IF(ISBLANK($F17),,IF(TODAY()=VR$4,"Today",IF(AND(LOOKUP($F17,TenantNames,TenantStartDates)&lt;=VR$4,LOOKUP($F17,TenantNames,TenantEndDates)&gt;=VR$4),IF(OR(AND(DAY(LOOKUP($F17,TenantNames,TenantStartDates))&gt;28,DAY(EOMONTH(VR$4,0))=28,DAY(VR$4)=28),AND(DAY(LOOKUP($F17,TenantNames,TenantStartDates))&gt;30,DAY(EOMONTH(VR$4,0))=30,DAY(VR$4)=30),DAY(LOOKUP($F17,TenantNames,TenantStartDates))=DAY(VR$4)),IF((LOOKUP($F17,TenantNames,TenantEndDates)-VR$4)&lt;=31,LOOKUP($F17,TenantNames,TenantTotalRevenues)-SUM($JA17:VQ17),LOOKUP($F17,TenantNames,TenantMonthlyRents)),IF(AND((SUMIF($G$4:AHB$4,"&lt;"&amp;VR$4,$G17:AHB17))&gt;SUMIFS(TransactionAmounts,TenantSources,$F17,'Filtered Data'!$C$2:$C23,"&lt;"&amp;VR$4),VR$4&lt;TODAY()),"Late","Occupied")),)))</f>
        <v/>
      </c>
      <c r="VS17" s="33" t="str">
        <f>IF(ISBLANK($F17),,IF(TODAY()=VS$4,"Today",IF(AND(LOOKUP($F17,TenantNames,TenantStartDates)&lt;=VS$4,LOOKUP($F17,TenantNames,TenantEndDates)&gt;=VS$4),IF(OR(AND(DAY(LOOKUP($F17,TenantNames,TenantStartDates))&gt;28,DAY(EOMONTH(VS$4,0))=28,DAY(VS$4)=28),AND(DAY(LOOKUP($F17,TenantNames,TenantStartDates))&gt;30,DAY(EOMONTH(VS$4,0))=30,DAY(VS$4)=30),DAY(LOOKUP($F17,TenantNames,TenantStartDates))=DAY(VS$4)),IF((LOOKUP($F17,TenantNames,TenantEndDates)-VS$4)&lt;=31,LOOKUP($F17,TenantNames,TenantTotalRevenues)-SUM($JA17:VR17),LOOKUP($F17,TenantNames,TenantMonthlyRents)),IF(AND((SUMIF($G$4:AHB$4,"&lt;"&amp;VS$4,$G17:AHB17))&gt;SUMIFS(TransactionAmounts,TenantSources,$F17,'Filtered Data'!$C$2:$C23,"&lt;"&amp;VS$4),VS$4&lt;TODAY()),"Late","Occupied")),)))</f>
        <v/>
      </c>
      <c r="VT17" s="33" t="str">
        <f>IF(ISBLANK($F17),,IF(TODAY()=VT$4,"Today",IF(AND(LOOKUP($F17,TenantNames,TenantStartDates)&lt;=VT$4,LOOKUP($F17,TenantNames,TenantEndDates)&gt;=VT$4),IF(OR(AND(DAY(LOOKUP($F17,TenantNames,TenantStartDates))&gt;28,DAY(EOMONTH(VT$4,0))=28,DAY(VT$4)=28),AND(DAY(LOOKUP($F17,TenantNames,TenantStartDates))&gt;30,DAY(EOMONTH(VT$4,0))=30,DAY(VT$4)=30),DAY(LOOKUP($F17,TenantNames,TenantStartDates))=DAY(VT$4)),IF((LOOKUP($F17,TenantNames,TenantEndDates)-VT$4)&lt;=31,LOOKUP($F17,TenantNames,TenantTotalRevenues)-SUM($JA17:VS17),LOOKUP($F17,TenantNames,TenantMonthlyRents)),IF(AND((SUMIF($G$4:AHB$4,"&lt;"&amp;VT$4,$G17:AHB17))&gt;SUMIFS(TransactionAmounts,TenantSources,$F17,'Filtered Data'!$C$2:$C23,"&lt;"&amp;VT$4),VT$4&lt;TODAY()),"Late","Occupied")),)))</f>
        <v/>
      </c>
      <c r="VU17" s="33" t="str">
        <f>IF(ISBLANK($F17),,IF(TODAY()=VU$4,"Today",IF(AND(LOOKUP($F17,TenantNames,TenantStartDates)&lt;=VU$4,LOOKUP($F17,TenantNames,TenantEndDates)&gt;=VU$4),IF(OR(AND(DAY(LOOKUP($F17,TenantNames,TenantStartDates))&gt;28,DAY(EOMONTH(VU$4,0))=28,DAY(VU$4)=28),AND(DAY(LOOKUP($F17,TenantNames,TenantStartDates))&gt;30,DAY(EOMONTH(VU$4,0))=30,DAY(VU$4)=30),DAY(LOOKUP($F17,TenantNames,TenantStartDates))=DAY(VU$4)),IF((LOOKUP($F17,TenantNames,TenantEndDates)-VU$4)&lt;=31,LOOKUP($F17,TenantNames,TenantTotalRevenues)-SUM($JA17:VT17),LOOKUP($F17,TenantNames,TenantMonthlyRents)),IF(AND((SUMIF($G$4:AHB$4,"&lt;"&amp;VU$4,$G17:AHB17))&gt;SUMIFS(TransactionAmounts,TenantSources,$F17,'Filtered Data'!$C$2:$C23,"&lt;"&amp;VU$4),VU$4&lt;TODAY()),"Late","Occupied")),)))</f>
        <v/>
      </c>
      <c r="VV17" s="33" t="str">
        <f>IF(ISBLANK($F17),,IF(TODAY()=VV$4,"Today",IF(AND(LOOKUP($F17,TenantNames,TenantStartDates)&lt;=VV$4,LOOKUP($F17,TenantNames,TenantEndDates)&gt;=VV$4),IF(OR(AND(DAY(LOOKUP($F17,TenantNames,TenantStartDates))&gt;28,DAY(EOMONTH(VV$4,0))=28,DAY(VV$4)=28),AND(DAY(LOOKUP($F17,TenantNames,TenantStartDates))&gt;30,DAY(EOMONTH(VV$4,0))=30,DAY(VV$4)=30),DAY(LOOKUP($F17,TenantNames,TenantStartDates))=DAY(VV$4)),IF((LOOKUP($F17,TenantNames,TenantEndDates)-VV$4)&lt;=31,LOOKUP($F17,TenantNames,TenantTotalRevenues)-SUM($JA17:VU17),LOOKUP($F17,TenantNames,TenantMonthlyRents)),IF(AND((SUMIF($G$4:AHB$4,"&lt;"&amp;VV$4,$G17:AHB17))&gt;SUMIFS(TransactionAmounts,TenantSources,$F17,'Filtered Data'!$C$2:$C23,"&lt;"&amp;VV$4),VV$4&lt;TODAY()),"Late","Occupied")),)))</f>
        <v/>
      </c>
      <c r="VW17" s="33" t="str">
        <f>IF(ISBLANK($F17),,IF(TODAY()=VW$4,"Today",IF(AND(LOOKUP($F17,TenantNames,TenantStartDates)&lt;=VW$4,LOOKUP($F17,TenantNames,TenantEndDates)&gt;=VW$4),IF(OR(AND(DAY(LOOKUP($F17,TenantNames,TenantStartDates))&gt;28,DAY(EOMONTH(VW$4,0))=28,DAY(VW$4)=28),AND(DAY(LOOKUP($F17,TenantNames,TenantStartDates))&gt;30,DAY(EOMONTH(VW$4,0))=30,DAY(VW$4)=30),DAY(LOOKUP($F17,TenantNames,TenantStartDates))=DAY(VW$4)),IF((LOOKUP($F17,TenantNames,TenantEndDates)-VW$4)&lt;=31,LOOKUP($F17,TenantNames,TenantTotalRevenues)-SUM($JA17:VV17),LOOKUP($F17,TenantNames,TenantMonthlyRents)),IF(AND((SUMIF($G$4:AHB$4,"&lt;"&amp;VW$4,$G17:AHB17))&gt;SUMIFS(TransactionAmounts,TenantSources,$F17,'Filtered Data'!$C$2:$C23,"&lt;"&amp;VW$4),VW$4&lt;TODAY()),"Late","Occupied")),)))</f>
        <v/>
      </c>
      <c r="VX17" s="33" t="str">
        <f>IF(ISBLANK($F17),,IF(TODAY()=VX$4,"Today",IF(AND(LOOKUP($F17,TenantNames,TenantStartDates)&lt;=VX$4,LOOKUP($F17,TenantNames,TenantEndDates)&gt;=VX$4),IF(OR(AND(DAY(LOOKUP($F17,TenantNames,TenantStartDates))&gt;28,DAY(EOMONTH(VX$4,0))=28,DAY(VX$4)=28),AND(DAY(LOOKUP($F17,TenantNames,TenantStartDates))&gt;30,DAY(EOMONTH(VX$4,0))=30,DAY(VX$4)=30),DAY(LOOKUP($F17,TenantNames,TenantStartDates))=DAY(VX$4)),IF((LOOKUP($F17,TenantNames,TenantEndDates)-VX$4)&lt;=31,LOOKUP($F17,TenantNames,TenantTotalRevenues)-SUM($JA17:VW17),LOOKUP($F17,TenantNames,TenantMonthlyRents)),IF(AND((SUMIF($G$4:AHB$4,"&lt;"&amp;VX$4,$G17:AHB17))&gt;SUMIFS(TransactionAmounts,TenantSources,$F17,'Filtered Data'!$C$2:$C23,"&lt;"&amp;VX$4),VX$4&lt;TODAY()),"Late","Occupied")),)))</f>
        <v/>
      </c>
      <c r="VY17" s="33" t="str">
        <f>IF(ISBLANK($F17),,IF(TODAY()=VY$4,"Today",IF(AND(LOOKUP($F17,TenantNames,TenantStartDates)&lt;=VY$4,LOOKUP($F17,TenantNames,TenantEndDates)&gt;=VY$4),IF(OR(AND(DAY(LOOKUP($F17,TenantNames,TenantStartDates))&gt;28,DAY(EOMONTH(VY$4,0))=28,DAY(VY$4)=28),AND(DAY(LOOKUP($F17,TenantNames,TenantStartDates))&gt;30,DAY(EOMONTH(VY$4,0))=30,DAY(VY$4)=30),DAY(LOOKUP($F17,TenantNames,TenantStartDates))=DAY(VY$4)),IF((LOOKUP($F17,TenantNames,TenantEndDates)-VY$4)&lt;=31,LOOKUP($F17,TenantNames,TenantTotalRevenues)-SUM($JA17:VX17),LOOKUP($F17,TenantNames,TenantMonthlyRents)),IF(AND((SUMIF($G$4:AHB$4,"&lt;"&amp;VY$4,$G17:AHB17))&gt;SUMIFS(TransactionAmounts,TenantSources,$F17,'Filtered Data'!$C$2:$C23,"&lt;"&amp;VY$4),VY$4&lt;TODAY()),"Late","Occupied")),)))</f>
        <v/>
      </c>
      <c r="VZ17" s="33" t="str">
        <f>IF(ISBLANK($F17),,IF(TODAY()=VZ$4,"Today",IF(AND(LOOKUP($F17,TenantNames,TenantStartDates)&lt;=VZ$4,LOOKUP($F17,TenantNames,TenantEndDates)&gt;=VZ$4),IF(OR(AND(DAY(LOOKUP($F17,TenantNames,TenantStartDates))&gt;28,DAY(EOMONTH(VZ$4,0))=28,DAY(VZ$4)=28),AND(DAY(LOOKUP($F17,TenantNames,TenantStartDates))&gt;30,DAY(EOMONTH(VZ$4,0))=30,DAY(VZ$4)=30),DAY(LOOKUP($F17,TenantNames,TenantStartDates))=DAY(VZ$4)),IF((LOOKUP($F17,TenantNames,TenantEndDates)-VZ$4)&lt;=31,LOOKUP($F17,TenantNames,TenantTotalRevenues)-SUM($JA17:VY17),LOOKUP($F17,TenantNames,TenantMonthlyRents)),IF(AND((SUMIF($G$4:AHB$4,"&lt;"&amp;VZ$4,$G17:AHB17))&gt;SUMIFS(TransactionAmounts,TenantSources,$F17,'Filtered Data'!$C$2:$C23,"&lt;"&amp;VZ$4),VZ$4&lt;TODAY()),"Late","Occupied")),)))</f>
        <v/>
      </c>
      <c r="WA17" s="33" t="str">
        <f>IF(ISBLANK($F17),,IF(TODAY()=WA$4,"Today",IF(AND(LOOKUP($F17,TenantNames,TenantStartDates)&lt;=WA$4,LOOKUP($F17,TenantNames,TenantEndDates)&gt;=WA$4),IF(OR(AND(DAY(LOOKUP($F17,TenantNames,TenantStartDates))&gt;28,DAY(EOMONTH(WA$4,0))=28,DAY(WA$4)=28),AND(DAY(LOOKUP($F17,TenantNames,TenantStartDates))&gt;30,DAY(EOMONTH(WA$4,0))=30,DAY(WA$4)=30),DAY(LOOKUP($F17,TenantNames,TenantStartDates))=DAY(WA$4)),IF((LOOKUP($F17,TenantNames,TenantEndDates)-WA$4)&lt;=31,LOOKUP($F17,TenantNames,TenantTotalRevenues)-SUM($JA17:VZ17),LOOKUP($F17,TenantNames,TenantMonthlyRents)),IF(AND((SUMIF($G$4:AHB$4,"&lt;"&amp;WA$4,$G17:AHB17))&gt;SUMIFS(TransactionAmounts,TenantSources,$F17,'Filtered Data'!$C$2:$C23,"&lt;"&amp;WA$4),WA$4&lt;TODAY()),"Late","Occupied")),)))</f>
        <v/>
      </c>
      <c r="WB17" s="33" t="str">
        <f>IF(ISBLANK($F17),,IF(TODAY()=WB$4,"Today",IF(AND(LOOKUP($F17,TenantNames,TenantStartDates)&lt;=WB$4,LOOKUP($F17,TenantNames,TenantEndDates)&gt;=WB$4),IF(OR(AND(DAY(LOOKUP($F17,TenantNames,TenantStartDates))&gt;28,DAY(EOMONTH(WB$4,0))=28,DAY(WB$4)=28),AND(DAY(LOOKUP($F17,TenantNames,TenantStartDates))&gt;30,DAY(EOMONTH(WB$4,0))=30,DAY(WB$4)=30),DAY(LOOKUP($F17,TenantNames,TenantStartDates))=DAY(WB$4)),IF((LOOKUP($F17,TenantNames,TenantEndDates)-WB$4)&lt;=31,LOOKUP($F17,TenantNames,TenantTotalRevenues)-SUM($JA17:WA17),LOOKUP($F17,TenantNames,TenantMonthlyRents)),IF(AND((SUMIF($G$4:AHB$4,"&lt;"&amp;WB$4,$G17:AHB17))&gt;SUMIFS(TransactionAmounts,TenantSources,$F17,'Filtered Data'!$C$2:$C23,"&lt;"&amp;WB$4),WB$4&lt;TODAY()),"Late","Occupied")),)))</f>
        <v/>
      </c>
      <c r="WC17" s="33" t="str">
        <f>IF(ISBLANK($F17),,IF(TODAY()=WC$4,"Today",IF(AND(LOOKUP($F17,TenantNames,TenantStartDates)&lt;=WC$4,LOOKUP($F17,TenantNames,TenantEndDates)&gt;=WC$4),IF(OR(AND(DAY(LOOKUP($F17,TenantNames,TenantStartDates))&gt;28,DAY(EOMONTH(WC$4,0))=28,DAY(WC$4)=28),AND(DAY(LOOKUP($F17,TenantNames,TenantStartDates))&gt;30,DAY(EOMONTH(WC$4,0))=30,DAY(WC$4)=30),DAY(LOOKUP($F17,TenantNames,TenantStartDates))=DAY(WC$4)),IF((LOOKUP($F17,TenantNames,TenantEndDates)-WC$4)&lt;=31,LOOKUP($F17,TenantNames,TenantTotalRevenues)-SUM($JA17:WB17),LOOKUP($F17,TenantNames,TenantMonthlyRents)),IF(AND((SUMIF($G$4:AHB$4,"&lt;"&amp;WC$4,$G17:AHB17))&gt;SUMIFS(TransactionAmounts,TenantSources,$F17,'Filtered Data'!$C$2:$C23,"&lt;"&amp;WC$4),WC$4&lt;TODAY()),"Late","Occupied")),)))</f>
        <v/>
      </c>
      <c r="WD17" s="33" t="str">
        <f>IF(ISBLANK($F17),,IF(TODAY()=WD$4,"Today",IF(AND(LOOKUP($F17,TenantNames,TenantStartDates)&lt;=WD$4,LOOKUP($F17,TenantNames,TenantEndDates)&gt;=WD$4),IF(OR(AND(DAY(LOOKUP($F17,TenantNames,TenantStartDates))&gt;28,DAY(EOMONTH(WD$4,0))=28,DAY(WD$4)=28),AND(DAY(LOOKUP($F17,TenantNames,TenantStartDates))&gt;30,DAY(EOMONTH(WD$4,0))=30,DAY(WD$4)=30),DAY(LOOKUP($F17,TenantNames,TenantStartDates))=DAY(WD$4)),IF((LOOKUP($F17,TenantNames,TenantEndDates)-WD$4)&lt;=31,LOOKUP($F17,TenantNames,TenantTotalRevenues)-SUM($JA17:WC17),LOOKUP($F17,TenantNames,TenantMonthlyRents)),IF(AND((SUMIF($G$4:AHB$4,"&lt;"&amp;WD$4,$G17:AHB17))&gt;SUMIFS(TransactionAmounts,TenantSources,$F17,'Filtered Data'!$C$2:$C23,"&lt;"&amp;WD$4),WD$4&lt;TODAY()),"Late","Occupied")),)))</f>
        <v/>
      </c>
      <c r="WE17" s="33" t="str">
        <f>IF(ISBLANK($F17),,IF(TODAY()=WE$4,"Today",IF(AND(LOOKUP($F17,TenantNames,TenantStartDates)&lt;=WE$4,LOOKUP($F17,TenantNames,TenantEndDates)&gt;=WE$4),IF(OR(AND(DAY(LOOKUP($F17,TenantNames,TenantStartDates))&gt;28,DAY(EOMONTH(WE$4,0))=28,DAY(WE$4)=28),AND(DAY(LOOKUP($F17,TenantNames,TenantStartDates))&gt;30,DAY(EOMONTH(WE$4,0))=30,DAY(WE$4)=30),DAY(LOOKUP($F17,TenantNames,TenantStartDates))=DAY(WE$4)),IF((LOOKUP($F17,TenantNames,TenantEndDates)-WE$4)&lt;=31,LOOKUP($F17,TenantNames,TenantTotalRevenues)-SUM($JA17:WD17),LOOKUP($F17,TenantNames,TenantMonthlyRents)),IF(AND((SUMIF($G$4:AHB$4,"&lt;"&amp;WE$4,$G17:AHB17))&gt;SUMIFS(TransactionAmounts,TenantSources,$F17,'Filtered Data'!$C$2:$C23,"&lt;"&amp;WE$4),WE$4&lt;TODAY()),"Late","Occupied")),)))</f>
        <v/>
      </c>
      <c r="WF17" s="33" t="str">
        <f>IF(ISBLANK($F17),,IF(TODAY()=WF$4,"Today",IF(AND(LOOKUP($F17,TenantNames,TenantStartDates)&lt;=WF$4,LOOKUP($F17,TenantNames,TenantEndDates)&gt;=WF$4),IF(OR(AND(DAY(LOOKUP($F17,TenantNames,TenantStartDates))&gt;28,DAY(EOMONTH(WF$4,0))=28,DAY(WF$4)=28),AND(DAY(LOOKUP($F17,TenantNames,TenantStartDates))&gt;30,DAY(EOMONTH(WF$4,0))=30,DAY(WF$4)=30),DAY(LOOKUP($F17,TenantNames,TenantStartDates))=DAY(WF$4)),IF((LOOKUP($F17,TenantNames,TenantEndDates)-WF$4)&lt;=31,LOOKUP($F17,TenantNames,TenantTotalRevenues)-SUM($JA17:WE17),LOOKUP($F17,TenantNames,TenantMonthlyRents)),IF(AND((SUMIF($G$4:AHB$4,"&lt;"&amp;WF$4,$G17:AHB17))&gt;SUMIFS(TransactionAmounts,TenantSources,$F17,'Filtered Data'!$C$2:$C23,"&lt;"&amp;WF$4),WF$4&lt;TODAY()),"Late","Occupied")),)))</f>
        <v/>
      </c>
      <c r="WG17" s="33" t="str">
        <f>IF(ISBLANK($F17),,IF(TODAY()=WG$4,"Today",IF(AND(LOOKUP($F17,TenantNames,TenantStartDates)&lt;=WG$4,LOOKUP($F17,TenantNames,TenantEndDates)&gt;=WG$4),IF(OR(AND(DAY(LOOKUP($F17,TenantNames,TenantStartDates))&gt;28,DAY(EOMONTH(WG$4,0))=28,DAY(WG$4)=28),AND(DAY(LOOKUP($F17,TenantNames,TenantStartDates))&gt;30,DAY(EOMONTH(WG$4,0))=30,DAY(WG$4)=30),DAY(LOOKUP($F17,TenantNames,TenantStartDates))=DAY(WG$4)),IF((LOOKUP($F17,TenantNames,TenantEndDates)-WG$4)&lt;=31,LOOKUP($F17,TenantNames,TenantTotalRevenues)-SUM($JA17:WF17),LOOKUP($F17,TenantNames,TenantMonthlyRents)),IF(AND((SUMIF($G$4:AHB$4,"&lt;"&amp;WG$4,$G17:AHB17))&gt;SUMIFS(TransactionAmounts,TenantSources,$F17,'Filtered Data'!$C$2:$C23,"&lt;"&amp;WG$4),WG$4&lt;TODAY()),"Late","Occupied")),)))</f>
        <v/>
      </c>
      <c r="WH17" s="33" t="str">
        <f>IF(ISBLANK($F17),,IF(TODAY()=WH$4,"Today",IF(AND(LOOKUP($F17,TenantNames,TenantStartDates)&lt;=WH$4,LOOKUP($F17,TenantNames,TenantEndDates)&gt;=WH$4),IF(OR(AND(DAY(LOOKUP($F17,TenantNames,TenantStartDates))&gt;28,DAY(EOMONTH(WH$4,0))=28,DAY(WH$4)=28),AND(DAY(LOOKUP($F17,TenantNames,TenantStartDates))&gt;30,DAY(EOMONTH(WH$4,0))=30,DAY(WH$4)=30),DAY(LOOKUP($F17,TenantNames,TenantStartDates))=DAY(WH$4)),IF((LOOKUP($F17,TenantNames,TenantEndDates)-WH$4)&lt;=31,LOOKUP($F17,TenantNames,TenantTotalRevenues)-SUM($JA17:WG17),LOOKUP($F17,TenantNames,TenantMonthlyRents)),IF(AND((SUMIF($G$4:AHB$4,"&lt;"&amp;WH$4,$G17:AHB17))&gt;SUMIFS(TransactionAmounts,TenantSources,$F17,'Filtered Data'!$C$2:$C23,"&lt;"&amp;WH$4),WH$4&lt;TODAY()),"Late","Occupied")),)))</f>
        <v/>
      </c>
      <c r="WI17" s="33" t="str">
        <f>IF(ISBLANK($F17),,IF(TODAY()=WI$4,"Today",IF(AND(LOOKUP($F17,TenantNames,TenantStartDates)&lt;=WI$4,LOOKUP($F17,TenantNames,TenantEndDates)&gt;=WI$4),IF(OR(AND(DAY(LOOKUP($F17,TenantNames,TenantStartDates))&gt;28,DAY(EOMONTH(WI$4,0))=28,DAY(WI$4)=28),AND(DAY(LOOKUP($F17,TenantNames,TenantStartDates))&gt;30,DAY(EOMONTH(WI$4,0))=30,DAY(WI$4)=30),DAY(LOOKUP($F17,TenantNames,TenantStartDates))=DAY(WI$4)),IF((LOOKUP($F17,TenantNames,TenantEndDates)-WI$4)&lt;=31,LOOKUP($F17,TenantNames,TenantTotalRevenues)-SUM($JA17:WH17),LOOKUP($F17,TenantNames,TenantMonthlyRents)),IF(AND((SUMIF($G$4:AHB$4,"&lt;"&amp;WI$4,$G17:AHB17))&gt;SUMIFS(TransactionAmounts,TenantSources,$F17,'Filtered Data'!$C$2:$C23,"&lt;"&amp;WI$4),WI$4&lt;TODAY()),"Late","Occupied")),)))</f>
        <v/>
      </c>
      <c r="WJ17" s="33" t="str">
        <f>IF(ISBLANK($F17),,IF(TODAY()=WJ$4,"Today",IF(AND(LOOKUP($F17,TenantNames,TenantStartDates)&lt;=WJ$4,LOOKUP($F17,TenantNames,TenantEndDates)&gt;=WJ$4),IF(OR(AND(DAY(LOOKUP($F17,TenantNames,TenantStartDates))&gt;28,DAY(EOMONTH(WJ$4,0))=28,DAY(WJ$4)=28),AND(DAY(LOOKUP($F17,TenantNames,TenantStartDates))&gt;30,DAY(EOMONTH(WJ$4,0))=30,DAY(WJ$4)=30),DAY(LOOKUP($F17,TenantNames,TenantStartDates))=DAY(WJ$4)),IF((LOOKUP($F17,TenantNames,TenantEndDates)-WJ$4)&lt;=31,LOOKUP($F17,TenantNames,TenantTotalRevenues)-SUM($JA17:WI17),LOOKUP($F17,TenantNames,TenantMonthlyRents)),IF(AND((SUMIF($G$4:AHB$4,"&lt;"&amp;WJ$4,$G17:AHB17))&gt;SUMIFS(TransactionAmounts,TenantSources,$F17,'Filtered Data'!$C$2:$C23,"&lt;"&amp;WJ$4),WJ$4&lt;TODAY()),"Late","Occupied")),)))</f>
        <v/>
      </c>
      <c r="WK17" s="33" t="str">
        <f>IF(ISBLANK($F17),,IF(TODAY()=WK$4,"Today",IF(AND(LOOKUP($F17,TenantNames,TenantStartDates)&lt;=WK$4,LOOKUP($F17,TenantNames,TenantEndDates)&gt;=WK$4),IF(OR(AND(DAY(LOOKUP($F17,TenantNames,TenantStartDates))&gt;28,DAY(EOMONTH(WK$4,0))=28,DAY(WK$4)=28),AND(DAY(LOOKUP($F17,TenantNames,TenantStartDates))&gt;30,DAY(EOMONTH(WK$4,0))=30,DAY(WK$4)=30),DAY(LOOKUP($F17,TenantNames,TenantStartDates))=DAY(WK$4)),IF((LOOKUP($F17,TenantNames,TenantEndDates)-WK$4)&lt;=31,LOOKUP($F17,TenantNames,TenantTotalRevenues)-SUM($JA17:WJ17),LOOKUP($F17,TenantNames,TenantMonthlyRents)),IF(AND((SUMIF($G$4:AHB$4,"&lt;"&amp;WK$4,$G17:AHB17))&gt;SUMIFS(TransactionAmounts,TenantSources,$F17,'Filtered Data'!$C$2:$C23,"&lt;"&amp;WK$4),WK$4&lt;TODAY()),"Late","Occupied")),)))</f>
        <v/>
      </c>
      <c r="WL17" s="33" t="str">
        <f>IF(ISBLANK($F17),,IF(TODAY()=WL$4,"Today",IF(AND(LOOKUP($F17,TenantNames,TenantStartDates)&lt;=WL$4,LOOKUP($F17,TenantNames,TenantEndDates)&gt;=WL$4),IF(OR(AND(DAY(LOOKUP($F17,TenantNames,TenantStartDates))&gt;28,DAY(EOMONTH(WL$4,0))=28,DAY(WL$4)=28),AND(DAY(LOOKUP($F17,TenantNames,TenantStartDates))&gt;30,DAY(EOMONTH(WL$4,0))=30,DAY(WL$4)=30),DAY(LOOKUP($F17,TenantNames,TenantStartDates))=DAY(WL$4)),IF((LOOKUP($F17,TenantNames,TenantEndDates)-WL$4)&lt;=31,LOOKUP($F17,TenantNames,TenantTotalRevenues)-SUM($JA17:WK17),LOOKUP($F17,TenantNames,TenantMonthlyRents)),IF(AND((SUMIF($G$4:AHB$4,"&lt;"&amp;WL$4,$G17:AHB17))&gt;SUMIFS(TransactionAmounts,TenantSources,$F17,'Filtered Data'!$C$2:$C23,"&lt;"&amp;WL$4),WL$4&lt;TODAY()),"Late","Occupied")),)))</f>
        <v/>
      </c>
      <c r="WM17" s="33" t="str">
        <f>IF(ISBLANK($F17),,IF(TODAY()=WM$4,"Today",IF(AND(LOOKUP($F17,TenantNames,TenantStartDates)&lt;=WM$4,LOOKUP($F17,TenantNames,TenantEndDates)&gt;=WM$4),IF(OR(AND(DAY(LOOKUP($F17,TenantNames,TenantStartDates))&gt;28,DAY(EOMONTH(WM$4,0))=28,DAY(WM$4)=28),AND(DAY(LOOKUP($F17,TenantNames,TenantStartDates))&gt;30,DAY(EOMONTH(WM$4,0))=30,DAY(WM$4)=30),DAY(LOOKUP($F17,TenantNames,TenantStartDates))=DAY(WM$4)),IF((LOOKUP($F17,TenantNames,TenantEndDates)-WM$4)&lt;=31,LOOKUP($F17,TenantNames,TenantTotalRevenues)-SUM($JA17:WL17),LOOKUP($F17,TenantNames,TenantMonthlyRents)),IF(AND((SUMIF($G$4:AHB$4,"&lt;"&amp;WM$4,$G17:AHB17))&gt;SUMIFS(TransactionAmounts,TenantSources,$F17,'Filtered Data'!$C$2:$C23,"&lt;"&amp;WM$4),WM$4&lt;TODAY()),"Late","Occupied")),)))</f>
        <v/>
      </c>
      <c r="WN17" s="33" t="str">
        <f>IF(ISBLANK($F17),,IF(TODAY()=WN$4,"Today",IF(AND(LOOKUP($F17,TenantNames,TenantStartDates)&lt;=WN$4,LOOKUP($F17,TenantNames,TenantEndDates)&gt;=WN$4),IF(OR(AND(DAY(LOOKUP($F17,TenantNames,TenantStartDates))&gt;28,DAY(EOMONTH(WN$4,0))=28,DAY(WN$4)=28),AND(DAY(LOOKUP($F17,TenantNames,TenantStartDates))&gt;30,DAY(EOMONTH(WN$4,0))=30,DAY(WN$4)=30),DAY(LOOKUP($F17,TenantNames,TenantStartDates))=DAY(WN$4)),IF((LOOKUP($F17,TenantNames,TenantEndDates)-WN$4)&lt;=31,LOOKUP($F17,TenantNames,TenantTotalRevenues)-SUM($JA17:WM17),LOOKUP($F17,TenantNames,TenantMonthlyRents)),IF(AND((SUMIF($G$4:AHB$4,"&lt;"&amp;WN$4,$G17:AHB17))&gt;SUMIFS(TransactionAmounts,TenantSources,$F17,'Filtered Data'!$C$2:$C23,"&lt;"&amp;WN$4),WN$4&lt;TODAY()),"Late","Occupied")),)))</f>
        <v/>
      </c>
      <c r="WO17" s="33" t="str">
        <f>IF(ISBLANK($F17),,IF(TODAY()=WO$4,"Today",IF(AND(LOOKUP($F17,TenantNames,TenantStartDates)&lt;=WO$4,LOOKUP($F17,TenantNames,TenantEndDates)&gt;=WO$4),IF(OR(AND(DAY(LOOKUP($F17,TenantNames,TenantStartDates))&gt;28,DAY(EOMONTH(WO$4,0))=28,DAY(WO$4)=28),AND(DAY(LOOKUP($F17,TenantNames,TenantStartDates))&gt;30,DAY(EOMONTH(WO$4,0))=30,DAY(WO$4)=30),DAY(LOOKUP($F17,TenantNames,TenantStartDates))=DAY(WO$4)),IF((LOOKUP($F17,TenantNames,TenantEndDates)-WO$4)&lt;=31,LOOKUP($F17,TenantNames,TenantTotalRevenues)-SUM($JA17:WN17),LOOKUP($F17,TenantNames,TenantMonthlyRents)),IF(AND((SUMIF($G$4:AHB$4,"&lt;"&amp;WO$4,$G17:AHB17))&gt;SUMIFS(TransactionAmounts,TenantSources,$F17,'Filtered Data'!$C$2:$C23,"&lt;"&amp;WO$4),WO$4&lt;TODAY()),"Late","Occupied")),)))</f>
        <v/>
      </c>
      <c r="WP17" s="33" t="str">
        <f>IF(ISBLANK($F17),,IF(TODAY()=WP$4,"Today",IF(AND(LOOKUP($F17,TenantNames,TenantStartDates)&lt;=WP$4,LOOKUP($F17,TenantNames,TenantEndDates)&gt;=WP$4),IF(OR(AND(DAY(LOOKUP($F17,TenantNames,TenantStartDates))&gt;28,DAY(EOMONTH(WP$4,0))=28,DAY(WP$4)=28),AND(DAY(LOOKUP($F17,TenantNames,TenantStartDates))&gt;30,DAY(EOMONTH(WP$4,0))=30,DAY(WP$4)=30),DAY(LOOKUP($F17,TenantNames,TenantStartDates))=DAY(WP$4)),IF((LOOKUP($F17,TenantNames,TenantEndDates)-WP$4)&lt;=31,LOOKUP($F17,TenantNames,TenantTotalRevenues)-SUM($JA17:WO17),LOOKUP($F17,TenantNames,TenantMonthlyRents)),IF(AND((SUMIF($G$4:AHB$4,"&lt;"&amp;WP$4,$G17:AHB17))&gt;SUMIFS(TransactionAmounts,TenantSources,$F17,'Filtered Data'!$C$2:$C23,"&lt;"&amp;WP$4),WP$4&lt;TODAY()),"Late","Occupied")),)))</f>
        <v/>
      </c>
      <c r="WQ17" s="33" t="str">
        <f>IF(ISBLANK($F17),,IF(TODAY()=WQ$4,"Today",IF(AND(LOOKUP($F17,TenantNames,TenantStartDates)&lt;=WQ$4,LOOKUP($F17,TenantNames,TenantEndDates)&gt;=WQ$4),IF(OR(AND(DAY(LOOKUP($F17,TenantNames,TenantStartDates))&gt;28,DAY(EOMONTH(WQ$4,0))=28,DAY(WQ$4)=28),AND(DAY(LOOKUP($F17,TenantNames,TenantStartDates))&gt;30,DAY(EOMONTH(WQ$4,0))=30,DAY(WQ$4)=30),DAY(LOOKUP($F17,TenantNames,TenantStartDates))=DAY(WQ$4)),IF((LOOKUP($F17,TenantNames,TenantEndDates)-WQ$4)&lt;=31,LOOKUP($F17,TenantNames,TenantTotalRevenues)-SUM($JA17:WP17),LOOKUP($F17,TenantNames,TenantMonthlyRents)),IF(AND((SUMIF($G$4:AHB$4,"&lt;"&amp;WQ$4,$G17:AHB17))&gt;SUMIFS(TransactionAmounts,TenantSources,$F17,'Filtered Data'!$C$2:$C23,"&lt;"&amp;WQ$4),WQ$4&lt;TODAY()),"Late","Occupied")),)))</f>
        <v/>
      </c>
      <c r="WR17" s="33" t="str">
        <f>IF(ISBLANK($F17),,IF(TODAY()=WR$4,"Today",IF(AND(LOOKUP($F17,TenantNames,TenantStartDates)&lt;=WR$4,LOOKUP($F17,TenantNames,TenantEndDates)&gt;=WR$4),IF(OR(AND(DAY(LOOKUP($F17,TenantNames,TenantStartDates))&gt;28,DAY(EOMONTH(WR$4,0))=28,DAY(WR$4)=28),AND(DAY(LOOKUP($F17,TenantNames,TenantStartDates))&gt;30,DAY(EOMONTH(WR$4,0))=30,DAY(WR$4)=30),DAY(LOOKUP($F17,TenantNames,TenantStartDates))=DAY(WR$4)),IF((LOOKUP($F17,TenantNames,TenantEndDates)-WR$4)&lt;=31,LOOKUP($F17,TenantNames,TenantTotalRevenues)-SUM($JA17:WQ17),LOOKUP($F17,TenantNames,TenantMonthlyRents)),IF(AND((SUMIF($G$4:AHB$4,"&lt;"&amp;WR$4,$G17:AHB17))&gt;SUMIFS(TransactionAmounts,TenantSources,$F17,'Filtered Data'!$C$2:$C23,"&lt;"&amp;WR$4),WR$4&lt;TODAY()),"Late","Occupied")),)))</f>
        <v/>
      </c>
      <c r="WS17" s="33" t="str">
        <f>IF(ISBLANK($F17),,IF(TODAY()=WS$4,"Today",IF(AND(LOOKUP($F17,TenantNames,TenantStartDates)&lt;=WS$4,LOOKUP($F17,TenantNames,TenantEndDates)&gt;=WS$4),IF(OR(AND(DAY(LOOKUP($F17,TenantNames,TenantStartDates))&gt;28,DAY(EOMONTH(WS$4,0))=28,DAY(WS$4)=28),AND(DAY(LOOKUP($F17,TenantNames,TenantStartDates))&gt;30,DAY(EOMONTH(WS$4,0))=30,DAY(WS$4)=30),DAY(LOOKUP($F17,TenantNames,TenantStartDates))=DAY(WS$4)),IF((LOOKUP($F17,TenantNames,TenantEndDates)-WS$4)&lt;=31,LOOKUP($F17,TenantNames,TenantTotalRevenues)-SUM($JA17:WR17),LOOKUP($F17,TenantNames,TenantMonthlyRents)),IF(AND((SUMIF($G$4:AHB$4,"&lt;"&amp;WS$4,$G17:AHB17))&gt;SUMIFS(TransactionAmounts,TenantSources,$F17,'Filtered Data'!$C$2:$C23,"&lt;"&amp;WS$4),WS$4&lt;TODAY()),"Late","Occupied")),)))</f>
        <v/>
      </c>
      <c r="WT17" s="33" t="str">
        <f>IF(ISBLANK($F17),,IF(TODAY()=WT$4,"Today",IF(AND(LOOKUP($F17,TenantNames,TenantStartDates)&lt;=WT$4,LOOKUP($F17,TenantNames,TenantEndDates)&gt;=WT$4),IF(OR(AND(DAY(LOOKUP($F17,TenantNames,TenantStartDates))&gt;28,DAY(EOMONTH(WT$4,0))=28,DAY(WT$4)=28),AND(DAY(LOOKUP($F17,TenantNames,TenantStartDates))&gt;30,DAY(EOMONTH(WT$4,0))=30,DAY(WT$4)=30),DAY(LOOKUP($F17,TenantNames,TenantStartDates))=DAY(WT$4)),IF((LOOKUP($F17,TenantNames,TenantEndDates)-WT$4)&lt;=31,LOOKUP($F17,TenantNames,TenantTotalRevenues)-SUM($JA17:WS17),LOOKUP($F17,TenantNames,TenantMonthlyRents)),IF(AND((SUMIF($G$4:AHB$4,"&lt;"&amp;WT$4,$G17:AHB17))&gt;SUMIFS(TransactionAmounts,TenantSources,$F17,'Filtered Data'!$C$2:$C23,"&lt;"&amp;WT$4),WT$4&lt;TODAY()),"Late","Occupied")),)))</f>
        <v/>
      </c>
      <c r="WU17" s="33" t="str">
        <f>IF(ISBLANK($F17),,IF(TODAY()=WU$4,"Today",IF(AND(LOOKUP($F17,TenantNames,TenantStartDates)&lt;=WU$4,LOOKUP($F17,TenantNames,TenantEndDates)&gt;=WU$4),IF(OR(AND(DAY(LOOKUP($F17,TenantNames,TenantStartDates))&gt;28,DAY(EOMONTH(WU$4,0))=28,DAY(WU$4)=28),AND(DAY(LOOKUP($F17,TenantNames,TenantStartDates))&gt;30,DAY(EOMONTH(WU$4,0))=30,DAY(WU$4)=30),DAY(LOOKUP($F17,TenantNames,TenantStartDates))=DAY(WU$4)),IF((LOOKUP($F17,TenantNames,TenantEndDates)-WU$4)&lt;=31,LOOKUP($F17,TenantNames,TenantTotalRevenues)-SUM($JA17:WT17),LOOKUP($F17,TenantNames,TenantMonthlyRents)),IF(AND((SUMIF($G$4:AHB$4,"&lt;"&amp;WU$4,$G17:AHB17))&gt;SUMIFS(TransactionAmounts,TenantSources,$F17,'Filtered Data'!$C$2:$C23,"&lt;"&amp;WU$4),WU$4&lt;TODAY()),"Late","Occupied")),)))</f>
        <v/>
      </c>
      <c r="WV17" s="33" t="str">
        <f>IF(ISBLANK($F17),,IF(TODAY()=WV$4,"Today",IF(AND(LOOKUP($F17,TenantNames,TenantStartDates)&lt;=WV$4,LOOKUP($F17,TenantNames,TenantEndDates)&gt;=WV$4),IF(OR(AND(DAY(LOOKUP($F17,TenantNames,TenantStartDates))&gt;28,DAY(EOMONTH(WV$4,0))=28,DAY(WV$4)=28),AND(DAY(LOOKUP($F17,TenantNames,TenantStartDates))&gt;30,DAY(EOMONTH(WV$4,0))=30,DAY(WV$4)=30),DAY(LOOKUP($F17,TenantNames,TenantStartDates))=DAY(WV$4)),IF((LOOKUP($F17,TenantNames,TenantEndDates)-WV$4)&lt;=31,LOOKUP($F17,TenantNames,TenantTotalRevenues)-SUM($JA17:WU17),LOOKUP($F17,TenantNames,TenantMonthlyRents)),IF(AND((SUMIF($G$4:AHB$4,"&lt;"&amp;WV$4,$G17:AHB17))&gt;SUMIFS(TransactionAmounts,TenantSources,$F17,'Filtered Data'!$C$2:$C23,"&lt;"&amp;WV$4),WV$4&lt;TODAY()),"Late","Occupied")),)))</f>
        <v/>
      </c>
      <c r="WW17" s="33" t="str">
        <f>IF(ISBLANK($F17),,IF(TODAY()=WW$4,"Today",IF(AND(LOOKUP($F17,TenantNames,TenantStartDates)&lt;=WW$4,LOOKUP($F17,TenantNames,TenantEndDates)&gt;=WW$4),IF(OR(AND(DAY(LOOKUP($F17,TenantNames,TenantStartDates))&gt;28,DAY(EOMONTH(WW$4,0))=28,DAY(WW$4)=28),AND(DAY(LOOKUP($F17,TenantNames,TenantStartDates))&gt;30,DAY(EOMONTH(WW$4,0))=30,DAY(WW$4)=30),DAY(LOOKUP($F17,TenantNames,TenantStartDates))=DAY(WW$4)),IF((LOOKUP($F17,TenantNames,TenantEndDates)-WW$4)&lt;=31,LOOKUP($F17,TenantNames,TenantTotalRevenues)-SUM($JA17:WV17),LOOKUP($F17,TenantNames,TenantMonthlyRents)),IF(AND((SUMIF($G$4:AHB$4,"&lt;"&amp;WW$4,$G17:AHB17))&gt;SUMIFS(TransactionAmounts,TenantSources,$F17,'Filtered Data'!$C$2:$C23,"&lt;"&amp;WW$4),WW$4&lt;TODAY()),"Late","Occupied")),)))</f>
        <v/>
      </c>
      <c r="WX17" s="33" t="str">
        <f>IF(ISBLANK($F17),,IF(TODAY()=WX$4,"Today",IF(AND(LOOKUP($F17,TenantNames,TenantStartDates)&lt;=WX$4,LOOKUP($F17,TenantNames,TenantEndDates)&gt;=WX$4),IF(OR(AND(DAY(LOOKUP($F17,TenantNames,TenantStartDates))&gt;28,DAY(EOMONTH(WX$4,0))=28,DAY(WX$4)=28),AND(DAY(LOOKUP($F17,TenantNames,TenantStartDates))&gt;30,DAY(EOMONTH(WX$4,0))=30,DAY(WX$4)=30),DAY(LOOKUP($F17,TenantNames,TenantStartDates))=DAY(WX$4)),IF((LOOKUP($F17,TenantNames,TenantEndDates)-WX$4)&lt;=31,LOOKUP($F17,TenantNames,TenantTotalRevenues)-SUM($JA17:WW17),LOOKUP($F17,TenantNames,TenantMonthlyRents)),IF(AND((SUMIF($G$4:AHB$4,"&lt;"&amp;WX$4,$G17:AHB17))&gt;SUMIFS(TransactionAmounts,TenantSources,$F17,'Filtered Data'!$C$2:$C23,"&lt;"&amp;WX$4),WX$4&lt;TODAY()),"Late","Occupied")),)))</f>
        <v/>
      </c>
      <c r="WY17" s="33" t="str">
        <f>IF(ISBLANK($F17),,IF(TODAY()=WY$4,"Today",IF(AND(LOOKUP($F17,TenantNames,TenantStartDates)&lt;=WY$4,LOOKUP($F17,TenantNames,TenantEndDates)&gt;=WY$4),IF(OR(AND(DAY(LOOKUP($F17,TenantNames,TenantStartDates))&gt;28,DAY(EOMONTH(WY$4,0))=28,DAY(WY$4)=28),AND(DAY(LOOKUP($F17,TenantNames,TenantStartDates))&gt;30,DAY(EOMONTH(WY$4,0))=30,DAY(WY$4)=30),DAY(LOOKUP($F17,TenantNames,TenantStartDates))=DAY(WY$4)),IF((LOOKUP($F17,TenantNames,TenantEndDates)-WY$4)&lt;=31,LOOKUP($F17,TenantNames,TenantTotalRevenues)-SUM($JA17:WX17),LOOKUP($F17,TenantNames,TenantMonthlyRents)),IF(AND((SUMIF($G$4:AHB$4,"&lt;"&amp;WY$4,$G17:AHB17))&gt;SUMIFS(TransactionAmounts,TenantSources,$F17,'Filtered Data'!$C$2:$C23,"&lt;"&amp;WY$4),WY$4&lt;TODAY()),"Late","Occupied")),)))</f>
        <v/>
      </c>
      <c r="WZ17" s="33" t="str">
        <f>IF(ISBLANK($F17),,IF(TODAY()=WZ$4,"Today",IF(AND(LOOKUP($F17,TenantNames,TenantStartDates)&lt;=WZ$4,LOOKUP($F17,TenantNames,TenantEndDates)&gt;=WZ$4),IF(OR(AND(DAY(LOOKUP($F17,TenantNames,TenantStartDates))&gt;28,DAY(EOMONTH(WZ$4,0))=28,DAY(WZ$4)=28),AND(DAY(LOOKUP($F17,TenantNames,TenantStartDates))&gt;30,DAY(EOMONTH(WZ$4,0))=30,DAY(WZ$4)=30),DAY(LOOKUP($F17,TenantNames,TenantStartDates))=DAY(WZ$4)),IF((LOOKUP($F17,TenantNames,TenantEndDates)-WZ$4)&lt;=31,LOOKUP($F17,TenantNames,TenantTotalRevenues)-SUM($JA17:WY17),LOOKUP($F17,TenantNames,TenantMonthlyRents)),IF(AND((SUMIF($G$4:AHB$4,"&lt;"&amp;WZ$4,$G17:AHB17))&gt;SUMIFS(TransactionAmounts,TenantSources,$F17,'Filtered Data'!$C$2:$C23,"&lt;"&amp;WZ$4),WZ$4&lt;TODAY()),"Late","Occupied")),)))</f>
        <v/>
      </c>
      <c r="XA17" s="33" t="str">
        <f>IF(ISBLANK($F17),,IF(TODAY()=XA$4,"Today",IF(AND(LOOKUP($F17,TenantNames,TenantStartDates)&lt;=XA$4,LOOKUP($F17,TenantNames,TenantEndDates)&gt;=XA$4),IF(OR(AND(DAY(LOOKUP($F17,TenantNames,TenantStartDates))&gt;28,DAY(EOMONTH(XA$4,0))=28,DAY(XA$4)=28),AND(DAY(LOOKUP($F17,TenantNames,TenantStartDates))&gt;30,DAY(EOMONTH(XA$4,0))=30,DAY(XA$4)=30),DAY(LOOKUP($F17,TenantNames,TenantStartDates))=DAY(XA$4)),IF((LOOKUP($F17,TenantNames,TenantEndDates)-XA$4)&lt;=31,LOOKUP($F17,TenantNames,TenantTotalRevenues)-SUM($JA17:WZ17),LOOKUP($F17,TenantNames,TenantMonthlyRents)),IF(AND((SUMIF($G$4:AHB$4,"&lt;"&amp;XA$4,$G17:AHB17))&gt;SUMIFS(TransactionAmounts,TenantSources,$F17,'Filtered Data'!$C$2:$C23,"&lt;"&amp;XA$4),XA$4&lt;TODAY()),"Late","Occupied")),)))</f>
        <v/>
      </c>
      <c r="XB17" s="33" t="str">
        <f>IF(ISBLANK($F17),,IF(TODAY()=XB$4,"Today",IF(AND(LOOKUP($F17,TenantNames,TenantStartDates)&lt;=XB$4,LOOKUP($F17,TenantNames,TenantEndDates)&gt;=XB$4),IF(OR(AND(DAY(LOOKUP($F17,TenantNames,TenantStartDates))&gt;28,DAY(EOMONTH(XB$4,0))=28,DAY(XB$4)=28),AND(DAY(LOOKUP($F17,TenantNames,TenantStartDates))&gt;30,DAY(EOMONTH(XB$4,0))=30,DAY(XB$4)=30),DAY(LOOKUP($F17,TenantNames,TenantStartDates))=DAY(XB$4)),IF((LOOKUP($F17,TenantNames,TenantEndDates)-XB$4)&lt;=31,LOOKUP($F17,TenantNames,TenantTotalRevenues)-SUM($JA17:XA17),LOOKUP($F17,TenantNames,TenantMonthlyRents)),IF(AND((SUMIF($G$4:AHB$4,"&lt;"&amp;XB$4,$G17:AHB17))&gt;SUMIFS(TransactionAmounts,TenantSources,$F17,'Filtered Data'!$C$2:$C23,"&lt;"&amp;XB$4),XB$4&lt;TODAY()),"Late","Occupied")),)))</f>
        <v/>
      </c>
      <c r="XC17" s="33" t="str">
        <f>IF(ISBLANK($F17),,IF(TODAY()=XC$4,"Today",IF(AND(LOOKUP($F17,TenantNames,TenantStartDates)&lt;=XC$4,LOOKUP($F17,TenantNames,TenantEndDates)&gt;=XC$4),IF(OR(AND(DAY(LOOKUP($F17,TenantNames,TenantStartDates))&gt;28,DAY(EOMONTH(XC$4,0))=28,DAY(XC$4)=28),AND(DAY(LOOKUP($F17,TenantNames,TenantStartDates))&gt;30,DAY(EOMONTH(XC$4,0))=30,DAY(XC$4)=30),DAY(LOOKUP($F17,TenantNames,TenantStartDates))=DAY(XC$4)),IF((LOOKUP($F17,TenantNames,TenantEndDates)-XC$4)&lt;=31,LOOKUP($F17,TenantNames,TenantTotalRevenues)-SUM($JA17:XB17),LOOKUP($F17,TenantNames,TenantMonthlyRents)),IF(AND((SUMIF($G$4:AHB$4,"&lt;"&amp;XC$4,$G17:AHB17))&gt;SUMIFS(TransactionAmounts,TenantSources,$F17,'Filtered Data'!$C$2:$C23,"&lt;"&amp;XC$4),XC$4&lt;TODAY()),"Late","Occupied")),)))</f>
        <v/>
      </c>
      <c r="XD17" s="33" t="str">
        <f>IF(ISBLANK($F17),,IF(TODAY()=XD$4,"Today",IF(AND(LOOKUP($F17,TenantNames,TenantStartDates)&lt;=XD$4,LOOKUP($F17,TenantNames,TenantEndDates)&gt;=XD$4),IF(OR(AND(DAY(LOOKUP($F17,TenantNames,TenantStartDates))&gt;28,DAY(EOMONTH(XD$4,0))=28,DAY(XD$4)=28),AND(DAY(LOOKUP($F17,TenantNames,TenantStartDates))&gt;30,DAY(EOMONTH(XD$4,0))=30,DAY(XD$4)=30),DAY(LOOKUP($F17,TenantNames,TenantStartDates))=DAY(XD$4)),IF((LOOKUP($F17,TenantNames,TenantEndDates)-XD$4)&lt;=31,LOOKUP($F17,TenantNames,TenantTotalRevenues)-SUM($JA17:XC17),LOOKUP($F17,TenantNames,TenantMonthlyRents)),IF(AND((SUMIF($G$4:AHB$4,"&lt;"&amp;XD$4,$G17:AHB17))&gt;SUMIFS(TransactionAmounts,TenantSources,$F17,'Filtered Data'!$C$2:$C23,"&lt;"&amp;XD$4),XD$4&lt;TODAY()),"Late","Occupied")),)))</f>
        <v/>
      </c>
      <c r="XE17" s="33" t="str">
        <f>IF(ISBLANK($F17),,IF(TODAY()=XE$4,"Today",IF(AND(LOOKUP($F17,TenantNames,TenantStartDates)&lt;=XE$4,LOOKUP($F17,TenantNames,TenantEndDates)&gt;=XE$4),IF(OR(AND(DAY(LOOKUP($F17,TenantNames,TenantStartDates))&gt;28,DAY(EOMONTH(XE$4,0))=28,DAY(XE$4)=28),AND(DAY(LOOKUP($F17,TenantNames,TenantStartDates))&gt;30,DAY(EOMONTH(XE$4,0))=30,DAY(XE$4)=30),DAY(LOOKUP($F17,TenantNames,TenantStartDates))=DAY(XE$4)),IF((LOOKUP($F17,TenantNames,TenantEndDates)-XE$4)&lt;=31,LOOKUP($F17,TenantNames,TenantTotalRevenues)-SUM($JA17:XD17),LOOKUP($F17,TenantNames,TenantMonthlyRents)),IF(AND((SUMIF($G$4:AHB$4,"&lt;"&amp;XE$4,$G17:AHB17))&gt;SUMIFS(TransactionAmounts,TenantSources,$F17,'Filtered Data'!$C$2:$C23,"&lt;"&amp;XE$4),XE$4&lt;TODAY()),"Late","Occupied")),)))</f>
        <v/>
      </c>
      <c r="XF17" s="33" t="str">
        <f>IF(ISBLANK($F17),,IF(TODAY()=XF$4,"Today",IF(AND(LOOKUP($F17,TenantNames,TenantStartDates)&lt;=XF$4,LOOKUP($F17,TenantNames,TenantEndDates)&gt;=XF$4),IF(OR(AND(DAY(LOOKUP($F17,TenantNames,TenantStartDates))&gt;28,DAY(EOMONTH(XF$4,0))=28,DAY(XF$4)=28),AND(DAY(LOOKUP($F17,TenantNames,TenantStartDates))&gt;30,DAY(EOMONTH(XF$4,0))=30,DAY(XF$4)=30),DAY(LOOKUP($F17,TenantNames,TenantStartDates))=DAY(XF$4)),IF((LOOKUP($F17,TenantNames,TenantEndDates)-XF$4)&lt;=31,LOOKUP($F17,TenantNames,TenantTotalRevenues)-SUM($JA17:XE17),LOOKUP($F17,TenantNames,TenantMonthlyRents)),IF(AND((SUMIF($G$4:AHB$4,"&lt;"&amp;XF$4,$G17:AHB17))&gt;SUMIFS(TransactionAmounts,TenantSources,$F17,'Filtered Data'!$C$2:$C23,"&lt;"&amp;XF$4),XF$4&lt;TODAY()),"Late","Occupied")),)))</f>
        <v/>
      </c>
      <c r="XG17" s="33" t="str">
        <f>IF(ISBLANK($F17),,IF(TODAY()=XG$4,"Today",IF(AND(LOOKUP($F17,TenantNames,TenantStartDates)&lt;=XG$4,LOOKUP($F17,TenantNames,TenantEndDates)&gt;=XG$4),IF(OR(AND(DAY(LOOKUP($F17,TenantNames,TenantStartDates))&gt;28,DAY(EOMONTH(XG$4,0))=28,DAY(XG$4)=28),AND(DAY(LOOKUP($F17,TenantNames,TenantStartDates))&gt;30,DAY(EOMONTH(XG$4,0))=30,DAY(XG$4)=30),DAY(LOOKUP($F17,TenantNames,TenantStartDates))=DAY(XG$4)),IF((LOOKUP($F17,TenantNames,TenantEndDates)-XG$4)&lt;=31,LOOKUP($F17,TenantNames,TenantTotalRevenues)-SUM($JA17:XF17),LOOKUP($F17,TenantNames,TenantMonthlyRents)),IF(AND((SUMIF($G$4:AHB$4,"&lt;"&amp;XG$4,$G17:AHB17))&gt;SUMIFS(TransactionAmounts,TenantSources,$F17,'Filtered Data'!$C$2:$C23,"&lt;"&amp;XG$4),XG$4&lt;TODAY()),"Late","Occupied")),)))</f>
        <v/>
      </c>
      <c r="XH17" s="33" t="str">
        <f>IF(ISBLANK($F17),,IF(TODAY()=XH$4,"Today",IF(AND(LOOKUP($F17,TenantNames,TenantStartDates)&lt;=XH$4,LOOKUP($F17,TenantNames,TenantEndDates)&gt;=XH$4),IF(OR(AND(DAY(LOOKUP($F17,TenantNames,TenantStartDates))&gt;28,DAY(EOMONTH(XH$4,0))=28,DAY(XH$4)=28),AND(DAY(LOOKUP($F17,TenantNames,TenantStartDates))&gt;30,DAY(EOMONTH(XH$4,0))=30,DAY(XH$4)=30),DAY(LOOKUP($F17,TenantNames,TenantStartDates))=DAY(XH$4)),IF((LOOKUP($F17,TenantNames,TenantEndDates)-XH$4)&lt;=31,LOOKUP($F17,TenantNames,TenantTotalRevenues)-SUM($JA17:XG17),LOOKUP($F17,TenantNames,TenantMonthlyRents)),IF(AND((SUMIF($G$4:AHB$4,"&lt;"&amp;XH$4,$G17:AHB17))&gt;SUMIFS(TransactionAmounts,TenantSources,$F17,'Filtered Data'!$C$2:$C23,"&lt;"&amp;XH$4),XH$4&lt;TODAY()),"Late","Occupied")),)))</f>
        <v/>
      </c>
      <c r="XI17" s="33" t="str">
        <f>IF(ISBLANK($F17),,IF(TODAY()=XI$4,"Today",IF(AND(LOOKUP($F17,TenantNames,TenantStartDates)&lt;=XI$4,LOOKUP($F17,TenantNames,TenantEndDates)&gt;=XI$4),IF(OR(AND(DAY(LOOKUP($F17,TenantNames,TenantStartDates))&gt;28,DAY(EOMONTH(XI$4,0))=28,DAY(XI$4)=28),AND(DAY(LOOKUP($F17,TenantNames,TenantStartDates))&gt;30,DAY(EOMONTH(XI$4,0))=30,DAY(XI$4)=30),DAY(LOOKUP($F17,TenantNames,TenantStartDates))=DAY(XI$4)),IF((LOOKUP($F17,TenantNames,TenantEndDates)-XI$4)&lt;=31,LOOKUP($F17,TenantNames,TenantTotalRevenues)-SUM($JA17:XH17),LOOKUP($F17,TenantNames,TenantMonthlyRents)),IF(AND((SUMIF($G$4:AHB$4,"&lt;"&amp;XI$4,$G17:AHB17))&gt;SUMIFS(TransactionAmounts,TenantSources,$F17,'Filtered Data'!$C$2:$C23,"&lt;"&amp;XI$4),XI$4&lt;TODAY()),"Late","Occupied")),)))</f>
        <v/>
      </c>
      <c r="XJ17" s="33" t="str">
        <f>IF(ISBLANK($F17),,IF(TODAY()=XJ$4,"Today",IF(AND(LOOKUP($F17,TenantNames,TenantStartDates)&lt;=XJ$4,LOOKUP($F17,TenantNames,TenantEndDates)&gt;=XJ$4),IF(OR(AND(DAY(LOOKUP($F17,TenantNames,TenantStartDates))&gt;28,DAY(EOMONTH(XJ$4,0))=28,DAY(XJ$4)=28),AND(DAY(LOOKUP($F17,TenantNames,TenantStartDates))&gt;30,DAY(EOMONTH(XJ$4,0))=30,DAY(XJ$4)=30),DAY(LOOKUP($F17,TenantNames,TenantStartDates))=DAY(XJ$4)),IF((LOOKUP($F17,TenantNames,TenantEndDates)-XJ$4)&lt;=31,LOOKUP($F17,TenantNames,TenantTotalRevenues)-SUM($JA17:XI17),LOOKUP($F17,TenantNames,TenantMonthlyRents)),IF(AND((SUMIF($G$4:AHB$4,"&lt;"&amp;XJ$4,$G17:AHB17))&gt;SUMIFS(TransactionAmounts,TenantSources,$F17,'Filtered Data'!$C$2:$C23,"&lt;"&amp;XJ$4),XJ$4&lt;TODAY()),"Late","Occupied")),)))</f>
        <v/>
      </c>
      <c r="XK17" s="33" t="str">
        <f>IF(ISBLANK($F17),,IF(TODAY()=XK$4,"Today",IF(AND(LOOKUP($F17,TenantNames,TenantStartDates)&lt;=XK$4,LOOKUP($F17,TenantNames,TenantEndDates)&gt;=XK$4),IF(OR(AND(DAY(LOOKUP($F17,TenantNames,TenantStartDates))&gt;28,DAY(EOMONTH(XK$4,0))=28,DAY(XK$4)=28),AND(DAY(LOOKUP($F17,TenantNames,TenantStartDates))&gt;30,DAY(EOMONTH(XK$4,0))=30,DAY(XK$4)=30),DAY(LOOKUP($F17,TenantNames,TenantStartDates))=DAY(XK$4)),IF((LOOKUP($F17,TenantNames,TenantEndDates)-XK$4)&lt;=31,LOOKUP($F17,TenantNames,TenantTotalRevenues)-SUM($JA17:XJ17),LOOKUP($F17,TenantNames,TenantMonthlyRents)),IF(AND((SUMIF($G$4:AHB$4,"&lt;"&amp;XK$4,$G17:AHB17))&gt;SUMIFS(TransactionAmounts,TenantSources,$F17,'Filtered Data'!$C$2:$C23,"&lt;"&amp;XK$4),XK$4&lt;TODAY()),"Late","Occupied")),)))</f>
        <v/>
      </c>
      <c r="XL17" s="33" t="str">
        <f>IF(ISBLANK($F17),,IF(TODAY()=XL$4,"Today",IF(AND(LOOKUP($F17,TenantNames,TenantStartDates)&lt;=XL$4,LOOKUP($F17,TenantNames,TenantEndDates)&gt;=XL$4),IF(OR(AND(DAY(LOOKUP($F17,TenantNames,TenantStartDates))&gt;28,DAY(EOMONTH(XL$4,0))=28,DAY(XL$4)=28),AND(DAY(LOOKUP($F17,TenantNames,TenantStartDates))&gt;30,DAY(EOMONTH(XL$4,0))=30,DAY(XL$4)=30),DAY(LOOKUP($F17,TenantNames,TenantStartDates))=DAY(XL$4)),IF((LOOKUP($F17,TenantNames,TenantEndDates)-XL$4)&lt;=31,LOOKUP($F17,TenantNames,TenantTotalRevenues)-SUM($JA17:XK17),LOOKUP($F17,TenantNames,TenantMonthlyRents)),IF(AND((SUMIF($G$4:AHB$4,"&lt;"&amp;XL$4,$G17:AHB17))&gt;SUMIFS(TransactionAmounts,TenantSources,$F17,'Filtered Data'!$C$2:$C23,"&lt;"&amp;XL$4),XL$4&lt;TODAY()),"Late","Occupied")),)))</f>
        <v/>
      </c>
      <c r="XM17" s="33" t="str">
        <f>IF(ISBLANK($F17),,IF(TODAY()=XM$4,"Today",IF(AND(LOOKUP($F17,TenantNames,TenantStartDates)&lt;=XM$4,LOOKUP($F17,TenantNames,TenantEndDates)&gt;=XM$4),IF(OR(AND(DAY(LOOKUP($F17,TenantNames,TenantStartDates))&gt;28,DAY(EOMONTH(XM$4,0))=28,DAY(XM$4)=28),AND(DAY(LOOKUP($F17,TenantNames,TenantStartDates))&gt;30,DAY(EOMONTH(XM$4,0))=30,DAY(XM$4)=30),DAY(LOOKUP($F17,TenantNames,TenantStartDates))=DAY(XM$4)),IF((LOOKUP($F17,TenantNames,TenantEndDates)-XM$4)&lt;=31,LOOKUP($F17,TenantNames,TenantTotalRevenues)-SUM($JA17:XL17),LOOKUP($F17,TenantNames,TenantMonthlyRents)),IF(AND((SUMIF($G$4:AHB$4,"&lt;"&amp;XM$4,$G17:AHB17))&gt;SUMIFS(TransactionAmounts,TenantSources,$F17,'Filtered Data'!$C$2:$C23,"&lt;"&amp;XM$4),XM$4&lt;TODAY()),"Late","Occupied")),)))</f>
        <v/>
      </c>
      <c r="XN17" s="33" t="str">
        <f>IF(ISBLANK($F17),,IF(TODAY()=XN$4,"Today",IF(AND(LOOKUP($F17,TenantNames,TenantStartDates)&lt;=XN$4,LOOKUP($F17,TenantNames,TenantEndDates)&gt;=XN$4),IF(OR(AND(DAY(LOOKUP($F17,TenantNames,TenantStartDates))&gt;28,DAY(EOMONTH(XN$4,0))=28,DAY(XN$4)=28),AND(DAY(LOOKUP($F17,TenantNames,TenantStartDates))&gt;30,DAY(EOMONTH(XN$4,0))=30,DAY(XN$4)=30),DAY(LOOKUP($F17,TenantNames,TenantStartDates))=DAY(XN$4)),IF((LOOKUP($F17,TenantNames,TenantEndDates)-XN$4)&lt;=31,LOOKUP($F17,TenantNames,TenantTotalRevenues)-SUM($JA17:XM17),LOOKUP($F17,TenantNames,TenantMonthlyRents)),IF(AND((SUMIF($G$4:AHB$4,"&lt;"&amp;XN$4,$G17:AHB17))&gt;SUMIFS(TransactionAmounts,TenantSources,$F17,'Filtered Data'!$C$2:$C23,"&lt;"&amp;XN$4),XN$4&lt;TODAY()),"Late","Occupied")),)))</f>
        <v/>
      </c>
      <c r="XO17" s="33" t="str">
        <f>IF(ISBLANK($F17),,IF(TODAY()=XO$4,"Today",IF(AND(LOOKUP($F17,TenantNames,TenantStartDates)&lt;=XO$4,LOOKUP($F17,TenantNames,TenantEndDates)&gt;=XO$4),IF(OR(AND(DAY(LOOKUP($F17,TenantNames,TenantStartDates))&gt;28,DAY(EOMONTH(XO$4,0))=28,DAY(XO$4)=28),AND(DAY(LOOKUP($F17,TenantNames,TenantStartDates))&gt;30,DAY(EOMONTH(XO$4,0))=30,DAY(XO$4)=30),DAY(LOOKUP($F17,TenantNames,TenantStartDates))=DAY(XO$4)),IF((LOOKUP($F17,TenantNames,TenantEndDates)-XO$4)&lt;=31,LOOKUP($F17,TenantNames,TenantTotalRevenues)-SUM($JA17:XN17),LOOKUP($F17,TenantNames,TenantMonthlyRents)),IF(AND((SUMIF($G$4:AHB$4,"&lt;"&amp;XO$4,$G17:AHB17))&gt;SUMIFS(TransactionAmounts,TenantSources,$F17,'Filtered Data'!$C$2:$C23,"&lt;"&amp;XO$4),XO$4&lt;TODAY()),"Late","Occupied")),)))</f>
        <v/>
      </c>
      <c r="XP17" s="33" t="str">
        <f>IF(ISBLANK($F17),,IF(TODAY()=XP$4,"Today",IF(AND(LOOKUP($F17,TenantNames,TenantStartDates)&lt;=XP$4,LOOKUP($F17,TenantNames,TenantEndDates)&gt;=XP$4),IF(OR(AND(DAY(LOOKUP($F17,TenantNames,TenantStartDates))&gt;28,DAY(EOMONTH(XP$4,0))=28,DAY(XP$4)=28),AND(DAY(LOOKUP($F17,TenantNames,TenantStartDates))&gt;30,DAY(EOMONTH(XP$4,0))=30,DAY(XP$4)=30),DAY(LOOKUP($F17,TenantNames,TenantStartDates))=DAY(XP$4)),IF((LOOKUP($F17,TenantNames,TenantEndDates)-XP$4)&lt;=31,LOOKUP($F17,TenantNames,TenantTotalRevenues)-SUM($JA17:XO17),LOOKUP($F17,TenantNames,TenantMonthlyRents)),IF(AND((SUMIF($G$4:AHB$4,"&lt;"&amp;XP$4,$G17:AHB17))&gt;SUMIFS(TransactionAmounts,TenantSources,$F17,'Filtered Data'!$C$2:$C23,"&lt;"&amp;XP$4),XP$4&lt;TODAY()),"Late","Occupied")),)))</f>
        <v/>
      </c>
      <c r="XQ17" s="33" t="str">
        <f>IF(ISBLANK($F17),,IF(TODAY()=XQ$4,"Today",IF(AND(LOOKUP($F17,TenantNames,TenantStartDates)&lt;=XQ$4,LOOKUP($F17,TenantNames,TenantEndDates)&gt;=XQ$4),IF(OR(AND(DAY(LOOKUP($F17,TenantNames,TenantStartDates))&gt;28,DAY(EOMONTH(XQ$4,0))=28,DAY(XQ$4)=28),AND(DAY(LOOKUP($F17,TenantNames,TenantStartDates))&gt;30,DAY(EOMONTH(XQ$4,0))=30,DAY(XQ$4)=30),DAY(LOOKUP($F17,TenantNames,TenantStartDates))=DAY(XQ$4)),IF((LOOKUP($F17,TenantNames,TenantEndDates)-XQ$4)&lt;=31,LOOKUP($F17,TenantNames,TenantTotalRevenues)-SUM($JA17:XP17),LOOKUP($F17,TenantNames,TenantMonthlyRents)),IF(AND((SUMIF($G$4:AHB$4,"&lt;"&amp;XQ$4,$G17:AHB17))&gt;SUMIFS(TransactionAmounts,TenantSources,$F17,'Filtered Data'!$C$2:$C23,"&lt;"&amp;XQ$4),XQ$4&lt;TODAY()),"Late","Occupied")),)))</f>
        <v/>
      </c>
      <c r="XR17" s="33" t="str">
        <f>IF(ISBLANK($F17),,IF(TODAY()=XR$4,"Today",IF(AND(LOOKUP($F17,TenantNames,TenantStartDates)&lt;=XR$4,LOOKUP($F17,TenantNames,TenantEndDates)&gt;=XR$4),IF(OR(AND(DAY(LOOKUP($F17,TenantNames,TenantStartDates))&gt;28,DAY(EOMONTH(XR$4,0))=28,DAY(XR$4)=28),AND(DAY(LOOKUP($F17,TenantNames,TenantStartDates))&gt;30,DAY(EOMONTH(XR$4,0))=30,DAY(XR$4)=30),DAY(LOOKUP($F17,TenantNames,TenantStartDates))=DAY(XR$4)),IF((LOOKUP($F17,TenantNames,TenantEndDates)-XR$4)&lt;=31,LOOKUP($F17,TenantNames,TenantTotalRevenues)-SUM($JA17:XQ17),LOOKUP($F17,TenantNames,TenantMonthlyRents)),IF(AND((SUMIF($G$4:AHB$4,"&lt;"&amp;XR$4,$G17:AHB17))&gt;SUMIFS(TransactionAmounts,TenantSources,$F17,'Filtered Data'!$C$2:$C23,"&lt;"&amp;XR$4),XR$4&lt;TODAY()),"Late","Occupied")),)))</f>
        <v/>
      </c>
      <c r="XS17" s="33" t="str">
        <f>IF(ISBLANK($F17),,IF(TODAY()=XS$4,"Today",IF(AND(LOOKUP($F17,TenantNames,TenantStartDates)&lt;=XS$4,LOOKUP($F17,TenantNames,TenantEndDates)&gt;=XS$4),IF(OR(AND(DAY(LOOKUP($F17,TenantNames,TenantStartDates))&gt;28,DAY(EOMONTH(XS$4,0))=28,DAY(XS$4)=28),AND(DAY(LOOKUP($F17,TenantNames,TenantStartDates))&gt;30,DAY(EOMONTH(XS$4,0))=30,DAY(XS$4)=30),DAY(LOOKUP($F17,TenantNames,TenantStartDates))=DAY(XS$4)),IF((LOOKUP($F17,TenantNames,TenantEndDates)-XS$4)&lt;=31,LOOKUP($F17,TenantNames,TenantTotalRevenues)-SUM($JA17:XR17),LOOKUP($F17,TenantNames,TenantMonthlyRents)),IF(AND((SUMIF($G$4:AHB$4,"&lt;"&amp;XS$4,$G17:AHB17))&gt;SUMIFS(TransactionAmounts,TenantSources,$F17,'Filtered Data'!$C$2:$C23,"&lt;"&amp;XS$4),XS$4&lt;TODAY()),"Late","Occupied")),)))</f>
        <v/>
      </c>
      <c r="XT17" s="33" t="str">
        <f>IF(ISBLANK($F17),,IF(TODAY()=XT$4,"Today",IF(AND(LOOKUP($F17,TenantNames,TenantStartDates)&lt;=XT$4,LOOKUP($F17,TenantNames,TenantEndDates)&gt;=XT$4),IF(OR(AND(DAY(LOOKUP($F17,TenantNames,TenantStartDates))&gt;28,DAY(EOMONTH(XT$4,0))=28,DAY(XT$4)=28),AND(DAY(LOOKUP($F17,TenantNames,TenantStartDates))&gt;30,DAY(EOMONTH(XT$4,0))=30,DAY(XT$4)=30),DAY(LOOKUP($F17,TenantNames,TenantStartDates))=DAY(XT$4)),IF((LOOKUP($F17,TenantNames,TenantEndDates)-XT$4)&lt;=31,LOOKUP($F17,TenantNames,TenantTotalRevenues)-SUM($JA17:XS17),LOOKUP($F17,TenantNames,TenantMonthlyRents)),IF(AND((SUMIF($G$4:AHB$4,"&lt;"&amp;XT$4,$G17:AHB17))&gt;SUMIFS(TransactionAmounts,TenantSources,$F17,'Filtered Data'!$C$2:$C23,"&lt;"&amp;XT$4),XT$4&lt;TODAY()),"Late","Occupied")),)))</f>
        <v/>
      </c>
      <c r="XU17" s="33" t="str">
        <f>IF(ISBLANK($F17),,IF(TODAY()=XU$4,"Today",IF(AND(LOOKUP($F17,TenantNames,TenantStartDates)&lt;=XU$4,LOOKUP($F17,TenantNames,TenantEndDates)&gt;=XU$4),IF(OR(AND(DAY(LOOKUP($F17,TenantNames,TenantStartDates))&gt;28,DAY(EOMONTH(XU$4,0))=28,DAY(XU$4)=28),AND(DAY(LOOKUP($F17,TenantNames,TenantStartDates))&gt;30,DAY(EOMONTH(XU$4,0))=30,DAY(XU$4)=30),DAY(LOOKUP($F17,TenantNames,TenantStartDates))=DAY(XU$4)),IF((LOOKUP($F17,TenantNames,TenantEndDates)-XU$4)&lt;=31,LOOKUP($F17,TenantNames,TenantTotalRevenues)-SUM($JA17:XT17),LOOKUP($F17,TenantNames,TenantMonthlyRents)),IF(AND((SUMIF($G$4:AHB$4,"&lt;"&amp;XU$4,$G17:AHB17))&gt;SUMIFS(TransactionAmounts,TenantSources,$F17,'Filtered Data'!$C$2:$C23,"&lt;"&amp;XU$4),XU$4&lt;TODAY()),"Late","Occupied")),)))</f>
        <v/>
      </c>
      <c r="XV17" s="33" t="str">
        <f>IF(ISBLANK($F17),,IF(TODAY()=XV$4,"Today",IF(AND(LOOKUP($F17,TenantNames,TenantStartDates)&lt;=XV$4,LOOKUP($F17,TenantNames,TenantEndDates)&gt;=XV$4),IF(OR(AND(DAY(LOOKUP($F17,TenantNames,TenantStartDates))&gt;28,DAY(EOMONTH(XV$4,0))=28,DAY(XV$4)=28),AND(DAY(LOOKUP($F17,TenantNames,TenantStartDates))&gt;30,DAY(EOMONTH(XV$4,0))=30,DAY(XV$4)=30),DAY(LOOKUP($F17,TenantNames,TenantStartDates))=DAY(XV$4)),IF((LOOKUP($F17,TenantNames,TenantEndDates)-XV$4)&lt;=31,LOOKUP($F17,TenantNames,TenantTotalRevenues)-SUM($JA17:XU17),LOOKUP($F17,TenantNames,TenantMonthlyRents)),IF(AND((SUMIF($G$4:AHB$4,"&lt;"&amp;XV$4,$G17:AHB17))&gt;SUMIFS(TransactionAmounts,TenantSources,$F17,'Filtered Data'!$C$2:$C23,"&lt;"&amp;XV$4),XV$4&lt;TODAY()),"Late","Occupied")),)))</f>
        <v/>
      </c>
      <c r="XW17" s="33" t="str">
        <f>IF(ISBLANK($F17),,IF(TODAY()=XW$4,"Today",IF(AND(LOOKUP($F17,TenantNames,TenantStartDates)&lt;=XW$4,LOOKUP($F17,TenantNames,TenantEndDates)&gt;=XW$4),IF(OR(AND(DAY(LOOKUP($F17,TenantNames,TenantStartDates))&gt;28,DAY(EOMONTH(XW$4,0))=28,DAY(XW$4)=28),AND(DAY(LOOKUP($F17,TenantNames,TenantStartDates))&gt;30,DAY(EOMONTH(XW$4,0))=30,DAY(XW$4)=30),DAY(LOOKUP($F17,TenantNames,TenantStartDates))=DAY(XW$4)),IF((LOOKUP($F17,TenantNames,TenantEndDates)-XW$4)&lt;=31,LOOKUP($F17,TenantNames,TenantTotalRevenues)-SUM($JA17:XV17),LOOKUP($F17,TenantNames,TenantMonthlyRents)),IF(AND((SUMIF($G$4:AHB$4,"&lt;"&amp;XW$4,$G17:AHB17))&gt;SUMIFS(TransactionAmounts,TenantSources,$F17,'Filtered Data'!$C$2:$C23,"&lt;"&amp;XW$4),XW$4&lt;TODAY()),"Late","Occupied")),)))</f>
        <v/>
      </c>
      <c r="XX17" s="33" t="str">
        <f>IF(ISBLANK($F17),,IF(TODAY()=XX$4,"Today",IF(AND(LOOKUP($F17,TenantNames,TenantStartDates)&lt;=XX$4,LOOKUP($F17,TenantNames,TenantEndDates)&gt;=XX$4),IF(OR(AND(DAY(LOOKUP($F17,TenantNames,TenantStartDates))&gt;28,DAY(EOMONTH(XX$4,0))=28,DAY(XX$4)=28),AND(DAY(LOOKUP($F17,TenantNames,TenantStartDates))&gt;30,DAY(EOMONTH(XX$4,0))=30,DAY(XX$4)=30),DAY(LOOKUP($F17,TenantNames,TenantStartDates))=DAY(XX$4)),IF((LOOKUP($F17,TenantNames,TenantEndDates)-XX$4)&lt;=31,LOOKUP($F17,TenantNames,TenantTotalRevenues)-SUM($JA17:XW17),LOOKUP($F17,TenantNames,TenantMonthlyRents)),IF(AND((SUMIF($G$4:AHB$4,"&lt;"&amp;XX$4,$G17:AHB17))&gt;SUMIFS(TransactionAmounts,TenantSources,$F17,'Filtered Data'!$C$2:$C23,"&lt;"&amp;XX$4),XX$4&lt;TODAY()),"Late","Occupied")),)))</f>
        <v/>
      </c>
      <c r="XY17" s="33" t="str">
        <f>IF(ISBLANK($F17),,IF(TODAY()=XY$4,"Today",IF(AND(LOOKUP($F17,TenantNames,TenantStartDates)&lt;=XY$4,LOOKUP($F17,TenantNames,TenantEndDates)&gt;=XY$4),IF(OR(AND(DAY(LOOKUP($F17,TenantNames,TenantStartDates))&gt;28,DAY(EOMONTH(XY$4,0))=28,DAY(XY$4)=28),AND(DAY(LOOKUP($F17,TenantNames,TenantStartDates))&gt;30,DAY(EOMONTH(XY$4,0))=30,DAY(XY$4)=30),DAY(LOOKUP($F17,TenantNames,TenantStartDates))=DAY(XY$4)),IF((LOOKUP($F17,TenantNames,TenantEndDates)-XY$4)&lt;=31,LOOKUP($F17,TenantNames,TenantTotalRevenues)-SUM($JA17:XX17),LOOKUP($F17,TenantNames,TenantMonthlyRents)),IF(AND((SUMIF($G$4:AHB$4,"&lt;"&amp;XY$4,$G17:AHB17))&gt;SUMIFS(TransactionAmounts,TenantSources,$F17,'Filtered Data'!$C$2:$C23,"&lt;"&amp;XY$4),XY$4&lt;TODAY()),"Late","Occupied")),)))</f>
        <v/>
      </c>
      <c r="XZ17" s="33" t="str">
        <f>IF(ISBLANK($F17),,IF(TODAY()=XZ$4,"Today",IF(AND(LOOKUP($F17,TenantNames,TenantStartDates)&lt;=XZ$4,LOOKUP($F17,TenantNames,TenantEndDates)&gt;=XZ$4),IF(OR(AND(DAY(LOOKUP($F17,TenantNames,TenantStartDates))&gt;28,DAY(EOMONTH(XZ$4,0))=28,DAY(XZ$4)=28),AND(DAY(LOOKUP($F17,TenantNames,TenantStartDates))&gt;30,DAY(EOMONTH(XZ$4,0))=30,DAY(XZ$4)=30),DAY(LOOKUP($F17,TenantNames,TenantStartDates))=DAY(XZ$4)),IF((LOOKUP($F17,TenantNames,TenantEndDates)-XZ$4)&lt;=31,LOOKUP($F17,TenantNames,TenantTotalRevenues)-SUM($JA17:XY17),LOOKUP($F17,TenantNames,TenantMonthlyRents)),IF(AND((SUMIF($G$4:AHB$4,"&lt;"&amp;XZ$4,$G17:AHB17))&gt;SUMIFS(TransactionAmounts,TenantSources,$F17,'Filtered Data'!$C$2:$C23,"&lt;"&amp;XZ$4),XZ$4&lt;TODAY()),"Late","Occupied")),)))</f>
        <v/>
      </c>
      <c r="YA17" s="33" t="str">
        <f>IF(ISBLANK($F17),,IF(TODAY()=YA$4,"Today",IF(AND(LOOKUP($F17,TenantNames,TenantStartDates)&lt;=YA$4,LOOKUP($F17,TenantNames,TenantEndDates)&gt;=YA$4),IF(OR(AND(DAY(LOOKUP($F17,TenantNames,TenantStartDates))&gt;28,DAY(EOMONTH(YA$4,0))=28,DAY(YA$4)=28),AND(DAY(LOOKUP($F17,TenantNames,TenantStartDates))&gt;30,DAY(EOMONTH(YA$4,0))=30,DAY(YA$4)=30),DAY(LOOKUP($F17,TenantNames,TenantStartDates))=DAY(YA$4)),IF((LOOKUP($F17,TenantNames,TenantEndDates)-YA$4)&lt;=31,LOOKUP($F17,TenantNames,TenantTotalRevenues)-SUM($JA17:XZ17),LOOKUP($F17,TenantNames,TenantMonthlyRents)),IF(AND((SUMIF($G$4:AHB$4,"&lt;"&amp;YA$4,$G17:AHB17))&gt;SUMIFS(TransactionAmounts,TenantSources,$F17,'Filtered Data'!$C$2:$C23,"&lt;"&amp;YA$4),YA$4&lt;TODAY()),"Late","Occupied")),)))</f>
        <v/>
      </c>
      <c r="YB17" s="33" t="str">
        <f>IF(ISBLANK($F17),,IF(TODAY()=YB$4,"Today",IF(AND(LOOKUP($F17,TenantNames,TenantStartDates)&lt;=YB$4,LOOKUP($F17,TenantNames,TenantEndDates)&gt;=YB$4),IF(OR(AND(DAY(LOOKUP($F17,TenantNames,TenantStartDates))&gt;28,DAY(EOMONTH(YB$4,0))=28,DAY(YB$4)=28),AND(DAY(LOOKUP($F17,TenantNames,TenantStartDates))&gt;30,DAY(EOMONTH(YB$4,0))=30,DAY(YB$4)=30),DAY(LOOKUP($F17,TenantNames,TenantStartDates))=DAY(YB$4)),IF((LOOKUP($F17,TenantNames,TenantEndDates)-YB$4)&lt;=31,LOOKUP($F17,TenantNames,TenantTotalRevenues)-SUM($JA17:YA17),LOOKUP($F17,TenantNames,TenantMonthlyRents)),IF(AND((SUMIF($G$4:AHB$4,"&lt;"&amp;YB$4,$G17:AHB17))&gt;SUMIFS(TransactionAmounts,TenantSources,$F17,'Filtered Data'!$C$2:$C23,"&lt;"&amp;YB$4),YB$4&lt;TODAY()),"Late","Occupied")),)))</f>
        <v/>
      </c>
      <c r="YC17" s="33" t="str">
        <f>IF(ISBLANK($F17),,IF(TODAY()=YC$4,"Today",IF(AND(LOOKUP($F17,TenantNames,TenantStartDates)&lt;=YC$4,LOOKUP($F17,TenantNames,TenantEndDates)&gt;=YC$4),IF(OR(AND(DAY(LOOKUP($F17,TenantNames,TenantStartDates))&gt;28,DAY(EOMONTH(YC$4,0))=28,DAY(YC$4)=28),AND(DAY(LOOKUP($F17,TenantNames,TenantStartDates))&gt;30,DAY(EOMONTH(YC$4,0))=30,DAY(YC$4)=30),DAY(LOOKUP($F17,TenantNames,TenantStartDates))=DAY(YC$4)),IF((LOOKUP($F17,TenantNames,TenantEndDates)-YC$4)&lt;=31,LOOKUP($F17,TenantNames,TenantTotalRevenues)-SUM($JA17:YB17),LOOKUP($F17,TenantNames,TenantMonthlyRents)),IF(AND((SUMIF($G$4:AHB$4,"&lt;"&amp;YC$4,$G17:AHB17))&gt;SUMIFS(TransactionAmounts,TenantSources,$F17,'Filtered Data'!$C$2:$C23,"&lt;"&amp;YC$4),YC$4&lt;TODAY()),"Late","Occupied")),)))</f>
        <v/>
      </c>
      <c r="YD17" s="33" t="str">
        <f>IF(ISBLANK($F17),,IF(TODAY()=YD$4,"Today",IF(AND(LOOKUP($F17,TenantNames,TenantStartDates)&lt;=YD$4,LOOKUP($F17,TenantNames,TenantEndDates)&gt;=YD$4),IF(OR(AND(DAY(LOOKUP($F17,TenantNames,TenantStartDates))&gt;28,DAY(EOMONTH(YD$4,0))=28,DAY(YD$4)=28),AND(DAY(LOOKUP($F17,TenantNames,TenantStartDates))&gt;30,DAY(EOMONTH(YD$4,0))=30,DAY(YD$4)=30),DAY(LOOKUP($F17,TenantNames,TenantStartDates))=DAY(YD$4)),IF((LOOKUP($F17,TenantNames,TenantEndDates)-YD$4)&lt;=31,LOOKUP($F17,TenantNames,TenantTotalRevenues)-SUM($JA17:YC17),LOOKUP($F17,TenantNames,TenantMonthlyRents)),IF(AND((SUMIF($G$4:AHB$4,"&lt;"&amp;YD$4,$G17:AHB17))&gt;SUMIFS(TransactionAmounts,TenantSources,$F17,'Filtered Data'!$C$2:$C23,"&lt;"&amp;YD$4),YD$4&lt;TODAY()),"Late","Occupied")),)))</f>
        <v/>
      </c>
      <c r="YE17" s="33" t="str">
        <f>IF(ISBLANK($F17),,IF(TODAY()=YE$4,"Today",IF(AND(LOOKUP($F17,TenantNames,TenantStartDates)&lt;=YE$4,LOOKUP($F17,TenantNames,TenantEndDates)&gt;=YE$4),IF(OR(AND(DAY(LOOKUP($F17,TenantNames,TenantStartDates))&gt;28,DAY(EOMONTH(YE$4,0))=28,DAY(YE$4)=28),AND(DAY(LOOKUP($F17,TenantNames,TenantStartDates))&gt;30,DAY(EOMONTH(YE$4,0))=30,DAY(YE$4)=30),DAY(LOOKUP($F17,TenantNames,TenantStartDates))=DAY(YE$4)),IF((LOOKUP($F17,TenantNames,TenantEndDates)-YE$4)&lt;=31,LOOKUP($F17,TenantNames,TenantTotalRevenues)-SUM($JA17:YD17),LOOKUP($F17,TenantNames,TenantMonthlyRents)),IF(AND((SUMIF($G$4:AHB$4,"&lt;"&amp;YE$4,$G17:AHB17))&gt;SUMIFS(TransactionAmounts,TenantSources,$F17,'Filtered Data'!$C$2:$C23,"&lt;"&amp;YE$4),YE$4&lt;TODAY()),"Late","Occupied")),)))</f>
        <v/>
      </c>
      <c r="YF17" s="33" t="str">
        <f>IF(ISBLANK($F17),,IF(TODAY()=YF$4,"Today",IF(AND(LOOKUP($F17,TenantNames,TenantStartDates)&lt;=YF$4,LOOKUP($F17,TenantNames,TenantEndDates)&gt;=YF$4),IF(OR(AND(DAY(LOOKUP($F17,TenantNames,TenantStartDates))&gt;28,DAY(EOMONTH(YF$4,0))=28,DAY(YF$4)=28),AND(DAY(LOOKUP($F17,TenantNames,TenantStartDates))&gt;30,DAY(EOMONTH(YF$4,0))=30,DAY(YF$4)=30),DAY(LOOKUP($F17,TenantNames,TenantStartDates))=DAY(YF$4)),IF((LOOKUP($F17,TenantNames,TenantEndDates)-YF$4)&lt;=31,LOOKUP($F17,TenantNames,TenantTotalRevenues)-SUM($JA17:YE17),LOOKUP($F17,TenantNames,TenantMonthlyRents)),IF(AND((SUMIF($G$4:AHB$4,"&lt;"&amp;YF$4,$G17:AHB17))&gt;SUMIFS(TransactionAmounts,TenantSources,$F17,'Filtered Data'!$C$2:$C23,"&lt;"&amp;YF$4),YF$4&lt;TODAY()),"Late","Occupied")),)))</f>
        <v/>
      </c>
      <c r="YG17" s="33" t="str">
        <f>IF(ISBLANK($F17),,IF(TODAY()=YG$4,"Today",IF(AND(LOOKUP($F17,TenantNames,TenantStartDates)&lt;=YG$4,LOOKUP($F17,TenantNames,TenantEndDates)&gt;=YG$4),IF(OR(AND(DAY(LOOKUP($F17,TenantNames,TenantStartDates))&gt;28,DAY(EOMONTH(YG$4,0))=28,DAY(YG$4)=28),AND(DAY(LOOKUP($F17,TenantNames,TenantStartDates))&gt;30,DAY(EOMONTH(YG$4,0))=30,DAY(YG$4)=30),DAY(LOOKUP($F17,TenantNames,TenantStartDates))=DAY(YG$4)),IF((LOOKUP($F17,TenantNames,TenantEndDates)-YG$4)&lt;=31,LOOKUP($F17,TenantNames,TenantTotalRevenues)-SUM($JA17:YF17),LOOKUP($F17,TenantNames,TenantMonthlyRents)),IF(AND((SUMIF($G$4:AHB$4,"&lt;"&amp;YG$4,$G17:AHB17))&gt;SUMIFS(TransactionAmounts,TenantSources,$F17,'Filtered Data'!$C$2:$C23,"&lt;"&amp;YG$4),YG$4&lt;TODAY()),"Late","Occupied")),)))</f>
        <v/>
      </c>
      <c r="YH17" s="33" t="str">
        <f>IF(ISBLANK($F17),,IF(TODAY()=YH$4,"Today",IF(AND(LOOKUP($F17,TenantNames,TenantStartDates)&lt;=YH$4,LOOKUP($F17,TenantNames,TenantEndDates)&gt;=YH$4),IF(OR(AND(DAY(LOOKUP($F17,TenantNames,TenantStartDates))&gt;28,DAY(EOMONTH(YH$4,0))=28,DAY(YH$4)=28),AND(DAY(LOOKUP($F17,TenantNames,TenantStartDates))&gt;30,DAY(EOMONTH(YH$4,0))=30,DAY(YH$4)=30),DAY(LOOKUP($F17,TenantNames,TenantStartDates))=DAY(YH$4)),IF((LOOKUP($F17,TenantNames,TenantEndDates)-YH$4)&lt;=31,LOOKUP($F17,TenantNames,TenantTotalRevenues)-SUM($JA17:YG17),LOOKUP($F17,TenantNames,TenantMonthlyRents)),IF(AND((SUMIF($G$4:AHB$4,"&lt;"&amp;YH$4,$G17:AHB17))&gt;SUMIFS(TransactionAmounts,TenantSources,$F17,'Filtered Data'!$C$2:$C23,"&lt;"&amp;YH$4),YH$4&lt;TODAY()),"Late","Occupied")),)))</f>
        <v/>
      </c>
      <c r="YI17" s="33" t="str">
        <f>IF(ISBLANK($F17),,IF(TODAY()=YI$4,"Today",IF(AND(LOOKUP($F17,TenantNames,TenantStartDates)&lt;=YI$4,LOOKUP($F17,TenantNames,TenantEndDates)&gt;=YI$4),IF(OR(AND(DAY(LOOKUP($F17,TenantNames,TenantStartDates))&gt;28,DAY(EOMONTH(YI$4,0))=28,DAY(YI$4)=28),AND(DAY(LOOKUP($F17,TenantNames,TenantStartDates))&gt;30,DAY(EOMONTH(YI$4,0))=30,DAY(YI$4)=30),DAY(LOOKUP($F17,TenantNames,TenantStartDates))=DAY(YI$4)),IF((LOOKUP($F17,TenantNames,TenantEndDates)-YI$4)&lt;=31,LOOKUP($F17,TenantNames,TenantTotalRevenues)-SUM($JA17:YH17),LOOKUP($F17,TenantNames,TenantMonthlyRents)),IF(AND((SUMIF($G$4:AHB$4,"&lt;"&amp;YI$4,$G17:AHB17))&gt;SUMIFS(TransactionAmounts,TenantSources,$F17,'Filtered Data'!$C$2:$C23,"&lt;"&amp;YI$4),YI$4&lt;TODAY()),"Late","Occupied")),)))</f>
        <v/>
      </c>
      <c r="YJ17" s="33" t="str">
        <f>IF(ISBLANK($F17),,IF(TODAY()=YJ$4,"Today",IF(AND(LOOKUP($F17,TenantNames,TenantStartDates)&lt;=YJ$4,LOOKUP($F17,TenantNames,TenantEndDates)&gt;=YJ$4),IF(OR(AND(DAY(LOOKUP($F17,TenantNames,TenantStartDates))&gt;28,DAY(EOMONTH(YJ$4,0))=28,DAY(YJ$4)=28),AND(DAY(LOOKUP($F17,TenantNames,TenantStartDates))&gt;30,DAY(EOMONTH(YJ$4,0))=30,DAY(YJ$4)=30),DAY(LOOKUP($F17,TenantNames,TenantStartDates))=DAY(YJ$4)),IF((LOOKUP($F17,TenantNames,TenantEndDates)-YJ$4)&lt;=31,LOOKUP($F17,TenantNames,TenantTotalRevenues)-SUM($JA17:YI17),LOOKUP($F17,TenantNames,TenantMonthlyRents)),IF(AND((SUMIF($G$4:AHB$4,"&lt;"&amp;YJ$4,$G17:AHB17))&gt;SUMIFS(TransactionAmounts,TenantSources,$F17,'Filtered Data'!$C$2:$C23,"&lt;"&amp;YJ$4),YJ$4&lt;TODAY()),"Late","Occupied")),)))</f>
        <v/>
      </c>
      <c r="YK17" s="33" t="str">
        <f>IF(ISBLANK($F17),,IF(TODAY()=YK$4,"Today",IF(AND(LOOKUP($F17,TenantNames,TenantStartDates)&lt;=YK$4,LOOKUP($F17,TenantNames,TenantEndDates)&gt;=YK$4),IF(OR(AND(DAY(LOOKUP($F17,TenantNames,TenantStartDates))&gt;28,DAY(EOMONTH(YK$4,0))=28,DAY(YK$4)=28),AND(DAY(LOOKUP($F17,TenantNames,TenantStartDates))&gt;30,DAY(EOMONTH(YK$4,0))=30,DAY(YK$4)=30),DAY(LOOKUP($F17,TenantNames,TenantStartDates))=DAY(YK$4)),IF((LOOKUP($F17,TenantNames,TenantEndDates)-YK$4)&lt;=31,LOOKUP($F17,TenantNames,TenantTotalRevenues)-SUM($JA17:YJ17),LOOKUP($F17,TenantNames,TenantMonthlyRents)),IF(AND((SUMIF($G$4:AHB$4,"&lt;"&amp;YK$4,$G17:AHB17))&gt;SUMIFS(TransactionAmounts,TenantSources,$F17,'Filtered Data'!$C$2:$C23,"&lt;"&amp;YK$4),YK$4&lt;TODAY()),"Late","Occupied")),)))</f>
        <v/>
      </c>
      <c r="YL17" s="33" t="str">
        <f>IF(ISBLANK($F17),,IF(TODAY()=YL$4,"Today",IF(AND(LOOKUP($F17,TenantNames,TenantStartDates)&lt;=YL$4,LOOKUP($F17,TenantNames,TenantEndDates)&gt;=YL$4),IF(OR(AND(DAY(LOOKUP($F17,TenantNames,TenantStartDates))&gt;28,DAY(EOMONTH(YL$4,0))=28,DAY(YL$4)=28),AND(DAY(LOOKUP($F17,TenantNames,TenantStartDates))&gt;30,DAY(EOMONTH(YL$4,0))=30,DAY(YL$4)=30),DAY(LOOKUP($F17,TenantNames,TenantStartDates))=DAY(YL$4)),IF((LOOKUP($F17,TenantNames,TenantEndDates)-YL$4)&lt;=31,LOOKUP($F17,TenantNames,TenantTotalRevenues)-SUM($JA17:YK17),LOOKUP($F17,TenantNames,TenantMonthlyRents)),IF(AND((SUMIF($G$4:AHB$4,"&lt;"&amp;YL$4,$G17:AHB17))&gt;SUMIFS(TransactionAmounts,TenantSources,$F17,'Filtered Data'!$C$2:$C23,"&lt;"&amp;YL$4),YL$4&lt;TODAY()),"Late","Occupied")),)))</f>
        <v/>
      </c>
      <c r="YM17" s="33" t="str">
        <f>IF(ISBLANK($F17),,IF(TODAY()=YM$4,"Today",IF(AND(LOOKUP($F17,TenantNames,TenantStartDates)&lt;=YM$4,LOOKUP($F17,TenantNames,TenantEndDates)&gt;=YM$4),IF(OR(AND(DAY(LOOKUP($F17,TenantNames,TenantStartDates))&gt;28,DAY(EOMONTH(YM$4,0))=28,DAY(YM$4)=28),AND(DAY(LOOKUP($F17,TenantNames,TenantStartDates))&gt;30,DAY(EOMONTH(YM$4,0))=30,DAY(YM$4)=30),DAY(LOOKUP($F17,TenantNames,TenantStartDates))=DAY(YM$4)),IF((LOOKUP($F17,TenantNames,TenantEndDates)-YM$4)&lt;=31,LOOKUP($F17,TenantNames,TenantTotalRevenues)-SUM($JA17:YL17),LOOKUP($F17,TenantNames,TenantMonthlyRents)),IF(AND((SUMIF($G$4:AHB$4,"&lt;"&amp;YM$4,$G17:AHB17))&gt;SUMIFS(TransactionAmounts,TenantSources,$F17,'Filtered Data'!$C$2:$C23,"&lt;"&amp;YM$4),YM$4&lt;TODAY()),"Late","Occupied")),)))</f>
        <v/>
      </c>
      <c r="YN17" s="33" t="str">
        <f>IF(ISBLANK($F17),,IF(TODAY()=YN$4,"Today",IF(AND(LOOKUP($F17,TenantNames,TenantStartDates)&lt;=YN$4,LOOKUP($F17,TenantNames,TenantEndDates)&gt;=YN$4),IF(OR(AND(DAY(LOOKUP($F17,TenantNames,TenantStartDates))&gt;28,DAY(EOMONTH(YN$4,0))=28,DAY(YN$4)=28),AND(DAY(LOOKUP($F17,TenantNames,TenantStartDates))&gt;30,DAY(EOMONTH(YN$4,0))=30,DAY(YN$4)=30),DAY(LOOKUP($F17,TenantNames,TenantStartDates))=DAY(YN$4)),IF((LOOKUP($F17,TenantNames,TenantEndDates)-YN$4)&lt;=31,LOOKUP($F17,TenantNames,TenantTotalRevenues)-SUM($JA17:YM17),LOOKUP($F17,TenantNames,TenantMonthlyRents)),IF(AND((SUMIF($G$4:AHB$4,"&lt;"&amp;YN$4,$G17:AHB17))&gt;SUMIFS(TransactionAmounts,TenantSources,$F17,'Filtered Data'!$C$2:$C23,"&lt;"&amp;YN$4),YN$4&lt;TODAY()),"Late","Occupied")),)))</f>
        <v/>
      </c>
      <c r="YO17" s="33" t="str">
        <f>IF(ISBLANK($F17),,IF(TODAY()=YO$4,"Today",IF(AND(LOOKUP($F17,TenantNames,TenantStartDates)&lt;=YO$4,LOOKUP($F17,TenantNames,TenantEndDates)&gt;=YO$4),IF(OR(AND(DAY(LOOKUP($F17,TenantNames,TenantStartDates))&gt;28,DAY(EOMONTH(YO$4,0))=28,DAY(YO$4)=28),AND(DAY(LOOKUP($F17,TenantNames,TenantStartDates))&gt;30,DAY(EOMONTH(YO$4,0))=30,DAY(YO$4)=30),DAY(LOOKUP($F17,TenantNames,TenantStartDates))=DAY(YO$4)),IF((LOOKUP($F17,TenantNames,TenantEndDates)-YO$4)&lt;=31,LOOKUP($F17,TenantNames,TenantTotalRevenues)-SUM($JA17:YN17),LOOKUP($F17,TenantNames,TenantMonthlyRents)),IF(AND((SUMIF($G$4:AHB$4,"&lt;"&amp;YO$4,$G17:AHB17))&gt;SUMIFS(TransactionAmounts,TenantSources,$F17,'Filtered Data'!$C$2:$C23,"&lt;"&amp;YO$4),YO$4&lt;TODAY()),"Late","Occupied")),)))</f>
        <v/>
      </c>
      <c r="YP17" s="33" t="str">
        <f>IF(ISBLANK($F17),,IF(TODAY()=YP$4,"Today",IF(AND(LOOKUP($F17,TenantNames,TenantStartDates)&lt;=YP$4,LOOKUP($F17,TenantNames,TenantEndDates)&gt;=YP$4),IF(OR(AND(DAY(LOOKUP($F17,TenantNames,TenantStartDates))&gt;28,DAY(EOMONTH(YP$4,0))=28,DAY(YP$4)=28),AND(DAY(LOOKUP($F17,TenantNames,TenantStartDates))&gt;30,DAY(EOMONTH(YP$4,0))=30,DAY(YP$4)=30),DAY(LOOKUP($F17,TenantNames,TenantStartDates))=DAY(YP$4)),IF((LOOKUP($F17,TenantNames,TenantEndDates)-YP$4)&lt;=31,LOOKUP($F17,TenantNames,TenantTotalRevenues)-SUM($JA17:YO17),LOOKUP($F17,TenantNames,TenantMonthlyRents)),IF(AND((SUMIF($G$4:AHB$4,"&lt;"&amp;YP$4,$G17:AHB17))&gt;SUMIFS(TransactionAmounts,TenantSources,$F17,'Filtered Data'!$C$2:$C23,"&lt;"&amp;YP$4),YP$4&lt;TODAY()),"Late","Occupied")),)))</f>
        <v/>
      </c>
      <c r="YQ17" s="33" t="str">
        <f>IF(ISBLANK($F17),,IF(TODAY()=YQ$4,"Today",IF(AND(LOOKUP($F17,TenantNames,TenantStartDates)&lt;=YQ$4,LOOKUP($F17,TenantNames,TenantEndDates)&gt;=YQ$4),IF(OR(AND(DAY(LOOKUP($F17,TenantNames,TenantStartDates))&gt;28,DAY(EOMONTH(YQ$4,0))=28,DAY(YQ$4)=28),AND(DAY(LOOKUP($F17,TenantNames,TenantStartDates))&gt;30,DAY(EOMONTH(YQ$4,0))=30,DAY(YQ$4)=30),DAY(LOOKUP($F17,TenantNames,TenantStartDates))=DAY(YQ$4)),IF((LOOKUP($F17,TenantNames,TenantEndDates)-YQ$4)&lt;=31,LOOKUP($F17,TenantNames,TenantTotalRevenues)-SUM($JA17:YP17),LOOKUP($F17,TenantNames,TenantMonthlyRents)),IF(AND((SUMIF($G$4:AHB$4,"&lt;"&amp;YQ$4,$G17:AHB17))&gt;SUMIFS(TransactionAmounts,TenantSources,$F17,'Filtered Data'!$C$2:$C23,"&lt;"&amp;YQ$4),YQ$4&lt;TODAY()),"Late","Occupied")),)))</f>
        <v/>
      </c>
      <c r="YR17" s="33" t="str">
        <f>IF(ISBLANK($F17),,IF(TODAY()=YR$4,"Today",IF(AND(LOOKUP($F17,TenantNames,TenantStartDates)&lt;=YR$4,LOOKUP($F17,TenantNames,TenantEndDates)&gt;=YR$4),IF(OR(AND(DAY(LOOKUP($F17,TenantNames,TenantStartDates))&gt;28,DAY(EOMONTH(YR$4,0))=28,DAY(YR$4)=28),AND(DAY(LOOKUP($F17,TenantNames,TenantStartDates))&gt;30,DAY(EOMONTH(YR$4,0))=30,DAY(YR$4)=30),DAY(LOOKUP($F17,TenantNames,TenantStartDates))=DAY(YR$4)),IF((LOOKUP($F17,TenantNames,TenantEndDates)-YR$4)&lt;=31,LOOKUP($F17,TenantNames,TenantTotalRevenues)-SUM($JA17:YQ17),LOOKUP($F17,TenantNames,TenantMonthlyRents)),IF(AND((SUMIF($G$4:AHB$4,"&lt;"&amp;YR$4,$G17:AHB17))&gt;SUMIFS(TransactionAmounts,TenantSources,$F17,'Filtered Data'!$C$2:$C23,"&lt;"&amp;YR$4),YR$4&lt;TODAY()),"Late","Occupied")),)))</f>
        <v/>
      </c>
      <c r="YS17" s="33" t="str">
        <f>IF(ISBLANK($F17),,IF(TODAY()=YS$4,"Today",IF(AND(LOOKUP($F17,TenantNames,TenantStartDates)&lt;=YS$4,LOOKUP($F17,TenantNames,TenantEndDates)&gt;=YS$4),IF(OR(AND(DAY(LOOKUP($F17,TenantNames,TenantStartDates))&gt;28,DAY(EOMONTH(YS$4,0))=28,DAY(YS$4)=28),AND(DAY(LOOKUP($F17,TenantNames,TenantStartDates))&gt;30,DAY(EOMONTH(YS$4,0))=30,DAY(YS$4)=30),DAY(LOOKUP($F17,TenantNames,TenantStartDates))=DAY(YS$4)),IF((LOOKUP($F17,TenantNames,TenantEndDates)-YS$4)&lt;=31,LOOKUP($F17,TenantNames,TenantTotalRevenues)-SUM($JA17:YR17),LOOKUP($F17,TenantNames,TenantMonthlyRents)),IF(AND((SUMIF($G$4:AHB$4,"&lt;"&amp;YS$4,$G17:AHB17))&gt;SUMIFS(TransactionAmounts,TenantSources,$F17,'Filtered Data'!$C$2:$C23,"&lt;"&amp;YS$4),YS$4&lt;TODAY()),"Late","Occupied")),)))</f>
        <v/>
      </c>
      <c r="YT17" s="33" t="str">
        <f>IF(ISBLANK($F17),,IF(TODAY()=YT$4,"Today",IF(AND(LOOKUP($F17,TenantNames,TenantStartDates)&lt;=YT$4,LOOKUP($F17,TenantNames,TenantEndDates)&gt;=YT$4),IF(OR(AND(DAY(LOOKUP($F17,TenantNames,TenantStartDates))&gt;28,DAY(EOMONTH(YT$4,0))=28,DAY(YT$4)=28),AND(DAY(LOOKUP($F17,TenantNames,TenantStartDates))&gt;30,DAY(EOMONTH(YT$4,0))=30,DAY(YT$4)=30),DAY(LOOKUP($F17,TenantNames,TenantStartDates))=DAY(YT$4)),IF((LOOKUP($F17,TenantNames,TenantEndDates)-YT$4)&lt;=31,LOOKUP($F17,TenantNames,TenantTotalRevenues)-SUM($JA17:YS17),LOOKUP($F17,TenantNames,TenantMonthlyRents)),IF(AND((SUMIF($G$4:AHB$4,"&lt;"&amp;YT$4,$G17:AHB17))&gt;SUMIFS(TransactionAmounts,TenantSources,$F17,'Filtered Data'!$C$2:$C23,"&lt;"&amp;YT$4),YT$4&lt;TODAY()),"Late","Occupied")),)))</f>
        <v/>
      </c>
      <c r="YU17" s="33" t="str">
        <f>IF(ISBLANK($F17),,IF(TODAY()=YU$4,"Today",IF(AND(LOOKUP($F17,TenantNames,TenantStartDates)&lt;=YU$4,LOOKUP($F17,TenantNames,TenantEndDates)&gt;=YU$4),IF(OR(AND(DAY(LOOKUP($F17,TenantNames,TenantStartDates))&gt;28,DAY(EOMONTH(YU$4,0))=28,DAY(YU$4)=28),AND(DAY(LOOKUP($F17,TenantNames,TenantStartDates))&gt;30,DAY(EOMONTH(YU$4,0))=30,DAY(YU$4)=30),DAY(LOOKUP($F17,TenantNames,TenantStartDates))=DAY(YU$4)),IF((LOOKUP($F17,TenantNames,TenantEndDates)-YU$4)&lt;=31,LOOKUP($F17,TenantNames,TenantTotalRevenues)-SUM($JA17:YT17),LOOKUP($F17,TenantNames,TenantMonthlyRents)),IF(AND((SUMIF($G$4:AHB$4,"&lt;"&amp;YU$4,$G17:AHB17))&gt;SUMIFS(TransactionAmounts,TenantSources,$F17,'Filtered Data'!$C$2:$C23,"&lt;"&amp;YU$4),YU$4&lt;TODAY()),"Late","Occupied")),)))</f>
        <v/>
      </c>
      <c r="YV17" s="33" t="str">
        <f>IF(ISBLANK($F17),,IF(TODAY()=YV$4,"Today",IF(AND(LOOKUP($F17,TenantNames,TenantStartDates)&lt;=YV$4,LOOKUP($F17,TenantNames,TenantEndDates)&gt;=YV$4),IF(OR(AND(DAY(LOOKUP($F17,TenantNames,TenantStartDates))&gt;28,DAY(EOMONTH(YV$4,0))=28,DAY(YV$4)=28),AND(DAY(LOOKUP($F17,TenantNames,TenantStartDates))&gt;30,DAY(EOMONTH(YV$4,0))=30,DAY(YV$4)=30),DAY(LOOKUP($F17,TenantNames,TenantStartDates))=DAY(YV$4)),IF((LOOKUP($F17,TenantNames,TenantEndDates)-YV$4)&lt;=31,LOOKUP($F17,TenantNames,TenantTotalRevenues)-SUM($JA17:YU17),LOOKUP($F17,TenantNames,TenantMonthlyRents)),IF(AND((SUMIF($G$4:AHB$4,"&lt;"&amp;YV$4,$G17:AHB17))&gt;SUMIFS(TransactionAmounts,TenantSources,$F17,'Filtered Data'!$C$2:$C23,"&lt;"&amp;YV$4),YV$4&lt;TODAY()),"Late","Occupied")),)))</f>
        <v/>
      </c>
      <c r="YW17" s="33" t="str">
        <f>IF(ISBLANK($F17),,IF(TODAY()=YW$4,"Today",IF(AND(LOOKUP($F17,TenantNames,TenantStartDates)&lt;=YW$4,LOOKUP($F17,TenantNames,TenantEndDates)&gt;=YW$4),IF(OR(AND(DAY(LOOKUP($F17,TenantNames,TenantStartDates))&gt;28,DAY(EOMONTH(YW$4,0))=28,DAY(YW$4)=28),AND(DAY(LOOKUP($F17,TenantNames,TenantStartDates))&gt;30,DAY(EOMONTH(YW$4,0))=30,DAY(YW$4)=30),DAY(LOOKUP($F17,TenantNames,TenantStartDates))=DAY(YW$4)),IF((LOOKUP($F17,TenantNames,TenantEndDates)-YW$4)&lt;=31,LOOKUP($F17,TenantNames,TenantTotalRevenues)-SUM($JA17:YV17),LOOKUP($F17,TenantNames,TenantMonthlyRents)),IF(AND((SUMIF($G$4:AHB$4,"&lt;"&amp;YW$4,$G17:AHB17))&gt;SUMIFS(TransactionAmounts,TenantSources,$F17,'Filtered Data'!$C$2:$C23,"&lt;"&amp;YW$4),YW$4&lt;TODAY()),"Late","Occupied")),)))</f>
        <v/>
      </c>
      <c r="YX17" s="33" t="str">
        <f>IF(ISBLANK($F17),,IF(TODAY()=YX$4,"Today",IF(AND(LOOKUP($F17,TenantNames,TenantStartDates)&lt;=YX$4,LOOKUP($F17,TenantNames,TenantEndDates)&gt;=YX$4),IF(OR(AND(DAY(LOOKUP($F17,TenantNames,TenantStartDates))&gt;28,DAY(EOMONTH(YX$4,0))=28,DAY(YX$4)=28),AND(DAY(LOOKUP($F17,TenantNames,TenantStartDates))&gt;30,DAY(EOMONTH(YX$4,0))=30,DAY(YX$4)=30),DAY(LOOKUP($F17,TenantNames,TenantStartDates))=DAY(YX$4)),IF((LOOKUP($F17,TenantNames,TenantEndDates)-YX$4)&lt;=31,LOOKUP($F17,TenantNames,TenantTotalRevenues)-SUM($JA17:YW17),LOOKUP($F17,TenantNames,TenantMonthlyRents)),IF(AND((SUMIF($G$4:AHB$4,"&lt;"&amp;YX$4,$G17:AHB17))&gt;SUMIFS(TransactionAmounts,TenantSources,$F17,'Filtered Data'!$C$2:$C23,"&lt;"&amp;YX$4),YX$4&lt;TODAY()),"Late","Occupied")),)))</f>
        <v/>
      </c>
      <c r="YY17" s="33" t="str">
        <f>IF(ISBLANK($F17),,IF(TODAY()=YY$4,"Today",IF(AND(LOOKUP($F17,TenantNames,TenantStartDates)&lt;=YY$4,LOOKUP($F17,TenantNames,TenantEndDates)&gt;=YY$4),IF(OR(AND(DAY(LOOKUP($F17,TenantNames,TenantStartDates))&gt;28,DAY(EOMONTH(YY$4,0))=28,DAY(YY$4)=28),AND(DAY(LOOKUP($F17,TenantNames,TenantStartDates))&gt;30,DAY(EOMONTH(YY$4,0))=30,DAY(YY$4)=30),DAY(LOOKUP($F17,TenantNames,TenantStartDates))=DAY(YY$4)),IF((LOOKUP($F17,TenantNames,TenantEndDates)-YY$4)&lt;=31,LOOKUP($F17,TenantNames,TenantTotalRevenues)-SUM($JA17:YX17),LOOKUP($F17,TenantNames,TenantMonthlyRents)),IF(AND((SUMIF($G$4:AHB$4,"&lt;"&amp;YY$4,$G17:AHB17))&gt;SUMIFS(TransactionAmounts,TenantSources,$F17,'Filtered Data'!$C$2:$C23,"&lt;"&amp;YY$4),YY$4&lt;TODAY()),"Late","Occupied")),)))</f>
        <v/>
      </c>
      <c r="YZ17" s="33" t="str">
        <f>IF(ISBLANK($F17),,IF(TODAY()=YZ$4,"Today",IF(AND(LOOKUP($F17,TenantNames,TenantStartDates)&lt;=YZ$4,LOOKUP($F17,TenantNames,TenantEndDates)&gt;=YZ$4),IF(OR(AND(DAY(LOOKUP($F17,TenantNames,TenantStartDates))&gt;28,DAY(EOMONTH(YZ$4,0))=28,DAY(YZ$4)=28),AND(DAY(LOOKUP($F17,TenantNames,TenantStartDates))&gt;30,DAY(EOMONTH(YZ$4,0))=30,DAY(YZ$4)=30),DAY(LOOKUP($F17,TenantNames,TenantStartDates))=DAY(YZ$4)),IF((LOOKUP($F17,TenantNames,TenantEndDates)-YZ$4)&lt;=31,LOOKUP($F17,TenantNames,TenantTotalRevenues)-SUM($JA17:YY17),LOOKUP($F17,TenantNames,TenantMonthlyRents)),IF(AND((SUMIF($G$4:AHB$4,"&lt;"&amp;YZ$4,$G17:AHB17))&gt;SUMIFS(TransactionAmounts,TenantSources,$F17,'Filtered Data'!$C$2:$C23,"&lt;"&amp;YZ$4),YZ$4&lt;TODAY()),"Late","Occupied")),)))</f>
        <v/>
      </c>
      <c r="ZA17" s="33" t="str">
        <f>IF(ISBLANK($F17),,IF(TODAY()=ZA$4,"Today",IF(AND(LOOKUP($F17,TenantNames,TenantStartDates)&lt;=ZA$4,LOOKUP($F17,TenantNames,TenantEndDates)&gt;=ZA$4),IF(OR(AND(DAY(LOOKUP($F17,TenantNames,TenantStartDates))&gt;28,DAY(EOMONTH(ZA$4,0))=28,DAY(ZA$4)=28),AND(DAY(LOOKUP($F17,TenantNames,TenantStartDates))&gt;30,DAY(EOMONTH(ZA$4,0))=30,DAY(ZA$4)=30),DAY(LOOKUP($F17,TenantNames,TenantStartDates))=DAY(ZA$4)),IF((LOOKUP($F17,TenantNames,TenantEndDates)-ZA$4)&lt;=31,LOOKUP($F17,TenantNames,TenantTotalRevenues)-SUM($JA17:YZ17),LOOKUP($F17,TenantNames,TenantMonthlyRents)),IF(AND((SUMIF($G$4:AHB$4,"&lt;"&amp;ZA$4,$G17:AHB17))&gt;SUMIFS(TransactionAmounts,TenantSources,$F17,'Filtered Data'!$C$2:$C23,"&lt;"&amp;ZA$4),ZA$4&lt;TODAY()),"Late","Occupied")),)))</f>
        <v/>
      </c>
      <c r="ZB17" s="33" t="str">
        <f>IF(ISBLANK($F17),,IF(TODAY()=ZB$4,"Today",IF(AND(LOOKUP($F17,TenantNames,TenantStartDates)&lt;=ZB$4,LOOKUP($F17,TenantNames,TenantEndDates)&gt;=ZB$4),IF(OR(AND(DAY(LOOKUP($F17,TenantNames,TenantStartDates))&gt;28,DAY(EOMONTH(ZB$4,0))=28,DAY(ZB$4)=28),AND(DAY(LOOKUP($F17,TenantNames,TenantStartDates))&gt;30,DAY(EOMONTH(ZB$4,0))=30,DAY(ZB$4)=30),DAY(LOOKUP($F17,TenantNames,TenantStartDates))=DAY(ZB$4)),IF((LOOKUP($F17,TenantNames,TenantEndDates)-ZB$4)&lt;=31,LOOKUP($F17,TenantNames,TenantTotalRevenues)-SUM($JA17:ZA17),LOOKUP($F17,TenantNames,TenantMonthlyRents)),IF(AND((SUMIF($G$4:AHB$4,"&lt;"&amp;ZB$4,$G17:AHB17))&gt;SUMIFS(TransactionAmounts,TenantSources,$F17,'Filtered Data'!$C$2:$C23,"&lt;"&amp;ZB$4),ZB$4&lt;TODAY()),"Late","Occupied")),)))</f>
        <v/>
      </c>
      <c r="ZC17" s="33" t="str">
        <f>IF(ISBLANK($F17),,IF(TODAY()=ZC$4,"Today",IF(AND(LOOKUP($F17,TenantNames,TenantStartDates)&lt;=ZC$4,LOOKUP($F17,TenantNames,TenantEndDates)&gt;=ZC$4),IF(OR(AND(DAY(LOOKUP($F17,TenantNames,TenantStartDates))&gt;28,DAY(EOMONTH(ZC$4,0))=28,DAY(ZC$4)=28),AND(DAY(LOOKUP($F17,TenantNames,TenantStartDates))&gt;30,DAY(EOMONTH(ZC$4,0))=30,DAY(ZC$4)=30),DAY(LOOKUP($F17,TenantNames,TenantStartDates))=DAY(ZC$4)),IF((LOOKUP($F17,TenantNames,TenantEndDates)-ZC$4)&lt;=31,LOOKUP($F17,TenantNames,TenantTotalRevenues)-SUM($JA17:ZB17),LOOKUP($F17,TenantNames,TenantMonthlyRents)),IF(AND((SUMIF($G$4:AHB$4,"&lt;"&amp;ZC$4,$G17:AHB17))&gt;SUMIFS(TransactionAmounts,TenantSources,$F17,'Filtered Data'!$C$2:$C23,"&lt;"&amp;ZC$4),ZC$4&lt;TODAY()),"Late","Occupied")),)))</f>
        <v/>
      </c>
      <c r="ZD17" s="33" t="str">
        <f>IF(ISBLANK($F17),,IF(TODAY()=ZD$4,"Today",IF(AND(LOOKUP($F17,TenantNames,TenantStartDates)&lt;=ZD$4,LOOKUP($F17,TenantNames,TenantEndDates)&gt;=ZD$4),IF(OR(AND(DAY(LOOKUP($F17,TenantNames,TenantStartDates))&gt;28,DAY(EOMONTH(ZD$4,0))=28,DAY(ZD$4)=28),AND(DAY(LOOKUP($F17,TenantNames,TenantStartDates))&gt;30,DAY(EOMONTH(ZD$4,0))=30,DAY(ZD$4)=30),DAY(LOOKUP($F17,TenantNames,TenantStartDates))=DAY(ZD$4)),IF((LOOKUP($F17,TenantNames,TenantEndDates)-ZD$4)&lt;=31,LOOKUP($F17,TenantNames,TenantTotalRevenues)-SUM($JA17:ZC17),LOOKUP($F17,TenantNames,TenantMonthlyRents)),IF(AND((SUMIF($G$4:AHB$4,"&lt;"&amp;ZD$4,$G17:AHB17))&gt;SUMIFS(TransactionAmounts,TenantSources,$F17,'Filtered Data'!$C$2:$C23,"&lt;"&amp;ZD$4),ZD$4&lt;TODAY()),"Late","Occupied")),)))</f>
        <v/>
      </c>
      <c r="ZE17" s="33" t="str">
        <f>IF(ISBLANK($F17),,IF(TODAY()=ZE$4,"Today",IF(AND(LOOKUP($F17,TenantNames,TenantStartDates)&lt;=ZE$4,LOOKUP($F17,TenantNames,TenantEndDates)&gt;=ZE$4),IF(OR(AND(DAY(LOOKUP($F17,TenantNames,TenantStartDates))&gt;28,DAY(EOMONTH(ZE$4,0))=28,DAY(ZE$4)=28),AND(DAY(LOOKUP($F17,TenantNames,TenantStartDates))&gt;30,DAY(EOMONTH(ZE$4,0))=30,DAY(ZE$4)=30),DAY(LOOKUP($F17,TenantNames,TenantStartDates))=DAY(ZE$4)),IF((LOOKUP($F17,TenantNames,TenantEndDates)-ZE$4)&lt;=31,LOOKUP($F17,TenantNames,TenantTotalRevenues)-SUM($JA17:ZD17),LOOKUP($F17,TenantNames,TenantMonthlyRents)),IF(AND((SUMIF($G$4:AHB$4,"&lt;"&amp;ZE$4,$G17:AHB17))&gt;SUMIFS(TransactionAmounts,TenantSources,$F17,'Filtered Data'!$C$2:$C23,"&lt;"&amp;ZE$4),ZE$4&lt;TODAY()),"Late","Occupied")),)))</f>
        <v/>
      </c>
      <c r="ZF17" s="33" t="str">
        <f>IF(ISBLANK($F17),,IF(TODAY()=ZF$4,"Today",IF(AND(LOOKUP($F17,TenantNames,TenantStartDates)&lt;=ZF$4,LOOKUP($F17,TenantNames,TenantEndDates)&gt;=ZF$4),IF(OR(AND(DAY(LOOKUP($F17,TenantNames,TenantStartDates))&gt;28,DAY(EOMONTH(ZF$4,0))=28,DAY(ZF$4)=28),AND(DAY(LOOKUP($F17,TenantNames,TenantStartDates))&gt;30,DAY(EOMONTH(ZF$4,0))=30,DAY(ZF$4)=30),DAY(LOOKUP($F17,TenantNames,TenantStartDates))=DAY(ZF$4)),IF((LOOKUP($F17,TenantNames,TenantEndDates)-ZF$4)&lt;=31,LOOKUP($F17,TenantNames,TenantTotalRevenues)-SUM($JA17:ZE17),LOOKUP($F17,TenantNames,TenantMonthlyRents)),IF(AND((SUMIF($G$4:AHB$4,"&lt;"&amp;ZF$4,$G17:AHB17))&gt;SUMIFS(TransactionAmounts,TenantSources,$F17,'Filtered Data'!$C$2:$C23,"&lt;"&amp;ZF$4),ZF$4&lt;TODAY()),"Late","Occupied")),)))</f>
        <v/>
      </c>
      <c r="ZG17" s="33" t="str">
        <f>IF(ISBLANK($F17),,IF(TODAY()=ZG$4,"Today",IF(AND(LOOKUP($F17,TenantNames,TenantStartDates)&lt;=ZG$4,LOOKUP($F17,TenantNames,TenantEndDates)&gt;=ZG$4),IF(OR(AND(DAY(LOOKUP($F17,TenantNames,TenantStartDates))&gt;28,DAY(EOMONTH(ZG$4,0))=28,DAY(ZG$4)=28),AND(DAY(LOOKUP($F17,TenantNames,TenantStartDates))&gt;30,DAY(EOMONTH(ZG$4,0))=30,DAY(ZG$4)=30),DAY(LOOKUP($F17,TenantNames,TenantStartDates))=DAY(ZG$4)),IF((LOOKUP($F17,TenantNames,TenantEndDates)-ZG$4)&lt;=31,LOOKUP($F17,TenantNames,TenantTotalRevenues)-SUM($JA17:ZF17),LOOKUP($F17,TenantNames,TenantMonthlyRents)),IF(AND((SUMIF($G$4:AHB$4,"&lt;"&amp;ZG$4,$G17:AHB17))&gt;SUMIFS(TransactionAmounts,TenantSources,$F17,'Filtered Data'!$C$2:$C23,"&lt;"&amp;ZG$4),ZG$4&lt;TODAY()),"Late","Occupied")),)))</f>
        <v/>
      </c>
      <c r="ZH17" s="33" t="str">
        <f>IF(ISBLANK($F17),,IF(TODAY()=ZH$4,"Today",IF(AND(LOOKUP($F17,TenantNames,TenantStartDates)&lt;=ZH$4,LOOKUP($F17,TenantNames,TenantEndDates)&gt;=ZH$4),IF(OR(AND(DAY(LOOKUP($F17,TenantNames,TenantStartDates))&gt;28,DAY(EOMONTH(ZH$4,0))=28,DAY(ZH$4)=28),AND(DAY(LOOKUP($F17,TenantNames,TenantStartDates))&gt;30,DAY(EOMONTH(ZH$4,0))=30,DAY(ZH$4)=30),DAY(LOOKUP($F17,TenantNames,TenantStartDates))=DAY(ZH$4)),IF((LOOKUP($F17,TenantNames,TenantEndDates)-ZH$4)&lt;=31,LOOKUP($F17,TenantNames,TenantTotalRevenues)-SUM($JA17:ZG17),LOOKUP($F17,TenantNames,TenantMonthlyRents)),IF(AND((SUMIF($G$4:AHB$4,"&lt;"&amp;ZH$4,$G17:AHB17))&gt;SUMIFS(TransactionAmounts,TenantSources,$F17,'Filtered Data'!$C$2:$C23,"&lt;"&amp;ZH$4),ZH$4&lt;TODAY()),"Late","Occupied")),)))</f>
        <v/>
      </c>
      <c r="ZI17" s="33" t="str">
        <f>IF(ISBLANK($F17),,IF(TODAY()=ZI$4,"Today",IF(AND(LOOKUP($F17,TenantNames,TenantStartDates)&lt;=ZI$4,LOOKUP($F17,TenantNames,TenantEndDates)&gt;=ZI$4),IF(OR(AND(DAY(LOOKUP($F17,TenantNames,TenantStartDates))&gt;28,DAY(EOMONTH(ZI$4,0))=28,DAY(ZI$4)=28),AND(DAY(LOOKUP($F17,TenantNames,TenantStartDates))&gt;30,DAY(EOMONTH(ZI$4,0))=30,DAY(ZI$4)=30),DAY(LOOKUP($F17,TenantNames,TenantStartDates))=DAY(ZI$4)),IF((LOOKUP($F17,TenantNames,TenantEndDates)-ZI$4)&lt;=31,LOOKUP($F17,TenantNames,TenantTotalRevenues)-SUM($JA17:ZH17),LOOKUP($F17,TenantNames,TenantMonthlyRents)),IF(AND((SUMIF($G$4:AHB$4,"&lt;"&amp;ZI$4,$G17:AHB17))&gt;SUMIFS(TransactionAmounts,TenantSources,$F17,'Filtered Data'!$C$2:$C23,"&lt;"&amp;ZI$4),ZI$4&lt;TODAY()),"Late","Occupied")),)))</f>
        <v/>
      </c>
      <c r="ZJ17" s="33" t="str">
        <f>IF(ISBLANK($F17),,IF(TODAY()=ZJ$4,"Today",IF(AND(LOOKUP($F17,TenantNames,TenantStartDates)&lt;=ZJ$4,LOOKUP($F17,TenantNames,TenantEndDates)&gt;=ZJ$4),IF(OR(AND(DAY(LOOKUP($F17,TenantNames,TenantStartDates))&gt;28,DAY(EOMONTH(ZJ$4,0))=28,DAY(ZJ$4)=28),AND(DAY(LOOKUP($F17,TenantNames,TenantStartDates))&gt;30,DAY(EOMONTH(ZJ$4,0))=30,DAY(ZJ$4)=30),DAY(LOOKUP($F17,TenantNames,TenantStartDates))=DAY(ZJ$4)),IF((LOOKUP($F17,TenantNames,TenantEndDates)-ZJ$4)&lt;=31,LOOKUP($F17,TenantNames,TenantTotalRevenues)-SUM($JA17:ZI17),LOOKUP($F17,TenantNames,TenantMonthlyRents)),IF(AND((SUMIF($G$4:AHB$4,"&lt;"&amp;ZJ$4,$G17:AHB17))&gt;SUMIFS(TransactionAmounts,TenantSources,$F17,'Filtered Data'!$C$2:$C23,"&lt;"&amp;ZJ$4),ZJ$4&lt;TODAY()),"Late","Occupied")),)))</f>
        <v/>
      </c>
      <c r="ZK17" s="33" t="str">
        <f>IF(ISBLANK($F17),,IF(TODAY()=ZK$4,"Today",IF(AND(LOOKUP($F17,TenantNames,TenantStartDates)&lt;=ZK$4,LOOKUP($F17,TenantNames,TenantEndDates)&gt;=ZK$4),IF(OR(AND(DAY(LOOKUP($F17,TenantNames,TenantStartDates))&gt;28,DAY(EOMONTH(ZK$4,0))=28,DAY(ZK$4)=28),AND(DAY(LOOKUP($F17,TenantNames,TenantStartDates))&gt;30,DAY(EOMONTH(ZK$4,0))=30,DAY(ZK$4)=30),DAY(LOOKUP($F17,TenantNames,TenantStartDates))=DAY(ZK$4)),IF((LOOKUP($F17,TenantNames,TenantEndDates)-ZK$4)&lt;=31,LOOKUP($F17,TenantNames,TenantTotalRevenues)-SUM($JA17:ZJ17),LOOKUP($F17,TenantNames,TenantMonthlyRents)),IF(AND((SUMIF($G$4:AHB$4,"&lt;"&amp;ZK$4,$G17:AHB17))&gt;SUMIFS(TransactionAmounts,TenantSources,$F17,'Filtered Data'!$C$2:$C23,"&lt;"&amp;ZK$4),ZK$4&lt;TODAY()),"Late","Occupied")),)))</f>
        <v/>
      </c>
      <c r="ZL17" s="33" t="str">
        <f>IF(ISBLANK($F17),,IF(TODAY()=ZL$4,"Today",IF(AND(LOOKUP($F17,TenantNames,TenantStartDates)&lt;=ZL$4,LOOKUP($F17,TenantNames,TenantEndDates)&gt;=ZL$4),IF(OR(AND(DAY(LOOKUP($F17,TenantNames,TenantStartDates))&gt;28,DAY(EOMONTH(ZL$4,0))=28,DAY(ZL$4)=28),AND(DAY(LOOKUP($F17,TenantNames,TenantStartDates))&gt;30,DAY(EOMONTH(ZL$4,0))=30,DAY(ZL$4)=30),DAY(LOOKUP($F17,TenantNames,TenantStartDates))=DAY(ZL$4)),IF((LOOKUP($F17,TenantNames,TenantEndDates)-ZL$4)&lt;=31,LOOKUP($F17,TenantNames,TenantTotalRevenues)-SUM($JA17:ZK17),LOOKUP($F17,TenantNames,TenantMonthlyRents)),IF(AND((SUMIF($G$4:AHB$4,"&lt;"&amp;ZL$4,$G17:AHB17))&gt;SUMIFS(TransactionAmounts,TenantSources,$F17,'Filtered Data'!$C$2:$C23,"&lt;"&amp;ZL$4),ZL$4&lt;TODAY()),"Late","Occupied")),)))</f>
        <v/>
      </c>
      <c r="ZM17" s="33" t="str">
        <f>IF(ISBLANK($F17),,IF(TODAY()=ZM$4,"Today",IF(AND(LOOKUP($F17,TenantNames,TenantStartDates)&lt;=ZM$4,LOOKUP($F17,TenantNames,TenantEndDates)&gt;=ZM$4),IF(OR(AND(DAY(LOOKUP($F17,TenantNames,TenantStartDates))&gt;28,DAY(EOMONTH(ZM$4,0))=28,DAY(ZM$4)=28),AND(DAY(LOOKUP($F17,TenantNames,TenantStartDates))&gt;30,DAY(EOMONTH(ZM$4,0))=30,DAY(ZM$4)=30),DAY(LOOKUP($F17,TenantNames,TenantStartDates))=DAY(ZM$4)),IF((LOOKUP($F17,TenantNames,TenantEndDates)-ZM$4)&lt;=31,LOOKUP($F17,TenantNames,TenantTotalRevenues)-SUM($JA17:ZL17),LOOKUP($F17,TenantNames,TenantMonthlyRents)),IF(AND((SUMIF($G$4:AHB$4,"&lt;"&amp;ZM$4,$G17:AHB17))&gt;SUMIFS(TransactionAmounts,TenantSources,$F17,'Filtered Data'!$C$2:$C23,"&lt;"&amp;ZM$4),ZM$4&lt;TODAY()),"Late","Occupied")),)))</f>
        <v/>
      </c>
      <c r="ZN17" s="33" t="str">
        <f>IF(ISBLANK($F17),,IF(TODAY()=ZN$4,"Today",IF(AND(LOOKUP($F17,TenantNames,TenantStartDates)&lt;=ZN$4,LOOKUP($F17,TenantNames,TenantEndDates)&gt;=ZN$4),IF(OR(AND(DAY(LOOKUP($F17,TenantNames,TenantStartDates))&gt;28,DAY(EOMONTH(ZN$4,0))=28,DAY(ZN$4)=28),AND(DAY(LOOKUP($F17,TenantNames,TenantStartDates))&gt;30,DAY(EOMONTH(ZN$4,0))=30,DAY(ZN$4)=30),DAY(LOOKUP($F17,TenantNames,TenantStartDates))=DAY(ZN$4)),IF((LOOKUP($F17,TenantNames,TenantEndDates)-ZN$4)&lt;=31,LOOKUP($F17,TenantNames,TenantTotalRevenues)-SUM($JA17:ZM17),LOOKUP($F17,TenantNames,TenantMonthlyRents)),IF(AND((SUMIF($G$4:AHB$4,"&lt;"&amp;ZN$4,$G17:AHB17))&gt;SUMIFS(TransactionAmounts,TenantSources,$F17,'Filtered Data'!$C$2:$C23,"&lt;"&amp;ZN$4),ZN$4&lt;TODAY()),"Late","Occupied")),)))</f>
        <v/>
      </c>
      <c r="ZO17" s="33" t="str">
        <f>IF(ISBLANK($F17),,IF(TODAY()=ZO$4,"Today",IF(AND(LOOKUP($F17,TenantNames,TenantStartDates)&lt;=ZO$4,LOOKUP($F17,TenantNames,TenantEndDates)&gt;=ZO$4),IF(OR(AND(DAY(LOOKUP($F17,TenantNames,TenantStartDates))&gt;28,DAY(EOMONTH(ZO$4,0))=28,DAY(ZO$4)=28),AND(DAY(LOOKUP($F17,TenantNames,TenantStartDates))&gt;30,DAY(EOMONTH(ZO$4,0))=30,DAY(ZO$4)=30),DAY(LOOKUP($F17,TenantNames,TenantStartDates))=DAY(ZO$4)),IF((LOOKUP($F17,TenantNames,TenantEndDates)-ZO$4)&lt;=31,LOOKUP($F17,TenantNames,TenantTotalRevenues)-SUM($JA17:ZN17),LOOKUP($F17,TenantNames,TenantMonthlyRents)),IF(AND((SUMIF($G$4:AHB$4,"&lt;"&amp;ZO$4,$G17:AHB17))&gt;SUMIFS(TransactionAmounts,TenantSources,$F17,'Filtered Data'!$C$2:$C23,"&lt;"&amp;ZO$4),ZO$4&lt;TODAY()),"Late","Occupied")),)))</f>
        <v/>
      </c>
      <c r="ZP17" s="33" t="str">
        <f>IF(ISBLANK($F17),,IF(TODAY()=ZP$4,"Today",IF(AND(LOOKUP($F17,TenantNames,TenantStartDates)&lt;=ZP$4,LOOKUP($F17,TenantNames,TenantEndDates)&gt;=ZP$4),IF(OR(AND(DAY(LOOKUP($F17,TenantNames,TenantStartDates))&gt;28,DAY(EOMONTH(ZP$4,0))=28,DAY(ZP$4)=28),AND(DAY(LOOKUP($F17,TenantNames,TenantStartDates))&gt;30,DAY(EOMONTH(ZP$4,0))=30,DAY(ZP$4)=30),DAY(LOOKUP($F17,TenantNames,TenantStartDates))=DAY(ZP$4)),IF((LOOKUP($F17,TenantNames,TenantEndDates)-ZP$4)&lt;=31,LOOKUP($F17,TenantNames,TenantTotalRevenues)-SUM($JA17:ZO17),LOOKUP($F17,TenantNames,TenantMonthlyRents)),IF(AND((SUMIF($G$4:AHB$4,"&lt;"&amp;ZP$4,$G17:AHB17))&gt;SUMIFS(TransactionAmounts,TenantSources,$F17,'Filtered Data'!$C$2:$C23,"&lt;"&amp;ZP$4),ZP$4&lt;TODAY()),"Late","Occupied")),)))</f>
        <v/>
      </c>
      <c r="ZQ17" s="33" t="str">
        <f>IF(ISBLANK($F17),,IF(TODAY()=ZQ$4,"Today",IF(AND(LOOKUP($F17,TenantNames,TenantStartDates)&lt;=ZQ$4,LOOKUP($F17,TenantNames,TenantEndDates)&gt;=ZQ$4),IF(OR(AND(DAY(LOOKUP($F17,TenantNames,TenantStartDates))&gt;28,DAY(EOMONTH(ZQ$4,0))=28,DAY(ZQ$4)=28),AND(DAY(LOOKUP($F17,TenantNames,TenantStartDates))&gt;30,DAY(EOMONTH(ZQ$4,0))=30,DAY(ZQ$4)=30),DAY(LOOKUP($F17,TenantNames,TenantStartDates))=DAY(ZQ$4)),IF((LOOKUP($F17,TenantNames,TenantEndDates)-ZQ$4)&lt;=31,LOOKUP($F17,TenantNames,TenantTotalRevenues)-SUM($JA17:ZP17),LOOKUP($F17,TenantNames,TenantMonthlyRents)),IF(AND((SUMIF($G$4:AHB$4,"&lt;"&amp;ZQ$4,$G17:AHB17))&gt;SUMIFS(TransactionAmounts,TenantSources,$F17,'Filtered Data'!$C$2:$C23,"&lt;"&amp;ZQ$4),ZQ$4&lt;TODAY()),"Late","Occupied")),)))</f>
        <v/>
      </c>
      <c r="ZR17" s="33" t="str">
        <f>IF(ISBLANK($F17),,IF(TODAY()=ZR$4,"Today",IF(AND(LOOKUP($F17,TenantNames,TenantStartDates)&lt;=ZR$4,LOOKUP($F17,TenantNames,TenantEndDates)&gt;=ZR$4),IF(OR(AND(DAY(LOOKUP($F17,TenantNames,TenantStartDates))&gt;28,DAY(EOMONTH(ZR$4,0))=28,DAY(ZR$4)=28),AND(DAY(LOOKUP($F17,TenantNames,TenantStartDates))&gt;30,DAY(EOMONTH(ZR$4,0))=30,DAY(ZR$4)=30),DAY(LOOKUP($F17,TenantNames,TenantStartDates))=DAY(ZR$4)),IF((LOOKUP($F17,TenantNames,TenantEndDates)-ZR$4)&lt;=31,LOOKUP($F17,TenantNames,TenantTotalRevenues)-SUM($JA17:ZQ17),LOOKUP($F17,TenantNames,TenantMonthlyRents)),IF(AND((SUMIF($G$4:AHB$4,"&lt;"&amp;ZR$4,$G17:AHB17))&gt;SUMIFS(TransactionAmounts,TenantSources,$F17,'Filtered Data'!$C$2:$C23,"&lt;"&amp;ZR$4),ZR$4&lt;TODAY()),"Late","Occupied")),)))</f>
        <v/>
      </c>
      <c r="ZS17" s="33" t="str">
        <f>IF(ISBLANK($F17),,IF(TODAY()=ZS$4,"Today",IF(AND(LOOKUP($F17,TenantNames,TenantStartDates)&lt;=ZS$4,LOOKUP($F17,TenantNames,TenantEndDates)&gt;=ZS$4),IF(OR(AND(DAY(LOOKUP($F17,TenantNames,TenantStartDates))&gt;28,DAY(EOMONTH(ZS$4,0))=28,DAY(ZS$4)=28),AND(DAY(LOOKUP($F17,TenantNames,TenantStartDates))&gt;30,DAY(EOMONTH(ZS$4,0))=30,DAY(ZS$4)=30),DAY(LOOKUP($F17,TenantNames,TenantStartDates))=DAY(ZS$4)),IF((LOOKUP($F17,TenantNames,TenantEndDates)-ZS$4)&lt;=31,LOOKUP($F17,TenantNames,TenantTotalRevenues)-SUM($JA17:ZR17),LOOKUP($F17,TenantNames,TenantMonthlyRents)),IF(AND((SUMIF($G$4:AHB$4,"&lt;"&amp;ZS$4,$G17:AHB17))&gt;SUMIFS(TransactionAmounts,TenantSources,$F17,'Filtered Data'!$C$2:$C23,"&lt;"&amp;ZS$4),ZS$4&lt;TODAY()),"Late","Occupied")),)))</f>
        <v/>
      </c>
      <c r="ZT17" s="33" t="str">
        <f>IF(ISBLANK($F17),,IF(TODAY()=ZT$4,"Today",IF(AND(LOOKUP($F17,TenantNames,TenantStartDates)&lt;=ZT$4,LOOKUP($F17,TenantNames,TenantEndDates)&gt;=ZT$4),IF(OR(AND(DAY(LOOKUP($F17,TenantNames,TenantStartDates))&gt;28,DAY(EOMONTH(ZT$4,0))=28,DAY(ZT$4)=28),AND(DAY(LOOKUP($F17,TenantNames,TenantStartDates))&gt;30,DAY(EOMONTH(ZT$4,0))=30,DAY(ZT$4)=30),DAY(LOOKUP($F17,TenantNames,TenantStartDates))=DAY(ZT$4)),IF((LOOKUP($F17,TenantNames,TenantEndDates)-ZT$4)&lt;=31,LOOKUP($F17,TenantNames,TenantTotalRevenues)-SUM($JA17:ZS17),LOOKUP($F17,TenantNames,TenantMonthlyRents)),IF(AND((SUMIF($G$4:AHB$4,"&lt;"&amp;ZT$4,$G17:AHB17))&gt;SUMIFS(TransactionAmounts,TenantSources,$F17,'Filtered Data'!$C$2:$C23,"&lt;"&amp;ZT$4),ZT$4&lt;TODAY()),"Late","Occupied")),)))</f>
        <v/>
      </c>
      <c r="ZU17" s="33" t="str">
        <f>IF(ISBLANK($F17),,IF(TODAY()=ZU$4,"Today",IF(AND(LOOKUP($F17,TenantNames,TenantStartDates)&lt;=ZU$4,LOOKUP($F17,TenantNames,TenantEndDates)&gt;=ZU$4),IF(OR(AND(DAY(LOOKUP($F17,TenantNames,TenantStartDates))&gt;28,DAY(EOMONTH(ZU$4,0))=28,DAY(ZU$4)=28),AND(DAY(LOOKUP($F17,TenantNames,TenantStartDates))&gt;30,DAY(EOMONTH(ZU$4,0))=30,DAY(ZU$4)=30),DAY(LOOKUP($F17,TenantNames,TenantStartDates))=DAY(ZU$4)),IF((LOOKUP($F17,TenantNames,TenantEndDates)-ZU$4)&lt;=31,LOOKUP($F17,TenantNames,TenantTotalRevenues)-SUM($JA17:ZT17),LOOKUP($F17,TenantNames,TenantMonthlyRents)),IF(AND((SUMIF($G$4:AHB$4,"&lt;"&amp;ZU$4,$G17:AHB17))&gt;SUMIFS(TransactionAmounts,TenantSources,$F17,'Filtered Data'!$C$2:$C23,"&lt;"&amp;ZU$4),ZU$4&lt;TODAY()),"Late","Occupied")),)))</f>
        <v/>
      </c>
      <c r="ZV17" s="33" t="str">
        <f>IF(ISBLANK($F17),,IF(TODAY()=ZV$4,"Today",IF(AND(LOOKUP($F17,TenantNames,TenantStartDates)&lt;=ZV$4,LOOKUP($F17,TenantNames,TenantEndDates)&gt;=ZV$4),IF(OR(AND(DAY(LOOKUP($F17,TenantNames,TenantStartDates))&gt;28,DAY(EOMONTH(ZV$4,0))=28,DAY(ZV$4)=28),AND(DAY(LOOKUP($F17,TenantNames,TenantStartDates))&gt;30,DAY(EOMONTH(ZV$4,0))=30,DAY(ZV$4)=30),DAY(LOOKUP($F17,TenantNames,TenantStartDates))=DAY(ZV$4)),IF((LOOKUP($F17,TenantNames,TenantEndDates)-ZV$4)&lt;=31,LOOKUP($F17,TenantNames,TenantTotalRevenues)-SUM($JA17:ZU17),LOOKUP($F17,TenantNames,TenantMonthlyRents)),IF(AND((SUMIF($G$4:AHB$4,"&lt;"&amp;ZV$4,$G17:AHB17))&gt;SUMIFS(TransactionAmounts,TenantSources,$F17,'Filtered Data'!$C$2:$C23,"&lt;"&amp;ZV$4),ZV$4&lt;TODAY()),"Late","Occupied")),)))</f>
        <v/>
      </c>
      <c r="ZW17" s="33" t="str">
        <f>IF(ISBLANK($F17),,IF(TODAY()=ZW$4,"Today",IF(AND(LOOKUP($F17,TenantNames,TenantStartDates)&lt;=ZW$4,LOOKUP($F17,TenantNames,TenantEndDates)&gt;=ZW$4),IF(OR(AND(DAY(LOOKUP($F17,TenantNames,TenantStartDates))&gt;28,DAY(EOMONTH(ZW$4,0))=28,DAY(ZW$4)=28),AND(DAY(LOOKUP($F17,TenantNames,TenantStartDates))&gt;30,DAY(EOMONTH(ZW$4,0))=30,DAY(ZW$4)=30),DAY(LOOKUP($F17,TenantNames,TenantStartDates))=DAY(ZW$4)),IF((LOOKUP($F17,TenantNames,TenantEndDates)-ZW$4)&lt;=31,LOOKUP($F17,TenantNames,TenantTotalRevenues)-SUM($JA17:ZV17),LOOKUP($F17,TenantNames,TenantMonthlyRents)),IF(AND((SUMIF($G$4:AHB$4,"&lt;"&amp;ZW$4,$G17:AHB17))&gt;SUMIFS(TransactionAmounts,TenantSources,$F17,'Filtered Data'!$C$2:$C23,"&lt;"&amp;ZW$4),ZW$4&lt;TODAY()),"Late","Occupied")),)))</f>
        <v/>
      </c>
      <c r="ZX17" s="33" t="str">
        <f>IF(ISBLANK($F17),,IF(TODAY()=ZX$4,"Today",IF(AND(LOOKUP($F17,TenantNames,TenantStartDates)&lt;=ZX$4,LOOKUP($F17,TenantNames,TenantEndDates)&gt;=ZX$4),IF(OR(AND(DAY(LOOKUP($F17,TenantNames,TenantStartDates))&gt;28,DAY(EOMONTH(ZX$4,0))=28,DAY(ZX$4)=28),AND(DAY(LOOKUP($F17,TenantNames,TenantStartDates))&gt;30,DAY(EOMONTH(ZX$4,0))=30,DAY(ZX$4)=30),DAY(LOOKUP($F17,TenantNames,TenantStartDates))=DAY(ZX$4)),IF((LOOKUP($F17,TenantNames,TenantEndDates)-ZX$4)&lt;=31,LOOKUP($F17,TenantNames,TenantTotalRevenues)-SUM($JA17:ZW17),LOOKUP($F17,TenantNames,TenantMonthlyRents)),IF(AND((SUMIF($G$4:AHB$4,"&lt;"&amp;ZX$4,$G17:AHB17))&gt;SUMIFS(TransactionAmounts,TenantSources,$F17,'Filtered Data'!$C$2:$C23,"&lt;"&amp;ZX$4),ZX$4&lt;TODAY()),"Late","Occupied")),)))</f>
        <v/>
      </c>
      <c r="ZY17" s="33" t="str">
        <f>IF(ISBLANK($F17),,IF(TODAY()=ZY$4,"Today",IF(AND(LOOKUP($F17,TenantNames,TenantStartDates)&lt;=ZY$4,LOOKUP($F17,TenantNames,TenantEndDates)&gt;=ZY$4),IF(OR(AND(DAY(LOOKUP($F17,TenantNames,TenantStartDates))&gt;28,DAY(EOMONTH(ZY$4,0))=28,DAY(ZY$4)=28),AND(DAY(LOOKUP($F17,TenantNames,TenantStartDates))&gt;30,DAY(EOMONTH(ZY$4,0))=30,DAY(ZY$4)=30),DAY(LOOKUP($F17,TenantNames,TenantStartDates))=DAY(ZY$4)),IF((LOOKUP($F17,TenantNames,TenantEndDates)-ZY$4)&lt;=31,LOOKUP($F17,TenantNames,TenantTotalRevenues)-SUM($JA17:ZX17),LOOKUP($F17,TenantNames,TenantMonthlyRents)),IF(AND((SUMIF($G$4:AHB$4,"&lt;"&amp;ZY$4,$G17:AHB17))&gt;SUMIFS(TransactionAmounts,TenantSources,$F17,'Filtered Data'!$C$2:$C23,"&lt;"&amp;ZY$4),ZY$4&lt;TODAY()),"Late","Occupied")),)))</f>
        <v/>
      </c>
      <c r="ZZ17" s="33" t="str">
        <f>IF(ISBLANK($F17),,IF(TODAY()=ZZ$4,"Today",IF(AND(LOOKUP($F17,TenantNames,TenantStartDates)&lt;=ZZ$4,LOOKUP($F17,TenantNames,TenantEndDates)&gt;=ZZ$4),IF(OR(AND(DAY(LOOKUP($F17,TenantNames,TenantStartDates))&gt;28,DAY(EOMONTH(ZZ$4,0))=28,DAY(ZZ$4)=28),AND(DAY(LOOKUP($F17,TenantNames,TenantStartDates))&gt;30,DAY(EOMONTH(ZZ$4,0))=30,DAY(ZZ$4)=30),DAY(LOOKUP($F17,TenantNames,TenantStartDates))=DAY(ZZ$4)),IF((LOOKUP($F17,TenantNames,TenantEndDates)-ZZ$4)&lt;=31,LOOKUP($F17,TenantNames,TenantTotalRevenues)-SUM($JA17:ZY17),LOOKUP($F17,TenantNames,TenantMonthlyRents)),IF(AND((SUMIF($G$4:AHB$4,"&lt;"&amp;ZZ$4,$G17:AHB17))&gt;SUMIFS(TransactionAmounts,TenantSources,$F17,'Filtered Data'!$C$2:$C23,"&lt;"&amp;ZZ$4),ZZ$4&lt;TODAY()),"Late","Occupied")),)))</f>
        <v/>
      </c>
      <c r="AAA17" s="33" t="str">
        <f>IF(ISBLANK($F17),,IF(TODAY()=AAA$4,"Today",IF(AND(LOOKUP($F17,TenantNames,TenantStartDates)&lt;=AAA$4,LOOKUP($F17,TenantNames,TenantEndDates)&gt;=AAA$4),IF(OR(AND(DAY(LOOKUP($F17,TenantNames,TenantStartDates))&gt;28,DAY(EOMONTH(AAA$4,0))=28,DAY(AAA$4)=28),AND(DAY(LOOKUP($F17,TenantNames,TenantStartDates))&gt;30,DAY(EOMONTH(AAA$4,0))=30,DAY(AAA$4)=30),DAY(LOOKUP($F17,TenantNames,TenantStartDates))=DAY(AAA$4)),IF((LOOKUP($F17,TenantNames,TenantEndDates)-AAA$4)&lt;=31,LOOKUP($F17,TenantNames,TenantTotalRevenues)-SUM($JA17:ZZ17),LOOKUP($F17,TenantNames,TenantMonthlyRents)),IF(AND((SUMIF($G$4:AHB$4,"&lt;"&amp;AAA$4,$G17:AHB17))&gt;SUMIFS(TransactionAmounts,TenantSources,$F17,'Filtered Data'!$C$2:$C23,"&lt;"&amp;AAA$4),AAA$4&lt;TODAY()),"Late","Occupied")),)))</f>
        <v/>
      </c>
      <c r="AAB17" s="33" t="str">
        <f>IF(ISBLANK($F17),,IF(TODAY()=AAB$4,"Today",IF(AND(LOOKUP($F17,TenantNames,TenantStartDates)&lt;=AAB$4,LOOKUP($F17,TenantNames,TenantEndDates)&gt;=AAB$4),IF(OR(AND(DAY(LOOKUP($F17,TenantNames,TenantStartDates))&gt;28,DAY(EOMONTH(AAB$4,0))=28,DAY(AAB$4)=28),AND(DAY(LOOKUP($F17,TenantNames,TenantStartDates))&gt;30,DAY(EOMONTH(AAB$4,0))=30,DAY(AAB$4)=30),DAY(LOOKUP($F17,TenantNames,TenantStartDates))=DAY(AAB$4)),IF((LOOKUP($F17,TenantNames,TenantEndDates)-AAB$4)&lt;=31,LOOKUP($F17,TenantNames,TenantTotalRevenues)-SUM($JA17:AAA17),LOOKUP($F17,TenantNames,TenantMonthlyRents)),IF(AND((SUMIF($G$4:AHB$4,"&lt;"&amp;AAB$4,$G17:AHB17))&gt;SUMIFS(TransactionAmounts,TenantSources,$F17,'Filtered Data'!$C$2:$C23,"&lt;"&amp;AAB$4),AAB$4&lt;TODAY()),"Late","Occupied")),)))</f>
        <v/>
      </c>
      <c r="AAC17" s="33" t="str">
        <f>IF(ISBLANK($F17),,IF(TODAY()=AAC$4,"Today",IF(AND(LOOKUP($F17,TenantNames,TenantStartDates)&lt;=AAC$4,LOOKUP($F17,TenantNames,TenantEndDates)&gt;=AAC$4),IF(OR(AND(DAY(LOOKUP($F17,TenantNames,TenantStartDates))&gt;28,DAY(EOMONTH(AAC$4,0))=28,DAY(AAC$4)=28),AND(DAY(LOOKUP($F17,TenantNames,TenantStartDates))&gt;30,DAY(EOMONTH(AAC$4,0))=30,DAY(AAC$4)=30),DAY(LOOKUP($F17,TenantNames,TenantStartDates))=DAY(AAC$4)),IF((LOOKUP($F17,TenantNames,TenantEndDates)-AAC$4)&lt;=31,LOOKUP($F17,TenantNames,TenantTotalRevenues)-SUM($JA17:AAB17),LOOKUP($F17,TenantNames,TenantMonthlyRents)),IF(AND((SUMIF($G$4:AHB$4,"&lt;"&amp;AAC$4,$G17:AHB17))&gt;SUMIFS(TransactionAmounts,TenantSources,$F17,'Filtered Data'!$C$2:$C23,"&lt;"&amp;AAC$4),AAC$4&lt;TODAY()),"Late","Occupied")),)))</f>
        <v/>
      </c>
      <c r="AAD17" s="33" t="str">
        <f>IF(ISBLANK($F17),,IF(TODAY()=AAD$4,"Today",IF(AND(LOOKUP($F17,TenantNames,TenantStartDates)&lt;=AAD$4,LOOKUP($F17,TenantNames,TenantEndDates)&gt;=AAD$4),IF(OR(AND(DAY(LOOKUP($F17,TenantNames,TenantStartDates))&gt;28,DAY(EOMONTH(AAD$4,0))=28,DAY(AAD$4)=28),AND(DAY(LOOKUP($F17,TenantNames,TenantStartDates))&gt;30,DAY(EOMONTH(AAD$4,0))=30,DAY(AAD$4)=30),DAY(LOOKUP($F17,TenantNames,TenantStartDates))=DAY(AAD$4)),IF((LOOKUP($F17,TenantNames,TenantEndDates)-AAD$4)&lt;=31,LOOKUP($F17,TenantNames,TenantTotalRevenues)-SUM($JA17:AAC17),LOOKUP($F17,TenantNames,TenantMonthlyRents)),IF(AND((SUMIF($G$4:AHB$4,"&lt;"&amp;AAD$4,$G17:AHB17))&gt;SUMIFS(TransactionAmounts,TenantSources,$F17,'Filtered Data'!$C$2:$C23,"&lt;"&amp;AAD$4),AAD$4&lt;TODAY()),"Late","Occupied")),)))</f>
        <v/>
      </c>
      <c r="AAE17" s="33" t="str">
        <f>IF(ISBLANK($F17),,IF(TODAY()=AAE$4,"Today",IF(AND(LOOKUP($F17,TenantNames,TenantStartDates)&lt;=AAE$4,LOOKUP($F17,TenantNames,TenantEndDates)&gt;=AAE$4),IF(OR(AND(DAY(LOOKUP($F17,TenantNames,TenantStartDates))&gt;28,DAY(EOMONTH(AAE$4,0))=28,DAY(AAE$4)=28),AND(DAY(LOOKUP($F17,TenantNames,TenantStartDates))&gt;30,DAY(EOMONTH(AAE$4,0))=30,DAY(AAE$4)=30),DAY(LOOKUP($F17,TenantNames,TenantStartDates))=DAY(AAE$4)),IF((LOOKUP($F17,TenantNames,TenantEndDates)-AAE$4)&lt;=31,LOOKUP($F17,TenantNames,TenantTotalRevenues)-SUM($JA17:AAD17),LOOKUP($F17,TenantNames,TenantMonthlyRents)),IF(AND((SUMIF($G$4:AHB$4,"&lt;"&amp;AAE$4,$G17:AHB17))&gt;SUMIFS(TransactionAmounts,TenantSources,$F17,'Filtered Data'!$C$2:$C23,"&lt;"&amp;AAE$4),AAE$4&lt;TODAY()),"Late","Occupied")),)))</f>
        <v/>
      </c>
      <c r="AAF17" s="33" t="str">
        <f>IF(ISBLANK($F17),,IF(TODAY()=AAF$4,"Today",IF(AND(LOOKUP($F17,TenantNames,TenantStartDates)&lt;=AAF$4,LOOKUP($F17,TenantNames,TenantEndDates)&gt;=AAF$4),IF(OR(AND(DAY(LOOKUP($F17,TenantNames,TenantStartDates))&gt;28,DAY(EOMONTH(AAF$4,0))=28,DAY(AAF$4)=28),AND(DAY(LOOKUP($F17,TenantNames,TenantStartDates))&gt;30,DAY(EOMONTH(AAF$4,0))=30,DAY(AAF$4)=30),DAY(LOOKUP($F17,TenantNames,TenantStartDates))=DAY(AAF$4)),IF((LOOKUP($F17,TenantNames,TenantEndDates)-AAF$4)&lt;=31,LOOKUP($F17,TenantNames,TenantTotalRevenues)-SUM($JA17:AAE17),LOOKUP($F17,TenantNames,TenantMonthlyRents)),IF(AND((SUMIF($G$4:AHB$4,"&lt;"&amp;AAF$4,$G17:AHB17))&gt;SUMIFS(TransactionAmounts,TenantSources,$F17,'Filtered Data'!$C$2:$C23,"&lt;"&amp;AAF$4),AAF$4&lt;TODAY()),"Late","Occupied")),)))</f>
        <v/>
      </c>
      <c r="AAG17" s="33" t="str">
        <f>IF(ISBLANK($F17),,IF(TODAY()=AAG$4,"Today",IF(AND(LOOKUP($F17,TenantNames,TenantStartDates)&lt;=AAG$4,LOOKUP($F17,TenantNames,TenantEndDates)&gt;=AAG$4),IF(OR(AND(DAY(LOOKUP($F17,TenantNames,TenantStartDates))&gt;28,DAY(EOMONTH(AAG$4,0))=28,DAY(AAG$4)=28),AND(DAY(LOOKUP($F17,TenantNames,TenantStartDates))&gt;30,DAY(EOMONTH(AAG$4,0))=30,DAY(AAG$4)=30),DAY(LOOKUP($F17,TenantNames,TenantStartDates))=DAY(AAG$4)),IF((LOOKUP($F17,TenantNames,TenantEndDates)-AAG$4)&lt;=31,LOOKUP($F17,TenantNames,TenantTotalRevenues)-SUM($JA17:AAF17),LOOKUP($F17,TenantNames,TenantMonthlyRents)),IF(AND((SUMIF($G$4:AHB$4,"&lt;"&amp;AAG$4,$G17:AHB17))&gt;SUMIFS(TransactionAmounts,TenantSources,$F17,'Filtered Data'!$C$2:$C23,"&lt;"&amp;AAG$4),AAG$4&lt;TODAY()),"Late","Occupied")),)))</f>
        <v/>
      </c>
      <c r="AAH17" s="33" t="str">
        <f>IF(ISBLANK($F17),,IF(TODAY()=AAH$4,"Today",IF(AND(LOOKUP($F17,TenantNames,TenantStartDates)&lt;=AAH$4,LOOKUP($F17,TenantNames,TenantEndDates)&gt;=AAH$4),IF(OR(AND(DAY(LOOKUP($F17,TenantNames,TenantStartDates))&gt;28,DAY(EOMONTH(AAH$4,0))=28,DAY(AAH$4)=28),AND(DAY(LOOKUP($F17,TenantNames,TenantStartDates))&gt;30,DAY(EOMONTH(AAH$4,0))=30,DAY(AAH$4)=30),DAY(LOOKUP($F17,TenantNames,TenantStartDates))=DAY(AAH$4)),IF((LOOKUP($F17,TenantNames,TenantEndDates)-AAH$4)&lt;=31,LOOKUP($F17,TenantNames,TenantTotalRevenues)-SUM($JA17:AAG17),LOOKUP($F17,TenantNames,TenantMonthlyRents)),IF(AND((SUMIF($G$4:AHB$4,"&lt;"&amp;AAH$4,$G17:AHB17))&gt;SUMIFS(TransactionAmounts,TenantSources,$F17,'Filtered Data'!$C$2:$C23,"&lt;"&amp;AAH$4),AAH$4&lt;TODAY()),"Late","Occupied")),)))</f>
        <v/>
      </c>
      <c r="AAI17" s="33" t="str">
        <f>IF(ISBLANK($F17),,IF(TODAY()=AAI$4,"Today",IF(AND(LOOKUP($F17,TenantNames,TenantStartDates)&lt;=AAI$4,LOOKUP($F17,TenantNames,TenantEndDates)&gt;=AAI$4),IF(OR(AND(DAY(LOOKUP($F17,TenantNames,TenantStartDates))&gt;28,DAY(EOMONTH(AAI$4,0))=28,DAY(AAI$4)=28),AND(DAY(LOOKUP($F17,TenantNames,TenantStartDates))&gt;30,DAY(EOMONTH(AAI$4,0))=30,DAY(AAI$4)=30),DAY(LOOKUP($F17,TenantNames,TenantStartDates))=DAY(AAI$4)),IF((LOOKUP($F17,TenantNames,TenantEndDates)-AAI$4)&lt;=31,LOOKUP($F17,TenantNames,TenantTotalRevenues)-SUM($JA17:AAH17),LOOKUP($F17,TenantNames,TenantMonthlyRents)),IF(AND((SUMIF($G$4:AHB$4,"&lt;"&amp;AAI$4,$G17:AHB17))&gt;SUMIFS(TransactionAmounts,TenantSources,$F17,'Filtered Data'!$C$2:$C23,"&lt;"&amp;AAI$4),AAI$4&lt;TODAY()),"Late","Occupied")),)))</f>
        <v/>
      </c>
      <c r="AAJ17" s="33" t="str">
        <f>IF(ISBLANK($F17),,IF(TODAY()=AAJ$4,"Today",IF(AND(LOOKUP($F17,TenantNames,TenantStartDates)&lt;=AAJ$4,LOOKUP($F17,TenantNames,TenantEndDates)&gt;=AAJ$4),IF(OR(AND(DAY(LOOKUP($F17,TenantNames,TenantStartDates))&gt;28,DAY(EOMONTH(AAJ$4,0))=28,DAY(AAJ$4)=28),AND(DAY(LOOKUP($F17,TenantNames,TenantStartDates))&gt;30,DAY(EOMONTH(AAJ$4,0))=30,DAY(AAJ$4)=30),DAY(LOOKUP($F17,TenantNames,TenantStartDates))=DAY(AAJ$4)),IF((LOOKUP($F17,TenantNames,TenantEndDates)-AAJ$4)&lt;=31,LOOKUP($F17,TenantNames,TenantTotalRevenues)-SUM($JA17:AAI17),LOOKUP($F17,TenantNames,TenantMonthlyRents)),IF(AND((SUMIF($G$4:AHB$4,"&lt;"&amp;AAJ$4,$G17:AHB17))&gt;SUMIFS(TransactionAmounts,TenantSources,$F17,'Filtered Data'!$C$2:$C23,"&lt;"&amp;AAJ$4),AAJ$4&lt;TODAY()),"Late","Occupied")),)))</f>
        <v/>
      </c>
      <c r="AAK17" s="33" t="str">
        <f>IF(ISBLANK($F17),,IF(TODAY()=AAK$4,"Today",IF(AND(LOOKUP($F17,TenantNames,TenantStartDates)&lt;=AAK$4,LOOKUP($F17,TenantNames,TenantEndDates)&gt;=AAK$4),IF(OR(AND(DAY(LOOKUP($F17,TenantNames,TenantStartDates))&gt;28,DAY(EOMONTH(AAK$4,0))=28,DAY(AAK$4)=28),AND(DAY(LOOKUP($F17,TenantNames,TenantStartDates))&gt;30,DAY(EOMONTH(AAK$4,0))=30,DAY(AAK$4)=30),DAY(LOOKUP($F17,TenantNames,TenantStartDates))=DAY(AAK$4)),IF((LOOKUP($F17,TenantNames,TenantEndDates)-AAK$4)&lt;=31,LOOKUP($F17,TenantNames,TenantTotalRevenues)-SUM($JA17:AAJ17),LOOKUP($F17,TenantNames,TenantMonthlyRents)),IF(AND((SUMIF($G$4:AHB$4,"&lt;"&amp;AAK$4,$G17:AHB17))&gt;SUMIFS(TransactionAmounts,TenantSources,$F17,'Filtered Data'!$C$2:$C23,"&lt;"&amp;AAK$4),AAK$4&lt;TODAY()),"Late","Occupied")),)))</f>
        <v/>
      </c>
      <c r="AAL17" s="33" t="str">
        <f>IF(ISBLANK($F17),,IF(TODAY()=AAL$4,"Today",IF(AND(LOOKUP($F17,TenantNames,TenantStartDates)&lt;=AAL$4,LOOKUP($F17,TenantNames,TenantEndDates)&gt;=AAL$4),IF(OR(AND(DAY(LOOKUP($F17,TenantNames,TenantStartDates))&gt;28,DAY(EOMONTH(AAL$4,0))=28,DAY(AAL$4)=28),AND(DAY(LOOKUP($F17,TenantNames,TenantStartDates))&gt;30,DAY(EOMONTH(AAL$4,0))=30,DAY(AAL$4)=30),DAY(LOOKUP($F17,TenantNames,TenantStartDates))=DAY(AAL$4)),IF((LOOKUP($F17,TenantNames,TenantEndDates)-AAL$4)&lt;=31,LOOKUP($F17,TenantNames,TenantTotalRevenues)-SUM($JA17:AAK17),LOOKUP($F17,TenantNames,TenantMonthlyRents)),IF(AND((SUMIF($G$4:AHB$4,"&lt;"&amp;AAL$4,$G17:AHB17))&gt;SUMIFS(TransactionAmounts,TenantSources,$F17,'Filtered Data'!$C$2:$C23,"&lt;"&amp;AAL$4),AAL$4&lt;TODAY()),"Late","Occupied")),)))</f>
        <v/>
      </c>
      <c r="AAM17" s="33" t="str">
        <f>IF(ISBLANK($F17),,IF(TODAY()=AAM$4,"Today",IF(AND(LOOKUP($F17,TenantNames,TenantStartDates)&lt;=AAM$4,LOOKUP($F17,TenantNames,TenantEndDates)&gt;=AAM$4),IF(OR(AND(DAY(LOOKUP($F17,TenantNames,TenantStartDates))&gt;28,DAY(EOMONTH(AAM$4,0))=28,DAY(AAM$4)=28),AND(DAY(LOOKUP($F17,TenantNames,TenantStartDates))&gt;30,DAY(EOMONTH(AAM$4,0))=30,DAY(AAM$4)=30),DAY(LOOKUP($F17,TenantNames,TenantStartDates))=DAY(AAM$4)),IF((LOOKUP($F17,TenantNames,TenantEndDates)-AAM$4)&lt;=31,LOOKUP($F17,TenantNames,TenantTotalRevenues)-SUM($JA17:AAL17),LOOKUP($F17,TenantNames,TenantMonthlyRents)),IF(AND((SUMIF($G$4:AHB$4,"&lt;"&amp;AAM$4,$G17:AHB17))&gt;SUMIFS(TransactionAmounts,TenantSources,$F17,'Filtered Data'!$C$2:$C23,"&lt;"&amp;AAM$4),AAM$4&lt;TODAY()),"Late","Occupied")),)))</f>
        <v/>
      </c>
      <c r="AAN17" s="33" t="str">
        <f>IF(ISBLANK($F17),,IF(TODAY()=AAN$4,"Today",IF(AND(LOOKUP($F17,TenantNames,TenantStartDates)&lt;=AAN$4,LOOKUP($F17,TenantNames,TenantEndDates)&gt;=AAN$4),IF(OR(AND(DAY(LOOKUP($F17,TenantNames,TenantStartDates))&gt;28,DAY(EOMONTH(AAN$4,0))=28,DAY(AAN$4)=28),AND(DAY(LOOKUP($F17,TenantNames,TenantStartDates))&gt;30,DAY(EOMONTH(AAN$4,0))=30,DAY(AAN$4)=30),DAY(LOOKUP($F17,TenantNames,TenantStartDates))=DAY(AAN$4)),IF((LOOKUP($F17,TenantNames,TenantEndDates)-AAN$4)&lt;=31,LOOKUP($F17,TenantNames,TenantTotalRevenues)-SUM($JA17:AAM17),LOOKUP($F17,TenantNames,TenantMonthlyRents)),IF(AND((SUMIF($G$4:AHB$4,"&lt;"&amp;AAN$4,$G17:AHB17))&gt;SUMIFS(TransactionAmounts,TenantSources,$F17,'Filtered Data'!$C$2:$C23,"&lt;"&amp;AAN$4),AAN$4&lt;TODAY()),"Late","Occupied")),)))</f>
        <v/>
      </c>
      <c r="AAO17" s="33" t="str">
        <f>IF(ISBLANK($F17),,IF(TODAY()=AAO$4,"Today",IF(AND(LOOKUP($F17,TenantNames,TenantStartDates)&lt;=AAO$4,LOOKUP($F17,TenantNames,TenantEndDates)&gt;=AAO$4),IF(OR(AND(DAY(LOOKUP($F17,TenantNames,TenantStartDates))&gt;28,DAY(EOMONTH(AAO$4,0))=28,DAY(AAO$4)=28),AND(DAY(LOOKUP($F17,TenantNames,TenantStartDates))&gt;30,DAY(EOMONTH(AAO$4,0))=30,DAY(AAO$4)=30),DAY(LOOKUP($F17,TenantNames,TenantStartDates))=DAY(AAO$4)),IF((LOOKUP($F17,TenantNames,TenantEndDates)-AAO$4)&lt;=31,LOOKUP($F17,TenantNames,TenantTotalRevenues)-SUM($JA17:AAN17),LOOKUP($F17,TenantNames,TenantMonthlyRents)),IF(AND((SUMIF($G$4:AHB$4,"&lt;"&amp;AAO$4,$G17:AHB17))&gt;SUMIFS(TransactionAmounts,TenantSources,$F17,'Filtered Data'!$C$2:$C23,"&lt;"&amp;AAO$4),AAO$4&lt;TODAY()),"Late","Occupied")),)))</f>
        <v/>
      </c>
      <c r="AAP17" s="33" t="str">
        <f>IF(ISBLANK($F17),,IF(TODAY()=AAP$4,"Today",IF(AND(LOOKUP($F17,TenantNames,TenantStartDates)&lt;=AAP$4,LOOKUP($F17,TenantNames,TenantEndDates)&gt;=AAP$4),IF(OR(AND(DAY(LOOKUP($F17,TenantNames,TenantStartDates))&gt;28,DAY(EOMONTH(AAP$4,0))=28,DAY(AAP$4)=28),AND(DAY(LOOKUP($F17,TenantNames,TenantStartDates))&gt;30,DAY(EOMONTH(AAP$4,0))=30,DAY(AAP$4)=30),DAY(LOOKUP($F17,TenantNames,TenantStartDates))=DAY(AAP$4)),IF((LOOKUP($F17,TenantNames,TenantEndDates)-AAP$4)&lt;=31,LOOKUP($F17,TenantNames,TenantTotalRevenues)-SUM($JA17:AAO17),LOOKUP($F17,TenantNames,TenantMonthlyRents)),IF(AND((SUMIF($G$4:AHB$4,"&lt;"&amp;AAP$4,$G17:AHB17))&gt;SUMIFS(TransactionAmounts,TenantSources,$F17,'Filtered Data'!$C$2:$C23,"&lt;"&amp;AAP$4),AAP$4&lt;TODAY()),"Late","Occupied")),)))</f>
        <v/>
      </c>
      <c r="AAQ17" s="33" t="str">
        <f>IF(ISBLANK($F17),,IF(TODAY()=AAQ$4,"Today",IF(AND(LOOKUP($F17,TenantNames,TenantStartDates)&lt;=AAQ$4,LOOKUP($F17,TenantNames,TenantEndDates)&gt;=AAQ$4),IF(OR(AND(DAY(LOOKUP($F17,TenantNames,TenantStartDates))&gt;28,DAY(EOMONTH(AAQ$4,0))=28,DAY(AAQ$4)=28),AND(DAY(LOOKUP($F17,TenantNames,TenantStartDates))&gt;30,DAY(EOMONTH(AAQ$4,0))=30,DAY(AAQ$4)=30),DAY(LOOKUP($F17,TenantNames,TenantStartDates))=DAY(AAQ$4)),IF((LOOKUP($F17,TenantNames,TenantEndDates)-AAQ$4)&lt;=31,LOOKUP($F17,TenantNames,TenantTotalRevenues)-SUM($JA17:AAP17),LOOKUP($F17,TenantNames,TenantMonthlyRents)),IF(AND((SUMIF($G$4:AHB$4,"&lt;"&amp;AAQ$4,$G17:AHB17))&gt;SUMIFS(TransactionAmounts,TenantSources,$F17,'Filtered Data'!$C$2:$C23,"&lt;"&amp;AAQ$4),AAQ$4&lt;TODAY()),"Late","Occupied")),)))</f>
        <v/>
      </c>
      <c r="AAR17" s="33" t="str">
        <f>IF(ISBLANK($F17),,IF(TODAY()=AAR$4,"Today",IF(AND(LOOKUP($F17,TenantNames,TenantStartDates)&lt;=AAR$4,LOOKUP($F17,TenantNames,TenantEndDates)&gt;=AAR$4),IF(OR(AND(DAY(LOOKUP($F17,TenantNames,TenantStartDates))&gt;28,DAY(EOMONTH(AAR$4,0))=28,DAY(AAR$4)=28),AND(DAY(LOOKUP($F17,TenantNames,TenantStartDates))&gt;30,DAY(EOMONTH(AAR$4,0))=30,DAY(AAR$4)=30),DAY(LOOKUP($F17,TenantNames,TenantStartDates))=DAY(AAR$4)),IF((LOOKUP($F17,TenantNames,TenantEndDates)-AAR$4)&lt;=31,LOOKUP($F17,TenantNames,TenantTotalRevenues)-SUM($JA17:AAQ17),LOOKUP($F17,TenantNames,TenantMonthlyRents)),IF(AND((SUMIF($G$4:AHB$4,"&lt;"&amp;AAR$4,$G17:AHB17))&gt;SUMIFS(TransactionAmounts,TenantSources,$F17,'Filtered Data'!$C$2:$C23,"&lt;"&amp;AAR$4),AAR$4&lt;TODAY()),"Late","Occupied")),)))</f>
        <v/>
      </c>
      <c r="AAS17" s="33" t="str">
        <f>IF(ISBLANK($F17),,IF(TODAY()=AAS$4,"Today",IF(AND(LOOKUP($F17,TenantNames,TenantStartDates)&lt;=AAS$4,LOOKUP($F17,TenantNames,TenantEndDates)&gt;=AAS$4),IF(OR(AND(DAY(LOOKUP($F17,TenantNames,TenantStartDates))&gt;28,DAY(EOMONTH(AAS$4,0))=28,DAY(AAS$4)=28),AND(DAY(LOOKUP($F17,TenantNames,TenantStartDates))&gt;30,DAY(EOMONTH(AAS$4,0))=30,DAY(AAS$4)=30),DAY(LOOKUP($F17,TenantNames,TenantStartDates))=DAY(AAS$4)),IF((LOOKUP($F17,TenantNames,TenantEndDates)-AAS$4)&lt;=31,LOOKUP($F17,TenantNames,TenantTotalRevenues)-SUM($JA17:AAR17),LOOKUP($F17,TenantNames,TenantMonthlyRents)),IF(AND((SUMIF($G$4:AHB$4,"&lt;"&amp;AAS$4,$G17:AHB17))&gt;SUMIFS(TransactionAmounts,TenantSources,$F17,'Filtered Data'!$C$2:$C23,"&lt;"&amp;AAS$4),AAS$4&lt;TODAY()),"Late","Occupied")),)))</f>
        <v/>
      </c>
      <c r="AAT17" s="33" t="str">
        <f>IF(ISBLANK($F17),,IF(TODAY()=AAT$4,"Today",IF(AND(LOOKUP($F17,TenantNames,TenantStartDates)&lt;=AAT$4,LOOKUP($F17,TenantNames,TenantEndDates)&gt;=AAT$4),IF(OR(AND(DAY(LOOKUP($F17,TenantNames,TenantStartDates))&gt;28,DAY(EOMONTH(AAT$4,0))=28,DAY(AAT$4)=28),AND(DAY(LOOKUP($F17,TenantNames,TenantStartDates))&gt;30,DAY(EOMONTH(AAT$4,0))=30,DAY(AAT$4)=30),DAY(LOOKUP($F17,TenantNames,TenantStartDates))=DAY(AAT$4)),IF((LOOKUP($F17,TenantNames,TenantEndDates)-AAT$4)&lt;=31,LOOKUP($F17,TenantNames,TenantTotalRevenues)-SUM($JA17:AAS17),LOOKUP($F17,TenantNames,TenantMonthlyRents)),IF(AND((SUMIF($G$4:AHB$4,"&lt;"&amp;AAT$4,$G17:AHB17))&gt;SUMIFS(TransactionAmounts,TenantSources,$F17,'Filtered Data'!$C$2:$C23,"&lt;"&amp;AAT$4),AAT$4&lt;TODAY()),"Late","Occupied")),)))</f>
        <v/>
      </c>
      <c r="AAU17" s="33" t="str">
        <f>IF(ISBLANK($F17),,IF(TODAY()=AAU$4,"Today",IF(AND(LOOKUP($F17,TenantNames,TenantStartDates)&lt;=AAU$4,LOOKUP($F17,TenantNames,TenantEndDates)&gt;=AAU$4),IF(OR(AND(DAY(LOOKUP($F17,TenantNames,TenantStartDates))&gt;28,DAY(EOMONTH(AAU$4,0))=28,DAY(AAU$4)=28),AND(DAY(LOOKUP($F17,TenantNames,TenantStartDates))&gt;30,DAY(EOMONTH(AAU$4,0))=30,DAY(AAU$4)=30),DAY(LOOKUP($F17,TenantNames,TenantStartDates))=DAY(AAU$4)),IF((LOOKUP($F17,TenantNames,TenantEndDates)-AAU$4)&lt;=31,LOOKUP($F17,TenantNames,TenantTotalRevenues)-SUM($JA17:AAT17),LOOKUP($F17,TenantNames,TenantMonthlyRents)),IF(AND((SUMIF($G$4:AHB$4,"&lt;"&amp;AAU$4,$G17:AHB17))&gt;SUMIFS(TransactionAmounts,TenantSources,$F17,'Filtered Data'!$C$2:$C23,"&lt;"&amp;AAU$4),AAU$4&lt;TODAY()),"Late","Occupied")),)))</f>
        <v/>
      </c>
      <c r="AAV17" s="33" t="str">
        <f>IF(ISBLANK($F17),,IF(TODAY()=AAV$4,"Today",IF(AND(LOOKUP($F17,TenantNames,TenantStartDates)&lt;=AAV$4,LOOKUP($F17,TenantNames,TenantEndDates)&gt;=AAV$4),IF(OR(AND(DAY(LOOKUP($F17,TenantNames,TenantStartDates))&gt;28,DAY(EOMONTH(AAV$4,0))=28,DAY(AAV$4)=28),AND(DAY(LOOKUP($F17,TenantNames,TenantStartDates))&gt;30,DAY(EOMONTH(AAV$4,0))=30,DAY(AAV$4)=30),DAY(LOOKUP($F17,TenantNames,TenantStartDates))=DAY(AAV$4)),IF((LOOKUP($F17,TenantNames,TenantEndDates)-AAV$4)&lt;=31,LOOKUP($F17,TenantNames,TenantTotalRevenues)-SUM($JA17:AAU17),LOOKUP($F17,TenantNames,TenantMonthlyRents)),IF(AND((SUMIF($G$4:AHB$4,"&lt;"&amp;AAV$4,$G17:AHB17))&gt;SUMIFS(TransactionAmounts,TenantSources,$F17,'Filtered Data'!$C$2:$C23,"&lt;"&amp;AAV$4),AAV$4&lt;TODAY()),"Late","Occupied")),)))</f>
        <v/>
      </c>
      <c r="AAW17" s="33" t="str">
        <f>IF(ISBLANK($F17),,IF(TODAY()=AAW$4,"Today",IF(AND(LOOKUP($F17,TenantNames,TenantStartDates)&lt;=AAW$4,LOOKUP($F17,TenantNames,TenantEndDates)&gt;=AAW$4),IF(OR(AND(DAY(LOOKUP($F17,TenantNames,TenantStartDates))&gt;28,DAY(EOMONTH(AAW$4,0))=28,DAY(AAW$4)=28),AND(DAY(LOOKUP($F17,TenantNames,TenantStartDates))&gt;30,DAY(EOMONTH(AAW$4,0))=30,DAY(AAW$4)=30),DAY(LOOKUP($F17,TenantNames,TenantStartDates))=DAY(AAW$4)),IF((LOOKUP($F17,TenantNames,TenantEndDates)-AAW$4)&lt;=31,LOOKUP($F17,TenantNames,TenantTotalRevenues)-SUM($JA17:AAV17),LOOKUP($F17,TenantNames,TenantMonthlyRents)),IF(AND((SUMIF($G$4:AHB$4,"&lt;"&amp;AAW$4,$G17:AHB17))&gt;SUMIFS(TransactionAmounts,TenantSources,$F17,'Filtered Data'!$C$2:$C23,"&lt;"&amp;AAW$4),AAW$4&lt;TODAY()),"Late","Occupied")),)))</f>
        <v/>
      </c>
      <c r="AAX17" s="33" t="str">
        <f>IF(ISBLANK($F17),,IF(TODAY()=AAX$4,"Today",IF(AND(LOOKUP($F17,TenantNames,TenantStartDates)&lt;=AAX$4,LOOKUP($F17,TenantNames,TenantEndDates)&gt;=AAX$4),IF(OR(AND(DAY(LOOKUP($F17,TenantNames,TenantStartDates))&gt;28,DAY(EOMONTH(AAX$4,0))=28,DAY(AAX$4)=28),AND(DAY(LOOKUP($F17,TenantNames,TenantStartDates))&gt;30,DAY(EOMONTH(AAX$4,0))=30,DAY(AAX$4)=30),DAY(LOOKUP($F17,TenantNames,TenantStartDates))=DAY(AAX$4)),IF((LOOKUP($F17,TenantNames,TenantEndDates)-AAX$4)&lt;=31,LOOKUP($F17,TenantNames,TenantTotalRevenues)-SUM($JA17:AAW17),LOOKUP($F17,TenantNames,TenantMonthlyRents)),IF(AND((SUMIF($G$4:AHB$4,"&lt;"&amp;AAX$4,$G17:AHB17))&gt;SUMIFS(TransactionAmounts,TenantSources,$F17,'Filtered Data'!$C$2:$C23,"&lt;"&amp;AAX$4),AAX$4&lt;TODAY()),"Late","Occupied")),)))</f>
        <v/>
      </c>
      <c r="AAY17" s="33" t="str">
        <f>IF(ISBLANK($F17),,IF(TODAY()=AAY$4,"Today",IF(AND(LOOKUP($F17,TenantNames,TenantStartDates)&lt;=AAY$4,LOOKUP($F17,TenantNames,TenantEndDates)&gt;=AAY$4),IF(OR(AND(DAY(LOOKUP($F17,TenantNames,TenantStartDates))&gt;28,DAY(EOMONTH(AAY$4,0))=28,DAY(AAY$4)=28),AND(DAY(LOOKUP($F17,TenantNames,TenantStartDates))&gt;30,DAY(EOMONTH(AAY$4,0))=30,DAY(AAY$4)=30),DAY(LOOKUP($F17,TenantNames,TenantStartDates))=DAY(AAY$4)),IF((LOOKUP($F17,TenantNames,TenantEndDates)-AAY$4)&lt;=31,LOOKUP($F17,TenantNames,TenantTotalRevenues)-SUM($JA17:AAX17),LOOKUP($F17,TenantNames,TenantMonthlyRents)),IF(AND((SUMIF($G$4:AHB$4,"&lt;"&amp;AAY$4,$G17:AHB17))&gt;SUMIFS(TransactionAmounts,TenantSources,$F17,'Filtered Data'!$C$2:$C23,"&lt;"&amp;AAY$4),AAY$4&lt;TODAY()),"Late","Occupied")),)))</f>
        <v/>
      </c>
      <c r="AAZ17" s="33" t="str">
        <f>IF(ISBLANK($F17),,IF(TODAY()=AAZ$4,"Today",IF(AND(LOOKUP($F17,TenantNames,TenantStartDates)&lt;=AAZ$4,LOOKUP($F17,TenantNames,TenantEndDates)&gt;=AAZ$4),IF(OR(AND(DAY(LOOKUP($F17,TenantNames,TenantStartDates))&gt;28,DAY(EOMONTH(AAZ$4,0))=28,DAY(AAZ$4)=28),AND(DAY(LOOKUP($F17,TenantNames,TenantStartDates))&gt;30,DAY(EOMONTH(AAZ$4,0))=30,DAY(AAZ$4)=30),DAY(LOOKUP($F17,TenantNames,TenantStartDates))=DAY(AAZ$4)),IF((LOOKUP($F17,TenantNames,TenantEndDates)-AAZ$4)&lt;=31,LOOKUP($F17,TenantNames,TenantTotalRevenues)-SUM($JA17:AAY17),LOOKUP($F17,TenantNames,TenantMonthlyRents)),IF(AND((SUMIF($G$4:AHB$4,"&lt;"&amp;AAZ$4,$G17:AHB17))&gt;SUMIFS(TransactionAmounts,TenantSources,$F17,'Filtered Data'!$C$2:$C23,"&lt;"&amp;AAZ$4),AAZ$4&lt;TODAY()),"Late","Occupied")),)))</f>
        <v/>
      </c>
      <c r="ABA17" s="33" t="str">
        <f>IF(ISBLANK($F17),,IF(TODAY()=ABA$4,"Today",IF(AND(LOOKUP($F17,TenantNames,TenantStartDates)&lt;=ABA$4,LOOKUP($F17,TenantNames,TenantEndDates)&gt;=ABA$4),IF(OR(AND(DAY(LOOKUP($F17,TenantNames,TenantStartDates))&gt;28,DAY(EOMONTH(ABA$4,0))=28,DAY(ABA$4)=28),AND(DAY(LOOKUP($F17,TenantNames,TenantStartDates))&gt;30,DAY(EOMONTH(ABA$4,0))=30,DAY(ABA$4)=30),DAY(LOOKUP($F17,TenantNames,TenantStartDates))=DAY(ABA$4)),IF((LOOKUP($F17,TenantNames,TenantEndDates)-ABA$4)&lt;=31,LOOKUP($F17,TenantNames,TenantTotalRevenues)-SUM($JA17:AAZ17),LOOKUP($F17,TenantNames,TenantMonthlyRents)),IF(AND((SUMIF($G$4:AHB$4,"&lt;"&amp;ABA$4,$G17:AHB17))&gt;SUMIFS(TransactionAmounts,TenantSources,$F17,'Filtered Data'!$C$2:$C23,"&lt;"&amp;ABA$4),ABA$4&lt;TODAY()),"Late","Occupied")),)))</f>
        <v/>
      </c>
      <c r="ABB17" s="33" t="str">
        <f>IF(ISBLANK($F17),,IF(TODAY()=ABB$4,"Today",IF(AND(LOOKUP($F17,TenantNames,TenantStartDates)&lt;=ABB$4,LOOKUP($F17,TenantNames,TenantEndDates)&gt;=ABB$4),IF(OR(AND(DAY(LOOKUP($F17,TenantNames,TenantStartDates))&gt;28,DAY(EOMONTH(ABB$4,0))=28,DAY(ABB$4)=28),AND(DAY(LOOKUP($F17,TenantNames,TenantStartDates))&gt;30,DAY(EOMONTH(ABB$4,0))=30,DAY(ABB$4)=30),DAY(LOOKUP($F17,TenantNames,TenantStartDates))=DAY(ABB$4)),IF((LOOKUP($F17,TenantNames,TenantEndDates)-ABB$4)&lt;=31,LOOKUP($F17,TenantNames,TenantTotalRevenues)-SUM($JA17:ABA17),LOOKUP($F17,TenantNames,TenantMonthlyRents)),IF(AND((SUMIF($G$4:AHB$4,"&lt;"&amp;ABB$4,$G17:AHB17))&gt;SUMIFS(TransactionAmounts,TenantSources,$F17,'Filtered Data'!$C$2:$C23,"&lt;"&amp;ABB$4),ABB$4&lt;TODAY()),"Late","Occupied")),)))</f>
        <v/>
      </c>
      <c r="ABC17" s="33" t="str">
        <f>IF(ISBLANK($F17),,IF(TODAY()=ABC$4,"Today",IF(AND(LOOKUP($F17,TenantNames,TenantStartDates)&lt;=ABC$4,LOOKUP($F17,TenantNames,TenantEndDates)&gt;=ABC$4),IF(OR(AND(DAY(LOOKUP($F17,TenantNames,TenantStartDates))&gt;28,DAY(EOMONTH(ABC$4,0))=28,DAY(ABC$4)=28),AND(DAY(LOOKUP($F17,TenantNames,TenantStartDates))&gt;30,DAY(EOMONTH(ABC$4,0))=30,DAY(ABC$4)=30),DAY(LOOKUP($F17,TenantNames,TenantStartDates))=DAY(ABC$4)),IF((LOOKUP($F17,TenantNames,TenantEndDates)-ABC$4)&lt;=31,LOOKUP($F17,TenantNames,TenantTotalRevenues)-SUM($JA17:ABB17),LOOKUP($F17,TenantNames,TenantMonthlyRents)),IF(AND((SUMIF($G$4:AHB$4,"&lt;"&amp;ABC$4,$G17:AHB17))&gt;SUMIFS(TransactionAmounts,TenantSources,$F17,'Filtered Data'!$C$2:$C23,"&lt;"&amp;ABC$4),ABC$4&lt;TODAY()),"Late","Occupied")),)))</f>
        <v/>
      </c>
      <c r="ABD17" s="33" t="str">
        <f>IF(ISBLANK($F17),,IF(TODAY()=ABD$4,"Today",IF(AND(LOOKUP($F17,TenantNames,TenantStartDates)&lt;=ABD$4,LOOKUP($F17,TenantNames,TenantEndDates)&gt;=ABD$4),IF(OR(AND(DAY(LOOKUP($F17,TenantNames,TenantStartDates))&gt;28,DAY(EOMONTH(ABD$4,0))=28,DAY(ABD$4)=28),AND(DAY(LOOKUP($F17,TenantNames,TenantStartDates))&gt;30,DAY(EOMONTH(ABD$4,0))=30,DAY(ABD$4)=30),DAY(LOOKUP($F17,TenantNames,TenantStartDates))=DAY(ABD$4)),IF((LOOKUP($F17,TenantNames,TenantEndDates)-ABD$4)&lt;=31,LOOKUP($F17,TenantNames,TenantTotalRevenues)-SUM($JA17:ABC17),LOOKUP($F17,TenantNames,TenantMonthlyRents)),IF(AND((SUMIF($G$4:AHB$4,"&lt;"&amp;ABD$4,$G17:AHB17))&gt;SUMIFS(TransactionAmounts,TenantSources,$F17,'Filtered Data'!$C$2:$C23,"&lt;"&amp;ABD$4),ABD$4&lt;TODAY()),"Late","Occupied")),)))</f>
        <v/>
      </c>
      <c r="ABE17" s="33" t="str">
        <f>IF(ISBLANK($F17),,IF(TODAY()=ABE$4,"Today",IF(AND(LOOKUP($F17,TenantNames,TenantStartDates)&lt;=ABE$4,LOOKUP($F17,TenantNames,TenantEndDates)&gt;=ABE$4),IF(OR(AND(DAY(LOOKUP($F17,TenantNames,TenantStartDates))&gt;28,DAY(EOMONTH(ABE$4,0))=28,DAY(ABE$4)=28),AND(DAY(LOOKUP($F17,TenantNames,TenantStartDates))&gt;30,DAY(EOMONTH(ABE$4,0))=30,DAY(ABE$4)=30),DAY(LOOKUP($F17,TenantNames,TenantStartDates))=DAY(ABE$4)),IF((LOOKUP($F17,TenantNames,TenantEndDates)-ABE$4)&lt;=31,LOOKUP($F17,TenantNames,TenantTotalRevenues)-SUM($JA17:ABD17),LOOKUP($F17,TenantNames,TenantMonthlyRents)),IF(AND((SUMIF($G$4:AHB$4,"&lt;"&amp;ABE$4,$G17:AHB17))&gt;SUMIFS(TransactionAmounts,TenantSources,$F17,'Filtered Data'!$C$2:$C23,"&lt;"&amp;ABE$4),ABE$4&lt;TODAY()),"Late","Occupied")),)))</f>
        <v/>
      </c>
      <c r="ABF17" s="33" t="str">
        <f>IF(ISBLANK($F17),,IF(TODAY()=ABF$4,"Today",IF(AND(LOOKUP($F17,TenantNames,TenantStartDates)&lt;=ABF$4,LOOKUP($F17,TenantNames,TenantEndDates)&gt;=ABF$4),IF(OR(AND(DAY(LOOKUP($F17,TenantNames,TenantStartDates))&gt;28,DAY(EOMONTH(ABF$4,0))=28,DAY(ABF$4)=28),AND(DAY(LOOKUP($F17,TenantNames,TenantStartDates))&gt;30,DAY(EOMONTH(ABF$4,0))=30,DAY(ABF$4)=30),DAY(LOOKUP($F17,TenantNames,TenantStartDates))=DAY(ABF$4)),IF((LOOKUP($F17,TenantNames,TenantEndDates)-ABF$4)&lt;=31,LOOKUP($F17,TenantNames,TenantTotalRevenues)-SUM($JA17:ABE17),LOOKUP($F17,TenantNames,TenantMonthlyRents)),IF(AND((SUMIF($G$4:AHB$4,"&lt;"&amp;ABF$4,$G17:AHB17))&gt;SUMIFS(TransactionAmounts,TenantSources,$F17,'Filtered Data'!$C$2:$C23,"&lt;"&amp;ABF$4),ABF$4&lt;TODAY()),"Late","Occupied")),)))</f>
        <v/>
      </c>
      <c r="ABG17" s="33" t="str">
        <f>IF(ISBLANK($F17),,IF(TODAY()=ABG$4,"Today",IF(AND(LOOKUP($F17,TenantNames,TenantStartDates)&lt;=ABG$4,LOOKUP($F17,TenantNames,TenantEndDates)&gt;=ABG$4),IF(OR(AND(DAY(LOOKUP($F17,TenantNames,TenantStartDates))&gt;28,DAY(EOMONTH(ABG$4,0))=28,DAY(ABG$4)=28),AND(DAY(LOOKUP($F17,TenantNames,TenantStartDates))&gt;30,DAY(EOMONTH(ABG$4,0))=30,DAY(ABG$4)=30),DAY(LOOKUP($F17,TenantNames,TenantStartDates))=DAY(ABG$4)),IF((LOOKUP($F17,TenantNames,TenantEndDates)-ABG$4)&lt;=31,LOOKUP($F17,TenantNames,TenantTotalRevenues)-SUM($JA17:ABF17),LOOKUP($F17,TenantNames,TenantMonthlyRents)),IF(AND((SUMIF($G$4:AHB$4,"&lt;"&amp;ABG$4,$G17:AHB17))&gt;SUMIFS(TransactionAmounts,TenantSources,$F17,'Filtered Data'!$C$2:$C23,"&lt;"&amp;ABG$4),ABG$4&lt;TODAY()),"Late","Occupied")),)))</f>
        <v/>
      </c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</row>
    <row r="18" ht="28.5" customHeight="1">
      <c r="A18" s="31"/>
      <c r="B18" s="31"/>
      <c r="C18" s="27"/>
      <c r="D18" s="22" t="str">
        <f t="shared" si="1"/>
        <v/>
      </c>
      <c r="E18" s="22"/>
      <c r="F18" s="2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18"/>
      <c r="JA18" s="33" t="str">
        <f>IF(ISBLANK($F18),,IF(TODAY()=JA$4,"Today",IF(AND(LOOKUP($F18,TenantNames,TenantStartDates)&lt;=JA$4,LOOKUP($F18,TenantNames,TenantEndDates)&gt;=JA$4),IF(OR(AND(DAY(LOOKUP($F18,TenantNames,TenantStartDates))&gt;28,DAY(EOMONTH(JA$4,0))=28,DAY(JA$4)=28),AND(DAY(LOOKUP($F18,TenantNames,TenantStartDates))&gt;30,DAY(EOMONTH(JA$4,0))=30,DAY(JA$4)=30),DAY(LOOKUP($F18,TenantNames,TenantStartDates))=DAY(JA$4)),IF((LOOKUP($F18,TenantNames,TenantEndDates)-JA$4)&lt;=31,LOOKUP($F18,TenantNames,TenantTotalRevenues)-SUM(IZ18:$JA18),LOOKUP($F18,TenantNames,TenantMonthlyRents)),IF(AND((SUMIF($G$4:AHB$4,"&lt;"&amp;JA$4,$G18:AHB18))&gt;SUMIFS(TransactionAmounts,TenantSources,$F18,'Filtered Data'!$C$2:$C23,"&lt;"&amp;JA$4),JA$4&lt;TODAY()),"Late","Occupied")),)))</f>
        <v/>
      </c>
      <c r="JB18" s="33" t="str">
        <f>IF(ISBLANK($F18),,IF(TODAY()=JB$4,"Today",IF(AND(LOOKUP($F18,TenantNames,TenantStartDates)&lt;=JB$4,LOOKUP($F18,TenantNames,TenantEndDates)&gt;=JB$4),IF(OR(AND(DAY(LOOKUP($F18,TenantNames,TenantStartDates))&gt;28,DAY(EOMONTH(JB$4,0))=28,DAY(JB$4)=28),AND(DAY(LOOKUP($F18,TenantNames,TenantStartDates))&gt;30,DAY(EOMONTH(JB$4,0))=30,DAY(JB$4)=30),DAY(LOOKUP($F18,TenantNames,TenantStartDates))=DAY(JB$4)),IF((LOOKUP($F18,TenantNames,TenantEndDates)-JB$4)&lt;=31,LOOKUP($F18,TenantNames,TenantTotalRevenues)-SUM(JA18:$JA18),LOOKUP($F18,TenantNames,TenantMonthlyRents)),IF(AND((SUMIF($G$4:AHB$4,"&lt;"&amp;JB$4,$G18:AHB18))&gt;SUMIFS(TransactionAmounts,TenantSources,$F18,'Filtered Data'!$C$2:$C23,"&lt;"&amp;JB$4),JB$4&lt;TODAY()),"Late","Occupied")),)))</f>
        <v/>
      </c>
      <c r="JC18" s="33" t="str">
        <f>IF(ISBLANK($F18),,IF(TODAY()=JC$4,"Today",IF(AND(LOOKUP($F18,TenantNames,TenantStartDates)&lt;=JC$4,LOOKUP($F18,TenantNames,TenantEndDates)&gt;=JC$4),IF(OR(AND(DAY(LOOKUP($F18,TenantNames,TenantStartDates))&gt;28,DAY(EOMONTH(JC$4,0))=28,DAY(JC$4)=28),AND(DAY(LOOKUP($F18,TenantNames,TenantStartDates))&gt;30,DAY(EOMONTH(JC$4,0))=30,DAY(JC$4)=30),DAY(LOOKUP($F18,TenantNames,TenantStartDates))=DAY(JC$4)),IF((LOOKUP($F18,TenantNames,TenantEndDates)-JC$4)&lt;=31,LOOKUP($F18,TenantNames,TenantTotalRevenues)-SUM($JA18:JB18),LOOKUP($F18,TenantNames,TenantMonthlyRents)),IF(AND((SUMIF($G$4:AHB$4,"&lt;"&amp;JC$4,$G18:AHB18))&gt;SUMIFS(TransactionAmounts,TenantSources,$F18,'Filtered Data'!$C$2:$C23,"&lt;"&amp;JC$4),JC$4&lt;TODAY()),"Late","Occupied")),)))</f>
        <v/>
      </c>
      <c r="JD18" s="33" t="str">
        <f>IF(ISBLANK($F18),,IF(TODAY()=JD$4,"Today",IF(AND(LOOKUP($F18,TenantNames,TenantStartDates)&lt;=JD$4,LOOKUP($F18,TenantNames,TenantEndDates)&gt;=JD$4),IF(OR(AND(DAY(LOOKUP($F18,TenantNames,TenantStartDates))&gt;28,DAY(EOMONTH(JD$4,0))=28,DAY(JD$4)=28),AND(DAY(LOOKUP($F18,TenantNames,TenantStartDates))&gt;30,DAY(EOMONTH(JD$4,0))=30,DAY(JD$4)=30),DAY(LOOKUP($F18,TenantNames,TenantStartDates))=DAY(JD$4)),IF((LOOKUP($F18,TenantNames,TenantEndDates)-JD$4)&lt;=31,LOOKUP($F18,TenantNames,TenantTotalRevenues)-SUM($JA18:JC18),LOOKUP($F18,TenantNames,TenantMonthlyRents)),IF(AND((SUMIF($G$4:AHB$4,"&lt;"&amp;JD$4,$G18:AHB18))&gt;SUMIFS(TransactionAmounts,TenantSources,$F18,'Filtered Data'!$C$2:$C23,"&lt;"&amp;JD$4),JD$4&lt;TODAY()),"Late","Occupied")),)))</f>
        <v/>
      </c>
      <c r="JE18" s="33" t="str">
        <f>IF(ISBLANK($F18),,IF(TODAY()=JE$4,"Today",IF(AND(LOOKUP($F18,TenantNames,TenantStartDates)&lt;=JE$4,LOOKUP($F18,TenantNames,TenantEndDates)&gt;=JE$4),IF(OR(AND(DAY(LOOKUP($F18,TenantNames,TenantStartDates))&gt;28,DAY(EOMONTH(JE$4,0))=28,DAY(JE$4)=28),AND(DAY(LOOKUP($F18,TenantNames,TenantStartDates))&gt;30,DAY(EOMONTH(JE$4,0))=30,DAY(JE$4)=30),DAY(LOOKUP($F18,TenantNames,TenantStartDates))=DAY(JE$4)),IF((LOOKUP($F18,TenantNames,TenantEndDates)-JE$4)&lt;=31,LOOKUP($F18,TenantNames,TenantTotalRevenues)-SUM($JA18:JD18),LOOKUP($F18,TenantNames,TenantMonthlyRents)),IF(AND((SUMIF($G$4:AHB$4,"&lt;"&amp;JE$4,$G18:AHB18))&gt;SUMIFS(TransactionAmounts,TenantSources,$F18,'Filtered Data'!$C$2:$C23,"&lt;"&amp;JE$4),JE$4&lt;TODAY()),"Late","Occupied")),)))</f>
        <v/>
      </c>
      <c r="JF18" s="33" t="str">
        <f>IF(ISBLANK($F18),,IF(TODAY()=JF$4,"Today",IF(AND(LOOKUP($F18,TenantNames,TenantStartDates)&lt;=JF$4,LOOKUP($F18,TenantNames,TenantEndDates)&gt;=JF$4),IF(OR(AND(DAY(LOOKUP($F18,TenantNames,TenantStartDates))&gt;28,DAY(EOMONTH(JF$4,0))=28,DAY(JF$4)=28),AND(DAY(LOOKUP($F18,TenantNames,TenantStartDates))&gt;30,DAY(EOMONTH(JF$4,0))=30,DAY(JF$4)=30),DAY(LOOKUP($F18,TenantNames,TenantStartDates))=DAY(JF$4)),IF((LOOKUP($F18,TenantNames,TenantEndDates)-JF$4)&lt;=31,LOOKUP($F18,TenantNames,TenantTotalRevenues)-SUM($JA18:JE18),LOOKUP($F18,TenantNames,TenantMonthlyRents)),IF(AND((SUMIF($G$4:AHB$4,"&lt;"&amp;JF$4,$G18:AHB18))&gt;SUMIFS(TransactionAmounts,TenantSources,$F18,'Filtered Data'!$C$2:$C23,"&lt;"&amp;JF$4),JF$4&lt;TODAY()),"Late","Occupied")),)))</f>
        <v/>
      </c>
      <c r="JG18" s="33" t="str">
        <f>IF(ISBLANK($F18),,IF(TODAY()=JG$4,"Today",IF(AND(LOOKUP($F18,TenantNames,TenantStartDates)&lt;=JG$4,LOOKUP($F18,TenantNames,TenantEndDates)&gt;=JG$4),IF(OR(AND(DAY(LOOKUP($F18,TenantNames,TenantStartDates))&gt;28,DAY(EOMONTH(JG$4,0))=28,DAY(JG$4)=28),AND(DAY(LOOKUP($F18,TenantNames,TenantStartDates))&gt;30,DAY(EOMONTH(JG$4,0))=30,DAY(JG$4)=30),DAY(LOOKUP($F18,TenantNames,TenantStartDates))=DAY(JG$4)),IF((LOOKUP($F18,TenantNames,TenantEndDates)-JG$4)&lt;=31,LOOKUP($F18,TenantNames,TenantTotalRevenues)-SUM($JA18:JF18),LOOKUP($F18,TenantNames,TenantMonthlyRents)),IF(AND((SUMIF($G$4:AHB$4,"&lt;"&amp;JG$4,$G18:AHB18))&gt;SUMIFS(TransactionAmounts,TenantSources,$F18,'Filtered Data'!$C$2:$C23,"&lt;"&amp;JG$4),JG$4&lt;TODAY()),"Late","Occupied")),)))</f>
        <v/>
      </c>
      <c r="JH18" s="33" t="str">
        <f>IF(ISBLANK($F18),,IF(TODAY()=JH$4,"Today",IF(AND(LOOKUP($F18,TenantNames,TenantStartDates)&lt;=JH$4,LOOKUP($F18,TenantNames,TenantEndDates)&gt;=JH$4),IF(OR(AND(DAY(LOOKUP($F18,TenantNames,TenantStartDates))&gt;28,DAY(EOMONTH(JH$4,0))=28,DAY(JH$4)=28),AND(DAY(LOOKUP($F18,TenantNames,TenantStartDates))&gt;30,DAY(EOMONTH(JH$4,0))=30,DAY(JH$4)=30),DAY(LOOKUP($F18,TenantNames,TenantStartDates))=DAY(JH$4)),IF((LOOKUP($F18,TenantNames,TenantEndDates)-JH$4)&lt;=31,LOOKUP($F18,TenantNames,TenantTotalRevenues)-SUM($JA18:JG18),LOOKUP($F18,TenantNames,TenantMonthlyRents)),IF(AND((SUMIF($G$4:AHB$4,"&lt;"&amp;JH$4,$G18:AHB18))&gt;SUMIFS(TransactionAmounts,TenantSources,$F18,'Filtered Data'!$C$2:$C23,"&lt;"&amp;JH$4),JH$4&lt;TODAY()),"Late","Occupied")),)))</f>
        <v/>
      </c>
      <c r="JI18" s="33" t="str">
        <f>IF(ISBLANK($F18),,IF(TODAY()=JI$4,"Today",IF(AND(LOOKUP($F18,TenantNames,TenantStartDates)&lt;=JI$4,LOOKUP($F18,TenantNames,TenantEndDates)&gt;=JI$4),IF(OR(AND(DAY(LOOKUP($F18,TenantNames,TenantStartDates))&gt;28,DAY(EOMONTH(JI$4,0))=28,DAY(JI$4)=28),AND(DAY(LOOKUP($F18,TenantNames,TenantStartDates))&gt;30,DAY(EOMONTH(JI$4,0))=30,DAY(JI$4)=30),DAY(LOOKUP($F18,TenantNames,TenantStartDates))=DAY(JI$4)),IF((LOOKUP($F18,TenantNames,TenantEndDates)-JI$4)&lt;=31,LOOKUP($F18,TenantNames,TenantTotalRevenues)-SUM($JA18:JH18),LOOKUP($F18,TenantNames,TenantMonthlyRents)),IF(AND((SUMIF($G$4:AHB$4,"&lt;"&amp;JI$4,$G18:AHB18))&gt;SUMIFS(TransactionAmounts,TenantSources,$F18,'Filtered Data'!$C$2:$C23,"&lt;"&amp;JI$4),JI$4&lt;TODAY()),"Late","Occupied")),)))</f>
        <v/>
      </c>
      <c r="JJ18" s="33" t="str">
        <f>IF(ISBLANK($F18),,IF(TODAY()=JJ$4,"Today",IF(AND(LOOKUP($F18,TenantNames,TenantStartDates)&lt;=JJ$4,LOOKUP($F18,TenantNames,TenantEndDates)&gt;=JJ$4),IF(OR(AND(DAY(LOOKUP($F18,TenantNames,TenantStartDates))&gt;28,DAY(EOMONTH(JJ$4,0))=28,DAY(JJ$4)=28),AND(DAY(LOOKUP($F18,TenantNames,TenantStartDates))&gt;30,DAY(EOMONTH(JJ$4,0))=30,DAY(JJ$4)=30),DAY(LOOKUP($F18,TenantNames,TenantStartDates))=DAY(JJ$4)),IF((LOOKUP($F18,TenantNames,TenantEndDates)-JJ$4)&lt;=31,LOOKUP($F18,TenantNames,TenantTotalRevenues)-SUM($JA18:JI18),LOOKUP($F18,TenantNames,TenantMonthlyRents)),IF(AND((SUMIF($G$4:AHB$4,"&lt;"&amp;JJ$4,$G18:AHB18))&gt;SUMIFS(TransactionAmounts,TenantSources,$F18,'Filtered Data'!$C$2:$C23,"&lt;"&amp;JJ$4),JJ$4&lt;TODAY()),"Late","Occupied")),)))</f>
        <v/>
      </c>
      <c r="JK18" s="33" t="str">
        <f>IF(ISBLANK($F18),,IF(TODAY()=JK$4,"Today",IF(AND(LOOKUP($F18,TenantNames,TenantStartDates)&lt;=JK$4,LOOKUP($F18,TenantNames,TenantEndDates)&gt;=JK$4),IF(OR(AND(DAY(LOOKUP($F18,TenantNames,TenantStartDates))&gt;28,DAY(EOMONTH(JK$4,0))=28,DAY(JK$4)=28),AND(DAY(LOOKUP($F18,TenantNames,TenantStartDates))&gt;30,DAY(EOMONTH(JK$4,0))=30,DAY(JK$4)=30),DAY(LOOKUP($F18,TenantNames,TenantStartDates))=DAY(JK$4)),IF((LOOKUP($F18,TenantNames,TenantEndDates)-JK$4)&lt;=31,LOOKUP($F18,TenantNames,TenantTotalRevenues)-SUM($JA18:JJ18),LOOKUP($F18,TenantNames,TenantMonthlyRents)),IF(AND((SUMIF($G$4:AHB$4,"&lt;"&amp;JK$4,$G18:AHB18))&gt;SUMIFS(TransactionAmounts,TenantSources,$F18,'Filtered Data'!$C$2:$C23,"&lt;"&amp;JK$4),JK$4&lt;TODAY()),"Late","Occupied")),)))</f>
        <v/>
      </c>
      <c r="JL18" s="33" t="str">
        <f>IF(ISBLANK($F18),,IF(TODAY()=JL$4,"Today",IF(AND(LOOKUP($F18,TenantNames,TenantStartDates)&lt;=JL$4,LOOKUP($F18,TenantNames,TenantEndDates)&gt;=JL$4),IF(OR(AND(DAY(LOOKUP($F18,TenantNames,TenantStartDates))&gt;28,DAY(EOMONTH(JL$4,0))=28,DAY(JL$4)=28),AND(DAY(LOOKUP($F18,TenantNames,TenantStartDates))&gt;30,DAY(EOMONTH(JL$4,0))=30,DAY(JL$4)=30),DAY(LOOKUP($F18,TenantNames,TenantStartDates))=DAY(JL$4)),IF((LOOKUP($F18,TenantNames,TenantEndDates)-JL$4)&lt;=31,LOOKUP($F18,TenantNames,TenantTotalRevenues)-SUM($JA18:JK18),LOOKUP($F18,TenantNames,TenantMonthlyRents)),IF(AND((SUMIF($G$4:AHB$4,"&lt;"&amp;JL$4,$G18:AHB18))&gt;SUMIFS(TransactionAmounts,TenantSources,$F18,'Filtered Data'!$C$2:$C23,"&lt;"&amp;JL$4),JL$4&lt;TODAY()),"Late","Occupied")),)))</f>
        <v/>
      </c>
      <c r="JM18" s="33" t="str">
        <f>IF(ISBLANK($F18),,IF(TODAY()=JM$4,"Today",IF(AND(LOOKUP($F18,TenantNames,TenantStartDates)&lt;=JM$4,LOOKUP($F18,TenantNames,TenantEndDates)&gt;=JM$4),IF(OR(AND(DAY(LOOKUP($F18,TenantNames,TenantStartDates))&gt;28,DAY(EOMONTH(JM$4,0))=28,DAY(JM$4)=28),AND(DAY(LOOKUP($F18,TenantNames,TenantStartDates))&gt;30,DAY(EOMONTH(JM$4,0))=30,DAY(JM$4)=30),DAY(LOOKUP($F18,TenantNames,TenantStartDates))=DAY(JM$4)),IF((LOOKUP($F18,TenantNames,TenantEndDates)-JM$4)&lt;=31,LOOKUP($F18,TenantNames,TenantTotalRevenues)-SUM($JA18:JL18),LOOKUP($F18,TenantNames,TenantMonthlyRents)),IF(AND((SUMIF($G$4:AHB$4,"&lt;"&amp;JM$4,$G18:AHB18))&gt;SUMIFS(TransactionAmounts,TenantSources,$F18,'Filtered Data'!$C$2:$C23,"&lt;"&amp;JM$4),JM$4&lt;TODAY()),"Late","Occupied")),)))</f>
        <v/>
      </c>
      <c r="JN18" s="33" t="str">
        <f>IF(ISBLANK($F18),,IF(TODAY()=JN$4,"Today",IF(AND(LOOKUP($F18,TenantNames,TenantStartDates)&lt;=JN$4,LOOKUP($F18,TenantNames,TenantEndDates)&gt;=JN$4),IF(OR(AND(DAY(LOOKUP($F18,TenantNames,TenantStartDates))&gt;28,DAY(EOMONTH(JN$4,0))=28,DAY(JN$4)=28),AND(DAY(LOOKUP($F18,TenantNames,TenantStartDates))&gt;30,DAY(EOMONTH(JN$4,0))=30,DAY(JN$4)=30),DAY(LOOKUP($F18,TenantNames,TenantStartDates))=DAY(JN$4)),IF((LOOKUP($F18,TenantNames,TenantEndDates)-JN$4)&lt;=31,LOOKUP($F18,TenantNames,TenantTotalRevenues)-SUM($JA18:JM18),LOOKUP($F18,TenantNames,TenantMonthlyRents)),IF(AND((SUMIF($G$4:AHB$4,"&lt;"&amp;JN$4,$G18:AHB18))&gt;SUMIFS(TransactionAmounts,TenantSources,$F18,'Filtered Data'!$C$2:$C23,"&lt;"&amp;JN$4),JN$4&lt;TODAY()),"Late","Occupied")),)))</f>
        <v/>
      </c>
      <c r="JO18" s="33" t="str">
        <f>IF(ISBLANK($F18),,IF(TODAY()=JO$4,"Today",IF(AND(LOOKUP($F18,TenantNames,TenantStartDates)&lt;=JO$4,LOOKUP($F18,TenantNames,TenantEndDates)&gt;=JO$4),IF(OR(AND(DAY(LOOKUP($F18,TenantNames,TenantStartDates))&gt;28,DAY(EOMONTH(JO$4,0))=28,DAY(JO$4)=28),AND(DAY(LOOKUP($F18,TenantNames,TenantStartDates))&gt;30,DAY(EOMONTH(JO$4,0))=30,DAY(JO$4)=30),DAY(LOOKUP($F18,TenantNames,TenantStartDates))=DAY(JO$4)),IF((LOOKUP($F18,TenantNames,TenantEndDates)-JO$4)&lt;=31,LOOKUP($F18,TenantNames,TenantTotalRevenues)-SUM($JA18:JN18),LOOKUP($F18,TenantNames,TenantMonthlyRents)),IF(AND((SUMIF($G$4:AHB$4,"&lt;"&amp;JO$4,$G18:AHB18))&gt;SUMIFS(TransactionAmounts,TenantSources,$F18,'Filtered Data'!$C$2:$C23,"&lt;"&amp;JO$4),JO$4&lt;TODAY()),"Late","Occupied")),)))</f>
        <v/>
      </c>
      <c r="JP18" s="33" t="str">
        <f>IF(ISBLANK($F18),,IF(TODAY()=JP$4,"Today",IF(AND(LOOKUP($F18,TenantNames,TenantStartDates)&lt;=JP$4,LOOKUP($F18,TenantNames,TenantEndDates)&gt;=JP$4),IF(OR(AND(DAY(LOOKUP($F18,TenantNames,TenantStartDates))&gt;28,DAY(EOMONTH(JP$4,0))=28,DAY(JP$4)=28),AND(DAY(LOOKUP($F18,TenantNames,TenantStartDates))&gt;30,DAY(EOMONTH(JP$4,0))=30,DAY(JP$4)=30),DAY(LOOKUP($F18,TenantNames,TenantStartDates))=DAY(JP$4)),IF((LOOKUP($F18,TenantNames,TenantEndDates)-JP$4)&lt;=31,LOOKUP($F18,TenantNames,TenantTotalRevenues)-SUM($JA18:JO18),LOOKUP($F18,TenantNames,TenantMonthlyRents)),IF(AND((SUMIF($G$4:AHB$4,"&lt;"&amp;JP$4,$G18:AHB18))&gt;SUMIFS(TransactionAmounts,TenantSources,$F18,'Filtered Data'!$C$2:$C23,"&lt;"&amp;JP$4),JP$4&lt;TODAY()),"Late","Occupied")),)))</f>
        <v/>
      </c>
      <c r="JQ18" s="33" t="str">
        <f>IF(ISBLANK($F18),,IF(TODAY()=JQ$4,"Today",IF(AND(LOOKUP($F18,TenantNames,TenantStartDates)&lt;=JQ$4,LOOKUP($F18,TenantNames,TenantEndDates)&gt;=JQ$4),IF(OR(AND(DAY(LOOKUP($F18,TenantNames,TenantStartDates))&gt;28,DAY(EOMONTH(JQ$4,0))=28,DAY(JQ$4)=28),AND(DAY(LOOKUP($F18,TenantNames,TenantStartDates))&gt;30,DAY(EOMONTH(JQ$4,0))=30,DAY(JQ$4)=30),DAY(LOOKUP($F18,TenantNames,TenantStartDates))=DAY(JQ$4)),IF((LOOKUP($F18,TenantNames,TenantEndDates)-JQ$4)&lt;=31,LOOKUP($F18,TenantNames,TenantTotalRevenues)-SUM($JA18:JP18),LOOKUP($F18,TenantNames,TenantMonthlyRents)),IF(AND((SUMIF($G$4:AHB$4,"&lt;"&amp;JQ$4,$G18:AHB18))&gt;SUMIFS(TransactionAmounts,TenantSources,$F18,'Filtered Data'!$C$2:$C23,"&lt;"&amp;JQ$4),JQ$4&lt;TODAY()),"Late","Occupied")),)))</f>
        <v/>
      </c>
      <c r="JR18" s="33" t="str">
        <f>IF(ISBLANK($F18),,IF(TODAY()=JR$4,"Today",IF(AND(LOOKUP($F18,TenantNames,TenantStartDates)&lt;=JR$4,LOOKUP($F18,TenantNames,TenantEndDates)&gt;=JR$4),IF(OR(AND(DAY(LOOKUP($F18,TenantNames,TenantStartDates))&gt;28,DAY(EOMONTH(JR$4,0))=28,DAY(JR$4)=28),AND(DAY(LOOKUP($F18,TenantNames,TenantStartDates))&gt;30,DAY(EOMONTH(JR$4,0))=30,DAY(JR$4)=30),DAY(LOOKUP($F18,TenantNames,TenantStartDates))=DAY(JR$4)),IF((LOOKUP($F18,TenantNames,TenantEndDates)-JR$4)&lt;=31,LOOKUP($F18,TenantNames,TenantTotalRevenues)-SUM($JA18:JQ18),LOOKUP($F18,TenantNames,TenantMonthlyRents)),IF(AND((SUMIF($G$4:AHB$4,"&lt;"&amp;JR$4,$G18:AHB18))&gt;SUMIFS(TransactionAmounts,TenantSources,$F18,'Filtered Data'!$C$2:$C23,"&lt;"&amp;JR$4),JR$4&lt;TODAY()),"Late","Occupied")),)))</f>
        <v/>
      </c>
      <c r="JS18" s="33" t="str">
        <f>IF(ISBLANK($F18),,IF(TODAY()=JS$4,"Today",IF(AND(LOOKUP($F18,TenantNames,TenantStartDates)&lt;=JS$4,LOOKUP($F18,TenantNames,TenantEndDates)&gt;=JS$4),IF(OR(AND(DAY(LOOKUP($F18,TenantNames,TenantStartDates))&gt;28,DAY(EOMONTH(JS$4,0))=28,DAY(JS$4)=28),AND(DAY(LOOKUP($F18,TenantNames,TenantStartDates))&gt;30,DAY(EOMONTH(JS$4,0))=30,DAY(JS$4)=30),DAY(LOOKUP($F18,TenantNames,TenantStartDates))=DAY(JS$4)),IF((LOOKUP($F18,TenantNames,TenantEndDates)-JS$4)&lt;=31,LOOKUP($F18,TenantNames,TenantTotalRevenues)-SUM($JA18:JR18),LOOKUP($F18,TenantNames,TenantMonthlyRents)),IF(AND((SUMIF($G$4:AHB$4,"&lt;"&amp;JS$4,$G18:AHB18))&gt;SUMIFS(TransactionAmounts,TenantSources,$F18,'Filtered Data'!$C$2:$C23,"&lt;"&amp;JS$4),JS$4&lt;TODAY()),"Late","Occupied")),)))</f>
        <v/>
      </c>
      <c r="JT18" s="33" t="str">
        <f>IF(ISBLANK($F18),,IF(TODAY()=JT$4,"Today",IF(AND(LOOKUP($F18,TenantNames,TenantStartDates)&lt;=JT$4,LOOKUP($F18,TenantNames,TenantEndDates)&gt;=JT$4),IF(OR(AND(DAY(LOOKUP($F18,TenantNames,TenantStartDates))&gt;28,DAY(EOMONTH(JT$4,0))=28,DAY(JT$4)=28),AND(DAY(LOOKUP($F18,TenantNames,TenantStartDates))&gt;30,DAY(EOMONTH(JT$4,0))=30,DAY(JT$4)=30),DAY(LOOKUP($F18,TenantNames,TenantStartDates))=DAY(JT$4)),IF((LOOKUP($F18,TenantNames,TenantEndDates)-JT$4)&lt;=31,LOOKUP($F18,TenantNames,TenantTotalRevenues)-SUM($JA18:JS18),LOOKUP($F18,TenantNames,TenantMonthlyRents)),IF(AND((SUMIF($G$4:AHB$4,"&lt;"&amp;JT$4,$G18:AHB18))&gt;SUMIFS(TransactionAmounts,TenantSources,$F18,'Filtered Data'!$C$2:$C23,"&lt;"&amp;JT$4),JT$4&lt;TODAY()),"Late","Occupied")),)))</f>
        <v/>
      </c>
      <c r="JU18" s="33" t="str">
        <f>IF(ISBLANK($F18),,IF(TODAY()=JU$4,"Today",IF(AND(LOOKUP($F18,TenantNames,TenantStartDates)&lt;=JU$4,LOOKUP($F18,TenantNames,TenantEndDates)&gt;=JU$4),IF(OR(AND(DAY(LOOKUP($F18,TenantNames,TenantStartDates))&gt;28,DAY(EOMONTH(JU$4,0))=28,DAY(JU$4)=28),AND(DAY(LOOKUP($F18,TenantNames,TenantStartDates))&gt;30,DAY(EOMONTH(JU$4,0))=30,DAY(JU$4)=30),DAY(LOOKUP($F18,TenantNames,TenantStartDates))=DAY(JU$4)),IF((LOOKUP($F18,TenantNames,TenantEndDates)-JU$4)&lt;=31,LOOKUP($F18,TenantNames,TenantTotalRevenues)-SUM($JA18:JT18),LOOKUP($F18,TenantNames,TenantMonthlyRents)),IF(AND((SUMIF($G$4:AHB$4,"&lt;"&amp;JU$4,$G18:AHB18))&gt;SUMIFS(TransactionAmounts,TenantSources,$F18,'Filtered Data'!$C$2:$C23,"&lt;"&amp;JU$4),JU$4&lt;TODAY()),"Late","Occupied")),)))</f>
        <v/>
      </c>
      <c r="JV18" s="33" t="str">
        <f>IF(ISBLANK($F18),,IF(TODAY()=JV$4,"Today",IF(AND(LOOKUP($F18,TenantNames,TenantStartDates)&lt;=JV$4,LOOKUP($F18,TenantNames,TenantEndDates)&gt;=JV$4),IF(OR(AND(DAY(LOOKUP($F18,TenantNames,TenantStartDates))&gt;28,DAY(EOMONTH(JV$4,0))=28,DAY(JV$4)=28),AND(DAY(LOOKUP($F18,TenantNames,TenantStartDates))&gt;30,DAY(EOMONTH(JV$4,0))=30,DAY(JV$4)=30),DAY(LOOKUP($F18,TenantNames,TenantStartDates))=DAY(JV$4)),IF((LOOKUP($F18,TenantNames,TenantEndDates)-JV$4)&lt;=31,LOOKUP($F18,TenantNames,TenantTotalRevenues)-SUM($JA18:JU18),LOOKUP($F18,TenantNames,TenantMonthlyRents)),IF(AND((SUMIF($G$4:AHB$4,"&lt;"&amp;JV$4,$G18:AHB18))&gt;SUMIFS(TransactionAmounts,TenantSources,$F18,'Filtered Data'!$C$2:$C23,"&lt;"&amp;JV$4),JV$4&lt;TODAY()),"Late","Occupied")),)))</f>
        <v/>
      </c>
      <c r="JW18" s="33" t="str">
        <f>IF(ISBLANK($F18),,IF(TODAY()=JW$4,"Today",IF(AND(LOOKUP($F18,TenantNames,TenantStartDates)&lt;=JW$4,LOOKUP($F18,TenantNames,TenantEndDates)&gt;=JW$4),IF(OR(AND(DAY(LOOKUP($F18,TenantNames,TenantStartDates))&gt;28,DAY(EOMONTH(JW$4,0))=28,DAY(JW$4)=28),AND(DAY(LOOKUP($F18,TenantNames,TenantStartDates))&gt;30,DAY(EOMONTH(JW$4,0))=30,DAY(JW$4)=30),DAY(LOOKUP($F18,TenantNames,TenantStartDates))=DAY(JW$4)),IF((LOOKUP($F18,TenantNames,TenantEndDates)-JW$4)&lt;=31,LOOKUP($F18,TenantNames,TenantTotalRevenues)-SUM($JA18:JV18),LOOKUP($F18,TenantNames,TenantMonthlyRents)),IF(AND((SUMIF($G$4:AHB$4,"&lt;"&amp;JW$4,$G18:AHB18))&gt;SUMIFS(TransactionAmounts,TenantSources,$F18,'Filtered Data'!$C$2:$C23,"&lt;"&amp;JW$4),JW$4&lt;TODAY()),"Late","Occupied")),)))</f>
        <v/>
      </c>
      <c r="JX18" s="33" t="str">
        <f>IF(ISBLANK($F18),,IF(TODAY()=JX$4,"Today",IF(AND(LOOKUP($F18,TenantNames,TenantStartDates)&lt;=JX$4,LOOKUP($F18,TenantNames,TenantEndDates)&gt;=JX$4),IF(OR(AND(DAY(LOOKUP($F18,TenantNames,TenantStartDates))&gt;28,DAY(EOMONTH(JX$4,0))=28,DAY(JX$4)=28),AND(DAY(LOOKUP($F18,TenantNames,TenantStartDates))&gt;30,DAY(EOMONTH(JX$4,0))=30,DAY(JX$4)=30),DAY(LOOKUP($F18,TenantNames,TenantStartDates))=DAY(JX$4)),IF((LOOKUP($F18,TenantNames,TenantEndDates)-JX$4)&lt;=31,LOOKUP($F18,TenantNames,TenantTotalRevenues)-SUM($JA18:JW18),LOOKUP($F18,TenantNames,TenantMonthlyRents)),IF(AND((SUMIF($G$4:AHB$4,"&lt;"&amp;JX$4,$G18:AHB18))&gt;SUMIFS(TransactionAmounts,TenantSources,$F18,'Filtered Data'!$C$2:$C23,"&lt;"&amp;JX$4),JX$4&lt;TODAY()),"Late","Occupied")),)))</f>
        <v/>
      </c>
      <c r="JY18" s="33" t="str">
        <f>IF(ISBLANK($F18),,IF(TODAY()=JY$4,"Today",IF(AND(LOOKUP($F18,TenantNames,TenantStartDates)&lt;=JY$4,LOOKUP($F18,TenantNames,TenantEndDates)&gt;=JY$4),IF(OR(AND(DAY(LOOKUP($F18,TenantNames,TenantStartDates))&gt;28,DAY(EOMONTH(JY$4,0))=28,DAY(JY$4)=28),AND(DAY(LOOKUP($F18,TenantNames,TenantStartDates))&gt;30,DAY(EOMONTH(JY$4,0))=30,DAY(JY$4)=30),DAY(LOOKUP($F18,TenantNames,TenantStartDates))=DAY(JY$4)),IF((LOOKUP($F18,TenantNames,TenantEndDates)-JY$4)&lt;=31,LOOKUP($F18,TenantNames,TenantTotalRevenues)-SUM($JA18:JX18),LOOKUP($F18,TenantNames,TenantMonthlyRents)),IF(AND((SUMIF($G$4:AHB$4,"&lt;"&amp;JY$4,$G18:AHB18))&gt;SUMIFS(TransactionAmounts,TenantSources,$F18,'Filtered Data'!$C$2:$C23,"&lt;"&amp;JY$4),JY$4&lt;TODAY()),"Late","Occupied")),)))</f>
        <v/>
      </c>
      <c r="JZ18" s="33" t="str">
        <f>IF(ISBLANK($F18),,IF(TODAY()=JZ$4,"Today",IF(AND(LOOKUP($F18,TenantNames,TenantStartDates)&lt;=JZ$4,LOOKUP($F18,TenantNames,TenantEndDates)&gt;=JZ$4),IF(OR(AND(DAY(LOOKUP($F18,TenantNames,TenantStartDates))&gt;28,DAY(EOMONTH(JZ$4,0))=28,DAY(JZ$4)=28),AND(DAY(LOOKUP($F18,TenantNames,TenantStartDates))&gt;30,DAY(EOMONTH(JZ$4,0))=30,DAY(JZ$4)=30),DAY(LOOKUP($F18,TenantNames,TenantStartDates))=DAY(JZ$4)),IF((LOOKUP($F18,TenantNames,TenantEndDates)-JZ$4)&lt;=31,LOOKUP($F18,TenantNames,TenantTotalRevenues)-SUM($JA18:JY18),LOOKUP($F18,TenantNames,TenantMonthlyRents)),IF(AND((SUMIF($G$4:AHB$4,"&lt;"&amp;JZ$4,$G18:AHB18))&gt;SUMIFS(TransactionAmounts,TenantSources,$F18,'Filtered Data'!$C$2:$C23,"&lt;"&amp;JZ$4),JZ$4&lt;TODAY()),"Late","Occupied")),)))</f>
        <v/>
      </c>
      <c r="KA18" s="33" t="str">
        <f>IF(ISBLANK($F18),,IF(TODAY()=KA$4,"Today",IF(AND(LOOKUP($F18,TenantNames,TenantStartDates)&lt;=KA$4,LOOKUP($F18,TenantNames,TenantEndDates)&gt;=KA$4),IF(OR(AND(DAY(LOOKUP($F18,TenantNames,TenantStartDates))&gt;28,DAY(EOMONTH(KA$4,0))=28,DAY(KA$4)=28),AND(DAY(LOOKUP($F18,TenantNames,TenantStartDates))&gt;30,DAY(EOMONTH(KA$4,0))=30,DAY(KA$4)=30),DAY(LOOKUP($F18,TenantNames,TenantStartDates))=DAY(KA$4)),IF((LOOKUP($F18,TenantNames,TenantEndDates)-KA$4)&lt;=31,LOOKUP($F18,TenantNames,TenantTotalRevenues)-SUM($JA18:JZ18),LOOKUP($F18,TenantNames,TenantMonthlyRents)),IF(AND((SUMIF($G$4:AHB$4,"&lt;"&amp;KA$4,$G18:AHB18))&gt;SUMIFS(TransactionAmounts,TenantSources,$F18,'Filtered Data'!$C$2:$C23,"&lt;"&amp;KA$4),KA$4&lt;TODAY()),"Late","Occupied")),)))</f>
        <v/>
      </c>
      <c r="KB18" s="33" t="str">
        <f>IF(ISBLANK($F18),,IF(TODAY()=KB$4,"Today",IF(AND(LOOKUP($F18,TenantNames,TenantStartDates)&lt;=KB$4,LOOKUP($F18,TenantNames,TenantEndDates)&gt;=KB$4),IF(OR(AND(DAY(LOOKUP($F18,TenantNames,TenantStartDates))&gt;28,DAY(EOMONTH(KB$4,0))=28,DAY(KB$4)=28),AND(DAY(LOOKUP($F18,TenantNames,TenantStartDates))&gt;30,DAY(EOMONTH(KB$4,0))=30,DAY(KB$4)=30),DAY(LOOKUP($F18,TenantNames,TenantStartDates))=DAY(KB$4)),IF((LOOKUP($F18,TenantNames,TenantEndDates)-KB$4)&lt;=31,LOOKUP($F18,TenantNames,TenantTotalRevenues)-SUM($JA18:KA18),LOOKUP($F18,TenantNames,TenantMonthlyRents)),IF(AND((SUMIF($G$4:AHB$4,"&lt;"&amp;KB$4,$G18:AHB18))&gt;SUMIFS(TransactionAmounts,TenantSources,$F18,'Filtered Data'!$C$2:$C23,"&lt;"&amp;KB$4),KB$4&lt;TODAY()),"Late","Occupied")),)))</f>
        <v/>
      </c>
      <c r="KC18" s="33" t="str">
        <f>IF(ISBLANK($F18),,IF(TODAY()=KC$4,"Today",IF(AND(LOOKUP($F18,TenantNames,TenantStartDates)&lt;=KC$4,LOOKUP($F18,TenantNames,TenantEndDates)&gt;=KC$4),IF(OR(AND(DAY(LOOKUP($F18,TenantNames,TenantStartDates))&gt;28,DAY(EOMONTH(KC$4,0))=28,DAY(KC$4)=28),AND(DAY(LOOKUP($F18,TenantNames,TenantStartDates))&gt;30,DAY(EOMONTH(KC$4,0))=30,DAY(KC$4)=30),DAY(LOOKUP($F18,TenantNames,TenantStartDates))=DAY(KC$4)),IF((LOOKUP($F18,TenantNames,TenantEndDates)-KC$4)&lt;=31,LOOKUP($F18,TenantNames,TenantTotalRevenues)-SUM($JA18:KB18),LOOKUP($F18,TenantNames,TenantMonthlyRents)),IF(AND((SUMIF($G$4:AHB$4,"&lt;"&amp;KC$4,$G18:AHB18))&gt;SUMIFS(TransactionAmounts,TenantSources,$F18,'Filtered Data'!$C$2:$C23,"&lt;"&amp;KC$4),KC$4&lt;TODAY()),"Late","Occupied")),)))</f>
        <v/>
      </c>
      <c r="KD18" s="33" t="str">
        <f>IF(ISBLANK($F18),,IF(TODAY()=KD$4,"Today",IF(AND(LOOKUP($F18,TenantNames,TenantStartDates)&lt;=KD$4,LOOKUP($F18,TenantNames,TenantEndDates)&gt;=KD$4),IF(OR(AND(DAY(LOOKUP($F18,TenantNames,TenantStartDates))&gt;28,DAY(EOMONTH(KD$4,0))=28,DAY(KD$4)=28),AND(DAY(LOOKUP($F18,TenantNames,TenantStartDates))&gt;30,DAY(EOMONTH(KD$4,0))=30,DAY(KD$4)=30),DAY(LOOKUP($F18,TenantNames,TenantStartDates))=DAY(KD$4)),IF((LOOKUP($F18,TenantNames,TenantEndDates)-KD$4)&lt;=31,LOOKUP($F18,TenantNames,TenantTotalRevenues)-SUM($JA18:KC18),LOOKUP($F18,TenantNames,TenantMonthlyRents)),IF(AND((SUMIF($G$4:AHB$4,"&lt;"&amp;KD$4,$G18:AHB18))&gt;SUMIFS(TransactionAmounts,TenantSources,$F18,'Filtered Data'!$C$2:$C23,"&lt;"&amp;KD$4),KD$4&lt;TODAY()),"Late","Occupied")),)))</f>
        <v/>
      </c>
      <c r="KE18" s="33" t="str">
        <f>IF(ISBLANK($F18),,IF(TODAY()=KE$4,"Today",IF(AND(LOOKUP($F18,TenantNames,TenantStartDates)&lt;=KE$4,LOOKUP($F18,TenantNames,TenantEndDates)&gt;=KE$4),IF(OR(AND(DAY(LOOKUP($F18,TenantNames,TenantStartDates))&gt;28,DAY(EOMONTH(KE$4,0))=28,DAY(KE$4)=28),AND(DAY(LOOKUP($F18,TenantNames,TenantStartDates))&gt;30,DAY(EOMONTH(KE$4,0))=30,DAY(KE$4)=30),DAY(LOOKUP($F18,TenantNames,TenantStartDates))=DAY(KE$4)),IF((LOOKUP($F18,TenantNames,TenantEndDates)-KE$4)&lt;=31,LOOKUP($F18,TenantNames,TenantTotalRevenues)-SUM($JA18:KD18),LOOKUP($F18,TenantNames,TenantMonthlyRents)),IF(AND((SUMIF($G$4:AHB$4,"&lt;"&amp;KE$4,$G18:AHB18))&gt;SUMIFS(TransactionAmounts,TenantSources,$F18,'Filtered Data'!$C$2:$C23,"&lt;"&amp;KE$4),KE$4&lt;TODAY()),"Late","Occupied")),)))</f>
        <v/>
      </c>
      <c r="KF18" s="33" t="str">
        <f>IF(ISBLANK($F18),,IF(TODAY()=KF$4,"Today",IF(AND(LOOKUP($F18,TenantNames,TenantStartDates)&lt;=KF$4,LOOKUP($F18,TenantNames,TenantEndDates)&gt;=KF$4),IF(OR(AND(DAY(LOOKUP($F18,TenantNames,TenantStartDates))&gt;28,DAY(EOMONTH(KF$4,0))=28,DAY(KF$4)=28),AND(DAY(LOOKUP($F18,TenantNames,TenantStartDates))&gt;30,DAY(EOMONTH(KF$4,0))=30,DAY(KF$4)=30),DAY(LOOKUP($F18,TenantNames,TenantStartDates))=DAY(KF$4)),IF((LOOKUP($F18,TenantNames,TenantEndDates)-KF$4)&lt;=31,LOOKUP($F18,TenantNames,TenantTotalRevenues)-SUM($JA18:KE18),LOOKUP($F18,TenantNames,TenantMonthlyRents)),IF(AND((SUMIF($G$4:AHB$4,"&lt;"&amp;KF$4,$G18:AHB18))&gt;SUMIFS(TransactionAmounts,TenantSources,$F18,'Filtered Data'!$C$2:$C23,"&lt;"&amp;KF$4),KF$4&lt;TODAY()),"Late","Occupied")),)))</f>
        <v/>
      </c>
      <c r="KG18" s="33" t="str">
        <f>IF(ISBLANK($F18),,IF(TODAY()=KG$4,"Today",IF(AND(LOOKUP($F18,TenantNames,TenantStartDates)&lt;=KG$4,LOOKUP($F18,TenantNames,TenantEndDates)&gt;=KG$4),IF(OR(AND(DAY(LOOKUP($F18,TenantNames,TenantStartDates))&gt;28,DAY(EOMONTH(KG$4,0))=28,DAY(KG$4)=28),AND(DAY(LOOKUP($F18,TenantNames,TenantStartDates))&gt;30,DAY(EOMONTH(KG$4,0))=30,DAY(KG$4)=30),DAY(LOOKUP($F18,TenantNames,TenantStartDates))=DAY(KG$4)),IF((LOOKUP($F18,TenantNames,TenantEndDates)-KG$4)&lt;=31,LOOKUP($F18,TenantNames,TenantTotalRevenues)-SUM($JA18:KF18),LOOKUP($F18,TenantNames,TenantMonthlyRents)),IF(AND((SUMIF($G$4:AHB$4,"&lt;"&amp;KG$4,$G18:AHB18))&gt;SUMIFS(TransactionAmounts,TenantSources,$F18,'Filtered Data'!$C$2:$C23,"&lt;"&amp;KG$4),KG$4&lt;TODAY()),"Late","Occupied")),)))</f>
        <v/>
      </c>
      <c r="KH18" s="33" t="str">
        <f>IF(ISBLANK($F18),,IF(TODAY()=KH$4,"Today",IF(AND(LOOKUP($F18,TenantNames,TenantStartDates)&lt;=KH$4,LOOKUP($F18,TenantNames,TenantEndDates)&gt;=KH$4),IF(OR(AND(DAY(LOOKUP($F18,TenantNames,TenantStartDates))&gt;28,DAY(EOMONTH(KH$4,0))=28,DAY(KH$4)=28),AND(DAY(LOOKUP($F18,TenantNames,TenantStartDates))&gt;30,DAY(EOMONTH(KH$4,0))=30,DAY(KH$4)=30),DAY(LOOKUP($F18,TenantNames,TenantStartDates))=DAY(KH$4)),IF((LOOKUP($F18,TenantNames,TenantEndDates)-KH$4)&lt;=31,LOOKUP($F18,TenantNames,TenantTotalRevenues)-SUM($JA18:KG18),LOOKUP($F18,TenantNames,TenantMonthlyRents)),IF(AND((SUMIF($G$4:AHB$4,"&lt;"&amp;KH$4,$G18:AHB18))&gt;SUMIFS(TransactionAmounts,TenantSources,$F18,'Filtered Data'!$C$2:$C23,"&lt;"&amp;KH$4),KH$4&lt;TODAY()),"Late","Occupied")),)))</f>
        <v/>
      </c>
      <c r="KI18" s="33" t="str">
        <f>IF(ISBLANK($F18),,IF(TODAY()=KI$4,"Today",IF(AND(LOOKUP($F18,TenantNames,TenantStartDates)&lt;=KI$4,LOOKUP($F18,TenantNames,TenantEndDates)&gt;=KI$4),IF(OR(AND(DAY(LOOKUP($F18,TenantNames,TenantStartDates))&gt;28,DAY(EOMONTH(KI$4,0))=28,DAY(KI$4)=28),AND(DAY(LOOKUP($F18,TenantNames,TenantStartDates))&gt;30,DAY(EOMONTH(KI$4,0))=30,DAY(KI$4)=30),DAY(LOOKUP($F18,TenantNames,TenantStartDates))=DAY(KI$4)),IF((LOOKUP($F18,TenantNames,TenantEndDates)-KI$4)&lt;=31,LOOKUP($F18,TenantNames,TenantTotalRevenues)-SUM($JA18:KH18),LOOKUP($F18,TenantNames,TenantMonthlyRents)),IF(AND((SUMIF($G$4:AHB$4,"&lt;"&amp;KI$4,$G18:AHB18))&gt;SUMIFS(TransactionAmounts,TenantSources,$F18,'Filtered Data'!$C$2:$C23,"&lt;"&amp;KI$4),KI$4&lt;TODAY()),"Late","Occupied")),)))</f>
        <v/>
      </c>
      <c r="KJ18" s="33" t="str">
        <f>IF(ISBLANK($F18),,IF(TODAY()=KJ$4,"Today",IF(AND(LOOKUP($F18,TenantNames,TenantStartDates)&lt;=KJ$4,LOOKUP($F18,TenantNames,TenantEndDates)&gt;=KJ$4),IF(OR(AND(DAY(LOOKUP($F18,TenantNames,TenantStartDates))&gt;28,DAY(EOMONTH(KJ$4,0))=28,DAY(KJ$4)=28),AND(DAY(LOOKUP($F18,TenantNames,TenantStartDates))&gt;30,DAY(EOMONTH(KJ$4,0))=30,DAY(KJ$4)=30),DAY(LOOKUP($F18,TenantNames,TenantStartDates))=DAY(KJ$4)),IF((LOOKUP($F18,TenantNames,TenantEndDates)-KJ$4)&lt;=31,LOOKUP($F18,TenantNames,TenantTotalRevenues)-SUM($JA18:KI18),LOOKUP($F18,TenantNames,TenantMonthlyRents)),IF(AND((SUMIF($G$4:AHB$4,"&lt;"&amp;KJ$4,$G18:AHB18))&gt;SUMIFS(TransactionAmounts,TenantSources,$F18,'Filtered Data'!$C$2:$C23,"&lt;"&amp;KJ$4),KJ$4&lt;TODAY()),"Late","Occupied")),)))</f>
        <v/>
      </c>
      <c r="KK18" s="33" t="str">
        <f>IF(ISBLANK($F18),,IF(TODAY()=KK$4,"Today",IF(AND(LOOKUP($F18,TenantNames,TenantStartDates)&lt;=KK$4,LOOKUP($F18,TenantNames,TenantEndDates)&gt;=KK$4),IF(OR(AND(DAY(LOOKUP($F18,TenantNames,TenantStartDates))&gt;28,DAY(EOMONTH(KK$4,0))=28,DAY(KK$4)=28),AND(DAY(LOOKUP($F18,TenantNames,TenantStartDates))&gt;30,DAY(EOMONTH(KK$4,0))=30,DAY(KK$4)=30),DAY(LOOKUP($F18,TenantNames,TenantStartDates))=DAY(KK$4)),IF((LOOKUP($F18,TenantNames,TenantEndDates)-KK$4)&lt;=31,LOOKUP($F18,TenantNames,TenantTotalRevenues)-SUM($JA18:KJ18),LOOKUP($F18,TenantNames,TenantMonthlyRents)),IF(AND((SUMIF($G$4:AHB$4,"&lt;"&amp;KK$4,$G18:AHB18))&gt;SUMIFS(TransactionAmounts,TenantSources,$F18,'Filtered Data'!$C$2:$C23,"&lt;"&amp;KK$4),KK$4&lt;TODAY()),"Late","Occupied")),)))</f>
        <v/>
      </c>
      <c r="KL18" s="33" t="str">
        <f>IF(ISBLANK($F18),,IF(TODAY()=KL$4,"Today",IF(AND(LOOKUP($F18,TenantNames,TenantStartDates)&lt;=KL$4,LOOKUP($F18,TenantNames,TenantEndDates)&gt;=KL$4),IF(OR(AND(DAY(LOOKUP($F18,TenantNames,TenantStartDates))&gt;28,DAY(EOMONTH(KL$4,0))=28,DAY(KL$4)=28),AND(DAY(LOOKUP($F18,TenantNames,TenantStartDates))&gt;30,DAY(EOMONTH(KL$4,0))=30,DAY(KL$4)=30),DAY(LOOKUP($F18,TenantNames,TenantStartDates))=DAY(KL$4)),IF((LOOKUP($F18,TenantNames,TenantEndDates)-KL$4)&lt;=31,LOOKUP($F18,TenantNames,TenantTotalRevenues)-SUM($JA18:KK18),LOOKUP($F18,TenantNames,TenantMonthlyRents)),IF(AND((SUMIF($G$4:AHB$4,"&lt;"&amp;KL$4,$G18:AHB18))&gt;SUMIFS(TransactionAmounts,TenantSources,$F18,'Filtered Data'!$C$2:$C23,"&lt;"&amp;KL$4),KL$4&lt;TODAY()),"Late","Occupied")),)))</f>
        <v/>
      </c>
      <c r="KM18" s="33" t="str">
        <f>IF(ISBLANK($F18),,IF(TODAY()=KM$4,"Today",IF(AND(LOOKUP($F18,TenantNames,TenantStartDates)&lt;=KM$4,LOOKUP($F18,TenantNames,TenantEndDates)&gt;=KM$4),IF(OR(AND(DAY(LOOKUP($F18,TenantNames,TenantStartDates))&gt;28,DAY(EOMONTH(KM$4,0))=28,DAY(KM$4)=28),AND(DAY(LOOKUP($F18,TenantNames,TenantStartDates))&gt;30,DAY(EOMONTH(KM$4,0))=30,DAY(KM$4)=30),DAY(LOOKUP($F18,TenantNames,TenantStartDates))=DAY(KM$4)),IF((LOOKUP($F18,TenantNames,TenantEndDates)-KM$4)&lt;=31,LOOKUP($F18,TenantNames,TenantTotalRevenues)-SUM($JA18:KL18),LOOKUP($F18,TenantNames,TenantMonthlyRents)),IF(AND((SUMIF($G$4:AHB$4,"&lt;"&amp;KM$4,$G18:AHB18))&gt;SUMIFS(TransactionAmounts,TenantSources,$F18,'Filtered Data'!$C$2:$C23,"&lt;"&amp;KM$4),KM$4&lt;TODAY()),"Late","Occupied")),)))</f>
        <v/>
      </c>
      <c r="KN18" s="33" t="str">
        <f>IF(ISBLANK($F18),,IF(TODAY()=KN$4,"Today",IF(AND(LOOKUP($F18,TenantNames,TenantStartDates)&lt;=KN$4,LOOKUP($F18,TenantNames,TenantEndDates)&gt;=KN$4),IF(OR(AND(DAY(LOOKUP($F18,TenantNames,TenantStartDates))&gt;28,DAY(EOMONTH(KN$4,0))=28,DAY(KN$4)=28),AND(DAY(LOOKUP($F18,TenantNames,TenantStartDates))&gt;30,DAY(EOMONTH(KN$4,0))=30,DAY(KN$4)=30),DAY(LOOKUP($F18,TenantNames,TenantStartDates))=DAY(KN$4)),IF((LOOKUP($F18,TenantNames,TenantEndDates)-KN$4)&lt;=31,LOOKUP($F18,TenantNames,TenantTotalRevenues)-SUM($JA18:KM18),LOOKUP($F18,TenantNames,TenantMonthlyRents)),IF(AND((SUMIF($G$4:AHB$4,"&lt;"&amp;KN$4,$G18:AHB18))&gt;SUMIFS(TransactionAmounts,TenantSources,$F18,'Filtered Data'!$C$2:$C23,"&lt;"&amp;KN$4),KN$4&lt;TODAY()),"Late","Occupied")),)))</f>
        <v/>
      </c>
      <c r="KO18" s="33" t="str">
        <f>IF(ISBLANK($F18),,IF(TODAY()=KO$4,"Today",IF(AND(LOOKUP($F18,TenantNames,TenantStartDates)&lt;=KO$4,LOOKUP($F18,TenantNames,TenantEndDates)&gt;=KO$4),IF(OR(AND(DAY(LOOKUP($F18,TenantNames,TenantStartDates))&gt;28,DAY(EOMONTH(KO$4,0))=28,DAY(KO$4)=28),AND(DAY(LOOKUP($F18,TenantNames,TenantStartDates))&gt;30,DAY(EOMONTH(KO$4,0))=30,DAY(KO$4)=30),DAY(LOOKUP($F18,TenantNames,TenantStartDates))=DAY(KO$4)),IF((LOOKUP($F18,TenantNames,TenantEndDates)-KO$4)&lt;=31,LOOKUP($F18,TenantNames,TenantTotalRevenues)-SUM($JA18:KN18),LOOKUP($F18,TenantNames,TenantMonthlyRents)),IF(AND((SUMIF($G$4:AHB$4,"&lt;"&amp;KO$4,$G18:AHB18))&gt;SUMIFS(TransactionAmounts,TenantSources,$F18,'Filtered Data'!$C$2:$C23,"&lt;"&amp;KO$4),KO$4&lt;TODAY()),"Late","Occupied")),)))</f>
        <v/>
      </c>
      <c r="KP18" s="33" t="str">
        <f>IF(ISBLANK($F18),,IF(TODAY()=KP$4,"Today",IF(AND(LOOKUP($F18,TenantNames,TenantStartDates)&lt;=KP$4,LOOKUP($F18,TenantNames,TenantEndDates)&gt;=KP$4),IF(OR(AND(DAY(LOOKUP($F18,TenantNames,TenantStartDates))&gt;28,DAY(EOMONTH(KP$4,0))=28,DAY(KP$4)=28),AND(DAY(LOOKUP($F18,TenantNames,TenantStartDates))&gt;30,DAY(EOMONTH(KP$4,0))=30,DAY(KP$4)=30),DAY(LOOKUP($F18,TenantNames,TenantStartDates))=DAY(KP$4)),IF((LOOKUP($F18,TenantNames,TenantEndDates)-KP$4)&lt;=31,LOOKUP($F18,TenantNames,TenantTotalRevenues)-SUM($JA18:KO18),LOOKUP($F18,TenantNames,TenantMonthlyRents)),IF(AND((SUMIF($G$4:AHB$4,"&lt;"&amp;KP$4,$G18:AHB18))&gt;SUMIFS(TransactionAmounts,TenantSources,$F18,'Filtered Data'!$C$2:$C23,"&lt;"&amp;KP$4),KP$4&lt;TODAY()),"Late","Occupied")),)))</f>
        <v/>
      </c>
      <c r="KQ18" s="33" t="str">
        <f>IF(ISBLANK($F18),,IF(TODAY()=KQ$4,"Today",IF(AND(LOOKUP($F18,TenantNames,TenantStartDates)&lt;=KQ$4,LOOKUP($F18,TenantNames,TenantEndDates)&gt;=KQ$4),IF(OR(AND(DAY(LOOKUP($F18,TenantNames,TenantStartDates))&gt;28,DAY(EOMONTH(KQ$4,0))=28,DAY(KQ$4)=28),AND(DAY(LOOKUP($F18,TenantNames,TenantStartDates))&gt;30,DAY(EOMONTH(KQ$4,0))=30,DAY(KQ$4)=30),DAY(LOOKUP($F18,TenantNames,TenantStartDates))=DAY(KQ$4)),IF((LOOKUP($F18,TenantNames,TenantEndDates)-KQ$4)&lt;=31,LOOKUP($F18,TenantNames,TenantTotalRevenues)-SUM($JA18:KP18),LOOKUP($F18,TenantNames,TenantMonthlyRents)),IF(AND((SUMIF($G$4:AHB$4,"&lt;"&amp;KQ$4,$G18:AHB18))&gt;SUMIFS(TransactionAmounts,TenantSources,$F18,'Filtered Data'!$C$2:$C23,"&lt;"&amp;KQ$4),KQ$4&lt;TODAY()),"Late","Occupied")),)))</f>
        <v/>
      </c>
      <c r="KR18" s="33" t="str">
        <f>IF(ISBLANK($F18),,IF(TODAY()=KR$4,"Today",IF(AND(LOOKUP($F18,TenantNames,TenantStartDates)&lt;=KR$4,LOOKUP($F18,TenantNames,TenantEndDates)&gt;=KR$4),IF(OR(AND(DAY(LOOKUP($F18,TenantNames,TenantStartDates))&gt;28,DAY(EOMONTH(KR$4,0))=28,DAY(KR$4)=28),AND(DAY(LOOKUP($F18,TenantNames,TenantStartDates))&gt;30,DAY(EOMONTH(KR$4,0))=30,DAY(KR$4)=30),DAY(LOOKUP($F18,TenantNames,TenantStartDates))=DAY(KR$4)),IF((LOOKUP($F18,TenantNames,TenantEndDates)-KR$4)&lt;=31,LOOKUP($F18,TenantNames,TenantTotalRevenues)-SUM($JA18:KQ18),LOOKUP($F18,TenantNames,TenantMonthlyRents)),IF(AND((SUMIF($G$4:AHB$4,"&lt;"&amp;KR$4,$G18:AHB18))&gt;SUMIFS(TransactionAmounts,TenantSources,$F18,'Filtered Data'!$C$2:$C23,"&lt;"&amp;KR$4),KR$4&lt;TODAY()),"Late","Occupied")),)))</f>
        <v/>
      </c>
      <c r="KS18" s="33" t="str">
        <f>IF(ISBLANK($F18),,IF(TODAY()=KS$4,"Today",IF(AND(LOOKUP($F18,TenantNames,TenantStartDates)&lt;=KS$4,LOOKUP($F18,TenantNames,TenantEndDates)&gt;=KS$4),IF(OR(AND(DAY(LOOKUP($F18,TenantNames,TenantStartDates))&gt;28,DAY(EOMONTH(KS$4,0))=28,DAY(KS$4)=28),AND(DAY(LOOKUP($F18,TenantNames,TenantStartDates))&gt;30,DAY(EOMONTH(KS$4,0))=30,DAY(KS$4)=30),DAY(LOOKUP($F18,TenantNames,TenantStartDates))=DAY(KS$4)),IF((LOOKUP($F18,TenantNames,TenantEndDates)-KS$4)&lt;=31,LOOKUP($F18,TenantNames,TenantTotalRevenues)-SUM($JA18:KR18),LOOKUP($F18,TenantNames,TenantMonthlyRents)),IF(AND((SUMIF($G$4:AHB$4,"&lt;"&amp;KS$4,$G18:AHB18))&gt;SUMIFS(TransactionAmounts,TenantSources,$F18,'Filtered Data'!$C$2:$C23,"&lt;"&amp;KS$4),KS$4&lt;TODAY()),"Late","Occupied")),)))</f>
        <v/>
      </c>
      <c r="KT18" s="33" t="str">
        <f>IF(ISBLANK($F18),,IF(TODAY()=KT$4,"Today",IF(AND(LOOKUP($F18,TenantNames,TenantStartDates)&lt;=KT$4,LOOKUP($F18,TenantNames,TenantEndDates)&gt;=KT$4),IF(OR(AND(DAY(LOOKUP($F18,TenantNames,TenantStartDates))&gt;28,DAY(EOMONTH(KT$4,0))=28,DAY(KT$4)=28),AND(DAY(LOOKUP($F18,TenantNames,TenantStartDates))&gt;30,DAY(EOMONTH(KT$4,0))=30,DAY(KT$4)=30),DAY(LOOKUP($F18,TenantNames,TenantStartDates))=DAY(KT$4)),IF((LOOKUP($F18,TenantNames,TenantEndDates)-KT$4)&lt;=31,LOOKUP($F18,TenantNames,TenantTotalRevenues)-SUM($JA18:KS18),LOOKUP($F18,TenantNames,TenantMonthlyRents)),IF(AND((SUMIF($G$4:AHB$4,"&lt;"&amp;KT$4,$G18:AHB18))&gt;SUMIFS(TransactionAmounts,TenantSources,$F18,'Filtered Data'!$C$2:$C23,"&lt;"&amp;KT$4),KT$4&lt;TODAY()),"Late","Occupied")),)))</f>
        <v/>
      </c>
      <c r="KU18" s="33" t="str">
        <f>IF(ISBLANK($F18),,IF(TODAY()=KU$4,"Today",IF(AND(LOOKUP($F18,TenantNames,TenantStartDates)&lt;=KU$4,LOOKUP($F18,TenantNames,TenantEndDates)&gt;=KU$4),IF(OR(AND(DAY(LOOKUP($F18,TenantNames,TenantStartDates))&gt;28,DAY(EOMONTH(KU$4,0))=28,DAY(KU$4)=28),AND(DAY(LOOKUP($F18,TenantNames,TenantStartDates))&gt;30,DAY(EOMONTH(KU$4,0))=30,DAY(KU$4)=30),DAY(LOOKUP($F18,TenantNames,TenantStartDates))=DAY(KU$4)),IF((LOOKUP($F18,TenantNames,TenantEndDates)-KU$4)&lt;=31,LOOKUP($F18,TenantNames,TenantTotalRevenues)-SUM($JA18:KT18),LOOKUP($F18,TenantNames,TenantMonthlyRents)),IF(AND((SUMIF($G$4:AHB$4,"&lt;"&amp;KU$4,$G18:AHB18))&gt;SUMIFS(TransactionAmounts,TenantSources,$F18,'Filtered Data'!$C$2:$C23,"&lt;"&amp;KU$4),KU$4&lt;TODAY()),"Late","Occupied")),)))</f>
        <v/>
      </c>
      <c r="KV18" s="33" t="str">
        <f>IF(ISBLANK($F18),,IF(TODAY()=KV$4,"Today",IF(AND(LOOKUP($F18,TenantNames,TenantStartDates)&lt;=KV$4,LOOKUP($F18,TenantNames,TenantEndDates)&gt;=KV$4),IF(OR(AND(DAY(LOOKUP($F18,TenantNames,TenantStartDates))&gt;28,DAY(EOMONTH(KV$4,0))=28,DAY(KV$4)=28),AND(DAY(LOOKUP($F18,TenantNames,TenantStartDates))&gt;30,DAY(EOMONTH(KV$4,0))=30,DAY(KV$4)=30),DAY(LOOKUP($F18,TenantNames,TenantStartDates))=DAY(KV$4)),IF((LOOKUP($F18,TenantNames,TenantEndDates)-KV$4)&lt;=31,LOOKUP($F18,TenantNames,TenantTotalRevenues)-SUM($JA18:KU18),LOOKUP($F18,TenantNames,TenantMonthlyRents)),IF(AND((SUMIF($G$4:AHB$4,"&lt;"&amp;KV$4,$G18:AHB18))&gt;SUMIFS(TransactionAmounts,TenantSources,$F18,'Filtered Data'!$C$2:$C23,"&lt;"&amp;KV$4),KV$4&lt;TODAY()),"Late","Occupied")),)))</f>
        <v/>
      </c>
      <c r="KW18" s="33" t="str">
        <f>IF(ISBLANK($F18),,IF(TODAY()=KW$4,"Today",IF(AND(LOOKUP($F18,TenantNames,TenantStartDates)&lt;=KW$4,LOOKUP($F18,TenantNames,TenantEndDates)&gt;=KW$4),IF(OR(AND(DAY(LOOKUP($F18,TenantNames,TenantStartDates))&gt;28,DAY(EOMONTH(KW$4,0))=28,DAY(KW$4)=28),AND(DAY(LOOKUP($F18,TenantNames,TenantStartDates))&gt;30,DAY(EOMONTH(KW$4,0))=30,DAY(KW$4)=30),DAY(LOOKUP($F18,TenantNames,TenantStartDates))=DAY(KW$4)),IF((LOOKUP($F18,TenantNames,TenantEndDates)-KW$4)&lt;=31,LOOKUP($F18,TenantNames,TenantTotalRevenues)-SUM($JA18:KV18),LOOKUP($F18,TenantNames,TenantMonthlyRents)),IF(AND((SUMIF($G$4:AHB$4,"&lt;"&amp;KW$4,$G18:AHB18))&gt;SUMIFS(TransactionAmounts,TenantSources,$F18,'Filtered Data'!$C$2:$C23,"&lt;"&amp;KW$4),KW$4&lt;TODAY()),"Late","Occupied")),)))</f>
        <v/>
      </c>
      <c r="KX18" s="33" t="str">
        <f>IF(ISBLANK($F18),,IF(TODAY()=KX$4,"Today",IF(AND(LOOKUP($F18,TenantNames,TenantStartDates)&lt;=KX$4,LOOKUP($F18,TenantNames,TenantEndDates)&gt;=KX$4),IF(OR(AND(DAY(LOOKUP($F18,TenantNames,TenantStartDates))&gt;28,DAY(EOMONTH(KX$4,0))=28,DAY(KX$4)=28),AND(DAY(LOOKUP($F18,TenantNames,TenantStartDates))&gt;30,DAY(EOMONTH(KX$4,0))=30,DAY(KX$4)=30),DAY(LOOKUP($F18,TenantNames,TenantStartDates))=DAY(KX$4)),IF((LOOKUP($F18,TenantNames,TenantEndDates)-KX$4)&lt;=31,LOOKUP($F18,TenantNames,TenantTotalRevenues)-SUM($JA18:KW18),LOOKUP($F18,TenantNames,TenantMonthlyRents)),IF(AND((SUMIF($G$4:AHB$4,"&lt;"&amp;KX$4,$G18:AHB18))&gt;SUMIFS(TransactionAmounts,TenantSources,$F18,'Filtered Data'!$C$2:$C23,"&lt;"&amp;KX$4),KX$4&lt;TODAY()),"Late","Occupied")),)))</f>
        <v/>
      </c>
      <c r="KY18" s="33" t="str">
        <f>IF(ISBLANK($F18),,IF(TODAY()=KY$4,"Today",IF(AND(LOOKUP($F18,TenantNames,TenantStartDates)&lt;=KY$4,LOOKUP($F18,TenantNames,TenantEndDates)&gt;=KY$4),IF(OR(AND(DAY(LOOKUP($F18,TenantNames,TenantStartDates))&gt;28,DAY(EOMONTH(KY$4,0))=28,DAY(KY$4)=28),AND(DAY(LOOKUP($F18,TenantNames,TenantStartDates))&gt;30,DAY(EOMONTH(KY$4,0))=30,DAY(KY$4)=30),DAY(LOOKUP($F18,TenantNames,TenantStartDates))=DAY(KY$4)),IF((LOOKUP($F18,TenantNames,TenantEndDates)-KY$4)&lt;=31,LOOKUP($F18,TenantNames,TenantTotalRevenues)-SUM($JA18:KX18),LOOKUP($F18,TenantNames,TenantMonthlyRents)),IF(AND((SUMIF($G$4:AHB$4,"&lt;"&amp;KY$4,$G18:AHB18))&gt;SUMIFS(TransactionAmounts,TenantSources,$F18,'Filtered Data'!$C$2:$C23,"&lt;"&amp;KY$4),KY$4&lt;TODAY()),"Late","Occupied")),)))</f>
        <v/>
      </c>
      <c r="KZ18" s="33" t="str">
        <f>IF(ISBLANK($F18),,IF(TODAY()=KZ$4,"Today",IF(AND(LOOKUP($F18,TenantNames,TenantStartDates)&lt;=KZ$4,LOOKUP($F18,TenantNames,TenantEndDates)&gt;=KZ$4),IF(OR(AND(DAY(LOOKUP($F18,TenantNames,TenantStartDates))&gt;28,DAY(EOMONTH(KZ$4,0))=28,DAY(KZ$4)=28),AND(DAY(LOOKUP($F18,TenantNames,TenantStartDates))&gt;30,DAY(EOMONTH(KZ$4,0))=30,DAY(KZ$4)=30),DAY(LOOKUP($F18,TenantNames,TenantStartDates))=DAY(KZ$4)),IF((LOOKUP($F18,TenantNames,TenantEndDates)-KZ$4)&lt;=31,LOOKUP($F18,TenantNames,TenantTotalRevenues)-SUM($JA18:KY18),LOOKUP($F18,TenantNames,TenantMonthlyRents)),IF(AND((SUMIF($G$4:AHB$4,"&lt;"&amp;KZ$4,$G18:AHB18))&gt;SUMIFS(TransactionAmounts,TenantSources,$F18,'Filtered Data'!$C$2:$C23,"&lt;"&amp;KZ$4),KZ$4&lt;TODAY()),"Late","Occupied")),)))</f>
        <v/>
      </c>
      <c r="LA18" s="33" t="str">
        <f>IF(ISBLANK($F18),,IF(TODAY()=LA$4,"Today",IF(AND(LOOKUP($F18,TenantNames,TenantStartDates)&lt;=LA$4,LOOKUP($F18,TenantNames,TenantEndDates)&gt;=LA$4),IF(OR(AND(DAY(LOOKUP($F18,TenantNames,TenantStartDates))&gt;28,DAY(EOMONTH(LA$4,0))=28,DAY(LA$4)=28),AND(DAY(LOOKUP($F18,TenantNames,TenantStartDates))&gt;30,DAY(EOMONTH(LA$4,0))=30,DAY(LA$4)=30),DAY(LOOKUP($F18,TenantNames,TenantStartDates))=DAY(LA$4)),IF((LOOKUP($F18,TenantNames,TenantEndDates)-LA$4)&lt;=31,LOOKUP($F18,TenantNames,TenantTotalRevenues)-SUM($JA18:KZ18),LOOKUP($F18,TenantNames,TenantMonthlyRents)),IF(AND((SUMIF($G$4:AHB$4,"&lt;"&amp;LA$4,$G18:AHB18))&gt;SUMIFS(TransactionAmounts,TenantSources,$F18,'Filtered Data'!$C$2:$C23,"&lt;"&amp;LA$4),LA$4&lt;TODAY()),"Late","Occupied")),)))</f>
        <v/>
      </c>
      <c r="LB18" s="33" t="str">
        <f>IF(ISBLANK($F18),,IF(TODAY()=LB$4,"Today",IF(AND(LOOKUP($F18,TenantNames,TenantStartDates)&lt;=LB$4,LOOKUP($F18,TenantNames,TenantEndDates)&gt;=LB$4),IF(OR(AND(DAY(LOOKUP($F18,TenantNames,TenantStartDates))&gt;28,DAY(EOMONTH(LB$4,0))=28,DAY(LB$4)=28),AND(DAY(LOOKUP($F18,TenantNames,TenantStartDates))&gt;30,DAY(EOMONTH(LB$4,0))=30,DAY(LB$4)=30),DAY(LOOKUP($F18,TenantNames,TenantStartDates))=DAY(LB$4)),IF((LOOKUP($F18,TenantNames,TenantEndDates)-LB$4)&lt;=31,LOOKUP($F18,TenantNames,TenantTotalRevenues)-SUM($JA18:LA18),LOOKUP($F18,TenantNames,TenantMonthlyRents)),IF(AND((SUMIF($G$4:AHB$4,"&lt;"&amp;LB$4,$G18:AHB18))&gt;SUMIFS(TransactionAmounts,TenantSources,$F18,'Filtered Data'!$C$2:$C23,"&lt;"&amp;LB$4),LB$4&lt;TODAY()),"Late","Occupied")),)))</f>
        <v/>
      </c>
      <c r="LC18" s="33" t="str">
        <f>IF(ISBLANK($F18),,IF(TODAY()=LC$4,"Today",IF(AND(LOOKUP($F18,TenantNames,TenantStartDates)&lt;=LC$4,LOOKUP($F18,TenantNames,TenantEndDates)&gt;=LC$4),IF(OR(AND(DAY(LOOKUP($F18,TenantNames,TenantStartDates))&gt;28,DAY(EOMONTH(LC$4,0))=28,DAY(LC$4)=28),AND(DAY(LOOKUP($F18,TenantNames,TenantStartDates))&gt;30,DAY(EOMONTH(LC$4,0))=30,DAY(LC$4)=30),DAY(LOOKUP($F18,TenantNames,TenantStartDates))=DAY(LC$4)),IF((LOOKUP($F18,TenantNames,TenantEndDates)-LC$4)&lt;=31,LOOKUP($F18,TenantNames,TenantTotalRevenues)-SUM($JA18:LB18),LOOKUP($F18,TenantNames,TenantMonthlyRents)),IF(AND((SUMIF($G$4:AHB$4,"&lt;"&amp;LC$4,$G18:AHB18))&gt;SUMIFS(TransactionAmounts,TenantSources,$F18,'Filtered Data'!$C$2:$C23,"&lt;"&amp;LC$4),LC$4&lt;TODAY()),"Late","Occupied")),)))</f>
        <v/>
      </c>
      <c r="LD18" s="33" t="str">
        <f>IF(ISBLANK($F18),,IF(TODAY()=LD$4,"Today",IF(AND(LOOKUP($F18,TenantNames,TenantStartDates)&lt;=LD$4,LOOKUP($F18,TenantNames,TenantEndDates)&gt;=LD$4),IF(OR(AND(DAY(LOOKUP($F18,TenantNames,TenantStartDates))&gt;28,DAY(EOMONTH(LD$4,0))=28,DAY(LD$4)=28),AND(DAY(LOOKUP($F18,TenantNames,TenantStartDates))&gt;30,DAY(EOMONTH(LD$4,0))=30,DAY(LD$4)=30),DAY(LOOKUP($F18,TenantNames,TenantStartDates))=DAY(LD$4)),IF((LOOKUP($F18,TenantNames,TenantEndDates)-LD$4)&lt;=31,LOOKUP($F18,TenantNames,TenantTotalRevenues)-SUM($JA18:LC18),LOOKUP($F18,TenantNames,TenantMonthlyRents)),IF(AND((SUMIF($G$4:AHB$4,"&lt;"&amp;LD$4,$G18:AHB18))&gt;SUMIFS(TransactionAmounts,TenantSources,$F18,'Filtered Data'!$C$2:$C23,"&lt;"&amp;LD$4),LD$4&lt;TODAY()),"Late","Occupied")),)))</f>
        <v/>
      </c>
      <c r="LE18" s="33" t="str">
        <f>IF(ISBLANK($F18),,IF(TODAY()=LE$4,"Today",IF(AND(LOOKUP($F18,TenantNames,TenantStartDates)&lt;=LE$4,LOOKUP($F18,TenantNames,TenantEndDates)&gt;=LE$4),IF(OR(AND(DAY(LOOKUP($F18,TenantNames,TenantStartDates))&gt;28,DAY(EOMONTH(LE$4,0))=28,DAY(LE$4)=28),AND(DAY(LOOKUP($F18,TenantNames,TenantStartDates))&gt;30,DAY(EOMONTH(LE$4,0))=30,DAY(LE$4)=30),DAY(LOOKUP($F18,TenantNames,TenantStartDates))=DAY(LE$4)),IF((LOOKUP($F18,TenantNames,TenantEndDates)-LE$4)&lt;=31,LOOKUP($F18,TenantNames,TenantTotalRevenues)-SUM($JA18:LD18),LOOKUP($F18,TenantNames,TenantMonthlyRents)),IF(AND((SUMIF($G$4:AHB$4,"&lt;"&amp;LE$4,$G18:AHB18))&gt;SUMIFS(TransactionAmounts,TenantSources,$F18,'Filtered Data'!$C$2:$C23,"&lt;"&amp;LE$4),LE$4&lt;TODAY()),"Late","Occupied")),)))</f>
        <v/>
      </c>
      <c r="LF18" s="33" t="str">
        <f>IF(ISBLANK($F18),,IF(TODAY()=LF$4,"Today",IF(AND(LOOKUP($F18,TenantNames,TenantStartDates)&lt;=LF$4,LOOKUP($F18,TenantNames,TenantEndDates)&gt;=LF$4),IF(OR(AND(DAY(LOOKUP($F18,TenantNames,TenantStartDates))&gt;28,DAY(EOMONTH(LF$4,0))=28,DAY(LF$4)=28),AND(DAY(LOOKUP($F18,TenantNames,TenantStartDates))&gt;30,DAY(EOMONTH(LF$4,0))=30,DAY(LF$4)=30),DAY(LOOKUP($F18,TenantNames,TenantStartDates))=DAY(LF$4)),IF((LOOKUP($F18,TenantNames,TenantEndDates)-LF$4)&lt;=31,LOOKUP($F18,TenantNames,TenantTotalRevenues)-SUM($JA18:LE18),LOOKUP($F18,TenantNames,TenantMonthlyRents)),IF(AND((SUMIF($G$4:AHB$4,"&lt;"&amp;LF$4,$G18:AHB18))&gt;SUMIFS(TransactionAmounts,TenantSources,$F18,'Filtered Data'!$C$2:$C23,"&lt;"&amp;LF$4),LF$4&lt;TODAY()),"Late","Occupied")),)))</f>
        <v/>
      </c>
      <c r="LG18" s="33" t="str">
        <f>IF(ISBLANK($F18),,IF(TODAY()=LG$4,"Today",IF(AND(LOOKUP($F18,TenantNames,TenantStartDates)&lt;=LG$4,LOOKUP($F18,TenantNames,TenantEndDates)&gt;=LG$4),IF(OR(AND(DAY(LOOKUP($F18,TenantNames,TenantStartDates))&gt;28,DAY(EOMONTH(LG$4,0))=28,DAY(LG$4)=28),AND(DAY(LOOKUP($F18,TenantNames,TenantStartDates))&gt;30,DAY(EOMONTH(LG$4,0))=30,DAY(LG$4)=30),DAY(LOOKUP($F18,TenantNames,TenantStartDates))=DAY(LG$4)),IF((LOOKUP($F18,TenantNames,TenantEndDates)-LG$4)&lt;=31,LOOKUP($F18,TenantNames,TenantTotalRevenues)-SUM($JA18:LF18),LOOKUP($F18,TenantNames,TenantMonthlyRents)),IF(AND((SUMIF($G$4:AHB$4,"&lt;"&amp;LG$4,$G18:AHB18))&gt;SUMIFS(TransactionAmounts,TenantSources,$F18,'Filtered Data'!$C$2:$C23,"&lt;"&amp;LG$4),LG$4&lt;TODAY()),"Late","Occupied")),)))</f>
        <v/>
      </c>
      <c r="LH18" s="33" t="str">
        <f>IF(ISBLANK($F18),,IF(TODAY()=LH$4,"Today",IF(AND(LOOKUP($F18,TenantNames,TenantStartDates)&lt;=LH$4,LOOKUP($F18,TenantNames,TenantEndDates)&gt;=LH$4),IF(OR(AND(DAY(LOOKUP($F18,TenantNames,TenantStartDates))&gt;28,DAY(EOMONTH(LH$4,0))=28,DAY(LH$4)=28),AND(DAY(LOOKUP($F18,TenantNames,TenantStartDates))&gt;30,DAY(EOMONTH(LH$4,0))=30,DAY(LH$4)=30),DAY(LOOKUP($F18,TenantNames,TenantStartDates))=DAY(LH$4)),IF((LOOKUP($F18,TenantNames,TenantEndDates)-LH$4)&lt;=31,LOOKUP($F18,TenantNames,TenantTotalRevenues)-SUM($JA18:LG18),LOOKUP($F18,TenantNames,TenantMonthlyRents)),IF(AND((SUMIF($G$4:AHB$4,"&lt;"&amp;LH$4,$G18:AHB18))&gt;SUMIFS(TransactionAmounts,TenantSources,$F18,'Filtered Data'!$C$2:$C23,"&lt;"&amp;LH$4),LH$4&lt;TODAY()),"Late","Occupied")),)))</f>
        <v/>
      </c>
      <c r="LI18" s="33" t="str">
        <f>IF(ISBLANK($F18),,IF(TODAY()=LI$4,"Today",IF(AND(LOOKUP($F18,TenantNames,TenantStartDates)&lt;=LI$4,LOOKUP($F18,TenantNames,TenantEndDates)&gt;=LI$4),IF(OR(AND(DAY(LOOKUP($F18,TenantNames,TenantStartDates))&gt;28,DAY(EOMONTH(LI$4,0))=28,DAY(LI$4)=28),AND(DAY(LOOKUP($F18,TenantNames,TenantStartDates))&gt;30,DAY(EOMONTH(LI$4,0))=30,DAY(LI$4)=30),DAY(LOOKUP($F18,TenantNames,TenantStartDates))=DAY(LI$4)),IF((LOOKUP($F18,TenantNames,TenantEndDates)-LI$4)&lt;=31,LOOKUP($F18,TenantNames,TenantTotalRevenues)-SUM($JA18:LH18),LOOKUP($F18,TenantNames,TenantMonthlyRents)),IF(AND((SUMIF($G$4:AHB$4,"&lt;"&amp;LI$4,$G18:AHB18))&gt;SUMIFS(TransactionAmounts,TenantSources,$F18,'Filtered Data'!$C$2:$C23,"&lt;"&amp;LI$4),LI$4&lt;TODAY()),"Late","Occupied")),)))</f>
        <v/>
      </c>
      <c r="LJ18" s="33" t="str">
        <f>IF(ISBLANK($F18),,IF(TODAY()=LJ$4,"Today",IF(AND(LOOKUP($F18,TenantNames,TenantStartDates)&lt;=LJ$4,LOOKUP($F18,TenantNames,TenantEndDates)&gt;=LJ$4),IF(OR(AND(DAY(LOOKUP($F18,TenantNames,TenantStartDates))&gt;28,DAY(EOMONTH(LJ$4,0))=28,DAY(LJ$4)=28),AND(DAY(LOOKUP($F18,TenantNames,TenantStartDates))&gt;30,DAY(EOMONTH(LJ$4,0))=30,DAY(LJ$4)=30),DAY(LOOKUP($F18,TenantNames,TenantStartDates))=DAY(LJ$4)),IF((LOOKUP($F18,TenantNames,TenantEndDates)-LJ$4)&lt;=31,LOOKUP($F18,TenantNames,TenantTotalRevenues)-SUM($JA18:LI18),LOOKUP($F18,TenantNames,TenantMonthlyRents)),IF(AND((SUMIF($G$4:AHB$4,"&lt;"&amp;LJ$4,$G18:AHB18))&gt;SUMIFS(TransactionAmounts,TenantSources,$F18,'Filtered Data'!$C$2:$C23,"&lt;"&amp;LJ$4),LJ$4&lt;TODAY()),"Late","Occupied")),)))</f>
        <v/>
      </c>
      <c r="LK18" s="33" t="str">
        <f>IF(ISBLANK($F18),,IF(TODAY()=LK$4,"Today",IF(AND(LOOKUP($F18,TenantNames,TenantStartDates)&lt;=LK$4,LOOKUP($F18,TenantNames,TenantEndDates)&gt;=LK$4),IF(OR(AND(DAY(LOOKUP($F18,TenantNames,TenantStartDates))&gt;28,DAY(EOMONTH(LK$4,0))=28,DAY(LK$4)=28),AND(DAY(LOOKUP($F18,TenantNames,TenantStartDates))&gt;30,DAY(EOMONTH(LK$4,0))=30,DAY(LK$4)=30),DAY(LOOKUP($F18,TenantNames,TenantStartDates))=DAY(LK$4)),IF((LOOKUP($F18,TenantNames,TenantEndDates)-LK$4)&lt;=31,LOOKUP($F18,TenantNames,TenantTotalRevenues)-SUM($JA18:LJ18),LOOKUP($F18,TenantNames,TenantMonthlyRents)),IF(AND((SUMIF($G$4:AHB$4,"&lt;"&amp;LK$4,$G18:AHB18))&gt;SUMIFS(TransactionAmounts,TenantSources,$F18,'Filtered Data'!$C$2:$C23,"&lt;"&amp;LK$4),LK$4&lt;TODAY()),"Late","Occupied")),)))</f>
        <v/>
      </c>
      <c r="LL18" s="33" t="str">
        <f>IF(ISBLANK($F18),,IF(TODAY()=LL$4,"Today",IF(AND(LOOKUP($F18,TenantNames,TenantStartDates)&lt;=LL$4,LOOKUP($F18,TenantNames,TenantEndDates)&gt;=LL$4),IF(OR(AND(DAY(LOOKUP($F18,TenantNames,TenantStartDates))&gt;28,DAY(EOMONTH(LL$4,0))=28,DAY(LL$4)=28),AND(DAY(LOOKUP($F18,TenantNames,TenantStartDates))&gt;30,DAY(EOMONTH(LL$4,0))=30,DAY(LL$4)=30),DAY(LOOKUP($F18,TenantNames,TenantStartDates))=DAY(LL$4)),IF((LOOKUP($F18,TenantNames,TenantEndDates)-LL$4)&lt;=31,LOOKUP($F18,TenantNames,TenantTotalRevenues)-SUM($JA18:LK18),LOOKUP($F18,TenantNames,TenantMonthlyRents)),IF(AND((SUMIF($G$4:AHB$4,"&lt;"&amp;LL$4,$G18:AHB18))&gt;SUMIFS(TransactionAmounts,TenantSources,$F18,'Filtered Data'!$C$2:$C23,"&lt;"&amp;LL$4),LL$4&lt;TODAY()),"Late","Occupied")),)))</f>
        <v/>
      </c>
      <c r="LM18" s="33" t="str">
        <f>IF(ISBLANK($F18),,IF(TODAY()=LM$4,"Today",IF(AND(LOOKUP($F18,TenantNames,TenantStartDates)&lt;=LM$4,LOOKUP($F18,TenantNames,TenantEndDates)&gt;=LM$4),IF(OR(AND(DAY(LOOKUP($F18,TenantNames,TenantStartDates))&gt;28,DAY(EOMONTH(LM$4,0))=28,DAY(LM$4)=28),AND(DAY(LOOKUP($F18,TenantNames,TenantStartDates))&gt;30,DAY(EOMONTH(LM$4,0))=30,DAY(LM$4)=30),DAY(LOOKUP($F18,TenantNames,TenantStartDates))=DAY(LM$4)),IF((LOOKUP($F18,TenantNames,TenantEndDates)-LM$4)&lt;=31,LOOKUP($F18,TenantNames,TenantTotalRevenues)-SUM($JA18:LL18),LOOKUP($F18,TenantNames,TenantMonthlyRents)),IF(AND((SUMIF($G$4:AHB$4,"&lt;"&amp;LM$4,$G18:AHB18))&gt;SUMIFS(TransactionAmounts,TenantSources,$F18,'Filtered Data'!$C$2:$C23,"&lt;"&amp;LM$4),LM$4&lt;TODAY()),"Late","Occupied")),)))</f>
        <v/>
      </c>
      <c r="LN18" s="33" t="str">
        <f>IF(ISBLANK($F18),,IF(TODAY()=LN$4,"Today",IF(AND(LOOKUP($F18,TenantNames,TenantStartDates)&lt;=LN$4,LOOKUP($F18,TenantNames,TenantEndDates)&gt;=LN$4),IF(OR(AND(DAY(LOOKUP($F18,TenantNames,TenantStartDates))&gt;28,DAY(EOMONTH(LN$4,0))=28,DAY(LN$4)=28),AND(DAY(LOOKUP($F18,TenantNames,TenantStartDates))&gt;30,DAY(EOMONTH(LN$4,0))=30,DAY(LN$4)=30),DAY(LOOKUP($F18,TenantNames,TenantStartDates))=DAY(LN$4)),IF((LOOKUP($F18,TenantNames,TenantEndDates)-LN$4)&lt;=31,LOOKUP($F18,TenantNames,TenantTotalRevenues)-SUM($JA18:LM18),LOOKUP($F18,TenantNames,TenantMonthlyRents)),IF(AND((SUMIF($G$4:AHB$4,"&lt;"&amp;LN$4,$G18:AHB18))&gt;SUMIFS(TransactionAmounts,TenantSources,$F18,'Filtered Data'!$C$2:$C23,"&lt;"&amp;LN$4),LN$4&lt;TODAY()),"Late","Occupied")),)))</f>
        <v/>
      </c>
      <c r="LO18" s="33" t="str">
        <f>IF(ISBLANK($F18),,IF(TODAY()=LO$4,"Today",IF(AND(LOOKUP($F18,TenantNames,TenantStartDates)&lt;=LO$4,LOOKUP($F18,TenantNames,TenantEndDates)&gt;=LO$4),IF(OR(AND(DAY(LOOKUP($F18,TenantNames,TenantStartDates))&gt;28,DAY(EOMONTH(LO$4,0))=28,DAY(LO$4)=28),AND(DAY(LOOKUP($F18,TenantNames,TenantStartDates))&gt;30,DAY(EOMONTH(LO$4,0))=30,DAY(LO$4)=30),DAY(LOOKUP($F18,TenantNames,TenantStartDates))=DAY(LO$4)),IF((LOOKUP($F18,TenantNames,TenantEndDates)-LO$4)&lt;=31,LOOKUP($F18,TenantNames,TenantTotalRevenues)-SUM($JA18:LN18),LOOKUP($F18,TenantNames,TenantMonthlyRents)),IF(AND((SUMIF($G$4:AHB$4,"&lt;"&amp;LO$4,$G18:AHB18))&gt;SUMIFS(TransactionAmounts,TenantSources,$F18,'Filtered Data'!$C$2:$C23,"&lt;"&amp;LO$4),LO$4&lt;TODAY()),"Late","Occupied")),)))</f>
        <v/>
      </c>
      <c r="LP18" s="33" t="str">
        <f>IF(ISBLANK($F18),,IF(TODAY()=LP$4,"Today",IF(AND(LOOKUP($F18,TenantNames,TenantStartDates)&lt;=LP$4,LOOKUP($F18,TenantNames,TenantEndDates)&gt;=LP$4),IF(OR(AND(DAY(LOOKUP($F18,TenantNames,TenantStartDates))&gt;28,DAY(EOMONTH(LP$4,0))=28,DAY(LP$4)=28),AND(DAY(LOOKUP($F18,TenantNames,TenantStartDates))&gt;30,DAY(EOMONTH(LP$4,0))=30,DAY(LP$4)=30),DAY(LOOKUP($F18,TenantNames,TenantStartDates))=DAY(LP$4)),IF((LOOKUP($F18,TenantNames,TenantEndDates)-LP$4)&lt;=31,LOOKUP($F18,TenantNames,TenantTotalRevenues)-SUM($JA18:LO18),LOOKUP($F18,TenantNames,TenantMonthlyRents)),IF(AND((SUMIF($G$4:AHB$4,"&lt;"&amp;LP$4,$G18:AHB18))&gt;SUMIFS(TransactionAmounts,TenantSources,$F18,'Filtered Data'!$C$2:$C23,"&lt;"&amp;LP$4),LP$4&lt;TODAY()),"Late","Occupied")),)))</f>
        <v/>
      </c>
      <c r="LQ18" s="33" t="str">
        <f>IF(ISBLANK($F18),,IF(TODAY()=LQ$4,"Today",IF(AND(LOOKUP($F18,TenantNames,TenantStartDates)&lt;=LQ$4,LOOKUP($F18,TenantNames,TenantEndDates)&gt;=LQ$4),IF(OR(AND(DAY(LOOKUP($F18,TenantNames,TenantStartDates))&gt;28,DAY(EOMONTH(LQ$4,0))=28,DAY(LQ$4)=28),AND(DAY(LOOKUP($F18,TenantNames,TenantStartDates))&gt;30,DAY(EOMONTH(LQ$4,0))=30,DAY(LQ$4)=30),DAY(LOOKUP($F18,TenantNames,TenantStartDates))=DAY(LQ$4)),IF((LOOKUP($F18,TenantNames,TenantEndDates)-LQ$4)&lt;=31,LOOKUP($F18,TenantNames,TenantTotalRevenues)-SUM($JA18:LP18),LOOKUP($F18,TenantNames,TenantMonthlyRents)),IF(AND((SUMIF($G$4:AHB$4,"&lt;"&amp;LQ$4,$G18:AHB18))&gt;SUMIFS(TransactionAmounts,TenantSources,$F18,'Filtered Data'!$C$2:$C23,"&lt;"&amp;LQ$4),LQ$4&lt;TODAY()),"Late","Occupied")),)))</f>
        <v/>
      </c>
      <c r="LR18" s="33" t="str">
        <f>IF(ISBLANK($F18),,IF(TODAY()=LR$4,"Today",IF(AND(LOOKUP($F18,TenantNames,TenantStartDates)&lt;=LR$4,LOOKUP($F18,TenantNames,TenantEndDates)&gt;=LR$4),IF(OR(AND(DAY(LOOKUP($F18,TenantNames,TenantStartDates))&gt;28,DAY(EOMONTH(LR$4,0))=28,DAY(LR$4)=28),AND(DAY(LOOKUP($F18,TenantNames,TenantStartDates))&gt;30,DAY(EOMONTH(LR$4,0))=30,DAY(LR$4)=30),DAY(LOOKUP($F18,TenantNames,TenantStartDates))=DAY(LR$4)),IF((LOOKUP($F18,TenantNames,TenantEndDates)-LR$4)&lt;=31,LOOKUP($F18,TenantNames,TenantTotalRevenues)-SUM($JA18:LQ18),LOOKUP($F18,TenantNames,TenantMonthlyRents)),IF(AND((SUMIF($G$4:AHB$4,"&lt;"&amp;LR$4,$G18:AHB18))&gt;SUMIFS(TransactionAmounts,TenantSources,$F18,'Filtered Data'!$C$2:$C23,"&lt;"&amp;LR$4),LR$4&lt;TODAY()),"Late","Occupied")),)))</f>
        <v/>
      </c>
      <c r="LS18" s="33" t="str">
        <f>IF(ISBLANK($F18),,IF(TODAY()=LS$4,"Today",IF(AND(LOOKUP($F18,TenantNames,TenantStartDates)&lt;=LS$4,LOOKUP($F18,TenantNames,TenantEndDates)&gt;=LS$4),IF(OR(AND(DAY(LOOKUP($F18,TenantNames,TenantStartDates))&gt;28,DAY(EOMONTH(LS$4,0))=28,DAY(LS$4)=28),AND(DAY(LOOKUP($F18,TenantNames,TenantStartDates))&gt;30,DAY(EOMONTH(LS$4,0))=30,DAY(LS$4)=30),DAY(LOOKUP($F18,TenantNames,TenantStartDates))=DAY(LS$4)),IF((LOOKUP($F18,TenantNames,TenantEndDates)-LS$4)&lt;=31,LOOKUP($F18,TenantNames,TenantTotalRevenues)-SUM($JA18:LR18),LOOKUP($F18,TenantNames,TenantMonthlyRents)),IF(AND((SUMIF($G$4:AHB$4,"&lt;"&amp;LS$4,$G18:AHB18))&gt;SUMIFS(TransactionAmounts,TenantSources,$F18,'Filtered Data'!$C$2:$C23,"&lt;"&amp;LS$4),LS$4&lt;TODAY()),"Late","Occupied")),)))</f>
        <v/>
      </c>
      <c r="LT18" s="33" t="str">
        <f>IF(ISBLANK($F18),,IF(TODAY()=LT$4,"Today",IF(AND(LOOKUP($F18,TenantNames,TenantStartDates)&lt;=LT$4,LOOKUP($F18,TenantNames,TenantEndDates)&gt;=LT$4),IF(OR(AND(DAY(LOOKUP($F18,TenantNames,TenantStartDates))&gt;28,DAY(EOMONTH(LT$4,0))=28,DAY(LT$4)=28),AND(DAY(LOOKUP($F18,TenantNames,TenantStartDates))&gt;30,DAY(EOMONTH(LT$4,0))=30,DAY(LT$4)=30),DAY(LOOKUP($F18,TenantNames,TenantStartDates))=DAY(LT$4)),IF((LOOKUP($F18,TenantNames,TenantEndDates)-LT$4)&lt;=31,LOOKUP($F18,TenantNames,TenantTotalRevenues)-SUM($JA18:LS18),LOOKUP($F18,TenantNames,TenantMonthlyRents)),IF(AND((SUMIF($G$4:AHB$4,"&lt;"&amp;LT$4,$G18:AHB18))&gt;SUMIFS(TransactionAmounts,TenantSources,$F18,'Filtered Data'!$C$2:$C23,"&lt;"&amp;LT$4),LT$4&lt;TODAY()),"Late","Occupied")),)))</f>
        <v/>
      </c>
      <c r="LU18" s="33" t="str">
        <f>IF(ISBLANK($F18),,IF(TODAY()=LU$4,"Today",IF(AND(LOOKUP($F18,TenantNames,TenantStartDates)&lt;=LU$4,LOOKUP($F18,TenantNames,TenantEndDates)&gt;=LU$4),IF(OR(AND(DAY(LOOKUP($F18,TenantNames,TenantStartDates))&gt;28,DAY(EOMONTH(LU$4,0))=28,DAY(LU$4)=28),AND(DAY(LOOKUP($F18,TenantNames,TenantStartDates))&gt;30,DAY(EOMONTH(LU$4,0))=30,DAY(LU$4)=30),DAY(LOOKUP($F18,TenantNames,TenantStartDates))=DAY(LU$4)),IF((LOOKUP($F18,TenantNames,TenantEndDates)-LU$4)&lt;=31,LOOKUP($F18,TenantNames,TenantTotalRevenues)-SUM($JA18:LT18),LOOKUP($F18,TenantNames,TenantMonthlyRents)),IF(AND((SUMIF($G$4:AHB$4,"&lt;"&amp;LU$4,$G18:AHB18))&gt;SUMIFS(TransactionAmounts,TenantSources,$F18,'Filtered Data'!$C$2:$C23,"&lt;"&amp;LU$4),LU$4&lt;TODAY()),"Late","Occupied")),)))</f>
        <v/>
      </c>
      <c r="LV18" s="33" t="str">
        <f>IF(ISBLANK($F18),,IF(TODAY()=LV$4,"Today",IF(AND(LOOKUP($F18,TenantNames,TenantStartDates)&lt;=LV$4,LOOKUP($F18,TenantNames,TenantEndDates)&gt;=LV$4),IF(OR(AND(DAY(LOOKUP($F18,TenantNames,TenantStartDates))&gt;28,DAY(EOMONTH(LV$4,0))=28,DAY(LV$4)=28),AND(DAY(LOOKUP($F18,TenantNames,TenantStartDates))&gt;30,DAY(EOMONTH(LV$4,0))=30,DAY(LV$4)=30),DAY(LOOKUP($F18,TenantNames,TenantStartDates))=DAY(LV$4)),IF((LOOKUP($F18,TenantNames,TenantEndDates)-LV$4)&lt;=31,LOOKUP($F18,TenantNames,TenantTotalRevenues)-SUM($JA18:LU18),LOOKUP($F18,TenantNames,TenantMonthlyRents)),IF(AND((SUMIF($G$4:AHB$4,"&lt;"&amp;LV$4,$G18:AHB18))&gt;SUMIFS(TransactionAmounts,TenantSources,$F18,'Filtered Data'!$C$2:$C23,"&lt;"&amp;LV$4),LV$4&lt;TODAY()),"Late","Occupied")),)))</f>
        <v/>
      </c>
      <c r="LW18" s="33" t="str">
        <f>IF(ISBLANK($F18),,IF(TODAY()=LW$4,"Today",IF(AND(LOOKUP($F18,TenantNames,TenantStartDates)&lt;=LW$4,LOOKUP($F18,TenantNames,TenantEndDates)&gt;=LW$4),IF(OR(AND(DAY(LOOKUP($F18,TenantNames,TenantStartDates))&gt;28,DAY(EOMONTH(LW$4,0))=28,DAY(LW$4)=28),AND(DAY(LOOKUP($F18,TenantNames,TenantStartDates))&gt;30,DAY(EOMONTH(LW$4,0))=30,DAY(LW$4)=30),DAY(LOOKUP($F18,TenantNames,TenantStartDates))=DAY(LW$4)),IF((LOOKUP($F18,TenantNames,TenantEndDates)-LW$4)&lt;=31,LOOKUP($F18,TenantNames,TenantTotalRevenues)-SUM($JA18:LV18),LOOKUP($F18,TenantNames,TenantMonthlyRents)),IF(AND((SUMIF($G$4:AHB$4,"&lt;"&amp;LW$4,$G18:AHB18))&gt;SUMIFS(TransactionAmounts,TenantSources,$F18,'Filtered Data'!$C$2:$C23,"&lt;"&amp;LW$4),LW$4&lt;TODAY()),"Late","Occupied")),)))</f>
        <v/>
      </c>
      <c r="LX18" s="33" t="str">
        <f>IF(ISBLANK($F18),,IF(TODAY()=LX$4,"Today",IF(AND(LOOKUP($F18,TenantNames,TenantStartDates)&lt;=LX$4,LOOKUP($F18,TenantNames,TenantEndDates)&gt;=LX$4),IF(OR(AND(DAY(LOOKUP($F18,TenantNames,TenantStartDates))&gt;28,DAY(EOMONTH(LX$4,0))=28,DAY(LX$4)=28),AND(DAY(LOOKUP($F18,TenantNames,TenantStartDates))&gt;30,DAY(EOMONTH(LX$4,0))=30,DAY(LX$4)=30),DAY(LOOKUP($F18,TenantNames,TenantStartDates))=DAY(LX$4)),IF((LOOKUP($F18,TenantNames,TenantEndDates)-LX$4)&lt;=31,LOOKUP($F18,TenantNames,TenantTotalRevenues)-SUM($JA18:LW18),LOOKUP($F18,TenantNames,TenantMonthlyRents)),IF(AND((SUMIF($G$4:AHB$4,"&lt;"&amp;LX$4,$G18:AHB18))&gt;SUMIFS(TransactionAmounts,TenantSources,$F18,'Filtered Data'!$C$2:$C23,"&lt;"&amp;LX$4),LX$4&lt;TODAY()),"Late","Occupied")),)))</f>
        <v/>
      </c>
      <c r="LY18" s="33" t="str">
        <f>IF(ISBLANK($F18),,IF(TODAY()=LY$4,"Today",IF(AND(LOOKUP($F18,TenantNames,TenantStartDates)&lt;=LY$4,LOOKUP($F18,TenantNames,TenantEndDates)&gt;=LY$4),IF(OR(AND(DAY(LOOKUP($F18,TenantNames,TenantStartDates))&gt;28,DAY(EOMONTH(LY$4,0))=28,DAY(LY$4)=28),AND(DAY(LOOKUP($F18,TenantNames,TenantStartDates))&gt;30,DAY(EOMONTH(LY$4,0))=30,DAY(LY$4)=30),DAY(LOOKUP($F18,TenantNames,TenantStartDates))=DAY(LY$4)),IF((LOOKUP($F18,TenantNames,TenantEndDates)-LY$4)&lt;=31,LOOKUP($F18,TenantNames,TenantTotalRevenues)-SUM($JA18:LX18),LOOKUP($F18,TenantNames,TenantMonthlyRents)),IF(AND((SUMIF($G$4:AHB$4,"&lt;"&amp;LY$4,$G18:AHB18))&gt;SUMIFS(TransactionAmounts,TenantSources,$F18,'Filtered Data'!$C$2:$C23,"&lt;"&amp;LY$4),LY$4&lt;TODAY()),"Late","Occupied")),)))</f>
        <v/>
      </c>
      <c r="LZ18" s="33" t="str">
        <f>IF(ISBLANK($F18),,IF(TODAY()=LZ$4,"Today",IF(AND(LOOKUP($F18,TenantNames,TenantStartDates)&lt;=LZ$4,LOOKUP($F18,TenantNames,TenantEndDates)&gt;=LZ$4),IF(OR(AND(DAY(LOOKUP($F18,TenantNames,TenantStartDates))&gt;28,DAY(EOMONTH(LZ$4,0))=28,DAY(LZ$4)=28),AND(DAY(LOOKUP($F18,TenantNames,TenantStartDates))&gt;30,DAY(EOMONTH(LZ$4,0))=30,DAY(LZ$4)=30),DAY(LOOKUP($F18,TenantNames,TenantStartDates))=DAY(LZ$4)),IF((LOOKUP($F18,TenantNames,TenantEndDates)-LZ$4)&lt;=31,LOOKUP($F18,TenantNames,TenantTotalRevenues)-SUM($JA18:LY18),LOOKUP($F18,TenantNames,TenantMonthlyRents)),IF(AND((SUMIF($G$4:AHB$4,"&lt;"&amp;LZ$4,$G18:AHB18))&gt;SUMIFS(TransactionAmounts,TenantSources,$F18,'Filtered Data'!$C$2:$C23,"&lt;"&amp;LZ$4),LZ$4&lt;TODAY()),"Late","Occupied")),)))</f>
        <v/>
      </c>
      <c r="MA18" s="33" t="str">
        <f>IF(ISBLANK($F18),,IF(TODAY()=MA$4,"Today",IF(AND(LOOKUP($F18,TenantNames,TenantStartDates)&lt;=MA$4,LOOKUP($F18,TenantNames,TenantEndDates)&gt;=MA$4),IF(OR(AND(DAY(LOOKUP($F18,TenantNames,TenantStartDates))&gt;28,DAY(EOMONTH(MA$4,0))=28,DAY(MA$4)=28),AND(DAY(LOOKUP($F18,TenantNames,TenantStartDates))&gt;30,DAY(EOMONTH(MA$4,0))=30,DAY(MA$4)=30),DAY(LOOKUP($F18,TenantNames,TenantStartDates))=DAY(MA$4)),IF((LOOKUP($F18,TenantNames,TenantEndDates)-MA$4)&lt;=31,LOOKUP($F18,TenantNames,TenantTotalRevenues)-SUM($JA18:LZ18),LOOKUP($F18,TenantNames,TenantMonthlyRents)),IF(AND((SUMIF($G$4:AHB$4,"&lt;"&amp;MA$4,$G18:AHB18))&gt;SUMIFS(TransactionAmounts,TenantSources,$F18,'Filtered Data'!$C$2:$C23,"&lt;"&amp;MA$4),MA$4&lt;TODAY()),"Late","Occupied")),)))</f>
        <v/>
      </c>
      <c r="MB18" s="33" t="str">
        <f>IF(ISBLANK($F18),,IF(TODAY()=MB$4,"Today",IF(AND(LOOKUP($F18,TenantNames,TenantStartDates)&lt;=MB$4,LOOKUP($F18,TenantNames,TenantEndDates)&gt;=MB$4),IF(OR(AND(DAY(LOOKUP($F18,TenantNames,TenantStartDates))&gt;28,DAY(EOMONTH(MB$4,0))=28,DAY(MB$4)=28),AND(DAY(LOOKUP($F18,TenantNames,TenantStartDates))&gt;30,DAY(EOMONTH(MB$4,0))=30,DAY(MB$4)=30),DAY(LOOKUP($F18,TenantNames,TenantStartDates))=DAY(MB$4)),IF((LOOKUP($F18,TenantNames,TenantEndDates)-MB$4)&lt;=31,LOOKUP($F18,TenantNames,TenantTotalRevenues)-SUM($JA18:MA18),LOOKUP($F18,TenantNames,TenantMonthlyRents)),IF(AND((SUMIF($G$4:AHB$4,"&lt;"&amp;MB$4,$G18:AHB18))&gt;SUMIFS(TransactionAmounts,TenantSources,$F18,'Filtered Data'!$C$2:$C23,"&lt;"&amp;MB$4),MB$4&lt;TODAY()),"Late","Occupied")),)))</f>
        <v/>
      </c>
      <c r="MC18" s="33" t="str">
        <f>IF(ISBLANK($F18),,IF(TODAY()=MC$4,"Today",IF(AND(LOOKUP($F18,TenantNames,TenantStartDates)&lt;=MC$4,LOOKUP($F18,TenantNames,TenantEndDates)&gt;=MC$4),IF(OR(AND(DAY(LOOKUP($F18,TenantNames,TenantStartDates))&gt;28,DAY(EOMONTH(MC$4,0))=28,DAY(MC$4)=28),AND(DAY(LOOKUP($F18,TenantNames,TenantStartDates))&gt;30,DAY(EOMONTH(MC$4,0))=30,DAY(MC$4)=30),DAY(LOOKUP($F18,TenantNames,TenantStartDates))=DAY(MC$4)),IF((LOOKUP($F18,TenantNames,TenantEndDates)-MC$4)&lt;=31,LOOKUP($F18,TenantNames,TenantTotalRevenues)-SUM($JA18:MB18),LOOKUP($F18,TenantNames,TenantMonthlyRents)),IF(AND((SUMIF($G$4:AHB$4,"&lt;"&amp;MC$4,$G18:AHB18))&gt;SUMIFS(TransactionAmounts,TenantSources,$F18,'Filtered Data'!$C$2:$C23,"&lt;"&amp;MC$4),MC$4&lt;TODAY()),"Late","Occupied")),)))</f>
        <v/>
      </c>
      <c r="MD18" s="33" t="str">
        <f>IF(ISBLANK($F18),,IF(TODAY()=MD$4,"Today",IF(AND(LOOKUP($F18,TenantNames,TenantStartDates)&lt;=MD$4,LOOKUP($F18,TenantNames,TenantEndDates)&gt;=MD$4),IF(OR(AND(DAY(LOOKUP($F18,TenantNames,TenantStartDates))&gt;28,DAY(EOMONTH(MD$4,0))=28,DAY(MD$4)=28),AND(DAY(LOOKUP($F18,TenantNames,TenantStartDates))&gt;30,DAY(EOMONTH(MD$4,0))=30,DAY(MD$4)=30),DAY(LOOKUP($F18,TenantNames,TenantStartDates))=DAY(MD$4)),IF((LOOKUP($F18,TenantNames,TenantEndDates)-MD$4)&lt;=31,LOOKUP($F18,TenantNames,TenantTotalRevenues)-SUM($JA18:MC18),LOOKUP($F18,TenantNames,TenantMonthlyRents)),IF(AND((SUMIF($G$4:AHB$4,"&lt;"&amp;MD$4,$G18:AHB18))&gt;SUMIFS(TransactionAmounts,TenantSources,$F18,'Filtered Data'!$C$2:$C23,"&lt;"&amp;MD$4),MD$4&lt;TODAY()),"Late","Occupied")),)))</f>
        <v/>
      </c>
      <c r="ME18" s="33" t="str">
        <f>IF(ISBLANK($F18),,IF(TODAY()=ME$4,"Today",IF(AND(LOOKUP($F18,TenantNames,TenantStartDates)&lt;=ME$4,LOOKUP($F18,TenantNames,TenantEndDates)&gt;=ME$4),IF(OR(AND(DAY(LOOKUP($F18,TenantNames,TenantStartDates))&gt;28,DAY(EOMONTH(ME$4,0))=28,DAY(ME$4)=28),AND(DAY(LOOKUP($F18,TenantNames,TenantStartDates))&gt;30,DAY(EOMONTH(ME$4,0))=30,DAY(ME$4)=30),DAY(LOOKUP($F18,TenantNames,TenantStartDates))=DAY(ME$4)),IF((LOOKUP($F18,TenantNames,TenantEndDates)-ME$4)&lt;=31,LOOKUP($F18,TenantNames,TenantTotalRevenues)-SUM($JA18:MD18),LOOKUP($F18,TenantNames,TenantMonthlyRents)),IF(AND((SUMIF($G$4:AHB$4,"&lt;"&amp;ME$4,$G18:AHB18))&gt;SUMIFS(TransactionAmounts,TenantSources,$F18,'Filtered Data'!$C$2:$C23,"&lt;"&amp;ME$4),ME$4&lt;TODAY()),"Late","Occupied")),)))</f>
        <v/>
      </c>
      <c r="MF18" s="33" t="str">
        <f>IF(ISBLANK($F18),,IF(TODAY()=MF$4,"Today",IF(AND(LOOKUP($F18,TenantNames,TenantStartDates)&lt;=MF$4,LOOKUP($F18,TenantNames,TenantEndDates)&gt;=MF$4),IF(OR(AND(DAY(LOOKUP($F18,TenantNames,TenantStartDates))&gt;28,DAY(EOMONTH(MF$4,0))=28,DAY(MF$4)=28),AND(DAY(LOOKUP($F18,TenantNames,TenantStartDates))&gt;30,DAY(EOMONTH(MF$4,0))=30,DAY(MF$4)=30),DAY(LOOKUP($F18,TenantNames,TenantStartDates))=DAY(MF$4)),IF((LOOKUP($F18,TenantNames,TenantEndDates)-MF$4)&lt;=31,LOOKUP($F18,TenantNames,TenantTotalRevenues)-SUM($JA18:ME18),LOOKUP($F18,TenantNames,TenantMonthlyRents)),IF(AND((SUMIF($G$4:AHB$4,"&lt;"&amp;MF$4,$G18:AHB18))&gt;SUMIFS(TransactionAmounts,TenantSources,$F18,'Filtered Data'!$C$2:$C23,"&lt;"&amp;MF$4),MF$4&lt;TODAY()),"Late","Occupied")),)))</f>
        <v/>
      </c>
      <c r="MG18" s="33" t="str">
        <f>IF(ISBLANK($F18),,IF(TODAY()=MG$4,"Today",IF(AND(LOOKUP($F18,TenantNames,TenantStartDates)&lt;=MG$4,LOOKUP($F18,TenantNames,TenantEndDates)&gt;=MG$4),IF(OR(AND(DAY(LOOKUP($F18,TenantNames,TenantStartDates))&gt;28,DAY(EOMONTH(MG$4,0))=28,DAY(MG$4)=28),AND(DAY(LOOKUP($F18,TenantNames,TenantStartDates))&gt;30,DAY(EOMONTH(MG$4,0))=30,DAY(MG$4)=30),DAY(LOOKUP($F18,TenantNames,TenantStartDates))=DAY(MG$4)),IF((LOOKUP($F18,TenantNames,TenantEndDates)-MG$4)&lt;=31,LOOKUP($F18,TenantNames,TenantTotalRevenues)-SUM($JA18:MF18),LOOKUP($F18,TenantNames,TenantMonthlyRents)),IF(AND((SUMIF($G$4:AHB$4,"&lt;"&amp;MG$4,$G18:AHB18))&gt;SUMIFS(TransactionAmounts,TenantSources,$F18,'Filtered Data'!$C$2:$C23,"&lt;"&amp;MG$4),MG$4&lt;TODAY()),"Late","Occupied")),)))</f>
        <v/>
      </c>
      <c r="MH18" s="33" t="str">
        <f>IF(ISBLANK($F18),,IF(TODAY()=MH$4,"Today",IF(AND(LOOKUP($F18,TenantNames,TenantStartDates)&lt;=MH$4,LOOKUP($F18,TenantNames,TenantEndDates)&gt;=MH$4),IF(OR(AND(DAY(LOOKUP($F18,TenantNames,TenantStartDates))&gt;28,DAY(EOMONTH(MH$4,0))=28,DAY(MH$4)=28),AND(DAY(LOOKUP($F18,TenantNames,TenantStartDates))&gt;30,DAY(EOMONTH(MH$4,0))=30,DAY(MH$4)=30),DAY(LOOKUP($F18,TenantNames,TenantStartDates))=DAY(MH$4)),IF((LOOKUP($F18,TenantNames,TenantEndDates)-MH$4)&lt;=31,LOOKUP($F18,TenantNames,TenantTotalRevenues)-SUM($JA18:MG18),LOOKUP($F18,TenantNames,TenantMonthlyRents)),IF(AND((SUMIF($G$4:AHB$4,"&lt;"&amp;MH$4,$G18:AHB18))&gt;SUMIFS(TransactionAmounts,TenantSources,$F18,'Filtered Data'!$C$2:$C23,"&lt;"&amp;MH$4),MH$4&lt;TODAY()),"Late","Occupied")),)))</f>
        <v/>
      </c>
      <c r="MI18" s="33" t="str">
        <f>IF(ISBLANK($F18),,IF(TODAY()=MI$4,"Today",IF(AND(LOOKUP($F18,TenantNames,TenantStartDates)&lt;=MI$4,LOOKUP($F18,TenantNames,TenantEndDates)&gt;=MI$4),IF(OR(AND(DAY(LOOKUP($F18,TenantNames,TenantStartDates))&gt;28,DAY(EOMONTH(MI$4,0))=28,DAY(MI$4)=28),AND(DAY(LOOKUP($F18,TenantNames,TenantStartDates))&gt;30,DAY(EOMONTH(MI$4,0))=30,DAY(MI$4)=30),DAY(LOOKUP($F18,TenantNames,TenantStartDates))=DAY(MI$4)),IF((LOOKUP($F18,TenantNames,TenantEndDates)-MI$4)&lt;=31,LOOKUP($F18,TenantNames,TenantTotalRevenues)-SUM($JA18:MH18),LOOKUP($F18,TenantNames,TenantMonthlyRents)),IF(AND((SUMIF($G$4:AHB$4,"&lt;"&amp;MI$4,$G18:AHB18))&gt;SUMIFS(TransactionAmounts,TenantSources,$F18,'Filtered Data'!$C$2:$C23,"&lt;"&amp;MI$4),MI$4&lt;TODAY()),"Late","Occupied")),)))</f>
        <v/>
      </c>
      <c r="MJ18" s="33" t="str">
        <f>IF(ISBLANK($F18),,IF(TODAY()=MJ$4,"Today",IF(AND(LOOKUP($F18,TenantNames,TenantStartDates)&lt;=MJ$4,LOOKUP($F18,TenantNames,TenantEndDates)&gt;=MJ$4),IF(OR(AND(DAY(LOOKUP($F18,TenantNames,TenantStartDates))&gt;28,DAY(EOMONTH(MJ$4,0))=28,DAY(MJ$4)=28),AND(DAY(LOOKUP($F18,TenantNames,TenantStartDates))&gt;30,DAY(EOMONTH(MJ$4,0))=30,DAY(MJ$4)=30),DAY(LOOKUP($F18,TenantNames,TenantStartDates))=DAY(MJ$4)),IF((LOOKUP($F18,TenantNames,TenantEndDates)-MJ$4)&lt;=31,LOOKUP($F18,TenantNames,TenantTotalRevenues)-SUM($JA18:MI18),LOOKUP($F18,TenantNames,TenantMonthlyRents)),IF(AND((SUMIF($G$4:AHB$4,"&lt;"&amp;MJ$4,$G18:AHB18))&gt;SUMIFS(TransactionAmounts,TenantSources,$F18,'Filtered Data'!$C$2:$C23,"&lt;"&amp;MJ$4),MJ$4&lt;TODAY()),"Late","Occupied")),)))</f>
        <v/>
      </c>
      <c r="MK18" s="33" t="str">
        <f>IF(ISBLANK($F18),,IF(TODAY()=MK$4,"Today",IF(AND(LOOKUP($F18,TenantNames,TenantStartDates)&lt;=MK$4,LOOKUP($F18,TenantNames,TenantEndDates)&gt;=MK$4),IF(OR(AND(DAY(LOOKUP($F18,TenantNames,TenantStartDates))&gt;28,DAY(EOMONTH(MK$4,0))=28,DAY(MK$4)=28),AND(DAY(LOOKUP($F18,TenantNames,TenantStartDates))&gt;30,DAY(EOMONTH(MK$4,0))=30,DAY(MK$4)=30),DAY(LOOKUP($F18,TenantNames,TenantStartDates))=DAY(MK$4)),IF((LOOKUP($F18,TenantNames,TenantEndDates)-MK$4)&lt;=31,LOOKUP($F18,TenantNames,TenantTotalRevenues)-SUM($JA18:MJ18),LOOKUP($F18,TenantNames,TenantMonthlyRents)),IF(AND((SUMIF($G$4:AHB$4,"&lt;"&amp;MK$4,$G18:AHB18))&gt;SUMIFS(TransactionAmounts,TenantSources,$F18,'Filtered Data'!$C$2:$C23,"&lt;"&amp;MK$4),MK$4&lt;TODAY()),"Late","Occupied")),)))</f>
        <v/>
      </c>
      <c r="ML18" s="33" t="str">
        <f>IF(ISBLANK($F18),,IF(TODAY()=ML$4,"Today",IF(AND(LOOKUP($F18,TenantNames,TenantStartDates)&lt;=ML$4,LOOKUP($F18,TenantNames,TenantEndDates)&gt;=ML$4),IF(OR(AND(DAY(LOOKUP($F18,TenantNames,TenantStartDates))&gt;28,DAY(EOMONTH(ML$4,0))=28,DAY(ML$4)=28),AND(DAY(LOOKUP($F18,TenantNames,TenantStartDates))&gt;30,DAY(EOMONTH(ML$4,0))=30,DAY(ML$4)=30),DAY(LOOKUP($F18,TenantNames,TenantStartDates))=DAY(ML$4)),IF((LOOKUP($F18,TenantNames,TenantEndDates)-ML$4)&lt;=31,LOOKUP($F18,TenantNames,TenantTotalRevenues)-SUM($JA18:MK18),LOOKUP($F18,TenantNames,TenantMonthlyRents)),IF(AND((SUMIF($G$4:AHB$4,"&lt;"&amp;ML$4,$G18:AHB18))&gt;SUMIFS(TransactionAmounts,TenantSources,$F18,'Filtered Data'!$C$2:$C23,"&lt;"&amp;ML$4),ML$4&lt;TODAY()),"Late","Occupied")),)))</f>
        <v/>
      </c>
      <c r="MM18" s="33" t="str">
        <f>IF(ISBLANK($F18),,IF(TODAY()=MM$4,"Today",IF(AND(LOOKUP($F18,TenantNames,TenantStartDates)&lt;=MM$4,LOOKUP($F18,TenantNames,TenantEndDates)&gt;=MM$4),IF(OR(AND(DAY(LOOKUP($F18,TenantNames,TenantStartDates))&gt;28,DAY(EOMONTH(MM$4,0))=28,DAY(MM$4)=28),AND(DAY(LOOKUP($F18,TenantNames,TenantStartDates))&gt;30,DAY(EOMONTH(MM$4,0))=30,DAY(MM$4)=30),DAY(LOOKUP($F18,TenantNames,TenantStartDates))=DAY(MM$4)),IF((LOOKUP($F18,TenantNames,TenantEndDates)-MM$4)&lt;=31,LOOKUP($F18,TenantNames,TenantTotalRevenues)-SUM($JA18:ML18),LOOKUP($F18,TenantNames,TenantMonthlyRents)),IF(AND((SUMIF($G$4:AHB$4,"&lt;"&amp;MM$4,$G18:AHB18))&gt;SUMIFS(TransactionAmounts,TenantSources,$F18,'Filtered Data'!$C$2:$C23,"&lt;"&amp;MM$4),MM$4&lt;TODAY()),"Late","Occupied")),)))</f>
        <v/>
      </c>
      <c r="MN18" s="33" t="str">
        <f>IF(ISBLANK($F18),,IF(TODAY()=MN$4,"Today",IF(AND(LOOKUP($F18,TenantNames,TenantStartDates)&lt;=MN$4,LOOKUP($F18,TenantNames,TenantEndDates)&gt;=MN$4),IF(OR(AND(DAY(LOOKUP($F18,TenantNames,TenantStartDates))&gt;28,DAY(EOMONTH(MN$4,0))=28,DAY(MN$4)=28),AND(DAY(LOOKUP($F18,TenantNames,TenantStartDates))&gt;30,DAY(EOMONTH(MN$4,0))=30,DAY(MN$4)=30),DAY(LOOKUP($F18,TenantNames,TenantStartDates))=DAY(MN$4)),IF((LOOKUP($F18,TenantNames,TenantEndDates)-MN$4)&lt;=31,LOOKUP($F18,TenantNames,TenantTotalRevenues)-SUM($JA18:MM18),LOOKUP($F18,TenantNames,TenantMonthlyRents)),IF(AND((SUMIF($G$4:AHB$4,"&lt;"&amp;MN$4,$G18:AHB18))&gt;SUMIFS(TransactionAmounts,TenantSources,$F18,'Filtered Data'!$C$2:$C23,"&lt;"&amp;MN$4),MN$4&lt;TODAY()),"Late","Occupied")),)))</f>
        <v/>
      </c>
      <c r="MO18" s="33" t="str">
        <f>IF(ISBLANK($F18),,IF(TODAY()=MO$4,"Today",IF(AND(LOOKUP($F18,TenantNames,TenantStartDates)&lt;=MO$4,LOOKUP($F18,TenantNames,TenantEndDates)&gt;=MO$4),IF(OR(AND(DAY(LOOKUP($F18,TenantNames,TenantStartDates))&gt;28,DAY(EOMONTH(MO$4,0))=28,DAY(MO$4)=28),AND(DAY(LOOKUP($F18,TenantNames,TenantStartDates))&gt;30,DAY(EOMONTH(MO$4,0))=30,DAY(MO$4)=30),DAY(LOOKUP($F18,TenantNames,TenantStartDates))=DAY(MO$4)),IF((LOOKUP($F18,TenantNames,TenantEndDates)-MO$4)&lt;=31,LOOKUP($F18,TenantNames,TenantTotalRevenues)-SUM($JA18:MN18),LOOKUP($F18,TenantNames,TenantMonthlyRents)),IF(AND((SUMIF($G$4:AHB$4,"&lt;"&amp;MO$4,$G18:AHB18))&gt;SUMIFS(TransactionAmounts,TenantSources,$F18,'Filtered Data'!$C$2:$C23,"&lt;"&amp;MO$4),MO$4&lt;TODAY()),"Late","Occupied")),)))</f>
        <v/>
      </c>
      <c r="MP18" s="33" t="str">
        <f>IF(ISBLANK($F18),,IF(TODAY()=MP$4,"Today",IF(AND(LOOKUP($F18,TenantNames,TenantStartDates)&lt;=MP$4,LOOKUP($F18,TenantNames,TenantEndDates)&gt;=MP$4),IF(OR(AND(DAY(LOOKUP($F18,TenantNames,TenantStartDates))&gt;28,DAY(EOMONTH(MP$4,0))=28,DAY(MP$4)=28),AND(DAY(LOOKUP($F18,TenantNames,TenantStartDates))&gt;30,DAY(EOMONTH(MP$4,0))=30,DAY(MP$4)=30),DAY(LOOKUP($F18,TenantNames,TenantStartDates))=DAY(MP$4)),IF((LOOKUP($F18,TenantNames,TenantEndDates)-MP$4)&lt;=31,LOOKUP($F18,TenantNames,TenantTotalRevenues)-SUM($JA18:MO18),LOOKUP($F18,TenantNames,TenantMonthlyRents)),IF(AND((SUMIF($G$4:AHB$4,"&lt;"&amp;MP$4,$G18:AHB18))&gt;SUMIFS(TransactionAmounts,TenantSources,$F18,'Filtered Data'!$C$2:$C23,"&lt;"&amp;MP$4),MP$4&lt;TODAY()),"Late","Occupied")),)))</f>
        <v/>
      </c>
      <c r="MQ18" s="33" t="str">
        <f>IF(ISBLANK($F18),,IF(TODAY()=MQ$4,"Today",IF(AND(LOOKUP($F18,TenantNames,TenantStartDates)&lt;=MQ$4,LOOKUP($F18,TenantNames,TenantEndDates)&gt;=MQ$4),IF(OR(AND(DAY(LOOKUP($F18,TenantNames,TenantStartDates))&gt;28,DAY(EOMONTH(MQ$4,0))=28,DAY(MQ$4)=28),AND(DAY(LOOKUP($F18,TenantNames,TenantStartDates))&gt;30,DAY(EOMONTH(MQ$4,0))=30,DAY(MQ$4)=30),DAY(LOOKUP($F18,TenantNames,TenantStartDates))=DAY(MQ$4)),IF((LOOKUP($F18,TenantNames,TenantEndDates)-MQ$4)&lt;=31,LOOKUP($F18,TenantNames,TenantTotalRevenues)-SUM($JA18:MP18),LOOKUP($F18,TenantNames,TenantMonthlyRents)),IF(AND((SUMIF($G$4:AHB$4,"&lt;"&amp;MQ$4,$G18:AHB18))&gt;SUMIFS(TransactionAmounts,TenantSources,$F18,'Filtered Data'!$C$2:$C23,"&lt;"&amp;MQ$4),MQ$4&lt;TODAY()),"Late","Occupied")),)))</f>
        <v/>
      </c>
      <c r="MR18" s="33" t="str">
        <f>IF(ISBLANK($F18),,IF(TODAY()=MR$4,"Today",IF(AND(LOOKUP($F18,TenantNames,TenantStartDates)&lt;=MR$4,LOOKUP($F18,TenantNames,TenantEndDates)&gt;=MR$4),IF(OR(AND(DAY(LOOKUP($F18,TenantNames,TenantStartDates))&gt;28,DAY(EOMONTH(MR$4,0))=28,DAY(MR$4)=28),AND(DAY(LOOKUP($F18,TenantNames,TenantStartDates))&gt;30,DAY(EOMONTH(MR$4,0))=30,DAY(MR$4)=30),DAY(LOOKUP($F18,TenantNames,TenantStartDates))=DAY(MR$4)),IF((LOOKUP($F18,TenantNames,TenantEndDates)-MR$4)&lt;=31,LOOKUP($F18,TenantNames,TenantTotalRevenues)-SUM($JA18:MQ18),LOOKUP($F18,TenantNames,TenantMonthlyRents)),IF(AND((SUMIF($G$4:AHB$4,"&lt;"&amp;MR$4,$G18:AHB18))&gt;SUMIFS(TransactionAmounts,TenantSources,$F18,'Filtered Data'!$C$2:$C23,"&lt;"&amp;MR$4),MR$4&lt;TODAY()),"Late","Occupied")),)))</f>
        <v/>
      </c>
      <c r="MS18" s="33" t="str">
        <f>IF(ISBLANK($F18),,IF(TODAY()=MS$4,"Today",IF(AND(LOOKUP($F18,TenantNames,TenantStartDates)&lt;=MS$4,LOOKUP($F18,TenantNames,TenantEndDates)&gt;=MS$4),IF(OR(AND(DAY(LOOKUP($F18,TenantNames,TenantStartDates))&gt;28,DAY(EOMONTH(MS$4,0))=28,DAY(MS$4)=28),AND(DAY(LOOKUP($F18,TenantNames,TenantStartDates))&gt;30,DAY(EOMONTH(MS$4,0))=30,DAY(MS$4)=30),DAY(LOOKUP($F18,TenantNames,TenantStartDates))=DAY(MS$4)),IF((LOOKUP($F18,TenantNames,TenantEndDates)-MS$4)&lt;=31,LOOKUP($F18,TenantNames,TenantTotalRevenues)-SUM($JA18:MR18),LOOKUP($F18,TenantNames,TenantMonthlyRents)),IF(AND((SUMIF($G$4:AHB$4,"&lt;"&amp;MS$4,$G18:AHB18))&gt;SUMIFS(TransactionAmounts,TenantSources,$F18,'Filtered Data'!$C$2:$C23,"&lt;"&amp;MS$4),MS$4&lt;TODAY()),"Late","Occupied")),)))</f>
        <v/>
      </c>
      <c r="MT18" s="33" t="str">
        <f>IF(ISBLANK($F18),,IF(TODAY()=MT$4,"Today",IF(AND(LOOKUP($F18,TenantNames,TenantStartDates)&lt;=MT$4,LOOKUP($F18,TenantNames,TenantEndDates)&gt;=MT$4),IF(OR(AND(DAY(LOOKUP($F18,TenantNames,TenantStartDates))&gt;28,DAY(EOMONTH(MT$4,0))=28,DAY(MT$4)=28),AND(DAY(LOOKUP($F18,TenantNames,TenantStartDates))&gt;30,DAY(EOMONTH(MT$4,0))=30,DAY(MT$4)=30),DAY(LOOKUP($F18,TenantNames,TenantStartDates))=DAY(MT$4)),IF((LOOKUP($F18,TenantNames,TenantEndDates)-MT$4)&lt;=31,LOOKUP($F18,TenantNames,TenantTotalRevenues)-SUM($JA18:MS18),LOOKUP($F18,TenantNames,TenantMonthlyRents)),IF(AND((SUMIF($G$4:AHB$4,"&lt;"&amp;MT$4,$G18:AHB18))&gt;SUMIFS(TransactionAmounts,TenantSources,$F18,'Filtered Data'!$C$2:$C23,"&lt;"&amp;MT$4),MT$4&lt;TODAY()),"Late","Occupied")),)))</f>
        <v/>
      </c>
      <c r="MU18" s="33" t="str">
        <f>IF(ISBLANK($F18),,IF(TODAY()=MU$4,"Today",IF(AND(LOOKUP($F18,TenantNames,TenantStartDates)&lt;=MU$4,LOOKUP($F18,TenantNames,TenantEndDates)&gt;=MU$4),IF(OR(AND(DAY(LOOKUP($F18,TenantNames,TenantStartDates))&gt;28,DAY(EOMONTH(MU$4,0))=28,DAY(MU$4)=28),AND(DAY(LOOKUP($F18,TenantNames,TenantStartDates))&gt;30,DAY(EOMONTH(MU$4,0))=30,DAY(MU$4)=30),DAY(LOOKUP($F18,TenantNames,TenantStartDates))=DAY(MU$4)),IF((LOOKUP($F18,TenantNames,TenantEndDates)-MU$4)&lt;=31,LOOKUP($F18,TenantNames,TenantTotalRevenues)-SUM($JA18:MT18),LOOKUP($F18,TenantNames,TenantMonthlyRents)),IF(AND((SUMIF($G$4:AHB$4,"&lt;"&amp;MU$4,$G18:AHB18))&gt;SUMIFS(TransactionAmounts,TenantSources,$F18,'Filtered Data'!$C$2:$C23,"&lt;"&amp;MU$4),MU$4&lt;TODAY()),"Late","Occupied")),)))</f>
        <v/>
      </c>
      <c r="MV18" s="33" t="str">
        <f>IF(ISBLANK($F18),,IF(TODAY()=MV$4,"Today",IF(AND(LOOKUP($F18,TenantNames,TenantStartDates)&lt;=MV$4,LOOKUP($F18,TenantNames,TenantEndDates)&gt;=MV$4),IF(OR(AND(DAY(LOOKUP($F18,TenantNames,TenantStartDates))&gt;28,DAY(EOMONTH(MV$4,0))=28,DAY(MV$4)=28),AND(DAY(LOOKUP($F18,TenantNames,TenantStartDates))&gt;30,DAY(EOMONTH(MV$4,0))=30,DAY(MV$4)=30),DAY(LOOKUP($F18,TenantNames,TenantStartDates))=DAY(MV$4)),IF((LOOKUP($F18,TenantNames,TenantEndDates)-MV$4)&lt;=31,LOOKUP($F18,TenantNames,TenantTotalRevenues)-SUM($JA18:MU18),LOOKUP($F18,TenantNames,TenantMonthlyRents)),IF(AND((SUMIF($G$4:AHB$4,"&lt;"&amp;MV$4,$G18:AHB18))&gt;SUMIFS(TransactionAmounts,TenantSources,$F18,'Filtered Data'!$C$2:$C23,"&lt;"&amp;MV$4),MV$4&lt;TODAY()),"Late","Occupied")),)))</f>
        <v/>
      </c>
      <c r="MW18" s="33" t="str">
        <f>IF(ISBLANK($F18),,IF(TODAY()=MW$4,"Today",IF(AND(LOOKUP($F18,TenantNames,TenantStartDates)&lt;=MW$4,LOOKUP($F18,TenantNames,TenantEndDates)&gt;=MW$4),IF(OR(AND(DAY(LOOKUP($F18,TenantNames,TenantStartDates))&gt;28,DAY(EOMONTH(MW$4,0))=28,DAY(MW$4)=28),AND(DAY(LOOKUP($F18,TenantNames,TenantStartDates))&gt;30,DAY(EOMONTH(MW$4,0))=30,DAY(MW$4)=30),DAY(LOOKUP($F18,TenantNames,TenantStartDates))=DAY(MW$4)),IF((LOOKUP($F18,TenantNames,TenantEndDates)-MW$4)&lt;=31,LOOKUP($F18,TenantNames,TenantTotalRevenues)-SUM($JA18:MV18),LOOKUP($F18,TenantNames,TenantMonthlyRents)),IF(AND((SUMIF($G$4:AHB$4,"&lt;"&amp;MW$4,$G18:AHB18))&gt;SUMIFS(TransactionAmounts,TenantSources,$F18,'Filtered Data'!$C$2:$C23,"&lt;"&amp;MW$4),MW$4&lt;TODAY()),"Late","Occupied")),)))</f>
        <v/>
      </c>
      <c r="MX18" s="33" t="str">
        <f>IF(ISBLANK($F18),,IF(TODAY()=MX$4,"Today",IF(AND(LOOKUP($F18,TenantNames,TenantStartDates)&lt;=MX$4,LOOKUP($F18,TenantNames,TenantEndDates)&gt;=MX$4),IF(OR(AND(DAY(LOOKUP($F18,TenantNames,TenantStartDates))&gt;28,DAY(EOMONTH(MX$4,0))=28,DAY(MX$4)=28),AND(DAY(LOOKUP($F18,TenantNames,TenantStartDates))&gt;30,DAY(EOMONTH(MX$4,0))=30,DAY(MX$4)=30),DAY(LOOKUP($F18,TenantNames,TenantStartDates))=DAY(MX$4)),IF((LOOKUP($F18,TenantNames,TenantEndDates)-MX$4)&lt;=31,LOOKUP($F18,TenantNames,TenantTotalRevenues)-SUM($JA18:MW18),LOOKUP($F18,TenantNames,TenantMonthlyRents)),IF(AND((SUMIF($G$4:AHB$4,"&lt;"&amp;MX$4,$G18:AHB18))&gt;SUMIFS(TransactionAmounts,TenantSources,$F18,'Filtered Data'!$C$2:$C23,"&lt;"&amp;MX$4),MX$4&lt;TODAY()),"Late","Occupied")),)))</f>
        <v/>
      </c>
      <c r="MY18" s="33" t="str">
        <f>IF(ISBLANK($F18),,IF(TODAY()=MY$4,"Today",IF(AND(LOOKUP($F18,TenantNames,TenantStartDates)&lt;=MY$4,LOOKUP($F18,TenantNames,TenantEndDates)&gt;=MY$4),IF(OR(AND(DAY(LOOKUP($F18,TenantNames,TenantStartDates))&gt;28,DAY(EOMONTH(MY$4,0))=28,DAY(MY$4)=28),AND(DAY(LOOKUP($F18,TenantNames,TenantStartDates))&gt;30,DAY(EOMONTH(MY$4,0))=30,DAY(MY$4)=30),DAY(LOOKUP($F18,TenantNames,TenantStartDates))=DAY(MY$4)),IF((LOOKUP($F18,TenantNames,TenantEndDates)-MY$4)&lt;=31,LOOKUP($F18,TenantNames,TenantTotalRevenues)-SUM($JA18:MX18),LOOKUP($F18,TenantNames,TenantMonthlyRents)),IF(AND((SUMIF($G$4:AHB$4,"&lt;"&amp;MY$4,$G18:AHB18))&gt;SUMIFS(TransactionAmounts,TenantSources,$F18,'Filtered Data'!$C$2:$C23,"&lt;"&amp;MY$4),MY$4&lt;TODAY()),"Late","Occupied")),)))</f>
        <v/>
      </c>
      <c r="MZ18" s="33" t="str">
        <f>IF(ISBLANK($F18),,IF(TODAY()=MZ$4,"Today",IF(AND(LOOKUP($F18,TenantNames,TenantStartDates)&lt;=MZ$4,LOOKUP($F18,TenantNames,TenantEndDates)&gt;=MZ$4),IF(OR(AND(DAY(LOOKUP($F18,TenantNames,TenantStartDates))&gt;28,DAY(EOMONTH(MZ$4,0))=28,DAY(MZ$4)=28),AND(DAY(LOOKUP($F18,TenantNames,TenantStartDates))&gt;30,DAY(EOMONTH(MZ$4,0))=30,DAY(MZ$4)=30),DAY(LOOKUP($F18,TenantNames,TenantStartDates))=DAY(MZ$4)),IF((LOOKUP($F18,TenantNames,TenantEndDates)-MZ$4)&lt;=31,LOOKUP($F18,TenantNames,TenantTotalRevenues)-SUM($JA18:MY18),LOOKUP($F18,TenantNames,TenantMonthlyRents)),IF(AND((SUMIF($G$4:AHB$4,"&lt;"&amp;MZ$4,$G18:AHB18))&gt;SUMIFS(TransactionAmounts,TenantSources,$F18,'Filtered Data'!$C$2:$C23,"&lt;"&amp;MZ$4),MZ$4&lt;TODAY()),"Late","Occupied")),)))</f>
        <v/>
      </c>
      <c r="NA18" s="33" t="str">
        <f>IF(ISBLANK($F18),,IF(TODAY()=NA$4,"Today",IF(AND(LOOKUP($F18,TenantNames,TenantStartDates)&lt;=NA$4,LOOKUP($F18,TenantNames,TenantEndDates)&gt;=NA$4),IF(OR(AND(DAY(LOOKUP($F18,TenantNames,TenantStartDates))&gt;28,DAY(EOMONTH(NA$4,0))=28,DAY(NA$4)=28),AND(DAY(LOOKUP($F18,TenantNames,TenantStartDates))&gt;30,DAY(EOMONTH(NA$4,0))=30,DAY(NA$4)=30),DAY(LOOKUP($F18,TenantNames,TenantStartDates))=DAY(NA$4)),IF((LOOKUP($F18,TenantNames,TenantEndDates)-NA$4)&lt;=31,LOOKUP($F18,TenantNames,TenantTotalRevenues)-SUM($JA18:MZ18),LOOKUP($F18,TenantNames,TenantMonthlyRents)),IF(AND((SUMIF($G$4:AHB$4,"&lt;"&amp;NA$4,$G18:AHB18))&gt;SUMIFS(TransactionAmounts,TenantSources,$F18,'Filtered Data'!$C$2:$C23,"&lt;"&amp;NA$4),NA$4&lt;TODAY()),"Late","Occupied")),)))</f>
        <v/>
      </c>
      <c r="NB18" s="33" t="str">
        <f>IF(ISBLANK($F18),,IF(TODAY()=NB$4,"Today",IF(AND(LOOKUP($F18,TenantNames,TenantStartDates)&lt;=NB$4,LOOKUP($F18,TenantNames,TenantEndDates)&gt;=NB$4),IF(OR(AND(DAY(LOOKUP($F18,TenantNames,TenantStartDates))&gt;28,DAY(EOMONTH(NB$4,0))=28,DAY(NB$4)=28),AND(DAY(LOOKUP($F18,TenantNames,TenantStartDates))&gt;30,DAY(EOMONTH(NB$4,0))=30,DAY(NB$4)=30),DAY(LOOKUP($F18,TenantNames,TenantStartDates))=DAY(NB$4)),IF((LOOKUP($F18,TenantNames,TenantEndDates)-NB$4)&lt;=31,LOOKUP($F18,TenantNames,TenantTotalRevenues)-SUM($JA18:NA18),LOOKUP($F18,TenantNames,TenantMonthlyRents)),IF(AND((SUMIF($G$4:AHB$4,"&lt;"&amp;NB$4,$G18:AHB18))&gt;SUMIFS(TransactionAmounts,TenantSources,$F18,'Filtered Data'!$C$2:$C23,"&lt;"&amp;NB$4),NB$4&lt;TODAY()),"Late","Occupied")),)))</f>
        <v/>
      </c>
      <c r="NC18" s="33" t="str">
        <f>IF(ISBLANK($F18),,IF(TODAY()=NC$4,"Today",IF(AND(LOOKUP($F18,TenantNames,TenantStartDates)&lt;=NC$4,LOOKUP($F18,TenantNames,TenantEndDates)&gt;=NC$4),IF(OR(AND(DAY(LOOKUP($F18,TenantNames,TenantStartDates))&gt;28,DAY(EOMONTH(NC$4,0))=28,DAY(NC$4)=28),AND(DAY(LOOKUP($F18,TenantNames,TenantStartDates))&gt;30,DAY(EOMONTH(NC$4,0))=30,DAY(NC$4)=30),DAY(LOOKUP($F18,TenantNames,TenantStartDates))=DAY(NC$4)),IF((LOOKUP($F18,TenantNames,TenantEndDates)-NC$4)&lt;=31,LOOKUP($F18,TenantNames,TenantTotalRevenues)-SUM($JA18:NB18),LOOKUP($F18,TenantNames,TenantMonthlyRents)),IF(AND((SUMIF($G$4:AHB$4,"&lt;"&amp;NC$4,$G18:AHB18))&gt;SUMIFS(TransactionAmounts,TenantSources,$F18,'Filtered Data'!$C$2:$C23,"&lt;"&amp;NC$4),NC$4&lt;TODAY()),"Late","Occupied")),)))</f>
        <v/>
      </c>
      <c r="ND18" s="33" t="str">
        <f>IF(ISBLANK($F18),,IF(TODAY()=ND$4,"Today",IF(AND(LOOKUP($F18,TenantNames,TenantStartDates)&lt;=ND$4,LOOKUP($F18,TenantNames,TenantEndDates)&gt;=ND$4),IF(OR(AND(DAY(LOOKUP($F18,TenantNames,TenantStartDates))&gt;28,DAY(EOMONTH(ND$4,0))=28,DAY(ND$4)=28),AND(DAY(LOOKUP($F18,TenantNames,TenantStartDates))&gt;30,DAY(EOMONTH(ND$4,0))=30,DAY(ND$4)=30),DAY(LOOKUP($F18,TenantNames,TenantStartDates))=DAY(ND$4)),IF((LOOKUP($F18,TenantNames,TenantEndDates)-ND$4)&lt;=31,LOOKUP($F18,TenantNames,TenantTotalRevenues)-SUM($JA18:NC18),LOOKUP($F18,TenantNames,TenantMonthlyRents)),IF(AND((SUMIF($G$4:AHB$4,"&lt;"&amp;ND$4,$G18:AHB18))&gt;SUMIFS(TransactionAmounts,TenantSources,$F18,'Filtered Data'!$C$2:$C23,"&lt;"&amp;ND$4),ND$4&lt;TODAY()),"Late","Occupied")),)))</f>
        <v/>
      </c>
      <c r="NE18" s="33" t="str">
        <f>IF(ISBLANK($F18),,IF(TODAY()=NE$4,"Today",IF(AND(LOOKUP($F18,TenantNames,TenantStartDates)&lt;=NE$4,LOOKUP($F18,TenantNames,TenantEndDates)&gt;=NE$4),IF(OR(AND(DAY(LOOKUP($F18,TenantNames,TenantStartDates))&gt;28,DAY(EOMONTH(NE$4,0))=28,DAY(NE$4)=28),AND(DAY(LOOKUP($F18,TenantNames,TenantStartDates))&gt;30,DAY(EOMONTH(NE$4,0))=30,DAY(NE$4)=30),DAY(LOOKUP($F18,TenantNames,TenantStartDates))=DAY(NE$4)),IF((LOOKUP($F18,TenantNames,TenantEndDates)-NE$4)&lt;=31,LOOKUP($F18,TenantNames,TenantTotalRevenues)-SUM($JA18:ND18),LOOKUP($F18,TenantNames,TenantMonthlyRents)),IF(AND((SUMIF($G$4:AHB$4,"&lt;"&amp;NE$4,$G18:AHB18))&gt;SUMIFS(TransactionAmounts,TenantSources,$F18,'Filtered Data'!$C$2:$C23,"&lt;"&amp;NE$4),NE$4&lt;TODAY()),"Late","Occupied")),)))</f>
        <v/>
      </c>
      <c r="NF18" s="33" t="str">
        <f>IF(ISBLANK($F18),,IF(TODAY()=NF$4,"Today",IF(AND(LOOKUP($F18,TenantNames,TenantStartDates)&lt;=NF$4,LOOKUP($F18,TenantNames,TenantEndDates)&gt;=NF$4),IF(OR(AND(DAY(LOOKUP($F18,TenantNames,TenantStartDates))&gt;28,DAY(EOMONTH(NF$4,0))=28,DAY(NF$4)=28),AND(DAY(LOOKUP($F18,TenantNames,TenantStartDates))&gt;30,DAY(EOMONTH(NF$4,0))=30,DAY(NF$4)=30),DAY(LOOKUP($F18,TenantNames,TenantStartDates))=DAY(NF$4)),IF((LOOKUP($F18,TenantNames,TenantEndDates)-NF$4)&lt;=31,LOOKUP($F18,TenantNames,TenantTotalRevenues)-SUM($JA18:NE18),LOOKUP($F18,TenantNames,TenantMonthlyRents)),IF(AND((SUMIF($G$4:AHB$4,"&lt;"&amp;NF$4,$G18:AHB18))&gt;SUMIFS(TransactionAmounts,TenantSources,$F18,'Filtered Data'!$C$2:$C23,"&lt;"&amp;NF$4),NF$4&lt;TODAY()),"Late","Occupied")),)))</f>
        <v/>
      </c>
      <c r="NG18" s="33" t="str">
        <f>IF(ISBLANK($F18),,IF(TODAY()=NG$4,"Today",IF(AND(LOOKUP($F18,TenantNames,TenantStartDates)&lt;=NG$4,LOOKUP($F18,TenantNames,TenantEndDates)&gt;=NG$4),IF(OR(AND(DAY(LOOKUP($F18,TenantNames,TenantStartDates))&gt;28,DAY(EOMONTH(NG$4,0))=28,DAY(NG$4)=28),AND(DAY(LOOKUP($F18,TenantNames,TenantStartDates))&gt;30,DAY(EOMONTH(NG$4,0))=30,DAY(NG$4)=30),DAY(LOOKUP($F18,TenantNames,TenantStartDates))=DAY(NG$4)),IF((LOOKUP($F18,TenantNames,TenantEndDates)-NG$4)&lt;=31,LOOKUP($F18,TenantNames,TenantTotalRevenues)-SUM($JA18:NF18),LOOKUP($F18,TenantNames,TenantMonthlyRents)),IF(AND((SUMIF($G$4:AHB$4,"&lt;"&amp;NG$4,$G18:AHB18))&gt;SUMIFS(TransactionAmounts,TenantSources,$F18,'Filtered Data'!$C$2:$C23,"&lt;"&amp;NG$4),NG$4&lt;TODAY()),"Late","Occupied")),)))</f>
        <v/>
      </c>
      <c r="NH18" s="33" t="str">
        <f>IF(ISBLANK($F18),,IF(TODAY()=NH$4,"Today",IF(AND(LOOKUP($F18,TenantNames,TenantStartDates)&lt;=NH$4,LOOKUP($F18,TenantNames,TenantEndDates)&gt;=NH$4),IF(OR(AND(DAY(LOOKUP($F18,TenantNames,TenantStartDates))&gt;28,DAY(EOMONTH(NH$4,0))=28,DAY(NH$4)=28),AND(DAY(LOOKUP($F18,TenantNames,TenantStartDates))&gt;30,DAY(EOMONTH(NH$4,0))=30,DAY(NH$4)=30),DAY(LOOKUP($F18,TenantNames,TenantStartDates))=DAY(NH$4)),IF((LOOKUP($F18,TenantNames,TenantEndDates)-NH$4)&lt;=31,LOOKUP($F18,TenantNames,TenantTotalRevenues)-SUM($JA18:NG18),LOOKUP($F18,TenantNames,TenantMonthlyRents)),IF(AND((SUMIF($G$4:AHB$4,"&lt;"&amp;NH$4,$G18:AHB18))&gt;SUMIFS(TransactionAmounts,TenantSources,$F18,'Filtered Data'!$C$2:$C23,"&lt;"&amp;NH$4),NH$4&lt;TODAY()),"Late","Occupied")),)))</f>
        <v/>
      </c>
      <c r="NI18" s="33" t="str">
        <f>IF(ISBLANK($F18),,IF(TODAY()=NI$4,"Today",IF(AND(LOOKUP($F18,TenantNames,TenantStartDates)&lt;=NI$4,LOOKUP($F18,TenantNames,TenantEndDates)&gt;=NI$4),IF(OR(AND(DAY(LOOKUP($F18,TenantNames,TenantStartDates))&gt;28,DAY(EOMONTH(NI$4,0))=28,DAY(NI$4)=28),AND(DAY(LOOKUP($F18,TenantNames,TenantStartDates))&gt;30,DAY(EOMONTH(NI$4,0))=30,DAY(NI$4)=30),DAY(LOOKUP($F18,TenantNames,TenantStartDates))=DAY(NI$4)),IF((LOOKUP($F18,TenantNames,TenantEndDates)-NI$4)&lt;=31,LOOKUP($F18,TenantNames,TenantTotalRevenues)-SUM($JA18:NH18),LOOKUP($F18,TenantNames,TenantMonthlyRents)),IF(AND((SUMIF($G$4:AHB$4,"&lt;"&amp;NI$4,$G18:AHB18))&gt;SUMIFS(TransactionAmounts,TenantSources,$F18,'Filtered Data'!$C$2:$C23,"&lt;"&amp;NI$4),NI$4&lt;TODAY()),"Late","Occupied")),)))</f>
        <v/>
      </c>
      <c r="NJ18" s="33" t="str">
        <f>IF(ISBLANK($F18),,IF(TODAY()=NJ$4,"Today",IF(AND(LOOKUP($F18,TenantNames,TenantStartDates)&lt;=NJ$4,LOOKUP($F18,TenantNames,TenantEndDates)&gt;=NJ$4),IF(OR(AND(DAY(LOOKUP($F18,TenantNames,TenantStartDates))&gt;28,DAY(EOMONTH(NJ$4,0))=28,DAY(NJ$4)=28),AND(DAY(LOOKUP($F18,TenantNames,TenantStartDates))&gt;30,DAY(EOMONTH(NJ$4,0))=30,DAY(NJ$4)=30),DAY(LOOKUP($F18,TenantNames,TenantStartDates))=DAY(NJ$4)),IF((LOOKUP($F18,TenantNames,TenantEndDates)-NJ$4)&lt;=31,LOOKUP($F18,TenantNames,TenantTotalRevenues)-SUM($JA18:NI18),LOOKUP($F18,TenantNames,TenantMonthlyRents)),IF(AND((SUMIF($G$4:AHB$4,"&lt;"&amp;NJ$4,$G18:AHB18))&gt;SUMIFS(TransactionAmounts,TenantSources,$F18,'Filtered Data'!$C$2:$C23,"&lt;"&amp;NJ$4),NJ$4&lt;TODAY()),"Late","Occupied")),)))</f>
        <v/>
      </c>
      <c r="NK18" s="33" t="str">
        <f>IF(ISBLANK($F18),,IF(TODAY()=NK$4,"Today",IF(AND(LOOKUP($F18,TenantNames,TenantStartDates)&lt;=NK$4,LOOKUP($F18,TenantNames,TenantEndDates)&gt;=NK$4),IF(OR(AND(DAY(LOOKUP($F18,TenantNames,TenantStartDates))&gt;28,DAY(EOMONTH(NK$4,0))=28,DAY(NK$4)=28),AND(DAY(LOOKUP($F18,TenantNames,TenantStartDates))&gt;30,DAY(EOMONTH(NK$4,0))=30,DAY(NK$4)=30),DAY(LOOKUP($F18,TenantNames,TenantStartDates))=DAY(NK$4)),IF((LOOKUP($F18,TenantNames,TenantEndDates)-NK$4)&lt;=31,LOOKUP($F18,TenantNames,TenantTotalRevenues)-SUM($JA18:NJ18),LOOKUP($F18,TenantNames,TenantMonthlyRents)),IF(AND((SUMIF($G$4:AHB$4,"&lt;"&amp;NK$4,$G18:AHB18))&gt;SUMIFS(TransactionAmounts,TenantSources,$F18,'Filtered Data'!$C$2:$C23,"&lt;"&amp;NK$4),NK$4&lt;TODAY()),"Late","Occupied")),)))</f>
        <v/>
      </c>
      <c r="NL18" s="33" t="str">
        <f>IF(ISBLANK($F18),,IF(TODAY()=NL$4,"Today",IF(AND(LOOKUP($F18,TenantNames,TenantStartDates)&lt;=NL$4,LOOKUP($F18,TenantNames,TenantEndDates)&gt;=NL$4),IF(OR(AND(DAY(LOOKUP($F18,TenantNames,TenantStartDates))&gt;28,DAY(EOMONTH(NL$4,0))=28,DAY(NL$4)=28),AND(DAY(LOOKUP($F18,TenantNames,TenantStartDates))&gt;30,DAY(EOMONTH(NL$4,0))=30,DAY(NL$4)=30),DAY(LOOKUP($F18,TenantNames,TenantStartDates))=DAY(NL$4)),IF((LOOKUP($F18,TenantNames,TenantEndDates)-NL$4)&lt;=31,LOOKUP($F18,TenantNames,TenantTotalRevenues)-SUM($JA18:NK18),LOOKUP($F18,TenantNames,TenantMonthlyRents)),IF(AND((SUMIF($G$4:AHB$4,"&lt;"&amp;NL$4,$G18:AHB18))&gt;SUMIFS(TransactionAmounts,TenantSources,$F18,'Filtered Data'!$C$2:$C23,"&lt;"&amp;NL$4),NL$4&lt;TODAY()),"Late","Occupied")),)))</f>
        <v/>
      </c>
      <c r="NM18" s="33" t="str">
        <f>IF(ISBLANK($F18),,IF(TODAY()=NM$4,"Today",IF(AND(LOOKUP($F18,TenantNames,TenantStartDates)&lt;=NM$4,LOOKUP($F18,TenantNames,TenantEndDates)&gt;=NM$4),IF(OR(AND(DAY(LOOKUP($F18,TenantNames,TenantStartDates))&gt;28,DAY(EOMONTH(NM$4,0))=28,DAY(NM$4)=28),AND(DAY(LOOKUP($F18,TenantNames,TenantStartDates))&gt;30,DAY(EOMONTH(NM$4,0))=30,DAY(NM$4)=30),DAY(LOOKUP($F18,TenantNames,TenantStartDates))=DAY(NM$4)),IF((LOOKUP($F18,TenantNames,TenantEndDates)-NM$4)&lt;=31,LOOKUP($F18,TenantNames,TenantTotalRevenues)-SUM($JA18:NL18),LOOKUP($F18,TenantNames,TenantMonthlyRents)),IF(AND((SUMIF($G$4:AHB$4,"&lt;"&amp;NM$4,$G18:AHB18))&gt;SUMIFS(TransactionAmounts,TenantSources,$F18,'Filtered Data'!$C$2:$C23,"&lt;"&amp;NM$4),NM$4&lt;TODAY()),"Late","Occupied")),)))</f>
        <v/>
      </c>
      <c r="NN18" s="33" t="str">
        <f>IF(ISBLANK($F18),,IF(TODAY()=NN$4,"Today",IF(AND(LOOKUP($F18,TenantNames,TenantStartDates)&lt;=NN$4,LOOKUP($F18,TenantNames,TenantEndDates)&gt;=NN$4),IF(OR(AND(DAY(LOOKUP($F18,TenantNames,TenantStartDates))&gt;28,DAY(EOMONTH(NN$4,0))=28,DAY(NN$4)=28),AND(DAY(LOOKUP($F18,TenantNames,TenantStartDates))&gt;30,DAY(EOMONTH(NN$4,0))=30,DAY(NN$4)=30),DAY(LOOKUP($F18,TenantNames,TenantStartDates))=DAY(NN$4)),IF((LOOKUP($F18,TenantNames,TenantEndDates)-NN$4)&lt;=31,LOOKUP($F18,TenantNames,TenantTotalRevenues)-SUM($JA18:NM18),LOOKUP($F18,TenantNames,TenantMonthlyRents)),IF(AND((SUMIF($G$4:AHB$4,"&lt;"&amp;NN$4,$G18:AHB18))&gt;SUMIFS(TransactionAmounts,TenantSources,$F18,'Filtered Data'!$C$2:$C23,"&lt;"&amp;NN$4),NN$4&lt;TODAY()),"Late","Occupied")),)))</f>
        <v/>
      </c>
      <c r="NO18" s="33" t="str">
        <f>IF(ISBLANK($F18),,IF(TODAY()=NO$4,"Today",IF(AND(LOOKUP($F18,TenantNames,TenantStartDates)&lt;=NO$4,LOOKUP($F18,TenantNames,TenantEndDates)&gt;=NO$4),IF(OR(AND(DAY(LOOKUP($F18,TenantNames,TenantStartDates))&gt;28,DAY(EOMONTH(NO$4,0))=28,DAY(NO$4)=28),AND(DAY(LOOKUP($F18,TenantNames,TenantStartDates))&gt;30,DAY(EOMONTH(NO$4,0))=30,DAY(NO$4)=30),DAY(LOOKUP($F18,TenantNames,TenantStartDates))=DAY(NO$4)),IF((LOOKUP($F18,TenantNames,TenantEndDates)-NO$4)&lt;=31,LOOKUP($F18,TenantNames,TenantTotalRevenues)-SUM($JA18:NN18),LOOKUP($F18,TenantNames,TenantMonthlyRents)),IF(AND((SUMIF($G$4:AHB$4,"&lt;"&amp;NO$4,$G18:AHB18))&gt;SUMIFS(TransactionAmounts,TenantSources,$F18,'Filtered Data'!$C$2:$C23,"&lt;"&amp;NO$4),NO$4&lt;TODAY()),"Late","Occupied")),)))</f>
        <v/>
      </c>
      <c r="NP18" s="33" t="str">
        <f>IF(ISBLANK($F18),,IF(TODAY()=NP$4,"Today",IF(AND(LOOKUP($F18,TenantNames,TenantStartDates)&lt;=NP$4,LOOKUP($F18,TenantNames,TenantEndDates)&gt;=NP$4),IF(OR(AND(DAY(LOOKUP($F18,TenantNames,TenantStartDates))&gt;28,DAY(EOMONTH(NP$4,0))=28,DAY(NP$4)=28),AND(DAY(LOOKUP($F18,TenantNames,TenantStartDates))&gt;30,DAY(EOMONTH(NP$4,0))=30,DAY(NP$4)=30),DAY(LOOKUP($F18,TenantNames,TenantStartDates))=DAY(NP$4)),IF((LOOKUP($F18,TenantNames,TenantEndDates)-NP$4)&lt;=31,LOOKUP($F18,TenantNames,TenantTotalRevenues)-SUM($JA18:NO18),LOOKUP($F18,TenantNames,TenantMonthlyRents)),IF(AND((SUMIF($G$4:AHB$4,"&lt;"&amp;NP$4,$G18:AHB18))&gt;SUMIFS(TransactionAmounts,TenantSources,$F18,'Filtered Data'!$C$2:$C23,"&lt;"&amp;NP$4),NP$4&lt;TODAY()),"Late","Occupied")),)))</f>
        <v/>
      </c>
      <c r="NQ18" s="33" t="str">
        <f>IF(ISBLANK($F18),,IF(TODAY()=NQ$4,"Today",IF(AND(LOOKUP($F18,TenantNames,TenantStartDates)&lt;=NQ$4,LOOKUP($F18,TenantNames,TenantEndDates)&gt;=NQ$4),IF(OR(AND(DAY(LOOKUP($F18,TenantNames,TenantStartDates))&gt;28,DAY(EOMONTH(NQ$4,0))=28,DAY(NQ$4)=28),AND(DAY(LOOKUP($F18,TenantNames,TenantStartDates))&gt;30,DAY(EOMONTH(NQ$4,0))=30,DAY(NQ$4)=30),DAY(LOOKUP($F18,TenantNames,TenantStartDates))=DAY(NQ$4)),IF((LOOKUP($F18,TenantNames,TenantEndDates)-NQ$4)&lt;=31,LOOKUP($F18,TenantNames,TenantTotalRevenues)-SUM($JA18:NP18),LOOKUP($F18,TenantNames,TenantMonthlyRents)),IF(AND((SUMIF($G$4:AHB$4,"&lt;"&amp;NQ$4,$G18:AHB18))&gt;SUMIFS(TransactionAmounts,TenantSources,$F18,'Filtered Data'!$C$2:$C23,"&lt;"&amp;NQ$4),NQ$4&lt;TODAY()),"Late","Occupied")),)))</f>
        <v/>
      </c>
      <c r="NR18" s="33" t="str">
        <f>IF(ISBLANK($F18),,IF(TODAY()=NR$4,"Today",IF(AND(LOOKUP($F18,TenantNames,TenantStartDates)&lt;=NR$4,LOOKUP($F18,TenantNames,TenantEndDates)&gt;=NR$4),IF(OR(AND(DAY(LOOKUP($F18,TenantNames,TenantStartDates))&gt;28,DAY(EOMONTH(NR$4,0))=28,DAY(NR$4)=28),AND(DAY(LOOKUP($F18,TenantNames,TenantStartDates))&gt;30,DAY(EOMONTH(NR$4,0))=30,DAY(NR$4)=30),DAY(LOOKUP($F18,TenantNames,TenantStartDates))=DAY(NR$4)),IF((LOOKUP($F18,TenantNames,TenantEndDates)-NR$4)&lt;=31,LOOKUP($F18,TenantNames,TenantTotalRevenues)-SUM($JA18:NQ18),LOOKUP($F18,TenantNames,TenantMonthlyRents)),IF(AND((SUMIF($G$4:AHB$4,"&lt;"&amp;NR$4,$G18:AHB18))&gt;SUMIFS(TransactionAmounts,TenantSources,$F18,'Filtered Data'!$C$2:$C23,"&lt;"&amp;NR$4),NR$4&lt;TODAY()),"Late","Occupied")),)))</f>
        <v/>
      </c>
      <c r="NS18" s="33" t="str">
        <f>IF(ISBLANK($F18),,IF(TODAY()=NS$4,"Today",IF(AND(LOOKUP($F18,TenantNames,TenantStartDates)&lt;=NS$4,LOOKUP($F18,TenantNames,TenantEndDates)&gt;=NS$4),IF(OR(AND(DAY(LOOKUP($F18,TenantNames,TenantStartDates))&gt;28,DAY(EOMONTH(NS$4,0))=28,DAY(NS$4)=28),AND(DAY(LOOKUP($F18,TenantNames,TenantStartDates))&gt;30,DAY(EOMONTH(NS$4,0))=30,DAY(NS$4)=30),DAY(LOOKUP($F18,TenantNames,TenantStartDates))=DAY(NS$4)),IF((LOOKUP($F18,TenantNames,TenantEndDates)-NS$4)&lt;=31,LOOKUP($F18,TenantNames,TenantTotalRevenues)-SUM($JA18:NR18),LOOKUP($F18,TenantNames,TenantMonthlyRents)),IF(AND((SUMIF($G$4:AHB$4,"&lt;"&amp;NS$4,$G18:AHB18))&gt;SUMIFS(TransactionAmounts,TenantSources,$F18,'Filtered Data'!$C$2:$C23,"&lt;"&amp;NS$4),NS$4&lt;TODAY()),"Late","Occupied")),)))</f>
        <v/>
      </c>
      <c r="NT18" s="33" t="str">
        <f>IF(ISBLANK($F18),,IF(TODAY()=NT$4,"Today",IF(AND(LOOKUP($F18,TenantNames,TenantStartDates)&lt;=NT$4,LOOKUP($F18,TenantNames,TenantEndDates)&gt;=NT$4),IF(OR(AND(DAY(LOOKUP($F18,TenantNames,TenantStartDates))&gt;28,DAY(EOMONTH(NT$4,0))=28,DAY(NT$4)=28),AND(DAY(LOOKUP($F18,TenantNames,TenantStartDates))&gt;30,DAY(EOMONTH(NT$4,0))=30,DAY(NT$4)=30),DAY(LOOKUP($F18,TenantNames,TenantStartDates))=DAY(NT$4)),IF((LOOKUP($F18,TenantNames,TenantEndDates)-NT$4)&lt;=31,LOOKUP($F18,TenantNames,TenantTotalRevenues)-SUM($JA18:NS18),LOOKUP($F18,TenantNames,TenantMonthlyRents)),IF(AND((SUMIF($G$4:AHB$4,"&lt;"&amp;NT$4,$G18:AHB18))&gt;SUMIFS(TransactionAmounts,TenantSources,$F18,'Filtered Data'!$C$2:$C23,"&lt;"&amp;NT$4),NT$4&lt;TODAY()),"Late","Occupied")),)))</f>
        <v/>
      </c>
      <c r="NU18" s="33" t="str">
        <f>IF(ISBLANK($F18),,IF(TODAY()=NU$4,"Today",IF(AND(LOOKUP($F18,TenantNames,TenantStartDates)&lt;=NU$4,LOOKUP($F18,TenantNames,TenantEndDates)&gt;=NU$4),IF(OR(AND(DAY(LOOKUP($F18,TenantNames,TenantStartDates))&gt;28,DAY(EOMONTH(NU$4,0))=28,DAY(NU$4)=28),AND(DAY(LOOKUP($F18,TenantNames,TenantStartDates))&gt;30,DAY(EOMONTH(NU$4,0))=30,DAY(NU$4)=30),DAY(LOOKUP($F18,TenantNames,TenantStartDates))=DAY(NU$4)),IF((LOOKUP($F18,TenantNames,TenantEndDates)-NU$4)&lt;=31,LOOKUP($F18,TenantNames,TenantTotalRevenues)-SUM($JA18:NT18),LOOKUP($F18,TenantNames,TenantMonthlyRents)),IF(AND((SUMIF($G$4:AHB$4,"&lt;"&amp;NU$4,$G18:AHB18))&gt;SUMIFS(TransactionAmounts,TenantSources,$F18,'Filtered Data'!$C$2:$C23,"&lt;"&amp;NU$4),NU$4&lt;TODAY()),"Late","Occupied")),)))</f>
        <v/>
      </c>
      <c r="NV18" s="33" t="str">
        <f>IF(ISBLANK($F18),,IF(TODAY()=NV$4,"Today",IF(AND(LOOKUP($F18,TenantNames,TenantStartDates)&lt;=NV$4,LOOKUP($F18,TenantNames,TenantEndDates)&gt;=NV$4),IF(OR(AND(DAY(LOOKUP($F18,TenantNames,TenantStartDates))&gt;28,DAY(EOMONTH(NV$4,0))=28,DAY(NV$4)=28),AND(DAY(LOOKUP($F18,TenantNames,TenantStartDates))&gt;30,DAY(EOMONTH(NV$4,0))=30,DAY(NV$4)=30),DAY(LOOKUP($F18,TenantNames,TenantStartDates))=DAY(NV$4)),IF((LOOKUP($F18,TenantNames,TenantEndDates)-NV$4)&lt;=31,LOOKUP($F18,TenantNames,TenantTotalRevenues)-SUM($JA18:NU18),LOOKUP($F18,TenantNames,TenantMonthlyRents)),IF(AND((SUMIF($G$4:AHB$4,"&lt;"&amp;NV$4,$G18:AHB18))&gt;SUMIFS(TransactionAmounts,TenantSources,$F18,'Filtered Data'!$C$2:$C23,"&lt;"&amp;NV$4),NV$4&lt;TODAY()),"Late","Occupied")),)))</f>
        <v/>
      </c>
      <c r="NW18" s="33" t="str">
        <f>IF(ISBLANK($F18),,IF(TODAY()=NW$4,"Today",IF(AND(LOOKUP($F18,TenantNames,TenantStartDates)&lt;=NW$4,LOOKUP($F18,TenantNames,TenantEndDates)&gt;=NW$4),IF(OR(AND(DAY(LOOKUP($F18,TenantNames,TenantStartDates))&gt;28,DAY(EOMONTH(NW$4,0))=28,DAY(NW$4)=28),AND(DAY(LOOKUP($F18,TenantNames,TenantStartDates))&gt;30,DAY(EOMONTH(NW$4,0))=30,DAY(NW$4)=30),DAY(LOOKUP($F18,TenantNames,TenantStartDates))=DAY(NW$4)),IF((LOOKUP($F18,TenantNames,TenantEndDates)-NW$4)&lt;=31,LOOKUP($F18,TenantNames,TenantTotalRevenues)-SUM($JA18:NV18),LOOKUP($F18,TenantNames,TenantMonthlyRents)),IF(AND((SUMIF($G$4:AHB$4,"&lt;"&amp;NW$4,$G18:AHB18))&gt;SUMIFS(TransactionAmounts,TenantSources,$F18,'Filtered Data'!$C$2:$C23,"&lt;"&amp;NW$4),NW$4&lt;TODAY()),"Late","Occupied")),)))</f>
        <v/>
      </c>
      <c r="NX18" s="33" t="str">
        <f>IF(ISBLANK($F18),,IF(TODAY()=NX$4,"Today",IF(AND(LOOKUP($F18,TenantNames,TenantStartDates)&lt;=NX$4,LOOKUP($F18,TenantNames,TenantEndDates)&gt;=NX$4),IF(OR(AND(DAY(LOOKUP($F18,TenantNames,TenantStartDates))&gt;28,DAY(EOMONTH(NX$4,0))=28,DAY(NX$4)=28),AND(DAY(LOOKUP($F18,TenantNames,TenantStartDates))&gt;30,DAY(EOMONTH(NX$4,0))=30,DAY(NX$4)=30),DAY(LOOKUP($F18,TenantNames,TenantStartDates))=DAY(NX$4)),IF((LOOKUP($F18,TenantNames,TenantEndDates)-NX$4)&lt;=31,LOOKUP($F18,TenantNames,TenantTotalRevenues)-SUM($JA18:NW18),LOOKUP($F18,TenantNames,TenantMonthlyRents)),IF(AND((SUMIF($G$4:AHB$4,"&lt;"&amp;NX$4,$G18:AHB18))&gt;SUMIFS(TransactionAmounts,TenantSources,$F18,'Filtered Data'!$C$2:$C23,"&lt;"&amp;NX$4),NX$4&lt;TODAY()),"Late","Occupied")),)))</f>
        <v/>
      </c>
      <c r="NY18" s="33" t="str">
        <f>IF(ISBLANK($F18),,IF(TODAY()=NY$4,"Today",IF(AND(LOOKUP($F18,TenantNames,TenantStartDates)&lt;=NY$4,LOOKUP($F18,TenantNames,TenantEndDates)&gt;=NY$4),IF(OR(AND(DAY(LOOKUP($F18,TenantNames,TenantStartDates))&gt;28,DAY(EOMONTH(NY$4,0))=28,DAY(NY$4)=28),AND(DAY(LOOKUP($F18,TenantNames,TenantStartDates))&gt;30,DAY(EOMONTH(NY$4,0))=30,DAY(NY$4)=30),DAY(LOOKUP($F18,TenantNames,TenantStartDates))=DAY(NY$4)),IF((LOOKUP($F18,TenantNames,TenantEndDates)-NY$4)&lt;=31,LOOKUP($F18,TenantNames,TenantTotalRevenues)-SUM($JA18:NX18),LOOKUP($F18,TenantNames,TenantMonthlyRents)),IF(AND((SUMIF($G$4:AHB$4,"&lt;"&amp;NY$4,$G18:AHB18))&gt;SUMIFS(TransactionAmounts,TenantSources,$F18,'Filtered Data'!$C$2:$C23,"&lt;"&amp;NY$4),NY$4&lt;TODAY()),"Late","Occupied")),)))</f>
        <v/>
      </c>
      <c r="NZ18" s="33" t="str">
        <f>IF(ISBLANK($F18),,IF(TODAY()=NZ$4,"Today",IF(AND(LOOKUP($F18,TenantNames,TenantStartDates)&lt;=NZ$4,LOOKUP($F18,TenantNames,TenantEndDates)&gt;=NZ$4),IF(OR(AND(DAY(LOOKUP($F18,TenantNames,TenantStartDates))&gt;28,DAY(EOMONTH(NZ$4,0))=28,DAY(NZ$4)=28),AND(DAY(LOOKUP($F18,TenantNames,TenantStartDates))&gt;30,DAY(EOMONTH(NZ$4,0))=30,DAY(NZ$4)=30),DAY(LOOKUP($F18,TenantNames,TenantStartDates))=DAY(NZ$4)),IF((LOOKUP($F18,TenantNames,TenantEndDates)-NZ$4)&lt;=31,LOOKUP($F18,TenantNames,TenantTotalRevenues)-SUM($JA18:NY18),LOOKUP($F18,TenantNames,TenantMonthlyRents)),IF(AND((SUMIF($G$4:AHB$4,"&lt;"&amp;NZ$4,$G18:AHB18))&gt;SUMIFS(TransactionAmounts,TenantSources,$F18,'Filtered Data'!$C$2:$C23,"&lt;"&amp;NZ$4),NZ$4&lt;TODAY()),"Late","Occupied")),)))</f>
        <v/>
      </c>
      <c r="OA18" s="33" t="str">
        <f>IF(ISBLANK($F18),,IF(TODAY()=OA$4,"Today",IF(AND(LOOKUP($F18,TenantNames,TenantStartDates)&lt;=OA$4,LOOKUP($F18,TenantNames,TenantEndDates)&gt;=OA$4),IF(OR(AND(DAY(LOOKUP($F18,TenantNames,TenantStartDates))&gt;28,DAY(EOMONTH(OA$4,0))=28,DAY(OA$4)=28),AND(DAY(LOOKUP($F18,TenantNames,TenantStartDates))&gt;30,DAY(EOMONTH(OA$4,0))=30,DAY(OA$4)=30),DAY(LOOKUP($F18,TenantNames,TenantStartDates))=DAY(OA$4)),IF((LOOKUP($F18,TenantNames,TenantEndDates)-OA$4)&lt;=31,LOOKUP($F18,TenantNames,TenantTotalRevenues)-SUM($JA18:NZ18),LOOKUP($F18,TenantNames,TenantMonthlyRents)),IF(AND((SUMIF($G$4:AHB$4,"&lt;"&amp;OA$4,$G18:AHB18))&gt;SUMIFS(TransactionAmounts,TenantSources,$F18,'Filtered Data'!$C$2:$C23,"&lt;"&amp;OA$4),OA$4&lt;TODAY()),"Late","Occupied")),)))</f>
        <v/>
      </c>
      <c r="OB18" s="33" t="str">
        <f>IF(ISBLANK($F18),,IF(TODAY()=OB$4,"Today",IF(AND(LOOKUP($F18,TenantNames,TenantStartDates)&lt;=OB$4,LOOKUP($F18,TenantNames,TenantEndDates)&gt;=OB$4),IF(OR(AND(DAY(LOOKUP($F18,TenantNames,TenantStartDates))&gt;28,DAY(EOMONTH(OB$4,0))=28,DAY(OB$4)=28),AND(DAY(LOOKUP($F18,TenantNames,TenantStartDates))&gt;30,DAY(EOMONTH(OB$4,0))=30,DAY(OB$4)=30),DAY(LOOKUP($F18,TenantNames,TenantStartDates))=DAY(OB$4)),IF((LOOKUP($F18,TenantNames,TenantEndDates)-OB$4)&lt;=31,LOOKUP($F18,TenantNames,TenantTotalRevenues)-SUM($JA18:OA18),LOOKUP($F18,TenantNames,TenantMonthlyRents)),IF(AND((SUMIF($G$4:AHB$4,"&lt;"&amp;OB$4,$G18:AHB18))&gt;SUMIFS(TransactionAmounts,TenantSources,$F18,'Filtered Data'!$C$2:$C23,"&lt;"&amp;OB$4),OB$4&lt;TODAY()),"Late","Occupied")),)))</f>
        <v/>
      </c>
      <c r="OC18" s="33" t="str">
        <f>IF(ISBLANK($F18),,IF(TODAY()=OC$4,"Today",IF(AND(LOOKUP($F18,TenantNames,TenantStartDates)&lt;=OC$4,LOOKUP($F18,TenantNames,TenantEndDates)&gt;=OC$4),IF(OR(AND(DAY(LOOKUP($F18,TenantNames,TenantStartDates))&gt;28,DAY(EOMONTH(OC$4,0))=28,DAY(OC$4)=28),AND(DAY(LOOKUP($F18,TenantNames,TenantStartDates))&gt;30,DAY(EOMONTH(OC$4,0))=30,DAY(OC$4)=30),DAY(LOOKUP($F18,TenantNames,TenantStartDates))=DAY(OC$4)),IF((LOOKUP($F18,TenantNames,TenantEndDates)-OC$4)&lt;=31,LOOKUP($F18,TenantNames,TenantTotalRevenues)-SUM($JA18:OB18),LOOKUP($F18,TenantNames,TenantMonthlyRents)),IF(AND((SUMIF($G$4:AHB$4,"&lt;"&amp;OC$4,$G18:AHB18))&gt;SUMIFS(TransactionAmounts,TenantSources,$F18,'Filtered Data'!$C$2:$C23,"&lt;"&amp;OC$4),OC$4&lt;TODAY()),"Late","Occupied")),)))</f>
        <v/>
      </c>
      <c r="OD18" s="33" t="str">
        <f>IF(ISBLANK($F18),,IF(TODAY()=OD$4,"Today",IF(AND(LOOKUP($F18,TenantNames,TenantStartDates)&lt;=OD$4,LOOKUP($F18,TenantNames,TenantEndDates)&gt;=OD$4),IF(OR(AND(DAY(LOOKUP($F18,TenantNames,TenantStartDates))&gt;28,DAY(EOMONTH(OD$4,0))=28,DAY(OD$4)=28),AND(DAY(LOOKUP($F18,TenantNames,TenantStartDates))&gt;30,DAY(EOMONTH(OD$4,0))=30,DAY(OD$4)=30),DAY(LOOKUP($F18,TenantNames,TenantStartDates))=DAY(OD$4)),IF((LOOKUP($F18,TenantNames,TenantEndDates)-OD$4)&lt;=31,LOOKUP($F18,TenantNames,TenantTotalRevenues)-SUM($JA18:OC18),LOOKUP($F18,TenantNames,TenantMonthlyRents)),IF(AND((SUMIF($G$4:AHB$4,"&lt;"&amp;OD$4,$G18:AHB18))&gt;SUMIFS(TransactionAmounts,TenantSources,$F18,'Filtered Data'!$C$2:$C23,"&lt;"&amp;OD$4),OD$4&lt;TODAY()),"Late","Occupied")),)))</f>
        <v/>
      </c>
      <c r="OE18" s="33" t="str">
        <f>IF(ISBLANK($F18),,IF(TODAY()=OE$4,"Today",IF(AND(LOOKUP($F18,TenantNames,TenantStartDates)&lt;=OE$4,LOOKUP($F18,TenantNames,TenantEndDates)&gt;=OE$4),IF(OR(AND(DAY(LOOKUP($F18,TenantNames,TenantStartDates))&gt;28,DAY(EOMONTH(OE$4,0))=28,DAY(OE$4)=28),AND(DAY(LOOKUP($F18,TenantNames,TenantStartDates))&gt;30,DAY(EOMONTH(OE$4,0))=30,DAY(OE$4)=30),DAY(LOOKUP($F18,TenantNames,TenantStartDates))=DAY(OE$4)),IF((LOOKUP($F18,TenantNames,TenantEndDates)-OE$4)&lt;=31,LOOKUP($F18,TenantNames,TenantTotalRevenues)-SUM($JA18:OD18),LOOKUP($F18,TenantNames,TenantMonthlyRents)),IF(AND((SUMIF($G$4:AHB$4,"&lt;"&amp;OE$4,$G18:AHB18))&gt;SUMIFS(TransactionAmounts,TenantSources,$F18,'Filtered Data'!$C$2:$C23,"&lt;"&amp;OE$4),OE$4&lt;TODAY()),"Late","Occupied")),)))</f>
        <v/>
      </c>
      <c r="OF18" s="33" t="str">
        <f>IF(ISBLANK($F18),,IF(TODAY()=OF$4,"Today",IF(AND(LOOKUP($F18,TenantNames,TenantStartDates)&lt;=OF$4,LOOKUP($F18,TenantNames,TenantEndDates)&gt;=OF$4),IF(OR(AND(DAY(LOOKUP($F18,TenantNames,TenantStartDates))&gt;28,DAY(EOMONTH(OF$4,0))=28,DAY(OF$4)=28),AND(DAY(LOOKUP($F18,TenantNames,TenantStartDates))&gt;30,DAY(EOMONTH(OF$4,0))=30,DAY(OF$4)=30),DAY(LOOKUP($F18,TenantNames,TenantStartDates))=DAY(OF$4)),IF((LOOKUP($F18,TenantNames,TenantEndDates)-OF$4)&lt;=31,LOOKUP($F18,TenantNames,TenantTotalRevenues)-SUM($JA18:OE18),LOOKUP($F18,TenantNames,TenantMonthlyRents)),IF(AND((SUMIF($G$4:AHB$4,"&lt;"&amp;OF$4,$G18:AHB18))&gt;SUMIFS(TransactionAmounts,TenantSources,$F18,'Filtered Data'!$C$2:$C23,"&lt;"&amp;OF$4),OF$4&lt;TODAY()),"Late","Occupied")),)))</f>
        <v/>
      </c>
      <c r="OG18" s="33" t="str">
        <f>IF(ISBLANK($F18),,IF(TODAY()=OG$4,"Today",IF(AND(LOOKUP($F18,TenantNames,TenantStartDates)&lt;=OG$4,LOOKUP($F18,TenantNames,TenantEndDates)&gt;=OG$4),IF(OR(AND(DAY(LOOKUP($F18,TenantNames,TenantStartDates))&gt;28,DAY(EOMONTH(OG$4,0))=28,DAY(OG$4)=28),AND(DAY(LOOKUP($F18,TenantNames,TenantStartDates))&gt;30,DAY(EOMONTH(OG$4,0))=30,DAY(OG$4)=30),DAY(LOOKUP($F18,TenantNames,TenantStartDates))=DAY(OG$4)),IF((LOOKUP($F18,TenantNames,TenantEndDates)-OG$4)&lt;=31,LOOKUP($F18,TenantNames,TenantTotalRevenues)-SUM($JA18:OF18),LOOKUP($F18,TenantNames,TenantMonthlyRents)),IF(AND((SUMIF($G$4:AHB$4,"&lt;"&amp;OG$4,$G18:AHB18))&gt;SUMIFS(TransactionAmounts,TenantSources,$F18,'Filtered Data'!$C$2:$C23,"&lt;"&amp;OG$4),OG$4&lt;TODAY()),"Late","Occupied")),)))</f>
        <v/>
      </c>
      <c r="OH18" s="33" t="str">
        <f>IF(ISBLANK($F18),,IF(TODAY()=OH$4,"Today",IF(AND(LOOKUP($F18,TenantNames,TenantStartDates)&lt;=OH$4,LOOKUP($F18,TenantNames,TenantEndDates)&gt;=OH$4),IF(OR(AND(DAY(LOOKUP($F18,TenantNames,TenantStartDates))&gt;28,DAY(EOMONTH(OH$4,0))=28,DAY(OH$4)=28),AND(DAY(LOOKUP($F18,TenantNames,TenantStartDates))&gt;30,DAY(EOMONTH(OH$4,0))=30,DAY(OH$4)=30),DAY(LOOKUP($F18,TenantNames,TenantStartDates))=DAY(OH$4)),IF((LOOKUP($F18,TenantNames,TenantEndDates)-OH$4)&lt;=31,LOOKUP($F18,TenantNames,TenantTotalRevenues)-SUM($JA18:OG18),LOOKUP($F18,TenantNames,TenantMonthlyRents)),IF(AND((SUMIF($G$4:AHB$4,"&lt;"&amp;OH$4,$G18:AHB18))&gt;SUMIFS(TransactionAmounts,TenantSources,$F18,'Filtered Data'!$C$2:$C23,"&lt;"&amp;OH$4),OH$4&lt;TODAY()),"Late","Occupied")),)))</f>
        <v/>
      </c>
      <c r="OI18" s="33" t="str">
        <f>IF(ISBLANK($F18),,IF(TODAY()=OI$4,"Today",IF(AND(LOOKUP($F18,TenantNames,TenantStartDates)&lt;=OI$4,LOOKUP($F18,TenantNames,TenantEndDates)&gt;=OI$4),IF(OR(AND(DAY(LOOKUP($F18,TenantNames,TenantStartDates))&gt;28,DAY(EOMONTH(OI$4,0))=28,DAY(OI$4)=28),AND(DAY(LOOKUP($F18,TenantNames,TenantStartDates))&gt;30,DAY(EOMONTH(OI$4,0))=30,DAY(OI$4)=30),DAY(LOOKUP($F18,TenantNames,TenantStartDates))=DAY(OI$4)),IF((LOOKUP($F18,TenantNames,TenantEndDates)-OI$4)&lt;=31,LOOKUP($F18,TenantNames,TenantTotalRevenues)-SUM($JA18:OH18),LOOKUP($F18,TenantNames,TenantMonthlyRents)),IF(AND((SUMIF($G$4:AHB$4,"&lt;"&amp;OI$4,$G18:AHB18))&gt;SUMIFS(TransactionAmounts,TenantSources,$F18,'Filtered Data'!$C$2:$C23,"&lt;"&amp;OI$4),OI$4&lt;TODAY()),"Late","Occupied")),)))</f>
        <v/>
      </c>
      <c r="OJ18" s="33" t="str">
        <f>IF(ISBLANK($F18),,IF(TODAY()=OJ$4,"Today",IF(AND(LOOKUP($F18,TenantNames,TenantStartDates)&lt;=OJ$4,LOOKUP($F18,TenantNames,TenantEndDates)&gt;=OJ$4),IF(OR(AND(DAY(LOOKUP($F18,TenantNames,TenantStartDates))&gt;28,DAY(EOMONTH(OJ$4,0))=28,DAY(OJ$4)=28),AND(DAY(LOOKUP($F18,TenantNames,TenantStartDates))&gt;30,DAY(EOMONTH(OJ$4,0))=30,DAY(OJ$4)=30),DAY(LOOKUP($F18,TenantNames,TenantStartDates))=DAY(OJ$4)),IF((LOOKUP($F18,TenantNames,TenantEndDates)-OJ$4)&lt;=31,LOOKUP($F18,TenantNames,TenantTotalRevenues)-SUM($JA18:OI18),LOOKUP($F18,TenantNames,TenantMonthlyRents)),IF(AND((SUMIF($G$4:AHB$4,"&lt;"&amp;OJ$4,$G18:AHB18))&gt;SUMIFS(TransactionAmounts,TenantSources,$F18,'Filtered Data'!$C$2:$C23,"&lt;"&amp;OJ$4),OJ$4&lt;TODAY()),"Late","Occupied")),)))</f>
        <v/>
      </c>
      <c r="OK18" s="33" t="str">
        <f>IF(ISBLANK($F18),,IF(TODAY()=OK$4,"Today",IF(AND(LOOKUP($F18,TenantNames,TenantStartDates)&lt;=OK$4,LOOKUP($F18,TenantNames,TenantEndDates)&gt;=OK$4),IF(OR(AND(DAY(LOOKUP($F18,TenantNames,TenantStartDates))&gt;28,DAY(EOMONTH(OK$4,0))=28,DAY(OK$4)=28),AND(DAY(LOOKUP($F18,TenantNames,TenantStartDates))&gt;30,DAY(EOMONTH(OK$4,0))=30,DAY(OK$4)=30),DAY(LOOKUP($F18,TenantNames,TenantStartDates))=DAY(OK$4)),IF((LOOKUP($F18,TenantNames,TenantEndDates)-OK$4)&lt;=31,LOOKUP($F18,TenantNames,TenantTotalRevenues)-SUM($JA18:OJ18),LOOKUP($F18,TenantNames,TenantMonthlyRents)),IF(AND((SUMIF($G$4:AHB$4,"&lt;"&amp;OK$4,$G18:AHB18))&gt;SUMIFS(TransactionAmounts,TenantSources,$F18,'Filtered Data'!$C$2:$C23,"&lt;"&amp;OK$4),OK$4&lt;TODAY()),"Late","Occupied")),)))</f>
        <v/>
      </c>
      <c r="OL18" s="33" t="str">
        <f>IF(ISBLANK($F18),,IF(TODAY()=OL$4,"Today",IF(AND(LOOKUP($F18,TenantNames,TenantStartDates)&lt;=OL$4,LOOKUP($F18,TenantNames,TenantEndDates)&gt;=OL$4),IF(OR(AND(DAY(LOOKUP($F18,TenantNames,TenantStartDates))&gt;28,DAY(EOMONTH(OL$4,0))=28,DAY(OL$4)=28),AND(DAY(LOOKUP($F18,TenantNames,TenantStartDates))&gt;30,DAY(EOMONTH(OL$4,0))=30,DAY(OL$4)=30),DAY(LOOKUP($F18,TenantNames,TenantStartDates))=DAY(OL$4)),IF((LOOKUP($F18,TenantNames,TenantEndDates)-OL$4)&lt;=31,LOOKUP($F18,TenantNames,TenantTotalRevenues)-SUM($JA18:OK18),LOOKUP($F18,TenantNames,TenantMonthlyRents)),IF(AND((SUMIF($G$4:AHB$4,"&lt;"&amp;OL$4,$G18:AHB18))&gt;SUMIFS(TransactionAmounts,TenantSources,$F18,'Filtered Data'!$C$2:$C23,"&lt;"&amp;OL$4),OL$4&lt;TODAY()),"Late","Occupied")),)))</f>
        <v/>
      </c>
      <c r="OM18" s="33" t="str">
        <f>IF(ISBLANK($F18),,IF(TODAY()=OM$4,"Today",IF(AND(LOOKUP($F18,TenantNames,TenantStartDates)&lt;=OM$4,LOOKUP($F18,TenantNames,TenantEndDates)&gt;=OM$4),IF(OR(AND(DAY(LOOKUP($F18,TenantNames,TenantStartDates))&gt;28,DAY(EOMONTH(OM$4,0))=28,DAY(OM$4)=28),AND(DAY(LOOKUP($F18,TenantNames,TenantStartDates))&gt;30,DAY(EOMONTH(OM$4,0))=30,DAY(OM$4)=30),DAY(LOOKUP($F18,TenantNames,TenantStartDates))=DAY(OM$4)),IF((LOOKUP($F18,TenantNames,TenantEndDates)-OM$4)&lt;=31,LOOKUP($F18,TenantNames,TenantTotalRevenues)-SUM($JA18:OL18),LOOKUP($F18,TenantNames,TenantMonthlyRents)),IF(AND((SUMIF($G$4:AHB$4,"&lt;"&amp;OM$4,$G18:AHB18))&gt;SUMIFS(TransactionAmounts,TenantSources,$F18,'Filtered Data'!$C$2:$C23,"&lt;"&amp;OM$4),OM$4&lt;TODAY()),"Late","Occupied")),)))</f>
        <v/>
      </c>
      <c r="ON18" s="33" t="str">
        <f>IF(ISBLANK($F18),,IF(TODAY()=ON$4,"Today",IF(AND(LOOKUP($F18,TenantNames,TenantStartDates)&lt;=ON$4,LOOKUP($F18,TenantNames,TenantEndDates)&gt;=ON$4),IF(OR(AND(DAY(LOOKUP($F18,TenantNames,TenantStartDates))&gt;28,DAY(EOMONTH(ON$4,0))=28,DAY(ON$4)=28),AND(DAY(LOOKUP($F18,TenantNames,TenantStartDates))&gt;30,DAY(EOMONTH(ON$4,0))=30,DAY(ON$4)=30),DAY(LOOKUP($F18,TenantNames,TenantStartDates))=DAY(ON$4)),IF((LOOKUP($F18,TenantNames,TenantEndDates)-ON$4)&lt;=31,LOOKUP($F18,TenantNames,TenantTotalRevenues)-SUM($JA18:OM18),LOOKUP($F18,TenantNames,TenantMonthlyRents)),IF(AND((SUMIF($G$4:AHB$4,"&lt;"&amp;ON$4,$G18:AHB18))&gt;SUMIFS(TransactionAmounts,TenantSources,$F18,'Filtered Data'!$C$2:$C23,"&lt;"&amp;ON$4),ON$4&lt;TODAY()),"Late","Occupied")),)))</f>
        <v/>
      </c>
      <c r="OO18" s="33" t="str">
        <f>IF(ISBLANK($F18),,IF(TODAY()=OO$4,"Today",IF(AND(LOOKUP($F18,TenantNames,TenantStartDates)&lt;=OO$4,LOOKUP($F18,TenantNames,TenantEndDates)&gt;=OO$4),IF(OR(AND(DAY(LOOKUP($F18,TenantNames,TenantStartDates))&gt;28,DAY(EOMONTH(OO$4,0))=28,DAY(OO$4)=28),AND(DAY(LOOKUP($F18,TenantNames,TenantStartDates))&gt;30,DAY(EOMONTH(OO$4,0))=30,DAY(OO$4)=30),DAY(LOOKUP($F18,TenantNames,TenantStartDates))=DAY(OO$4)),IF((LOOKUP($F18,TenantNames,TenantEndDates)-OO$4)&lt;=31,LOOKUP($F18,TenantNames,TenantTotalRevenues)-SUM($JA18:ON18),LOOKUP($F18,TenantNames,TenantMonthlyRents)),IF(AND((SUMIF($G$4:AHB$4,"&lt;"&amp;OO$4,$G18:AHB18))&gt;SUMIFS(TransactionAmounts,TenantSources,$F18,'Filtered Data'!$C$2:$C23,"&lt;"&amp;OO$4),OO$4&lt;TODAY()),"Late","Occupied")),)))</f>
        <v/>
      </c>
      <c r="OP18" s="33" t="str">
        <f>IF(ISBLANK($F18),,IF(TODAY()=OP$4,"Today",IF(AND(LOOKUP($F18,TenantNames,TenantStartDates)&lt;=OP$4,LOOKUP($F18,TenantNames,TenantEndDates)&gt;=OP$4),IF(OR(AND(DAY(LOOKUP($F18,TenantNames,TenantStartDates))&gt;28,DAY(EOMONTH(OP$4,0))=28,DAY(OP$4)=28),AND(DAY(LOOKUP($F18,TenantNames,TenantStartDates))&gt;30,DAY(EOMONTH(OP$4,0))=30,DAY(OP$4)=30),DAY(LOOKUP($F18,TenantNames,TenantStartDates))=DAY(OP$4)),IF((LOOKUP($F18,TenantNames,TenantEndDates)-OP$4)&lt;=31,LOOKUP($F18,TenantNames,TenantTotalRevenues)-SUM($JA18:OO18),LOOKUP($F18,TenantNames,TenantMonthlyRents)),IF(AND((SUMIF($G$4:AHB$4,"&lt;"&amp;OP$4,$G18:AHB18))&gt;SUMIFS(TransactionAmounts,TenantSources,$F18,'Filtered Data'!$C$2:$C23,"&lt;"&amp;OP$4),OP$4&lt;TODAY()),"Late","Occupied")),)))</f>
        <v/>
      </c>
      <c r="OQ18" s="33" t="str">
        <f>IF(ISBLANK($F18),,IF(TODAY()=OQ$4,"Today",IF(AND(LOOKUP($F18,TenantNames,TenantStartDates)&lt;=OQ$4,LOOKUP($F18,TenantNames,TenantEndDates)&gt;=OQ$4),IF(OR(AND(DAY(LOOKUP($F18,TenantNames,TenantStartDates))&gt;28,DAY(EOMONTH(OQ$4,0))=28,DAY(OQ$4)=28),AND(DAY(LOOKUP($F18,TenantNames,TenantStartDates))&gt;30,DAY(EOMONTH(OQ$4,0))=30,DAY(OQ$4)=30),DAY(LOOKUP($F18,TenantNames,TenantStartDates))=DAY(OQ$4)),IF((LOOKUP($F18,TenantNames,TenantEndDates)-OQ$4)&lt;=31,LOOKUP($F18,TenantNames,TenantTotalRevenues)-SUM($JA18:OP18),LOOKUP($F18,TenantNames,TenantMonthlyRents)),IF(AND((SUMIF($G$4:AHB$4,"&lt;"&amp;OQ$4,$G18:AHB18))&gt;SUMIFS(TransactionAmounts,TenantSources,$F18,'Filtered Data'!$C$2:$C23,"&lt;"&amp;OQ$4),OQ$4&lt;TODAY()),"Late","Occupied")),)))</f>
        <v/>
      </c>
      <c r="OR18" s="33" t="str">
        <f>IF(ISBLANK($F18),,IF(TODAY()=OR$4,"Today",IF(AND(LOOKUP($F18,TenantNames,TenantStartDates)&lt;=OR$4,LOOKUP($F18,TenantNames,TenantEndDates)&gt;=OR$4),IF(OR(AND(DAY(LOOKUP($F18,TenantNames,TenantStartDates))&gt;28,DAY(EOMONTH(OR$4,0))=28,DAY(OR$4)=28),AND(DAY(LOOKUP($F18,TenantNames,TenantStartDates))&gt;30,DAY(EOMONTH(OR$4,0))=30,DAY(OR$4)=30),DAY(LOOKUP($F18,TenantNames,TenantStartDates))=DAY(OR$4)),IF((LOOKUP($F18,TenantNames,TenantEndDates)-OR$4)&lt;=31,LOOKUP($F18,TenantNames,TenantTotalRevenues)-SUM($JA18:OQ18),LOOKUP($F18,TenantNames,TenantMonthlyRents)),IF(AND((SUMIF($G$4:AHB$4,"&lt;"&amp;OR$4,$G18:AHB18))&gt;SUMIFS(TransactionAmounts,TenantSources,$F18,'Filtered Data'!$C$2:$C23,"&lt;"&amp;OR$4),OR$4&lt;TODAY()),"Late","Occupied")),)))</f>
        <v/>
      </c>
      <c r="OS18" s="33" t="str">
        <f>IF(ISBLANK($F18),,IF(TODAY()=OS$4,"Today",IF(AND(LOOKUP($F18,TenantNames,TenantStartDates)&lt;=OS$4,LOOKUP($F18,TenantNames,TenantEndDates)&gt;=OS$4),IF(OR(AND(DAY(LOOKUP($F18,TenantNames,TenantStartDates))&gt;28,DAY(EOMONTH(OS$4,0))=28,DAY(OS$4)=28),AND(DAY(LOOKUP($F18,TenantNames,TenantStartDates))&gt;30,DAY(EOMONTH(OS$4,0))=30,DAY(OS$4)=30),DAY(LOOKUP($F18,TenantNames,TenantStartDates))=DAY(OS$4)),IF((LOOKUP($F18,TenantNames,TenantEndDates)-OS$4)&lt;=31,LOOKUP($F18,TenantNames,TenantTotalRevenues)-SUM($JA18:OR18),LOOKUP($F18,TenantNames,TenantMonthlyRents)),IF(AND((SUMIF($G$4:AHB$4,"&lt;"&amp;OS$4,$G18:AHB18))&gt;SUMIFS(TransactionAmounts,TenantSources,$F18,'Filtered Data'!$C$2:$C23,"&lt;"&amp;OS$4),OS$4&lt;TODAY()),"Late","Occupied")),)))</f>
        <v/>
      </c>
      <c r="OT18" s="33" t="str">
        <f>IF(ISBLANK($F18),,IF(TODAY()=OT$4,"Today",IF(AND(LOOKUP($F18,TenantNames,TenantStartDates)&lt;=OT$4,LOOKUP($F18,TenantNames,TenantEndDates)&gt;=OT$4),IF(OR(AND(DAY(LOOKUP($F18,TenantNames,TenantStartDates))&gt;28,DAY(EOMONTH(OT$4,0))=28,DAY(OT$4)=28),AND(DAY(LOOKUP($F18,TenantNames,TenantStartDates))&gt;30,DAY(EOMONTH(OT$4,0))=30,DAY(OT$4)=30),DAY(LOOKUP($F18,TenantNames,TenantStartDates))=DAY(OT$4)),IF((LOOKUP($F18,TenantNames,TenantEndDates)-OT$4)&lt;=31,LOOKUP($F18,TenantNames,TenantTotalRevenues)-SUM($JA18:OS18),LOOKUP($F18,TenantNames,TenantMonthlyRents)),IF(AND((SUMIF($G$4:AHB$4,"&lt;"&amp;OT$4,$G18:AHB18))&gt;SUMIFS(TransactionAmounts,TenantSources,$F18,'Filtered Data'!$C$2:$C23,"&lt;"&amp;OT$4),OT$4&lt;TODAY()),"Late","Occupied")),)))</f>
        <v/>
      </c>
      <c r="OU18" s="33" t="str">
        <f>IF(ISBLANK($F18),,IF(TODAY()=OU$4,"Today",IF(AND(LOOKUP($F18,TenantNames,TenantStartDates)&lt;=OU$4,LOOKUP($F18,TenantNames,TenantEndDates)&gt;=OU$4),IF(OR(AND(DAY(LOOKUP($F18,TenantNames,TenantStartDates))&gt;28,DAY(EOMONTH(OU$4,0))=28,DAY(OU$4)=28),AND(DAY(LOOKUP($F18,TenantNames,TenantStartDates))&gt;30,DAY(EOMONTH(OU$4,0))=30,DAY(OU$4)=30),DAY(LOOKUP($F18,TenantNames,TenantStartDates))=DAY(OU$4)),IF((LOOKUP($F18,TenantNames,TenantEndDates)-OU$4)&lt;=31,LOOKUP($F18,TenantNames,TenantTotalRevenues)-SUM($JA18:OT18),LOOKUP($F18,TenantNames,TenantMonthlyRents)),IF(AND((SUMIF($G$4:AHB$4,"&lt;"&amp;OU$4,$G18:AHB18))&gt;SUMIFS(TransactionAmounts,TenantSources,$F18,'Filtered Data'!$C$2:$C23,"&lt;"&amp;OU$4),OU$4&lt;TODAY()),"Late","Occupied")),)))</f>
        <v/>
      </c>
      <c r="OV18" s="33" t="str">
        <f>IF(ISBLANK($F18),,IF(TODAY()=OV$4,"Today",IF(AND(LOOKUP($F18,TenantNames,TenantStartDates)&lt;=OV$4,LOOKUP($F18,TenantNames,TenantEndDates)&gt;=OV$4),IF(OR(AND(DAY(LOOKUP($F18,TenantNames,TenantStartDates))&gt;28,DAY(EOMONTH(OV$4,0))=28,DAY(OV$4)=28),AND(DAY(LOOKUP($F18,TenantNames,TenantStartDates))&gt;30,DAY(EOMONTH(OV$4,0))=30,DAY(OV$4)=30),DAY(LOOKUP($F18,TenantNames,TenantStartDates))=DAY(OV$4)),IF((LOOKUP($F18,TenantNames,TenantEndDates)-OV$4)&lt;=31,LOOKUP($F18,TenantNames,TenantTotalRevenues)-SUM($JA18:OU18),LOOKUP($F18,TenantNames,TenantMonthlyRents)),IF(AND((SUMIF($G$4:AHB$4,"&lt;"&amp;OV$4,$G18:AHB18))&gt;SUMIFS(TransactionAmounts,TenantSources,$F18,'Filtered Data'!$C$2:$C23,"&lt;"&amp;OV$4),OV$4&lt;TODAY()),"Late","Occupied")),)))</f>
        <v/>
      </c>
      <c r="OW18" s="33" t="str">
        <f>IF(ISBLANK($F18),,IF(TODAY()=OW$4,"Today",IF(AND(LOOKUP($F18,TenantNames,TenantStartDates)&lt;=OW$4,LOOKUP($F18,TenantNames,TenantEndDates)&gt;=OW$4),IF(OR(AND(DAY(LOOKUP($F18,TenantNames,TenantStartDates))&gt;28,DAY(EOMONTH(OW$4,0))=28,DAY(OW$4)=28),AND(DAY(LOOKUP($F18,TenantNames,TenantStartDates))&gt;30,DAY(EOMONTH(OW$4,0))=30,DAY(OW$4)=30),DAY(LOOKUP($F18,TenantNames,TenantStartDates))=DAY(OW$4)),IF((LOOKUP($F18,TenantNames,TenantEndDates)-OW$4)&lt;=31,LOOKUP($F18,TenantNames,TenantTotalRevenues)-SUM($JA18:OV18),LOOKUP($F18,TenantNames,TenantMonthlyRents)),IF(AND((SUMIF($G$4:AHB$4,"&lt;"&amp;OW$4,$G18:AHB18))&gt;SUMIFS(TransactionAmounts,TenantSources,$F18,'Filtered Data'!$C$2:$C23,"&lt;"&amp;OW$4),OW$4&lt;TODAY()),"Late","Occupied")),)))</f>
        <v/>
      </c>
      <c r="OX18" s="33" t="str">
        <f>IF(ISBLANK($F18),,IF(TODAY()=OX$4,"Today",IF(AND(LOOKUP($F18,TenantNames,TenantStartDates)&lt;=OX$4,LOOKUP($F18,TenantNames,TenantEndDates)&gt;=OX$4),IF(OR(AND(DAY(LOOKUP($F18,TenantNames,TenantStartDates))&gt;28,DAY(EOMONTH(OX$4,0))=28,DAY(OX$4)=28),AND(DAY(LOOKUP($F18,TenantNames,TenantStartDates))&gt;30,DAY(EOMONTH(OX$4,0))=30,DAY(OX$4)=30),DAY(LOOKUP($F18,TenantNames,TenantStartDates))=DAY(OX$4)),IF((LOOKUP($F18,TenantNames,TenantEndDates)-OX$4)&lt;=31,LOOKUP($F18,TenantNames,TenantTotalRevenues)-SUM($JA18:OW18),LOOKUP($F18,TenantNames,TenantMonthlyRents)),IF(AND((SUMIF($G$4:AHB$4,"&lt;"&amp;OX$4,$G18:AHB18))&gt;SUMIFS(TransactionAmounts,TenantSources,$F18,'Filtered Data'!$C$2:$C23,"&lt;"&amp;OX$4),OX$4&lt;TODAY()),"Late","Occupied")),)))</f>
        <v/>
      </c>
      <c r="OY18" s="33" t="str">
        <f>IF(ISBLANK($F18),,IF(TODAY()=OY$4,"Today",IF(AND(LOOKUP($F18,TenantNames,TenantStartDates)&lt;=OY$4,LOOKUP($F18,TenantNames,TenantEndDates)&gt;=OY$4),IF(OR(AND(DAY(LOOKUP($F18,TenantNames,TenantStartDates))&gt;28,DAY(EOMONTH(OY$4,0))=28,DAY(OY$4)=28),AND(DAY(LOOKUP($F18,TenantNames,TenantStartDates))&gt;30,DAY(EOMONTH(OY$4,0))=30,DAY(OY$4)=30),DAY(LOOKUP($F18,TenantNames,TenantStartDates))=DAY(OY$4)),IF((LOOKUP($F18,TenantNames,TenantEndDates)-OY$4)&lt;=31,LOOKUP($F18,TenantNames,TenantTotalRevenues)-SUM($JA18:OX18),LOOKUP($F18,TenantNames,TenantMonthlyRents)),IF(AND((SUMIF($G$4:AHB$4,"&lt;"&amp;OY$4,$G18:AHB18))&gt;SUMIFS(TransactionAmounts,TenantSources,$F18,'Filtered Data'!$C$2:$C23,"&lt;"&amp;OY$4),OY$4&lt;TODAY()),"Late","Occupied")),)))</f>
        <v/>
      </c>
      <c r="OZ18" s="33" t="str">
        <f>IF(ISBLANK($F18),,IF(TODAY()=OZ$4,"Today",IF(AND(LOOKUP($F18,TenantNames,TenantStartDates)&lt;=OZ$4,LOOKUP($F18,TenantNames,TenantEndDates)&gt;=OZ$4),IF(OR(AND(DAY(LOOKUP($F18,TenantNames,TenantStartDates))&gt;28,DAY(EOMONTH(OZ$4,0))=28,DAY(OZ$4)=28),AND(DAY(LOOKUP($F18,TenantNames,TenantStartDates))&gt;30,DAY(EOMONTH(OZ$4,0))=30,DAY(OZ$4)=30),DAY(LOOKUP($F18,TenantNames,TenantStartDates))=DAY(OZ$4)),IF((LOOKUP($F18,TenantNames,TenantEndDates)-OZ$4)&lt;=31,LOOKUP($F18,TenantNames,TenantTotalRevenues)-SUM($JA18:OY18),LOOKUP($F18,TenantNames,TenantMonthlyRents)),IF(AND((SUMIF($G$4:AHB$4,"&lt;"&amp;OZ$4,$G18:AHB18))&gt;SUMIFS(TransactionAmounts,TenantSources,$F18,'Filtered Data'!$C$2:$C23,"&lt;"&amp;OZ$4),OZ$4&lt;TODAY()),"Late","Occupied")),)))</f>
        <v/>
      </c>
      <c r="PA18" s="33" t="str">
        <f>IF(ISBLANK($F18),,IF(TODAY()=PA$4,"Today",IF(AND(LOOKUP($F18,TenantNames,TenantStartDates)&lt;=PA$4,LOOKUP($F18,TenantNames,TenantEndDates)&gt;=PA$4),IF(OR(AND(DAY(LOOKUP($F18,TenantNames,TenantStartDates))&gt;28,DAY(EOMONTH(PA$4,0))=28,DAY(PA$4)=28),AND(DAY(LOOKUP($F18,TenantNames,TenantStartDates))&gt;30,DAY(EOMONTH(PA$4,0))=30,DAY(PA$4)=30),DAY(LOOKUP($F18,TenantNames,TenantStartDates))=DAY(PA$4)),IF((LOOKUP($F18,TenantNames,TenantEndDates)-PA$4)&lt;=31,LOOKUP($F18,TenantNames,TenantTotalRevenues)-SUM($JA18:OZ18),LOOKUP($F18,TenantNames,TenantMonthlyRents)),IF(AND((SUMIF($G$4:AHB$4,"&lt;"&amp;PA$4,$G18:AHB18))&gt;SUMIFS(TransactionAmounts,TenantSources,$F18,'Filtered Data'!$C$2:$C23,"&lt;"&amp;PA$4),PA$4&lt;TODAY()),"Late","Occupied")),)))</f>
        <v/>
      </c>
      <c r="PB18" s="33" t="str">
        <f>IF(ISBLANK($F18),,IF(TODAY()=PB$4,"Today",IF(AND(LOOKUP($F18,TenantNames,TenantStartDates)&lt;=PB$4,LOOKUP($F18,TenantNames,TenantEndDates)&gt;=PB$4),IF(OR(AND(DAY(LOOKUP($F18,TenantNames,TenantStartDates))&gt;28,DAY(EOMONTH(PB$4,0))=28,DAY(PB$4)=28),AND(DAY(LOOKUP($F18,TenantNames,TenantStartDates))&gt;30,DAY(EOMONTH(PB$4,0))=30,DAY(PB$4)=30),DAY(LOOKUP($F18,TenantNames,TenantStartDates))=DAY(PB$4)),IF((LOOKUP($F18,TenantNames,TenantEndDates)-PB$4)&lt;=31,LOOKUP($F18,TenantNames,TenantTotalRevenues)-SUM($JA18:PA18),LOOKUP($F18,TenantNames,TenantMonthlyRents)),IF(AND((SUMIF($G$4:AHB$4,"&lt;"&amp;PB$4,$G18:AHB18))&gt;SUMIFS(TransactionAmounts,TenantSources,$F18,'Filtered Data'!$C$2:$C23,"&lt;"&amp;PB$4),PB$4&lt;TODAY()),"Late","Occupied")),)))</f>
        <v/>
      </c>
      <c r="PC18" s="33" t="str">
        <f>IF(ISBLANK($F18),,IF(TODAY()=PC$4,"Today",IF(AND(LOOKUP($F18,TenantNames,TenantStartDates)&lt;=PC$4,LOOKUP($F18,TenantNames,TenantEndDates)&gt;=PC$4),IF(OR(AND(DAY(LOOKUP($F18,TenantNames,TenantStartDates))&gt;28,DAY(EOMONTH(PC$4,0))=28,DAY(PC$4)=28),AND(DAY(LOOKUP($F18,TenantNames,TenantStartDates))&gt;30,DAY(EOMONTH(PC$4,0))=30,DAY(PC$4)=30),DAY(LOOKUP($F18,TenantNames,TenantStartDates))=DAY(PC$4)),IF((LOOKUP($F18,TenantNames,TenantEndDates)-PC$4)&lt;=31,LOOKUP($F18,TenantNames,TenantTotalRevenues)-SUM($JA18:PB18),LOOKUP($F18,TenantNames,TenantMonthlyRents)),IF(AND((SUMIF($G$4:AHB$4,"&lt;"&amp;PC$4,$G18:AHB18))&gt;SUMIFS(TransactionAmounts,TenantSources,$F18,'Filtered Data'!$C$2:$C23,"&lt;"&amp;PC$4),PC$4&lt;TODAY()),"Late","Occupied")),)))</f>
        <v/>
      </c>
      <c r="PD18" s="33" t="str">
        <f>IF(ISBLANK($F18),,IF(TODAY()=PD$4,"Today",IF(AND(LOOKUP($F18,TenantNames,TenantStartDates)&lt;=PD$4,LOOKUP($F18,TenantNames,TenantEndDates)&gt;=PD$4),IF(OR(AND(DAY(LOOKUP($F18,TenantNames,TenantStartDates))&gt;28,DAY(EOMONTH(PD$4,0))=28,DAY(PD$4)=28),AND(DAY(LOOKUP($F18,TenantNames,TenantStartDates))&gt;30,DAY(EOMONTH(PD$4,0))=30,DAY(PD$4)=30),DAY(LOOKUP($F18,TenantNames,TenantStartDates))=DAY(PD$4)),IF((LOOKUP($F18,TenantNames,TenantEndDates)-PD$4)&lt;=31,LOOKUP($F18,TenantNames,TenantTotalRevenues)-SUM($JA18:PC18),LOOKUP($F18,TenantNames,TenantMonthlyRents)),IF(AND((SUMIF($G$4:AHB$4,"&lt;"&amp;PD$4,$G18:AHB18))&gt;SUMIFS(TransactionAmounts,TenantSources,$F18,'Filtered Data'!$C$2:$C23,"&lt;"&amp;PD$4),PD$4&lt;TODAY()),"Late","Occupied")),)))</f>
        <v/>
      </c>
      <c r="PE18" s="33" t="str">
        <f>IF(ISBLANK($F18),,IF(TODAY()=PE$4,"Today",IF(AND(LOOKUP($F18,TenantNames,TenantStartDates)&lt;=PE$4,LOOKUP($F18,TenantNames,TenantEndDates)&gt;=PE$4),IF(OR(AND(DAY(LOOKUP($F18,TenantNames,TenantStartDates))&gt;28,DAY(EOMONTH(PE$4,0))=28,DAY(PE$4)=28),AND(DAY(LOOKUP($F18,TenantNames,TenantStartDates))&gt;30,DAY(EOMONTH(PE$4,0))=30,DAY(PE$4)=30),DAY(LOOKUP($F18,TenantNames,TenantStartDates))=DAY(PE$4)),IF((LOOKUP($F18,TenantNames,TenantEndDates)-PE$4)&lt;=31,LOOKUP($F18,TenantNames,TenantTotalRevenues)-SUM($JA18:PD18),LOOKUP($F18,TenantNames,TenantMonthlyRents)),IF(AND((SUMIF($G$4:AHB$4,"&lt;"&amp;PE$4,$G18:AHB18))&gt;SUMIFS(TransactionAmounts,TenantSources,$F18,'Filtered Data'!$C$2:$C23,"&lt;"&amp;PE$4),PE$4&lt;TODAY()),"Late","Occupied")),)))</f>
        <v/>
      </c>
      <c r="PF18" s="33" t="str">
        <f>IF(ISBLANK($F18),,IF(TODAY()=PF$4,"Today",IF(AND(LOOKUP($F18,TenantNames,TenantStartDates)&lt;=PF$4,LOOKUP($F18,TenantNames,TenantEndDates)&gt;=PF$4),IF(OR(AND(DAY(LOOKUP($F18,TenantNames,TenantStartDates))&gt;28,DAY(EOMONTH(PF$4,0))=28,DAY(PF$4)=28),AND(DAY(LOOKUP($F18,TenantNames,TenantStartDates))&gt;30,DAY(EOMONTH(PF$4,0))=30,DAY(PF$4)=30),DAY(LOOKUP($F18,TenantNames,TenantStartDates))=DAY(PF$4)),IF((LOOKUP($F18,TenantNames,TenantEndDates)-PF$4)&lt;=31,LOOKUP($F18,TenantNames,TenantTotalRevenues)-SUM($JA18:PE18),LOOKUP($F18,TenantNames,TenantMonthlyRents)),IF(AND((SUMIF($G$4:AHB$4,"&lt;"&amp;PF$4,$G18:AHB18))&gt;SUMIFS(TransactionAmounts,TenantSources,$F18,'Filtered Data'!$C$2:$C23,"&lt;"&amp;PF$4),PF$4&lt;TODAY()),"Late","Occupied")),)))</f>
        <v/>
      </c>
      <c r="PG18" s="33" t="str">
        <f>IF(ISBLANK($F18),,IF(TODAY()=PG$4,"Today",IF(AND(LOOKUP($F18,TenantNames,TenantStartDates)&lt;=PG$4,LOOKUP($F18,TenantNames,TenantEndDates)&gt;=PG$4),IF(OR(AND(DAY(LOOKUP($F18,TenantNames,TenantStartDates))&gt;28,DAY(EOMONTH(PG$4,0))=28,DAY(PG$4)=28),AND(DAY(LOOKUP($F18,TenantNames,TenantStartDates))&gt;30,DAY(EOMONTH(PG$4,0))=30,DAY(PG$4)=30),DAY(LOOKUP($F18,TenantNames,TenantStartDates))=DAY(PG$4)),IF((LOOKUP($F18,TenantNames,TenantEndDates)-PG$4)&lt;=31,LOOKUP($F18,TenantNames,TenantTotalRevenues)-SUM($JA18:PF18),LOOKUP($F18,TenantNames,TenantMonthlyRents)),IF(AND((SUMIF($G$4:AHB$4,"&lt;"&amp;PG$4,$G18:AHB18))&gt;SUMIFS(TransactionAmounts,TenantSources,$F18,'Filtered Data'!$C$2:$C23,"&lt;"&amp;PG$4),PG$4&lt;TODAY()),"Late","Occupied")),)))</f>
        <v/>
      </c>
      <c r="PH18" s="33" t="str">
        <f>IF(ISBLANK($F18),,IF(TODAY()=PH$4,"Today",IF(AND(LOOKUP($F18,TenantNames,TenantStartDates)&lt;=PH$4,LOOKUP($F18,TenantNames,TenantEndDates)&gt;=PH$4),IF(OR(AND(DAY(LOOKUP($F18,TenantNames,TenantStartDates))&gt;28,DAY(EOMONTH(PH$4,0))=28,DAY(PH$4)=28),AND(DAY(LOOKUP($F18,TenantNames,TenantStartDates))&gt;30,DAY(EOMONTH(PH$4,0))=30,DAY(PH$4)=30),DAY(LOOKUP($F18,TenantNames,TenantStartDates))=DAY(PH$4)),IF((LOOKUP($F18,TenantNames,TenantEndDates)-PH$4)&lt;=31,LOOKUP($F18,TenantNames,TenantTotalRevenues)-SUM($JA18:PG18),LOOKUP($F18,TenantNames,TenantMonthlyRents)),IF(AND((SUMIF($G$4:AHB$4,"&lt;"&amp;PH$4,$G18:AHB18))&gt;SUMIFS(TransactionAmounts,TenantSources,$F18,'Filtered Data'!$C$2:$C23,"&lt;"&amp;PH$4),PH$4&lt;TODAY()),"Late","Occupied")),)))</f>
        <v/>
      </c>
      <c r="PI18" s="33" t="str">
        <f>IF(ISBLANK($F18),,IF(TODAY()=PI$4,"Today",IF(AND(LOOKUP($F18,TenantNames,TenantStartDates)&lt;=PI$4,LOOKUP($F18,TenantNames,TenantEndDates)&gt;=PI$4),IF(OR(AND(DAY(LOOKUP($F18,TenantNames,TenantStartDates))&gt;28,DAY(EOMONTH(PI$4,0))=28,DAY(PI$4)=28),AND(DAY(LOOKUP($F18,TenantNames,TenantStartDates))&gt;30,DAY(EOMONTH(PI$4,0))=30,DAY(PI$4)=30),DAY(LOOKUP($F18,TenantNames,TenantStartDates))=DAY(PI$4)),IF((LOOKUP($F18,TenantNames,TenantEndDates)-PI$4)&lt;=31,LOOKUP($F18,TenantNames,TenantTotalRevenues)-SUM($JA18:PH18),LOOKUP($F18,TenantNames,TenantMonthlyRents)),IF(AND((SUMIF($G$4:AHB$4,"&lt;"&amp;PI$4,$G18:AHB18))&gt;SUMIFS(TransactionAmounts,TenantSources,$F18,'Filtered Data'!$C$2:$C23,"&lt;"&amp;PI$4),PI$4&lt;TODAY()),"Late","Occupied")),)))</f>
        <v/>
      </c>
      <c r="PJ18" s="33" t="str">
        <f>IF(ISBLANK($F18),,IF(TODAY()=PJ$4,"Today",IF(AND(LOOKUP($F18,TenantNames,TenantStartDates)&lt;=PJ$4,LOOKUP($F18,TenantNames,TenantEndDates)&gt;=PJ$4),IF(OR(AND(DAY(LOOKUP($F18,TenantNames,TenantStartDates))&gt;28,DAY(EOMONTH(PJ$4,0))=28,DAY(PJ$4)=28),AND(DAY(LOOKUP($F18,TenantNames,TenantStartDates))&gt;30,DAY(EOMONTH(PJ$4,0))=30,DAY(PJ$4)=30),DAY(LOOKUP($F18,TenantNames,TenantStartDates))=DAY(PJ$4)),IF((LOOKUP($F18,TenantNames,TenantEndDates)-PJ$4)&lt;=31,LOOKUP($F18,TenantNames,TenantTotalRevenues)-SUM($JA18:PI18),LOOKUP($F18,TenantNames,TenantMonthlyRents)),IF(AND((SUMIF($G$4:AHB$4,"&lt;"&amp;PJ$4,$G18:AHB18))&gt;SUMIFS(TransactionAmounts,TenantSources,$F18,'Filtered Data'!$C$2:$C23,"&lt;"&amp;PJ$4),PJ$4&lt;TODAY()),"Late","Occupied")),)))</f>
        <v/>
      </c>
      <c r="PK18" s="33" t="str">
        <f>IF(ISBLANK($F18),,IF(TODAY()=PK$4,"Today",IF(AND(LOOKUP($F18,TenantNames,TenantStartDates)&lt;=PK$4,LOOKUP($F18,TenantNames,TenantEndDates)&gt;=PK$4),IF(OR(AND(DAY(LOOKUP($F18,TenantNames,TenantStartDates))&gt;28,DAY(EOMONTH(PK$4,0))=28,DAY(PK$4)=28),AND(DAY(LOOKUP($F18,TenantNames,TenantStartDates))&gt;30,DAY(EOMONTH(PK$4,0))=30,DAY(PK$4)=30),DAY(LOOKUP($F18,TenantNames,TenantStartDates))=DAY(PK$4)),IF((LOOKUP($F18,TenantNames,TenantEndDates)-PK$4)&lt;=31,LOOKUP($F18,TenantNames,TenantTotalRevenues)-SUM($JA18:PJ18),LOOKUP($F18,TenantNames,TenantMonthlyRents)),IF(AND((SUMIF($G$4:AHB$4,"&lt;"&amp;PK$4,$G18:AHB18))&gt;SUMIFS(TransactionAmounts,TenantSources,$F18,'Filtered Data'!$C$2:$C23,"&lt;"&amp;PK$4),PK$4&lt;TODAY()),"Late","Occupied")),)))</f>
        <v/>
      </c>
      <c r="PL18" s="33" t="str">
        <f>IF(ISBLANK($F18),,IF(TODAY()=PL$4,"Today",IF(AND(LOOKUP($F18,TenantNames,TenantStartDates)&lt;=PL$4,LOOKUP($F18,TenantNames,TenantEndDates)&gt;=PL$4),IF(OR(AND(DAY(LOOKUP($F18,TenantNames,TenantStartDates))&gt;28,DAY(EOMONTH(PL$4,0))=28,DAY(PL$4)=28),AND(DAY(LOOKUP($F18,TenantNames,TenantStartDates))&gt;30,DAY(EOMONTH(PL$4,0))=30,DAY(PL$4)=30),DAY(LOOKUP($F18,TenantNames,TenantStartDates))=DAY(PL$4)),IF((LOOKUP($F18,TenantNames,TenantEndDates)-PL$4)&lt;=31,LOOKUP($F18,TenantNames,TenantTotalRevenues)-SUM($JA18:PK18),LOOKUP($F18,TenantNames,TenantMonthlyRents)),IF(AND((SUMIF($G$4:AHB$4,"&lt;"&amp;PL$4,$G18:AHB18))&gt;SUMIFS(TransactionAmounts,TenantSources,$F18,'Filtered Data'!$C$2:$C23,"&lt;"&amp;PL$4),PL$4&lt;TODAY()),"Late","Occupied")),)))</f>
        <v/>
      </c>
      <c r="PM18" s="33" t="str">
        <f>IF(ISBLANK($F18),,IF(TODAY()=PM$4,"Today",IF(AND(LOOKUP($F18,TenantNames,TenantStartDates)&lt;=PM$4,LOOKUP($F18,TenantNames,TenantEndDates)&gt;=PM$4),IF(OR(AND(DAY(LOOKUP($F18,TenantNames,TenantStartDates))&gt;28,DAY(EOMONTH(PM$4,0))=28,DAY(PM$4)=28),AND(DAY(LOOKUP($F18,TenantNames,TenantStartDates))&gt;30,DAY(EOMONTH(PM$4,0))=30,DAY(PM$4)=30),DAY(LOOKUP($F18,TenantNames,TenantStartDates))=DAY(PM$4)),IF((LOOKUP($F18,TenantNames,TenantEndDates)-PM$4)&lt;=31,LOOKUP($F18,TenantNames,TenantTotalRevenues)-SUM($JA18:PL18),LOOKUP($F18,TenantNames,TenantMonthlyRents)),IF(AND((SUMIF($G$4:AHB$4,"&lt;"&amp;PM$4,$G18:AHB18))&gt;SUMIFS(TransactionAmounts,TenantSources,$F18,'Filtered Data'!$C$2:$C23,"&lt;"&amp;PM$4),PM$4&lt;TODAY()),"Late","Occupied")),)))</f>
        <v/>
      </c>
      <c r="PN18" s="33" t="str">
        <f>IF(ISBLANK($F18),,IF(TODAY()=PN$4,"Today",IF(AND(LOOKUP($F18,TenantNames,TenantStartDates)&lt;=PN$4,LOOKUP($F18,TenantNames,TenantEndDates)&gt;=PN$4),IF(OR(AND(DAY(LOOKUP($F18,TenantNames,TenantStartDates))&gt;28,DAY(EOMONTH(PN$4,0))=28,DAY(PN$4)=28),AND(DAY(LOOKUP($F18,TenantNames,TenantStartDates))&gt;30,DAY(EOMONTH(PN$4,0))=30,DAY(PN$4)=30),DAY(LOOKUP($F18,TenantNames,TenantStartDates))=DAY(PN$4)),IF((LOOKUP($F18,TenantNames,TenantEndDates)-PN$4)&lt;=31,LOOKUP($F18,TenantNames,TenantTotalRevenues)-SUM($JA18:PM18),LOOKUP($F18,TenantNames,TenantMonthlyRents)),IF(AND((SUMIF($G$4:AHB$4,"&lt;"&amp;PN$4,$G18:AHB18))&gt;SUMIFS(TransactionAmounts,TenantSources,$F18,'Filtered Data'!$C$2:$C23,"&lt;"&amp;PN$4),PN$4&lt;TODAY()),"Late","Occupied")),)))</f>
        <v/>
      </c>
      <c r="PO18" s="33" t="str">
        <f>IF(ISBLANK($F18),,IF(TODAY()=PO$4,"Today",IF(AND(LOOKUP($F18,TenantNames,TenantStartDates)&lt;=PO$4,LOOKUP($F18,TenantNames,TenantEndDates)&gt;=PO$4),IF(OR(AND(DAY(LOOKUP($F18,TenantNames,TenantStartDates))&gt;28,DAY(EOMONTH(PO$4,0))=28,DAY(PO$4)=28),AND(DAY(LOOKUP($F18,TenantNames,TenantStartDates))&gt;30,DAY(EOMONTH(PO$4,0))=30,DAY(PO$4)=30),DAY(LOOKUP($F18,TenantNames,TenantStartDates))=DAY(PO$4)),IF((LOOKUP($F18,TenantNames,TenantEndDates)-PO$4)&lt;=31,LOOKUP($F18,TenantNames,TenantTotalRevenues)-SUM($JA18:PN18),LOOKUP($F18,TenantNames,TenantMonthlyRents)),IF(AND((SUMIF($G$4:AHB$4,"&lt;"&amp;PO$4,$G18:AHB18))&gt;SUMIFS(TransactionAmounts,TenantSources,$F18,'Filtered Data'!$C$2:$C23,"&lt;"&amp;PO$4),PO$4&lt;TODAY()),"Late","Occupied")),)))</f>
        <v/>
      </c>
      <c r="PP18" s="33" t="str">
        <f>IF(ISBLANK($F18),,IF(TODAY()=PP$4,"Today",IF(AND(LOOKUP($F18,TenantNames,TenantStartDates)&lt;=PP$4,LOOKUP($F18,TenantNames,TenantEndDates)&gt;=PP$4),IF(OR(AND(DAY(LOOKUP($F18,TenantNames,TenantStartDates))&gt;28,DAY(EOMONTH(PP$4,0))=28,DAY(PP$4)=28),AND(DAY(LOOKUP($F18,TenantNames,TenantStartDates))&gt;30,DAY(EOMONTH(PP$4,0))=30,DAY(PP$4)=30),DAY(LOOKUP($F18,TenantNames,TenantStartDates))=DAY(PP$4)),IF((LOOKUP($F18,TenantNames,TenantEndDates)-PP$4)&lt;=31,LOOKUP($F18,TenantNames,TenantTotalRevenues)-SUM($JA18:PO18),LOOKUP($F18,TenantNames,TenantMonthlyRents)),IF(AND((SUMIF($G$4:AHB$4,"&lt;"&amp;PP$4,$G18:AHB18))&gt;SUMIFS(TransactionAmounts,TenantSources,$F18,'Filtered Data'!$C$2:$C23,"&lt;"&amp;PP$4),PP$4&lt;TODAY()),"Late","Occupied")),)))</f>
        <v/>
      </c>
      <c r="PQ18" s="33" t="str">
        <f>IF(ISBLANK($F18),,IF(TODAY()=PQ$4,"Today",IF(AND(LOOKUP($F18,TenantNames,TenantStartDates)&lt;=PQ$4,LOOKUP($F18,TenantNames,TenantEndDates)&gt;=PQ$4),IF(OR(AND(DAY(LOOKUP($F18,TenantNames,TenantStartDates))&gt;28,DAY(EOMONTH(PQ$4,0))=28,DAY(PQ$4)=28),AND(DAY(LOOKUP($F18,TenantNames,TenantStartDates))&gt;30,DAY(EOMONTH(PQ$4,0))=30,DAY(PQ$4)=30),DAY(LOOKUP($F18,TenantNames,TenantStartDates))=DAY(PQ$4)),IF((LOOKUP($F18,TenantNames,TenantEndDates)-PQ$4)&lt;=31,LOOKUP($F18,TenantNames,TenantTotalRevenues)-SUM($JA18:PP18),LOOKUP($F18,TenantNames,TenantMonthlyRents)),IF(AND((SUMIF($G$4:AHB$4,"&lt;"&amp;PQ$4,$G18:AHB18))&gt;SUMIFS(TransactionAmounts,TenantSources,$F18,'Filtered Data'!$C$2:$C23,"&lt;"&amp;PQ$4),PQ$4&lt;TODAY()),"Late","Occupied")),)))</f>
        <v/>
      </c>
      <c r="PR18" s="33" t="str">
        <f>IF(ISBLANK($F18),,IF(TODAY()=PR$4,"Today",IF(AND(LOOKUP($F18,TenantNames,TenantStartDates)&lt;=PR$4,LOOKUP($F18,TenantNames,TenantEndDates)&gt;=PR$4),IF(OR(AND(DAY(LOOKUP($F18,TenantNames,TenantStartDates))&gt;28,DAY(EOMONTH(PR$4,0))=28,DAY(PR$4)=28),AND(DAY(LOOKUP($F18,TenantNames,TenantStartDates))&gt;30,DAY(EOMONTH(PR$4,0))=30,DAY(PR$4)=30),DAY(LOOKUP($F18,TenantNames,TenantStartDates))=DAY(PR$4)),IF((LOOKUP($F18,TenantNames,TenantEndDates)-PR$4)&lt;=31,LOOKUP($F18,TenantNames,TenantTotalRevenues)-SUM($JA18:PQ18),LOOKUP($F18,TenantNames,TenantMonthlyRents)),IF(AND((SUMIF($G$4:AHB$4,"&lt;"&amp;PR$4,$G18:AHB18))&gt;SUMIFS(TransactionAmounts,TenantSources,$F18,'Filtered Data'!$C$2:$C23,"&lt;"&amp;PR$4),PR$4&lt;TODAY()),"Late","Occupied")),)))</f>
        <v/>
      </c>
      <c r="PS18" s="33" t="str">
        <f>IF(ISBLANK($F18),,IF(TODAY()=PS$4,"Today",IF(AND(LOOKUP($F18,TenantNames,TenantStartDates)&lt;=PS$4,LOOKUP($F18,TenantNames,TenantEndDates)&gt;=PS$4),IF(OR(AND(DAY(LOOKUP($F18,TenantNames,TenantStartDates))&gt;28,DAY(EOMONTH(PS$4,0))=28,DAY(PS$4)=28),AND(DAY(LOOKUP($F18,TenantNames,TenantStartDates))&gt;30,DAY(EOMONTH(PS$4,0))=30,DAY(PS$4)=30),DAY(LOOKUP($F18,TenantNames,TenantStartDates))=DAY(PS$4)),IF((LOOKUP($F18,TenantNames,TenantEndDates)-PS$4)&lt;=31,LOOKUP($F18,TenantNames,TenantTotalRevenues)-SUM($JA18:PR18),LOOKUP($F18,TenantNames,TenantMonthlyRents)),IF(AND((SUMIF($G$4:AHB$4,"&lt;"&amp;PS$4,$G18:AHB18))&gt;SUMIFS(TransactionAmounts,TenantSources,$F18,'Filtered Data'!$C$2:$C23,"&lt;"&amp;PS$4),PS$4&lt;TODAY()),"Late","Occupied")),)))</f>
        <v/>
      </c>
      <c r="PT18" s="33" t="str">
        <f>IF(ISBLANK($F18),,IF(TODAY()=PT$4,"Today",IF(AND(LOOKUP($F18,TenantNames,TenantStartDates)&lt;=PT$4,LOOKUP($F18,TenantNames,TenantEndDates)&gt;=PT$4),IF(OR(AND(DAY(LOOKUP($F18,TenantNames,TenantStartDates))&gt;28,DAY(EOMONTH(PT$4,0))=28,DAY(PT$4)=28),AND(DAY(LOOKUP($F18,TenantNames,TenantStartDates))&gt;30,DAY(EOMONTH(PT$4,0))=30,DAY(PT$4)=30),DAY(LOOKUP($F18,TenantNames,TenantStartDates))=DAY(PT$4)),IF((LOOKUP($F18,TenantNames,TenantEndDates)-PT$4)&lt;=31,LOOKUP($F18,TenantNames,TenantTotalRevenues)-SUM($JA18:PS18),LOOKUP($F18,TenantNames,TenantMonthlyRents)),IF(AND((SUMIF($G$4:AHB$4,"&lt;"&amp;PT$4,$G18:AHB18))&gt;SUMIFS(TransactionAmounts,TenantSources,$F18,'Filtered Data'!$C$2:$C23,"&lt;"&amp;PT$4),PT$4&lt;TODAY()),"Late","Occupied")),)))</f>
        <v/>
      </c>
      <c r="PU18" s="33" t="str">
        <f>IF(ISBLANK($F18),,IF(TODAY()=PU$4,"Today",IF(AND(LOOKUP($F18,TenantNames,TenantStartDates)&lt;=PU$4,LOOKUP($F18,TenantNames,TenantEndDates)&gt;=PU$4),IF(OR(AND(DAY(LOOKUP($F18,TenantNames,TenantStartDates))&gt;28,DAY(EOMONTH(PU$4,0))=28,DAY(PU$4)=28),AND(DAY(LOOKUP($F18,TenantNames,TenantStartDates))&gt;30,DAY(EOMONTH(PU$4,0))=30,DAY(PU$4)=30),DAY(LOOKUP($F18,TenantNames,TenantStartDates))=DAY(PU$4)),IF((LOOKUP($F18,TenantNames,TenantEndDates)-PU$4)&lt;=31,LOOKUP($F18,TenantNames,TenantTotalRevenues)-SUM($JA18:PT18),LOOKUP($F18,TenantNames,TenantMonthlyRents)),IF(AND((SUMIF($G$4:AHB$4,"&lt;"&amp;PU$4,$G18:AHB18))&gt;SUMIFS(TransactionAmounts,TenantSources,$F18,'Filtered Data'!$C$2:$C23,"&lt;"&amp;PU$4),PU$4&lt;TODAY()),"Late","Occupied")),)))</f>
        <v/>
      </c>
      <c r="PV18" s="33" t="str">
        <f>IF(ISBLANK($F18),,IF(TODAY()=PV$4,"Today",IF(AND(LOOKUP($F18,TenantNames,TenantStartDates)&lt;=PV$4,LOOKUP($F18,TenantNames,TenantEndDates)&gt;=PV$4),IF(OR(AND(DAY(LOOKUP($F18,TenantNames,TenantStartDates))&gt;28,DAY(EOMONTH(PV$4,0))=28,DAY(PV$4)=28),AND(DAY(LOOKUP($F18,TenantNames,TenantStartDates))&gt;30,DAY(EOMONTH(PV$4,0))=30,DAY(PV$4)=30),DAY(LOOKUP($F18,TenantNames,TenantStartDates))=DAY(PV$4)),IF((LOOKUP($F18,TenantNames,TenantEndDates)-PV$4)&lt;=31,LOOKUP($F18,TenantNames,TenantTotalRevenues)-SUM($JA18:PU18),LOOKUP($F18,TenantNames,TenantMonthlyRents)),IF(AND((SUMIF($G$4:AHB$4,"&lt;"&amp;PV$4,$G18:AHB18))&gt;SUMIFS(TransactionAmounts,TenantSources,$F18,'Filtered Data'!$C$2:$C23,"&lt;"&amp;PV$4),PV$4&lt;TODAY()),"Late","Occupied")),)))</f>
        <v/>
      </c>
      <c r="PW18" s="33" t="str">
        <f>IF(ISBLANK($F18),,IF(TODAY()=PW$4,"Today",IF(AND(LOOKUP($F18,TenantNames,TenantStartDates)&lt;=PW$4,LOOKUP($F18,TenantNames,TenantEndDates)&gt;=PW$4),IF(OR(AND(DAY(LOOKUP($F18,TenantNames,TenantStartDates))&gt;28,DAY(EOMONTH(PW$4,0))=28,DAY(PW$4)=28),AND(DAY(LOOKUP($F18,TenantNames,TenantStartDates))&gt;30,DAY(EOMONTH(PW$4,0))=30,DAY(PW$4)=30),DAY(LOOKUP($F18,TenantNames,TenantStartDates))=DAY(PW$4)),IF((LOOKUP($F18,TenantNames,TenantEndDates)-PW$4)&lt;=31,LOOKUP($F18,TenantNames,TenantTotalRevenues)-SUM($JA18:PV18),LOOKUP($F18,TenantNames,TenantMonthlyRents)),IF(AND((SUMIF($G$4:AHB$4,"&lt;"&amp;PW$4,$G18:AHB18))&gt;SUMIFS(TransactionAmounts,TenantSources,$F18,'Filtered Data'!$C$2:$C23,"&lt;"&amp;PW$4),PW$4&lt;TODAY()),"Late","Occupied")),)))</f>
        <v/>
      </c>
      <c r="PX18" s="33" t="str">
        <f>IF(ISBLANK($F18),,IF(TODAY()=PX$4,"Today",IF(AND(LOOKUP($F18,TenantNames,TenantStartDates)&lt;=PX$4,LOOKUP($F18,TenantNames,TenantEndDates)&gt;=PX$4),IF(OR(AND(DAY(LOOKUP($F18,TenantNames,TenantStartDates))&gt;28,DAY(EOMONTH(PX$4,0))=28,DAY(PX$4)=28),AND(DAY(LOOKUP($F18,TenantNames,TenantStartDates))&gt;30,DAY(EOMONTH(PX$4,0))=30,DAY(PX$4)=30),DAY(LOOKUP($F18,TenantNames,TenantStartDates))=DAY(PX$4)),IF((LOOKUP($F18,TenantNames,TenantEndDates)-PX$4)&lt;=31,LOOKUP($F18,TenantNames,TenantTotalRevenues)-SUM($JA18:PW18),LOOKUP($F18,TenantNames,TenantMonthlyRents)),IF(AND((SUMIF($G$4:AHB$4,"&lt;"&amp;PX$4,$G18:AHB18))&gt;SUMIFS(TransactionAmounts,TenantSources,$F18,'Filtered Data'!$C$2:$C23,"&lt;"&amp;PX$4),PX$4&lt;TODAY()),"Late","Occupied")),)))</f>
        <v/>
      </c>
      <c r="PY18" s="33" t="str">
        <f>IF(ISBLANK($F18),,IF(TODAY()=PY$4,"Today",IF(AND(LOOKUP($F18,TenantNames,TenantStartDates)&lt;=PY$4,LOOKUP($F18,TenantNames,TenantEndDates)&gt;=PY$4),IF(OR(AND(DAY(LOOKUP($F18,TenantNames,TenantStartDates))&gt;28,DAY(EOMONTH(PY$4,0))=28,DAY(PY$4)=28),AND(DAY(LOOKUP($F18,TenantNames,TenantStartDates))&gt;30,DAY(EOMONTH(PY$4,0))=30,DAY(PY$4)=30),DAY(LOOKUP($F18,TenantNames,TenantStartDates))=DAY(PY$4)),IF((LOOKUP($F18,TenantNames,TenantEndDates)-PY$4)&lt;=31,LOOKUP($F18,TenantNames,TenantTotalRevenues)-SUM($JA18:PX18),LOOKUP($F18,TenantNames,TenantMonthlyRents)),IF(AND((SUMIF($G$4:AHB$4,"&lt;"&amp;PY$4,$G18:AHB18))&gt;SUMIFS(TransactionAmounts,TenantSources,$F18,'Filtered Data'!$C$2:$C23,"&lt;"&amp;PY$4),PY$4&lt;TODAY()),"Late","Occupied")),)))</f>
        <v/>
      </c>
      <c r="PZ18" s="33" t="str">
        <f>IF(ISBLANK($F18),,IF(TODAY()=PZ$4,"Today",IF(AND(LOOKUP($F18,TenantNames,TenantStartDates)&lt;=PZ$4,LOOKUP($F18,TenantNames,TenantEndDates)&gt;=PZ$4),IF(OR(AND(DAY(LOOKUP($F18,TenantNames,TenantStartDates))&gt;28,DAY(EOMONTH(PZ$4,0))=28,DAY(PZ$4)=28),AND(DAY(LOOKUP($F18,TenantNames,TenantStartDates))&gt;30,DAY(EOMONTH(PZ$4,0))=30,DAY(PZ$4)=30),DAY(LOOKUP($F18,TenantNames,TenantStartDates))=DAY(PZ$4)),IF((LOOKUP($F18,TenantNames,TenantEndDates)-PZ$4)&lt;=31,LOOKUP($F18,TenantNames,TenantTotalRevenues)-SUM($JA18:PY18),LOOKUP($F18,TenantNames,TenantMonthlyRents)),IF(AND((SUMIF($G$4:AHB$4,"&lt;"&amp;PZ$4,$G18:AHB18))&gt;SUMIFS(TransactionAmounts,TenantSources,$F18,'Filtered Data'!$C$2:$C23,"&lt;"&amp;PZ$4),PZ$4&lt;TODAY()),"Late","Occupied")),)))</f>
        <v/>
      </c>
      <c r="QA18" s="33" t="str">
        <f>IF(ISBLANK($F18),,IF(TODAY()=QA$4,"Today",IF(AND(LOOKUP($F18,TenantNames,TenantStartDates)&lt;=QA$4,LOOKUP($F18,TenantNames,TenantEndDates)&gt;=QA$4),IF(OR(AND(DAY(LOOKUP($F18,TenantNames,TenantStartDates))&gt;28,DAY(EOMONTH(QA$4,0))=28,DAY(QA$4)=28),AND(DAY(LOOKUP($F18,TenantNames,TenantStartDates))&gt;30,DAY(EOMONTH(QA$4,0))=30,DAY(QA$4)=30),DAY(LOOKUP($F18,TenantNames,TenantStartDates))=DAY(QA$4)),IF((LOOKUP($F18,TenantNames,TenantEndDates)-QA$4)&lt;=31,LOOKUP($F18,TenantNames,TenantTotalRevenues)-SUM($JA18:PZ18),LOOKUP($F18,TenantNames,TenantMonthlyRents)),IF(AND((SUMIF($G$4:AHB$4,"&lt;"&amp;QA$4,$G18:AHB18))&gt;SUMIFS(TransactionAmounts,TenantSources,$F18,'Filtered Data'!$C$2:$C23,"&lt;"&amp;QA$4),QA$4&lt;TODAY()),"Late","Occupied")),)))</f>
        <v/>
      </c>
      <c r="QB18" s="33" t="str">
        <f>IF(ISBLANK($F18),,IF(TODAY()=QB$4,"Today",IF(AND(LOOKUP($F18,TenantNames,TenantStartDates)&lt;=QB$4,LOOKUP($F18,TenantNames,TenantEndDates)&gt;=QB$4),IF(OR(AND(DAY(LOOKUP($F18,TenantNames,TenantStartDates))&gt;28,DAY(EOMONTH(QB$4,0))=28,DAY(QB$4)=28),AND(DAY(LOOKUP($F18,TenantNames,TenantStartDates))&gt;30,DAY(EOMONTH(QB$4,0))=30,DAY(QB$4)=30),DAY(LOOKUP($F18,TenantNames,TenantStartDates))=DAY(QB$4)),IF((LOOKUP($F18,TenantNames,TenantEndDates)-QB$4)&lt;=31,LOOKUP($F18,TenantNames,TenantTotalRevenues)-SUM($JA18:QA18),LOOKUP($F18,TenantNames,TenantMonthlyRents)),IF(AND((SUMIF($G$4:AHB$4,"&lt;"&amp;QB$4,$G18:AHB18))&gt;SUMIFS(TransactionAmounts,TenantSources,$F18,'Filtered Data'!$C$2:$C23,"&lt;"&amp;QB$4),QB$4&lt;TODAY()),"Late","Occupied")),)))</f>
        <v/>
      </c>
      <c r="QC18" s="33" t="str">
        <f>IF(ISBLANK($F18),,IF(TODAY()=QC$4,"Today",IF(AND(LOOKUP($F18,TenantNames,TenantStartDates)&lt;=QC$4,LOOKUP($F18,TenantNames,TenantEndDates)&gt;=QC$4),IF(OR(AND(DAY(LOOKUP($F18,TenantNames,TenantStartDates))&gt;28,DAY(EOMONTH(QC$4,0))=28,DAY(QC$4)=28),AND(DAY(LOOKUP($F18,TenantNames,TenantStartDates))&gt;30,DAY(EOMONTH(QC$4,0))=30,DAY(QC$4)=30),DAY(LOOKUP($F18,TenantNames,TenantStartDates))=DAY(QC$4)),IF((LOOKUP($F18,TenantNames,TenantEndDates)-QC$4)&lt;=31,LOOKUP($F18,TenantNames,TenantTotalRevenues)-SUM($JA18:QB18),LOOKUP($F18,TenantNames,TenantMonthlyRents)),IF(AND((SUMIF($G$4:AHB$4,"&lt;"&amp;QC$4,$G18:AHB18))&gt;SUMIFS(TransactionAmounts,TenantSources,$F18,'Filtered Data'!$C$2:$C23,"&lt;"&amp;QC$4),QC$4&lt;TODAY()),"Late","Occupied")),)))</f>
        <v/>
      </c>
      <c r="QD18" s="33" t="str">
        <f>IF(ISBLANK($F18),,IF(TODAY()=QD$4,"Today",IF(AND(LOOKUP($F18,TenantNames,TenantStartDates)&lt;=QD$4,LOOKUP($F18,TenantNames,TenantEndDates)&gt;=QD$4),IF(OR(AND(DAY(LOOKUP($F18,TenantNames,TenantStartDates))&gt;28,DAY(EOMONTH(QD$4,0))=28,DAY(QD$4)=28),AND(DAY(LOOKUP($F18,TenantNames,TenantStartDates))&gt;30,DAY(EOMONTH(QD$4,0))=30,DAY(QD$4)=30),DAY(LOOKUP($F18,TenantNames,TenantStartDates))=DAY(QD$4)),IF((LOOKUP($F18,TenantNames,TenantEndDates)-QD$4)&lt;=31,LOOKUP($F18,TenantNames,TenantTotalRevenues)-SUM($JA18:QC18),LOOKUP($F18,TenantNames,TenantMonthlyRents)),IF(AND((SUMIF($G$4:AHB$4,"&lt;"&amp;QD$4,$G18:AHB18))&gt;SUMIFS(TransactionAmounts,TenantSources,$F18,'Filtered Data'!$C$2:$C23,"&lt;"&amp;QD$4),QD$4&lt;TODAY()),"Late","Occupied")),)))</f>
        <v/>
      </c>
      <c r="QE18" s="33" t="str">
        <f>IF(ISBLANK($F18),,IF(TODAY()=QE$4,"Today",IF(AND(LOOKUP($F18,TenantNames,TenantStartDates)&lt;=QE$4,LOOKUP($F18,TenantNames,TenantEndDates)&gt;=QE$4),IF(OR(AND(DAY(LOOKUP($F18,TenantNames,TenantStartDates))&gt;28,DAY(EOMONTH(QE$4,0))=28,DAY(QE$4)=28),AND(DAY(LOOKUP($F18,TenantNames,TenantStartDates))&gt;30,DAY(EOMONTH(QE$4,0))=30,DAY(QE$4)=30),DAY(LOOKUP($F18,TenantNames,TenantStartDates))=DAY(QE$4)),IF((LOOKUP($F18,TenantNames,TenantEndDates)-QE$4)&lt;=31,LOOKUP($F18,TenantNames,TenantTotalRevenues)-SUM($JA18:QD18),LOOKUP($F18,TenantNames,TenantMonthlyRents)),IF(AND((SUMIF($G$4:AHB$4,"&lt;"&amp;QE$4,$G18:AHB18))&gt;SUMIFS(TransactionAmounts,TenantSources,$F18,'Filtered Data'!$C$2:$C23,"&lt;"&amp;QE$4),QE$4&lt;TODAY()),"Late","Occupied")),)))</f>
        <v/>
      </c>
      <c r="QF18" s="33" t="str">
        <f>IF(ISBLANK($F18),,IF(TODAY()=QF$4,"Today",IF(AND(LOOKUP($F18,TenantNames,TenantStartDates)&lt;=QF$4,LOOKUP($F18,TenantNames,TenantEndDates)&gt;=QF$4),IF(OR(AND(DAY(LOOKUP($F18,TenantNames,TenantStartDates))&gt;28,DAY(EOMONTH(QF$4,0))=28,DAY(QF$4)=28),AND(DAY(LOOKUP($F18,TenantNames,TenantStartDates))&gt;30,DAY(EOMONTH(QF$4,0))=30,DAY(QF$4)=30),DAY(LOOKUP($F18,TenantNames,TenantStartDates))=DAY(QF$4)),IF((LOOKUP($F18,TenantNames,TenantEndDates)-QF$4)&lt;=31,LOOKUP($F18,TenantNames,TenantTotalRevenues)-SUM($JA18:QE18),LOOKUP($F18,TenantNames,TenantMonthlyRents)),IF(AND((SUMIF($G$4:AHB$4,"&lt;"&amp;QF$4,$G18:AHB18))&gt;SUMIFS(TransactionAmounts,TenantSources,$F18,'Filtered Data'!$C$2:$C23,"&lt;"&amp;QF$4),QF$4&lt;TODAY()),"Late","Occupied")),)))</f>
        <v/>
      </c>
      <c r="QG18" s="33" t="str">
        <f>IF(ISBLANK($F18),,IF(TODAY()=QG$4,"Today",IF(AND(LOOKUP($F18,TenantNames,TenantStartDates)&lt;=QG$4,LOOKUP($F18,TenantNames,TenantEndDates)&gt;=QG$4),IF(OR(AND(DAY(LOOKUP($F18,TenantNames,TenantStartDates))&gt;28,DAY(EOMONTH(QG$4,0))=28,DAY(QG$4)=28),AND(DAY(LOOKUP($F18,TenantNames,TenantStartDates))&gt;30,DAY(EOMONTH(QG$4,0))=30,DAY(QG$4)=30),DAY(LOOKUP($F18,TenantNames,TenantStartDates))=DAY(QG$4)),IF((LOOKUP($F18,TenantNames,TenantEndDates)-QG$4)&lt;=31,LOOKUP($F18,TenantNames,TenantTotalRevenues)-SUM($JA18:QF18),LOOKUP($F18,TenantNames,TenantMonthlyRents)),IF(AND((SUMIF($G$4:AHB$4,"&lt;"&amp;QG$4,$G18:AHB18))&gt;SUMIFS(TransactionAmounts,TenantSources,$F18,'Filtered Data'!$C$2:$C23,"&lt;"&amp;QG$4),QG$4&lt;TODAY()),"Late","Occupied")),)))</f>
        <v/>
      </c>
      <c r="QH18" s="33" t="str">
        <f>IF(ISBLANK($F18),,IF(TODAY()=QH$4,"Today",IF(AND(LOOKUP($F18,TenantNames,TenantStartDates)&lt;=QH$4,LOOKUP($F18,TenantNames,TenantEndDates)&gt;=QH$4),IF(OR(AND(DAY(LOOKUP($F18,TenantNames,TenantStartDates))&gt;28,DAY(EOMONTH(QH$4,0))=28,DAY(QH$4)=28),AND(DAY(LOOKUP($F18,TenantNames,TenantStartDates))&gt;30,DAY(EOMONTH(QH$4,0))=30,DAY(QH$4)=30),DAY(LOOKUP($F18,TenantNames,TenantStartDates))=DAY(QH$4)),IF((LOOKUP($F18,TenantNames,TenantEndDates)-QH$4)&lt;=31,LOOKUP($F18,TenantNames,TenantTotalRevenues)-SUM($JA18:QG18),LOOKUP($F18,TenantNames,TenantMonthlyRents)),IF(AND((SUMIF($G$4:AHB$4,"&lt;"&amp;QH$4,$G18:AHB18))&gt;SUMIFS(TransactionAmounts,TenantSources,$F18,'Filtered Data'!$C$2:$C23,"&lt;"&amp;QH$4),QH$4&lt;TODAY()),"Late","Occupied")),)))</f>
        <v/>
      </c>
      <c r="QI18" s="33" t="str">
        <f>IF(ISBLANK($F18),,IF(TODAY()=QI$4,"Today",IF(AND(LOOKUP($F18,TenantNames,TenantStartDates)&lt;=QI$4,LOOKUP($F18,TenantNames,TenantEndDates)&gt;=QI$4),IF(OR(AND(DAY(LOOKUP($F18,TenantNames,TenantStartDates))&gt;28,DAY(EOMONTH(QI$4,0))=28,DAY(QI$4)=28),AND(DAY(LOOKUP($F18,TenantNames,TenantStartDates))&gt;30,DAY(EOMONTH(QI$4,0))=30,DAY(QI$4)=30),DAY(LOOKUP($F18,TenantNames,TenantStartDates))=DAY(QI$4)),IF((LOOKUP($F18,TenantNames,TenantEndDates)-QI$4)&lt;=31,LOOKUP($F18,TenantNames,TenantTotalRevenues)-SUM($JA18:QH18),LOOKUP($F18,TenantNames,TenantMonthlyRents)),IF(AND((SUMIF($G$4:AHB$4,"&lt;"&amp;QI$4,$G18:AHB18))&gt;SUMIFS(TransactionAmounts,TenantSources,$F18,'Filtered Data'!$C$2:$C23,"&lt;"&amp;QI$4),QI$4&lt;TODAY()),"Late","Occupied")),)))</f>
        <v/>
      </c>
      <c r="QJ18" s="33" t="str">
        <f>IF(ISBLANK($F18),,IF(TODAY()=QJ$4,"Today",IF(AND(LOOKUP($F18,TenantNames,TenantStartDates)&lt;=QJ$4,LOOKUP($F18,TenantNames,TenantEndDates)&gt;=QJ$4),IF(OR(AND(DAY(LOOKUP($F18,TenantNames,TenantStartDates))&gt;28,DAY(EOMONTH(QJ$4,0))=28,DAY(QJ$4)=28),AND(DAY(LOOKUP($F18,TenantNames,TenantStartDates))&gt;30,DAY(EOMONTH(QJ$4,0))=30,DAY(QJ$4)=30),DAY(LOOKUP($F18,TenantNames,TenantStartDates))=DAY(QJ$4)),IF((LOOKUP($F18,TenantNames,TenantEndDates)-QJ$4)&lt;=31,LOOKUP($F18,TenantNames,TenantTotalRevenues)-SUM($JA18:QI18),LOOKUP($F18,TenantNames,TenantMonthlyRents)),IF(AND((SUMIF($G$4:AHB$4,"&lt;"&amp;QJ$4,$G18:AHB18))&gt;SUMIFS(TransactionAmounts,TenantSources,$F18,'Filtered Data'!$C$2:$C23,"&lt;"&amp;QJ$4),QJ$4&lt;TODAY()),"Late","Occupied")),)))</f>
        <v/>
      </c>
      <c r="QK18" s="33" t="str">
        <f>IF(ISBLANK($F18),,IF(TODAY()=QK$4,"Today",IF(AND(LOOKUP($F18,TenantNames,TenantStartDates)&lt;=QK$4,LOOKUP($F18,TenantNames,TenantEndDates)&gt;=QK$4),IF(OR(AND(DAY(LOOKUP($F18,TenantNames,TenantStartDates))&gt;28,DAY(EOMONTH(QK$4,0))=28,DAY(QK$4)=28),AND(DAY(LOOKUP($F18,TenantNames,TenantStartDates))&gt;30,DAY(EOMONTH(QK$4,0))=30,DAY(QK$4)=30),DAY(LOOKUP($F18,TenantNames,TenantStartDates))=DAY(QK$4)),IF((LOOKUP($F18,TenantNames,TenantEndDates)-QK$4)&lt;=31,LOOKUP($F18,TenantNames,TenantTotalRevenues)-SUM($JA18:QJ18),LOOKUP($F18,TenantNames,TenantMonthlyRents)),IF(AND((SUMIF($G$4:AHB$4,"&lt;"&amp;QK$4,$G18:AHB18))&gt;SUMIFS(TransactionAmounts,TenantSources,$F18,'Filtered Data'!$C$2:$C23,"&lt;"&amp;QK$4),QK$4&lt;TODAY()),"Late","Occupied")),)))</f>
        <v/>
      </c>
      <c r="QL18" s="33" t="str">
        <f>IF(ISBLANK($F18),,IF(TODAY()=QL$4,"Today",IF(AND(LOOKUP($F18,TenantNames,TenantStartDates)&lt;=QL$4,LOOKUP($F18,TenantNames,TenantEndDates)&gt;=QL$4),IF(OR(AND(DAY(LOOKUP($F18,TenantNames,TenantStartDates))&gt;28,DAY(EOMONTH(QL$4,0))=28,DAY(QL$4)=28),AND(DAY(LOOKUP($F18,TenantNames,TenantStartDates))&gt;30,DAY(EOMONTH(QL$4,0))=30,DAY(QL$4)=30),DAY(LOOKUP($F18,TenantNames,TenantStartDates))=DAY(QL$4)),IF((LOOKUP($F18,TenantNames,TenantEndDates)-QL$4)&lt;=31,LOOKUP($F18,TenantNames,TenantTotalRevenues)-SUM($JA18:QK18),LOOKUP($F18,TenantNames,TenantMonthlyRents)),IF(AND((SUMIF($G$4:AHB$4,"&lt;"&amp;QL$4,$G18:AHB18))&gt;SUMIFS(TransactionAmounts,TenantSources,$F18,'Filtered Data'!$C$2:$C23,"&lt;"&amp;QL$4),QL$4&lt;TODAY()),"Late","Occupied")),)))</f>
        <v/>
      </c>
      <c r="QM18" s="33" t="str">
        <f>IF(ISBLANK($F18),,IF(TODAY()=QM$4,"Today",IF(AND(LOOKUP($F18,TenantNames,TenantStartDates)&lt;=QM$4,LOOKUP($F18,TenantNames,TenantEndDates)&gt;=QM$4),IF(OR(AND(DAY(LOOKUP($F18,TenantNames,TenantStartDates))&gt;28,DAY(EOMONTH(QM$4,0))=28,DAY(QM$4)=28),AND(DAY(LOOKUP($F18,TenantNames,TenantStartDates))&gt;30,DAY(EOMONTH(QM$4,0))=30,DAY(QM$4)=30),DAY(LOOKUP($F18,TenantNames,TenantStartDates))=DAY(QM$4)),IF((LOOKUP($F18,TenantNames,TenantEndDates)-QM$4)&lt;=31,LOOKUP($F18,TenantNames,TenantTotalRevenues)-SUM($JA18:QL18),LOOKUP($F18,TenantNames,TenantMonthlyRents)),IF(AND((SUMIF($G$4:AHB$4,"&lt;"&amp;QM$4,$G18:AHB18))&gt;SUMIFS(TransactionAmounts,TenantSources,$F18,'Filtered Data'!$C$2:$C23,"&lt;"&amp;QM$4),QM$4&lt;TODAY()),"Late","Occupied")),)))</f>
        <v/>
      </c>
      <c r="QN18" s="33" t="str">
        <f>IF(ISBLANK($F18),,IF(TODAY()=QN$4,"Today",IF(AND(LOOKUP($F18,TenantNames,TenantStartDates)&lt;=QN$4,LOOKUP($F18,TenantNames,TenantEndDates)&gt;=QN$4),IF(OR(AND(DAY(LOOKUP($F18,TenantNames,TenantStartDates))&gt;28,DAY(EOMONTH(QN$4,0))=28,DAY(QN$4)=28),AND(DAY(LOOKUP($F18,TenantNames,TenantStartDates))&gt;30,DAY(EOMONTH(QN$4,0))=30,DAY(QN$4)=30),DAY(LOOKUP($F18,TenantNames,TenantStartDates))=DAY(QN$4)),IF((LOOKUP($F18,TenantNames,TenantEndDates)-QN$4)&lt;=31,LOOKUP($F18,TenantNames,TenantTotalRevenues)-SUM($JA18:QM18),LOOKUP($F18,TenantNames,TenantMonthlyRents)),IF(AND((SUMIF($G$4:AHB$4,"&lt;"&amp;QN$4,$G18:AHB18))&gt;SUMIFS(TransactionAmounts,TenantSources,$F18,'Filtered Data'!$C$2:$C23,"&lt;"&amp;QN$4),QN$4&lt;TODAY()),"Late","Occupied")),)))</f>
        <v/>
      </c>
      <c r="QO18" s="33" t="str">
        <f>IF(ISBLANK($F18),,IF(TODAY()=QO$4,"Today",IF(AND(LOOKUP($F18,TenantNames,TenantStartDates)&lt;=QO$4,LOOKUP($F18,TenantNames,TenantEndDates)&gt;=QO$4),IF(OR(AND(DAY(LOOKUP($F18,TenantNames,TenantStartDates))&gt;28,DAY(EOMONTH(QO$4,0))=28,DAY(QO$4)=28),AND(DAY(LOOKUP($F18,TenantNames,TenantStartDates))&gt;30,DAY(EOMONTH(QO$4,0))=30,DAY(QO$4)=30),DAY(LOOKUP($F18,TenantNames,TenantStartDates))=DAY(QO$4)),IF((LOOKUP($F18,TenantNames,TenantEndDates)-QO$4)&lt;=31,LOOKUP($F18,TenantNames,TenantTotalRevenues)-SUM($JA18:QN18),LOOKUP($F18,TenantNames,TenantMonthlyRents)),IF(AND((SUMIF($G$4:AHB$4,"&lt;"&amp;QO$4,$G18:AHB18))&gt;SUMIFS(TransactionAmounts,TenantSources,$F18,'Filtered Data'!$C$2:$C23,"&lt;"&amp;QO$4),QO$4&lt;TODAY()),"Late","Occupied")),)))</f>
        <v/>
      </c>
      <c r="QP18" s="33" t="str">
        <f>IF(ISBLANK($F18),,IF(TODAY()=QP$4,"Today",IF(AND(LOOKUP($F18,TenantNames,TenantStartDates)&lt;=QP$4,LOOKUP($F18,TenantNames,TenantEndDates)&gt;=QP$4),IF(OR(AND(DAY(LOOKUP($F18,TenantNames,TenantStartDates))&gt;28,DAY(EOMONTH(QP$4,0))=28,DAY(QP$4)=28),AND(DAY(LOOKUP($F18,TenantNames,TenantStartDates))&gt;30,DAY(EOMONTH(QP$4,0))=30,DAY(QP$4)=30),DAY(LOOKUP($F18,TenantNames,TenantStartDates))=DAY(QP$4)),IF((LOOKUP($F18,TenantNames,TenantEndDates)-QP$4)&lt;=31,LOOKUP($F18,TenantNames,TenantTotalRevenues)-SUM($JA18:QO18),LOOKUP($F18,TenantNames,TenantMonthlyRents)),IF(AND((SUMIF($G$4:AHB$4,"&lt;"&amp;QP$4,$G18:AHB18))&gt;SUMIFS(TransactionAmounts,TenantSources,$F18,'Filtered Data'!$C$2:$C23,"&lt;"&amp;QP$4),QP$4&lt;TODAY()),"Late","Occupied")),)))</f>
        <v/>
      </c>
      <c r="QQ18" s="33" t="str">
        <f>IF(ISBLANK($F18),,IF(TODAY()=QQ$4,"Today",IF(AND(LOOKUP($F18,TenantNames,TenantStartDates)&lt;=QQ$4,LOOKUP($F18,TenantNames,TenantEndDates)&gt;=QQ$4),IF(OR(AND(DAY(LOOKUP($F18,TenantNames,TenantStartDates))&gt;28,DAY(EOMONTH(QQ$4,0))=28,DAY(QQ$4)=28),AND(DAY(LOOKUP($F18,TenantNames,TenantStartDates))&gt;30,DAY(EOMONTH(QQ$4,0))=30,DAY(QQ$4)=30),DAY(LOOKUP($F18,TenantNames,TenantStartDates))=DAY(QQ$4)),IF((LOOKUP($F18,TenantNames,TenantEndDates)-QQ$4)&lt;=31,LOOKUP($F18,TenantNames,TenantTotalRevenues)-SUM($JA18:QP18),LOOKUP($F18,TenantNames,TenantMonthlyRents)),IF(AND((SUMIF($G$4:AHB$4,"&lt;"&amp;QQ$4,$G18:AHB18))&gt;SUMIFS(TransactionAmounts,TenantSources,$F18,'Filtered Data'!$C$2:$C23,"&lt;"&amp;QQ$4),QQ$4&lt;TODAY()),"Late","Occupied")),)))</f>
        <v/>
      </c>
      <c r="QR18" s="33" t="str">
        <f>IF(ISBLANK($F18),,IF(TODAY()=QR$4,"Today",IF(AND(LOOKUP($F18,TenantNames,TenantStartDates)&lt;=QR$4,LOOKUP($F18,TenantNames,TenantEndDates)&gt;=QR$4),IF(OR(AND(DAY(LOOKUP($F18,TenantNames,TenantStartDates))&gt;28,DAY(EOMONTH(QR$4,0))=28,DAY(QR$4)=28),AND(DAY(LOOKUP($F18,TenantNames,TenantStartDates))&gt;30,DAY(EOMONTH(QR$4,0))=30,DAY(QR$4)=30),DAY(LOOKUP($F18,TenantNames,TenantStartDates))=DAY(QR$4)),IF((LOOKUP($F18,TenantNames,TenantEndDates)-QR$4)&lt;=31,LOOKUP($F18,TenantNames,TenantTotalRevenues)-SUM($JA18:QQ18),LOOKUP($F18,TenantNames,TenantMonthlyRents)),IF(AND((SUMIF($G$4:AHB$4,"&lt;"&amp;QR$4,$G18:AHB18))&gt;SUMIFS(TransactionAmounts,TenantSources,$F18,'Filtered Data'!$C$2:$C23,"&lt;"&amp;QR$4),QR$4&lt;TODAY()),"Late","Occupied")),)))</f>
        <v/>
      </c>
      <c r="QS18" s="33" t="str">
        <f>IF(ISBLANK($F18),,IF(TODAY()=QS$4,"Today",IF(AND(LOOKUP($F18,TenantNames,TenantStartDates)&lt;=QS$4,LOOKUP($F18,TenantNames,TenantEndDates)&gt;=QS$4),IF(OR(AND(DAY(LOOKUP($F18,TenantNames,TenantStartDates))&gt;28,DAY(EOMONTH(QS$4,0))=28,DAY(QS$4)=28),AND(DAY(LOOKUP($F18,TenantNames,TenantStartDates))&gt;30,DAY(EOMONTH(QS$4,0))=30,DAY(QS$4)=30),DAY(LOOKUP($F18,TenantNames,TenantStartDates))=DAY(QS$4)),IF((LOOKUP($F18,TenantNames,TenantEndDates)-QS$4)&lt;=31,LOOKUP($F18,TenantNames,TenantTotalRevenues)-SUM($JA18:QR18),LOOKUP($F18,TenantNames,TenantMonthlyRents)),IF(AND((SUMIF($G$4:AHB$4,"&lt;"&amp;QS$4,$G18:AHB18))&gt;SUMIFS(TransactionAmounts,TenantSources,$F18,'Filtered Data'!$C$2:$C23,"&lt;"&amp;QS$4),QS$4&lt;TODAY()),"Late","Occupied")),)))</f>
        <v/>
      </c>
      <c r="QT18" s="33" t="str">
        <f>IF(ISBLANK($F18),,IF(TODAY()=QT$4,"Today",IF(AND(LOOKUP($F18,TenantNames,TenantStartDates)&lt;=QT$4,LOOKUP($F18,TenantNames,TenantEndDates)&gt;=QT$4),IF(OR(AND(DAY(LOOKUP($F18,TenantNames,TenantStartDates))&gt;28,DAY(EOMONTH(QT$4,0))=28,DAY(QT$4)=28),AND(DAY(LOOKUP($F18,TenantNames,TenantStartDates))&gt;30,DAY(EOMONTH(QT$4,0))=30,DAY(QT$4)=30),DAY(LOOKUP($F18,TenantNames,TenantStartDates))=DAY(QT$4)),IF((LOOKUP($F18,TenantNames,TenantEndDates)-QT$4)&lt;=31,LOOKUP($F18,TenantNames,TenantTotalRevenues)-SUM($JA18:QS18),LOOKUP($F18,TenantNames,TenantMonthlyRents)),IF(AND((SUMIF($G$4:AHB$4,"&lt;"&amp;QT$4,$G18:AHB18))&gt;SUMIFS(TransactionAmounts,TenantSources,$F18,'Filtered Data'!$C$2:$C23,"&lt;"&amp;QT$4),QT$4&lt;TODAY()),"Late","Occupied")),)))</f>
        <v/>
      </c>
      <c r="QU18" s="33" t="str">
        <f>IF(ISBLANK($F18),,IF(TODAY()=QU$4,"Today",IF(AND(LOOKUP($F18,TenantNames,TenantStartDates)&lt;=QU$4,LOOKUP($F18,TenantNames,TenantEndDates)&gt;=QU$4),IF(OR(AND(DAY(LOOKUP($F18,TenantNames,TenantStartDates))&gt;28,DAY(EOMONTH(QU$4,0))=28,DAY(QU$4)=28),AND(DAY(LOOKUP($F18,TenantNames,TenantStartDates))&gt;30,DAY(EOMONTH(QU$4,0))=30,DAY(QU$4)=30),DAY(LOOKUP($F18,TenantNames,TenantStartDates))=DAY(QU$4)),IF((LOOKUP($F18,TenantNames,TenantEndDates)-QU$4)&lt;=31,LOOKUP($F18,TenantNames,TenantTotalRevenues)-SUM($JA18:QT18),LOOKUP($F18,TenantNames,TenantMonthlyRents)),IF(AND((SUMIF($G$4:AHB$4,"&lt;"&amp;QU$4,$G18:AHB18))&gt;SUMIFS(TransactionAmounts,TenantSources,$F18,'Filtered Data'!$C$2:$C23,"&lt;"&amp;QU$4),QU$4&lt;TODAY()),"Late","Occupied")),)))</f>
        <v/>
      </c>
      <c r="QV18" s="33" t="str">
        <f>IF(ISBLANK($F18),,IF(TODAY()=QV$4,"Today",IF(AND(LOOKUP($F18,TenantNames,TenantStartDates)&lt;=QV$4,LOOKUP($F18,TenantNames,TenantEndDates)&gt;=QV$4),IF(OR(AND(DAY(LOOKUP($F18,TenantNames,TenantStartDates))&gt;28,DAY(EOMONTH(QV$4,0))=28,DAY(QV$4)=28),AND(DAY(LOOKUP($F18,TenantNames,TenantStartDates))&gt;30,DAY(EOMONTH(QV$4,0))=30,DAY(QV$4)=30),DAY(LOOKUP($F18,TenantNames,TenantStartDates))=DAY(QV$4)),IF((LOOKUP($F18,TenantNames,TenantEndDates)-QV$4)&lt;=31,LOOKUP($F18,TenantNames,TenantTotalRevenues)-SUM($JA18:QU18),LOOKUP($F18,TenantNames,TenantMonthlyRents)),IF(AND((SUMIF($G$4:AHB$4,"&lt;"&amp;QV$4,$G18:AHB18))&gt;SUMIFS(TransactionAmounts,TenantSources,$F18,'Filtered Data'!$C$2:$C23,"&lt;"&amp;QV$4),QV$4&lt;TODAY()),"Late","Occupied")),)))</f>
        <v/>
      </c>
      <c r="QW18" s="33" t="str">
        <f>IF(ISBLANK($F18),,IF(TODAY()=QW$4,"Today",IF(AND(LOOKUP($F18,TenantNames,TenantStartDates)&lt;=QW$4,LOOKUP($F18,TenantNames,TenantEndDates)&gt;=QW$4),IF(OR(AND(DAY(LOOKUP($F18,TenantNames,TenantStartDates))&gt;28,DAY(EOMONTH(QW$4,0))=28,DAY(QW$4)=28),AND(DAY(LOOKUP($F18,TenantNames,TenantStartDates))&gt;30,DAY(EOMONTH(QW$4,0))=30,DAY(QW$4)=30),DAY(LOOKUP($F18,TenantNames,TenantStartDates))=DAY(QW$4)),IF((LOOKUP($F18,TenantNames,TenantEndDates)-QW$4)&lt;=31,LOOKUP($F18,TenantNames,TenantTotalRevenues)-SUM($JA18:QV18),LOOKUP($F18,TenantNames,TenantMonthlyRents)),IF(AND((SUMIF($G$4:AHB$4,"&lt;"&amp;QW$4,$G18:AHB18))&gt;SUMIFS(TransactionAmounts,TenantSources,$F18,'Filtered Data'!$C$2:$C23,"&lt;"&amp;QW$4),QW$4&lt;TODAY()),"Late","Occupied")),)))</f>
        <v/>
      </c>
      <c r="QX18" s="33" t="str">
        <f>IF(ISBLANK($F18),,IF(TODAY()=QX$4,"Today",IF(AND(LOOKUP($F18,TenantNames,TenantStartDates)&lt;=QX$4,LOOKUP($F18,TenantNames,TenantEndDates)&gt;=QX$4),IF(OR(AND(DAY(LOOKUP($F18,TenantNames,TenantStartDates))&gt;28,DAY(EOMONTH(QX$4,0))=28,DAY(QX$4)=28),AND(DAY(LOOKUP($F18,TenantNames,TenantStartDates))&gt;30,DAY(EOMONTH(QX$4,0))=30,DAY(QX$4)=30),DAY(LOOKUP($F18,TenantNames,TenantStartDates))=DAY(QX$4)),IF((LOOKUP($F18,TenantNames,TenantEndDates)-QX$4)&lt;=31,LOOKUP($F18,TenantNames,TenantTotalRevenues)-SUM($JA18:QW18),LOOKUP($F18,TenantNames,TenantMonthlyRents)),IF(AND((SUMIF($G$4:AHB$4,"&lt;"&amp;QX$4,$G18:AHB18))&gt;SUMIFS(TransactionAmounts,TenantSources,$F18,'Filtered Data'!$C$2:$C23,"&lt;"&amp;QX$4),QX$4&lt;TODAY()),"Late","Occupied")),)))</f>
        <v/>
      </c>
      <c r="QY18" s="33" t="str">
        <f>IF(ISBLANK($F18),,IF(TODAY()=QY$4,"Today",IF(AND(LOOKUP($F18,TenantNames,TenantStartDates)&lt;=QY$4,LOOKUP($F18,TenantNames,TenantEndDates)&gt;=QY$4),IF(OR(AND(DAY(LOOKUP($F18,TenantNames,TenantStartDates))&gt;28,DAY(EOMONTH(QY$4,0))=28,DAY(QY$4)=28),AND(DAY(LOOKUP($F18,TenantNames,TenantStartDates))&gt;30,DAY(EOMONTH(QY$4,0))=30,DAY(QY$4)=30),DAY(LOOKUP($F18,TenantNames,TenantStartDates))=DAY(QY$4)),IF((LOOKUP($F18,TenantNames,TenantEndDates)-QY$4)&lt;=31,LOOKUP($F18,TenantNames,TenantTotalRevenues)-SUM($JA18:QX18),LOOKUP($F18,TenantNames,TenantMonthlyRents)),IF(AND((SUMIF($G$4:AHB$4,"&lt;"&amp;QY$4,$G18:AHB18))&gt;SUMIFS(TransactionAmounts,TenantSources,$F18,'Filtered Data'!$C$2:$C23,"&lt;"&amp;QY$4),QY$4&lt;TODAY()),"Late","Occupied")),)))</f>
        <v/>
      </c>
      <c r="QZ18" s="33" t="str">
        <f>IF(ISBLANK($F18),,IF(TODAY()=QZ$4,"Today",IF(AND(LOOKUP($F18,TenantNames,TenantStartDates)&lt;=QZ$4,LOOKUP($F18,TenantNames,TenantEndDates)&gt;=QZ$4),IF(OR(AND(DAY(LOOKUP($F18,TenantNames,TenantStartDates))&gt;28,DAY(EOMONTH(QZ$4,0))=28,DAY(QZ$4)=28),AND(DAY(LOOKUP($F18,TenantNames,TenantStartDates))&gt;30,DAY(EOMONTH(QZ$4,0))=30,DAY(QZ$4)=30),DAY(LOOKUP($F18,TenantNames,TenantStartDates))=DAY(QZ$4)),IF((LOOKUP($F18,TenantNames,TenantEndDates)-QZ$4)&lt;=31,LOOKUP($F18,TenantNames,TenantTotalRevenues)-SUM($JA18:QY18),LOOKUP($F18,TenantNames,TenantMonthlyRents)),IF(AND((SUMIF($G$4:AHB$4,"&lt;"&amp;QZ$4,$G18:AHB18))&gt;SUMIFS(TransactionAmounts,TenantSources,$F18,'Filtered Data'!$C$2:$C23,"&lt;"&amp;QZ$4),QZ$4&lt;TODAY()),"Late","Occupied")),)))</f>
        <v/>
      </c>
      <c r="RA18" s="33" t="str">
        <f>IF(ISBLANK($F18),,IF(TODAY()=RA$4,"Today",IF(AND(LOOKUP($F18,TenantNames,TenantStartDates)&lt;=RA$4,LOOKUP($F18,TenantNames,TenantEndDates)&gt;=RA$4),IF(OR(AND(DAY(LOOKUP($F18,TenantNames,TenantStartDates))&gt;28,DAY(EOMONTH(RA$4,0))=28,DAY(RA$4)=28),AND(DAY(LOOKUP($F18,TenantNames,TenantStartDates))&gt;30,DAY(EOMONTH(RA$4,0))=30,DAY(RA$4)=30),DAY(LOOKUP($F18,TenantNames,TenantStartDates))=DAY(RA$4)),IF((LOOKUP($F18,TenantNames,TenantEndDates)-RA$4)&lt;=31,LOOKUP($F18,TenantNames,TenantTotalRevenues)-SUM($JA18:QZ18),LOOKUP($F18,TenantNames,TenantMonthlyRents)),IF(AND((SUMIF($G$4:AHB$4,"&lt;"&amp;RA$4,$G18:AHB18))&gt;SUMIFS(TransactionAmounts,TenantSources,$F18,'Filtered Data'!$C$2:$C23,"&lt;"&amp;RA$4),RA$4&lt;TODAY()),"Late","Occupied")),)))</f>
        <v/>
      </c>
      <c r="RB18" s="33" t="str">
        <f>IF(ISBLANK($F18),,IF(TODAY()=RB$4,"Today",IF(AND(LOOKUP($F18,TenantNames,TenantStartDates)&lt;=RB$4,LOOKUP($F18,TenantNames,TenantEndDates)&gt;=RB$4),IF(OR(AND(DAY(LOOKUP($F18,TenantNames,TenantStartDates))&gt;28,DAY(EOMONTH(RB$4,0))=28,DAY(RB$4)=28),AND(DAY(LOOKUP($F18,TenantNames,TenantStartDates))&gt;30,DAY(EOMONTH(RB$4,0))=30,DAY(RB$4)=30),DAY(LOOKUP($F18,TenantNames,TenantStartDates))=DAY(RB$4)),IF((LOOKUP($F18,TenantNames,TenantEndDates)-RB$4)&lt;=31,LOOKUP($F18,TenantNames,TenantTotalRevenues)-SUM($JA18:RA18),LOOKUP($F18,TenantNames,TenantMonthlyRents)),IF(AND((SUMIF($G$4:AHB$4,"&lt;"&amp;RB$4,$G18:AHB18))&gt;SUMIFS(TransactionAmounts,TenantSources,$F18,'Filtered Data'!$C$2:$C23,"&lt;"&amp;RB$4),RB$4&lt;TODAY()),"Late","Occupied")),)))</f>
        <v/>
      </c>
      <c r="RC18" s="33" t="str">
        <f>IF(ISBLANK($F18),,IF(TODAY()=RC$4,"Today",IF(AND(LOOKUP($F18,TenantNames,TenantStartDates)&lt;=RC$4,LOOKUP($F18,TenantNames,TenantEndDates)&gt;=RC$4),IF(OR(AND(DAY(LOOKUP($F18,TenantNames,TenantStartDates))&gt;28,DAY(EOMONTH(RC$4,0))=28,DAY(RC$4)=28),AND(DAY(LOOKUP($F18,TenantNames,TenantStartDates))&gt;30,DAY(EOMONTH(RC$4,0))=30,DAY(RC$4)=30),DAY(LOOKUP($F18,TenantNames,TenantStartDates))=DAY(RC$4)),IF((LOOKUP($F18,TenantNames,TenantEndDates)-RC$4)&lt;=31,LOOKUP($F18,TenantNames,TenantTotalRevenues)-SUM($JA18:RB18),LOOKUP($F18,TenantNames,TenantMonthlyRents)),IF(AND((SUMIF($G$4:AHB$4,"&lt;"&amp;RC$4,$G18:AHB18))&gt;SUMIFS(TransactionAmounts,TenantSources,$F18,'Filtered Data'!$C$2:$C23,"&lt;"&amp;RC$4),RC$4&lt;TODAY()),"Late","Occupied")),)))</f>
        <v/>
      </c>
      <c r="RD18" s="33" t="str">
        <f>IF(ISBLANK($F18),,IF(TODAY()=RD$4,"Today",IF(AND(LOOKUP($F18,TenantNames,TenantStartDates)&lt;=RD$4,LOOKUP($F18,TenantNames,TenantEndDates)&gt;=RD$4),IF(OR(AND(DAY(LOOKUP($F18,TenantNames,TenantStartDates))&gt;28,DAY(EOMONTH(RD$4,0))=28,DAY(RD$4)=28),AND(DAY(LOOKUP($F18,TenantNames,TenantStartDates))&gt;30,DAY(EOMONTH(RD$4,0))=30,DAY(RD$4)=30),DAY(LOOKUP($F18,TenantNames,TenantStartDates))=DAY(RD$4)),IF((LOOKUP($F18,TenantNames,TenantEndDates)-RD$4)&lt;=31,LOOKUP($F18,TenantNames,TenantTotalRevenues)-SUM($JA18:RC18),LOOKUP($F18,TenantNames,TenantMonthlyRents)),IF(AND((SUMIF($G$4:AHB$4,"&lt;"&amp;RD$4,$G18:AHB18))&gt;SUMIFS(TransactionAmounts,TenantSources,$F18,'Filtered Data'!$C$2:$C23,"&lt;"&amp;RD$4),RD$4&lt;TODAY()),"Late","Occupied")),)))</f>
        <v/>
      </c>
      <c r="RE18" s="33" t="str">
        <f>IF(ISBLANK($F18),,IF(TODAY()=RE$4,"Today",IF(AND(LOOKUP($F18,TenantNames,TenantStartDates)&lt;=RE$4,LOOKUP($F18,TenantNames,TenantEndDates)&gt;=RE$4),IF(OR(AND(DAY(LOOKUP($F18,TenantNames,TenantStartDates))&gt;28,DAY(EOMONTH(RE$4,0))=28,DAY(RE$4)=28),AND(DAY(LOOKUP($F18,TenantNames,TenantStartDates))&gt;30,DAY(EOMONTH(RE$4,0))=30,DAY(RE$4)=30),DAY(LOOKUP($F18,TenantNames,TenantStartDates))=DAY(RE$4)),IF((LOOKUP($F18,TenantNames,TenantEndDates)-RE$4)&lt;=31,LOOKUP($F18,TenantNames,TenantTotalRevenues)-SUM($JA18:RD18),LOOKUP($F18,TenantNames,TenantMonthlyRents)),IF(AND((SUMIF($G$4:AHB$4,"&lt;"&amp;RE$4,$G18:AHB18))&gt;SUMIFS(TransactionAmounts,TenantSources,$F18,'Filtered Data'!$C$2:$C23,"&lt;"&amp;RE$4),RE$4&lt;TODAY()),"Late","Occupied")),)))</f>
        <v/>
      </c>
      <c r="RF18" s="33" t="str">
        <f>IF(ISBLANK($F18),,IF(TODAY()=RF$4,"Today",IF(AND(LOOKUP($F18,TenantNames,TenantStartDates)&lt;=RF$4,LOOKUP($F18,TenantNames,TenantEndDates)&gt;=RF$4),IF(OR(AND(DAY(LOOKUP($F18,TenantNames,TenantStartDates))&gt;28,DAY(EOMONTH(RF$4,0))=28,DAY(RF$4)=28),AND(DAY(LOOKUP($F18,TenantNames,TenantStartDates))&gt;30,DAY(EOMONTH(RF$4,0))=30,DAY(RF$4)=30),DAY(LOOKUP($F18,TenantNames,TenantStartDates))=DAY(RF$4)),IF((LOOKUP($F18,TenantNames,TenantEndDates)-RF$4)&lt;=31,LOOKUP($F18,TenantNames,TenantTotalRevenues)-SUM($JA18:RE18),LOOKUP($F18,TenantNames,TenantMonthlyRents)),IF(AND((SUMIF($G$4:AHB$4,"&lt;"&amp;RF$4,$G18:AHB18))&gt;SUMIFS(TransactionAmounts,TenantSources,$F18,'Filtered Data'!$C$2:$C23,"&lt;"&amp;RF$4),RF$4&lt;TODAY()),"Late","Occupied")),)))</f>
        <v/>
      </c>
      <c r="RG18" s="33" t="str">
        <f>IF(ISBLANK($F18),,IF(TODAY()=RG$4,"Today",IF(AND(LOOKUP($F18,TenantNames,TenantStartDates)&lt;=RG$4,LOOKUP($F18,TenantNames,TenantEndDates)&gt;=RG$4),IF(OR(AND(DAY(LOOKUP($F18,TenantNames,TenantStartDates))&gt;28,DAY(EOMONTH(RG$4,0))=28,DAY(RG$4)=28),AND(DAY(LOOKUP($F18,TenantNames,TenantStartDates))&gt;30,DAY(EOMONTH(RG$4,0))=30,DAY(RG$4)=30),DAY(LOOKUP($F18,TenantNames,TenantStartDates))=DAY(RG$4)),IF((LOOKUP($F18,TenantNames,TenantEndDates)-RG$4)&lt;=31,LOOKUP($F18,TenantNames,TenantTotalRevenues)-SUM($JA18:RF18),LOOKUP($F18,TenantNames,TenantMonthlyRents)),IF(AND((SUMIF($G$4:AHB$4,"&lt;"&amp;RG$4,$G18:AHB18))&gt;SUMIFS(TransactionAmounts,TenantSources,$F18,'Filtered Data'!$C$2:$C23,"&lt;"&amp;RG$4),RG$4&lt;TODAY()),"Late","Occupied")),)))</f>
        <v/>
      </c>
      <c r="RH18" s="33" t="str">
        <f>IF(ISBLANK($F18),,IF(TODAY()=RH$4,"Today",IF(AND(LOOKUP($F18,TenantNames,TenantStartDates)&lt;=RH$4,LOOKUP($F18,TenantNames,TenantEndDates)&gt;=RH$4),IF(OR(AND(DAY(LOOKUP($F18,TenantNames,TenantStartDates))&gt;28,DAY(EOMONTH(RH$4,0))=28,DAY(RH$4)=28),AND(DAY(LOOKUP($F18,TenantNames,TenantStartDates))&gt;30,DAY(EOMONTH(RH$4,0))=30,DAY(RH$4)=30),DAY(LOOKUP($F18,TenantNames,TenantStartDates))=DAY(RH$4)),IF((LOOKUP($F18,TenantNames,TenantEndDates)-RH$4)&lt;=31,LOOKUP($F18,TenantNames,TenantTotalRevenues)-SUM($JA18:RG18),LOOKUP($F18,TenantNames,TenantMonthlyRents)),IF(AND((SUMIF($G$4:AHB$4,"&lt;"&amp;RH$4,$G18:AHB18))&gt;SUMIFS(TransactionAmounts,TenantSources,$F18,'Filtered Data'!$C$2:$C23,"&lt;"&amp;RH$4),RH$4&lt;TODAY()),"Late","Occupied")),)))</f>
        <v/>
      </c>
      <c r="RI18" s="33" t="str">
        <f>IF(ISBLANK($F18),,IF(TODAY()=RI$4,"Today",IF(AND(LOOKUP($F18,TenantNames,TenantStartDates)&lt;=RI$4,LOOKUP($F18,TenantNames,TenantEndDates)&gt;=RI$4),IF(OR(AND(DAY(LOOKUP($F18,TenantNames,TenantStartDates))&gt;28,DAY(EOMONTH(RI$4,0))=28,DAY(RI$4)=28),AND(DAY(LOOKUP($F18,TenantNames,TenantStartDates))&gt;30,DAY(EOMONTH(RI$4,0))=30,DAY(RI$4)=30),DAY(LOOKUP($F18,TenantNames,TenantStartDates))=DAY(RI$4)),IF((LOOKUP($F18,TenantNames,TenantEndDates)-RI$4)&lt;=31,LOOKUP($F18,TenantNames,TenantTotalRevenues)-SUM($JA18:RH18),LOOKUP($F18,TenantNames,TenantMonthlyRents)),IF(AND((SUMIF($G$4:AHB$4,"&lt;"&amp;RI$4,$G18:AHB18))&gt;SUMIFS(TransactionAmounts,TenantSources,$F18,'Filtered Data'!$C$2:$C23,"&lt;"&amp;RI$4),RI$4&lt;TODAY()),"Late","Occupied")),)))</f>
        <v/>
      </c>
      <c r="RJ18" s="33" t="str">
        <f>IF(ISBLANK($F18),,IF(TODAY()=RJ$4,"Today",IF(AND(LOOKUP($F18,TenantNames,TenantStartDates)&lt;=RJ$4,LOOKUP($F18,TenantNames,TenantEndDates)&gt;=RJ$4),IF(OR(AND(DAY(LOOKUP($F18,TenantNames,TenantStartDates))&gt;28,DAY(EOMONTH(RJ$4,0))=28,DAY(RJ$4)=28),AND(DAY(LOOKUP($F18,TenantNames,TenantStartDates))&gt;30,DAY(EOMONTH(RJ$4,0))=30,DAY(RJ$4)=30),DAY(LOOKUP($F18,TenantNames,TenantStartDates))=DAY(RJ$4)),IF((LOOKUP($F18,TenantNames,TenantEndDates)-RJ$4)&lt;=31,LOOKUP($F18,TenantNames,TenantTotalRevenues)-SUM($JA18:RI18),LOOKUP($F18,TenantNames,TenantMonthlyRents)),IF(AND((SUMIF($G$4:AHB$4,"&lt;"&amp;RJ$4,$G18:AHB18))&gt;SUMIFS(TransactionAmounts,TenantSources,$F18,'Filtered Data'!$C$2:$C23,"&lt;"&amp;RJ$4),RJ$4&lt;TODAY()),"Late","Occupied")),)))</f>
        <v/>
      </c>
      <c r="RK18" s="33" t="str">
        <f>IF(ISBLANK($F18),,IF(TODAY()=RK$4,"Today",IF(AND(LOOKUP($F18,TenantNames,TenantStartDates)&lt;=RK$4,LOOKUP($F18,TenantNames,TenantEndDates)&gt;=RK$4),IF(OR(AND(DAY(LOOKUP($F18,TenantNames,TenantStartDates))&gt;28,DAY(EOMONTH(RK$4,0))=28,DAY(RK$4)=28),AND(DAY(LOOKUP($F18,TenantNames,TenantStartDates))&gt;30,DAY(EOMONTH(RK$4,0))=30,DAY(RK$4)=30),DAY(LOOKUP($F18,TenantNames,TenantStartDates))=DAY(RK$4)),IF((LOOKUP($F18,TenantNames,TenantEndDates)-RK$4)&lt;=31,LOOKUP($F18,TenantNames,TenantTotalRevenues)-SUM($JA18:RJ18),LOOKUP($F18,TenantNames,TenantMonthlyRents)),IF(AND((SUMIF($G$4:AHB$4,"&lt;"&amp;RK$4,$G18:AHB18))&gt;SUMIFS(TransactionAmounts,TenantSources,$F18,'Filtered Data'!$C$2:$C23,"&lt;"&amp;RK$4),RK$4&lt;TODAY()),"Late","Occupied")),)))</f>
        <v/>
      </c>
      <c r="RL18" s="33" t="str">
        <f>IF(ISBLANK($F18),,IF(TODAY()=RL$4,"Today",IF(AND(LOOKUP($F18,TenantNames,TenantStartDates)&lt;=RL$4,LOOKUP($F18,TenantNames,TenantEndDates)&gt;=RL$4),IF(OR(AND(DAY(LOOKUP($F18,TenantNames,TenantStartDates))&gt;28,DAY(EOMONTH(RL$4,0))=28,DAY(RL$4)=28),AND(DAY(LOOKUP($F18,TenantNames,TenantStartDates))&gt;30,DAY(EOMONTH(RL$4,0))=30,DAY(RL$4)=30),DAY(LOOKUP($F18,TenantNames,TenantStartDates))=DAY(RL$4)),IF((LOOKUP($F18,TenantNames,TenantEndDates)-RL$4)&lt;=31,LOOKUP($F18,TenantNames,TenantTotalRevenues)-SUM($JA18:RK18),LOOKUP($F18,TenantNames,TenantMonthlyRents)),IF(AND((SUMIF($G$4:AHB$4,"&lt;"&amp;RL$4,$G18:AHB18))&gt;SUMIFS(TransactionAmounts,TenantSources,$F18,'Filtered Data'!$C$2:$C23,"&lt;"&amp;RL$4),RL$4&lt;TODAY()),"Late","Occupied")),)))</f>
        <v/>
      </c>
      <c r="RM18" s="33" t="str">
        <f>IF(ISBLANK($F18),,IF(TODAY()=RM$4,"Today",IF(AND(LOOKUP($F18,TenantNames,TenantStartDates)&lt;=RM$4,LOOKUP($F18,TenantNames,TenantEndDates)&gt;=RM$4),IF(OR(AND(DAY(LOOKUP($F18,TenantNames,TenantStartDates))&gt;28,DAY(EOMONTH(RM$4,0))=28,DAY(RM$4)=28),AND(DAY(LOOKUP($F18,TenantNames,TenantStartDates))&gt;30,DAY(EOMONTH(RM$4,0))=30,DAY(RM$4)=30),DAY(LOOKUP($F18,TenantNames,TenantStartDates))=DAY(RM$4)),IF((LOOKUP($F18,TenantNames,TenantEndDates)-RM$4)&lt;=31,LOOKUP($F18,TenantNames,TenantTotalRevenues)-SUM($JA18:RL18),LOOKUP($F18,TenantNames,TenantMonthlyRents)),IF(AND((SUMIF($G$4:AHB$4,"&lt;"&amp;RM$4,$G18:AHB18))&gt;SUMIFS(TransactionAmounts,TenantSources,$F18,'Filtered Data'!$C$2:$C23,"&lt;"&amp;RM$4),RM$4&lt;TODAY()),"Late","Occupied")),)))</f>
        <v/>
      </c>
      <c r="RN18" s="33" t="str">
        <f>IF(ISBLANK($F18),,IF(TODAY()=RN$4,"Today",IF(AND(LOOKUP($F18,TenantNames,TenantStartDates)&lt;=RN$4,LOOKUP($F18,TenantNames,TenantEndDates)&gt;=RN$4),IF(OR(AND(DAY(LOOKUP($F18,TenantNames,TenantStartDates))&gt;28,DAY(EOMONTH(RN$4,0))=28,DAY(RN$4)=28),AND(DAY(LOOKUP($F18,TenantNames,TenantStartDates))&gt;30,DAY(EOMONTH(RN$4,0))=30,DAY(RN$4)=30),DAY(LOOKUP($F18,TenantNames,TenantStartDates))=DAY(RN$4)),IF((LOOKUP($F18,TenantNames,TenantEndDates)-RN$4)&lt;=31,LOOKUP($F18,TenantNames,TenantTotalRevenues)-SUM($JA18:RM18),LOOKUP($F18,TenantNames,TenantMonthlyRents)),IF(AND((SUMIF($G$4:AHB$4,"&lt;"&amp;RN$4,$G18:AHB18))&gt;SUMIFS(TransactionAmounts,TenantSources,$F18,'Filtered Data'!$C$2:$C23,"&lt;"&amp;RN$4),RN$4&lt;TODAY()),"Late","Occupied")),)))</f>
        <v/>
      </c>
      <c r="RO18" s="33" t="str">
        <f>IF(ISBLANK($F18),,IF(TODAY()=RO$4,"Today",IF(AND(LOOKUP($F18,TenantNames,TenantStartDates)&lt;=RO$4,LOOKUP($F18,TenantNames,TenantEndDates)&gt;=RO$4),IF(OR(AND(DAY(LOOKUP($F18,TenantNames,TenantStartDates))&gt;28,DAY(EOMONTH(RO$4,0))=28,DAY(RO$4)=28),AND(DAY(LOOKUP($F18,TenantNames,TenantStartDates))&gt;30,DAY(EOMONTH(RO$4,0))=30,DAY(RO$4)=30),DAY(LOOKUP($F18,TenantNames,TenantStartDates))=DAY(RO$4)),IF((LOOKUP($F18,TenantNames,TenantEndDates)-RO$4)&lt;=31,LOOKUP($F18,TenantNames,TenantTotalRevenues)-SUM($JA18:RN18),LOOKUP($F18,TenantNames,TenantMonthlyRents)),IF(AND((SUMIF($G$4:AHB$4,"&lt;"&amp;RO$4,$G18:AHB18))&gt;SUMIFS(TransactionAmounts,TenantSources,$F18,'Filtered Data'!$C$2:$C23,"&lt;"&amp;RO$4),RO$4&lt;TODAY()),"Late","Occupied")),)))</f>
        <v/>
      </c>
      <c r="RP18" s="33" t="str">
        <f>IF(ISBLANK($F18),,IF(TODAY()=RP$4,"Today",IF(AND(LOOKUP($F18,TenantNames,TenantStartDates)&lt;=RP$4,LOOKUP($F18,TenantNames,TenantEndDates)&gt;=RP$4),IF(OR(AND(DAY(LOOKUP($F18,TenantNames,TenantStartDates))&gt;28,DAY(EOMONTH(RP$4,0))=28,DAY(RP$4)=28),AND(DAY(LOOKUP($F18,TenantNames,TenantStartDates))&gt;30,DAY(EOMONTH(RP$4,0))=30,DAY(RP$4)=30),DAY(LOOKUP($F18,TenantNames,TenantStartDates))=DAY(RP$4)),IF((LOOKUP($F18,TenantNames,TenantEndDates)-RP$4)&lt;=31,LOOKUP($F18,TenantNames,TenantTotalRevenues)-SUM($JA18:RO18),LOOKUP($F18,TenantNames,TenantMonthlyRents)),IF(AND((SUMIF($G$4:AHB$4,"&lt;"&amp;RP$4,$G18:AHB18))&gt;SUMIFS(TransactionAmounts,TenantSources,$F18,'Filtered Data'!$C$2:$C23,"&lt;"&amp;RP$4),RP$4&lt;TODAY()),"Late","Occupied")),)))</f>
        <v/>
      </c>
      <c r="RQ18" s="33" t="str">
        <f>IF(ISBLANK($F18),,IF(TODAY()=RQ$4,"Today",IF(AND(LOOKUP($F18,TenantNames,TenantStartDates)&lt;=RQ$4,LOOKUP($F18,TenantNames,TenantEndDates)&gt;=RQ$4),IF(OR(AND(DAY(LOOKUP($F18,TenantNames,TenantStartDates))&gt;28,DAY(EOMONTH(RQ$4,0))=28,DAY(RQ$4)=28),AND(DAY(LOOKUP($F18,TenantNames,TenantStartDates))&gt;30,DAY(EOMONTH(RQ$4,0))=30,DAY(RQ$4)=30),DAY(LOOKUP($F18,TenantNames,TenantStartDates))=DAY(RQ$4)),IF((LOOKUP($F18,TenantNames,TenantEndDates)-RQ$4)&lt;=31,LOOKUP($F18,TenantNames,TenantTotalRevenues)-SUM($JA18:RP18),LOOKUP($F18,TenantNames,TenantMonthlyRents)),IF(AND((SUMIF($G$4:AHB$4,"&lt;"&amp;RQ$4,$G18:AHB18))&gt;SUMIFS(TransactionAmounts,TenantSources,$F18,'Filtered Data'!$C$2:$C23,"&lt;"&amp;RQ$4),RQ$4&lt;TODAY()),"Late","Occupied")),)))</f>
        <v/>
      </c>
      <c r="RR18" s="33" t="str">
        <f>IF(ISBLANK($F18),,IF(TODAY()=RR$4,"Today",IF(AND(LOOKUP($F18,TenantNames,TenantStartDates)&lt;=RR$4,LOOKUP($F18,TenantNames,TenantEndDates)&gt;=RR$4),IF(OR(AND(DAY(LOOKUP($F18,TenantNames,TenantStartDates))&gt;28,DAY(EOMONTH(RR$4,0))=28,DAY(RR$4)=28),AND(DAY(LOOKUP($F18,TenantNames,TenantStartDates))&gt;30,DAY(EOMONTH(RR$4,0))=30,DAY(RR$4)=30),DAY(LOOKUP($F18,TenantNames,TenantStartDates))=DAY(RR$4)),IF((LOOKUP($F18,TenantNames,TenantEndDates)-RR$4)&lt;=31,LOOKUP($F18,TenantNames,TenantTotalRevenues)-SUM($JA18:RQ18),LOOKUP($F18,TenantNames,TenantMonthlyRents)),IF(AND((SUMIF($G$4:AHB$4,"&lt;"&amp;RR$4,$G18:AHB18))&gt;SUMIFS(TransactionAmounts,TenantSources,$F18,'Filtered Data'!$C$2:$C23,"&lt;"&amp;RR$4),RR$4&lt;TODAY()),"Late","Occupied")),)))</f>
        <v/>
      </c>
      <c r="RS18" s="33" t="str">
        <f>IF(ISBLANK($F18),,IF(TODAY()=RS$4,"Today",IF(AND(LOOKUP($F18,TenantNames,TenantStartDates)&lt;=RS$4,LOOKUP($F18,TenantNames,TenantEndDates)&gt;=RS$4),IF(OR(AND(DAY(LOOKUP($F18,TenantNames,TenantStartDates))&gt;28,DAY(EOMONTH(RS$4,0))=28,DAY(RS$4)=28),AND(DAY(LOOKUP($F18,TenantNames,TenantStartDates))&gt;30,DAY(EOMONTH(RS$4,0))=30,DAY(RS$4)=30),DAY(LOOKUP($F18,TenantNames,TenantStartDates))=DAY(RS$4)),IF((LOOKUP($F18,TenantNames,TenantEndDates)-RS$4)&lt;=31,LOOKUP($F18,TenantNames,TenantTotalRevenues)-SUM($JA18:RR18),LOOKUP($F18,TenantNames,TenantMonthlyRents)),IF(AND((SUMIF($G$4:AHB$4,"&lt;"&amp;RS$4,$G18:AHB18))&gt;SUMIFS(TransactionAmounts,TenantSources,$F18,'Filtered Data'!$C$2:$C23,"&lt;"&amp;RS$4),RS$4&lt;TODAY()),"Late","Occupied")),)))</f>
        <v/>
      </c>
      <c r="RT18" s="33" t="str">
        <f>IF(ISBLANK($F18),,IF(TODAY()=RT$4,"Today",IF(AND(LOOKUP($F18,TenantNames,TenantStartDates)&lt;=RT$4,LOOKUP($F18,TenantNames,TenantEndDates)&gt;=RT$4),IF(OR(AND(DAY(LOOKUP($F18,TenantNames,TenantStartDates))&gt;28,DAY(EOMONTH(RT$4,0))=28,DAY(RT$4)=28),AND(DAY(LOOKUP($F18,TenantNames,TenantStartDates))&gt;30,DAY(EOMONTH(RT$4,0))=30,DAY(RT$4)=30),DAY(LOOKUP($F18,TenantNames,TenantStartDates))=DAY(RT$4)),IF((LOOKUP($F18,TenantNames,TenantEndDates)-RT$4)&lt;=31,LOOKUP($F18,TenantNames,TenantTotalRevenues)-SUM($JA18:RS18),LOOKUP($F18,TenantNames,TenantMonthlyRents)),IF(AND((SUMIF($G$4:AHB$4,"&lt;"&amp;RT$4,$G18:AHB18))&gt;SUMIFS(TransactionAmounts,TenantSources,$F18,'Filtered Data'!$C$2:$C23,"&lt;"&amp;RT$4),RT$4&lt;TODAY()),"Late","Occupied")),)))</f>
        <v/>
      </c>
      <c r="RU18" s="33" t="str">
        <f>IF(ISBLANK($F18),,IF(TODAY()=RU$4,"Today",IF(AND(LOOKUP($F18,TenantNames,TenantStartDates)&lt;=RU$4,LOOKUP($F18,TenantNames,TenantEndDates)&gt;=RU$4),IF(OR(AND(DAY(LOOKUP($F18,TenantNames,TenantStartDates))&gt;28,DAY(EOMONTH(RU$4,0))=28,DAY(RU$4)=28),AND(DAY(LOOKUP($F18,TenantNames,TenantStartDates))&gt;30,DAY(EOMONTH(RU$4,0))=30,DAY(RU$4)=30),DAY(LOOKUP($F18,TenantNames,TenantStartDates))=DAY(RU$4)),IF((LOOKUP($F18,TenantNames,TenantEndDates)-RU$4)&lt;=31,LOOKUP($F18,TenantNames,TenantTotalRevenues)-SUM($JA18:RT18),LOOKUP($F18,TenantNames,TenantMonthlyRents)),IF(AND((SUMIF($G$4:AHB$4,"&lt;"&amp;RU$4,$G18:AHB18))&gt;SUMIFS(TransactionAmounts,TenantSources,$F18,'Filtered Data'!$C$2:$C23,"&lt;"&amp;RU$4),RU$4&lt;TODAY()),"Late","Occupied")),)))</f>
        <v/>
      </c>
      <c r="RV18" s="33" t="str">
        <f>IF(ISBLANK($F18),,IF(TODAY()=RV$4,"Today",IF(AND(LOOKUP($F18,TenantNames,TenantStartDates)&lt;=RV$4,LOOKUP($F18,TenantNames,TenantEndDates)&gt;=RV$4),IF(OR(AND(DAY(LOOKUP($F18,TenantNames,TenantStartDates))&gt;28,DAY(EOMONTH(RV$4,0))=28,DAY(RV$4)=28),AND(DAY(LOOKUP($F18,TenantNames,TenantStartDates))&gt;30,DAY(EOMONTH(RV$4,0))=30,DAY(RV$4)=30),DAY(LOOKUP($F18,TenantNames,TenantStartDates))=DAY(RV$4)),IF((LOOKUP($F18,TenantNames,TenantEndDates)-RV$4)&lt;=31,LOOKUP($F18,TenantNames,TenantTotalRevenues)-SUM($JA18:RU18),LOOKUP($F18,TenantNames,TenantMonthlyRents)),IF(AND((SUMIF($G$4:AHB$4,"&lt;"&amp;RV$4,$G18:AHB18))&gt;SUMIFS(TransactionAmounts,TenantSources,$F18,'Filtered Data'!$C$2:$C23,"&lt;"&amp;RV$4),RV$4&lt;TODAY()),"Late","Occupied")),)))</f>
        <v/>
      </c>
      <c r="RW18" s="33" t="str">
        <f>IF(ISBLANK($F18),,IF(TODAY()=RW$4,"Today",IF(AND(LOOKUP($F18,TenantNames,TenantStartDates)&lt;=RW$4,LOOKUP($F18,TenantNames,TenantEndDates)&gt;=RW$4),IF(OR(AND(DAY(LOOKUP($F18,TenantNames,TenantStartDates))&gt;28,DAY(EOMONTH(RW$4,0))=28,DAY(RW$4)=28),AND(DAY(LOOKUP($F18,TenantNames,TenantStartDates))&gt;30,DAY(EOMONTH(RW$4,0))=30,DAY(RW$4)=30),DAY(LOOKUP($F18,TenantNames,TenantStartDates))=DAY(RW$4)),IF((LOOKUP($F18,TenantNames,TenantEndDates)-RW$4)&lt;=31,LOOKUP($F18,TenantNames,TenantTotalRevenues)-SUM($JA18:RV18),LOOKUP($F18,TenantNames,TenantMonthlyRents)),IF(AND((SUMIF($G$4:AHB$4,"&lt;"&amp;RW$4,$G18:AHB18))&gt;SUMIFS(TransactionAmounts,TenantSources,$F18,'Filtered Data'!$C$2:$C23,"&lt;"&amp;RW$4),RW$4&lt;TODAY()),"Late","Occupied")),)))</f>
        <v/>
      </c>
      <c r="RX18" s="33" t="str">
        <f>IF(ISBLANK($F18),,IF(TODAY()=RX$4,"Today",IF(AND(LOOKUP($F18,TenantNames,TenantStartDates)&lt;=RX$4,LOOKUP($F18,TenantNames,TenantEndDates)&gt;=RX$4),IF(OR(AND(DAY(LOOKUP($F18,TenantNames,TenantStartDates))&gt;28,DAY(EOMONTH(RX$4,0))=28,DAY(RX$4)=28),AND(DAY(LOOKUP($F18,TenantNames,TenantStartDates))&gt;30,DAY(EOMONTH(RX$4,0))=30,DAY(RX$4)=30),DAY(LOOKUP($F18,TenantNames,TenantStartDates))=DAY(RX$4)),IF((LOOKUP($F18,TenantNames,TenantEndDates)-RX$4)&lt;=31,LOOKUP($F18,TenantNames,TenantTotalRevenues)-SUM($JA18:RW18),LOOKUP($F18,TenantNames,TenantMonthlyRents)),IF(AND((SUMIF($G$4:AHB$4,"&lt;"&amp;RX$4,$G18:AHB18))&gt;SUMIFS(TransactionAmounts,TenantSources,$F18,'Filtered Data'!$C$2:$C23,"&lt;"&amp;RX$4),RX$4&lt;TODAY()),"Late","Occupied")),)))</f>
        <v/>
      </c>
      <c r="RY18" s="33" t="str">
        <f>IF(ISBLANK($F18),,IF(TODAY()=RY$4,"Today",IF(AND(LOOKUP($F18,TenantNames,TenantStartDates)&lt;=RY$4,LOOKUP($F18,TenantNames,TenantEndDates)&gt;=RY$4),IF(OR(AND(DAY(LOOKUP($F18,TenantNames,TenantStartDates))&gt;28,DAY(EOMONTH(RY$4,0))=28,DAY(RY$4)=28),AND(DAY(LOOKUP($F18,TenantNames,TenantStartDates))&gt;30,DAY(EOMONTH(RY$4,0))=30,DAY(RY$4)=30),DAY(LOOKUP($F18,TenantNames,TenantStartDates))=DAY(RY$4)),IF((LOOKUP($F18,TenantNames,TenantEndDates)-RY$4)&lt;=31,LOOKUP($F18,TenantNames,TenantTotalRevenues)-SUM($JA18:RX18),LOOKUP($F18,TenantNames,TenantMonthlyRents)),IF(AND((SUMIF($G$4:AHB$4,"&lt;"&amp;RY$4,$G18:AHB18))&gt;SUMIFS(TransactionAmounts,TenantSources,$F18,'Filtered Data'!$C$2:$C23,"&lt;"&amp;RY$4),RY$4&lt;TODAY()),"Late","Occupied")),)))</f>
        <v/>
      </c>
      <c r="RZ18" s="33" t="str">
        <f>IF(ISBLANK($F18),,IF(TODAY()=RZ$4,"Today",IF(AND(LOOKUP($F18,TenantNames,TenantStartDates)&lt;=RZ$4,LOOKUP($F18,TenantNames,TenantEndDates)&gt;=RZ$4),IF(OR(AND(DAY(LOOKUP($F18,TenantNames,TenantStartDates))&gt;28,DAY(EOMONTH(RZ$4,0))=28,DAY(RZ$4)=28),AND(DAY(LOOKUP($F18,TenantNames,TenantStartDates))&gt;30,DAY(EOMONTH(RZ$4,0))=30,DAY(RZ$4)=30),DAY(LOOKUP($F18,TenantNames,TenantStartDates))=DAY(RZ$4)),IF((LOOKUP($F18,TenantNames,TenantEndDates)-RZ$4)&lt;=31,LOOKUP($F18,TenantNames,TenantTotalRevenues)-SUM($JA18:RY18),LOOKUP($F18,TenantNames,TenantMonthlyRents)),IF(AND((SUMIF($G$4:AHB$4,"&lt;"&amp;RZ$4,$G18:AHB18))&gt;SUMIFS(TransactionAmounts,TenantSources,$F18,'Filtered Data'!$C$2:$C23,"&lt;"&amp;RZ$4),RZ$4&lt;TODAY()),"Late","Occupied")),)))</f>
        <v/>
      </c>
      <c r="SA18" s="33" t="str">
        <f>IF(ISBLANK($F18),,IF(TODAY()=SA$4,"Today",IF(AND(LOOKUP($F18,TenantNames,TenantStartDates)&lt;=SA$4,LOOKUP($F18,TenantNames,TenantEndDates)&gt;=SA$4),IF(OR(AND(DAY(LOOKUP($F18,TenantNames,TenantStartDates))&gt;28,DAY(EOMONTH(SA$4,0))=28,DAY(SA$4)=28),AND(DAY(LOOKUP($F18,TenantNames,TenantStartDates))&gt;30,DAY(EOMONTH(SA$4,0))=30,DAY(SA$4)=30),DAY(LOOKUP($F18,TenantNames,TenantStartDates))=DAY(SA$4)),IF((LOOKUP($F18,TenantNames,TenantEndDates)-SA$4)&lt;=31,LOOKUP($F18,TenantNames,TenantTotalRevenues)-SUM($JA18:RZ18),LOOKUP($F18,TenantNames,TenantMonthlyRents)),IF(AND((SUMIF($G$4:AHB$4,"&lt;"&amp;SA$4,$G18:AHB18))&gt;SUMIFS(TransactionAmounts,TenantSources,$F18,'Filtered Data'!$C$2:$C23,"&lt;"&amp;SA$4),SA$4&lt;TODAY()),"Late","Occupied")),)))</f>
        <v/>
      </c>
      <c r="SB18" s="33" t="str">
        <f>IF(ISBLANK($F18),,IF(TODAY()=SB$4,"Today",IF(AND(LOOKUP($F18,TenantNames,TenantStartDates)&lt;=SB$4,LOOKUP($F18,TenantNames,TenantEndDates)&gt;=SB$4),IF(OR(AND(DAY(LOOKUP($F18,TenantNames,TenantStartDates))&gt;28,DAY(EOMONTH(SB$4,0))=28,DAY(SB$4)=28),AND(DAY(LOOKUP($F18,TenantNames,TenantStartDates))&gt;30,DAY(EOMONTH(SB$4,0))=30,DAY(SB$4)=30),DAY(LOOKUP($F18,TenantNames,TenantStartDates))=DAY(SB$4)),IF((LOOKUP($F18,TenantNames,TenantEndDates)-SB$4)&lt;=31,LOOKUP($F18,TenantNames,TenantTotalRevenues)-SUM($JA18:SA18),LOOKUP($F18,TenantNames,TenantMonthlyRents)),IF(AND((SUMIF($G$4:AHB$4,"&lt;"&amp;SB$4,$G18:AHB18))&gt;SUMIFS(TransactionAmounts,TenantSources,$F18,'Filtered Data'!$C$2:$C23,"&lt;"&amp;SB$4),SB$4&lt;TODAY()),"Late","Occupied")),)))</f>
        <v/>
      </c>
      <c r="SC18" s="33" t="str">
        <f>IF(ISBLANK($F18),,IF(TODAY()=SC$4,"Today",IF(AND(LOOKUP($F18,TenantNames,TenantStartDates)&lt;=SC$4,LOOKUP($F18,TenantNames,TenantEndDates)&gt;=SC$4),IF(OR(AND(DAY(LOOKUP($F18,TenantNames,TenantStartDates))&gt;28,DAY(EOMONTH(SC$4,0))=28,DAY(SC$4)=28),AND(DAY(LOOKUP($F18,TenantNames,TenantStartDates))&gt;30,DAY(EOMONTH(SC$4,0))=30,DAY(SC$4)=30),DAY(LOOKUP($F18,TenantNames,TenantStartDates))=DAY(SC$4)),IF((LOOKUP($F18,TenantNames,TenantEndDates)-SC$4)&lt;=31,LOOKUP($F18,TenantNames,TenantTotalRevenues)-SUM($JA18:SB18),LOOKUP($F18,TenantNames,TenantMonthlyRents)),IF(AND((SUMIF($G$4:AHB$4,"&lt;"&amp;SC$4,$G18:AHB18))&gt;SUMIFS(TransactionAmounts,TenantSources,$F18,'Filtered Data'!$C$2:$C23,"&lt;"&amp;SC$4),SC$4&lt;TODAY()),"Late","Occupied")),)))</f>
        <v/>
      </c>
      <c r="SD18" s="33" t="str">
        <f>IF(ISBLANK($F18),,IF(TODAY()=SD$4,"Today",IF(AND(LOOKUP($F18,TenantNames,TenantStartDates)&lt;=SD$4,LOOKUP($F18,TenantNames,TenantEndDates)&gt;=SD$4),IF(OR(AND(DAY(LOOKUP($F18,TenantNames,TenantStartDates))&gt;28,DAY(EOMONTH(SD$4,0))=28,DAY(SD$4)=28),AND(DAY(LOOKUP($F18,TenantNames,TenantStartDates))&gt;30,DAY(EOMONTH(SD$4,0))=30,DAY(SD$4)=30),DAY(LOOKUP($F18,TenantNames,TenantStartDates))=DAY(SD$4)),IF((LOOKUP($F18,TenantNames,TenantEndDates)-SD$4)&lt;=31,LOOKUP($F18,TenantNames,TenantTotalRevenues)-SUM($JA18:SC18),LOOKUP($F18,TenantNames,TenantMonthlyRents)),IF(AND((SUMIF($G$4:AHB$4,"&lt;"&amp;SD$4,$G18:AHB18))&gt;SUMIFS(TransactionAmounts,TenantSources,$F18,'Filtered Data'!$C$2:$C23,"&lt;"&amp;SD$4),SD$4&lt;TODAY()),"Late","Occupied")),)))</f>
        <v/>
      </c>
      <c r="SE18" s="33" t="str">
        <f>IF(ISBLANK($F18),,IF(TODAY()=SE$4,"Today",IF(AND(LOOKUP($F18,TenantNames,TenantStartDates)&lt;=SE$4,LOOKUP($F18,TenantNames,TenantEndDates)&gt;=SE$4),IF(OR(AND(DAY(LOOKUP($F18,TenantNames,TenantStartDates))&gt;28,DAY(EOMONTH(SE$4,0))=28,DAY(SE$4)=28),AND(DAY(LOOKUP($F18,TenantNames,TenantStartDates))&gt;30,DAY(EOMONTH(SE$4,0))=30,DAY(SE$4)=30),DAY(LOOKUP($F18,TenantNames,TenantStartDates))=DAY(SE$4)),IF((LOOKUP($F18,TenantNames,TenantEndDates)-SE$4)&lt;=31,LOOKUP($F18,TenantNames,TenantTotalRevenues)-SUM($JA18:SD18),LOOKUP($F18,TenantNames,TenantMonthlyRents)),IF(AND((SUMIF($G$4:AHB$4,"&lt;"&amp;SE$4,$G18:AHB18))&gt;SUMIFS(TransactionAmounts,TenantSources,$F18,'Filtered Data'!$C$2:$C23,"&lt;"&amp;SE$4),SE$4&lt;TODAY()),"Late","Occupied")),)))</f>
        <v/>
      </c>
      <c r="SF18" s="33" t="str">
        <f>IF(ISBLANK($F18),,IF(TODAY()=SF$4,"Today",IF(AND(LOOKUP($F18,TenantNames,TenantStartDates)&lt;=SF$4,LOOKUP($F18,TenantNames,TenantEndDates)&gt;=SF$4),IF(OR(AND(DAY(LOOKUP($F18,TenantNames,TenantStartDates))&gt;28,DAY(EOMONTH(SF$4,0))=28,DAY(SF$4)=28),AND(DAY(LOOKUP($F18,TenantNames,TenantStartDates))&gt;30,DAY(EOMONTH(SF$4,0))=30,DAY(SF$4)=30),DAY(LOOKUP($F18,TenantNames,TenantStartDates))=DAY(SF$4)),IF((LOOKUP($F18,TenantNames,TenantEndDates)-SF$4)&lt;=31,LOOKUP($F18,TenantNames,TenantTotalRevenues)-SUM($JA18:SE18),LOOKUP($F18,TenantNames,TenantMonthlyRents)),IF(AND((SUMIF($G$4:AHB$4,"&lt;"&amp;SF$4,$G18:AHB18))&gt;SUMIFS(TransactionAmounts,TenantSources,$F18,'Filtered Data'!$C$2:$C23,"&lt;"&amp;SF$4),SF$4&lt;TODAY()),"Late","Occupied")),)))</f>
        <v/>
      </c>
      <c r="SG18" s="33" t="str">
        <f>IF(ISBLANK($F18),,IF(TODAY()=SG$4,"Today",IF(AND(LOOKUP($F18,TenantNames,TenantStartDates)&lt;=SG$4,LOOKUP($F18,TenantNames,TenantEndDates)&gt;=SG$4),IF(OR(AND(DAY(LOOKUP($F18,TenantNames,TenantStartDates))&gt;28,DAY(EOMONTH(SG$4,0))=28,DAY(SG$4)=28),AND(DAY(LOOKUP($F18,TenantNames,TenantStartDates))&gt;30,DAY(EOMONTH(SG$4,0))=30,DAY(SG$4)=30),DAY(LOOKUP($F18,TenantNames,TenantStartDates))=DAY(SG$4)),IF((LOOKUP($F18,TenantNames,TenantEndDates)-SG$4)&lt;=31,LOOKUP($F18,TenantNames,TenantTotalRevenues)-SUM($JA18:SF18),LOOKUP($F18,TenantNames,TenantMonthlyRents)),IF(AND((SUMIF($G$4:AHB$4,"&lt;"&amp;SG$4,$G18:AHB18))&gt;SUMIFS(TransactionAmounts,TenantSources,$F18,'Filtered Data'!$C$2:$C23,"&lt;"&amp;SG$4),SG$4&lt;TODAY()),"Late","Occupied")),)))</f>
        <v/>
      </c>
      <c r="SH18" s="33" t="str">
        <f>IF(ISBLANK($F18),,IF(TODAY()=SH$4,"Today",IF(AND(LOOKUP($F18,TenantNames,TenantStartDates)&lt;=SH$4,LOOKUP($F18,TenantNames,TenantEndDates)&gt;=SH$4),IF(OR(AND(DAY(LOOKUP($F18,TenantNames,TenantStartDates))&gt;28,DAY(EOMONTH(SH$4,0))=28,DAY(SH$4)=28),AND(DAY(LOOKUP($F18,TenantNames,TenantStartDates))&gt;30,DAY(EOMONTH(SH$4,0))=30,DAY(SH$4)=30),DAY(LOOKUP($F18,TenantNames,TenantStartDates))=DAY(SH$4)),IF((LOOKUP($F18,TenantNames,TenantEndDates)-SH$4)&lt;=31,LOOKUP($F18,TenantNames,TenantTotalRevenues)-SUM($JA18:SG18),LOOKUP($F18,TenantNames,TenantMonthlyRents)),IF(AND((SUMIF($G$4:AHB$4,"&lt;"&amp;SH$4,$G18:AHB18))&gt;SUMIFS(TransactionAmounts,TenantSources,$F18,'Filtered Data'!$C$2:$C23,"&lt;"&amp;SH$4),SH$4&lt;TODAY()),"Late","Occupied")),)))</f>
        <v/>
      </c>
      <c r="SI18" s="33" t="str">
        <f>IF(ISBLANK($F18),,IF(TODAY()=SI$4,"Today",IF(AND(LOOKUP($F18,TenantNames,TenantStartDates)&lt;=SI$4,LOOKUP($F18,TenantNames,TenantEndDates)&gt;=SI$4),IF(OR(AND(DAY(LOOKUP($F18,TenantNames,TenantStartDates))&gt;28,DAY(EOMONTH(SI$4,0))=28,DAY(SI$4)=28),AND(DAY(LOOKUP($F18,TenantNames,TenantStartDates))&gt;30,DAY(EOMONTH(SI$4,0))=30,DAY(SI$4)=30),DAY(LOOKUP($F18,TenantNames,TenantStartDates))=DAY(SI$4)),IF((LOOKUP($F18,TenantNames,TenantEndDates)-SI$4)&lt;=31,LOOKUP($F18,TenantNames,TenantTotalRevenues)-SUM($JA18:SH18),LOOKUP($F18,TenantNames,TenantMonthlyRents)),IF(AND((SUMIF($G$4:AHB$4,"&lt;"&amp;SI$4,$G18:AHB18))&gt;SUMIFS(TransactionAmounts,TenantSources,$F18,'Filtered Data'!$C$2:$C23,"&lt;"&amp;SI$4),SI$4&lt;TODAY()),"Late","Occupied")),)))</f>
        <v/>
      </c>
      <c r="SJ18" s="33" t="str">
        <f>IF(ISBLANK($F18),,IF(TODAY()=SJ$4,"Today",IF(AND(LOOKUP($F18,TenantNames,TenantStartDates)&lt;=SJ$4,LOOKUP($F18,TenantNames,TenantEndDates)&gt;=SJ$4),IF(OR(AND(DAY(LOOKUP($F18,TenantNames,TenantStartDates))&gt;28,DAY(EOMONTH(SJ$4,0))=28,DAY(SJ$4)=28),AND(DAY(LOOKUP($F18,TenantNames,TenantStartDates))&gt;30,DAY(EOMONTH(SJ$4,0))=30,DAY(SJ$4)=30),DAY(LOOKUP($F18,TenantNames,TenantStartDates))=DAY(SJ$4)),IF((LOOKUP($F18,TenantNames,TenantEndDates)-SJ$4)&lt;=31,LOOKUP($F18,TenantNames,TenantTotalRevenues)-SUM($JA18:SI18),LOOKUP($F18,TenantNames,TenantMonthlyRents)),IF(AND((SUMIF($G$4:AHB$4,"&lt;"&amp;SJ$4,$G18:AHB18))&gt;SUMIFS(TransactionAmounts,TenantSources,$F18,'Filtered Data'!$C$2:$C23,"&lt;"&amp;SJ$4),SJ$4&lt;TODAY()),"Late","Occupied")),)))</f>
        <v/>
      </c>
      <c r="SK18" s="33" t="str">
        <f>IF(ISBLANK($F18),,IF(TODAY()=SK$4,"Today",IF(AND(LOOKUP($F18,TenantNames,TenantStartDates)&lt;=SK$4,LOOKUP($F18,TenantNames,TenantEndDates)&gt;=SK$4),IF(OR(AND(DAY(LOOKUP($F18,TenantNames,TenantStartDates))&gt;28,DAY(EOMONTH(SK$4,0))=28,DAY(SK$4)=28),AND(DAY(LOOKUP($F18,TenantNames,TenantStartDates))&gt;30,DAY(EOMONTH(SK$4,0))=30,DAY(SK$4)=30),DAY(LOOKUP($F18,TenantNames,TenantStartDates))=DAY(SK$4)),IF((LOOKUP($F18,TenantNames,TenantEndDates)-SK$4)&lt;=31,LOOKUP($F18,TenantNames,TenantTotalRevenues)-SUM($JA18:SJ18),LOOKUP($F18,TenantNames,TenantMonthlyRents)),IF(AND((SUMIF($G$4:AHB$4,"&lt;"&amp;SK$4,$G18:AHB18))&gt;SUMIFS(TransactionAmounts,TenantSources,$F18,'Filtered Data'!$C$2:$C23,"&lt;"&amp;SK$4),SK$4&lt;TODAY()),"Late","Occupied")),)))</f>
        <v/>
      </c>
      <c r="SL18" s="33" t="str">
        <f>IF(ISBLANK($F18),,IF(TODAY()=SL$4,"Today",IF(AND(LOOKUP($F18,TenantNames,TenantStartDates)&lt;=SL$4,LOOKUP($F18,TenantNames,TenantEndDates)&gt;=SL$4),IF(OR(AND(DAY(LOOKUP($F18,TenantNames,TenantStartDates))&gt;28,DAY(EOMONTH(SL$4,0))=28,DAY(SL$4)=28),AND(DAY(LOOKUP($F18,TenantNames,TenantStartDates))&gt;30,DAY(EOMONTH(SL$4,0))=30,DAY(SL$4)=30),DAY(LOOKUP($F18,TenantNames,TenantStartDates))=DAY(SL$4)),IF((LOOKUP($F18,TenantNames,TenantEndDates)-SL$4)&lt;=31,LOOKUP($F18,TenantNames,TenantTotalRevenues)-SUM($JA18:SK18),LOOKUP($F18,TenantNames,TenantMonthlyRents)),IF(AND((SUMIF($G$4:AHB$4,"&lt;"&amp;SL$4,$G18:AHB18))&gt;SUMIFS(TransactionAmounts,TenantSources,$F18,'Filtered Data'!$C$2:$C23,"&lt;"&amp;SL$4),SL$4&lt;TODAY()),"Late","Occupied")),)))</f>
        <v/>
      </c>
      <c r="SM18" s="33" t="str">
        <f>IF(ISBLANK($F18),,IF(TODAY()=SM$4,"Today",IF(AND(LOOKUP($F18,TenantNames,TenantStartDates)&lt;=SM$4,LOOKUP($F18,TenantNames,TenantEndDates)&gt;=SM$4),IF(OR(AND(DAY(LOOKUP($F18,TenantNames,TenantStartDates))&gt;28,DAY(EOMONTH(SM$4,0))=28,DAY(SM$4)=28),AND(DAY(LOOKUP($F18,TenantNames,TenantStartDates))&gt;30,DAY(EOMONTH(SM$4,0))=30,DAY(SM$4)=30),DAY(LOOKUP($F18,TenantNames,TenantStartDates))=DAY(SM$4)),IF((LOOKUP($F18,TenantNames,TenantEndDates)-SM$4)&lt;=31,LOOKUP($F18,TenantNames,TenantTotalRevenues)-SUM($JA18:SL18),LOOKUP($F18,TenantNames,TenantMonthlyRents)),IF(AND((SUMIF($G$4:AHB$4,"&lt;"&amp;SM$4,$G18:AHB18))&gt;SUMIFS(TransactionAmounts,TenantSources,$F18,'Filtered Data'!$C$2:$C23,"&lt;"&amp;SM$4),SM$4&lt;TODAY()),"Late","Occupied")),)))</f>
        <v/>
      </c>
      <c r="SN18" s="33" t="str">
        <f>IF(ISBLANK($F18),,IF(TODAY()=SN$4,"Today",IF(AND(LOOKUP($F18,TenantNames,TenantStartDates)&lt;=SN$4,LOOKUP($F18,TenantNames,TenantEndDates)&gt;=SN$4),IF(OR(AND(DAY(LOOKUP($F18,TenantNames,TenantStartDates))&gt;28,DAY(EOMONTH(SN$4,0))=28,DAY(SN$4)=28),AND(DAY(LOOKUP($F18,TenantNames,TenantStartDates))&gt;30,DAY(EOMONTH(SN$4,0))=30,DAY(SN$4)=30),DAY(LOOKUP($F18,TenantNames,TenantStartDates))=DAY(SN$4)),IF((LOOKUP($F18,TenantNames,TenantEndDates)-SN$4)&lt;=31,LOOKUP($F18,TenantNames,TenantTotalRevenues)-SUM($JA18:SM18),LOOKUP($F18,TenantNames,TenantMonthlyRents)),IF(AND((SUMIF($G$4:AHB$4,"&lt;"&amp;SN$4,$G18:AHB18))&gt;SUMIFS(TransactionAmounts,TenantSources,$F18,'Filtered Data'!$C$2:$C23,"&lt;"&amp;SN$4),SN$4&lt;TODAY()),"Late","Occupied")),)))</f>
        <v/>
      </c>
      <c r="SO18" s="33" t="str">
        <f>IF(ISBLANK($F18),,IF(TODAY()=SO$4,"Today",IF(AND(LOOKUP($F18,TenantNames,TenantStartDates)&lt;=SO$4,LOOKUP($F18,TenantNames,TenantEndDates)&gt;=SO$4),IF(OR(AND(DAY(LOOKUP($F18,TenantNames,TenantStartDates))&gt;28,DAY(EOMONTH(SO$4,0))=28,DAY(SO$4)=28),AND(DAY(LOOKUP($F18,TenantNames,TenantStartDates))&gt;30,DAY(EOMONTH(SO$4,0))=30,DAY(SO$4)=30),DAY(LOOKUP($F18,TenantNames,TenantStartDates))=DAY(SO$4)),IF((LOOKUP($F18,TenantNames,TenantEndDates)-SO$4)&lt;=31,LOOKUP($F18,TenantNames,TenantTotalRevenues)-SUM($JA18:SN18),LOOKUP($F18,TenantNames,TenantMonthlyRents)),IF(AND((SUMIF($G$4:AHB$4,"&lt;"&amp;SO$4,$G18:AHB18))&gt;SUMIFS(TransactionAmounts,TenantSources,$F18,'Filtered Data'!$C$2:$C23,"&lt;"&amp;SO$4),SO$4&lt;TODAY()),"Late","Occupied")),)))</f>
        <v/>
      </c>
      <c r="SP18" s="33" t="str">
        <f>IF(ISBLANK($F18),,IF(TODAY()=SP$4,"Today",IF(AND(LOOKUP($F18,TenantNames,TenantStartDates)&lt;=SP$4,LOOKUP($F18,TenantNames,TenantEndDates)&gt;=SP$4),IF(OR(AND(DAY(LOOKUP($F18,TenantNames,TenantStartDates))&gt;28,DAY(EOMONTH(SP$4,0))=28,DAY(SP$4)=28),AND(DAY(LOOKUP($F18,TenantNames,TenantStartDates))&gt;30,DAY(EOMONTH(SP$4,0))=30,DAY(SP$4)=30),DAY(LOOKUP($F18,TenantNames,TenantStartDates))=DAY(SP$4)),IF((LOOKUP($F18,TenantNames,TenantEndDates)-SP$4)&lt;=31,LOOKUP($F18,TenantNames,TenantTotalRevenues)-SUM($JA18:SO18),LOOKUP($F18,TenantNames,TenantMonthlyRents)),IF(AND((SUMIF($G$4:AHB$4,"&lt;"&amp;SP$4,$G18:AHB18))&gt;SUMIFS(TransactionAmounts,TenantSources,$F18,'Filtered Data'!$C$2:$C23,"&lt;"&amp;SP$4),SP$4&lt;TODAY()),"Late","Occupied")),)))</f>
        <v/>
      </c>
      <c r="SQ18" s="33" t="str">
        <f>IF(ISBLANK($F18),,IF(TODAY()=SQ$4,"Today",IF(AND(LOOKUP($F18,TenantNames,TenantStartDates)&lt;=SQ$4,LOOKUP($F18,TenantNames,TenantEndDates)&gt;=SQ$4),IF(OR(AND(DAY(LOOKUP($F18,TenantNames,TenantStartDates))&gt;28,DAY(EOMONTH(SQ$4,0))=28,DAY(SQ$4)=28),AND(DAY(LOOKUP($F18,TenantNames,TenantStartDates))&gt;30,DAY(EOMONTH(SQ$4,0))=30,DAY(SQ$4)=30),DAY(LOOKUP($F18,TenantNames,TenantStartDates))=DAY(SQ$4)),IF((LOOKUP($F18,TenantNames,TenantEndDates)-SQ$4)&lt;=31,LOOKUP($F18,TenantNames,TenantTotalRevenues)-SUM($JA18:SP18),LOOKUP($F18,TenantNames,TenantMonthlyRents)),IF(AND((SUMIF($G$4:AHB$4,"&lt;"&amp;SQ$4,$G18:AHB18))&gt;SUMIFS(TransactionAmounts,TenantSources,$F18,'Filtered Data'!$C$2:$C23,"&lt;"&amp;SQ$4),SQ$4&lt;TODAY()),"Late","Occupied")),)))</f>
        <v/>
      </c>
      <c r="SR18" s="33" t="str">
        <f>IF(ISBLANK($F18),,IF(TODAY()=SR$4,"Today",IF(AND(LOOKUP($F18,TenantNames,TenantStartDates)&lt;=SR$4,LOOKUP($F18,TenantNames,TenantEndDates)&gt;=SR$4),IF(OR(AND(DAY(LOOKUP($F18,TenantNames,TenantStartDates))&gt;28,DAY(EOMONTH(SR$4,0))=28,DAY(SR$4)=28),AND(DAY(LOOKUP($F18,TenantNames,TenantStartDates))&gt;30,DAY(EOMONTH(SR$4,0))=30,DAY(SR$4)=30),DAY(LOOKUP($F18,TenantNames,TenantStartDates))=DAY(SR$4)),IF((LOOKUP($F18,TenantNames,TenantEndDates)-SR$4)&lt;=31,LOOKUP($F18,TenantNames,TenantTotalRevenues)-SUM($JA18:SQ18),LOOKUP($F18,TenantNames,TenantMonthlyRents)),IF(AND((SUMIF($G$4:AHB$4,"&lt;"&amp;SR$4,$G18:AHB18))&gt;SUMIFS(TransactionAmounts,TenantSources,$F18,'Filtered Data'!$C$2:$C23,"&lt;"&amp;SR$4),SR$4&lt;TODAY()),"Late","Occupied")),)))</f>
        <v/>
      </c>
      <c r="SS18" s="33" t="str">
        <f>IF(ISBLANK($F18),,IF(TODAY()=SS$4,"Today",IF(AND(LOOKUP($F18,TenantNames,TenantStartDates)&lt;=SS$4,LOOKUP($F18,TenantNames,TenantEndDates)&gt;=SS$4),IF(OR(AND(DAY(LOOKUP($F18,TenantNames,TenantStartDates))&gt;28,DAY(EOMONTH(SS$4,0))=28,DAY(SS$4)=28),AND(DAY(LOOKUP($F18,TenantNames,TenantStartDates))&gt;30,DAY(EOMONTH(SS$4,0))=30,DAY(SS$4)=30),DAY(LOOKUP($F18,TenantNames,TenantStartDates))=DAY(SS$4)),IF((LOOKUP($F18,TenantNames,TenantEndDates)-SS$4)&lt;=31,LOOKUP($F18,TenantNames,TenantTotalRevenues)-SUM($JA18:SR18),LOOKUP($F18,TenantNames,TenantMonthlyRents)),IF(AND((SUMIF($G$4:AHB$4,"&lt;"&amp;SS$4,$G18:AHB18))&gt;SUMIFS(TransactionAmounts,TenantSources,$F18,'Filtered Data'!$C$2:$C23,"&lt;"&amp;SS$4),SS$4&lt;TODAY()),"Late","Occupied")),)))</f>
        <v/>
      </c>
      <c r="ST18" s="33" t="str">
        <f>IF(ISBLANK($F18),,IF(TODAY()=ST$4,"Today",IF(AND(LOOKUP($F18,TenantNames,TenantStartDates)&lt;=ST$4,LOOKUP($F18,TenantNames,TenantEndDates)&gt;=ST$4),IF(OR(AND(DAY(LOOKUP($F18,TenantNames,TenantStartDates))&gt;28,DAY(EOMONTH(ST$4,0))=28,DAY(ST$4)=28),AND(DAY(LOOKUP($F18,TenantNames,TenantStartDates))&gt;30,DAY(EOMONTH(ST$4,0))=30,DAY(ST$4)=30),DAY(LOOKUP($F18,TenantNames,TenantStartDates))=DAY(ST$4)),IF((LOOKUP($F18,TenantNames,TenantEndDates)-ST$4)&lt;=31,LOOKUP($F18,TenantNames,TenantTotalRevenues)-SUM($JA18:SS18),LOOKUP($F18,TenantNames,TenantMonthlyRents)),IF(AND((SUMIF($G$4:AHB$4,"&lt;"&amp;ST$4,$G18:AHB18))&gt;SUMIFS(TransactionAmounts,TenantSources,$F18,'Filtered Data'!$C$2:$C23,"&lt;"&amp;ST$4),ST$4&lt;TODAY()),"Late","Occupied")),)))</f>
        <v/>
      </c>
      <c r="SU18" s="33" t="str">
        <f>IF(ISBLANK($F18),,IF(TODAY()=SU$4,"Today",IF(AND(LOOKUP($F18,TenantNames,TenantStartDates)&lt;=SU$4,LOOKUP($F18,TenantNames,TenantEndDates)&gt;=SU$4),IF(OR(AND(DAY(LOOKUP($F18,TenantNames,TenantStartDates))&gt;28,DAY(EOMONTH(SU$4,0))=28,DAY(SU$4)=28),AND(DAY(LOOKUP($F18,TenantNames,TenantStartDates))&gt;30,DAY(EOMONTH(SU$4,0))=30,DAY(SU$4)=30),DAY(LOOKUP($F18,TenantNames,TenantStartDates))=DAY(SU$4)),IF((LOOKUP($F18,TenantNames,TenantEndDates)-SU$4)&lt;=31,LOOKUP($F18,TenantNames,TenantTotalRevenues)-SUM($JA18:ST18),LOOKUP($F18,TenantNames,TenantMonthlyRents)),IF(AND((SUMIF($G$4:AHB$4,"&lt;"&amp;SU$4,$G18:AHB18))&gt;SUMIFS(TransactionAmounts,TenantSources,$F18,'Filtered Data'!$C$2:$C23,"&lt;"&amp;SU$4),SU$4&lt;TODAY()),"Late","Occupied")),)))</f>
        <v/>
      </c>
      <c r="SV18" s="33" t="str">
        <f>IF(ISBLANK($F18),,IF(TODAY()=SV$4,"Today",IF(AND(LOOKUP($F18,TenantNames,TenantStartDates)&lt;=SV$4,LOOKUP($F18,TenantNames,TenantEndDates)&gt;=SV$4),IF(OR(AND(DAY(LOOKUP($F18,TenantNames,TenantStartDates))&gt;28,DAY(EOMONTH(SV$4,0))=28,DAY(SV$4)=28),AND(DAY(LOOKUP($F18,TenantNames,TenantStartDates))&gt;30,DAY(EOMONTH(SV$4,0))=30,DAY(SV$4)=30),DAY(LOOKUP($F18,TenantNames,TenantStartDates))=DAY(SV$4)),IF((LOOKUP($F18,TenantNames,TenantEndDates)-SV$4)&lt;=31,LOOKUP($F18,TenantNames,TenantTotalRevenues)-SUM($JA18:SU18),LOOKUP($F18,TenantNames,TenantMonthlyRents)),IF(AND((SUMIF($G$4:AHB$4,"&lt;"&amp;SV$4,$G18:AHB18))&gt;SUMIFS(TransactionAmounts,TenantSources,$F18,'Filtered Data'!$C$2:$C23,"&lt;"&amp;SV$4),SV$4&lt;TODAY()),"Late","Occupied")),)))</f>
        <v/>
      </c>
      <c r="SW18" s="33" t="str">
        <f>IF(ISBLANK($F18),,IF(TODAY()=SW$4,"Today",IF(AND(LOOKUP($F18,TenantNames,TenantStartDates)&lt;=SW$4,LOOKUP($F18,TenantNames,TenantEndDates)&gt;=SW$4),IF(OR(AND(DAY(LOOKUP($F18,TenantNames,TenantStartDates))&gt;28,DAY(EOMONTH(SW$4,0))=28,DAY(SW$4)=28),AND(DAY(LOOKUP($F18,TenantNames,TenantStartDates))&gt;30,DAY(EOMONTH(SW$4,0))=30,DAY(SW$4)=30),DAY(LOOKUP($F18,TenantNames,TenantStartDates))=DAY(SW$4)),IF((LOOKUP($F18,TenantNames,TenantEndDates)-SW$4)&lt;=31,LOOKUP($F18,TenantNames,TenantTotalRevenues)-SUM($JA18:SV18),LOOKUP($F18,TenantNames,TenantMonthlyRents)),IF(AND((SUMIF($G$4:AHB$4,"&lt;"&amp;SW$4,$G18:AHB18))&gt;SUMIFS(TransactionAmounts,TenantSources,$F18,'Filtered Data'!$C$2:$C23,"&lt;"&amp;SW$4),SW$4&lt;TODAY()),"Late","Occupied")),)))</f>
        <v/>
      </c>
      <c r="SX18" s="33" t="str">
        <f>IF(ISBLANK($F18),,IF(TODAY()=SX$4,"Today",IF(AND(LOOKUP($F18,TenantNames,TenantStartDates)&lt;=SX$4,LOOKUP($F18,TenantNames,TenantEndDates)&gt;=SX$4),IF(OR(AND(DAY(LOOKUP($F18,TenantNames,TenantStartDates))&gt;28,DAY(EOMONTH(SX$4,0))=28,DAY(SX$4)=28),AND(DAY(LOOKUP($F18,TenantNames,TenantStartDates))&gt;30,DAY(EOMONTH(SX$4,0))=30,DAY(SX$4)=30),DAY(LOOKUP($F18,TenantNames,TenantStartDates))=DAY(SX$4)),IF((LOOKUP($F18,TenantNames,TenantEndDates)-SX$4)&lt;=31,LOOKUP($F18,TenantNames,TenantTotalRevenues)-SUM($JA18:SW18),LOOKUP($F18,TenantNames,TenantMonthlyRents)),IF(AND((SUMIF($G$4:AHB$4,"&lt;"&amp;SX$4,$G18:AHB18))&gt;SUMIFS(TransactionAmounts,TenantSources,$F18,'Filtered Data'!$C$2:$C23,"&lt;"&amp;SX$4),SX$4&lt;TODAY()),"Late","Occupied")),)))</f>
        <v/>
      </c>
      <c r="SY18" s="33" t="str">
        <f>IF(ISBLANK($F18),,IF(TODAY()=SY$4,"Today",IF(AND(LOOKUP($F18,TenantNames,TenantStartDates)&lt;=SY$4,LOOKUP($F18,TenantNames,TenantEndDates)&gt;=SY$4),IF(OR(AND(DAY(LOOKUP($F18,TenantNames,TenantStartDates))&gt;28,DAY(EOMONTH(SY$4,0))=28,DAY(SY$4)=28),AND(DAY(LOOKUP($F18,TenantNames,TenantStartDates))&gt;30,DAY(EOMONTH(SY$4,0))=30,DAY(SY$4)=30),DAY(LOOKUP($F18,TenantNames,TenantStartDates))=DAY(SY$4)),IF((LOOKUP($F18,TenantNames,TenantEndDates)-SY$4)&lt;=31,LOOKUP($F18,TenantNames,TenantTotalRevenues)-SUM($JA18:SX18),LOOKUP($F18,TenantNames,TenantMonthlyRents)),IF(AND((SUMIF($G$4:AHB$4,"&lt;"&amp;SY$4,$G18:AHB18))&gt;SUMIFS(TransactionAmounts,TenantSources,$F18,'Filtered Data'!$C$2:$C23,"&lt;"&amp;SY$4),SY$4&lt;TODAY()),"Late","Occupied")),)))</f>
        <v/>
      </c>
      <c r="SZ18" s="33" t="str">
        <f>IF(ISBLANK($F18),,IF(TODAY()=SZ$4,"Today",IF(AND(LOOKUP($F18,TenantNames,TenantStartDates)&lt;=SZ$4,LOOKUP($F18,TenantNames,TenantEndDates)&gt;=SZ$4),IF(OR(AND(DAY(LOOKUP($F18,TenantNames,TenantStartDates))&gt;28,DAY(EOMONTH(SZ$4,0))=28,DAY(SZ$4)=28),AND(DAY(LOOKUP($F18,TenantNames,TenantStartDates))&gt;30,DAY(EOMONTH(SZ$4,0))=30,DAY(SZ$4)=30),DAY(LOOKUP($F18,TenantNames,TenantStartDates))=DAY(SZ$4)),IF((LOOKUP($F18,TenantNames,TenantEndDates)-SZ$4)&lt;=31,LOOKUP($F18,TenantNames,TenantTotalRevenues)-SUM($JA18:SY18),LOOKUP($F18,TenantNames,TenantMonthlyRents)),IF(AND((SUMIF($G$4:AHB$4,"&lt;"&amp;SZ$4,$G18:AHB18))&gt;SUMIFS(TransactionAmounts,TenantSources,$F18,'Filtered Data'!$C$2:$C23,"&lt;"&amp;SZ$4),SZ$4&lt;TODAY()),"Late","Occupied")),)))</f>
        <v/>
      </c>
      <c r="TA18" s="33" t="str">
        <f>IF(ISBLANK($F18),,IF(TODAY()=TA$4,"Today",IF(AND(LOOKUP($F18,TenantNames,TenantStartDates)&lt;=TA$4,LOOKUP($F18,TenantNames,TenantEndDates)&gt;=TA$4),IF(OR(AND(DAY(LOOKUP($F18,TenantNames,TenantStartDates))&gt;28,DAY(EOMONTH(TA$4,0))=28,DAY(TA$4)=28),AND(DAY(LOOKUP($F18,TenantNames,TenantStartDates))&gt;30,DAY(EOMONTH(TA$4,0))=30,DAY(TA$4)=30),DAY(LOOKUP($F18,TenantNames,TenantStartDates))=DAY(TA$4)),IF((LOOKUP($F18,TenantNames,TenantEndDates)-TA$4)&lt;=31,LOOKUP($F18,TenantNames,TenantTotalRevenues)-SUM($JA18:SZ18),LOOKUP($F18,TenantNames,TenantMonthlyRents)),IF(AND((SUMIF($G$4:AHB$4,"&lt;"&amp;TA$4,$G18:AHB18))&gt;SUMIFS(TransactionAmounts,TenantSources,$F18,'Filtered Data'!$C$2:$C23,"&lt;"&amp;TA$4),TA$4&lt;TODAY()),"Late","Occupied")),)))</f>
        <v/>
      </c>
      <c r="TB18" s="33" t="str">
        <f>IF(ISBLANK($F18),,IF(TODAY()=TB$4,"Today",IF(AND(LOOKUP($F18,TenantNames,TenantStartDates)&lt;=TB$4,LOOKUP($F18,TenantNames,TenantEndDates)&gt;=TB$4),IF(OR(AND(DAY(LOOKUP($F18,TenantNames,TenantStartDates))&gt;28,DAY(EOMONTH(TB$4,0))=28,DAY(TB$4)=28),AND(DAY(LOOKUP($F18,TenantNames,TenantStartDates))&gt;30,DAY(EOMONTH(TB$4,0))=30,DAY(TB$4)=30),DAY(LOOKUP($F18,TenantNames,TenantStartDates))=DAY(TB$4)),IF((LOOKUP($F18,TenantNames,TenantEndDates)-TB$4)&lt;=31,LOOKUP($F18,TenantNames,TenantTotalRevenues)-SUM($JA18:TA18),LOOKUP($F18,TenantNames,TenantMonthlyRents)),IF(AND((SUMIF($G$4:AHB$4,"&lt;"&amp;TB$4,$G18:AHB18))&gt;SUMIFS(TransactionAmounts,TenantSources,$F18,'Filtered Data'!$C$2:$C23,"&lt;"&amp;TB$4),TB$4&lt;TODAY()),"Late","Occupied")),)))</f>
        <v/>
      </c>
      <c r="TC18" s="33" t="str">
        <f>IF(ISBLANK($F18),,IF(TODAY()=TC$4,"Today",IF(AND(LOOKUP($F18,TenantNames,TenantStartDates)&lt;=TC$4,LOOKUP($F18,TenantNames,TenantEndDates)&gt;=TC$4),IF(OR(AND(DAY(LOOKUP($F18,TenantNames,TenantStartDates))&gt;28,DAY(EOMONTH(TC$4,0))=28,DAY(TC$4)=28),AND(DAY(LOOKUP($F18,TenantNames,TenantStartDates))&gt;30,DAY(EOMONTH(TC$4,0))=30,DAY(TC$4)=30),DAY(LOOKUP($F18,TenantNames,TenantStartDates))=DAY(TC$4)),IF((LOOKUP($F18,TenantNames,TenantEndDates)-TC$4)&lt;=31,LOOKUP($F18,TenantNames,TenantTotalRevenues)-SUM($JA18:TB18),LOOKUP($F18,TenantNames,TenantMonthlyRents)),IF(AND((SUMIF($G$4:AHB$4,"&lt;"&amp;TC$4,$G18:AHB18))&gt;SUMIFS(TransactionAmounts,TenantSources,$F18,'Filtered Data'!$C$2:$C23,"&lt;"&amp;TC$4),TC$4&lt;TODAY()),"Late","Occupied")),)))</f>
        <v/>
      </c>
      <c r="TD18" s="33" t="str">
        <f>IF(ISBLANK($F18),,IF(TODAY()=TD$4,"Today",IF(AND(LOOKUP($F18,TenantNames,TenantStartDates)&lt;=TD$4,LOOKUP($F18,TenantNames,TenantEndDates)&gt;=TD$4),IF(OR(AND(DAY(LOOKUP($F18,TenantNames,TenantStartDates))&gt;28,DAY(EOMONTH(TD$4,0))=28,DAY(TD$4)=28),AND(DAY(LOOKUP($F18,TenantNames,TenantStartDates))&gt;30,DAY(EOMONTH(TD$4,0))=30,DAY(TD$4)=30),DAY(LOOKUP($F18,TenantNames,TenantStartDates))=DAY(TD$4)),IF((LOOKUP($F18,TenantNames,TenantEndDates)-TD$4)&lt;=31,LOOKUP($F18,TenantNames,TenantTotalRevenues)-SUM($JA18:TC18),LOOKUP($F18,TenantNames,TenantMonthlyRents)),IF(AND((SUMIF($G$4:AHB$4,"&lt;"&amp;TD$4,$G18:AHB18))&gt;SUMIFS(TransactionAmounts,TenantSources,$F18,'Filtered Data'!$C$2:$C23,"&lt;"&amp;TD$4),TD$4&lt;TODAY()),"Late","Occupied")),)))</f>
        <v/>
      </c>
      <c r="TE18" s="33" t="str">
        <f>IF(ISBLANK($F18),,IF(TODAY()=TE$4,"Today",IF(AND(LOOKUP($F18,TenantNames,TenantStartDates)&lt;=TE$4,LOOKUP($F18,TenantNames,TenantEndDates)&gt;=TE$4),IF(OR(AND(DAY(LOOKUP($F18,TenantNames,TenantStartDates))&gt;28,DAY(EOMONTH(TE$4,0))=28,DAY(TE$4)=28),AND(DAY(LOOKUP($F18,TenantNames,TenantStartDates))&gt;30,DAY(EOMONTH(TE$4,0))=30,DAY(TE$4)=30),DAY(LOOKUP($F18,TenantNames,TenantStartDates))=DAY(TE$4)),IF((LOOKUP($F18,TenantNames,TenantEndDates)-TE$4)&lt;=31,LOOKUP($F18,TenantNames,TenantTotalRevenues)-SUM($JA18:TD18),LOOKUP($F18,TenantNames,TenantMonthlyRents)),IF(AND((SUMIF($G$4:AHB$4,"&lt;"&amp;TE$4,$G18:AHB18))&gt;SUMIFS(TransactionAmounts,TenantSources,$F18,'Filtered Data'!$C$2:$C23,"&lt;"&amp;TE$4),TE$4&lt;TODAY()),"Late","Occupied")),)))</f>
        <v/>
      </c>
      <c r="TF18" s="33" t="str">
        <f>IF(ISBLANK($F18),,IF(TODAY()=TF$4,"Today",IF(AND(LOOKUP($F18,TenantNames,TenantStartDates)&lt;=TF$4,LOOKUP($F18,TenantNames,TenantEndDates)&gt;=TF$4),IF(OR(AND(DAY(LOOKUP($F18,TenantNames,TenantStartDates))&gt;28,DAY(EOMONTH(TF$4,0))=28,DAY(TF$4)=28),AND(DAY(LOOKUP($F18,TenantNames,TenantStartDates))&gt;30,DAY(EOMONTH(TF$4,0))=30,DAY(TF$4)=30),DAY(LOOKUP($F18,TenantNames,TenantStartDates))=DAY(TF$4)),IF((LOOKUP($F18,TenantNames,TenantEndDates)-TF$4)&lt;=31,LOOKUP($F18,TenantNames,TenantTotalRevenues)-SUM($JA18:TE18),LOOKUP($F18,TenantNames,TenantMonthlyRents)),IF(AND((SUMIF($G$4:AHB$4,"&lt;"&amp;TF$4,$G18:AHB18))&gt;SUMIFS(TransactionAmounts,TenantSources,$F18,'Filtered Data'!$C$2:$C23,"&lt;"&amp;TF$4),TF$4&lt;TODAY()),"Late","Occupied")),)))</f>
        <v/>
      </c>
      <c r="TG18" s="33" t="str">
        <f>IF(ISBLANK($F18),,IF(TODAY()=TG$4,"Today",IF(AND(LOOKUP($F18,TenantNames,TenantStartDates)&lt;=TG$4,LOOKUP($F18,TenantNames,TenantEndDates)&gt;=TG$4),IF(OR(AND(DAY(LOOKUP($F18,TenantNames,TenantStartDates))&gt;28,DAY(EOMONTH(TG$4,0))=28,DAY(TG$4)=28),AND(DAY(LOOKUP($F18,TenantNames,TenantStartDates))&gt;30,DAY(EOMONTH(TG$4,0))=30,DAY(TG$4)=30),DAY(LOOKUP($F18,TenantNames,TenantStartDates))=DAY(TG$4)),IF((LOOKUP($F18,TenantNames,TenantEndDates)-TG$4)&lt;=31,LOOKUP($F18,TenantNames,TenantTotalRevenues)-SUM($JA18:TF18),LOOKUP($F18,TenantNames,TenantMonthlyRents)),IF(AND((SUMIF($G$4:AHB$4,"&lt;"&amp;TG$4,$G18:AHB18))&gt;SUMIFS(TransactionAmounts,TenantSources,$F18,'Filtered Data'!$C$2:$C23,"&lt;"&amp;TG$4),TG$4&lt;TODAY()),"Late","Occupied")),)))</f>
        <v/>
      </c>
      <c r="TH18" s="33" t="str">
        <f>IF(ISBLANK($F18),,IF(TODAY()=TH$4,"Today",IF(AND(LOOKUP($F18,TenantNames,TenantStartDates)&lt;=TH$4,LOOKUP($F18,TenantNames,TenantEndDates)&gt;=TH$4),IF(OR(AND(DAY(LOOKUP($F18,TenantNames,TenantStartDates))&gt;28,DAY(EOMONTH(TH$4,0))=28,DAY(TH$4)=28),AND(DAY(LOOKUP($F18,TenantNames,TenantStartDates))&gt;30,DAY(EOMONTH(TH$4,0))=30,DAY(TH$4)=30),DAY(LOOKUP($F18,TenantNames,TenantStartDates))=DAY(TH$4)),IF((LOOKUP($F18,TenantNames,TenantEndDates)-TH$4)&lt;=31,LOOKUP($F18,TenantNames,TenantTotalRevenues)-SUM($JA18:TG18),LOOKUP($F18,TenantNames,TenantMonthlyRents)),IF(AND((SUMIF($G$4:AHB$4,"&lt;"&amp;TH$4,$G18:AHB18))&gt;SUMIFS(TransactionAmounts,TenantSources,$F18,'Filtered Data'!$C$2:$C23,"&lt;"&amp;TH$4),TH$4&lt;TODAY()),"Late","Occupied")),)))</f>
        <v/>
      </c>
      <c r="TI18" s="33" t="str">
        <f>IF(ISBLANK($F18),,IF(TODAY()=TI$4,"Today",IF(AND(LOOKUP($F18,TenantNames,TenantStartDates)&lt;=TI$4,LOOKUP($F18,TenantNames,TenantEndDates)&gt;=TI$4),IF(OR(AND(DAY(LOOKUP($F18,TenantNames,TenantStartDates))&gt;28,DAY(EOMONTH(TI$4,0))=28,DAY(TI$4)=28),AND(DAY(LOOKUP($F18,TenantNames,TenantStartDates))&gt;30,DAY(EOMONTH(TI$4,0))=30,DAY(TI$4)=30),DAY(LOOKUP($F18,TenantNames,TenantStartDates))=DAY(TI$4)),IF((LOOKUP($F18,TenantNames,TenantEndDates)-TI$4)&lt;=31,LOOKUP($F18,TenantNames,TenantTotalRevenues)-SUM($JA18:TH18),LOOKUP($F18,TenantNames,TenantMonthlyRents)),IF(AND((SUMIF($G$4:AHB$4,"&lt;"&amp;TI$4,$G18:AHB18))&gt;SUMIFS(TransactionAmounts,TenantSources,$F18,'Filtered Data'!$C$2:$C23,"&lt;"&amp;TI$4),TI$4&lt;TODAY()),"Late","Occupied")),)))</f>
        <v/>
      </c>
      <c r="TJ18" s="33" t="str">
        <f>IF(ISBLANK($F18),,IF(TODAY()=TJ$4,"Today",IF(AND(LOOKUP($F18,TenantNames,TenantStartDates)&lt;=TJ$4,LOOKUP($F18,TenantNames,TenantEndDates)&gt;=TJ$4),IF(OR(AND(DAY(LOOKUP($F18,TenantNames,TenantStartDates))&gt;28,DAY(EOMONTH(TJ$4,0))=28,DAY(TJ$4)=28),AND(DAY(LOOKUP($F18,TenantNames,TenantStartDates))&gt;30,DAY(EOMONTH(TJ$4,0))=30,DAY(TJ$4)=30),DAY(LOOKUP($F18,TenantNames,TenantStartDates))=DAY(TJ$4)),IF((LOOKUP($F18,TenantNames,TenantEndDates)-TJ$4)&lt;=31,LOOKUP($F18,TenantNames,TenantTotalRevenues)-SUM($JA18:TI18),LOOKUP($F18,TenantNames,TenantMonthlyRents)),IF(AND((SUMIF($G$4:AHB$4,"&lt;"&amp;TJ$4,$G18:AHB18))&gt;SUMIFS(TransactionAmounts,TenantSources,$F18,'Filtered Data'!$C$2:$C23,"&lt;"&amp;TJ$4),TJ$4&lt;TODAY()),"Late","Occupied")),)))</f>
        <v/>
      </c>
      <c r="TK18" s="33" t="str">
        <f>IF(ISBLANK($F18),,IF(TODAY()=TK$4,"Today",IF(AND(LOOKUP($F18,TenantNames,TenantStartDates)&lt;=TK$4,LOOKUP($F18,TenantNames,TenantEndDates)&gt;=TK$4),IF(OR(AND(DAY(LOOKUP($F18,TenantNames,TenantStartDates))&gt;28,DAY(EOMONTH(TK$4,0))=28,DAY(TK$4)=28),AND(DAY(LOOKUP($F18,TenantNames,TenantStartDates))&gt;30,DAY(EOMONTH(TK$4,0))=30,DAY(TK$4)=30),DAY(LOOKUP($F18,TenantNames,TenantStartDates))=DAY(TK$4)),IF((LOOKUP($F18,TenantNames,TenantEndDates)-TK$4)&lt;=31,LOOKUP($F18,TenantNames,TenantTotalRevenues)-SUM($JA18:TJ18),LOOKUP($F18,TenantNames,TenantMonthlyRents)),IF(AND((SUMIF($G$4:AHB$4,"&lt;"&amp;TK$4,$G18:AHB18))&gt;SUMIFS(TransactionAmounts,TenantSources,$F18,'Filtered Data'!$C$2:$C23,"&lt;"&amp;TK$4),TK$4&lt;TODAY()),"Late","Occupied")),)))</f>
        <v/>
      </c>
      <c r="TL18" s="33" t="str">
        <f>IF(ISBLANK($F18),,IF(TODAY()=TL$4,"Today",IF(AND(LOOKUP($F18,TenantNames,TenantStartDates)&lt;=TL$4,LOOKUP($F18,TenantNames,TenantEndDates)&gt;=TL$4),IF(OR(AND(DAY(LOOKUP($F18,TenantNames,TenantStartDates))&gt;28,DAY(EOMONTH(TL$4,0))=28,DAY(TL$4)=28),AND(DAY(LOOKUP($F18,TenantNames,TenantStartDates))&gt;30,DAY(EOMONTH(TL$4,0))=30,DAY(TL$4)=30),DAY(LOOKUP($F18,TenantNames,TenantStartDates))=DAY(TL$4)),IF((LOOKUP($F18,TenantNames,TenantEndDates)-TL$4)&lt;=31,LOOKUP($F18,TenantNames,TenantTotalRevenues)-SUM($JA18:TK18),LOOKUP($F18,TenantNames,TenantMonthlyRents)),IF(AND((SUMIF($G$4:AHB$4,"&lt;"&amp;TL$4,$G18:AHB18))&gt;SUMIFS(TransactionAmounts,TenantSources,$F18,'Filtered Data'!$C$2:$C23,"&lt;"&amp;TL$4),TL$4&lt;TODAY()),"Late","Occupied")),)))</f>
        <v/>
      </c>
      <c r="TM18" s="33" t="str">
        <f>IF(ISBLANK($F18),,IF(TODAY()=TM$4,"Today",IF(AND(LOOKUP($F18,TenantNames,TenantStartDates)&lt;=TM$4,LOOKUP($F18,TenantNames,TenantEndDates)&gt;=TM$4),IF(OR(AND(DAY(LOOKUP($F18,TenantNames,TenantStartDates))&gt;28,DAY(EOMONTH(TM$4,0))=28,DAY(TM$4)=28),AND(DAY(LOOKUP($F18,TenantNames,TenantStartDates))&gt;30,DAY(EOMONTH(TM$4,0))=30,DAY(TM$4)=30),DAY(LOOKUP($F18,TenantNames,TenantStartDates))=DAY(TM$4)),IF((LOOKUP($F18,TenantNames,TenantEndDates)-TM$4)&lt;=31,LOOKUP($F18,TenantNames,TenantTotalRevenues)-SUM($JA18:TL18),LOOKUP($F18,TenantNames,TenantMonthlyRents)),IF(AND((SUMIF($G$4:AHB$4,"&lt;"&amp;TM$4,$G18:AHB18))&gt;SUMIFS(TransactionAmounts,TenantSources,$F18,'Filtered Data'!$C$2:$C23,"&lt;"&amp;TM$4),TM$4&lt;TODAY()),"Late","Occupied")),)))</f>
        <v/>
      </c>
      <c r="TN18" s="33" t="str">
        <f>IF(ISBLANK($F18),,IF(TODAY()=TN$4,"Today",IF(AND(LOOKUP($F18,TenantNames,TenantStartDates)&lt;=TN$4,LOOKUP($F18,TenantNames,TenantEndDates)&gt;=TN$4),IF(OR(AND(DAY(LOOKUP($F18,TenantNames,TenantStartDates))&gt;28,DAY(EOMONTH(TN$4,0))=28,DAY(TN$4)=28),AND(DAY(LOOKUP($F18,TenantNames,TenantStartDates))&gt;30,DAY(EOMONTH(TN$4,0))=30,DAY(TN$4)=30),DAY(LOOKUP($F18,TenantNames,TenantStartDates))=DAY(TN$4)),IF((LOOKUP($F18,TenantNames,TenantEndDates)-TN$4)&lt;=31,LOOKUP($F18,TenantNames,TenantTotalRevenues)-SUM($JA18:TM18),LOOKUP($F18,TenantNames,TenantMonthlyRents)),IF(AND((SUMIF($G$4:AHB$4,"&lt;"&amp;TN$4,$G18:AHB18))&gt;SUMIFS(TransactionAmounts,TenantSources,$F18,'Filtered Data'!$C$2:$C23,"&lt;"&amp;TN$4),TN$4&lt;TODAY()),"Late","Occupied")),)))</f>
        <v/>
      </c>
      <c r="TO18" s="33" t="str">
        <f>IF(ISBLANK($F18),,IF(TODAY()=TO$4,"Today",IF(AND(LOOKUP($F18,TenantNames,TenantStartDates)&lt;=TO$4,LOOKUP($F18,TenantNames,TenantEndDates)&gt;=TO$4),IF(OR(AND(DAY(LOOKUP($F18,TenantNames,TenantStartDates))&gt;28,DAY(EOMONTH(TO$4,0))=28,DAY(TO$4)=28),AND(DAY(LOOKUP($F18,TenantNames,TenantStartDates))&gt;30,DAY(EOMONTH(TO$4,0))=30,DAY(TO$4)=30),DAY(LOOKUP($F18,TenantNames,TenantStartDates))=DAY(TO$4)),IF((LOOKUP($F18,TenantNames,TenantEndDates)-TO$4)&lt;=31,LOOKUP($F18,TenantNames,TenantTotalRevenues)-SUM($JA18:TN18),LOOKUP($F18,TenantNames,TenantMonthlyRents)),IF(AND((SUMIF($G$4:AHB$4,"&lt;"&amp;TO$4,$G18:AHB18))&gt;SUMIFS(TransactionAmounts,TenantSources,$F18,'Filtered Data'!$C$2:$C23,"&lt;"&amp;TO$4),TO$4&lt;TODAY()),"Late","Occupied")),)))</f>
        <v/>
      </c>
      <c r="TP18" s="33" t="str">
        <f>IF(ISBLANK($F18),,IF(TODAY()=TP$4,"Today",IF(AND(LOOKUP($F18,TenantNames,TenantStartDates)&lt;=TP$4,LOOKUP($F18,TenantNames,TenantEndDates)&gt;=TP$4),IF(OR(AND(DAY(LOOKUP($F18,TenantNames,TenantStartDates))&gt;28,DAY(EOMONTH(TP$4,0))=28,DAY(TP$4)=28),AND(DAY(LOOKUP($F18,TenantNames,TenantStartDates))&gt;30,DAY(EOMONTH(TP$4,0))=30,DAY(TP$4)=30),DAY(LOOKUP($F18,TenantNames,TenantStartDates))=DAY(TP$4)),IF((LOOKUP($F18,TenantNames,TenantEndDates)-TP$4)&lt;=31,LOOKUP($F18,TenantNames,TenantTotalRevenues)-SUM($JA18:TO18),LOOKUP($F18,TenantNames,TenantMonthlyRents)),IF(AND((SUMIF($G$4:AHB$4,"&lt;"&amp;TP$4,$G18:AHB18))&gt;SUMIFS(TransactionAmounts,TenantSources,$F18,'Filtered Data'!$C$2:$C23,"&lt;"&amp;TP$4),TP$4&lt;TODAY()),"Late","Occupied")),)))</f>
        <v/>
      </c>
      <c r="TQ18" s="33" t="str">
        <f>IF(ISBLANK($F18),,IF(TODAY()=TQ$4,"Today",IF(AND(LOOKUP($F18,TenantNames,TenantStartDates)&lt;=TQ$4,LOOKUP($F18,TenantNames,TenantEndDates)&gt;=TQ$4),IF(OR(AND(DAY(LOOKUP($F18,TenantNames,TenantStartDates))&gt;28,DAY(EOMONTH(TQ$4,0))=28,DAY(TQ$4)=28),AND(DAY(LOOKUP($F18,TenantNames,TenantStartDates))&gt;30,DAY(EOMONTH(TQ$4,0))=30,DAY(TQ$4)=30),DAY(LOOKUP($F18,TenantNames,TenantStartDates))=DAY(TQ$4)),IF((LOOKUP($F18,TenantNames,TenantEndDates)-TQ$4)&lt;=31,LOOKUP($F18,TenantNames,TenantTotalRevenues)-SUM($JA18:TP18),LOOKUP($F18,TenantNames,TenantMonthlyRents)),IF(AND((SUMIF($G$4:AHB$4,"&lt;"&amp;TQ$4,$G18:AHB18))&gt;SUMIFS(TransactionAmounts,TenantSources,$F18,'Filtered Data'!$C$2:$C23,"&lt;"&amp;TQ$4),TQ$4&lt;TODAY()),"Late","Occupied")),)))</f>
        <v/>
      </c>
      <c r="TR18" s="33" t="str">
        <f>IF(ISBLANK($F18),,IF(TODAY()=TR$4,"Today",IF(AND(LOOKUP($F18,TenantNames,TenantStartDates)&lt;=TR$4,LOOKUP($F18,TenantNames,TenantEndDates)&gt;=TR$4),IF(OR(AND(DAY(LOOKUP($F18,TenantNames,TenantStartDates))&gt;28,DAY(EOMONTH(TR$4,0))=28,DAY(TR$4)=28),AND(DAY(LOOKUP($F18,TenantNames,TenantStartDates))&gt;30,DAY(EOMONTH(TR$4,0))=30,DAY(TR$4)=30),DAY(LOOKUP($F18,TenantNames,TenantStartDates))=DAY(TR$4)),IF((LOOKUP($F18,TenantNames,TenantEndDates)-TR$4)&lt;=31,LOOKUP($F18,TenantNames,TenantTotalRevenues)-SUM($JA18:TQ18),LOOKUP($F18,TenantNames,TenantMonthlyRents)),IF(AND((SUMIF($G$4:AHB$4,"&lt;"&amp;TR$4,$G18:AHB18))&gt;SUMIFS(TransactionAmounts,TenantSources,$F18,'Filtered Data'!$C$2:$C23,"&lt;"&amp;TR$4),TR$4&lt;TODAY()),"Late","Occupied")),)))</f>
        <v/>
      </c>
      <c r="TS18" s="33" t="str">
        <f>IF(ISBLANK($F18),,IF(TODAY()=TS$4,"Today",IF(AND(LOOKUP($F18,TenantNames,TenantStartDates)&lt;=TS$4,LOOKUP($F18,TenantNames,TenantEndDates)&gt;=TS$4),IF(OR(AND(DAY(LOOKUP($F18,TenantNames,TenantStartDates))&gt;28,DAY(EOMONTH(TS$4,0))=28,DAY(TS$4)=28),AND(DAY(LOOKUP($F18,TenantNames,TenantStartDates))&gt;30,DAY(EOMONTH(TS$4,0))=30,DAY(TS$4)=30),DAY(LOOKUP($F18,TenantNames,TenantStartDates))=DAY(TS$4)),IF((LOOKUP($F18,TenantNames,TenantEndDates)-TS$4)&lt;=31,LOOKUP($F18,TenantNames,TenantTotalRevenues)-SUM($JA18:TR18),LOOKUP($F18,TenantNames,TenantMonthlyRents)),IF(AND((SUMIF($G$4:AHB$4,"&lt;"&amp;TS$4,$G18:AHB18))&gt;SUMIFS(TransactionAmounts,TenantSources,$F18,'Filtered Data'!$C$2:$C23,"&lt;"&amp;TS$4),TS$4&lt;TODAY()),"Late","Occupied")),)))</f>
        <v/>
      </c>
      <c r="TT18" s="33" t="str">
        <f>IF(ISBLANK($F18),,IF(TODAY()=TT$4,"Today",IF(AND(LOOKUP($F18,TenantNames,TenantStartDates)&lt;=TT$4,LOOKUP($F18,TenantNames,TenantEndDates)&gt;=TT$4),IF(OR(AND(DAY(LOOKUP($F18,TenantNames,TenantStartDates))&gt;28,DAY(EOMONTH(TT$4,0))=28,DAY(TT$4)=28),AND(DAY(LOOKUP($F18,TenantNames,TenantStartDates))&gt;30,DAY(EOMONTH(TT$4,0))=30,DAY(TT$4)=30),DAY(LOOKUP($F18,TenantNames,TenantStartDates))=DAY(TT$4)),IF((LOOKUP($F18,TenantNames,TenantEndDates)-TT$4)&lt;=31,LOOKUP($F18,TenantNames,TenantTotalRevenues)-SUM($JA18:TS18),LOOKUP($F18,TenantNames,TenantMonthlyRents)),IF(AND((SUMIF($G$4:AHB$4,"&lt;"&amp;TT$4,$G18:AHB18))&gt;SUMIFS(TransactionAmounts,TenantSources,$F18,'Filtered Data'!$C$2:$C23,"&lt;"&amp;TT$4),TT$4&lt;TODAY()),"Late","Occupied")),)))</f>
        <v/>
      </c>
      <c r="TU18" s="33" t="str">
        <f>IF(ISBLANK($F18),,IF(TODAY()=TU$4,"Today",IF(AND(LOOKUP($F18,TenantNames,TenantStartDates)&lt;=TU$4,LOOKUP($F18,TenantNames,TenantEndDates)&gt;=TU$4),IF(OR(AND(DAY(LOOKUP($F18,TenantNames,TenantStartDates))&gt;28,DAY(EOMONTH(TU$4,0))=28,DAY(TU$4)=28),AND(DAY(LOOKUP($F18,TenantNames,TenantStartDates))&gt;30,DAY(EOMONTH(TU$4,0))=30,DAY(TU$4)=30),DAY(LOOKUP($F18,TenantNames,TenantStartDates))=DAY(TU$4)),IF((LOOKUP($F18,TenantNames,TenantEndDates)-TU$4)&lt;=31,LOOKUP($F18,TenantNames,TenantTotalRevenues)-SUM($JA18:TT18),LOOKUP($F18,TenantNames,TenantMonthlyRents)),IF(AND((SUMIF($G$4:AHB$4,"&lt;"&amp;TU$4,$G18:AHB18))&gt;SUMIFS(TransactionAmounts,TenantSources,$F18,'Filtered Data'!$C$2:$C23,"&lt;"&amp;TU$4),TU$4&lt;TODAY()),"Late","Occupied")),)))</f>
        <v/>
      </c>
      <c r="TV18" s="33" t="str">
        <f>IF(ISBLANK($F18),,IF(TODAY()=TV$4,"Today",IF(AND(LOOKUP($F18,TenantNames,TenantStartDates)&lt;=TV$4,LOOKUP($F18,TenantNames,TenantEndDates)&gt;=TV$4),IF(OR(AND(DAY(LOOKUP($F18,TenantNames,TenantStartDates))&gt;28,DAY(EOMONTH(TV$4,0))=28,DAY(TV$4)=28),AND(DAY(LOOKUP($F18,TenantNames,TenantStartDates))&gt;30,DAY(EOMONTH(TV$4,0))=30,DAY(TV$4)=30),DAY(LOOKUP($F18,TenantNames,TenantStartDates))=DAY(TV$4)),IF((LOOKUP($F18,TenantNames,TenantEndDates)-TV$4)&lt;=31,LOOKUP($F18,TenantNames,TenantTotalRevenues)-SUM($JA18:TU18),LOOKUP($F18,TenantNames,TenantMonthlyRents)),IF(AND((SUMIF($G$4:AHB$4,"&lt;"&amp;TV$4,$G18:AHB18))&gt;SUMIFS(TransactionAmounts,TenantSources,$F18,'Filtered Data'!$C$2:$C23,"&lt;"&amp;TV$4),TV$4&lt;TODAY()),"Late","Occupied")),)))</f>
        <v/>
      </c>
      <c r="TW18" s="33" t="str">
        <f>IF(ISBLANK($F18),,IF(TODAY()=TW$4,"Today",IF(AND(LOOKUP($F18,TenantNames,TenantStartDates)&lt;=TW$4,LOOKUP($F18,TenantNames,TenantEndDates)&gt;=TW$4),IF(OR(AND(DAY(LOOKUP($F18,TenantNames,TenantStartDates))&gt;28,DAY(EOMONTH(TW$4,0))=28,DAY(TW$4)=28),AND(DAY(LOOKUP($F18,TenantNames,TenantStartDates))&gt;30,DAY(EOMONTH(TW$4,0))=30,DAY(TW$4)=30),DAY(LOOKUP($F18,TenantNames,TenantStartDates))=DAY(TW$4)),IF((LOOKUP($F18,TenantNames,TenantEndDates)-TW$4)&lt;=31,LOOKUP($F18,TenantNames,TenantTotalRevenues)-SUM($JA18:TV18),LOOKUP($F18,TenantNames,TenantMonthlyRents)),IF(AND((SUMIF($G$4:AHB$4,"&lt;"&amp;TW$4,$G18:AHB18))&gt;SUMIFS(TransactionAmounts,TenantSources,$F18,'Filtered Data'!$C$2:$C23,"&lt;"&amp;TW$4),TW$4&lt;TODAY()),"Late","Occupied")),)))</f>
        <v/>
      </c>
      <c r="TX18" s="33" t="str">
        <f>IF(ISBLANK($F18),,IF(TODAY()=TX$4,"Today",IF(AND(LOOKUP($F18,TenantNames,TenantStartDates)&lt;=TX$4,LOOKUP($F18,TenantNames,TenantEndDates)&gt;=TX$4),IF(OR(AND(DAY(LOOKUP($F18,TenantNames,TenantStartDates))&gt;28,DAY(EOMONTH(TX$4,0))=28,DAY(TX$4)=28),AND(DAY(LOOKUP($F18,TenantNames,TenantStartDates))&gt;30,DAY(EOMONTH(TX$4,0))=30,DAY(TX$4)=30),DAY(LOOKUP($F18,TenantNames,TenantStartDates))=DAY(TX$4)),IF((LOOKUP($F18,TenantNames,TenantEndDates)-TX$4)&lt;=31,LOOKUP($F18,TenantNames,TenantTotalRevenues)-SUM($JA18:TW18),LOOKUP($F18,TenantNames,TenantMonthlyRents)),IF(AND((SUMIF($G$4:AHB$4,"&lt;"&amp;TX$4,$G18:AHB18))&gt;SUMIFS(TransactionAmounts,TenantSources,$F18,'Filtered Data'!$C$2:$C23,"&lt;"&amp;TX$4),TX$4&lt;TODAY()),"Late","Occupied")),)))</f>
        <v/>
      </c>
      <c r="TY18" s="33" t="str">
        <f>IF(ISBLANK($F18),,IF(TODAY()=TY$4,"Today",IF(AND(LOOKUP($F18,TenantNames,TenantStartDates)&lt;=TY$4,LOOKUP($F18,TenantNames,TenantEndDates)&gt;=TY$4),IF(OR(AND(DAY(LOOKUP($F18,TenantNames,TenantStartDates))&gt;28,DAY(EOMONTH(TY$4,0))=28,DAY(TY$4)=28),AND(DAY(LOOKUP($F18,TenantNames,TenantStartDates))&gt;30,DAY(EOMONTH(TY$4,0))=30,DAY(TY$4)=30),DAY(LOOKUP($F18,TenantNames,TenantStartDates))=DAY(TY$4)),IF((LOOKUP($F18,TenantNames,TenantEndDates)-TY$4)&lt;=31,LOOKUP($F18,TenantNames,TenantTotalRevenues)-SUM($JA18:TX18),LOOKUP($F18,TenantNames,TenantMonthlyRents)),IF(AND((SUMIF($G$4:AHB$4,"&lt;"&amp;TY$4,$G18:AHB18))&gt;SUMIFS(TransactionAmounts,TenantSources,$F18,'Filtered Data'!$C$2:$C23,"&lt;"&amp;TY$4),TY$4&lt;TODAY()),"Late","Occupied")),)))</f>
        <v/>
      </c>
      <c r="TZ18" s="33" t="str">
        <f>IF(ISBLANK($F18),,IF(TODAY()=TZ$4,"Today",IF(AND(LOOKUP($F18,TenantNames,TenantStartDates)&lt;=TZ$4,LOOKUP($F18,TenantNames,TenantEndDates)&gt;=TZ$4),IF(OR(AND(DAY(LOOKUP($F18,TenantNames,TenantStartDates))&gt;28,DAY(EOMONTH(TZ$4,0))=28,DAY(TZ$4)=28),AND(DAY(LOOKUP($F18,TenantNames,TenantStartDates))&gt;30,DAY(EOMONTH(TZ$4,0))=30,DAY(TZ$4)=30),DAY(LOOKUP($F18,TenantNames,TenantStartDates))=DAY(TZ$4)),IF((LOOKUP($F18,TenantNames,TenantEndDates)-TZ$4)&lt;=31,LOOKUP($F18,TenantNames,TenantTotalRevenues)-SUM($JA18:TY18),LOOKUP($F18,TenantNames,TenantMonthlyRents)),IF(AND((SUMIF($G$4:AHB$4,"&lt;"&amp;TZ$4,$G18:AHB18))&gt;SUMIFS(TransactionAmounts,TenantSources,$F18,'Filtered Data'!$C$2:$C23,"&lt;"&amp;TZ$4),TZ$4&lt;TODAY()),"Late","Occupied")),)))</f>
        <v/>
      </c>
      <c r="UA18" s="33" t="str">
        <f>IF(ISBLANK($F18),,IF(TODAY()=UA$4,"Today",IF(AND(LOOKUP($F18,TenantNames,TenantStartDates)&lt;=UA$4,LOOKUP($F18,TenantNames,TenantEndDates)&gt;=UA$4),IF(OR(AND(DAY(LOOKUP($F18,TenantNames,TenantStartDates))&gt;28,DAY(EOMONTH(UA$4,0))=28,DAY(UA$4)=28),AND(DAY(LOOKUP($F18,TenantNames,TenantStartDates))&gt;30,DAY(EOMONTH(UA$4,0))=30,DAY(UA$4)=30),DAY(LOOKUP($F18,TenantNames,TenantStartDates))=DAY(UA$4)),IF((LOOKUP($F18,TenantNames,TenantEndDates)-UA$4)&lt;=31,LOOKUP($F18,TenantNames,TenantTotalRevenues)-SUM($JA18:TZ18),LOOKUP($F18,TenantNames,TenantMonthlyRents)),IF(AND((SUMIF($G$4:AHB$4,"&lt;"&amp;UA$4,$G18:AHB18))&gt;SUMIFS(TransactionAmounts,TenantSources,$F18,'Filtered Data'!$C$2:$C23,"&lt;"&amp;UA$4),UA$4&lt;TODAY()),"Late","Occupied")),)))</f>
        <v/>
      </c>
      <c r="UB18" s="33" t="str">
        <f>IF(ISBLANK($F18),,IF(TODAY()=UB$4,"Today",IF(AND(LOOKUP($F18,TenantNames,TenantStartDates)&lt;=UB$4,LOOKUP($F18,TenantNames,TenantEndDates)&gt;=UB$4),IF(OR(AND(DAY(LOOKUP($F18,TenantNames,TenantStartDates))&gt;28,DAY(EOMONTH(UB$4,0))=28,DAY(UB$4)=28),AND(DAY(LOOKUP($F18,TenantNames,TenantStartDates))&gt;30,DAY(EOMONTH(UB$4,0))=30,DAY(UB$4)=30),DAY(LOOKUP($F18,TenantNames,TenantStartDates))=DAY(UB$4)),IF((LOOKUP($F18,TenantNames,TenantEndDates)-UB$4)&lt;=31,LOOKUP($F18,TenantNames,TenantTotalRevenues)-SUM($JA18:UA18),LOOKUP($F18,TenantNames,TenantMonthlyRents)),IF(AND((SUMIF($G$4:AHB$4,"&lt;"&amp;UB$4,$G18:AHB18))&gt;SUMIFS(TransactionAmounts,TenantSources,$F18,'Filtered Data'!$C$2:$C23,"&lt;"&amp;UB$4),UB$4&lt;TODAY()),"Late","Occupied")),)))</f>
        <v/>
      </c>
      <c r="UC18" s="33" t="str">
        <f>IF(ISBLANK($F18),,IF(TODAY()=UC$4,"Today",IF(AND(LOOKUP($F18,TenantNames,TenantStartDates)&lt;=UC$4,LOOKUP($F18,TenantNames,TenantEndDates)&gt;=UC$4),IF(OR(AND(DAY(LOOKUP($F18,TenantNames,TenantStartDates))&gt;28,DAY(EOMONTH(UC$4,0))=28,DAY(UC$4)=28),AND(DAY(LOOKUP($F18,TenantNames,TenantStartDates))&gt;30,DAY(EOMONTH(UC$4,0))=30,DAY(UC$4)=30),DAY(LOOKUP($F18,TenantNames,TenantStartDates))=DAY(UC$4)),IF((LOOKUP($F18,TenantNames,TenantEndDates)-UC$4)&lt;=31,LOOKUP($F18,TenantNames,TenantTotalRevenues)-SUM($JA18:UB18),LOOKUP($F18,TenantNames,TenantMonthlyRents)),IF(AND((SUMIF($G$4:AHB$4,"&lt;"&amp;UC$4,$G18:AHB18))&gt;SUMIFS(TransactionAmounts,TenantSources,$F18,'Filtered Data'!$C$2:$C23,"&lt;"&amp;UC$4),UC$4&lt;TODAY()),"Late","Occupied")),)))</f>
        <v/>
      </c>
      <c r="UD18" s="33" t="str">
        <f>IF(ISBLANK($F18),,IF(TODAY()=UD$4,"Today",IF(AND(LOOKUP($F18,TenantNames,TenantStartDates)&lt;=UD$4,LOOKUP($F18,TenantNames,TenantEndDates)&gt;=UD$4),IF(OR(AND(DAY(LOOKUP($F18,TenantNames,TenantStartDates))&gt;28,DAY(EOMONTH(UD$4,0))=28,DAY(UD$4)=28),AND(DAY(LOOKUP($F18,TenantNames,TenantStartDates))&gt;30,DAY(EOMONTH(UD$4,0))=30,DAY(UD$4)=30),DAY(LOOKUP($F18,TenantNames,TenantStartDates))=DAY(UD$4)),IF((LOOKUP($F18,TenantNames,TenantEndDates)-UD$4)&lt;=31,LOOKUP($F18,TenantNames,TenantTotalRevenues)-SUM($JA18:UC18),LOOKUP($F18,TenantNames,TenantMonthlyRents)),IF(AND((SUMIF($G$4:AHB$4,"&lt;"&amp;UD$4,$G18:AHB18))&gt;SUMIFS(TransactionAmounts,TenantSources,$F18,'Filtered Data'!$C$2:$C23,"&lt;"&amp;UD$4),UD$4&lt;TODAY()),"Late","Occupied")),)))</f>
        <v/>
      </c>
      <c r="UE18" s="33" t="str">
        <f>IF(ISBLANK($F18),,IF(TODAY()=UE$4,"Today",IF(AND(LOOKUP($F18,TenantNames,TenantStartDates)&lt;=UE$4,LOOKUP($F18,TenantNames,TenantEndDates)&gt;=UE$4),IF(OR(AND(DAY(LOOKUP($F18,TenantNames,TenantStartDates))&gt;28,DAY(EOMONTH(UE$4,0))=28,DAY(UE$4)=28),AND(DAY(LOOKUP($F18,TenantNames,TenantStartDates))&gt;30,DAY(EOMONTH(UE$4,0))=30,DAY(UE$4)=30),DAY(LOOKUP($F18,TenantNames,TenantStartDates))=DAY(UE$4)),IF((LOOKUP($F18,TenantNames,TenantEndDates)-UE$4)&lt;=31,LOOKUP($F18,TenantNames,TenantTotalRevenues)-SUM($JA18:UD18),LOOKUP($F18,TenantNames,TenantMonthlyRents)),IF(AND((SUMIF($G$4:AHB$4,"&lt;"&amp;UE$4,$G18:AHB18))&gt;SUMIFS(TransactionAmounts,TenantSources,$F18,'Filtered Data'!$C$2:$C23,"&lt;"&amp;UE$4),UE$4&lt;TODAY()),"Late","Occupied")),)))</f>
        <v/>
      </c>
      <c r="UF18" s="33" t="str">
        <f>IF(ISBLANK($F18),,IF(TODAY()=UF$4,"Today",IF(AND(LOOKUP($F18,TenantNames,TenantStartDates)&lt;=UF$4,LOOKUP($F18,TenantNames,TenantEndDates)&gt;=UF$4),IF(OR(AND(DAY(LOOKUP($F18,TenantNames,TenantStartDates))&gt;28,DAY(EOMONTH(UF$4,0))=28,DAY(UF$4)=28),AND(DAY(LOOKUP($F18,TenantNames,TenantStartDates))&gt;30,DAY(EOMONTH(UF$4,0))=30,DAY(UF$4)=30),DAY(LOOKUP($F18,TenantNames,TenantStartDates))=DAY(UF$4)),IF((LOOKUP($F18,TenantNames,TenantEndDates)-UF$4)&lt;=31,LOOKUP($F18,TenantNames,TenantTotalRevenues)-SUM($JA18:UE18),LOOKUP($F18,TenantNames,TenantMonthlyRents)),IF(AND((SUMIF($G$4:AHB$4,"&lt;"&amp;UF$4,$G18:AHB18))&gt;SUMIFS(TransactionAmounts,TenantSources,$F18,'Filtered Data'!$C$2:$C23,"&lt;"&amp;UF$4),UF$4&lt;TODAY()),"Late","Occupied")),)))</f>
        <v/>
      </c>
      <c r="UG18" s="33" t="str">
        <f>IF(ISBLANK($F18),,IF(TODAY()=UG$4,"Today",IF(AND(LOOKUP($F18,TenantNames,TenantStartDates)&lt;=UG$4,LOOKUP($F18,TenantNames,TenantEndDates)&gt;=UG$4),IF(OR(AND(DAY(LOOKUP($F18,TenantNames,TenantStartDates))&gt;28,DAY(EOMONTH(UG$4,0))=28,DAY(UG$4)=28),AND(DAY(LOOKUP($F18,TenantNames,TenantStartDates))&gt;30,DAY(EOMONTH(UG$4,0))=30,DAY(UG$4)=30),DAY(LOOKUP($F18,TenantNames,TenantStartDates))=DAY(UG$4)),IF((LOOKUP($F18,TenantNames,TenantEndDates)-UG$4)&lt;=31,LOOKUP($F18,TenantNames,TenantTotalRevenues)-SUM($JA18:UF18),LOOKUP($F18,TenantNames,TenantMonthlyRents)),IF(AND((SUMIF($G$4:AHB$4,"&lt;"&amp;UG$4,$G18:AHB18))&gt;SUMIFS(TransactionAmounts,TenantSources,$F18,'Filtered Data'!$C$2:$C23,"&lt;"&amp;UG$4),UG$4&lt;TODAY()),"Late","Occupied")),)))</f>
        <v/>
      </c>
      <c r="UH18" s="33" t="str">
        <f>IF(ISBLANK($F18),,IF(TODAY()=UH$4,"Today",IF(AND(LOOKUP($F18,TenantNames,TenantStartDates)&lt;=UH$4,LOOKUP($F18,TenantNames,TenantEndDates)&gt;=UH$4),IF(OR(AND(DAY(LOOKUP($F18,TenantNames,TenantStartDates))&gt;28,DAY(EOMONTH(UH$4,0))=28,DAY(UH$4)=28),AND(DAY(LOOKUP($F18,TenantNames,TenantStartDates))&gt;30,DAY(EOMONTH(UH$4,0))=30,DAY(UH$4)=30),DAY(LOOKUP($F18,TenantNames,TenantStartDates))=DAY(UH$4)),IF((LOOKUP($F18,TenantNames,TenantEndDates)-UH$4)&lt;=31,LOOKUP($F18,TenantNames,TenantTotalRevenues)-SUM($JA18:UG18),LOOKUP($F18,TenantNames,TenantMonthlyRents)),IF(AND((SUMIF($G$4:AHB$4,"&lt;"&amp;UH$4,$G18:AHB18))&gt;SUMIFS(TransactionAmounts,TenantSources,$F18,'Filtered Data'!$C$2:$C23,"&lt;"&amp;UH$4),UH$4&lt;TODAY()),"Late","Occupied")),)))</f>
        <v/>
      </c>
      <c r="UI18" s="33" t="str">
        <f>IF(ISBLANK($F18),,IF(TODAY()=UI$4,"Today",IF(AND(LOOKUP($F18,TenantNames,TenantStartDates)&lt;=UI$4,LOOKUP($F18,TenantNames,TenantEndDates)&gt;=UI$4),IF(OR(AND(DAY(LOOKUP($F18,TenantNames,TenantStartDates))&gt;28,DAY(EOMONTH(UI$4,0))=28,DAY(UI$4)=28),AND(DAY(LOOKUP($F18,TenantNames,TenantStartDates))&gt;30,DAY(EOMONTH(UI$4,0))=30,DAY(UI$4)=30),DAY(LOOKUP($F18,TenantNames,TenantStartDates))=DAY(UI$4)),IF((LOOKUP($F18,TenantNames,TenantEndDates)-UI$4)&lt;=31,LOOKUP($F18,TenantNames,TenantTotalRevenues)-SUM($JA18:UH18),LOOKUP($F18,TenantNames,TenantMonthlyRents)),IF(AND((SUMIF($G$4:AHB$4,"&lt;"&amp;UI$4,$G18:AHB18))&gt;SUMIFS(TransactionAmounts,TenantSources,$F18,'Filtered Data'!$C$2:$C23,"&lt;"&amp;UI$4),UI$4&lt;TODAY()),"Late","Occupied")),)))</f>
        <v/>
      </c>
      <c r="UJ18" s="33" t="str">
        <f>IF(ISBLANK($F18),,IF(TODAY()=UJ$4,"Today",IF(AND(LOOKUP($F18,TenantNames,TenantStartDates)&lt;=UJ$4,LOOKUP($F18,TenantNames,TenantEndDates)&gt;=UJ$4),IF(OR(AND(DAY(LOOKUP($F18,TenantNames,TenantStartDates))&gt;28,DAY(EOMONTH(UJ$4,0))=28,DAY(UJ$4)=28),AND(DAY(LOOKUP($F18,TenantNames,TenantStartDates))&gt;30,DAY(EOMONTH(UJ$4,0))=30,DAY(UJ$4)=30),DAY(LOOKUP($F18,TenantNames,TenantStartDates))=DAY(UJ$4)),IF((LOOKUP($F18,TenantNames,TenantEndDates)-UJ$4)&lt;=31,LOOKUP($F18,TenantNames,TenantTotalRevenues)-SUM($JA18:UI18),LOOKUP($F18,TenantNames,TenantMonthlyRents)),IF(AND((SUMIF($G$4:AHB$4,"&lt;"&amp;UJ$4,$G18:AHB18))&gt;SUMIFS(TransactionAmounts,TenantSources,$F18,'Filtered Data'!$C$2:$C23,"&lt;"&amp;UJ$4),UJ$4&lt;TODAY()),"Late","Occupied")),)))</f>
        <v/>
      </c>
      <c r="UK18" s="33" t="str">
        <f>IF(ISBLANK($F18),,IF(TODAY()=UK$4,"Today",IF(AND(LOOKUP($F18,TenantNames,TenantStartDates)&lt;=UK$4,LOOKUP($F18,TenantNames,TenantEndDates)&gt;=UK$4),IF(OR(AND(DAY(LOOKUP($F18,TenantNames,TenantStartDates))&gt;28,DAY(EOMONTH(UK$4,0))=28,DAY(UK$4)=28),AND(DAY(LOOKUP($F18,TenantNames,TenantStartDates))&gt;30,DAY(EOMONTH(UK$4,0))=30,DAY(UK$4)=30),DAY(LOOKUP($F18,TenantNames,TenantStartDates))=DAY(UK$4)),IF((LOOKUP($F18,TenantNames,TenantEndDates)-UK$4)&lt;=31,LOOKUP($F18,TenantNames,TenantTotalRevenues)-SUM($JA18:UJ18),LOOKUP($F18,TenantNames,TenantMonthlyRents)),IF(AND((SUMIF($G$4:AHB$4,"&lt;"&amp;UK$4,$G18:AHB18))&gt;SUMIFS(TransactionAmounts,TenantSources,$F18,'Filtered Data'!$C$2:$C23,"&lt;"&amp;UK$4),UK$4&lt;TODAY()),"Late","Occupied")),)))</f>
        <v/>
      </c>
      <c r="UL18" s="33" t="str">
        <f>IF(ISBLANK($F18),,IF(TODAY()=UL$4,"Today",IF(AND(LOOKUP($F18,TenantNames,TenantStartDates)&lt;=UL$4,LOOKUP($F18,TenantNames,TenantEndDates)&gt;=UL$4),IF(OR(AND(DAY(LOOKUP($F18,TenantNames,TenantStartDates))&gt;28,DAY(EOMONTH(UL$4,0))=28,DAY(UL$4)=28),AND(DAY(LOOKUP($F18,TenantNames,TenantStartDates))&gt;30,DAY(EOMONTH(UL$4,0))=30,DAY(UL$4)=30),DAY(LOOKUP($F18,TenantNames,TenantStartDates))=DAY(UL$4)),IF((LOOKUP($F18,TenantNames,TenantEndDates)-UL$4)&lt;=31,LOOKUP($F18,TenantNames,TenantTotalRevenues)-SUM($JA18:UK18),LOOKUP($F18,TenantNames,TenantMonthlyRents)),IF(AND((SUMIF($G$4:AHB$4,"&lt;"&amp;UL$4,$G18:AHB18))&gt;SUMIFS(TransactionAmounts,TenantSources,$F18,'Filtered Data'!$C$2:$C23,"&lt;"&amp;UL$4),UL$4&lt;TODAY()),"Late","Occupied")),)))</f>
        <v/>
      </c>
      <c r="UM18" s="33" t="str">
        <f>IF(ISBLANK($F18),,IF(TODAY()=UM$4,"Today",IF(AND(LOOKUP($F18,TenantNames,TenantStartDates)&lt;=UM$4,LOOKUP($F18,TenantNames,TenantEndDates)&gt;=UM$4),IF(OR(AND(DAY(LOOKUP($F18,TenantNames,TenantStartDates))&gt;28,DAY(EOMONTH(UM$4,0))=28,DAY(UM$4)=28),AND(DAY(LOOKUP($F18,TenantNames,TenantStartDates))&gt;30,DAY(EOMONTH(UM$4,0))=30,DAY(UM$4)=30),DAY(LOOKUP($F18,TenantNames,TenantStartDates))=DAY(UM$4)),IF((LOOKUP($F18,TenantNames,TenantEndDates)-UM$4)&lt;=31,LOOKUP($F18,TenantNames,TenantTotalRevenues)-SUM($JA18:UL18),LOOKUP($F18,TenantNames,TenantMonthlyRents)),IF(AND((SUMIF($G$4:AHB$4,"&lt;"&amp;UM$4,$G18:AHB18))&gt;SUMIFS(TransactionAmounts,TenantSources,$F18,'Filtered Data'!$C$2:$C23,"&lt;"&amp;UM$4),UM$4&lt;TODAY()),"Late","Occupied")),)))</f>
        <v/>
      </c>
      <c r="UN18" s="33" t="str">
        <f>IF(ISBLANK($F18),,IF(TODAY()=UN$4,"Today",IF(AND(LOOKUP($F18,TenantNames,TenantStartDates)&lt;=UN$4,LOOKUP($F18,TenantNames,TenantEndDates)&gt;=UN$4),IF(OR(AND(DAY(LOOKUP($F18,TenantNames,TenantStartDates))&gt;28,DAY(EOMONTH(UN$4,0))=28,DAY(UN$4)=28),AND(DAY(LOOKUP($F18,TenantNames,TenantStartDates))&gt;30,DAY(EOMONTH(UN$4,0))=30,DAY(UN$4)=30),DAY(LOOKUP($F18,TenantNames,TenantStartDates))=DAY(UN$4)),IF((LOOKUP($F18,TenantNames,TenantEndDates)-UN$4)&lt;=31,LOOKUP($F18,TenantNames,TenantTotalRevenues)-SUM($JA18:UM18),LOOKUP($F18,TenantNames,TenantMonthlyRents)),IF(AND((SUMIF($G$4:AHB$4,"&lt;"&amp;UN$4,$G18:AHB18))&gt;SUMIFS(TransactionAmounts,TenantSources,$F18,'Filtered Data'!$C$2:$C23,"&lt;"&amp;UN$4),UN$4&lt;TODAY()),"Late","Occupied")),)))</f>
        <v/>
      </c>
      <c r="UO18" s="33" t="str">
        <f>IF(ISBLANK($F18),,IF(TODAY()=UO$4,"Today",IF(AND(LOOKUP($F18,TenantNames,TenantStartDates)&lt;=UO$4,LOOKUP($F18,TenantNames,TenantEndDates)&gt;=UO$4),IF(OR(AND(DAY(LOOKUP($F18,TenantNames,TenantStartDates))&gt;28,DAY(EOMONTH(UO$4,0))=28,DAY(UO$4)=28),AND(DAY(LOOKUP($F18,TenantNames,TenantStartDates))&gt;30,DAY(EOMONTH(UO$4,0))=30,DAY(UO$4)=30),DAY(LOOKUP($F18,TenantNames,TenantStartDates))=DAY(UO$4)),IF((LOOKUP($F18,TenantNames,TenantEndDates)-UO$4)&lt;=31,LOOKUP($F18,TenantNames,TenantTotalRevenues)-SUM($JA18:UN18),LOOKUP($F18,TenantNames,TenantMonthlyRents)),IF(AND((SUMIF($G$4:AHB$4,"&lt;"&amp;UO$4,$G18:AHB18))&gt;SUMIFS(TransactionAmounts,TenantSources,$F18,'Filtered Data'!$C$2:$C23,"&lt;"&amp;UO$4),UO$4&lt;TODAY()),"Late","Occupied")),)))</f>
        <v/>
      </c>
      <c r="UP18" s="33" t="str">
        <f>IF(ISBLANK($F18),,IF(TODAY()=UP$4,"Today",IF(AND(LOOKUP($F18,TenantNames,TenantStartDates)&lt;=UP$4,LOOKUP($F18,TenantNames,TenantEndDates)&gt;=UP$4),IF(OR(AND(DAY(LOOKUP($F18,TenantNames,TenantStartDates))&gt;28,DAY(EOMONTH(UP$4,0))=28,DAY(UP$4)=28),AND(DAY(LOOKUP($F18,TenantNames,TenantStartDates))&gt;30,DAY(EOMONTH(UP$4,0))=30,DAY(UP$4)=30),DAY(LOOKUP($F18,TenantNames,TenantStartDates))=DAY(UP$4)),IF((LOOKUP($F18,TenantNames,TenantEndDates)-UP$4)&lt;=31,LOOKUP($F18,TenantNames,TenantTotalRevenues)-SUM($JA18:UO18),LOOKUP($F18,TenantNames,TenantMonthlyRents)),IF(AND((SUMIF($G$4:AHB$4,"&lt;"&amp;UP$4,$G18:AHB18))&gt;SUMIFS(TransactionAmounts,TenantSources,$F18,'Filtered Data'!$C$2:$C23,"&lt;"&amp;UP$4),UP$4&lt;TODAY()),"Late","Occupied")),)))</f>
        <v/>
      </c>
      <c r="UQ18" s="33" t="str">
        <f>IF(ISBLANK($F18),,IF(TODAY()=UQ$4,"Today",IF(AND(LOOKUP($F18,TenantNames,TenantStartDates)&lt;=UQ$4,LOOKUP($F18,TenantNames,TenantEndDates)&gt;=UQ$4),IF(OR(AND(DAY(LOOKUP($F18,TenantNames,TenantStartDates))&gt;28,DAY(EOMONTH(UQ$4,0))=28,DAY(UQ$4)=28),AND(DAY(LOOKUP($F18,TenantNames,TenantStartDates))&gt;30,DAY(EOMONTH(UQ$4,0))=30,DAY(UQ$4)=30),DAY(LOOKUP($F18,TenantNames,TenantStartDates))=DAY(UQ$4)),IF((LOOKUP($F18,TenantNames,TenantEndDates)-UQ$4)&lt;=31,LOOKUP($F18,TenantNames,TenantTotalRevenues)-SUM($JA18:UP18),LOOKUP($F18,TenantNames,TenantMonthlyRents)),IF(AND((SUMIF($G$4:AHB$4,"&lt;"&amp;UQ$4,$G18:AHB18))&gt;SUMIFS(TransactionAmounts,TenantSources,$F18,'Filtered Data'!$C$2:$C23,"&lt;"&amp;UQ$4),UQ$4&lt;TODAY()),"Late","Occupied")),)))</f>
        <v/>
      </c>
      <c r="UR18" s="33" t="str">
        <f>IF(ISBLANK($F18),,IF(TODAY()=UR$4,"Today",IF(AND(LOOKUP($F18,TenantNames,TenantStartDates)&lt;=UR$4,LOOKUP($F18,TenantNames,TenantEndDates)&gt;=UR$4),IF(OR(AND(DAY(LOOKUP($F18,TenantNames,TenantStartDates))&gt;28,DAY(EOMONTH(UR$4,0))=28,DAY(UR$4)=28),AND(DAY(LOOKUP($F18,TenantNames,TenantStartDates))&gt;30,DAY(EOMONTH(UR$4,0))=30,DAY(UR$4)=30),DAY(LOOKUP($F18,TenantNames,TenantStartDates))=DAY(UR$4)),IF((LOOKUP($F18,TenantNames,TenantEndDates)-UR$4)&lt;=31,LOOKUP($F18,TenantNames,TenantTotalRevenues)-SUM($JA18:UQ18),LOOKUP($F18,TenantNames,TenantMonthlyRents)),IF(AND((SUMIF($G$4:AHB$4,"&lt;"&amp;UR$4,$G18:AHB18))&gt;SUMIFS(TransactionAmounts,TenantSources,$F18,'Filtered Data'!$C$2:$C23,"&lt;"&amp;UR$4),UR$4&lt;TODAY()),"Late","Occupied")),)))</f>
        <v/>
      </c>
      <c r="US18" s="33" t="str">
        <f>IF(ISBLANK($F18),,IF(TODAY()=US$4,"Today",IF(AND(LOOKUP($F18,TenantNames,TenantStartDates)&lt;=US$4,LOOKUP($F18,TenantNames,TenantEndDates)&gt;=US$4),IF(OR(AND(DAY(LOOKUP($F18,TenantNames,TenantStartDates))&gt;28,DAY(EOMONTH(US$4,0))=28,DAY(US$4)=28),AND(DAY(LOOKUP($F18,TenantNames,TenantStartDates))&gt;30,DAY(EOMONTH(US$4,0))=30,DAY(US$4)=30),DAY(LOOKUP($F18,TenantNames,TenantStartDates))=DAY(US$4)),IF((LOOKUP($F18,TenantNames,TenantEndDates)-US$4)&lt;=31,LOOKUP($F18,TenantNames,TenantTotalRevenues)-SUM($JA18:UR18),LOOKUP($F18,TenantNames,TenantMonthlyRents)),IF(AND((SUMIF($G$4:AHB$4,"&lt;"&amp;US$4,$G18:AHB18))&gt;SUMIFS(TransactionAmounts,TenantSources,$F18,'Filtered Data'!$C$2:$C23,"&lt;"&amp;US$4),US$4&lt;TODAY()),"Late","Occupied")),)))</f>
        <v/>
      </c>
      <c r="UT18" s="33" t="str">
        <f>IF(ISBLANK($F18),,IF(TODAY()=UT$4,"Today",IF(AND(LOOKUP($F18,TenantNames,TenantStartDates)&lt;=UT$4,LOOKUP($F18,TenantNames,TenantEndDates)&gt;=UT$4),IF(OR(AND(DAY(LOOKUP($F18,TenantNames,TenantStartDates))&gt;28,DAY(EOMONTH(UT$4,0))=28,DAY(UT$4)=28),AND(DAY(LOOKUP($F18,TenantNames,TenantStartDates))&gt;30,DAY(EOMONTH(UT$4,0))=30,DAY(UT$4)=30),DAY(LOOKUP($F18,TenantNames,TenantStartDates))=DAY(UT$4)),IF((LOOKUP($F18,TenantNames,TenantEndDates)-UT$4)&lt;=31,LOOKUP($F18,TenantNames,TenantTotalRevenues)-SUM($JA18:US18),LOOKUP($F18,TenantNames,TenantMonthlyRents)),IF(AND((SUMIF($G$4:AHB$4,"&lt;"&amp;UT$4,$G18:AHB18))&gt;SUMIFS(TransactionAmounts,TenantSources,$F18,'Filtered Data'!$C$2:$C23,"&lt;"&amp;UT$4),UT$4&lt;TODAY()),"Late","Occupied")),)))</f>
        <v/>
      </c>
      <c r="UU18" s="33" t="str">
        <f>IF(ISBLANK($F18),,IF(TODAY()=UU$4,"Today",IF(AND(LOOKUP($F18,TenantNames,TenantStartDates)&lt;=UU$4,LOOKUP($F18,TenantNames,TenantEndDates)&gt;=UU$4),IF(OR(AND(DAY(LOOKUP($F18,TenantNames,TenantStartDates))&gt;28,DAY(EOMONTH(UU$4,0))=28,DAY(UU$4)=28),AND(DAY(LOOKUP($F18,TenantNames,TenantStartDates))&gt;30,DAY(EOMONTH(UU$4,0))=30,DAY(UU$4)=30),DAY(LOOKUP($F18,TenantNames,TenantStartDates))=DAY(UU$4)),IF((LOOKUP($F18,TenantNames,TenantEndDates)-UU$4)&lt;=31,LOOKUP($F18,TenantNames,TenantTotalRevenues)-SUM($JA18:UT18),LOOKUP($F18,TenantNames,TenantMonthlyRents)),IF(AND((SUMIF($G$4:AHB$4,"&lt;"&amp;UU$4,$G18:AHB18))&gt;SUMIFS(TransactionAmounts,TenantSources,$F18,'Filtered Data'!$C$2:$C23,"&lt;"&amp;UU$4),UU$4&lt;TODAY()),"Late","Occupied")),)))</f>
        <v/>
      </c>
      <c r="UV18" s="33" t="str">
        <f>IF(ISBLANK($F18),,IF(TODAY()=UV$4,"Today",IF(AND(LOOKUP($F18,TenantNames,TenantStartDates)&lt;=UV$4,LOOKUP($F18,TenantNames,TenantEndDates)&gt;=UV$4),IF(OR(AND(DAY(LOOKUP($F18,TenantNames,TenantStartDates))&gt;28,DAY(EOMONTH(UV$4,0))=28,DAY(UV$4)=28),AND(DAY(LOOKUP($F18,TenantNames,TenantStartDates))&gt;30,DAY(EOMONTH(UV$4,0))=30,DAY(UV$4)=30),DAY(LOOKUP($F18,TenantNames,TenantStartDates))=DAY(UV$4)),IF((LOOKUP($F18,TenantNames,TenantEndDates)-UV$4)&lt;=31,LOOKUP($F18,TenantNames,TenantTotalRevenues)-SUM($JA18:UU18),LOOKUP($F18,TenantNames,TenantMonthlyRents)),IF(AND((SUMIF($G$4:AHB$4,"&lt;"&amp;UV$4,$G18:AHB18))&gt;SUMIFS(TransactionAmounts,TenantSources,$F18,'Filtered Data'!$C$2:$C23,"&lt;"&amp;UV$4),UV$4&lt;TODAY()),"Late","Occupied")),)))</f>
        <v/>
      </c>
      <c r="UW18" s="33" t="str">
        <f>IF(ISBLANK($F18),,IF(TODAY()=UW$4,"Today",IF(AND(LOOKUP($F18,TenantNames,TenantStartDates)&lt;=UW$4,LOOKUP($F18,TenantNames,TenantEndDates)&gt;=UW$4),IF(OR(AND(DAY(LOOKUP($F18,TenantNames,TenantStartDates))&gt;28,DAY(EOMONTH(UW$4,0))=28,DAY(UW$4)=28),AND(DAY(LOOKUP($F18,TenantNames,TenantStartDates))&gt;30,DAY(EOMONTH(UW$4,0))=30,DAY(UW$4)=30),DAY(LOOKUP($F18,TenantNames,TenantStartDates))=DAY(UW$4)),IF((LOOKUP($F18,TenantNames,TenantEndDates)-UW$4)&lt;=31,LOOKUP($F18,TenantNames,TenantTotalRevenues)-SUM($JA18:UV18),LOOKUP($F18,TenantNames,TenantMonthlyRents)),IF(AND((SUMIF($G$4:AHB$4,"&lt;"&amp;UW$4,$G18:AHB18))&gt;SUMIFS(TransactionAmounts,TenantSources,$F18,'Filtered Data'!$C$2:$C23,"&lt;"&amp;UW$4),UW$4&lt;TODAY()),"Late","Occupied")),)))</f>
        <v/>
      </c>
      <c r="UX18" s="33" t="str">
        <f>IF(ISBLANK($F18),,IF(TODAY()=UX$4,"Today",IF(AND(LOOKUP($F18,TenantNames,TenantStartDates)&lt;=UX$4,LOOKUP($F18,TenantNames,TenantEndDates)&gt;=UX$4),IF(OR(AND(DAY(LOOKUP($F18,TenantNames,TenantStartDates))&gt;28,DAY(EOMONTH(UX$4,0))=28,DAY(UX$4)=28),AND(DAY(LOOKUP($F18,TenantNames,TenantStartDates))&gt;30,DAY(EOMONTH(UX$4,0))=30,DAY(UX$4)=30),DAY(LOOKUP($F18,TenantNames,TenantStartDates))=DAY(UX$4)),IF((LOOKUP($F18,TenantNames,TenantEndDates)-UX$4)&lt;=31,LOOKUP($F18,TenantNames,TenantTotalRevenues)-SUM($JA18:UW18),LOOKUP($F18,TenantNames,TenantMonthlyRents)),IF(AND((SUMIF($G$4:AHB$4,"&lt;"&amp;UX$4,$G18:AHB18))&gt;SUMIFS(TransactionAmounts,TenantSources,$F18,'Filtered Data'!$C$2:$C23,"&lt;"&amp;UX$4),UX$4&lt;TODAY()),"Late","Occupied")),)))</f>
        <v/>
      </c>
      <c r="UY18" s="33" t="str">
        <f>IF(ISBLANK($F18),,IF(TODAY()=UY$4,"Today",IF(AND(LOOKUP($F18,TenantNames,TenantStartDates)&lt;=UY$4,LOOKUP($F18,TenantNames,TenantEndDates)&gt;=UY$4),IF(OR(AND(DAY(LOOKUP($F18,TenantNames,TenantStartDates))&gt;28,DAY(EOMONTH(UY$4,0))=28,DAY(UY$4)=28),AND(DAY(LOOKUP($F18,TenantNames,TenantStartDates))&gt;30,DAY(EOMONTH(UY$4,0))=30,DAY(UY$4)=30),DAY(LOOKUP($F18,TenantNames,TenantStartDates))=DAY(UY$4)),IF((LOOKUP($F18,TenantNames,TenantEndDates)-UY$4)&lt;=31,LOOKUP($F18,TenantNames,TenantTotalRevenues)-SUM($JA18:UX18),LOOKUP($F18,TenantNames,TenantMonthlyRents)),IF(AND((SUMIF($G$4:AHB$4,"&lt;"&amp;UY$4,$G18:AHB18))&gt;SUMIFS(TransactionAmounts,TenantSources,$F18,'Filtered Data'!$C$2:$C23,"&lt;"&amp;UY$4),UY$4&lt;TODAY()),"Late","Occupied")),)))</f>
        <v/>
      </c>
      <c r="UZ18" s="33" t="str">
        <f>IF(ISBLANK($F18),,IF(TODAY()=UZ$4,"Today",IF(AND(LOOKUP($F18,TenantNames,TenantStartDates)&lt;=UZ$4,LOOKUP($F18,TenantNames,TenantEndDates)&gt;=UZ$4),IF(OR(AND(DAY(LOOKUP($F18,TenantNames,TenantStartDates))&gt;28,DAY(EOMONTH(UZ$4,0))=28,DAY(UZ$4)=28),AND(DAY(LOOKUP($F18,TenantNames,TenantStartDates))&gt;30,DAY(EOMONTH(UZ$4,0))=30,DAY(UZ$4)=30),DAY(LOOKUP($F18,TenantNames,TenantStartDates))=DAY(UZ$4)),IF((LOOKUP($F18,TenantNames,TenantEndDates)-UZ$4)&lt;=31,LOOKUP($F18,TenantNames,TenantTotalRevenues)-SUM($JA18:UY18),LOOKUP($F18,TenantNames,TenantMonthlyRents)),IF(AND((SUMIF($G$4:AHB$4,"&lt;"&amp;UZ$4,$G18:AHB18))&gt;SUMIFS(TransactionAmounts,TenantSources,$F18,'Filtered Data'!$C$2:$C23,"&lt;"&amp;UZ$4),UZ$4&lt;TODAY()),"Late","Occupied")),)))</f>
        <v/>
      </c>
      <c r="VA18" s="33" t="str">
        <f>IF(ISBLANK($F18),,IF(TODAY()=VA$4,"Today",IF(AND(LOOKUP($F18,TenantNames,TenantStartDates)&lt;=VA$4,LOOKUP($F18,TenantNames,TenantEndDates)&gt;=VA$4),IF(OR(AND(DAY(LOOKUP($F18,TenantNames,TenantStartDates))&gt;28,DAY(EOMONTH(VA$4,0))=28,DAY(VA$4)=28),AND(DAY(LOOKUP($F18,TenantNames,TenantStartDates))&gt;30,DAY(EOMONTH(VA$4,0))=30,DAY(VA$4)=30),DAY(LOOKUP($F18,TenantNames,TenantStartDates))=DAY(VA$4)),IF((LOOKUP($F18,TenantNames,TenantEndDates)-VA$4)&lt;=31,LOOKUP($F18,TenantNames,TenantTotalRevenues)-SUM($JA18:UZ18),LOOKUP($F18,TenantNames,TenantMonthlyRents)),IF(AND((SUMIF($G$4:AHB$4,"&lt;"&amp;VA$4,$G18:AHB18))&gt;SUMIFS(TransactionAmounts,TenantSources,$F18,'Filtered Data'!$C$2:$C23,"&lt;"&amp;VA$4),VA$4&lt;TODAY()),"Late","Occupied")),)))</f>
        <v/>
      </c>
      <c r="VB18" s="33" t="str">
        <f>IF(ISBLANK($F18),,IF(TODAY()=VB$4,"Today",IF(AND(LOOKUP($F18,TenantNames,TenantStartDates)&lt;=VB$4,LOOKUP($F18,TenantNames,TenantEndDates)&gt;=VB$4),IF(OR(AND(DAY(LOOKUP($F18,TenantNames,TenantStartDates))&gt;28,DAY(EOMONTH(VB$4,0))=28,DAY(VB$4)=28),AND(DAY(LOOKUP($F18,TenantNames,TenantStartDates))&gt;30,DAY(EOMONTH(VB$4,0))=30,DAY(VB$4)=30),DAY(LOOKUP($F18,TenantNames,TenantStartDates))=DAY(VB$4)),IF((LOOKUP($F18,TenantNames,TenantEndDates)-VB$4)&lt;=31,LOOKUP($F18,TenantNames,TenantTotalRevenues)-SUM($JA18:VA18),LOOKUP($F18,TenantNames,TenantMonthlyRents)),IF(AND((SUMIF($G$4:AHB$4,"&lt;"&amp;VB$4,$G18:AHB18))&gt;SUMIFS(TransactionAmounts,TenantSources,$F18,'Filtered Data'!$C$2:$C23,"&lt;"&amp;VB$4),VB$4&lt;TODAY()),"Late","Occupied")),)))</f>
        <v/>
      </c>
      <c r="VC18" s="33" t="str">
        <f>IF(ISBLANK($F18),,IF(TODAY()=VC$4,"Today",IF(AND(LOOKUP($F18,TenantNames,TenantStartDates)&lt;=VC$4,LOOKUP($F18,TenantNames,TenantEndDates)&gt;=VC$4),IF(OR(AND(DAY(LOOKUP($F18,TenantNames,TenantStartDates))&gt;28,DAY(EOMONTH(VC$4,0))=28,DAY(VC$4)=28),AND(DAY(LOOKUP($F18,TenantNames,TenantStartDates))&gt;30,DAY(EOMONTH(VC$4,0))=30,DAY(VC$4)=30),DAY(LOOKUP($F18,TenantNames,TenantStartDates))=DAY(VC$4)),IF((LOOKUP($F18,TenantNames,TenantEndDates)-VC$4)&lt;=31,LOOKUP($F18,TenantNames,TenantTotalRevenues)-SUM($JA18:VB18),LOOKUP($F18,TenantNames,TenantMonthlyRents)),IF(AND((SUMIF($G$4:AHB$4,"&lt;"&amp;VC$4,$G18:AHB18))&gt;SUMIFS(TransactionAmounts,TenantSources,$F18,'Filtered Data'!$C$2:$C23,"&lt;"&amp;VC$4),VC$4&lt;TODAY()),"Late","Occupied")),)))</f>
        <v/>
      </c>
      <c r="VD18" s="33" t="str">
        <f>IF(ISBLANK($F18),,IF(TODAY()=VD$4,"Today",IF(AND(LOOKUP($F18,TenantNames,TenantStartDates)&lt;=VD$4,LOOKUP($F18,TenantNames,TenantEndDates)&gt;=VD$4),IF(OR(AND(DAY(LOOKUP($F18,TenantNames,TenantStartDates))&gt;28,DAY(EOMONTH(VD$4,0))=28,DAY(VD$4)=28),AND(DAY(LOOKUP($F18,TenantNames,TenantStartDates))&gt;30,DAY(EOMONTH(VD$4,0))=30,DAY(VD$4)=30),DAY(LOOKUP($F18,TenantNames,TenantStartDates))=DAY(VD$4)),IF((LOOKUP($F18,TenantNames,TenantEndDates)-VD$4)&lt;=31,LOOKUP($F18,TenantNames,TenantTotalRevenues)-SUM($JA18:VC18),LOOKUP($F18,TenantNames,TenantMonthlyRents)),IF(AND((SUMIF($G$4:AHB$4,"&lt;"&amp;VD$4,$G18:AHB18))&gt;SUMIFS(TransactionAmounts,TenantSources,$F18,'Filtered Data'!$C$2:$C23,"&lt;"&amp;VD$4),VD$4&lt;TODAY()),"Late","Occupied")),)))</f>
        <v/>
      </c>
      <c r="VE18" s="33" t="str">
        <f>IF(ISBLANK($F18),,IF(TODAY()=VE$4,"Today",IF(AND(LOOKUP($F18,TenantNames,TenantStartDates)&lt;=VE$4,LOOKUP($F18,TenantNames,TenantEndDates)&gt;=VE$4),IF(OR(AND(DAY(LOOKUP($F18,TenantNames,TenantStartDates))&gt;28,DAY(EOMONTH(VE$4,0))=28,DAY(VE$4)=28),AND(DAY(LOOKUP($F18,TenantNames,TenantStartDates))&gt;30,DAY(EOMONTH(VE$4,0))=30,DAY(VE$4)=30),DAY(LOOKUP($F18,TenantNames,TenantStartDates))=DAY(VE$4)),IF((LOOKUP($F18,TenantNames,TenantEndDates)-VE$4)&lt;=31,LOOKUP($F18,TenantNames,TenantTotalRevenues)-SUM($JA18:VD18),LOOKUP($F18,TenantNames,TenantMonthlyRents)),IF(AND((SUMIF($G$4:AHB$4,"&lt;"&amp;VE$4,$G18:AHB18))&gt;SUMIFS(TransactionAmounts,TenantSources,$F18,'Filtered Data'!$C$2:$C23,"&lt;"&amp;VE$4),VE$4&lt;TODAY()),"Late","Occupied")),)))</f>
        <v/>
      </c>
      <c r="VF18" s="33" t="str">
        <f>IF(ISBLANK($F18),,IF(TODAY()=VF$4,"Today",IF(AND(LOOKUP($F18,TenantNames,TenantStartDates)&lt;=VF$4,LOOKUP($F18,TenantNames,TenantEndDates)&gt;=VF$4),IF(OR(AND(DAY(LOOKUP($F18,TenantNames,TenantStartDates))&gt;28,DAY(EOMONTH(VF$4,0))=28,DAY(VF$4)=28),AND(DAY(LOOKUP($F18,TenantNames,TenantStartDates))&gt;30,DAY(EOMONTH(VF$4,0))=30,DAY(VF$4)=30),DAY(LOOKUP($F18,TenantNames,TenantStartDates))=DAY(VF$4)),IF((LOOKUP($F18,TenantNames,TenantEndDates)-VF$4)&lt;=31,LOOKUP($F18,TenantNames,TenantTotalRevenues)-SUM($JA18:VE18),LOOKUP($F18,TenantNames,TenantMonthlyRents)),IF(AND((SUMIF($G$4:AHB$4,"&lt;"&amp;VF$4,$G18:AHB18))&gt;SUMIFS(TransactionAmounts,TenantSources,$F18,'Filtered Data'!$C$2:$C23,"&lt;"&amp;VF$4),VF$4&lt;TODAY()),"Late","Occupied")),)))</f>
        <v/>
      </c>
      <c r="VG18" s="33" t="str">
        <f>IF(ISBLANK($F18),,IF(TODAY()=VG$4,"Today",IF(AND(LOOKUP($F18,TenantNames,TenantStartDates)&lt;=VG$4,LOOKUP($F18,TenantNames,TenantEndDates)&gt;=VG$4),IF(OR(AND(DAY(LOOKUP($F18,TenantNames,TenantStartDates))&gt;28,DAY(EOMONTH(VG$4,0))=28,DAY(VG$4)=28),AND(DAY(LOOKUP($F18,TenantNames,TenantStartDates))&gt;30,DAY(EOMONTH(VG$4,0))=30,DAY(VG$4)=30),DAY(LOOKUP($F18,TenantNames,TenantStartDates))=DAY(VG$4)),IF((LOOKUP($F18,TenantNames,TenantEndDates)-VG$4)&lt;=31,LOOKUP($F18,TenantNames,TenantTotalRevenues)-SUM($JA18:VF18),LOOKUP($F18,TenantNames,TenantMonthlyRents)),IF(AND((SUMIF($G$4:AHB$4,"&lt;"&amp;VG$4,$G18:AHB18))&gt;SUMIFS(TransactionAmounts,TenantSources,$F18,'Filtered Data'!$C$2:$C23,"&lt;"&amp;VG$4),VG$4&lt;TODAY()),"Late","Occupied")),)))</f>
        <v/>
      </c>
      <c r="VH18" s="33" t="str">
        <f>IF(ISBLANK($F18),,IF(TODAY()=VH$4,"Today",IF(AND(LOOKUP($F18,TenantNames,TenantStartDates)&lt;=VH$4,LOOKUP($F18,TenantNames,TenantEndDates)&gt;=VH$4),IF(OR(AND(DAY(LOOKUP($F18,TenantNames,TenantStartDates))&gt;28,DAY(EOMONTH(VH$4,0))=28,DAY(VH$4)=28),AND(DAY(LOOKUP($F18,TenantNames,TenantStartDates))&gt;30,DAY(EOMONTH(VH$4,0))=30,DAY(VH$4)=30),DAY(LOOKUP($F18,TenantNames,TenantStartDates))=DAY(VH$4)),IF((LOOKUP($F18,TenantNames,TenantEndDates)-VH$4)&lt;=31,LOOKUP($F18,TenantNames,TenantTotalRevenues)-SUM($JA18:VG18),LOOKUP($F18,TenantNames,TenantMonthlyRents)),IF(AND((SUMIF($G$4:AHB$4,"&lt;"&amp;VH$4,$G18:AHB18))&gt;SUMIFS(TransactionAmounts,TenantSources,$F18,'Filtered Data'!$C$2:$C23,"&lt;"&amp;VH$4),VH$4&lt;TODAY()),"Late","Occupied")),)))</f>
        <v/>
      </c>
      <c r="VI18" s="33" t="str">
        <f>IF(ISBLANK($F18),,IF(TODAY()=VI$4,"Today",IF(AND(LOOKUP($F18,TenantNames,TenantStartDates)&lt;=VI$4,LOOKUP($F18,TenantNames,TenantEndDates)&gt;=VI$4),IF(OR(AND(DAY(LOOKUP($F18,TenantNames,TenantStartDates))&gt;28,DAY(EOMONTH(VI$4,0))=28,DAY(VI$4)=28),AND(DAY(LOOKUP($F18,TenantNames,TenantStartDates))&gt;30,DAY(EOMONTH(VI$4,0))=30,DAY(VI$4)=30),DAY(LOOKUP($F18,TenantNames,TenantStartDates))=DAY(VI$4)),IF((LOOKUP($F18,TenantNames,TenantEndDates)-VI$4)&lt;=31,LOOKUP($F18,TenantNames,TenantTotalRevenues)-SUM($JA18:VH18),LOOKUP($F18,TenantNames,TenantMonthlyRents)),IF(AND((SUMIF($G$4:AHB$4,"&lt;"&amp;VI$4,$G18:AHB18))&gt;SUMIFS(TransactionAmounts,TenantSources,$F18,'Filtered Data'!$C$2:$C23,"&lt;"&amp;VI$4),VI$4&lt;TODAY()),"Late","Occupied")),)))</f>
        <v/>
      </c>
      <c r="VJ18" s="33" t="str">
        <f>IF(ISBLANK($F18),,IF(TODAY()=VJ$4,"Today",IF(AND(LOOKUP($F18,TenantNames,TenantStartDates)&lt;=VJ$4,LOOKUP($F18,TenantNames,TenantEndDates)&gt;=VJ$4),IF(OR(AND(DAY(LOOKUP($F18,TenantNames,TenantStartDates))&gt;28,DAY(EOMONTH(VJ$4,0))=28,DAY(VJ$4)=28),AND(DAY(LOOKUP($F18,TenantNames,TenantStartDates))&gt;30,DAY(EOMONTH(VJ$4,0))=30,DAY(VJ$4)=30),DAY(LOOKUP($F18,TenantNames,TenantStartDates))=DAY(VJ$4)),IF((LOOKUP($F18,TenantNames,TenantEndDates)-VJ$4)&lt;=31,LOOKUP($F18,TenantNames,TenantTotalRevenues)-SUM($JA18:VI18),LOOKUP($F18,TenantNames,TenantMonthlyRents)),IF(AND((SUMIF($G$4:AHB$4,"&lt;"&amp;VJ$4,$G18:AHB18))&gt;SUMIFS(TransactionAmounts,TenantSources,$F18,'Filtered Data'!$C$2:$C23,"&lt;"&amp;VJ$4),VJ$4&lt;TODAY()),"Late","Occupied")),)))</f>
        <v/>
      </c>
      <c r="VK18" s="33" t="str">
        <f>IF(ISBLANK($F18),,IF(TODAY()=VK$4,"Today",IF(AND(LOOKUP($F18,TenantNames,TenantStartDates)&lt;=VK$4,LOOKUP($F18,TenantNames,TenantEndDates)&gt;=VK$4),IF(OR(AND(DAY(LOOKUP($F18,TenantNames,TenantStartDates))&gt;28,DAY(EOMONTH(VK$4,0))=28,DAY(VK$4)=28),AND(DAY(LOOKUP($F18,TenantNames,TenantStartDates))&gt;30,DAY(EOMONTH(VK$4,0))=30,DAY(VK$4)=30),DAY(LOOKUP($F18,TenantNames,TenantStartDates))=DAY(VK$4)),IF((LOOKUP($F18,TenantNames,TenantEndDates)-VK$4)&lt;=31,LOOKUP($F18,TenantNames,TenantTotalRevenues)-SUM($JA18:VJ18),LOOKUP($F18,TenantNames,TenantMonthlyRents)),IF(AND((SUMIF($G$4:AHB$4,"&lt;"&amp;VK$4,$G18:AHB18))&gt;SUMIFS(TransactionAmounts,TenantSources,$F18,'Filtered Data'!$C$2:$C23,"&lt;"&amp;VK$4),VK$4&lt;TODAY()),"Late","Occupied")),)))</f>
        <v/>
      </c>
      <c r="VL18" s="33" t="str">
        <f>IF(ISBLANK($F18),,IF(TODAY()=VL$4,"Today",IF(AND(LOOKUP($F18,TenantNames,TenantStartDates)&lt;=VL$4,LOOKUP($F18,TenantNames,TenantEndDates)&gt;=VL$4),IF(OR(AND(DAY(LOOKUP($F18,TenantNames,TenantStartDates))&gt;28,DAY(EOMONTH(VL$4,0))=28,DAY(VL$4)=28),AND(DAY(LOOKUP($F18,TenantNames,TenantStartDates))&gt;30,DAY(EOMONTH(VL$4,0))=30,DAY(VL$4)=30),DAY(LOOKUP($F18,TenantNames,TenantStartDates))=DAY(VL$4)),IF((LOOKUP($F18,TenantNames,TenantEndDates)-VL$4)&lt;=31,LOOKUP($F18,TenantNames,TenantTotalRevenues)-SUM($JA18:VK18),LOOKUP($F18,TenantNames,TenantMonthlyRents)),IF(AND((SUMIF($G$4:AHB$4,"&lt;"&amp;VL$4,$G18:AHB18))&gt;SUMIFS(TransactionAmounts,TenantSources,$F18,'Filtered Data'!$C$2:$C23,"&lt;"&amp;VL$4),VL$4&lt;TODAY()),"Late","Occupied")),)))</f>
        <v/>
      </c>
      <c r="VM18" s="33" t="str">
        <f>IF(ISBLANK($F18),,IF(TODAY()=VM$4,"Today",IF(AND(LOOKUP($F18,TenantNames,TenantStartDates)&lt;=VM$4,LOOKUP($F18,TenantNames,TenantEndDates)&gt;=VM$4),IF(OR(AND(DAY(LOOKUP($F18,TenantNames,TenantStartDates))&gt;28,DAY(EOMONTH(VM$4,0))=28,DAY(VM$4)=28),AND(DAY(LOOKUP($F18,TenantNames,TenantStartDates))&gt;30,DAY(EOMONTH(VM$4,0))=30,DAY(VM$4)=30),DAY(LOOKUP($F18,TenantNames,TenantStartDates))=DAY(VM$4)),IF((LOOKUP($F18,TenantNames,TenantEndDates)-VM$4)&lt;=31,LOOKUP($F18,TenantNames,TenantTotalRevenues)-SUM($JA18:VL18),LOOKUP($F18,TenantNames,TenantMonthlyRents)),IF(AND((SUMIF($G$4:AHB$4,"&lt;"&amp;VM$4,$G18:AHB18))&gt;SUMIFS(TransactionAmounts,TenantSources,$F18,'Filtered Data'!$C$2:$C23,"&lt;"&amp;VM$4),VM$4&lt;TODAY()),"Late","Occupied")),)))</f>
        <v/>
      </c>
      <c r="VN18" s="33" t="str">
        <f>IF(ISBLANK($F18),,IF(TODAY()=VN$4,"Today",IF(AND(LOOKUP($F18,TenantNames,TenantStartDates)&lt;=VN$4,LOOKUP($F18,TenantNames,TenantEndDates)&gt;=VN$4),IF(OR(AND(DAY(LOOKUP($F18,TenantNames,TenantStartDates))&gt;28,DAY(EOMONTH(VN$4,0))=28,DAY(VN$4)=28),AND(DAY(LOOKUP($F18,TenantNames,TenantStartDates))&gt;30,DAY(EOMONTH(VN$4,0))=30,DAY(VN$4)=30),DAY(LOOKUP($F18,TenantNames,TenantStartDates))=DAY(VN$4)),IF((LOOKUP($F18,TenantNames,TenantEndDates)-VN$4)&lt;=31,LOOKUP($F18,TenantNames,TenantTotalRevenues)-SUM($JA18:VM18),LOOKUP($F18,TenantNames,TenantMonthlyRents)),IF(AND((SUMIF($G$4:AHB$4,"&lt;"&amp;VN$4,$G18:AHB18))&gt;SUMIFS(TransactionAmounts,TenantSources,$F18,'Filtered Data'!$C$2:$C23,"&lt;"&amp;VN$4),VN$4&lt;TODAY()),"Late","Occupied")),)))</f>
        <v/>
      </c>
      <c r="VO18" s="33" t="str">
        <f>IF(ISBLANK($F18),,IF(TODAY()=VO$4,"Today",IF(AND(LOOKUP($F18,TenantNames,TenantStartDates)&lt;=VO$4,LOOKUP($F18,TenantNames,TenantEndDates)&gt;=VO$4),IF(OR(AND(DAY(LOOKUP($F18,TenantNames,TenantStartDates))&gt;28,DAY(EOMONTH(VO$4,0))=28,DAY(VO$4)=28),AND(DAY(LOOKUP($F18,TenantNames,TenantStartDates))&gt;30,DAY(EOMONTH(VO$4,0))=30,DAY(VO$4)=30),DAY(LOOKUP($F18,TenantNames,TenantStartDates))=DAY(VO$4)),IF((LOOKUP($F18,TenantNames,TenantEndDates)-VO$4)&lt;=31,LOOKUP($F18,TenantNames,TenantTotalRevenues)-SUM($JA18:VN18),LOOKUP($F18,TenantNames,TenantMonthlyRents)),IF(AND((SUMIF($G$4:AHB$4,"&lt;"&amp;VO$4,$G18:AHB18))&gt;SUMIFS(TransactionAmounts,TenantSources,$F18,'Filtered Data'!$C$2:$C23,"&lt;"&amp;VO$4),VO$4&lt;TODAY()),"Late","Occupied")),)))</f>
        <v/>
      </c>
      <c r="VP18" s="33" t="str">
        <f>IF(ISBLANK($F18),,IF(TODAY()=VP$4,"Today",IF(AND(LOOKUP($F18,TenantNames,TenantStartDates)&lt;=VP$4,LOOKUP($F18,TenantNames,TenantEndDates)&gt;=VP$4),IF(OR(AND(DAY(LOOKUP($F18,TenantNames,TenantStartDates))&gt;28,DAY(EOMONTH(VP$4,0))=28,DAY(VP$4)=28),AND(DAY(LOOKUP($F18,TenantNames,TenantStartDates))&gt;30,DAY(EOMONTH(VP$4,0))=30,DAY(VP$4)=30),DAY(LOOKUP($F18,TenantNames,TenantStartDates))=DAY(VP$4)),IF((LOOKUP($F18,TenantNames,TenantEndDates)-VP$4)&lt;=31,LOOKUP($F18,TenantNames,TenantTotalRevenues)-SUM($JA18:VO18),LOOKUP($F18,TenantNames,TenantMonthlyRents)),IF(AND((SUMIF($G$4:AHB$4,"&lt;"&amp;VP$4,$G18:AHB18))&gt;SUMIFS(TransactionAmounts,TenantSources,$F18,'Filtered Data'!$C$2:$C23,"&lt;"&amp;VP$4),VP$4&lt;TODAY()),"Late","Occupied")),)))</f>
        <v/>
      </c>
      <c r="VQ18" s="33" t="str">
        <f>IF(ISBLANK($F18),,IF(TODAY()=VQ$4,"Today",IF(AND(LOOKUP($F18,TenantNames,TenantStartDates)&lt;=VQ$4,LOOKUP($F18,TenantNames,TenantEndDates)&gt;=VQ$4),IF(OR(AND(DAY(LOOKUP($F18,TenantNames,TenantStartDates))&gt;28,DAY(EOMONTH(VQ$4,0))=28,DAY(VQ$4)=28),AND(DAY(LOOKUP($F18,TenantNames,TenantStartDates))&gt;30,DAY(EOMONTH(VQ$4,0))=30,DAY(VQ$4)=30),DAY(LOOKUP($F18,TenantNames,TenantStartDates))=DAY(VQ$4)),IF((LOOKUP($F18,TenantNames,TenantEndDates)-VQ$4)&lt;=31,LOOKUP($F18,TenantNames,TenantTotalRevenues)-SUM($JA18:VP18),LOOKUP($F18,TenantNames,TenantMonthlyRents)),IF(AND((SUMIF($G$4:AHB$4,"&lt;"&amp;VQ$4,$G18:AHB18))&gt;SUMIFS(TransactionAmounts,TenantSources,$F18,'Filtered Data'!$C$2:$C23,"&lt;"&amp;VQ$4),VQ$4&lt;TODAY()),"Late","Occupied")),)))</f>
        <v/>
      </c>
      <c r="VR18" s="33" t="str">
        <f>IF(ISBLANK($F18),,IF(TODAY()=VR$4,"Today",IF(AND(LOOKUP($F18,TenantNames,TenantStartDates)&lt;=VR$4,LOOKUP($F18,TenantNames,TenantEndDates)&gt;=VR$4),IF(OR(AND(DAY(LOOKUP($F18,TenantNames,TenantStartDates))&gt;28,DAY(EOMONTH(VR$4,0))=28,DAY(VR$4)=28),AND(DAY(LOOKUP($F18,TenantNames,TenantStartDates))&gt;30,DAY(EOMONTH(VR$4,0))=30,DAY(VR$4)=30),DAY(LOOKUP($F18,TenantNames,TenantStartDates))=DAY(VR$4)),IF((LOOKUP($F18,TenantNames,TenantEndDates)-VR$4)&lt;=31,LOOKUP($F18,TenantNames,TenantTotalRevenues)-SUM($JA18:VQ18),LOOKUP($F18,TenantNames,TenantMonthlyRents)),IF(AND((SUMIF($G$4:AHB$4,"&lt;"&amp;VR$4,$G18:AHB18))&gt;SUMIFS(TransactionAmounts,TenantSources,$F18,'Filtered Data'!$C$2:$C23,"&lt;"&amp;VR$4),VR$4&lt;TODAY()),"Late","Occupied")),)))</f>
        <v/>
      </c>
      <c r="VS18" s="33" t="str">
        <f>IF(ISBLANK($F18),,IF(TODAY()=VS$4,"Today",IF(AND(LOOKUP($F18,TenantNames,TenantStartDates)&lt;=VS$4,LOOKUP($F18,TenantNames,TenantEndDates)&gt;=VS$4),IF(OR(AND(DAY(LOOKUP($F18,TenantNames,TenantStartDates))&gt;28,DAY(EOMONTH(VS$4,0))=28,DAY(VS$4)=28),AND(DAY(LOOKUP($F18,TenantNames,TenantStartDates))&gt;30,DAY(EOMONTH(VS$4,0))=30,DAY(VS$4)=30),DAY(LOOKUP($F18,TenantNames,TenantStartDates))=DAY(VS$4)),IF((LOOKUP($F18,TenantNames,TenantEndDates)-VS$4)&lt;=31,LOOKUP($F18,TenantNames,TenantTotalRevenues)-SUM($JA18:VR18),LOOKUP($F18,TenantNames,TenantMonthlyRents)),IF(AND((SUMIF($G$4:AHB$4,"&lt;"&amp;VS$4,$G18:AHB18))&gt;SUMIFS(TransactionAmounts,TenantSources,$F18,'Filtered Data'!$C$2:$C23,"&lt;"&amp;VS$4),VS$4&lt;TODAY()),"Late","Occupied")),)))</f>
        <v/>
      </c>
      <c r="VT18" s="33" t="str">
        <f>IF(ISBLANK($F18),,IF(TODAY()=VT$4,"Today",IF(AND(LOOKUP($F18,TenantNames,TenantStartDates)&lt;=VT$4,LOOKUP($F18,TenantNames,TenantEndDates)&gt;=VT$4),IF(OR(AND(DAY(LOOKUP($F18,TenantNames,TenantStartDates))&gt;28,DAY(EOMONTH(VT$4,0))=28,DAY(VT$4)=28),AND(DAY(LOOKUP($F18,TenantNames,TenantStartDates))&gt;30,DAY(EOMONTH(VT$4,0))=30,DAY(VT$4)=30),DAY(LOOKUP($F18,TenantNames,TenantStartDates))=DAY(VT$4)),IF((LOOKUP($F18,TenantNames,TenantEndDates)-VT$4)&lt;=31,LOOKUP($F18,TenantNames,TenantTotalRevenues)-SUM($JA18:VS18),LOOKUP($F18,TenantNames,TenantMonthlyRents)),IF(AND((SUMIF($G$4:AHB$4,"&lt;"&amp;VT$4,$G18:AHB18))&gt;SUMIFS(TransactionAmounts,TenantSources,$F18,'Filtered Data'!$C$2:$C23,"&lt;"&amp;VT$4),VT$4&lt;TODAY()),"Late","Occupied")),)))</f>
        <v/>
      </c>
      <c r="VU18" s="33" t="str">
        <f>IF(ISBLANK($F18),,IF(TODAY()=VU$4,"Today",IF(AND(LOOKUP($F18,TenantNames,TenantStartDates)&lt;=VU$4,LOOKUP($F18,TenantNames,TenantEndDates)&gt;=VU$4),IF(OR(AND(DAY(LOOKUP($F18,TenantNames,TenantStartDates))&gt;28,DAY(EOMONTH(VU$4,0))=28,DAY(VU$4)=28),AND(DAY(LOOKUP($F18,TenantNames,TenantStartDates))&gt;30,DAY(EOMONTH(VU$4,0))=30,DAY(VU$4)=30),DAY(LOOKUP($F18,TenantNames,TenantStartDates))=DAY(VU$4)),IF((LOOKUP($F18,TenantNames,TenantEndDates)-VU$4)&lt;=31,LOOKUP($F18,TenantNames,TenantTotalRevenues)-SUM($JA18:VT18),LOOKUP($F18,TenantNames,TenantMonthlyRents)),IF(AND((SUMIF($G$4:AHB$4,"&lt;"&amp;VU$4,$G18:AHB18))&gt;SUMIFS(TransactionAmounts,TenantSources,$F18,'Filtered Data'!$C$2:$C23,"&lt;"&amp;VU$4),VU$4&lt;TODAY()),"Late","Occupied")),)))</f>
        <v/>
      </c>
      <c r="VV18" s="33" t="str">
        <f>IF(ISBLANK($F18),,IF(TODAY()=VV$4,"Today",IF(AND(LOOKUP($F18,TenantNames,TenantStartDates)&lt;=VV$4,LOOKUP($F18,TenantNames,TenantEndDates)&gt;=VV$4),IF(OR(AND(DAY(LOOKUP($F18,TenantNames,TenantStartDates))&gt;28,DAY(EOMONTH(VV$4,0))=28,DAY(VV$4)=28),AND(DAY(LOOKUP($F18,TenantNames,TenantStartDates))&gt;30,DAY(EOMONTH(VV$4,0))=30,DAY(VV$4)=30),DAY(LOOKUP($F18,TenantNames,TenantStartDates))=DAY(VV$4)),IF((LOOKUP($F18,TenantNames,TenantEndDates)-VV$4)&lt;=31,LOOKUP($F18,TenantNames,TenantTotalRevenues)-SUM($JA18:VU18),LOOKUP($F18,TenantNames,TenantMonthlyRents)),IF(AND((SUMIF($G$4:AHB$4,"&lt;"&amp;VV$4,$G18:AHB18))&gt;SUMIFS(TransactionAmounts,TenantSources,$F18,'Filtered Data'!$C$2:$C23,"&lt;"&amp;VV$4),VV$4&lt;TODAY()),"Late","Occupied")),)))</f>
        <v/>
      </c>
      <c r="VW18" s="33" t="str">
        <f>IF(ISBLANK($F18),,IF(TODAY()=VW$4,"Today",IF(AND(LOOKUP($F18,TenantNames,TenantStartDates)&lt;=VW$4,LOOKUP($F18,TenantNames,TenantEndDates)&gt;=VW$4),IF(OR(AND(DAY(LOOKUP($F18,TenantNames,TenantStartDates))&gt;28,DAY(EOMONTH(VW$4,0))=28,DAY(VW$4)=28),AND(DAY(LOOKUP($F18,TenantNames,TenantStartDates))&gt;30,DAY(EOMONTH(VW$4,0))=30,DAY(VW$4)=30),DAY(LOOKUP($F18,TenantNames,TenantStartDates))=DAY(VW$4)),IF((LOOKUP($F18,TenantNames,TenantEndDates)-VW$4)&lt;=31,LOOKUP($F18,TenantNames,TenantTotalRevenues)-SUM($JA18:VV18),LOOKUP($F18,TenantNames,TenantMonthlyRents)),IF(AND((SUMIF($G$4:AHB$4,"&lt;"&amp;VW$4,$G18:AHB18))&gt;SUMIFS(TransactionAmounts,TenantSources,$F18,'Filtered Data'!$C$2:$C23,"&lt;"&amp;VW$4),VW$4&lt;TODAY()),"Late","Occupied")),)))</f>
        <v/>
      </c>
      <c r="VX18" s="33" t="str">
        <f>IF(ISBLANK($F18),,IF(TODAY()=VX$4,"Today",IF(AND(LOOKUP($F18,TenantNames,TenantStartDates)&lt;=VX$4,LOOKUP($F18,TenantNames,TenantEndDates)&gt;=VX$4),IF(OR(AND(DAY(LOOKUP($F18,TenantNames,TenantStartDates))&gt;28,DAY(EOMONTH(VX$4,0))=28,DAY(VX$4)=28),AND(DAY(LOOKUP($F18,TenantNames,TenantStartDates))&gt;30,DAY(EOMONTH(VX$4,0))=30,DAY(VX$4)=30),DAY(LOOKUP($F18,TenantNames,TenantStartDates))=DAY(VX$4)),IF((LOOKUP($F18,TenantNames,TenantEndDates)-VX$4)&lt;=31,LOOKUP($F18,TenantNames,TenantTotalRevenues)-SUM($JA18:VW18),LOOKUP($F18,TenantNames,TenantMonthlyRents)),IF(AND((SUMIF($G$4:AHB$4,"&lt;"&amp;VX$4,$G18:AHB18))&gt;SUMIFS(TransactionAmounts,TenantSources,$F18,'Filtered Data'!$C$2:$C23,"&lt;"&amp;VX$4),VX$4&lt;TODAY()),"Late","Occupied")),)))</f>
        <v/>
      </c>
      <c r="VY18" s="33" t="str">
        <f>IF(ISBLANK($F18),,IF(TODAY()=VY$4,"Today",IF(AND(LOOKUP($F18,TenantNames,TenantStartDates)&lt;=VY$4,LOOKUP($F18,TenantNames,TenantEndDates)&gt;=VY$4),IF(OR(AND(DAY(LOOKUP($F18,TenantNames,TenantStartDates))&gt;28,DAY(EOMONTH(VY$4,0))=28,DAY(VY$4)=28),AND(DAY(LOOKUP($F18,TenantNames,TenantStartDates))&gt;30,DAY(EOMONTH(VY$4,0))=30,DAY(VY$4)=30),DAY(LOOKUP($F18,TenantNames,TenantStartDates))=DAY(VY$4)),IF((LOOKUP($F18,TenantNames,TenantEndDates)-VY$4)&lt;=31,LOOKUP($F18,TenantNames,TenantTotalRevenues)-SUM($JA18:VX18),LOOKUP($F18,TenantNames,TenantMonthlyRents)),IF(AND((SUMIF($G$4:AHB$4,"&lt;"&amp;VY$4,$G18:AHB18))&gt;SUMIFS(TransactionAmounts,TenantSources,$F18,'Filtered Data'!$C$2:$C23,"&lt;"&amp;VY$4),VY$4&lt;TODAY()),"Late","Occupied")),)))</f>
        <v/>
      </c>
      <c r="VZ18" s="33" t="str">
        <f>IF(ISBLANK($F18),,IF(TODAY()=VZ$4,"Today",IF(AND(LOOKUP($F18,TenantNames,TenantStartDates)&lt;=VZ$4,LOOKUP($F18,TenantNames,TenantEndDates)&gt;=VZ$4),IF(OR(AND(DAY(LOOKUP($F18,TenantNames,TenantStartDates))&gt;28,DAY(EOMONTH(VZ$4,0))=28,DAY(VZ$4)=28),AND(DAY(LOOKUP($F18,TenantNames,TenantStartDates))&gt;30,DAY(EOMONTH(VZ$4,0))=30,DAY(VZ$4)=30),DAY(LOOKUP($F18,TenantNames,TenantStartDates))=DAY(VZ$4)),IF((LOOKUP($F18,TenantNames,TenantEndDates)-VZ$4)&lt;=31,LOOKUP($F18,TenantNames,TenantTotalRevenues)-SUM($JA18:VY18),LOOKUP($F18,TenantNames,TenantMonthlyRents)),IF(AND((SUMIF($G$4:AHB$4,"&lt;"&amp;VZ$4,$G18:AHB18))&gt;SUMIFS(TransactionAmounts,TenantSources,$F18,'Filtered Data'!$C$2:$C23,"&lt;"&amp;VZ$4),VZ$4&lt;TODAY()),"Late","Occupied")),)))</f>
        <v/>
      </c>
      <c r="WA18" s="33" t="str">
        <f>IF(ISBLANK($F18),,IF(TODAY()=WA$4,"Today",IF(AND(LOOKUP($F18,TenantNames,TenantStartDates)&lt;=WA$4,LOOKUP($F18,TenantNames,TenantEndDates)&gt;=WA$4),IF(OR(AND(DAY(LOOKUP($F18,TenantNames,TenantStartDates))&gt;28,DAY(EOMONTH(WA$4,0))=28,DAY(WA$4)=28),AND(DAY(LOOKUP($F18,TenantNames,TenantStartDates))&gt;30,DAY(EOMONTH(WA$4,0))=30,DAY(WA$4)=30),DAY(LOOKUP($F18,TenantNames,TenantStartDates))=DAY(WA$4)),IF((LOOKUP($F18,TenantNames,TenantEndDates)-WA$4)&lt;=31,LOOKUP($F18,TenantNames,TenantTotalRevenues)-SUM($JA18:VZ18),LOOKUP($F18,TenantNames,TenantMonthlyRents)),IF(AND((SUMIF($G$4:AHB$4,"&lt;"&amp;WA$4,$G18:AHB18))&gt;SUMIFS(TransactionAmounts,TenantSources,$F18,'Filtered Data'!$C$2:$C23,"&lt;"&amp;WA$4),WA$4&lt;TODAY()),"Late","Occupied")),)))</f>
        <v/>
      </c>
      <c r="WB18" s="33" t="str">
        <f>IF(ISBLANK($F18),,IF(TODAY()=WB$4,"Today",IF(AND(LOOKUP($F18,TenantNames,TenantStartDates)&lt;=WB$4,LOOKUP($F18,TenantNames,TenantEndDates)&gt;=WB$4),IF(OR(AND(DAY(LOOKUP($F18,TenantNames,TenantStartDates))&gt;28,DAY(EOMONTH(WB$4,0))=28,DAY(WB$4)=28),AND(DAY(LOOKUP($F18,TenantNames,TenantStartDates))&gt;30,DAY(EOMONTH(WB$4,0))=30,DAY(WB$4)=30),DAY(LOOKUP($F18,TenantNames,TenantStartDates))=DAY(WB$4)),IF((LOOKUP($F18,TenantNames,TenantEndDates)-WB$4)&lt;=31,LOOKUP($F18,TenantNames,TenantTotalRevenues)-SUM($JA18:WA18),LOOKUP($F18,TenantNames,TenantMonthlyRents)),IF(AND((SUMIF($G$4:AHB$4,"&lt;"&amp;WB$4,$G18:AHB18))&gt;SUMIFS(TransactionAmounts,TenantSources,$F18,'Filtered Data'!$C$2:$C23,"&lt;"&amp;WB$4),WB$4&lt;TODAY()),"Late","Occupied")),)))</f>
        <v/>
      </c>
      <c r="WC18" s="33" t="str">
        <f>IF(ISBLANK($F18),,IF(TODAY()=WC$4,"Today",IF(AND(LOOKUP($F18,TenantNames,TenantStartDates)&lt;=WC$4,LOOKUP($F18,TenantNames,TenantEndDates)&gt;=WC$4),IF(OR(AND(DAY(LOOKUP($F18,TenantNames,TenantStartDates))&gt;28,DAY(EOMONTH(WC$4,0))=28,DAY(WC$4)=28),AND(DAY(LOOKUP($F18,TenantNames,TenantStartDates))&gt;30,DAY(EOMONTH(WC$4,0))=30,DAY(WC$4)=30),DAY(LOOKUP($F18,TenantNames,TenantStartDates))=DAY(WC$4)),IF((LOOKUP($F18,TenantNames,TenantEndDates)-WC$4)&lt;=31,LOOKUP($F18,TenantNames,TenantTotalRevenues)-SUM($JA18:WB18),LOOKUP($F18,TenantNames,TenantMonthlyRents)),IF(AND((SUMIF($G$4:AHB$4,"&lt;"&amp;WC$4,$G18:AHB18))&gt;SUMIFS(TransactionAmounts,TenantSources,$F18,'Filtered Data'!$C$2:$C23,"&lt;"&amp;WC$4),WC$4&lt;TODAY()),"Late","Occupied")),)))</f>
        <v/>
      </c>
      <c r="WD18" s="33" t="str">
        <f>IF(ISBLANK($F18),,IF(TODAY()=WD$4,"Today",IF(AND(LOOKUP($F18,TenantNames,TenantStartDates)&lt;=WD$4,LOOKUP($F18,TenantNames,TenantEndDates)&gt;=WD$4),IF(OR(AND(DAY(LOOKUP($F18,TenantNames,TenantStartDates))&gt;28,DAY(EOMONTH(WD$4,0))=28,DAY(WD$4)=28),AND(DAY(LOOKUP($F18,TenantNames,TenantStartDates))&gt;30,DAY(EOMONTH(WD$4,0))=30,DAY(WD$4)=30),DAY(LOOKUP($F18,TenantNames,TenantStartDates))=DAY(WD$4)),IF((LOOKUP($F18,TenantNames,TenantEndDates)-WD$4)&lt;=31,LOOKUP($F18,TenantNames,TenantTotalRevenues)-SUM($JA18:WC18),LOOKUP($F18,TenantNames,TenantMonthlyRents)),IF(AND((SUMIF($G$4:AHB$4,"&lt;"&amp;WD$4,$G18:AHB18))&gt;SUMIFS(TransactionAmounts,TenantSources,$F18,'Filtered Data'!$C$2:$C23,"&lt;"&amp;WD$4),WD$4&lt;TODAY()),"Late","Occupied")),)))</f>
        <v/>
      </c>
      <c r="WE18" s="33" t="str">
        <f>IF(ISBLANK($F18),,IF(TODAY()=WE$4,"Today",IF(AND(LOOKUP($F18,TenantNames,TenantStartDates)&lt;=WE$4,LOOKUP($F18,TenantNames,TenantEndDates)&gt;=WE$4),IF(OR(AND(DAY(LOOKUP($F18,TenantNames,TenantStartDates))&gt;28,DAY(EOMONTH(WE$4,0))=28,DAY(WE$4)=28),AND(DAY(LOOKUP($F18,TenantNames,TenantStartDates))&gt;30,DAY(EOMONTH(WE$4,0))=30,DAY(WE$4)=30),DAY(LOOKUP($F18,TenantNames,TenantStartDates))=DAY(WE$4)),IF((LOOKUP($F18,TenantNames,TenantEndDates)-WE$4)&lt;=31,LOOKUP($F18,TenantNames,TenantTotalRevenues)-SUM($JA18:WD18),LOOKUP($F18,TenantNames,TenantMonthlyRents)),IF(AND((SUMIF($G$4:AHB$4,"&lt;"&amp;WE$4,$G18:AHB18))&gt;SUMIFS(TransactionAmounts,TenantSources,$F18,'Filtered Data'!$C$2:$C23,"&lt;"&amp;WE$4),WE$4&lt;TODAY()),"Late","Occupied")),)))</f>
        <v/>
      </c>
      <c r="WF18" s="33" t="str">
        <f>IF(ISBLANK($F18),,IF(TODAY()=WF$4,"Today",IF(AND(LOOKUP($F18,TenantNames,TenantStartDates)&lt;=WF$4,LOOKUP($F18,TenantNames,TenantEndDates)&gt;=WF$4),IF(OR(AND(DAY(LOOKUP($F18,TenantNames,TenantStartDates))&gt;28,DAY(EOMONTH(WF$4,0))=28,DAY(WF$4)=28),AND(DAY(LOOKUP($F18,TenantNames,TenantStartDates))&gt;30,DAY(EOMONTH(WF$4,0))=30,DAY(WF$4)=30),DAY(LOOKUP($F18,TenantNames,TenantStartDates))=DAY(WF$4)),IF((LOOKUP($F18,TenantNames,TenantEndDates)-WF$4)&lt;=31,LOOKUP($F18,TenantNames,TenantTotalRevenues)-SUM($JA18:WE18),LOOKUP($F18,TenantNames,TenantMonthlyRents)),IF(AND((SUMIF($G$4:AHB$4,"&lt;"&amp;WF$4,$G18:AHB18))&gt;SUMIFS(TransactionAmounts,TenantSources,$F18,'Filtered Data'!$C$2:$C23,"&lt;"&amp;WF$4),WF$4&lt;TODAY()),"Late","Occupied")),)))</f>
        <v/>
      </c>
      <c r="WG18" s="33" t="str">
        <f>IF(ISBLANK($F18),,IF(TODAY()=WG$4,"Today",IF(AND(LOOKUP($F18,TenantNames,TenantStartDates)&lt;=WG$4,LOOKUP($F18,TenantNames,TenantEndDates)&gt;=WG$4),IF(OR(AND(DAY(LOOKUP($F18,TenantNames,TenantStartDates))&gt;28,DAY(EOMONTH(WG$4,0))=28,DAY(WG$4)=28),AND(DAY(LOOKUP($F18,TenantNames,TenantStartDates))&gt;30,DAY(EOMONTH(WG$4,0))=30,DAY(WG$4)=30),DAY(LOOKUP($F18,TenantNames,TenantStartDates))=DAY(WG$4)),IF((LOOKUP($F18,TenantNames,TenantEndDates)-WG$4)&lt;=31,LOOKUP($F18,TenantNames,TenantTotalRevenues)-SUM($JA18:WF18),LOOKUP($F18,TenantNames,TenantMonthlyRents)),IF(AND((SUMIF($G$4:AHB$4,"&lt;"&amp;WG$4,$G18:AHB18))&gt;SUMIFS(TransactionAmounts,TenantSources,$F18,'Filtered Data'!$C$2:$C23,"&lt;"&amp;WG$4),WG$4&lt;TODAY()),"Late","Occupied")),)))</f>
        <v/>
      </c>
      <c r="WH18" s="33" t="str">
        <f>IF(ISBLANK($F18),,IF(TODAY()=WH$4,"Today",IF(AND(LOOKUP($F18,TenantNames,TenantStartDates)&lt;=WH$4,LOOKUP($F18,TenantNames,TenantEndDates)&gt;=WH$4),IF(OR(AND(DAY(LOOKUP($F18,TenantNames,TenantStartDates))&gt;28,DAY(EOMONTH(WH$4,0))=28,DAY(WH$4)=28),AND(DAY(LOOKUP($F18,TenantNames,TenantStartDates))&gt;30,DAY(EOMONTH(WH$4,0))=30,DAY(WH$4)=30),DAY(LOOKUP($F18,TenantNames,TenantStartDates))=DAY(WH$4)),IF((LOOKUP($F18,TenantNames,TenantEndDates)-WH$4)&lt;=31,LOOKUP($F18,TenantNames,TenantTotalRevenues)-SUM($JA18:WG18),LOOKUP($F18,TenantNames,TenantMonthlyRents)),IF(AND((SUMIF($G$4:AHB$4,"&lt;"&amp;WH$4,$G18:AHB18))&gt;SUMIFS(TransactionAmounts,TenantSources,$F18,'Filtered Data'!$C$2:$C23,"&lt;"&amp;WH$4),WH$4&lt;TODAY()),"Late","Occupied")),)))</f>
        <v/>
      </c>
      <c r="WI18" s="33" t="str">
        <f>IF(ISBLANK($F18),,IF(TODAY()=WI$4,"Today",IF(AND(LOOKUP($F18,TenantNames,TenantStartDates)&lt;=WI$4,LOOKUP($F18,TenantNames,TenantEndDates)&gt;=WI$4),IF(OR(AND(DAY(LOOKUP($F18,TenantNames,TenantStartDates))&gt;28,DAY(EOMONTH(WI$4,0))=28,DAY(WI$4)=28),AND(DAY(LOOKUP($F18,TenantNames,TenantStartDates))&gt;30,DAY(EOMONTH(WI$4,0))=30,DAY(WI$4)=30),DAY(LOOKUP($F18,TenantNames,TenantStartDates))=DAY(WI$4)),IF((LOOKUP($F18,TenantNames,TenantEndDates)-WI$4)&lt;=31,LOOKUP($F18,TenantNames,TenantTotalRevenues)-SUM($JA18:WH18),LOOKUP($F18,TenantNames,TenantMonthlyRents)),IF(AND((SUMIF($G$4:AHB$4,"&lt;"&amp;WI$4,$G18:AHB18))&gt;SUMIFS(TransactionAmounts,TenantSources,$F18,'Filtered Data'!$C$2:$C23,"&lt;"&amp;WI$4),WI$4&lt;TODAY()),"Late","Occupied")),)))</f>
        <v/>
      </c>
      <c r="WJ18" s="33" t="str">
        <f>IF(ISBLANK($F18),,IF(TODAY()=WJ$4,"Today",IF(AND(LOOKUP($F18,TenantNames,TenantStartDates)&lt;=WJ$4,LOOKUP($F18,TenantNames,TenantEndDates)&gt;=WJ$4),IF(OR(AND(DAY(LOOKUP($F18,TenantNames,TenantStartDates))&gt;28,DAY(EOMONTH(WJ$4,0))=28,DAY(WJ$4)=28),AND(DAY(LOOKUP($F18,TenantNames,TenantStartDates))&gt;30,DAY(EOMONTH(WJ$4,0))=30,DAY(WJ$4)=30),DAY(LOOKUP($F18,TenantNames,TenantStartDates))=DAY(WJ$4)),IF((LOOKUP($F18,TenantNames,TenantEndDates)-WJ$4)&lt;=31,LOOKUP($F18,TenantNames,TenantTotalRevenues)-SUM($JA18:WI18),LOOKUP($F18,TenantNames,TenantMonthlyRents)),IF(AND((SUMIF($G$4:AHB$4,"&lt;"&amp;WJ$4,$G18:AHB18))&gt;SUMIFS(TransactionAmounts,TenantSources,$F18,'Filtered Data'!$C$2:$C23,"&lt;"&amp;WJ$4),WJ$4&lt;TODAY()),"Late","Occupied")),)))</f>
        <v/>
      </c>
      <c r="WK18" s="33" t="str">
        <f>IF(ISBLANK($F18),,IF(TODAY()=WK$4,"Today",IF(AND(LOOKUP($F18,TenantNames,TenantStartDates)&lt;=WK$4,LOOKUP($F18,TenantNames,TenantEndDates)&gt;=WK$4),IF(OR(AND(DAY(LOOKUP($F18,TenantNames,TenantStartDates))&gt;28,DAY(EOMONTH(WK$4,0))=28,DAY(WK$4)=28),AND(DAY(LOOKUP($F18,TenantNames,TenantStartDates))&gt;30,DAY(EOMONTH(WK$4,0))=30,DAY(WK$4)=30),DAY(LOOKUP($F18,TenantNames,TenantStartDates))=DAY(WK$4)),IF((LOOKUP($F18,TenantNames,TenantEndDates)-WK$4)&lt;=31,LOOKUP($F18,TenantNames,TenantTotalRevenues)-SUM($JA18:WJ18),LOOKUP($F18,TenantNames,TenantMonthlyRents)),IF(AND((SUMIF($G$4:AHB$4,"&lt;"&amp;WK$4,$G18:AHB18))&gt;SUMIFS(TransactionAmounts,TenantSources,$F18,'Filtered Data'!$C$2:$C23,"&lt;"&amp;WK$4),WK$4&lt;TODAY()),"Late","Occupied")),)))</f>
        <v/>
      </c>
      <c r="WL18" s="33" t="str">
        <f>IF(ISBLANK($F18),,IF(TODAY()=WL$4,"Today",IF(AND(LOOKUP($F18,TenantNames,TenantStartDates)&lt;=WL$4,LOOKUP($F18,TenantNames,TenantEndDates)&gt;=WL$4),IF(OR(AND(DAY(LOOKUP($F18,TenantNames,TenantStartDates))&gt;28,DAY(EOMONTH(WL$4,0))=28,DAY(WL$4)=28),AND(DAY(LOOKUP($F18,TenantNames,TenantStartDates))&gt;30,DAY(EOMONTH(WL$4,0))=30,DAY(WL$4)=30),DAY(LOOKUP($F18,TenantNames,TenantStartDates))=DAY(WL$4)),IF((LOOKUP($F18,TenantNames,TenantEndDates)-WL$4)&lt;=31,LOOKUP($F18,TenantNames,TenantTotalRevenues)-SUM($JA18:WK18),LOOKUP($F18,TenantNames,TenantMonthlyRents)),IF(AND((SUMIF($G$4:AHB$4,"&lt;"&amp;WL$4,$G18:AHB18))&gt;SUMIFS(TransactionAmounts,TenantSources,$F18,'Filtered Data'!$C$2:$C23,"&lt;"&amp;WL$4),WL$4&lt;TODAY()),"Late","Occupied")),)))</f>
        <v/>
      </c>
      <c r="WM18" s="33" t="str">
        <f>IF(ISBLANK($F18),,IF(TODAY()=WM$4,"Today",IF(AND(LOOKUP($F18,TenantNames,TenantStartDates)&lt;=WM$4,LOOKUP($F18,TenantNames,TenantEndDates)&gt;=WM$4),IF(OR(AND(DAY(LOOKUP($F18,TenantNames,TenantStartDates))&gt;28,DAY(EOMONTH(WM$4,0))=28,DAY(WM$4)=28),AND(DAY(LOOKUP($F18,TenantNames,TenantStartDates))&gt;30,DAY(EOMONTH(WM$4,0))=30,DAY(WM$4)=30),DAY(LOOKUP($F18,TenantNames,TenantStartDates))=DAY(WM$4)),IF((LOOKUP($F18,TenantNames,TenantEndDates)-WM$4)&lt;=31,LOOKUP($F18,TenantNames,TenantTotalRevenues)-SUM($JA18:WL18),LOOKUP($F18,TenantNames,TenantMonthlyRents)),IF(AND((SUMIF($G$4:AHB$4,"&lt;"&amp;WM$4,$G18:AHB18))&gt;SUMIFS(TransactionAmounts,TenantSources,$F18,'Filtered Data'!$C$2:$C23,"&lt;"&amp;WM$4),WM$4&lt;TODAY()),"Late","Occupied")),)))</f>
        <v/>
      </c>
      <c r="WN18" s="33" t="str">
        <f>IF(ISBLANK($F18),,IF(TODAY()=WN$4,"Today",IF(AND(LOOKUP($F18,TenantNames,TenantStartDates)&lt;=WN$4,LOOKUP($F18,TenantNames,TenantEndDates)&gt;=WN$4),IF(OR(AND(DAY(LOOKUP($F18,TenantNames,TenantStartDates))&gt;28,DAY(EOMONTH(WN$4,0))=28,DAY(WN$4)=28),AND(DAY(LOOKUP($F18,TenantNames,TenantStartDates))&gt;30,DAY(EOMONTH(WN$4,0))=30,DAY(WN$4)=30),DAY(LOOKUP($F18,TenantNames,TenantStartDates))=DAY(WN$4)),IF((LOOKUP($F18,TenantNames,TenantEndDates)-WN$4)&lt;=31,LOOKUP($F18,TenantNames,TenantTotalRevenues)-SUM($JA18:WM18),LOOKUP($F18,TenantNames,TenantMonthlyRents)),IF(AND((SUMIF($G$4:AHB$4,"&lt;"&amp;WN$4,$G18:AHB18))&gt;SUMIFS(TransactionAmounts,TenantSources,$F18,'Filtered Data'!$C$2:$C23,"&lt;"&amp;WN$4),WN$4&lt;TODAY()),"Late","Occupied")),)))</f>
        <v/>
      </c>
      <c r="WO18" s="33" t="str">
        <f>IF(ISBLANK($F18),,IF(TODAY()=WO$4,"Today",IF(AND(LOOKUP($F18,TenantNames,TenantStartDates)&lt;=WO$4,LOOKUP($F18,TenantNames,TenantEndDates)&gt;=WO$4),IF(OR(AND(DAY(LOOKUP($F18,TenantNames,TenantStartDates))&gt;28,DAY(EOMONTH(WO$4,0))=28,DAY(WO$4)=28),AND(DAY(LOOKUP($F18,TenantNames,TenantStartDates))&gt;30,DAY(EOMONTH(WO$4,0))=30,DAY(WO$4)=30),DAY(LOOKUP($F18,TenantNames,TenantStartDates))=DAY(WO$4)),IF((LOOKUP($F18,TenantNames,TenantEndDates)-WO$4)&lt;=31,LOOKUP($F18,TenantNames,TenantTotalRevenues)-SUM($JA18:WN18),LOOKUP($F18,TenantNames,TenantMonthlyRents)),IF(AND((SUMIF($G$4:AHB$4,"&lt;"&amp;WO$4,$G18:AHB18))&gt;SUMIFS(TransactionAmounts,TenantSources,$F18,'Filtered Data'!$C$2:$C23,"&lt;"&amp;WO$4),WO$4&lt;TODAY()),"Late","Occupied")),)))</f>
        <v/>
      </c>
      <c r="WP18" s="33" t="str">
        <f>IF(ISBLANK($F18),,IF(TODAY()=WP$4,"Today",IF(AND(LOOKUP($F18,TenantNames,TenantStartDates)&lt;=WP$4,LOOKUP($F18,TenantNames,TenantEndDates)&gt;=WP$4),IF(OR(AND(DAY(LOOKUP($F18,TenantNames,TenantStartDates))&gt;28,DAY(EOMONTH(WP$4,0))=28,DAY(WP$4)=28),AND(DAY(LOOKUP($F18,TenantNames,TenantStartDates))&gt;30,DAY(EOMONTH(WP$4,0))=30,DAY(WP$4)=30),DAY(LOOKUP($F18,TenantNames,TenantStartDates))=DAY(WP$4)),IF((LOOKUP($F18,TenantNames,TenantEndDates)-WP$4)&lt;=31,LOOKUP($F18,TenantNames,TenantTotalRevenues)-SUM($JA18:WO18),LOOKUP($F18,TenantNames,TenantMonthlyRents)),IF(AND((SUMIF($G$4:AHB$4,"&lt;"&amp;WP$4,$G18:AHB18))&gt;SUMIFS(TransactionAmounts,TenantSources,$F18,'Filtered Data'!$C$2:$C23,"&lt;"&amp;WP$4),WP$4&lt;TODAY()),"Late","Occupied")),)))</f>
        <v/>
      </c>
      <c r="WQ18" s="33" t="str">
        <f>IF(ISBLANK($F18),,IF(TODAY()=WQ$4,"Today",IF(AND(LOOKUP($F18,TenantNames,TenantStartDates)&lt;=WQ$4,LOOKUP($F18,TenantNames,TenantEndDates)&gt;=WQ$4),IF(OR(AND(DAY(LOOKUP($F18,TenantNames,TenantStartDates))&gt;28,DAY(EOMONTH(WQ$4,0))=28,DAY(WQ$4)=28),AND(DAY(LOOKUP($F18,TenantNames,TenantStartDates))&gt;30,DAY(EOMONTH(WQ$4,0))=30,DAY(WQ$4)=30),DAY(LOOKUP($F18,TenantNames,TenantStartDates))=DAY(WQ$4)),IF((LOOKUP($F18,TenantNames,TenantEndDates)-WQ$4)&lt;=31,LOOKUP($F18,TenantNames,TenantTotalRevenues)-SUM($JA18:WP18),LOOKUP($F18,TenantNames,TenantMonthlyRents)),IF(AND((SUMIF($G$4:AHB$4,"&lt;"&amp;WQ$4,$G18:AHB18))&gt;SUMIFS(TransactionAmounts,TenantSources,$F18,'Filtered Data'!$C$2:$C23,"&lt;"&amp;WQ$4),WQ$4&lt;TODAY()),"Late","Occupied")),)))</f>
        <v/>
      </c>
      <c r="WR18" s="33" t="str">
        <f>IF(ISBLANK($F18),,IF(TODAY()=WR$4,"Today",IF(AND(LOOKUP($F18,TenantNames,TenantStartDates)&lt;=WR$4,LOOKUP($F18,TenantNames,TenantEndDates)&gt;=WR$4),IF(OR(AND(DAY(LOOKUP($F18,TenantNames,TenantStartDates))&gt;28,DAY(EOMONTH(WR$4,0))=28,DAY(WR$4)=28),AND(DAY(LOOKUP($F18,TenantNames,TenantStartDates))&gt;30,DAY(EOMONTH(WR$4,0))=30,DAY(WR$4)=30),DAY(LOOKUP($F18,TenantNames,TenantStartDates))=DAY(WR$4)),IF((LOOKUP($F18,TenantNames,TenantEndDates)-WR$4)&lt;=31,LOOKUP($F18,TenantNames,TenantTotalRevenues)-SUM($JA18:WQ18),LOOKUP($F18,TenantNames,TenantMonthlyRents)),IF(AND((SUMIF($G$4:AHB$4,"&lt;"&amp;WR$4,$G18:AHB18))&gt;SUMIFS(TransactionAmounts,TenantSources,$F18,'Filtered Data'!$C$2:$C23,"&lt;"&amp;WR$4),WR$4&lt;TODAY()),"Late","Occupied")),)))</f>
        <v/>
      </c>
      <c r="WS18" s="33" t="str">
        <f>IF(ISBLANK($F18),,IF(TODAY()=WS$4,"Today",IF(AND(LOOKUP($F18,TenantNames,TenantStartDates)&lt;=WS$4,LOOKUP($F18,TenantNames,TenantEndDates)&gt;=WS$4),IF(OR(AND(DAY(LOOKUP($F18,TenantNames,TenantStartDates))&gt;28,DAY(EOMONTH(WS$4,0))=28,DAY(WS$4)=28),AND(DAY(LOOKUP($F18,TenantNames,TenantStartDates))&gt;30,DAY(EOMONTH(WS$4,0))=30,DAY(WS$4)=30),DAY(LOOKUP($F18,TenantNames,TenantStartDates))=DAY(WS$4)),IF((LOOKUP($F18,TenantNames,TenantEndDates)-WS$4)&lt;=31,LOOKUP($F18,TenantNames,TenantTotalRevenues)-SUM($JA18:WR18),LOOKUP($F18,TenantNames,TenantMonthlyRents)),IF(AND((SUMIF($G$4:AHB$4,"&lt;"&amp;WS$4,$G18:AHB18))&gt;SUMIFS(TransactionAmounts,TenantSources,$F18,'Filtered Data'!$C$2:$C23,"&lt;"&amp;WS$4),WS$4&lt;TODAY()),"Late","Occupied")),)))</f>
        <v/>
      </c>
      <c r="WT18" s="33" t="str">
        <f>IF(ISBLANK($F18),,IF(TODAY()=WT$4,"Today",IF(AND(LOOKUP($F18,TenantNames,TenantStartDates)&lt;=WT$4,LOOKUP($F18,TenantNames,TenantEndDates)&gt;=WT$4),IF(OR(AND(DAY(LOOKUP($F18,TenantNames,TenantStartDates))&gt;28,DAY(EOMONTH(WT$4,0))=28,DAY(WT$4)=28),AND(DAY(LOOKUP($F18,TenantNames,TenantStartDates))&gt;30,DAY(EOMONTH(WT$4,0))=30,DAY(WT$4)=30),DAY(LOOKUP($F18,TenantNames,TenantStartDates))=DAY(WT$4)),IF((LOOKUP($F18,TenantNames,TenantEndDates)-WT$4)&lt;=31,LOOKUP($F18,TenantNames,TenantTotalRevenues)-SUM($JA18:WS18),LOOKUP($F18,TenantNames,TenantMonthlyRents)),IF(AND((SUMIF($G$4:AHB$4,"&lt;"&amp;WT$4,$G18:AHB18))&gt;SUMIFS(TransactionAmounts,TenantSources,$F18,'Filtered Data'!$C$2:$C23,"&lt;"&amp;WT$4),WT$4&lt;TODAY()),"Late","Occupied")),)))</f>
        <v/>
      </c>
      <c r="WU18" s="33" t="str">
        <f>IF(ISBLANK($F18),,IF(TODAY()=WU$4,"Today",IF(AND(LOOKUP($F18,TenantNames,TenantStartDates)&lt;=WU$4,LOOKUP($F18,TenantNames,TenantEndDates)&gt;=WU$4),IF(OR(AND(DAY(LOOKUP($F18,TenantNames,TenantStartDates))&gt;28,DAY(EOMONTH(WU$4,0))=28,DAY(WU$4)=28),AND(DAY(LOOKUP($F18,TenantNames,TenantStartDates))&gt;30,DAY(EOMONTH(WU$4,0))=30,DAY(WU$4)=30),DAY(LOOKUP($F18,TenantNames,TenantStartDates))=DAY(WU$4)),IF((LOOKUP($F18,TenantNames,TenantEndDates)-WU$4)&lt;=31,LOOKUP($F18,TenantNames,TenantTotalRevenues)-SUM($JA18:WT18),LOOKUP($F18,TenantNames,TenantMonthlyRents)),IF(AND((SUMIF($G$4:AHB$4,"&lt;"&amp;WU$4,$G18:AHB18))&gt;SUMIFS(TransactionAmounts,TenantSources,$F18,'Filtered Data'!$C$2:$C23,"&lt;"&amp;WU$4),WU$4&lt;TODAY()),"Late","Occupied")),)))</f>
        <v/>
      </c>
      <c r="WV18" s="33" t="str">
        <f>IF(ISBLANK($F18),,IF(TODAY()=WV$4,"Today",IF(AND(LOOKUP($F18,TenantNames,TenantStartDates)&lt;=WV$4,LOOKUP($F18,TenantNames,TenantEndDates)&gt;=WV$4),IF(OR(AND(DAY(LOOKUP($F18,TenantNames,TenantStartDates))&gt;28,DAY(EOMONTH(WV$4,0))=28,DAY(WV$4)=28),AND(DAY(LOOKUP($F18,TenantNames,TenantStartDates))&gt;30,DAY(EOMONTH(WV$4,0))=30,DAY(WV$4)=30),DAY(LOOKUP($F18,TenantNames,TenantStartDates))=DAY(WV$4)),IF((LOOKUP($F18,TenantNames,TenantEndDates)-WV$4)&lt;=31,LOOKUP($F18,TenantNames,TenantTotalRevenues)-SUM($JA18:WU18),LOOKUP($F18,TenantNames,TenantMonthlyRents)),IF(AND((SUMIF($G$4:AHB$4,"&lt;"&amp;WV$4,$G18:AHB18))&gt;SUMIFS(TransactionAmounts,TenantSources,$F18,'Filtered Data'!$C$2:$C23,"&lt;"&amp;WV$4),WV$4&lt;TODAY()),"Late","Occupied")),)))</f>
        <v/>
      </c>
      <c r="WW18" s="33" t="str">
        <f>IF(ISBLANK($F18),,IF(TODAY()=WW$4,"Today",IF(AND(LOOKUP($F18,TenantNames,TenantStartDates)&lt;=WW$4,LOOKUP($F18,TenantNames,TenantEndDates)&gt;=WW$4),IF(OR(AND(DAY(LOOKUP($F18,TenantNames,TenantStartDates))&gt;28,DAY(EOMONTH(WW$4,0))=28,DAY(WW$4)=28),AND(DAY(LOOKUP($F18,TenantNames,TenantStartDates))&gt;30,DAY(EOMONTH(WW$4,0))=30,DAY(WW$4)=30),DAY(LOOKUP($F18,TenantNames,TenantStartDates))=DAY(WW$4)),IF((LOOKUP($F18,TenantNames,TenantEndDates)-WW$4)&lt;=31,LOOKUP($F18,TenantNames,TenantTotalRevenues)-SUM($JA18:WV18),LOOKUP($F18,TenantNames,TenantMonthlyRents)),IF(AND((SUMIF($G$4:AHB$4,"&lt;"&amp;WW$4,$G18:AHB18))&gt;SUMIFS(TransactionAmounts,TenantSources,$F18,'Filtered Data'!$C$2:$C23,"&lt;"&amp;WW$4),WW$4&lt;TODAY()),"Late","Occupied")),)))</f>
        <v/>
      </c>
      <c r="WX18" s="33" t="str">
        <f>IF(ISBLANK($F18),,IF(TODAY()=WX$4,"Today",IF(AND(LOOKUP($F18,TenantNames,TenantStartDates)&lt;=WX$4,LOOKUP($F18,TenantNames,TenantEndDates)&gt;=WX$4),IF(OR(AND(DAY(LOOKUP($F18,TenantNames,TenantStartDates))&gt;28,DAY(EOMONTH(WX$4,0))=28,DAY(WX$4)=28),AND(DAY(LOOKUP($F18,TenantNames,TenantStartDates))&gt;30,DAY(EOMONTH(WX$4,0))=30,DAY(WX$4)=30),DAY(LOOKUP($F18,TenantNames,TenantStartDates))=DAY(WX$4)),IF((LOOKUP($F18,TenantNames,TenantEndDates)-WX$4)&lt;=31,LOOKUP($F18,TenantNames,TenantTotalRevenues)-SUM($JA18:WW18),LOOKUP($F18,TenantNames,TenantMonthlyRents)),IF(AND((SUMIF($G$4:AHB$4,"&lt;"&amp;WX$4,$G18:AHB18))&gt;SUMIFS(TransactionAmounts,TenantSources,$F18,'Filtered Data'!$C$2:$C23,"&lt;"&amp;WX$4),WX$4&lt;TODAY()),"Late","Occupied")),)))</f>
        <v/>
      </c>
      <c r="WY18" s="33" t="str">
        <f>IF(ISBLANK($F18),,IF(TODAY()=WY$4,"Today",IF(AND(LOOKUP($F18,TenantNames,TenantStartDates)&lt;=WY$4,LOOKUP($F18,TenantNames,TenantEndDates)&gt;=WY$4),IF(OR(AND(DAY(LOOKUP($F18,TenantNames,TenantStartDates))&gt;28,DAY(EOMONTH(WY$4,0))=28,DAY(WY$4)=28),AND(DAY(LOOKUP($F18,TenantNames,TenantStartDates))&gt;30,DAY(EOMONTH(WY$4,0))=30,DAY(WY$4)=30),DAY(LOOKUP($F18,TenantNames,TenantStartDates))=DAY(WY$4)),IF((LOOKUP($F18,TenantNames,TenantEndDates)-WY$4)&lt;=31,LOOKUP($F18,TenantNames,TenantTotalRevenues)-SUM($JA18:WX18),LOOKUP($F18,TenantNames,TenantMonthlyRents)),IF(AND((SUMIF($G$4:AHB$4,"&lt;"&amp;WY$4,$G18:AHB18))&gt;SUMIFS(TransactionAmounts,TenantSources,$F18,'Filtered Data'!$C$2:$C23,"&lt;"&amp;WY$4),WY$4&lt;TODAY()),"Late","Occupied")),)))</f>
        <v/>
      </c>
      <c r="WZ18" s="33" t="str">
        <f>IF(ISBLANK($F18),,IF(TODAY()=WZ$4,"Today",IF(AND(LOOKUP($F18,TenantNames,TenantStartDates)&lt;=WZ$4,LOOKUP($F18,TenantNames,TenantEndDates)&gt;=WZ$4),IF(OR(AND(DAY(LOOKUP($F18,TenantNames,TenantStartDates))&gt;28,DAY(EOMONTH(WZ$4,0))=28,DAY(WZ$4)=28),AND(DAY(LOOKUP($F18,TenantNames,TenantStartDates))&gt;30,DAY(EOMONTH(WZ$4,0))=30,DAY(WZ$4)=30),DAY(LOOKUP($F18,TenantNames,TenantStartDates))=DAY(WZ$4)),IF((LOOKUP($F18,TenantNames,TenantEndDates)-WZ$4)&lt;=31,LOOKUP($F18,TenantNames,TenantTotalRevenues)-SUM($JA18:WY18),LOOKUP($F18,TenantNames,TenantMonthlyRents)),IF(AND((SUMIF($G$4:AHB$4,"&lt;"&amp;WZ$4,$G18:AHB18))&gt;SUMIFS(TransactionAmounts,TenantSources,$F18,'Filtered Data'!$C$2:$C23,"&lt;"&amp;WZ$4),WZ$4&lt;TODAY()),"Late","Occupied")),)))</f>
        <v/>
      </c>
      <c r="XA18" s="33" t="str">
        <f>IF(ISBLANK($F18),,IF(TODAY()=XA$4,"Today",IF(AND(LOOKUP($F18,TenantNames,TenantStartDates)&lt;=XA$4,LOOKUP($F18,TenantNames,TenantEndDates)&gt;=XA$4),IF(OR(AND(DAY(LOOKUP($F18,TenantNames,TenantStartDates))&gt;28,DAY(EOMONTH(XA$4,0))=28,DAY(XA$4)=28),AND(DAY(LOOKUP($F18,TenantNames,TenantStartDates))&gt;30,DAY(EOMONTH(XA$4,0))=30,DAY(XA$4)=30),DAY(LOOKUP($F18,TenantNames,TenantStartDates))=DAY(XA$4)),IF((LOOKUP($F18,TenantNames,TenantEndDates)-XA$4)&lt;=31,LOOKUP($F18,TenantNames,TenantTotalRevenues)-SUM($JA18:WZ18),LOOKUP($F18,TenantNames,TenantMonthlyRents)),IF(AND((SUMIF($G$4:AHB$4,"&lt;"&amp;XA$4,$G18:AHB18))&gt;SUMIFS(TransactionAmounts,TenantSources,$F18,'Filtered Data'!$C$2:$C23,"&lt;"&amp;XA$4),XA$4&lt;TODAY()),"Late","Occupied")),)))</f>
        <v/>
      </c>
      <c r="XB18" s="33" t="str">
        <f>IF(ISBLANK($F18),,IF(TODAY()=XB$4,"Today",IF(AND(LOOKUP($F18,TenantNames,TenantStartDates)&lt;=XB$4,LOOKUP($F18,TenantNames,TenantEndDates)&gt;=XB$4),IF(OR(AND(DAY(LOOKUP($F18,TenantNames,TenantStartDates))&gt;28,DAY(EOMONTH(XB$4,0))=28,DAY(XB$4)=28),AND(DAY(LOOKUP($F18,TenantNames,TenantStartDates))&gt;30,DAY(EOMONTH(XB$4,0))=30,DAY(XB$4)=30),DAY(LOOKUP($F18,TenantNames,TenantStartDates))=DAY(XB$4)),IF((LOOKUP($F18,TenantNames,TenantEndDates)-XB$4)&lt;=31,LOOKUP($F18,TenantNames,TenantTotalRevenues)-SUM($JA18:XA18),LOOKUP($F18,TenantNames,TenantMonthlyRents)),IF(AND((SUMIF($G$4:AHB$4,"&lt;"&amp;XB$4,$G18:AHB18))&gt;SUMIFS(TransactionAmounts,TenantSources,$F18,'Filtered Data'!$C$2:$C23,"&lt;"&amp;XB$4),XB$4&lt;TODAY()),"Late","Occupied")),)))</f>
        <v/>
      </c>
      <c r="XC18" s="33" t="str">
        <f>IF(ISBLANK($F18),,IF(TODAY()=XC$4,"Today",IF(AND(LOOKUP($F18,TenantNames,TenantStartDates)&lt;=XC$4,LOOKUP($F18,TenantNames,TenantEndDates)&gt;=XC$4),IF(OR(AND(DAY(LOOKUP($F18,TenantNames,TenantStartDates))&gt;28,DAY(EOMONTH(XC$4,0))=28,DAY(XC$4)=28),AND(DAY(LOOKUP($F18,TenantNames,TenantStartDates))&gt;30,DAY(EOMONTH(XC$4,0))=30,DAY(XC$4)=30),DAY(LOOKUP($F18,TenantNames,TenantStartDates))=DAY(XC$4)),IF((LOOKUP($F18,TenantNames,TenantEndDates)-XC$4)&lt;=31,LOOKUP($F18,TenantNames,TenantTotalRevenues)-SUM($JA18:XB18),LOOKUP($F18,TenantNames,TenantMonthlyRents)),IF(AND((SUMIF($G$4:AHB$4,"&lt;"&amp;XC$4,$G18:AHB18))&gt;SUMIFS(TransactionAmounts,TenantSources,$F18,'Filtered Data'!$C$2:$C23,"&lt;"&amp;XC$4),XC$4&lt;TODAY()),"Late","Occupied")),)))</f>
        <v/>
      </c>
      <c r="XD18" s="33" t="str">
        <f>IF(ISBLANK($F18),,IF(TODAY()=XD$4,"Today",IF(AND(LOOKUP($F18,TenantNames,TenantStartDates)&lt;=XD$4,LOOKUP($F18,TenantNames,TenantEndDates)&gt;=XD$4),IF(OR(AND(DAY(LOOKUP($F18,TenantNames,TenantStartDates))&gt;28,DAY(EOMONTH(XD$4,0))=28,DAY(XD$4)=28),AND(DAY(LOOKUP($F18,TenantNames,TenantStartDates))&gt;30,DAY(EOMONTH(XD$4,0))=30,DAY(XD$4)=30),DAY(LOOKUP($F18,TenantNames,TenantStartDates))=DAY(XD$4)),IF((LOOKUP($F18,TenantNames,TenantEndDates)-XD$4)&lt;=31,LOOKUP($F18,TenantNames,TenantTotalRevenues)-SUM($JA18:XC18),LOOKUP($F18,TenantNames,TenantMonthlyRents)),IF(AND((SUMIF($G$4:AHB$4,"&lt;"&amp;XD$4,$G18:AHB18))&gt;SUMIFS(TransactionAmounts,TenantSources,$F18,'Filtered Data'!$C$2:$C23,"&lt;"&amp;XD$4),XD$4&lt;TODAY()),"Late","Occupied")),)))</f>
        <v/>
      </c>
      <c r="XE18" s="33" t="str">
        <f>IF(ISBLANK($F18),,IF(TODAY()=XE$4,"Today",IF(AND(LOOKUP($F18,TenantNames,TenantStartDates)&lt;=XE$4,LOOKUP($F18,TenantNames,TenantEndDates)&gt;=XE$4),IF(OR(AND(DAY(LOOKUP($F18,TenantNames,TenantStartDates))&gt;28,DAY(EOMONTH(XE$4,0))=28,DAY(XE$4)=28),AND(DAY(LOOKUP($F18,TenantNames,TenantStartDates))&gt;30,DAY(EOMONTH(XE$4,0))=30,DAY(XE$4)=30),DAY(LOOKUP($F18,TenantNames,TenantStartDates))=DAY(XE$4)),IF((LOOKUP($F18,TenantNames,TenantEndDates)-XE$4)&lt;=31,LOOKUP($F18,TenantNames,TenantTotalRevenues)-SUM($JA18:XD18),LOOKUP($F18,TenantNames,TenantMonthlyRents)),IF(AND((SUMIF($G$4:AHB$4,"&lt;"&amp;XE$4,$G18:AHB18))&gt;SUMIFS(TransactionAmounts,TenantSources,$F18,'Filtered Data'!$C$2:$C23,"&lt;"&amp;XE$4),XE$4&lt;TODAY()),"Late","Occupied")),)))</f>
        <v/>
      </c>
      <c r="XF18" s="33" t="str">
        <f>IF(ISBLANK($F18),,IF(TODAY()=XF$4,"Today",IF(AND(LOOKUP($F18,TenantNames,TenantStartDates)&lt;=XF$4,LOOKUP($F18,TenantNames,TenantEndDates)&gt;=XF$4),IF(OR(AND(DAY(LOOKUP($F18,TenantNames,TenantStartDates))&gt;28,DAY(EOMONTH(XF$4,0))=28,DAY(XF$4)=28),AND(DAY(LOOKUP($F18,TenantNames,TenantStartDates))&gt;30,DAY(EOMONTH(XF$4,0))=30,DAY(XF$4)=30),DAY(LOOKUP($F18,TenantNames,TenantStartDates))=DAY(XF$4)),IF((LOOKUP($F18,TenantNames,TenantEndDates)-XF$4)&lt;=31,LOOKUP($F18,TenantNames,TenantTotalRevenues)-SUM($JA18:XE18),LOOKUP($F18,TenantNames,TenantMonthlyRents)),IF(AND((SUMIF($G$4:AHB$4,"&lt;"&amp;XF$4,$G18:AHB18))&gt;SUMIFS(TransactionAmounts,TenantSources,$F18,'Filtered Data'!$C$2:$C23,"&lt;"&amp;XF$4),XF$4&lt;TODAY()),"Late","Occupied")),)))</f>
        <v/>
      </c>
      <c r="XG18" s="33" t="str">
        <f>IF(ISBLANK($F18),,IF(TODAY()=XG$4,"Today",IF(AND(LOOKUP($F18,TenantNames,TenantStartDates)&lt;=XG$4,LOOKUP($F18,TenantNames,TenantEndDates)&gt;=XG$4),IF(OR(AND(DAY(LOOKUP($F18,TenantNames,TenantStartDates))&gt;28,DAY(EOMONTH(XG$4,0))=28,DAY(XG$4)=28),AND(DAY(LOOKUP($F18,TenantNames,TenantStartDates))&gt;30,DAY(EOMONTH(XG$4,0))=30,DAY(XG$4)=30),DAY(LOOKUP($F18,TenantNames,TenantStartDates))=DAY(XG$4)),IF((LOOKUP($F18,TenantNames,TenantEndDates)-XG$4)&lt;=31,LOOKUP($F18,TenantNames,TenantTotalRevenues)-SUM($JA18:XF18),LOOKUP($F18,TenantNames,TenantMonthlyRents)),IF(AND((SUMIF($G$4:AHB$4,"&lt;"&amp;XG$4,$G18:AHB18))&gt;SUMIFS(TransactionAmounts,TenantSources,$F18,'Filtered Data'!$C$2:$C23,"&lt;"&amp;XG$4),XG$4&lt;TODAY()),"Late","Occupied")),)))</f>
        <v/>
      </c>
      <c r="XH18" s="33" t="str">
        <f>IF(ISBLANK($F18),,IF(TODAY()=XH$4,"Today",IF(AND(LOOKUP($F18,TenantNames,TenantStartDates)&lt;=XH$4,LOOKUP($F18,TenantNames,TenantEndDates)&gt;=XH$4),IF(OR(AND(DAY(LOOKUP($F18,TenantNames,TenantStartDates))&gt;28,DAY(EOMONTH(XH$4,0))=28,DAY(XH$4)=28),AND(DAY(LOOKUP($F18,TenantNames,TenantStartDates))&gt;30,DAY(EOMONTH(XH$4,0))=30,DAY(XH$4)=30),DAY(LOOKUP($F18,TenantNames,TenantStartDates))=DAY(XH$4)),IF((LOOKUP($F18,TenantNames,TenantEndDates)-XH$4)&lt;=31,LOOKUP($F18,TenantNames,TenantTotalRevenues)-SUM($JA18:XG18),LOOKUP($F18,TenantNames,TenantMonthlyRents)),IF(AND((SUMIF($G$4:AHB$4,"&lt;"&amp;XH$4,$G18:AHB18))&gt;SUMIFS(TransactionAmounts,TenantSources,$F18,'Filtered Data'!$C$2:$C23,"&lt;"&amp;XH$4),XH$4&lt;TODAY()),"Late","Occupied")),)))</f>
        <v/>
      </c>
      <c r="XI18" s="33" t="str">
        <f>IF(ISBLANK($F18),,IF(TODAY()=XI$4,"Today",IF(AND(LOOKUP($F18,TenantNames,TenantStartDates)&lt;=XI$4,LOOKUP($F18,TenantNames,TenantEndDates)&gt;=XI$4),IF(OR(AND(DAY(LOOKUP($F18,TenantNames,TenantStartDates))&gt;28,DAY(EOMONTH(XI$4,0))=28,DAY(XI$4)=28),AND(DAY(LOOKUP($F18,TenantNames,TenantStartDates))&gt;30,DAY(EOMONTH(XI$4,0))=30,DAY(XI$4)=30),DAY(LOOKUP($F18,TenantNames,TenantStartDates))=DAY(XI$4)),IF((LOOKUP($F18,TenantNames,TenantEndDates)-XI$4)&lt;=31,LOOKUP($F18,TenantNames,TenantTotalRevenues)-SUM($JA18:XH18),LOOKUP($F18,TenantNames,TenantMonthlyRents)),IF(AND((SUMIF($G$4:AHB$4,"&lt;"&amp;XI$4,$G18:AHB18))&gt;SUMIFS(TransactionAmounts,TenantSources,$F18,'Filtered Data'!$C$2:$C23,"&lt;"&amp;XI$4),XI$4&lt;TODAY()),"Late","Occupied")),)))</f>
        <v/>
      </c>
      <c r="XJ18" s="33" t="str">
        <f>IF(ISBLANK($F18),,IF(TODAY()=XJ$4,"Today",IF(AND(LOOKUP($F18,TenantNames,TenantStartDates)&lt;=XJ$4,LOOKUP($F18,TenantNames,TenantEndDates)&gt;=XJ$4),IF(OR(AND(DAY(LOOKUP($F18,TenantNames,TenantStartDates))&gt;28,DAY(EOMONTH(XJ$4,0))=28,DAY(XJ$4)=28),AND(DAY(LOOKUP($F18,TenantNames,TenantStartDates))&gt;30,DAY(EOMONTH(XJ$4,0))=30,DAY(XJ$4)=30),DAY(LOOKUP($F18,TenantNames,TenantStartDates))=DAY(XJ$4)),IF((LOOKUP($F18,TenantNames,TenantEndDates)-XJ$4)&lt;=31,LOOKUP($F18,TenantNames,TenantTotalRevenues)-SUM($JA18:XI18),LOOKUP($F18,TenantNames,TenantMonthlyRents)),IF(AND((SUMIF($G$4:AHB$4,"&lt;"&amp;XJ$4,$G18:AHB18))&gt;SUMIFS(TransactionAmounts,TenantSources,$F18,'Filtered Data'!$C$2:$C23,"&lt;"&amp;XJ$4),XJ$4&lt;TODAY()),"Late","Occupied")),)))</f>
        <v/>
      </c>
      <c r="XK18" s="33" t="str">
        <f>IF(ISBLANK($F18),,IF(TODAY()=XK$4,"Today",IF(AND(LOOKUP($F18,TenantNames,TenantStartDates)&lt;=XK$4,LOOKUP($F18,TenantNames,TenantEndDates)&gt;=XK$4),IF(OR(AND(DAY(LOOKUP($F18,TenantNames,TenantStartDates))&gt;28,DAY(EOMONTH(XK$4,0))=28,DAY(XK$4)=28),AND(DAY(LOOKUP($F18,TenantNames,TenantStartDates))&gt;30,DAY(EOMONTH(XK$4,0))=30,DAY(XK$4)=30),DAY(LOOKUP($F18,TenantNames,TenantStartDates))=DAY(XK$4)),IF((LOOKUP($F18,TenantNames,TenantEndDates)-XK$4)&lt;=31,LOOKUP($F18,TenantNames,TenantTotalRevenues)-SUM($JA18:XJ18),LOOKUP($F18,TenantNames,TenantMonthlyRents)),IF(AND((SUMIF($G$4:AHB$4,"&lt;"&amp;XK$4,$G18:AHB18))&gt;SUMIFS(TransactionAmounts,TenantSources,$F18,'Filtered Data'!$C$2:$C23,"&lt;"&amp;XK$4),XK$4&lt;TODAY()),"Late","Occupied")),)))</f>
        <v/>
      </c>
      <c r="XL18" s="33" t="str">
        <f>IF(ISBLANK($F18),,IF(TODAY()=XL$4,"Today",IF(AND(LOOKUP($F18,TenantNames,TenantStartDates)&lt;=XL$4,LOOKUP($F18,TenantNames,TenantEndDates)&gt;=XL$4),IF(OR(AND(DAY(LOOKUP($F18,TenantNames,TenantStartDates))&gt;28,DAY(EOMONTH(XL$4,0))=28,DAY(XL$4)=28),AND(DAY(LOOKUP($F18,TenantNames,TenantStartDates))&gt;30,DAY(EOMONTH(XL$4,0))=30,DAY(XL$4)=30),DAY(LOOKUP($F18,TenantNames,TenantStartDates))=DAY(XL$4)),IF((LOOKUP($F18,TenantNames,TenantEndDates)-XL$4)&lt;=31,LOOKUP($F18,TenantNames,TenantTotalRevenues)-SUM($JA18:XK18),LOOKUP($F18,TenantNames,TenantMonthlyRents)),IF(AND((SUMIF($G$4:AHB$4,"&lt;"&amp;XL$4,$G18:AHB18))&gt;SUMIFS(TransactionAmounts,TenantSources,$F18,'Filtered Data'!$C$2:$C23,"&lt;"&amp;XL$4),XL$4&lt;TODAY()),"Late","Occupied")),)))</f>
        <v/>
      </c>
      <c r="XM18" s="33" t="str">
        <f>IF(ISBLANK($F18),,IF(TODAY()=XM$4,"Today",IF(AND(LOOKUP($F18,TenantNames,TenantStartDates)&lt;=XM$4,LOOKUP($F18,TenantNames,TenantEndDates)&gt;=XM$4),IF(OR(AND(DAY(LOOKUP($F18,TenantNames,TenantStartDates))&gt;28,DAY(EOMONTH(XM$4,0))=28,DAY(XM$4)=28),AND(DAY(LOOKUP($F18,TenantNames,TenantStartDates))&gt;30,DAY(EOMONTH(XM$4,0))=30,DAY(XM$4)=30),DAY(LOOKUP($F18,TenantNames,TenantStartDates))=DAY(XM$4)),IF((LOOKUP($F18,TenantNames,TenantEndDates)-XM$4)&lt;=31,LOOKUP($F18,TenantNames,TenantTotalRevenues)-SUM($JA18:XL18),LOOKUP($F18,TenantNames,TenantMonthlyRents)),IF(AND((SUMIF($G$4:AHB$4,"&lt;"&amp;XM$4,$G18:AHB18))&gt;SUMIFS(TransactionAmounts,TenantSources,$F18,'Filtered Data'!$C$2:$C23,"&lt;"&amp;XM$4),XM$4&lt;TODAY()),"Late","Occupied")),)))</f>
        <v/>
      </c>
      <c r="XN18" s="33" t="str">
        <f>IF(ISBLANK($F18),,IF(TODAY()=XN$4,"Today",IF(AND(LOOKUP($F18,TenantNames,TenantStartDates)&lt;=XN$4,LOOKUP($F18,TenantNames,TenantEndDates)&gt;=XN$4),IF(OR(AND(DAY(LOOKUP($F18,TenantNames,TenantStartDates))&gt;28,DAY(EOMONTH(XN$4,0))=28,DAY(XN$4)=28),AND(DAY(LOOKUP($F18,TenantNames,TenantStartDates))&gt;30,DAY(EOMONTH(XN$4,0))=30,DAY(XN$4)=30),DAY(LOOKUP($F18,TenantNames,TenantStartDates))=DAY(XN$4)),IF((LOOKUP($F18,TenantNames,TenantEndDates)-XN$4)&lt;=31,LOOKUP($F18,TenantNames,TenantTotalRevenues)-SUM($JA18:XM18),LOOKUP($F18,TenantNames,TenantMonthlyRents)),IF(AND((SUMIF($G$4:AHB$4,"&lt;"&amp;XN$4,$G18:AHB18))&gt;SUMIFS(TransactionAmounts,TenantSources,$F18,'Filtered Data'!$C$2:$C23,"&lt;"&amp;XN$4),XN$4&lt;TODAY()),"Late","Occupied")),)))</f>
        <v/>
      </c>
      <c r="XO18" s="33" t="str">
        <f>IF(ISBLANK($F18),,IF(TODAY()=XO$4,"Today",IF(AND(LOOKUP($F18,TenantNames,TenantStartDates)&lt;=XO$4,LOOKUP($F18,TenantNames,TenantEndDates)&gt;=XO$4),IF(OR(AND(DAY(LOOKUP($F18,TenantNames,TenantStartDates))&gt;28,DAY(EOMONTH(XO$4,0))=28,DAY(XO$4)=28),AND(DAY(LOOKUP($F18,TenantNames,TenantStartDates))&gt;30,DAY(EOMONTH(XO$4,0))=30,DAY(XO$4)=30),DAY(LOOKUP($F18,TenantNames,TenantStartDates))=DAY(XO$4)),IF((LOOKUP($F18,TenantNames,TenantEndDates)-XO$4)&lt;=31,LOOKUP($F18,TenantNames,TenantTotalRevenues)-SUM($JA18:XN18),LOOKUP($F18,TenantNames,TenantMonthlyRents)),IF(AND((SUMIF($G$4:AHB$4,"&lt;"&amp;XO$4,$G18:AHB18))&gt;SUMIFS(TransactionAmounts,TenantSources,$F18,'Filtered Data'!$C$2:$C23,"&lt;"&amp;XO$4),XO$4&lt;TODAY()),"Late","Occupied")),)))</f>
        <v/>
      </c>
      <c r="XP18" s="33" t="str">
        <f>IF(ISBLANK($F18),,IF(TODAY()=XP$4,"Today",IF(AND(LOOKUP($F18,TenantNames,TenantStartDates)&lt;=XP$4,LOOKUP($F18,TenantNames,TenantEndDates)&gt;=XP$4),IF(OR(AND(DAY(LOOKUP($F18,TenantNames,TenantStartDates))&gt;28,DAY(EOMONTH(XP$4,0))=28,DAY(XP$4)=28),AND(DAY(LOOKUP($F18,TenantNames,TenantStartDates))&gt;30,DAY(EOMONTH(XP$4,0))=30,DAY(XP$4)=30),DAY(LOOKUP($F18,TenantNames,TenantStartDates))=DAY(XP$4)),IF((LOOKUP($F18,TenantNames,TenantEndDates)-XP$4)&lt;=31,LOOKUP($F18,TenantNames,TenantTotalRevenues)-SUM($JA18:XO18),LOOKUP($F18,TenantNames,TenantMonthlyRents)),IF(AND((SUMIF($G$4:AHB$4,"&lt;"&amp;XP$4,$G18:AHB18))&gt;SUMIFS(TransactionAmounts,TenantSources,$F18,'Filtered Data'!$C$2:$C23,"&lt;"&amp;XP$4),XP$4&lt;TODAY()),"Late","Occupied")),)))</f>
        <v/>
      </c>
      <c r="XQ18" s="33" t="str">
        <f>IF(ISBLANK($F18),,IF(TODAY()=XQ$4,"Today",IF(AND(LOOKUP($F18,TenantNames,TenantStartDates)&lt;=XQ$4,LOOKUP($F18,TenantNames,TenantEndDates)&gt;=XQ$4),IF(OR(AND(DAY(LOOKUP($F18,TenantNames,TenantStartDates))&gt;28,DAY(EOMONTH(XQ$4,0))=28,DAY(XQ$4)=28),AND(DAY(LOOKUP($F18,TenantNames,TenantStartDates))&gt;30,DAY(EOMONTH(XQ$4,0))=30,DAY(XQ$4)=30),DAY(LOOKUP($F18,TenantNames,TenantStartDates))=DAY(XQ$4)),IF((LOOKUP($F18,TenantNames,TenantEndDates)-XQ$4)&lt;=31,LOOKUP($F18,TenantNames,TenantTotalRevenues)-SUM($JA18:XP18),LOOKUP($F18,TenantNames,TenantMonthlyRents)),IF(AND((SUMIF($G$4:AHB$4,"&lt;"&amp;XQ$4,$G18:AHB18))&gt;SUMIFS(TransactionAmounts,TenantSources,$F18,'Filtered Data'!$C$2:$C23,"&lt;"&amp;XQ$4),XQ$4&lt;TODAY()),"Late","Occupied")),)))</f>
        <v/>
      </c>
      <c r="XR18" s="33" t="str">
        <f>IF(ISBLANK($F18),,IF(TODAY()=XR$4,"Today",IF(AND(LOOKUP($F18,TenantNames,TenantStartDates)&lt;=XR$4,LOOKUP($F18,TenantNames,TenantEndDates)&gt;=XR$4),IF(OR(AND(DAY(LOOKUP($F18,TenantNames,TenantStartDates))&gt;28,DAY(EOMONTH(XR$4,0))=28,DAY(XR$4)=28),AND(DAY(LOOKUP($F18,TenantNames,TenantStartDates))&gt;30,DAY(EOMONTH(XR$4,0))=30,DAY(XR$4)=30),DAY(LOOKUP($F18,TenantNames,TenantStartDates))=DAY(XR$4)),IF((LOOKUP($F18,TenantNames,TenantEndDates)-XR$4)&lt;=31,LOOKUP($F18,TenantNames,TenantTotalRevenues)-SUM($JA18:XQ18),LOOKUP($F18,TenantNames,TenantMonthlyRents)),IF(AND((SUMIF($G$4:AHB$4,"&lt;"&amp;XR$4,$G18:AHB18))&gt;SUMIFS(TransactionAmounts,TenantSources,$F18,'Filtered Data'!$C$2:$C23,"&lt;"&amp;XR$4),XR$4&lt;TODAY()),"Late","Occupied")),)))</f>
        <v/>
      </c>
      <c r="XS18" s="33" t="str">
        <f>IF(ISBLANK($F18),,IF(TODAY()=XS$4,"Today",IF(AND(LOOKUP($F18,TenantNames,TenantStartDates)&lt;=XS$4,LOOKUP($F18,TenantNames,TenantEndDates)&gt;=XS$4),IF(OR(AND(DAY(LOOKUP($F18,TenantNames,TenantStartDates))&gt;28,DAY(EOMONTH(XS$4,0))=28,DAY(XS$4)=28),AND(DAY(LOOKUP($F18,TenantNames,TenantStartDates))&gt;30,DAY(EOMONTH(XS$4,0))=30,DAY(XS$4)=30),DAY(LOOKUP($F18,TenantNames,TenantStartDates))=DAY(XS$4)),IF((LOOKUP($F18,TenantNames,TenantEndDates)-XS$4)&lt;=31,LOOKUP($F18,TenantNames,TenantTotalRevenues)-SUM($JA18:XR18),LOOKUP($F18,TenantNames,TenantMonthlyRents)),IF(AND((SUMIF($G$4:AHB$4,"&lt;"&amp;XS$4,$G18:AHB18))&gt;SUMIFS(TransactionAmounts,TenantSources,$F18,'Filtered Data'!$C$2:$C23,"&lt;"&amp;XS$4),XS$4&lt;TODAY()),"Late","Occupied")),)))</f>
        <v/>
      </c>
      <c r="XT18" s="33" t="str">
        <f>IF(ISBLANK($F18),,IF(TODAY()=XT$4,"Today",IF(AND(LOOKUP($F18,TenantNames,TenantStartDates)&lt;=XT$4,LOOKUP($F18,TenantNames,TenantEndDates)&gt;=XT$4),IF(OR(AND(DAY(LOOKUP($F18,TenantNames,TenantStartDates))&gt;28,DAY(EOMONTH(XT$4,0))=28,DAY(XT$4)=28),AND(DAY(LOOKUP($F18,TenantNames,TenantStartDates))&gt;30,DAY(EOMONTH(XT$4,0))=30,DAY(XT$4)=30),DAY(LOOKUP($F18,TenantNames,TenantStartDates))=DAY(XT$4)),IF((LOOKUP($F18,TenantNames,TenantEndDates)-XT$4)&lt;=31,LOOKUP($F18,TenantNames,TenantTotalRevenues)-SUM($JA18:XS18),LOOKUP($F18,TenantNames,TenantMonthlyRents)),IF(AND((SUMIF($G$4:AHB$4,"&lt;"&amp;XT$4,$G18:AHB18))&gt;SUMIFS(TransactionAmounts,TenantSources,$F18,'Filtered Data'!$C$2:$C23,"&lt;"&amp;XT$4),XT$4&lt;TODAY()),"Late","Occupied")),)))</f>
        <v/>
      </c>
      <c r="XU18" s="33" t="str">
        <f>IF(ISBLANK($F18),,IF(TODAY()=XU$4,"Today",IF(AND(LOOKUP($F18,TenantNames,TenantStartDates)&lt;=XU$4,LOOKUP($F18,TenantNames,TenantEndDates)&gt;=XU$4),IF(OR(AND(DAY(LOOKUP($F18,TenantNames,TenantStartDates))&gt;28,DAY(EOMONTH(XU$4,0))=28,DAY(XU$4)=28),AND(DAY(LOOKUP($F18,TenantNames,TenantStartDates))&gt;30,DAY(EOMONTH(XU$4,0))=30,DAY(XU$4)=30),DAY(LOOKUP($F18,TenantNames,TenantStartDates))=DAY(XU$4)),IF((LOOKUP($F18,TenantNames,TenantEndDates)-XU$4)&lt;=31,LOOKUP($F18,TenantNames,TenantTotalRevenues)-SUM($JA18:XT18),LOOKUP($F18,TenantNames,TenantMonthlyRents)),IF(AND((SUMIF($G$4:AHB$4,"&lt;"&amp;XU$4,$G18:AHB18))&gt;SUMIFS(TransactionAmounts,TenantSources,$F18,'Filtered Data'!$C$2:$C23,"&lt;"&amp;XU$4),XU$4&lt;TODAY()),"Late","Occupied")),)))</f>
        <v/>
      </c>
      <c r="XV18" s="33" t="str">
        <f>IF(ISBLANK($F18),,IF(TODAY()=XV$4,"Today",IF(AND(LOOKUP($F18,TenantNames,TenantStartDates)&lt;=XV$4,LOOKUP($F18,TenantNames,TenantEndDates)&gt;=XV$4),IF(OR(AND(DAY(LOOKUP($F18,TenantNames,TenantStartDates))&gt;28,DAY(EOMONTH(XV$4,0))=28,DAY(XV$4)=28),AND(DAY(LOOKUP($F18,TenantNames,TenantStartDates))&gt;30,DAY(EOMONTH(XV$4,0))=30,DAY(XV$4)=30),DAY(LOOKUP($F18,TenantNames,TenantStartDates))=DAY(XV$4)),IF((LOOKUP($F18,TenantNames,TenantEndDates)-XV$4)&lt;=31,LOOKUP($F18,TenantNames,TenantTotalRevenues)-SUM($JA18:XU18),LOOKUP($F18,TenantNames,TenantMonthlyRents)),IF(AND((SUMIF($G$4:AHB$4,"&lt;"&amp;XV$4,$G18:AHB18))&gt;SUMIFS(TransactionAmounts,TenantSources,$F18,'Filtered Data'!$C$2:$C23,"&lt;"&amp;XV$4),XV$4&lt;TODAY()),"Late","Occupied")),)))</f>
        <v/>
      </c>
      <c r="XW18" s="33" t="str">
        <f>IF(ISBLANK($F18),,IF(TODAY()=XW$4,"Today",IF(AND(LOOKUP($F18,TenantNames,TenantStartDates)&lt;=XW$4,LOOKUP($F18,TenantNames,TenantEndDates)&gt;=XW$4),IF(OR(AND(DAY(LOOKUP($F18,TenantNames,TenantStartDates))&gt;28,DAY(EOMONTH(XW$4,0))=28,DAY(XW$4)=28),AND(DAY(LOOKUP($F18,TenantNames,TenantStartDates))&gt;30,DAY(EOMONTH(XW$4,0))=30,DAY(XW$4)=30),DAY(LOOKUP($F18,TenantNames,TenantStartDates))=DAY(XW$4)),IF((LOOKUP($F18,TenantNames,TenantEndDates)-XW$4)&lt;=31,LOOKUP($F18,TenantNames,TenantTotalRevenues)-SUM($JA18:XV18),LOOKUP($F18,TenantNames,TenantMonthlyRents)),IF(AND((SUMIF($G$4:AHB$4,"&lt;"&amp;XW$4,$G18:AHB18))&gt;SUMIFS(TransactionAmounts,TenantSources,$F18,'Filtered Data'!$C$2:$C23,"&lt;"&amp;XW$4),XW$4&lt;TODAY()),"Late","Occupied")),)))</f>
        <v/>
      </c>
      <c r="XX18" s="33" t="str">
        <f>IF(ISBLANK($F18),,IF(TODAY()=XX$4,"Today",IF(AND(LOOKUP($F18,TenantNames,TenantStartDates)&lt;=XX$4,LOOKUP($F18,TenantNames,TenantEndDates)&gt;=XX$4),IF(OR(AND(DAY(LOOKUP($F18,TenantNames,TenantStartDates))&gt;28,DAY(EOMONTH(XX$4,0))=28,DAY(XX$4)=28),AND(DAY(LOOKUP($F18,TenantNames,TenantStartDates))&gt;30,DAY(EOMONTH(XX$4,0))=30,DAY(XX$4)=30),DAY(LOOKUP($F18,TenantNames,TenantStartDates))=DAY(XX$4)),IF((LOOKUP($F18,TenantNames,TenantEndDates)-XX$4)&lt;=31,LOOKUP($F18,TenantNames,TenantTotalRevenues)-SUM($JA18:XW18),LOOKUP($F18,TenantNames,TenantMonthlyRents)),IF(AND((SUMIF($G$4:AHB$4,"&lt;"&amp;XX$4,$G18:AHB18))&gt;SUMIFS(TransactionAmounts,TenantSources,$F18,'Filtered Data'!$C$2:$C23,"&lt;"&amp;XX$4),XX$4&lt;TODAY()),"Late","Occupied")),)))</f>
        <v/>
      </c>
      <c r="XY18" s="33" t="str">
        <f>IF(ISBLANK($F18),,IF(TODAY()=XY$4,"Today",IF(AND(LOOKUP($F18,TenantNames,TenantStartDates)&lt;=XY$4,LOOKUP($F18,TenantNames,TenantEndDates)&gt;=XY$4),IF(OR(AND(DAY(LOOKUP($F18,TenantNames,TenantStartDates))&gt;28,DAY(EOMONTH(XY$4,0))=28,DAY(XY$4)=28),AND(DAY(LOOKUP($F18,TenantNames,TenantStartDates))&gt;30,DAY(EOMONTH(XY$4,0))=30,DAY(XY$4)=30),DAY(LOOKUP($F18,TenantNames,TenantStartDates))=DAY(XY$4)),IF((LOOKUP($F18,TenantNames,TenantEndDates)-XY$4)&lt;=31,LOOKUP($F18,TenantNames,TenantTotalRevenues)-SUM($JA18:XX18),LOOKUP($F18,TenantNames,TenantMonthlyRents)),IF(AND((SUMIF($G$4:AHB$4,"&lt;"&amp;XY$4,$G18:AHB18))&gt;SUMIFS(TransactionAmounts,TenantSources,$F18,'Filtered Data'!$C$2:$C23,"&lt;"&amp;XY$4),XY$4&lt;TODAY()),"Late","Occupied")),)))</f>
        <v/>
      </c>
      <c r="XZ18" s="33" t="str">
        <f>IF(ISBLANK($F18),,IF(TODAY()=XZ$4,"Today",IF(AND(LOOKUP($F18,TenantNames,TenantStartDates)&lt;=XZ$4,LOOKUP($F18,TenantNames,TenantEndDates)&gt;=XZ$4),IF(OR(AND(DAY(LOOKUP($F18,TenantNames,TenantStartDates))&gt;28,DAY(EOMONTH(XZ$4,0))=28,DAY(XZ$4)=28),AND(DAY(LOOKUP($F18,TenantNames,TenantStartDates))&gt;30,DAY(EOMONTH(XZ$4,0))=30,DAY(XZ$4)=30),DAY(LOOKUP($F18,TenantNames,TenantStartDates))=DAY(XZ$4)),IF((LOOKUP($F18,TenantNames,TenantEndDates)-XZ$4)&lt;=31,LOOKUP($F18,TenantNames,TenantTotalRevenues)-SUM($JA18:XY18),LOOKUP($F18,TenantNames,TenantMonthlyRents)),IF(AND((SUMIF($G$4:AHB$4,"&lt;"&amp;XZ$4,$G18:AHB18))&gt;SUMIFS(TransactionAmounts,TenantSources,$F18,'Filtered Data'!$C$2:$C23,"&lt;"&amp;XZ$4),XZ$4&lt;TODAY()),"Late","Occupied")),)))</f>
        <v/>
      </c>
      <c r="YA18" s="33" t="str">
        <f>IF(ISBLANK($F18),,IF(TODAY()=YA$4,"Today",IF(AND(LOOKUP($F18,TenantNames,TenantStartDates)&lt;=YA$4,LOOKUP($F18,TenantNames,TenantEndDates)&gt;=YA$4),IF(OR(AND(DAY(LOOKUP($F18,TenantNames,TenantStartDates))&gt;28,DAY(EOMONTH(YA$4,0))=28,DAY(YA$4)=28),AND(DAY(LOOKUP($F18,TenantNames,TenantStartDates))&gt;30,DAY(EOMONTH(YA$4,0))=30,DAY(YA$4)=30),DAY(LOOKUP($F18,TenantNames,TenantStartDates))=DAY(YA$4)),IF((LOOKUP($F18,TenantNames,TenantEndDates)-YA$4)&lt;=31,LOOKUP($F18,TenantNames,TenantTotalRevenues)-SUM($JA18:XZ18),LOOKUP($F18,TenantNames,TenantMonthlyRents)),IF(AND((SUMIF($G$4:AHB$4,"&lt;"&amp;YA$4,$G18:AHB18))&gt;SUMIFS(TransactionAmounts,TenantSources,$F18,'Filtered Data'!$C$2:$C23,"&lt;"&amp;YA$4),YA$4&lt;TODAY()),"Late","Occupied")),)))</f>
        <v/>
      </c>
      <c r="YB18" s="33" t="str">
        <f>IF(ISBLANK($F18),,IF(TODAY()=YB$4,"Today",IF(AND(LOOKUP($F18,TenantNames,TenantStartDates)&lt;=YB$4,LOOKUP($F18,TenantNames,TenantEndDates)&gt;=YB$4),IF(OR(AND(DAY(LOOKUP($F18,TenantNames,TenantStartDates))&gt;28,DAY(EOMONTH(YB$4,0))=28,DAY(YB$4)=28),AND(DAY(LOOKUP($F18,TenantNames,TenantStartDates))&gt;30,DAY(EOMONTH(YB$4,0))=30,DAY(YB$4)=30),DAY(LOOKUP($F18,TenantNames,TenantStartDates))=DAY(YB$4)),IF((LOOKUP($F18,TenantNames,TenantEndDates)-YB$4)&lt;=31,LOOKUP($F18,TenantNames,TenantTotalRevenues)-SUM($JA18:YA18),LOOKUP($F18,TenantNames,TenantMonthlyRents)),IF(AND((SUMIF($G$4:AHB$4,"&lt;"&amp;YB$4,$G18:AHB18))&gt;SUMIFS(TransactionAmounts,TenantSources,$F18,'Filtered Data'!$C$2:$C23,"&lt;"&amp;YB$4),YB$4&lt;TODAY()),"Late","Occupied")),)))</f>
        <v/>
      </c>
      <c r="YC18" s="33" t="str">
        <f>IF(ISBLANK($F18),,IF(TODAY()=YC$4,"Today",IF(AND(LOOKUP($F18,TenantNames,TenantStartDates)&lt;=YC$4,LOOKUP($F18,TenantNames,TenantEndDates)&gt;=YC$4),IF(OR(AND(DAY(LOOKUP($F18,TenantNames,TenantStartDates))&gt;28,DAY(EOMONTH(YC$4,0))=28,DAY(YC$4)=28),AND(DAY(LOOKUP($F18,TenantNames,TenantStartDates))&gt;30,DAY(EOMONTH(YC$4,0))=30,DAY(YC$4)=30),DAY(LOOKUP($F18,TenantNames,TenantStartDates))=DAY(YC$4)),IF((LOOKUP($F18,TenantNames,TenantEndDates)-YC$4)&lt;=31,LOOKUP($F18,TenantNames,TenantTotalRevenues)-SUM($JA18:YB18),LOOKUP($F18,TenantNames,TenantMonthlyRents)),IF(AND((SUMIF($G$4:AHB$4,"&lt;"&amp;YC$4,$G18:AHB18))&gt;SUMIFS(TransactionAmounts,TenantSources,$F18,'Filtered Data'!$C$2:$C23,"&lt;"&amp;YC$4),YC$4&lt;TODAY()),"Late","Occupied")),)))</f>
        <v/>
      </c>
      <c r="YD18" s="33" t="str">
        <f>IF(ISBLANK($F18),,IF(TODAY()=YD$4,"Today",IF(AND(LOOKUP($F18,TenantNames,TenantStartDates)&lt;=YD$4,LOOKUP($F18,TenantNames,TenantEndDates)&gt;=YD$4),IF(OR(AND(DAY(LOOKUP($F18,TenantNames,TenantStartDates))&gt;28,DAY(EOMONTH(YD$4,0))=28,DAY(YD$4)=28),AND(DAY(LOOKUP($F18,TenantNames,TenantStartDates))&gt;30,DAY(EOMONTH(YD$4,0))=30,DAY(YD$4)=30),DAY(LOOKUP($F18,TenantNames,TenantStartDates))=DAY(YD$4)),IF((LOOKUP($F18,TenantNames,TenantEndDates)-YD$4)&lt;=31,LOOKUP($F18,TenantNames,TenantTotalRevenues)-SUM($JA18:YC18),LOOKUP($F18,TenantNames,TenantMonthlyRents)),IF(AND((SUMIF($G$4:AHB$4,"&lt;"&amp;YD$4,$G18:AHB18))&gt;SUMIFS(TransactionAmounts,TenantSources,$F18,'Filtered Data'!$C$2:$C23,"&lt;"&amp;YD$4),YD$4&lt;TODAY()),"Late","Occupied")),)))</f>
        <v/>
      </c>
      <c r="YE18" s="33" t="str">
        <f>IF(ISBLANK($F18),,IF(TODAY()=YE$4,"Today",IF(AND(LOOKUP($F18,TenantNames,TenantStartDates)&lt;=YE$4,LOOKUP($F18,TenantNames,TenantEndDates)&gt;=YE$4),IF(OR(AND(DAY(LOOKUP($F18,TenantNames,TenantStartDates))&gt;28,DAY(EOMONTH(YE$4,0))=28,DAY(YE$4)=28),AND(DAY(LOOKUP($F18,TenantNames,TenantStartDates))&gt;30,DAY(EOMONTH(YE$4,0))=30,DAY(YE$4)=30),DAY(LOOKUP($F18,TenantNames,TenantStartDates))=DAY(YE$4)),IF((LOOKUP($F18,TenantNames,TenantEndDates)-YE$4)&lt;=31,LOOKUP($F18,TenantNames,TenantTotalRevenues)-SUM($JA18:YD18),LOOKUP($F18,TenantNames,TenantMonthlyRents)),IF(AND((SUMIF($G$4:AHB$4,"&lt;"&amp;YE$4,$G18:AHB18))&gt;SUMIFS(TransactionAmounts,TenantSources,$F18,'Filtered Data'!$C$2:$C23,"&lt;"&amp;YE$4),YE$4&lt;TODAY()),"Late","Occupied")),)))</f>
        <v/>
      </c>
      <c r="YF18" s="33" t="str">
        <f>IF(ISBLANK($F18),,IF(TODAY()=YF$4,"Today",IF(AND(LOOKUP($F18,TenantNames,TenantStartDates)&lt;=YF$4,LOOKUP($F18,TenantNames,TenantEndDates)&gt;=YF$4),IF(OR(AND(DAY(LOOKUP($F18,TenantNames,TenantStartDates))&gt;28,DAY(EOMONTH(YF$4,0))=28,DAY(YF$4)=28),AND(DAY(LOOKUP($F18,TenantNames,TenantStartDates))&gt;30,DAY(EOMONTH(YF$4,0))=30,DAY(YF$4)=30),DAY(LOOKUP($F18,TenantNames,TenantStartDates))=DAY(YF$4)),IF((LOOKUP($F18,TenantNames,TenantEndDates)-YF$4)&lt;=31,LOOKUP($F18,TenantNames,TenantTotalRevenues)-SUM($JA18:YE18),LOOKUP($F18,TenantNames,TenantMonthlyRents)),IF(AND((SUMIF($G$4:AHB$4,"&lt;"&amp;YF$4,$G18:AHB18))&gt;SUMIFS(TransactionAmounts,TenantSources,$F18,'Filtered Data'!$C$2:$C23,"&lt;"&amp;YF$4),YF$4&lt;TODAY()),"Late","Occupied")),)))</f>
        <v/>
      </c>
      <c r="YG18" s="33" t="str">
        <f>IF(ISBLANK($F18),,IF(TODAY()=YG$4,"Today",IF(AND(LOOKUP($F18,TenantNames,TenantStartDates)&lt;=YG$4,LOOKUP($F18,TenantNames,TenantEndDates)&gt;=YG$4),IF(OR(AND(DAY(LOOKUP($F18,TenantNames,TenantStartDates))&gt;28,DAY(EOMONTH(YG$4,0))=28,DAY(YG$4)=28),AND(DAY(LOOKUP($F18,TenantNames,TenantStartDates))&gt;30,DAY(EOMONTH(YG$4,0))=30,DAY(YG$4)=30),DAY(LOOKUP($F18,TenantNames,TenantStartDates))=DAY(YG$4)),IF((LOOKUP($F18,TenantNames,TenantEndDates)-YG$4)&lt;=31,LOOKUP($F18,TenantNames,TenantTotalRevenues)-SUM($JA18:YF18),LOOKUP($F18,TenantNames,TenantMonthlyRents)),IF(AND((SUMIF($G$4:AHB$4,"&lt;"&amp;YG$4,$G18:AHB18))&gt;SUMIFS(TransactionAmounts,TenantSources,$F18,'Filtered Data'!$C$2:$C23,"&lt;"&amp;YG$4),YG$4&lt;TODAY()),"Late","Occupied")),)))</f>
        <v/>
      </c>
      <c r="YH18" s="33" t="str">
        <f>IF(ISBLANK($F18),,IF(TODAY()=YH$4,"Today",IF(AND(LOOKUP($F18,TenantNames,TenantStartDates)&lt;=YH$4,LOOKUP($F18,TenantNames,TenantEndDates)&gt;=YH$4),IF(OR(AND(DAY(LOOKUP($F18,TenantNames,TenantStartDates))&gt;28,DAY(EOMONTH(YH$4,0))=28,DAY(YH$4)=28),AND(DAY(LOOKUP($F18,TenantNames,TenantStartDates))&gt;30,DAY(EOMONTH(YH$4,0))=30,DAY(YH$4)=30),DAY(LOOKUP($F18,TenantNames,TenantStartDates))=DAY(YH$4)),IF((LOOKUP($F18,TenantNames,TenantEndDates)-YH$4)&lt;=31,LOOKUP($F18,TenantNames,TenantTotalRevenues)-SUM($JA18:YG18),LOOKUP($F18,TenantNames,TenantMonthlyRents)),IF(AND((SUMIF($G$4:AHB$4,"&lt;"&amp;YH$4,$G18:AHB18))&gt;SUMIFS(TransactionAmounts,TenantSources,$F18,'Filtered Data'!$C$2:$C23,"&lt;"&amp;YH$4),YH$4&lt;TODAY()),"Late","Occupied")),)))</f>
        <v/>
      </c>
      <c r="YI18" s="33" t="str">
        <f>IF(ISBLANK($F18),,IF(TODAY()=YI$4,"Today",IF(AND(LOOKUP($F18,TenantNames,TenantStartDates)&lt;=YI$4,LOOKUP($F18,TenantNames,TenantEndDates)&gt;=YI$4),IF(OR(AND(DAY(LOOKUP($F18,TenantNames,TenantStartDates))&gt;28,DAY(EOMONTH(YI$4,0))=28,DAY(YI$4)=28),AND(DAY(LOOKUP($F18,TenantNames,TenantStartDates))&gt;30,DAY(EOMONTH(YI$4,0))=30,DAY(YI$4)=30),DAY(LOOKUP($F18,TenantNames,TenantStartDates))=DAY(YI$4)),IF((LOOKUP($F18,TenantNames,TenantEndDates)-YI$4)&lt;=31,LOOKUP($F18,TenantNames,TenantTotalRevenues)-SUM($JA18:YH18),LOOKUP($F18,TenantNames,TenantMonthlyRents)),IF(AND((SUMIF($G$4:AHB$4,"&lt;"&amp;YI$4,$G18:AHB18))&gt;SUMIFS(TransactionAmounts,TenantSources,$F18,'Filtered Data'!$C$2:$C23,"&lt;"&amp;YI$4),YI$4&lt;TODAY()),"Late","Occupied")),)))</f>
        <v/>
      </c>
      <c r="YJ18" s="33" t="str">
        <f>IF(ISBLANK($F18),,IF(TODAY()=YJ$4,"Today",IF(AND(LOOKUP($F18,TenantNames,TenantStartDates)&lt;=YJ$4,LOOKUP($F18,TenantNames,TenantEndDates)&gt;=YJ$4),IF(OR(AND(DAY(LOOKUP($F18,TenantNames,TenantStartDates))&gt;28,DAY(EOMONTH(YJ$4,0))=28,DAY(YJ$4)=28),AND(DAY(LOOKUP($F18,TenantNames,TenantStartDates))&gt;30,DAY(EOMONTH(YJ$4,0))=30,DAY(YJ$4)=30),DAY(LOOKUP($F18,TenantNames,TenantStartDates))=DAY(YJ$4)),IF((LOOKUP($F18,TenantNames,TenantEndDates)-YJ$4)&lt;=31,LOOKUP($F18,TenantNames,TenantTotalRevenues)-SUM($JA18:YI18),LOOKUP($F18,TenantNames,TenantMonthlyRents)),IF(AND((SUMIF($G$4:AHB$4,"&lt;"&amp;YJ$4,$G18:AHB18))&gt;SUMIFS(TransactionAmounts,TenantSources,$F18,'Filtered Data'!$C$2:$C23,"&lt;"&amp;YJ$4),YJ$4&lt;TODAY()),"Late","Occupied")),)))</f>
        <v/>
      </c>
      <c r="YK18" s="33" t="str">
        <f>IF(ISBLANK($F18),,IF(TODAY()=YK$4,"Today",IF(AND(LOOKUP($F18,TenantNames,TenantStartDates)&lt;=YK$4,LOOKUP($F18,TenantNames,TenantEndDates)&gt;=YK$4),IF(OR(AND(DAY(LOOKUP($F18,TenantNames,TenantStartDates))&gt;28,DAY(EOMONTH(YK$4,0))=28,DAY(YK$4)=28),AND(DAY(LOOKUP($F18,TenantNames,TenantStartDates))&gt;30,DAY(EOMONTH(YK$4,0))=30,DAY(YK$4)=30),DAY(LOOKUP($F18,TenantNames,TenantStartDates))=DAY(YK$4)),IF((LOOKUP($F18,TenantNames,TenantEndDates)-YK$4)&lt;=31,LOOKUP($F18,TenantNames,TenantTotalRevenues)-SUM($JA18:YJ18),LOOKUP($F18,TenantNames,TenantMonthlyRents)),IF(AND((SUMIF($G$4:AHB$4,"&lt;"&amp;YK$4,$G18:AHB18))&gt;SUMIFS(TransactionAmounts,TenantSources,$F18,'Filtered Data'!$C$2:$C23,"&lt;"&amp;YK$4),YK$4&lt;TODAY()),"Late","Occupied")),)))</f>
        <v/>
      </c>
      <c r="YL18" s="33" t="str">
        <f>IF(ISBLANK($F18),,IF(TODAY()=YL$4,"Today",IF(AND(LOOKUP($F18,TenantNames,TenantStartDates)&lt;=YL$4,LOOKUP($F18,TenantNames,TenantEndDates)&gt;=YL$4),IF(OR(AND(DAY(LOOKUP($F18,TenantNames,TenantStartDates))&gt;28,DAY(EOMONTH(YL$4,0))=28,DAY(YL$4)=28),AND(DAY(LOOKUP($F18,TenantNames,TenantStartDates))&gt;30,DAY(EOMONTH(YL$4,0))=30,DAY(YL$4)=30),DAY(LOOKUP($F18,TenantNames,TenantStartDates))=DAY(YL$4)),IF((LOOKUP($F18,TenantNames,TenantEndDates)-YL$4)&lt;=31,LOOKUP($F18,TenantNames,TenantTotalRevenues)-SUM($JA18:YK18),LOOKUP($F18,TenantNames,TenantMonthlyRents)),IF(AND((SUMIF($G$4:AHB$4,"&lt;"&amp;YL$4,$G18:AHB18))&gt;SUMIFS(TransactionAmounts,TenantSources,$F18,'Filtered Data'!$C$2:$C23,"&lt;"&amp;YL$4),YL$4&lt;TODAY()),"Late","Occupied")),)))</f>
        <v/>
      </c>
      <c r="YM18" s="33" t="str">
        <f>IF(ISBLANK($F18),,IF(TODAY()=YM$4,"Today",IF(AND(LOOKUP($F18,TenantNames,TenantStartDates)&lt;=YM$4,LOOKUP($F18,TenantNames,TenantEndDates)&gt;=YM$4),IF(OR(AND(DAY(LOOKUP($F18,TenantNames,TenantStartDates))&gt;28,DAY(EOMONTH(YM$4,0))=28,DAY(YM$4)=28),AND(DAY(LOOKUP($F18,TenantNames,TenantStartDates))&gt;30,DAY(EOMONTH(YM$4,0))=30,DAY(YM$4)=30),DAY(LOOKUP($F18,TenantNames,TenantStartDates))=DAY(YM$4)),IF((LOOKUP($F18,TenantNames,TenantEndDates)-YM$4)&lt;=31,LOOKUP($F18,TenantNames,TenantTotalRevenues)-SUM($JA18:YL18),LOOKUP($F18,TenantNames,TenantMonthlyRents)),IF(AND((SUMIF($G$4:AHB$4,"&lt;"&amp;YM$4,$G18:AHB18))&gt;SUMIFS(TransactionAmounts,TenantSources,$F18,'Filtered Data'!$C$2:$C23,"&lt;"&amp;YM$4),YM$4&lt;TODAY()),"Late","Occupied")),)))</f>
        <v/>
      </c>
      <c r="YN18" s="33" t="str">
        <f>IF(ISBLANK($F18),,IF(TODAY()=YN$4,"Today",IF(AND(LOOKUP($F18,TenantNames,TenantStartDates)&lt;=YN$4,LOOKUP($F18,TenantNames,TenantEndDates)&gt;=YN$4),IF(OR(AND(DAY(LOOKUP($F18,TenantNames,TenantStartDates))&gt;28,DAY(EOMONTH(YN$4,0))=28,DAY(YN$4)=28),AND(DAY(LOOKUP($F18,TenantNames,TenantStartDates))&gt;30,DAY(EOMONTH(YN$4,0))=30,DAY(YN$4)=30),DAY(LOOKUP($F18,TenantNames,TenantStartDates))=DAY(YN$4)),IF((LOOKUP($F18,TenantNames,TenantEndDates)-YN$4)&lt;=31,LOOKUP($F18,TenantNames,TenantTotalRevenues)-SUM($JA18:YM18),LOOKUP($F18,TenantNames,TenantMonthlyRents)),IF(AND((SUMIF($G$4:AHB$4,"&lt;"&amp;YN$4,$G18:AHB18))&gt;SUMIFS(TransactionAmounts,TenantSources,$F18,'Filtered Data'!$C$2:$C23,"&lt;"&amp;YN$4),YN$4&lt;TODAY()),"Late","Occupied")),)))</f>
        <v/>
      </c>
      <c r="YO18" s="33" t="str">
        <f>IF(ISBLANK($F18),,IF(TODAY()=YO$4,"Today",IF(AND(LOOKUP($F18,TenantNames,TenantStartDates)&lt;=YO$4,LOOKUP($F18,TenantNames,TenantEndDates)&gt;=YO$4),IF(OR(AND(DAY(LOOKUP($F18,TenantNames,TenantStartDates))&gt;28,DAY(EOMONTH(YO$4,0))=28,DAY(YO$4)=28),AND(DAY(LOOKUP($F18,TenantNames,TenantStartDates))&gt;30,DAY(EOMONTH(YO$4,0))=30,DAY(YO$4)=30),DAY(LOOKUP($F18,TenantNames,TenantStartDates))=DAY(YO$4)),IF((LOOKUP($F18,TenantNames,TenantEndDates)-YO$4)&lt;=31,LOOKUP($F18,TenantNames,TenantTotalRevenues)-SUM($JA18:YN18),LOOKUP($F18,TenantNames,TenantMonthlyRents)),IF(AND((SUMIF($G$4:AHB$4,"&lt;"&amp;YO$4,$G18:AHB18))&gt;SUMIFS(TransactionAmounts,TenantSources,$F18,'Filtered Data'!$C$2:$C23,"&lt;"&amp;YO$4),YO$4&lt;TODAY()),"Late","Occupied")),)))</f>
        <v/>
      </c>
      <c r="YP18" s="33" t="str">
        <f>IF(ISBLANK($F18),,IF(TODAY()=YP$4,"Today",IF(AND(LOOKUP($F18,TenantNames,TenantStartDates)&lt;=YP$4,LOOKUP($F18,TenantNames,TenantEndDates)&gt;=YP$4),IF(OR(AND(DAY(LOOKUP($F18,TenantNames,TenantStartDates))&gt;28,DAY(EOMONTH(YP$4,0))=28,DAY(YP$4)=28),AND(DAY(LOOKUP($F18,TenantNames,TenantStartDates))&gt;30,DAY(EOMONTH(YP$4,0))=30,DAY(YP$4)=30),DAY(LOOKUP($F18,TenantNames,TenantStartDates))=DAY(YP$4)),IF((LOOKUP($F18,TenantNames,TenantEndDates)-YP$4)&lt;=31,LOOKUP($F18,TenantNames,TenantTotalRevenues)-SUM($JA18:YO18),LOOKUP($F18,TenantNames,TenantMonthlyRents)),IF(AND((SUMIF($G$4:AHB$4,"&lt;"&amp;YP$4,$G18:AHB18))&gt;SUMIFS(TransactionAmounts,TenantSources,$F18,'Filtered Data'!$C$2:$C23,"&lt;"&amp;YP$4),YP$4&lt;TODAY()),"Late","Occupied")),)))</f>
        <v/>
      </c>
      <c r="YQ18" s="33" t="str">
        <f>IF(ISBLANK($F18),,IF(TODAY()=YQ$4,"Today",IF(AND(LOOKUP($F18,TenantNames,TenantStartDates)&lt;=YQ$4,LOOKUP($F18,TenantNames,TenantEndDates)&gt;=YQ$4),IF(OR(AND(DAY(LOOKUP($F18,TenantNames,TenantStartDates))&gt;28,DAY(EOMONTH(YQ$4,0))=28,DAY(YQ$4)=28),AND(DAY(LOOKUP($F18,TenantNames,TenantStartDates))&gt;30,DAY(EOMONTH(YQ$4,0))=30,DAY(YQ$4)=30),DAY(LOOKUP($F18,TenantNames,TenantStartDates))=DAY(YQ$4)),IF((LOOKUP($F18,TenantNames,TenantEndDates)-YQ$4)&lt;=31,LOOKUP($F18,TenantNames,TenantTotalRevenues)-SUM($JA18:YP18),LOOKUP($F18,TenantNames,TenantMonthlyRents)),IF(AND((SUMIF($G$4:AHB$4,"&lt;"&amp;YQ$4,$G18:AHB18))&gt;SUMIFS(TransactionAmounts,TenantSources,$F18,'Filtered Data'!$C$2:$C23,"&lt;"&amp;YQ$4),YQ$4&lt;TODAY()),"Late","Occupied")),)))</f>
        <v/>
      </c>
      <c r="YR18" s="33" t="str">
        <f>IF(ISBLANK($F18),,IF(TODAY()=YR$4,"Today",IF(AND(LOOKUP($F18,TenantNames,TenantStartDates)&lt;=YR$4,LOOKUP($F18,TenantNames,TenantEndDates)&gt;=YR$4),IF(OR(AND(DAY(LOOKUP($F18,TenantNames,TenantStartDates))&gt;28,DAY(EOMONTH(YR$4,0))=28,DAY(YR$4)=28),AND(DAY(LOOKUP($F18,TenantNames,TenantStartDates))&gt;30,DAY(EOMONTH(YR$4,0))=30,DAY(YR$4)=30),DAY(LOOKUP($F18,TenantNames,TenantStartDates))=DAY(YR$4)),IF((LOOKUP($F18,TenantNames,TenantEndDates)-YR$4)&lt;=31,LOOKUP($F18,TenantNames,TenantTotalRevenues)-SUM($JA18:YQ18),LOOKUP($F18,TenantNames,TenantMonthlyRents)),IF(AND((SUMIF($G$4:AHB$4,"&lt;"&amp;YR$4,$G18:AHB18))&gt;SUMIFS(TransactionAmounts,TenantSources,$F18,'Filtered Data'!$C$2:$C23,"&lt;"&amp;YR$4),YR$4&lt;TODAY()),"Late","Occupied")),)))</f>
        <v/>
      </c>
      <c r="YS18" s="33" t="str">
        <f>IF(ISBLANK($F18),,IF(TODAY()=YS$4,"Today",IF(AND(LOOKUP($F18,TenantNames,TenantStartDates)&lt;=YS$4,LOOKUP($F18,TenantNames,TenantEndDates)&gt;=YS$4),IF(OR(AND(DAY(LOOKUP($F18,TenantNames,TenantStartDates))&gt;28,DAY(EOMONTH(YS$4,0))=28,DAY(YS$4)=28),AND(DAY(LOOKUP($F18,TenantNames,TenantStartDates))&gt;30,DAY(EOMONTH(YS$4,0))=30,DAY(YS$4)=30),DAY(LOOKUP($F18,TenantNames,TenantStartDates))=DAY(YS$4)),IF((LOOKUP($F18,TenantNames,TenantEndDates)-YS$4)&lt;=31,LOOKUP($F18,TenantNames,TenantTotalRevenues)-SUM($JA18:YR18),LOOKUP($F18,TenantNames,TenantMonthlyRents)),IF(AND((SUMIF($G$4:AHB$4,"&lt;"&amp;YS$4,$G18:AHB18))&gt;SUMIFS(TransactionAmounts,TenantSources,$F18,'Filtered Data'!$C$2:$C23,"&lt;"&amp;YS$4),YS$4&lt;TODAY()),"Late","Occupied")),)))</f>
        <v/>
      </c>
      <c r="YT18" s="33" t="str">
        <f>IF(ISBLANK($F18),,IF(TODAY()=YT$4,"Today",IF(AND(LOOKUP($F18,TenantNames,TenantStartDates)&lt;=YT$4,LOOKUP($F18,TenantNames,TenantEndDates)&gt;=YT$4),IF(OR(AND(DAY(LOOKUP($F18,TenantNames,TenantStartDates))&gt;28,DAY(EOMONTH(YT$4,0))=28,DAY(YT$4)=28),AND(DAY(LOOKUP($F18,TenantNames,TenantStartDates))&gt;30,DAY(EOMONTH(YT$4,0))=30,DAY(YT$4)=30),DAY(LOOKUP($F18,TenantNames,TenantStartDates))=DAY(YT$4)),IF((LOOKUP($F18,TenantNames,TenantEndDates)-YT$4)&lt;=31,LOOKUP($F18,TenantNames,TenantTotalRevenues)-SUM($JA18:YS18),LOOKUP($F18,TenantNames,TenantMonthlyRents)),IF(AND((SUMIF($G$4:AHB$4,"&lt;"&amp;YT$4,$G18:AHB18))&gt;SUMIFS(TransactionAmounts,TenantSources,$F18,'Filtered Data'!$C$2:$C23,"&lt;"&amp;YT$4),YT$4&lt;TODAY()),"Late","Occupied")),)))</f>
        <v/>
      </c>
      <c r="YU18" s="33" t="str">
        <f>IF(ISBLANK($F18),,IF(TODAY()=YU$4,"Today",IF(AND(LOOKUP($F18,TenantNames,TenantStartDates)&lt;=YU$4,LOOKUP($F18,TenantNames,TenantEndDates)&gt;=YU$4),IF(OR(AND(DAY(LOOKUP($F18,TenantNames,TenantStartDates))&gt;28,DAY(EOMONTH(YU$4,0))=28,DAY(YU$4)=28),AND(DAY(LOOKUP($F18,TenantNames,TenantStartDates))&gt;30,DAY(EOMONTH(YU$4,0))=30,DAY(YU$4)=30),DAY(LOOKUP($F18,TenantNames,TenantStartDates))=DAY(YU$4)),IF((LOOKUP($F18,TenantNames,TenantEndDates)-YU$4)&lt;=31,LOOKUP($F18,TenantNames,TenantTotalRevenues)-SUM($JA18:YT18),LOOKUP($F18,TenantNames,TenantMonthlyRents)),IF(AND((SUMIF($G$4:AHB$4,"&lt;"&amp;YU$4,$G18:AHB18))&gt;SUMIFS(TransactionAmounts,TenantSources,$F18,'Filtered Data'!$C$2:$C23,"&lt;"&amp;YU$4),YU$4&lt;TODAY()),"Late","Occupied")),)))</f>
        <v/>
      </c>
      <c r="YV18" s="33" t="str">
        <f>IF(ISBLANK($F18),,IF(TODAY()=YV$4,"Today",IF(AND(LOOKUP($F18,TenantNames,TenantStartDates)&lt;=YV$4,LOOKUP($F18,TenantNames,TenantEndDates)&gt;=YV$4),IF(OR(AND(DAY(LOOKUP($F18,TenantNames,TenantStartDates))&gt;28,DAY(EOMONTH(YV$4,0))=28,DAY(YV$4)=28),AND(DAY(LOOKUP($F18,TenantNames,TenantStartDates))&gt;30,DAY(EOMONTH(YV$4,0))=30,DAY(YV$4)=30),DAY(LOOKUP($F18,TenantNames,TenantStartDates))=DAY(YV$4)),IF((LOOKUP($F18,TenantNames,TenantEndDates)-YV$4)&lt;=31,LOOKUP($F18,TenantNames,TenantTotalRevenues)-SUM($JA18:YU18),LOOKUP($F18,TenantNames,TenantMonthlyRents)),IF(AND((SUMIF($G$4:AHB$4,"&lt;"&amp;YV$4,$G18:AHB18))&gt;SUMIFS(TransactionAmounts,TenantSources,$F18,'Filtered Data'!$C$2:$C23,"&lt;"&amp;YV$4),YV$4&lt;TODAY()),"Late","Occupied")),)))</f>
        <v/>
      </c>
      <c r="YW18" s="33" t="str">
        <f>IF(ISBLANK($F18),,IF(TODAY()=YW$4,"Today",IF(AND(LOOKUP($F18,TenantNames,TenantStartDates)&lt;=YW$4,LOOKUP($F18,TenantNames,TenantEndDates)&gt;=YW$4),IF(OR(AND(DAY(LOOKUP($F18,TenantNames,TenantStartDates))&gt;28,DAY(EOMONTH(YW$4,0))=28,DAY(YW$4)=28),AND(DAY(LOOKUP($F18,TenantNames,TenantStartDates))&gt;30,DAY(EOMONTH(YW$4,0))=30,DAY(YW$4)=30),DAY(LOOKUP($F18,TenantNames,TenantStartDates))=DAY(YW$4)),IF((LOOKUP($F18,TenantNames,TenantEndDates)-YW$4)&lt;=31,LOOKUP($F18,TenantNames,TenantTotalRevenues)-SUM($JA18:YV18),LOOKUP($F18,TenantNames,TenantMonthlyRents)),IF(AND((SUMIF($G$4:AHB$4,"&lt;"&amp;YW$4,$G18:AHB18))&gt;SUMIFS(TransactionAmounts,TenantSources,$F18,'Filtered Data'!$C$2:$C23,"&lt;"&amp;YW$4),YW$4&lt;TODAY()),"Late","Occupied")),)))</f>
        <v/>
      </c>
      <c r="YX18" s="33" t="str">
        <f>IF(ISBLANK($F18),,IF(TODAY()=YX$4,"Today",IF(AND(LOOKUP($F18,TenantNames,TenantStartDates)&lt;=YX$4,LOOKUP($F18,TenantNames,TenantEndDates)&gt;=YX$4),IF(OR(AND(DAY(LOOKUP($F18,TenantNames,TenantStartDates))&gt;28,DAY(EOMONTH(YX$4,0))=28,DAY(YX$4)=28),AND(DAY(LOOKUP($F18,TenantNames,TenantStartDates))&gt;30,DAY(EOMONTH(YX$4,0))=30,DAY(YX$4)=30),DAY(LOOKUP($F18,TenantNames,TenantStartDates))=DAY(YX$4)),IF((LOOKUP($F18,TenantNames,TenantEndDates)-YX$4)&lt;=31,LOOKUP($F18,TenantNames,TenantTotalRevenues)-SUM($JA18:YW18),LOOKUP($F18,TenantNames,TenantMonthlyRents)),IF(AND((SUMIF($G$4:AHB$4,"&lt;"&amp;YX$4,$G18:AHB18))&gt;SUMIFS(TransactionAmounts,TenantSources,$F18,'Filtered Data'!$C$2:$C23,"&lt;"&amp;YX$4),YX$4&lt;TODAY()),"Late","Occupied")),)))</f>
        <v/>
      </c>
      <c r="YY18" s="33" t="str">
        <f>IF(ISBLANK($F18),,IF(TODAY()=YY$4,"Today",IF(AND(LOOKUP($F18,TenantNames,TenantStartDates)&lt;=YY$4,LOOKUP($F18,TenantNames,TenantEndDates)&gt;=YY$4),IF(OR(AND(DAY(LOOKUP($F18,TenantNames,TenantStartDates))&gt;28,DAY(EOMONTH(YY$4,0))=28,DAY(YY$4)=28),AND(DAY(LOOKUP($F18,TenantNames,TenantStartDates))&gt;30,DAY(EOMONTH(YY$4,0))=30,DAY(YY$4)=30),DAY(LOOKUP($F18,TenantNames,TenantStartDates))=DAY(YY$4)),IF((LOOKUP($F18,TenantNames,TenantEndDates)-YY$4)&lt;=31,LOOKUP($F18,TenantNames,TenantTotalRevenues)-SUM($JA18:YX18),LOOKUP($F18,TenantNames,TenantMonthlyRents)),IF(AND((SUMIF($G$4:AHB$4,"&lt;"&amp;YY$4,$G18:AHB18))&gt;SUMIFS(TransactionAmounts,TenantSources,$F18,'Filtered Data'!$C$2:$C23,"&lt;"&amp;YY$4),YY$4&lt;TODAY()),"Late","Occupied")),)))</f>
        <v/>
      </c>
      <c r="YZ18" s="33" t="str">
        <f>IF(ISBLANK($F18),,IF(TODAY()=YZ$4,"Today",IF(AND(LOOKUP($F18,TenantNames,TenantStartDates)&lt;=YZ$4,LOOKUP($F18,TenantNames,TenantEndDates)&gt;=YZ$4),IF(OR(AND(DAY(LOOKUP($F18,TenantNames,TenantStartDates))&gt;28,DAY(EOMONTH(YZ$4,0))=28,DAY(YZ$4)=28),AND(DAY(LOOKUP($F18,TenantNames,TenantStartDates))&gt;30,DAY(EOMONTH(YZ$4,0))=30,DAY(YZ$4)=30),DAY(LOOKUP($F18,TenantNames,TenantStartDates))=DAY(YZ$4)),IF((LOOKUP($F18,TenantNames,TenantEndDates)-YZ$4)&lt;=31,LOOKUP($F18,TenantNames,TenantTotalRevenues)-SUM($JA18:YY18),LOOKUP($F18,TenantNames,TenantMonthlyRents)),IF(AND((SUMIF($G$4:AHB$4,"&lt;"&amp;YZ$4,$G18:AHB18))&gt;SUMIFS(TransactionAmounts,TenantSources,$F18,'Filtered Data'!$C$2:$C23,"&lt;"&amp;YZ$4),YZ$4&lt;TODAY()),"Late","Occupied")),)))</f>
        <v/>
      </c>
      <c r="ZA18" s="33" t="str">
        <f>IF(ISBLANK($F18),,IF(TODAY()=ZA$4,"Today",IF(AND(LOOKUP($F18,TenantNames,TenantStartDates)&lt;=ZA$4,LOOKUP($F18,TenantNames,TenantEndDates)&gt;=ZA$4),IF(OR(AND(DAY(LOOKUP($F18,TenantNames,TenantStartDates))&gt;28,DAY(EOMONTH(ZA$4,0))=28,DAY(ZA$4)=28),AND(DAY(LOOKUP($F18,TenantNames,TenantStartDates))&gt;30,DAY(EOMONTH(ZA$4,0))=30,DAY(ZA$4)=30),DAY(LOOKUP($F18,TenantNames,TenantStartDates))=DAY(ZA$4)),IF((LOOKUP($F18,TenantNames,TenantEndDates)-ZA$4)&lt;=31,LOOKUP($F18,TenantNames,TenantTotalRevenues)-SUM($JA18:YZ18),LOOKUP($F18,TenantNames,TenantMonthlyRents)),IF(AND((SUMIF($G$4:AHB$4,"&lt;"&amp;ZA$4,$G18:AHB18))&gt;SUMIFS(TransactionAmounts,TenantSources,$F18,'Filtered Data'!$C$2:$C23,"&lt;"&amp;ZA$4),ZA$4&lt;TODAY()),"Late","Occupied")),)))</f>
        <v/>
      </c>
      <c r="ZB18" s="33" t="str">
        <f>IF(ISBLANK($F18),,IF(TODAY()=ZB$4,"Today",IF(AND(LOOKUP($F18,TenantNames,TenantStartDates)&lt;=ZB$4,LOOKUP($F18,TenantNames,TenantEndDates)&gt;=ZB$4),IF(OR(AND(DAY(LOOKUP($F18,TenantNames,TenantStartDates))&gt;28,DAY(EOMONTH(ZB$4,0))=28,DAY(ZB$4)=28),AND(DAY(LOOKUP($F18,TenantNames,TenantStartDates))&gt;30,DAY(EOMONTH(ZB$4,0))=30,DAY(ZB$4)=30),DAY(LOOKUP($F18,TenantNames,TenantStartDates))=DAY(ZB$4)),IF((LOOKUP($F18,TenantNames,TenantEndDates)-ZB$4)&lt;=31,LOOKUP($F18,TenantNames,TenantTotalRevenues)-SUM($JA18:ZA18),LOOKUP($F18,TenantNames,TenantMonthlyRents)),IF(AND((SUMIF($G$4:AHB$4,"&lt;"&amp;ZB$4,$G18:AHB18))&gt;SUMIFS(TransactionAmounts,TenantSources,$F18,'Filtered Data'!$C$2:$C23,"&lt;"&amp;ZB$4),ZB$4&lt;TODAY()),"Late","Occupied")),)))</f>
        <v/>
      </c>
      <c r="ZC18" s="33" t="str">
        <f>IF(ISBLANK($F18),,IF(TODAY()=ZC$4,"Today",IF(AND(LOOKUP($F18,TenantNames,TenantStartDates)&lt;=ZC$4,LOOKUP($F18,TenantNames,TenantEndDates)&gt;=ZC$4),IF(OR(AND(DAY(LOOKUP($F18,TenantNames,TenantStartDates))&gt;28,DAY(EOMONTH(ZC$4,0))=28,DAY(ZC$4)=28),AND(DAY(LOOKUP($F18,TenantNames,TenantStartDates))&gt;30,DAY(EOMONTH(ZC$4,0))=30,DAY(ZC$4)=30),DAY(LOOKUP($F18,TenantNames,TenantStartDates))=DAY(ZC$4)),IF((LOOKUP($F18,TenantNames,TenantEndDates)-ZC$4)&lt;=31,LOOKUP($F18,TenantNames,TenantTotalRevenues)-SUM($JA18:ZB18),LOOKUP($F18,TenantNames,TenantMonthlyRents)),IF(AND((SUMIF($G$4:AHB$4,"&lt;"&amp;ZC$4,$G18:AHB18))&gt;SUMIFS(TransactionAmounts,TenantSources,$F18,'Filtered Data'!$C$2:$C23,"&lt;"&amp;ZC$4),ZC$4&lt;TODAY()),"Late","Occupied")),)))</f>
        <v/>
      </c>
      <c r="ZD18" s="33" t="str">
        <f>IF(ISBLANK($F18),,IF(TODAY()=ZD$4,"Today",IF(AND(LOOKUP($F18,TenantNames,TenantStartDates)&lt;=ZD$4,LOOKUP($F18,TenantNames,TenantEndDates)&gt;=ZD$4),IF(OR(AND(DAY(LOOKUP($F18,TenantNames,TenantStartDates))&gt;28,DAY(EOMONTH(ZD$4,0))=28,DAY(ZD$4)=28),AND(DAY(LOOKUP($F18,TenantNames,TenantStartDates))&gt;30,DAY(EOMONTH(ZD$4,0))=30,DAY(ZD$4)=30),DAY(LOOKUP($F18,TenantNames,TenantStartDates))=DAY(ZD$4)),IF((LOOKUP($F18,TenantNames,TenantEndDates)-ZD$4)&lt;=31,LOOKUP($F18,TenantNames,TenantTotalRevenues)-SUM($JA18:ZC18),LOOKUP($F18,TenantNames,TenantMonthlyRents)),IF(AND((SUMIF($G$4:AHB$4,"&lt;"&amp;ZD$4,$G18:AHB18))&gt;SUMIFS(TransactionAmounts,TenantSources,$F18,'Filtered Data'!$C$2:$C23,"&lt;"&amp;ZD$4),ZD$4&lt;TODAY()),"Late","Occupied")),)))</f>
        <v/>
      </c>
      <c r="ZE18" s="33" t="str">
        <f>IF(ISBLANK($F18),,IF(TODAY()=ZE$4,"Today",IF(AND(LOOKUP($F18,TenantNames,TenantStartDates)&lt;=ZE$4,LOOKUP($F18,TenantNames,TenantEndDates)&gt;=ZE$4),IF(OR(AND(DAY(LOOKUP($F18,TenantNames,TenantStartDates))&gt;28,DAY(EOMONTH(ZE$4,0))=28,DAY(ZE$4)=28),AND(DAY(LOOKUP($F18,TenantNames,TenantStartDates))&gt;30,DAY(EOMONTH(ZE$4,0))=30,DAY(ZE$4)=30),DAY(LOOKUP($F18,TenantNames,TenantStartDates))=DAY(ZE$4)),IF((LOOKUP($F18,TenantNames,TenantEndDates)-ZE$4)&lt;=31,LOOKUP($F18,TenantNames,TenantTotalRevenues)-SUM($JA18:ZD18),LOOKUP($F18,TenantNames,TenantMonthlyRents)),IF(AND((SUMIF($G$4:AHB$4,"&lt;"&amp;ZE$4,$G18:AHB18))&gt;SUMIFS(TransactionAmounts,TenantSources,$F18,'Filtered Data'!$C$2:$C23,"&lt;"&amp;ZE$4),ZE$4&lt;TODAY()),"Late","Occupied")),)))</f>
        <v/>
      </c>
      <c r="ZF18" s="33" t="str">
        <f>IF(ISBLANK($F18),,IF(TODAY()=ZF$4,"Today",IF(AND(LOOKUP($F18,TenantNames,TenantStartDates)&lt;=ZF$4,LOOKUP($F18,TenantNames,TenantEndDates)&gt;=ZF$4),IF(OR(AND(DAY(LOOKUP($F18,TenantNames,TenantStartDates))&gt;28,DAY(EOMONTH(ZF$4,0))=28,DAY(ZF$4)=28),AND(DAY(LOOKUP($F18,TenantNames,TenantStartDates))&gt;30,DAY(EOMONTH(ZF$4,0))=30,DAY(ZF$4)=30),DAY(LOOKUP($F18,TenantNames,TenantStartDates))=DAY(ZF$4)),IF((LOOKUP($F18,TenantNames,TenantEndDates)-ZF$4)&lt;=31,LOOKUP($F18,TenantNames,TenantTotalRevenues)-SUM($JA18:ZE18),LOOKUP($F18,TenantNames,TenantMonthlyRents)),IF(AND((SUMIF($G$4:AHB$4,"&lt;"&amp;ZF$4,$G18:AHB18))&gt;SUMIFS(TransactionAmounts,TenantSources,$F18,'Filtered Data'!$C$2:$C23,"&lt;"&amp;ZF$4),ZF$4&lt;TODAY()),"Late","Occupied")),)))</f>
        <v/>
      </c>
      <c r="ZG18" s="33" t="str">
        <f>IF(ISBLANK($F18),,IF(TODAY()=ZG$4,"Today",IF(AND(LOOKUP($F18,TenantNames,TenantStartDates)&lt;=ZG$4,LOOKUP($F18,TenantNames,TenantEndDates)&gt;=ZG$4),IF(OR(AND(DAY(LOOKUP($F18,TenantNames,TenantStartDates))&gt;28,DAY(EOMONTH(ZG$4,0))=28,DAY(ZG$4)=28),AND(DAY(LOOKUP($F18,TenantNames,TenantStartDates))&gt;30,DAY(EOMONTH(ZG$4,0))=30,DAY(ZG$4)=30),DAY(LOOKUP($F18,TenantNames,TenantStartDates))=DAY(ZG$4)),IF((LOOKUP($F18,TenantNames,TenantEndDates)-ZG$4)&lt;=31,LOOKUP($F18,TenantNames,TenantTotalRevenues)-SUM($JA18:ZF18),LOOKUP($F18,TenantNames,TenantMonthlyRents)),IF(AND((SUMIF($G$4:AHB$4,"&lt;"&amp;ZG$4,$G18:AHB18))&gt;SUMIFS(TransactionAmounts,TenantSources,$F18,'Filtered Data'!$C$2:$C23,"&lt;"&amp;ZG$4),ZG$4&lt;TODAY()),"Late","Occupied")),)))</f>
        <v/>
      </c>
      <c r="ZH18" s="33" t="str">
        <f>IF(ISBLANK($F18),,IF(TODAY()=ZH$4,"Today",IF(AND(LOOKUP($F18,TenantNames,TenantStartDates)&lt;=ZH$4,LOOKUP($F18,TenantNames,TenantEndDates)&gt;=ZH$4),IF(OR(AND(DAY(LOOKUP($F18,TenantNames,TenantStartDates))&gt;28,DAY(EOMONTH(ZH$4,0))=28,DAY(ZH$4)=28),AND(DAY(LOOKUP($F18,TenantNames,TenantStartDates))&gt;30,DAY(EOMONTH(ZH$4,0))=30,DAY(ZH$4)=30),DAY(LOOKUP($F18,TenantNames,TenantStartDates))=DAY(ZH$4)),IF((LOOKUP($F18,TenantNames,TenantEndDates)-ZH$4)&lt;=31,LOOKUP($F18,TenantNames,TenantTotalRevenues)-SUM($JA18:ZG18),LOOKUP($F18,TenantNames,TenantMonthlyRents)),IF(AND((SUMIF($G$4:AHB$4,"&lt;"&amp;ZH$4,$G18:AHB18))&gt;SUMIFS(TransactionAmounts,TenantSources,$F18,'Filtered Data'!$C$2:$C23,"&lt;"&amp;ZH$4),ZH$4&lt;TODAY()),"Late","Occupied")),)))</f>
        <v/>
      </c>
      <c r="ZI18" s="33" t="str">
        <f>IF(ISBLANK($F18),,IF(TODAY()=ZI$4,"Today",IF(AND(LOOKUP($F18,TenantNames,TenantStartDates)&lt;=ZI$4,LOOKUP($F18,TenantNames,TenantEndDates)&gt;=ZI$4),IF(OR(AND(DAY(LOOKUP($F18,TenantNames,TenantStartDates))&gt;28,DAY(EOMONTH(ZI$4,0))=28,DAY(ZI$4)=28),AND(DAY(LOOKUP($F18,TenantNames,TenantStartDates))&gt;30,DAY(EOMONTH(ZI$4,0))=30,DAY(ZI$4)=30),DAY(LOOKUP($F18,TenantNames,TenantStartDates))=DAY(ZI$4)),IF((LOOKUP($F18,TenantNames,TenantEndDates)-ZI$4)&lt;=31,LOOKUP($F18,TenantNames,TenantTotalRevenues)-SUM($JA18:ZH18),LOOKUP($F18,TenantNames,TenantMonthlyRents)),IF(AND((SUMIF($G$4:AHB$4,"&lt;"&amp;ZI$4,$G18:AHB18))&gt;SUMIFS(TransactionAmounts,TenantSources,$F18,'Filtered Data'!$C$2:$C23,"&lt;"&amp;ZI$4),ZI$4&lt;TODAY()),"Late","Occupied")),)))</f>
        <v/>
      </c>
      <c r="ZJ18" s="33" t="str">
        <f>IF(ISBLANK($F18),,IF(TODAY()=ZJ$4,"Today",IF(AND(LOOKUP($F18,TenantNames,TenantStartDates)&lt;=ZJ$4,LOOKUP($F18,TenantNames,TenantEndDates)&gt;=ZJ$4),IF(OR(AND(DAY(LOOKUP($F18,TenantNames,TenantStartDates))&gt;28,DAY(EOMONTH(ZJ$4,0))=28,DAY(ZJ$4)=28),AND(DAY(LOOKUP($F18,TenantNames,TenantStartDates))&gt;30,DAY(EOMONTH(ZJ$4,0))=30,DAY(ZJ$4)=30),DAY(LOOKUP($F18,TenantNames,TenantStartDates))=DAY(ZJ$4)),IF((LOOKUP($F18,TenantNames,TenantEndDates)-ZJ$4)&lt;=31,LOOKUP($F18,TenantNames,TenantTotalRevenues)-SUM($JA18:ZI18),LOOKUP($F18,TenantNames,TenantMonthlyRents)),IF(AND((SUMIF($G$4:AHB$4,"&lt;"&amp;ZJ$4,$G18:AHB18))&gt;SUMIFS(TransactionAmounts,TenantSources,$F18,'Filtered Data'!$C$2:$C23,"&lt;"&amp;ZJ$4),ZJ$4&lt;TODAY()),"Late","Occupied")),)))</f>
        <v/>
      </c>
      <c r="ZK18" s="33" t="str">
        <f>IF(ISBLANK($F18),,IF(TODAY()=ZK$4,"Today",IF(AND(LOOKUP($F18,TenantNames,TenantStartDates)&lt;=ZK$4,LOOKUP($F18,TenantNames,TenantEndDates)&gt;=ZK$4),IF(OR(AND(DAY(LOOKUP($F18,TenantNames,TenantStartDates))&gt;28,DAY(EOMONTH(ZK$4,0))=28,DAY(ZK$4)=28),AND(DAY(LOOKUP($F18,TenantNames,TenantStartDates))&gt;30,DAY(EOMONTH(ZK$4,0))=30,DAY(ZK$4)=30),DAY(LOOKUP($F18,TenantNames,TenantStartDates))=DAY(ZK$4)),IF((LOOKUP($F18,TenantNames,TenantEndDates)-ZK$4)&lt;=31,LOOKUP($F18,TenantNames,TenantTotalRevenues)-SUM($JA18:ZJ18),LOOKUP($F18,TenantNames,TenantMonthlyRents)),IF(AND((SUMIF($G$4:AHB$4,"&lt;"&amp;ZK$4,$G18:AHB18))&gt;SUMIFS(TransactionAmounts,TenantSources,$F18,'Filtered Data'!$C$2:$C23,"&lt;"&amp;ZK$4),ZK$4&lt;TODAY()),"Late","Occupied")),)))</f>
        <v/>
      </c>
      <c r="ZL18" s="33" t="str">
        <f>IF(ISBLANK($F18),,IF(TODAY()=ZL$4,"Today",IF(AND(LOOKUP($F18,TenantNames,TenantStartDates)&lt;=ZL$4,LOOKUP($F18,TenantNames,TenantEndDates)&gt;=ZL$4),IF(OR(AND(DAY(LOOKUP($F18,TenantNames,TenantStartDates))&gt;28,DAY(EOMONTH(ZL$4,0))=28,DAY(ZL$4)=28),AND(DAY(LOOKUP($F18,TenantNames,TenantStartDates))&gt;30,DAY(EOMONTH(ZL$4,0))=30,DAY(ZL$4)=30),DAY(LOOKUP($F18,TenantNames,TenantStartDates))=DAY(ZL$4)),IF((LOOKUP($F18,TenantNames,TenantEndDates)-ZL$4)&lt;=31,LOOKUP($F18,TenantNames,TenantTotalRevenues)-SUM($JA18:ZK18),LOOKUP($F18,TenantNames,TenantMonthlyRents)),IF(AND((SUMIF($G$4:AHB$4,"&lt;"&amp;ZL$4,$G18:AHB18))&gt;SUMIFS(TransactionAmounts,TenantSources,$F18,'Filtered Data'!$C$2:$C23,"&lt;"&amp;ZL$4),ZL$4&lt;TODAY()),"Late","Occupied")),)))</f>
        <v/>
      </c>
      <c r="ZM18" s="33" t="str">
        <f>IF(ISBLANK($F18),,IF(TODAY()=ZM$4,"Today",IF(AND(LOOKUP($F18,TenantNames,TenantStartDates)&lt;=ZM$4,LOOKUP($F18,TenantNames,TenantEndDates)&gt;=ZM$4),IF(OR(AND(DAY(LOOKUP($F18,TenantNames,TenantStartDates))&gt;28,DAY(EOMONTH(ZM$4,0))=28,DAY(ZM$4)=28),AND(DAY(LOOKUP($F18,TenantNames,TenantStartDates))&gt;30,DAY(EOMONTH(ZM$4,0))=30,DAY(ZM$4)=30),DAY(LOOKUP($F18,TenantNames,TenantStartDates))=DAY(ZM$4)),IF((LOOKUP($F18,TenantNames,TenantEndDates)-ZM$4)&lt;=31,LOOKUP($F18,TenantNames,TenantTotalRevenues)-SUM($JA18:ZL18),LOOKUP($F18,TenantNames,TenantMonthlyRents)),IF(AND((SUMIF($G$4:AHB$4,"&lt;"&amp;ZM$4,$G18:AHB18))&gt;SUMIFS(TransactionAmounts,TenantSources,$F18,'Filtered Data'!$C$2:$C23,"&lt;"&amp;ZM$4),ZM$4&lt;TODAY()),"Late","Occupied")),)))</f>
        <v/>
      </c>
      <c r="ZN18" s="33" t="str">
        <f>IF(ISBLANK($F18),,IF(TODAY()=ZN$4,"Today",IF(AND(LOOKUP($F18,TenantNames,TenantStartDates)&lt;=ZN$4,LOOKUP($F18,TenantNames,TenantEndDates)&gt;=ZN$4),IF(OR(AND(DAY(LOOKUP($F18,TenantNames,TenantStartDates))&gt;28,DAY(EOMONTH(ZN$4,0))=28,DAY(ZN$4)=28),AND(DAY(LOOKUP($F18,TenantNames,TenantStartDates))&gt;30,DAY(EOMONTH(ZN$4,0))=30,DAY(ZN$4)=30),DAY(LOOKUP($F18,TenantNames,TenantStartDates))=DAY(ZN$4)),IF((LOOKUP($F18,TenantNames,TenantEndDates)-ZN$4)&lt;=31,LOOKUP($F18,TenantNames,TenantTotalRevenues)-SUM($JA18:ZM18),LOOKUP($F18,TenantNames,TenantMonthlyRents)),IF(AND((SUMIF($G$4:AHB$4,"&lt;"&amp;ZN$4,$G18:AHB18))&gt;SUMIFS(TransactionAmounts,TenantSources,$F18,'Filtered Data'!$C$2:$C23,"&lt;"&amp;ZN$4),ZN$4&lt;TODAY()),"Late","Occupied")),)))</f>
        <v/>
      </c>
      <c r="ZO18" s="33" t="str">
        <f>IF(ISBLANK($F18),,IF(TODAY()=ZO$4,"Today",IF(AND(LOOKUP($F18,TenantNames,TenantStartDates)&lt;=ZO$4,LOOKUP($F18,TenantNames,TenantEndDates)&gt;=ZO$4),IF(OR(AND(DAY(LOOKUP($F18,TenantNames,TenantStartDates))&gt;28,DAY(EOMONTH(ZO$4,0))=28,DAY(ZO$4)=28),AND(DAY(LOOKUP($F18,TenantNames,TenantStartDates))&gt;30,DAY(EOMONTH(ZO$4,0))=30,DAY(ZO$4)=30),DAY(LOOKUP($F18,TenantNames,TenantStartDates))=DAY(ZO$4)),IF((LOOKUP($F18,TenantNames,TenantEndDates)-ZO$4)&lt;=31,LOOKUP($F18,TenantNames,TenantTotalRevenues)-SUM($JA18:ZN18),LOOKUP($F18,TenantNames,TenantMonthlyRents)),IF(AND((SUMIF($G$4:AHB$4,"&lt;"&amp;ZO$4,$G18:AHB18))&gt;SUMIFS(TransactionAmounts,TenantSources,$F18,'Filtered Data'!$C$2:$C23,"&lt;"&amp;ZO$4),ZO$4&lt;TODAY()),"Late","Occupied")),)))</f>
        <v/>
      </c>
      <c r="ZP18" s="33" t="str">
        <f>IF(ISBLANK($F18),,IF(TODAY()=ZP$4,"Today",IF(AND(LOOKUP($F18,TenantNames,TenantStartDates)&lt;=ZP$4,LOOKUP($F18,TenantNames,TenantEndDates)&gt;=ZP$4),IF(OR(AND(DAY(LOOKUP($F18,TenantNames,TenantStartDates))&gt;28,DAY(EOMONTH(ZP$4,0))=28,DAY(ZP$4)=28),AND(DAY(LOOKUP($F18,TenantNames,TenantStartDates))&gt;30,DAY(EOMONTH(ZP$4,0))=30,DAY(ZP$4)=30),DAY(LOOKUP($F18,TenantNames,TenantStartDates))=DAY(ZP$4)),IF((LOOKUP($F18,TenantNames,TenantEndDates)-ZP$4)&lt;=31,LOOKUP($F18,TenantNames,TenantTotalRevenues)-SUM($JA18:ZO18),LOOKUP($F18,TenantNames,TenantMonthlyRents)),IF(AND((SUMIF($G$4:AHB$4,"&lt;"&amp;ZP$4,$G18:AHB18))&gt;SUMIFS(TransactionAmounts,TenantSources,$F18,'Filtered Data'!$C$2:$C23,"&lt;"&amp;ZP$4),ZP$4&lt;TODAY()),"Late","Occupied")),)))</f>
        <v/>
      </c>
      <c r="ZQ18" s="33" t="str">
        <f>IF(ISBLANK($F18),,IF(TODAY()=ZQ$4,"Today",IF(AND(LOOKUP($F18,TenantNames,TenantStartDates)&lt;=ZQ$4,LOOKUP($F18,TenantNames,TenantEndDates)&gt;=ZQ$4),IF(OR(AND(DAY(LOOKUP($F18,TenantNames,TenantStartDates))&gt;28,DAY(EOMONTH(ZQ$4,0))=28,DAY(ZQ$4)=28),AND(DAY(LOOKUP($F18,TenantNames,TenantStartDates))&gt;30,DAY(EOMONTH(ZQ$4,0))=30,DAY(ZQ$4)=30),DAY(LOOKUP($F18,TenantNames,TenantStartDates))=DAY(ZQ$4)),IF((LOOKUP($F18,TenantNames,TenantEndDates)-ZQ$4)&lt;=31,LOOKUP($F18,TenantNames,TenantTotalRevenues)-SUM($JA18:ZP18),LOOKUP($F18,TenantNames,TenantMonthlyRents)),IF(AND((SUMIF($G$4:AHB$4,"&lt;"&amp;ZQ$4,$G18:AHB18))&gt;SUMIFS(TransactionAmounts,TenantSources,$F18,'Filtered Data'!$C$2:$C23,"&lt;"&amp;ZQ$4),ZQ$4&lt;TODAY()),"Late","Occupied")),)))</f>
        <v/>
      </c>
      <c r="ZR18" s="33" t="str">
        <f>IF(ISBLANK($F18),,IF(TODAY()=ZR$4,"Today",IF(AND(LOOKUP($F18,TenantNames,TenantStartDates)&lt;=ZR$4,LOOKUP($F18,TenantNames,TenantEndDates)&gt;=ZR$4),IF(OR(AND(DAY(LOOKUP($F18,TenantNames,TenantStartDates))&gt;28,DAY(EOMONTH(ZR$4,0))=28,DAY(ZR$4)=28),AND(DAY(LOOKUP($F18,TenantNames,TenantStartDates))&gt;30,DAY(EOMONTH(ZR$4,0))=30,DAY(ZR$4)=30),DAY(LOOKUP($F18,TenantNames,TenantStartDates))=DAY(ZR$4)),IF((LOOKUP($F18,TenantNames,TenantEndDates)-ZR$4)&lt;=31,LOOKUP($F18,TenantNames,TenantTotalRevenues)-SUM($JA18:ZQ18),LOOKUP($F18,TenantNames,TenantMonthlyRents)),IF(AND((SUMIF($G$4:AHB$4,"&lt;"&amp;ZR$4,$G18:AHB18))&gt;SUMIFS(TransactionAmounts,TenantSources,$F18,'Filtered Data'!$C$2:$C23,"&lt;"&amp;ZR$4),ZR$4&lt;TODAY()),"Late","Occupied")),)))</f>
        <v/>
      </c>
      <c r="ZS18" s="33" t="str">
        <f>IF(ISBLANK($F18),,IF(TODAY()=ZS$4,"Today",IF(AND(LOOKUP($F18,TenantNames,TenantStartDates)&lt;=ZS$4,LOOKUP($F18,TenantNames,TenantEndDates)&gt;=ZS$4),IF(OR(AND(DAY(LOOKUP($F18,TenantNames,TenantStartDates))&gt;28,DAY(EOMONTH(ZS$4,0))=28,DAY(ZS$4)=28),AND(DAY(LOOKUP($F18,TenantNames,TenantStartDates))&gt;30,DAY(EOMONTH(ZS$4,0))=30,DAY(ZS$4)=30),DAY(LOOKUP($F18,TenantNames,TenantStartDates))=DAY(ZS$4)),IF((LOOKUP($F18,TenantNames,TenantEndDates)-ZS$4)&lt;=31,LOOKUP($F18,TenantNames,TenantTotalRevenues)-SUM($JA18:ZR18),LOOKUP($F18,TenantNames,TenantMonthlyRents)),IF(AND((SUMIF($G$4:AHB$4,"&lt;"&amp;ZS$4,$G18:AHB18))&gt;SUMIFS(TransactionAmounts,TenantSources,$F18,'Filtered Data'!$C$2:$C23,"&lt;"&amp;ZS$4),ZS$4&lt;TODAY()),"Late","Occupied")),)))</f>
        <v/>
      </c>
      <c r="ZT18" s="33" t="str">
        <f>IF(ISBLANK($F18),,IF(TODAY()=ZT$4,"Today",IF(AND(LOOKUP($F18,TenantNames,TenantStartDates)&lt;=ZT$4,LOOKUP($F18,TenantNames,TenantEndDates)&gt;=ZT$4),IF(OR(AND(DAY(LOOKUP($F18,TenantNames,TenantStartDates))&gt;28,DAY(EOMONTH(ZT$4,0))=28,DAY(ZT$4)=28),AND(DAY(LOOKUP($F18,TenantNames,TenantStartDates))&gt;30,DAY(EOMONTH(ZT$4,0))=30,DAY(ZT$4)=30),DAY(LOOKUP($F18,TenantNames,TenantStartDates))=DAY(ZT$4)),IF((LOOKUP($F18,TenantNames,TenantEndDates)-ZT$4)&lt;=31,LOOKUP($F18,TenantNames,TenantTotalRevenues)-SUM($JA18:ZS18),LOOKUP($F18,TenantNames,TenantMonthlyRents)),IF(AND((SUMIF($G$4:AHB$4,"&lt;"&amp;ZT$4,$G18:AHB18))&gt;SUMIFS(TransactionAmounts,TenantSources,$F18,'Filtered Data'!$C$2:$C23,"&lt;"&amp;ZT$4),ZT$4&lt;TODAY()),"Late","Occupied")),)))</f>
        <v/>
      </c>
      <c r="ZU18" s="33" t="str">
        <f>IF(ISBLANK($F18),,IF(TODAY()=ZU$4,"Today",IF(AND(LOOKUP($F18,TenantNames,TenantStartDates)&lt;=ZU$4,LOOKUP($F18,TenantNames,TenantEndDates)&gt;=ZU$4),IF(OR(AND(DAY(LOOKUP($F18,TenantNames,TenantStartDates))&gt;28,DAY(EOMONTH(ZU$4,0))=28,DAY(ZU$4)=28),AND(DAY(LOOKUP($F18,TenantNames,TenantStartDates))&gt;30,DAY(EOMONTH(ZU$4,0))=30,DAY(ZU$4)=30),DAY(LOOKUP($F18,TenantNames,TenantStartDates))=DAY(ZU$4)),IF((LOOKUP($F18,TenantNames,TenantEndDates)-ZU$4)&lt;=31,LOOKUP($F18,TenantNames,TenantTotalRevenues)-SUM($JA18:ZT18),LOOKUP($F18,TenantNames,TenantMonthlyRents)),IF(AND((SUMIF($G$4:AHB$4,"&lt;"&amp;ZU$4,$G18:AHB18))&gt;SUMIFS(TransactionAmounts,TenantSources,$F18,'Filtered Data'!$C$2:$C23,"&lt;"&amp;ZU$4),ZU$4&lt;TODAY()),"Late","Occupied")),)))</f>
        <v/>
      </c>
      <c r="ZV18" s="33" t="str">
        <f>IF(ISBLANK($F18),,IF(TODAY()=ZV$4,"Today",IF(AND(LOOKUP($F18,TenantNames,TenantStartDates)&lt;=ZV$4,LOOKUP($F18,TenantNames,TenantEndDates)&gt;=ZV$4),IF(OR(AND(DAY(LOOKUP($F18,TenantNames,TenantStartDates))&gt;28,DAY(EOMONTH(ZV$4,0))=28,DAY(ZV$4)=28),AND(DAY(LOOKUP($F18,TenantNames,TenantStartDates))&gt;30,DAY(EOMONTH(ZV$4,0))=30,DAY(ZV$4)=30),DAY(LOOKUP($F18,TenantNames,TenantStartDates))=DAY(ZV$4)),IF((LOOKUP($F18,TenantNames,TenantEndDates)-ZV$4)&lt;=31,LOOKUP($F18,TenantNames,TenantTotalRevenues)-SUM($JA18:ZU18),LOOKUP($F18,TenantNames,TenantMonthlyRents)),IF(AND((SUMIF($G$4:AHB$4,"&lt;"&amp;ZV$4,$G18:AHB18))&gt;SUMIFS(TransactionAmounts,TenantSources,$F18,'Filtered Data'!$C$2:$C23,"&lt;"&amp;ZV$4),ZV$4&lt;TODAY()),"Late","Occupied")),)))</f>
        <v/>
      </c>
      <c r="ZW18" s="33" t="str">
        <f>IF(ISBLANK($F18),,IF(TODAY()=ZW$4,"Today",IF(AND(LOOKUP($F18,TenantNames,TenantStartDates)&lt;=ZW$4,LOOKUP($F18,TenantNames,TenantEndDates)&gt;=ZW$4),IF(OR(AND(DAY(LOOKUP($F18,TenantNames,TenantStartDates))&gt;28,DAY(EOMONTH(ZW$4,0))=28,DAY(ZW$4)=28),AND(DAY(LOOKUP($F18,TenantNames,TenantStartDates))&gt;30,DAY(EOMONTH(ZW$4,0))=30,DAY(ZW$4)=30),DAY(LOOKUP($F18,TenantNames,TenantStartDates))=DAY(ZW$4)),IF((LOOKUP($F18,TenantNames,TenantEndDates)-ZW$4)&lt;=31,LOOKUP($F18,TenantNames,TenantTotalRevenues)-SUM($JA18:ZV18),LOOKUP($F18,TenantNames,TenantMonthlyRents)),IF(AND((SUMIF($G$4:AHB$4,"&lt;"&amp;ZW$4,$G18:AHB18))&gt;SUMIFS(TransactionAmounts,TenantSources,$F18,'Filtered Data'!$C$2:$C23,"&lt;"&amp;ZW$4),ZW$4&lt;TODAY()),"Late","Occupied")),)))</f>
        <v/>
      </c>
      <c r="ZX18" s="33" t="str">
        <f>IF(ISBLANK($F18),,IF(TODAY()=ZX$4,"Today",IF(AND(LOOKUP($F18,TenantNames,TenantStartDates)&lt;=ZX$4,LOOKUP($F18,TenantNames,TenantEndDates)&gt;=ZX$4),IF(OR(AND(DAY(LOOKUP($F18,TenantNames,TenantStartDates))&gt;28,DAY(EOMONTH(ZX$4,0))=28,DAY(ZX$4)=28),AND(DAY(LOOKUP($F18,TenantNames,TenantStartDates))&gt;30,DAY(EOMONTH(ZX$4,0))=30,DAY(ZX$4)=30),DAY(LOOKUP($F18,TenantNames,TenantStartDates))=DAY(ZX$4)),IF((LOOKUP($F18,TenantNames,TenantEndDates)-ZX$4)&lt;=31,LOOKUP($F18,TenantNames,TenantTotalRevenues)-SUM($JA18:ZW18),LOOKUP($F18,TenantNames,TenantMonthlyRents)),IF(AND((SUMIF($G$4:AHB$4,"&lt;"&amp;ZX$4,$G18:AHB18))&gt;SUMIFS(TransactionAmounts,TenantSources,$F18,'Filtered Data'!$C$2:$C23,"&lt;"&amp;ZX$4),ZX$4&lt;TODAY()),"Late","Occupied")),)))</f>
        <v/>
      </c>
      <c r="ZY18" s="33" t="str">
        <f>IF(ISBLANK($F18),,IF(TODAY()=ZY$4,"Today",IF(AND(LOOKUP($F18,TenantNames,TenantStartDates)&lt;=ZY$4,LOOKUP($F18,TenantNames,TenantEndDates)&gt;=ZY$4),IF(OR(AND(DAY(LOOKUP($F18,TenantNames,TenantStartDates))&gt;28,DAY(EOMONTH(ZY$4,0))=28,DAY(ZY$4)=28),AND(DAY(LOOKUP($F18,TenantNames,TenantStartDates))&gt;30,DAY(EOMONTH(ZY$4,0))=30,DAY(ZY$4)=30),DAY(LOOKUP($F18,TenantNames,TenantStartDates))=DAY(ZY$4)),IF((LOOKUP($F18,TenantNames,TenantEndDates)-ZY$4)&lt;=31,LOOKUP($F18,TenantNames,TenantTotalRevenues)-SUM($JA18:ZX18),LOOKUP($F18,TenantNames,TenantMonthlyRents)),IF(AND((SUMIF($G$4:AHB$4,"&lt;"&amp;ZY$4,$G18:AHB18))&gt;SUMIFS(TransactionAmounts,TenantSources,$F18,'Filtered Data'!$C$2:$C23,"&lt;"&amp;ZY$4),ZY$4&lt;TODAY()),"Late","Occupied")),)))</f>
        <v/>
      </c>
      <c r="ZZ18" s="33" t="str">
        <f>IF(ISBLANK($F18),,IF(TODAY()=ZZ$4,"Today",IF(AND(LOOKUP($F18,TenantNames,TenantStartDates)&lt;=ZZ$4,LOOKUP($F18,TenantNames,TenantEndDates)&gt;=ZZ$4),IF(OR(AND(DAY(LOOKUP($F18,TenantNames,TenantStartDates))&gt;28,DAY(EOMONTH(ZZ$4,0))=28,DAY(ZZ$4)=28),AND(DAY(LOOKUP($F18,TenantNames,TenantStartDates))&gt;30,DAY(EOMONTH(ZZ$4,0))=30,DAY(ZZ$4)=30),DAY(LOOKUP($F18,TenantNames,TenantStartDates))=DAY(ZZ$4)),IF((LOOKUP($F18,TenantNames,TenantEndDates)-ZZ$4)&lt;=31,LOOKUP($F18,TenantNames,TenantTotalRevenues)-SUM($JA18:ZY18),LOOKUP($F18,TenantNames,TenantMonthlyRents)),IF(AND((SUMIF($G$4:AHB$4,"&lt;"&amp;ZZ$4,$G18:AHB18))&gt;SUMIFS(TransactionAmounts,TenantSources,$F18,'Filtered Data'!$C$2:$C23,"&lt;"&amp;ZZ$4),ZZ$4&lt;TODAY()),"Late","Occupied")),)))</f>
        <v/>
      </c>
      <c r="AAA18" s="33" t="str">
        <f>IF(ISBLANK($F18),,IF(TODAY()=AAA$4,"Today",IF(AND(LOOKUP($F18,TenantNames,TenantStartDates)&lt;=AAA$4,LOOKUP($F18,TenantNames,TenantEndDates)&gt;=AAA$4),IF(OR(AND(DAY(LOOKUP($F18,TenantNames,TenantStartDates))&gt;28,DAY(EOMONTH(AAA$4,0))=28,DAY(AAA$4)=28),AND(DAY(LOOKUP($F18,TenantNames,TenantStartDates))&gt;30,DAY(EOMONTH(AAA$4,0))=30,DAY(AAA$4)=30),DAY(LOOKUP($F18,TenantNames,TenantStartDates))=DAY(AAA$4)),IF((LOOKUP($F18,TenantNames,TenantEndDates)-AAA$4)&lt;=31,LOOKUP($F18,TenantNames,TenantTotalRevenues)-SUM($JA18:ZZ18),LOOKUP($F18,TenantNames,TenantMonthlyRents)),IF(AND((SUMIF($G$4:AHB$4,"&lt;"&amp;AAA$4,$G18:AHB18))&gt;SUMIFS(TransactionAmounts,TenantSources,$F18,'Filtered Data'!$C$2:$C23,"&lt;"&amp;AAA$4),AAA$4&lt;TODAY()),"Late","Occupied")),)))</f>
        <v/>
      </c>
      <c r="AAB18" s="33" t="str">
        <f>IF(ISBLANK($F18),,IF(TODAY()=AAB$4,"Today",IF(AND(LOOKUP($F18,TenantNames,TenantStartDates)&lt;=AAB$4,LOOKUP($F18,TenantNames,TenantEndDates)&gt;=AAB$4),IF(OR(AND(DAY(LOOKUP($F18,TenantNames,TenantStartDates))&gt;28,DAY(EOMONTH(AAB$4,0))=28,DAY(AAB$4)=28),AND(DAY(LOOKUP($F18,TenantNames,TenantStartDates))&gt;30,DAY(EOMONTH(AAB$4,0))=30,DAY(AAB$4)=30),DAY(LOOKUP($F18,TenantNames,TenantStartDates))=DAY(AAB$4)),IF((LOOKUP($F18,TenantNames,TenantEndDates)-AAB$4)&lt;=31,LOOKUP($F18,TenantNames,TenantTotalRevenues)-SUM($JA18:AAA18),LOOKUP($F18,TenantNames,TenantMonthlyRents)),IF(AND((SUMIF($G$4:AHB$4,"&lt;"&amp;AAB$4,$G18:AHB18))&gt;SUMIFS(TransactionAmounts,TenantSources,$F18,'Filtered Data'!$C$2:$C23,"&lt;"&amp;AAB$4),AAB$4&lt;TODAY()),"Late","Occupied")),)))</f>
        <v/>
      </c>
      <c r="AAC18" s="33" t="str">
        <f>IF(ISBLANK($F18),,IF(TODAY()=AAC$4,"Today",IF(AND(LOOKUP($F18,TenantNames,TenantStartDates)&lt;=AAC$4,LOOKUP($F18,TenantNames,TenantEndDates)&gt;=AAC$4),IF(OR(AND(DAY(LOOKUP($F18,TenantNames,TenantStartDates))&gt;28,DAY(EOMONTH(AAC$4,0))=28,DAY(AAC$4)=28),AND(DAY(LOOKUP($F18,TenantNames,TenantStartDates))&gt;30,DAY(EOMONTH(AAC$4,0))=30,DAY(AAC$4)=30),DAY(LOOKUP($F18,TenantNames,TenantStartDates))=DAY(AAC$4)),IF((LOOKUP($F18,TenantNames,TenantEndDates)-AAC$4)&lt;=31,LOOKUP($F18,TenantNames,TenantTotalRevenues)-SUM($JA18:AAB18),LOOKUP($F18,TenantNames,TenantMonthlyRents)),IF(AND((SUMIF($G$4:AHB$4,"&lt;"&amp;AAC$4,$G18:AHB18))&gt;SUMIFS(TransactionAmounts,TenantSources,$F18,'Filtered Data'!$C$2:$C23,"&lt;"&amp;AAC$4),AAC$4&lt;TODAY()),"Late","Occupied")),)))</f>
        <v/>
      </c>
      <c r="AAD18" s="33" t="str">
        <f>IF(ISBLANK($F18),,IF(TODAY()=AAD$4,"Today",IF(AND(LOOKUP($F18,TenantNames,TenantStartDates)&lt;=AAD$4,LOOKUP($F18,TenantNames,TenantEndDates)&gt;=AAD$4),IF(OR(AND(DAY(LOOKUP($F18,TenantNames,TenantStartDates))&gt;28,DAY(EOMONTH(AAD$4,0))=28,DAY(AAD$4)=28),AND(DAY(LOOKUP($F18,TenantNames,TenantStartDates))&gt;30,DAY(EOMONTH(AAD$4,0))=30,DAY(AAD$4)=30),DAY(LOOKUP($F18,TenantNames,TenantStartDates))=DAY(AAD$4)),IF((LOOKUP($F18,TenantNames,TenantEndDates)-AAD$4)&lt;=31,LOOKUP($F18,TenantNames,TenantTotalRevenues)-SUM($JA18:AAC18),LOOKUP($F18,TenantNames,TenantMonthlyRents)),IF(AND((SUMIF($G$4:AHB$4,"&lt;"&amp;AAD$4,$G18:AHB18))&gt;SUMIFS(TransactionAmounts,TenantSources,$F18,'Filtered Data'!$C$2:$C23,"&lt;"&amp;AAD$4),AAD$4&lt;TODAY()),"Late","Occupied")),)))</f>
        <v/>
      </c>
      <c r="AAE18" s="33" t="str">
        <f>IF(ISBLANK($F18),,IF(TODAY()=AAE$4,"Today",IF(AND(LOOKUP($F18,TenantNames,TenantStartDates)&lt;=AAE$4,LOOKUP($F18,TenantNames,TenantEndDates)&gt;=AAE$4),IF(OR(AND(DAY(LOOKUP($F18,TenantNames,TenantStartDates))&gt;28,DAY(EOMONTH(AAE$4,0))=28,DAY(AAE$4)=28),AND(DAY(LOOKUP($F18,TenantNames,TenantStartDates))&gt;30,DAY(EOMONTH(AAE$4,0))=30,DAY(AAE$4)=30),DAY(LOOKUP($F18,TenantNames,TenantStartDates))=DAY(AAE$4)),IF((LOOKUP($F18,TenantNames,TenantEndDates)-AAE$4)&lt;=31,LOOKUP($F18,TenantNames,TenantTotalRevenues)-SUM($JA18:AAD18),LOOKUP($F18,TenantNames,TenantMonthlyRents)),IF(AND((SUMIF($G$4:AHB$4,"&lt;"&amp;AAE$4,$G18:AHB18))&gt;SUMIFS(TransactionAmounts,TenantSources,$F18,'Filtered Data'!$C$2:$C23,"&lt;"&amp;AAE$4),AAE$4&lt;TODAY()),"Late","Occupied")),)))</f>
        <v/>
      </c>
      <c r="AAF18" s="33" t="str">
        <f>IF(ISBLANK($F18),,IF(TODAY()=AAF$4,"Today",IF(AND(LOOKUP($F18,TenantNames,TenantStartDates)&lt;=AAF$4,LOOKUP($F18,TenantNames,TenantEndDates)&gt;=AAF$4),IF(OR(AND(DAY(LOOKUP($F18,TenantNames,TenantStartDates))&gt;28,DAY(EOMONTH(AAF$4,0))=28,DAY(AAF$4)=28),AND(DAY(LOOKUP($F18,TenantNames,TenantStartDates))&gt;30,DAY(EOMONTH(AAF$4,0))=30,DAY(AAF$4)=30),DAY(LOOKUP($F18,TenantNames,TenantStartDates))=DAY(AAF$4)),IF((LOOKUP($F18,TenantNames,TenantEndDates)-AAF$4)&lt;=31,LOOKUP($F18,TenantNames,TenantTotalRevenues)-SUM($JA18:AAE18),LOOKUP($F18,TenantNames,TenantMonthlyRents)),IF(AND((SUMIF($G$4:AHB$4,"&lt;"&amp;AAF$4,$G18:AHB18))&gt;SUMIFS(TransactionAmounts,TenantSources,$F18,'Filtered Data'!$C$2:$C23,"&lt;"&amp;AAF$4),AAF$4&lt;TODAY()),"Late","Occupied")),)))</f>
        <v/>
      </c>
      <c r="AAG18" s="33" t="str">
        <f>IF(ISBLANK($F18),,IF(TODAY()=AAG$4,"Today",IF(AND(LOOKUP($F18,TenantNames,TenantStartDates)&lt;=AAG$4,LOOKUP($F18,TenantNames,TenantEndDates)&gt;=AAG$4),IF(OR(AND(DAY(LOOKUP($F18,TenantNames,TenantStartDates))&gt;28,DAY(EOMONTH(AAG$4,0))=28,DAY(AAG$4)=28),AND(DAY(LOOKUP($F18,TenantNames,TenantStartDates))&gt;30,DAY(EOMONTH(AAG$4,0))=30,DAY(AAG$4)=30),DAY(LOOKUP($F18,TenantNames,TenantStartDates))=DAY(AAG$4)),IF((LOOKUP($F18,TenantNames,TenantEndDates)-AAG$4)&lt;=31,LOOKUP($F18,TenantNames,TenantTotalRevenues)-SUM($JA18:AAF18),LOOKUP($F18,TenantNames,TenantMonthlyRents)),IF(AND((SUMIF($G$4:AHB$4,"&lt;"&amp;AAG$4,$G18:AHB18))&gt;SUMIFS(TransactionAmounts,TenantSources,$F18,'Filtered Data'!$C$2:$C23,"&lt;"&amp;AAG$4),AAG$4&lt;TODAY()),"Late","Occupied")),)))</f>
        <v/>
      </c>
      <c r="AAH18" s="33" t="str">
        <f>IF(ISBLANK($F18),,IF(TODAY()=AAH$4,"Today",IF(AND(LOOKUP($F18,TenantNames,TenantStartDates)&lt;=AAH$4,LOOKUP($F18,TenantNames,TenantEndDates)&gt;=AAH$4),IF(OR(AND(DAY(LOOKUP($F18,TenantNames,TenantStartDates))&gt;28,DAY(EOMONTH(AAH$4,0))=28,DAY(AAH$4)=28),AND(DAY(LOOKUP($F18,TenantNames,TenantStartDates))&gt;30,DAY(EOMONTH(AAH$4,0))=30,DAY(AAH$4)=30),DAY(LOOKUP($F18,TenantNames,TenantStartDates))=DAY(AAH$4)),IF((LOOKUP($F18,TenantNames,TenantEndDates)-AAH$4)&lt;=31,LOOKUP($F18,TenantNames,TenantTotalRevenues)-SUM($JA18:AAG18),LOOKUP($F18,TenantNames,TenantMonthlyRents)),IF(AND((SUMIF($G$4:AHB$4,"&lt;"&amp;AAH$4,$G18:AHB18))&gt;SUMIFS(TransactionAmounts,TenantSources,$F18,'Filtered Data'!$C$2:$C23,"&lt;"&amp;AAH$4),AAH$4&lt;TODAY()),"Late","Occupied")),)))</f>
        <v/>
      </c>
      <c r="AAI18" s="33" t="str">
        <f>IF(ISBLANK($F18),,IF(TODAY()=AAI$4,"Today",IF(AND(LOOKUP($F18,TenantNames,TenantStartDates)&lt;=AAI$4,LOOKUP($F18,TenantNames,TenantEndDates)&gt;=AAI$4),IF(OR(AND(DAY(LOOKUP($F18,TenantNames,TenantStartDates))&gt;28,DAY(EOMONTH(AAI$4,0))=28,DAY(AAI$4)=28),AND(DAY(LOOKUP($F18,TenantNames,TenantStartDates))&gt;30,DAY(EOMONTH(AAI$4,0))=30,DAY(AAI$4)=30),DAY(LOOKUP($F18,TenantNames,TenantStartDates))=DAY(AAI$4)),IF((LOOKUP($F18,TenantNames,TenantEndDates)-AAI$4)&lt;=31,LOOKUP($F18,TenantNames,TenantTotalRevenues)-SUM($JA18:AAH18),LOOKUP($F18,TenantNames,TenantMonthlyRents)),IF(AND((SUMIF($G$4:AHB$4,"&lt;"&amp;AAI$4,$G18:AHB18))&gt;SUMIFS(TransactionAmounts,TenantSources,$F18,'Filtered Data'!$C$2:$C23,"&lt;"&amp;AAI$4),AAI$4&lt;TODAY()),"Late","Occupied")),)))</f>
        <v/>
      </c>
      <c r="AAJ18" s="33" t="str">
        <f>IF(ISBLANK($F18),,IF(TODAY()=AAJ$4,"Today",IF(AND(LOOKUP($F18,TenantNames,TenantStartDates)&lt;=AAJ$4,LOOKUP($F18,TenantNames,TenantEndDates)&gt;=AAJ$4),IF(OR(AND(DAY(LOOKUP($F18,TenantNames,TenantStartDates))&gt;28,DAY(EOMONTH(AAJ$4,0))=28,DAY(AAJ$4)=28),AND(DAY(LOOKUP($F18,TenantNames,TenantStartDates))&gt;30,DAY(EOMONTH(AAJ$4,0))=30,DAY(AAJ$4)=30),DAY(LOOKUP($F18,TenantNames,TenantStartDates))=DAY(AAJ$4)),IF((LOOKUP($F18,TenantNames,TenantEndDates)-AAJ$4)&lt;=31,LOOKUP($F18,TenantNames,TenantTotalRevenues)-SUM($JA18:AAI18),LOOKUP($F18,TenantNames,TenantMonthlyRents)),IF(AND((SUMIF($G$4:AHB$4,"&lt;"&amp;AAJ$4,$G18:AHB18))&gt;SUMIFS(TransactionAmounts,TenantSources,$F18,'Filtered Data'!$C$2:$C23,"&lt;"&amp;AAJ$4),AAJ$4&lt;TODAY()),"Late","Occupied")),)))</f>
        <v/>
      </c>
      <c r="AAK18" s="33" t="str">
        <f>IF(ISBLANK($F18),,IF(TODAY()=AAK$4,"Today",IF(AND(LOOKUP($F18,TenantNames,TenantStartDates)&lt;=AAK$4,LOOKUP($F18,TenantNames,TenantEndDates)&gt;=AAK$4),IF(OR(AND(DAY(LOOKUP($F18,TenantNames,TenantStartDates))&gt;28,DAY(EOMONTH(AAK$4,0))=28,DAY(AAK$4)=28),AND(DAY(LOOKUP($F18,TenantNames,TenantStartDates))&gt;30,DAY(EOMONTH(AAK$4,0))=30,DAY(AAK$4)=30),DAY(LOOKUP($F18,TenantNames,TenantStartDates))=DAY(AAK$4)),IF((LOOKUP($F18,TenantNames,TenantEndDates)-AAK$4)&lt;=31,LOOKUP($F18,TenantNames,TenantTotalRevenues)-SUM($JA18:AAJ18),LOOKUP($F18,TenantNames,TenantMonthlyRents)),IF(AND((SUMIF($G$4:AHB$4,"&lt;"&amp;AAK$4,$G18:AHB18))&gt;SUMIFS(TransactionAmounts,TenantSources,$F18,'Filtered Data'!$C$2:$C23,"&lt;"&amp;AAK$4),AAK$4&lt;TODAY()),"Late","Occupied")),)))</f>
        <v/>
      </c>
      <c r="AAL18" s="33" t="str">
        <f>IF(ISBLANK($F18),,IF(TODAY()=AAL$4,"Today",IF(AND(LOOKUP($F18,TenantNames,TenantStartDates)&lt;=AAL$4,LOOKUP($F18,TenantNames,TenantEndDates)&gt;=AAL$4),IF(OR(AND(DAY(LOOKUP($F18,TenantNames,TenantStartDates))&gt;28,DAY(EOMONTH(AAL$4,0))=28,DAY(AAL$4)=28),AND(DAY(LOOKUP($F18,TenantNames,TenantStartDates))&gt;30,DAY(EOMONTH(AAL$4,0))=30,DAY(AAL$4)=30),DAY(LOOKUP($F18,TenantNames,TenantStartDates))=DAY(AAL$4)),IF((LOOKUP($F18,TenantNames,TenantEndDates)-AAL$4)&lt;=31,LOOKUP($F18,TenantNames,TenantTotalRevenues)-SUM($JA18:AAK18),LOOKUP($F18,TenantNames,TenantMonthlyRents)),IF(AND((SUMIF($G$4:AHB$4,"&lt;"&amp;AAL$4,$G18:AHB18))&gt;SUMIFS(TransactionAmounts,TenantSources,$F18,'Filtered Data'!$C$2:$C23,"&lt;"&amp;AAL$4),AAL$4&lt;TODAY()),"Late","Occupied")),)))</f>
        <v/>
      </c>
      <c r="AAM18" s="33" t="str">
        <f>IF(ISBLANK($F18),,IF(TODAY()=AAM$4,"Today",IF(AND(LOOKUP($F18,TenantNames,TenantStartDates)&lt;=AAM$4,LOOKUP($F18,TenantNames,TenantEndDates)&gt;=AAM$4),IF(OR(AND(DAY(LOOKUP($F18,TenantNames,TenantStartDates))&gt;28,DAY(EOMONTH(AAM$4,0))=28,DAY(AAM$4)=28),AND(DAY(LOOKUP($F18,TenantNames,TenantStartDates))&gt;30,DAY(EOMONTH(AAM$4,0))=30,DAY(AAM$4)=30),DAY(LOOKUP($F18,TenantNames,TenantStartDates))=DAY(AAM$4)),IF((LOOKUP($F18,TenantNames,TenantEndDates)-AAM$4)&lt;=31,LOOKUP($F18,TenantNames,TenantTotalRevenues)-SUM($JA18:AAL18),LOOKUP($F18,TenantNames,TenantMonthlyRents)),IF(AND((SUMIF($G$4:AHB$4,"&lt;"&amp;AAM$4,$G18:AHB18))&gt;SUMIFS(TransactionAmounts,TenantSources,$F18,'Filtered Data'!$C$2:$C23,"&lt;"&amp;AAM$4),AAM$4&lt;TODAY()),"Late","Occupied")),)))</f>
        <v/>
      </c>
      <c r="AAN18" s="33" t="str">
        <f>IF(ISBLANK($F18),,IF(TODAY()=AAN$4,"Today",IF(AND(LOOKUP($F18,TenantNames,TenantStartDates)&lt;=AAN$4,LOOKUP($F18,TenantNames,TenantEndDates)&gt;=AAN$4),IF(OR(AND(DAY(LOOKUP($F18,TenantNames,TenantStartDates))&gt;28,DAY(EOMONTH(AAN$4,0))=28,DAY(AAN$4)=28),AND(DAY(LOOKUP($F18,TenantNames,TenantStartDates))&gt;30,DAY(EOMONTH(AAN$4,0))=30,DAY(AAN$4)=30),DAY(LOOKUP($F18,TenantNames,TenantStartDates))=DAY(AAN$4)),IF((LOOKUP($F18,TenantNames,TenantEndDates)-AAN$4)&lt;=31,LOOKUP($F18,TenantNames,TenantTotalRevenues)-SUM($JA18:AAM18),LOOKUP($F18,TenantNames,TenantMonthlyRents)),IF(AND((SUMIF($G$4:AHB$4,"&lt;"&amp;AAN$4,$G18:AHB18))&gt;SUMIFS(TransactionAmounts,TenantSources,$F18,'Filtered Data'!$C$2:$C23,"&lt;"&amp;AAN$4),AAN$4&lt;TODAY()),"Late","Occupied")),)))</f>
        <v/>
      </c>
      <c r="AAO18" s="33" t="str">
        <f>IF(ISBLANK($F18),,IF(TODAY()=AAO$4,"Today",IF(AND(LOOKUP($F18,TenantNames,TenantStartDates)&lt;=AAO$4,LOOKUP($F18,TenantNames,TenantEndDates)&gt;=AAO$4),IF(OR(AND(DAY(LOOKUP($F18,TenantNames,TenantStartDates))&gt;28,DAY(EOMONTH(AAO$4,0))=28,DAY(AAO$4)=28),AND(DAY(LOOKUP($F18,TenantNames,TenantStartDates))&gt;30,DAY(EOMONTH(AAO$4,0))=30,DAY(AAO$4)=30),DAY(LOOKUP($F18,TenantNames,TenantStartDates))=DAY(AAO$4)),IF((LOOKUP($F18,TenantNames,TenantEndDates)-AAO$4)&lt;=31,LOOKUP($F18,TenantNames,TenantTotalRevenues)-SUM($JA18:AAN18),LOOKUP($F18,TenantNames,TenantMonthlyRents)),IF(AND((SUMIF($G$4:AHB$4,"&lt;"&amp;AAO$4,$G18:AHB18))&gt;SUMIFS(TransactionAmounts,TenantSources,$F18,'Filtered Data'!$C$2:$C23,"&lt;"&amp;AAO$4),AAO$4&lt;TODAY()),"Late","Occupied")),)))</f>
        <v/>
      </c>
      <c r="AAP18" s="33" t="str">
        <f>IF(ISBLANK($F18),,IF(TODAY()=AAP$4,"Today",IF(AND(LOOKUP($F18,TenantNames,TenantStartDates)&lt;=AAP$4,LOOKUP($F18,TenantNames,TenantEndDates)&gt;=AAP$4),IF(OR(AND(DAY(LOOKUP($F18,TenantNames,TenantStartDates))&gt;28,DAY(EOMONTH(AAP$4,0))=28,DAY(AAP$4)=28),AND(DAY(LOOKUP($F18,TenantNames,TenantStartDates))&gt;30,DAY(EOMONTH(AAP$4,0))=30,DAY(AAP$4)=30),DAY(LOOKUP($F18,TenantNames,TenantStartDates))=DAY(AAP$4)),IF((LOOKUP($F18,TenantNames,TenantEndDates)-AAP$4)&lt;=31,LOOKUP($F18,TenantNames,TenantTotalRevenues)-SUM($JA18:AAO18),LOOKUP($F18,TenantNames,TenantMonthlyRents)),IF(AND((SUMIF($G$4:AHB$4,"&lt;"&amp;AAP$4,$G18:AHB18))&gt;SUMIFS(TransactionAmounts,TenantSources,$F18,'Filtered Data'!$C$2:$C23,"&lt;"&amp;AAP$4),AAP$4&lt;TODAY()),"Late","Occupied")),)))</f>
        <v/>
      </c>
      <c r="AAQ18" s="33" t="str">
        <f>IF(ISBLANK($F18),,IF(TODAY()=AAQ$4,"Today",IF(AND(LOOKUP($F18,TenantNames,TenantStartDates)&lt;=AAQ$4,LOOKUP($F18,TenantNames,TenantEndDates)&gt;=AAQ$4),IF(OR(AND(DAY(LOOKUP($F18,TenantNames,TenantStartDates))&gt;28,DAY(EOMONTH(AAQ$4,0))=28,DAY(AAQ$4)=28),AND(DAY(LOOKUP($F18,TenantNames,TenantStartDates))&gt;30,DAY(EOMONTH(AAQ$4,0))=30,DAY(AAQ$4)=30),DAY(LOOKUP($F18,TenantNames,TenantStartDates))=DAY(AAQ$4)),IF((LOOKUP($F18,TenantNames,TenantEndDates)-AAQ$4)&lt;=31,LOOKUP($F18,TenantNames,TenantTotalRevenues)-SUM($JA18:AAP18),LOOKUP($F18,TenantNames,TenantMonthlyRents)),IF(AND((SUMIF($G$4:AHB$4,"&lt;"&amp;AAQ$4,$G18:AHB18))&gt;SUMIFS(TransactionAmounts,TenantSources,$F18,'Filtered Data'!$C$2:$C23,"&lt;"&amp;AAQ$4),AAQ$4&lt;TODAY()),"Late","Occupied")),)))</f>
        <v/>
      </c>
      <c r="AAR18" s="33" t="str">
        <f>IF(ISBLANK($F18),,IF(TODAY()=AAR$4,"Today",IF(AND(LOOKUP($F18,TenantNames,TenantStartDates)&lt;=AAR$4,LOOKUP($F18,TenantNames,TenantEndDates)&gt;=AAR$4),IF(OR(AND(DAY(LOOKUP($F18,TenantNames,TenantStartDates))&gt;28,DAY(EOMONTH(AAR$4,0))=28,DAY(AAR$4)=28),AND(DAY(LOOKUP($F18,TenantNames,TenantStartDates))&gt;30,DAY(EOMONTH(AAR$4,0))=30,DAY(AAR$4)=30),DAY(LOOKUP($F18,TenantNames,TenantStartDates))=DAY(AAR$4)),IF((LOOKUP($F18,TenantNames,TenantEndDates)-AAR$4)&lt;=31,LOOKUP($F18,TenantNames,TenantTotalRevenues)-SUM($JA18:AAQ18),LOOKUP($F18,TenantNames,TenantMonthlyRents)),IF(AND((SUMIF($G$4:AHB$4,"&lt;"&amp;AAR$4,$G18:AHB18))&gt;SUMIFS(TransactionAmounts,TenantSources,$F18,'Filtered Data'!$C$2:$C23,"&lt;"&amp;AAR$4),AAR$4&lt;TODAY()),"Late","Occupied")),)))</f>
        <v/>
      </c>
      <c r="AAS18" s="33" t="str">
        <f>IF(ISBLANK($F18),,IF(TODAY()=AAS$4,"Today",IF(AND(LOOKUP($F18,TenantNames,TenantStartDates)&lt;=AAS$4,LOOKUP($F18,TenantNames,TenantEndDates)&gt;=AAS$4),IF(OR(AND(DAY(LOOKUP($F18,TenantNames,TenantStartDates))&gt;28,DAY(EOMONTH(AAS$4,0))=28,DAY(AAS$4)=28),AND(DAY(LOOKUP($F18,TenantNames,TenantStartDates))&gt;30,DAY(EOMONTH(AAS$4,0))=30,DAY(AAS$4)=30),DAY(LOOKUP($F18,TenantNames,TenantStartDates))=DAY(AAS$4)),IF((LOOKUP($F18,TenantNames,TenantEndDates)-AAS$4)&lt;=31,LOOKUP($F18,TenantNames,TenantTotalRevenues)-SUM($JA18:AAR18),LOOKUP($F18,TenantNames,TenantMonthlyRents)),IF(AND((SUMIF($G$4:AHB$4,"&lt;"&amp;AAS$4,$G18:AHB18))&gt;SUMIFS(TransactionAmounts,TenantSources,$F18,'Filtered Data'!$C$2:$C23,"&lt;"&amp;AAS$4),AAS$4&lt;TODAY()),"Late","Occupied")),)))</f>
        <v/>
      </c>
      <c r="AAT18" s="33" t="str">
        <f>IF(ISBLANK($F18),,IF(TODAY()=AAT$4,"Today",IF(AND(LOOKUP($F18,TenantNames,TenantStartDates)&lt;=AAT$4,LOOKUP($F18,TenantNames,TenantEndDates)&gt;=AAT$4),IF(OR(AND(DAY(LOOKUP($F18,TenantNames,TenantStartDates))&gt;28,DAY(EOMONTH(AAT$4,0))=28,DAY(AAT$4)=28),AND(DAY(LOOKUP($F18,TenantNames,TenantStartDates))&gt;30,DAY(EOMONTH(AAT$4,0))=30,DAY(AAT$4)=30),DAY(LOOKUP($F18,TenantNames,TenantStartDates))=DAY(AAT$4)),IF((LOOKUP($F18,TenantNames,TenantEndDates)-AAT$4)&lt;=31,LOOKUP($F18,TenantNames,TenantTotalRevenues)-SUM($JA18:AAS18),LOOKUP($F18,TenantNames,TenantMonthlyRents)),IF(AND((SUMIF($G$4:AHB$4,"&lt;"&amp;AAT$4,$G18:AHB18))&gt;SUMIFS(TransactionAmounts,TenantSources,$F18,'Filtered Data'!$C$2:$C23,"&lt;"&amp;AAT$4),AAT$4&lt;TODAY()),"Late","Occupied")),)))</f>
        <v/>
      </c>
      <c r="AAU18" s="33" t="str">
        <f>IF(ISBLANK($F18),,IF(TODAY()=AAU$4,"Today",IF(AND(LOOKUP($F18,TenantNames,TenantStartDates)&lt;=AAU$4,LOOKUP($F18,TenantNames,TenantEndDates)&gt;=AAU$4),IF(OR(AND(DAY(LOOKUP($F18,TenantNames,TenantStartDates))&gt;28,DAY(EOMONTH(AAU$4,0))=28,DAY(AAU$4)=28),AND(DAY(LOOKUP($F18,TenantNames,TenantStartDates))&gt;30,DAY(EOMONTH(AAU$4,0))=30,DAY(AAU$4)=30),DAY(LOOKUP($F18,TenantNames,TenantStartDates))=DAY(AAU$4)),IF((LOOKUP($F18,TenantNames,TenantEndDates)-AAU$4)&lt;=31,LOOKUP($F18,TenantNames,TenantTotalRevenues)-SUM($JA18:AAT18),LOOKUP($F18,TenantNames,TenantMonthlyRents)),IF(AND((SUMIF($G$4:AHB$4,"&lt;"&amp;AAU$4,$G18:AHB18))&gt;SUMIFS(TransactionAmounts,TenantSources,$F18,'Filtered Data'!$C$2:$C23,"&lt;"&amp;AAU$4),AAU$4&lt;TODAY()),"Late","Occupied")),)))</f>
        <v/>
      </c>
      <c r="AAV18" s="33" t="str">
        <f>IF(ISBLANK($F18),,IF(TODAY()=AAV$4,"Today",IF(AND(LOOKUP($F18,TenantNames,TenantStartDates)&lt;=AAV$4,LOOKUP($F18,TenantNames,TenantEndDates)&gt;=AAV$4),IF(OR(AND(DAY(LOOKUP($F18,TenantNames,TenantStartDates))&gt;28,DAY(EOMONTH(AAV$4,0))=28,DAY(AAV$4)=28),AND(DAY(LOOKUP($F18,TenantNames,TenantStartDates))&gt;30,DAY(EOMONTH(AAV$4,0))=30,DAY(AAV$4)=30),DAY(LOOKUP($F18,TenantNames,TenantStartDates))=DAY(AAV$4)),IF((LOOKUP($F18,TenantNames,TenantEndDates)-AAV$4)&lt;=31,LOOKUP($F18,TenantNames,TenantTotalRevenues)-SUM($JA18:AAU18),LOOKUP($F18,TenantNames,TenantMonthlyRents)),IF(AND((SUMIF($G$4:AHB$4,"&lt;"&amp;AAV$4,$G18:AHB18))&gt;SUMIFS(TransactionAmounts,TenantSources,$F18,'Filtered Data'!$C$2:$C23,"&lt;"&amp;AAV$4),AAV$4&lt;TODAY()),"Late","Occupied")),)))</f>
        <v/>
      </c>
      <c r="AAW18" s="33" t="str">
        <f>IF(ISBLANK($F18),,IF(TODAY()=AAW$4,"Today",IF(AND(LOOKUP($F18,TenantNames,TenantStartDates)&lt;=AAW$4,LOOKUP($F18,TenantNames,TenantEndDates)&gt;=AAW$4),IF(OR(AND(DAY(LOOKUP($F18,TenantNames,TenantStartDates))&gt;28,DAY(EOMONTH(AAW$4,0))=28,DAY(AAW$4)=28),AND(DAY(LOOKUP($F18,TenantNames,TenantStartDates))&gt;30,DAY(EOMONTH(AAW$4,0))=30,DAY(AAW$4)=30),DAY(LOOKUP($F18,TenantNames,TenantStartDates))=DAY(AAW$4)),IF((LOOKUP($F18,TenantNames,TenantEndDates)-AAW$4)&lt;=31,LOOKUP($F18,TenantNames,TenantTotalRevenues)-SUM($JA18:AAV18),LOOKUP($F18,TenantNames,TenantMonthlyRents)),IF(AND((SUMIF($G$4:AHB$4,"&lt;"&amp;AAW$4,$G18:AHB18))&gt;SUMIFS(TransactionAmounts,TenantSources,$F18,'Filtered Data'!$C$2:$C23,"&lt;"&amp;AAW$4),AAW$4&lt;TODAY()),"Late","Occupied")),)))</f>
        <v/>
      </c>
      <c r="AAX18" s="33" t="str">
        <f>IF(ISBLANK($F18),,IF(TODAY()=AAX$4,"Today",IF(AND(LOOKUP($F18,TenantNames,TenantStartDates)&lt;=AAX$4,LOOKUP($F18,TenantNames,TenantEndDates)&gt;=AAX$4),IF(OR(AND(DAY(LOOKUP($F18,TenantNames,TenantStartDates))&gt;28,DAY(EOMONTH(AAX$4,0))=28,DAY(AAX$4)=28),AND(DAY(LOOKUP($F18,TenantNames,TenantStartDates))&gt;30,DAY(EOMONTH(AAX$4,0))=30,DAY(AAX$4)=30),DAY(LOOKUP($F18,TenantNames,TenantStartDates))=DAY(AAX$4)),IF((LOOKUP($F18,TenantNames,TenantEndDates)-AAX$4)&lt;=31,LOOKUP($F18,TenantNames,TenantTotalRevenues)-SUM($JA18:AAW18),LOOKUP($F18,TenantNames,TenantMonthlyRents)),IF(AND((SUMIF($G$4:AHB$4,"&lt;"&amp;AAX$4,$G18:AHB18))&gt;SUMIFS(TransactionAmounts,TenantSources,$F18,'Filtered Data'!$C$2:$C23,"&lt;"&amp;AAX$4),AAX$4&lt;TODAY()),"Late","Occupied")),)))</f>
        <v/>
      </c>
      <c r="AAY18" s="33" t="str">
        <f>IF(ISBLANK($F18),,IF(TODAY()=AAY$4,"Today",IF(AND(LOOKUP($F18,TenantNames,TenantStartDates)&lt;=AAY$4,LOOKUP($F18,TenantNames,TenantEndDates)&gt;=AAY$4),IF(OR(AND(DAY(LOOKUP($F18,TenantNames,TenantStartDates))&gt;28,DAY(EOMONTH(AAY$4,0))=28,DAY(AAY$4)=28),AND(DAY(LOOKUP($F18,TenantNames,TenantStartDates))&gt;30,DAY(EOMONTH(AAY$4,0))=30,DAY(AAY$4)=30),DAY(LOOKUP($F18,TenantNames,TenantStartDates))=DAY(AAY$4)),IF((LOOKUP($F18,TenantNames,TenantEndDates)-AAY$4)&lt;=31,LOOKUP($F18,TenantNames,TenantTotalRevenues)-SUM($JA18:AAX18),LOOKUP($F18,TenantNames,TenantMonthlyRents)),IF(AND((SUMIF($G$4:AHB$4,"&lt;"&amp;AAY$4,$G18:AHB18))&gt;SUMIFS(TransactionAmounts,TenantSources,$F18,'Filtered Data'!$C$2:$C23,"&lt;"&amp;AAY$4),AAY$4&lt;TODAY()),"Late","Occupied")),)))</f>
        <v/>
      </c>
      <c r="AAZ18" s="33" t="str">
        <f>IF(ISBLANK($F18),,IF(TODAY()=AAZ$4,"Today",IF(AND(LOOKUP($F18,TenantNames,TenantStartDates)&lt;=AAZ$4,LOOKUP($F18,TenantNames,TenantEndDates)&gt;=AAZ$4),IF(OR(AND(DAY(LOOKUP($F18,TenantNames,TenantStartDates))&gt;28,DAY(EOMONTH(AAZ$4,0))=28,DAY(AAZ$4)=28),AND(DAY(LOOKUP($F18,TenantNames,TenantStartDates))&gt;30,DAY(EOMONTH(AAZ$4,0))=30,DAY(AAZ$4)=30),DAY(LOOKUP($F18,TenantNames,TenantStartDates))=DAY(AAZ$4)),IF((LOOKUP($F18,TenantNames,TenantEndDates)-AAZ$4)&lt;=31,LOOKUP($F18,TenantNames,TenantTotalRevenues)-SUM($JA18:AAY18),LOOKUP($F18,TenantNames,TenantMonthlyRents)),IF(AND((SUMIF($G$4:AHB$4,"&lt;"&amp;AAZ$4,$G18:AHB18))&gt;SUMIFS(TransactionAmounts,TenantSources,$F18,'Filtered Data'!$C$2:$C23,"&lt;"&amp;AAZ$4),AAZ$4&lt;TODAY()),"Late","Occupied")),)))</f>
        <v/>
      </c>
      <c r="ABA18" s="33" t="str">
        <f>IF(ISBLANK($F18),,IF(TODAY()=ABA$4,"Today",IF(AND(LOOKUP($F18,TenantNames,TenantStartDates)&lt;=ABA$4,LOOKUP($F18,TenantNames,TenantEndDates)&gt;=ABA$4),IF(OR(AND(DAY(LOOKUP($F18,TenantNames,TenantStartDates))&gt;28,DAY(EOMONTH(ABA$4,0))=28,DAY(ABA$4)=28),AND(DAY(LOOKUP($F18,TenantNames,TenantStartDates))&gt;30,DAY(EOMONTH(ABA$4,0))=30,DAY(ABA$4)=30),DAY(LOOKUP($F18,TenantNames,TenantStartDates))=DAY(ABA$4)),IF((LOOKUP($F18,TenantNames,TenantEndDates)-ABA$4)&lt;=31,LOOKUP($F18,TenantNames,TenantTotalRevenues)-SUM($JA18:AAZ18),LOOKUP($F18,TenantNames,TenantMonthlyRents)),IF(AND((SUMIF($G$4:AHB$4,"&lt;"&amp;ABA$4,$G18:AHB18))&gt;SUMIFS(TransactionAmounts,TenantSources,$F18,'Filtered Data'!$C$2:$C23,"&lt;"&amp;ABA$4),ABA$4&lt;TODAY()),"Late","Occupied")),)))</f>
        <v/>
      </c>
      <c r="ABB18" s="33" t="str">
        <f>IF(ISBLANK($F18),,IF(TODAY()=ABB$4,"Today",IF(AND(LOOKUP($F18,TenantNames,TenantStartDates)&lt;=ABB$4,LOOKUP($F18,TenantNames,TenantEndDates)&gt;=ABB$4),IF(OR(AND(DAY(LOOKUP($F18,TenantNames,TenantStartDates))&gt;28,DAY(EOMONTH(ABB$4,0))=28,DAY(ABB$4)=28),AND(DAY(LOOKUP($F18,TenantNames,TenantStartDates))&gt;30,DAY(EOMONTH(ABB$4,0))=30,DAY(ABB$4)=30),DAY(LOOKUP($F18,TenantNames,TenantStartDates))=DAY(ABB$4)),IF((LOOKUP($F18,TenantNames,TenantEndDates)-ABB$4)&lt;=31,LOOKUP($F18,TenantNames,TenantTotalRevenues)-SUM($JA18:ABA18),LOOKUP($F18,TenantNames,TenantMonthlyRents)),IF(AND((SUMIF($G$4:AHB$4,"&lt;"&amp;ABB$4,$G18:AHB18))&gt;SUMIFS(TransactionAmounts,TenantSources,$F18,'Filtered Data'!$C$2:$C23,"&lt;"&amp;ABB$4),ABB$4&lt;TODAY()),"Late","Occupied")),)))</f>
        <v/>
      </c>
      <c r="ABC18" s="33" t="str">
        <f>IF(ISBLANK($F18),,IF(TODAY()=ABC$4,"Today",IF(AND(LOOKUP($F18,TenantNames,TenantStartDates)&lt;=ABC$4,LOOKUP($F18,TenantNames,TenantEndDates)&gt;=ABC$4),IF(OR(AND(DAY(LOOKUP($F18,TenantNames,TenantStartDates))&gt;28,DAY(EOMONTH(ABC$4,0))=28,DAY(ABC$4)=28),AND(DAY(LOOKUP($F18,TenantNames,TenantStartDates))&gt;30,DAY(EOMONTH(ABC$4,0))=30,DAY(ABC$4)=30),DAY(LOOKUP($F18,TenantNames,TenantStartDates))=DAY(ABC$4)),IF((LOOKUP($F18,TenantNames,TenantEndDates)-ABC$4)&lt;=31,LOOKUP($F18,TenantNames,TenantTotalRevenues)-SUM($JA18:ABB18),LOOKUP($F18,TenantNames,TenantMonthlyRents)),IF(AND((SUMIF($G$4:AHB$4,"&lt;"&amp;ABC$4,$G18:AHB18))&gt;SUMIFS(TransactionAmounts,TenantSources,$F18,'Filtered Data'!$C$2:$C23,"&lt;"&amp;ABC$4),ABC$4&lt;TODAY()),"Late","Occupied")),)))</f>
        <v/>
      </c>
      <c r="ABD18" s="33" t="str">
        <f>IF(ISBLANK($F18),,IF(TODAY()=ABD$4,"Today",IF(AND(LOOKUP($F18,TenantNames,TenantStartDates)&lt;=ABD$4,LOOKUP($F18,TenantNames,TenantEndDates)&gt;=ABD$4),IF(OR(AND(DAY(LOOKUP($F18,TenantNames,TenantStartDates))&gt;28,DAY(EOMONTH(ABD$4,0))=28,DAY(ABD$4)=28),AND(DAY(LOOKUP($F18,TenantNames,TenantStartDates))&gt;30,DAY(EOMONTH(ABD$4,0))=30,DAY(ABD$4)=30),DAY(LOOKUP($F18,TenantNames,TenantStartDates))=DAY(ABD$4)),IF((LOOKUP($F18,TenantNames,TenantEndDates)-ABD$4)&lt;=31,LOOKUP($F18,TenantNames,TenantTotalRevenues)-SUM($JA18:ABC18),LOOKUP($F18,TenantNames,TenantMonthlyRents)),IF(AND((SUMIF($G$4:AHB$4,"&lt;"&amp;ABD$4,$G18:AHB18))&gt;SUMIFS(TransactionAmounts,TenantSources,$F18,'Filtered Data'!$C$2:$C23,"&lt;"&amp;ABD$4),ABD$4&lt;TODAY()),"Late","Occupied")),)))</f>
        <v/>
      </c>
      <c r="ABE18" s="33" t="str">
        <f>IF(ISBLANK($F18),,IF(TODAY()=ABE$4,"Today",IF(AND(LOOKUP($F18,TenantNames,TenantStartDates)&lt;=ABE$4,LOOKUP($F18,TenantNames,TenantEndDates)&gt;=ABE$4),IF(OR(AND(DAY(LOOKUP($F18,TenantNames,TenantStartDates))&gt;28,DAY(EOMONTH(ABE$4,0))=28,DAY(ABE$4)=28),AND(DAY(LOOKUP($F18,TenantNames,TenantStartDates))&gt;30,DAY(EOMONTH(ABE$4,0))=30,DAY(ABE$4)=30),DAY(LOOKUP($F18,TenantNames,TenantStartDates))=DAY(ABE$4)),IF((LOOKUP($F18,TenantNames,TenantEndDates)-ABE$4)&lt;=31,LOOKUP($F18,TenantNames,TenantTotalRevenues)-SUM($JA18:ABD18),LOOKUP($F18,TenantNames,TenantMonthlyRents)),IF(AND((SUMIF($G$4:AHB$4,"&lt;"&amp;ABE$4,$G18:AHB18))&gt;SUMIFS(TransactionAmounts,TenantSources,$F18,'Filtered Data'!$C$2:$C23,"&lt;"&amp;ABE$4),ABE$4&lt;TODAY()),"Late","Occupied")),)))</f>
        <v/>
      </c>
      <c r="ABF18" s="33" t="str">
        <f>IF(ISBLANK($F18),,IF(TODAY()=ABF$4,"Today",IF(AND(LOOKUP($F18,TenantNames,TenantStartDates)&lt;=ABF$4,LOOKUP($F18,TenantNames,TenantEndDates)&gt;=ABF$4),IF(OR(AND(DAY(LOOKUP($F18,TenantNames,TenantStartDates))&gt;28,DAY(EOMONTH(ABF$4,0))=28,DAY(ABF$4)=28),AND(DAY(LOOKUP($F18,TenantNames,TenantStartDates))&gt;30,DAY(EOMONTH(ABF$4,0))=30,DAY(ABF$4)=30),DAY(LOOKUP($F18,TenantNames,TenantStartDates))=DAY(ABF$4)),IF((LOOKUP($F18,TenantNames,TenantEndDates)-ABF$4)&lt;=31,LOOKUP($F18,TenantNames,TenantTotalRevenues)-SUM($JA18:ABE18),LOOKUP($F18,TenantNames,TenantMonthlyRents)),IF(AND((SUMIF($G$4:AHB$4,"&lt;"&amp;ABF$4,$G18:AHB18))&gt;SUMIFS(TransactionAmounts,TenantSources,$F18,'Filtered Data'!$C$2:$C23,"&lt;"&amp;ABF$4),ABF$4&lt;TODAY()),"Late","Occupied")),)))</f>
        <v/>
      </c>
      <c r="ABG18" s="33" t="str">
        <f>IF(ISBLANK($F18),,IF(TODAY()=ABG$4,"Today",IF(AND(LOOKUP($F18,TenantNames,TenantStartDates)&lt;=ABG$4,LOOKUP($F18,TenantNames,TenantEndDates)&gt;=ABG$4),IF(OR(AND(DAY(LOOKUP($F18,TenantNames,TenantStartDates))&gt;28,DAY(EOMONTH(ABG$4,0))=28,DAY(ABG$4)=28),AND(DAY(LOOKUP($F18,TenantNames,TenantStartDates))&gt;30,DAY(EOMONTH(ABG$4,0))=30,DAY(ABG$4)=30),DAY(LOOKUP($F18,TenantNames,TenantStartDates))=DAY(ABG$4)),IF((LOOKUP($F18,TenantNames,TenantEndDates)-ABG$4)&lt;=31,LOOKUP($F18,TenantNames,TenantTotalRevenues)-SUM($JA18:ABF18),LOOKUP($F18,TenantNames,TenantMonthlyRents)),IF(AND((SUMIF($G$4:AHB$4,"&lt;"&amp;ABG$4,$G18:AHB18))&gt;SUMIFS(TransactionAmounts,TenantSources,$F18,'Filtered Data'!$C$2:$C23,"&lt;"&amp;ABG$4),ABG$4&lt;TODAY()),"Late","Occupied")),)))</f>
        <v/>
      </c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</row>
    <row r="19" ht="28.5" customHeight="1">
      <c r="A19" s="31"/>
      <c r="B19" s="31"/>
      <c r="C19" s="27"/>
      <c r="D19" s="22" t="str">
        <f t="shared" si="1"/>
        <v/>
      </c>
      <c r="E19" s="22"/>
      <c r="F19" s="2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18"/>
      <c r="JA19" s="33" t="str">
        <f>IF(ISBLANK($F19),,IF(TODAY()=JA$4,"Today",IF(AND(LOOKUP($F19,TenantNames,TenantStartDates)&lt;=JA$4,LOOKUP($F19,TenantNames,TenantEndDates)&gt;=JA$4),IF(OR(AND(DAY(LOOKUP($F19,TenantNames,TenantStartDates))&gt;28,DAY(EOMONTH(JA$4,0))=28,DAY(JA$4)=28),AND(DAY(LOOKUP($F19,TenantNames,TenantStartDates))&gt;30,DAY(EOMONTH(JA$4,0))=30,DAY(JA$4)=30),DAY(LOOKUP($F19,TenantNames,TenantStartDates))=DAY(JA$4)),IF((LOOKUP($F19,TenantNames,TenantEndDates)-JA$4)&lt;=31,LOOKUP($F19,TenantNames,TenantTotalRevenues)-SUM(IZ19:$JA19),LOOKUP($F19,TenantNames,TenantMonthlyRents)),IF(AND((SUMIF($G$4:AHB$4,"&lt;"&amp;JA$4,$G19:AHB19))&gt;SUMIFS(TransactionAmounts,TenantSources,$F19,'Filtered Data'!$C$2:$C23,"&lt;"&amp;JA$4),JA$4&lt;TODAY()),"Late","Occupied")),)))</f>
        <v/>
      </c>
      <c r="JB19" s="33" t="str">
        <f>IF(ISBLANK($F19),,IF(TODAY()=JB$4,"Today",IF(AND(LOOKUP($F19,TenantNames,TenantStartDates)&lt;=JB$4,LOOKUP($F19,TenantNames,TenantEndDates)&gt;=JB$4),IF(OR(AND(DAY(LOOKUP($F19,TenantNames,TenantStartDates))&gt;28,DAY(EOMONTH(JB$4,0))=28,DAY(JB$4)=28),AND(DAY(LOOKUP($F19,TenantNames,TenantStartDates))&gt;30,DAY(EOMONTH(JB$4,0))=30,DAY(JB$4)=30),DAY(LOOKUP($F19,TenantNames,TenantStartDates))=DAY(JB$4)),IF((LOOKUP($F19,TenantNames,TenantEndDates)-JB$4)&lt;=31,LOOKUP($F19,TenantNames,TenantTotalRevenues)-SUM(JA19:$JA19),LOOKUP($F19,TenantNames,TenantMonthlyRents)),IF(AND((SUMIF($G$4:AHB$4,"&lt;"&amp;JB$4,$G19:AHB19))&gt;SUMIFS(TransactionAmounts,TenantSources,$F19,'Filtered Data'!$C$2:$C23,"&lt;"&amp;JB$4),JB$4&lt;TODAY()),"Late","Occupied")),)))</f>
        <v/>
      </c>
      <c r="JC19" s="33" t="str">
        <f>IF(ISBLANK($F19),,IF(TODAY()=JC$4,"Today",IF(AND(LOOKUP($F19,TenantNames,TenantStartDates)&lt;=JC$4,LOOKUP($F19,TenantNames,TenantEndDates)&gt;=JC$4),IF(OR(AND(DAY(LOOKUP($F19,TenantNames,TenantStartDates))&gt;28,DAY(EOMONTH(JC$4,0))=28,DAY(JC$4)=28),AND(DAY(LOOKUP($F19,TenantNames,TenantStartDates))&gt;30,DAY(EOMONTH(JC$4,0))=30,DAY(JC$4)=30),DAY(LOOKUP($F19,TenantNames,TenantStartDates))=DAY(JC$4)),IF((LOOKUP($F19,TenantNames,TenantEndDates)-JC$4)&lt;=31,LOOKUP($F19,TenantNames,TenantTotalRevenues)-SUM($JA19:JB19),LOOKUP($F19,TenantNames,TenantMonthlyRents)),IF(AND((SUMIF($G$4:AHB$4,"&lt;"&amp;JC$4,$G19:AHB19))&gt;SUMIFS(TransactionAmounts,TenantSources,$F19,'Filtered Data'!$C$2:$C23,"&lt;"&amp;JC$4),JC$4&lt;TODAY()),"Late","Occupied")),)))</f>
        <v/>
      </c>
      <c r="JD19" s="33" t="str">
        <f>IF(ISBLANK($F19),,IF(TODAY()=JD$4,"Today",IF(AND(LOOKUP($F19,TenantNames,TenantStartDates)&lt;=JD$4,LOOKUP($F19,TenantNames,TenantEndDates)&gt;=JD$4),IF(OR(AND(DAY(LOOKUP($F19,TenantNames,TenantStartDates))&gt;28,DAY(EOMONTH(JD$4,0))=28,DAY(JD$4)=28),AND(DAY(LOOKUP($F19,TenantNames,TenantStartDates))&gt;30,DAY(EOMONTH(JD$4,0))=30,DAY(JD$4)=30),DAY(LOOKUP($F19,TenantNames,TenantStartDates))=DAY(JD$4)),IF((LOOKUP($F19,TenantNames,TenantEndDates)-JD$4)&lt;=31,LOOKUP($F19,TenantNames,TenantTotalRevenues)-SUM($JA19:JC19),LOOKUP($F19,TenantNames,TenantMonthlyRents)),IF(AND((SUMIF($G$4:AHB$4,"&lt;"&amp;JD$4,$G19:AHB19))&gt;SUMIFS(TransactionAmounts,TenantSources,$F19,'Filtered Data'!$C$2:$C23,"&lt;"&amp;JD$4),JD$4&lt;TODAY()),"Late","Occupied")),)))</f>
        <v/>
      </c>
      <c r="JE19" s="33" t="str">
        <f>IF(ISBLANK($F19),,IF(TODAY()=JE$4,"Today",IF(AND(LOOKUP($F19,TenantNames,TenantStartDates)&lt;=JE$4,LOOKUP($F19,TenantNames,TenantEndDates)&gt;=JE$4),IF(OR(AND(DAY(LOOKUP($F19,TenantNames,TenantStartDates))&gt;28,DAY(EOMONTH(JE$4,0))=28,DAY(JE$4)=28),AND(DAY(LOOKUP($F19,TenantNames,TenantStartDates))&gt;30,DAY(EOMONTH(JE$4,0))=30,DAY(JE$4)=30),DAY(LOOKUP($F19,TenantNames,TenantStartDates))=DAY(JE$4)),IF((LOOKUP($F19,TenantNames,TenantEndDates)-JE$4)&lt;=31,LOOKUP($F19,TenantNames,TenantTotalRevenues)-SUM($JA19:JD19),LOOKUP($F19,TenantNames,TenantMonthlyRents)),IF(AND((SUMIF($G$4:AHB$4,"&lt;"&amp;JE$4,$G19:AHB19))&gt;SUMIFS(TransactionAmounts,TenantSources,$F19,'Filtered Data'!$C$2:$C23,"&lt;"&amp;JE$4),JE$4&lt;TODAY()),"Late","Occupied")),)))</f>
        <v/>
      </c>
      <c r="JF19" s="33" t="str">
        <f>IF(ISBLANK($F19),,IF(TODAY()=JF$4,"Today",IF(AND(LOOKUP($F19,TenantNames,TenantStartDates)&lt;=JF$4,LOOKUP($F19,TenantNames,TenantEndDates)&gt;=JF$4),IF(OR(AND(DAY(LOOKUP($F19,TenantNames,TenantStartDates))&gt;28,DAY(EOMONTH(JF$4,0))=28,DAY(JF$4)=28),AND(DAY(LOOKUP($F19,TenantNames,TenantStartDates))&gt;30,DAY(EOMONTH(JF$4,0))=30,DAY(JF$4)=30),DAY(LOOKUP($F19,TenantNames,TenantStartDates))=DAY(JF$4)),IF((LOOKUP($F19,TenantNames,TenantEndDates)-JF$4)&lt;=31,LOOKUP($F19,TenantNames,TenantTotalRevenues)-SUM($JA19:JE19),LOOKUP($F19,TenantNames,TenantMonthlyRents)),IF(AND((SUMIF($G$4:AHB$4,"&lt;"&amp;JF$4,$G19:AHB19))&gt;SUMIFS(TransactionAmounts,TenantSources,$F19,'Filtered Data'!$C$2:$C23,"&lt;"&amp;JF$4),JF$4&lt;TODAY()),"Late","Occupied")),)))</f>
        <v/>
      </c>
      <c r="JG19" s="33" t="str">
        <f>IF(ISBLANK($F19),,IF(TODAY()=JG$4,"Today",IF(AND(LOOKUP($F19,TenantNames,TenantStartDates)&lt;=JG$4,LOOKUP($F19,TenantNames,TenantEndDates)&gt;=JG$4),IF(OR(AND(DAY(LOOKUP($F19,TenantNames,TenantStartDates))&gt;28,DAY(EOMONTH(JG$4,0))=28,DAY(JG$4)=28),AND(DAY(LOOKUP($F19,TenantNames,TenantStartDates))&gt;30,DAY(EOMONTH(JG$4,0))=30,DAY(JG$4)=30),DAY(LOOKUP($F19,TenantNames,TenantStartDates))=DAY(JG$4)),IF((LOOKUP($F19,TenantNames,TenantEndDates)-JG$4)&lt;=31,LOOKUP($F19,TenantNames,TenantTotalRevenues)-SUM($JA19:JF19),LOOKUP($F19,TenantNames,TenantMonthlyRents)),IF(AND((SUMIF($G$4:AHB$4,"&lt;"&amp;JG$4,$G19:AHB19))&gt;SUMIFS(TransactionAmounts,TenantSources,$F19,'Filtered Data'!$C$2:$C23,"&lt;"&amp;JG$4),JG$4&lt;TODAY()),"Late","Occupied")),)))</f>
        <v/>
      </c>
      <c r="JH19" s="33" t="str">
        <f>IF(ISBLANK($F19),,IF(TODAY()=JH$4,"Today",IF(AND(LOOKUP($F19,TenantNames,TenantStartDates)&lt;=JH$4,LOOKUP($F19,TenantNames,TenantEndDates)&gt;=JH$4),IF(OR(AND(DAY(LOOKUP($F19,TenantNames,TenantStartDates))&gt;28,DAY(EOMONTH(JH$4,0))=28,DAY(JH$4)=28),AND(DAY(LOOKUP($F19,TenantNames,TenantStartDates))&gt;30,DAY(EOMONTH(JH$4,0))=30,DAY(JH$4)=30),DAY(LOOKUP($F19,TenantNames,TenantStartDates))=DAY(JH$4)),IF((LOOKUP($F19,TenantNames,TenantEndDates)-JH$4)&lt;=31,LOOKUP($F19,TenantNames,TenantTotalRevenues)-SUM($JA19:JG19),LOOKUP($F19,TenantNames,TenantMonthlyRents)),IF(AND((SUMIF($G$4:AHB$4,"&lt;"&amp;JH$4,$G19:AHB19))&gt;SUMIFS(TransactionAmounts,TenantSources,$F19,'Filtered Data'!$C$2:$C23,"&lt;"&amp;JH$4),JH$4&lt;TODAY()),"Late","Occupied")),)))</f>
        <v/>
      </c>
      <c r="JI19" s="33" t="str">
        <f>IF(ISBLANK($F19),,IF(TODAY()=JI$4,"Today",IF(AND(LOOKUP($F19,TenantNames,TenantStartDates)&lt;=JI$4,LOOKUP($F19,TenantNames,TenantEndDates)&gt;=JI$4),IF(OR(AND(DAY(LOOKUP($F19,TenantNames,TenantStartDates))&gt;28,DAY(EOMONTH(JI$4,0))=28,DAY(JI$4)=28),AND(DAY(LOOKUP($F19,TenantNames,TenantStartDates))&gt;30,DAY(EOMONTH(JI$4,0))=30,DAY(JI$4)=30),DAY(LOOKUP($F19,TenantNames,TenantStartDates))=DAY(JI$4)),IF((LOOKUP($F19,TenantNames,TenantEndDates)-JI$4)&lt;=31,LOOKUP($F19,TenantNames,TenantTotalRevenues)-SUM($JA19:JH19),LOOKUP($F19,TenantNames,TenantMonthlyRents)),IF(AND((SUMIF($G$4:AHB$4,"&lt;"&amp;JI$4,$G19:AHB19))&gt;SUMIFS(TransactionAmounts,TenantSources,$F19,'Filtered Data'!$C$2:$C23,"&lt;"&amp;JI$4),JI$4&lt;TODAY()),"Late","Occupied")),)))</f>
        <v/>
      </c>
      <c r="JJ19" s="33" t="str">
        <f>IF(ISBLANK($F19),,IF(TODAY()=JJ$4,"Today",IF(AND(LOOKUP($F19,TenantNames,TenantStartDates)&lt;=JJ$4,LOOKUP($F19,TenantNames,TenantEndDates)&gt;=JJ$4),IF(OR(AND(DAY(LOOKUP($F19,TenantNames,TenantStartDates))&gt;28,DAY(EOMONTH(JJ$4,0))=28,DAY(JJ$4)=28),AND(DAY(LOOKUP($F19,TenantNames,TenantStartDates))&gt;30,DAY(EOMONTH(JJ$4,0))=30,DAY(JJ$4)=30),DAY(LOOKUP($F19,TenantNames,TenantStartDates))=DAY(JJ$4)),IF((LOOKUP($F19,TenantNames,TenantEndDates)-JJ$4)&lt;=31,LOOKUP($F19,TenantNames,TenantTotalRevenues)-SUM($JA19:JI19),LOOKUP($F19,TenantNames,TenantMonthlyRents)),IF(AND((SUMIF($G$4:AHB$4,"&lt;"&amp;JJ$4,$G19:AHB19))&gt;SUMIFS(TransactionAmounts,TenantSources,$F19,'Filtered Data'!$C$2:$C23,"&lt;"&amp;JJ$4),JJ$4&lt;TODAY()),"Late","Occupied")),)))</f>
        <v/>
      </c>
      <c r="JK19" s="33" t="str">
        <f>IF(ISBLANK($F19),,IF(TODAY()=JK$4,"Today",IF(AND(LOOKUP($F19,TenantNames,TenantStartDates)&lt;=JK$4,LOOKUP($F19,TenantNames,TenantEndDates)&gt;=JK$4),IF(OR(AND(DAY(LOOKUP($F19,TenantNames,TenantStartDates))&gt;28,DAY(EOMONTH(JK$4,0))=28,DAY(JK$4)=28),AND(DAY(LOOKUP($F19,TenantNames,TenantStartDates))&gt;30,DAY(EOMONTH(JK$4,0))=30,DAY(JK$4)=30),DAY(LOOKUP($F19,TenantNames,TenantStartDates))=DAY(JK$4)),IF((LOOKUP($F19,TenantNames,TenantEndDates)-JK$4)&lt;=31,LOOKUP($F19,TenantNames,TenantTotalRevenues)-SUM($JA19:JJ19),LOOKUP($F19,TenantNames,TenantMonthlyRents)),IF(AND((SUMIF($G$4:AHB$4,"&lt;"&amp;JK$4,$G19:AHB19))&gt;SUMIFS(TransactionAmounts,TenantSources,$F19,'Filtered Data'!$C$2:$C23,"&lt;"&amp;JK$4),JK$4&lt;TODAY()),"Late","Occupied")),)))</f>
        <v/>
      </c>
      <c r="JL19" s="33" t="str">
        <f>IF(ISBLANK($F19),,IF(TODAY()=JL$4,"Today",IF(AND(LOOKUP($F19,TenantNames,TenantStartDates)&lt;=JL$4,LOOKUP($F19,TenantNames,TenantEndDates)&gt;=JL$4),IF(OR(AND(DAY(LOOKUP($F19,TenantNames,TenantStartDates))&gt;28,DAY(EOMONTH(JL$4,0))=28,DAY(JL$4)=28),AND(DAY(LOOKUP($F19,TenantNames,TenantStartDates))&gt;30,DAY(EOMONTH(JL$4,0))=30,DAY(JL$4)=30),DAY(LOOKUP($F19,TenantNames,TenantStartDates))=DAY(JL$4)),IF((LOOKUP($F19,TenantNames,TenantEndDates)-JL$4)&lt;=31,LOOKUP($F19,TenantNames,TenantTotalRevenues)-SUM($JA19:JK19),LOOKUP($F19,TenantNames,TenantMonthlyRents)),IF(AND((SUMIF($G$4:AHB$4,"&lt;"&amp;JL$4,$G19:AHB19))&gt;SUMIFS(TransactionAmounts,TenantSources,$F19,'Filtered Data'!$C$2:$C23,"&lt;"&amp;JL$4),JL$4&lt;TODAY()),"Late","Occupied")),)))</f>
        <v/>
      </c>
      <c r="JM19" s="33" t="str">
        <f>IF(ISBLANK($F19),,IF(TODAY()=JM$4,"Today",IF(AND(LOOKUP($F19,TenantNames,TenantStartDates)&lt;=JM$4,LOOKUP($F19,TenantNames,TenantEndDates)&gt;=JM$4),IF(OR(AND(DAY(LOOKUP($F19,TenantNames,TenantStartDates))&gt;28,DAY(EOMONTH(JM$4,0))=28,DAY(JM$4)=28),AND(DAY(LOOKUP($F19,TenantNames,TenantStartDates))&gt;30,DAY(EOMONTH(JM$4,0))=30,DAY(JM$4)=30),DAY(LOOKUP($F19,TenantNames,TenantStartDates))=DAY(JM$4)),IF((LOOKUP($F19,TenantNames,TenantEndDates)-JM$4)&lt;=31,LOOKUP($F19,TenantNames,TenantTotalRevenues)-SUM($JA19:JL19),LOOKUP($F19,TenantNames,TenantMonthlyRents)),IF(AND((SUMIF($G$4:AHB$4,"&lt;"&amp;JM$4,$G19:AHB19))&gt;SUMIFS(TransactionAmounts,TenantSources,$F19,'Filtered Data'!$C$2:$C23,"&lt;"&amp;JM$4),JM$4&lt;TODAY()),"Late","Occupied")),)))</f>
        <v/>
      </c>
      <c r="JN19" s="33" t="str">
        <f>IF(ISBLANK($F19),,IF(TODAY()=JN$4,"Today",IF(AND(LOOKUP($F19,TenantNames,TenantStartDates)&lt;=JN$4,LOOKUP($F19,TenantNames,TenantEndDates)&gt;=JN$4),IF(OR(AND(DAY(LOOKUP($F19,TenantNames,TenantStartDates))&gt;28,DAY(EOMONTH(JN$4,0))=28,DAY(JN$4)=28),AND(DAY(LOOKUP($F19,TenantNames,TenantStartDates))&gt;30,DAY(EOMONTH(JN$4,0))=30,DAY(JN$4)=30),DAY(LOOKUP($F19,TenantNames,TenantStartDates))=DAY(JN$4)),IF((LOOKUP($F19,TenantNames,TenantEndDates)-JN$4)&lt;=31,LOOKUP($F19,TenantNames,TenantTotalRevenues)-SUM($JA19:JM19),LOOKUP($F19,TenantNames,TenantMonthlyRents)),IF(AND((SUMIF($G$4:AHB$4,"&lt;"&amp;JN$4,$G19:AHB19))&gt;SUMIFS(TransactionAmounts,TenantSources,$F19,'Filtered Data'!$C$2:$C23,"&lt;"&amp;JN$4),JN$4&lt;TODAY()),"Late","Occupied")),)))</f>
        <v/>
      </c>
      <c r="JO19" s="33" t="str">
        <f>IF(ISBLANK($F19),,IF(TODAY()=JO$4,"Today",IF(AND(LOOKUP($F19,TenantNames,TenantStartDates)&lt;=JO$4,LOOKUP($F19,TenantNames,TenantEndDates)&gt;=JO$4),IF(OR(AND(DAY(LOOKUP($F19,TenantNames,TenantStartDates))&gt;28,DAY(EOMONTH(JO$4,0))=28,DAY(JO$4)=28),AND(DAY(LOOKUP($F19,TenantNames,TenantStartDates))&gt;30,DAY(EOMONTH(JO$4,0))=30,DAY(JO$4)=30),DAY(LOOKUP($F19,TenantNames,TenantStartDates))=DAY(JO$4)),IF((LOOKUP($F19,TenantNames,TenantEndDates)-JO$4)&lt;=31,LOOKUP($F19,TenantNames,TenantTotalRevenues)-SUM($JA19:JN19),LOOKUP($F19,TenantNames,TenantMonthlyRents)),IF(AND((SUMIF($G$4:AHB$4,"&lt;"&amp;JO$4,$G19:AHB19))&gt;SUMIFS(TransactionAmounts,TenantSources,$F19,'Filtered Data'!$C$2:$C23,"&lt;"&amp;JO$4),JO$4&lt;TODAY()),"Late","Occupied")),)))</f>
        <v/>
      </c>
      <c r="JP19" s="33" t="str">
        <f>IF(ISBLANK($F19),,IF(TODAY()=JP$4,"Today",IF(AND(LOOKUP($F19,TenantNames,TenantStartDates)&lt;=JP$4,LOOKUP($F19,TenantNames,TenantEndDates)&gt;=JP$4),IF(OR(AND(DAY(LOOKUP($F19,TenantNames,TenantStartDates))&gt;28,DAY(EOMONTH(JP$4,0))=28,DAY(JP$4)=28),AND(DAY(LOOKUP($F19,TenantNames,TenantStartDates))&gt;30,DAY(EOMONTH(JP$4,0))=30,DAY(JP$4)=30),DAY(LOOKUP($F19,TenantNames,TenantStartDates))=DAY(JP$4)),IF((LOOKUP($F19,TenantNames,TenantEndDates)-JP$4)&lt;=31,LOOKUP($F19,TenantNames,TenantTotalRevenues)-SUM($JA19:JO19),LOOKUP($F19,TenantNames,TenantMonthlyRents)),IF(AND((SUMIF($G$4:AHB$4,"&lt;"&amp;JP$4,$G19:AHB19))&gt;SUMIFS(TransactionAmounts,TenantSources,$F19,'Filtered Data'!$C$2:$C23,"&lt;"&amp;JP$4),JP$4&lt;TODAY()),"Late","Occupied")),)))</f>
        <v/>
      </c>
      <c r="JQ19" s="33" t="str">
        <f>IF(ISBLANK($F19),,IF(TODAY()=JQ$4,"Today",IF(AND(LOOKUP($F19,TenantNames,TenantStartDates)&lt;=JQ$4,LOOKUP($F19,TenantNames,TenantEndDates)&gt;=JQ$4),IF(OR(AND(DAY(LOOKUP($F19,TenantNames,TenantStartDates))&gt;28,DAY(EOMONTH(JQ$4,0))=28,DAY(JQ$4)=28),AND(DAY(LOOKUP($F19,TenantNames,TenantStartDates))&gt;30,DAY(EOMONTH(JQ$4,0))=30,DAY(JQ$4)=30),DAY(LOOKUP($F19,TenantNames,TenantStartDates))=DAY(JQ$4)),IF((LOOKUP($F19,TenantNames,TenantEndDates)-JQ$4)&lt;=31,LOOKUP($F19,TenantNames,TenantTotalRevenues)-SUM($JA19:JP19),LOOKUP($F19,TenantNames,TenantMonthlyRents)),IF(AND((SUMIF($G$4:AHB$4,"&lt;"&amp;JQ$4,$G19:AHB19))&gt;SUMIFS(TransactionAmounts,TenantSources,$F19,'Filtered Data'!$C$2:$C23,"&lt;"&amp;JQ$4),JQ$4&lt;TODAY()),"Late","Occupied")),)))</f>
        <v/>
      </c>
      <c r="JR19" s="33" t="str">
        <f>IF(ISBLANK($F19),,IF(TODAY()=JR$4,"Today",IF(AND(LOOKUP($F19,TenantNames,TenantStartDates)&lt;=JR$4,LOOKUP($F19,TenantNames,TenantEndDates)&gt;=JR$4),IF(OR(AND(DAY(LOOKUP($F19,TenantNames,TenantStartDates))&gt;28,DAY(EOMONTH(JR$4,0))=28,DAY(JR$4)=28),AND(DAY(LOOKUP($F19,TenantNames,TenantStartDates))&gt;30,DAY(EOMONTH(JR$4,0))=30,DAY(JR$4)=30),DAY(LOOKUP($F19,TenantNames,TenantStartDates))=DAY(JR$4)),IF((LOOKUP($F19,TenantNames,TenantEndDates)-JR$4)&lt;=31,LOOKUP($F19,TenantNames,TenantTotalRevenues)-SUM($JA19:JQ19),LOOKUP($F19,TenantNames,TenantMonthlyRents)),IF(AND((SUMIF($G$4:AHB$4,"&lt;"&amp;JR$4,$G19:AHB19))&gt;SUMIFS(TransactionAmounts,TenantSources,$F19,'Filtered Data'!$C$2:$C23,"&lt;"&amp;JR$4),JR$4&lt;TODAY()),"Late","Occupied")),)))</f>
        <v/>
      </c>
      <c r="JS19" s="33" t="str">
        <f>IF(ISBLANK($F19),,IF(TODAY()=JS$4,"Today",IF(AND(LOOKUP($F19,TenantNames,TenantStartDates)&lt;=JS$4,LOOKUP($F19,TenantNames,TenantEndDates)&gt;=JS$4),IF(OR(AND(DAY(LOOKUP($F19,TenantNames,TenantStartDates))&gt;28,DAY(EOMONTH(JS$4,0))=28,DAY(JS$4)=28),AND(DAY(LOOKUP($F19,TenantNames,TenantStartDates))&gt;30,DAY(EOMONTH(JS$4,0))=30,DAY(JS$4)=30),DAY(LOOKUP($F19,TenantNames,TenantStartDates))=DAY(JS$4)),IF((LOOKUP($F19,TenantNames,TenantEndDates)-JS$4)&lt;=31,LOOKUP($F19,TenantNames,TenantTotalRevenues)-SUM($JA19:JR19),LOOKUP($F19,TenantNames,TenantMonthlyRents)),IF(AND((SUMIF($G$4:AHB$4,"&lt;"&amp;JS$4,$G19:AHB19))&gt;SUMIFS(TransactionAmounts,TenantSources,$F19,'Filtered Data'!$C$2:$C23,"&lt;"&amp;JS$4),JS$4&lt;TODAY()),"Late","Occupied")),)))</f>
        <v/>
      </c>
      <c r="JT19" s="33" t="str">
        <f>IF(ISBLANK($F19),,IF(TODAY()=JT$4,"Today",IF(AND(LOOKUP($F19,TenantNames,TenantStartDates)&lt;=JT$4,LOOKUP($F19,TenantNames,TenantEndDates)&gt;=JT$4),IF(OR(AND(DAY(LOOKUP($F19,TenantNames,TenantStartDates))&gt;28,DAY(EOMONTH(JT$4,0))=28,DAY(JT$4)=28),AND(DAY(LOOKUP($F19,TenantNames,TenantStartDates))&gt;30,DAY(EOMONTH(JT$4,0))=30,DAY(JT$4)=30),DAY(LOOKUP($F19,TenantNames,TenantStartDates))=DAY(JT$4)),IF((LOOKUP($F19,TenantNames,TenantEndDates)-JT$4)&lt;=31,LOOKUP($F19,TenantNames,TenantTotalRevenues)-SUM($JA19:JS19),LOOKUP($F19,TenantNames,TenantMonthlyRents)),IF(AND((SUMIF($G$4:AHB$4,"&lt;"&amp;JT$4,$G19:AHB19))&gt;SUMIFS(TransactionAmounts,TenantSources,$F19,'Filtered Data'!$C$2:$C23,"&lt;"&amp;JT$4),JT$4&lt;TODAY()),"Late","Occupied")),)))</f>
        <v/>
      </c>
      <c r="JU19" s="33" t="str">
        <f>IF(ISBLANK($F19),,IF(TODAY()=JU$4,"Today",IF(AND(LOOKUP($F19,TenantNames,TenantStartDates)&lt;=JU$4,LOOKUP($F19,TenantNames,TenantEndDates)&gt;=JU$4),IF(OR(AND(DAY(LOOKUP($F19,TenantNames,TenantStartDates))&gt;28,DAY(EOMONTH(JU$4,0))=28,DAY(JU$4)=28),AND(DAY(LOOKUP($F19,TenantNames,TenantStartDates))&gt;30,DAY(EOMONTH(JU$4,0))=30,DAY(JU$4)=30),DAY(LOOKUP($F19,TenantNames,TenantStartDates))=DAY(JU$4)),IF((LOOKUP($F19,TenantNames,TenantEndDates)-JU$4)&lt;=31,LOOKUP($F19,TenantNames,TenantTotalRevenues)-SUM($JA19:JT19),LOOKUP($F19,TenantNames,TenantMonthlyRents)),IF(AND((SUMIF($G$4:AHB$4,"&lt;"&amp;JU$4,$G19:AHB19))&gt;SUMIFS(TransactionAmounts,TenantSources,$F19,'Filtered Data'!$C$2:$C23,"&lt;"&amp;JU$4),JU$4&lt;TODAY()),"Late","Occupied")),)))</f>
        <v/>
      </c>
      <c r="JV19" s="33" t="str">
        <f>IF(ISBLANK($F19),,IF(TODAY()=JV$4,"Today",IF(AND(LOOKUP($F19,TenantNames,TenantStartDates)&lt;=JV$4,LOOKUP($F19,TenantNames,TenantEndDates)&gt;=JV$4),IF(OR(AND(DAY(LOOKUP($F19,TenantNames,TenantStartDates))&gt;28,DAY(EOMONTH(JV$4,0))=28,DAY(JV$4)=28),AND(DAY(LOOKUP($F19,TenantNames,TenantStartDates))&gt;30,DAY(EOMONTH(JV$4,0))=30,DAY(JV$4)=30),DAY(LOOKUP($F19,TenantNames,TenantStartDates))=DAY(JV$4)),IF((LOOKUP($F19,TenantNames,TenantEndDates)-JV$4)&lt;=31,LOOKUP($F19,TenantNames,TenantTotalRevenues)-SUM($JA19:JU19),LOOKUP($F19,TenantNames,TenantMonthlyRents)),IF(AND((SUMIF($G$4:AHB$4,"&lt;"&amp;JV$4,$G19:AHB19))&gt;SUMIFS(TransactionAmounts,TenantSources,$F19,'Filtered Data'!$C$2:$C23,"&lt;"&amp;JV$4),JV$4&lt;TODAY()),"Late","Occupied")),)))</f>
        <v/>
      </c>
      <c r="JW19" s="33" t="str">
        <f>IF(ISBLANK($F19),,IF(TODAY()=JW$4,"Today",IF(AND(LOOKUP($F19,TenantNames,TenantStartDates)&lt;=JW$4,LOOKUP($F19,TenantNames,TenantEndDates)&gt;=JW$4),IF(OR(AND(DAY(LOOKUP($F19,TenantNames,TenantStartDates))&gt;28,DAY(EOMONTH(JW$4,0))=28,DAY(JW$4)=28),AND(DAY(LOOKUP($F19,TenantNames,TenantStartDates))&gt;30,DAY(EOMONTH(JW$4,0))=30,DAY(JW$4)=30),DAY(LOOKUP($F19,TenantNames,TenantStartDates))=DAY(JW$4)),IF((LOOKUP($F19,TenantNames,TenantEndDates)-JW$4)&lt;=31,LOOKUP($F19,TenantNames,TenantTotalRevenues)-SUM($JA19:JV19),LOOKUP($F19,TenantNames,TenantMonthlyRents)),IF(AND((SUMIF($G$4:AHB$4,"&lt;"&amp;JW$4,$G19:AHB19))&gt;SUMIFS(TransactionAmounts,TenantSources,$F19,'Filtered Data'!$C$2:$C23,"&lt;"&amp;JW$4),JW$4&lt;TODAY()),"Late","Occupied")),)))</f>
        <v/>
      </c>
      <c r="JX19" s="33" t="str">
        <f>IF(ISBLANK($F19),,IF(TODAY()=JX$4,"Today",IF(AND(LOOKUP($F19,TenantNames,TenantStartDates)&lt;=JX$4,LOOKUP($F19,TenantNames,TenantEndDates)&gt;=JX$4),IF(OR(AND(DAY(LOOKUP($F19,TenantNames,TenantStartDates))&gt;28,DAY(EOMONTH(JX$4,0))=28,DAY(JX$4)=28),AND(DAY(LOOKUP($F19,TenantNames,TenantStartDates))&gt;30,DAY(EOMONTH(JX$4,0))=30,DAY(JX$4)=30),DAY(LOOKUP($F19,TenantNames,TenantStartDates))=DAY(JX$4)),IF((LOOKUP($F19,TenantNames,TenantEndDates)-JX$4)&lt;=31,LOOKUP($F19,TenantNames,TenantTotalRevenues)-SUM($JA19:JW19),LOOKUP($F19,TenantNames,TenantMonthlyRents)),IF(AND((SUMIF($G$4:AHB$4,"&lt;"&amp;JX$4,$G19:AHB19))&gt;SUMIFS(TransactionAmounts,TenantSources,$F19,'Filtered Data'!$C$2:$C23,"&lt;"&amp;JX$4),JX$4&lt;TODAY()),"Late","Occupied")),)))</f>
        <v/>
      </c>
      <c r="JY19" s="33" t="str">
        <f>IF(ISBLANK($F19),,IF(TODAY()=JY$4,"Today",IF(AND(LOOKUP($F19,TenantNames,TenantStartDates)&lt;=JY$4,LOOKUP($F19,TenantNames,TenantEndDates)&gt;=JY$4),IF(OR(AND(DAY(LOOKUP($F19,TenantNames,TenantStartDates))&gt;28,DAY(EOMONTH(JY$4,0))=28,DAY(JY$4)=28),AND(DAY(LOOKUP($F19,TenantNames,TenantStartDates))&gt;30,DAY(EOMONTH(JY$4,0))=30,DAY(JY$4)=30),DAY(LOOKUP($F19,TenantNames,TenantStartDates))=DAY(JY$4)),IF((LOOKUP($F19,TenantNames,TenantEndDates)-JY$4)&lt;=31,LOOKUP($F19,TenantNames,TenantTotalRevenues)-SUM($JA19:JX19),LOOKUP($F19,TenantNames,TenantMonthlyRents)),IF(AND((SUMIF($G$4:AHB$4,"&lt;"&amp;JY$4,$G19:AHB19))&gt;SUMIFS(TransactionAmounts,TenantSources,$F19,'Filtered Data'!$C$2:$C23,"&lt;"&amp;JY$4),JY$4&lt;TODAY()),"Late","Occupied")),)))</f>
        <v/>
      </c>
      <c r="JZ19" s="33" t="str">
        <f>IF(ISBLANK($F19),,IF(TODAY()=JZ$4,"Today",IF(AND(LOOKUP($F19,TenantNames,TenantStartDates)&lt;=JZ$4,LOOKUP($F19,TenantNames,TenantEndDates)&gt;=JZ$4),IF(OR(AND(DAY(LOOKUP($F19,TenantNames,TenantStartDates))&gt;28,DAY(EOMONTH(JZ$4,0))=28,DAY(JZ$4)=28),AND(DAY(LOOKUP($F19,TenantNames,TenantStartDates))&gt;30,DAY(EOMONTH(JZ$4,0))=30,DAY(JZ$4)=30),DAY(LOOKUP($F19,TenantNames,TenantStartDates))=DAY(JZ$4)),IF((LOOKUP($F19,TenantNames,TenantEndDates)-JZ$4)&lt;=31,LOOKUP($F19,TenantNames,TenantTotalRevenues)-SUM($JA19:JY19),LOOKUP($F19,TenantNames,TenantMonthlyRents)),IF(AND((SUMIF($G$4:AHB$4,"&lt;"&amp;JZ$4,$G19:AHB19))&gt;SUMIFS(TransactionAmounts,TenantSources,$F19,'Filtered Data'!$C$2:$C23,"&lt;"&amp;JZ$4),JZ$4&lt;TODAY()),"Late","Occupied")),)))</f>
        <v/>
      </c>
      <c r="KA19" s="33" t="str">
        <f>IF(ISBLANK($F19),,IF(TODAY()=KA$4,"Today",IF(AND(LOOKUP($F19,TenantNames,TenantStartDates)&lt;=KA$4,LOOKUP($F19,TenantNames,TenantEndDates)&gt;=KA$4),IF(OR(AND(DAY(LOOKUP($F19,TenantNames,TenantStartDates))&gt;28,DAY(EOMONTH(KA$4,0))=28,DAY(KA$4)=28),AND(DAY(LOOKUP($F19,TenantNames,TenantStartDates))&gt;30,DAY(EOMONTH(KA$4,0))=30,DAY(KA$4)=30),DAY(LOOKUP($F19,TenantNames,TenantStartDates))=DAY(KA$4)),IF((LOOKUP($F19,TenantNames,TenantEndDates)-KA$4)&lt;=31,LOOKUP($F19,TenantNames,TenantTotalRevenues)-SUM($JA19:JZ19),LOOKUP($F19,TenantNames,TenantMonthlyRents)),IF(AND((SUMIF($G$4:AHB$4,"&lt;"&amp;KA$4,$G19:AHB19))&gt;SUMIFS(TransactionAmounts,TenantSources,$F19,'Filtered Data'!$C$2:$C23,"&lt;"&amp;KA$4),KA$4&lt;TODAY()),"Late","Occupied")),)))</f>
        <v/>
      </c>
      <c r="KB19" s="33" t="str">
        <f>IF(ISBLANK($F19),,IF(TODAY()=KB$4,"Today",IF(AND(LOOKUP($F19,TenantNames,TenantStartDates)&lt;=KB$4,LOOKUP($F19,TenantNames,TenantEndDates)&gt;=KB$4),IF(OR(AND(DAY(LOOKUP($F19,TenantNames,TenantStartDates))&gt;28,DAY(EOMONTH(KB$4,0))=28,DAY(KB$4)=28),AND(DAY(LOOKUP($F19,TenantNames,TenantStartDates))&gt;30,DAY(EOMONTH(KB$4,0))=30,DAY(KB$4)=30),DAY(LOOKUP($F19,TenantNames,TenantStartDates))=DAY(KB$4)),IF((LOOKUP($F19,TenantNames,TenantEndDates)-KB$4)&lt;=31,LOOKUP($F19,TenantNames,TenantTotalRevenues)-SUM($JA19:KA19),LOOKUP($F19,TenantNames,TenantMonthlyRents)),IF(AND((SUMIF($G$4:AHB$4,"&lt;"&amp;KB$4,$G19:AHB19))&gt;SUMIFS(TransactionAmounts,TenantSources,$F19,'Filtered Data'!$C$2:$C23,"&lt;"&amp;KB$4),KB$4&lt;TODAY()),"Late","Occupied")),)))</f>
        <v/>
      </c>
      <c r="KC19" s="33" t="str">
        <f>IF(ISBLANK($F19),,IF(TODAY()=KC$4,"Today",IF(AND(LOOKUP($F19,TenantNames,TenantStartDates)&lt;=KC$4,LOOKUP($F19,TenantNames,TenantEndDates)&gt;=KC$4),IF(OR(AND(DAY(LOOKUP($F19,TenantNames,TenantStartDates))&gt;28,DAY(EOMONTH(KC$4,0))=28,DAY(KC$4)=28),AND(DAY(LOOKUP($F19,TenantNames,TenantStartDates))&gt;30,DAY(EOMONTH(KC$4,0))=30,DAY(KC$4)=30),DAY(LOOKUP($F19,TenantNames,TenantStartDates))=DAY(KC$4)),IF((LOOKUP($F19,TenantNames,TenantEndDates)-KC$4)&lt;=31,LOOKUP($F19,TenantNames,TenantTotalRevenues)-SUM($JA19:KB19),LOOKUP($F19,TenantNames,TenantMonthlyRents)),IF(AND((SUMIF($G$4:AHB$4,"&lt;"&amp;KC$4,$G19:AHB19))&gt;SUMIFS(TransactionAmounts,TenantSources,$F19,'Filtered Data'!$C$2:$C23,"&lt;"&amp;KC$4),KC$4&lt;TODAY()),"Late","Occupied")),)))</f>
        <v/>
      </c>
      <c r="KD19" s="33" t="str">
        <f>IF(ISBLANK($F19),,IF(TODAY()=KD$4,"Today",IF(AND(LOOKUP($F19,TenantNames,TenantStartDates)&lt;=KD$4,LOOKUP($F19,TenantNames,TenantEndDates)&gt;=KD$4),IF(OR(AND(DAY(LOOKUP($F19,TenantNames,TenantStartDates))&gt;28,DAY(EOMONTH(KD$4,0))=28,DAY(KD$4)=28),AND(DAY(LOOKUP($F19,TenantNames,TenantStartDates))&gt;30,DAY(EOMONTH(KD$4,0))=30,DAY(KD$4)=30),DAY(LOOKUP($F19,TenantNames,TenantStartDates))=DAY(KD$4)),IF((LOOKUP($F19,TenantNames,TenantEndDates)-KD$4)&lt;=31,LOOKUP($F19,TenantNames,TenantTotalRevenues)-SUM($JA19:KC19),LOOKUP($F19,TenantNames,TenantMonthlyRents)),IF(AND((SUMIF($G$4:AHB$4,"&lt;"&amp;KD$4,$G19:AHB19))&gt;SUMIFS(TransactionAmounts,TenantSources,$F19,'Filtered Data'!$C$2:$C23,"&lt;"&amp;KD$4),KD$4&lt;TODAY()),"Late","Occupied")),)))</f>
        <v/>
      </c>
      <c r="KE19" s="33" t="str">
        <f>IF(ISBLANK($F19),,IF(TODAY()=KE$4,"Today",IF(AND(LOOKUP($F19,TenantNames,TenantStartDates)&lt;=KE$4,LOOKUP($F19,TenantNames,TenantEndDates)&gt;=KE$4),IF(OR(AND(DAY(LOOKUP($F19,TenantNames,TenantStartDates))&gt;28,DAY(EOMONTH(KE$4,0))=28,DAY(KE$4)=28),AND(DAY(LOOKUP($F19,TenantNames,TenantStartDates))&gt;30,DAY(EOMONTH(KE$4,0))=30,DAY(KE$4)=30),DAY(LOOKUP($F19,TenantNames,TenantStartDates))=DAY(KE$4)),IF((LOOKUP($F19,TenantNames,TenantEndDates)-KE$4)&lt;=31,LOOKUP($F19,TenantNames,TenantTotalRevenues)-SUM($JA19:KD19),LOOKUP($F19,TenantNames,TenantMonthlyRents)),IF(AND((SUMIF($G$4:AHB$4,"&lt;"&amp;KE$4,$G19:AHB19))&gt;SUMIFS(TransactionAmounts,TenantSources,$F19,'Filtered Data'!$C$2:$C23,"&lt;"&amp;KE$4),KE$4&lt;TODAY()),"Late","Occupied")),)))</f>
        <v/>
      </c>
      <c r="KF19" s="33" t="str">
        <f>IF(ISBLANK($F19),,IF(TODAY()=KF$4,"Today",IF(AND(LOOKUP($F19,TenantNames,TenantStartDates)&lt;=KF$4,LOOKUP($F19,TenantNames,TenantEndDates)&gt;=KF$4),IF(OR(AND(DAY(LOOKUP($F19,TenantNames,TenantStartDates))&gt;28,DAY(EOMONTH(KF$4,0))=28,DAY(KF$4)=28),AND(DAY(LOOKUP($F19,TenantNames,TenantStartDates))&gt;30,DAY(EOMONTH(KF$4,0))=30,DAY(KF$4)=30),DAY(LOOKUP($F19,TenantNames,TenantStartDates))=DAY(KF$4)),IF((LOOKUP($F19,TenantNames,TenantEndDates)-KF$4)&lt;=31,LOOKUP($F19,TenantNames,TenantTotalRevenues)-SUM($JA19:KE19),LOOKUP($F19,TenantNames,TenantMonthlyRents)),IF(AND((SUMIF($G$4:AHB$4,"&lt;"&amp;KF$4,$G19:AHB19))&gt;SUMIFS(TransactionAmounts,TenantSources,$F19,'Filtered Data'!$C$2:$C23,"&lt;"&amp;KF$4),KF$4&lt;TODAY()),"Late","Occupied")),)))</f>
        <v/>
      </c>
      <c r="KG19" s="33" t="str">
        <f>IF(ISBLANK($F19),,IF(TODAY()=KG$4,"Today",IF(AND(LOOKUP($F19,TenantNames,TenantStartDates)&lt;=KG$4,LOOKUP($F19,TenantNames,TenantEndDates)&gt;=KG$4),IF(OR(AND(DAY(LOOKUP($F19,TenantNames,TenantStartDates))&gt;28,DAY(EOMONTH(KG$4,0))=28,DAY(KG$4)=28),AND(DAY(LOOKUP($F19,TenantNames,TenantStartDates))&gt;30,DAY(EOMONTH(KG$4,0))=30,DAY(KG$4)=30),DAY(LOOKUP($F19,TenantNames,TenantStartDates))=DAY(KG$4)),IF((LOOKUP($F19,TenantNames,TenantEndDates)-KG$4)&lt;=31,LOOKUP($F19,TenantNames,TenantTotalRevenues)-SUM($JA19:KF19),LOOKUP($F19,TenantNames,TenantMonthlyRents)),IF(AND((SUMIF($G$4:AHB$4,"&lt;"&amp;KG$4,$G19:AHB19))&gt;SUMIFS(TransactionAmounts,TenantSources,$F19,'Filtered Data'!$C$2:$C23,"&lt;"&amp;KG$4),KG$4&lt;TODAY()),"Late","Occupied")),)))</f>
        <v/>
      </c>
      <c r="KH19" s="33" t="str">
        <f>IF(ISBLANK($F19),,IF(TODAY()=KH$4,"Today",IF(AND(LOOKUP($F19,TenantNames,TenantStartDates)&lt;=KH$4,LOOKUP($F19,TenantNames,TenantEndDates)&gt;=KH$4),IF(OR(AND(DAY(LOOKUP($F19,TenantNames,TenantStartDates))&gt;28,DAY(EOMONTH(KH$4,0))=28,DAY(KH$4)=28),AND(DAY(LOOKUP($F19,TenantNames,TenantStartDates))&gt;30,DAY(EOMONTH(KH$4,0))=30,DAY(KH$4)=30),DAY(LOOKUP($F19,TenantNames,TenantStartDates))=DAY(KH$4)),IF((LOOKUP($F19,TenantNames,TenantEndDates)-KH$4)&lt;=31,LOOKUP($F19,TenantNames,TenantTotalRevenues)-SUM($JA19:KG19),LOOKUP($F19,TenantNames,TenantMonthlyRents)),IF(AND((SUMIF($G$4:AHB$4,"&lt;"&amp;KH$4,$G19:AHB19))&gt;SUMIFS(TransactionAmounts,TenantSources,$F19,'Filtered Data'!$C$2:$C23,"&lt;"&amp;KH$4),KH$4&lt;TODAY()),"Late","Occupied")),)))</f>
        <v/>
      </c>
      <c r="KI19" s="33" t="str">
        <f>IF(ISBLANK($F19),,IF(TODAY()=KI$4,"Today",IF(AND(LOOKUP($F19,TenantNames,TenantStartDates)&lt;=KI$4,LOOKUP($F19,TenantNames,TenantEndDates)&gt;=KI$4),IF(OR(AND(DAY(LOOKUP($F19,TenantNames,TenantStartDates))&gt;28,DAY(EOMONTH(KI$4,0))=28,DAY(KI$4)=28),AND(DAY(LOOKUP($F19,TenantNames,TenantStartDates))&gt;30,DAY(EOMONTH(KI$4,0))=30,DAY(KI$4)=30),DAY(LOOKUP($F19,TenantNames,TenantStartDates))=DAY(KI$4)),IF((LOOKUP($F19,TenantNames,TenantEndDates)-KI$4)&lt;=31,LOOKUP($F19,TenantNames,TenantTotalRevenues)-SUM($JA19:KH19),LOOKUP($F19,TenantNames,TenantMonthlyRents)),IF(AND((SUMIF($G$4:AHB$4,"&lt;"&amp;KI$4,$G19:AHB19))&gt;SUMIFS(TransactionAmounts,TenantSources,$F19,'Filtered Data'!$C$2:$C23,"&lt;"&amp;KI$4),KI$4&lt;TODAY()),"Late","Occupied")),)))</f>
        <v/>
      </c>
      <c r="KJ19" s="33" t="str">
        <f>IF(ISBLANK($F19),,IF(TODAY()=KJ$4,"Today",IF(AND(LOOKUP($F19,TenantNames,TenantStartDates)&lt;=KJ$4,LOOKUP($F19,TenantNames,TenantEndDates)&gt;=KJ$4),IF(OR(AND(DAY(LOOKUP($F19,TenantNames,TenantStartDates))&gt;28,DAY(EOMONTH(KJ$4,0))=28,DAY(KJ$4)=28),AND(DAY(LOOKUP($F19,TenantNames,TenantStartDates))&gt;30,DAY(EOMONTH(KJ$4,0))=30,DAY(KJ$4)=30),DAY(LOOKUP($F19,TenantNames,TenantStartDates))=DAY(KJ$4)),IF((LOOKUP($F19,TenantNames,TenantEndDates)-KJ$4)&lt;=31,LOOKUP($F19,TenantNames,TenantTotalRevenues)-SUM($JA19:KI19),LOOKUP($F19,TenantNames,TenantMonthlyRents)),IF(AND((SUMIF($G$4:AHB$4,"&lt;"&amp;KJ$4,$G19:AHB19))&gt;SUMIFS(TransactionAmounts,TenantSources,$F19,'Filtered Data'!$C$2:$C23,"&lt;"&amp;KJ$4),KJ$4&lt;TODAY()),"Late","Occupied")),)))</f>
        <v/>
      </c>
      <c r="KK19" s="33" t="str">
        <f>IF(ISBLANK($F19),,IF(TODAY()=KK$4,"Today",IF(AND(LOOKUP($F19,TenantNames,TenantStartDates)&lt;=KK$4,LOOKUP($F19,TenantNames,TenantEndDates)&gt;=KK$4),IF(OR(AND(DAY(LOOKUP($F19,TenantNames,TenantStartDates))&gt;28,DAY(EOMONTH(KK$4,0))=28,DAY(KK$4)=28),AND(DAY(LOOKUP($F19,TenantNames,TenantStartDates))&gt;30,DAY(EOMONTH(KK$4,0))=30,DAY(KK$4)=30),DAY(LOOKUP($F19,TenantNames,TenantStartDates))=DAY(KK$4)),IF((LOOKUP($F19,TenantNames,TenantEndDates)-KK$4)&lt;=31,LOOKUP($F19,TenantNames,TenantTotalRevenues)-SUM($JA19:KJ19),LOOKUP($F19,TenantNames,TenantMonthlyRents)),IF(AND((SUMIF($G$4:AHB$4,"&lt;"&amp;KK$4,$G19:AHB19))&gt;SUMIFS(TransactionAmounts,TenantSources,$F19,'Filtered Data'!$C$2:$C23,"&lt;"&amp;KK$4),KK$4&lt;TODAY()),"Late","Occupied")),)))</f>
        <v/>
      </c>
      <c r="KL19" s="33" t="str">
        <f>IF(ISBLANK($F19),,IF(TODAY()=KL$4,"Today",IF(AND(LOOKUP($F19,TenantNames,TenantStartDates)&lt;=KL$4,LOOKUP($F19,TenantNames,TenantEndDates)&gt;=KL$4),IF(OR(AND(DAY(LOOKUP($F19,TenantNames,TenantStartDates))&gt;28,DAY(EOMONTH(KL$4,0))=28,DAY(KL$4)=28),AND(DAY(LOOKUP($F19,TenantNames,TenantStartDates))&gt;30,DAY(EOMONTH(KL$4,0))=30,DAY(KL$4)=30),DAY(LOOKUP($F19,TenantNames,TenantStartDates))=DAY(KL$4)),IF((LOOKUP($F19,TenantNames,TenantEndDates)-KL$4)&lt;=31,LOOKUP($F19,TenantNames,TenantTotalRevenues)-SUM($JA19:KK19),LOOKUP($F19,TenantNames,TenantMonthlyRents)),IF(AND((SUMIF($G$4:AHB$4,"&lt;"&amp;KL$4,$G19:AHB19))&gt;SUMIFS(TransactionAmounts,TenantSources,$F19,'Filtered Data'!$C$2:$C23,"&lt;"&amp;KL$4),KL$4&lt;TODAY()),"Late","Occupied")),)))</f>
        <v/>
      </c>
      <c r="KM19" s="33" t="str">
        <f>IF(ISBLANK($F19),,IF(TODAY()=KM$4,"Today",IF(AND(LOOKUP($F19,TenantNames,TenantStartDates)&lt;=KM$4,LOOKUP($F19,TenantNames,TenantEndDates)&gt;=KM$4),IF(OR(AND(DAY(LOOKUP($F19,TenantNames,TenantStartDates))&gt;28,DAY(EOMONTH(KM$4,0))=28,DAY(KM$4)=28),AND(DAY(LOOKUP($F19,TenantNames,TenantStartDates))&gt;30,DAY(EOMONTH(KM$4,0))=30,DAY(KM$4)=30),DAY(LOOKUP($F19,TenantNames,TenantStartDates))=DAY(KM$4)),IF((LOOKUP($F19,TenantNames,TenantEndDates)-KM$4)&lt;=31,LOOKUP($F19,TenantNames,TenantTotalRevenues)-SUM($JA19:KL19),LOOKUP($F19,TenantNames,TenantMonthlyRents)),IF(AND((SUMIF($G$4:AHB$4,"&lt;"&amp;KM$4,$G19:AHB19))&gt;SUMIFS(TransactionAmounts,TenantSources,$F19,'Filtered Data'!$C$2:$C23,"&lt;"&amp;KM$4),KM$4&lt;TODAY()),"Late","Occupied")),)))</f>
        <v/>
      </c>
      <c r="KN19" s="33" t="str">
        <f>IF(ISBLANK($F19),,IF(TODAY()=KN$4,"Today",IF(AND(LOOKUP($F19,TenantNames,TenantStartDates)&lt;=KN$4,LOOKUP($F19,TenantNames,TenantEndDates)&gt;=KN$4),IF(OR(AND(DAY(LOOKUP($F19,TenantNames,TenantStartDates))&gt;28,DAY(EOMONTH(KN$4,0))=28,DAY(KN$4)=28),AND(DAY(LOOKUP($F19,TenantNames,TenantStartDates))&gt;30,DAY(EOMONTH(KN$4,0))=30,DAY(KN$4)=30),DAY(LOOKUP($F19,TenantNames,TenantStartDates))=DAY(KN$4)),IF((LOOKUP($F19,TenantNames,TenantEndDates)-KN$4)&lt;=31,LOOKUP($F19,TenantNames,TenantTotalRevenues)-SUM($JA19:KM19),LOOKUP($F19,TenantNames,TenantMonthlyRents)),IF(AND((SUMIF($G$4:AHB$4,"&lt;"&amp;KN$4,$G19:AHB19))&gt;SUMIFS(TransactionAmounts,TenantSources,$F19,'Filtered Data'!$C$2:$C23,"&lt;"&amp;KN$4),KN$4&lt;TODAY()),"Late","Occupied")),)))</f>
        <v/>
      </c>
      <c r="KO19" s="33" t="str">
        <f>IF(ISBLANK($F19),,IF(TODAY()=KO$4,"Today",IF(AND(LOOKUP($F19,TenantNames,TenantStartDates)&lt;=KO$4,LOOKUP($F19,TenantNames,TenantEndDates)&gt;=KO$4),IF(OR(AND(DAY(LOOKUP($F19,TenantNames,TenantStartDates))&gt;28,DAY(EOMONTH(KO$4,0))=28,DAY(KO$4)=28),AND(DAY(LOOKUP($F19,TenantNames,TenantStartDates))&gt;30,DAY(EOMONTH(KO$4,0))=30,DAY(KO$4)=30),DAY(LOOKUP($F19,TenantNames,TenantStartDates))=DAY(KO$4)),IF((LOOKUP($F19,TenantNames,TenantEndDates)-KO$4)&lt;=31,LOOKUP($F19,TenantNames,TenantTotalRevenues)-SUM($JA19:KN19),LOOKUP($F19,TenantNames,TenantMonthlyRents)),IF(AND((SUMIF($G$4:AHB$4,"&lt;"&amp;KO$4,$G19:AHB19))&gt;SUMIFS(TransactionAmounts,TenantSources,$F19,'Filtered Data'!$C$2:$C23,"&lt;"&amp;KO$4),KO$4&lt;TODAY()),"Late","Occupied")),)))</f>
        <v/>
      </c>
      <c r="KP19" s="33" t="str">
        <f>IF(ISBLANK($F19),,IF(TODAY()=KP$4,"Today",IF(AND(LOOKUP($F19,TenantNames,TenantStartDates)&lt;=KP$4,LOOKUP($F19,TenantNames,TenantEndDates)&gt;=KP$4),IF(OR(AND(DAY(LOOKUP($F19,TenantNames,TenantStartDates))&gt;28,DAY(EOMONTH(KP$4,0))=28,DAY(KP$4)=28),AND(DAY(LOOKUP($F19,TenantNames,TenantStartDates))&gt;30,DAY(EOMONTH(KP$4,0))=30,DAY(KP$4)=30),DAY(LOOKUP($F19,TenantNames,TenantStartDates))=DAY(KP$4)),IF((LOOKUP($F19,TenantNames,TenantEndDates)-KP$4)&lt;=31,LOOKUP($F19,TenantNames,TenantTotalRevenues)-SUM($JA19:KO19),LOOKUP($F19,TenantNames,TenantMonthlyRents)),IF(AND((SUMIF($G$4:AHB$4,"&lt;"&amp;KP$4,$G19:AHB19))&gt;SUMIFS(TransactionAmounts,TenantSources,$F19,'Filtered Data'!$C$2:$C23,"&lt;"&amp;KP$4),KP$4&lt;TODAY()),"Late","Occupied")),)))</f>
        <v/>
      </c>
      <c r="KQ19" s="33" t="str">
        <f>IF(ISBLANK($F19),,IF(TODAY()=KQ$4,"Today",IF(AND(LOOKUP($F19,TenantNames,TenantStartDates)&lt;=KQ$4,LOOKUP($F19,TenantNames,TenantEndDates)&gt;=KQ$4),IF(OR(AND(DAY(LOOKUP($F19,TenantNames,TenantStartDates))&gt;28,DAY(EOMONTH(KQ$4,0))=28,DAY(KQ$4)=28),AND(DAY(LOOKUP($F19,TenantNames,TenantStartDates))&gt;30,DAY(EOMONTH(KQ$4,0))=30,DAY(KQ$4)=30),DAY(LOOKUP($F19,TenantNames,TenantStartDates))=DAY(KQ$4)),IF((LOOKUP($F19,TenantNames,TenantEndDates)-KQ$4)&lt;=31,LOOKUP($F19,TenantNames,TenantTotalRevenues)-SUM($JA19:KP19),LOOKUP($F19,TenantNames,TenantMonthlyRents)),IF(AND((SUMIF($G$4:AHB$4,"&lt;"&amp;KQ$4,$G19:AHB19))&gt;SUMIFS(TransactionAmounts,TenantSources,$F19,'Filtered Data'!$C$2:$C23,"&lt;"&amp;KQ$4),KQ$4&lt;TODAY()),"Late","Occupied")),)))</f>
        <v/>
      </c>
      <c r="KR19" s="33" t="str">
        <f>IF(ISBLANK($F19),,IF(TODAY()=KR$4,"Today",IF(AND(LOOKUP($F19,TenantNames,TenantStartDates)&lt;=KR$4,LOOKUP($F19,TenantNames,TenantEndDates)&gt;=KR$4),IF(OR(AND(DAY(LOOKUP($F19,TenantNames,TenantStartDates))&gt;28,DAY(EOMONTH(KR$4,0))=28,DAY(KR$4)=28),AND(DAY(LOOKUP($F19,TenantNames,TenantStartDates))&gt;30,DAY(EOMONTH(KR$4,0))=30,DAY(KR$4)=30),DAY(LOOKUP($F19,TenantNames,TenantStartDates))=DAY(KR$4)),IF((LOOKUP($F19,TenantNames,TenantEndDates)-KR$4)&lt;=31,LOOKUP($F19,TenantNames,TenantTotalRevenues)-SUM($JA19:KQ19),LOOKUP($F19,TenantNames,TenantMonthlyRents)),IF(AND((SUMIF($G$4:AHB$4,"&lt;"&amp;KR$4,$G19:AHB19))&gt;SUMIFS(TransactionAmounts,TenantSources,$F19,'Filtered Data'!$C$2:$C23,"&lt;"&amp;KR$4),KR$4&lt;TODAY()),"Late","Occupied")),)))</f>
        <v/>
      </c>
      <c r="KS19" s="33" t="str">
        <f>IF(ISBLANK($F19),,IF(TODAY()=KS$4,"Today",IF(AND(LOOKUP($F19,TenantNames,TenantStartDates)&lt;=KS$4,LOOKUP($F19,TenantNames,TenantEndDates)&gt;=KS$4),IF(OR(AND(DAY(LOOKUP($F19,TenantNames,TenantStartDates))&gt;28,DAY(EOMONTH(KS$4,0))=28,DAY(KS$4)=28),AND(DAY(LOOKUP($F19,TenantNames,TenantStartDates))&gt;30,DAY(EOMONTH(KS$4,0))=30,DAY(KS$4)=30),DAY(LOOKUP($F19,TenantNames,TenantStartDates))=DAY(KS$4)),IF((LOOKUP($F19,TenantNames,TenantEndDates)-KS$4)&lt;=31,LOOKUP($F19,TenantNames,TenantTotalRevenues)-SUM($JA19:KR19),LOOKUP($F19,TenantNames,TenantMonthlyRents)),IF(AND((SUMIF($G$4:AHB$4,"&lt;"&amp;KS$4,$G19:AHB19))&gt;SUMIFS(TransactionAmounts,TenantSources,$F19,'Filtered Data'!$C$2:$C23,"&lt;"&amp;KS$4),KS$4&lt;TODAY()),"Late","Occupied")),)))</f>
        <v/>
      </c>
      <c r="KT19" s="33" t="str">
        <f>IF(ISBLANK($F19),,IF(TODAY()=KT$4,"Today",IF(AND(LOOKUP($F19,TenantNames,TenantStartDates)&lt;=KT$4,LOOKUP($F19,TenantNames,TenantEndDates)&gt;=KT$4),IF(OR(AND(DAY(LOOKUP($F19,TenantNames,TenantStartDates))&gt;28,DAY(EOMONTH(KT$4,0))=28,DAY(KT$4)=28),AND(DAY(LOOKUP($F19,TenantNames,TenantStartDates))&gt;30,DAY(EOMONTH(KT$4,0))=30,DAY(KT$4)=30),DAY(LOOKUP($F19,TenantNames,TenantStartDates))=DAY(KT$4)),IF((LOOKUP($F19,TenantNames,TenantEndDates)-KT$4)&lt;=31,LOOKUP($F19,TenantNames,TenantTotalRevenues)-SUM($JA19:KS19),LOOKUP($F19,TenantNames,TenantMonthlyRents)),IF(AND((SUMIF($G$4:AHB$4,"&lt;"&amp;KT$4,$G19:AHB19))&gt;SUMIFS(TransactionAmounts,TenantSources,$F19,'Filtered Data'!$C$2:$C23,"&lt;"&amp;KT$4),KT$4&lt;TODAY()),"Late","Occupied")),)))</f>
        <v/>
      </c>
      <c r="KU19" s="33" t="str">
        <f>IF(ISBLANK($F19),,IF(TODAY()=KU$4,"Today",IF(AND(LOOKUP($F19,TenantNames,TenantStartDates)&lt;=KU$4,LOOKUP($F19,TenantNames,TenantEndDates)&gt;=KU$4),IF(OR(AND(DAY(LOOKUP($F19,TenantNames,TenantStartDates))&gt;28,DAY(EOMONTH(KU$4,0))=28,DAY(KU$4)=28),AND(DAY(LOOKUP($F19,TenantNames,TenantStartDates))&gt;30,DAY(EOMONTH(KU$4,0))=30,DAY(KU$4)=30),DAY(LOOKUP($F19,TenantNames,TenantStartDates))=DAY(KU$4)),IF((LOOKUP($F19,TenantNames,TenantEndDates)-KU$4)&lt;=31,LOOKUP($F19,TenantNames,TenantTotalRevenues)-SUM($JA19:KT19),LOOKUP($F19,TenantNames,TenantMonthlyRents)),IF(AND((SUMIF($G$4:AHB$4,"&lt;"&amp;KU$4,$G19:AHB19))&gt;SUMIFS(TransactionAmounts,TenantSources,$F19,'Filtered Data'!$C$2:$C23,"&lt;"&amp;KU$4),KU$4&lt;TODAY()),"Late","Occupied")),)))</f>
        <v/>
      </c>
      <c r="KV19" s="33" t="str">
        <f>IF(ISBLANK($F19),,IF(TODAY()=KV$4,"Today",IF(AND(LOOKUP($F19,TenantNames,TenantStartDates)&lt;=KV$4,LOOKUP($F19,TenantNames,TenantEndDates)&gt;=KV$4),IF(OR(AND(DAY(LOOKUP($F19,TenantNames,TenantStartDates))&gt;28,DAY(EOMONTH(KV$4,0))=28,DAY(KV$4)=28),AND(DAY(LOOKUP($F19,TenantNames,TenantStartDates))&gt;30,DAY(EOMONTH(KV$4,0))=30,DAY(KV$4)=30),DAY(LOOKUP($F19,TenantNames,TenantStartDates))=DAY(KV$4)),IF((LOOKUP($F19,TenantNames,TenantEndDates)-KV$4)&lt;=31,LOOKUP($F19,TenantNames,TenantTotalRevenues)-SUM($JA19:KU19),LOOKUP($F19,TenantNames,TenantMonthlyRents)),IF(AND((SUMIF($G$4:AHB$4,"&lt;"&amp;KV$4,$G19:AHB19))&gt;SUMIFS(TransactionAmounts,TenantSources,$F19,'Filtered Data'!$C$2:$C23,"&lt;"&amp;KV$4),KV$4&lt;TODAY()),"Late","Occupied")),)))</f>
        <v/>
      </c>
      <c r="KW19" s="33" t="str">
        <f>IF(ISBLANK($F19),,IF(TODAY()=KW$4,"Today",IF(AND(LOOKUP($F19,TenantNames,TenantStartDates)&lt;=KW$4,LOOKUP($F19,TenantNames,TenantEndDates)&gt;=KW$4),IF(OR(AND(DAY(LOOKUP($F19,TenantNames,TenantStartDates))&gt;28,DAY(EOMONTH(KW$4,0))=28,DAY(KW$4)=28),AND(DAY(LOOKUP($F19,TenantNames,TenantStartDates))&gt;30,DAY(EOMONTH(KW$4,0))=30,DAY(KW$4)=30),DAY(LOOKUP($F19,TenantNames,TenantStartDates))=DAY(KW$4)),IF((LOOKUP($F19,TenantNames,TenantEndDates)-KW$4)&lt;=31,LOOKUP($F19,TenantNames,TenantTotalRevenues)-SUM($JA19:KV19),LOOKUP($F19,TenantNames,TenantMonthlyRents)),IF(AND((SUMIF($G$4:AHB$4,"&lt;"&amp;KW$4,$G19:AHB19))&gt;SUMIFS(TransactionAmounts,TenantSources,$F19,'Filtered Data'!$C$2:$C23,"&lt;"&amp;KW$4),KW$4&lt;TODAY()),"Late","Occupied")),)))</f>
        <v/>
      </c>
      <c r="KX19" s="33" t="str">
        <f>IF(ISBLANK($F19),,IF(TODAY()=KX$4,"Today",IF(AND(LOOKUP($F19,TenantNames,TenantStartDates)&lt;=KX$4,LOOKUP($F19,TenantNames,TenantEndDates)&gt;=KX$4),IF(OR(AND(DAY(LOOKUP($F19,TenantNames,TenantStartDates))&gt;28,DAY(EOMONTH(KX$4,0))=28,DAY(KX$4)=28),AND(DAY(LOOKUP($F19,TenantNames,TenantStartDates))&gt;30,DAY(EOMONTH(KX$4,0))=30,DAY(KX$4)=30),DAY(LOOKUP($F19,TenantNames,TenantStartDates))=DAY(KX$4)),IF((LOOKUP($F19,TenantNames,TenantEndDates)-KX$4)&lt;=31,LOOKUP($F19,TenantNames,TenantTotalRevenues)-SUM($JA19:KW19),LOOKUP($F19,TenantNames,TenantMonthlyRents)),IF(AND((SUMIF($G$4:AHB$4,"&lt;"&amp;KX$4,$G19:AHB19))&gt;SUMIFS(TransactionAmounts,TenantSources,$F19,'Filtered Data'!$C$2:$C23,"&lt;"&amp;KX$4),KX$4&lt;TODAY()),"Late","Occupied")),)))</f>
        <v/>
      </c>
      <c r="KY19" s="33" t="str">
        <f>IF(ISBLANK($F19),,IF(TODAY()=KY$4,"Today",IF(AND(LOOKUP($F19,TenantNames,TenantStartDates)&lt;=KY$4,LOOKUP($F19,TenantNames,TenantEndDates)&gt;=KY$4),IF(OR(AND(DAY(LOOKUP($F19,TenantNames,TenantStartDates))&gt;28,DAY(EOMONTH(KY$4,0))=28,DAY(KY$4)=28),AND(DAY(LOOKUP($F19,TenantNames,TenantStartDates))&gt;30,DAY(EOMONTH(KY$4,0))=30,DAY(KY$4)=30),DAY(LOOKUP($F19,TenantNames,TenantStartDates))=DAY(KY$4)),IF((LOOKUP($F19,TenantNames,TenantEndDates)-KY$4)&lt;=31,LOOKUP($F19,TenantNames,TenantTotalRevenues)-SUM($JA19:KX19),LOOKUP($F19,TenantNames,TenantMonthlyRents)),IF(AND((SUMIF($G$4:AHB$4,"&lt;"&amp;KY$4,$G19:AHB19))&gt;SUMIFS(TransactionAmounts,TenantSources,$F19,'Filtered Data'!$C$2:$C23,"&lt;"&amp;KY$4),KY$4&lt;TODAY()),"Late","Occupied")),)))</f>
        <v/>
      </c>
      <c r="KZ19" s="33" t="str">
        <f>IF(ISBLANK($F19),,IF(TODAY()=KZ$4,"Today",IF(AND(LOOKUP($F19,TenantNames,TenantStartDates)&lt;=KZ$4,LOOKUP($F19,TenantNames,TenantEndDates)&gt;=KZ$4),IF(OR(AND(DAY(LOOKUP($F19,TenantNames,TenantStartDates))&gt;28,DAY(EOMONTH(KZ$4,0))=28,DAY(KZ$4)=28),AND(DAY(LOOKUP($F19,TenantNames,TenantStartDates))&gt;30,DAY(EOMONTH(KZ$4,0))=30,DAY(KZ$4)=30),DAY(LOOKUP($F19,TenantNames,TenantStartDates))=DAY(KZ$4)),IF((LOOKUP($F19,TenantNames,TenantEndDates)-KZ$4)&lt;=31,LOOKUP($F19,TenantNames,TenantTotalRevenues)-SUM($JA19:KY19),LOOKUP($F19,TenantNames,TenantMonthlyRents)),IF(AND((SUMIF($G$4:AHB$4,"&lt;"&amp;KZ$4,$G19:AHB19))&gt;SUMIFS(TransactionAmounts,TenantSources,$F19,'Filtered Data'!$C$2:$C23,"&lt;"&amp;KZ$4),KZ$4&lt;TODAY()),"Late","Occupied")),)))</f>
        <v/>
      </c>
      <c r="LA19" s="33" t="str">
        <f>IF(ISBLANK($F19),,IF(TODAY()=LA$4,"Today",IF(AND(LOOKUP($F19,TenantNames,TenantStartDates)&lt;=LA$4,LOOKUP($F19,TenantNames,TenantEndDates)&gt;=LA$4),IF(OR(AND(DAY(LOOKUP($F19,TenantNames,TenantStartDates))&gt;28,DAY(EOMONTH(LA$4,0))=28,DAY(LA$4)=28),AND(DAY(LOOKUP($F19,TenantNames,TenantStartDates))&gt;30,DAY(EOMONTH(LA$4,0))=30,DAY(LA$4)=30),DAY(LOOKUP($F19,TenantNames,TenantStartDates))=DAY(LA$4)),IF((LOOKUP($F19,TenantNames,TenantEndDates)-LA$4)&lt;=31,LOOKUP($F19,TenantNames,TenantTotalRevenues)-SUM($JA19:KZ19),LOOKUP($F19,TenantNames,TenantMonthlyRents)),IF(AND((SUMIF($G$4:AHB$4,"&lt;"&amp;LA$4,$G19:AHB19))&gt;SUMIFS(TransactionAmounts,TenantSources,$F19,'Filtered Data'!$C$2:$C23,"&lt;"&amp;LA$4),LA$4&lt;TODAY()),"Late","Occupied")),)))</f>
        <v/>
      </c>
      <c r="LB19" s="33" t="str">
        <f>IF(ISBLANK($F19),,IF(TODAY()=LB$4,"Today",IF(AND(LOOKUP($F19,TenantNames,TenantStartDates)&lt;=LB$4,LOOKUP($F19,TenantNames,TenantEndDates)&gt;=LB$4),IF(OR(AND(DAY(LOOKUP($F19,TenantNames,TenantStartDates))&gt;28,DAY(EOMONTH(LB$4,0))=28,DAY(LB$4)=28),AND(DAY(LOOKUP($F19,TenantNames,TenantStartDates))&gt;30,DAY(EOMONTH(LB$4,0))=30,DAY(LB$4)=30),DAY(LOOKUP($F19,TenantNames,TenantStartDates))=DAY(LB$4)),IF((LOOKUP($F19,TenantNames,TenantEndDates)-LB$4)&lt;=31,LOOKUP($F19,TenantNames,TenantTotalRevenues)-SUM($JA19:LA19),LOOKUP($F19,TenantNames,TenantMonthlyRents)),IF(AND((SUMIF($G$4:AHB$4,"&lt;"&amp;LB$4,$G19:AHB19))&gt;SUMIFS(TransactionAmounts,TenantSources,$F19,'Filtered Data'!$C$2:$C23,"&lt;"&amp;LB$4),LB$4&lt;TODAY()),"Late","Occupied")),)))</f>
        <v/>
      </c>
      <c r="LC19" s="33" t="str">
        <f>IF(ISBLANK($F19),,IF(TODAY()=LC$4,"Today",IF(AND(LOOKUP($F19,TenantNames,TenantStartDates)&lt;=LC$4,LOOKUP($F19,TenantNames,TenantEndDates)&gt;=LC$4),IF(OR(AND(DAY(LOOKUP($F19,TenantNames,TenantStartDates))&gt;28,DAY(EOMONTH(LC$4,0))=28,DAY(LC$4)=28),AND(DAY(LOOKUP($F19,TenantNames,TenantStartDates))&gt;30,DAY(EOMONTH(LC$4,0))=30,DAY(LC$4)=30),DAY(LOOKUP($F19,TenantNames,TenantStartDates))=DAY(LC$4)),IF((LOOKUP($F19,TenantNames,TenantEndDates)-LC$4)&lt;=31,LOOKUP($F19,TenantNames,TenantTotalRevenues)-SUM($JA19:LB19),LOOKUP($F19,TenantNames,TenantMonthlyRents)),IF(AND((SUMIF($G$4:AHB$4,"&lt;"&amp;LC$4,$G19:AHB19))&gt;SUMIFS(TransactionAmounts,TenantSources,$F19,'Filtered Data'!$C$2:$C23,"&lt;"&amp;LC$4),LC$4&lt;TODAY()),"Late","Occupied")),)))</f>
        <v/>
      </c>
      <c r="LD19" s="33" t="str">
        <f>IF(ISBLANK($F19),,IF(TODAY()=LD$4,"Today",IF(AND(LOOKUP($F19,TenantNames,TenantStartDates)&lt;=LD$4,LOOKUP($F19,TenantNames,TenantEndDates)&gt;=LD$4),IF(OR(AND(DAY(LOOKUP($F19,TenantNames,TenantStartDates))&gt;28,DAY(EOMONTH(LD$4,0))=28,DAY(LD$4)=28),AND(DAY(LOOKUP($F19,TenantNames,TenantStartDates))&gt;30,DAY(EOMONTH(LD$4,0))=30,DAY(LD$4)=30),DAY(LOOKUP($F19,TenantNames,TenantStartDates))=DAY(LD$4)),IF((LOOKUP($F19,TenantNames,TenantEndDates)-LD$4)&lt;=31,LOOKUP($F19,TenantNames,TenantTotalRevenues)-SUM($JA19:LC19),LOOKUP($F19,TenantNames,TenantMonthlyRents)),IF(AND((SUMIF($G$4:AHB$4,"&lt;"&amp;LD$4,$G19:AHB19))&gt;SUMIFS(TransactionAmounts,TenantSources,$F19,'Filtered Data'!$C$2:$C23,"&lt;"&amp;LD$4),LD$4&lt;TODAY()),"Late","Occupied")),)))</f>
        <v/>
      </c>
      <c r="LE19" s="33" t="str">
        <f>IF(ISBLANK($F19),,IF(TODAY()=LE$4,"Today",IF(AND(LOOKUP($F19,TenantNames,TenantStartDates)&lt;=LE$4,LOOKUP($F19,TenantNames,TenantEndDates)&gt;=LE$4),IF(OR(AND(DAY(LOOKUP($F19,TenantNames,TenantStartDates))&gt;28,DAY(EOMONTH(LE$4,0))=28,DAY(LE$4)=28),AND(DAY(LOOKUP($F19,TenantNames,TenantStartDates))&gt;30,DAY(EOMONTH(LE$4,0))=30,DAY(LE$4)=30),DAY(LOOKUP($F19,TenantNames,TenantStartDates))=DAY(LE$4)),IF((LOOKUP($F19,TenantNames,TenantEndDates)-LE$4)&lt;=31,LOOKUP($F19,TenantNames,TenantTotalRevenues)-SUM($JA19:LD19),LOOKUP($F19,TenantNames,TenantMonthlyRents)),IF(AND((SUMIF($G$4:AHB$4,"&lt;"&amp;LE$4,$G19:AHB19))&gt;SUMIFS(TransactionAmounts,TenantSources,$F19,'Filtered Data'!$C$2:$C23,"&lt;"&amp;LE$4),LE$4&lt;TODAY()),"Late","Occupied")),)))</f>
        <v/>
      </c>
      <c r="LF19" s="33" t="str">
        <f>IF(ISBLANK($F19),,IF(TODAY()=LF$4,"Today",IF(AND(LOOKUP($F19,TenantNames,TenantStartDates)&lt;=LF$4,LOOKUP($F19,TenantNames,TenantEndDates)&gt;=LF$4),IF(OR(AND(DAY(LOOKUP($F19,TenantNames,TenantStartDates))&gt;28,DAY(EOMONTH(LF$4,0))=28,DAY(LF$4)=28),AND(DAY(LOOKUP($F19,TenantNames,TenantStartDates))&gt;30,DAY(EOMONTH(LF$4,0))=30,DAY(LF$4)=30),DAY(LOOKUP($F19,TenantNames,TenantStartDates))=DAY(LF$4)),IF((LOOKUP($F19,TenantNames,TenantEndDates)-LF$4)&lt;=31,LOOKUP($F19,TenantNames,TenantTotalRevenues)-SUM($JA19:LE19),LOOKUP($F19,TenantNames,TenantMonthlyRents)),IF(AND((SUMIF($G$4:AHB$4,"&lt;"&amp;LF$4,$G19:AHB19))&gt;SUMIFS(TransactionAmounts,TenantSources,$F19,'Filtered Data'!$C$2:$C23,"&lt;"&amp;LF$4),LF$4&lt;TODAY()),"Late","Occupied")),)))</f>
        <v/>
      </c>
      <c r="LG19" s="33" t="str">
        <f>IF(ISBLANK($F19),,IF(TODAY()=LG$4,"Today",IF(AND(LOOKUP($F19,TenantNames,TenantStartDates)&lt;=LG$4,LOOKUP($F19,TenantNames,TenantEndDates)&gt;=LG$4),IF(OR(AND(DAY(LOOKUP($F19,TenantNames,TenantStartDates))&gt;28,DAY(EOMONTH(LG$4,0))=28,DAY(LG$4)=28),AND(DAY(LOOKUP($F19,TenantNames,TenantStartDates))&gt;30,DAY(EOMONTH(LG$4,0))=30,DAY(LG$4)=30),DAY(LOOKUP($F19,TenantNames,TenantStartDates))=DAY(LG$4)),IF((LOOKUP($F19,TenantNames,TenantEndDates)-LG$4)&lt;=31,LOOKUP($F19,TenantNames,TenantTotalRevenues)-SUM($JA19:LF19),LOOKUP($F19,TenantNames,TenantMonthlyRents)),IF(AND((SUMIF($G$4:AHB$4,"&lt;"&amp;LG$4,$G19:AHB19))&gt;SUMIFS(TransactionAmounts,TenantSources,$F19,'Filtered Data'!$C$2:$C23,"&lt;"&amp;LG$4),LG$4&lt;TODAY()),"Late","Occupied")),)))</f>
        <v/>
      </c>
      <c r="LH19" s="33" t="str">
        <f>IF(ISBLANK($F19),,IF(TODAY()=LH$4,"Today",IF(AND(LOOKUP($F19,TenantNames,TenantStartDates)&lt;=LH$4,LOOKUP($F19,TenantNames,TenantEndDates)&gt;=LH$4),IF(OR(AND(DAY(LOOKUP($F19,TenantNames,TenantStartDates))&gt;28,DAY(EOMONTH(LH$4,0))=28,DAY(LH$4)=28),AND(DAY(LOOKUP($F19,TenantNames,TenantStartDates))&gt;30,DAY(EOMONTH(LH$4,0))=30,DAY(LH$4)=30),DAY(LOOKUP($F19,TenantNames,TenantStartDates))=DAY(LH$4)),IF((LOOKUP($F19,TenantNames,TenantEndDates)-LH$4)&lt;=31,LOOKUP($F19,TenantNames,TenantTotalRevenues)-SUM($JA19:LG19),LOOKUP($F19,TenantNames,TenantMonthlyRents)),IF(AND((SUMIF($G$4:AHB$4,"&lt;"&amp;LH$4,$G19:AHB19))&gt;SUMIFS(TransactionAmounts,TenantSources,$F19,'Filtered Data'!$C$2:$C23,"&lt;"&amp;LH$4),LH$4&lt;TODAY()),"Late","Occupied")),)))</f>
        <v/>
      </c>
      <c r="LI19" s="33" t="str">
        <f>IF(ISBLANK($F19),,IF(TODAY()=LI$4,"Today",IF(AND(LOOKUP($F19,TenantNames,TenantStartDates)&lt;=LI$4,LOOKUP($F19,TenantNames,TenantEndDates)&gt;=LI$4),IF(OR(AND(DAY(LOOKUP($F19,TenantNames,TenantStartDates))&gt;28,DAY(EOMONTH(LI$4,0))=28,DAY(LI$4)=28),AND(DAY(LOOKUP($F19,TenantNames,TenantStartDates))&gt;30,DAY(EOMONTH(LI$4,0))=30,DAY(LI$4)=30),DAY(LOOKUP($F19,TenantNames,TenantStartDates))=DAY(LI$4)),IF((LOOKUP($F19,TenantNames,TenantEndDates)-LI$4)&lt;=31,LOOKUP($F19,TenantNames,TenantTotalRevenues)-SUM($JA19:LH19),LOOKUP($F19,TenantNames,TenantMonthlyRents)),IF(AND((SUMIF($G$4:AHB$4,"&lt;"&amp;LI$4,$G19:AHB19))&gt;SUMIFS(TransactionAmounts,TenantSources,$F19,'Filtered Data'!$C$2:$C23,"&lt;"&amp;LI$4),LI$4&lt;TODAY()),"Late","Occupied")),)))</f>
        <v/>
      </c>
      <c r="LJ19" s="33" t="str">
        <f>IF(ISBLANK($F19),,IF(TODAY()=LJ$4,"Today",IF(AND(LOOKUP($F19,TenantNames,TenantStartDates)&lt;=LJ$4,LOOKUP($F19,TenantNames,TenantEndDates)&gt;=LJ$4),IF(OR(AND(DAY(LOOKUP($F19,TenantNames,TenantStartDates))&gt;28,DAY(EOMONTH(LJ$4,0))=28,DAY(LJ$4)=28),AND(DAY(LOOKUP($F19,TenantNames,TenantStartDates))&gt;30,DAY(EOMONTH(LJ$4,0))=30,DAY(LJ$4)=30),DAY(LOOKUP($F19,TenantNames,TenantStartDates))=DAY(LJ$4)),IF((LOOKUP($F19,TenantNames,TenantEndDates)-LJ$4)&lt;=31,LOOKUP($F19,TenantNames,TenantTotalRevenues)-SUM($JA19:LI19),LOOKUP($F19,TenantNames,TenantMonthlyRents)),IF(AND((SUMIF($G$4:AHB$4,"&lt;"&amp;LJ$4,$G19:AHB19))&gt;SUMIFS(TransactionAmounts,TenantSources,$F19,'Filtered Data'!$C$2:$C23,"&lt;"&amp;LJ$4),LJ$4&lt;TODAY()),"Late","Occupied")),)))</f>
        <v/>
      </c>
      <c r="LK19" s="33" t="str">
        <f>IF(ISBLANK($F19),,IF(TODAY()=LK$4,"Today",IF(AND(LOOKUP($F19,TenantNames,TenantStartDates)&lt;=LK$4,LOOKUP($F19,TenantNames,TenantEndDates)&gt;=LK$4),IF(OR(AND(DAY(LOOKUP($F19,TenantNames,TenantStartDates))&gt;28,DAY(EOMONTH(LK$4,0))=28,DAY(LK$4)=28),AND(DAY(LOOKUP($F19,TenantNames,TenantStartDates))&gt;30,DAY(EOMONTH(LK$4,0))=30,DAY(LK$4)=30),DAY(LOOKUP($F19,TenantNames,TenantStartDates))=DAY(LK$4)),IF((LOOKUP($F19,TenantNames,TenantEndDates)-LK$4)&lt;=31,LOOKUP($F19,TenantNames,TenantTotalRevenues)-SUM($JA19:LJ19),LOOKUP($F19,TenantNames,TenantMonthlyRents)),IF(AND((SUMIF($G$4:AHB$4,"&lt;"&amp;LK$4,$G19:AHB19))&gt;SUMIFS(TransactionAmounts,TenantSources,$F19,'Filtered Data'!$C$2:$C23,"&lt;"&amp;LK$4),LK$4&lt;TODAY()),"Late","Occupied")),)))</f>
        <v/>
      </c>
      <c r="LL19" s="33" t="str">
        <f>IF(ISBLANK($F19),,IF(TODAY()=LL$4,"Today",IF(AND(LOOKUP($F19,TenantNames,TenantStartDates)&lt;=LL$4,LOOKUP($F19,TenantNames,TenantEndDates)&gt;=LL$4),IF(OR(AND(DAY(LOOKUP($F19,TenantNames,TenantStartDates))&gt;28,DAY(EOMONTH(LL$4,0))=28,DAY(LL$4)=28),AND(DAY(LOOKUP($F19,TenantNames,TenantStartDates))&gt;30,DAY(EOMONTH(LL$4,0))=30,DAY(LL$4)=30),DAY(LOOKUP($F19,TenantNames,TenantStartDates))=DAY(LL$4)),IF((LOOKUP($F19,TenantNames,TenantEndDates)-LL$4)&lt;=31,LOOKUP($F19,TenantNames,TenantTotalRevenues)-SUM($JA19:LK19),LOOKUP($F19,TenantNames,TenantMonthlyRents)),IF(AND((SUMIF($G$4:AHB$4,"&lt;"&amp;LL$4,$G19:AHB19))&gt;SUMIFS(TransactionAmounts,TenantSources,$F19,'Filtered Data'!$C$2:$C23,"&lt;"&amp;LL$4),LL$4&lt;TODAY()),"Late","Occupied")),)))</f>
        <v/>
      </c>
      <c r="LM19" s="33" t="str">
        <f>IF(ISBLANK($F19),,IF(TODAY()=LM$4,"Today",IF(AND(LOOKUP($F19,TenantNames,TenantStartDates)&lt;=LM$4,LOOKUP($F19,TenantNames,TenantEndDates)&gt;=LM$4),IF(OR(AND(DAY(LOOKUP($F19,TenantNames,TenantStartDates))&gt;28,DAY(EOMONTH(LM$4,0))=28,DAY(LM$4)=28),AND(DAY(LOOKUP($F19,TenantNames,TenantStartDates))&gt;30,DAY(EOMONTH(LM$4,0))=30,DAY(LM$4)=30),DAY(LOOKUP($F19,TenantNames,TenantStartDates))=DAY(LM$4)),IF((LOOKUP($F19,TenantNames,TenantEndDates)-LM$4)&lt;=31,LOOKUP($F19,TenantNames,TenantTotalRevenues)-SUM($JA19:LL19),LOOKUP($F19,TenantNames,TenantMonthlyRents)),IF(AND((SUMIF($G$4:AHB$4,"&lt;"&amp;LM$4,$G19:AHB19))&gt;SUMIFS(TransactionAmounts,TenantSources,$F19,'Filtered Data'!$C$2:$C23,"&lt;"&amp;LM$4),LM$4&lt;TODAY()),"Late","Occupied")),)))</f>
        <v/>
      </c>
      <c r="LN19" s="33" t="str">
        <f>IF(ISBLANK($F19),,IF(TODAY()=LN$4,"Today",IF(AND(LOOKUP($F19,TenantNames,TenantStartDates)&lt;=LN$4,LOOKUP($F19,TenantNames,TenantEndDates)&gt;=LN$4),IF(OR(AND(DAY(LOOKUP($F19,TenantNames,TenantStartDates))&gt;28,DAY(EOMONTH(LN$4,0))=28,DAY(LN$4)=28),AND(DAY(LOOKUP($F19,TenantNames,TenantStartDates))&gt;30,DAY(EOMONTH(LN$4,0))=30,DAY(LN$4)=30),DAY(LOOKUP($F19,TenantNames,TenantStartDates))=DAY(LN$4)),IF((LOOKUP($F19,TenantNames,TenantEndDates)-LN$4)&lt;=31,LOOKUP($F19,TenantNames,TenantTotalRevenues)-SUM($JA19:LM19),LOOKUP($F19,TenantNames,TenantMonthlyRents)),IF(AND((SUMIF($G$4:AHB$4,"&lt;"&amp;LN$4,$G19:AHB19))&gt;SUMIFS(TransactionAmounts,TenantSources,$F19,'Filtered Data'!$C$2:$C23,"&lt;"&amp;LN$4),LN$4&lt;TODAY()),"Late","Occupied")),)))</f>
        <v/>
      </c>
      <c r="LO19" s="33" t="str">
        <f>IF(ISBLANK($F19),,IF(TODAY()=LO$4,"Today",IF(AND(LOOKUP($F19,TenantNames,TenantStartDates)&lt;=LO$4,LOOKUP($F19,TenantNames,TenantEndDates)&gt;=LO$4),IF(OR(AND(DAY(LOOKUP($F19,TenantNames,TenantStartDates))&gt;28,DAY(EOMONTH(LO$4,0))=28,DAY(LO$4)=28),AND(DAY(LOOKUP($F19,TenantNames,TenantStartDates))&gt;30,DAY(EOMONTH(LO$4,0))=30,DAY(LO$4)=30),DAY(LOOKUP($F19,TenantNames,TenantStartDates))=DAY(LO$4)),IF((LOOKUP($F19,TenantNames,TenantEndDates)-LO$4)&lt;=31,LOOKUP($F19,TenantNames,TenantTotalRevenues)-SUM($JA19:LN19),LOOKUP($F19,TenantNames,TenantMonthlyRents)),IF(AND((SUMIF($G$4:AHB$4,"&lt;"&amp;LO$4,$G19:AHB19))&gt;SUMIFS(TransactionAmounts,TenantSources,$F19,'Filtered Data'!$C$2:$C23,"&lt;"&amp;LO$4),LO$4&lt;TODAY()),"Late","Occupied")),)))</f>
        <v/>
      </c>
      <c r="LP19" s="33" t="str">
        <f>IF(ISBLANK($F19),,IF(TODAY()=LP$4,"Today",IF(AND(LOOKUP($F19,TenantNames,TenantStartDates)&lt;=LP$4,LOOKUP($F19,TenantNames,TenantEndDates)&gt;=LP$4),IF(OR(AND(DAY(LOOKUP($F19,TenantNames,TenantStartDates))&gt;28,DAY(EOMONTH(LP$4,0))=28,DAY(LP$4)=28),AND(DAY(LOOKUP($F19,TenantNames,TenantStartDates))&gt;30,DAY(EOMONTH(LP$4,0))=30,DAY(LP$4)=30),DAY(LOOKUP($F19,TenantNames,TenantStartDates))=DAY(LP$4)),IF((LOOKUP($F19,TenantNames,TenantEndDates)-LP$4)&lt;=31,LOOKUP($F19,TenantNames,TenantTotalRevenues)-SUM($JA19:LO19),LOOKUP($F19,TenantNames,TenantMonthlyRents)),IF(AND((SUMIF($G$4:AHB$4,"&lt;"&amp;LP$4,$G19:AHB19))&gt;SUMIFS(TransactionAmounts,TenantSources,$F19,'Filtered Data'!$C$2:$C23,"&lt;"&amp;LP$4),LP$4&lt;TODAY()),"Late","Occupied")),)))</f>
        <v/>
      </c>
      <c r="LQ19" s="33" t="str">
        <f>IF(ISBLANK($F19),,IF(TODAY()=LQ$4,"Today",IF(AND(LOOKUP($F19,TenantNames,TenantStartDates)&lt;=LQ$4,LOOKUP($F19,TenantNames,TenantEndDates)&gt;=LQ$4),IF(OR(AND(DAY(LOOKUP($F19,TenantNames,TenantStartDates))&gt;28,DAY(EOMONTH(LQ$4,0))=28,DAY(LQ$4)=28),AND(DAY(LOOKUP($F19,TenantNames,TenantStartDates))&gt;30,DAY(EOMONTH(LQ$4,0))=30,DAY(LQ$4)=30),DAY(LOOKUP($F19,TenantNames,TenantStartDates))=DAY(LQ$4)),IF((LOOKUP($F19,TenantNames,TenantEndDates)-LQ$4)&lt;=31,LOOKUP($F19,TenantNames,TenantTotalRevenues)-SUM($JA19:LP19),LOOKUP($F19,TenantNames,TenantMonthlyRents)),IF(AND((SUMIF($G$4:AHB$4,"&lt;"&amp;LQ$4,$G19:AHB19))&gt;SUMIFS(TransactionAmounts,TenantSources,$F19,'Filtered Data'!$C$2:$C23,"&lt;"&amp;LQ$4),LQ$4&lt;TODAY()),"Late","Occupied")),)))</f>
        <v/>
      </c>
      <c r="LR19" s="33" t="str">
        <f>IF(ISBLANK($F19),,IF(TODAY()=LR$4,"Today",IF(AND(LOOKUP($F19,TenantNames,TenantStartDates)&lt;=LR$4,LOOKUP($F19,TenantNames,TenantEndDates)&gt;=LR$4),IF(OR(AND(DAY(LOOKUP($F19,TenantNames,TenantStartDates))&gt;28,DAY(EOMONTH(LR$4,0))=28,DAY(LR$4)=28),AND(DAY(LOOKUP($F19,TenantNames,TenantStartDates))&gt;30,DAY(EOMONTH(LR$4,0))=30,DAY(LR$4)=30),DAY(LOOKUP($F19,TenantNames,TenantStartDates))=DAY(LR$4)),IF((LOOKUP($F19,TenantNames,TenantEndDates)-LR$4)&lt;=31,LOOKUP($F19,TenantNames,TenantTotalRevenues)-SUM($JA19:LQ19),LOOKUP($F19,TenantNames,TenantMonthlyRents)),IF(AND((SUMIF($G$4:AHB$4,"&lt;"&amp;LR$4,$G19:AHB19))&gt;SUMIFS(TransactionAmounts,TenantSources,$F19,'Filtered Data'!$C$2:$C23,"&lt;"&amp;LR$4),LR$4&lt;TODAY()),"Late","Occupied")),)))</f>
        <v/>
      </c>
      <c r="LS19" s="33" t="str">
        <f>IF(ISBLANK($F19),,IF(TODAY()=LS$4,"Today",IF(AND(LOOKUP($F19,TenantNames,TenantStartDates)&lt;=LS$4,LOOKUP($F19,TenantNames,TenantEndDates)&gt;=LS$4),IF(OR(AND(DAY(LOOKUP($F19,TenantNames,TenantStartDates))&gt;28,DAY(EOMONTH(LS$4,0))=28,DAY(LS$4)=28),AND(DAY(LOOKUP($F19,TenantNames,TenantStartDates))&gt;30,DAY(EOMONTH(LS$4,0))=30,DAY(LS$4)=30),DAY(LOOKUP($F19,TenantNames,TenantStartDates))=DAY(LS$4)),IF((LOOKUP($F19,TenantNames,TenantEndDates)-LS$4)&lt;=31,LOOKUP($F19,TenantNames,TenantTotalRevenues)-SUM($JA19:LR19),LOOKUP($F19,TenantNames,TenantMonthlyRents)),IF(AND((SUMIF($G$4:AHB$4,"&lt;"&amp;LS$4,$G19:AHB19))&gt;SUMIFS(TransactionAmounts,TenantSources,$F19,'Filtered Data'!$C$2:$C23,"&lt;"&amp;LS$4),LS$4&lt;TODAY()),"Late","Occupied")),)))</f>
        <v/>
      </c>
      <c r="LT19" s="33" t="str">
        <f>IF(ISBLANK($F19),,IF(TODAY()=LT$4,"Today",IF(AND(LOOKUP($F19,TenantNames,TenantStartDates)&lt;=LT$4,LOOKUP($F19,TenantNames,TenantEndDates)&gt;=LT$4),IF(OR(AND(DAY(LOOKUP($F19,TenantNames,TenantStartDates))&gt;28,DAY(EOMONTH(LT$4,0))=28,DAY(LT$4)=28),AND(DAY(LOOKUP($F19,TenantNames,TenantStartDates))&gt;30,DAY(EOMONTH(LT$4,0))=30,DAY(LT$4)=30),DAY(LOOKUP($F19,TenantNames,TenantStartDates))=DAY(LT$4)),IF((LOOKUP($F19,TenantNames,TenantEndDates)-LT$4)&lt;=31,LOOKUP($F19,TenantNames,TenantTotalRevenues)-SUM($JA19:LS19),LOOKUP($F19,TenantNames,TenantMonthlyRents)),IF(AND((SUMIF($G$4:AHB$4,"&lt;"&amp;LT$4,$G19:AHB19))&gt;SUMIFS(TransactionAmounts,TenantSources,$F19,'Filtered Data'!$C$2:$C23,"&lt;"&amp;LT$4),LT$4&lt;TODAY()),"Late","Occupied")),)))</f>
        <v/>
      </c>
      <c r="LU19" s="33" t="str">
        <f>IF(ISBLANK($F19),,IF(TODAY()=LU$4,"Today",IF(AND(LOOKUP($F19,TenantNames,TenantStartDates)&lt;=LU$4,LOOKUP($F19,TenantNames,TenantEndDates)&gt;=LU$4),IF(OR(AND(DAY(LOOKUP($F19,TenantNames,TenantStartDates))&gt;28,DAY(EOMONTH(LU$4,0))=28,DAY(LU$4)=28),AND(DAY(LOOKUP($F19,TenantNames,TenantStartDates))&gt;30,DAY(EOMONTH(LU$4,0))=30,DAY(LU$4)=30),DAY(LOOKUP($F19,TenantNames,TenantStartDates))=DAY(LU$4)),IF((LOOKUP($F19,TenantNames,TenantEndDates)-LU$4)&lt;=31,LOOKUP($F19,TenantNames,TenantTotalRevenues)-SUM($JA19:LT19),LOOKUP($F19,TenantNames,TenantMonthlyRents)),IF(AND((SUMIF($G$4:AHB$4,"&lt;"&amp;LU$4,$G19:AHB19))&gt;SUMIFS(TransactionAmounts,TenantSources,$F19,'Filtered Data'!$C$2:$C23,"&lt;"&amp;LU$4),LU$4&lt;TODAY()),"Late","Occupied")),)))</f>
        <v/>
      </c>
      <c r="LV19" s="33" t="str">
        <f>IF(ISBLANK($F19),,IF(TODAY()=LV$4,"Today",IF(AND(LOOKUP($F19,TenantNames,TenantStartDates)&lt;=LV$4,LOOKUP($F19,TenantNames,TenantEndDates)&gt;=LV$4),IF(OR(AND(DAY(LOOKUP($F19,TenantNames,TenantStartDates))&gt;28,DAY(EOMONTH(LV$4,0))=28,DAY(LV$4)=28),AND(DAY(LOOKUP($F19,TenantNames,TenantStartDates))&gt;30,DAY(EOMONTH(LV$4,0))=30,DAY(LV$4)=30),DAY(LOOKUP($F19,TenantNames,TenantStartDates))=DAY(LV$4)),IF((LOOKUP($F19,TenantNames,TenantEndDates)-LV$4)&lt;=31,LOOKUP($F19,TenantNames,TenantTotalRevenues)-SUM($JA19:LU19),LOOKUP($F19,TenantNames,TenantMonthlyRents)),IF(AND((SUMIF($G$4:AHB$4,"&lt;"&amp;LV$4,$G19:AHB19))&gt;SUMIFS(TransactionAmounts,TenantSources,$F19,'Filtered Data'!$C$2:$C23,"&lt;"&amp;LV$4),LV$4&lt;TODAY()),"Late","Occupied")),)))</f>
        <v/>
      </c>
      <c r="LW19" s="33" t="str">
        <f>IF(ISBLANK($F19),,IF(TODAY()=LW$4,"Today",IF(AND(LOOKUP($F19,TenantNames,TenantStartDates)&lt;=LW$4,LOOKUP($F19,TenantNames,TenantEndDates)&gt;=LW$4),IF(OR(AND(DAY(LOOKUP($F19,TenantNames,TenantStartDates))&gt;28,DAY(EOMONTH(LW$4,0))=28,DAY(LW$4)=28),AND(DAY(LOOKUP($F19,TenantNames,TenantStartDates))&gt;30,DAY(EOMONTH(LW$4,0))=30,DAY(LW$4)=30),DAY(LOOKUP($F19,TenantNames,TenantStartDates))=DAY(LW$4)),IF((LOOKUP($F19,TenantNames,TenantEndDates)-LW$4)&lt;=31,LOOKUP($F19,TenantNames,TenantTotalRevenues)-SUM($JA19:LV19),LOOKUP($F19,TenantNames,TenantMonthlyRents)),IF(AND((SUMIF($G$4:AHB$4,"&lt;"&amp;LW$4,$G19:AHB19))&gt;SUMIFS(TransactionAmounts,TenantSources,$F19,'Filtered Data'!$C$2:$C23,"&lt;"&amp;LW$4),LW$4&lt;TODAY()),"Late","Occupied")),)))</f>
        <v/>
      </c>
      <c r="LX19" s="33" t="str">
        <f>IF(ISBLANK($F19),,IF(TODAY()=LX$4,"Today",IF(AND(LOOKUP($F19,TenantNames,TenantStartDates)&lt;=LX$4,LOOKUP($F19,TenantNames,TenantEndDates)&gt;=LX$4),IF(OR(AND(DAY(LOOKUP($F19,TenantNames,TenantStartDates))&gt;28,DAY(EOMONTH(LX$4,0))=28,DAY(LX$4)=28),AND(DAY(LOOKUP($F19,TenantNames,TenantStartDates))&gt;30,DAY(EOMONTH(LX$4,0))=30,DAY(LX$4)=30),DAY(LOOKUP($F19,TenantNames,TenantStartDates))=DAY(LX$4)),IF((LOOKUP($F19,TenantNames,TenantEndDates)-LX$4)&lt;=31,LOOKUP($F19,TenantNames,TenantTotalRevenues)-SUM($JA19:LW19),LOOKUP($F19,TenantNames,TenantMonthlyRents)),IF(AND((SUMIF($G$4:AHB$4,"&lt;"&amp;LX$4,$G19:AHB19))&gt;SUMIFS(TransactionAmounts,TenantSources,$F19,'Filtered Data'!$C$2:$C23,"&lt;"&amp;LX$4),LX$4&lt;TODAY()),"Late","Occupied")),)))</f>
        <v/>
      </c>
      <c r="LY19" s="33" t="str">
        <f>IF(ISBLANK($F19),,IF(TODAY()=LY$4,"Today",IF(AND(LOOKUP($F19,TenantNames,TenantStartDates)&lt;=LY$4,LOOKUP($F19,TenantNames,TenantEndDates)&gt;=LY$4),IF(OR(AND(DAY(LOOKUP($F19,TenantNames,TenantStartDates))&gt;28,DAY(EOMONTH(LY$4,0))=28,DAY(LY$4)=28),AND(DAY(LOOKUP($F19,TenantNames,TenantStartDates))&gt;30,DAY(EOMONTH(LY$4,0))=30,DAY(LY$4)=30),DAY(LOOKUP($F19,TenantNames,TenantStartDates))=DAY(LY$4)),IF((LOOKUP($F19,TenantNames,TenantEndDates)-LY$4)&lt;=31,LOOKUP($F19,TenantNames,TenantTotalRevenues)-SUM($JA19:LX19),LOOKUP($F19,TenantNames,TenantMonthlyRents)),IF(AND((SUMIF($G$4:AHB$4,"&lt;"&amp;LY$4,$G19:AHB19))&gt;SUMIFS(TransactionAmounts,TenantSources,$F19,'Filtered Data'!$C$2:$C23,"&lt;"&amp;LY$4),LY$4&lt;TODAY()),"Late","Occupied")),)))</f>
        <v/>
      </c>
      <c r="LZ19" s="33" t="str">
        <f>IF(ISBLANK($F19),,IF(TODAY()=LZ$4,"Today",IF(AND(LOOKUP($F19,TenantNames,TenantStartDates)&lt;=LZ$4,LOOKUP($F19,TenantNames,TenantEndDates)&gt;=LZ$4),IF(OR(AND(DAY(LOOKUP($F19,TenantNames,TenantStartDates))&gt;28,DAY(EOMONTH(LZ$4,0))=28,DAY(LZ$4)=28),AND(DAY(LOOKUP($F19,TenantNames,TenantStartDates))&gt;30,DAY(EOMONTH(LZ$4,0))=30,DAY(LZ$4)=30),DAY(LOOKUP($F19,TenantNames,TenantStartDates))=DAY(LZ$4)),IF((LOOKUP($F19,TenantNames,TenantEndDates)-LZ$4)&lt;=31,LOOKUP($F19,TenantNames,TenantTotalRevenues)-SUM($JA19:LY19),LOOKUP($F19,TenantNames,TenantMonthlyRents)),IF(AND((SUMIF($G$4:AHB$4,"&lt;"&amp;LZ$4,$G19:AHB19))&gt;SUMIFS(TransactionAmounts,TenantSources,$F19,'Filtered Data'!$C$2:$C23,"&lt;"&amp;LZ$4),LZ$4&lt;TODAY()),"Late","Occupied")),)))</f>
        <v/>
      </c>
      <c r="MA19" s="33" t="str">
        <f>IF(ISBLANK($F19),,IF(TODAY()=MA$4,"Today",IF(AND(LOOKUP($F19,TenantNames,TenantStartDates)&lt;=MA$4,LOOKUP($F19,TenantNames,TenantEndDates)&gt;=MA$4),IF(OR(AND(DAY(LOOKUP($F19,TenantNames,TenantStartDates))&gt;28,DAY(EOMONTH(MA$4,0))=28,DAY(MA$4)=28),AND(DAY(LOOKUP($F19,TenantNames,TenantStartDates))&gt;30,DAY(EOMONTH(MA$4,0))=30,DAY(MA$4)=30),DAY(LOOKUP($F19,TenantNames,TenantStartDates))=DAY(MA$4)),IF((LOOKUP($F19,TenantNames,TenantEndDates)-MA$4)&lt;=31,LOOKUP($F19,TenantNames,TenantTotalRevenues)-SUM($JA19:LZ19),LOOKUP($F19,TenantNames,TenantMonthlyRents)),IF(AND((SUMIF($G$4:AHB$4,"&lt;"&amp;MA$4,$G19:AHB19))&gt;SUMIFS(TransactionAmounts,TenantSources,$F19,'Filtered Data'!$C$2:$C23,"&lt;"&amp;MA$4),MA$4&lt;TODAY()),"Late","Occupied")),)))</f>
        <v/>
      </c>
      <c r="MB19" s="33" t="str">
        <f>IF(ISBLANK($F19),,IF(TODAY()=MB$4,"Today",IF(AND(LOOKUP($F19,TenantNames,TenantStartDates)&lt;=MB$4,LOOKUP($F19,TenantNames,TenantEndDates)&gt;=MB$4),IF(OR(AND(DAY(LOOKUP($F19,TenantNames,TenantStartDates))&gt;28,DAY(EOMONTH(MB$4,0))=28,DAY(MB$4)=28),AND(DAY(LOOKUP($F19,TenantNames,TenantStartDates))&gt;30,DAY(EOMONTH(MB$4,0))=30,DAY(MB$4)=30),DAY(LOOKUP($F19,TenantNames,TenantStartDates))=DAY(MB$4)),IF((LOOKUP($F19,TenantNames,TenantEndDates)-MB$4)&lt;=31,LOOKUP($F19,TenantNames,TenantTotalRevenues)-SUM($JA19:MA19),LOOKUP($F19,TenantNames,TenantMonthlyRents)),IF(AND((SUMIF($G$4:AHB$4,"&lt;"&amp;MB$4,$G19:AHB19))&gt;SUMIFS(TransactionAmounts,TenantSources,$F19,'Filtered Data'!$C$2:$C23,"&lt;"&amp;MB$4),MB$4&lt;TODAY()),"Late","Occupied")),)))</f>
        <v/>
      </c>
      <c r="MC19" s="33" t="str">
        <f>IF(ISBLANK($F19),,IF(TODAY()=MC$4,"Today",IF(AND(LOOKUP($F19,TenantNames,TenantStartDates)&lt;=MC$4,LOOKUP($F19,TenantNames,TenantEndDates)&gt;=MC$4),IF(OR(AND(DAY(LOOKUP($F19,TenantNames,TenantStartDates))&gt;28,DAY(EOMONTH(MC$4,0))=28,DAY(MC$4)=28),AND(DAY(LOOKUP($F19,TenantNames,TenantStartDates))&gt;30,DAY(EOMONTH(MC$4,0))=30,DAY(MC$4)=30),DAY(LOOKUP($F19,TenantNames,TenantStartDates))=DAY(MC$4)),IF((LOOKUP($F19,TenantNames,TenantEndDates)-MC$4)&lt;=31,LOOKUP($F19,TenantNames,TenantTotalRevenues)-SUM($JA19:MB19),LOOKUP($F19,TenantNames,TenantMonthlyRents)),IF(AND((SUMIF($G$4:AHB$4,"&lt;"&amp;MC$4,$G19:AHB19))&gt;SUMIFS(TransactionAmounts,TenantSources,$F19,'Filtered Data'!$C$2:$C23,"&lt;"&amp;MC$4),MC$4&lt;TODAY()),"Late","Occupied")),)))</f>
        <v/>
      </c>
      <c r="MD19" s="33" t="str">
        <f>IF(ISBLANK($F19),,IF(TODAY()=MD$4,"Today",IF(AND(LOOKUP($F19,TenantNames,TenantStartDates)&lt;=MD$4,LOOKUP($F19,TenantNames,TenantEndDates)&gt;=MD$4),IF(OR(AND(DAY(LOOKUP($F19,TenantNames,TenantStartDates))&gt;28,DAY(EOMONTH(MD$4,0))=28,DAY(MD$4)=28),AND(DAY(LOOKUP($F19,TenantNames,TenantStartDates))&gt;30,DAY(EOMONTH(MD$4,0))=30,DAY(MD$4)=30),DAY(LOOKUP($F19,TenantNames,TenantStartDates))=DAY(MD$4)),IF((LOOKUP($F19,TenantNames,TenantEndDates)-MD$4)&lt;=31,LOOKUP($F19,TenantNames,TenantTotalRevenues)-SUM($JA19:MC19),LOOKUP($F19,TenantNames,TenantMonthlyRents)),IF(AND((SUMIF($G$4:AHB$4,"&lt;"&amp;MD$4,$G19:AHB19))&gt;SUMIFS(TransactionAmounts,TenantSources,$F19,'Filtered Data'!$C$2:$C23,"&lt;"&amp;MD$4),MD$4&lt;TODAY()),"Late","Occupied")),)))</f>
        <v/>
      </c>
      <c r="ME19" s="33" t="str">
        <f>IF(ISBLANK($F19),,IF(TODAY()=ME$4,"Today",IF(AND(LOOKUP($F19,TenantNames,TenantStartDates)&lt;=ME$4,LOOKUP($F19,TenantNames,TenantEndDates)&gt;=ME$4),IF(OR(AND(DAY(LOOKUP($F19,TenantNames,TenantStartDates))&gt;28,DAY(EOMONTH(ME$4,0))=28,DAY(ME$4)=28),AND(DAY(LOOKUP($F19,TenantNames,TenantStartDates))&gt;30,DAY(EOMONTH(ME$4,0))=30,DAY(ME$4)=30),DAY(LOOKUP($F19,TenantNames,TenantStartDates))=DAY(ME$4)),IF((LOOKUP($F19,TenantNames,TenantEndDates)-ME$4)&lt;=31,LOOKUP($F19,TenantNames,TenantTotalRevenues)-SUM($JA19:MD19),LOOKUP($F19,TenantNames,TenantMonthlyRents)),IF(AND((SUMIF($G$4:AHB$4,"&lt;"&amp;ME$4,$G19:AHB19))&gt;SUMIFS(TransactionAmounts,TenantSources,$F19,'Filtered Data'!$C$2:$C23,"&lt;"&amp;ME$4),ME$4&lt;TODAY()),"Late","Occupied")),)))</f>
        <v/>
      </c>
      <c r="MF19" s="33" t="str">
        <f>IF(ISBLANK($F19),,IF(TODAY()=MF$4,"Today",IF(AND(LOOKUP($F19,TenantNames,TenantStartDates)&lt;=MF$4,LOOKUP($F19,TenantNames,TenantEndDates)&gt;=MF$4),IF(OR(AND(DAY(LOOKUP($F19,TenantNames,TenantStartDates))&gt;28,DAY(EOMONTH(MF$4,0))=28,DAY(MF$4)=28),AND(DAY(LOOKUP($F19,TenantNames,TenantStartDates))&gt;30,DAY(EOMONTH(MF$4,0))=30,DAY(MF$4)=30),DAY(LOOKUP($F19,TenantNames,TenantStartDates))=DAY(MF$4)),IF((LOOKUP($F19,TenantNames,TenantEndDates)-MF$4)&lt;=31,LOOKUP($F19,TenantNames,TenantTotalRevenues)-SUM($JA19:ME19),LOOKUP($F19,TenantNames,TenantMonthlyRents)),IF(AND((SUMIF($G$4:AHB$4,"&lt;"&amp;MF$4,$G19:AHB19))&gt;SUMIFS(TransactionAmounts,TenantSources,$F19,'Filtered Data'!$C$2:$C23,"&lt;"&amp;MF$4),MF$4&lt;TODAY()),"Late","Occupied")),)))</f>
        <v/>
      </c>
      <c r="MG19" s="33" t="str">
        <f>IF(ISBLANK($F19),,IF(TODAY()=MG$4,"Today",IF(AND(LOOKUP($F19,TenantNames,TenantStartDates)&lt;=MG$4,LOOKUP($F19,TenantNames,TenantEndDates)&gt;=MG$4),IF(OR(AND(DAY(LOOKUP($F19,TenantNames,TenantStartDates))&gt;28,DAY(EOMONTH(MG$4,0))=28,DAY(MG$4)=28),AND(DAY(LOOKUP($F19,TenantNames,TenantStartDates))&gt;30,DAY(EOMONTH(MG$4,0))=30,DAY(MG$4)=30),DAY(LOOKUP($F19,TenantNames,TenantStartDates))=DAY(MG$4)),IF((LOOKUP($F19,TenantNames,TenantEndDates)-MG$4)&lt;=31,LOOKUP($F19,TenantNames,TenantTotalRevenues)-SUM($JA19:MF19),LOOKUP($F19,TenantNames,TenantMonthlyRents)),IF(AND((SUMIF($G$4:AHB$4,"&lt;"&amp;MG$4,$G19:AHB19))&gt;SUMIFS(TransactionAmounts,TenantSources,$F19,'Filtered Data'!$C$2:$C23,"&lt;"&amp;MG$4),MG$4&lt;TODAY()),"Late","Occupied")),)))</f>
        <v/>
      </c>
      <c r="MH19" s="33" t="str">
        <f>IF(ISBLANK($F19),,IF(TODAY()=MH$4,"Today",IF(AND(LOOKUP($F19,TenantNames,TenantStartDates)&lt;=MH$4,LOOKUP($F19,TenantNames,TenantEndDates)&gt;=MH$4),IF(OR(AND(DAY(LOOKUP($F19,TenantNames,TenantStartDates))&gt;28,DAY(EOMONTH(MH$4,0))=28,DAY(MH$4)=28),AND(DAY(LOOKUP($F19,TenantNames,TenantStartDates))&gt;30,DAY(EOMONTH(MH$4,0))=30,DAY(MH$4)=30),DAY(LOOKUP($F19,TenantNames,TenantStartDates))=DAY(MH$4)),IF((LOOKUP($F19,TenantNames,TenantEndDates)-MH$4)&lt;=31,LOOKUP($F19,TenantNames,TenantTotalRevenues)-SUM($JA19:MG19),LOOKUP($F19,TenantNames,TenantMonthlyRents)),IF(AND((SUMIF($G$4:AHB$4,"&lt;"&amp;MH$4,$G19:AHB19))&gt;SUMIFS(TransactionAmounts,TenantSources,$F19,'Filtered Data'!$C$2:$C23,"&lt;"&amp;MH$4),MH$4&lt;TODAY()),"Late","Occupied")),)))</f>
        <v/>
      </c>
      <c r="MI19" s="33" t="str">
        <f>IF(ISBLANK($F19),,IF(TODAY()=MI$4,"Today",IF(AND(LOOKUP($F19,TenantNames,TenantStartDates)&lt;=MI$4,LOOKUP($F19,TenantNames,TenantEndDates)&gt;=MI$4),IF(OR(AND(DAY(LOOKUP($F19,TenantNames,TenantStartDates))&gt;28,DAY(EOMONTH(MI$4,0))=28,DAY(MI$4)=28),AND(DAY(LOOKUP($F19,TenantNames,TenantStartDates))&gt;30,DAY(EOMONTH(MI$4,0))=30,DAY(MI$4)=30),DAY(LOOKUP($F19,TenantNames,TenantStartDates))=DAY(MI$4)),IF((LOOKUP($F19,TenantNames,TenantEndDates)-MI$4)&lt;=31,LOOKUP($F19,TenantNames,TenantTotalRevenues)-SUM($JA19:MH19),LOOKUP($F19,TenantNames,TenantMonthlyRents)),IF(AND((SUMIF($G$4:AHB$4,"&lt;"&amp;MI$4,$G19:AHB19))&gt;SUMIFS(TransactionAmounts,TenantSources,$F19,'Filtered Data'!$C$2:$C23,"&lt;"&amp;MI$4),MI$4&lt;TODAY()),"Late","Occupied")),)))</f>
        <v/>
      </c>
      <c r="MJ19" s="33" t="str">
        <f>IF(ISBLANK($F19),,IF(TODAY()=MJ$4,"Today",IF(AND(LOOKUP($F19,TenantNames,TenantStartDates)&lt;=MJ$4,LOOKUP($F19,TenantNames,TenantEndDates)&gt;=MJ$4),IF(OR(AND(DAY(LOOKUP($F19,TenantNames,TenantStartDates))&gt;28,DAY(EOMONTH(MJ$4,0))=28,DAY(MJ$4)=28),AND(DAY(LOOKUP($F19,TenantNames,TenantStartDates))&gt;30,DAY(EOMONTH(MJ$4,0))=30,DAY(MJ$4)=30),DAY(LOOKUP($F19,TenantNames,TenantStartDates))=DAY(MJ$4)),IF((LOOKUP($F19,TenantNames,TenantEndDates)-MJ$4)&lt;=31,LOOKUP($F19,TenantNames,TenantTotalRevenues)-SUM($JA19:MI19),LOOKUP($F19,TenantNames,TenantMonthlyRents)),IF(AND((SUMIF($G$4:AHB$4,"&lt;"&amp;MJ$4,$G19:AHB19))&gt;SUMIFS(TransactionAmounts,TenantSources,$F19,'Filtered Data'!$C$2:$C23,"&lt;"&amp;MJ$4),MJ$4&lt;TODAY()),"Late","Occupied")),)))</f>
        <v/>
      </c>
      <c r="MK19" s="33" t="str">
        <f>IF(ISBLANK($F19),,IF(TODAY()=MK$4,"Today",IF(AND(LOOKUP($F19,TenantNames,TenantStartDates)&lt;=MK$4,LOOKUP($F19,TenantNames,TenantEndDates)&gt;=MK$4),IF(OR(AND(DAY(LOOKUP($F19,TenantNames,TenantStartDates))&gt;28,DAY(EOMONTH(MK$4,0))=28,DAY(MK$4)=28),AND(DAY(LOOKUP($F19,TenantNames,TenantStartDates))&gt;30,DAY(EOMONTH(MK$4,0))=30,DAY(MK$4)=30),DAY(LOOKUP($F19,TenantNames,TenantStartDates))=DAY(MK$4)),IF((LOOKUP($F19,TenantNames,TenantEndDates)-MK$4)&lt;=31,LOOKUP($F19,TenantNames,TenantTotalRevenues)-SUM($JA19:MJ19),LOOKUP($F19,TenantNames,TenantMonthlyRents)),IF(AND((SUMIF($G$4:AHB$4,"&lt;"&amp;MK$4,$G19:AHB19))&gt;SUMIFS(TransactionAmounts,TenantSources,$F19,'Filtered Data'!$C$2:$C23,"&lt;"&amp;MK$4),MK$4&lt;TODAY()),"Late","Occupied")),)))</f>
        <v/>
      </c>
      <c r="ML19" s="33" t="str">
        <f>IF(ISBLANK($F19),,IF(TODAY()=ML$4,"Today",IF(AND(LOOKUP($F19,TenantNames,TenantStartDates)&lt;=ML$4,LOOKUP($F19,TenantNames,TenantEndDates)&gt;=ML$4),IF(OR(AND(DAY(LOOKUP($F19,TenantNames,TenantStartDates))&gt;28,DAY(EOMONTH(ML$4,0))=28,DAY(ML$4)=28),AND(DAY(LOOKUP($F19,TenantNames,TenantStartDates))&gt;30,DAY(EOMONTH(ML$4,0))=30,DAY(ML$4)=30),DAY(LOOKUP($F19,TenantNames,TenantStartDates))=DAY(ML$4)),IF((LOOKUP($F19,TenantNames,TenantEndDates)-ML$4)&lt;=31,LOOKUP($F19,TenantNames,TenantTotalRevenues)-SUM($JA19:MK19),LOOKUP($F19,TenantNames,TenantMonthlyRents)),IF(AND((SUMIF($G$4:AHB$4,"&lt;"&amp;ML$4,$G19:AHB19))&gt;SUMIFS(TransactionAmounts,TenantSources,$F19,'Filtered Data'!$C$2:$C23,"&lt;"&amp;ML$4),ML$4&lt;TODAY()),"Late","Occupied")),)))</f>
        <v/>
      </c>
      <c r="MM19" s="33" t="str">
        <f>IF(ISBLANK($F19),,IF(TODAY()=MM$4,"Today",IF(AND(LOOKUP($F19,TenantNames,TenantStartDates)&lt;=MM$4,LOOKUP($F19,TenantNames,TenantEndDates)&gt;=MM$4),IF(OR(AND(DAY(LOOKUP($F19,TenantNames,TenantStartDates))&gt;28,DAY(EOMONTH(MM$4,0))=28,DAY(MM$4)=28),AND(DAY(LOOKUP($F19,TenantNames,TenantStartDates))&gt;30,DAY(EOMONTH(MM$4,0))=30,DAY(MM$4)=30),DAY(LOOKUP($F19,TenantNames,TenantStartDates))=DAY(MM$4)),IF((LOOKUP($F19,TenantNames,TenantEndDates)-MM$4)&lt;=31,LOOKUP($F19,TenantNames,TenantTotalRevenues)-SUM($JA19:ML19),LOOKUP($F19,TenantNames,TenantMonthlyRents)),IF(AND((SUMIF($G$4:AHB$4,"&lt;"&amp;MM$4,$G19:AHB19))&gt;SUMIFS(TransactionAmounts,TenantSources,$F19,'Filtered Data'!$C$2:$C23,"&lt;"&amp;MM$4),MM$4&lt;TODAY()),"Late","Occupied")),)))</f>
        <v/>
      </c>
      <c r="MN19" s="33" t="str">
        <f>IF(ISBLANK($F19),,IF(TODAY()=MN$4,"Today",IF(AND(LOOKUP($F19,TenantNames,TenantStartDates)&lt;=MN$4,LOOKUP($F19,TenantNames,TenantEndDates)&gt;=MN$4),IF(OR(AND(DAY(LOOKUP($F19,TenantNames,TenantStartDates))&gt;28,DAY(EOMONTH(MN$4,0))=28,DAY(MN$4)=28),AND(DAY(LOOKUP($F19,TenantNames,TenantStartDates))&gt;30,DAY(EOMONTH(MN$4,0))=30,DAY(MN$4)=30),DAY(LOOKUP($F19,TenantNames,TenantStartDates))=DAY(MN$4)),IF((LOOKUP($F19,TenantNames,TenantEndDates)-MN$4)&lt;=31,LOOKUP($F19,TenantNames,TenantTotalRevenues)-SUM($JA19:MM19),LOOKUP($F19,TenantNames,TenantMonthlyRents)),IF(AND((SUMIF($G$4:AHB$4,"&lt;"&amp;MN$4,$G19:AHB19))&gt;SUMIFS(TransactionAmounts,TenantSources,$F19,'Filtered Data'!$C$2:$C23,"&lt;"&amp;MN$4),MN$4&lt;TODAY()),"Late","Occupied")),)))</f>
        <v/>
      </c>
      <c r="MO19" s="33" t="str">
        <f>IF(ISBLANK($F19),,IF(TODAY()=MO$4,"Today",IF(AND(LOOKUP($F19,TenantNames,TenantStartDates)&lt;=MO$4,LOOKUP($F19,TenantNames,TenantEndDates)&gt;=MO$4),IF(OR(AND(DAY(LOOKUP($F19,TenantNames,TenantStartDates))&gt;28,DAY(EOMONTH(MO$4,0))=28,DAY(MO$4)=28),AND(DAY(LOOKUP($F19,TenantNames,TenantStartDates))&gt;30,DAY(EOMONTH(MO$4,0))=30,DAY(MO$4)=30),DAY(LOOKUP($F19,TenantNames,TenantStartDates))=DAY(MO$4)),IF((LOOKUP($F19,TenantNames,TenantEndDates)-MO$4)&lt;=31,LOOKUP($F19,TenantNames,TenantTotalRevenues)-SUM($JA19:MN19),LOOKUP($F19,TenantNames,TenantMonthlyRents)),IF(AND((SUMIF($G$4:AHB$4,"&lt;"&amp;MO$4,$G19:AHB19))&gt;SUMIFS(TransactionAmounts,TenantSources,$F19,'Filtered Data'!$C$2:$C23,"&lt;"&amp;MO$4),MO$4&lt;TODAY()),"Late","Occupied")),)))</f>
        <v/>
      </c>
      <c r="MP19" s="33" t="str">
        <f>IF(ISBLANK($F19),,IF(TODAY()=MP$4,"Today",IF(AND(LOOKUP($F19,TenantNames,TenantStartDates)&lt;=MP$4,LOOKUP($F19,TenantNames,TenantEndDates)&gt;=MP$4),IF(OR(AND(DAY(LOOKUP($F19,TenantNames,TenantStartDates))&gt;28,DAY(EOMONTH(MP$4,0))=28,DAY(MP$4)=28),AND(DAY(LOOKUP($F19,TenantNames,TenantStartDates))&gt;30,DAY(EOMONTH(MP$4,0))=30,DAY(MP$4)=30),DAY(LOOKUP($F19,TenantNames,TenantStartDates))=DAY(MP$4)),IF((LOOKUP($F19,TenantNames,TenantEndDates)-MP$4)&lt;=31,LOOKUP($F19,TenantNames,TenantTotalRevenues)-SUM($JA19:MO19),LOOKUP($F19,TenantNames,TenantMonthlyRents)),IF(AND((SUMIF($G$4:AHB$4,"&lt;"&amp;MP$4,$G19:AHB19))&gt;SUMIFS(TransactionAmounts,TenantSources,$F19,'Filtered Data'!$C$2:$C23,"&lt;"&amp;MP$4),MP$4&lt;TODAY()),"Late","Occupied")),)))</f>
        <v/>
      </c>
      <c r="MQ19" s="33" t="str">
        <f>IF(ISBLANK($F19),,IF(TODAY()=MQ$4,"Today",IF(AND(LOOKUP($F19,TenantNames,TenantStartDates)&lt;=MQ$4,LOOKUP($F19,TenantNames,TenantEndDates)&gt;=MQ$4),IF(OR(AND(DAY(LOOKUP($F19,TenantNames,TenantStartDates))&gt;28,DAY(EOMONTH(MQ$4,0))=28,DAY(MQ$4)=28),AND(DAY(LOOKUP($F19,TenantNames,TenantStartDates))&gt;30,DAY(EOMONTH(MQ$4,0))=30,DAY(MQ$4)=30),DAY(LOOKUP($F19,TenantNames,TenantStartDates))=DAY(MQ$4)),IF((LOOKUP($F19,TenantNames,TenantEndDates)-MQ$4)&lt;=31,LOOKUP($F19,TenantNames,TenantTotalRevenues)-SUM($JA19:MP19),LOOKUP($F19,TenantNames,TenantMonthlyRents)),IF(AND((SUMIF($G$4:AHB$4,"&lt;"&amp;MQ$4,$G19:AHB19))&gt;SUMIFS(TransactionAmounts,TenantSources,$F19,'Filtered Data'!$C$2:$C23,"&lt;"&amp;MQ$4),MQ$4&lt;TODAY()),"Late","Occupied")),)))</f>
        <v/>
      </c>
      <c r="MR19" s="33" t="str">
        <f>IF(ISBLANK($F19),,IF(TODAY()=MR$4,"Today",IF(AND(LOOKUP($F19,TenantNames,TenantStartDates)&lt;=MR$4,LOOKUP($F19,TenantNames,TenantEndDates)&gt;=MR$4),IF(OR(AND(DAY(LOOKUP($F19,TenantNames,TenantStartDates))&gt;28,DAY(EOMONTH(MR$4,0))=28,DAY(MR$4)=28),AND(DAY(LOOKUP($F19,TenantNames,TenantStartDates))&gt;30,DAY(EOMONTH(MR$4,0))=30,DAY(MR$4)=30),DAY(LOOKUP($F19,TenantNames,TenantStartDates))=DAY(MR$4)),IF((LOOKUP($F19,TenantNames,TenantEndDates)-MR$4)&lt;=31,LOOKUP($F19,TenantNames,TenantTotalRevenues)-SUM($JA19:MQ19),LOOKUP($F19,TenantNames,TenantMonthlyRents)),IF(AND((SUMIF($G$4:AHB$4,"&lt;"&amp;MR$4,$G19:AHB19))&gt;SUMIFS(TransactionAmounts,TenantSources,$F19,'Filtered Data'!$C$2:$C23,"&lt;"&amp;MR$4),MR$4&lt;TODAY()),"Late","Occupied")),)))</f>
        <v/>
      </c>
      <c r="MS19" s="33" t="str">
        <f>IF(ISBLANK($F19),,IF(TODAY()=MS$4,"Today",IF(AND(LOOKUP($F19,TenantNames,TenantStartDates)&lt;=MS$4,LOOKUP($F19,TenantNames,TenantEndDates)&gt;=MS$4),IF(OR(AND(DAY(LOOKUP($F19,TenantNames,TenantStartDates))&gt;28,DAY(EOMONTH(MS$4,0))=28,DAY(MS$4)=28),AND(DAY(LOOKUP($F19,TenantNames,TenantStartDates))&gt;30,DAY(EOMONTH(MS$4,0))=30,DAY(MS$4)=30),DAY(LOOKUP($F19,TenantNames,TenantStartDates))=DAY(MS$4)),IF((LOOKUP($F19,TenantNames,TenantEndDates)-MS$4)&lt;=31,LOOKUP($F19,TenantNames,TenantTotalRevenues)-SUM($JA19:MR19),LOOKUP($F19,TenantNames,TenantMonthlyRents)),IF(AND((SUMIF($G$4:AHB$4,"&lt;"&amp;MS$4,$G19:AHB19))&gt;SUMIFS(TransactionAmounts,TenantSources,$F19,'Filtered Data'!$C$2:$C23,"&lt;"&amp;MS$4),MS$4&lt;TODAY()),"Late","Occupied")),)))</f>
        <v/>
      </c>
      <c r="MT19" s="33" t="str">
        <f>IF(ISBLANK($F19),,IF(TODAY()=MT$4,"Today",IF(AND(LOOKUP($F19,TenantNames,TenantStartDates)&lt;=MT$4,LOOKUP($F19,TenantNames,TenantEndDates)&gt;=MT$4),IF(OR(AND(DAY(LOOKUP($F19,TenantNames,TenantStartDates))&gt;28,DAY(EOMONTH(MT$4,0))=28,DAY(MT$4)=28),AND(DAY(LOOKUP($F19,TenantNames,TenantStartDates))&gt;30,DAY(EOMONTH(MT$4,0))=30,DAY(MT$4)=30),DAY(LOOKUP($F19,TenantNames,TenantStartDates))=DAY(MT$4)),IF((LOOKUP($F19,TenantNames,TenantEndDates)-MT$4)&lt;=31,LOOKUP($F19,TenantNames,TenantTotalRevenues)-SUM($JA19:MS19),LOOKUP($F19,TenantNames,TenantMonthlyRents)),IF(AND((SUMIF($G$4:AHB$4,"&lt;"&amp;MT$4,$G19:AHB19))&gt;SUMIFS(TransactionAmounts,TenantSources,$F19,'Filtered Data'!$C$2:$C23,"&lt;"&amp;MT$4),MT$4&lt;TODAY()),"Late","Occupied")),)))</f>
        <v/>
      </c>
      <c r="MU19" s="33" t="str">
        <f>IF(ISBLANK($F19),,IF(TODAY()=MU$4,"Today",IF(AND(LOOKUP($F19,TenantNames,TenantStartDates)&lt;=MU$4,LOOKUP($F19,TenantNames,TenantEndDates)&gt;=MU$4),IF(OR(AND(DAY(LOOKUP($F19,TenantNames,TenantStartDates))&gt;28,DAY(EOMONTH(MU$4,0))=28,DAY(MU$4)=28),AND(DAY(LOOKUP($F19,TenantNames,TenantStartDates))&gt;30,DAY(EOMONTH(MU$4,0))=30,DAY(MU$4)=30),DAY(LOOKUP($F19,TenantNames,TenantStartDates))=DAY(MU$4)),IF((LOOKUP($F19,TenantNames,TenantEndDates)-MU$4)&lt;=31,LOOKUP($F19,TenantNames,TenantTotalRevenues)-SUM($JA19:MT19),LOOKUP($F19,TenantNames,TenantMonthlyRents)),IF(AND((SUMIF($G$4:AHB$4,"&lt;"&amp;MU$4,$G19:AHB19))&gt;SUMIFS(TransactionAmounts,TenantSources,$F19,'Filtered Data'!$C$2:$C23,"&lt;"&amp;MU$4),MU$4&lt;TODAY()),"Late","Occupied")),)))</f>
        <v/>
      </c>
      <c r="MV19" s="33" t="str">
        <f>IF(ISBLANK($F19),,IF(TODAY()=MV$4,"Today",IF(AND(LOOKUP($F19,TenantNames,TenantStartDates)&lt;=MV$4,LOOKUP($F19,TenantNames,TenantEndDates)&gt;=MV$4),IF(OR(AND(DAY(LOOKUP($F19,TenantNames,TenantStartDates))&gt;28,DAY(EOMONTH(MV$4,0))=28,DAY(MV$4)=28),AND(DAY(LOOKUP($F19,TenantNames,TenantStartDates))&gt;30,DAY(EOMONTH(MV$4,0))=30,DAY(MV$4)=30),DAY(LOOKUP($F19,TenantNames,TenantStartDates))=DAY(MV$4)),IF((LOOKUP($F19,TenantNames,TenantEndDates)-MV$4)&lt;=31,LOOKUP($F19,TenantNames,TenantTotalRevenues)-SUM($JA19:MU19),LOOKUP($F19,TenantNames,TenantMonthlyRents)),IF(AND((SUMIF($G$4:AHB$4,"&lt;"&amp;MV$4,$G19:AHB19))&gt;SUMIFS(TransactionAmounts,TenantSources,$F19,'Filtered Data'!$C$2:$C23,"&lt;"&amp;MV$4),MV$4&lt;TODAY()),"Late","Occupied")),)))</f>
        <v/>
      </c>
      <c r="MW19" s="33" t="str">
        <f>IF(ISBLANK($F19),,IF(TODAY()=MW$4,"Today",IF(AND(LOOKUP($F19,TenantNames,TenantStartDates)&lt;=MW$4,LOOKUP($F19,TenantNames,TenantEndDates)&gt;=MW$4),IF(OR(AND(DAY(LOOKUP($F19,TenantNames,TenantStartDates))&gt;28,DAY(EOMONTH(MW$4,0))=28,DAY(MW$4)=28),AND(DAY(LOOKUP($F19,TenantNames,TenantStartDates))&gt;30,DAY(EOMONTH(MW$4,0))=30,DAY(MW$4)=30),DAY(LOOKUP($F19,TenantNames,TenantStartDates))=DAY(MW$4)),IF((LOOKUP($F19,TenantNames,TenantEndDates)-MW$4)&lt;=31,LOOKUP($F19,TenantNames,TenantTotalRevenues)-SUM($JA19:MV19),LOOKUP($F19,TenantNames,TenantMonthlyRents)),IF(AND((SUMIF($G$4:AHB$4,"&lt;"&amp;MW$4,$G19:AHB19))&gt;SUMIFS(TransactionAmounts,TenantSources,$F19,'Filtered Data'!$C$2:$C23,"&lt;"&amp;MW$4),MW$4&lt;TODAY()),"Late","Occupied")),)))</f>
        <v/>
      </c>
      <c r="MX19" s="33" t="str">
        <f>IF(ISBLANK($F19),,IF(TODAY()=MX$4,"Today",IF(AND(LOOKUP($F19,TenantNames,TenantStartDates)&lt;=MX$4,LOOKUP($F19,TenantNames,TenantEndDates)&gt;=MX$4),IF(OR(AND(DAY(LOOKUP($F19,TenantNames,TenantStartDates))&gt;28,DAY(EOMONTH(MX$4,0))=28,DAY(MX$4)=28),AND(DAY(LOOKUP($F19,TenantNames,TenantStartDates))&gt;30,DAY(EOMONTH(MX$4,0))=30,DAY(MX$4)=30),DAY(LOOKUP($F19,TenantNames,TenantStartDates))=DAY(MX$4)),IF((LOOKUP($F19,TenantNames,TenantEndDates)-MX$4)&lt;=31,LOOKUP($F19,TenantNames,TenantTotalRevenues)-SUM($JA19:MW19),LOOKUP($F19,TenantNames,TenantMonthlyRents)),IF(AND((SUMIF($G$4:AHB$4,"&lt;"&amp;MX$4,$G19:AHB19))&gt;SUMIFS(TransactionAmounts,TenantSources,$F19,'Filtered Data'!$C$2:$C23,"&lt;"&amp;MX$4),MX$4&lt;TODAY()),"Late","Occupied")),)))</f>
        <v/>
      </c>
      <c r="MY19" s="33" t="str">
        <f>IF(ISBLANK($F19),,IF(TODAY()=MY$4,"Today",IF(AND(LOOKUP($F19,TenantNames,TenantStartDates)&lt;=MY$4,LOOKUP($F19,TenantNames,TenantEndDates)&gt;=MY$4),IF(OR(AND(DAY(LOOKUP($F19,TenantNames,TenantStartDates))&gt;28,DAY(EOMONTH(MY$4,0))=28,DAY(MY$4)=28),AND(DAY(LOOKUP($F19,TenantNames,TenantStartDates))&gt;30,DAY(EOMONTH(MY$4,0))=30,DAY(MY$4)=30),DAY(LOOKUP($F19,TenantNames,TenantStartDates))=DAY(MY$4)),IF((LOOKUP($F19,TenantNames,TenantEndDates)-MY$4)&lt;=31,LOOKUP($F19,TenantNames,TenantTotalRevenues)-SUM($JA19:MX19),LOOKUP($F19,TenantNames,TenantMonthlyRents)),IF(AND((SUMIF($G$4:AHB$4,"&lt;"&amp;MY$4,$G19:AHB19))&gt;SUMIFS(TransactionAmounts,TenantSources,$F19,'Filtered Data'!$C$2:$C23,"&lt;"&amp;MY$4),MY$4&lt;TODAY()),"Late","Occupied")),)))</f>
        <v/>
      </c>
      <c r="MZ19" s="33" t="str">
        <f>IF(ISBLANK($F19),,IF(TODAY()=MZ$4,"Today",IF(AND(LOOKUP($F19,TenantNames,TenantStartDates)&lt;=MZ$4,LOOKUP($F19,TenantNames,TenantEndDates)&gt;=MZ$4),IF(OR(AND(DAY(LOOKUP($F19,TenantNames,TenantStartDates))&gt;28,DAY(EOMONTH(MZ$4,0))=28,DAY(MZ$4)=28),AND(DAY(LOOKUP($F19,TenantNames,TenantStartDates))&gt;30,DAY(EOMONTH(MZ$4,0))=30,DAY(MZ$4)=30),DAY(LOOKUP($F19,TenantNames,TenantStartDates))=DAY(MZ$4)),IF((LOOKUP($F19,TenantNames,TenantEndDates)-MZ$4)&lt;=31,LOOKUP($F19,TenantNames,TenantTotalRevenues)-SUM($JA19:MY19),LOOKUP($F19,TenantNames,TenantMonthlyRents)),IF(AND((SUMIF($G$4:AHB$4,"&lt;"&amp;MZ$4,$G19:AHB19))&gt;SUMIFS(TransactionAmounts,TenantSources,$F19,'Filtered Data'!$C$2:$C23,"&lt;"&amp;MZ$4),MZ$4&lt;TODAY()),"Late","Occupied")),)))</f>
        <v/>
      </c>
      <c r="NA19" s="33" t="str">
        <f>IF(ISBLANK($F19),,IF(TODAY()=NA$4,"Today",IF(AND(LOOKUP($F19,TenantNames,TenantStartDates)&lt;=NA$4,LOOKUP($F19,TenantNames,TenantEndDates)&gt;=NA$4),IF(OR(AND(DAY(LOOKUP($F19,TenantNames,TenantStartDates))&gt;28,DAY(EOMONTH(NA$4,0))=28,DAY(NA$4)=28),AND(DAY(LOOKUP($F19,TenantNames,TenantStartDates))&gt;30,DAY(EOMONTH(NA$4,0))=30,DAY(NA$4)=30),DAY(LOOKUP($F19,TenantNames,TenantStartDates))=DAY(NA$4)),IF((LOOKUP($F19,TenantNames,TenantEndDates)-NA$4)&lt;=31,LOOKUP($F19,TenantNames,TenantTotalRevenues)-SUM($JA19:MZ19),LOOKUP($F19,TenantNames,TenantMonthlyRents)),IF(AND((SUMIF($G$4:AHB$4,"&lt;"&amp;NA$4,$G19:AHB19))&gt;SUMIFS(TransactionAmounts,TenantSources,$F19,'Filtered Data'!$C$2:$C23,"&lt;"&amp;NA$4),NA$4&lt;TODAY()),"Late","Occupied")),)))</f>
        <v/>
      </c>
      <c r="NB19" s="33" t="str">
        <f>IF(ISBLANK($F19),,IF(TODAY()=NB$4,"Today",IF(AND(LOOKUP($F19,TenantNames,TenantStartDates)&lt;=NB$4,LOOKUP($F19,TenantNames,TenantEndDates)&gt;=NB$4),IF(OR(AND(DAY(LOOKUP($F19,TenantNames,TenantStartDates))&gt;28,DAY(EOMONTH(NB$4,0))=28,DAY(NB$4)=28),AND(DAY(LOOKUP($F19,TenantNames,TenantStartDates))&gt;30,DAY(EOMONTH(NB$4,0))=30,DAY(NB$4)=30),DAY(LOOKUP($F19,TenantNames,TenantStartDates))=DAY(NB$4)),IF((LOOKUP($F19,TenantNames,TenantEndDates)-NB$4)&lt;=31,LOOKUP($F19,TenantNames,TenantTotalRevenues)-SUM($JA19:NA19),LOOKUP($F19,TenantNames,TenantMonthlyRents)),IF(AND((SUMIF($G$4:AHB$4,"&lt;"&amp;NB$4,$G19:AHB19))&gt;SUMIFS(TransactionAmounts,TenantSources,$F19,'Filtered Data'!$C$2:$C23,"&lt;"&amp;NB$4),NB$4&lt;TODAY()),"Late","Occupied")),)))</f>
        <v/>
      </c>
      <c r="NC19" s="33" t="str">
        <f>IF(ISBLANK($F19),,IF(TODAY()=NC$4,"Today",IF(AND(LOOKUP($F19,TenantNames,TenantStartDates)&lt;=NC$4,LOOKUP($F19,TenantNames,TenantEndDates)&gt;=NC$4),IF(OR(AND(DAY(LOOKUP($F19,TenantNames,TenantStartDates))&gt;28,DAY(EOMONTH(NC$4,0))=28,DAY(NC$4)=28),AND(DAY(LOOKUP($F19,TenantNames,TenantStartDates))&gt;30,DAY(EOMONTH(NC$4,0))=30,DAY(NC$4)=30),DAY(LOOKUP($F19,TenantNames,TenantStartDates))=DAY(NC$4)),IF((LOOKUP($F19,TenantNames,TenantEndDates)-NC$4)&lt;=31,LOOKUP($F19,TenantNames,TenantTotalRevenues)-SUM($JA19:NB19),LOOKUP($F19,TenantNames,TenantMonthlyRents)),IF(AND((SUMIF($G$4:AHB$4,"&lt;"&amp;NC$4,$G19:AHB19))&gt;SUMIFS(TransactionAmounts,TenantSources,$F19,'Filtered Data'!$C$2:$C23,"&lt;"&amp;NC$4),NC$4&lt;TODAY()),"Late","Occupied")),)))</f>
        <v/>
      </c>
      <c r="ND19" s="33" t="str">
        <f>IF(ISBLANK($F19),,IF(TODAY()=ND$4,"Today",IF(AND(LOOKUP($F19,TenantNames,TenantStartDates)&lt;=ND$4,LOOKUP($F19,TenantNames,TenantEndDates)&gt;=ND$4),IF(OR(AND(DAY(LOOKUP($F19,TenantNames,TenantStartDates))&gt;28,DAY(EOMONTH(ND$4,0))=28,DAY(ND$4)=28),AND(DAY(LOOKUP($F19,TenantNames,TenantStartDates))&gt;30,DAY(EOMONTH(ND$4,0))=30,DAY(ND$4)=30),DAY(LOOKUP($F19,TenantNames,TenantStartDates))=DAY(ND$4)),IF((LOOKUP($F19,TenantNames,TenantEndDates)-ND$4)&lt;=31,LOOKUP($F19,TenantNames,TenantTotalRevenues)-SUM($JA19:NC19),LOOKUP($F19,TenantNames,TenantMonthlyRents)),IF(AND((SUMIF($G$4:AHB$4,"&lt;"&amp;ND$4,$G19:AHB19))&gt;SUMIFS(TransactionAmounts,TenantSources,$F19,'Filtered Data'!$C$2:$C23,"&lt;"&amp;ND$4),ND$4&lt;TODAY()),"Late","Occupied")),)))</f>
        <v/>
      </c>
      <c r="NE19" s="33" t="str">
        <f>IF(ISBLANK($F19),,IF(TODAY()=NE$4,"Today",IF(AND(LOOKUP($F19,TenantNames,TenantStartDates)&lt;=NE$4,LOOKUP($F19,TenantNames,TenantEndDates)&gt;=NE$4),IF(OR(AND(DAY(LOOKUP($F19,TenantNames,TenantStartDates))&gt;28,DAY(EOMONTH(NE$4,0))=28,DAY(NE$4)=28),AND(DAY(LOOKUP($F19,TenantNames,TenantStartDates))&gt;30,DAY(EOMONTH(NE$4,0))=30,DAY(NE$4)=30),DAY(LOOKUP($F19,TenantNames,TenantStartDates))=DAY(NE$4)),IF((LOOKUP($F19,TenantNames,TenantEndDates)-NE$4)&lt;=31,LOOKUP($F19,TenantNames,TenantTotalRevenues)-SUM($JA19:ND19),LOOKUP($F19,TenantNames,TenantMonthlyRents)),IF(AND((SUMIF($G$4:AHB$4,"&lt;"&amp;NE$4,$G19:AHB19))&gt;SUMIFS(TransactionAmounts,TenantSources,$F19,'Filtered Data'!$C$2:$C23,"&lt;"&amp;NE$4),NE$4&lt;TODAY()),"Late","Occupied")),)))</f>
        <v/>
      </c>
      <c r="NF19" s="33" t="str">
        <f>IF(ISBLANK($F19),,IF(TODAY()=NF$4,"Today",IF(AND(LOOKUP($F19,TenantNames,TenantStartDates)&lt;=NF$4,LOOKUP($F19,TenantNames,TenantEndDates)&gt;=NF$4),IF(OR(AND(DAY(LOOKUP($F19,TenantNames,TenantStartDates))&gt;28,DAY(EOMONTH(NF$4,0))=28,DAY(NF$4)=28),AND(DAY(LOOKUP($F19,TenantNames,TenantStartDates))&gt;30,DAY(EOMONTH(NF$4,0))=30,DAY(NF$4)=30),DAY(LOOKUP($F19,TenantNames,TenantStartDates))=DAY(NF$4)),IF((LOOKUP($F19,TenantNames,TenantEndDates)-NF$4)&lt;=31,LOOKUP($F19,TenantNames,TenantTotalRevenues)-SUM($JA19:NE19),LOOKUP($F19,TenantNames,TenantMonthlyRents)),IF(AND((SUMIF($G$4:AHB$4,"&lt;"&amp;NF$4,$G19:AHB19))&gt;SUMIFS(TransactionAmounts,TenantSources,$F19,'Filtered Data'!$C$2:$C23,"&lt;"&amp;NF$4),NF$4&lt;TODAY()),"Late","Occupied")),)))</f>
        <v/>
      </c>
      <c r="NG19" s="33" t="str">
        <f>IF(ISBLANK($F19),,IF(TODAY()=NG$4,"Today",IF(AND(LOOKUP($F19,TenantNames,TenantStartDates)&lt;=NG$4,LOOKUP($F19,TenantNames,TenantEndDates)&gt;=NG$4),IF(OR(AND(DAY(LOOKUP($F19,TenantNames,TenantStartDates))&gt;28,DAY(EOMONTH(NG$4,0))=28,DAY(NG$4)=28),AND(DAY(LOOKUP($F19,TenantNames,TenantStartDates))&gt;30,DAY(EOMONTH(NG$4,0))=30,DAY(NG$4)=30),DAY(LOOKUP($F19,TenantNames,TenantStartDates))=DAY(NG$4)),IF((LOOKUP($F19,TenantNames,TenantEndDates)-NG$4)&lt;=31,LOOKUP($F19,TenantNames,TenantTotalRevenues)-SUM($JA19:NF19),LOOKUP($F19,TenantNames,TenantMonthlyRents)),IF(AND((SUMIF($G$4:AHB$4,"&lt;"&amp;NG$4,$G19:AHB19))&gt;SUMIFS(TransactionAmounts,TenantSources,$F19,'Filtered Data'!$C$2:$C23,"&lt;"&amp;NG$4),NG$4&lt;TODAY()),"Late","Occupied")),)))</f>
        <v/>
      </c>
      <c r="NH19" s="33" t="str">
        <f>IF(ISBLANK($F19),,IF(TODAY()=NH$4,"Today",IF(AND(LOOKUP($F19,TenantNames,TenantStartDates)&lt;=NH$4,LOOKUP($F19,TenantNames,TenantEndDates)&gt;=NH$4),IF(OR(AND(DAY(LOOKUP($F19,TenantNames,TenantStartDates))&gt;28,DAY(EOMONTH(NH$4,0))=28,DAY(NH$4)=28),AND(DAY(LOOKUP($F19,TenantNames,TenantStartDates))&gt;30,DAY(EOMONTH(NH$4,0))=30,DAY(NH$4)=30),DAY(LOOKUP($F19,TenantNames,TenantStartDates))=DAY(NH$4)),IF((LOOKUP($F19,TenantNames,TenantEndDates)-NH$4)&lt;=31,LOOKUP($F19,TenantNames,TenantTotalRevenues)-SUM($JA19:NG19),LOOKUP($F19,TenantNames,TenantMonthlyRents)),IF(AND((SUMIF($G$4:AHB$4,"&lt;"&amp;NH$4,$G19:AHB19))&gt;SUMIFS(TransactionAmounts,TenantSources,$F19,'Filtered Data'!$C$2:$C23,"&lt;"&amp;NH$4),NH$4&lt;TODAY()),"Late","Occupied")),)))</f>
        <v/>
      </c>
      <c r="NI19" s="33" t="str">
        <f>IF(ISBLANK($F19),,IF(TODAY()=NI$4,"Today",IF(AND(LOOKUP($F19,TenantNames,TenantStartDates)&lt;=NI$4,LOOKUP($F19,TenantNames,TenantEndDates)&gt;=NI$4),IF(OR(AND(DAY(LOOKUP($F19,TenantNames,TenantStartDates))&gt;28,DAY(EOMONTH(NI$4,0))=28,DAY(NI$4)=28),AND(DAY(LOOKUP($F19,TenantNames,TenantStartDates))&gt;30,DAY(EOMONTH(NI$4,0))=30,DAY(NI$4)=30),DAY(LOOKUP($F19,TenantNames,TenantStartDates))=DAY(NI$4)),IF((LOOKUP($F19,TenantNames,TenantEndDates)-NI$4)&lt;=31,LOOKUP($F19,TenantNames,TenantTotalRevenues)-SUM($JA19:NH19),LOOKUP($F19,TenantNames,TenantMonthlyRents)),IF(AND((SUMIF($G$4:AHB$4,"&lt;"&amp;NI$4,$G19:AHB19))&gt;SUMIFS(TransactionAmounts,TenantSources,$F19,'Filtered Data'!$C$2:$C23,"&lt;"&amp;NI$4),NI$4&lt;TODAY()),"Late","Occupied")),)))</f>
        <v/>
      </c>
      <c r="NJ19" s="33" t="str">
        <f>IF(ISBLANK($F19),,IF(TODAY()=NJ$4,"Today",IF(AND(LOOKUP($F19,TenantNames,TenantStartDates)&lt;=NJ$4,LOOKUP($F19,TenantNames,TenantEndDates)&gt;=NJ$4),IF(OR(AND(DAY(LOOKUP($F19,TenantNames,TenantStartDates))&gt;28,DAY(EOMONTH(NJ$4,0))=28,DAY(NJ$4)=28),AND(DAY(LOOKUP($F19,TenantNames,TenantStartDates))&gt;30,DAY(EOMONTH(NJ$4,0))=30,DAY(NJ$4)=30),DAY(LOOKUP($F19,TenantNames,TenantStartDates))=DAY(NJ$4)),IF((LOOKUP($F19,TenantNames,TenantEndDates)-NJ$4)&lt;=31,LOOKUP($F19,TenantNames,TenantTotalRevenues)-SUM($JA19:NI19),LOOKUP($F19,TenantNames,TenantMonthlyRents)),IF(AND((SUMIF($G$4:AHB$4,"&lt;"&amp;NJ$4,$G19:AHB19))&gt;SUMIFS(TransactionAmounts,TenantSources,$F19,'Filtered Data'!$C$2:$C23,"&lt;"&amp;NJ$4),NJ$4&lt;TODAY()),"Late","Occupied")),)))</f>
        <v/>
      </c>
      <c r="NK19" s="33" t="str">
        <f>IF(ISBLANK($F19),,IF(TODAY()=NK$4,"Today",IF(AND(LOOKUP($F19,TenantNames,TenantStartDates)&lt;=NK$4,LOOKUP($F19,TenantNames,TenantEndDates)&gt;=NK$4),IF(OR(AND(DAY(LOOKUP($F19,TenantNames,TenantStartDates))&gt;28,DAY(EOMONTH(NK$4,0))=28,DAY(NK$4)=28),AND(DAY(LOOKUP($F19,TenantNames,TenantStartDates))&gt;30,DAY(EOMONTH(NK$4,0))=30,DAY(NK$4)=30),DAY(LOOKUP($F19,TenantNames,TenantStartDates))=DAY(NK$4)),IF((LOOKUP($F19,TenantNames,TenantEndDates)-NK$4)&lt;=31,LOOKUP($F19,TenantNames,TenantTotalRevenues)-SUM($JA19:NJ19),LOOKUP($F19,TenantNames,TenantMonthlyRents)),IF(AND((SUMIF($G$4:AHB$4,"&lt;"&amp;NK$4,$G19:AHB19))&gt;SUMIFS(TransactionAmounts,TenantSources,$F19,'Filtered Data'!$C$2:$C23,"&lt;"&amp;NK$4),NK$4&lt;TODAY()),"Late","Occupied")),)))</f>
        <v/>
      </c>
      <c r="NL19" s="33" t="str">
        <f>IF(ISBLANK($F19),,IF(TODAY()=NL$4,"Today",IF(AND(LOOKUP($F19,TenantNames,TenantStartDates)&lt;=NL$4,LOOKUP($F19,TenantNames,TenantEndDates)&gt;=NL$4),IF(OR(AND(DAY(LOOKUP($F19,TenantNames,TenantStartDates))&gt;28,DAY(EOMONTH(NL$4,0))=28,DAY(NL$4)=28),AND(DAY(LOOKUP($F19,TenantNames,TenantStartDates))&gt;30,DAY(EOMONTH(NL$4,0))=30,DAY(NL$4)=30),DAY(LOOKUP($F19,TenantNames,TenantStartDates))=DAY(NL$4)),IF((LOOKUP($F19,TenantNames,TenantEndDates)-NL$4)&lt;=31,LOOKUP($F19,TenantNames,TenantTotalRevenues)-SUM($JA19:NK19),LOOKUP($F19,TenantNames,TenantMonthlyRents)),IF(AND((SUMIF($G$4:AHB$4,"&lt;"&amp;NL$4,$G19:AHB19))&gt;SUMIFS(TransactionAmounts,TenantSources,$F19,'Filtered Data'!$C$2:$C23,"&lt;"&amp;NL$4),NL$4&lt;TODAY()),"Late","Occupied")),)))</f>
        <v/>
      </c>
      <c r="NM19" s="33" t="str">
        <f>IF(ISBLANK($F19),,IF(TODAY()=NM$4,"Today",IF(AND(LOOKUP($F19,TenantNames,TenantStartDates)&lt;=NM$4,LOOKUP($F19,TenantNames,TenantEndDates)&gt;=NM$4),IF(OR(AND(DAY(LOOKUP($F19,TenantNames,TenantStartDates))&gt;28,DAY(EOMONTH(NM$4,0))=28,DAY(NM$4)=28),AND(DAY(LOOKUP($F19,TenantNames,TenantStartDates))&gt;30,DAY(EOMONTH(NM$4,0))=30,DAY(NM$4)=30),DAY(LOOKUP($F19,TenantNames,TenantStartDates))=DAY(NM$4)),IF((LOOKUP($F19,TenantNames,TenantEndDates)-NM$4)&lt;=31,LOOKUP($F19,TenantNames,TenantTotalRevenues)-SUM($JA19:NL19),LOOKUP($F19,TenantNames,TenantMonthlyRents)),IF(AND((SUMIF($G$4:AHB$4,"&lt;"&amp;NM$4,$G19:AHB19))&gt;SUMIFS(TransactionAmounts,TenantSources,$F19,'Filtered Data'!$C$2:$C23,"&lt;"&amp;NM$4),NM$4&lt;TODAY()),"Late","Occupied")),)))</f>
        <v/>
      </c>
      <c r="NN19" s="33" t="str">
        <f>IF(ISBLANK($F19),,IF(TODAY()=NN$4,"Today",IF(AND(LOOKUP($F19,TenantNames,TenantStartDates)&lt;=NN$4,LOOKUP($F19,TenantNames,TenantEndDates)&gt;=NN$4),IF(OR(AND(DAY(LOOKUP($F19,TenantNames,TenantStartDates))&gt;28,DAY(EOMONTH(NN$4,0))=28,DAY(NN$4)=28),AND(DAY(LOOKUP($F19,TenantNames,TenantStartDates))&gt;30,DAY(EOMONTH(NN$4,0))=30,DAY(NN$4)=30),DAY(LOOKUP($F19,TenantNames,TenantStartDates))=DAY(NN$4)),IF((LOOKUP($F19,TenantNames,TenantEndDates)-NN$4)&lt;=31,LOOKUP($F19,TenantNames,TenantTotalRevenues)-SUM($JA19:NM19),LOOKUP($F19,TenantNames,TenantMonthlyRents)),IF(AND((SUMIF($G$4:AHB$4,"&lt;"&amp;NN$4,$G19:AHB19))&gt;SUMIFS(TransactionAmounts,TenantSources,$F19,'Filtered Data'!$C$2:$C23,"&lt;"&amp;NN$4),NN$4&lt;TODAY()),"Late","Occupied")),)))</f>
        <v/>
      </c>
      <c r="NO19" s="33" t="str">
        <f>IF(ISBLANK($F19),,IF(TODAY()=NO$4,"Today",IF(AND(LOOKUP($F19,TenantNames,TenantStartDates)&lt;=NO$4,LOOKUP($F19,TenantNames,TenantEndDates)&gt;=NO$4),IF(OR(AND(DAY(LOOKUP($F19,TenantNames,TenantStartDates))&gt;28,DAY(EOMONTH(NO$4,0))=28,DAY(NO$4)=28),AND(DAY(LOOKUP($F19,TenantNames,TenantStartDates))&gt;30,DAY(EOMONTH(NO$4,0))=30,DAY(NO$4)=30),DAY(LOOKUP($F19,TenantNames,TenantStartDates))=DAY(NO$4)),IF((LOOKUP($F19,TenantNames,TenantEndDates)-NO$4)&lt;=31,LOOKUP($F19,TenantNames,TenantTotalRevenues)-SUM($JA19:NN19),LOOKUP($F19,TenantNames,TenantMonthlyRents)),IF(AND((SUMIF($G$4:AHB$4,"&lt;"&amp;NO$4,$G19:AHB19))&gt;SUMIFS(TransactionAmounts,TenantSources,$F19,'Filtered Data'!$C$2:$C23,"&lt;"&amp;NO$4),NO$4&lt;TODAY()),"Late","Occupied")),)))</f>
        <v/>
      </c>
      <c r="NP19" s="33" t="str">
        <f>IF(ISBLANK($F19),,IF(TODAY()=NP$4,"Today",IF(AND(LOOKUP($F19,TenantNames,TenantStartDates)&lt;=NP$4,LOOKUP($F19,TenantNames,TenantEndDates)&gt;=NP$4),IF(OR(AND(DAY(LOOKUP($F19,TenantNames,TenantStartDates))&gt;28,DAY(EOMONTH(NP$4,0))=28,DAY(NP$4)=28),AND(DAY(LOOKUP($F19,TenantNames,TenantStartDates))&gt;30,DAY(EOMONTH(NP$4,0))=30,DAY(NP$4)=30),DAY(LOOKUP($F19,TenantNames,TenantStartDates))=DAY(NP$4)),IF((LOOKUP($F19,TenantNames,TenantEndDates)-NP$4)&lt;=31,LOOKUP($F19,TenantNames,TenantTotalRevenues)-SUM($JA19:NO19),LOOKUP($F19,TenantNames,TenantMonthlyRents)),IF(AND((SUMIF($G$4:AHB$4,"&lt;"&amp;NP$4,$G19:AHB19))&gt;SUMIFS(TransactionAmounts,TenantSources,$F19,'Filtered Data'!$C$2:$C23,"&lt;"&amp;NP$4),NP$4&lt;TODAY()),"Late","Occupied")),)))</f>
        <v/>
      </c>
      <c r="NQ19" s="33" t="str">
        <f>IF(ISBLANK($F19),,IF(TODAY()=NQ$4,"Today",IF(AND(LOOKUP($F19,TenantNames,TenantStartDates)&lt;=NQ$4,LOOKUP($F19,TenantNames,TenantEndDates)&gt;=NQ$4),IF(OR(AND(DAY(LOOKUP($F19,TenantNames,TenantStartDates))&gt;28,DAY(EOMONTH(NQ$4,0))=28,DAY(NQ$4)=28),AND(DAY(LOOKUP($F19,TenantNames,TenantStartDates))&gt;30,DAY(EOMONTH(NQ$4,0))=30,DAY(NQ$4)=30),DAY(LOOKUP($F19,TenantNames,TenantStartDates))=DAY(NQ$4)),IF((LOOKUP($F19,TenantNames,TenantEndDates)-NQ$4)&lt;=31,LOOKUP($F19,TenantNames,TenantTotalRevenues)-SUM($JA19:NP19),LOOKUP($F19,TenantNames,TenantMonthlyRents)),IF(AND((SUMIF($G$4:AHB$4,"&lt;"&amp;NQ$4,$G19:AHB19))&gt;SUMIFS(TransactionAmounts,TenantSources,$F19,'Filtered Data'!$C$2:$C23,"&lt;"&amp;NQ$4),NQ$4&lt;TODAY()),"Late","Occupied")),)))</f>
        <v/>
      </c>
      <c r="NR19" s="33" t="str">
        <f>IF(ISBLANK($F19),,IF(TODAY()=NR$4,"Today",IF(AND(LOOKUP($F19,TenantNames,TenantStartDates)&lt;=NR$4,LOOKUP($F19,TenantNames,TenantEndDates)&gt;=NR$4),IF(OR(AND(DAY(LOOKUP($F19,TenantNames,TenantStartDates))&gt;28,DAY(EOMONTH(NR$4,0))=28,DAY(NR$4)=28),AND(DAY(LOOKUP($F19,TenantNames,TenantStartDates))&gt;30,DAY(EOMONTH(NR$4,0))=30,DAY(NR$4)=30),DAY(LOOKUP($F19,TenantNames,TenantStartDates))=DAY(NR$4)),IF((LOOKUP($F19,TenantNames,TenantEndDates)-NR$4)&lt;=31,LOOKUP($F19,TenantNames,TenantTotalRevenues)-SUM($JA19:NQ19),LOOKUP($F19,TenantNames,TenantMonthlyRents)),IF(AND((SUMIF($G$4:AHB$4,"&lt;"&amp;NR$4,$G19:AHB19))&gt;SUMIFS(TransactionAmounts,TenantSources,$F19,'Filtered Data'!$C$2:$C23,"&lt;"&amp;NR$4),NR$4&lt;TODAY()),"Late","Occupied")),)))</f>
        <v/>
      </c>
      <c r="NS19" s="33" t="str">
        <f>IF(ISBLANK($F19),,IF(TODAY()=NS$4,"Today",IF(AND(LOOKUP($F19,TenantNames,TenantStartDates)&lt;=NS$4,LOOKUP($F19,TenantNames,TenantEndDates)&gt;=NS$4),IF(OR(AND(DAY(LOOKUP($F19,TenantNames,TenantStartDates))&gt;28,DAY(EOMONTH(NS$4,0))=28,DAY(NS$4)=28),AND(DAY(LOOKUP($F19,TenantNames,TenantStartDates))&gt;30,DAY(EOMONTH(NS$4,0))=30,DAY(NS$4)=30),DAY(LOOKUP($F19,TenantNames,TenantStartDates))=DAY(NS$4)),IF((LOOKUP($F19,TenantNames,TenantEndDates)-NS$4)&lt;=31,LOOKUP($F19,TenantNames,TenantTotalRevenues)-SUM($JA19:NR19),LOOKUP($F19,TenantNames,TenantMonthlyRents)),IF(AND((SUMIF($G$4:AHB$4,"&lt;"&amp;NS$4,$G19:AHB19))&gt;SUMIFS(TransactionAmounts,TenantSources,$F19,'Filtered Data'!$C$2:$C23,"&lt;"&amp;NS$4),NS$4&lt;TODAY()),"Late","Occupied")),)))</f>
        <v/>
      </c>
      <c r="NT19" s="33" t="str">
        <f>IF(ISBLANK($F19),,IF(TODAY()=NT$4,"Today",IF(AND(LOOKUP($F19,TenantNames,TenantStartDates)&lt;=NT$4,LOOKUP($F19,TenantNames,TenantEndDates)&gt;=NT$4),IF(OR(AND(DAY(LOOKUP($F19,TenantNames,TenantStartDates))&gt;28,DAY(EOMONTH(NT$4,0))=28,DAY(NT$4)=28),AND(DAY(LOOKUP($F19,TenantNames,TenantStartDates))&gt;30,DAY(EOMONTH(NT$4,0))=30,DAY(NT$4)=30),DAY(LOOKUP($F19,TenantNames,TenantStartDates))=DAY(NT$4)),IF((LOOKUP($F19,TenantNames,TenantEndDates)-NT$4)&lt;=31,LOOKUP($F19,TenantNames,TenantTotalRevenues)-SUM($JA19:NS19),LOOKUP($F19,TenantNames,TenantMonthlyRents)),IF(AND((SUMIF($G$4:AHB$4,"&lt;"&amp;NT$4,$G19:AHB19))&gt;SUMIFS(TransactionAmounts,TenantSources,$F19,'Filtered Data'!$C$2:$C23,"&lt;"&amp;NT$4),NT$4&lt;TODAY()),"Late","Occupied")),)))</f>
        <v/>
      </c>
      <c r="NU19" s="33" t="str">
        <f>IF(ISBLANK($F19),,IF(TODAY()=NU$4,"Today",IF(AND(LOOKUP($F19,TenantNames,TenantStartDates)&lt;=NU$4,LOOKUP($F19,TenantNames,TenantEndDates)&gt;=NU$4),IF(OR(AND(DAY(LOOKUP($F19,TenantNames,TenantStartDates))&gt;28,DAY(EOMONTH(NU$4,0))=28,DAY(NU$4)=28),AND(DAY(LOOKUP($F19,TenantNames,TenantStartDates))&gt;30,DAY(EOMONTH(NU$4,0))=30,DAY(NU$4)=30),DAY(LOOKUP($F19,TenantNames,TenantStartDates))=DAY(NU$4)),IF((LOOKUP($F19,TenantNames,TenantEndDates)-NU$4)&lt;=31,LOOKUP($F19,TenantNames,TenantTotalRevenues)-SUM($JA19:NT19),LOOKUP($F19,TenantNames,TenantMonthlyRents)),IF(AND((SUMIF($G$4:AHB$4,"&lt;"&amp;NU$4,$G19:AHB19))&gt;SUMIFS(TransactionAmounts,TenantSources,$F19,'Filtered Data'!$C$2:$C23,"&lt;"&amp;NU$4),NU$4&lt;TODAY()),"Late","Occupied")),)))</f>
        <v/>
      </c>
      <c r="NV19" s="33" t="str">
        <f>IF(ISBLANK($F19),,IF(TODAY()=NV$4,"Today",IF(AND(LOOKUP($F19,TenantNames,TenantStartDates)&lt;=NV$4,LOOKUP($F19,TenantNames,TenantEndDates)&gt;=NV$4),IF(OR(AND(DAY(LOOKUP($F19,TenantNames,TenantStartDates))&gt;28,DAY(EOMONTH(NV$4,0))=28,DAY(NV$4)=28),AND(DAY(LOOKUP($F19,TenantNames,TenantStartDates))&gt;30,DAY(EOMONTH(NV$4,0))=30,DAY(NV$4)=30),DAY(LOOKUP($F19,TenantNames,TenantStartDates))=DAY(NV$4)),IF((LOOKUP($F19,TenantNames,TenantEndDates)-NV$4)&lt;=31,LOOKUP($F19,TenantNames,TenantTotalRevenues)-SUM($JA19:NU19),LOOKUP($F19,TenantNames,TenantMonthlyRents)),IF(AND((SUMIF($G$4:AHB$4,"&lt;"&amp;NV$4,$G19:AHB19))&gt;SUMIFS(TransactionAmounts,TenantSources,$F19,'Filtered Data'!$C$2:$C23,"&lt;"&amp;NV$4),NV$4&lt;TODAY()),"Late","Occupied")),)))</f>
        <v/>
      </c>
      <c r="NW19" s="33" t="str">
        <f>IF(ISBLANK($F19),,IF(TODAY()=NW$4,"Today",IF(AND(LOOKUP($F19,TenantNames,TenantStartDates)&lt;=NW$4,LOOKUP($F19,TenantNames,TenantEndDates)&gt;=NW$4),IF(OR(AND(DAY(LOOKUP($F19,TenantNames,TenantStartDates))&gt;28,DAY(EOMONTH(NW$4,0))=28,DAY(NW$4)=28),AND(DAY(LOOKUP($F19,TenantNames,TenantStartDates))&gt;30,DAY(EOMONTH(NW$4,0))=30,DAY(NW$4)=30),DAY(LOOKUP($F19,TenantNames,TenantStartDates))=DAY(NW$4)),IF((LOOKUP($F19,TenantNames,TenantEndDates)-NW$4)&lt;=31,LOOKUP($F19,TenantNames,TenantTotalRevenues)-SUM($JA19:NV19),LOOKUP($F19,TenantNames,TenantMonthlyRents)),IF(AND((SUMIF($G$4:AHB$4,"&lt;"&amp;NW$4,$G19:AHB19))&gt;SUMIFS(TransactionAmounts,TenantSources,$F19,'Filtered Data'!$C$2:$C23,"&lt;"&amp;NW$4),NW$4&lt;TODAY()),"Late","Occupied")),)))</f>
        <v/>
      </c>
      <c r="NX19" s="33" t="str">
        <f>IF(ISBLANK($F19),,IF(TODAY()=NX$4,"Today",IF(AND(LOOKUP($F19,TenantNames,TenantStartDates)&lt;=NX$4,LOOKUP($F19,TenantNames,TenantEndDates)&gt;=NX$4),IF(OR(AND(DAY(LOOKUP($F19,TenantNames,TenantStartDates))&gt;28,DAY(EOMONTH(NX$4,0))=28,DAY(NX$4)=28),AND(DAY(LOOKUP($F19,TenantNames,TenantStartDates))&gt;30,DAY(EOMONTH(NX$4,0))=30,DAY(NX$4)=30),DAY(LOOKUP($F19,TenantNames,TenantStartDates))=DAY(NX$4)),IF((LOOKUP($F19,TenantNames,TenantEndDates)-NX$4)&lt;=31,LOOKUP($F19,TenantNames,TenantTotalRevenues)-SUM($JA19:NW19),LOOKUP($F19,TenantNames,TenantMonthlyRents)),IF(AND((SUMIF($G$4:AHB$4,"&lt;"&amp;NX$4,$G19:AHB19))&gt;SUMIFS(TransactionAmounts,TenantSources,$F19,'Filtered Data'!$C$2:$C23,"&lt;"&amp;NX$4),NX$4&lt;TODAY()),"Late","Occupied")),)))</f>
        <v/>
      </c>
      <c r="NY19" s="33" t="str">
        <f>IF(ISBLANK($F19),,IF(TODAY()=NY$4,"Today",IF(AND(LOOKUP($F19,TenantNames,TenantStartDates)&lt;=NY$4,LOOKUP($F19,TenantNames,TenantEndDates)&gt;=NY$4),IF(OR(AND(DAY(LOOKUP($F19,TenantNames,TenantStartDates))&gt;28,DAY(EOMONTH(NY$4,0))=28,DAY(NY$4)=28),AND(DAY(LOOKUP($F19,TenantNames,TenantStartDates))&gt;30,DAY(EOMONTH(NY$4,0))=30,DAY(NY$4)=30),DAY(LOOKUP($F19,TenantNames,TenantStartDates))=DAY(NY$4)),IF((LOOKUP($F19,TenantNames,TenantEndDates)-NY$4)&lt;=31,LOOKUP($F19,TenantNames,TenantTotalRevenues)-SUM($JA19:NX19),LOOKUP($F19,TenantNames,TenantMonthlyRents)),IF(AND((SUMIF($G$4:AHB$4,"&lt;"&amp;NY$4,$G19:AHB19))&gt;SUMIFS(TransactionAmounts,TenantSources,$F19,'Filtered Data'!$C$2:$C23,"&lt;"&amp;NY$4),NY$4&lt;TODAY()),"Late","Occupied")),)))</f>
        <v/>
      </c>
      <c r="NZ19" s="33" t="str">
        <f>IF(ISBLANK($F19),,IF(TODAY()=NZ$4,"Today",IF(AND(LOOKUP($F19,TenantNames,TenantStartDates)&lt;=NZ$4,LOOKUP($F19,TenantNames,TenantEndDates)&gt;=NZ$4),IF(OR(AND(DAY(LOOKUP($F19,TenantNames,TenantStartDates))&gt;28,DAY(EOMONTH(NZ$4,0))=28,DAY(NZ$4)=28),AND(DAY(LOOKUP($F19,TenantNames,TenantStartDates))&gt;30,DAY(EOMONTH(NZ$4,0))=30,DAY(NZ$4)=30),DAY(LOOKUP($F19,TenantNames,TenantStartDates))=DAY(NZ$4)),IF((LOOKUP($F19,TenantNames,TenantEndDates)-NZ$4)&lt;=31,LOOKUP($F19,TenantNames,TenantTotalRevenues)-SUM($JA19:NY19),LOOKUP($F19,TenantNames,TenantMonthlyRents)),IF(AND((SUMIF($G$4:AHB$4,"&lt;"&amp;NZ$4,$G19:AHB19))&gt;SUMIFS(TransactionAmounts,TenantSources,$F19,'Filtered Data'!$C$2:$C23,"&lt;"&amp;NZ$4),NZ$4&lt;TODAY()),"Late","Occupied")),)))</f>
        <v/>
      </c>
      <c r="OA19" s="33" t="str">
        <f>IF(ISBLANK($F19),,IF(TODAY()=OA$4,"Today",IF(AND(LOOKUP($F19,TenantNames,TenantStartDates)&lt;=OA$4,LOOKUP($F19,TenantNames,TenantEndDates)&gt;=OA$4),IF(OR(AND(DAY(LOOKUP($F19,TenantNames,TenantStartDates))&gt;28,DAY(EOMONTH(OA$4,0))=28,DAY(OA$4)=28),AND(DAY(LOOKUP($F19,TenantNames,TenantStartDates))&gt;30,DAY(EOMONTH(OA$4,0))=30,DAY(OA$4)=30),DAY(LOOKUP($F19,TenantNames,TenantStartDates))=DAY(OA$4)),IF((LOOKUP($F19,TenantNames,TenantEndDates)-OA$4)&lt;=31,LOOKUP($F19,TenantNames,TenantTotalRevenues)-SUM($JA19:NZ19),LOOKUP($F19,TenantNames,TenantMonthlyRents)),IF(AND((SUMIF($G$4:AHB$4,"&lt;"&amp;OA$4,$G19:AHB19))&gt;SUMIFS(TransactionAmounts,TenantSources,$F19,'Filtered Data'!$C$2:$C23,"&lt;"&amp;OA$4),OA$4&lt;TODAY()),"Late","Occupied")),)))</f>
        <v/>
      </c>
      <c r="OB19" s="33" t="str">
        <f>IF(ISBLANK($F19),,IF(TODAY()=OB$4,"Today",IF(AND(LOOKUP($F19,TenantNames,TenantStartDates)&lt;=OB$4,LOOKUP($F19,TenantNames,TenantEndDates)&gt;=OB$4),IF(OR(AND(DAY(LOOKUP($F19,TenantNames,TenantStartDates))&gt;28,DAY(EOMONTH(OB$4,0))=28,DAY(OB$4)=28),AND(DAY(LOOKUP($F19,TenantNames,TenantStartDates))&gt;30,DAY(EOMONTH(OB$4,0))=30,DAY(OB$4)=30),DAY(LOOKUP($F19,TenantNames,TenantStartDates))=DAY(OB$4)),IF((LOOKUP($F19,TenantNames,TenantEndDates)-OB$4)&lt;=31,LOOKUP($F19,TenantNames,TenantTotalRevenues)-SUM($JA19:OA19),LOOKUP($F19,TenantNames,TenantMonthlyRents)),IF(AND((SUMIF($G$4:AHB$4,"&lt;"&amp;OB$4,$G19:AHB19))&gt;SUMIFS(TransactionAmounts,TenantSources,$F19,'Filtered Data'!$C$2:$C23,"&lt;"&amp;OB$4),OB$4&lt;TODAY()),"Late","Occupied")),)))</f>
        <v/>
      </c>
      <c r="OC19" s="33" t="str">
        <f>IF(ISBLANK($F19),,IF(TODAY()=OC$4,"Today",IF(AND(LOOKUP($F19,TenantNames,TenantStartDates)&lt;=OC$4,LOOKUP($F19,TenantNames,TenantEndDates)&gt;=OC$4),IF(OR(AND(DAY(LOOKUP($F19,TenantNames,TenantStartDates))&gt;28,DAY(EOMONTH(OC$4,0))=28,DAY(OC$4)=28),AND(DAY(LOOKUP($F19,TenantNames,TenantStartDates))&gt;30,DAY(EOMONTH(OC$4,0))=30,DAY(OC$4)=30),DAY(LOOKUP($F19,TenantNames,TenantStartDates))=DAY(OC$4)),IF((LOOKUP($F19,TenantNames,TenantEndDates)-OC$4)&lt;=31,LOOKUP($F19,TenantNames,TenantTotalRevenues)-SUM($JA19:OB19),LOOKUP($F19,TenantNames,TenantMonthlyRents)),IF(AND((SUMIF($G$4:AHB$4,"&lt;"&amp;OC$4,$G19:AHB19))&gt;SUMIFS(TransactionAmounts,TenantSources,$F19,'Filtered Data'!$C$2:$C23,"&lt;"&amp;OC$4),OC$4&lt;TODAY()),"Late","Occupied")),)))</f>
        <v/>
      </c>
      <c r="OD19" s="33" t="str">
        <f>IF(ISBLANK($F19),,IF(TODAY()=OD$4,"Today",IF(AND(LOOKUP($F19,TenantNames,TenantStartDates)&lt;=OD$4,LOOKUP($F19,TenantNames,TenantEndDates)&gt;=OD$4),IF(OR(AND(DAY(LOOKUP($F19,TenantNames,TenantStartDates))&gt;28,DAY(EOMONTH(OD$4,0))=28,DAY(OD$4)=28),AND(DAY(LOOKUP($F19,TenantNames,TenantStartDates))&gt;30,DAY(EOMONTH(OD$4,0))=30,DAY(OD$4)=30),DAY(LOOKUP($F19,TenantNames,TenantStartDates))=DAY(OD$4)),IF((LOOKUP($F19,TenantNames,TenantEndDates)-OD$4)&lt;=31,LOOKUP($F19,TenantNames,TenantTotalRevenues)-SUM($JA19:OC19),LOOKUP($F19,TenantNames,TenantMonthlyRents)),IF(AND((SUMIF($G$4:AHB$4,"&lt;"&amp;OD$4,$G19:AHB19))&gt;SUMIFS(TransactionAmounts,TenantSources,$F19,'Filtered Data'!$C$2:$C23,"&lt;"&amp;OD$4),OD$4&lt;TODAY()),"Late","Occupied")),)))</f>
        <v/>
      </c>
      <c r="OE19" s="33" t="str">
        <f>IF(ISBLANK($F19),,IF(TODAY()=OE$4,"Today",IF(AND(LOOKUP($F19,TenantNames,TenantStartDates)&lt;=OE$4,LOOKUP($F19,TenantNames,TenantEndDates)&gt;=OE$4),IF(OR(AND(DAY(LOOKUP($F19,TenantNames,TenantStartDates))&gt;28,DAY(EOMONTH(OE$4,0))=28,DAY(OE$4)=28),AND(DAY(LOOKUP($F19,TenantNames,TenantStartDates))&gt;30,DAY(EOMONTH(OE$4,0))=30,DAY(OE$4)=30),DAY(LOOKUP($F19,TenantNames,TenantStartDates))=DAY(OE$4)),IF((LOOKUP($F19,TenantNames,TenantEndDates)-OE$4)&lt;=31,LOOKUP($F19,TenantNames,TenantTotalRevenues)-SUM($JA19:OD19),LOOKUP($F19,TenantNames,TenantMonthlyRents)),IF(AND((SUMIF($G$4:AHB$4,"&lt;"&amp;OE$4,$G19:AHB19))&gt;SUMIFS(TransactionAmounts,TenantSources,$F19,'Filtered Data'!$C$2:$C23,"&lt;"&amp;OE$4),OE$4&lt;TODAY()),"Late","Occupied")),)))</f>
        <v/>
      </c>
      <c r="OF19" s="33" t="str">
        <f>IF(ISBLANK($F19),,IF(TODAY()=OF$4,"Today",IF(AND(LOOKUP($F19,TenantNames,TenantStartDates)&lt;=OF$4,LOOKUP($F19,TenantNames,TenantEndDates)&gt;=OF$4),IF(OR(AND(DAY(LOOKUP($F19,TenantNames,TenantStartDates))&gt;28,DAY(EOMONTH(OF$4,0))=28,DAY(OF$4)=28),AND(DAY(LOOKUP($F19,TenantNames,TenantStartDates))&gt;30,DAY(EOMONTH(OF$4,0))=30,DAY(OF$4)=30),DAY(LOOKUP($F19,TenantNames,TenantStartDates))=DAY(OF$4)),IF((LOOKUP($F19,TenantNames,TenantEndDates)-OF$4)&lt;=31,LOOKUP($F19,TenantNames,TenantTotalRevenues)-SUM($JA19:OE19),LOOKUP($F19,TenantNames,TenantMonthlyRents)),IF(AND((SUMIF($G$4:AHB$4,"&lt;"&amp;OF$4,$G19:AHB19))&gt;SUMIFS(TransactionAmounts,TenantSources,$F19,'Filtered Data'!$C$2:$C23,"&lt;"&amp;OF$4),OF$4&lt;TODAY()),"Late","Occupied")),)))</f>
        <v/>
      </c>
      <c r="OG19" s="33" t="str">
        <f>IF(ISBLANK($F19),,IF(TODAY()=OG$4,"Today",IF(AND(LOOKUP($F19,TenantNames,TenantStartDates)&lt;=OG$4,LOOKUP($F19,TenantNames,TenantEndDates)&gt;=OG$4),IF(OR(AND(DAY(LOOKUP($F19,TenantNames,TenantStartDates))&gt;28,DAY(EOMONTH(OG$4,0))=28,DAY(OG$4)=28),AND(DAY(LOOKUP($F19,TenantNames,TenantStartDates))&gt;30,DAY(EOMONTH(OG$4,0))=30,DAY(OG$4)=30),DAY(LOOKUP($F19,TenantNames,TenantStartDates))=DAY(OG$4)),IF((LOOKUP($F19,TenantNames,TenantEndDates)-OG$4)&lt;=31,LOOKUP($F19,TenantNames,TenantTotalRevenues)-SUM($JA19:OF19),LOOKUP($F19,TenantNames,TenantMonthlyRents)),IF(AND((SUMIF($G$4:AHB$4,"&lt;"&amp;OG$4,$G19:AHB19))&gt;SUMIFS(TransactionAmounts,TenantSources,$F19,'Filtered Data'!$C$2:$C23,"&lt;"&amp;OG$4),OG$4&lt;TODAY()),"Late","Occupied")),)))</f>
        <v/>
      </c>
      <c r="OH19" s="33" t="str">
        <f>IF(ISBLANK($F19),,IF(TODAY()=OH$4,"Today",IF(AND(LOOKUP($F19,TenantNames,TenantStartDates)&lt;=OH$4,LOOKUP($F19,TenantNames,TenantEndDates)&gt;=OH$4),IF(OR(AND(DAY(LOOKUP($F19,TenantNames,TenantStartDates))&gt;28,DAY(EOMONTH(OH$4,0))=28,DAY(OH$4)=28),AND(DAY(LOOKUP($F19,TenantNames,TenantStartDates))&gt;30,DAY(EOMONTH(OH$4,0))=30,DAY(OH$4)=30),DAY(LOOKUP($F19,TenantNames,TenantStartDates))=DAY(OH$4)),IF((LOOKUP($F19,TenantNames,TenantEndDates)-OH$4)&lt;=31,LOOKUP($F19,TenantNames,TenantTotalRevenues)-SUM($JA19:OG19),LOOKUP($F19,TenantNames,TenantMonthlyRents)),IF(AND((SUMIF($G$4:AHB$4,"&lt;"&amp;OH$4,$G19:AHB19))&gt;SUMIFS(TransactionAmounts,TenantSources,$F19,'Filtered Data'!$C$2:$C23,"&lt;"&amp;OH$4),OH$4&lt;TODAY()),"Late","Occupied")),)))</f>
        <v/>
      </c>
      <c r="OI19" s="33" t="str">
        <f>IF(ISBLANK($F19),,IF(TODAY()=OI$4,"Today",IF(AND(LOOKUP($F19,TenantNames,TenantStartDates)&lt;=OI$4,LOOKUP($F19,TenantNames,TenantEndDates)&gt;=OI$4),IF(OR(AND(DAY(LOOKUP($F19,TenantNames,TenantStartDates))&gt;28,DAY(EOMONTH(OI$4,0))=28,DAY(OI$4)=28),AND(DAY(LOOKUP($F19,TenantNames,TenantStartDates))&gt;30,DAY(EOMONTH(OI$4,0))=30,DAY(OI$4)=30),DAY(LOOKUP($F19,TenantNames,TenantStartDates))=DAY(OI$4)),IF((LOOKUP($F19,TenantNames,TenantEndDates)-OI$4)&lt;=31,LOOKUP($F19,TenantNames,TenantTotalRevenues)-SUM($JA19:OH19),LOOKUP($F19,TenantNames,TenantMonthlyRents)),IF(AND((SUMIF($G$4:AHB$4,"&lt;"&amp;OI$4,$G19:AHB19))&gt;SUMIFS(TransactionAmounts,TenantSources,$F19,'Filtered Data'!$C$2:$C23,"&lt;"&amp;OI$4),OI$4&lt;TODAY()),"Late","Occupied")),)))</f>
        <v/>
      </c>
      <c r="OJ19" s="33" t="str">
        <f>IF(ISBLANK($F19),,IF(TODAY()=OJ$4,"Today",IF(AND(LOOKUP($F19,TenantNames,TenantStartDates)&lt;=OJ$4,LOOKUP($F19,TenantNames,TenantEndDates)&gt;=OJ$4),IF(OR(AND(DAY(LOOKUP($F19,TenantNames,TenantStartDates))&gt;28,DAY(EOMONTH(OJ$4,0))=28,DAY(OJ$4)=28),AND(DAY(LOOKUP($F19,TenantNames,TenantStartDates))&gt;30,DAY(EOMONTH(OJ$4,0))=30,DAY(OJ$4)=30),DAY(LOOKUP($F19,TenantNames,TenantStartDates))=DAY(OJ$4)),IF((LOOKUP($F19,TenantNames,TenantEndDates)-OJ$4)&lt;=31,LOOKUP($F19,TenantNames,TenantTotalRevenues)-SUM($JA19:OI19),LOOKUP($F19,TenantNames,TenantMonthlyRents)),IF(AND((SUMIF($G$4:AHB$4,"&lt;"&amp;OJ$4,$G19:AHB19))&gt;SUMIFS(TransactionAmounts,TenantSources,$F19,'Filtered Data'!$C$2:$C23,"&lt;"&amp;OJ$4),OJ$4&lt;TODAY()),"Late","Occupied")),)))</f>
        <v/>
      </c>
      <c r="OK19" s="33" t="str">
        <f>IF(ISBLANK($F19),,IF(TODAY()=OK$4,"Today",IF(AND(LOOKUP($F19,TenantNames,TenantStartDates)&lt;=OK$4,LOOKUP($F19,TenantNames,TenantEndDates)&gt;=OK$4),IF(OR(AND(DAY(LOOKUP($F19,TenantNames,TenantStartDates))&gt;28,DAY(EOMONTH(OK$4,0))=28,DAY(OK$4)=28),AND(DAY(LOOKUP($F19,TenantNames,TenantStartDates))&gt;30,DAY(EOMONTH(OK$4,0))=30,DAY(OK$4)=30),DAY(LOOKUP($F19,TenantNames,TenantStartDates))=DAY(OK$4)),IF((LOOKUP($F19,TenantNames,TenantEndDates)-OK$4)&lt;=31,LOOKUP($F19,TenantNames,TenantTotalRevenues)-SUM($JA19:OJ19),LOOKUP($F19,TenantNames,TenantMonthlyRents)),IF(AND((SUMIF($G$4:AHB$4,"&lt;"&amp;OK$4,$G19:AHB19))&gt;SUMIFS(TransactionAmounts,TenantSources,$F19,'Filtered Data'!$C$2:$C23,"&lt;"&amp;OK$4),OK$4&lt;TODAY()),"Late","Occupied")),)))</f>
        <v/>
      </c>
      <c r="OL19" s="33" t="str">
        <f>IF(ISBLANK($F19),,IF(TODAY()=OL$4,"Today",IF(AND(LOOKUP($F19,TenantNames,TenantStartDates)&lt;=OL$4,LOOKUP($F19,TenantNames,TenantEndDates)&gt;=OL$4),IF(OR(AND(DAY(LOOKUP($F19,TenantNames,TenantStartDates))&gt;28,DAY(EOMONTH(OL$4,0))=28,DAY(OL$4)=28),AND(DAY(LOOKUP($F19,TenantNames,TenantStartDates))&gt;30,DAY(EOMONTH(OL$4,0))=30,DAY(OL$4)=30),DAY(LOOKUP($F19,TenantNames,TenantStartDates))=DAY(OL$4)),IF((LOOKUP($F19,TenantNames,TenantEndDates)-OL$4)&lt;=31,LOOKUP($F19,TenantNames,TenantTotalRevenues)-SUM($JA19:OK19),LOOKUP($F19,TenantNames,TenantMonthlyRents)),IF(AND((SUMIF($G$4:AHB$4,"&lt;"&amp;OL$4,$G19:AHB19))&gt;SUMIFS(TransactionAmounts,TenantSources,$F19,'Filtered Data'!$C$2:$C23,"&lt;"&amp;OL$4),OL$4&lt;TODAY()),"Late","Occupied")),)))</f>
        <v/>
      </c>
      <c r="OM19" s="33" t="str">
        <f>IF(ISBLANK($F19),,IF(TODAY()=OM$4,"Today",IF(AND(LOOKUP($F19,TenantNames,TenantStartDates)&lt;=OM$4,LOOKUP($F19,TenantNames,TenantEndDates)&gt;=OM$4),IF(OR(AND(DAY(LOOKUP($F19,TenantNames,TenantStartDates))&gt;28,DAY(EOMONTH(OM$4,0))=28,DAY(OM$4)=28),AND(DAY(LOOKUP($F19,TenantNames,TenantStartDates))&gt;30,DAY(EOMONTH(OM$4,0))=30,DAY(OM$4)=30),DAY(LOOKUP($F19,TenantNames,TenantStartDates))=DAY(OM$4)),IF((LOOKUP($F19,TenantNames,TenantEndDates)-OM$4)&lt;=31,LOOKUP($F19,TenantNames,TenantTotalRevenues)-SUM($JA19:OL19),LOOKUP($F19,TenantNames,TenantMonthlyRents)),IF(AND((SUMIF($G$4:AHB$4,"&lt;"&amp;OM$4,$G19:AHB19))&gt;SUMIFS(TransactionAmounts,TenantSources,$F19,'Filtered Data'!$C$2:$C23,"&lt;"&amp;OM$4),OM$4&lt;TODAY()),"Late","Occupied")),)))</f>
        <v/>
      </c>
      <c r="ON19" s="33" t="str">
        <f>IF(ISBLANK($F19),,IF(TODAY()=ON$4,"Today",IF(AND(LOOKUP($F19,TenantNames,TenantStartDates)&lt;=ON$4,LOOKUP($F19,TenantNames,TenantEndDates)&gt;=ON$4),IF(OR(AND(DAY(LOOKUP($F19,TenantNames,TenantStartDates))&gt;28,DAY(EOMONTH(ON$4,0))=28,DAY(ON$4)=28),AND(DAY(LOOKUP($F19,TenantNames,TenantStartDates))&gt;30,DAY(EOMONTH(ON$4,0))=30,DAY(ON$4)=30),DAY(LOOKUP($F19,TenantNames,TenantStartDates))=DAY(ON$4)),IF((LOOKUP($F19,TenantNames,TenantEndDates)-ON$4)&lt;=31,LOOKUP($F19,TenantNames,TenantTotalRevenues)-SUM($JA19:OM19),LOOKUP($F19,TenantNames,TenantMonthlyRents)),IF(AND((SUMIF($G$4:AHB$4,"&lt;"&amp;ON$4,$G19:AHB19))&gt;SUMIFS(TransactionAmounts,TenantSources,$F19,'Filtered Data'!$C$2:$C23,"&lt;"&amp;ON$4),ON$4&lt;TODAY()),"Late","Occupied")),)))</f>
        <v/>
      </c>
      <c r="OO19" s="33" t="str">
        <f>IF(ISBLANK($F19),,IF(TODAY()=OO$4,"Today",IF(AND(LOOKUP($F19,TenantNames,TenantStartDates)&lt;=OO$4,LOOKUP($F19,TenantNames,TenantEndDates)&gt;=OO$4),IF(OR(AND(DAY(LOOKUP($F19,TenantNames,TenantStartDates))&gt;28,DAY(EOMONTH(OO$4,0))=28,DAY(OO$4)=28),AND(DAY(LOOKUP($F19,TenantNames,TenantStartDates))&gt;30,DAY(EOMONTH(OO$4,0))=30,DAY(OO$4)=30),DAY(LOOKUP($F19,TenantNames,TenantStartDates))=DAY(OO$4)),IF((LOOKUP($F19,TenantNames,TenantEndDates)-OO$4)&lt;=31,LOOKUP($F19,TenantNames,TenantTotalRevenues)-SUM($JA19:ON19),LOOKUP($F19,TenantNames,TenantMonthlyRents)),IF(AND((SUMIF($G$4:AHB$4,"&lt;"&amp;OO$4,$G19:AHB19))&gt;SUMIFS(TransactionAmounts,TenantSources,$F19,'Filtered Data'!$C$2:$C23,"&lt;"&amp;OO$4),OO$4&lt;TODAY()),"Late","Occupied")),)))</f>
        <v/>
      </c>
      <c r="OP19" s="33" t="str">
        <f>IF(ISBLANK($F19),,IF(TODAY()=OP$4,"Today",IF(AND(LOOKUP($F19,TenantNames,TenantStartDates)&lt;=OP$4,LOOKUP($F19,TenantNames,TenantEndDates)&gt;=OP$4),IF(OR(AND(DAY(LOOKUP($F19,TenantNames,TenantStartDates))&gt;28,DAY(EOMONTH(OP$4,0))=28,DAY(OP$4)=28),AND(DAY(LOOKUP($F19,TenantNames,TenantStartDates))&gt;30,DAY(EOMONTH(OP$4,0))=30,DAY(OP$4)=30),DAY(LOOKUP($F19,TenantNames,TenantStartDates))=DAY(OP$4)),IF((LOOKUP($F19,TenantNames,TenantEndDates)-OP$4)&lt;=31,LOOKUP($F19,TenantNames,TenantTotalRevenues)-SUM($JA19:OO19),LOOKUP($F19,TenantNames,TenantMonthlyRents)),IF(AND((SUMIF($G$4:AHB$4,"&lt;"&amp;OP$4,$G19:AHB19))&gt;SUMIFS(TransactionAmounts,TenantSources,$F19,'Filtered Data'!$C$2:$C23,"&lt;"&amp;OP$4),OP$4&lt;TODAY()),"Late","Occupied")),)))</f>
        <v/>
      </c>
      <c r="OQ19" s="33" t="str">
        <f>IF(ISBLANK($F19),,IF(TODAY()=OQ$4,"Today",IF(AND(LOOKUP($F19,TenantNames,TenantStartDates)&lt;=OQ$4,LOOKUP($F19,TenantNames,TenantEndDates)&gt;=OQ$4),IF(OR(AND(DAY(LOOKUP($F19,TenantNames,TenantStartDates))&gt;28,DAY(EOMONTH(OQ$4,0))=28,DAY(OQ$4)=28),AND(DAY(LOOKUP($F19,TenantNames,TenantStartDates))&gt;30,DAY(EOMONTH(OQ$4,0))=30,DAY(OQ$4)=30),DAY(LOOKUP($F19,TenantNames,TenantStartDates))=DAY(OQ$4)),IF((LOOKUP($F19,TenantNames,TenantEndDates)-OQ$4)&lt;=31,LOOKUP($F19,TenantNames,TenantTotalRevenues)-SUM($JA19:OP19),LOOKUP($F19,TenantNames,TenantMonthlyRents)),IF(AND((SUMIF($G$4:AHB$4,"&lt;"&amp;OQ$4,$G19:AHB19))&gt;SUMIFS(TransactionAmounts,TenantSources,$F19,'Filtered Data'!$C$2:$C23,"&lt;"&amp;OQ$4),OQ$4&lt;TODAY()),"Late","Occupied")),)))</f>
        <v/>
      </c>
      <c r="OR19" s="33" t="str">
        <f>IF(ISBLANK($F19),,IF(TODAY()=OR$4,"Today",IF(AND(LOOKUP($F19,TenantNames,TenantStartDates)&lt;=OR$4,LOOKUP($F19,TenantNames,TenantEndDates)&gt;=OR$4),IF(OR(AND(DAY(LOOKUP($F19,TenantNames,TenantStartDates))&gt;28,DAY(EOMONTH(OR$4,0))=28,DAY(OR$4)=28),AND(DAY(LOOKUP($F19,TenantNames,TenantStartDates))&gt;30,DAY(EOMONTH(OR$4,0))=30,DAY(OR$4)=30),DAY(LOOKUP($F19,TenantNames,TenantStartDates))=DAY(OR$4)),IF((LOOKUP($F19,TenantNames,TenantEndDates)-OR$4)&lt;=31,LOOKUP($F19,TenantNames,TenantTotalRevenues)-SUM($JA19:OQ19),LOOKUP($F19,TenantNames,TenantMonthlyRents)),IF(AND((SUMIF($G$4:AHB$4,"&lt;"&amp;OR$4,$G19:AHB19))&gt;SUMIFS(TransactionAmounts,TenantSources,$F19,'Filtered Data'!$C$2:$C23,"&lt;"&amp;OR$4),OR$4&lt;TODAY()),"Late","Occupied")),)))</f>
        <v/>
      </c>
      <c r="OS19" s="33" t="str">
        <f>IF(ISBLANK($F19),,IF(TODAY()=OS$4,"Today",IF(AND(LOOKUP($F19,TenantNames,TenantStartDates)&lt;=OS$4,LOOKUP($F19,TenantNames,TenantEndDates)&gt;=OS$4),IF(OR(AND(DAY(LOOKUP($F19,TenantNames,TenantStartDates))&gt;28,DAY(EOMONTH(OS$4,0))=28,DAY(OS$4)=28),AND(DAY(LOOKUP($F19,TenantNames,TenantStartDates))&gt;30,DAY(EOMONTH(OS$4,0))=30,DAY(OS$4)=30),DAY(LOOKUP($F19,TenantNames,TenantStartDates))=DAY(OS$4)),IF((LOOKUP($F19,TenantNames,TenantEndDates)-OS$4)&lt;=31,LOOKUP($F19,TenantNames,TenantTotalRevenues)-SUM($JA19:OR19),LOOKUP($F19,TenantNames,TenantMonthlyRents)),IF(AND((SUMIF($G$4:AHB$4,"&lt;"&amp;OS$4,$G19:AHB19))&gt;SUMIFS(TransactionAmounts,TenantSources,$F19,'Filtered Data'!$C$2:$C23,"&lt;"&amp;OS$4),OS$4&lt;TODAY()),"Late","Occupied")),)))</f>
        <v/>
      </c>
      <c r="OT19" s="33" t="str">
        <f>IF(ISBLANK($F19),,IF(TODAY()=OT$4,"Today",IF(AND(LOOKUP($F19,TenantNames,TenantStartDates)&lt;=OT$4,LOOKUP($F19,TenantNames,TenantEndDates)&gt;=OT$4),IF(OR(AND(DAY(LOOKUP($F19,TenantNames,TenantStartDates))&gt;28,DAY(EOMONTH(OT$4,0))=28,DAY(OT$4)=28),AND(DAY(LOOKUP($F19,TenantNames,TenantStartDates))&gt;30,DAY(EOMONTH(OT$4,0))=30,DAY(OT$4)=30),DAY(LOOKUP($F19,TenantNames,TenantStartDates))=DAY(OT$4)),IF((LOOKUP($F19,TenantNames,TenantEndDates)-OT$4)&lt;=31,LOOKUP($F19,TenantNames,TenantTotalRevenues)-SUM($JA19:OS19),LOOKUP($F19,TenantNames,TenantMonthlyRents)),IF(AND((SUMIF($G$4:AHB$4,"&lt;"&amp;OT$4,$G19:AHB19))&gt;SUMIFS(TransactionAmounts,TenantSources,$F19,'Filtered Data'!$C$2:$C23,"&lt;"&amp;OT$4),OT$4&lt;TODAY()),"Late","Occupied")),)))</f>
        <v/>
      </c>
      <c r="OU19" s="33" t="str">
        <f>IF(ISBLANK($F19),,IF(TODAY()=OU$4,"Today",IF(AND(LOOKUP($F19,TenantNames,TenantStartDates)&lt;=OU$4,LOOKUP($F19,TenantNames,TenantEndDates)&gt;=OU$4),IF(OR(AND(DAY(LOOKUP($F19,TenantNames,TenantStartDates))&gt;28,DAY(EOMONTH(OU$4,0))=28,DAY(OU$4)=28),AND(DAY(LOOKUP($F19,TenantNames,TenantStartDates))&gt;30,DAY(EOMONTH(OU$4,0))=30,DAY(OU$4)=30),DAY(LOOKUP($F19,TenantNames,TenantStartDates))=DAY(OU$4)),IF((LOOKUP($F19,TenantNames,TenantEndDates)-OU$4)&lt;=31,LOOKUP($F19,TenantNames,TenantTotalRevenues)-SUM($JA19:OT19),LOOKUP($F19,TenantNames,TenantMonthlyRents)),IF(AND((SUMIF($G$4:AHB$4,"&lt;"&amp;OU$4,$G19:AHB19))&gt;SUMIFS(TransactionAmounts,TenantSources,$F19,'Filtered Data'!$C$2:$C23,"&lt;"&amp;OU$4),OU$4&lt;TODAY()),"Late","Occupied")),)))</f>
        <v/>
      </c>
      <c r="OV19" s="33" t="str">
        <f>IF(ISBLANK($F19),,IF(TODAY()=OV$4,"Today",IF(AND(LOOKUP($F19,TenantNames,TenantStartDates)&lt;=OV$4,LOOKUP($F19,TenantNames,TenantEndDates)&gt;=OV$4),IF(OR(AND(DAY(LOOKUP($F19,TenantNames,TenantStartDates))&gt;28,DAY(EOMONTH(OV$4,0))=28,DAY(OV$4)=28),AND(DAY(LOOKUP($F19,TenantNames,TenantStartDates))&gt;30,DAY(EOMONTH(OV$4,0))=30,DAY(OV$4)=30),DAY(LOOKUP($F19,TenantNames,TenantStartDates))=DAY(OV$4)),IF((LOOKUP($F19,TenantNames,TenantEndDates)-OV$4)&lt;=31,LOOKUP($F19,TenantNames,TenantTotalRevenues)-SUM($JA19:OU19),LOOKUP($F19,TenantNames,TenantMonthlyRents)),IF(AND((SUMIF($G$4:AHB$4,"&lt;"&amp;OV$4,$G19:AHB19))&gt;SUMIFS(TransactionAmounts,TenantSources,$F19,'Filtered Data'!$C$2:$C23,"&lt;"&amp;OV$4),OV$4&lt;TODAY()),"Late","Occupied")),)))</f>
        <v/>
      </c>
      <c r="OW19" s="33" t="str">
        <f>IF(ISBLANK($F19),,IF(TODAY()=OW$4,"Today",IF(AND(LOOKUP($F19,TenantNames,TenantStartDates)&lt;=OW$4,LOOKUP($F19,TenantNames,TenantEndDates)&gt;=OW$4),IF(OR(AND(DAY(LOOKUP($F19,TenantNames,TenantStartDates))&gt;28,DAY(EOMONTH(OW$4,0))=28,DAY(OW$4)=28),AND(DAY(LOOKUP($F19,TenantNames,TenantStartDates))&gt;30,DAY(EOMONTH(OW$4,0))=30,DAY(OW$4)=30),DAY(LOOKUP($F19,TenantNames,TenantStartDates))=DAY(OW$4)),IF((LOOKUP($F19,TenantNames,TenantEndDates)-OW$4)&lt;=31,LOOKUP($F19,TenantNames,TenantTotalRevenues)-SUM($JA19:OV19),LOOKUP($F19,TenantNames,TenantMonthlyRents)),IF(AND((SUMIF($G$4:AHB$4,"&lt;"&amp;OW$4,$G19:AHB19))&gt;SUMIFS(TransactionAmounts,TenantSources,$F19,'Filtered Data'!$C$2:$C23,"&lt;"&amp;OW$4),OW$4&lt;TODAY()),"Late","Occupied")),)))</f>
        <v/>
      </c>
      <c r="OX19" s="33" t="str">
        <f>IF(ISBLANK($F19),,IF(TODAY()=OX$4,"Today",IF(AND(LOOKUP($F19,TenantNames,TenantStartDates)&lt;=OX$4,LOOKUP($F19,TenantNames,TenantEndDates)&gt;=OX$4),IF(OR(AND(DAY(LOOKUP($F19,TenantNames,TenantStartDates))&gt;28,DAY(EOMONTH(OX$4,0))=28,DAY(OX$4)=28),AND(DAY(LOOKUP($F19,TenantNames,TenantStartDates))&gt;30,DAY(EOMONTH(OX$4,0))=30,DAY(OX$4)=30),DAY(LOOKUP($F19,TenantNames,TenantStartDates))=DAY(OX$4)),IF((LOOKUP($F19,TenantNames,TenantEndDates)-OX$4)&lt;=31,LOOKUP($F19,TenantNames,TenantTotalRevenues)-SUM($JA19:OW19),LOOKUP($F19,TenantNames,TenantMonthlyRents)),IF(AND((SUMIF($G$4:AHB$4,"&lt;"&amp;OX$4,$G19:AHB19))&gt;SUMIFS(TransactionAmounts,TenantSources,$F19,'Filtered Data'!$C$2:$C23,"&lt;"&amp;OX$4),OX$4&lt;TODAY()),"Late","Occupied")),)))</f>
        <v/>
      </c>
      <c r="OY19" s="33" t="str">
        <f>IF(ISBLANK($F19),,IF(TODAY()=OY$4,"Today",IF(AND(LOOKUP($F19,TenantNames,TenantStartDates)&lt;=OY$4,LOOKUP($F19,TenantNames,TenantEndDates)&gt;=OY$4),IF(OR(AND(DAY(LOOKUP($F19,TenantNames,TenantStartDates))&gt;28,DAY(EOMONTH(OY$4,0))=28,DAY(OY$4)=28),AND(DAY(LOOKUP($F19,TenantNames,TenantStartDates))&gt;30,DAY(EOMONTH(OY$4,0))=30,DAY(OY$4)=30),DAY(LOOKUP($F19,TenantNames,TenantStartDates))=DAY(OY$4)),IF((LOOKUP($F19,TenantNames,TenantEndDates)-OY$4)&lt;=31,LOOKUP($F19,TenantNames,TenantTotalRevenues)-SUM($JA19:OX19),LOOKUP($F19,TenantNames,TenantMonthlyRents)),IF(AND((SUMIF($G$4:AHB$4,"&lt;"&amp;OY$4,$G19:AHB19))&gt;SUMIFS(TransactionAmounts,TenantSources,$F19,'Filtered Data'!$C$2:$C23,"&lt;"&amp;OY$4),OY$4&lt;TODAY()),"Late","Occupied")),)))</f>
        <v/>
      </c>
      <c r="OZ19" s="33" t="str">
        <f>IF(ISBLANK($F19),,IF(TODAY()=OZ$4,"Today",IF(AND(LOOKUP($F19,TenantNames,TenantStartDates)&lt;=OZ$4,LOOKUP($F19,TenantNames,TenantEndDates)&gt;=OZ$4),IF(OR(AND(DAY(LOOKUP($F19,TenantNames,TenantStartDates))&gt;28,DAY(EOMONTH(OZ$4,0))=28,DAY(OZ$4)=28),AND(DAY(LOOKUP($F19,TenantNames,TenantStartDates))&gt;30,DAY(EOMONTH(OZ$4,0))=30,DAY(OZ$4)=30),DAY(LOOKUP($F19,TenantNames,TenantStartDates))=DAY(OZ$4)),IF((LOOKUP($F19,TenantNames,TenantEndDates)-OZ$4)&lt;=31,LOOKUP($F19,TenantNames,TenantTotalRevenues)-SUM($JA19:OY19),LOOKUP($F19,TenantNames,TenantMonthlyRents)),IF(AND((SUMIF($G$4:AHB$4,"&lt;"&amp;OZ$4,$G19:AHB19))&gt;SUMIFS(TransactionAmounts,TenantSources,$F19,'Filtered Data'!$C$2:$C23,"&lt;"&amp;OZ$4),OZ$4&lt;TODAY()),"Late","Occupied")),)))</f>
        <v/>
      </c>
      <c r="PA19" s="33" t="str">
        <f>IF(ISBLANK($F19),,IF(TODAY()=PA$4,"Today",IF(AND(LOOKUP($F19,TenantNames,TenantStartDates)&lt;=PA$4,LOOKUP($F19,TenantNames,TenantEndDates)&gt;=PA$4),IF(OR(AND(DAY(LOOKUP($F19,TenantNames,TenantStartDates))&gt;28,DAY(EOMONTH(PA$4,0))=28,DAY(PA$4)=28),AND(DAY(LOOKUP($F19,TenantNames,TenantStartDates))&gt;30,DAY(EOMONTH(PA$4,0))=30,DAY(PA$4)=30),DAY(LOOKUP($F19,TenantNames,TenantStartDates))=DAY(PA$4)),IF((LOOKUP($F19,TenantNames,TenantEndDates)-PA$4)&lt;=31,LOOKUP($F19,TenantNames,TenantTotalRevenues)-SUM($JA19:OZ19),LOOKUP($F19,TenantNames,TenantMonthlyRents)),IF(AND((SUMIF($G$4:AHB$4,"&lt;"&amp;PA$4,$G19:AHB19))&gt;SUMIFS(TransactionAmounts,TenantSources,$F19,'Filtered Data'!$C$2:$C23,"&lt;"&amp;PA$4),PA$4&lt;TODAY()),"Late","Occupied")),)))</f>
        <v/>
      </c>
      <c r="PB19" s="33" t="str">
        <f>IF(ISBLANK($F19),,IF(TODAY()=PB$4,"Today",IF(AND(LOOKUP($F19,TenantNames,TenantStartDates)&lt;=PB$4,LOOKUP($F19,TenantNames,TenantEndDates)&gt;=PB$4),IF(OR(AND(DAY(LOOKUP($F19,TenantNames,TenantStartDates))&gt;28,DAY(EOMONTH(PB$4,0))=28,DAY(PB$4)=28),AND(DAY(LOOKUP($F19,TenantNames,TenantStartDates))&gt;30,DAY(EOMONTH(PB$4,0))=30,DAY(PB$4)=30),DAY(LOOKUP($F19,TenantNames,TenantStartDates))=DAY(PB$4)),IF((LOOKUP($F19,TenantNames,TenantEndDates)-PB$4)&lt;=31,LOOKUP($F19,TenantNames,TenantTotalRevenues)-SUM($JA19:PA19),LOOKUP($F19,TenantNames,TenantMonthlyRents)),IF(AND((SUMIF($G$4:AHB$4,"&lt;"&amp;PB$4,$G19:AHB19))&gt;SUMIFS(TransactionAmounts,TenantSources,$F19,'Filtered Data'!$C$2:$C23,"&lt;"&amp;PB$4),PB$4&lt;TODAY()),"Late","Occupied")),)))</f>
        <v/>
      </c>
      <c r="PC19" s="33" t="str">
        <f>IF(ISBLANK($F19),,IF(TODAY()=PC$4,"Today",IF(AND(LOOKUP($F19,TenantNames,TenantStartDates)&lt;=PC$4,LOOKUP($F19,TenantNames,TenantEndDates)&gt;=PC$4),IF(OR(AND(DAY(LOOKUP($F19,TenantNames,TenantStartDates))&gt;28,DAY(EOMONTH(PC$4,0))=28,DAY(PC$4)=28),AND(DAY(LOOKUP($F19,TenantNames,TenantStartDates))&gt;30,DAY(EOMONTH(PC$4,0))=30,DAY(PC$4)=30),DAY(LOOKUP($F19,TenantNames,TenantStartDates))=DAY(PC$4)),IF((LOOKUP($F19,TenantNames,TenantEndDates)-PC$4)&lt;=31,LOOKUP($F19,TenantNames,TenantTotalRevenues)-SUM($JA19:PB19),LOOKUP($F19,TenantNames,TenantMonthlyRents)),IF(AND((SUMIF($G$4:AHB$4,"&lt;"&amp;PC$4,$G19:AHB19))&gt;SUMIFS(TransactionAmounts,TenantSources,$F19,'Filtered Data'!$C$2:$C23,"&lt;"&amp;PC$4),PC$4&lt;TODAY()),"Late","Occupied")),)))</f>
        <v/>
      </c>
      <c r="PD19" s="33" t="str">
        <f>IF(ISBLANK($F19),,IF(TODAY()=PD$4,"Today",IF(AND(LOOKUP($F19,TenantNames,TenantStartDates)&lt;=PD$4,LOOKUP($F19,TenantNames,TenantEndDates)&gt;=PD$4),IF(OR(AND(DAY(LOOKUP($F19,TenantNames,TenantStartDates))&gt;28,DAY(EOMONTH(PD$4,0))=28,DAY(PD$4)=28),AND(DAY(LOOKUP($F19,TenantNames,TenantStartDates))&gt;30,DAY(EOMONTH(PD$4,0))=30,DAY(PD$4)=30),DAY(LOOKUP($F19,TenantNames,TenantStartDates))=DAY(PD$4)),IF((LOOKUP($F19,TenantNames,TenantEndDates)-PD$4)&lt;=31,LOOKUP($F19,TenantNames,TenantTotalRevenues)-SUM($JA19:PC19),LOOKUP($F19,TenantNames,TenantMonthlyRents)),IF(AND((SUMIF($G$4:AHB$4,"&lt;"&amp;PD$4,$G19:AHB19))&gt;SUMIFS(TransactionAmounts,TenantSources,$F19,'Filtered Data'!$C$2:$C23,"&lt;"&amp;PD$4),PD$4&lt;TODAY()),"Late","Occupied")),)))</f>
        <v/>
      </c>
      <c r="PE19" s="33" t="str">
        <f>IF(ISBLANK($F19),,IF(TODAY()=PE$4,"Today",IF(AND(LOOKUP($F19,TenantNames,TenantStartDates)&lt;=PE$4,LOOKUP($F19,TenantNames,TenantEndDates)&gt;=PE$4),IF(OR(AND(DAY(LOOKUP($F19,TenantNames,TenantStartDates))&gt;28,DAY(EOMONTH(PE$4,0))=28,DAY(PE$4)=28),AND(DAY(LOOKUP($F19,TenantNames,TenantStartDates))&gt;30,DAY(EOMONTH(PE$4,0))=30,DAY(PE$4)=30),DAY(LOOKUP($F19,TenantNames,TenantStartDates))=DAY(PE$4)),IF((LOOKUP($F19,TenantNames,TenantEndDates)-PE$4)&lt;=31,LOOKUP($F19,TenantNames,TenantTotalRevenues)-SUM($JA19:PD19),LOOKUP($F19,TenantNames,TenantMonthlyRents)),IF(AND((SUMIF($G$4:AHB$4,"&lt;"&amp;PE$4,$G19:AHB19))&gt;SUMIFS(TransactionAmounts,TenantSources,$F19,'Filtered Data'!$C$2:$C23,"&lt;"&amp;PE$4),PE$4&lt;TODAY()),"Late","Occupied")),)))</f>
        <v/>
      </c>
      <c r="PF19" s="33" t="str">
        <f>IF(ISBLANK($F19),,IF(TODAY()=PF$4,"Today",IF(AND(LOOKUP($F19,TenantNames,TenantStartDates)&lt;=PF$4,LOOKUP($F19,TenantNames,TenantEndDates)&gt;=PF$4),IF(OR(AND(DAY(LOOKUP($F19,TenantNames,TenantStartDates))&gt;28,DAY(EOMONTH(PF$4,0))=28,DAY(PF$4)=28),AND(DAY(LOOKUP($F19,TenantNames,TenantStartDates))&gt;30,DAY(EOMONTH(PF$4,0))=30,DAY(PF$4)=30),DAY(LOOKUP($F19,TenantNames,TenantStartDates))=DAY(PF$4)),IF((LOOKUP($F19,TenantNames,TenantEndDates)-PF$4)&lt;=31,LOOKUP($F19,TenantNames,TenantTotalRevenues)-SUM($JA19:PE19),LOOKUP($F19,TenantNames,TenantMonthlyRents)),IF(AND((SUMIF($G$4:AHB$4,"&lt;"&amp;PF$4,$G19:AHB19))&gt;SUMIFS(TransactionAmounts,TenantSources,$F19,'Filtered Data'!$C$2:$C23,"&lt;"&amp;PF$4),PF$4&lt;TODAY()),"Late","Occupied")),)))</f>
        <v/>
      </c>
      <c r="PG19" s="33" t="str">
        <f>IF(ISBLANK($F19),,IF(TODAY()=PG$4,"Today",IF(AND(LOOKUP($F19,TenantNames,TenantStartDates)&lt;=PG$4,LOOKUP($F19,TenantNames,TenantEndDates)&gt;=PG$4),IF(OR(AND(DAY(LOOKUP($F19,TenantNames,TenantStartDates))&gt;28,DAY(EOMONTH(PG$4,0))=28,DAY(PG$4)=28),AND(DAY(LOOKUP($F19,TenantNames,TenantStartDates))&gt;30,DAY(EOMONTH(PG$4,0))=30,DAY(PG$4)=30),DAY(LOOKUP($F19,TenantNames,TenantStartDates))=DAY(PG$4)),IF((LOOKUP($F19,TenantNames,TenantEndDates)-PG$4)&lt;=31,LOOKUP($F19,TenantNames,TenantTotalRevenues)-SUM($JA19:PF19),LOOKUP($F19,TenantNames,TenantMonthlyRents)),IF(AND((SUMIF($G$4:AHB$4,"&lt;"&amp;PG$4,$G19:AHB19))&gt;SUMIFS(TransactionAmounts,TenantSources,$F19,'Filtered Data'!$C$2:$C23,"&lt;"&amp;PG$4),PG$4&lt;TODAY()),"Late","Occupied")),)))</f>
        <v/>
      </c>
      <c r="PH19" s="33" t="str">
        <f>IF(ISBLANK($F19),,IF(TODAY()=PH$4,"Today",IF(AND(LOOKUP($F19,TenantNames,TenantStartDates)&lt;=PH$4,LOOKUP($F19,TenantNames,TenantEndDates)&gt;=PH$4),IF(OR(AND(DAY(LOOKUP($F19,TenantNames,TenantStartDates))&gt;28,DAY(EOMONTH(PH$4,0))=28,DAY(PH$4)=28),AND(DAY(LOOKUP($F19,TenantNames,TenantStartDates))&gt;30,DAY(EOMONTH(PH$4,0))=30,DAY(PH$4)=30),DAY(LOOKUP($F19,TenantNames,TenantStartDates))=DAY(PH$4)),IF((LOOKUP($F19,TenantNames,TenantEndDates)-PH$4)&lt;=31,LOOKUP($F19,TenantNames,TenantTotalRevenues)-SUM($JA19:PG19),LOOKUP($F19,TenantNames,TenantMonthlyRents)),IF(AND((SUMIF($G$4:AHB$4,"&lt;"&amp;PH$4,$G19:AHB19))&gt;SUMIFS(TransactionAmounts,TenantSources,$F19,'Filtered Data'!$C$2:$C23,"&lt;"&amp;PH$4),PH$4&lt;TODAY()),"Late","Occupied")),)))</f>
        <v/>
      </c>
      <c r="PI19" s="33" t="str">
        <f>IF(ISBLANK($F19),,IF(TODAY()=PI$4,"Today",IF(AND(LOOKUP($F19,TenantNames,TenantStartDates)&lt;=PI$4,LOOKUP($F19,TenantNames,TenantEndDates)&gt;=PI$4),IF(OR(AND(DAY(LOOKUP($F19,TenantNames,TenantStartDates))&gt;28,DAY(EOMONTH(PI$4,0))=28,DAY(PI$4)=28),AND(DAY(LOOKUP($F19,TenantNames,TenantStartDates))&gt;30,DAY(EOMONTH(PI$4,0))=30,DAY(PI$4)=30),DAY(LOOKUP($F19,TenantNames,TenantStartDates))=DAY(PI$4)),IF((LOOKUP($F19,TenantNames,TenantEndDates)-PI$4)&lt;=31,LOOKUP($F19,TenantNames,TenantTotalRevenues)-SUM($JA19:PH19),LOOKUP($F19,TenantNames,TenantMonthlyRents)),IF(AND((SUMIF($G$4:AHB$4,"&lt;"&amp;PI$4,$G19:AHB19))&gt;SUMIFS(TransactionAmounts,TenantSources,$F19,'Filtered Data'!$C$2:$C23,"&lt;"&amp;PI$4),PI$4&lt;TODAY()),"Late","Occupied")),)))</f>
        <v/>
      </c>
      <c r="PJ19" s="33" t="str">
        <f>IF(ISBLANK($F19),,IF(TODAY()=PJ$4,"Today",IF(AND(LOOKUP($F19,TenantNames,TenantStartDates)&lt;=PJ$4,LOOKUP($F19,TenantNames,TenantEndDates)&gt;=PJ$4),IF(OR(AND(DAY(LOOKUP($F19,TenantNames,TenantStartDates))&gt;28,DAY(EOMONTH(PJ$4,0))=28,DAY(PJ$4)=28),AND(DAY(LOOKUP($F19,TenantNames,TenantStartDates))&gt;30,DAY(EOMONTH(PJ$4,0))=30,DAY(PJ$4)=30),DAY(LOOKUP($F19,TenantNames,TenantStartDates))=DAY(PJ$4)),IF((LOOKUP($F19,TenantNames,TenantEndDates)-PJ$4)&lt;=31,LOOKUP($F19,TenantNames,TenantTotalRevenues)-SUM($JA19:PI19),LOOKUP($F19,TenantNames,TenantMonthlyRents)),IF(AND((SUMIF($G$4:AHB$4,"&lt;"&amp;PJ$4,$G19:AHB19))&gt;SUMIFS(TransactionAmounts,TenantSources,$F19,'Filtered Data'!$C$2:$C23,"&lt;"&amp;PJ$4),PJ$4&lt;TODAY()),"Late","Occupied")),)))</f>
        <v/>
      </c>
      <c r="PK19" s="33" t="str">
        <f>IF(ISBLANK($F19),,IF(TODAY()=PK$4,"Today",IF(AND(LOOKUP($F19,TenantNames,TenantStartDates)&lt;=PK$4,LOOKUP($F19,TenantNames,TenantEndDates)&gt;=PK$4),IF(OR(AND(DAY(LOOKUP($F19,TenantNames,TenantStartDates))&gt;28,DAY(EOMONTH(PK$4,0))=28,DAY(PK$4)=28),AND(DAY(LOOKUP($F19,TenantNames,TenantStartDates))&gt;30,DAY(EOMONTH(PK$4,0))=30,DAY(PK$4)=30),DAY(LOOKUP($F19,TenantNames,TenantStartDates))=DAY(PK$4)),IF((LOOKUP($F19,TenantNames,TenantEndDates)-PK$4)&lt;=31,LOOKUP($F19,TenantNames,TenantTotalRevenues)-SUM($JA19:PJ19),LOOKUP($F19,TenantNames,TenantMonthlyRents)),IF(AND((SUMIF($G$4:AHB$4,"&lt;"&amp;PK$4,$G19:AHB19))&gt;SUMIFS(TransactionAmounts,TenantSources,$F19,'Filtered Data'!$C$2:$C23,"&lt;"&amp;PK$4),PK$4&lt;TODAY()),"Late","Occupied")),)))</f>
        <v/>
      </c>
      <c r="PL19" s="33" t="str">
        <f>IF(ISBLANK($F19),,IF(TODAY()=PL$4,"Today",IF(AND(LOOKUP($F19,TenantNames,TenantStartDates)&lt;=PL$4,LOOKUP($F19,TenantNames,TenantEndDates)&gt;=PL$4),IF(OR(AND(DAY(LOOKUP($F19,TenantNames,TenantStartDates))&gt;28,DAY(EOMONTH(PL$4,0))=28,DAY(PL$4)=28),AND(DAY(LOOKUP($F19,TenantNames,TenantStartDates))&gt;30,DAY(EOMONTH(PL$4,0))=30,DAY(PL$4)=30),DAY(LOOKUP($F19,TenantNames,TenantStartDates))=DAY(PL$4)),IF((LOOKUP($F19,TenantNames,TenantEndDates)-PL$4)&lt;=31,LOOKUP($F19,TenantNames,TenantTotalRevenues)-SUM($JA19:PK19),LOOKUP($F19,TenantNames,TenantMonthlyRents)),IF(AND((SUMIF($G$4:AHB$4,"&lt;"&amp;PL$4,$G19:AHB19))&gt;SUMIFS(TransactionAmounts,TenantSources,$F19,'Filtered Data'!$C$2:$C23,"&lt;"&amp;PL$4),PL$4&lt;TODAY()),"Late","Occupied")),)))</f>
        <v/>
      </c>
      <c r="PM19" s="33" t="str">
        <f>IF(ISBLANK($F19),,IF(TODAY()=PM$4,"Today",IF(AND(LOOKUP($F19,TenantNames,TenantStartDates)&lt;=PM$4,LOOKUP($F19,TenantNames,TenantEndDates)&gt;=PM$4),IF(OR(AND(DAY(LOOKUP($F19,TenantNames,TenantStartDates))&gt;28,DAY(EOMONTH(PM$4,0))=28,DAY(PM$4)=28),AND(DAY(LOOKUP($F19,TenantNames,TenantStartDates))&gt;30,DAY(EOMONTH(PM$4,0))=30,DAY(PM$4)=30),DAY(LOOKUP($F19,TenantNames,TenantStartDates))=DAY(PM$4)),IF((LOOKUP($F19,TenantNames,TenantEndDates)-PM$4)&lt;=31,LOOKUP($F19,TenantNames,TenantTotalRevenues)-SUM($JA19:PL19),LOOKUP($F19,TenantNames,TenantMonthlyRents)),IF(AND((SUMIF($G$4:AHB$4,"&lt;"&amp;PM$4,$G19:AHB19))&gt;SUMIFS(TransactionAmounts,TenantSources,$F19,'Filtered Data'!$C$2:$C23,"&lt;"&amp;PM$4),PM$4&lt;TODAY()),"Late","Occupied")),)))</f>
        <v/>
      </c>
      <c r="PN19" s="33" t="str">
        <f>IF(ISBLANK($F19),,IF(TODAY()=PN$4,"Today",IF(AND(LOOKUP($F19,TenantNames,TenantStartDates)&lt;=PN$4,LOOKUP($F19,TenantNames,TenantEndDates)&gt;=PN$4),IF(OR(AND(DAY(LOOKUP($F19,TenantNames,TenantStartDates))&gt;28,DAY(EOMONTH(PN$4,0))=28,DAY(PN$4)=28),AND(DAY(LOOKUP($F19,TenantNames,TenantStartDates))&gt;30,DAY(EOMONTH(PN$4,0))=30,DAY(PN$4)=30),DAY(LOOKUP($F19,TenantNames,TenantStartDates))=DAY(PN$4)),IF((LOOKUP($F19,TenantNames,TenantEndDates)-PN$4)&lt;=31,LOOKUP($F19,TenantNames,TenantTotalRevenues)-SUM($JA19:PM19),LOOKUP($F19,TenantNames,TenantMonthlyRents)),IF(AND((SUMIF($G$4:AHB$4,"&lt;"&amp;PN$4,$G19:AHB19))&gt;SUMIFS(TransactionAmounts,TenantSources,$F19,'Filtered Data'!$C$2:$C23,"&lt;"&amp;PN$4),PN$4&lt;TODAY()),"Late","Occupied")),)))</f>
        <v/>
      </c>
      <c r="PO19" s="33" t="str">
        <f>IF(ISBLANK($F19),,IF(TODAY()=PO$4,"Today",IF(AND(LOOKUP($F19,TenantNames,TenantStartDates)&lt;=PO$4,LOOKUP($F19,TenantNames,TenantEndDates)&gt;=PO$4),IF(OR(AND(DAY(LOOKUP($F19,TenantNames,TenantStartDates))&gt;28,DAY(EOMONTH(PO$4,0))=28,DAY(PO$4)=28),AND(DAY(LOOKUP($F19,TenantNames,TenantStartDates))&gt;30,DAY(EOMONTH(PO$4,0))=30,DAY(PO$4)=30),DAY(LOOKUP($F19,TenantNames,TenantStartDates))=DAY(PO$4)),IF((LOOKUP($F19,TenantNames,TenantEndDates)-PO$4)&lt;=31,LOOKUP($F19,TenantNames,TenantTotalRevenues)-SUM($JA19:PN19),LOOKUP($F19,TenantNames,TenantMonthlyRents)),IF(AND((SUMIF($G$4:AHB$4,"&lt;"&amp;PO$4,$G19:AHB19))&gt;SUMIFS(TransactionAmounts,TenantSources,$F19,'Filtered Data'!$C$2:$C23,"&lt;"&amp;PO$4),PO$4&lt;TODAY()),"Late","Occupied")),)))</f>
        <v/>
      </c>
      <c r="PP19" s="33" t="str">
        <f>IF(ISBLANK($F19),,IF(TODAY()=PP$4,"Today",IF(AND(LOOKUP($F19,TenantNames,TenantStartDates)&lt;=PP$4,LOOKUP($F19,TenantNames,TenantEndDates)&gt;=PP$4),IF(OR(AND(DAY(LOOKUP($F19,TenantNames,TenantStartDates))&gt;28,DAY(EOMONTH(PP$4,0))=28,DAY(PP$4)=28),AND(DAY(LOOKUP($F19,TenantNames,TenantStartDates))&gt;30,DAY(EOMONTH(PP$4,0))=30,DAY(PP$4)=30),DAY(LOOKUP($F19,TenantNames,TenantStartDates))=DAY(PP$4)),IF((LOOKUP($F19,TenantNames,TenantEndDates)-PP$4)&lt;=31,LOOKUP($F19,TenantNames,TenantTotalRevenues)-SUM($JA19:PO19),LOOKUP($F19,TenantNames,TenantMonthlyRents)),IF(AND((SUMIF($G$4:AHB$4,"&lt;"&amp;PP$4,$G19:AHB19))&gt;SUMIFS(TransactionAmounts,TenantSources,$F19,'Filtered Data'!$C$2:$C23,"&lt;"&amp;PP$4),PP$4&lt;TODAY()),"Late","Occupied")),)))</f>
        <v/>
      </c>
      <c r="PQ19" s="33" t="str">
        <f>IF(ISBLANK($F19),,IF(TODAY()=PQ$4,"Today",IF(AND(LOOKUP($F19,TenantNames,TenantStartDates)&lt;=PQ$4,LOOKUP($F19,TenantNames,TenantEndDates)&gt;=PQ$4),IF(OR(AND(DAY(LOOKUP($F19,TenantNames,TenantStartDates))&gt;28,DAY(EOMONTH(PQ$4,0))=28,DAY(PQ$4)=28),AND(DAY(LOOKUP($F19,TenantNames,TenantStartDates))&gt;30,DAY(EOMONTH(PQ$4,0))=30,DAY(PQ$4)=30),DAY(LOOKUP($F19,TenantNames,TenantStartDates))=DAY(PQ$4)),IF((LOOKUP($F19,TenantNames,TenantEndDates)-PQ$4)&lt;=31,LOOKUP($F19,TenantNames,TenantTotalRevenues)-SUM($JA19:PP19),LOOKUP($F19,TenantNames,TenantMonthlyRents)),IF(AND((SUMIF($G$4:AHB$4,"&lt;"&amp;PQ$4,$G19:AHB19))&gt;SUMIFS(TransactionAmounts,TenantSources,$F19,'Filtered Data'!$C$2:$C23,"&lt;"&amp;PQ$4),PQ$4&lt;TODAY()),"Late","Occupied")),)))</f>
        <v/>
      </c>
      <c r="PR19" s="33" t="str">
        <f>IF(ISBLANK($F19),,IF(TODAY()=PR$4,"Today",IF(AND(LOOKUP($F19,TenantNames,TenantStartDates)&lt;=PR$4,LOOKUP($F19,TenantNames,TenantEndDates)&gt;=PR$4),IF(OR(AND(DAY(LOOKUP($F19,TenantNames,TenantStartDates))&gt;28,DAY(EOMONTH(PR$4,0))=28,DAY(PR$4)=28),AND(DAY(LOOKUP($F19,TenantNames,TenantStartDates))&gt;30,DAY(EOMONTH(PR$4,0))=30,DAY(PR$4)=30),DAY(LOOKUP($F19,TenantNames,TenantStartDates))=DAY(PR$4)),IF((LOOKUP($F19,TenantNames,TenantEndDates)-PR$4)&lt;=31,LOOKUP($F19,TenantNames,TenantTotalRevenues)-SUM($JA19:PQ19),LOOKUP($F19,TenantNames,TenantMonthlyRents)),IF(AND((SUMIF($G$4:AHB$4,"&lt;"&amp;PR$4,$G19:AHB19))&gt;SUMIFS(TransactionAmounts,TenantSources,$F19,'Filtered Data'!$C$2:$C23,"&lt;"&amp;PR$4),PR$4&lt;TODAY()),"Late","Occupied")),)))</f>
        <v/>
      </c>
      <c r="PS19" s="33" t="str">
        <f>IF(ISBLANK($F19),,IF(TODAY()=PS$4,"Today",IF(AND(LOOKUP($F19,TenantNames,TenantStartDates)&lt;=PS$4,LOOKUP($F19,TenantNames,TenantEndDates)&gt;=PS$4),IF(OR(AND(DAY(LOOKUP($F19,TenantNames,TenantStartDates))&gt;28,DAY(EOMONTH(PS$4,0))=28,DAY(PS$4)=28),AND(DAY(LOOKUP($F19,TenantNames,TenantStartDates))&gt;30,DAY(EOMONTH(PS$4,0))=30,DAY(PS$4)=30),DAY(LOOKUP($F19,TenantNames,TenantStartDates))=DAY(PS$4)),IF((LOOKUP($F19,TenantNames,TenantEndDates)-PS$4)&lt;=31,LOOKUP($F19,TenantNames,TenantTotalRevenues)-SUM($JA19:PR19),LOOKUP($F19,TenantNames,TenantMonthlyRents)),IF(AND((SUMIF($G$4:AHB$4,"&lt;"&amp;PS$4,$G19:AHB19))&gt;SUMIFS(TransactionAmounts,TenantSources,$F19,'Filtered Data'!$C$2:$C23,"&lt;"&amp;PS$4),PS$4&lt;TODAY()),"Late","Occupied")),)))</f>
        <v/>
      </c>
      <c r="PT19" s="33" t="str">
        <f>IF(ISBLANK($F19),,IF(TODAY()=PT$4,"Today",IF(AND(LOOKUP($F19,TenantNames,TenantStartDates)&lt;=PT$4,LOOKUP($F19,TenantNames,TenantEndDates)&gt;=PT$4),IF(OR(AND(DAY(LOOKUP($F19,TenantNames,TenantStartDates))&gt;28,DAY(EOMONTH(PT$4,0))=28,DAY(PT$4)=28),AND(DAY(LOOKUP($F19,TenantNames,TenantStartDates))&gt;30,DAY(EOMONTH(PT$4,0))=30,DAY(PT$4)=30),DAY(LOOKUP($F19,TenantNames,TenantStartDates))=DAY(PT$4)),IF((LOOKUP($F19,TenantNames,TenantEndDates)-PT$4)&lt;=31,LOOKUP($F19,TenantNames,TenantTotalRevenues)-SUM($JA19:PS19),LOOKUP($F19,TenantNames,TenantMonthlyRents)),IF(AND((SUMIF($G$4:AHB$4,"&lt;"&amp;PT$4,$G19:AHB19))&gt;SUMIFS(TransactionAmounts,TenantSources,$F19,'Filtered Data'!$C$2:$C23,"&lt;"&amp;PT$4),PT$4&lt;TODAY()),"Late","Occupied")),)))</f>
        <v/>
      </c>
      <c r="PU19" s="33" t="str">
        <f>IF(ISBLANK($F19),,IF(TODAY()=PU$4,"Today",IF(AND(LOOKUP($F19,TenantNames,TenantStartDates)&lt;=PU$4,LOOKUP($F19,TenantNames,TenantEndDates)&gt;=PU$4),IF(OR(AND(DAY(LOOKUP($F19,TenantNames,TenantStartDates))&gt;28,DAY(EOMONTH(PU$4,0))=28,DAY(PU$4)=28),AND(DAY(LOOKUP($F19,TenantNames,TenantStartDates))&gt;30,DAY(EOMONTH(PU$4,0))=30,DAY(PU$4)=30),DAY(LOOKUP($F19,TenantNames,TenantStartDates))=DAY(PU$4)),IF((LOOKUP($F19,TenantNames,TenantEndDates)-PU$4)&lt;=31,LOOKUP($F19,TenantNames,TenantTotalRevenues)-SUM($JA19:PT19),LOOKUP($F19,TenantNames,TenantMonthlyRents)),IF(AND((SUMIF($G$4:AHB$4,"&lt;"&amp;PU$4,$G19:AHB19))&gt;SUMIFS(TransactionAmounts,TenantSources,$F19,'Filtered Data'!$C$2:$C23,"&lt;"&amp;PU$4),PU$4&lt;TODAY()),"Late","Occupied")),)))</f>
        <v/>
      </c>
      <c r="PV19" s="33" t="str">
        <f>IF(ISBLANK($F19),,IF(TODAY()=PV$4,"Today",IF(AND(LOOKUP($F19,TenantNames,TenantStartDates)&lt;=PV$4,LOOKUP($F19,TenantNames,TenantEndDates)&gt;=PV$4),IF(OR(AND(DAY(LOOKUP($F19,TenantNames,TenantStartDates))&gt;28,DAY(EOMONTH(PV$4,0))=28,DAY(PV$4)=28),AND(DAY(LOOKUP($F19,TenantNames,TenantStartDates))&gt;30,DAY(EOMONTH(PV$4,0))=30,DAY(PV$4)=30),DAY(LOOKUP($F19,TenantNames,TenantStartDates))=DAY(PV$4)),IF((LOOKUP($F19,TenantNames,TenantEndDates)-PV$4)&lt;=31,LOOKUP($F19,TenantNames,TenantTotalRevenues)-SUM($JA19:PU19),LOOKUP($F19,TenantNames,TenantMonthlyRents)),IF(AND((SUMIF($G$4:AHB$4,"&lt;"&amp;PV$4,$G19:AHB19))&gt;SUMIFS(TransactionAmounts,TenantSources,$F19,'Filtered Data'!$C$2:$C23,"&lt;"&amp;PV$4),PV$4&lt;TODAY()),"Late","Occupied")),)))</f>
        <v/>
      </c>
      <c r="PW19" s="33" t="str">
        <f>IF(ISBLANK($F19),,IF(TODAY()=PW$4,"Today",IF(AND(LOOKUP($F19,TenantNames,TenantStartDates)&lt;=PW$4,LOOKUP($F19,TenantNames,TenantEndDates)&gt;=PW$4),IF(OR(AND(DAY(LOOKUP($F19,TenantNames,TenantStartDates))&gt;28,DAY(EOMONTH(PW$4,0))=28,DAY(PW$4)=28),AND(DAY(LOOKUP($F19,TenantNames,TenantStartDates))&gt;30,DAY(EOMONTH(PW$4,0))=30,DAY(PW$4)=30),DAY(LOOKUP($F19,TenantNames,TenantStartDates))=DAY(PW$4)),IF((LOOKUP($F19,TenantNames,TenantEndDates)-PW$4)&lt;=31,LOOKUP($F19,TenantNames,TenantTotalRevenues)-SUM($JA19:PV19),LOOKUP($F19,TenantNames,TenantMonthlyRents)),IF(AND((SUMIF($G$4:AHB$4,"&lt;"&amp;PW$4,$G19:AHB19))&gt;SUMIFS(TransactionAmounts,TenantSources,$F19,'Filtered Data'!$C$2:$C23,"&lt;"&amp;PW$4),PW$4&lt;TODAY()),"Late","Occupied")),)))</f>
        <v/>
      </c>
      <c r="PX19" s="33" t="str">
        <f>IF(ISBLANK($F19),,IF(TODAY()=PX$4,"Today",IF(AND(LOOKUP($F19,TenantNames,TenantStartDates)&lt;=PX$4,LOOKUP($F19,TenantNames,TenantEndDates)&gt;=PX$4),IF(OR(AND(DAY(LOOKUP($F19,TenantNames,TenantStartDates))&gt;28,DAY(EOMONTH(PX$4,0))=28,DAY(PX$4)=28),AND(DAY(LOOKUP($F19,TenantNames,TenantStartDates))&gt;30,DAY(EOMONTH(PX$4,0))=30,DAY(PX$4)=30),DAY(LOOKUP($F19,TenantNames,TenantStartDates))=DAY(PX$4)),IF((LOOKUP($F19,TenantNames,TenantEndDates)-PX$4)&lt;=31,LOOKUP($F19,TenantNames,TenantTotalRevenues)-SUM($JA19:PW19),LOOKUP($F19,TenantNames,TenantMonthlyRents)),IF(AND((SUMIF($G$4:AHB$4,"&lt;"&amp;PX$4,$G19:AHB19))&gt;SUMIFS(TransactionAmounts,TenantSources,$F19,'Filtered Data'!$C$2:$C23,"&lt;"&amp;PX$4),PX$4&lt;TODAY()),"Late","Occupied")),)))</f>
        <v/>
      </c>
      <c r="PY19" s="33" t="str">
        <f>IF(ISBLANK($F19),,IF(TODAY()=PY$4,"Today",IF(AND(LOOKUP($F19,TenantNames,TenantStartDates)&lt;=PY$4,LOOKUP($F19,TenantNames,TenantEndDates)&gt;=PY$4),IF(OR(AND(DAY(LOOKUP($F19,TenantNames,TenantStartDates))&gt;28,DAY(EOMONTH(PY$4,0))=28,DAY(PY$4)=28),AND(DAY(LOOKUP($F19,TenantNames,TenantStartDates))&gt;30,DAY(EOMONTH(PY$4,0))=30,DAY(PY$4)=30),DAY(LOOKUP($F19,TenantNames,TenantStartDates))=DAY(PY$4)),IF((LOOKUP($F19,TenantNames,TenantEndDates)-PY$4)&lt;=31,LOOKUP($F19,TenantNames,TenantTotalRevenues)-SUM($JA19:PX19),LOOKUP($F19,TenantNames,TenantMonthlyRents)),IF(AND((SUMIF($G$4:AHB$4,"&lt;"&amp;PY$4,$G19:AHB19))&gt;SUMIFS(TransactionAmounts,TenantSources,$F19,'Filtered Data'!$C$2:$C23,"&lt;"&amp;PY$4),PY$4&lt;TODAY()),"Late","Occupied")),)))</f>
        <v/>
      </c>
      <c r="PZ19" s="33" t="str">
        <f>IF(ISBLANK($F19),,IF(TODAY()=PZ$4,"Today",IF(AND(LOOKUP($F19,TenantNames,TenantStartDates)&lt;=PZ$4,LOOKUP($F19,TenantNames,TenantEndDates)&gt;=PZ$4),IF(OR(AND(DAY(LOOKUP($F19,TenantNames,TenantStartDates))&gt;28,DAY(EOMONTH(PZ$4,0))=28,DAY(PZ$4)=28),AND(DAY(LOOKUP($F19,TenantNames,TenantStartDates))&gt;30,DAY(EOMONTH(PZ$4,0))=30,DAY(PZ$4)=30),DAY(LOOKUP($F19,TenantNames,TenantStartDates))=DAY(PZ$4)),IF((LOOKUP($F19,TenantNames,TenantEndDates)-PZ$4)&lt;=31,LOOKUP($F19,TenantNames,TenantTotalRevenues)-SUM($JA19:PY19),LOOKUP($F19,TenantNames,TenantMonthlyRents)),IF(AND((SUMIF($G$4:AHB$4,"&lt;"&amp;PZ$4,$G19:AHB19))&gt;SUMIFS(TransactionAmounts,TenantSources,$F19,'Filtered Data'!$C$2:$C23,"&lt;"&amp;PZ$4),PZ$4&lt;TODAY()),"Late","Occupied")),)))</f>
        <v/>
      </c>
      <c r="QA19" s="33" t="str">
        <f>IF(ISBLANK($F19),,IF(TODAY()=QA$4,"Today",IF(AND(LOOKUP($F19,TenantNames,TenantStartDates)&lt;=QA$4,LOOKUP($F19,TenantNames,TenantEndDates)&gt;=QA$4),IF(OR(AND(DAY(LOOKUP($F19,TenantNames,TenantStartDates))&gt;28,DAY(EOMONTH(QA$4,0))=28,DAY(QA$4)=28),AND(DAY(LOOKUP($F19,TenantNames,TenantStartDates))&gt;30,DAY(EOMONTH(QA$4,0))=30,DAY(QA$4)=30),DAY(LOOKUP($F19,TenantNames,TenantStartDates))=DAY(QA$4)),IF((LOOKUP($F19,TenantNames,TenantEndDates)-QA$4)&lt;=31,LOOKUP($F19,TenantNames,TenantTotalRevenues)-SUM($JA19:PZ19),LOOKUP($F19,TenantNames,TenantMonthlyRents)),IF(AND((SUMIF($G$4:AHB$4,"&lt;"&amp;QA$4,$G19:AHB19))&gt;SUMIFS(TransactionAmounts,TenantSources,$F19,'Filtered Data'!$C$2:$C23,"&lt;"&amp;QA$4),QA$4&lt;TODAY()),"Late","Occupied")),)))</f>
        <v/>
      </c>
      <c r="QB19" s="33" t="str">
        <f>IF(ISBLANK($F19),,IF(TODAY()=QB$4,"Today",IF(AND(LOOKUP($F19,TenantNames,TenantStartDates)&lt;=QB$4,LOOKUP($F19,TenantNames,TenantEndDates)&gt;=QB$4),IF(OR(AND(DAY(LOOKUP($F19,TenantNames,TenantStartDates))&gt;28,DAY(EOMONTH(QB$4,0))=28,DAY(QB$4)=28),AND(DAY(LOOKUP($F19,TenantNames,TenantStartDates))&gt;30,DAY(EOMONTH(QB$4,0))=30,DAY(QB$4)=30),DAY(LOOKUP($F19,TenantNames,TenantStartDates))=DAY(QB$4)),IF((LOOKUP($F19,TenantNames,TenantEndDates)-QB$4)&lt;=31,LOOKUP($F19,TenantNames,TenantTotalRevenues)-SUM($JA19:QA19),LOOKUP($F19,TenantNames,TenantMonthlyRents)),IF(AND((SUMIF($G$4:AHB$4,"&lt;"&amp;QB$4,$G19:AHB19))&gt;SUMIFS(TransactionAmounts,TenantSources,$F19,'Filtered Data'!$C$2:$C23,"&lt;"&amp;QB$4),QB$4&lt;TODAY()),"Late","Occupied")),)))</f>
        <v/>
      </c>
      <c r="QC19" s="33" t="str">
        <f>IF(ISBLANK($F19),,IF(TODAY()=QC$4,"Today",IF(AND(LOOKUP($F19,TenantNames,TenantStartDates)&lt;=QC$4,LOOKUP($F19,TenantNames,TenantEndDates)&gt;=QC$4),IF(OR(AND(DAY(LOOKUP($F19,TenantNames,TenantStartDates))&gt;28,DAY(EOMONTH(QC$4,0))=28,DAY(QC$4)=28),AND(DAY(LOOKUP($F19,TenantNames,TenantStartDates))&gt;30,DAY(EOMONTH(QC$4,0))=30,DAY(QC$4)=30),DAY(LOOKUP($F19,TenantNames,TenantStartDates))=DAY(QC$4)),IF((LOOKUP($F19,TenantNames,TenantEndDates)-QC$4)&lt;=31,LOOKUP($F19,TenantNames,TenantTotalRevenues)-SUM($JA19:QB19),LOOKUP($F19,TenantNames,TenantMonthlyRents)),IF(AND((SUMIF($G$4:AHB$4,"&lt;"&amp;QC$4,$G19:AHB19))&gt;SUMIFS(TransactionAmounts,TenantSources,$F19,'Filtered Data'!$C$2:$C23,"&lt;"&amp;QC$4),QC$4&lt;TODAY()),"Late","Occupied")),)))</f>
        <v/>
      </c>
      <c r="QD19" s="33" t="str">
        <f>IF(ISBLANK($F19),,IF(TODAY()=QD$4,"Today",IF(AND(LOOKUP($F19,TenantNames,TenantStartDates)&lt;=QD$4,LOOKUP($F19,TenantNames,TenantEndDates)&gt;=QD$4),IF(OR(AND(DAY(LOOKUP($F19,TenantNames,TenantStartDates))&gt;28,DAY(EOMONTH(QD$4,0))=28,DAY(QD$4)=28),AND(DAY(LOOKUP($F19,TenantNames,TenantStartDates))&gt;30,DAY(EOMONTH(QD$4,0))=30,DAY(QD$4)=30),DAY(LOOKUP($F19,TenantNames,TenantStartDates))=DAY(QD$4)),IF((LOOKUP($F19,TenantNames,TenantEndDates)-QD$4)&lt;=31,LOOKUP($F19,TenantNames,TenantTotalRevenues)-SUM($JA19:QC19),LOOKUP($F19,TenantNames,TenantMonthlyRents)),IF(AND((SUMIF($G$4:AHB$4,"&lt;"&amp;QD$4,$G19:AHB19))&gt;SUMIFS(TransactionAmounts,TenantSources,$F19,'Filtered Data'!$C$2:$C23,"&lt;"&amp;QD$4),QD$4&lt;TODAY()),"Late","Occupied")),)))</f>
        <v/>
      </c>
      <c r="QE19" s="33" t="str">
        <f>IF(ISBLANK($F19),,IF(TODAY()=QE$4,"Today",IF(AND(LOOKUP($F19,TenantNames,TenantStartDates)&lt;=QE$4,LOOKUP($F19,TenantNames,TenantEndDates)&gt;=QE$4),IF(OR(AND(DAY(LOOKUP($F19,TenantNames,TenantStartDates))&gt;28,DAY(EOMONTH(QE$4,0))=28,DAY(QE$4)=28),AND(DAY(LOOKUP($F19,TenantNames,TenantStartDates))&gt;30,DAY(EOMONTH(QE$4,0))=30,DAY(QE$4)=30),DAY(LOOKUP($F19,TenantNames,TenantStartDates))=DAY(QE$4)),IF((LOOKUP($F19,TenantNames,TenantEndDates)-QE$4)&lt;=31,LOOKUP($F19,TenantNames,TenantTotalRevenues)-SUM($JA19:QD19),LOOKUP($F19,TenantNames,TenantMonthlyRents)),IF(AND((SUMIF($G$4:AHB$4,"&lt;"&amp;QE$4,$G19:AHB19))&gt;SUMIFS(TransactionAmounts,TenantSources,$F19,'Filtered Data'!$C$2:$C23,"&lt;"&amp;QE$4),QE$4&lt;TODAY()),"Late","Occupied")),)))</f>
        <v/>
      </c>
      <c r="QF19" s="33" t="str">
        <f>IF(ISBLANK($F19),,IF(TODAY()=QF$4,"Today",IF(AND(LOOKUP($F19,TenantNames,TenantStartDates)&lt;=QF$4,LOOKUP($F19,TenantNames,TenantEndDates)&gt;=QF$4),IF(OR(AND(DAY(LOOKUP($F19,TenantNames,TenantStartDates))&gt;28,DAY(EOMONTH(QF$4,0))=28,DAY(QF$4)=28),AND(DAY(LOOKUP($F19,TenantNames,TenantStartDates))&gt;30,DAY(EOMONTH(QF$4,0))=30,DAY(QF$4)=30),DAY(LOOKUP($F19,TenantNames,TenantStartDates))=DAY(QF$4)),IF((LOOKUP($F19,TenantNames,TenantEndDates)-QF$4)&lt;=31,LOOKUP($F19,TenantNames,TenantTotalRevenues)-SUM($JA19:QE19),LOOKUP($F19,TenantNames,TenantMonthlyRents)),IF(AND((SUMIF($G$4:AHB$4,"&lt;"&amp;QF$4,$G19:AHB19))&gt;SUMIFS(TransactionAmounts,TenantSources,$F19,'Filtered Data'!$C$2:$C23,"&lt;"&amp;QF$4),QF$4&lt;TODAY()),"Late","Occupied")),)))</f>
        <v/>
      </c>
      <c r="QG19" s="33" t="str">
        <f>IF(ISBLANK($F19),,IF(TODAY()=QG$4,"Today",IF(AND(LOOKUP($F19,TenantNames,TenantStartDates)&lt;=QG$4,LOOKUP($F19,TenantNames,TenantEndDates)&gt;=QG$4),IF(OR(AND(DAY(LOOKUP($F19,TenantNames,TenantStartDates))&gt;28,DAY(EOMONTH(QG$4,0))=28,DAY(QG$4)=28),AND(DAY(LOOKUP($F19,TenantNames,TenantStartDates))&gt;30,DAY(EOMONTH(QG$4,0))=30,DAY(QG$4)=30),DAY(LOOKUP($F19,TenantNames,TenantStartDates))=DAY(QG$4)),IF((LOOKUP($F19,TenantNames,TenantEndDates)-QG$4)&lt;=31,LOOKUP($F19,TenantNames,TenantTotalRevenues)-SUM($JA19:QF19),LOOKUP($F19,TenantNames,TenantMonthlyRents)),IF(AND((SUMIF($G$4:AHB$4,"&lt;"&amp;QG$4,$G19:AHB19))&gt;SUMIFS(TransactionAmounts,TenantSources,$F19,'Filtered Data'!$C$2:$C23,"&lt;"&amp;QG$4),QG$4&lt;TODAY()),"Late","Occupied")),)))</f>
        <v/>
      </c>
      <c r="QH19" s="33" t="str">
        <f>IF(ISBLANK($F19),,IF(TODAY()=QH$4,"Today",IF(AND(LOOKUP($F19,TenantNames,TenantStartDates)&lt;=QH$4,LOOKUP($F19,TenantNames,TenantEndDates)&gt;=QH$4),IF(OR(AND(DAY(LOOKUP($F19,TenantNames,TenantStartDates))&gt;28,DAY(EOMONTH(QH$4,0))=28,DAY(QH$4)=28),AND(DAY(LOOKUP($F19,TenantNames,TenantStartDates))&gt;30,DAY(EOMONTH(QH$4,0))=30,DAY(QH$4)=30),DAY(LOOKUP($F19,TenantNames,TenantStartDates))=DAY(QH$4)),IF((LOOKUP($F19,TenantNames,TenantEndDates)-QH$4)&lt;=31,LOOKUP($F19,TenantNames,TenantTotalRevenues)-SUM($JA19:QG19),LOOKUP($F19,TenantNames,TenantMonthlyRents)),IF(AND((SUMIF($G$4:AHB$4,"&lt;"&amp;QH$4,$G19:AHB19))&gt;SUMIFS(TransactionAmounts,TenantSources,$F19,'Filtered Data'!$C$2:$C23,"&lt;"&amp;QH$4),QH$4&lt;TODAY()),"Late","Occupied")),)))</f>
        <v/>
      </c>
      <c r="QI19" s="33" t="str">
        <f>IF(ISBLANK($F19),,IF(TODAY()=QI$4,"Today",IF(AND(LOOKUP($F19,TenantNames,TenantStartDates)&lt;=QI$4,LOOKUP($F19,TenantNames,TenantEndDates)&gt;=QI$4),IF(OR(AND(DAY(LOOKUP($F19,TenantNames,TenantStartDates))&gt;28,DAY(EOMONTH(QI$4,0))=28,DAY(QI$4)=28),AND(DAY(LOOKUP($F19,TenantNames,TenantStartDates))&gt;30,DAY(EOMONTH(QI$4,0))=30,DAY(QI$4)=30),DAY(LOOKUP($F19,TenantNames,TenantStartDates))=DAY(QI$4)),IF((LOOKUP($F19,TenantNames,TenantEndDates)-QI$4)&lt;=31,LOOKUP($F19,TenantNames,TenantTotalRevenues)-SUM($JA19:QH19),LOOKUP($F19,TenantNames,TenantMonthlyRents)),IF(AND((SUMIF($G$4:AHB$4,"&lt;"&amp;QI$4,$G19:AHB19))&gt;SUMIFS(TransactionAmounts,TenantSources,$F19,'Filtered Data'!$C$2:$C23,"&lt;"&amp;QI$4),QI$4&lt;TODAY()),"Late","Occupied")),)))</f>
        <v/>
      </c>
      <c r="QJ19" s="33" t="str">
        <f>IF(ISBLANK($F19),,IF(TODAY()=QJ$4,"Today",IF(AND(LOOKUP($F19,TenantNames,TenantStartDates)&lt;=QJ$4,LOOKUP($F19,TenantNames,TenantEndDates)&gt;=QJ$4),IF(OR(AND(DAY(LOOKUP($F19,TenantNames,TenantStartDates))&gt;28,DAY(EOMONTH(QJ$4,0))=28,DAY(QJ$4)=28),AND(DAY(LOOKUP($F19,TenantNames,TenantStartDates))&gt;30,DAY(EOMONTH(QJ$4,0))=30,DAY(QJ$4)=30),DAY(LOOKUP($F19,TenantNames,TenantStartDates))=DAY(QJ$4)),IF((LOOKUP($F19,TenantNames,TenantEndDates)-QJ$4)&lt;=31,LOOKUP($F19,TenantNames,TenantTotalRevenues)-SUM($JA19:QI19),LOOKUP($F19,TenantNames,TenantMonthlyRents)),IF(AND((SUMIF($G$4:AHB$4,"&lt;"&amp;QJ$4,$G19:AHB19))&gt;SUMIFS(TransactionAmounts,TenantSources,$F19,'Filtered Data'!$C$2:$C23,"&lt;"&amp;QJ$4),QJ$4&lt;TODAY()),"Late","Occupied")),)))</f>
        <v/>
      </c>
      <c r="QK19" s="33" t="str">
        <f>IF(ISBLANK($F19),,IF(TODAY()=QK$4,"Today",IF(AND(LOOKUP($F19,TenantNames,TenantStartDates)&lt;=QK$4,LOOKUP($F19,TenantNames,TenantEndDates)&gt;=QK$4),IF(OR(AND(DAY(LOOKUP($F19,TenantNames,TenantStartDates))&gt;28,DAY(EOMONTH(QK$4,0))=28,DAY(QK$4)=28),AND(DAY(LOOKUP($F19,TenantNames,TenantStartDates))&gt;30,DAY(EOMONTH(QK$4,0))=30,DAY(QK$4)=30),DAY(LOOKUP($F19,TenantNames,TenantStartDates))=DAY(QK$4)),IF((LOOKUP($F19,TenantNames,TenantEndDates)-QK$4)&lt;=31,LOOKUP($F19,TenantNames,TenantTotalRevenues)-SUM($JA19:QJ19),LOOKUP($F19,TenantNames,TenantMonthlyRents)),IF(AND((SUMIF($G$4:AHB$4,"&lt;"&amp;QK$4,$G19:AHB19))&gt;SUMIFS(TransactionAmounts,TenantSources,$F19,'Filtered Data'!$C$2:$C23,"&lt;"&amp;QK$4),QK$4&lt;TODAY()),"Late","Occupied")),)))</f>
        <v/>
      </c>
      <c r="QL19" s="33" t="str">
        <f>IF(ISBLANK($F19),,IF(TODAY()=QL$4,"Today",IF(AND(LOOKUP($F19,TenantNames,TenantStartDates)&lt;=QL$4,LOOKUP($F19,TenantNames,TenantEndDates)&gt;=QL$4),IF(OR(AND(DAY(LOOKUP($F19,TenantNames,TenantStartDates))&gt;28,DAY(EOMONTH(QL$4,0))=28,DAY(QL$4)=28),AND(DAY(LOOKUP($F19,TenantNames,TenantStartDates))&gt;30,DAY(EOMONTH(QL$4,0))=30,DAY(QL$4)=30),DAY(LOOKUP($F19,TenantNames,TenantStartDates))=DAY(QL$4)),IF((LOOKUP($F19,TenantNames,TenantEndDates)-QL$4)&lt;=31,LOOKUP($F19,TenantNames,TenantTotalRevenues)-SUM($JA19:QK19),LOOKUP($F19,TenantNames,TenantMonthlyRents)),IF(AND((SUMIF($G$4:AHB$4,"&lt;"&amp;QL$4,$G19:AHB19))&gt;SUMIFS(TransactionAmounts,TenantSources,$F19,'Filtered Data'!$C$2:$C23,"&lt;"&amp;QL$4),QL$4&lt;TODAY()),"Late","Occupied")),)))</f>
        <v/>
      </c>
      <c r="QM19" s="33" t="str">
        <f>IF(ISBLANK($F19),,IF(TODAY()=QM$4,"Today",IF(AND(LOOKUP($F19,TenantNames,TenantStartDates)&lt;=QM$4,LOOKUP($F19,TenantNames,TenantEndDates)&gt;=QM$4),IF(OR(AND(DAY(LOOKUP($F19,TenantNames,TenantStartDates))&gt;28,DAY(EOMONTH(QM$4,0))=28,DAY(QM$4)=28),AND(DAY(LOOKUP($F19,TenantNames,TenantStartDates))&gt;30,DAY(EOMONTH(QM$4,0))=30,DAY(QM$4)=30),DAY(LOOKUP($F19,TenantNames,TenantStartDates))=DAY(QM$4)),IF((LOOKUP($F19,TenantNames,TenantEndDates)-QM$4)&lt;=31,LOOKUP($F19,TenantNames,TenantTotalRevenues)-SUM($JA19:QL19),LOOKUP($F19,TenantNames,TenantMonthlyRents)),IF(AND((SUMIF($G$4:AHB$4,"&lt;"&amp;QM$4,$G19:AHB19))&gt;SUMIFS(TransactionAmounts,TenantSources,$F19,'Filtered Data'!$C$2:$C23,"&lt;"&amp;QM$4),QM$4&lt;TODAY()),"Late","Occupied")),)))</f>
        <v/>
      </c>
      <c r="QN19" s="33" t="str">
        <f>IF(ISBLANK($F19),,IF(TODAY()=QN$4,"Today",IF(AND(LOOKUP($F19,TenantNames,TenantStartDates)&lt;=QN$4,LOOKUP($F19,TenantNames,TenantEndDates)&gt;=QN$4),IF(OR(AND(DAY(LOOKUP($F19,TenantNames,TenantStartDates))&gt;28,DAY(EOMONTH(QN$4,0))=28,DAY(QN$4)=28),AND(DAY(LOOKUP($F19,TenantNames,TenantStartDates))&gt;30,DAY(EOMONTH(QN$4,0))=30,DAY(QN$4)=30),DAY(LOOKUP($F19,TenantNames,TenantStartDates))=DAY(QN$4)),IF((LOOKUP($F19,TenantNames,TenantEndDates)-QN$4)&lt;=31,LOOKUP($F19,TenantNames,TenantTotalRevenues)-SUM($JA19:QM19),LOOKUP($F19,TenantNames,TenantMonthlyRents)),IF(AND((SUMIF($G$4:AHB$4,"&lt;"&amp;QN$4,$G19:AHB19))&gt;SUMIFS(TransactionAmounts,TenantSources,$F19,'Filtered Data'!$C$2:$C23,"&lt;"&amp;QN$4),QN$4&lt;TODAY()),"Late","Occupied")),)))</f>
        <v/>
      </c>
      <c r="QO19" s="33" t="str">
        <f>IF(ISBLANK($F19),,IF(TODAY()=QO$4,"Today",IF(AND(LOOKUP($F19,TenantNames,TenantStartDates)&lt;=QO$4,LOOKUP($F19,TenantNames,TenantEndDates)&gt;=QO$4),IF(OR(AND(DAY(LOOKUP($F19,TenantNames,TenantStartDates))&gt;28,DAY(EOMONTH(QO$4,0))=28,DAY(QO$4)=28),AND(DAY(LOOKUP($F19,TenantNames,TenantStartDates))&gt;30,DAY(EOMONTH(QO$4,0))=30,DAY(QO$4)=30),DAY(LOOKUP($F19,TenantNames,TenantStartDates))=DAY(QO$4)),IF((LOOKUP($F19,TenantNames,TenantEndDates)-QO$4)&lt;=31,LOOKUP($F19,TenantNames,TenantTotalRevenues)-SUM($JA19:QN19),LOOKUP($F19,TenantNames,TenantMonthlyRents)),IF(AND((SUMIF($G$4:AHB$4,"&lt;"&amp;QO$4,$G19:AHB19))&gt;SUMIFS(TransactionAmounts,TenantSources,$F19,'Filtered Data'!$C$2:$C23,"&lt;"&amp;QO$4),QO$4&lt;TODAY()),"Late","Occupied")),)))</f>
        <v/>
      </c>
      <c r="QP19" s="33" t="str">
        <f>IF(ISBLANK($F19),,IF(TODAY()=QP$4,"Today",IF(AND(LOOKUP($F19,TenantNames,TenantStartDates)&lt;=QP$4,LOOKUP($F19,TenantNames,TenantEndDates)&gt;=QP$4),IF(OR(AND(DAY(LOOKUP($F19,TenantNames,TenantStartDates))&gt;28,DAY(EOMONTH(QP$4,0))=28,DAY(QP$4)=28),AND(DAY(LOOKUP($F19,TenantNames,TenantStartDates))&gt;30,DAY(EOMONTH(QP$4,0))=30,DAY(QP$4)=30),DAY(LOOKUP($F19,TenantNames,TenantStartDates))=DAY(QP$4)),IF((LOOKUP($F19,TenantNames,TenantEndDates)-QP$4)&lt;=31,LOOKUP($F19,TenantNames,TenantTotalRevenues)-SUM($JA19:QO19),LOOKUP($F19,TenantNames,TenantMonthlyRents)),IF(AND((SUMIF($G$4:AHB$4,"&lt;"&amp;QP$4,$G19:AHB19))&gt;SUMIFS(TransactionAmounts,TenantSources,$F19,'Filtered Data'!$C$2:$C23,"&lt;"&amp;QP$4),QP$4&lt;TODAY()),"Late","Occupied")),)))</f>
        <v/>
      </c>
      <c r="QQ19" s="33" t="str">
        <f>IF(ISBLANK($F19),,IF(TODAY()=QQ$4,"Today",IF(AND(LOOKUP($F19,TenantNames,TenantStartDates)&lt;=QQ$4,LOOKUP($F19,TenantNames,TenantEndDates)&gt;=QQ$4),IF(OR(AND(DAY(LOOKUP($F19,TenantNames,TenantStartDates))&gt;28,DAY(EOMONTH(QQ$4,0))=28,DAY(QQ$4)=28),AND(DAY(LOOKUP($F19,TenantNames,TenantStartDates))&gt;30,DAY(EOMONTH(QQ$4,0))=30,DAY(QQ$4)=30),DAY(LOOKUP($F19,TenantNames,TenantStartDates))=DAY(QQ$4)),IF((LOOKUP($F19,TenantNames,TenantEndDates)-QQ$4)&lt;=31,LOOKUP($F19,TenantNames,TenantTotalRevenues)-SUM($JA19:QP19),LOOKUP($F19,TenantNames,TenantMonthlyRents)),IF(AND((SUMIF($G$4:AHB$4,"&lt;"&amp;QQ$4,$G19:AHB19))&gt;SUMIFS(TransactionAmounts,TenantSources,$F19,'Filtered Data'!$C$2:$C23,"&lt;"&amp;QQ$4),QQ$4&lt;TODAY()),"Late","Occupied")),)))</f>
        <v/>
      </c>
      <c r="QR19" s="33" t="str">
        <f>IF(ISBLANK($F19),,IF(TODAY()=QR$4,"Today",IF(AND(LOOKUP($F19,TenantNames,TenantStartDates)&lt;=QR$4,LOOKUP($F19,TenantNames,TenantEndDates)&gt;=QR$4),IF(OR(AND(DAY(LOOKUP($F19,TenantNames,TenantStartDates))&gt;28,DAY(EOMONTH(QR$4,0))=28,DAY(QR$4)=28),AND(DAY(LOOKUP($F19,TenantNames,TenantStartDates))&gt;30,DAY(EOMONTH(QR$4,0))=30,DAY(QR$4)=30),DAY(LOOKUP($F19,TenantNames,TenantStartDates))=DAY(QR$4)),IF((LOOKUP($F19,TenantNames,TenantEndDates)-QR$4)&lt;=31,LOOKUP($F19,TenantNames,TenantTotalRevenues)-SUM($JA19:QQ19),LOOKUP($F19,TenantNames,TenantMonthlyRents)),IF(AND((SUMIF($G$4:AHB$4,"&lt;"&amp;QR$4,$G19:AHB19))&gt;SUMIFS(TransactionAmounts,TenantSources,$F19,'Filtered Data'!$C$2:$C23,"&lt;"&amp;QR$4),QR$4&lt;TODAY()),"Late","Occupied")),)))</f>
        <v/>
      </c>
      <c r="QS19" s="33" t="str">
        <f>IF(ISBLANK($F19),,IF(TODAY()=QS$4,"Today",IF(AND(LOOKUP($F19,TenantNames,TenantStartDates)&lt;=QS$4,LOOKUP($F19,TenantNames,TenantEndDates)&gt;=QS$4),IF(OR(AND(DAY(LOOKUP($F19,TenantNames,TenantStartDates))&gt;28,DAY(EOMONTH(QS$4,0))=28,DAY(QS$4)=28),AND(DAY(LOOKUP($F19,TenantNames,TenantStartDates))&gt;30,DAY(EOMONTH(QS$4,0))=30,DAY(QS$4)=30),DAY(LOOKUP($F19,TenantNames,TenantStartDates))=DAY(QS$4)),IF((LOOKUP($F19,TenantNames,TenantEndDates)-QS$4)&lt;=31,LOOKUP($F19,TenantNames,TenantTotalRevenues)-SUM($JA19:QR19),LOOKUP($F19,TenantNames,TenantMonthlyRents)),IF(AND((SUMIF($G$4:AHB$4,"&lt;"&amp;QS$4,$G19:AHB19))&gt;SUMIFS(TransactionAmounts,TenantSources,$F19,'Filtered Data'!$C$2:$C23,"&lt;"&amp;QS$4),QS$4&lt;TODAY()),"Late","Occupied")),)))</f>
        <v/>
      </c>
      <c r="QT19" s="33" t="str">
        <f>IF(ISBLANK($F19),,IF(TODAY()=QT$4,"Today",IF(AND(LOOKUP($F19,TenantNames,TenantStartDates)&lt;=QT$4,LOOKUP($F19,TenantNames,TenantEndDates)&gt;=QT$4),IF(OR(AND(DAY(LOOKUP($F19,TenantNames,TenantStartDates))&gt;28,DAY(EOMONTH(QT$4,0))=28,DAY(QT$4)=28),AND(DAY(LOOKUP($F19,TenantNames,TenantStartDates))&gt;30,DAY(EOMONTH(QT$4,0))=30,DAY(QT$4)=30),DAY(LOOKUP($F19,TenantNames,TenantStartDates))=DAY(QT$4)),IF((LOOKUP($F19,TenantNames,TenantEndDates)-QT$4)&lt;=31,LOOKUP($F19,TenantNames,TenantTotalRevenues)-SUM($JA19:QS19),LOOKUP($F19,TenantNames,TenantMonthlyRents)),IF(AND((SUMIF($G$4:AHB$4,"&lt;"&amp;QT$4,$G19:AHB19))&gt;SUMIFS(TransactionAmounts,TenantSources,$F19,'Filtered Data'!$C$2:$C23,"&lt;"&amp;QT$4),QT$4&lt;TODAY()),"Late","Occupied")),)))</f>
        <v/>
      </c>
      <c r="QU19" s="33" t="str">
        <f>IF(ISBLANK($F19),,IF(TODAY()=QU$4,"Today",IF(AND(LOOKUP($F19,TenantNames,TenantStartDates)&lt;=QU$4,LOOKUP($F19,TenantNames,TenantEndDates)&gt;=QU$4),IF(OR(AND(DAY(LOOKUP($F19,TenantNames,TenantStartDates))&gt;28,DAY(EOMONTH(QU$4,0))=28,DAY(QU$4)=28),AND(DAY(LOOKUP($F19,TenantNames,TenantStartDates))&gt;30,DAY(EOMONTH(QU$4,0))=30,DAY(QU$4)=30),DAY(LOOKUP($F19,TenantNames,TenantStartDates))=DAY(QU$4)),IF((LOOKUP($F19,TenantNames,TenantEndDates)-QU$4)&lt;=31,LOOKUP($F19,TenantNames,TenantTotalRevenues)-SUM($JA19:QT19),LOOKUP($F19,TenantNames,TenantMonthlyRents)),IF(AND((SUMIF($G$4:AHB$4,"&lt;"&amp;QU$4,$G19:AHB19))&gt;SUMIFS(TransactionAmounts,TenantSources,$F19,'Filtered Data'!$C$2:$C23,"&lt;"&amp;QU$4),QU$4&lt;TODAY()),"Late","Occupied")),)))</f>
        <v/>
      </c>
      <c r="QV19" s="33" t="str">
        <f>IF(ISBLANK($F19),,IF(TODAY()=QV$4,"Today",IF(AND(LOOKUP($F19,TenantNames,TenantStartDates)&lt;=QV$4,LOOKUP($F19,TenantNames,TenantEndDates)&gt;=QV$4),IF(OR(AND(DAY(LOOKUP($F19,TenantNames,TenantStartDates))&gt;28,DAY(EOMONTH(QV$4,0))=28,DAY(QV$4)=28),AND(DAY(LOOKUP($F19,TenantNames,TenantStartDates))&gt;30,DAY(EOMONTH(QV$4,0))=30,DAY(QV$4)=30),DAY(LOOKUP($F19,TenantNames,TenantStartDates))=DAY(QV$4)),IF((LOOKUP($F19,TenantNames,TenantEndDates)-QV$4)&lt;=31,LOOKUP($F19,TenantNames,TenantTotalRevenues)-SUM($JA19:QU19),LOOKUP($F19,TenantNames,TenantMonthlyRents)),IF(AND((SUMIF($G$4:AHB$4,"&lt;"&amp;QV$4,$G19:AHB19))&gt;SUMIFS(TransactionAmounts,TenantSources,$F19,'Filtered Data'!$C$2:$C23,"&lt;"&amp;QV$4),QV$4&lt;TODAY()),"Late","Occupied")),)))</f>
        <v/>
      </c>
      <c r="QW19" s="33" t="str">
        <f>IF(ISBLANK($F19),,IF(TODAY()=QW$4,"Today",IF(AND(LOOKUP($F19,TenantNames,TenantStartDates)&lt;=QW$4,LOOKUP($F19,TenantNames,TenantEndDates)&gt;=QW$4),IF(OR(AND(DAY(LOOKUP($F19,TenantNames,TenantStartDates))&gt;28,DAY(EOMONTH(QW$4,0))=28,DAY(QW$4)=28),AND(DAY(LOOKUP($F19,TenantNames,TenantStartDates))&gt;30,DAY(EOMONTH(QW$4,0))=30,DAY(QW$4)=30),DAY(LOOKUP($F19,TenantNames,TenantStartDates))=DAY(QW$4)),IF((LOOKUP($F19,TenantNames,TenantEndDates)-QW$4)&lt;=31,LOOKUP($F19,TenantNames,TenantTotalRevenues)-SUM($JA19:QV19),LOOKUP($F19,TenantNames,TenantMonthlyRents)),IF(AND((SUMIF($G$4:AHB$4,"&lt;"&amp;QW$4,$G19:AHB19))&gt;SUMIFS(TransactionAmounts,TenantSources,$F19,'Filtered Data'!$C$2:$C23,"&lt;"&amp;QW$4),QW$4&lt;TODAY()),"Late","Occupied")),)))</f>
        <v/>
      </c>
      <c r="QX19" s="33" t="str">
        <f>IF(ISBLANK($F19),,IF(TODAY()=QX$4,"Today",IF(AND(LOOKUP($F19,TenantNames,TenantStartDates)&lt;=QX$4,LOOKUP($F19,TenantNames,TenantEndDates)&gt;=QX$4),IF(OR(AND(DAY(LOOKUP($F19,TenantNames,TenantStartDates))&gt;28,DAY(EOMONTH(QX$4,0))=28,DAY(QX$4)=28),AND(DAY(LOOKUP($F19,TenantNames,TenantStartDates))&gt;30,DAY(EOMONTH(QX$4,0))=30,DAY(QX$4)=30),DAY(LOOKUP($F19,TenantNames,TenantStartDates))=DAY(QX$4)),IF((LOOKUP($F19,TenantNames,TenantEndDates)-QX$4)&lt;=31,LOOKUP($F19,TenantNames,TenantTotalRevenues)-SUM($JA19:QW19),LOOKUP($F19,TenantNames,TenantMonthlyRents)),IF(AND((SUMIF($G$4:AHB$4,"&lt;"&amp;QX$4,$G19:AHB19))&gt;SUMIFS(TransactionAmounts,TenantSources,$F19,'Filtered Data'!$C$2:$C23,"&lt;"&amp;QX$4),QX$4&lt;TODAY()),"Late","Occupied")),)))</f>
        <v/>
      </c>
      <c r="QY19" s="33" t="str">
        <f>IF(ISBLANK($F19),,IF(TODAY()=QY$4,"Today",IF(AND(LOOKUP($F19,TenantNames,TenantStartDates)&lt;=QY$4,LOOKUP($F19,TenantNames,TenantEndDates)&gt;=QY$4),IF(OR(AND(DAY(LOOKUP($F19,TenantNames,TenantStartDates))&gt;28,DAY(EOMONTH(QY$4,0))=28,DAY(QY$4)=28),AND(DAY(LOOKUP($F19,TenantNames,TenantStartDates))&gt;30,DAY(EOMONTH(QY$4,0))=30,DAY(QY$4)=30),DAY(LOOKUP($F19,TenantNames,TenantStartDates))=DAY(QY$4)),IF((LOOKUP($F19,TenantNames,TenantEndDates)-QY$4)&lt;=31,LOOKUP($F19,TenantNames,TenantTotalRevenues)-SUM($JA19:QX19),LOOKUP($F19,TenantNames,TenantMonthlyRents)),IF(AND((SUMIF($G$4:AHB$4,"&lt;"&amp;QY$4,$G19:AHB19))&gt;SUMIFS(TransactionAmounts,TenantSources,$F19,'Filtered Data'!$C$2:$C23,"&lt;"&amp;QY$4),QY$4&lt;TODAY()),"Late","Occupied")),)))</f>
        <v/>
      </c>
      <c r="QZ19" s="33" t="str">
        <f>IF(ISBLANK($F19),,IF(TODAY()=QZ$4,"Today",IF(AND(LOOKUP($F19,TenantNames,TenantStartDates)&lt;=QZ$4,LOOKUP($F19,TenantNames,TenantEndDates)&gt;=QZ$4),IF(OR(AND(DAY(LOOKUP($F19,TenantNames,TenantStartDates))&gt;28,DAY(EOMONTH(QZ$4,0))=28,DAY(QZ$4)=28),AND(DAY(LOOKUP($F19,TenantNames,TenantStartDates))&gt;30,DAY(EOMONTH(QZ$4,0))=30,DAY(QZ$4)=30),DAY(LOOKUP($F19,TenantNames,TenantStartDates))=DAY(QZ$4)),IF((LOOKUP($F19,TenantNames,TenantEndDates)-QZ$4)&lt;=31,LOOKUP($F19,TenantNames,TenantTotalRevenues)-SUM($JA19:QY19),LOOKUP($F19,TenantNames,TenantMonthlyRents)),IF(AND((SUMIF($G$4:AHB$4,"&lt;"&amp;QZ$4,$G19:AHB19))&gt;SUMIFS(TransactionAmounts,TenantSources,$F19,'Filtered Data'!$C$2:$C23,"&lt;"&amp;QZ$4),QZ$4&lt;TODAY()),"Late","Occupied")),)))</f>
        <v/>
      </c>
      <c r="RA19" s="33" t="str">
        <f>IF(ISBLANK($F19),,IF(TODAY()=RA$4,"Today",IF(AND(LOOKUP($F19,TenantNames,TenantStartDates)&lt;=RA$4,LOOKUP($F19,TenantNames,TenantEndDates)&gt;=RA$4),IF(OR(AND(DAY(LOOKUP($F19,TenantNames,TenantStartDates))&gt;28,DAY(EOMONTH(RA$4,0))=28,DAY(RA$4)=28),AND(DAY(LOOKUP($F19,TenantNames,TenantStartDates))&gt;30,DAY(EOMONTH(RA$4,0))=30,DAY(RA$4)=30),DAY(LOOKUP($F19,TenantNames,TenantStartDates))=DAY(RA$4)),IF((LOOKUP($F19,TenantNames,TenantEndDates)-RA$4)&lt;=31,LOOKUP($F19,TenantNames,TenantTotalRevenues)-SUM($JA19:QZ19),LOOKUP($F19,TenantNames,TenantMonthlyRents)),IF(AND((SUMIF($G$4:AHB$4,"&lt;"&amp;RA$4,$G19:AHB19))&gt;SUMIFS(TransactionAmounts,TenantSources,$F19,'Filtered Data'!$C$2:$C23,"&lt;"&amp;RA$4),RA$4&lt;TODAY()),"Late","Occupied")),)))</f>
        <v/>
      </c>
      <c r="RB19" s="33" t="str">
        <f>IF(ISBLANK($F19),,IF(TODAY()=RB$4,"Today",IF(AND(LOOKUP($F19,TenantNames,TenantStartDates)&lt;=RB$4,LOOKUP($F19,TenantNames,TenantEndDates)&gt;=RB$4),IF(OR(AND(DAY(LOOKUP($F19,TenantNames,TenantStartDates))&gt;28,DAY(EOMONTH(RB$4,0))=28,DAY(RB$4)=28),AND(DAY(LOOKUP($F19,TenantNames,TenantStartDates))&gt;30,DAY(EOMONTH(RB$4,0))=30,DAY(RB$4)=30),DAY(LOOKUP($F19,TenantNames,TenantStartDates))=DAY(RB$4)),IF((LOOKUP($F19,TenantNames,TenantEndDates)-RB$4)&lt;=31,LOOKUP($F19,TenantNames,TenantTotalRevenues)-SUM($JA19:RA19),LOOKUP($F19,TenantNames,TenantMonthlyRents)),IF(AND((SUMIF($G$4:AHB$4,"&lt;"&amp;RB$4,$G19:AHB19))&gt;SUMIFS(TransactionAmounts,TenantSources,$F19,'Filtered Data'!$C$2:$C23,"&lt;"&amp;RB$4),RB$4&lt;TODAY()),"Late","Occupied")),)))</f>
        <v/>
      </c>
      <c r="RC19" s="33" t="str">
        <f>IF(ISBLANK($F19),,IF(TODAY()=RC$4,"Today",IF(AND(LOOKUP($F19,TenantNames,TenantStartDates)&lt;=RC$4,LOOKUP($F19,TenantNames,TenantEndDates)&gt;=RC$4),IF(OR(AND(DAY(LOOKUP($F19,TenantNames,TenantStartDates))&gt;28,DAY(EOMONTH(RC$4,0))=28,DAY(RC$4)=28),AND(DAY(LOOKUP($F19,TenantNames,TenantStartDates))&gt;30,DAY(EOMONTH(RC$4,0))=30,DAY(RC$4)=30),DAY(LOOKUP($F19,TenantNames,TenantStartDates))=DAY(RC$4)),IF((LOOKUP($F19,TenantNames,TenantEndDates)-RC$4)&lt;=31,LOOKUP($F19,TenantNames,TenantTotalRevenues)-SUM($JA19:RB19),LOOKUP($F19,TenantNames,TenantMonthlyRents)),IF(AND((SUMIF($G$4:AHB$4,"&lt;"&amp;RC$4,$G19:AHB19))&gt;SUMIFS(TransactionAmounts,TenantSources,$F19,'Filtered Data'!$C$2:$C23,"&lt;"&amp;RC$4),RC$4&lt;TODAY()),"Late","Occupied")),)))</f>
        <v/>
      </c>
      <c r="RD19" s="33" t="str">
        <f>IF(ISBLANK($F19),,IF(TODAY()=RD$4,"Today",IF(AND(LOOKUP($F19,TenantNames,TenantStartDates)&lt;=RD$4,LOOKUP($F19,TenantNames,TenantEndDates)&gt;=RD$4),IF(OR(AND(DAY(LOOKUP($F19,TenantNames,TenantStartDates))&gt;28,DAY(EOMONTH(RD$4,0))=28,DAY(RD$4)=28),AND(DAY(LOOKUP($F19,TenantNames,TenantStartDates))&gt;30,DAY(EOMONTH(RD$4,0))=30,DAY(RD$4)=30),DAY(LOOKUP($F19,TenantNames,TenantStartDates))=DAY(RD$4)),IF((LOOKUP($F19,TenantNames,TenantEndDates)-RD$4)&lt;=31,LOOKUP($F19,TenantNames,TenantTotalRevenues)-SUM($JA19:RC19),LOOKUP($F19,TenantNames,TenantMonthlyRents)),IF(AND((SUMIF($G$4:AHB$4,"&lt;"&amp;RD$4,$G19:AHB19))&gt;SUMIFS(TransactionAmounts,TenantSources,$F19,'Filtered Data'!$C$2:$C23,"&lt;"&amp;RD$4),RD$4&lt;TODAY()),"Late","Occupied")),)))</f>
        <v/>
      </c>
      <c r="RE19" s="33" t="str">
        <f>IF(ISBLANK($F19),,IF(TODAY()=RE$4,"Today",IF(AND(LOOKUP($F19,TenantNames,TenantStartDates)&lt;=RE$4,LOOKUP($F19,TenantNames,TenantEndDates)&gt;=RE$4),IF(OR(AND(DAY(LOOKUP($F19,TenantNames,TenantStartDates))&gt;28,DAY(EOMONTH(RE$4,0))=28,DAY(RE$4)=28),AND(DAY(LOOKUP($F19,TenantNames,TenantStartDates))&gt;30,DAY(EOMONTH(RE$4,0))=30,DAY(RE$4)=30),DAY(LOOKUP($F19,TenantNames,TenantStartDates))=DAY(RE$4)),IF((LOOKUP($F19,TenantNames,TenantEndDates)-RE$4)&lt;=31,LOOKUP($F19,TenantNames,TenantTotalRevenues)-SUM($JA19:RD19),LOOKUP($F19,TenantNames,TenantMonthlyRents)),IF(AND((SUMIF($G$4:AHB$4,"&lt;"&amp;RE$4,$G19:AHB19))&gt;SUMIFS(TransactionAmounts,TenantSources,$F19,'Filtered Data'!$C$2:$C23,"&lt;"&amp;RE$4),RE$4&lt;TODAY()),"Late","Occupied")),)))</f>
        <v/>
      </c>
      <c r="RF19" s="33" t="str">
        <f>IF(ISBLANK($F19),,IF(TODAY()=RF$4,"Today",IF(AND(LOOKUP($F19,TenantNames,TenantStartDates)&lt;=RF$4,LOOKUP($F19,TenantNames,TenantEndDates)&gt;=RF$4),IF(OR(AND(DAY(LOOKUP($F19,TenantNames,TenantStartDates))&gt;28,DAY(EOMONTH(RF$4,0))=28,DAY(RF$4)=28),AND(DAY(LOOKUP($F19,TenantNames,TenantStartDates))&gt;30,DAY(EOMONTH(RF$4,0))=30,DAY(RF$4)=30),DAY(LOOKUP($F19,TenantNames,TenantStartDates))=DAY(RF$4)),IF((LOOKUP($F19,TenantNames,TenantEndDates)-RF$4)&lt;=31,LOOKUP($F19,TenantNames,TenantTotalRevenues)-SUM($JA19:RE19),LOOKUP($F19,TenantNames,TenantMonthlyRents)),IF(AND((SUMIF($G$4:AHB$4,"&lt;"&amp;RF$4,$G19:AHB19))&gt;SUMIFS(TransactionAmounts,TenantSources,$F19,'Filtered Data'!$C$2:$C23,"&lt;"&amp;RF$4),RF$4&lt;TODAY()),"Late","Occupied")),)))</f>
        <v/>
      </c>
      <c r="RG19" s="33" t="str">
        <f>IF(ISBLANK($F19),,IF(TODAY()=RG$4,"Today",IF(AND(LOOKUP($F19,TenantNames,TenantStartDates)&lt;=RG$4,LOOKUP($F19,TenantNames,TenantEndDates)&gt;=RG$4),IF(OR(AND(DAY(LOOKUP($F19,TenantNames,TenantStartDates))&gt;28,DAY(EOMONTH(RG$4,0))=28,DAY(RG$4)=28),AND(DAY(LOOKUP($F19,TenantNames,TenantStartDates))&gt;30,DAY(EOMONTH(RG$4,0))=30,DAY(RG$4)=30),DAY(LOOKUP($F19,TenantNames,TenantStartDates))=DAY(RG$4)),IF((LOOKUP($F19,TenantNames,TenantEndDates)-RG$4)&lt;=31,LOOKUP($F19,TenantNames,TenantTotalRevenues)-SUM($JA19:RF19),LOOKUP($F19,TenantNames,TenantMonthlyRents)),IF(AND((SUMIF($G$4:AHB$4,"&lt;"&amp;RG$4,$G19:AHB19))&gt;SUMIFS(TransactionAmounts,TenantSources,$F19,'Filtered Data'!$C$2:$C23,"&lt;"&amp;RG$4),RG$4&lt;TODAY()),"Late","Occupied")),)))</f>
        <v/>
      </c>
      <c r="RH19" s="33" t="str">
        <f>IF(ISBLANK($F19),,IF(TODAY()=RH$4,"Today",IF(AND(LOOKUP($F19,TenantNames,TenantStartDates)&lt;=RH$4,LOOKUP($F19,TenantNames,TenantEndDates)&gt;=RH$4),IF(OR(AND(DAY(LOOKUP($F19,TenantNames,TenantStartDates))&gt;28,DAY(EOMONTH(RH$4,0))=28,DAY(RH$4)=28),AND(DAY(LOOKUP($F19,TenantNames,TenantStartDates))&gt;30,DAY(EOMONTH(RH$4,0))=30,DAY(RH$4)=30),DAY(LOOKUP($F19,TenantNames,TenantStartDates))=DAY(RH$4)),IF((LOOKUP($F19,TenantNames,TenantEndDates)-RH$4)&lt;=31,LOOKUP($F19,TenantNames,TenantTotalRevenues)-SUM($JA19:RG19),LOOKUP($F19,TenantNames,TenantMonthlyRents)),IF(AND((SUMIF($G$4:AHB$4,"&lt;"&amp;RH$4,$G19:AHB19))&gt;SUMIFS(TransactionAmounts,TenantSources,$F19,'Filtered Data'!$C$2:$C23,"&lt;"&amp;RH$4),RH$4&lt;TODAY()),"Late","Occupied")),)))</f>
        <v/>
      </c>
      <c r="RI19" s="33" t="str">
        <f>IF(ISBLANK($F19),,IF(TODAY()=RI$4,"Today",IF(AND(LOOKUP($F19,TenantNames,TenantStartDates)&lt;=RI$4,LOOKUP($F19,TenantNames,TenantEndDates)&gt;=RI$4),IF(OR(AND(DAY(LOOKUP($F19,TenantNames,TenantStartDates))&gt;28,DAY(EOMONTH(RI$4,0))=28,DAY(RI$4)=28),AND(DAY(LOOKUP($F19,TenantNames,TenantStartDates))&gt;30,DAY(EOMONTH(RI$4,0))=30,DAY(RI$4)=30),DAY(LOOKUP($F19,TenantNames,TenantStartDates))=DAY(RI$4)),IF((LOOKUP($F19,TenantNames,TenantEndDates)-RI$4)&lt;=31,LOOKUP($F19,TenantNames,TenantTotalRevenues)-SUM($JA19:RH19),LOOKUP($F19,TenantNames,TenantMonthlyRents)),IF(AND((SUMIF($G$4:AHB$4,"&lt;"&amp;RI$4,$G19:AHB19))&gt;SUMIFS(TransactionAmounts,TenantSources,$F19,'Filtered Data'!$C$2:$C23,"&lt;"&amp;RI$4),RI$4&lt;TODAY()),"Late","Occupied")),)))</f>
        <v/>
      </c>
      <c r="RJ19" s="33" t="str">
        <f>IF(ISBLANK($F19),,IF(TODAY()=RJ$4,"Today",IF(AND(LOOKUP($F19,TenantNames,TenantStartDates)&lt;=RJ$4,LOOKUP($F19,TenantNames,TenantEndDates)&gt;=RJ$4),IF(OR(AND(DAY(LOOKUP($F19,TenantNames,TenantStartDates))&gt;28,DAY(EOMONTH(RJ$4,0))=28,DAY(RJ$4)=28),AND(DAY(LOOKUP($F19,TenantNames,TenantStartDates))&gt;30,DAY(EOMONTH(RJ$4,0))=30,DAY(RJ$4)=30),DAY(LOOKUP($F19,TenantNames,TenantStartDates))=DAY(RJ$4)),IF((LOOKUP($F19,TenantNames,TenantEndDates)-RJ$4)&lt;=31,LOOKUP($F19,TenantNames,TenantTotalRevenues)-SUM($JA19:RI19),LOOKUP($F19,TenantNames,TenantMonthlyRents)),IF(AND((SUMIF($G$4:AHB$4,"&lt;"&amp;RJ$4,$G19:AHB19))&gt;SUMIFS(TransactionAmounts,TenantSources,$F19,'Filtered Data'!$C$2:$C23,"&lt;"&amp;RJ$4),RJ$4&lt;TODAY()),"Late","Occupied")),)))</f>
        <v/>
      </c>
      <c r="RK19" s="33" t="str">
        <f>IF(ISBLANK($F19),,IF(TODAY()=RK$4,"Today",IF(AND(LOOKUP($F19,TenantNames,TenantStartDates)&lt;=RK$4,LOOKUP($F19,TenantNames,TenantEndDates)&gt;=RK$4),IF(OR(AND(DAY(LOOKUP($F19,TenantNames,TenantStartDates))&gt;28,DAY(EOMONTH(RK$4,0))=28,DAY(RK$4)=28),AND(DAY(LOOKUP($F19,TenantNames,TenantStartDates))&gt;30,DAY(EOMONTH(RK$4,0))=30,DAY(RK$4)=30),DAY(LOOKUP($F19,TenantNames,TenantStartDates))=DAY(RK$4)),IF((LOOKUP($F19,TenantNames,TenantEndDates)-RK$4)&lt;=31,LOOKUP($F19,TenantNames,TenantTotalRevenues)-SUM($JA19:RJ19),LOOKUP($F19,TenantNames,TenantMonthlyRents)),IF(AND((SUMIF($G$4:AHB$4,"&lt;"&amp;RK$4,$G19:AHB19))&gt;SUMIFS(TransactionAmounts,TenantSources,$F19,'Filtered Data'!$C$2:$C23,"&lt;"&amp;RK$4),RK$4&lt;TODAY()),"Late","Occupied")),)))</f>
        <v/>
      </c>
      <c r="RL19" s="33" t="str">
        <f>IF(ISBLANK($F19),,IF(TODAY()=RL$4,"Today",IF(AND(LOOKUP($F19,TenantNames,TenantStartDates)&lt;=RL$4,LOOKUP($F19,TenantNames,TenantEndDates)&gt;=RL$4),IF(OR(AND(DAY(LOOKUP($F19,TenantNames,TenantStartDates))&gt;28,DAY(EOMONTH(RL$4,0))=28,DAY(RL$4)=28),AND(DAY(LOOKUP($F19,TenantNames,TenantStartDates))&gt;30,DAY(EOMONTH(RL$4,0))=30,DAY(RL$4)=30),DAY(LOOKUP($F19,TenantNames,TenantStartDates))=DAY(RL$4)),IF((LOOKUP($F19,TenantNames,TenantEndDates)-RL$4)&lt;=31,LOOKUP($F19,TenantNames,TenantTotalRevenues)-SUM($JA19:RK19),LOOKUP($F19,TenantNames,TenantMonthlyRents)),IF(AND((SUMIF($G$4:AHB$4,"&lt;"&amp;RL$4,$G19:AHB19))&gt;SUMIFS(TransactionAmounts,TenantSources,$F19,'Filtered Data'!$C$2:$C23,"&lt;"&amp;RL$4),RL$4&lt;TODAY()),"Late","Occupied")),)))</f>
        <v/>
      </c>
      <c r="RM19" s="33" t="str">
        <f>IF(ISBLANK($F19),,IF(TODAY()=RM$4,"Today",IF(AND(LOOKUP($F19,TenantNames,TenantStartDates)&lt;=RM$4,LOOKUP($F19,TenantNames,TenantEndDates)&gt;=RM$4),IF(OR(AND(DAY(LOOKUP($F19,TenantNames,TenantStartDates))&gt;28,DAY(EOMONTH(RM$4,0))=28,DAY(RM$4)=28),AND(DAY(LOOKUP($F19,TenantNames,TenantStartDates))&gt;30,DAY(EOMONTH(RM$4,0))=30,DAY(RM$4)=30),DAY(LOOKUP($F19,TenantNames,TenantStartDates))=DAY(RM$4)),IF((LOOKUP($F19,TenantNames,TenantEndDates)-RM$4)&lt;=31,LOOKUP($F19,TenantNames,TenantTotalRevenues)-SUM($JA19:RL19),LOOKUP($F19,TenantNames,TenantMonthlyRents)),IF(AND((SUMIF($G$4:AHB$4,"&lt;"&amp;RM$4,$G19:AHB19))&gt;SUMIFS(TransactionAmounts,TenantSources,$F19,'Filtered Data'!$C$2:$C23,"&lt;"&amp;RM$4),RM$4&lt;TODAY()),"Late","Occupied")),)))</f>
        <v/>
      </c>
      <c r="RN19" s="33" t="str">
        <f>IF(ISBLANK($F19),,IF(TODAY()=RN$4,"Today",IF(AND(LOOKUP($F19,TenantNames,TenantStartDates)&lt;=RN$4,LOOKUP($F19,TenantNames,TenantEndDates)&gt;=RN$4),IF(OR(AND(DAY(LOOKUP($F19,TenantNames,TenantStartDates))&gt;28,DAY(EOMONTH(RN$4,0))=28,DAY(RN$4)=28),AND(DAY(LOOKUP($F19,TenantNames,TenantStartDates))&gt;30,DAY(EOMONTH(RN$4,0))=30,DAY(RN$4)=30),DAY(LOOKUP($F19,TenantNames,TenantStartDates))=DAY(RN$4)),IF((LOOKUP($F19,TenantNames,TenantEndDates)-RN$4)&lt;=31,LOOKUP($F19,TenantNames,TenantTotalRevenues)-SUM($JA19:RM19),LOOKUP($F19,TenantNames,TenantMonthlyRents)),IF(AND((SUMIF($G$4:AHB$4,"&lt;"&amp;RN$4,$G19:AHB19))&gt;SUMIFS(TransactionAmounts,TenantSources,$F19,'Filtered Data'!$C$2:$C23,"&lt;"&amp;RN$4),RN$4&lt;TODAY()),"Late","Occupied")),)))</f>
        <v/>
      </c>
      <c r="RO19" s="33" t="str">
        <f>IF(ISBLANK($F19),,IF(TODAY()=RO$4,"Today",IF(AND(LOOKUP($F19,TenantNames,TenantStartDates)&lt;=RO$4,LOOKUP($F19,TenantNames,TenantEndDates)&gt;=RO$4),IF(OR(AND(DAY(LOOKUP($F19,TenantNames,TenantStartDates))&gt;28,DAY(EOMONTH(RO$4,0))=28,DAY(RO$4)=28),AND(DAY(LOOKUP($F19,TenantNames,TenantStartDates))&gt;30,DAY(EOMONTH(RO$4,0))=30,DAY(RO$4)=30),DAY(LOOKUP($F19,TenantNames,TenantStartDates))=DAY(RO$4)),IF((LOOKUP($F19,TenantNames,TenantEndDates)-RO$4)&lt;=31,LOOKUP($F19,TenantNames,TenantTotalRevenues)-SUM($JA19:RN19),LOOKUP($F19,TenantNames,TenantMonthlyRents)),IF(AND((SUMIF($G$4:AHB$4,"&lt;"&amp;RO$4,$G19:AHB19))&gt;SUMIFS(TransactionAmounts,TenantSources,$F19,'Filtered Data'!$C$2:$C23,"&lt;"&amp;RO$4),RO$4&lt;TODAY()),"Late","Occupied")),)))</f>
        <v/>
      </c>
      <c r="RP19" s="33" t="str">
        <f>IF(ISBLANK($F19),,IF(TODAY()=RP$4,"Today",IF(AND(LOOKUP($F19,TenantNames,TenantStartDates)&lt;=RP$4,LOOKUP($F19,TenantNames,TenantEndDates)&gt;=RP$4),IF(OR(AND(DAY(LOOKUP($F19,TenantNames,TenantStartDates))&gt;28,DAY(EOMONTH(RP$4,0))=28,DAY(RP$4)=28),AND(DAY(LOOKUP($F19,TenantNames,TenantStartDates))&gt;30,DAY(EOMONTH(RP$4,0))=30,DAY(RP$4)=30),DAY(LOOKUP($F19,TenantNames,TenantStartDates))=DAY(RP$4)),IF((LOOKUP($F19,TenantNames,TenantEndDates)-RP$4)&lt;=31,LOOKUP($F19,TenantNames,TenantTotalRevenues)-SUM($JA19:RO19),LOOKUP($F19,TenantNames,TenantMonthlyRents)),IF(AND((SUMIF($G$4:AHB$4,"&lt;"&amp;RP$4,$G19:AHB19))&gt;SUMIFS(TransactionAmounts,TenantSources,$F19,'Filtered Data'!$C$2:$C23,"&lt;"&amp;RP$4),RP$4&lt;TODAY()),"Late","Occupied")),)))</f>
        <v/>
      </c>
      <c r="RQ19" s="33" t="str">
        <f>IF(ISBLANK($F19),,IF(TODAY()=RQ$4,"Today",IF(AND(LOOKUP($F19,TenantNames,TenantStartDates)&lt;=RQ$4,LOOKUP($F19,TenantNames,TenantEndDates)&gt;=RQ$4),IF(OR(AND(DAY(LOOKUP($F19,TenantNames,TenantStartDates))&gt;28,DAY(EOMONTH(RQ$4,0))=28,DAY(RQ$4)=28),AND(DAY(LOOKUP($F19,TenantNames,TenantStartDates))&gt;30,DAY(EOMONTH(RQ$4,0))=30,DAY(RQ$4)=30),DAY(LOOKUP($F19,TenantNames,TenantStartDates))=DAY(RQ$4)),IF((LOOKUP($F19,TenantNames,TenantEndDates)-RQ$4)&lt;=31,LOOKUP($F19,TenantNames,TenantTotalRevenues)-SUM($JA19:RP19),LOOKUP($F19,TenantNames,TenantMonthlyRents)),IF(AND((SUMIF($G$4:AHB$4,"&lt;"&amp;RQ$4,$G19:AHB19))&gt;SUMIFS(TransactionAmounts,TenantSources,$F19,'Filtered Data'!$C$2:$C23,"&lt;"&amp;RQ$4),RQ$4&lt;TODAY()),"Late","Occupied")),)))</f>
        <v/>
      </c>
      <c r="RR19" s="33" t="str">
        <f>IF(ISBLANK($F19),,IF(TODAY()=RR$4,"Today",IF(AND(LOOKUP($F19,TenantNames,TenantStartDates)&lt;=RR$4,LOOKUP($F19,TenantNames,TenantEndDates)&gt;=RR$4),IF(OR(AND(DAY(LOOKUP($F19,TenantNames,TenantStartDates))&gt;28,DAY(EOMONTH(RR$4,0))=28,DAY(RR$4)=28),AND(DAY(LOOKUP($F19,TenantNames,TenantStartDates))&gt;30,DAY(EOMONTH(RR$4,0))=30,DAY(RR$4)=30),DAY(LOOKUP($F19,TenantNames,TenantStartDates))=DAY(RR$4)),IF((LOOKUP($F19,TenantNames,TenantEndDates)-RR$4)&lt;=31,LOOKUP($F19,TenantNames,TenantTotalRevenues)-SUM($JA19:RQ19),LOOKUP($F19,TenantNames,TenantMonthlyRents)),IF(AND((SUMIF($G$4:AHB$4,"&lt;"&amp;RR$4,$G19:AHB19))&gt;SUMIFS(TransactionAmounts,TenantSources,$F19,'Filtered Data'!$C$2:$C23,"&lt;"&amp;RR$4),RR$4&lt;TODAY()),"Late","Occupied")),)))</f>
        <v/>
      </c>
      <c r="RS19" s="33" t="str">
        <f>IF(ISBLANK($F19),,IF(TODAY()=RS$4,"Today",IF(AND(LOOKUP($F19,TenantNames,TenantStartDates)&lt;=RS$4,LOOKUP($F19,TenantNames,TenantEndDates)&gt;=RS$4),IF(OR(AND(DAY(LOOKUP($F19,TenantNames,TenantStartDates))&gt;28,DAY(EOMONTH(RS$4,0))=28,DAY(RS$4)=28),AND(DAY(LOOKUP($F19,TenantNames,TenantStartDates))&gt;30,DAY(EOMONTH(RS$4,0))=30,DAY(RS$4)=30),DAY(LOOKUP($F19,TenantNames,TenantStartDates))=DAY(RS$4)),IF((LOOKUP($F19,TenantNames,TenantEndDates)-RS$4)&lt;=31,LOOKUP($F19,TenantNames,TenantTotalRevenues)-SUM($JA19:RR19),LOOKUP($F19,TenantNames,TenantMonthlyRents)),IF(AND((SUMIF($G$4:AHB$4,"&lt;"&amp;RS$4,$G19:AHB19))&gt;SUMIFS(TransactionAmounts,TenantSources,$F19,'Filtered Data'!$C$2:$C23,"&lt;"&amp;RS$4),RS$4&lt;TODAY()),"Late","Occupied")),)))</f>
        <v/>
      </c>
      <c r="RT19" s="33" t="str">
        <f>IF(ISBLANK($F19),,IF(TODAY()=RT$4,"Today",IF(AND(LOOKUP($F19,TenantNames,TenantStartDates)&lt;=RT$4,LOOKUP($F19,TenantNames,TenantEndDates)&gt;=RT$4),IF(OR(AND(DAY(LOOKUP($F19,TenantNames,TenantStartDates))&gt;28,DAY(EOMONTH(RT$4,0))=28,DAY(RT$4)=28),AND(DAY(LOOKUP($F19,TenantNames,TenantStartDates))&gt;30,DAY(EOMONTH(RT$4,0))=30,DAY(RT$4)=30),DAY(LOOKUP($F19,TenantNames,TenantStartDates))=DAY(RT$4)),IF((LOOKUP($F19,TenantNames,TenantEndDates)-RT$4)&lt;=31,LOOKUP($F19,TenantNames,TenantTotalRevenues)-SUM($JA19:RS19),LOOKUP($F19,TenantNames,TenantMonthlyRents)),IF(AND((SUMIF($G$4:AHB$4,"&lt;"&amp;RT$4,$G19:AHB19))&gt;SUMIFS(TransactionAmounts,TenantSources,$F19,'Filtered Data'!$C$2:$C23,"&lt;"&amp;RT$4),RT$4&lt;TODAY()),"Late","Occupied")),)))</f>
        <v/>
      </c>
      <c r="RU19" s="33" t="str">
        <f>IF(ISBLANK($F19),,IF(TODAY()=RU$4,"Today",IF(AND(LOOKUP($F19,TenantNames,TenantStartDates)&lt;=RU$4,LOOKUP($F19,TenantNames,TenantEndDates)&gt;=RU$4),IF(OR(AND(DAY(LOOKUP($F19,TenantNames,TenantStartDates))&gt;28,DAY(EOMONTH(RU$4,0))=28,DAY(RU$4)=28),AND(DAY(LOOKUP($F19,TenantNames,TenantStartDates))&gt;30,DAY(EOMONTH(RU$4,0))=30,DAY(RU$4)=30),DAY(LOOKUP($F19,TenantNames,TenantStartDates))=DAY(RU$4)),IF((LOOKUP($F19,TenantNames,TenantEndDates)-RU$4)&lt;=31,LOOKUP($F19,TenantNames,TenantTotalRevenues)-SUM($JA19:RT19),LOOKUP($F19,TenantNames,TenantMonthlyRents)),IF(AND((SUMIF($G$4:AHB$4,"&lt;"&amp;RU$4,$G19:AHB19))&gt;SUMIFS(TransactionAmounts,TenantSources,$F19,'Filtered Data'!$C$2:$C23,"&lt;"&amp;RU$4),RU$4&lt;TODAY()),"Late","Occupied")),)))</f>
        <v/>
      </c>
      <c r="RV19" s="33" t="str">
        <f>IF(ISBLANK($F19),,IF(TODAY()=RV$4,"Today",IF(AND(LOOKUP($F19,TenantNames,TenantStartDates)&lt;=RV$4,LOOKUP($F19,TenantNames,TenantEndDates)&gt;=RV$4),IF(OR(AND(DAY(LOOKUP($F19,TenantNames,TenantStartDates))&gt;28,DAY(EOMONTH(RV$4,0))=28,DAY(RV$4)=28),AND(DAY(LOOKUP($F19,TenantNames,TenantStartDates))&gt;30,DAY(EOMONTH(RV$4,0))=30,DAY(RV$4)=30),DAY(LOOKUP($F19,TenantNames,TenantStartDates))=DAY(RV$4)),IF((LOOKUP($F19,TenantNames,TenantEndDates)-RV$4)&lt;=31,LOOKUP($F19,TenantNames,TenantTotalRevenues)-SUM($JA19:RU19),LOOKUP($F19,TenantNames,TenantMonthlyRents)),IF(AND((SUMIF($G$4:AHB$4,"&lt;"&amp;RV$4,$G19:AHB19))&gt;SUMIFS(TransactionAmounts,TenantSources,$F19,'Filtered Data'!$C$2:$C23,"&lt;"&amp;RV$4),RV$4&lt;TODAY()),"Late","Occupied")),)))</f>
        <v/>
      </c>
      <c r="RW19" s="33" t="str">
        <f>IF(ISBLANK($F19),,IF(TODAY()=RW$4,"Today",IF(AND(LOOKUP($F19,TenantNames,TenantStartDates)&lt;=RW$4,LOOKUP($F19,TenantNames,TenantEndDates)&gt;=RW$4),IF(OR(AND(DAY(LOOKUP($F19,TenantNames,TenantStartDates))&gt;28,DAY(EOMONTH(RW$4,0))=28,DAY(RW$4)=28),AND(DAY(LOOKUP($F19,TenantNames,TenantStartDates))&gt;30,DAY(EOMONTH(RW$4,0))=30,DAY(RW$4)=30),DAY(LOOKUP($F19,TenantNames,TenantStartDates))=DAY(RW$4)),IF((LOOKUP($F19,TenantNames,TenantEndDates)-RW$4)&lt;=31,LOOKUP($F19,TenantNames,TenantTotalRevenues)-SUM($JA19:RV19),LOOKUP($F19,TenantNames,TenantMonthlyRents)),IF(AND((SUMIF($G$4:AHB$4,"&lt;"&amp;RW$4,$G19:AHB19))&gt;SUMIFS(TransactionAmounts,TenantSources,$F19,'Filtered Data'!$C$2:$C23,"&lt;"&amp;RW$4),RW$4&lt;TODAY()),"Late","Occupied")),)))</f>
        <v/>
      </c>
      <c r="RX19" s="33" t="str">
        <f>IF(ISBLANK($F19),,IF(TODAY()=RX$4,"Today",IF(AND(LOOKUP($F19,TenantNames,TenantStartDates)&lt;=RX$4,LOOKUP($F19,TenantNames,TenantEndDates)&gt;=RX$4),IF(OR(AND(DAY(LOOKUP($F19,TenantNames,TenantStartDates))&gt;28,DAY(EOMONTH(RX$4,0))=28,DAY(RX$4)=28),AND(DAY(LOOKUP($F19,TenantNames,TenantStartDates))&gt;30,DAY(EOMONTH(RX$4,0))=30,DAY(RX$4)=30),DAY(LOOKUP($F19,TenantNames,TenantStartDates))=DAY(RX$4)),IF((LOOKUP($F19,TenantNames,TenantEndDates)-RX$4)&lt;=31,LOOKUP($F19,TenantNames,TenantTotalRevenues)-SUM($JA19:RW19),LOOKUP($F19,TenantNames,TenantMonthlyRents)),IF(AND((SUMIF($G$4:AHB$4,"&lt;"&amp;RX$4,$G19:AHB19))&gt;SUMIFS(TransactionAmounts,TenantSources,$F19,'Filtered Data'!$C$2:$C23,"&lt;"&amp;RX$4),RX$4&lt;TODAY()),"Late","Occupied")),)))</f>
        <v/>
      </c>
      <c r="RY19" s="33" t="str">
        <f>IF(ISBLANK($F19),,IF(TODAY()=RY$4,"Today",IF(AND(LOOKUP($F19,TenantNames,TenantStartDates)&lt;=RY$4,LOOKUP($F19,TenantNames,TenantEndDates)&gt;=RY$4),IF(OR(AND(DAY(LOOKUP($F19,TenantNames,TenantStartDates))&gt;28,DAY(EOMONTH(RY$4,0))=28,DAY(RY$4)=28),AND(DAY(LOOKUP($F19,TenantNames,TenantStartDates))&gt;30,DAY(EOMONTH(RY$4,0))=30,DAY(RY$4)=30),DAY(LOOKUP($F19,TenantNames,TenantStartDates))=DAY(RY$4)),IF((LOOKUP($F19,TenantNames,TenantEndDates)-RY$4)&lt;=31,LOOKUP($F19,TenantNames,TenantTotalRevenues)-SUM($JA19:RX19),LOOKUP($F19,TenantNames,TenantMonthlyRents)),IF(AND((SUMIF($G$4:AHB$4,"&lt;"&amp;RY$4,$G19:AHB19))&gt;SUMIFS(TransactionAmounts,TenantSources,$F19,'Filtered Data'!$C$2:$C23,"&lt;"&amp;RY$4),RY$4&lt;TODAY()),"Late","Occupied")),)))</f>
        <v/>
      </c>
      <c r="RZ19" s="33" t="str">
        <f>IF(ISBLANK($F19),,IF(TODAY()=RZ$4,"Today",IF(AND(LOOKUP($F19,TenantNames,TenantStartDates)&lt;=RZ$4,LOOKUP($F19,TenantNames,TenantEndDates)&gt;=RZ$4),IF(OR(AND(DAY(LOOKUP($F19,TenantNames,TenantStartDates))&gt;28,DAY(EOMONTH(RZ$4,0))=28,DAY(RZ$4)=28),AND(DAY(LOOKUP($F19,TenantNames,TenantStartDates))&gt;30,DAY(EOMONTH(RZ$4,0))=30,DAY(RZ$4)=30),DAY(LOOKUP($F19,TenantNames,TenantStartDates))=DAY(RZ$4)),IF((LOOKUP($F19,TenantNames,TenantEndDates)-RZ$4)&lt;=31,LOOKUP($F19,TenantNames,TenantTotalRevenues)-SUM($JA19:RY19),LOOKUP($F19,TenantNames,TenantMonthlyRents)),IF(AND((SUMIF($G$4:AHB$4,"&lt;"&amp;RZ$4,$G19:AHB19))&gt;SUMIFS(TransactionAmounts,TenantSources,$F19,'Filtered Data'!$C$2:$C23,"&lt;"&amp;RZ$4),RZ$4&lt;TODAY()),"Late","Occupied")),)))</f>
        <v/>
      </c>
      <c r="SA19" s="33" t="str">
        <f>IF(ISBLANK($F19),,IF(TODAY()=SA$4,"Today",IF(AND(LOOKUP($F19,TenantNames,TenantStartDates)&lt;=SA$4,LOOKUP($F19,TenantNames,TenantEndDates)&gt;=SA$4),IF(OR(AND(DAY(LOOKUP($F19,TenantNames,TenantStartDates))&gt;28,DAY(EOMONTH(SA$4,0))=28,DAY(SA$4)=28),AND(DAY(LOOKUP($F19,TenantNames,TenantStartDates))&gt;30,DAY(EOMONTH(SA$4,0))=30,DAY(SA$4)=30),DAY(LOOKUP($F19,TenantNames,TenantStartDates))=DAY(SA$4)),IF((LOOKUP($F19,TenantNames,TenantEndDates)-SA$4)&lt;=31,LOOKUP($F19,TenantNames,TenantTotalRevenues)-SUM($JA19:RZ19),LOOKUP($F19,TenantNames,TenantMonthlyRents)),IF(AND((SUMIF($G$4:AHB$4,"&lt;"&amp;SA$4,$G19:AHB19))&gt;SUMIFS(TransactionAmounts,TenantSources,$F19,'Filtered Data'!$C$2:$C23,"&lt;"&amp;SA$4),SA$4&lt;TODAY()),"Late","Occupied")),)))</f>
        <v/>
      </c>
      <c r="SB19" s="33" t="str">
        <f>IF(ISBLANK($F19),,IF(TODAY()=SB$4,"Today",IF(AND(LOOKUP($F19,TenantNames,TenantStartDates)&lt;=SB$4,LOOKUP($F19,TenantNames,TenantEndDates)&gt;=SB$4),IF(OR(AND(DAY(LOOKUP($F19,TenantNames,TenantStartDates))&gt;28,DAY(EOMONTH(SB$4,0))=28,DAY(SB$4)=28),AND(DAY(LOOKUP($F19,TenantNames,TenantStartDates))&gt;30,DAY(EOMONTH(SB$4,0))=30,DAY(SB$4)=30),DAY(LOOKUP($F19,TenantNames,TenantStartDates))=DAY(SB$4)),IF((LOOKUP($F19,TenantNames,TenantEndDates)-SB$4)&lt;=31,LOOKUP($F19,TenantNames,TenantTotalRevenues)-SUM($JA19:SA19),LOOKUP($F19,TenantNames,TenantMonthlyRents)),IF(AND((SUMIF($G$4:AHB$4,"&lt;"&amp;SB$4,$G19:AHB19))&gt;SUMIFS(TransactionAmounts,TenantSources,$F19,'Filtered Data'!$C$2:$C23,"&lt;"&amp;SB$4),SB$4&lt;TODAY()),"Late","Occupied")),)))</f>
        <v/>
      </c>
      <c r="SC19" s="33" t="str">
        <f>IF(ISBLANK($F19),,IF(TODAY()=SC$4,"Today",IF(AND(LOOKUP($F19,TenantNames,TenantStartDates)&lt;=SC$4,LOOKUP($F19,TenantNames,TenantEndDates)&gt;=SC$4),IF(OR(AND(DAY(LOOKUP($F19,TenantNames,TenantStartDates))&gt;28,DAY(EOMONTH(SC$4,0))=28,DAY(SC$4)=28),AND(DAY(LOOKUP($F19,TenantNames,TenantStartDates))&gt;30,DAY(EOMONTH(SC$4,0))=30,DAY(SC$4)=30),DAY(LOOKUP($F19,TenantNames,TenantStartDates))=DAY(SC$4)),IF((LOOKUP($F19,TenantNames,TenantEndDates)-SC$4)&lt;=31,LOOKUP($F19,TenantNames,TenantTotalRevenues)-SUM($JA19:SB19),LOOKUP($F19,TenantNames,TenantMonthlyRents)),IF(AND((SUMIF($G$4:AHB$4,"&lt;"&amp;SC$4,$G19:AHB19))&gt;SUMIFS(TransactionAmounts,TenantSources,$F19,'Filtered Data'!$C$2:$C23,"&lt;"&amp;SC$4),SC$4&lt;TODAY()),"Late","Occupied")),)))</f>
        <v/>
      </c>
      <c r="SD19" s="33" t="str">
        <f>IF(ISBLANK($F19),,IF(TODAY()=SD$4,"Today",IF(AND(LOOKUP($F19,TenantNames,TenantStartDates)&lt;=SD$4,LOOKUP($F19,TenantNames,TenantEndDates)&gt;=SD$4),IF(OR(AND(DAY(LOOKUP($F19,TenantNames,TenantStartDates))&gt;28,DAY(EOMONTH(SD$4,0))=28,DAY(SD$4)=28),AND(DAY(LOOKUP($F19,TenantNames,TenantStartDates))&gt;30,DAY(EOMONTH(SD$4,0))=30,DAY(SD$4)=30),DAY(LOOKUP($F19,TenantNames,TenantStartDates))=DAY(SD$4)),IF((LOOKUP($F19,TenantNames,TenantEndDates)-SD$4)&lt;=31,LOOKUP($F19,TenantNames,TenantTotalRevenues)-SUM($JA19:SC19),LOOKUP($F19,TenantNames,TenantMonthlyRents)),IF(AND((SUMIF($G$4:AHB$4,"&lt;"&amp;SD$4,$G19:AHB19))&gt;SUMIFS(TransactionAmounts,TenantSources,$F19,'Filtered Data'!$C$2:$C23,"&lt;"&amp;SD$4),SD$4&lt;TODAY()),"Late","Occupied")),)))</f>
        <v/>
      </c>
      <c r="SE19" s="33" t="str">
        <f>IF(ISBLANK($F19),,IF(TODAY()=SE$4,"Today",IF(AND(LOOKUP($F19,TenantNames,TenantStartDates)&lt;=SE$4,LOOKUP($F19,TenantNames,TenantEndDates)&gt;=SE$4),IF(OR(AND(DAY(LOOKUP($F19,TenantNames,TenantStartDates))&gt;28,DAY(EOMONTH(SE$4,0))=28,DAY(SE$4)=28),AND(DAY(LOOKUP($F19,TenantNames,TenantStartDates))&gt;30,DAY(EOMONTH(SE$4,0))=30,DAY(SE$4)=30),DAY(LOOKUP($F19,TenantNames,TenantStartDates))=DAY(SE$4)),IF((LOOKUP($F19,TenantNames,TenantEndDates)-SE$4)&lt;=31,LOOKUP($F19,TenantNames,TenantTotalRevenues)-SUM($JA19:SD19),LOOKUP($F19,TenantNames,TenantMonthlyRents)),IF(AND((SUMIF($G$4:AHB$4,"&lt;"&amp;SE$4,$G19:AHB19))&gt;SUMIFS(TransactionAmounts,TenantSources,$F19,'Filtered Data'!$C$2:$C23,"&lt;"&amp;SE$4),SE$4&lt;TODAY()),"Late","Occupied")),)))</f>
        <v/>
      </c>
      <c r="SF19" s="33" t="str">
        <f>IF(ISBLANK($F19),,IF(TODAY()=SF$4,"Today",IF(AND(LOOKUP($F19,TenantNames,TenantStartDates)&lt;=SF$4,LOOKUP($F19,TenantNames,TenantEndDates)&gt;=SF$4),IF(OR(AND(DAY(LOOKUP($F19,TenantNames,TenantStartDates))&gt;28,DAY(EOMONTH(SF$4,0))=28,DAY(SF$4)=28),AND(DAY(LOOKUP($F19,TenantNames,TenantStartDates))&gt;30,DAY(EOMONTH(SF$4,0))=30,DAY(SF$4)=30),DAY(LOOKUP($F19,TenantNames,TenantStartDates))=DAY(SF$4)),IF((LOOKUP($F19,TenantNames,TenantEndDates)-SF$4)&lt;=31,LOOKUP($F19,TenantNames,TenantTotalRevenues)-SUM($JA19:SE19),LOOKUP($F19,TenantNames,TenantMonthlyRents)),IF(AND((SUMIF($G$4:AHB$4,"&lt;"&amp;SF$4,$G19:AHB19))&gt;SUMIFS(TransactionAmounts,TenantSources,$F19,'Filtered Data'!$C$2:$C23,"&lt;"&amp;SF$4),SF$4&lt;TODAY()),"Late","Occupied")),)))</f>
        <v/>
      </c>
      <c r="SG19" s="33" t="str">
        <f>IF(ISBLANK($F19),,IF(TODAY()=SG$4,"Today",IF(AND(LOOKUP($F19,TenantNames,TenantStartDates)&lt;=SG$4,LOOKUP($F19,TenantNames,TenantEndDates)&gt;=SG$4),IF(OR(AND(DAY(LOOKUP($F19,TenantNames,TenantStartDates))&gt;28,DAY(EOMONTH(SG$4,0))=28,DAY(SG$4)=28),AND(DAY(LOOKUP($F19,TenantNames,TenantStartDates))&gt;30,DAY(EOMONTH(SG$4,0))=30,DAY(SG$4)=30),DAY(LOOKUP($F19,TenantNames,TenantStartDates))=DAY(SG$4)),IF((LOOKUP($F19,TenantNames,TenantEndDates)-SG$4)&lt;=31,LOOKUP($F19,TenantNames,TenantTotalRevenues)-SUM($JA19:SF19),LOOKUP($F19,TenantNames,TenantMonthlyRents)),IF(AND((SUMIF($G$4:AHB$4,"&lt;"&amp;SG$4,$G19:AHB19))&gt;SUMIFS(TransactionAmounts,TenantSources,$F19,'Filtered Data'!$C$2:$C23,"&lt;"&amp;SG$4),SG$4&lt;TODAY()),"Late","Occupied")),)))</f>
        <v/>
      </c>
      <c r="SH19" s="33" t="str">
        <f>IF(ISBLANK($F19),,IF(TODAY()=SH$4,"Today",IF(AND(LOOKUP($F19,TenantNames,TenantStartDates)&lt;=SH$4,LOOKUP($F19,TenantNames,TenantEndDates)&gt;=SH$4),IF(OR(AND(DAY(LOOKUP($F19,TenantNames,TenantStartDates))&gt;28,DAY(EOMONTH(SH$4,0))=28,DAY(SH$4)=28),AND(DAY(LOOKUP($F19,TenantNames,TenantStartDates))&gt;30,DAY(EOMONTH(SH$4,0))=30,DAY(SH$4)=30),DAY(LOOKUP($F19,TenantNames,TenantStartDates))=DAY(SH$4)),IF((LOOKUP($F19,TenantNames,TenantEndDates)-SH$4)&lt;=31,LOOKUP($F19,TenantNames,TenantTotalRevenues)-SUM($JA19:SG19),LOOKUP($F19,TenantNames,TenantMonthlyRents)),IF(AND((SUMIF($G$4:AHB$4,"&lt;"&amp;SH$4,$G19:AHB19))&gt;SUMIFS(TransactionAmounts,TenantSources,$F19,'Filtered Data'!$C$2:$C23,"&lt;"&amp;SH$4),SH$4&lt;TODAY()),"Late","Occupied")),)))</f>
        <v/>
      </c>
      <c r="SI19" s="33" t="str">
        <f>IF(ISBLANK($F19),,IF(TODAY()=SI$4,"Today",IF(AND(LOOKUP($F19,TenantNames,TenantStartDates)&lt;=SI$4,LOOKUP($F19,TenantNames,TenantEndDates)&gt;=SI$4),IF(OR(AND(DAY(LOOKUP($F19,TenantNames,TenantStartDates))&gt;28,DAY(EOMONTH(SI$4,0))=28,DAY(SI$4)=28),AND(DAY(LOOKUP($F19,TenantNames,TenantStartDates))&gt;30,DAY(EOMONTH(SI$4,0))=30,DAY(SI$4)=30),DAY(LOOKUP($F19,TenantNames,TenantStartDates))=DAY(SI$4)),IF((LOOKUP($F19,TenantNames,TenantEndDates)-SI$4)&lt;=31,LOOKUP($F19,TenantNames,TenantTotalRevenues)-SUM($JA19:SH19),LOOKUP($F19,TenantNames,TenantMonthlyRents)),IF(AND((SUMIF($G$4:AHB$4,"&lt;"&amp;SI$4,$G19:AHB19))&gt;SUMIFS(TransactionAmounts,TenantSources,$F19,'Filtered Data'!$C$2:$C23,"&lt;"&amp;SI$4),SI$4&lt;TODAY()),"Late","Occupied")),)))</f>
        <v/>
      </c>
      <c r="SJ19" s="33" t="str">
        <f>IF(ISBLANK($F19),,IF(TODAY()=SJ$4,"Today",IF(AND(LOOKUP($F19,TenantNames,TenantStartDates)&lt;=SJ$4,LOOKUP($F19,TenantNames,TenantEndDates)&gt;=SJ$4),IF(OR(AND(DAY(LOOKUP($F19,TenantNames,TenantStartDates))&gt;28,DAY(EOMONTH(SJ$4,0))=28,DAY(SJ$4)=28),AND(DAY(LOOKUP($F19,TenantNames,TenantStartDates))&gt;30,DAY(EOMONTH(SJ$4,0))=30,DAY(SJ$4)=30),DAY(LOOKUP($F19,TenantNames,TenantStartDates))=DAY(SJ$4)),IF((LOOKUP($F19,TenantNames,TenantEndDates)-SJ$4)&lt;=31,LOOKUP($F19,TenantNames,TenantTotalRevenues)-SUM($JA19:SI19),LOOKUP($F19,TenantNames,TenantMonthlyRents)),IF(AND((SUMIF($G$4:AHB$4,"&lt;"&amp;SJ$4,$G19:AHB19))&gt;SUMIFS(TransactionAmounts,TenantSources,$F19,'Filtered Data'!$C$2:$C23,"&lt;"&amp;SJ$4),SJ$4&lt;TODAY()),"Late","Occupied")),)))</f>
        <v/>
      </c>
      <c r="SK19" s="33" t="str">
        <f>IF(ISBLANK($F19),,IF(TODAY()=SK$4,"Today",IF(AND(LOOKUP($F19,TenantNames,TenantStartDates)&lt;=SK$4,LOOKUP($F19,TenantNames,TenantEndDates)&gt;=SK$4),IF(OR(AND(DAY(LOOKUP($F19,TenantNames,TenantStartDates))&gt;28,DAY(EOMONTH(SK$4,0))=28,DAY(SK$4)=28),AND(DAY(LOOKUP($F19,TenantNames,TenantStartDates))&gt;30,DAY(EOMONTH(SK$4,0))=30,DAY(SK$4)=30),DAY(LOOKUP($F19,TenantNames,TenantStartDates))=DAY(SK$4)),IF((LOOKUP($F19,TenantNames,TenantEndDates)-SK$4)&lt;=31,LOOKUP($F19,TenantNames,TenantTotalRevenues)-SUM($JA19:SJ19),LOOKUP($F19,TenantNames,TenantMonthlyRents)),IF(AND((SUMIF($G$4:AHB$4,"&lt;"&amp;SK$4,$G19:AHB19))&gt;SUMIFS(TransactionAmounts,TenantSources,$F19,'Filtered Data'!$C$2:$C23,"&lt;"&amp;SK$4),SK$4&lt;TODAY()),"Late","Occupied")),)))</f>
        <v/>
      </c>
      <c r="SL19" s="33" t="str">
        <f>IF(ISBLANK($F19),,IF(TODAY()=SL$4,"Today",IF(AND(LOOKUP($F19,TenantNames,TenantStartDates)&lt;=SL$4,LOOKUP($F19,TenantNames,TenantEndDates)&gt;=SL$4),IF(OR(AND(DAY(LOOKUP($F19,TenantNames,TenantStartDates))&gt;28,DAY(EOMONTH(SL$4,0))=28,DAY(SL$4)=28),AND(DAY(LOOKUP($F19,TenantNames,TenantStartDates))&gt;30,DAY(EOMONTH(SL$4,0))=30,DAY(SL$4)=30),DAY(LOOKUP($F19,TenantNames,TenantStartDates))=DAY(SL$4)),IF((LOOKUP($F19,TenantNames,TenantEndDates)-SL$4)&lt;=31,LOOKUP($F19,TenantNames,TenantTotalRevenues)-SUM($JA19:SK19),LOOKUP($F19,TenantNames,TenantMonthlyRents)),IF(AND((SUMIF($G$4:AHB$4,"&lt;"&amp;SL$4,$G19:AHB19))&gt;SUMIFS(TransactionAmounts,TenantSources,$F19,'Filtered Data'!$C$2:$C23,"&lt;"&amp;SL$4),SL$4&lt;TODAY()),"Late","Occupied")),)))</f>
        <v/>
      </c>
      <c r="SM19" s="33" t="str">
        <f>IF(ISBLANK($F19),,IF(TODAY()=SM$4,"Today",IF(AND(LOOKUP($F19,TenantNames,TenantStartDates)&lt;=SM$4,LOOKUP($F19,TenantNames,TenantEndDates)&gt;=SM$4),IF(OR(AND(DAY(LOOKUP($F19,TenantNames,TenantStartDates))&gt;28,DAY(EOMONTH(SM$4,0))=28,DAY(SM$4)=28),AND(DAY(LOOKUP($F19,TenantNames,TenantStartDates))&gt;30,DAY(EOMONTH(SM$4,0))=30,DAY(SM$4)=30),DAY(LOOKUP($F19,TenantNames,TenantStartDates))=DAY(SM$4)),IF((LOOKUP($F19,TenantNames,TenantEndDates)-SM$4)&lt;=31,LOOKUP($F19,TenantNames,TenantTotalRevenues)-SUM($JA19:SL19),LOOKUP($F19,TenantNames,TenantMonthlyRents)),IF(AND((SUMIF($G$4:AHB$4,"&lt;"&amp;SM$4,$G19:AHB19))&gt;SUMIFS(TransactionAmounts,TenantSources,$F19,'Filtered Data'!$C$2:$C23,"&lt;"&amp;SM$4),SM$4&lt;TODAY()),"Late","Occupied")),)))</f>
        <v/>
      </c>
      <c r="SN19" s="33" t="str">
        <f>IF(ISBLANK($F19),,IF(TODAY()=SN$4,"Today",IF(AND(LOOKUP($F19,TenantNames,TenantStartDates)&lt;=SN$4,LOOKUP($F19,TenantNames,TenantEndDates)&gt;=SN$4),IF(OR(AND(DAY(LOOKUP($F19,TenantNames,TenantStartDates))&gt;28,DAY(EOMONTH(SN$4,0))=28,DAY(SN$4)=28),AND(DAY(LOOKUP($F19,TenantNames,TenantStartDates))&gt;30,DAY(EOMONTH(SN$4,0))=30,DAY(SN$4)=30),DAY(LOOKUP($F19,TenantNames,TenantStartDates))=DAY(SN$4)),IF((LOOKUP($F19,TenantNames,TenantEndDates)-SN$4)&lt;=31,LOOKUP($F19,TenantNames,TenantTotalRevenues)-SUM($JA19:SM19),LOOKUP($F19,TenantNames,TenantMonthlyRents)),IF(AND((SUMIF($G$4:AHB$4,"&lt;"&amp;SN$4,$G19:AHB19))&gt;SUMIFS(TransactionAmounts,TenantSources,$F19,'Filtered Data'!$C$2:$C23,"&lt;"&amp;SN$4),SN$4&lt;TODAY()),"Late","Occupied")),)))</f>
        <v/>
      </c>
      <c r="SO19" s="33" t="str">
        <f>IF(ISBLANK($F19),,IF(TODAY()=SO$4,"Today",IF(AND(LOOKUP($F19,TenantNames,TenantStartDates)&lt;=SO$4,LOOKUP($F19,TenantNames,TenantEndDates)&gt;=SO$4),IF(OR(AND(DAY(LOOKUP($F19,TenantNames,TenantStartDates))&gt;28,DAY(EOMONTH(SO$4,0))=28,DAY(SO$4)=28),AND(DAY(LOOKUP($F19,TenantNames,TenantStartDates))&gt;30,DAY(EOMONTH(SO$4,0))=30,DAY(SO$4)=30),DAY(LOOKUP($F19,TenantNames,TenantStartDates))=DAY(SO$4)),IF((LOOKUP($F19,TenantNames,TenantEndDates)-SO$4)&lt;=31,LOOKUP($F19,TenantNames,TenantTotalRevenues)-SUM($JA19:SN19),LOOKUP($F19,TenantNames,TenantMonthlyRents)),IF(AND((SUMIF($G$4:AHB$4,"&lt;"&amp;SO$4,$G19:AHB19))&gt;SUMIFS(TransactionAmounts,TenantSources,$F19,'Filtered Data'!$C$2:$C23,"&lt;"&amp;SO$4),SO$4&lt;TODAY()),"Late","Occupied")),)))</f>
        <v/>
      </c>
      <c r="SP19" s="33" t="str">
        <f>IF(ISBLANK($F19),,IF(TODAY()=SP$4,"Today",IF(AND(LOOKUP($F19,TenantNames,TenantStartDates)&lt;=SP$4,LOOKUP($F19,TenantNames,TenantEndDates)&gt;=SP$4),IF(OR(AND(DAY(LOOKUP($F19,TenantNames,TenantStartDates))&gt;28,DAY(EOMONTH(SP$4,0))=28,DAY(SP$4)=28),AND(DAY(LOOKUP($F19,TenantNames,TenantStartDates))&gt;30,DAY(EOMONTH(SP$4,0))=30,DAY(SP$4)=30),DAY(LOOKUP($F19,TenantNames,TenantStartDates))=DAY(SP$4)),IF((LOOKUP($F19,TenantNames,TenantEndDates)-SP$4)&lt;=31,LOOKUP($F19,TenantNames,TenantTotalRevenues)-SUM($JA19:SO19),LOOKUP($F19,TenantNames,TenantMonthlyRents)),IF(AND((SUMIF($G$4:AHB$4,"&lt;"&amp;SP$4,$G19:AHB19))&gt;SUMIFS(TransactionAmounts,TenantSources,$F19,'Filtered Data'!$C$2:$C23,"&lt;"&amp;SP$4),SP$4&lt;TODAY()),"Late","Occupied")),)))</f>
        <v/>
      </c>
      <c r="SQ19" s="33" t="str">
        <f>IF(ISBLANK($F19),,IF(TODAY()=SQ$4,"Today",IF(AND(LOOKUP($F19,TenantNames,TenantStartDates)&lt;=SQ$4,LOOKUP($F19,TenantNames,TenantEndDates)&gt;=SQ$4),IF(OR(AND(DAY(LOOKUP($F19,TenantNames,TenantStartDates))&gt;28,DAY(EOMONTH(SQ$4,0))=28,DAY(SQ$4)=28),AND(DAY(LOOKUP($F19,TenantNames,TenantStartDates))&gt;30,DAY(EOMONTH(SQ$4,0))=30,DAY(SQ$4)=30),DAY(LOOKUP($F19,TenantNames,TenantStartDates))=DAY(SQ$4)),IF((LOOKUP($F19,TenantNames,TenantEndDates)-SQ$4)&lt;=31,LOOKUP($F19,TenantNames,TenantTotalRevenues)-SUM($JA19:SP19),LOOKUP($F19,TenantNames,TenantMonthlyRents)),IF(AND((SUMIF($G$4:AHB$4,"&lt;"&amp;SQ$4,$G19:AHB19))&gt;SUMIFS(TransactionAmounts,TenantSources,$F19,'Filtered Data'!$C$2:$C23,"&lt;"&amp;SQ$4),SQ$4&lt;TODAY()),"Late","Occupied")),)))</f>
        <v/>
      </c>
      <c r="SR19" s="33" t="str">
        <f>IF(ISBLANK($F19),,IF(TODAY()=SR$4,"Today",IF(AND(LOOKUP($F19,TenantNames,TenantStartDates)&lt;=SR$4,LOOKUP($F19,TenantNames,TenantEndDates)&gt;=SR$4),IF(OR(AND(DAY(LOOKUP($F19,TenantNames,TenantStartDates))&gt;28,DAY(EOMONTH(SR$4,0))=28,DAY(SR$4)=28),AND(DAY(LOOKUP($F19,TenantNames,TenantStartDates))&gt;30,DAY(EOMONTH(SR$4,0))=30,DAY(SR$4)=30),DAY(LOOKUP($F19,TenantNames,TenantStartDates))=DAY(SR$4)),IF((LOOKUP($F19,TenantNames,TenantEndDates)-SR$4)&lt;=31,LOOKUP($F19,TenantNames,TenantTotalRevenues)-SUM($JA19:SQ19),LOOKUP($F19,TenantNames,TenantMonthlyRents)),IF(AND((SUMIF($G$4:AHB$4,"&lt;"&amp;SR$4,$G19:AHB19))&gt;SUMIFS(TransactionAmounts,TenantSources,$F19,'Filtered Data'!$C$2:$C23,"&lt;"&amp;SR$4),SR$4&lt;TODAY()),"Late","Occupied")),)))</f>
        <v/>
      </c>
      <c r="SS19" s="33" t="str">
        <f>IF(ISBLANK($F19),,IF(TODAY()=SS$4,"Today",IF(AND(LOOKUP($F19,TenantNames,TenantStartDates)&lt;=SS$4,LOOKUP($F19,TenantNames,TenantEndDates)&gt;=SS$4),IF(OR(AND(DAY(LOOKUP($F19,TenantNames,TenantStartDates))&gt;28,DAY(EOMONTH(SS$4,0))=28,DAY(SS$4)=28),AND(DAY(LOOKUP($F19,TenantNames,TenantStartDates))&gt;30,DAY(EOMONTH(SS$4,0))=30,DAY(SS$4)=30),DAY(LOOKUP($F19,TenantNames,TenantStartDates))=DAY(SS$4)),IF((LOOKUP($F19,TenantNames,TenantEndDates)-SS$4)&lt;=31,LOOKUP($F19,TenantNames,TenantTotalRevenues)-SUM($JA19:SR19),LOOKUP($F19,TenantNames,TenantMonthlyRents)),IF(AND((SUMIF($G$4:AHB$4,"&lt;"&amp;SS$4,$G19:AHB19))&gt;SUMIFS(TransactionAmounts,TenantSources,$F19,'Filtered Data'!$C$2:$C23,"&lt;"&amp;SS$4),SS$4&lt;TODAY()),"Late","Occupied")),)))</f>
        <v/>
      </c>
      <c r="ST19" s="33" t="str">
        <f>IF(ISBLANK($F19),,IF(TODAY()=ST$4,"Today",IF(AND(LOOKUP($F19,TenantNames,TenantStartDates)&lt;=ST$4,LOOKUP($F19,TenantNames,TenantEndDates)&gt;=ST$4),IF(OR(AND(DAY(LOOKUP($F19,TenantNames,TenantStartDates))&gt;28,DAY(EOMONTH(ST$4,0))=28,DAY(ST$4)=28),AND(DAY(LOOKUP($F19,TenantNames,TenantStartDates))&gt;30,DAY(EOMONTH(ST$4,0))=30,DAY(ST$4)=30),DAY(LOOKUP($F19,TenantNames,TenantStartDates))=DAY(ST$4)),IF((LOOKUP($F19,TenantNames,TenantEndDates)-ST$4)&lt;=31,LOOKUP($F19,TenantNames,TenantTotalRevenues)-SUM($JA19:SS19),LOOKUP($F19,TenantNames,TenantMonthlyRents)),IF(AND((SUMIF($G$4:AHB$4,"&lt;"&amp;ST$4,$G19:AHB19))&gt;SUMIFS(TransactionAmounts,TenantSources,$F19,'Filtered Data'!$C$2:$C23,"&lt;"&amp;ST$4),ST$4&lt;TODAY()),"Late","Occupied")),)))</f>
        <v/>
      </c>
      <c r="SU19" s="33" t="str">
        <f>IF(ISBLANK($F19),,IF(TODAY()=SU$4,"Today",IF(AND(LOOKUP($F19,TenantNames,TenantStartDates)&lt;=SU$4,LOOKUP($F19,TenantNames,TenantEndDates)&gt;=SU$4),IF(OR(AND(DAY(LOOKUP($F19,TenantNames,TenantStartDates))&gt;28,DAY(EOMONTH(SU$4,0))=28,DAY(SU$4)=28),AND(DAY(LOOKUP($F19,TenantNames,TenantStartDates))&gt;30,DAY(EOMONTH(SU$4,0))=30,DAY(SU$4)=30),DAY(LOOKUP($F19,TenantNames,TenantStartDates))=DAY(SU$4)),IF((LOOKUP($F19,TenantNames,TenantEndDates)-SU$4)&lt;=31,LOOKUP($F19,TenantNames,TenantTotalRevenues)-SUM($JA19:ST19),LOOKUP($F19,TenantNames,TenantMonthlyRents)),IF(AND((SUMIF($G$4:AHB$4,"&lt;"&amp;SU$4,$G19:AHB19))&gt;SUMIFS(TransactionAmounts,TenantSources,$F19,'Filtered Data'!$C$2:$C23,"&lt;"&amp;SU$4),SU$4&lt;TODAY()),"Late","Occupied")),)))</f>
        <v/>
      </c>
      <c r="SV19" s="33" t="str">
        <f>IF(ISBLANK($F19),,IF(TODAY()=SV$4,"Today",IF(AND(LOOKUP($F19,TenantNames,TenantStartDates)&lt;=SV$4,LOOKUP($F19,TenantNames,TenantEndDates)&gt;=SV$4),IF(OR(AND(DAY(LOOKUP($F19,TenantNames,TenantStartDates))&gt;28,DAY(EOMONTH(SV$4,0))=28,DAY(SV$4)=28),AND(DAY(LOOKUP($F19,TenantNames,TenantStartDates))&gt;30,DAY(EOMONTH(SV$4,0))=30,DAY(SV$4)=30),DAY(LOOKUP($F19,TenantNames,TenantStartDates))=DAY(SV$4)),IF((LOOKUP($F19,TenantNames,TenantEndDates)-SV$4)&lt;=31,LOOKUP($F19,TenantNames,TenantTotalRevenues)-SUM($JA19:SU19),LOOKUP($F19,TenantNames,TenantMonthlyRents)),IF(AND((SUMIF($G$4:AHB$4,"&lt;"&amp;SV$4,$G19:AHB19))&gt;SUMIFS(TransactionAmounts,TenantSources,$F19,'Filtered Data'!$C$2:$C23,"&lt;"&amp;SV$4),SV$4&lt;TODAY()),"Late","Occupied")),)))</f>
        <v/>
      </c>
      <c r="SW19" s="33" t="str">
        <f>IF(ISBLANK($F19),,IF(TODAY()=SW$4,"Today",IF(AND(LOOKUP($F19,TenantNames,TenantStartDates)&lt;=SW$4,LOOKUP($F19,TenantNames,TenantEndDates)&gt;=SW$4),IF(OR(AND(DAY(LOOKUP($F19,TenantNames,TenantStartDates))&gt;28,DAY(EOMONTH(SW$4,0))=28,DAY(SW$4)=28),AND(DAY(LOOKUP($F19,TenantNames,TenantStartDates))&gt;30,DAY(EOMONTH(SW$4,0))=30,DAY(SW$4)=30),DAY(LOOKUP($F19,TenantNames,TenantStartDates))=DAY(SW$4)),IF((LOOKUP($F19,TenantNames,TenantEndDates)-SW$4)&lt;=31,LOOKUP($F19,TenantNames,TenantTotalRevenues)-SUM($JA19:SV19),LOOKUP($F19,TenantNames,TenantMonthlyRents)),IF(AND((SUMIF($G$4:AHB$4,"&lt;"&amp;SW$4,$G19:AHB19))&gt;SUMIFS(TransactionAmounts,TenantSources,$F19,'Filtered Data'!$C$2:$C23,"&lt;"&amp;SW$4),SW$4&lt;TODAY()),"Late","Occupied")),)))</f>
        <v/>
      </c>
      <c r="SX19" s="33" t="str">
        <f>IF(ISBLANK($F19),,IF(TODAY()=SX$4,"Today",IF(AND(LOOKUP($F19,TenantNames,TenantStartDates)&lt;=SX$4,LOOKUP($F19,TenantNames,TenantEndDates)&gt;=SX$4),IF(OR(AND(DAY(LOOKUP($F19,TenantNames,TenantStartDates))&gt;28,DAY(EOMONTH(SX$4,0))=28,DAY(SX$4)=28),AND(DAY(LOOKUP($F19,TenantNames,TenantStartDates))&gt;30,DAY(EOMONTH(SX$4,0))=30,DAY(SX$4)=30),DAY(LOOKUP($F19,TenantNames,TenantStartDates))=DAY(SX$4)),IF((LOOKUP($F19,TenantNames,TenantEndDates)-SX$4)&lt;=31,LOOKUP($F19,TenantNames,TenantTotalRevenues)-SUM($JA19:SW19),LOOKUP($F19,TenantNames,TenantMonthlyRents)),IF(AND((SUMIF($G$4:AHB$4,"&lt;"&amp;SX$4,$G19:AHB19))&gt;SUMIFS(TransactionAmounts,TenantSources,$F19,'Filtered Data'!$C$2:$C23,"&lt;"&amp;SX$4),SX$4&lt;TODAY()),"Late","Occupied")),)))</f>
        <v/>
      </c>
      <c r="SY19" s="33" t="str">
        <f>IF(ISBLANK($F19),,IF(TODAY()=SY$4,"Today",IF(AND(LOOKUP($F19,TenantNames,TenantStartDates)&lt;=SY$4,LOOKUP($F19,TenantNames,TenantEndDates)&gt;=SY$4),IF(OR(AND(DAY(LOOKUP($F19,TenantNames,TenantStartDates))&gt;28,DAY(EOMONTH(SY$4,0))=28,DAY(SY$4)=28),AND(DAY(LOOKUP($F19,TenantNames,TenantStartDates))&gt;30,DAY(EOMONTH(SY$4,0))=30,DAY(SY$4)=30),DAY(LOOKUP($F19,TenantNames,TenantStartDates))=DAY(SY$4)),IF((LOOKUP($F19,TenantNames,TenantEndDates)-SY$4)&lt;=31,LOOKUP($F19,TenantNames,TenantTotalRevenues)-SUM($JA19:SX19),LOOKUP($F19,TenantNames,TenantMonthlyRents)),IF(AND((SUMIF($G$4:AHB$4,"&lt;"&amp;SY$4,$G19:AHB19))&gt;SUMIFS(TransactionAmounts,TenantSources,$F19,'Filtered Data'!$C$2:$C23,"&lt;"&amp;SY$4),SY$4&lt;TODAY()),"Late","Occupied")),)))</f>
        <v/>
      </c>
      <c r="SZ19" s="33" t="str">
        <f>IF(ISBLANK($F19),,IF(TODAY()=SZ$4,"Today",IF(AND(LOOKUP($F19,TenantNames,TenantStartDates)&lt;=SZ$4,LOOKUP($F19,TenantNames,TenantEndDates)&gt;=SZ$4),IF(OR(AND(DAY(LOOKUP($F19,TenantNames,TenantStartDates))&gt;28,DAY(EOMONTH(SZ$4,0))=28,DAY(SZ$4)=28),AND(DAY(LOOKUP($F19,TenantNames,TenantStartDates))&gt;30,DAY(EOMONTH(SZ$4,0))=30,DAY(SZ$4)=30),DAY(LOOKUP($F19,TenantNames,TenantStartDates))=DAY(SZ$4)),IF((LOOKUP($F19,TenantNames,TenantEndDates)-SZ$4)&lt;=31,LOOKUP($F19,TenantNames,TenantTotalRevenues)-SUM($JA19:SY19),LOOKUP($F19,TenantNames,TenantMonthlyRents)),IF(AND((SUMIF($G$4:AHB$4,"&lt;"&amp;SZ$4,$G19:AHB19))&gt;SUMIFS(TransactionAmounts,TenantSources,$F19,'Filtered Data'!$C$2:$C23,"&lt;"&amp;SZ$4),SZ$4&lt;TODAY()),"Late","Occupied")),)))</f>
        <v/>
      </c>
      <c r="TA19" s="33" t="str">
        <f>IF(ISBLANK($F19),,IF(TODAY()=TA$4,"Today",IF(AND(LOOKUP($F19,TenantNames,TenantStartDates)&lt;=TA$4,LOOKUP($F19,TenantNames,TenantEndDates)&gt;=TA$4),IF(OR(AND(DAY(LOOKUP($F19,TenantNames,TenantStartDates))&gt;28,DAY(EOMONTH(TA$4,0))=28,DAY(TA$4)=28),AND(DAY(LOOKUP($F19,TenantNames,TenantStartDates))&gt;30,DAY(EOMONTH(TA$4,0))=30,DAY(TA$4)=30),DAY(LOOKUP($F19,TenantNames,TenantStartDates))=DAY(TA$4)),IF((LOOKUP($F19,TenantNames,TenantEndDates)-TA$4)&lt;=31,LOOKUP($F19,TenantNames,TenantTotalRevenues)-SUM($JA19:SZ19),LOOKUP($F19,TenantNames,TenantMonthlyRents)),IF(AND((SUMIF($G$4:AHB$4,"&lt;"&amp;TA$4,$G19:AHB19))&gt;SUMIFS(TransactionAmounts,TenantSources,$F19,'Filtered Data'!$C$2:$C23,"&lt;"&amp;TA$4),TA$4&lt;TODAY()),"Late","Occupied")),)))</f>
        <v/>
      </c>
      <c r="TB19" s="33" t="str">
        <f>IF(ISBLANK($F19),,IF(TODAY()=TB$4,"Today",IF(AND(LOOKUP($F19,TenantNames,TenantStartDates)&lt;=TB$4,LOOKUP($F19,TenantNames,TenantEndDates)&gt;=TB$4),IF(OR(AND(DAY(LOOKUP($F19,TenantNames,TenantStartDates))&gt;28,DAY(EOMONTH(TB$4,0))=28,DAY(TB$4)=28),AND(DAY(LOOKUP($F19,TenantNames,TenantStartDates))&gt;30,DAY(EOMONTH(TB$4,0))=30,DAY(TB$4)=30),DAY(LOOKUP($F19,TenantNames,TenantStartDates))=DAY(TB$4)),IF((LOOKUP($F19,TenantNames,TenantEndDates)-TB$4)&lt;=31,LOOKUP($F19,TenantNames,TenantTotalRevenues)-SUM($JA19:TA19),LOOKUP($F19,TenantNames,TenantMonthlyRents)),IF(AND((SUMIF($G$4:AHB$4,"&lt;"&amp;TB$4,$G19:AHB19))&gt;SUMIFS(TransactionAmounts,TenantSources,$F19,'Filtered Data'!$C$2:$C23,"&lt;"&amp;TB$4),TB$4&lt;TODAY()),"Late","Occupied")),)))</f>
        <v/>
      </c>
      <c r="TC19" s="33" t="str">
        <f>IF(ISBLANK($F19),,IF(TODAY()=TC$4,"Today",IF(AND(LOOKUP($F19,TenantNames,TenantStartDates)&lt;=TC$4,LOOKUP($F19,TenantNames,TenantEndDates)&gt;=TC$4),IF(OR(AND(DAY(LOOKUP($F19,TenantNames,TenantStartDates))&gt;28,DAY(EOMONTH(TC$4,0))=28,DAY(TC$4)=28),AND(DAY(LOOKUP($F19,TenantNames,TenantStartDates))&gt;30,DAY(EOMONTH(TC$4,0))=30,DAY(TC$4)=30),DAY(LOOKUP($F19,TenantNames,TenantStartDates))=DAY(TC$4)),IF((LOOKUP($F19,TenantNames,TenantEndDates)-TC$4)&lt;=31,LOOKUP($F19,TenantNames,TenantTotalRevenues)-SUM($JA19:TB19),LOOKUP($F19,TenantNames,TenantMonthlyRents)),IF(AND((SUMIF($G$4:AHB$4,"&lt;"&amp;TC$4,$G19:AHB19))&gt;SUMIFS(TransactionAmounts,TenantSources,$F19,'Filtered Data'!$C$2:$C23,"&lt;"&amp;TC$4),TC$4&lt;TODAY()),"Late","Occupied")),)))</f>
        <v/>
      </c>
      <c r="TD19" s="33" t="str">
        <f>IF(ISBLANK($F19),,IF(TODAY()=TD$4,"Today",IF(AND(LOOKUP($F19,TenantNames,TenantStartDates)&lt;=TD$4,LOOKUP($F19,TenantNames,TenantEndDates)&gt;=TD$4),IF(OR(AND(DAY(LOOKUP($F19,TenantNames,TenantStartDates))&gt;28,DAY(EOMONTH(TD$4,0))=28,DAY(TD$4)=28),AND(DAY(LOOKUP($F19,TenantNames,TenantStartDates))&gt;30,DAY(EOMONTH(TD$4,0))=30,DAY(TD$4)=30),DAY(LOOKUP($F19,TenantNames,TenantStartDates))=DAY(TD$4)),IF((LOOKUP($F19,TenantNames,TenantEndDates)-TD$4)&lt;=31,LOOKUP($F19,TenantNames,TenantTotalRevenues)-SUM($JA19:TC19),LOOKUP($F19,TenantNames,TenantMonthlyRents)),IF(AND((SUMIF($G$4:AHB$4,"&lt;"&amp;TD$4,$G19:AHB19))&gt;SUMIFS(TransactionAmounts,TenantSources,$F19,'Filtered Data'!$C$2:$C23,"&lt;"&amp;TD$4),TD$4&lt;TODAY()),"Late","Occupied")),)))</f>
        <v/>
      </c>
      <c r="TE19" s="33" t="str">
        <f>IF(ISBLANK($F19),,IF(TODAY()=TE$4,"Today",IF(AND(LOOKUP($F19,TenantNames,TenantStartDates)&lt;=TE$4,LOOKUP($F19,TenantNames,TenantEndDates)&gt;=TE$4),IF(OR(AND(DAY(LOOKUP($F19,TenantNames,TenantStartDates))&gt;28,DAY(EOMONTH(TE$4,0))=28,DAY(TE$4)=28),AND(DAY(LOOKUP($F19,TenantNames,TenantStartDates))&gt;30,DAY(EOMONTH(TE$4,0))=30,DAY(TE$4)=30),DAY(LOOKUP($F19,TenantNames,TenantStartDates))=DAY(TE$4)),IF((LOOKUP($F19,TenantNames,TenantEndDates)-TE$4)&lt;=31,LOOKUP($F19,TenantNames,TenantTotalRevenues)-SUM($JA19:TD19),LOOKUP($F19,TenantNames,TenantMonthlyRents)),IF(AND((SUMIF($G$4:AHB$4,"&lt;"&amp;TE$4,$G19:AHB19))&gt;SUMIFS(TransactionAmounts,TenantSources,$F19,'Filtered Data'!$C$2:$C23,"&lt;"&amp;TE$4),TE$4&lt;TODAY()),"Late","Occupied")),)))</f>
        <v/>
      </c>
      <c r="TF19" s="33" t="str">
        <f>IF(ISBLANK($F19),,IF(TODAY()=TF$4,"Today",IF(AND(LOOKUP($F19,TenantNames,TenantStartDates)&lt;=TF$4,LOOKUP($F19,TenantNames,TenantEndDates)&gt;=TF$4),IF(OR(AND(DAY(LOOKUP($F19,TenantNames,TenantStartDates))&gt;28,DAY(EOMONTH(TF$4,0))=28,DAY(TF$4)=28),AND(DAY(LOOKUP($F19,TenantNames,TenantStartDates))&gt;30,DAY(EOMONTH(TF$4,0))=30,DAY(TF$4)=30),DAY(LOOKUP($F19,TenantNames,TenantStartDates))=DAY(TF$4)),IF((LOOKUP($F19,TenantNames,TenantEndDates)-TF$4)&lt;=31,LOOKUP($F19,TenantNames,TenantTotalRevenues)-SUM($JA19:TE19),LOOKUP($F19,TenantNames,TenantMonthlyRents)),IF(AND((SUMIF($G$4:AHB$4,"&lt;"&amp;TF$4,$G19:AHB19))&gt;SUMIFS(TransactionAmounts,TenantSources,$F19,'Filtered Data'!$C$2:$C23,"&lt;"&amp;TF$4),TF$4&lt;TODAY()),"Late","Occupied")),)))</f>
        <v/>
      </c>
      <c r="TG19" s="33" t="str">
        <f>IF(ISBLANK($F19),,IF(TODAY()=TG$4,"Today",IF(AND(LOOKUP($F19,TenantNames,TenantStartDates)&lt;=TG$4,LOOKUP($F19,TenantNames,TenantEndDates)&gt;=TG$4),IF(OR(AND(DAY(LOOKUP($F19,TenantNames,TenantStartDates))&gt;28,DAY(EOMONTH(TG$4,0))=28,DAY(TG$4)=28),AND(DAY(LOOKUP($F19,TenantNames,TenantStartDates))&gt;30,DAY(EOMONTH(TG$4,0))=30,DAY(TG$4)=30),DAY(LOOKUP($F19,TenantNames,TenantStartDates))=DAY(TG$4)),IF((LOOKUP($F19,TenantNames,TenantEndDates)-TG$4)&lt;=31,LOOKUP($F19,TenantNames,TenantTotalRevenues)-SUM($JA19:TF19),LOOKUP($F19,TenantNames,TenantMonthlyRents)),IF(AND((SUMIF($G$4:AHB$4,"&lt;"&amp;TG$4,$G19:AHB19))&gt;SUMIFS(TransactionAmounts,TenantSources,$F19,'Filtered Data'!$C$2:$C23,"&lt;"&amp;TG$4),TG$4&lt;TODAY()),"Late","Occupied")),)))</f>
        <v/>
      </c>
      <c r="TH19" s="33" t="str">
        <f>IF(ISBLANK($F19),,IF(TODAY()=TH$4,"Today",IF(AND(LOOKUP($F19,TenantNames,TenantStartDates)&lt;=TH$4,LOOKUP($F19,TenantNames,TenantEndDates)&gt;=TH$4),IF(OR(AND(DAY(LOOKUP($F19,TenantNames,TenantStartDates))&gt;28,DAY(EOMONTH(TH$4,0))=28,DAY(TH$4)=28),AND(DAY(LOOKUP($F19,TenantNames,TenantStartDates))&gt;30,DAY(EOMONTH(TH$4,0))=30,DAY(TH$4)=30),DAY(LOOKUP($F19,TenantNames,TenantStartDates))=DAY(TH$4)),IF((LOOKUP($F19,TenantNames,TenantEndDates)-TH$4)&lt;=31,LOOKUP($F19,TenantNames,TenantTotalRevenues)-SUM($JA19:TG19),LOOKUP($F19,TenantNames,TenantMonthlyRents)),IF(AND((SUMIF($G$4:AHB$4,"&lt;"&amp;TH$4,$G19:AHB19))&gt;SUMIFS(TransactionAmounts,TenantSources,$F19,'Filtered Data'!$C$2:$C23,"&lt;"&amp;TH$4),TH$4&lt;TODAY()),"Late","Occupied")),)))</f>
        <v/>
      </c>
      <c r="TI19" s="33" t="str">
        <f>IF(ISBLANK($F19),,IF(TODAY()=TI$4,"Today",IF(AND(LOOKUP($F19,TenantNames,TenantStartDates)&lt;=TI$4,LOOKUP($F19,TenantNames,TenantEndDates)&gt;=TI$4),IF(OR(AND(DAY(LOOKUP($F19,TenantNames,TenantStartDates))&gt;28,DAY(EOMONTH(TI$4,0))=28,DAY(TI$4)=28),AND(DAY(LOOKUP($F19,TenantNames,TenantStartDates))&gt;30,DAY(EOMONTH(TI$4,0))=30,DAY(TI$4)=30),DAY(LOOKUP($F19,TenantNames,TenantStartDates))=DAY(TI$4)),IF((LOOKUP($F19,TenantNames,TenantEndDates)-TI$4)&lt;=31,LOOKUP($F19,TenantNames,TenantTotalRevenues)-SUM($JA19:TH19),LOOKUP($F19,TenantNames,TenantMonthlyRents)),IF(AND((SUMIF($G$4:AHB$4,"&lt;"&amp;TI$4,$G19:AHB19))&gt;SUMIFS(TransactionAmounts,TenantSources,$F19,'Filtered Data'!$C$2:$C23,"&lt;"&amp;TI$4),TI$4&lt;TODAY()),"Late","Occupied")),)))</f>
        <v/>
      </c>
      <c r="TJ19" s="33" t="str">
        <f>IF(ISBLANK($F19),,IF(TODAY()=TJ$4,"Today",IF(AND(LOOKUP($F19,TenantNames,TenantStartDates)&lt;=TJ$4,LOOKUP($F19,TenantNames,TenantEndDates)&gt;=TJ$4),IF(OR(AND(DAY(LOOKUP($F19,TenantNames,TenantStartDates))&gt;28,DAY(EOMONTH(TJ$4,0))=28,DAY(TJ$4)=28),AND(DAY(LOOKUP($F19,TenantNames,TenantStartDates))&gt;30,DAY(EOMONTH(TJ$4,0))=30,DAY(TJ$4)=30),DAY(LOOKUP($F19,TenantNames,TenantStartDates))=DAY(TJ$4)),IF((LOOKUP($F19,TenantNames,TenantEndDates)-TJ$4)&lt;=31,LOOKUP($F19,TenantNames,TenantTotalRevenues)-SUM($JA19:TI19),LOOKUP($F19,TenantNames,TenantMonthlyRents)),IF(AND((SUMIF($G$4:AHB$4,"&lt;"&amp;TJ$4,$G19:AHB19))&gt;SUMIFS(TransactionAmounts,TenantSources,$F19,'Filtered Data'!$C$2:$C23,"&lt;"&amp;TJ$4),TJ$4&lt;TODAY()),"Late","Occupied")),)))</f>
        <v/>
      </c>
      <c r="TK19" s="33" t="str">
        <f>IF(ISBLANK($F19),,IF(TODAY()=TK$4,"Today",IF(AND(LOOKUP($F19,TenantNames,TenantStartDates)&lt;=TK$4,LOOKUP($F19,TenantNames,TenantEndDates)&gt;=TK$4),IF(OR(AND(DAY(LOOKUP($F19,TenantNames,TenantStartDates))&gt;28,DAY(EOMONTH(TK$4,0))=28,DAY(TK$4)=28),AND(DAY(LOOKUP($F19,TenantNames,TenantStartDates))&gt;30,DAY(EOMONTH(TK$4,0))=30,DAY(TK$4)=30),DAY(LOOKUP($F19,TenantNames,TenantStartDates))=DAY(TK$4)),IF((LOOKUP($F19,TenantNames,TenantEndDates)-TK$4)&lt;=31,LOOKUP($F19,TenantNames,TenantTotalRevenues)-SUM($JA19:TJ19),LOOKUP($F19,TenantNames,TenantMonthlyRents)),IF(AND((SUMIF($G$4:AHB$4,"&lt;"&amp;TK$4,$G19:AHB19))&gt;SUMIFS(TransactionAmounts,TenantSources,$F19,'Filtered Data'!$C$2:$C23,"&lt;"&amp;TK$4),TK$4&lt;TODAY()),"Late","Occupied")),)))</f>
        <v/>
      </c>
      <c r="TL19" s="33" t="str">
        <f>IF(ISBLANK($F19),,IF(TODAY()=TL$4,"Today",IF(AND(LOOKUP($F19,TenantNames,TenantStartDates)&lt;=TL$4,LOOKUP($F19,TenantNames,TenantEndDates)&gt;=TL$4),IF(OR(AND(DAY(LOOKUP($F19,TenantNames,TenantStartDates))&gt;28,DAY(EOMONTH(TL$4,0))=28,DAY(TL$4)=28),AND(DAY(LOOKUP($F19,TenantNames,TenantStartDates))&gt;30,DAY(EOMONTH(TL$4,0))=30,DAY(TL$4)=30),DAY(LOOKUP($F19,TenantNames,TenantStartDates))=DAY(TL$4)),IF((LOOKUP($F19,TenantNames,TenantEndDates)-TL$4)&lt;=31,LOOKUP($F19,TenantNames,TenantTotalRevenues)-SUM($JA19:TK19),LOOKUP($F19,TenantNames,TenantMonthlyRents)),IF(AND((SUMIF($G$4:AHB$4,"&lt;"&amp;TL$4,$G19:AHB19))&gt;SUMIFS(TransactionAmounts,TenantSources,$F19,'Filtered Data'!$C$2:$C23,"&lt;"&amp;TL$4),TL$4&lt;TODAY()),"Late","Occupied")),)))</f>
        <v/>
      </c>
      <c r="TM19" s="33" t="str">
        <f>IF(ISBLANK($F19),,IF(TODAY()=TM$4,"Today",IF(AND(LOOKUP($F19,TenantNames,TenantStartDates)&lt;=TM$4,LOOKUP($F19,TenantNames,TenantEndDates)&gt;=TM$4),IF(OR(AND(DAY(LOOKUP($F19,TenantNames,TenantStartDates))&gt;28,DAY(EOMONTH(TM$4,0))=28,DAY(TM$4)=28),AND(DAY(LOOKUP($F19,TenantNames,TenantStartDates))&gt;30,DAY(EOMONTH(TM$4,0))=30,DAY(TM$4)=30),DAY(LOOKUP($F19,TenantNames,TenantStartDates))=DAY(TM$4)),IF((LOOKUP($F19,TenantNames,TenantEndDates)-TM$4)&lt;=31,LOOKUP($F19,TenantNames,TenantTotalRevenues)-SUM($JA19:TL19),LOOKUP($F19,TenantNames,TenantMonthlyRents)),IF(AND((SUMIF($G$4:AHB$4,"&lt;"&amp;TM$4,$G19:AHB19))&gt;SUMIFS(TransactionAmounts,TenantSources,$F19,'Filtered Data'!$C$2:$C23,"&lt;"&amp;TM$4),TM$4&lt;TODAY()),"Late","Occupied")),)))</f>
        <v/>
      </c>
      <c r="TN19" s="33" t="str">
        <f>IF(ISBLANK($F19),,IF(TODAY()=TN$4,"Today",IF(AND(LOOKUP($F19,TenantNames,TenantStartDates)&lt;=TN$4,LOOKUP($F19,TenantNames,TenantEndDates)&gt;=TN$4),IF(OR(AND(DAY(LOOKUP($F19,TenantNames,TenantStartDates))&gt;28,DAY(EOMONTH(TN$4,0))=28,DAY(TN$4)=28),AND(DAY(LOOKUP($F19,TenantNames,TenantStartDates))&gt;30,DAY(EOMONTH(TN$4,0))=30,DAY(TN$4)=30),DAY(LOOKUP($F19,TenantNames,TenantStartDates))=DAY(TN$4)),IF((LOOKUP($F19,TenantNames,TenantEndDates)-TN$4)&lt;=31,LOOKUP($F19,TenantNames,TenantTotalRevenues)-SUM($JA19:TM19),LOOKUP($F19,TenantNames,TenantMonthlyRents)),IF(AND((SUMIF($G$4:AHB$4,"&lt;"&amp;TN$4,$G19:AHB19))&gt;SUMIFS(TransactionAmounts,TenantSources,$F19,'Filtered Data'!$C$2:$C23,"&lt;"&amp;TN$4),TN$4&lt;TODAY()),"Late","Occupied")),)))</f>
        <v/>
      </c>
      <c r="TO19" s="33" t="str">
        <f>IF(ISBLANK($F19),,IF(TODAY()=TO$4,"Today",IF(AND(LOOKUP($F19,TenantNames,TenantStartDates)&lt;=TO$4,LOOKUP($F19,TenantNames,TenantEndDates)&gt;=TO$4),IF(OR(AND(DAY(LOOKUP($F19,TenantNames,TenantStartDates))&gt;28,DAY(EOMONTH(TO$4,0))=28,DAY(TO$4)=28),AND(DAY(LOOKUP($F19,TenantNames,TenantStartDates))&gt;30,DAY(EOMONTH(TO$4,0))=30,DAY(TO$4)=30),DAY(LOOKUP($F19,TenantNames,TenantStartDates))=DAY(TO$4)),IF((LOOKUP($F19,TenantNames,TenantEndDates)-TO$4)&lt;=31,LOOKUP($F19,TenantNames,TenantTotalRevenues)-SUM($JA19:TN19),LOOKUP($F19,TenantNames,TenantMonthlyRents)),IF(AND((SUMIF($G$4:AHB$4,"&lt;"&amp;TO$4,$G19:AHB19))&gt;SUMIFS(TransactionAmounts,TenantSources,$F19,'Filtered Data'!$C$2:$C23,"&lt;"&amp;TO$4),TO$4&lt;TODAY()),"Late","Occupied")),)))</f>
        <v/>
      </c>
      <c r="TP19" s="33" t="str">
        <f>IF(ISBLANK($F19),,IF(TODAY()=TP$4,"Today",IF(AND(LOOKUP($F19,TenantNames,TenantStartDates)&lt;=TP$4,LOOKUP($F19,TenantNames,TenantEndDates)&gt;=TP$4),IF(OR(AND(DAY(LOOKUP($F19,TenantNames,TenantStartDates))&gt;28,DAY(EOMONTH(TP$4,0))=28,DAY(TP$4)=28),AND(DAY(LOOKUP($F19,TenantNames,TenantStartDates))&gt;30,DAY(EOMONTH(TP$4,0))=30,DAY(TP$4)=30),DAY(LOOKUP($F19,TenantNames,TenantStartDates))=DAY(TP$4)),IF((LOOKUP($F19,TenantNames,TenantEndDates)-TP$4)&lt;=31,LOOKUP($F19,TenantNames,TenantTotalRevenues)-SUM($JA19:TO19),LOOKUP($F19,TenantNames,TenantMonthlyRents)),IF(AND((SUMIF($G$4:AHB$4,"&lt;"&amp;TP$4,$G19:AHB19))&gt;SUMIFS(TransactionAmounts,TenantSources,$F19,'Filtered Data'!$C$2:$C23,"&lt;"&amp;TP$4),TP$4&lt;TODAY()),"Late","Occupied")),)))</f>
        <v/>
      </c>
      <c r="TQ19" s="33" t="str">
        <f>IF(ISBLANK($F19),,IF(TODAY()=TQ$4,"Today",IF(AND(LOOKUP($F19,TenantNames,TenantStartDates)&lt;=TQ$4,LOOKUP($F19,TenantNames,TenantEndDates)&gt;=TQ$4),IF(OR(AND(DAY(LOOKUP($F19,TenantNames,TenantStartDates))&gt;28,DAY(EOMONTH(TQ$4,0))=28,DAY(TQ$4)=28),AND(DAY(LOOKUP($F19,TenantNames,TenantStartDates))&gt;30,DAY(EOMONTH(TQ$4,0))=30,DAY(TQ$4)=30),DAY(LOOKUP($F19,TenantNames,TenantStartDates))=DAY(TQ$4)),IF((LOOKUP($F19,TenantNames,TenantEndDates)-TQ$4)&lt;=31,LOOKUP($F19,TenantNames,TenantTotalRevenues)-SUM($JA19:TP19),LOOKUP($F19,TenantNames,TenantMonthlyRents)),IF(AND((SUMIF($G$4:AHB$4,"&lt;"&amp;TQ$4,$G19:AHB19))&gt;SUMIFS(TransactionAmounts,TenantSources,$F19,'Filtered Data'!$C$2:$C23,"&lt;"&amp;TQ$4),TQ$4&lt;TODAY()),"Late","Occupied")),)))</f>
        <v/>
      </c>
      <c r="TR19" s="33" t="str">
        <f>IF(ISBLANK($F19),,IF(TODAY()=TR$4,"Today",IF(AND(LOOKUP($F19,TenantNames,TenantStartDates)&lt;=TR$4,LOOKUP($F19,TenantNames,TenantEndDates)&gt;=TR$4),IF(OR(AND(DAY(LOOKUP($F19,TenantNames,TenantStartDates))&gt;28,DAY(EOMONTH(TR$4,0))=28,DAY(TR$4)=28),AND(DAY(LOOKUP($F19,TenantNames,TenantStartDates))&gt;30,DAY(EOMONTH(TR$4,0))=30,DAY(TR$4)=30),DAY(LOOKUP($F19,TenantNames,TenantStartDates))=DAY(TR$4)),IF((LOOKUP($F19,TenantNames,TenantEndDates)-TR$4)&lt;=31,LOOKUP($F19,TenantNames,TenantTotalRevenues)-SUM($JA19:TQ19),LOOKUP($F19,TenantNames,TenantMonthlyRents)),IF(AND((SUMIF($G$4:AHB$4,"&lt;"&amp;TR$4,$G19:AHB19))&gt;SUMIFS(TransactionAmounts,TenantSources,$F19,'Filtered Data'!$C$2:$C23,"&lt;"&amp;TR$4),TR$4&lt;TODAY()),"Late","Occupied")),)))</f>
        <v/>
      </c>
      <c r="TS19" s="33" t="str">
        <f>IF(ISBLANK($F19),,IF(TODAY()=TS$4,"Today",IF(AND(LOOKUP($F19,TenantNames,TenantStartDates)&lt;=TS$4,LOOKUP($F19,TenantNames,TenantEndDates)&gt;=TS$4),IF(OR(AND(DAY(LOOKUP($F19,TenantNames,TenantStartDates))&gt;28,DAY(EOMONTH(TS$4,0))=28,DAY(TS$4)=28),AND(DAY(LOOKUP($F19,TenantNames,TenantStartDates))&gt;30,DAY(EOMONTH(TS$4,0))=30,DAY(TS$4)=30),DAY(LOOKUP($F19,TenantNames,TenantStartDates))=DAY(TS$4)),IF((LOOKUP($F19,TenantNames,TenantEndDates)-TS$4)&lt;=31,LOOKUP($F19,TenantNames,TenantTotalRevenues)-SUM($JA19:TR19),LOOKUP($F19,TenantNames,TenantMonthlyRents)),IF(AND((SUMIF($G$4:AHB$4,"&lt;"&amp;TS$4,$G19:AHB19))&gt;SUMIFS(TransactionAmounts,TenantSources,$F19,'Filtered Data'!$C$2:$C23,"&lt;"&amp;TS$4),TS$4&lt;TODAY()),"Late","Occupied")),)))</f>
        <v/>
      </c>
      <c r="TT19" s="33" t="str">
        <f>IF(ISBLANK($F19),,IF(TODAY()=TT$4,"Today",IF(AND(LOOKUP($F19,TenantNames,TenantStartDates)&lt;=TT$4,LOOKUP($F19,TenantNames,TenantEndDates)&gt;=TT$4),IF(OR(AND(DAY(LOOKUP($F19,TenantNames,TenantStartDates))&gt;28,DAY(EOMONTH(TT$4,0))=28,DAY(TT$4)=28),AND(DAY(LOOKUP($F19,TenantNames,TenantStartDates))&gt;30,DAY(EOMONTH(TT$4,0))=30,DAY(TT$4)=30),DAY(LOOKUP($F19,TenantNames,TenantStartDates))=DAY(TT$4)),IF((LOOKUP($F19,TenantNames,TenantEndDates)-TT$4)&lt;=31,LOOKUP($F19,TenantNames,TenantTotalRevenues)-SUM($JA19:TS19),LOOKUP($F19,TenantNames,TenantMonthlyRents)),IF(AND((SUMIF($G$4:AHB$4,"&lt;"&amp;TT$4,$G19:AHB19))&gt;SUMIFS(TransactionAmounts,TenantSources,$F19,'Filtered Data'!$C$2:$C23,"&lt;"&amp;TT$4),TT$4&lt;TODAY()),"Late","Occupied")),)))</f>
        <v/>
      </c>
      <c r="TU19" s="33" t="str">
        <f>IF(ISBLANK($F19),,IF(TODAY()=TU$4,"Today",IF(AND(LOOKUP($F19,TenantNames,TenantStartDates)&lt;=TU$4,LOOKUP($F19,TenantNames,TenantEndDates)&gt;=TU$4),IF(OR(AND(DAY(LOOKUP($F19,TenantNames,TenantStartDates))&gt;28,DAY(EOMONTH(TU$4,0))=28,DAY(TU$4)=28),AND(DAY(LOOKUP($F19,TenantNames,TenantStartDates))&gt;30,DAY(EOMONTH(TU$4,0))=30,DAY(TU$4)=30),DAY(LOOKUP($F19,TenantNames,TenantStartDates))=DAY(TU$4)),IF((LOOKUP($F19,TenantNames,TenantEndDates)-TU$4)&lt;=31,LOOKUP($F19,TenantNames,TenantTotalRevenues)-SUM($JA19:TT19),LOOKUP($F19,TenantNames,TenantMonthlyRents)),IF(AND((SUMIF($G$4:AHB$4,"&lt;"&amp;TU$4,$G19:AHB19))&gt;SUMIFS(TransactionAmounts,TenantSources,$F19,'Filtered Data'!$C$2:$C23,"&lt;"&amp;TU$4),TU$4&lt;TODAY()),"Late","Occupied")),)))</f>
        <v/>
      </c>
      <c r="TV19" s="33" t="str">
        <f>IF(ISBLANK($F19),,IF(TODAY()=TV$4,"Today",IF(AND(LOOKUP($F19,TenantNames,TenantStartDates)&lt;=TV$4,LOOKUP($F19,TenantNames,TenantEndDates)&gt;=TV$4),IF(OR(AND(DAY(LOOKUP($F19,TenantNames,TenantStartDates))&gt;28,DAY(EOMONTH(TV$4,0))=28,DAY(TV$4)=28),AND(DAY(LOOKUP($F19,TenantNames,TenantStartDates))&gt;30,DAY(EOMONTH(TV$4,0))=30,DAY(TV$4)=30),DAY(LOOKUP($F19,TenantNames,TenantStartDates))=DAY(TV$4)),IF((LOOKUP($F19,TenantNames,TenantEndDates)-TV$4)&lt;=31,LOOKUP($F19,TenantNames,TenantTotalRevenues)-SUM($JA19:TU19),LOOKUP($F19,TenantNames,TenantMonthlyRents)),IF(AND((SUMIF($G$4:AHB$4,"&lt;"&amp;TV$4,$G19:AHB19))&gt;SUMIFS(TransactionAmounts,TenantSources,$F19,'Filtered Data'!$C$2:$C23,"&lt;"&amp;TV$4),TV$4&lt;TODAY()),"Late","Occupied")),)))</f>
        <v/>
      </c>
      <c r="TW19" s="33" t="str">
        <f>IF(ISBLANK($F19),,IF(TODAY()=TW$4,"Today",IF(AND(LOOKUP($F19,TenantNames,TenantStartDates)&lt;=TW$4,LOOKUP($F19,TenantNames,TenantEndDates)&gt;=TW$4),IF(OR(AND(DAY(LOOKUP($F19,TenantNames,TenantStartDates))&gt;28,DAY(EOMONTH(TW$4,0))=28,DAY(TW$4)=28),AND(DAY(LOOKUP($F19,TenantNames,TenantStartDates))&gt;30,DAY(EOMONTH(TW$4,0))=30,DAY(TW$4)=30),DAY(LOOKUP($F19,TenantNames,TenantStartDates))=DAY(TW$4)),IF((LOOKUP($F19,TenantNames,TenantEndDates)-TW$4)&lt;=31,LOOKUP($F19,TenantNames,TenantTotalRevenues)-SUM($JA19:TV19),LOOKUP($F19,TenantNames,TenantMonthlyRents)),IF(AND((SUMIF($G$4:AHB$4,"&lt;"&amp;TW$4,$G19:AHB19))&gt;SUMIFS(TransactionAmounts,TenantSources,$F19,'Filtered Data'!$C$2:$C23,"&lt;"&amp;TW$4),TW$4&lt;TODAY()),"Late","Occupied")),)))</f>
        <v/>
      </c>
      <c r="TX19" s="33" t="str">
        <f>IF(ISBLANK($F19),,IF(TODAY()=TX$4,"Today",IF(AND(LOOKUP($F19,TenantNames,TenantStartDates)&lt;=TX$4,LOOKUP($F19,TenantNames,TenantEndDates)&gt;=TX$4),IF(OR(AND(DAY(LOOKUP($F19,TenantNames,TenantStartDates))&gt;28,DAY(EOMONTH(TX$4,0))=28,DAY(TX$4)=28),AND(DAY(LOOKUP($F19,TenantNames,TenantStartDates))&gt;30,DAY(EOMONTH(TX$4,0))=30,DAY(TX$4)=30),DAY(LOOKUP($F19,TenantNames,TenantStartDates))=DAY(TX$4)),IF((LOOKUP($F19,TenantNames,TenantEndDates)-TX$4)&lt;=31,LOOKUP($F19,TenantNames,TenantTotalRevenues)-SUM($JA19:TW19),LOOKUP($F19,TenantNames,TenantMonthlyRents)),IF(AND((SUMIF($G$4:AHB$4,"&lt;"&amp;TX$4,$G19:AHB19))&gt;SUMIFS(TransactionAmounts,TenantSources,$F19,'Filtered Data'!$C$2:$C23,"&lt;"&amp;TX$4),TX$4&lt;TODAY()),"Late","Occupied")),)))</f>
        <v/>
      </c>
      <c r="TY19" s="33" t="str">
        <f>IF(ISBLANK($F19),,IF(TODAY()=TY$4,"Today",IF(AND(LOOKUP($F19,TenantNames,TenantStartDates)&lt;=TY$4,LOOKUP($F19,TenantNames,TenantEndDates)&gt;=TY$4),IF(OR(AND(DAY(LOOKUP($F19,TenantNames,TenantStartDates))&gt;28,DAY(EOMONTH(TY$4,0))=28,DAY(TY$4)=28),AND(DAY(LOOKUP($F19,TenantNames,TenantStartDates))&gt;30,DAY(EOMONTH(TY$4,0))=30,DAY(TY$4)=30),DAY(LOOKUP($F19,TenantNames,TenantStartDates))=DAY(TY$4)),IF((LOOKUP($F19,TenantNames,TenantEndDates)-TY$4)&lt;=31,LOOKUP($F19,TenantNames,TenantTotalRevenues)-SUM($JA19:TX19),LOOKUP($F19,TenantNames,TenantMonthlyRents)),IF(AND((SUMIF($G$4:AHB$4,"&lt;"&amp;TY$4,$G19:AHB19))&gt;SUMIFS(TransactionAmounts,TenantSources,$F19,'Filtered Data'!$C$2:$C23,"&lt;"&amp;TY$4),TY$4&lt;TODAY()),"Late","Occupied")),)))</f>
        <v/>
      </c>
      <c r="TZ19" s="33" t="str">
        <f>IF(ISBLANK($F19),,IF(TODAY()=TZ$4,"Today",IF(AND(LOOKUP($F19,TenantNames,TenantStartDates)&lt;=TZ$4,LOOKUP($F19,TenantNames,TenantEndDates)&gt;=TZ$4),IF(OR(AND(DAY(LOOKUP($F19,TenantNames,TenantStartDates))&gt;28,DAY(EOMONTH(TZ$4,0))=28,DAY(TZ$4)=28),AND(DAY(LOOKUP($F19,TenantNames,TenantStartDates))&gt;30,DAY(EOMONTH(TZ$4,0))=30,DAY(TZ$4)=30),DAY(LOOKUP($F19,TenantNames,TenantStartDates))=DAY(TZ$4)),IF((LOOKUP($F19,TenantNames,TenantEndDates)-TZ$4)&lt;=31,LOOKUP($F19,TenantNames,TenantTotalRevenues)-SUM($JA19:TY19),LOOKUP($F19,TenantNames,TenantMonthlyRents)),IF(AND((SUMIF($G$4:AHB$4,"&lt;"&amp;TZ$4,$G19:AHB19))&gt;SUMIFS(TransactionAmounts,TenantSources,$F19,'Filtered Data'!$C$2:$C23,"&lt;"&amp;TZ$4),TZ$4&lt;TODAY()),"Late","Occupied")),)))</f>
        <v/>
      </c>
      <c r="UA19" s="33" t="str">
        <f>IF(ISBLANK($F19),,IF(TODAY()=UA$4,"Today",IF(AND(LOOKUP($F19,TenantNames,TenantStartDates)&lt;=UA$4,LOOKUP($F19,TenantNames,TenantEndDates)&gt;=UA$4),IF(OR(AND(DAY(LOOKUP($F19,TenantNames,TenantStartDates))&gt;28,DAY(EOMONTH(UA$4,0))=28,DAY(UA$4)=28),AND(DAY(LOOKUP($F19,TenantNames,TenantStartDates))&gt;30,DAY(EOMONTH(UA$4,0))=30,DAY(UA$4)=30),DAY(LOOKUP($F19,TenantNames,TenantStartDates))=DAY(UA$4)),IF((LOOKUP($F19,TenantNames,TenantEndDates)-UA$4)&lt;=31,LOOKUP($F19,TenantNames,TenantTotalRevenues)-SUM($JA19:TZ19),LOOKUP($F19,TenantNames,TenantMonthlyRents)),IF(AND((SUMIF($G$4:AHB$4,"&lt;"&amp;UA$4,$G19:AHB19))&gt;SUMIFS(TransactionAmounts,TenantSources,$F19,'Filtered Data'!$C$2:$C23,"&lt;"&amp;UA$4),UA$4&lt;TODAY()),"Late","Occupied")),)))</f>
        <v/>
      </c>
      <c r="UB19" s="33" t="str">
        <f>IF(ISBLANK($F19),,IF(TODAY()=UB$4,"Today",IF(AND(LOOKUP($F19,TenantNames,TenantStartDates)&lt;=UB$4,LOOKUP($F19,TenantNames,TenantEndDates)&gt;=UB$4),IF(OR(AND(DAY(LOOKUP($F19,TenantNames,TenantStartDates))&gt;28,DAY(EOMONTH(UB$4,0))=28,DAY(UB$4)=28),AND(DAY(LOOKUP($F19,TenantNames,TenantStartDates))&gt;30,DAY(EOMONTH(UB$4,0))=30,DAY(UB$4)=30),DAY(LOOKUP($F19,TenantNames,TenantStartDates))=DAY(UB$4)),IF((LOOKUP($F19,TenantNames,TenantEndDates)-UB$4)&lt;=31,LOOKUP($F19,TenantNames,TenantTotalRevenues)-SUM($JA19:UA19),LOOKUP($F19,TenantNames,TenantMonthlyRents)),IF(AND((SUMIF($G$4:AHB$4,"&lt;"&amp;UB$4,$G19:AHB19))&gt;SUMIFS(TransactionAmounts,TenantSources,$F19,'Filtered Data'!$C$2:$C23,"&lt;"&amp;UB$4),UB$4&lt;TODAY()),"Late","Occupied")),)))</f>
        <v/>
      </c>
      <c r="UC19" s="33" t="str">
        <f>IF(ISBLANK($F19),,IF(TODAY()=UC$4,"Today",IF(AND(LOOKUP($F19,TenantNames,TenantStartDates)&lt;=UC$4,LOOKUP($F19,TenantNames,TenantEndDates)&gt;=UC$4),IF(OR(AND(DAY(LOOKUP($F19,TenantNames,TenantStartDates))&gt;28,DAY(EOMONTH(UC$4,0))=28,DAY(UC$4)=28),AND(DAY(LOOKUP($F19,TenantNames,TenantStartDates))&gt;30,DAY(EOMONTH(UC$4,0))=30,DAY(UC$4)=30),DAY(LOOKUP($F19,TenantNames,TenantStartDates))=DAY(UC$4)),IF((LOOKUP($F19,TenantNames,TenantEndDates)-UC$4)&lt;=31,LOOKUP($F19,TenantNames,TenantTotalRevenues)-SUM($JA19:UB19),LOOKUP($F19,TenantNames,TenantMonthlyRents)),IF(AND((SUMIF($G$4:AHB$4,"&lt;"&amp;UC$4,$G19:AHB19))&gt;SUMIFS(TransactionAmounts,TenantSources,$F19,'Filtered Data'!$C$2:$C23,"&lt;"&amp;UC$4),UC$4&lt;TODAY()),"Late","Occupied")),)))</f>
        <v/>
      </c>
      <c r="UD19" s="33" t="str">
        <f>IF(ISBLANK($F19),,IF(TODAY()=UD$4,"Today",IF(AND(LOOKUP($F19,TenantNames,TenantStartDates)&lt;=UD$4,LOOKUP($F19,TenantNames,TenantEndDates)&gt;=UD$4),IF(OR(AND(DAY(LOOKUP($F19,TenantNames,TenantStartDates))&gt;28,DAY(EOMONTH(UD$4,0))=28,DAY(UD$4)=28),AND(DAY(LOOKUP($F19,TenantNames,TenantStartDates))&gt;30,DAY(EOMONTH(UD$4,0))=30,DAY(UD$4)=30),DAY(LOOKUP($F19,TenantNames,TenantStartDates))=DAY(UD$4)),IF((LOOKUP($F19,TenantNames,TenantEndDates)-UD$4)&lt;=31,LOOKUP($F19,TenantNames,TenantTotalRevenues)-SUM($JA19:UC19),LOOKUP($F19,TenantNames,TenantMonthlyRents)),IF(AND((SUMIF($G$4:AHB$4,"&lt;"&amp;UD$4,$G19:AHB19))&gt;SUMIFS(TransactionAmounts,TenantSources,$F19,'Filtered Data'!$C$2:$C23,"&lt;"&amp;UD$4),UD$4&lt;TODAY()),"Late","Occupied")),)))</f>
        <v/>
      </c>
      <c r="UE19" s="33" t="str">
        <f>IF(ISBLANK($F19),,IF(TODAY()=UE$4,"Today",IF(AND(LOOKUP($F19,TenantNames,TenantStartDates)&lt;=UE$4,LOOKUP($F19,TenantNames,TenantEndDates)&gt;=UE$4),IF(OR(AND(DAY(LOOKUP($F19,TenantNames,TenantStartDates))&gt;28,DAY(EOMONTH(UE$4,0))=28,DAY(UE$4)=28),AND(DAY(LOOKUP($F19,TenantNames,TenantStartDates))&gt;30,DAY(EOMONTH(UE$4,0))=30,DAY(UE$4)=30),DAY(LOOKUP($F19,TenantNames,TenantStartDates))=DAY(UE$4)),IF((LOOKUP($F19,TenantNames,TenantEndDates)-UE$4)&lt;=31,LOOKUP($F19,TenantNames,TenantTotalRevenues)-SUM($JA19:UD19),LOOKUP($F19,TenantNames,TenantMonthlyRents)),IF(AND((SUMIF($G$4:AHB$4,"&lt;"&amp;UE$4,$G19:AHB19))&gt;SUMIFS(TransactionAmounts,TenantSources,$F19,'Filtered Data'!$C$2:$C23,"&lt;"&amp;UE$4),UE$4&lt;TODAY()),"Late","Occupied")),)))</f>
        <v/>
      </c>
      <c r="UF19" s="33" t="str">
        <f>IF(ISBLANK($F19),,IF(TODAY()=UF$4,"Today",IF(AND(LOOKUP($F19,TenantNames,TenantStartDates)&lt;=UF$4,LOOKUP($F19,TenantNames,TenantEndDates)&gt;=UF$4),IF(OR(AND(DAY(LOOKUP($F19,TenantNames,TenantStartDates))&gt;28,DAY(EOMONTH(UF$4,0))=28,DAY(UF$4)=28),AND(DAY(LOOKUP($F19,TenantNames,TenantStartDates))&gt;30,DAY(EOMONTH(UF$4,0))=30,DAY(UF$4)=30),DAY(LOOKUP($F19,TenantNames,TenantStartDates))=DAY(UF$4)),IF((LOOKUP($F19,TenantNames,TenantEndDates)-UF$4)&lt;=31,LOOKUP($F19,TenantNames,TenantTotalRevenues)-SUM($JA19:UE19),LOOKUP($F19,TenantNames,TenantMonthlyRents)),IF(AND((SUMIF($G$4:AHB$4,"&lt;"&amp;UF$4,$G19:AHB19))&gt;SUMIFS(TransactionAmounts,TenantSources,$F19,'Filtered Data'!$C$2:$C23,"&lt;"&amp;UF$4),UF$4&lt;TODAY()),"Late","Occupied")),)))</f>
        <v/>
      </c>
      <c r="UG19" s="33" t="str">
        <f>IF(ISBLANK($F19),,IF(TODAY()=UG$4,"Today",IF(AND(LOOKUP($F19,TenantNames,TenantStartDates)&lt;=UG$4,LOOKUP($F19,TenantNames,TenantEndDates)&gt;=UG$4),IF(OR(AND(DAY(LOOKUP($F19,TenantNames,TenantStartDates))&gt;28,DAY(EOMONTH(UG$4,0))=28,DAY(UG$4)=28),AND(DAY(LOOKUP($F19,TenantNames,TenantStartDates))&gt;30,DAY(EOMONTH(UG$4,0))=30,DAY(UG$4)=30),DAY(LOOKUP($F19,TenantNames,TenantStartDates))=DAY(UG$4)),IF((LOOKUP($F19,TenantNames,TenantEndDates)-UG$4)&lt;=31,LOOKUP($F19,TenantNames,TenantTotalRevenues)-SUM($JA19:UF19),LOOKUP($F19,TenantNames,TenantMonthlyRents)),IF(AND((SUMIF($G$4:AHB$4,"&lt;"&amp;UG$4,$G19:AHB19))&gt;SUMIFS(TransactionAmounts,TenantSources,$F19,'Filtered Data'!$C$2:$C23,"&lt;"&amp;UG$4),UG$4&lt;TODAY()),"Late","Occupied")),)))</f>
        <v/>
      </c>
      <c r="UH19" s="33" t="str">
        <f>IF(ISBLANK($F19),,IF(TODAY()=UH$4,"Today",IF(AND(LOOKUP($F19,TenantNames,TenantStartDates)&lt;=UH$4,LOOKUP($F19,TenantNames,TenantEndDates)&gt;=UH$4),IF(OR(AND(DAY(LOOKUP($F19,TenantNames,TenantStartDates))&gt;28,DAY(EOMONTH(UH$4,0))=28,DAY(UH$4)=28),AND(DAY(LOOKUP($F19,TenantNames,TenantStartDates))&gt;30,DAY(EOMONTH(UH$4,0))=30,DAY(UH$4)=30),DAY(LOOKUP($F19,TenantNames,TenantStartDates))=DAY(UH$4)),IF((LOOKUP($F19,TenantNames,TenantEndDates)-UH$4)&lt;=31,LOOKUP($F19,TenantNames,TenantTotalRevenues)-SUM($JA19:UG19),LOOKUP($F19,TenantNames,TenantMonthlyRents)),IF(AND((SUMIF($G$4:AHB$4,"&lt;"&amp;UH$4,$G19:AHB19))&gt;SUMIFS(TransactionAmounts,TenantSources,$F19,'Filtered Data'!$C$2:$C23,"&lt;"&amp;UH$4),UH$4&lt;TODAY()),"Late","Occupied")),)))</f>
        <v/>
      </c>
      <c r="UI19" s="33" t="str">
        <f>IF(ISBLANK($F19),,IF(TODAY()=UI$4,"Today",IF(AND(LOOKUP($F19,TenantNames,TenantStartDates)&lt;=UI$4,LOOKUP($F19,TenantNames,TenantEndDates)&gt;=UI$4),IF(OR(AND(DAY(LOOKUP($F19,TenantNames,TenantStartDates))&gt;28,DAY(EOMONTH(UI$4,0))=28,DAY(UI$4)=28),AND(DAY(LOOKUP($F19,TenantNames,TenantStartDates))&gt;30,DAY(EOMONTH(UI$4,0))=30,DAY(UI$4)=30),DAY(LOOKUP($F19,TenantNames,TenantStartDates))=DAY(UI$4)),IF((LOOKUP($F19,TenantNames,TenantEndDates)-UI$4)&lt;=31,LOOKUP($F19,TenantNames,TenantTotalRevenues)-SUM($JA19:UH19),LOOKUP($F19,TenantNames,TenantMonthlyRents)),IF(AND((SUMIF($G$4:AHB$4,"&lt;"&amp;UI$4,$G19:AHB19))&gt;SUMIFS(TransactionAmounts,TenantSources,$F19,'Filtered Data'!$C$2:$C23,"&lt;"&amp;UI$4),UI$4&lt;TODAY()),"Late","Occupied")),)))</f>
        <v/>
      </c>
      <c r="UJ19" s="33" t="str">
        <f>IF(ISBLANK($F19),,IF(TODAY()=UJ$4,"Today",IF(AND(LOOKUP($F19,TenantNames,TenantStartDates)&lt;=UJ$4,LOOKUP($F19,TenantNames,TenantEndDates)&gt;=UJ$4),IF(OR(AND(DAY(LOOKUP($F19,TenantNames,TenantStartDates))&gt;28,DAY(EOMONTH(UJ$4,0))=28,DAY(UJ$4)=28),AND(DAY(LOOKUP($F19,TenantNames,TenantStartDates))&gt;30,DAY(EOMONTH(UJ$4,0))=30,DAY(UJ$4)=30),DAY(LOOKUP($F19,TenantNames,TenantStartDates))=DAY(UJ$4)),IF((LOOKUP($F19,TenantNames,TenantEndDates)-UJ$4)&lt;=31,LOOKUP($F19,TenantNames,TenantTotalRevenues)-SUM($JA19:UI19),LOOKUP($F19,TenantNames,TenantMonthlyRents)),IF(AND((SUMIF($G$4:AHB$4,"&lt;"&amp;UJ$4,$G19:AHB19))&gt;SUMIFS(TransactionAmounts,TenantSources,$F19,'Filtered Data'!$C$2:$C23,"&lt;"&amp;UJ$4),UJ$4&lt;TODAY()),"Late","Occupied")),)))</f>
        <v/>
      </c>
      <c r="UK19" s="33" t="str">
        <f>IF(ISBLANK($F19),,IF(TODAY()=UK$4,"Today",IF(AND(LOOKUP($F19,TenantNames,TenantStartDates)&lt;=UK$4,LOOKUP($F19,TenantNames,TenantEndDates)&gt;=UK$4),IF(OR(AND(DAY(LOOKUP($F19,TenantNames,TenantStartDates))&gt;28,DAY(EOMONTH(UK$4,0))=28,DAY(UK$4)=28),AND(DAY(LOOKUP($F19,TenantNames,TenantStartDates))&gt;30,DAY(EOMONTH(UK$4,0))=30,DAY(UK$4)=30),DAY(LOOKUP($F19,TenantNames,TenantStartDates))=DAY(UK$4)),IF((LOOKUP($F19,TenantNames,TenantEndDates)-UK$4)&lt;=31,LOOKUP($F19,TenantNames,TenantTotalRevenues)-SUM($JA19:UJ19),LOOKUP($F19,TenantNames,TenantMonthlyRents)),IF(AND((SUMIF($G$4:AHB$4,"&lt;"&amp;UK$4,$G19:AHB19))&gt;SUMIFS(TransactionAmounts,TenantSources,$F19,'Filtered Data'!$C$2:$C23,"&lt;"&amp;UK$4),UK$4&lt;TODAY()),"Late","Occupied")),)))</f>
        <v/>
      </c>
      <c r="UL19" s="33" t="str">
        <f>IF(ISBLANK($F19),,IF(TODAY()=UL$4,"Today",IF(AND(LOOKUP($F19,TenantNames,TenantStartDates)&lt;=UL$4,LOOKUP($F19,TenantNames,TenantEndDates)&gt;=UL$4),IF(OR(AND(DAY(LOOKUP($F19,TenantNames,TenantStartDates))&gt;28,DAY(EOMONTH(UL$4,0))=28,DAY(UL$4)=28),AND(DAY(LOOKUP($F19,TenantNames,TenantStartDates))&gt;30,DAY(EOMONTH(UL$4,0))=30,DAY(UL$4)=30),DAY(LOOKUP($F19,TenantNames,TenantStartDates))=DAY(UL$4)),IF((LOOKUP($F19,TenantNames,TenantEndDates)-UL$4)&lt;=31,LOOKUP($F19,TenantNames,TenantTotalRevenues)-SUM($JA19:UK19),LOOKUP($F19,TenantNames,TenantMonthlyRents)),IF(AND((SUMIF($G$4:AHB$4,"&lt;"&amp;UL$4,$G19:AHB19))&gt;SUMIFS(TransactionAmounts,TenantSources,$F19,'Filtered Data'!$C$2:$C23,"&lt;"&amp;UL$4),UL$4&lt;TODAY()),"Late","Occupied")),)))</f>
        <v/>
      </c>
      <c r="UM19" s="33" t="str">
        <f>IF(ISBLANK($F19),,IF(TODAY()=UM$4,"Today",IF(AND(LOOKUP($F19,TenantNames,TenantStartDates)&lt;=UM$4,LOOKUP($F19,TenantNames,TenantEndDates)&gt;=UM$4),IF(OR(AND(DAY(LOOKUP($F19,TenantNames,TenantStartDates))&gt;28,DAY(EOMONTH(UM$4,0))=28,DAY(UM$4)=28),AND(DAY(LOOKUP($F19,TenantNames,TenantStartDates))&gt;30,DAY(EOMONTH(UM$4,0))=30,DAY(UM$4)=30),DAY(LOOKUP($F19,TenantNames,TenantStartDates))=DAY(UM$4)),IF((LOOKUP($F19,TenantNames,TenantEndDates)-UM$4)&lt;=31,LOOKUP($F19,TenantNames,TenantTotalRevenues)-SUM($JA19:UL19),LOOKUP($F19,TenantNames,TenantMonthlyRents)),IF(AND((SUMIF($G$4:AHB$4,"&lt;"&amp;UM$4,$G19:AHB19))&gt;SUMIFS(TransactionAmounts,TenantSources,$F19,'Filtered Data'!$C$2:$C23,"&lt;"&amp;UM$4),UM$4&lt;TODAY()),"Late","Occupied")),)))</f>
        <v/>
      </c>
      <c r="UN19" s="33" t="str">
        <f>IF(ISBLANK($F19),,IF(TODAY()=UN$4,"Today",IF(AND(LOOKUP($F19,TenantNames,TenantStartDates)&lt;=UN$4,LOOKUP($F19,TenantNames,TenantEndDates)&gt;=UN$4),IF(OR(AND(DAY(LOOKUP($F19,TenantNames,TenantStartDates))&gt;28,DAY(EOMONTH(UN$4,0))=28,DAY(UN$4)=28),AND(DAY(LOOKUP($F19,TenantNames,TenantStartDates))&gt;30,DAY(EOMONTH(UN$4,0))=30,DAY(UN$4)=30),DAY(LOOKUP($F19,TenantNames,TenantStartDates))=DAY(UN$4)),IF((LOOKUP($F19,TenantNames,TenantEndDates)-UN$4)&lt;=31,LOOKUP($F19,TenantNames,TenantTotalRevenues)-SUM($JA19:UM19),LOOKUP($F19,TenantNames,TenantMonthlyRents)),IF(AND((SUMIF($G$4:AHB$4,"&lt;"&amp;UN$4,$G19:AHB19))&gt;SUMIFS(TransactionAmounts,TenantSources,$F19,'Filtered Data'!$C$2:$C23,"&lt;"&amp;UN$4),UN$4&lt;TODAY()),"Late","Occupied")),)))</f>
        <v/>
      </c>
      <c r="UO19" s="33" t="str">
        <f>IF(ISBLANK($F19),,IF(TODAY()=UO$4,"Today",IF(AND(LOOKUP($F19,TenantNames,TenantStartDates)&lt;=UO$4,LOOKUP($F19,TenantNames,TenantEndDates)&gt;=UO$4),IF(OR(AND(DAY(LOOKUP($F19,TenantNames,TenantStartDates))&gt;28,DAY(EOMONTH(UO$4,0))=28,DAY(UO$4)=28),AND(DAY(LOOKUP($F19,TenantNames,TenantStartDates))&gt;30,DAY(EOMONTH(UO$4,0))=30,DAY(UO$4)=30),DAY(LOOKUP($F19,TenantNames,TenantStartDates))=DAY(UO$4)),IF((LOOKUP($F19,TenantNames,TenantEndDates)-UO$4)&lt;=31,LOOKUP($F19,TenantNames,TenantTotalRevenues)-SUM($JA19:UN19),LOOKUP($F19,TenantNames,TenantMonthlyRents)),IF(AND((SUMIF($G$4:AHB$4,"&lt;"&amp;UO$4,$G19:AHB19))&gt;SUMIFS(TransactionAmounts,TenantSources,$F19,'Filtered Data'!$C$2:$C23,"&lt;"&amp;UO$4),UO$4&lt;TODAY()),"Late","Occupied")),)))</f>
        <v/>
      </c>
      <c r="UP19" s="33" t="str">
        <f>IF(ISBLANK($F19),,IF(TODAY()=UP$4,"Today",IF(AND(LOOKUP($F19,TenantNames,TenantStartDates)&lt;=UP$4,LOOKUP($F19,TenantNames,TenantEndDates)&gt;=UP$4),IF(OR(AND(DAY(LOOKUP($F19,TenantNames,TenantStartDates))&gt;28,DAY(EOMONTH(UP$4,0))=28,DAY(UP$4)=28),AND(DAY(LOOKUP($F19,TenantNames,TenantStartDates))&gt;30,DAY(EOMONTH(UP$4,0))=30,DAY(UP$4)=30),DAY(LOOKUP($F19,TenantNames,TenantStartDates))=DAY(UP$4)),IF((LOOKUP($F19,TenantNames,TenantEndDates)-UP$4)&lt;=31,LOOKUP($F19,TenantNames,TenantTotalRevenues)-SUM($JA19:UO19),LOOKUP($F19,TenantNames,TenantMonthlyRents)),IF(AND((SUMIF($G$4:AHB$4,"&lt;"&amp;UP$4,$G19:AHB19))&gt;SUMIFS(TransactionAmounts,TenantSources,$F19,'Filtered Data'!$C$2:$C23,"&lt;"&amp;UP$4),UP$4&lt;TODAY()),"Late","Occupied")),)))</f>
        <v/>
      </c>
      <c r="UQ19" s="33" t="str">
        <f>IF(ISBLANK($F19),,IF(TODAY()=UQ$4,"Today",IF(AND(LOOKUP($F19,TenantNames,TenantStartDates)&lt;=UQ$4,LOOKUP($F19,TenantNames,TenantEndDates)&gt;=UQ$4),IF(OR(AND(DAY(LOOKUP($F19,TenantNames,TenantStartDates))&gt;28,DAY(EOMONTH(UQ$4,0))=28,DAY(UQ$4)=28),AND(DAY(LOOKUP($F19,TenantNames,TenantStartDates))&gt;30,DAY(EOMONTH(UQ$4,0))=30,DAY(UQ$4)=30),DAY(LOOKUP($F19,TenantNames,TenantStartDates))=DAY(UQ$4)),IF((LOOKUP($F19,TenantNames,TenantEndDates)-UQ$4)&lt;=31,LOOKUP($F19,TenantNames,TenantTotalRevenues)-SUM($JA19:UP19),LOOKUP($F19,TenantNames,TenantMonthlyRents)),IF(AND((SUMIF($G$4:AHB$4,"&lt;"&amp;UQ$4,$G19:AHB19))&gt;SUMIFS(TransactionAmounts,TenantSources,$F19,'Filtered Data'!$C$2:$C23,"&lt;"&amp;UQ$4),UQ$4&lt;TODAY()),"Late","Occupied")),)))</f>
        <v/>
      </c>
      <c r="UR19" s="33" t="str">
        <f>IF(ISBLANK($F19),,IF(TODAY()=UR$4,"Today",IF(AND(LOOKUP($F19,TenantNames,TenantStartDates)&lt;=UR$4,LOOKUP($F19,TenantNames,TenantEndDates)&gt;=UR$4),IF(OR(AND(DAY(LOOKUP($F19,TenantNames,TenantStartDates))&gt;28,DAY(EOMONTH(UR$4,0))=28,DAY(UR$4)=28),AND(DAY(LOOKUP($F19,TenantNames,TenantStartDates))&gt;30,DAY(EOMONTH(UR$4,0))=30,DAY(UR$4)=30),DAY(LOOKUP($F19,TenantNames,TenantStartDates))=DAY(UR$4)),IF((LOOKUP($F19,TenantNames,TenantEndDates)-UR$4)&lt;=31,LOOKUP($F19,TenantNames,TenantTotalRevenues)-SUM($JA19:UQ19),LOOKUP($F19,TenantNames,TenantMonthlyRents)),IF(AND((SUMIF($G$4:AHB$4,"&lt;"&amp;UR$4,$G19:AHB19))&gt;SUMIFS(TransactionAmounts,TenantSources,$F19,'Filtered Data'!$C$2:$C23,"&lt;"&amp;UR$4),UR$4&lt;TODAY()),"Late","Occupied")),)))</f>
        <v/>
      </c>
      <c r="US19" s="33" t="str">
        <f>IF(ISBLANK($F19),,IF(TODAY()=US$4,"Today",IF(AND(LOOKUP($F19,TenantNames,TenantStartDates)&lt;=US$4,LOOKUP($F19,TenantNames,TenantEndDates)&gt;=US$4),IF(OR(AND(DAY(LOOKUP($F19,TenantNames,TenantStartDates))&gt;28,DAY(EOMONTH(US$4,0))=28,DAY(US$4)=28),AND(DAY(LOOKUP($F19,TenantNames,TenantStartDates))&gt;30,DAY(EOMONTH(US$4,0))=30,DAY(US$4)=30),DAY(LOOKUP($F19,TenantNames,TenantStartDates))=DAY(US$4)),IF((LOOKUP($F19,TenantNames,TenantEndDates)-US$4)&lt;=31,LOOKUP($F19,TenantNames,TenantTotalRevenues)-SUM($JA19:UR19),LOOKUP($F19,TenantNames,TenantMonthlyRents)),IF(AND((SUMIF($G$4:AHB$4,"&lt;"&amp;US$4,$G19:AHB19))&gt;SUMIFS(TransactionAmounts,TenantSources,$F19,'Filtered Data'!$C$2:$C23,"&lt;"&amp;US$4),US$4&lt;TODAY()),"Late","Occupied")),)))</f>
        <v/>
      </c>
      <c r="UT19" s="33" t="str">
        <f>IF(ISBLANK($F19),,IF(TODAY()=UT$4,"Today",IF(AND(LOOKUP($F19,TenantNames,TenantStartDates)&lt;=UT$4,LOOKUP($F19,TenantNames,TenantEndDates)&gt;=UT$4),IF(OR(AND(DAY(LOOKUP($F19,TenantNames,TenantStartDates))&gt;28,DAY(EOMONTH(UT$4,0))=28,DAY(UT$4)=28),AND(DAY(LOOKUP($F19,TenantNames,TenantStartDates))&gt;30,DAY(EOMONTH(UT$4,0))=30,DAY(UT$4)=30),DAY(LOOKUP($F19,TenantNames,TenantStartDates))=DAY(UT$4)),IF((LOOKUP($F19,TenantNames,TenantEndDates)-UT$4)&lt;=31,LOOKUP($F19,TenantNames,TenantTotalRevenues)-SUM($JA19:US19),LOOKUP($F19,TenantNames,TenantMonthlyRents)),IF(AND((SUMIF($G$4:AHB$4,"&lt;"&amp;UT$4,$G19:AHB19))&gt;SUMIFS(TransactionAmounts,TenantSources,$F19,'Filtered Data'!$C$2:$C23,"&lt;"&amp;UT$4),UT$4&lt;TODAY()),"Late","Occupied")),)))</f>
        <v/>
      </c>
      <c r="UU19" s="33" t="str">
        <f>IF(ISBLANK($F19),,IF(TODAY()=UU$4,"Today",IF(AND(LOOKUP($F19,TenantNames,TenantStartDates)&lt;=UU$4,LOOKUP($F19,TenantNames,TenantEndDates)&gt;=UU$4),IF(OR(AND(DAY(LOOKUP($F19,TenantNames,TenantStartDates))&gt;28,DAY(EOMONTH(UU$4,0))=28,DAY(UU$4)=28),AND(DAY(LOOKUP($F19,TenantNames,TenantStartDates))&gt;30,DAY(EOMONTH(UU$4,0))=30,DAY(UU$4)=30),DAY(LOOKUP($F19,TenantNames,TenantStartDates))=DAY(UU$4)),IF((LOOKUP($F19,TenantNames,TenantEndDates)-UU$4)&lt;=31,LOOKUP($F19,TenantNames,TenantTotalRevenues)-SUM($JA19:UT19),LOOKUP($F19,TenantNames,TenantMonthlyRents)),IF(AND((SUMIF($G$4:AHB$4,"&lt;"&amp;UU$4,$G19:AHB19))&gt;SUMIFS(TransactionAmounts,TenantSources,$F19,'Filtered Data'!$C$2:$C23,"&lt;"&amp;UU$4),UU$4&lt;TODAY()),"Late","Occupied")),)))</f>
        <v/>
      </c>
      <c r="UV19" s="33" t="str">
        <f>IF(ISBLANK($F19),,IF(TODAY()=UV$4,"Today",IF(AND(LOOKUP($F19,TenantNames,TenantStartDates)&lt;=UV$4,LOOKUP($F19,TenantNames,TenantEndDates)&gt;=UV$4),IF(OR(AND(DAY(LOOKUP($F19,TenantNames,TenantStartDates))&gt;28,DAY(EOMONTH(UV$4,0))=28,DAY(UV$4)=28),AND(DAY(LOOKUP($F19,TenantNames,TenantStartDates))&gt;30,DAY(EOMONTH(UV$4,0))=30,DAY(UV$4)=30),DAY(LOOKUP($F19,TenantNames,TenantStartDates))=DAY(UV$4)),IF((LOOKUP($F19,TenantNames,TenantEndDates)-UV$4)&lt;=31,LOOKUP($F19,TenantNames,TenantTotalRevenues)-SUM($JA19:UU19),LOOKUP($F19,TenantNames,TenantMonthlyRents)),IF(AND((SUMIF($G$4:AHB$4,"&lt;"&amp;UV$4,$G19:AHB19))&gt;SUMIFS(TransactionAmounts,TenantSources,$F19,'Filtered Data'!$C$2:$C23,"&lt;"&amp;UV$4),UV$4&lt;TODAY()),"Late","Occupied")),)))</f>
        <v/>
      </c>
      <c r="UW19" s="33" t="str">
        <f>IF(ISBLANK($F19),,IF(TODAY()=UW$4,"Today",IF(AND(LOOKUP($F19,TenantNames,TenantStartDates)&lt;=UW$4,LOOKUP($F19,TenantNames,TenantEndDates)&gt;=UW$4),IF(OR(AND(DAY(LOOKUP($F19,TenantNames,TenantStartDates))&gt;28,DAY(EOMONTH(UW$4,0))=28,DAY(UW$4)=28),AND(DAY(LOOKUP($F19,TenantNames,TenantStartDates))&gt;30,DAY(EOMONTH(UW$4,0))=30,DAY(UW$4)=30),DAY(LOOKUP($F19,TenantNames,TenantStartDates))=DAY(UW$4)),IF((LOOKUP($F19,TenantNames,TenantEndDates)-UW$4)&lt;=31,LOOKUP($F19,TenantNames,TenantTotalRevenues)-SUM($JA19:UV19),LOOKUP($F19,TenantNames,TenantMonthlyRents)),IF(AND((SUMIF($G$4:AHB$4,"&lt;"&amp;UW$4,$G19:AHB19))&gt;SUMIFS(TransactionAmounts,TenantSources,$F19,'Filtered Data'!$C$2:$C23,"&lt;"&amp;UW$4),UW$4&lt;TODAY()),"Late","Occupied")),)))</f>
        <v/>
      </c>
      <c r="UX19" s="33" t="str">
        <f>IF(ISBLANK($F19),,IF(TODAY()=UX$4,"Today",IF(AND(LOOKUP($F19,TenantNames,TenantStartDates)&lt;=UX$4,LOOKUP($F19,TenantNames,TenantEndDates)&gt;=UX$4),IF(OR(AND(DAY(LOOKUP($F19,TenantNames,TenantStartDates))&gt;28,DAY(EOMONTH(UX$4,0))=28,DAY(UX$4)=28),AND(DAY(LOOKUP($F19,TenantNames,TenantStartDates))&gt;30,DAY(EOMONTH(UX$4,0))=30,DAY(UX$4)=30),DAY(LOOKUP($F19,TenantNames,TenantStartDates))=DAY(UX$4)),IF((LOOKUP($F19,TenantNames,TenantEndDates)-UX$4)&lt;=31,LOOKUP($F19,TenantNames,TenantTotalRevenues)-SUM($JA19:UW19),LOOKUP($F19,TenantNames,TenantMonthlyRents)),IF(AND((SUMIF($G$4:AHB$4,"&lt;"&amp;UX$4,$G19:AHB19))&gt;SUMIFS(TransactionAmounts,TenantSources,$F19,'Filtered Data'!$C$2:$C23,"&lt;"&amp;UX$4),UX$4&lt;TODAY()),"Late","Occupied")),)))</f>
        <v/>
      </c>
      <c r="UY19" s="33" t="str">
        <f>IF(ISBLANK($F19),,IF(TODAY()=UY$4,"Today",IF(AND(LOOKUP($F19,TenantNames,TenantStartDates)&lt;=UY$4,LOOKUP($F19,TenantNames,TenantEndDates)&gt;=UY$4),IF(OR(AND(DAY(LOOKUP($F19,TenantNames,TenantStartDates))&gt;28,DAY(EOMONTH(UY$4,0))=28,DAY(UY$4)=28),AND(DAY(LOOKUP($F19,TenantNames,TenantStartDates))&gt;30,DAY(EOMONTH(UY$4,0))=30,DAY(UY$4)=30),DAY(LOOKUP($F19,TenantNames,TenantStartDates))=DAY(UY$4)),IF((LOOKUP($F19,TenantNames,TenantEndDates)-UY$4)&lt;=31,LOOKUP($F19,TenantNames,TenantTotalRevenues)-SUM($JA19:UX19),LOOKUP($F19,TenantNames,TenantMonthlyRents)),IF(AND((SUMIF($G$4:AHB$4,"&lt;"&amp;UY$4,$G19:AHB19))&gt;SUMIFS(TransactionAmounts,TenantSources,$F19,'Filtered Data'!$C$2:$C23,"&lt;"&amp;UY$4),UY$4&lt;TODAY()),"Late","Occupied")),)))</f>
        <v/>
      </c>
      <c r="UZ19" s="33" t="str">
        <f>IF(ISBLANK($F19),,IF(TODAY()=UZ$4,"Today",IF(AND(LOOKUP($F19,TenantNames,TenantStartDates)&lt;=UZ$4,LOOKUP($F19,TenantNames,TenantEndDates)&gt;=UZ$4),IF(OR(AND(DAY(LOOKUP($F19,TenantNames,TenantStartDates))&gt;28,DAY(EOMONTH(UZ$4,0))=28,DAY(UZ$4)=28),AND(DAY(LOOKUP($F19,TenantNames,TenantStartDates))&gt;30,DAY(EOMONTH(UZ$4,0))=30,DAY(UZ$4)=30),DAY(LOOKUP($F19,TenantNames,TenantStartDates))=DAY(UZ$4)),IF((LOOKUP($F19,TenantNames,TenantEndDates)-UZ$4)&lt;=31,LOOKUP($F19,TenantNames,TenantTotalRevenues)-SUM($JA19:UY19),LOOKUP($F19,TenantNames,TenantMonthlyRents)),IF(AND((SUMIF($G$4:AHB$4,"&lt;"&amp;UZ$4,$G19:AHB19))&gt;SUMIFS(TransactionAmounts,TenantSources,$F19,'Filtered Data'!$C$2:$C23,"&lt;"&amp;UZ$4),UZ$4&lt;TODAY()),"Late","Occupied")),)))</f>
        <v/>
      </c>
      <c r="VA19" s="33" t="str">
        <f>IF(ISBLANK($F19),,IF(TODAY()=VA$4,"Today",IF(AND(LOOKUP($F19,TenantNames,TenantStartDates)&lt;=VA$4,LOOKUP($F19,TenantNames,TenantEndDates)&gt;=VA$4),IF(OR(AND(DAY(LOOKUP($F19,TenantNames,TenantStartDates))&gt;28,DAY(EOMONTH(VA$4,0))=28,DAY(VA$4)=28),AND(DAY(LOOKUP($F19,TenantNames,TenantStartDates))&gt;30,DAY(EOMONTH(VA$4,0))=30,DAY(VA$4)=30),DAY(LOOKUP($F19,TenantNames,TenantStartDates))=DAY(VA$4)),IF((LOOKUP($F19,TenantNames,TenantEndDates)-VA$4)&lt;=31,LOOKUP($F19,TenantNames,TenantTotalRevenues)-SUM($JA19:UZ19),LOOKUP($F19,TenantNames,TenantMonthlyRents)),IF(AND((SUMIF($G$4:AHB$4,"&lt;"&amp;VA$4,$G19:AHB19))&gt;SUMIFS(TransactionAmounts,TenantSources,$F19,'Filtered Data'!$C$2:$C23,"&lt;"&amp;VA$4),VA$4&lt;TODAY()),"Late","Occupied")),)))</f>
        <v/>
      </c>
      <c r="VB19" s="33" t="str">
        <f>IF(ISBLANK($F19),,IF(TODAY()=VB$4,"Today",IF(AND(LOOKUP($F19,TenantNames,TenantStartDates)&lt;=VB$4,LOOKUP($F19,TenantNames,TenantEndDates)&gt;=VB$4),IF(OR(AND(DAY(LOOKUP($F19,TenantNames,TenantStartDates))&gt;28,DAY(EOMONTH(VB$4,0))=28,DAY(VB$4)=28),AND(DAY(LOOKUP($F19,TenantNames,TenantStartDates))&gt;30,DAY(EOMONTH(VB$4,0))=30,DAY(VB$4)=30),DAY(LOOKUP($F19,TenantNames,TenantStartDates))=DAY(VB$4)),IF((LOOKUP($F19,TenantNames,TenantEndDates)-VB$4)&lt;=31,LOOKUP($F19,TenantNames,TenantTotalRevenues)-SUM($JA19:VA19),LOOKUP($F19,TenantNames,TenantMonthlyRents)),IF(AND((SUMIF($G$4:AHB$4,"&lt;"&amp;VB$4,$G19:AHB19))&gt;SUMIFS(TransactionAmounts,TenantSources,$F19,'Filtered Data'!$C$2:$C23,"&lt;"&amp;VB$4),VB$4&lt;TODAY()),"Late","Occupied")),)))</f>
        <v/>
      </c>
      <c r="VC19" s="33" t="str">
        <f>IF(ISBLANK($F19),,IF(TODAY()=VC$4,"Today",IF(AND(LOOKUP($F19,TenantNames,TenantStartDates)&lt;=VC$4,LOOKUP($F19,TenantNames,TenantEndDates)&gt;=VC$4),IF(OR(AND(DAY(LOOKUP($F19,TenantNames,TenantStartDates))&gt;28,DAY(EOMONTH(VC$4,0))=28,DAY(VC$4)=28),AND(DAY(LOOKUP($F19,TenantNames,TenantStartDates))&gt;30,DAY(EOMONTH(VC$4,0))=30,DAY(VC$4)=30),DAY(LOOKUP($F19,TenantNames,TenantStartDates))=DAY(VC$4)),IF((LOOKUP($F19,TenantNames,TenantEndDates)-VC$4)&lt;=31,LOOKUP($F19,TenantNames,TenantTotalRevenues)-SUM($JA19:VB19),LOOKUP($F19,TenantNames,TenantMonthlyRents)),IF(AND((SUMIF($G$4:AHB$4,"&lt;"&amp;VC$4,$G19:AHB19))&gt;SUMIFS(TransactionAmounts,TenantSources,$F19,'Filtered Data'!$C$2:$C23,"&lt;"&amp;VC$4),VC$4&lt;TODAY()),"Late","Occupied")),)))</f>
        <v/>
      </c>
      <c r="VD19" s="33" t="str">
        <f>IF(ISBLANK($F19),,IF(TODAY()=VD$4,"Today",IF(AND(LOOKUP($F19,TenantNames,TenantStartDates)&lt;=VD$4,LOOKUP($F19,TenantNames,TenantEndDates)&gt;=VD$4),IF(OR(AND(DAY(LOOKUP($F19,TenantNames,TenantStartDates))&gt;28,DAY(EOMONTH(VD$4,0))=28,DAY(VD$4)=28),AND(DAY(LOOKUP($F19,TenantNames,TenantStartDates))&gt;30,DAY(EOMONTH(VD$4,0))=30,DAY(VD$4)=30),DAY(LOOKUP($F19,TenantNames,TenantStartDates))=DAY(VD$4)),IF((LOOKUP($F19,TenantNames,TenantEndDates)-VD$4)&lt;=31,LOOKUP($F19,TenantNames,TenantTotalRevenues)-SUM($JA19:VC19),LOOKUP($F19,TenantNames,TenantMonthlyRents)),IF(AND((SUMIF($G$4:AHB$4,"&lt;"&amp;VD$4,$G19:AHB19))&gt;SUMIFS(TransactionAmounts,TenantSources,$F19,'Filtered Data'!$C$2:$C23,"&lt;"&amp;VD$4),VD$4&lt;TODAY()),"Late","Occupied")),)))</f>
        <v/>
      </c>
      <c r="VE19" s="33" t="str">
        <f>IF(ISBLANK($F19),,IF(TODAY()=VE$4,"Today",IF(AND(LOOKUP($F19,TenantNames,TenantStartDates)&lt;=VE$4,LOOKUP($F19,TenantNames,TenantEndDates)&gt;=VE$4),IF(OR(AND(DAY(LOOKUP($F19,TenantNames,TenantStartDates))&gt;28,DAY(EOMONTH(VE$4,0))=28,DAY(VE$4)=28),AND(DAY(LOOKUP($F19,TenantNames,TenantStartDates))&gt;30,DAY(EOMONTH(VE$4,0))=30,DAY(VE$4)=30),DAY(LOOKUP($F19,TenantNames,TenantStartDates))=DAY(VE$4)),IF((LOOKUP($F19,TenantNames,TenantEndDates)-VE$4)&lt;=31,LOOKUP($F19,TenantNames,TenantTotalRevenues)-SUM($JA19:VD19),LOOKUP($F19,TenantNames,TenantMonthlyRents)),IF(AND((SUMIF($G$4:AHB$4,"&lt;"&amp;VE$4,$G19:AHB19))&gt;SUMIFS(TransactionAmounts,TenantSources,$F19,'Filtered Data'!$C$2:$C23,"&lt;"&amp;VE$4),VE$4&lt;TODAY()),"Late","Occupied")),)))</f>
        <v/>
      </c>
      <c r="VF19" s="33" t="str">
        <f>IF(ISBLANK($F19),,IF(TODAY()=VF$4,"Today",IF(AND(LOOKUP($F19,TenantNames,TenantStartDates)&lt;=VF$4,LOOKUP($F19,TenantNames,TenantEndDates)&gt;=VF$4),IF(OR(AND(DAY(LOOKUP($F19,TenantNames,TenantStartDates))&gt;28,DAY(EOMONTH(VF$4,0))=28,DAY(VF$4)=28),AND(DAY(LOOKUP($F19,TenantNames,TenantStartDates))&gt;30,DAY(EOMONTH(VF$4,0))=30,DAY(VF$4)=30),DAY(LOOKUP($F19,TenantNames,TenantStartDates))=DAY(VF$4)),IF((LOOKUP($F19,TenantNames,TenantEndDates)-VF$4)&lt;=31,LOOKUP($F19,TenantNames,TenantTotalRevenues)-SUM($JA19:VE19),LOOKUP($F19,TenantNames,TenantMonthlyRents)),IF(AND((SUMIF($G$4:AHB$4,"&lt;"&amp;VF$4,$G19:AHB19))&gt;SUMIFS(TransactionAmounts,TenantSources,$F19,'Filtered Data'!$C$2:$C23,"&lt;"&amp;VF$4),VF$4&lt;TODAY()),"Late","Occupied")),)))</f>
        <v/>
      </c>
      <c r="VG19" s="33" t="str">
        <f>IF(ISBLANK($F19),,IF(TODAY()=VG$4,"Today",IF(AND(LOOKUP($F19,TenantNames,TenantStartDates)&lt;=VG$4,LOOKUP($F19,TenantNames,TenantEndDates)&gt;=VG$4),IF(OR(AND(DAY(LOOKUP($F19,TenantNames,TenantStartDates))&gt;28,DAY(EOMONTH(VG$4,0))=28,DAY(VG$4)=28),AND(DAY(LOOKUP($F19,TenantNames,TenantStartDates))&gt;30,DAY(EOMONTH(VG$4,0))=30,DAY(VG$4)=30),DAY(LOOKUP($F19,TenantNames,TenantStartDates))=DAY(VG$4)),IF((LOOKUP($F19,TenantNames,TenantEndDates)-VG$4)&lt;=31,LOOKUP($F19,TenantNames,TenantTotalRevenues)-SUM($JA19:VF19),LOOKUP($F19,TenantNames,TenantMonthlyRents)),IF(AND((SUMIF($G$4:AHB$4,"&lt;"&amp;VG$4,$G19:AHB19))&gt;SUMIFS(TransactionAmounts,TenantSources,$F19,'Filtered Data'!$C$2:$C23,"&lt;"&amp;VG$4),VG$4&lt;TODAY()),"Late","Occupied")),)))</f>
        <v/>
      </c>
      <c r="VH19" s="33" t="str">
        <f>IF(ISBLANK($F19),,IF(TODAY()=VH$4,"Today",IF(AND(LOOKUP($F19,TenantNames,TenantStartDates)&lt;=VH$4,LOOKUP($F19,TenantNames,TenantEndDates)&gt;=VH$4),IF(OR(AND(DAY(LOOKUP($F19,TenantNames,TenantStartDates))&gt;28,DAY(EOMONTH(VH$4,0))=28,DAY(VH$4)=28),AND(DAY(LOOKUP($F19,TenantNames,TenantStartDates))&gt;30,DAY(EOMONTH(VH$4,0))=30,DAY(VH$4)=30),DAY(LOOKUP($F19,TenantNames,TenantStartDates))=DAY(VH$4)),IF((LOOKUP($F19,TenantNames,TenantEndDates)-VH$4)&lt;=31,LOOKUP($F19,TenantNames,TenantTotalRevenues)-SUM($JA19:VG19),LOOKUP($F19,TenantNames,TenantMonthlyRents)),IF(AND((SUMIF($G$4:AHB$4,"&lt;"&amp;VH$4,$G19:AHB19))&gt;SUMIFS(TransactionAmounts,TenantSources,$F19,'Filtered Data'!$C$2:$C23,"&lt;"&amp;VH$4),VH$4&lt;TODAY()),"Late","Occupied")),)))</f>
        <v/>
      </c>
      <c r="VI19" s="33" t="str">
        <f>IF(ISBLANK($F19),,IF(TODAY()=VI$4,"Today",IF(AND(LOOKUP($F19,TenantNames,TenantStartDates)&lt;=VI$4,LOOKUP($F19,TenantNames,TenantEndDates)&gt;=VI$4),IF(OR(AND(DAY(LOOKUP($F19,TenantNames,TenantStartDates))&gt;28,DAY(EOMONTH(VI$4,0))=28,DAY(VI$4)=28),AND(DAY(LOOKUP($F19,TenantNames,TenantStartDates))&gt;30,DAY(EOMONTH(VI$4,0))=30,DAY(VI$4)=30),DAY(LOOKUP($F19,TenantNames,TenantStartDates))=DAY(VI$4)),IF((LOOKUP($F19,TenantNames,TenantEndDates)-VI$4)&lt;=31,LOOKUP($F19,TenantNames,TenantTotalRevenues)-SUM($JA19:VH19),LOOKUP($F19,TenantNames,TenantMonthlyRents)),IF(AND((SUMIF($G$4:AHB$4,"&lt;"&amp;VI$4,$G19:AHB19))&gt;SUMIFS(TransactionAmounts,TenantSources,$F19,'Filtered Data'!$C$2:$C23,"&lt;"&amp;VI$4),VI$4&lt;TODAY()),"Late","Occupied")),)))</f>
        <v/>
      </c>
      <c r="VJ19" s="33" t="str">
        <f>IF(ISBLANK($F19),,IF(TODAY()=VJ$4,"Today",IF(AND(LOOKUP($F19,TenantNames,TenantStartDates)&lt;=VJ$4,LOOKUP($F19,TenantNames,TenantEndDates)&gt;=VJ$4),IF(OR(AND(DAY(LOOKUP($F19,TenantNames,TenantStartDates))&gt;28,DAY(EOMONTH(VJ$4,0))=28,DAY(VJ$4)=28),AND(DAY(LOOKUP($F19,TenantNames,TenantStartDates))&gt;30,DAY(EOMONTH(VJ$4,0))=30,DAY(VJ$4)=30),DAY(LOOKUP($F19,TenantNames,TenantStartDates))=DAY(VJ$4)),IF((LOOKUP($F19,TenantNames,TenantEndDates)-VJ$4)&lt;=31,LOOKUP($F19,TenantNames,TenantTotalRevenues)-SUM($JA19:VI19),LOOKUP($F19,TenantNames,TenantMonthlyRents)),IF(AND((SUMIF($G$4:AHB$4,"&lt;"&amp;VJ$4,$G19:AHB19))&gt;SUMIFS(TransactionAmounts,TenantSources,$F19,'Filtered Data'!$C$2:$C23,"&lt;"&amp;VJ$4),VJ$4&lt;TODAY()),"Late","Occupied")),)))</f>
        <v/>
      </c>
      <c r="VK19" s="33" t="str">
        <f>IF(ISBLANK($F19),,IF(TODAY()=VK$4,"Today",IF(AND(LOOKUP($F19,TenantNames,TenantStartDates)&lt;=VK$4,LOOKUP($F19,TenantNames,TenantEndDates)&gt;=VK$4),IF(OR(AND(DAY(LOOKUP($F19,TenantNames,TenantStartDates))&gt;28,DAY(EOMONTH(VK$4,0))=28,DAY(VK$4)=28),AND(DAY(LOOKUP($F19,TenantNames,TenantStartDates))&gt;30,DAY(EOMONTH(VK$4,0))=30,DAY(VK$4)=30),DAY(LOOKUP($F19,TenantNames,TenantStartDates))=DAY(VK$4)),IF((LOOKUP($F19,TenantNames,TenantEndDates)-VK$4)&lt;=31,LOOKUP($F19,TenantNames,TenantTotalRevenues)-SUM($JA19:VJ19),LOOKUP($F19,TenantNames,TenantMonthlyRents)),IF(AND((SUMIF($G$4:AHB$4,"&lt;"&amp;VK$4,$G19:AHB19))&gt;SUMIFS(TransactionAmounts,TenantSources,$F19,'Filtered Data'!$C$2:$C23,"&lt;"&amp;VK$4),VK$4&lt;TODAY()),"Late","Occupied")),)))</f>
        <v/>
      </c>
      <c r="VL19" s="33" t="str">
        <f>IF(ISBLANK($F19),,IF(TODAY()=VL$4,"Today",IF(AND(LOOKUP($F19,TenantNames,TenantStartDates)&lt;=VL$4,LOOKUP($F19,TenantNames,TenantEndDates)&gt;=VL$4),IF(OR(AND(DAY(LOOKUP($F19,TenantNames,TenantStartDates))&gt;28,DAY(EOMONTH(VL$4,0))=28,DAY(VL$4)=28),AND(DAY(LOOKUP($F19,TenantNames,TenantStartDates))&gt;30,DAY(EOMONTH(VL$4,0))=30,DAY(VL$4)=30),DAY(LOOKUP($F19,TenantNames,TenantStartDates))=DAY(VL$4)),IF((LOOKUP($F19,TenantNames,TenantEndDates)-VL$4)&lt;=31,LOOKUP($F19,TenantNames,TenantTotalRevenues)-SUM($JA19:VK19),LOOKUP($F19,TenantNames,TenantMonthlyRents)),IF(AND((SUMIF($G$4:AHB$4,"&lt;"&amp;VL$4,$G19:AHB19))&gt;SUMIFS(TransactionAmounts,TenantSources,$F19,'Filtered Data'!$C$2:$C23,"&lt;"&amp;VL$4),VL$4&lt;TODAY()),"Late","Occupied")),)))</f>
        <v/>
      </c>
      <c r="VM19" s="33" t="str">
        <f>IF(ISBLANK($F19),,IF(TODAY()=VM$4,"Today",IF(AND(LOOKUP($F19,TenantNames,TenantStartDates)&lt;=VM$4,LOOKUP($F19,TenantNames,TenantEndDates)&gt;=VM$4),IF(OR(AND(DAY(LOOKUP($F19,TenantNames,TenantStartDates))&gt;28,DAY(EOMONTH(VM$4,0))=28,DAY(VM$4)=28),AND(DAY(LOOKUP($F19,TenantNames,TenantStartDates))&gt;30,DAY(EOMONTH(VM$4,0))=30,DAY(VM$4)=30),DAY(LOOKUP($F19,TenantNames,TenantStartDates))=DAY(VM$4)),IF((LOOKUP($F19,TenantNames,TenantEndDates)-VM$4)&lt;=31,LOOKUP($F19,TenantNames,TenantTotalRevenues)-SUM($JA19:VL19),LOOKUP($F19,TenantNames,TenantMonthlyRents)),IF(AND((SUMIF($G$4:AHB$4,"&lt;"&amp;VM$4,$G19:AHB19))&gt;SUMIFS(TransactionAmounts,TenantSources,$F19,'Filtered Data'!$C$2:$C23,"&lt;"&amp;VM$4),VM$4&lt;TODAY()),"Late","Occupied")),)))</f>
        <v/>
      </c>
      <c r="VN19" s="33" t="str">
        <f>IF(ISBLANK($F19),,IF(TODAY()=VN$4,"Today",IF(AND(LOOKUP($F19,TenantNames,TenantStartDates)&lt;=VN$4,LOOKUP($F19,TenantNames,TenantEndDates)&gt;=VN$4),IF(OR(AND(DAY(LOOKUP($F19,TenantNames,TenantStartDates))&gt;28,DAY(EOMONTH(VN$4,0))=28,DAY(VN$4)=28),AND(DAY(LOOKUP($F19,TenantNames,TenantStartDates))&gt;30,DAY(EOMONTH(VN$4,0))=30,DAY(VN$4)=30),DAY(LOOKUP($F19,TenantNames,TenantStartDates))=DAY(VN$4)),IF((LOOKUP($F19,TenantNames,TenantEndDates)-VN$4)&lt;=31,LOOKUP($F19,TenantNames,TenantTotalRevenues)-SUM($JA19:VM19),LOOKUP($F19,TenantNames,TenantMonthlyRents)),IF(AND((SUMIF($G$4:AHB$4,"&lt;"&amp;VN$4,$G19:AHB19))&gt;SUMIFS(TransactionAmounts,TenantSources,$F19,'Filtered Data'!$C$2:$C23,"&lt;"&amp;VN$4),VN$4&lt;TODAY()),"Late","Occupied")),)))</f>
        <v/>
      </c>
      <c r="VO19" s="33" t="str">
        <f>IF(ISBLANK($F19),,IF(TODAY()=VO$4,"Today",IF(AND(LOOKUP($F19,TenantNames,TenantStartDates)&lt;=VO$4,LOOKUP($F19,TenantNames,TenantEndDates)&gt;=VO$4),IF(OR(AND(DAY(LOOKUP($F19,TenantNames,TenantStartDates))&gt;28,DAY(EOMONTH(VO$4,0))=28,DAY(VO$4)=28),AND(DAY(LOOKUP($F19,TenantNames,TenantStartDates))&gt;30,DAY(EOMONTH(VO$4,0))=30,DAY(VO$4)=30),DAY(LOOKUP($F19,TenantNames,TenantStartDates))=DAY(VO$4)),IF((LOOKUP($F19,TenantNames,TenantEndDates)-VO$4)&lt;=31,LOOKUP($F19,TenantNames,TenantTotalRevenues)-SUM($JA19:VN19),LOOKUP($F19,TenantNames,TenantMonthlyRents)),IF(AND((SUMIF($G$4:AHB$4,"&lt;"&amp;VO$4,$G19:AHB19))&gt;SUMIFS(TransactionAmounts,TenantSources,$F19,'Filtered Data'!$C$2:$C23,"&lt;"&amp;VO$4),VO$4&lt;TODAY()),"Late","Occupied")),)))</f>
        <v/>
      </c>
      <c r="VP19" s="33" t="str">
        <f>IF(ISBLANK($F19),,IF(TODAY()=VP$4,"Today",IF(AND(LOOKUP($F19,TenantNames,TenantStartDates)&lt;=VP$4,LOOKUP($F19,TenantNames,TenantEndDates)&gt;=VP$4),IF(OR(AND(DAY(LOOKUP($F19,TenantNames,TenantStartDates))&gt;28,DAY(EOMONTH(VP$4,0))=28,DAY(VP$4)=28),AND(DAY(LOOKUP($F19,TenantNames,TenantStartDates))&gt;30,DAY(EOMONTH(VP$4,0))=30,DAY(VP$4)=30),DAY(LOOKUP($F19,TenantNames,TenantStartDates))=DAY(VP$4)),IF((LOOKUP($F19,TenantNames,TenantEndDates)-VP$4)&lt;=31,LOOKUP($F19,TenantNames,TenantTotalRevenues)-SUM($JA19:VO19),LOOKUP($F19,TenantNames,TenantMonthlyRents)),IF(AND((SUMIF($G$4:AHB$4,"&lt;"&amp;VP$4,$G19:AHB19))&gt;SUMIFS(TransactionAmounts,TenantSources,$F19,'Filtered Data'!$C$2:$C23,"&lt;"&amp;VP$4),VP$4&lt;TODAY()),"Late","Occupied")),)))</f>
        <v/>
      </c>
      <c r="VQ19" s="33" t="str">
        <f>IF(ISBLANK($F19),,IF(TODAY()=VQ$4,"Today",IF(AND(LOOKUP($F19,TenantNames,TenantStartDates)&lt;=VQ$4,LOOKUP($F19,TenantNames,TenantEndDates)&gt;=VQ$4),IF(OR(AND(DAY(LOOKUP($F19,TenantNames,TenantStartDates))&gt;28,DAY(EOMONTH(VQ$4,0))=28,DAY(VQ$4)=28),AND(DAY(LOOKUP($F19,TenantNames,TenantStartDates))&gt;30,DAY(EOMONTH(VQ$4,0))=30,DAY(VQ$4)=30),DAY(LOOKUP($F19,TenantNames,TenantStartDates))=DAY(VQ$4)),IF((LOOKUP($F19,TenantNames,TenantEndDates)-VQ$4)&lt;=31,LOOKUP($F19,TenantNames,TenantTotalRevenues)-SUM($JA19:VP19),LOOKUP($F19,TenantNames,TenantMonthlyRents)),IF(AND((SUMIF($G$4:AHB$4,"&lt;"&amp;VQ$4,$G19:AHB19))&gt;SUMIFS(TransactionAmounts,TenantSources,$F19,'Filtered Data'!$C$2:$C23,"&lt;"&amp;VQ$4),VQ$4&lt;TODAY()),"Late","Occupied")),)))</f>
        <v/>
      </c>
      <c r="VR19" s="33" t="str">
        <f>IF(ISBLANK($F19),,IF(TODAY()=VR$4,"Today",IF(AND(LOOKUP($F19,TenantNames,TenantStartDates)&lt;=VR$4,LOOKUP($F19,TenantNames,TenantEndDates)&gt;=VR$4),IF(OR(AND(DAY(LOOKUP($F19,TenantNames,TenantStartDates))&gt;28,DAY(EOMONTH(VR$4,0))=28,DAY(VR$4)=28),AND(DAY(LOOKUP($F19,TenantNames,TenantStartDates))&gt;30,DAY(EOMONTH(VR$4,0))=30,DAY(VR$4)=30),DAY(LOOKUP($F19,TenantNames,TenantStartDates))=DAY(VR$4)),IF((LOOKUP($F19,TenantNames,TenantEndDates)-VR$4)&lt;=31,LOOKUP($F19,TenantNames,TenantTotalRevenues)-SUM($JA19:VQ19),LOOKUP($F19,TenantNames,TenantMonthlyRents)),IF(AND((SUMIF($G$4:AHB$4,"&lt;"&amp;VR$4,$G19:AHB19))&gt;SUMIFS(TransactionAmounts,TenantSources,$F19,'Filtered Data'!$C$2:$C23,"&lt;"&amp;VR$4),VR$4&lt;TODAY()),"Late","Occupied")),)))</f>
        <v/>
      </c>
      <c r="VS19" s="33" t="str">
        <f>IF(ISBLANK($F19),,IF(TODAY()=VS$4,"Today",IF(AND(LOOKUP($F19,TenantNames,TenantStartDates)&lt;=VS$4,LOOKUP($F19,TenantNames,TenantEndDates)&gt;=VS$4),IF(OR(AND(DAY(LOOKUP($F19,TenantNames,TenantStartDates))&gt;28,DAY(EOMONTH(VS$4,0))=28,DAY(VS$4)=28),AND(DAY(LOOKUP($F19,TenantNames,TenantStartDates))&gt;30,DAY(EOMONTH(VS$4,0))=30,DAY(VS$4)=30),DAY(LOOKUP($F19,TenantNames,TenantStartDates))=DAY(VS$4)),IF((LOOKUP($F19,TenantNames,TenantEndDates)-VS$4)&lt;=31,LOOKUP($F19,TenantNames,TenantTotalRevenues)-SUM($JA19:VR19),LOOKUP($F19,TenantNames,TenantMonthlyRents)),IF(AND((SUMIF($G$4:AHB$4,"&lt;"&amp;VS$4,$G19:AHB19))&gt;SUMIFS(TransactionAmounts,TenantSources,$F19,'Filtered Data'!$C$2:$C23,"&lt;"&amp;VS$4),VS$4&lt;TODAY()),"Late","Occupied")),)))</f>
        <v/>
      </c>
      <c r="VT19" s="33" t="str">
        <f>IF(ISBLANK($F19),,IF(TODAY()=VT$4,"Today",IF(AND(LOOKUP($F19,TenantNames,TenantStartDates)&lt;=VT$4,LOOKUP($F19,TenantNames,TenantEndDates)&gt;=VT$4),IF(OR(AND(DAY(LOOKUP($F19,TenantNames,TenantStartDates))&gt;28,DAY(EOMONTH(VT$4,0))=28,DAY(VT$4)=28),AND(DAY(LOOKUP($F19,TenantNames,TenantStartDates))&gt;30,DAY(EOMONTH(VT$4,0))=30,DAY(VT$4)=30),DAY(LOOKUP($F19,TenantNames,TenantStartDates))=DAY(VT$4)),IF((LOOKUP($F19,TenantNames,TenantEndDates)-VT$4)&lt;=31,LOOKUP($F19,TenantNames,TenantTotalRevenues)-SUM($JA19:VS19),LOOKUP($F19,TenantNames,TenantMonthlyRents)),IF(AND((SUMIF($G$4:AHB$4,"&lt;"&amp;VT$4,$G19:AHB19))&gt;SUMIFS(TransactionAmounts,TenantSources,$F19,'Filtered Data'!$C$2:$C23,"&lt;"&amp;VT$4),VT$4&lt;TODAY()),"Late","Occupied")),)))</f>
        <v/>
      </c>
      <c r="VU19" s="33" t="str">
        <f>IF(ISBLANK($F19),,IF(TODAY()=VU$4,"Today",IF(AND(LOOKUP($F19,TenantNames,TenantStartDates)&lt;=VU$4,LOOKUP($F19,TenantNames,TenantEndDates)&gt;=VU$4),IF(OR(AND(DAY(LOOKUP($F19,TenantNames,TenantStartDates))&gt;28,DAY(EOMONTH(VU$4,0))=28,DAY(VU$4)=28),AND(DAY(LOOKUP($F19,TenantNames,TenantStartDates))&gt;30,DAY(EOMONTH(VU$4,0))=30,DAY(VU$4)=30),DAY(LOOKUP($F19,TenantNames,TenantStartDates))=DAY(VU$4)),IF((LOOKUP($F19,TenantNames,TenantEndDates)-VU$4)&lt;=31,LOOKUP($F19,TenantNames,TenantTotalRevenues)-SUM($JA19:VT19),LOOKUP($F19,TenantNames,TenantMonthlyRents)),IF(AND((SUMIF($G$4:AHB$4,"&lt;"&amp;VU$4,$G19:AHB19))&gt;SUMIFS(TransactionAmounts,TenantSources,$F19,'Filtered Data'!$C$2:$C23,"&lt;"&amp;VU$4),VU$4&lt;TODAY()),"Late","Occupied")),)))</f>
        <v/>
      </c>
      <c r="VV19" s="33" t="str">
        <f>IF(ISBLANK($F19),,IF(TODAY()=VV$4,"Today",IF(AND(LOOKUP($F19,TenantNames,TenantStartDates)&lt;=VV$4,LOOKUP($F19,TenantNames,TenantEndDates)&gt;=VV$4),IF(OR(AND(DAY(LOOKUP($F19,TenantNames,TenantStartDates))&gt;28,DAY(EOMONTH(VV$4,0))=28,DAY(VV$4)=28),AND(DAY(LOOKUP($F19,TenantNames,TenantStartDates))&gt;30,DAY(EOMONTH(VV$4,0))=30,DAY(VV$4)=30),DAY(LOOKUP($F19,TenantNames,TenantStartDates))=DAY(VV$4)),IF((LOOKUP($F19,TenantNames,TenantEndDates)-VV$4)&lt;=31,LOOKUP($F19,TenantNames,TenantTotalRevenues)-SUM($JA19:VU19),LOOKUP($F19,TenantNames,TenantMonthlyRents)),IF(AND((SUMIF($G$4:AHB$4,"&lt;"&amp;VV$4,$G19:AHB19))&gt;SUMIFS(TransactionAmounts,TenantSources,$F19,'Filtered Data'!$C$2:$C23,"&lt;"&amp;VV$4),VV$4&lt;TODAY()),"Late","Occupied")),)))</f>
        <v/>
      </c>
      <c r="VW19" s="33" t="str">
        <f>IF(ISBLANK($F19),,IF(TODAY()=VW$4,"Today",IF(AND(LOOKUP($F19,TenantNames,TenantStartDates)&lt;=VW$4,LOOKUP($F19,TenantNames,TenantEndDates)&gt;=VW$4),IF(OR(AND(DAY(LOOKUP($F19,TenantNames,TenantStartDates))&gt;28,DAY(EOMONTH(VW$4,0))=28,DAY(VW$4)=28),AND(DAY(LOOKUP($F19,TenantNames,TenantStartDates))&gt;30,DAY(EOMONTH(VW$4,0))=30,DAY(VW$4)=30),DAY(LOOKUP($F19,TenantNames,TenantStartDates))=DAY(VW$4)),IF((LOOKUP($F19,TenantNames,TenantEndDates)-VW$4)&lt;=31,LOOKUP($F19,TenantNames,TenantTotalRevenues)-SUM($JA19:VV19),LOOKUP($F19,TenantNames,TenantMonthlyRents)),IF(AND((SUMIF($G$4:AHB$4,"&lt;"&amp;VW$4,$G19:AHB19))&gt;SUMIFS(TransactionAmounts,TenantSources,$F19,'Filtered Data'!$C$2:$C23,"&lt;"&amp;VW$4),VW$4&lt;TODAY()),"Late","Occupied")),)))</f>
        <v/>
      </c>
      <c r="VX19" s="33" t="str">
        <f>IF(ISBLANK($F19),,IF(TODAY()=VX$4,"Today",IF(AND(LOOKUP($F19,TenantNames,TenantStartDates)&lt;=VX$4,LOOKUP($F19,TenantNames,TenantEndDates)&gt;=VX$4),IF(OR(AND(DAY(LOOKUP($F19,TenantNames,TenantStartDates))&gt;28,DAY(EOMONTH(VX$4,0))=28,DAY(VX$4)=28),AND(DAY(LOOKUP($F19,TenantNames,TenantStartDates))&gt;30,DAY(EOMONTH(VX$4,0))=30,DAY(VX$4)=30),DAY(LOOKUP($F19,TenantNames,TenantStartDates))=DAY(VX$4)),IF((LOOKUP($F19,TenantNames,TenantEndDates)-VX$4)&lt;=31,LOOKUP($F19,TenantNames,TenantTotalRevenues)-SUM($JA19:VW19),LOOKUP($F19,TenantNames,TenantMonthlyRents)),IF(AND((SUMIF($G$4:AHB$4,"&lt;"&amp;VX$4,$G19:AHB19))&gt;SUMIFS(TransactionAmounts,TenantSources,$F19,'Filtered Data'!$C$2:$C23,"&lt;"&amp;VX$4),VX$4&lt;TODAY()),"Late","Occupied")),)))</f>
        <v/>
      </c>
      <c r="VY19" s="33" t="str">
        <f>IF(ISBLANK($F19),,IF(TODAY()=VY$4,"Today",IF(AND(LOOKUP($F19,TenantNames,TenantStartDates)&lt;=VY$4,LOOKUP($F19,TenantNames,TenantEndDates)&gt;=VY$4),IF(OR(AND(DAY(LOOKUP($F19,TenantNames,TenantStartDates))&gt;28,DAY(EOMONTH(VY$4,0))=28,DAY(VY$4)=28),AND(DAY(LOOKUP($F19,TenantNames,TenantStartDates))&gt;30,DAY(EOMONTH(VY$4,0))=30,DAY(VY$4)=30),DAY(LOOKUP($F19,TenantNames,TenantStartDates))=DAY(VY$4)),IF((LOOKUP($F19,TenantNames,TenantEndDates)-VY$4)&lt;=31,LOOKUP($F19,TenantNames,TenantTotalRevenues)-SUM($JA19:VX19),LOOKUP($F19,TenantNames,TenantMonthlyRents)),IF(AND((SUMIF($G$4:AHB$4,"&lt;"&amp;VY$4,$G19:AHB19))&gt;SUMIFS(TransactionAmounts,TenantSources,$F19,'Filtered Data'!$C$2:$C23,"&lt;"&amp;VY$4),VY$4&lt;TODAY()),"Late","Occupied")),)))</f>
        <v/>
      </c>
      <c r="VZ19" s="33" t="str">
        <f>IF(ISBLANK($F19),,IF(TODAY()=VZ$4,"Today",IF(AND(LOOKUP($F19,TenantNames,TenantStartDates)&lt;=VZ$4,LOOKUP($F19,TenantNames,TenantEndDates)&gt;=VZ$4),IF(OR(AND(DAY(LOOKUP($F19,TenantNames,TenantStartDates))&gt;28,DAY(EOMONTH(VZ$4,0))=28,DAY(VZ$4)=28),AND(DAY(LOOKUP($F19,TenantNames,TenantStartDates))&gt;30,DAY(EOMONTH(VZ$4,0))=30,DAY(VZ$4)=30),DAY(LOOKUP($F19,TenantNames,TenantStartDates))=DAY(VZ$4)),IF((LOOKUP($F19,TenantNames,TenantEndDates)-VZ$4)&lt;=31,LOOKUP($F19,TenantNames,TenantTotalRevenues)-SUM($JA19:VY19),LOOKUP($F19,TenantNames,TenantMonthlyRents)),IF(AND((SUMIF($G$4:AHB$4,"&lt;"&amp;VZ$4,$G19:AHB19))&gt;SUMIFS(TransactionAmounts,TenantSources,$F19,'Filtered Data'!$C$2:$C23,"&lt;"&amp;VZ$4),VZ$4&lt;TODAY()),"Late","Occupied")),)))</f>
        <v/>
      </c>
      <c r="WA19" s="33" t="str">
        <f>IF(ISBLANK($F19),,IF(TODAY()=WA$4,"Today",IF(AND(LOOKUP($F19,TenantNames,TenantStartDates)&lt;=WA$4,LOOKUP($F19,TenantNames,TenantEndDates)&gt;=WA$4),IF(OR(AND(DAY(LOOKUP($F19,TenantNames,TenantStartDates))&gt;28,DAY(EOMONTH(WA$4,0))=28,DAY(WA$4)=28),AND(DAY(LOOKUP($F19,TenantNames,TenantStartDates))&gt;30,DAY(EOMONTH(WA$4,0))=30,DAY(WA$4)=30),DAY(LOOKUP($F19,TenantNames,TenantStartDates))=DAY(WA$4)),IF((LOOKUP($F19,TenantNames,TenantEndDates)-WA$4)&lt;=31,LOOKUP($F19,TenantNames,TenantTotalRevenues)-SUM($JA19:VZ19),LOOKUP($F19,TenantNames,TenantMonthlyRents)),IF(AND((SUMIF($G$4:AHB$4,"&lt;"&amp;WA$4,$G19:AHB19))&gt;SUMIFS(TransactionAmounts,TenantSources,$F19,'Filtered Data'!$C$2:$C23,"&lt;"&amp;WA$4),WA$4&lt;TODAY()),"Late","Occupied")),)))</f>
        <v/>
      </c>
      <c r="WB19" s="33" t="str">
        <f>IF(ISBLANK($F19),,IF(TODAY()=WB$4,"Today",IF(AND(LOOKUP($F19,TenantNames,TenantStartDates)&lt;=WB$4,LOOKUP($F19,TenantNames,TenantEndDates)&gt;=WB$4),IF(OR(AND(DAY(LOOKUP($F19,TenantNames,TenantStartDates))&gt;28,DAY(EOMONTH(WB$4,0))=28,DAY(WB$4)=28),AND(DAY(LOOKUP($F19,TenantNames,TenantStartDates))&gt;30,DAY(EOMONTH(WB$4,0))=30,DAY(WB$4)=30),DAY(LOOKUP($F19,TenantNames,TenantStartDates))=DAY(WB$4)),IF((LOOKUP($F19,TenantNames,TenantEndDates)-WB$4)&lt;=31,LOOKUP($F19,TenantNames,TenantTotalRevenues)-SUM($JA19:WA19),LOOKUP($F19,TenantNames,TenantMonthlyRents)),IF(AND((SUMIF($G$4:AHB$4,"&lt;"&amp;WB$4,$G19:AHB19))&gt;SUMIFS(TransactionAmounts,TenantSources,$F19,'Filtered Data'!$C$2:$C23,"&lt;"&amp;WB$4),WB$4&lt;TODAY()),"Late","Occupied")),)))</f>
        <v/>
      </c>
      <c r="WC19" s="33" t="str">
        <f>IF(ISBLANK($F19),,IF(TODAY()=WC$4,"Today",IF(AND(LOOKUP($F19,TenantNames,TenantStartDates)&lt;=WC$4,LOOKUP($F19,TenantNames,TenantEndDates)&gt;=WC$4),IF(OR(AND(DAY(LOOKUP($F19,TenantNames,TenantStartDates))&gt;28,DAY(EOMONTH(WC$4,0))=28,DAY(WC$4)=28),AND(DAY(LOOKUP($F19,TenantNames,TenantStartDates))&gt;30,DAY(EOMONTH(WC$4,0))=30,DAY(WC$4)=30),DAY(LOOKUP($F19,TenantNames,TenantStartDates))=DAY(WC$4)),IF((LOOKUP($F19,TenantNames,TenantEndDates)-WC$4)&lt;=31,LOOKUP($F19,TenantNames,TenantTotalRevenues)-SUM($JA19:WB19),LOOKUP($F19,TenantNames,TenantMonthlyRents)),IF(AND((SUMIF($G$4:AHB$4,"&lt;"&amp;WC$4,$G19:AHB19))&gt;SUMIFS(TransactionAmounts,TenantSources,$F19,'Filtered Data'!$C$2:$C23,"&lt;"&amp;WC$4),WC$4&lt;TODAY()),"Late","Occupied")),)))</f>
        <v/>
      </c>
      <c r="WD19" s="33" t="str">
        <f>IF(ISBLANK($F19),,IF(TODAY()=WD$4,"Today",IF(AND(LOOKUP($F19,TenantNames,TenantStartDates)&lt;=WD$4,LOOKUP($F19,TenantNames,TenantEndDates)&gt;=WD$4),IF(OR(AND(DAY(LOOKUP($F19,TenantNames,TenantStartDates))&gt;28,DAY(EOMONTH(WD$4,0))=28,DAY(WD$4)=28),AND(DAY(LOOKUP($F19,TenantNames,TenantStartDates))&gt;30,DAY(EOMONTH(WD$4,0))=30,DAY(WD$4)=30),DAY(LOOKUP($F19,TenantNames,TenantStartDates))=DAY(WD$4)),IF((LOOKUP($F19,TenantNames,TenantEndDates)-WD$4)&lt;=31,LOOKUP($F19,TenantNames,TenantTotalRevenues)-SUM($JA19:WC19),LOOKUP($F19,TenantNames,TenantMonthlyRents)),IF(AND((SUMIF($G$4:AHB$4,"&lt;"&amp;WD$4,$G19:AHB19))&gt;SUMIFS(TransactionAmounts,TenantSources,$F19,'Filtered Data'!$C$2:$C23,"&lt;"&amp;WD$4),WD$4&lt;TODAY()),"Late","Occupied")),)))</f>
        <v/>
      </c>
      <c r="WE19" s="33" t="str">
        <f>IF(ISBLANK($F19),,IF(TODAY()=WE$4,"Today",IF(AND(LOOKUP($F19,TenantNames,TenantStartDates)&lt;=WE$4,LOOKUP($F19,TenantNames,TenantEndDates)&gt;=WE$4),IF(OR(AND(DAY(LOOKUP($F19,TenantNames,TenantStartDates))&gt;28,DAY(EOMONTH(WE$4,0))=28,DAY(WE$4)=28),AND(DAY(LOOKUP($F19,TenantNames,TenantStartDates))&gt;30,DAY(EOMONTH(WE$4,0))=30,DAY(WE$4)=30),DAY(LOOKUP($F19,TenantNames,TenantStartDates))=DAY(WE$4)),IF((LOOKUP($F19,TenantNames,TenantEndDates)-WE$4)&lt;=31,LOOKUP($F19,TenantNames,TenantTotalRevenues)-SUM($JA19:WD19),LOOKUP($F19,TenantNames,TenantMonthlyRents)),IF(AND((SUMIF($G$4:AHB$4,"&lt;"&amp;WE$4,$G19:AHB19))&gt;SUMIFS(TransactionAmounts,TenantSources,$F19,'Filtered Data'!$C$2:$C23,"&lt;"&amp;WE$4),WE$4&lt;TODAY()),"Late","Occupied")),)))</f>
        <v/>
      </c>
      <c r="WF19" s="33" t="str">
        <f>IF(ISBLANK($F19),,IF(TODAY()=WF$4,"Today",IF(AND(LOOKUP($F19,TenantNames,TenantStartDates)&lt;=WF$4,LOOKUP($F19,TenantNames,TenantEndDates)&gt;=WF$4),IF(OR(AND(DAY(LOOKUP($F19,TenantNames,TenantStartDates))&gt;28,DAY(EOMONTH(WF$4,0))=28,DAY(WF$4)=28),AND(DAY(LOOKUP($F19,TenantNames,TenantStartDates))&gt;30,DAY(EOMONTH(WF$4,0))=30,DAY(WF$4)=30),DAY(LOOKUP($F19,TenantNames,TenantStartDates))=DAY(WF$4)),IF((LOOKUP($F19,TenantNames,TenantEndDates)-WF$4)&lt;=31,LOOKUP($F19,TenantNames,TenantTotalRevenues)-SUM($JA19:WE19),LOOKUP($F19,TenantNames,TenantMonthlyRents)),IF(AND((SUMIF($G$4:AHB$4,"&lt;"&amp;WF$4,$G19:AHB19))&gt;SUMIFS(TransactionAmounts,TenantSources,$F19,'Filtered Data'!$C$2:$C23,"&lt;"&amp;WF$4),WF$4&lt;TODAY()),"Late","Occupied")),)))</f>
        <v/>
      </c>
      <c r="WG19" s="33" t="str">
        <f>IF(ISBLANK($F19),,IF(TODAY()=WG$4,"Today",IF(AND(LOOKUP($F19,TenantNames,TenantStartDates)&lt;=WG$4,LOOKUP($F19,TenantNames,TenantEndDates)&gt;=WG$4),IF(OR(AND(DAY(LOOKUP($F19,TenantNames,TenantStartDates))&gt;28,DAY(EOMONTH(WG$4,0))=28,DAY(WG$4)=28),AND(DAY(LOOKUP($F19,TenantNames,TenantStartDates))&gt;30,DAY(EOMONTH(WG$4,0))=30,DAY(WG$4)=30),DAY(LOOKUP($F19,TenantNames,TenantStartDates))=DAY(WG$4)),IF((LOOKUP($F19,TenantNames,TenantEndDates)-WG$4)&lt;=31,LOOKUP($F19,TenantNames,TenantTotalRevenues)-SUM($JA19:WF19),LOOKUP($F19,TenantNames,TenantMonthlyRents)),IF(AND((SUMIF($G$4:AHB$4,"&lt;"&amp;WG$4,$G19:AHB19))&gt;SUMIFS(TransactionAmounts,TenantSources,$F19,'Filtered Data'!$C$2:$C23,"&lt;"&amp;WG$4),WG$4&lt;TODAY()),"Late","Occupied")),)))</f>
        <v/>
      </c>
      <c r="WH19" s="33" t="str">
        <f>IF(ISBLANK($F19),,IF(TODAY()=WH$4,"Today",IF(AND(LOOKUP($F19,TenantNames,TenantStartDates)&lt;=WH$4,LOOKUP($F19,TenantNames,TenantEndDates)&gt;=WH$4),IF(OR(AND(DAY(LOOKUP($F19,TenantNames,TenantStartDates))&gt;28,DAY(EOMONTH(WH$4,0))=28,DAY(WH$4)=28),AND(DAY(LOOKUP($F19,TenantNames,TenantStartDates))&gt;30,DAY(EOMONTH(WH$4,0))=30,DAY(WH$4)=30),DAY(LOOKUP($F19,TenantNames,TenantStartDates))=DAY(WH$4)),IF((LOOKUP($F19,TenantNames,TenantEndDates)-WH$4)&lt;=31,LOOKUP($F19,TenantNames,TenantTotalRevenues)-SUM($JA19:WG19),LOOKUP($F19,TenantNames,TenantMonthlyRents)),IF(AND((SUMIF($G$4:AHB$4,"&lt;"&amp;WH$4,$G19:AHB19))&gt;SUMIFS(TransactionAmounts,TenantSources,$F19,'Filtered Data'!$C$2:$C23,"&lt;"&amp;WH$4),WH$4&lt;TODAY()),"Late","Occupied")),)))</f>
        <v/>
      </c>
      <c r="WI19" s="33" t="str">
        <f>IF(ISBLANK($F19),,IF(TODAY()=WI$4,"Today",IF(AND(LOOKUP($F19,TenantNames,TenantStartDates)&lt;=WI$4,LOOKUP($F19,TenantNames,TenantEndDates)&gt;=WI$4),IF(OR(AND(DAY(LOOKUP($F19,TenantNames,TenantStartDates))&gt;28,DAY(EOMONTH(WI$4,0))=28,DAY(WI$4)=28),AND(DAY(LOOKUP($F19,TenantNames,TenantStartDates))&gt;30,DAY(EOMONTH(WI$4,0))=30,DAY(WI$4)=30),DAY(LOOKUP($F19,TenantNames,TenantStartDates))=DAY(WI$4)),IF((LOOKUP($F19,TenantNames,TenantEndDates)-WI$4)&lt;=31,LOOKUP($F19,TenantNames,TenantTotalRevenues)-SUM($JA19:WH19),LOOKUP($F19,TenantNames,TenantMonthlyRents)),IF(AND((SUMIF($G$4:AHB$4,"&lt;"&amp;WI$4,$G19:AHB19))&gt;SUMIFS(TransactionAmounts,TenantSources,$F19,'Filtered Data'!$C$2:$C23,"&lt;"&amp;WI$4),WI$4&lt;TODAY()),"Late","Occupied")),)))</f>
        <v/>
      </c>
      <c r="WJ19" s="33" t="str">
        <f>IF(ISBLANK($F19),,IF(TODAY()=WJ$4,"Today",IF(AND(LOOKUP($F19,TenantNames,TenantStartDates)&lt;=WJ$4,LOOKUP($F19,TenantNames,TenantEndDates)&gt;=WJ$4),IF(OR(AND(DAY(LOOKUP($F19,TenantNames,TenantStartDates))&gt;28,DAY(EOMONTH(WJ$4,0))=28,DAY(WJ$4)=28),AND(DAY(LOOKUP($F19,TenantNames,TenantStartDates))&gt;30,DAY(EOMONTH(WJ$4,0))=30,DAY(WJ$4)=30),DAY(LOOKUP($F19,TenantNames,TenantStartDates))=DAY(WJ$4)),IF((LOOKUP($F19,TenantNames,TenantEndDates)-WJ$4)&lt;=31,LOOKUP($F19,TenantNames,TenantTotalRevenues)-SUM($JA19:WI19),LOOKUP($F19,TenantNames,TenantMonthlyRents)),IF(AND((SUMIF($G$4:AHB$4,"&lt;"&amp;WJ$4,$G19:AHB19))&gt;SUMIFS(TransactionAmounts,TenantSources,$F19,'Filtered Data'!$C$2:$C23,"&lt;"&amp;WJ$4),WJ$4&lt;TODAY()),"Late","Occupied")),)))</f>
        <v/>
      </c>
      <c r="WK19" s="33" t="str">
        <f>IF(ISBLANK($F19),,IF(TODAY()=WK$4,"Today",IF(AND(LOOKUP($F19,TenantNames,TenantStartDates)&lt;=WK$4,LOOKUP($F19,TenantNames,TenantEndDates)&gt;=WK$4),IF(OR(AND(DAY(LOOKUP($F19,TenantNames,TenantStartDates))&gt;28,DAY(EOMONTH(WK$4,0))=28,DAY(WK$4)=28),AND(DAY(LOOKUP($F19,TenantNames,TenantStartDates))&gt;30,DAY(EOMONTH(WK$4,0))=30,DAY(WK$4)=30),DAY(LOOKUP($F19,TenantNames,TenantStartDates))=DAY(WK$4)),IF((LOOKUP($F19,TenantNames,TenantEndDates)-WK$4)&lt;=31,LOOKUP($F19,TenantNames,TenantTotalRevenues)-SUM($JA19:WJ19),LOOKUP($F19,TenantNames,TenantMonthlyRents)),IF(AND((SUMIF($G$4:AHB$4,"&lt;"&amp;WK$4,$G19:AHB19))&gt;SUMIFS(TransactionAmounts,TenantSources,$F19,'Filtered Data'!$C$2:$C23,"&lt;"&amp;WK$4),WK$4&lt;TODAY()),"Late","Occupied")),)))</f>
        <v/>
      </c>
      <c r="WL19" s="33" t="str">
        <f>IF(ISBLANK($F19),,IF(TODAY()=WL$4,"Today",IF(AND(LOOKUP($F19,TenantNames,TenantStartDates)&lt;=WL$4,LOOKUP($F19,TenantNames,TenantEndDates)&gt;=WL$4),IF(OR(AND(DAY(LOOKUP($F19,TenantNames,TenantStartDates))&gt;28,DAY(EOMONTH(WL$4,0))=28,DAY(WL$4)=28),AND(DAY(LOOKUP($F19,TenantNames,TenantStartDates))&gt;30,DAY(EOMONTH(WL$4,0))=30,DAY(WL$4)=30),DAY(LOOKUP($F19,TenantNames,TenantStartDates))=DAY(WL$4)),IF((LOOKUP($F19,TenantNames,TenantEndDates)-WL$4)&lt;=31,LOOKUP($F19,TenantNames,TenantTotalRevenues)-SUM($JA19:WK19),LOOKUP($F19,TenantNames,TenantMonthlyRents)),IF(AND((SUMIF($G$4:AHB$4,"&lt;"&amp;WL$4,$G19:AHB19))&gt;SUMIFS(TransactionAmounts,TenantSources,$F19,'Filtered Data'!$C$2:$C23,"&lt;"&amp;WL$4),WL$4&lt;TODAY()),"Late","Occupied")),)))</f>
        <v/>
      </c>
      <c r="WM19" s="33" t="str">
        <f>IF(ISBLANK($F19),,IF(TODAY()=WM$4,"Today",IF(AND(LOOKUP($F19,TenantNames,TenantStartDates)&lt;=WM$4,LOOKUP($F19,TenantNames,TenantEndDates)&gt;=WM$4),IF(OR(AND(DAY(LOOKUP($F19,TenantNames,TenantStartDates))&gt;28,DAY(EOMONTH(WM$4,0))=28,DAY(WM$4)=28),AND(DAY(LOOKUP($F19,TenantNames,TenantStartDates))&gt;30,DAY(EOMONTH(WM$4,0))=30,DAY(WM$4)=30),DAY(LOOKUP($F19,TenantNames,TenantStartDates))=DAY(WM$4)),IF((LOOKUP($F19,TenantNames,TenantEndDates)-WM$4)&lt;=31,LOOKUP($F19,TenantNames,TenantTotalRevenues)-SUM($JA19:WL19),LOOKUP($F19,TenantNames,TenantMonthlyRents)),IF(AND((SUMIF($G$4:AHB$4,"&lt;"&amp;WM$4,$G19:AHB19))&gt;SUMIFS(TransactionAmounts,TenantSources,$F19,'Filtered Data'!$C$2:$C23,"&lt;"&amp;WM$4),WM$4&lt;TODAY()),"Late","Occupied")),)))</f>
        <v/>
      </c>
      <c r="WN19" s="33" t="str">
        <f>IF(ISBLANK($F19),,IF(TODAY()=WN$4,"Today",IF(AND(LOOKUP($F19,TenantNames,TenantStartDates)&lt;=WN$4,LOOKUP($F19,TenantNames,TenantEndDates)&gt;=WN$4),IF(OR(AND(DAY(LOOKUP($F19,TenantNames,TenantStartDates))&gt;28,DAY(EOMONTH(WN$4,0))=28,DAY(WN$4)=28),AND(DAY(LOOKUP($F19,TenantNames,TenantStartDates))&gt;30,DAY(EOMONTH(WN$4,0))=30,DAY(WN$4)=30),DAY(LOOKUP($F19,TenantNames,TenantStartDates))=DAY(WN$4)),IF((LOOKUP($F19,TenantNames,TenantEndDates)-WN$4)&lt;=31,LOOKUP($F19,TenantNames,TenantTotalRevenues)-SUM($JA19:WM19),LOOKUP($F19,TenantNames,TenantMonthlyRents)),IF(AND((SUMIF($G$4:AHB$4,"&lt;"&amp;WN$4,$G19:AHB19))&gt;SUMIFS(TransactionAmounts,TenantSources,$F19,'Filtered Data'!$C$2:$C23,"&lt;"&amp;WN$4),WN$4&lt;TODAY()),"Late","Occupied")),)))</f>
        <v/>
      </c>
      <c r="WO19" s="33" t="str">
        <f>IF(ISBLANK($F19),,IF(TODAY()=WO$4,"Today",IF(AND(LOOKUP($F19,TenantNames,TenantStartDates)&lt;=WO$4,LOOKUP($F19,TenantNames,TenantEndDates)&gt;=WO$4),IF(OR(AND(DAY(LOOKUP($F19,TenantNames,TenantStartDates))&gt;28,DAY(EOMONTH(WO$4,0))=28,DAY(WO$4)=28),AND(DAY(LOOKUP($F19,TenantNames,TenantStartDates))&gt;30,DAY(EOMONTH(WO$4,0))=30,DAY(WO$4)=30),DAY(LOOKUP($F19,TenantNames,TenantStartDates))=DAY(WO$4)),IF((LOOKUP($F19,TenantNames,TenantEndDates)-WO$4)&lt;=31,LOOKUP($F19,TenantNames,TenantTotalRevenues)-SUM($JA19:WN19),LOOKUP($F19,TenantNames,TenantMonthlyRents)),IF(AND((SUMIF($G$4:AHB$4,"&lt;"&amp;WO$4,$G19:AHB19))&gt;SUMIFS(TransactionAmounts,TenantSources,$F19,'Filtered Data'!$C$2:$C23,"&lt;"&amp;WO$4),WO$4&lt;TODAY()),"Late","Occupied")),)))</f>
        <v/>
      </c>
      <c r="WP19" s="33" t="str">
        <f>IF(ISBLANK($F19),,IF(TODAY()=WP$4,"Today",IF(AND(LOOKUP($F19,TenantNames,TenantStartDates)&lt;=WP$4,LOOKUP($F19,TenantNames,TenantEndDates)&gt;=WP$4),IF(OR(AND(DAY(LOOKUP($F19,TenantNames,TenantStartDates))&gt;28,DAY(EOMONTH(WP$4,0))=28,DAY(WP$4)=28),AND(DAY(LOOKUP($F19,TenantNames,TenantStartDates))&gt;30,DAY(EOMONTH(WP$4,0))=30,DAY(WP$4)=30),DAY(LOOKUP($F19,TenantNames,TenantStartDates))=DAY(WP$4)),IF((LOOKUP($F19,TenantNames,TenantEndDates)-WP$4)&lt;=31,LOOKUP($F19,TenantNames,TenantTotalRevenues)-SUM($JA19:WO19),LOOKUP($F19,TenantNames,TenantMonthlyRents)),IF(AND((SUMIF($G$4:AHB$4,"&lt;"&amp;WP$4,$G19:AHB19))&gt;SUMIFS(TransactionAmounts,TenantSources,$F19,'Filtered Data'!$C$2:$C23,"&lt;"&amp;WP$4),WP$4&lt;TODAY()),"Late","Occupied")),)))</f>
        <v/>
      </c>
      <c r="WQ19" s="33" t="str">
        <f>IF(ISBLANK($F19),,IF(TODAY()=WQ$4,"Today",IF(AND(LOOKUP($F19,TenantNames,TenantStartDates)&lt;=WQ$4,LOOKUP($F19,TenantNames,TenantEndDates)&gt;=WQ$4),IF(OR(AND(DAY(LOOKUP($F19,TenantNames,TenantStartDates))&gt;28,DAY(EOMONTH(WQ$4,0))=28,DAY(WQ$4)=28),AND(DAY(LOOKUP($F19,TenantNames,TenantStartDates))&gt;30,DAY(EOMONTH(WQ$4,0))=30,DAY(WQ$4)=30),DAY(LOOKUP($F19,TenantNames,TenantStartDates))=DAY(WQ$4)),IF((LOOKUP($F19,TenantNames,TenantEndDates)-WQ$4)&lt;=31,LOOKUP($F19,TenantNames,TenantTotalRevenues)-SUM($JA19:WP19),LOOKUP($F19,TenantNames,TenantMonthlyRents)),IF(AND((SUMIF($G$4:AHB$4,"&lt;"&amp;WQ$4,$G19:AHB19))&gt;SUMIFS(TransactionAmounts,TenantSources,$F19,'Filtered Data'!$C$2:$C23,"&lt;"&amp;WQ$4),WQ$4&lt;TODAY()),"Late","Occupied")),)))</f>
        <v/>
      </c>
      <c r="WR19" s="33" t="str">
        <f>IF(ISBLANK($F19),,IF(TODAY()=WR$4,"Today",IF(AND(LOOKUP($F19,TenantNames,TenantStartDates)&lt;=WR$4,LOOKUP($F19,TenantNames,TenantEndDates)&gt;=WR$4),IF(OR(AND(DAY(LOOKUP($F19,TenantNames,TenantStartDates))&gt;28,DAY(EOMONTH(WR$4,0))=28,DAY(WR$4)=28),AND(DAY(LOOKUP($F19,TenantNames,TenantStartDates))&gt;30,DAY(EOMONTH(WR$4,0))=30,DAY(WR$4)=30),DAY(LOOKUP($F19,TenantNames,TenantStartDates))=DAY(WR$4)),IF((LOOKUP($F19,TenantNames,TenantEndDates)-WR$4)&lt;=31,LOOKUP($F19,TenantNames,TenantTotalRevenues)-SUM($JA19:WQ19),LOOKUP($F19,TenantNames,TenantMonthlyRents)),IF(AND((SUMIF($G$4:AHB$4,"&lt;"&amp;WR$4,$G19:AHB19))&gt;SUMIFS(TransactionAmounts,TenantSources,$F19,'Filtered Data'!$C$2:$C23,"&lt;"&amp;WR$4),WR$4&lt;TODAY()),"Late","Occupied")),)))</f>
        <v/>
      </c>
      <c r="WS19" s="33" t="str">
        <f>IF(ISBLANK($F19),,IF(TODAY()=WS$4,"Today",IF(AND(LOOKUP($F19,TenantNames,TenantStartDates)&lt;=WS$4,LOOKUP($F19,TenantNames,TenantEndDates)&gt;=WS$4),IF(OR(AND(DAY(LOOKUP($F19,TenantNames,TenantStartDates))&gt;28,DAY(EOMONTH(WS$4,0))=28,DAY(WS$4)=28),AND(DAY(LOOKUP($F19,TenantNames,TenantStartDates))&gt;30,DAY(EOMONTH(WS$4,0))=30,DAY(WS$4)=30),DAY(LOOKUP($F19,TenantNames,TenantStartDates))=DAY(WS$4)),IF((LOOKUP($F19,TenantNames,TenantEndDates)-WS$4)&lt;=31,LOOKUP($F19,TenantNames,TenantTotalRevenues)-SUM($JA19:WR19),LOOKUP($F19,TenantNames,TenantMonthlyRents)),IF(AND((SUMIF($G$4:AHB$4,"&lt;"&amp;WS$4,$G19:AHB19))&gt;SUMIFS(TransactionAmounts,TenantSources,$F19,'Filtered Data'!$C$2:$C23,"&lt;"&amp;WS$4),WS$4&lt;TODAY()),"Late","Occupied")),)))</f>
        <v/>
      </c>
      <c r="WT19" s="33" t="str">
        <f>IF(ISBLANK($F19),,IF(TODAY()=WT$4,"Today",IF(AND(LOOKUP($F19,TenantNames,TenantStartDates)&lt;=WT$4,LOOKUP($F19,TenantNames,TenantEndDates)&gt;=WT$4),IF(OR(AND(DAY(LOOKUP($F19,TenantNames,TenantStartDates))&gt;28,DAY(EOMONTH(WT$4,0))=28,DAY(WT$4)=28),AND(DAY(LOOKUP($F19,TenantNames,TenantStartDates))&gt;30,DAY(EOMONTH(WT$4,0))=30,DAY(WT$4)=30),DAY(LOOKUP($F19,TenantNames,TenantStartDates))=DAY(WT$4)),IF((LOOKUP($F19,TenantNames,TenantEndDates)-WT$4)&lt;=31,LOOKUP($F19,TenantNames,TenantTotalRevenues)-SUM($JA19:WS19),LOOKUP($F19,TenantNames,TenantMonthlyRents)),IF(AND((SUMIF($G$4:AHB$4,"&lt;"&amp;WT$4,$G19:AHB19))&gt;SUMIFS(TransactionAmounts,TenantSources,$F19,'Filtered Data'!$C$2:$C23,"&lt;"&amp;WT$4),WT$4&lt;TODAY()),"Late","Occupied")),)))</f>
        <v/>
      </c>
      <c r="WU19" s="33" t="str">
        <f>IF(ISBLANK($F19),,IF(TODAY()=WU$4,"Today",IF(AND(LOOKUP($F19,TenantNames,TenantStartDates)&lt;=WU$4,LOOKUP($F19,TenantNames,TenantEndDates)&gt;=WU$4),IF(OR(AND(DAY(LOOKUP($F19,TenantNames,TenantStartDates))&gt;28,DAY(EOMONTH(WU$4,0))=28,DAY(WU$4)=28),AND(DAY(LOOKUP($F19,TenantNames,TenantStartDates))&gt;30,DAY(EOMONTH(WU$4,0))=30,DAY(WU$4)=30),DAY(LOOKUP($F19,TenantNames,TenantStartDates))=DAY(WU$4)),IF((LOOKUP($F19,TenantNames,TenantEndDates)-WU$4)&lt;=31,LOOKUP($F19,TenantNames,TenantTotalRevenues)-SUM($JA19:WT19),LOOKUP($F19,TenantNames,TenantMonthlyRents)),IF(AND((SUMIF($G$4:AHB$4,"&lt;"&amp;WU$4,$G19:AHB19))&gt;SUMIFS(TransactionAmounts,TenantSources,$F19,'Filtered Data'!$C$2:$C23,"&lt;"&amp;WU$4),WU$4&lt;TODAY()),"Late","Occupied")),)))</f>
        <v/>
      </c>
      <c r="WV19" s="33" t="str">
        <f>IF(ISBLANK($F19),,IF(TODAY()=WV$4,"Today",IF(AND(LOOKUP($F19,TenantNames,TenantStartDates)&lt;=WV$4,LOOKUP($F19,TenantNames,TenantEndDates)&gt;=WV$4),IF(OR(AND(DAY(LOOKUP($F19,TenantNames,TenantStartDates))&gt;28,DAY(EOMONTH(WV$4,0))=28,DAY(WV$4)=28),AND(DAY(LOOKUP($F19,TenantNames,TenantStartDates))&gt;30,DAY(EOMONTH(WV$4,0))=30,DAY(WV$4)=30),DAY(LOOKUP($F19,TenantNames,TenantStartDates))=DAY(WV$4)),IF((LOOKUP($F19,TenantNames,TenantEndDates)-WV$4)&lt;=31,LOOKUP($F19,TenantNames,TenantTotalRevenues)-SUM($JA19:WU19),LOOKUP($F19,TenantNames,TenantMonthlyRents)),IF(AND((SUMIF($G$4:AHB$4,"&lt;"&amp;WV$4,$G19:AHB19))&gt;SUMIFS(TransactionAmounts,TenantSources,$F19,'Filtered Data'!$C$2:$C23,"&lt;"&amp;WV$4),WV$4&lt;TODAY()),"Late","Occupied")),)))</f>
        <v/>
      </c>
      <c r="WW19" s="33" t="str">
        <f>IF(ISBLANK($F19),,IF(TODAY()=WW$4,"Today",IF(AND(LOOKUP($F19,TenantNames,TenantStartDates)&lt;=WW$4,LOOKUP($F19,TenantNames,TenantEndDates)&gt;=WW$4),IF(OR(AND(DAY(LOOKUP($F19,TenantNames,TenantStartDates))&gt;28,DAY(EOMONTH(WW$4,0))=28,DAY(WW$4)=28),AND(DAY(LOOKUP($F19,TenantNames,TenantStartDates))&gt;30,DAY(EOMONTH(WW$4,0))=30,DAY(WW$4)=30),DAY(LOOKUP($F19,TenantNames,TenantStartDates))=DAY(WW$4)),IF((LOOKUP($F19,TenantNames,TenantEndDates)-WW$4)&lt;=31,LOOKUP($F19,TenantNames,TenantTotalRevenues)-SUM($JA19:WV19),LOOKUP($F19,TenantNames,TenantMonthlyRents)),IF(AND((SUMIF($G$4:AHB$4,"&lt;"&amp;WW$4,$G19:AHB19))&gt;SUMIFS(TransactionAmounts,TenantSources,$F19,'Filtered Data'!$C$2:$C23,"&lt;"&amp;WW$4),WW$4&lt;TODAY()),"Late","Occupied")),)))</f>
        <v/>
      </c>
      <c r="WX19" s="33" t="str">
        <f>IF(ISBLANK($F19),,IF(TODAY()=WX$4,"Today",IF(AND(LOOKUP($F19,TenantNames,TenantStartDates)&lt;=WX$4,LOOKUP($F19,TenantNames,TenantEndDates)&gt;=WX$4),IF(OR(AND(DAY(LOOKUP($F19,TenantNames,TenantStartDates))&gt;28,DAY(EOMONTH(WX$4,0))=28,DAY(WX$4)=28),AND(DAY(LOOKUP($F19,TenantNames,TenantStartDates))&gt;30,DAY(EOMONTH(WX$4,0))=30,DAY(WX$4)=30),DAY(LOOKUP($F19,TenantNames,TenantStartDates))=DAY(WX$4)),IF((LOOKUP($F19,TenantNames,TenantEndDates)-WX$4)&lt;=31,LOOKUP($F19,TenantNames,TenantTotalRevenues)-SUM($JA19:WW19),LOOKUP($F19,TenantNames,TenantMonthlyRents)),IF(AND((SUMIF($G$4:AHB$4,"&lt;"&amp;WX$4,$G19:AHB19))&gt;SUMIFS(TransactionAmounts,TenantSources,$F19,'Filtered Data'!$C$2:$C23,"&lt;"&amp;WX$4),WX$4&lt;TODAY()),"Late","Occupied")),)))</f>
        <v/>
      </c>
      <c r="WY19" s="33" t="str">
        <f>IF(ISBLANK($F19),,IF(TODAY()=WY$4,"Today",IF(AND(LOOKUP($F19,TenantNames,TenantStartDates)&lt;=WY$4,LOOKUP($F19,TenantNames,TenantEndDates)&gt;=WY$4),IF(OR(AND(DAY(LOOKUP($F19,TenantNames,TenantStartDates))&gt;28,DAY(EOMONTH(WY$4,0))=28,DAY(WY$4)=28),AND(DAY(LOOKUP($F19,TenantNames,TenantStartDates))&gt;30,DAY(EOMONTH(WY$4,0))=30,DAY(WY$4)=30),DAY(LOOKUP($F19,TenantNames,TenantStartDates))=DAY(WY$4)),IF((LOOKUP($F19,TenantNames,TenantEndDates)-WY$4)&lt;=31,LOOKUP($F19,TenantNames,TenantTotalRevenues)-SUM($JA19:WX19),LOOKUP($F19,TenantNames,TenantMonthlyRents)),IF(AND((SUMIF($G$4:AHB$4,"&lt;"&amp;WY$4,$G19:AHB19))&gt;SUMIFS(TransactionAmounts,TenantSources,$F19,'Filtered Data'!$C$2:$C23,"&lt;"&amp;WY$4),WY$4&lt;TODAY()),"Late","Occupied")),)))</f>
        <v/>
      </c>
      <c r="WZ19" s="33" t="str">
        <f>IF(ISBLANK($F19),,IF(TODAY()=WZ$4,"Today",IF(AND(LOOKUP($F19,TenantNames,TenantStartDates)&lt;=WZ$4,LOOKUP($F19,TenantNames,TenantEndDates)&gt;=WZ$4),IF(OR(AND(DAY(LOOKUP($F19,TenantNames,TenantStartDates))&gt;28,DAY(EOMONTH(WZ$4,0))=28,DAY(WZ$4)=28),AND(DAY(LOOKUP($F19,TenantNames,TenantStartDates))&gt;30,DAY(EOMONTH(WZ$4,0))=30,DAY(WZ$4)=30),DAY(LOOKUP($F19,TenantNames,TenantStartDates))=DAY(WZ$4)),IF((LOOKUP($F19,TenantNames,TenantEndDates)-WZ$4)&lt;=31,LOOKUP($F19,TenantNames,TenantTotalRevenues)-SUM($JA19:WY19),LOOKUP($F19,TenantNames,TenantMonthlyRents)),IF(AND((SUMIF($G$4:AHB$4,"&lt;"&amp;WZ$4,$G19:AHB19))&gt;SUMIFS(TransactionAmounts,TenantSources,$F19,'Filtered Data'!$C$2:$C23,"&lt;"&amp;WZ$4),WZ$4&lt;TODAY()),"Late","Occupied")),)))</f>
        <v/>
      </c>
      <c r="XA19" s="33" t="str">
        <f>IF(ISBLANK($F19),,IF(TODAY()=XA$4,"Today",IF(AND(LOOKUP($F19,TenantNames,TenantStartDates)&lt;=XA$4,LOOKUP($F19,TenantNames,TenantEndDates)&gt;=XA$4),IF(OR(AND(DAY(LOOKUP($F19,TenantNames,TenantStartDates))&gt;28,DAY(EOMONTH(XA$4,0))=28,DAY(XA$4)=28),AND(DAY(LOOKUP($F19,TenantNames,TenantStartDates))&gt;30,DAY(EOMONTH(XA$4,0))=30,DAY(XA$4)=30),DAY(LOOKUP($F19,TenantNames,TenantStartDates))=DAY(XA$4)),IF((LOOKUP($F19,TenantNames,TenantEndDates)-XA$4)&lt;=31,LOOKUP($F19,TenantNames,TenantTotalRevenues)-SUM($JA19:WZ19),LOOKUP($F19,TenantNames,TenantMonthlyRents)),IF(AND((SUMIF($G$4:AHB$4,"&lt;"&amp;XA$4,$G19:AHB19))&gt;SUMIFS(TransactionAmounts,TenantSources,$F19,'Filtered Data'!$C$2:$C23,"&lt;"&amp;XA$4),XA$4&lt;TODAY()),"Late","Occupied")),)))</f>
        <v/>
      </c>
      <c r="XB19" s="33" t="str">
        <f>IF(ISBLANK($F19),,IF(TODAY()=XB$4,"Today",IF(AND(LOOKUP($F19,TenantNames,TenantStartDates)&lt;=XB$4,LOOKUP($F19,TenantNames,TenantEndDates)&gt;=XB$4),IF(OR(AND(DAY(LOOKUP($F19,TenantNames,TenantStartDates))&gt;28,DAY(EOMONTH(XB$4,0))=28,DAY(XB$4)=28),AND(DAY(LOOKUP($F19,TenantNames,TenantStartDates))&gt;30,DAY(EOMONTH(XB$4,0))=30,DAY(XB$4)=30),DAY(LOOKUP($F19,TenantNames,TenantStartDates))=DAY(XB$4)),IF((LOOKUP($F19,TenantNames,TenantEndDates)-XB$4)&lt;=31,LOOKUP($F19,TenantNames,TenantTotalRevenues)-SUM($JA19:XA19),LOOKUP($F19,TenantNames,TenantMonthlyRents)),IF(AND((SUMIF($G$4:AHB$4,"&lt;"&amp;XB$4,$G19:AHB19))&gt;SUMIFS(TransactionAmounts,TenantSources,$F19,'Filtered Data'!$C$2:$C23,"&lt;"&amp;XB$4),XB$4&lt;TODAY()),"Late","Occupied")),)))</f>
        <v/>
      </c>
      <c r="XC19" s="33" t="str">
        <f>IF(ISBLANK($F19),,IF(TODAY()=XC$4,"Today",IF(AND(LOOKUP($F19,TenantNames,TenantStartDates)&lt;=XC$4,LOOKUP($F19,TenantNames,TenantEndDates)&gt;=XC$4),IF(OR(AND(DAY(LOOKUP($F19,TenantNames,TenantStartDates))&gt;28,DAY(EOMONTH(XC$4,0))=28,DAY(XC$4)=28),AND(DAY(LOOKUP($F19,TenantNames,TenantStartDates))&gt;30,DAY(EOMONTH(XC$4,0))=30,DAY(XC$4)=30),DAY(LOOKUP($F19,TenantNames,TenantStartDates))=DAY(XC$4)),IF((LOOKUP($F19,TenantNames,TenantEndDates)-XC$4)&lt;=31,LOOKUP($F19,TenantNames,TenantTotalRevenues)-SUM($JA19:XB19),LOOKUP($F19,TenantNames,TenantMonthlyRents)),IF(AND((SUMIF($G$4:AHB$4,"&lt;"&amp;XC$4,$G19:AHB19))&gt;SUMIFS(TransactionAmounts,TenantSources,$F19,'Filtered Data'!$C$2:$C23,"&lt;"&amp;XC$4),XC$4&lt;TODAY()),"Late","Occupied")),)))</f>
        <v/>
      </c>
      <c r="XD19" s="33" t="str">
        <f>IF(ISBLANK($F19),,IF(TODAY()=XD$4,"Today",IF(AND(LOOKUP($F19,TenantNames,TenantStartDates)&lt;=XD$4,LOOKUP($F19,TenantNames,TenantEndDates)&gt;=XD$4),IF(OR(AND(DAY(LOOKUP($F19,TenantNames,TenantStartDates))&gt;28,DAY(EOMONTH(XD$4,0))=28,DAY(XD$4)=28),AND(DAY(LOOKUP($F19,TenantNames,TenantStartDates))&gt;30,DAY(EOMONTH(XD$4,0))=30,DAY(XD$4)=30),DAY(LOOKUP($F19,TenantNames,TenantStartDates))=DAY(XD$4)),IF((LOOKUP($F19,TenantNames,TenantEndDates)-XD$4)&lt;=31,LOOKUP($F19,TenantNames,TenantTotalRevenues)-SUM($JA19:XC19),LOOKUP($F19,TenantNames,TenantMonthlyRents)),IF(AND((SUMIF($G$4:AHB$4,"&lt;"&amp;XD$4,$G19:AHB19))&gt;SUMIFS(TransactionAmounts,TenantSources,$F19,'Filtered Data'!$C$2:$C23,"&lt;"&amp;XD$4),XD$4&lt;TODAY()),"Late","Occupied")),)))</f>
        <v/>
      </c>
      <c r="XE19" s="33" t="str">
        <f>IF(ISBLANK($F19),,IF(TODAY()=XE$4,"Today",IF(AND(LOOKUP($F19,TenantNames,TenantStartDates)&lt;=XE$4,LOOKUP($F19,TenantNames,TenantEndDates)&gt;=XE$4),IF(OR(AND(DAY(LOOKUP($F19,TenantNames,TenantStartDates))&gt;28,DAY(EOMONTH(XE$4,0))=28,DAY(XE$4)=28),AND(DAY(LOOKUP($F19,TenantNames,TenantStartDates))&gt;30,DAY(EOMONTH(XE$4,0))=30,DAY(XE$4)=30),DAY(LOOKUP($F19,TenantNames,TenantStartDates))=DAY(XE$4)),IF((LOOKUP($F19,TenantNames,TenantEndDates)-XE$4)&lt;=31,LOOKUP($F19,TenantNames,TenantTotalRevenues)-SUM($JA19:XD19),LOOKUP($F19,TenantNames,TenantMonthlyRents)),IF(AND((SUMIF($G$4:AHB$4,"&lt;"&amp;XE$4,$G19:AHB19))&gt;SUMIFS(TransactionAmounts,TenantSources,$F19,'Filtered Data'!$C$2:$C23,"&lt;"&amp;XE$4),XE$4&lt;TODAY()),"Late","Occupied")),)))</f>
        <v/>
      </c>
      <c r="XF19" s="33" t="str">
        <f>IF(ISBLANK($F19),,IF(TODAY()=XF$4,"Today",IF(AND(LOOKUP($F19,TenantNames,TenantStartDates)&lt;=XF$4,LOOKUP($F19,TenantNames,TenantEndDates)&gt;=XF$4),IF(OR(AND(DAY(LOOKUP($F19,TenantNames,TenantStartDates))&gt;28,DAY(EOMONTH(XF$4,0))=28,DAY(XF$4)=28),AND(DAY(LOOKUP($F19,TenantNames,TenantStartDates))&gt;30,DAY(EOMONTH(XF$4,0))=30,DAY(XF$4)=30),DAY(LOOKUP($F19,TenantNames,TenantStartDates))=DAY(XF$4)),IF((LOOKUP($F19,TenantNames,TenantEndDates)-XF$4)&lt;=31,LOOKUP($F19,TenantNames,TenantTotalRevenues)-SUM($JA19:XE19),LOOKUP($F19,TenantNames,TenantMonthlyRents)),IF(AND((SUMIF($G$4:AHB$4,"&lt;"&amp;XF$4,$G19:AHB19))&gt;SUMIFS(TransactionAmounts,TenantSources,$F19,'Filtered Data'!$C$2:$C23,"&lt;"&amp;XF$4),XF$4&lt;TODAY()),"Late","Occupied")),)))</f>
        <v/>
      </c>
      <c r="XG19" s="33" t="str">
        <f>IF(ISBLANK($F19),,IF(TODAY()=XG$4,"Today",IF(AND(LOOKUP($F19,TenantNames,TenantStartDates)&lt;=XG$4,LOOKUP($F19,TenantNames,TenantEndDates)&gt;=XG$4),IF(OR(AND(DAY(LOOKUP($F19,TenantNames,TenantStartDates))&gt;28,DAY(EOMONTH(XG$4,0))=28,DAY(XG$4)=28),AND(DAY(LOOKUP($F19,TenantNames,TenantStartDates))&gt;30,DAY(EOMONTH(XG$4,0))=30,DAY(XG$4)=30),DAY(LOOKUP($F19,TenantNames,TenantStartDates))=DAY(XG$4)),IF((LOOKUP($F19,TenantNames,TenantEndDates)-XG$4)&lt;=31,LOOKUP($F19,TenantNames,TenantTotalRevenues)-SUM($JA19:XF19),LOOKUP($F19,TenantNames,TenantMonthlyRents)),IF(AND((SUMIF($G$4:AHB$4,"&lt;"&amp;XG$4,$G19:AHB19))&gt;SUMIFS(TransactionAmounts,TenantSources,$F19,'Filtered Data'!$C$2:$C23,"&lt;"&amp;XG$4),XG$4&lt;TODAY()),"Late","Occupied")),)))</f>
        <v/>
      </c>
      <c r="XH19" s="33" t="str">
        <f>IF(ISBLANK($F19),,IF(TODAY()=XH$4,"Today",IF(AND(LOOKUP($F19,TenantNames,TenantStartDates)&lt;=XH$4,LOOKUP($F19,TenantNames,TenantEndDates)&gt;=XH$4),IF(OR(AND(DAY(LOOKUP($F19,TenantNames,TenantStartDates))&gt;28,DAY(EOMONTH(XH$4,0))=28,DAY(XH$4)=28),AND(DAY(LOOKUP($F19,TenantNames,TenantStartDates))&gt;30,DAY(EOMONTH(XH$4,0))=30,DAY(XH$4)=30),DAY(LOOKUP($F19,TenantNames,TenantStartDates))=DAY(XH$4)),IF((LOOKUP($F19,TenantNames,TenantEndDates)-XH$4)&lt;=31,LOOKUP($F19,TenantNames,TenantTotalRevenues)-SUM($JA19:XG19),LOOKUP($F19,TenantNames,TenantMonthlyRents)),IF(AND((SUMIF($G$4:AHB$4,"&lt;"&amp;XH$4,$G19:AHB19))&gt;SUMIFS(TransactionAmounts,TenantSources,$F19,'Filtered Data'!$C$2:$C23,"&lt;"&amp;XH$4),XH$4&lt;TODAY()),"Late","Occupied")),)))</f>
        <v/>
      </c>
      <c r="XI19" s="33" t="str">
        <f>IF(ISBLANK($F19),,IF(TODAY()=XI$4,"Today",IF(AND(LOOKUP($F19,TenantNames,TenantStartDates)&lt;=XI$4,LOOKUP($F19,TenantNames,TenantEndDates)&gt;=XI$4),IF(OR(AND(DAY(LOOKUP($F19,TenantNames,TenantStartDates))&gt;28,DAY(EOMONTH(XI$4,0))=28,DAY(XI$4)=28),AND(DAY(LOOKUP($F19,TenantNames,TenantStartDates))&gt;30,DAY(EOMONTH(XI$4,0))=30,DAY(XI$4)=30),DAY(LOOKUP($F19,TenantNames,TenantStartDates))=DAY(XI$4)),IF((LOOKUP($F19,TenantNames,TenantEndDates)-XI$4)&lt;=31,LOOKUP($F19,TenantNames,TenantTotalRevenues)-SUM($JA19:XH19),LOOKUP($F19,TenantNames,TenantMonthlyRents)),IF(AND((SUMIF($G$4:AHB$4,"&lt;"&amp;XI$4,$G19:AHB19))&gt;SUMIFS(TransactionAmounts,TenantSources,$F19,'Filtered Data'!$C$2:$C23,"&lt;"&amp;XI$4),XI$4&lt;TODAY()),"Late","Occupied")),)))</f>
        <v/>
      </c>
      <c r="XJ19" s="33" t="str">
        <f>IF(ISBLANK($F19),,IF(TODAY()=XJ$4,"Today",IF(AND(LOOKUP($F19,TenantNames,TenantStartDates)&lt;=XJ$4,LOOKUP($F19,TenantNames,TenantEndDates)&gt;=XJ$4),IF(OR(AND(DAY(LOOKUP($F19,TenantNames,TenantStartDates))&gt;28,DAY(EOMONTH(XJ$4,0))=28,DAY(XJ$4)=28),AND(DAY(LOOKUP($F19,TenantNames,TenantStartDates))&gt;30,DAY(EOMONTH(XJ$4,0))=30,DAY(XJ$4)=30),DAY(LOOKUP($F19,TenantNames,TenantStartDates))=DAY(XJ$4)),IF((LOOKUP($F19,TenantNames,TenantEndDates)-XJ$4)&lt;=31,LOOKUP($F19,TenantNames,TenantTotalRevenues)-SUM($JA19:XI19),LOOKUP($F19,TenantNames,TenantMonthlyRents)),IF(AND((SUMIF($G$4:AHB$4,"&lt;"&amp;XJ$4,$G19:AHB19))&gt;SUMIFS(TransactionAmounts,TenantSources,$F19,'Filtered Data'!$C$2:$C23,"&lt;"&amp;XJ$4),XJ$4&lt;TODAY()),"Late","Occupied")),)))</f>
        <v/>
      </c>
      <c r="XK19" s="33" t="str">
        <f>IF(ISBLANK($F19),,IF(TODAY()=XK$4,"Today",IF(AND(LOOKUP($F19,TenantNames,TenantStartDates)&lt;=XK$4,LOOKUP($F19,TenantNames,TenantEndDates)&gt;=XK$4),IF(OR(AND(DAY(LOOKUP($F19,TenantNames,TenantStartDates))&gt;28,DAY(EOMONTH(XK$4,0))=28,DAY(XK$4)=28),AND(DAY(LOOKUP($F19,TenantNames,TenantStartDates))&gt;30,DAY(EOMONTH(XK$4,0))=30,DAY(XK$4)=30),DAY(LOOKUP($F19,TenantNames,TenantStartDates))=DAY(XK$4)),IF((LOOKUP($F19,TenantNames,TenantEndDates)-XK$4)&lt;=31,LOOKUP($F19,TenantNames,TenantTotalRevenues)-SUM($JA19:XJ19),LOOKUP($F19,TenantNames,TenantMonthlyRents)),IF(AND((SUMIF($G$4:AHB$4,"&lt;"&amp;XK$4,$G19:AHB19))&gt;SUMIFS(TransactionAmounts,TenantSources,$F19,'Filtered Data'!$C$2:$C23,"&lt;"&amp;XK$4),XK$4&lt;TODAY()),"Late","Occupied")),)))</f>
        <v/>
      </c>
      <c r="XL19" s="33" t="str">
        <f>IF(ISBLANK($F19),,IF(TODAY()=XL$4,"Today",IF(AND(LOOKUP($F19,TenantNames,TenantStartDates)&lt;=XL$4,LOOKUP($F19,TenantNames,TenantEndDates)&gt;=XL$4),IF(OR(AND(DAY(LOOKUP($F19,TenantNames,TenantStartDates))&gt;28,DAY(EOMONTH(XL$4,0))=28,DAY(XL$4)=28),AND(DAY(LOOKUP($F19,TenantNames,TenantStartDates))&gt;30,DAY(EOMONTH(XL$4,0))=30,DAY(XL$4)=30),DAY(LOOKUP($F19,TenantNames,TenantStartDates))=DAY(XL$4)),IF((LOOKUP($F19,TenantNames,TenantEndDates)-XL$4)&lt;=31,LOOKUP($F19,TenantNames,TenantTotalRevenues)-SUM($JA19:XK19),LOOKUP($F19,TenantNames,TenantMonthlyRents)),IF(AND((SUMIF($G$4:AHB$4,"&lt;"&amp;XL$4,$G19:AHB19))&gt;SUMIFS(TransactionAmounts,TenantSources,$F19,'Filtered Data'!$C$2:$C23,"&lt;"&amp;XL$4),XL$4&lt;TODAY()),"Late","Occupied")),)))</f>
        <v/>
      </c>
      <c r="XM19" s="33" t="str">
        <f>IF(ISBLANK($F19),,IF(TODAY()=XM$4,"Today",IF(AND(LOOKUP($F19,TenantNames,TenantStartDates)&lt;=XM$4,LOOKUP($F19,TenantNames,TenantEndDates)&gt;=XM$4),IF(OR(AND(DAY(LOOKUP($F19,TenantNames,TenantStartDates))&gt;28,DAY(EOMONTH(XM$4,0))=28,DAY(XM$4)=28),AND(DAY(LOOKUP($F19,TenantNames,TenantStartDates))&gt;30,DAY(EOMONTH(XM$4,0))=30,DAY(XM$4)=30),DAY(LOOKUP($F19,TenantNames,TenantStartDates))=DAY(XM$4)),IF((LOOKUP($F19,TenantNames,TenantEndDates)-XM$4)&lt;=31,LOOKUP($F19,TenantNames,TenantTotalRevenues)-SUM($JA19:XL19),LOOKUP($F19,TenantNames,TenantMonthlyRents)),IF(AND((SUMIF($G$4:AHB$4,"&lt;"&amp;XM$4,$G19:AHB19))&gt;SUMIFS(TransactionAmounts,TenantSources,$F19,'Filtered Data'!$C$2:$C23,"&lt;"&amp;XM$4),XM$4&lt;TODAY()),"Late","Occupied")),)))</f>
        <v/>
      </c>
      <c r="XN19" s="33" t="str">
        <f>IF(ISBLANK($F19),,IF(TODAY()=XN$4,"Today",IF(AND(LOOKUP($F19,TenantNames,TenantStartDates)&lt;=XN$4,LOOKUP($F19,TenantNames,TenantEndDates)&gt;=XN$4),IF(OR(AND(DAY(LOOKUP($F19,TenantNames,TenantStartDates))&gt;28,DAY(EOMONTH(XN$4,0))=28,DAY(XN$4)=28),AND(DAY(LOOKUP($F19,TenantNames,TenantStartDates))&gt;30,DAY(EOMONTH(XN$4,0))=30,DAY(XN$4)=30),DAY(LOOKUP($F19,TenantNames,TenantStartDates))=DAY(XN$4)),IF((LOOKUP($F19,TenantNames,TenantEndDates)-XN$4)&lt;=31,LOOKUP($F19,TenantNames,TenantTotalRevenues)-SUM($JA19:XM19),LOOKUP($F19,TenantNames,TenantMonthlyRents)),IF(AND((SUMIF($G$4:AHB$4,"&lt;"&amp;XN$4,$G19:AHB19))&gt;SUMIFS(TransactionAmounts,TenantSources,$F19,'Filtered Data'!$C$2:$C23,"&lt;"&amp;XN$4),XN$4&lt;TODAY()),"Late","Occupied")),)))</f>
        <v/>
      </c>
      <c r="XO19" s="33" t="str">
        <f>IF(ISBLANK($F19),,IF(TODAY()=XO$4,"Today",IF(AND(LOOKUP($F19,TenantNames,TenantStartDates)&lt;=XO$4,LOOKUP($F19,TenantNames,TenantEndDates)&gt;=XO$4),IF(OR(AND(DAY(LOOKUP($F19,TenantNames,TenantStartDates))&gt;28,DAY(EOMONTH(XO$4,0))=28,DAY(XO$4)=28),AND(DAY(LOOKUP($F19,TenantNames,TenantStartDates))&gt;30,DAY(EOMONTH(XO$4,0))=30,DAY(XO$4)=30),DAY(LOOKUP($F19,TenantNames,TenantStartDates))=DAY(XO$4)),IF((LOOKUP($F19,TenantNames,TenantEndDates)-XO$4)&lt;=31,LOOKUP($F19,TenantNames,TenantTotalRevenues)-SUM($JA19:XN19),LOOKUP($F19,TenantNames,TenantMonthlyRents)),IF(AND((SUMIF($G$4:AHB$4,"&lt;"&amp;XO$4,$G19:AHB19))&gt;SUMIFS(TransactionAmounts,TenantSources,$F19,'Filtered Data'!$C$2:$C23,"&lt;"&amp;XO$4),XO$4&lt;TODAY()),"Late","Occupied")),)))</f>
        <v/>
      </c>
      <c r="XP19" s="33" t="str">
        <f>IF(ISBLANK($F19),,IF(TODAY()=XP$4,"Today",IF(AND(LOOKUP($F19,TenantNames,TenantStartDates)&lt;=XP$4,LOOKUP($F19,TenantNames,TenantEndDates)&gt;=XP$4),IF(OR(AND(DAY(LOOKUP($F19,TenantNames,TenantStartDates))&gt;28,DAY(EOMONTH(XP$4,0))=28,DAY(XP$4)=28),AND(DAY(LOOKUP($F19,TenantNames,TenantStartDates))&gt;30,DAY(EOMONTH(XP$4,0))=30,DAY(XP$4)=30),DAY(LOOKUP($F19,TenantNames,TenantStartDates))=DAY(XP$4)),IF((LOOKUP($F19,TenantNames,TenantEndDates)-XP$4)&lt;=31,LOOKUP($F19,TenantNames,TenantTotalRevenues)-SUM($JA19:XO19),LOOKUP($F19,TenantNames,TenantMonthlyRents)),IF(AND((SUMIF($G$4:AHB$4,"&lt;"&amp;XP$4,$G19:AHB19))&gt;SUMIFS(TransactionAmounts,TenantSources,$F19,'Filtered Data'!$C$2:$C23,"&lt;"&amp;XP$4),XP$4&lt;TODAY()),"Late","Occupied")),)))</f>
        <v/>
      </c>
      <c r="XQ19" s="33" t="str">
        <f>IF(ISBLANK($F19),,IF(TODAY()=XQ$4,"Today",IF(AND(LOOKUP($F19,TenantNames,TenantStartDates)&lt;=XQ$4,LOOKUP($F19,TenantNames,TenantEndDates)&gt;=XQ$4),IF(OR(AND(DAY(LOOKUP($F19,TenantNames,TenantStartDates))&gt;28,DAY(EOMONTH(XQ$4,0))=28,DAY(XQ$4)=28),AND(DAY(LOOKUP($F19,TenantNames,TenantStartDates))&gt;30,DAY(EOMONTH(XQ$4,0))=30,DAY(XQ$4)=30),DAY(LOOKUP($F19,TenantNames,TenantStartDates))=DAY(XQ$4)),IF((LOOKUP($F19,TenantNames,TenantEndDates)-XQ$4)&lt;=31,LOOKUP($F19,TenantNames,TenantTotalRevenues)-SUM($JA19:XP19),LOOKUP($F19,TenantNames,TenantMonthlyRents)),IF(AND((SUMIF($G$4:AHB$4,"&lt;"&amp;XQ$4,$G19:AHB19))&gt;SUMIFS(TransactionAmounts,TenantSources,$F19,'Filtered Data'!$C$2:$C23,"&lt;"&amp;XQ$4),XQ$4&lt;TODAY()),"Late","Occupied")),)))</f>
        <v/>
      </c>
      <c r="XR19" s="33" t="str">
        <f>IF(ISBLANK($F19),,IF(TODAY()=XR$4,"Today",IF(AND(LOOKUP($F19,TenantNames,TenantStartDates)&lt;=XR$4,LOOKUP($F19,TenantNames,TenantEndDates)&gt;=XR$4),IF(OR(AND(DAY(LOOKUP($F19,TenantNames,TenantStartDates))&gt;28,DAY(EOMONTH(XR$4,0))=28,DAY(XR$4)=28),AND(DAY(LOOKUP($F19,TenantNames,TenantStartDates))&gt;30,DAY(EOMONTH(XR$4,0))=30,DAY(XR$4)=30),DAY(LOOKUP($F19,TenantNames,TenantStartDates))=DAY(XR$4)),IF((LOOKUP($F19,TenantNames,TenantEndDates)-XR$4)&lt;=31,LOOKUP($F19,TenantNames,TenantTotalRevenues)-SUM($JA19:XQ19),LOOKUP($F19,TenantNames,TenantMonthlyRents)),IF(AND((SUMIF($G$4:AHB$4,"&lt;"&amp;XR$4,$G19:AHB19))&gt;SUMIFS(TransactionAmounts,TenantSources,$F19,'Filtered Data'!$C$2:$C23,"&lt;"&amp;XR$4),XR$4&lt;TODAY()),"Late","Occupied")),)))</f>
        <v/>
      </c>
      <c r="XS19" s="33" t="str">
        <f>IF(ISBLANK($F19),,IF(TODAY()=XS$4,"Today",IF(AND(LOOKUP($F19,TenantNames,TenantStartDates)&lt;=XS$4,LOOKUP($F19,TenantNames,TenantEndDates)&gt;=XS$4),IF(OR(AND(DAY(LOOKUP($F19,TenantNames,TenantStartDates))&gt;28,DAY(EOMONTH(XS$4,0))=28,DAY(XS$4)=28),AND(DAY(LOOKUP($F19,TenantNames,TenantStartDates))&gt;30,DAY(EOMONTH(XS$4,0))=30,DAY(XS$4)=30),DAY(LOOKUP($F19,TenantNames,TenantStartDates))=DAY(XS$4)),IF((LOOKUP($F19,TenantNames,TenantEndDates)-XS$4)&lt;=31,LOOKUP($F19,TenantNames,TenantTotalRevenues)-SUM($JA19:XR19),LOOKUP($F19,TenantNames,TenantMonthlyRents)),IF(AND((SUMIF($G$4:AHB$4,"&lt;"&amp;XS$4,$G19:AHB19))&gt;SUMIFS(TransactionAmounts,TenantSources,$F19,'Filtered Data'!$C$2:$C23,"&lt;"&amp;XS$4),XS$4&lt;TODAY()),"Late","Occupied")),)))</f>
        <v/>
      </c>
      <c r="XT19" s="33" t="str">
        <f>IF(ISBLANK($F19),,IF(TODAY()=XT$4,"Today",IF(AND(LOOKUP($F19,TenantNames,TenantStartDates)&lt;=XT$4,LOOKUP($F19,TenantNames,TenantEndDates)&gt;=XT$4),IF(OR(AND(DAY(LOOKUP($F19,TenantNames,TenantStartDates))&gt;28,DAY(EOMONTH(XT$4,0))=28,DAY(XT$4)=28),AND(DAY(LOOKUP($F19,TenantNames,TenantStartDates))&gt;30,DAY(EOMONTH(XT$4,0))=30,DAY(XT$4)=30),DAY(LOOKUP($F19,TenantNames,TenantStartDates))=DAY(XT$4)),IF((LOOKUP($F19,TenantNames,TenantEndDates)-XT$4)&lt;=31,LOOKUP($F19,TenantNames,TenantTotalRevenues)-SUM($JA19:XS19),LOOKUP($F19,TenantNames,TenantMonthlyRents)),IF(AND((SUMIF($G$4:AHB$4,"&lt;"&amp;XT$4,$G19:AHB19))&gt;SUMIFS(TransactionAmounts,TenantSources,$F19,'Filtered Data'!$C$2:$C23,"&lt;"&amp;XT$4),XT$4&lt;TODAY()),"Late","Occupied")),)))</f>
        <v/>
      </c>
      <c r="XU19" s="33" t="str">
        <f>IF(ISBLANK($F19),,IF(TODAY()=XU$4,"Today",IF(AND(LOOKUP($F19,TenantNames,TenantStartDates)&lt;=XU$4,LOOKUP($F19,TenantNames,TenantEndDates)&gt;=XU$4),IF(OR(AND(DAY(LOOKUP($F19,TenantNames,TenantStartDates))&gt;28,DAY(EOMONTH(XU$4,0))=28,DAY(XU$4)=28),AND(DAY(LOOKUP($F19,TenantNames,TenantStartDates))&gt;30,DAY(EOMONTH(XU$4,0))=30,DAY(XU$4)=30),DAY(LOOKUP($F19,TenantNames,TenantStartDates))=DAY(XU$4)),IF((LOOKUP($F19,TenantNames,TenantEndDates)-XU$4)&lt;=31,LOOKUP($F19,TenantNames,TenantTotalRevenues)-SUM($JA19:XT19),LOOKUP($F19,TenantNames,TenantMonthlyRents)),IF(AND((SUMIF($G$4:AHB$4,"&lt;"&amp;XU$4,$G19:AHB19))&gt;SUMIFS(TransactionAmounts,TenantSources,$F19,'Filtered Data'!$C$2:$C23,"&lt;"&amp;XU$4),XU$4&lt;TODAY()),"Late","Occupied")),)))</f>
        <v/>
      </c>
      <c r="XV19" s="33" t="str">
        <f>IF(ISBLANK($F19),,IF(TODAY()=XV$4,"Today",IF(AND(LOOKUP($F19,TenantNames,TenantStartDates)&lt;=XV$4,LOOKUP($F19,TenantNames,TenantEndDates)&gt;=XV$4),IF(OR(AND(DAY(LOOKUP($F19,TenantNames,TenantStartDates))&gt;28,DAY(EOMONTH(XV$4,0))=28,DAY(XV$4)=28),AND(DAY(LOOKUP($F19,TenantNames,TenantStartDates))&gt;30,DAY(EOMONTH(XV$4,0))=30,DAY(XV$4)=30),DAY(LOOKUP($F19,TenantNames,TenantStartDates))=DAY(XV$4)),IF((LOOKUP($F19,TenantNames,TenantEndDates)-XV$4)&lt;=31,LOOKUP($F19,TenantNames,TenantTotalRevenues)-SUM($JA19:XU19),LOOKUP($F19,TenantNames,TenantMonthlyRents)),IF(AND((SUMIF($G$4:AHB$4,"&lt;"&amp;XV$4,$G19:AHB19))&gt;SUMIFS(TransactionAmounts,TenantSources,$F19,'Filtered Data'!$C$2:$C23,"&lt;"&amp;XV$4),XV$4&lt;TODAY()),"Late","Occupied")),)))</f>
        <v/>
      </c>
      <c r="XW19" s="33" t="str">
        <f>IF(ISBLANK($F19),,IF(TODAY()=XW$4,"Today",IF(AND(LOOKUP($F19,TenantNames,TenantStartDates)&lt;=XW$4,LOOKUP($F19,TenantNames,TenantEndDates)&gt;=XW$4),IF(OR(AND(DAY(LOOKUP($F19,TenantNames,TenantStartDates))&gt;28,DAY(EOMONTH(XW$4,0))=28,DAY(XW$4)=28),AND(DAY(LOOKUP($F19,TenantNames,TenantStartDates))&gt;30,DAY(EOMONTH(XW$4,0))=30,DAY(XW$4)=30),DAY(LOOKUP($F19,TenantNames,TenantStartDates))=DAY(XW$4)),IF((LOOKUP($F19,TenantNames,TenantEndDates)-XW$4)&lt;=31,LOOKUP($F19,TenantNames,TenantTotalRevenues)-SUM($JA19:XV19),LOOKUP($F19,TenantNames,TenantMonthlyRents)),IF(AND((SUMIF($G$4:AHB$4,"&lt;"&amp;XW$4,$G19:AHB19))&gt;SUMIFS(TransactionAmounts,TenantSources,$F19,'Filtered Data'!$C$2:$C23,"&lt;"&amp;XW$4),XW$4&lt;TODAY()),"Late","Occupied")),)))</f>
        <v/>
      </c>
      <c r="XX19" s="33" t="str">
        <f>IF(ISBLANK($F19),,IF(TODAY()=XX$4,"Today",IF(AND(LOOKUP($F19,TenantNames,TenantStartDates)&lt;=XX$4,LOOKUP($F19,TenantNames,TenantEndDates)&gt;=XX$4),IF(OR(AND(DAY(LOOKUP($F19,TenantNames,TenantStartDates))&gt;28,DAY(EOMONTH(XX$4,0))=28,DAY(XX$4)=28),AND(DAY(LOOKUP($F19,TenantNames,TenantStartDates))&gt;30,DAY(EOMONTH(XX$4,0))=30,DAY(XX$4)=30),DAY(LOOKUP($F19,TenantNames,TenantStartDates))=DAY(XX$4)),IF((LOOKUP($F19,TenantNames,TenantEndDates)-XX$4)&lt;=31,LOOKUP($F19,TenantNames,TenantTotalRevenues)-SUM($JA19:XW19),LOOKUP($F19,TenantNames,TenantMonthlyRents)),IF(AND((SUMIF($G$4:AHB$4,"&lt;"&amp;XX$4,$G19:AHB19))&gt;SUMIFS(TransactionAmounts,TenantSources,$F19,'Filtered Data'!$C$2:$C23,"&lt;"&amp;XX$4),XX$4&lt;TODAY()),"Late","Occupied")),)))</f>
        <v/>
      </c>
      <c r="XY19" s="33" t="str">
        <f>IF(ISBLANK($F19),,IF(TODAY()=XY$4,"Today",IF(AND(LOOKUP($F19,TenantNames,TenantStartDates)&lt;=XY$4,LOOKUP($F19,TenantNames,TenantEndDates)&gt;=XY$4),IF(OR(AND(DAY(LOOKUP($F19,TenantNames,TenantStartDates))&gt;28,DAY(EOMONTH(XY$4,0))=28,DAY(XY$4)=28),AND(DAY(LOOKUP($F19,TenantNames,TenantStartDates))&gt;30,DAY(EOMONTH(XY$4,0))=30,DAY(XY$4)=30),DAY(LOOKUP($F19,TenantNames,TenantStartDates))=DAY(XY$4)),IF((LOOKUP($F19,TenantNames,TenantEndDates)-XY$4)&lt;=31,LOOKUP($F19,TenantNames,TenantTotalRevenues)-SUM($JA19:XX19),LOOKUP($F19,TenantNames,TenantMonthlyRents)),IF(AND((SUMIF($G$4:AHB$4,"&lt;"&amp;XY$4,$G19:AHB19))&gt;SUMIFS(TransactionAmounts,TenantSources,$F19,'Filtered Data'!$C$2:$C23,"&lt;"&amp;XY$4),XY$4&lt;TODAY()),"Late","Occupied")),)))</f>
        <v/>
      </c>
      <c r="XZ19" s="33" t="str">
        <f>IF(ISBLANK($F19),,IF(TODAY()=XZ$4,"Today",IF(AND(LOOKUP($F19,TenantNames,TenantStartDates)&lt;=XZ$4,LOOKUP($F19,TenantNames,TenantEndDates)&gt;=XZ$4),IF(OR(AND(DAY(LOOKUP($F19,TenantNames,TenantStartDates))&gt;28,DAY(EOMONTH(XZ$4,0))=28,DAY(XZ$4)=28),AND(DAY(LOOKUP($F19,TenantNames,TenantStartDates))&gt;30,DAY(EOMONTH(XZ$4,0))=30,DAY(XZ$4)=30),DAY(LOOKUP($F19,TenantNames,TenantStartDates))=DAY(XZ$4)),IF((LOOKUP($F19,TenantNames,TenantEndDates)-XZ$4)&lt;=31,LOOKUP($F19,TenantNames,TenantTotalRevenues)-SUM($JA19:XY19),LOOKUP($F19,TenantNames,TenantMonthlyRents)),IF(AND((SUMIF($G$4:AHB$4,"&lt;"&amp;XZ$4,$G19:AHB19))&gt;SUMIFS(TransactionAmounts,TenantSources,$F19,'Filtered Data'!$C$2:$C23,"&lt;"&amp;XZ$4),XZ$4&lt;TODAY()),"Late","Occupied")),)))</f>
        <v/>
      </c>
      <c r="YA19" s="33" t="str">
        <f>IF(ISBLANK($F19),,IF(TODAY()=YA$4,"Today",IF(AND(LOOKUP($F19,TenantNames,TenantStartDates)&lt;=YA$4,LOOKUP($F19,TenantNames,TenantEndDates)&gt;=YA$4),IF(OR(AND(DAY(LOOKUP($F19,TenantNames,TenantStartDates))&gt;28,DAY(EOMONTH(YA$4,0))=28,DAY(YA$4)=28),AND(DAY(LOOKUP($F19,TenantNames,TenantStartDates))&gt;30,DAY(EOMONTH(YA$4,0))=30,DAY(YA$4)=30),DAY(LOOKUP($F19,TenantNames,TenantStartDates))=DAY(YA$4)),IF((LOOKUP($F19,TenantNames,TenantEndDates)-YA$4)&lt;=31,LOOKUP($F19,TenantNames,TenantTotalRevenues)-SUM($JA19:XZ19),LOOKUP($F19,TenantNames,TenantMonthlyRents)),IF(AND((SUMIF($G$4:AHB$4,"&lt;"&amp;YA$4,$G19:AHB19))&gt;SUMIFS(TransactionAmounts,TenantSources,$F19,'Filtered Data'!$C$2:$C23,"&lt;"&amp;YA$4),YA$4&lt;TODAY()),"Late","Occupied")),)))</f>
        <v/>
      </c>
      <c r="YB19" s="33" t="str">
        <f>IF(ISBLANK($F19),,IF(TODAY()=YB$4,"Today",IF(AND(LOOKUP($F19,TenantNames,TenantStartDates)&lt;=YB$4,LOOKUP($F19,TenantNames,TenantEndDates)&gt;=YB$4),IF(OR(AND(DAY(LOOKUP($F19,TenantNames,TenantStartDates))&gt;28,DAY(EOMONTH(YB$4,0))=28,DAY(YB$4)=28),AND(DAY(LOOKUP($F19,TenantNames,TenantStartDates))&gt;30,DAY(EOMONTH(YB$4,0))=30,DAY(YB$4)=30),DAY(LOOKUP($F19,TenantNames,TenantStartDates))=DAY(YB$4)),IF((LOOKUP($F19,TenantNames,TenantEndDates)-YB$4)&lt;=31,LOOKUP($F19,TenantNames,TenantTotalRevenues)-SUM($JA19:YA19),LOOKUP($F19,TenantNames,TenantMonthlyRents)),IF(AND((SUMIF($G$4:AHB$4,"&lt;"&amp;YB$4,$G19:AHB19))&gt;SUMIFS(TransactionAmounts,TenantSources,$F19,'Filtered Data'!$C$2:$C23,"&lt;"&amp;YB$4),YB$4&lt;TODAY()),"Late","Occupied")),)))</f>
        <v/>
      </c>
      <c r="YC19" s="33" t="str">
        <f>IF(ISBLANK($F19),,IF(TODAY()=YC$4,"Today",IF(AND(LOOKUP($F19,TenantNames,TenantStartDates)&lt;=YC$4,LOOKUP($F19,TenantNames,TenantEndDates)&gt;=YC$4),IF(OR(AND(DAY(LOOKUP($F19,TenantNames,TenantStartDates))&gt;28,DAY(EOMONTH(YC$4,0))=28,DAY(YC$4)=28),AND(DAY(LOOKUP($F19,TenantNames,TenantStartDates))&gt;30,DAY(EOMONTH(YC$4,0))=30,DAY(YC$4)=30),DAY(LOOKUP($F19,TenantNames,TenantStartDates))=DAY(YC$4)),IF((LOOKUP($F19,TenantNames,TenantEndDates)-YC$4)&lt;=31,LOOKUP($F19,TenantNames,TenantTotalRevenues)-SUM($JA19:YB19),LOOKUP($F19,TenantNames,TenantMonthlyRents)),IF(AND((SUMIF($G$4:AHB$4,"&lt;"&amp;YC$4,$G19:AHB19))&gt;SUMIFS(TransactionAmounts,TenantSources,$F19,'Filtered Data'!$C$2:$C23,"&lt;"&amp;YC$4),YC$4&lt;TODAY()),"Late","Occupied")),)))</f>
        <v/>
      </c>
      <c r="YD19" s="33" t="str">
        <f>IF(ISBLANK($F19),,IF(TODAY()=YD$4,"Today",IF(AND(LOOKUP($F19,TenantNames,TenantStartDates)&lt;=YD$4,LOOKUP($F19,TenantNames,TenantEndDates)&gt;=YD$4),IF(OR(AND(DAY(LOOKUP($F19,TenantNames,TenantStartDates))&gt;28,DAY(EOMONTH(YD$4,0))=28,DAY(YD$4)=28),AND(DAY(LOOKUP($F19,TenantNames,TenantStartDates))&gt;30,DAY(EOMONTH(YD$4,0))=30,DAY(YD$4)=30),DAY(LOOKUP($F19,TenantNames,TenantStartDates))=DAY(YD$4)),IF((LOOKUP($F19,TenantNames,TenantEndDates)-YD$4)&lt;=31,LOOKUP($F19,TenantNames,TenantTotalRevenues)-SUM($JA19:YC19),LOOKUP($F19,TenantNames,TenantMonthlyRents)),IF(AND((SUMIF($G$4:AHB$4,"&lt;"&amp;YD$4,$G19:AHB19))&gt;SUMIFS(TransactionAmounts,TenantSources,$F19,'Filtered Data'!$C$2:$C23,"&lt;"&amp;YD$4),YD$4&lt;TODAY()),"Late","Occupied")),)))</f>
        <v/>
      </c>
      <c r="YE19" s="33" t="str">
        <f>IF(ISBLANK($F19),,IF(TODAY()=YE$4,"Today",IF(AND(LOOKUP($F19,TenantNames,TenantStartDates)&lt;=YE$4,LOOKUP($F19,TenantNames,TenantEndDates)&gt;=YE$4),IF(OR(AND(DAY(LOOKUP($F19,TenantNames,TenantStartDates))&gt;28,DAY(EOMONTH(YE$4,0))=28,DAY(YE$4)=28),AND(DAY(LOOKUP($F19,TenantNames,TenantStartDates))&gt;30,DAY(EOMONTH(YE$4,0))=30,DAY(YE$4)=30),DAY(LOOKUP($F19,TenantNames,TenantStartDates))=DAY(YE$4)),IF((LOOKUP($F19,TenantNames,TenantEndDates)-YE$4)&lt;=31,LOOKUP($F19,TenantNames,TenantTotalRevenues)-SUM($JA19:YD19),LOOKUP($F19,TenantNames,TenantMonthlyRents)),IF(AND((SUMIF($G$4:AHB$4,"&lt;"&amp;YE$4,$G19:AHB19))&gt;SUMIFS(TransactionAmounts,TenantSources,$F19,'Filtered Data'!$C$2:$C23,"&lt;"&amp;YE$4),YE$4&lt;TODAY()),"Late","Occupied")),)))</f>
        <v/>
      </c>
      <c r="YF19" s="33" t="str">
        <f>IF(ISBLANK($F19),,IF(TODAY()=YF$4,"Today",IF(AND(LOOKUP($F19,TenantNames,TenantStartDates)&lt;=YF$4,LOOKUP($F19,TenantNames,TenantEndDates)&gt;=YF$4),IF(OR(AND(DAY(LOOKUP($F19,TenantNames,TenantStartDates))&gt;28,DAY(EOMONTH(YF$4,0))=28,DAY(YF$4)=28),AND(DAY(LOOKUP($F19,TenantNames,TenantStartDates))&gt;30,DAY(EOMONTH(YF$4,0))=30,DAY(YF$4)=30),DAY(LOOKUP($F19,TenantNames,TenantStartDates))=DAY(YF$4)),IF((LOOKUP($F19,TenantNames,TenantEndDates)-YF$4)&lt;=31,LOOKUP($F19,TenantNames,TenantTotalRevenues)-SUM($JA19:YE19),LOOKUP($F19,TenantNames,TenantMonthlyRents)),IF(AND((SUMIF($G$4:AHB$4,"&lt;"&amp;YF$4,$G19:AHB19))&gt;SUMIFS(TransactionAmounts,TenantSources,$F19,'Filtered Data'!$C$2:$C23,"&lt;"&amp;YF$4),YF$4&lt;TODAY()),"Late","Occupied")),)))</f>
        <v/>
      </c>
      <c r="YG19" s="33" t="str">
        <f>IF(ISBLANK($F19),,IF(TODAY()=YG$4,"Today",IF(AND(LOOKUP($F19,TenantNames,TenantStartDates)&lt;=YG$4,LOOKUP($F19,TenantNames,TenantEndDates)&gt;=YG$4),IF(OR(AND(DAY(LOOKUP($F19,TenantNames,TenantStartDates))&gt;28,DAY(EOMONTH(YG$4,0))=28,DAY(YG$4)=28),AND(DAY(LOOKUP($F19,TenantNames,TenantStartDates))&gt;30,DAY(EOMONTH(YG$4,0))=30,DAY(YG$4)=30),DAY(LOOKUP($F19,TenantNames,TenantStartDates))=DAY(YG$4)),IF((LOOKUP($F19,TenantNames,TenantEndDates)-YG$4)&lt;=31,LOOKUP($F19,TenantNames,TenantTotalRevenues)-SUM($JA19:YF19),LOOKUP($F19,TenantNames,TenantMonthlyRents)),IF(AND((SUMIF($G$4:AHB$4,"&lt;"&amp;YG$4,$G19:AHB19))&gt;SUMIFS(TransactionAmounts,TenantSources,$F19,'Filtered Data'!$C$2:$C23,"&lt;"&amp;YG$4),YG$4&lt;TODAY()),"Late","Occupied")),)))</f>
        <v/>
      </c>
      <c r="YH19" s="33" t="str">
        <f>IF(ISBLANK($F19),,IF(TODAY()=YH$4,"Today",IF(AND(LOOKUP($F19,TenantNames,TenantStartDates)&lt;=YH$4,LOOKUP($F19,TenantNames,TenantEndDates)&gt;=YH$4),IF(OR(AND(DAY(LOOKUP($F19,TenantNames,TenantStartDates))&gt;28,DAY(EOMONTH(YH$4,0))=28,DAY(YH$4)=28),AND(DAY(LOOKUP($F19,TenantNames,TenantStartDates))&gt;30,DAY(EOMONTH(YH$4,0))=30,DAY(YH$4)=30),DAY(LOOKUP($F19,TenantNames,TenantStartDates))=DAY(YH$4)),IF((LOOKUP($F19,TenantNames,TenantEndDates)-YH$4)&lt;=31,LOOKUP($F19,TenantNames,TenantTotalRevenues)-SUM($JA19:YG19),LOOKUP($F19,TenantNames,TenantMonthlyRents)),IF(AND((SUMIF($G$4:AHB$4,"&lt;"&amp;YH$4,$G19:AHB19))&gt;SUMIFS(TransactionAmounts,TenantSources,$F19,'Filtered Data'!$C$2:$C23,"&lt;"&amp;YH$4),YH$4&lt;TODAY()),"Late","Occupied")),)))</f>
        <v/>
      </c>
      <c r="YI19" s="33" t="str">
        <f>IF(ISBLANK($F19),,IF(TODAY()=YI$4,"Today",IF(AND(LOOKUP($F19,TenantNames,TenantStartDates)&lt;=YI$4,LOOKUP($F19,TenantNames,TenantEndDates)&gt;=YI$4),IF(OR(AND(DAY(LOOKUP($F19,TenantNames,TenantStartDates))&gt;28,DAY(EOMONTH(YI$4,0))=28,DAY(YI$4)=28),AND(DAY(LOOKUP($F19,TenantNames,TenantStartDates))&gt;30,DAY(EOMONTH(YI$4,0))=30,DAY(YI$4)=30),DAY(LOOKUP($F19,TenantNames,TenantStartDates))=DAY(YI$4)),IF((LOOKUP($F19,TenantNames,TenantEndDates)-YI$4)&lt;=31,LOOKUP($F19,TenantNames,TenantTotalRevenues)-SUM($JA19:YH19),LOOKUP($F19,TenantNames,TenantMonthlyRents)),IF(AND((SUMIF($G$4:AHB$4,"&lt;"&amp;YI$4,$G19:AHB19))&gt;SUMIFS(TransactionAmounts,TenantSources,$F19,'Filtered Data'!$C$2:$C23,"&lt;"&amp;YI$4),YI$4&lt;TODAY()),"Late","Occupied")),)))</f>
        <v/>
      </c>
      <c r="YJ19" s="33" t="str">
        <f>IF(ISBLANK($F19),,IF(TODAY()=YJ$4,"Today",IF(AND(LOOKUP($F19,TenantNames,TenantStartDates)&lt;=YJ$4,LOOKUP($F19,TenantNames,TenantEndDates)&gt;=YJ$4),IF(OR(AND(DAY(LOOKUP($F19,TenantNames,TenantStartDates))&gt;28,DAY(EOMONTH(YJ$4,0))=28,DAY(YJ$4)=28),AND(DAY(LOOKUP($F19,TenantNames,TenantStartDates))&gt;30,DAY(EOMONTH(YJ$4,0))=30,DAY(YJ$4)=30),DAY(LOOKUP($F19,TenantNames,TenantStartDates))=DAY(YJ$4)),IF((LOOKUP($F19,TenantNames,TenantEndDates)-YJ$4)&lt;=31,LOOKUP($F19,TenantNames,TenantTotalRevenues)-SUM($JA19:YI19),LOOKUP($F19,TenantNames,TenantMonthlyRents)),IF(AND((SUMIF($G$4:AHB$4,"&lt;"&amp;YJ$4,$G19:AHB19))&gt;SUMIFS(TransactionAmounts,TenantSources,$F19,'Filtered Data'!$C$2:$C23,"&lt;"&amp;YJ$4),YJ$4&lt;TODAY()),"Late","Occupied")),)))</f>
        <v/>
      </c>
      <c r="YK19" s="33" t="str">
        <f>IF(ISBLANK($F19),,IF(TODAY()=YK$4,"Today",IF(AND(LOOKUP($F19,TenantNames,TenantStartDates)&lt;=YK$4,LOOKUP($F19,TenantNames,TenantEndDates)&gt;=YK$4),IF(OR(AND(DAY(LOOKUP($F19,TenantNames,TenantStartDates))&gt;28,DAY(EOMONTH(YK$4,0))=28,DAY(YK$4)=28),AND(DAY(LOOKUP($F19,TenantNames,TenantStartDates))&gt;30,DAY(EOMONTH(YK$4,0))=30,DAY(YK$4)=30),DAY(LOOKUP($F19,TenantNames,TenantStartDates))=DAY(YK$4)),IF((LOOKUP($F19,TenantNames,TenantEndDates)-YK$4)&lt;=31,LOOKUP($F19,TenantNames,TenantTotalRevenues)-SUM($JA19:YJ19),LOOKUP($F19,TenantNames,TenantMonthlyRents)),IF(AND((SUMIF($G$4:AHB$4,"&lt;"&amp;YK$4,$G19:AHB19))&gt;SUMIFS(TransactionAmounts,TenantSources,$F19,'Filtered Data'!$C$2:$C23,"&lt;"&amp;YK$4),YK$4&lt;TODAY()),"Late","Occupied")),)))</f>
        <v/>
      </c>
      <c r="YL19" s="33" t="str">
        <f>IF(ISBLANK($F19),,IF(TODAY()=YL$4,"Today",IF(AND(LOOKUP($F19,TenantNames,TenantStartDates)&lt;=YL$4,LOOKUP($F19,TenantNames,TenantEndDates)&gt;=YL$4),IF(OR(AND(DAY(LOOKUP($F19,TenantNames,TenantStartDates))&gt;28,DAY(EOMONTH(YL$4,0))=28,DAY(YL$4)=28),AND(DAY(LOOKUP($F19,TenantNames,TenantStartDates))&gt;30,DAY(EOMONTH(YL$4,0))=30,DAY(YL$4)=30),DAY(LOOKUP($F19,TenantNames,TenantStartDates))=DAY(YL$4)),IF((LOOKUP($F19,TenantNames,TenantEndDates)-YL$4)&lt;=31,LOOKUP($F19,TenantNames,TenantTotalRevenues)-SUM($JA19:YK19),LOOKUP($F19,TenantNames,TenantMonthlyRents)),IF(AND((SUMIF($G$4:AHB$4,"&lt;"&amp;YL$4,$G19:AHB19))&gt;SUMIFS(TransactionAmounts,TenantSources,$F19,'Filtered Data'!$C$2:$C23,"&lt;"&amp;YL$4),YL$4&lt;TODAY()),"Late","Occupied")),)))</f>
        <v/>
      </c>
      <c r="YM19" s="33" t="str">
        <f>IF(ISBLANK($F19),,IF(TODAY()=YM$4,"Today",IF(AND(LOOKUP($F19,TenantNames,TenantStartDates)&lt;=YM$4,LOOKUP($F19,TenantNames,TenantEndDates)&gt;=YM$4),IF(OR(AND(DAY(LOOKUP($F19,TenantNames,TenantStartDates))&gt;28,DAY(EOMONTH(YM$4,0))=28,DAY(YM$4)=28),AND(DAY(LOOKUP($F19,TenantNames,TenantStartDates))&gt;30,DAY(EOMONTH(YM$4,0))=30,DAY(YM$4)=30),DAY(LOOKUP($F19,TenantNames,TenantStartDates))=DAY(YM$4)),IF((LOOKUP($F19,TenantNames,TenantEndDates)-YM$4)&lt;=31,LOOKUP($F19,TenantNames,TenantTotalRevenues)-SUM($JA19:YL19),LOOKUP($F19,TenantNames,TenantMonthlyRents)),IF(AND((SUMIF($G$4:AHB$4,"&lt;"&amp;YM$4,$G19:AHB19))&gt;SUMIFS(TransactionAmounts,TenantSources,$F19,'Filtered Data'!$C$2:$C23,"&lt;"&amp;YM$4),YM$4&lt;TODAY()),"Late","Occupied")),)))</f>
        <v/>
      </c>
      <c r="YN19" s="33" t="str">
        <f>IF(ISBLANK($F19),,IF(TODAY()=YN$4,"Today",IF(AND(LOOKUP($F19,TenantNames,TenantStartDates)&lt;=YN$4,LOOKUP($F19,TenantNames,TenantEndDates)&gt;=YN$4),IF(OR(AND(DAY(LOOKUP($F19,TenantNames,TenantStartDates))&gt;28,DAY(EOMONTH(YN$4,0))=28,DAY(YN$4)=28),AND(DAY(LOOKUP($F19,TenantNames,TenantStartDates))&gt;30,DAY(EOMONTH(YN$4,0))=30,DAY(YN$4)=30),DAY(LOOKUP($F19,TenantNames,TenantStartDates))=DAY(YN$4)),IF((LOOKUP($F19,TenantNames,TenantEndDates)-YN$4)&lt;=31,LOOKUP($F19,TenantNames,TenantTotalRevenues)-SUM($JA19:YM19),LOOKUP($F19,TenantNames,TenantMonthlyRents)),IF(AND((SUMIF($G$4:AHB$4,"&lt;"&amp;YN$4,$G19:AHB19))&gt;SUMIFS(TransactionAmounts,TenantSources,$F19,'Filtered Data'!$C$2:$C23,"&lt;"&amp;YN$4),YN$4&lt;TODAY()),"Late","Occupied")),)))</f>
        <v/>
      </c>
      <c r="YO19" s="33" t="str">
        <f>IF(ISBLANK($F19),,IF(TODAY()=YO$4,"Today",IF(AND(LOOKUP($F19,TenantNames,TenantStartDates)&lt;=YO$4,LOOKUP($F19,TenantNames,TenantEndDates)&gt;=YO$4),IF(OR(AND(DAY(LOOKUP($F19,TenantNames,TenantStartDates))&gt;28,DAY(EOMONTH(YO$4,0))=28,DAY(YO$4)=28),AND(DAY(LOOKUP($F19,TenantNames,TenantStartDates))&gt;30,DAY(EOMONTH(YO$4,0))=30,DAY(YO$4)=30),DAY(LOOKUP($F19,TenantNames,TenantStartDates))=DAY(YO$4)),IF((LOOKUP($F19,TenantNames,TenantEndDates)-YO$4)&lt;=31,LOOKUP($F19,TenantNames,TenantTotalRevenues)-SUM($JA19:YN19),LOOKUP($F19,TenantNames,TenantMonthlyRents)),IF(AND((SUMIF($G$4:AHB$4,"&lt;"&amp;YO$4,$G19:AHB19))&gt;SUMIFS(TransactionAmounts,TenantSources,$F19,'Filtered Data'!$C$2:$C23,"&lt;"&amp;YO$4),YO$4&lt;TODAY()),"Late","Occupied")),)))</f>
        <v/>
      </c>
      <c r="YP19" s="33" t="str">
        <f>IF(ISBLANK($F19),,IF(TODAY()=YP$4,"Today",IF(AND(LOOKUP($F19,TenantNames,TenantStartDates)&lt;=YP$4,LOOKUP($F19,TenantNames,TenantEndDates)&gt;=YP$4),IF(OR(AND(DAY(LOOKUP($F19,TenantNames,TenantStartDates))&gt;28,DAY(EOMONTH(YP$4,0))=28,DAY(YP$4)=28),AND(DAY(LOOKUP($F19,TenantNames,TenantStartDates))&gt;30,DAY(EOMONTH(YP$4,0))=30,DAY(YP$4)=30),DAY(LOOKUP($F19,TenantNames,TenantStartDates))=DAY(YP$4)),IF((LOOKUP($F19,TenantNames,TenantEndDates)-YP$4)&lt;=31,LOOKUP($F19,TenantNames,TenantTotalRevenues)-SUM($JA19:YO19),LOOKUP($F19,TenantNames,TenantMonthlyRents)),IF(AND((SUMIF($G$4:AHB$4,"&lt;"&amp;YP$4,$G19:AHB19))&gt;SUMIFS(TransactionAmounts,TenantSources,$F19,'Filtered Data'!$C$2:$C23,"&lt;"&amp;YP$4),YP$4&lt;TODAY()),"Late","Occupied")),)))</f>
        <v/>
      </c>
      <c r="YQ19" s="33" t="str">
        <f>IF(ISBLANK($F19),,IF(TODAY()=YQ$4,"Today",IF(AND(LOOKUP($F19,TenantNames,TenantStartDates)&lt;=YQ$4,LOOKUP($F19,TenantNames,TenantEndDates)&gt;=YQ$4),IF(OR(AND(DAY(LOOKUP($F19,TenantNames,TenantStartDates))&gt;28,DAY(EOMONTH(YQ$4,0))=28,DAY(YQ$4)=28),AND(DAY(LOOKUP($F19,TenantNames,TenantStartDates))&gt;30,DAY(EOMONTH(YQ$4,0))=30,DAY(YQ$4)=30),DAY(LOOKUP($F19,TenantNames,TenantStartDates))=DAY(YQ$4)),IF((LOOKUP($F19,TenantNames,TenantEndDates)-YQ$4)&lt;=31,LOOKUP($F19,TenantNames,TenantTotalRevenues)-SUM($JA19:YP19),LOOKUP($F19,TenantNames,TenantMonthlyRents)),IF(AND((SUMIF($G$4:AHB$4,"&lt;"&amp;YQ$4,$G19:AHB19))&gt;SUMIFS(TransactionAmounts,TenantSources,$F19,'Filtered Data'!$C$2:$C23,"&lt;"&amp;YQ$4),YQ$4&lt;TODAY()),"Late","Occupied")),)))</f>
        <v/>
      </c>
      <c r="YR19" s="33" t="str">
        <f>IF(ISBLANK($F19),,IF(TODAY()=YR$4,"Today",IF(AND(LOOKUP($F19,TenantNames,TenantStartDates)&lt;=YR$4,LOOKUP($F19,TenantNames,TenantEndDates)&gt;=YR$4),IF(OR(AND(DAY(LOOKUP($F19,TenantNames,TenantStartDates))&gt;28,DAY(EOMONTH(YR$4,0))=28,DAY(YR$4)=28),AND(DAY(LOOKUP($F19,TenantNames,TenantStartDates))&gt;30,DAY(EOMONTH(YR$4,0))=30,DAY(YR$4)=30),DAY(LOOKUP($F19,TenantNames,TenantStartDates))=DAY(YR$4)),IF((LOOKUP($F19,TenantNames,TenantEndDates)-YR$4)&lt;=31,LOOKUP($F19,TenantNames,TenantTotalRevenues)-SUM($JA19:YQ19),LOOKUP($F19,TenantNames,TenantMonthlyRents)),IF(AND((SUMIF($G$4:AHB$4,"&lt;"&amp;YR$4,$G19:AHB19))&gt;SUMIFS(TransactionAmounts,TenantSources,$F19,'Filtered Data'!$C$2:$C23,"&lt;"&amp;YR$4),YR$4&lt;TODAY()),"Late","Occupied")),)))</f>
        <v/>
      </c>
      <c r="YS19" s="33" t="str">
        <f>IF(ISBLANK($F19),,IF(TODAY()=YS$4,"Today",IF(AND(LOOKUP($F19,TenantNames,TenantStartDates)&lt;=YS$4,LOOKUP($F19,TenantNames,TenantEndDates)&gt;=YS$4),IF(OR(AND(DAY(LOOKUP($F19,TenantNames,TenantStartDates))&gt;28,DAY(EOMONTH(YS$4,0))=28,DAY(YS$4)=28),AND(DAY(LOOKUP($F19,TenantNames,TenantStartDates))&gt;30,DAY(EOMONTH(YS$4,0))=30,DAY(YS$4)=30),DAY(LOOKUP($F19,TenantNames,TenantStartDates))=DAY(YS$4)),IF((LOOKUP($F19,TenantNames,TenantEndDates)-YS$4)&lt;=31,LOOKUP($F19,TenantNames,TenantTotalRevenues)-SUM($JA19:YR19),LOOKUP($F19,TenantNames,TenantMonthlyRents)),IF(AND((SUMIF($G$4:AHB$4,"&lt;"&amp;YS$4,$G19:AHB19))&gt;SUMIFS(TransactionAmounts,TenantSources,$F19,'Filtered Data'!$C$2:$C23,"&lt;"&amp;YS$4),YS$4&lt;TODAY()),"Late","Occupied")),)))</f>
        <v/>
      </c>
      <c r="YT19" s="33" t="str">
        <f>IF(ISBLANK($F19),,IF(TODAY()=YT$4,"Today",IF(AND(LOOKUP($F19,TenantNames,TenantStartDates)&lt;=YT$4,LOOKUP($F19,TenantNames,TenantEndDates)&gt;=YT$4),IF(OR(AND(DAY(LOOKUP($F19,TenantNames,TenantStartDates))&gt;28,DAY(EOMONTH(YT$4,0))=28,DAY(YT$4)=28),AND(DAY(LOOKUP($F19,TenantNames,TenantStartDates))&gt;30,DAY(EOMONTH(YT$4,0))=30,DAY(YT$4)=30),DAY(LOOKUP($F19,TenantNames,TenantStartDates))=DAY(YT$4)),IF((LOOKUP($F19,TenantNames,TenantEndDates)-YT$4)&lt;=31,LOOKUP($F19,TenantNames,TenantTotalRevenues)-SUM($JA19:YS19),LOOKUP($F19,TenantNames,TenantMonthlyRents)),IF(AND((SUMIF($G$4:AHB$4,"&lt;"&amp;YT$4,$G19:AHB19))&gt;SUMIFS(TransactionAmounts,TenantSources,$F19,'Filtered Data'!$C$2:$C23,"&lt;"&amp;YT$4),YT$4&lt;TODAY()),"Late","Occupied")),)))</f>
        <v/>
      </c>
      <c r="YU19" s="33" t="str">
        <f>IF(ISBLANK($F19),,IF(TODAY()=YU$4,"Today",IF(AND(LOOKUP($F19,TenantNames,TenantStartDates)&lt;=YU$4,LOOKUP($F19,TenantNames,TenantEndDates)&gt;=YU$4),IF(OR(AND(DAY(LOOKUP($F19,TenantNames,TenantStartDates))&gt;28,DAY(EOMONTH(YU$4,0))=28,DAY(YU$4)=28),AND(DAY(LOOKUP($F19,TenantNames,TenantStartDates))&gt;30,DAY(EOMONTH(YU$4,0))=30,DAY(YU$4)=30),DAY(LOOKUP($F19,TenantNames,TenantStartDates))=DAY(YU$4)),IF((LOOKUP($F19,TenantNames,TenantEndDates)-YU$4)&lt;=31,LOOKUP($F19,TenantNames,TenantTotalRevenues)-SUM($JA19:YT19),LOOKUP($F19,TenantNames,TenantMonthlyRents)),IF(AND((SUMIF($G$4:AHB$4,"&lt;"&amp;YU$4,$G19:AHB19))&gt;SUMIFS(TransactionAmounts,TenantSources,$F19,'Filtered Data'!$C$2:$C23,"&lt;"&amp;YU$4),YU$4&lt;TODAY()),"Late","Occupied")),)))</f>
        <v/>
      </c>
      <c r="YV19" s="33" t="str">
        <f>IF(ISBLANK($F19),,IF(TODAY()=YV$4,"Today",IF(AND(LOOKUP($F19,TenantNames,TenantStartDates)&lt;=YV$4,LOOKUP($F19,TenantNames,TenantEndDates)&gt;=YV$4),IF(OR(AND(DAY(LOOKUP($F19,TenantNames,TenantStartDates))&gt;28,DAY(EOMONTH(YV$4,0))=28,DAY(YV$4)=28),AND(DAY(LOOKUP($F19,TenantNames,TenantStartDates))&gt;30,DAY(EOMONTH(YV$4,0))=30,DAY(YV$4)=30),DAY(LOOKUP($F19,TenantNames,TenantStartDates))=DAY(YV$4)),IF((LOOKUP($F19,TenantNames,TenantEndDates)-YV$4)&lt;=31,LOOKUP($F19,TenantNames,TenantTotalRevenues)-SUM($JA19:YU19),LOOKUP($F19,TenantNames,TenantMonthlyRents)),IF(AND((SUMIF($G$4:AHB$4,"&lt;"&amp;YV$4,$G19:AHB19))&gt;SUMIFS(TransactionAmounts,TenantSources,$F19,'Filtered Data'!$C$2:$C23,"&lt;"&amp;YV$4),YV$4&lt;TODAY()),"Late","Occupied")),)))</f>
        <v/>
      </c>
      <c r="YW19" s="33" t="str">
        <f>IF(ISBLANK($F19),,IF(TODAY()=YW$4,"Today",IF(AND(LOOKUP($F19,TenantNames,TenantStartDates)&lt;=YW$4,LOOKUP($F19,TenantNames,TenantEndDates)&gt;=YW$4),IF(OR(AND(DAY(LOOKUP($F19,TenantNames,TenantStartDates))&gt;28,DAY(EOMONTH(YW$4,0))=28,DAY(YW$4)=28),AND(DAY(LOOKUP($F19,TenantNames,TenantStartDates))&gt;30,DAY(EOMONTH(YW$4,0))=30,DAY(YW$4)=30),DAY(LOOKUP($F19,TenantNames,TenantStartDates))=DAY(YW$4)),IF((LOOKUP($F19,TenantNames,TenantEndDates)-YW$4)&lt;=31,LOOKUP($F19,TenantNames,TenantTotalRevenues)-SUM($JA19:YV19),LOOKUP($F19,TenantNames,TenantMonthlyRents)),IF(AND((SUMIF($G$4:AHB$4,"&lt;"&amp;YW$4,$G19:AHB19))&gt;SUMIFS(TransactionAmounts,TenantSources,$F19,'Filtered Data'!$C$2:$C23,"&lt;"&amp;YW$4),YW$4&lt;TODAY()),"Late","Occupied")),)))</f>
        <v/>
      </c>
      <c r="YX19" s="33" t="str">
        <f>IF(ISBLANK($F19),,IF(TODAY()=YX$4,"Today",IF(AND(LOOKUP($F19,TenantNames,TenantStartDates)&lt;=YX$4,LOOKUP($F19,TenantNames,TenantEndDates)&gt;=YX$4),IF(OR(AND(DAY(LOOKUP($F19,TenantNames,TenantStartDates))&gt;28,DAY(EOMONTH(YX$4,0))=28,DAY(YX$4)=28),AND(DAY(LOOKUP($F19,TenantNames,TenantStartDates))&gt;30,DAY(EOMONTH(YX$4,0))=30,DAY(YX$4)=30),DAY(LOOKUP($F19,TenantNames,TenantStartDates))=DAY(YX$4)),IF((LOOKUP($F19,TenantNames,TenantEndDates)-YX$4)&lt;=31,LOOKUP($F19,TenantNames,TenantTotalRevenues)-SUM($JA19:YW19),LOOKUP($F19,TenantNames,TenantMonthlyRents)),IF(AND((SUMIF($G$4:AHB$4,"&lt;"&amp;YX$4,$G19:AHB19))&gt;SUMIFS(TransactionAmounts,TenantSources,$F19,'Filtered Data'!$C$2:$C23,"&lt;"&amp;YX$4),YX$4&lt;TODAY()),"Late","Occupied")),)))</f>
        <v/>
      </c>
      <c r="YY19" s="33" t="str">
        <f>IF(ISBLANK($F19),,IF(TODAY()=YY$4,"Today",IF(AND(LOOKUP($F19,TenantNames,TenantStartDates)&lt;=YY$4,LOOKUP($F19,TenantNames,TenantEndDates)&gt;=YY$4),IF(OR(AND(DAY(LOOKUP($F19,TenantNames,TenantStartDates))&gt;28,DAY(EOMONTH(YY$4,0))=28,DAY(YY$4)=28),AND(DAY(LOOKUP($F19,TenantNames,TenantStartDates))&gt;30,DAY(EOMONTH(YY$4,0))=30,DAY(YY$4)=30),DAY(LOOKUP($F19,TenantNames,TenantStartDates))=DAY(YY$4)),IF((LOOKUP($F19,TenantNames,TenantEndDates)-YY$4)&lt;=31,LOOKUP($F19,TenantNames,TenantTotalRevenues)-SUM($JA19:YX19),LOOKUP($F19,TenantNames,TenantMonthlyRents)),IF(AND((SUMIF($G$4:AHB$4,"&lt;"&amp;YY$4,$G19:AHB19))&gt;SUMIFS(TransactionAmounts,TenantSources,$F19,'Filtered Data'!$C$2:$C23,"&lt;"&amp;YY$4),YY$4&lt;TODAY()),"Late","Occupied")),)))</f>
        <v/>
      </c>
      <c r="YZ19" s="33" t="str">
        <f>IF(ISBLANK($F19),,IF(TODAY()=YZ$4,"Today",IF(AND(LOOKUP($F19,TenantNames,TenantStartDates)&lt;=YZ$4,LOOKUP($F19,TenantNames,TenantEndDates)&gt;=YZ$4),IF(OR(AND(DAY(LOOKUP($F19,TenantNames,TenantStartDates))&gt;28,DAY(EOMONTH(YZ$4,0))=28,DAY(YZ$4)=28),AND(DAY(LOOKUP($F19,TenantNames,TenantStartDates))&gt;30,DAY(EOMONTH(YZ$4,0))=30,DAY(YZ$4)=30),DAY(LOOKUP($F19,TenantNames,TenantStartDates))=DAY(YZ$4)),IF((LOOKUP($F19,TenantNames,TenantEndDates)-YZ$4)&lt;=31,LOOKUP($F19,TenantNames,TenantTotalRevenues)-SUM($JA19:YY19),LOOKUP($F19,TenantNames,TenantMonthlyRents)),IF(AND((SUMIF($G$4:AHB$4,"&lt;"&amp;YZ$4,$G19:AHB19))&gt;SUMIFS(TransactionAmounts,TenantSources,$F19,'Filtered Data'!$C$2:$C23,"&lt;"&amp;YZ$4),YZ$4&lt;TODAY()),"Late","Occupied")),)))</f>
        <v/>
      </c>
      <c r="ZA19" s="33" t="str">
        <f>IF(ISBLANK($F19),,IF(TODAY()=ZA$4,"Today",IF(AND(LOOKUP($F19,TenantNames,TenantStartDates)&lt;=ZA$4,LOOKUP($F19,TenantNames,TenantEndDates)&gt;=ZA$4),IF(OR(AND(DAY(LOOKUP($F19,TenantNames,TenantStartDates))&gt;28,DAY(EOMONTH(ZA$4,0))=28,DAY(ZA$4)=28),AND(DAY(LOOKUP($F19,TenantNames,TenantStartDates))&gt;30,DAY(EOMONTH(ZA$4,0))=30,DAY(ZA$4)=30),DAY(LOOKUP($F19,TenantNames,TenantStartDates))=DAY(ZA$4)),IF((LOOKUP($F19,TenantNames,TenantEndDates)-ZA$4)&lt;=31,LOOKUP($F19,TenantNames,TenantTotalRevenues)-SUM($JA19:YZ19),LOOKUP($F19,TenantNames,TenantMonthlyRents)),IF(AND((SUMIF($G$4:AHB$4,"&lt;"&amp;ZA$4,$G19:AHB19))&gt;SUMIFS(TransactionAmounts,TenantSources,$F19,'Filtered Data'!$C$2:$C23,"&lt;"&amp;ZA$4),ZA$4&lt;TODAY()),"Late","Occupied")),)))</f>
        <v/>
      </c>
      <c r="ZB19" s="33" t="str">
        <f>IF(ISBLANK($F19),,IF(TODAY()=ZB$4,"Today",IF(AND(LOOKUP($F19,TenantNames,TenantStartDates)&lt;=ZB$4,LOOKUP($F19,TenantNames,TenantEndDates)&gt;=ZB$4),IF(OR(AND(DAY(LOOKUP($F19,TenantNames,TenantStartDates))&gt;28,DAY(EOMONTH(ZB$4,0))=28,DAY(ZB$4)=28),AND(DAY(LOOKUP($F19,TenantNames,TenantStartDates))&gt;30,DAY(EOMONTH(ZB$4,0))=30,DAY(ZB$4)=30),DAY(LOOKUP($F19,TenantNames,TenantStartDates))=DAY(ZB$4)),IF((LOOKUP($F19,TenantNames,TenantEndDates)-ZB$4)&lt;=31,LOOKUP($F19,TenantNames,TenantTotalRevenues)-SUM($JA19:ZA19),LOOKUP($F19,TenantNames,TenantMonthlyRents)),IF(AND((SUMIF($G$4:AHB$4,"&lt;"&amp;ZB$4,$G19:AHB19))&gt;SUMIFS(TransactionAmounts,TenantSources,$F19,'Filtered Data'!$C$2:$C23,"&lt;"&amp;ZB$4),ZB$4&lt;TODAY()),"Late","Occupied")),)))</f>
        <v/>
      </c>
      <c r="ZC19" s="33" t="str">
        <f>IF(ISBLANK($F19),,IF(TODAY()=ZC$4,"Today",IF(AND(LOOKUP($F19,TenantNames,TenantStartDates)&lt;=ZC$4,LOOKUP($F19,TenantNames,TenantEndDates)&gt;=ZC$4),IF(OR(AND(DAY(LOOKUP($F19,TenantNames,TenantStartDates))&gt;28,DAY(EOMONTH(ZC$4,0))=28,DAY(ZC$4)=28),AND(DAY(LOOKUP($F19,TenantNames,TenantStartDates))&gt;30,DAY(EOMONTH(ZC$4,0))=30,DAY(ZC$4)=30),DAY(LOOKUP($F19,TenantNames,TenantStartDates))=DAY(ZC$4)),IF((LOOKUP($F19,TenantNames,TenantEndDates)-ZC$4)&lt;=31,LOOKUP($F19,TenantNames,TenantTotalRevenues)-SUM($JA19:ZB19),LOOKUP($F19,TenantNames,TenantMonthlyRents)),IF(AND((SUMIF($G$4:AHB$4,"&lt;"&amp;ZC$4,$G19:AHB19))&gt;SUMIFS(TransactionAmounts,TenantSources,$F19,'Filtered Data'!$C$2:$C23,"&lt;"&amp;ZC$4),ZC$4&lt;TODAY()),"Late","Occupied")),)))</f>
        <v/>
      </c>
      <c r="ZD19" s="33" t="str">
        <f>IF(ISBLANK($F19),,IF(TODAY()=ZD$4,"Today",IF(AND(LOOKUP($F19,TenantNames,TenantStartDates)&lt;=ZD$4,LOOKUP($F19,TenantNames,TenantEndDates)&gt;=ZD$4),IF(OR(AND(DAY(LOOKUP($F19,TenantNames,TenantStartDates))&gt;28,DAY(EOMONTH(ZD$4,0))=28,DAY(ZD$4)=28),AND(DAY(LOOKUP($F19,TenantNames,TenantStartDates))&gt;30,DAY(EOMONTH(ZD$4,0))=30,DAY(ZD$4)=30),DAY(LOOKUP($F19,TenantNames,TenantStartDates))=DAY(ZD$4)),IF((LOOKUP($F19,TenantNames,TenantEndDates)-ZD$4)&lt;=31,LOOKUP($F19,TenantNames,TenantTotalRevenues)-SUM($JA19:ZC19),LOOKUP($F19,TenantNames,TenantMonthlyRents)),IF(AND((SUMIF($G$4:AHB$4,"&lt;"&amp;ZD$4,$G19:AHB19))&gt;SUMIFS(TransactionAmounts,TenantSources,$F19,'Filtered Data'!$C$2:$C23,"&lt;"&amp;ZD$4),ZD$4&lt;TODAY()),"Late","Occupied")),)))</f>
        <v/>
      </c>
      <c r="ZE19" s="33" t="str">
        <f>IF(ISBLANK($F19),,IF(TODAY()=ZE$4,"Today",IF(AND(LOOKUP($F19,TenantNames,TenantStartDates)&lt;=ZE$4,LOOKUP($F19,TenantNames,TenantEndDates)&gt;=ZE$4),IF(OR(AND(DAY(LOOKUP($F19,TenantNames,TenantStartDates))&gt;28,DAY(EOMONTH(ZE$4,0))=28,DAY(ZE$4)=28),AND(DAY(LOOKUP($F19,TenantNames,TenantStartDates))&gt;30,DAY(EOMONTH(ZE$4,0))=30,DAY(ZE$4)=30),DAY(LOOKUP($F19,TenantNames,TenantStartDates))=DAY(ZE$4)),IF((LOOKUP($F19,TenantNames,TenantEndDates)-ZE$4)&lt;=31,LOOKUP($F19,TenantNames,TenantTotalRevenues)-SUM($JA19:ZD19),LOOKUP($F19,TenantNames,TenantMonthlyRents)),IF(AND((SUMIF($G$4:AHB$4,"&lt;"&amp;ZE$4,$G19:AHB19))&gt;SUMIFS(TransactionAmounts,TenantSources,$F19,'Filtered Data'!$C$2:$C23,"&lt;"&amp;ZE$4),ZE$4&lt;TODAY()),"Late","Occupied")),)))</f>
        <v/>
      </c>
      <c r="ZF19" s="33" t="str">
        <f>IF(ISBLANK($F19),,IF(TODAY()=ZF$4,"Today",IF(AND(LOOKUP($F19,TenantNames,TenantStartDates)&lt;=ZF$4,LOOKUP($F19,TenantNames,TenantEndDates)&gt;=ZF$4),IF(OR(AND(DAY(LOOKUP($F19,TenantNames,TenantStartDates))&gt;28,DAY(EOMONTH(ZF$4,0))=28,DAY(ZF$4)=28),AND(DAY(LOOKUP($F19,TenantNames,TenantStartDates))&gt;30,DAY(EOMONTH(ZF$4,0))=30,DAY(ZF$4)=30),DAY(LOOKUP($F19,TenantNames,TenantStartDates))=DAY(ZF$4)),IF((LOOKUP($F19,TenantNames,TenantEndDates)-ZF$4)&lt;=31,LOOKUP($F19,TenantNames,TenantTotalRevenues)-SUM($JA19:ZE19),LOOKUP($F19,TenantNames,TenantMonthlyRents)),IF(AND((SUMIF($G$4:AHB$4,"&lt;"&amp;ZF$4,$G19:AHB19))&gt;SUMIFS(TransactionAmounts,TenantSources,$F19,'Filtered Data'!$C$2:$C23,"&lt;"&amp;ZF$4),ZF$4&lt;TODAY()),"Late","Occupied")),)))</f>
        <v/>
      </c>
      <c r="ZG19" s="33" t="str">
        <f>IF(ISBLANK($F19),,IF(TODAY()=ZG$4,"Today",IF(AND(LOOKUP($F19,TenantNames,TenantStartDates)&lt;=ZG$4,LOOKUP($F19,TenantNames,TenantEndDates)&gt;=ZG$4),IF(OR(AND(DAY(LOOKUP($F19,TenantNames,TenantStartDates))&gt;28,DAY(EOMONTH(ZG$4,0))=28,DAY(ZG$4)=28),AND(DAY(LOOKUP($F19,TenantNames,TenantStartDates))&gt;30,DAY(EOMONTH(ZG$4,0))=30,DAY(ZG$4)=30),DAY(LOOKUP($F19,TenantNames,TenantStartDates))=DAY(ZG$4)),IF((LOOKUP($F19,TenantNames,TenantEndDates)-ZG$4)&lt;=31,LOOKUP($F19,TenantNames,TenantTotalRevenues)-SUM($JA19:ZF19),LOOKUP($F19,TenantNames,TenantMonthlyRents)),IF(AND((SUMIF($G$4:AHB$4,"&lt;"&amp;ZG$4,$G19:AHB19))&gt;SUMIFS(TransactionAmounts,TenantSources,$F19,'Filtered Data'!$C$2:$C23,"&lt;"&amp;ZG$4),ZG$4&lt;TODAY()),"Late","Occupied")),)))</f>
        <v/>
      </c>
      <c r="ZH19" s="33" t="str">
        <f>IF(ISBLANK($F19),,IF(TODAY()=ZH$4,"Today",IF(AND(LOOKUP($F19,TenantNames,TenantStartDates)&lt;=ZH$4,LOOKUP($F19,TenantNames,TenantEndDates)&gt;=ZH$4),IF(OR(AND(DAY(LOOKUP($F19,TenantNames,TenantStartDates))&gt;28,DAY(EOMONTH(ZH$4,0))=28,DAY(ZH$4)=28),AND(DAY(LOOKUP($F19,TenantNames,TenantStartDates))&gt;30,DAY(EOMONTH(ZH$4,0))=30,DAY(ZH$4)=30),DAY(LOOKUP($F19,TenantNames,TenantStartDates))=DAY(ZH$4)),IF((LOOKUP($F19,TenantNames,TenantEndDates)-ZH$4)&lt;=31,LOOKUP($F19,TenantNames,TenantTotalRevenues)-SUM($JA19:ZG19),LOOKUP($F19,TenantNames,TenantMonthlyRents)),IF(AND((SUMIF($G$4:AHB$4,"&lt;"&amp;ZH$4,$G19:AHB19))&gt;SUMIFS(TransactionAmounts,TenantSources,$F19,'Filtered Data'!$C$2:$C23,"&lt;"&amp;ZH$4),ZH$4&lt;TODAY()),"Late","Occupied")),)))</f>
        <v/>
      </c>
      <c r="ZI19" s="33" t="str">
        <f>IF(ISBLANK($F19),,IF(TODAY()=ZI$4,"Today",IF(AND(LOOKUP($F19,TenantNames,TenantStartDates)&lt;=ZI$4,LOOKUP($F19,TenantNames,TenantEndDates)&gt;=ZI$4),IF(OR(AND(DAY(LOOKUP($F19,TenantNames,TenantStartDates))&gt;28,DAY(EOMONTH(ZI$4,0))=28,DAY(ZI$4)=28),AND(DAY(LOOKUP($F19,TenantNames,TenantStartDates))&gt;30,DAY(EOMONTH(ZI$4,0))=30,DAY(ZI$4)=30),DAY(LOOKUP($F19,TenantNames,TenantStartDates))=DAY(ZI$4)),IF((LOOKUP($F19,TenantNames,TenantEndDates)-ZI$4)&lt;=31,LOOKUP($F19,TenantNames,TenantTotalRevenues)-SUM($JA19:ZH19),LOOKUP($F19,TenantNames,TenantMonthlyRents)),IF(AND((SUMIF($G$4:AHB$4,"&lt;"&amp;ZI$4,$G19:AHB19))&gt;SUMIFS(TransactionAmounts,TenantSources,$F19,'Filtered Data'!$C$2:$C23,"&lt;"&amp;ZI$4),ZI$4&lt;TODAY()),"Late","Occupied")),)))</f>
        <v/>
      </c>
      <c r="ZJ19" s="33" t="str">
        <f>IF(ISBLANK($F19),,IF(TODAY()=ZJ$4,"Today",IF(AND(LOOKUP($F19,TenantNames,TenantStartDates)&lt;=ZJ$4,LOOKUP($F19,TenantNames,TenantEndDates)&gt;=ZJ$4),IF(OR(AND(DAY(LOOKUP($F19,TenantNames,TenantStartDates))&gt;28,DAY(EOMONTH(ZJ$4,0))=28,DAY(ZJ$4)=28),AND(DAY(LOOKUP($F19,TenantNames,TenantStartDates))&gt;30,DAY(EOMONTH(ZJ$4,0))=30,DAY(ZJ$4)=30),DAY(LOOKUP($F19,TenantNames,TenantStartDates))=DAY(ZJ$4)),IF((LOOKUP($F19,TenantNames,TenantEndDates)-ZJ$4)&lt;=31,LOOKUP($F19,TenantNames,TenantTotalRevenues)-SUM($JA19:ZI19),LOOKUP($F19,TenantNames,TenantMonthlyRents)),IF(AND((SUMIF($G$4:AHB$4,"&lt;"&amp;ZJ$4,$G19:AHB19))&gt;SUMIFS(TransactionAmounts,TenantSources,$F19,'Filtered Data'!$C$2:$C23,"&lt;"&amp;ZJ$4),ZJ$4&lt;TODAY()),"Late","Occupied")),)))</f>
        <v/>
      </c>
      <c r="ZK19" s="33" t="str">
        <f>IF(ISBLANK($F19),,IF(TODAY()=ZK$4,"Today",IF(AND(LOOKUP($F19,TenantNames,TenantStartDates)&lt;=ZK$4,LOOKUP($F19,TenantNames,TenantEndDates)&gt;=ZK$4),IF(OR(AND(DAY(LOOKUP($F19,TenantNames,TenantStartDates))&gt;28,DAY(EOMONTH(ZK$4,0))=28,DAY(ZK$4)=28),AND(DAY(LOOKUP($F19,TenantNames,TenantStartDates))&gt;30,DAY(EOMONTH(ZK$4,0))=30,DAY(ZK$4)=30),DAY(LOOKUP($F19,TenantNames,TenantStartDates))=DAY(ZK$4)),IF((LOOKUP($F19,TenantNames,TenantEndDates)-ZK$4)&lt;=31,LOOKUP($F19,TenantNames,TenantTotalRevenues)-SUM($JA19:ZJ19),LOOKUP($F19,TenantNames,TenantMonthlyRents)),IF(AND((SUMIF($G$4:AHB$4,"&lt;"&amp;ZK$4,$G19:AHB19))&gt;SUMIFS(TransactionAmounts,TenantSources,$F19,'Filtered Data'!$C$2:$C23,"&lt;"&amp;ZK$4),ZK$4&lt;TODAY()),"Late","Occupied")),)))</f>
        <v/>
      </c>
      <c r="ZL19" s="33" t="str">
        <f>IF(ISBLANK($F19),,IF(TODAY()=ZL$4,"Today",IF(AND(LOOKUP($F19,TenantNames,TenantStartDates)&lt;=ZL$4,LOOKUP($F19,TenantNames,TenantEndDates)&gt;=ZL$4),IF(OR(AND(DAY(LOOKUP($F19,TenantNames,TenantStartDates))&gt;28,DAY(EOMONTH(ZL$4,0))=28,DAY(ZL$4)=28),AND(DAY(LOOKUP($F19,TenantNames,TenantStartDates))&gt;30,DAY(EOMONTH(ZL$4,0))=30,DAY(ZL$4)=30),DAY(LOOKUP($F19,TenantNames,TenantStartDates))=DAY(ZL$4)),IF((LOOKUP($F19,TenantNames,TenantEndDates)-ZL$4)&lt;=31,LOOKUP($F19,TenantNames,TenantTotalRevenues)-SUM($JA19:ZK19),LOOKUP($F19,TenantNames,TenantMonthlyRents)),IF(AND((SUMIF($G$4:AHB$4,"&lt;"&amp;ZL$4,$G19:AHB19))&gt;SUMIFS(TransactionAmounts,TenantSources,$F19,'Filtered Data'!$C$2:$C23,"&lt;"&amp;ZL$4),ZL$4&lt;TODAY()),"Late","Occupied")),)))</f>
        <v/>
      </c>
      <c r="ZM19" s="33" t="str">
        <f>IF(ISBLANK($F19),,IF(TODAY()=ZM$4,"Today",IF(AND(LOOKUP($F19,TenantNames,TenantStartDates)&lt;=ZM$4,LOOKUP($F19,TenantNames,TenantEndDates)&gt;=ZM$4),IF(OR(AND(DAY(LOOKUP($F19,TenantNames,TenantStartDates))&gt;28,DAY(EOMONTH(ZM$4,0))=28,DAY(ZM$4)=28),AND(DAY(LOOKUP($F19,TenantNames,TenantStartDates))&gt;30,DAY(EOMONTH(ZM$4,0))=30,DAY(ZM$4)=30),DAY(LOOKUP($F19,TenantNames,TenantStartDates))=DAY(ZM$4)),IF((LOOKUP($F19,TenantNames,TenantEndDates)-ZM$4)&lt;=31,LOOKUP($F19,TenantNames,TenantTotalRevenues)-SUM($JA19:ZL19),LOOKUP($F19,TenantNames,TenantMonthlyRents)),IF(AND((SUMIF($G$4:AHB$4,"&lt;"&amp;ZM$4,$G19:AHB19))&gt;SUMIFS(TransactionAmounts,TenantSources,$F19,'Filtered Data'!$C$2:$C23,"&lt;"&amp;ZM$4),ZM$4&lt;TODAY()),"Late","Occupied")),)))</f>
        <v/>
      </c>
      <c r="ZN19" s="33" t="str">
        <f>IF(ISBLANK($F19),,IF(TODAY()=ZN$4,"Today",IF(AND(LOOKUP($F19,TenantNames,TenantStartDates)&lt;=ZN$4,LOOKUP($F19,TenantNames,TenantEndDates)&gt;=ZN$4),IF(OR(AND(DAY(LOOKUP($F19,TenantNames,TenantStartDates))&gt;28,DAY(EOMONTH(ZN$4,0))=28,DAY(ZN$4)=28),AND(DAY(LOOKUP($F19,TenantNames,TenantStartDates))&gt;30,DAY(EOMONTH(ZN$4,0))=30,DAY(ZN$4)=30),DAY(LOOKUP($F19,TenantNames,TenantStartDates))=DAY(ZN$4)),IF((LOOKUP($F19,TenantNames,TenantEndDates)-ZN$4)&lt;=31,LOOKUP($F19,TenantNames,TenantTotalRevenues)-SUM($JA19:ZM19),LOOKUP($F19,TenantNames,TenantMonthlyRents)),IF(AND((SUMIF($G$4:AHB$4,"&lt;"&amp;ZN$4,$G19:AHB19))&gt;SUMIFS(TransactionAmounts,TenantSources,$F19,'Filtered Data'!$C$2:$C23,"&lt;"&amp;ZN$4),ZN$4&lt;TODAY()),"Late","Occupied")),)))</f>
        <v/>
      </c>
      <c r="ZO19" s="33" t="str">
        <f>IF(ISBLANK($F19),,IF(TODAY()=ZO$4,"Today",IF(AND(LOOKUP($F19,TenantNames,TenantStartDates)&lt;=ZO$4,LOOKUP($F19,TenantNames,TenantEndDates)&gt;=ZO$4),IF(OR(AND(DAY(LOOKUP($F19,TenantNames,TenantStartDates))&gt;28,DAY(EOMONTH(ZO$4,0))=28,DAY(ZO$4)=28),AND(DAY(LOOKUP($F19,TenantNames,TenantStartDates))&gt;30,DAY(EOMONTH(ZO$4,0))=30,DAY(ZO$4)=30),DAY(LOOKUP($F19,TenantNames,TenantStartDates))=DAY(ZO$4)),IF((LOOKUP($F19,TenantNames,TenantEndDates)-ZO$4)&lt;=31,LOOKUP($F19,TenantNames,TenantTotalRevenues)-SUM($JA19:ZN19),LOOKUP($F19,TenantNames,TenantMonthlyRents)),IF(AND((SUMIF($G$4:AHB$4,"&lt;"&amp;ZO$4,$G19:AHB19))&gt;SUMIFS(TransactionAmounts,TenantSources,$F19,'Filtered Data'!$C$2:$C23,"&lt;"&amp;ZO$4),ZO$4&lt;TODAY()),"Late","Occupied")),)))</f>
        <v/>
      </c>
      <c r="ZP19" s="33" t="str">
        <f>IF(ISBLANK($F19),,IF(TODAY()=ZP$4,"Today",IF(AND(LOOKUP($F19,TenantNames,TenantStartDates)&lt;=ZP$4,LOOKUP($F19,TenantNames,TenantEndDates)&gt;=ZP$4),IF(OR(AND(DAY(LOOKUP($F19,TenantNames,TenantStartDates))&gt;28,DAY(EOMONTH(ZP$4,0))=28,DAY(ZP$4)=28),AND(DAY(LOOKUP($F19,TenantNames,TenantStartDates))&gt;30,DAY(EOMONTH(ZP$4,0))=30,DAY(ZP$4)=30),DAY(LOOKUP($F19,TenantNames,TenantStartDates))=DAY(ZP$4)),IF((LOOKUP($F19,TenantNames,TenantEndDates)-ZP$4)&lt;=31,LOOKUP($F19,TenantNames,TenantTotalRevenues)-SUM($JA19:ZO19),LOOKUP($F19,TenantNames,TenantMonthlyRents)),IF(AND((SUMIF($G$4:AHB$4,"&lt;"&amp;ZP$4,$G19:AHB19))&gt;SUMIFS(TransactionAmounts,TenantSources,$F19,'Filtered Data'!$C$2:$C23,"&lt;"&amp;ZP$4),ZP$4&lt;TODAY()),"Late","Occupied")),)))</f>
        <v/>
      </c>
      <c r="ZQ19" s="33" t="str">
        <f>IF(ISBLANK($F19),,IF(TODAY()=ZQ$4,"Today",IF(AND(LOOKUP($F19,TenantNames,TenantStartDates)&lt;=ZQ$4,LOOKUP($F19,TenantNames,TenantEndDates)&gt;=ZQ$4),IF(OR(AND(DAY(LOOKUP($F19,TenantNames,TenantStartDates))&gt;28,DAY(EOMONTH(ZQ$4,0))=28,DAY(ZQ$4)=28),AND(DAY(LOOKUP($F19,TenantNames,TenantStartDates))&gt;30,DAY(EOMONTH(ZQ$4,0))=30,DAY(ZQ$4)=30),DAY(LOOKUP($F19,TenantNames,TenantStartDates))=DAY(ZQ$4)),IF((LOOKUP($F19,TenantNames,TenantEndDates)-ZQ$4)&lt;=31,LOOKUP($F19,TenantNames,TenantTotalRevenues)-SUM($JA19:ZP19),LOOKUP($F19,TenantNames,TenantMonthlyRents)),IF(AND((SUMIF($G$4:AHB$4,"&lt;"&amp;ZQ$4,$G19:AHB19))&gt;SUMIFS(TransactionAmounts,TenantSources,$F19,'Filtered Data'!$C$2:$C23,"&lt;"&amp;ZQ$4),ZQ$4&lt;TODAY()),"Late","Occupied")),)))</f>
        <v/>
      </c>
      <c r="ZR19" s="33" t="str">
        <f>IF(ISBLANK($F19),,IF(TODAY()=ZR$4,"Today",IF(AND(LOOKUP($F19,TenantNames,TenantStartDates)&lt;=ZR$4,LOOKUP($F19,TenantNames,TenantEndDates)&gt;=ZR$4),IF(OR(AND(DAY(LOOKUP($F19,TenantNames,TenantStartDates))&gt;28,DAY(EOMONTH(ZR$4,0))=28,DAY(ZR$4)=28),AND(DAY(LOOKUP($F19,TenantNames,TenantStartDates))&gt;30,DAY(EOMONTH(ZR$4,0))=30,DAY(ZR$4)=30),DAY(LOOKUP($F19,TenantNames,TenantStartDates))=DAY(ZR$4)),IF((LOOKUP($F19,TenantNames,TenantEndDates)-ZR$4)&lt;=31,LOOKUP($F19,TenantNames,TenantTotalRevenues)-SUM($JA19:ZQ19),LOOKUP($F19,TenantNames,TenantMonthlyRents)),IF(AND((SUMIF($G$4:AHB$4,"&lt;"&amp;ZR$4,$G19:AHB19))&gt;SUMIFS(TransactionAmounts,TenantSources,$F19,'Filtered Data'!$C$2:$C23,"&lt;"&amp;ZR$4),ZR$4&lt;TODAY()),"Late","Occupied")),)))</f>
        <v/>
      </c>
      <c r="ZS19" s="33" t="str">
        <f>IF(ISBLANK($F19),,IF(TODAY()=ZS$4,"Today",IF(AND(LOOKUP($F19,TenantNames,TenantStartDates)&lt;=ZS$4,LOOKUP($F19,TenantNames,TenantEndDates)&gt;=ZS$4),IF(OR(AND(DAY(LOOKUP($F19,TenantNames,TenantStartDates))&gt;28,DAY(EOMONTH(ZS$4,0))=28,DAY(ZS$4)=28),AND(DAY(LOOKUP($F19,TenantNames,TenantStartDates))&gt;30,DAY(EOMONTH(ZS$4,0))=30,DAY(ZS$4)=30),DAY(LOOKUP($F19,TenantNames,TenantStartDates))=DAY(ZS$4)),IF((LOOKUP($F19,TenantNames,TenantEndDates)-ZS$4)&lt;=31,LOOKUP($F19,TenantNames,TenantTotalRevenues)-SUM($JA19:ZR19),LOOKUP($F19,TenantNames,TenantMonthlyRents)),IF(AND((SUMIF($G$4:AHB$4,"&lt;"&amp;ZS$4,$G19:AHB19))&gt;SUMIFS(TransactionAmounts,TenantSources,$F19,'Filtered Data'!$C$2:$C23,"&lt;"&amp;ZS$4),ZS$4&lt;TODAY()),"Late","Occupied")),)))</f>
        <v/>
      </c>
      <c r="ZT19" s="33" t="str">
        <f>IF(ISBLANK($F19),,IF(TODAY()=ZT$4,"Today",IF(AND(LOOKUP($F19,TenantNames,TenantStartDates)&lt;=ZT$4,LOOKUP($F19,TenantNames,TenantEndDates)&gt;=ZT$4),IF(OR(AND(DAY(LOOKUP($F19,TenantNames,TenantStartDates))&gt;28,DAY(EOMONTH(ZT$4,0))=28,DAY(ZT$4)=28),AND(DAY(LOOKUP($F19,TenantNames,TenantStartDates))&gt;30,DAY(EOMONTH(ZT$4,0))=30,DAY(ZT$4)=30),DAY(LOOKUP($F19,TenantNames,TenantStartDates))=DAY(ZT$4)),IF((LOOKUP($F19,TenantNames,TenantEndDates)-ZT$4)&lt;=31,LOOKUP($F19,TenantNames,TenantTotalRevenues)-SUM($JA19:ZS19),LOOKUP($F19,TenantNames,TenantMonthlyRents)),IF(AND((SUMIF($G$4:AHB$4,"&lt;"&amp;ZT$4,$G19:AHB19))&gt;SUMIFS(TransactionAmounts,TenantSources,$F19,'Filtered Data'!$C$2:$C23,"&lt;"&amp;ZT$4),ZT$4&lt;TODAY()),"Late","Occupied")),)))</f>
        <v/>
      </c>
      <c r="ZU19" s="33" t="str">
        <f>IF(ISBLANK($F19),,IF(TODAY()=ZU$4,"Today",IF(AND(LOOKUP($F19,TenantNames,TenantStartDates)&lt;=ZU$4,LOOKUP($F19,TenantNames,TenantEndDates)&gt;=ZU$4),IF(OR(AND(DAY(LOOKUP($F19,TenantNames,TenantStartDates))&gt;28,DAY(EOMONTH(ZU$4,0))=28,DAY(ZU$4)=28),AND(DAY(LOOKUP($F19,TenantNames,TenantStartDates))&gt;30,DAY(EOMONTH(ZU$4,0))=30,DAY(ZU$4)=30),DAY(LOOKUP($F19,TenantNames,TenantStartDates))=DAY(ZU$4)),IF((LOOKUP($F19,TenantNames,TenantEndDates)-ZU$4)&lt;=31,LOOKUP($F19,TenantNames,TenantTotalRevenues)-SUM($JA19:ZT19),LOOKUP($F19,TenantNames,TenantMonthlyRents)),IF(AND((SUMIF($G$4:AHB$4,"&lt;"&amp;ZU$4,$G19:AHB19))&gt;SUMIFS(TransactionAmounts,TenantSources,$F19,'Filtered Data'!$C$2:$C23,"&lt;"&amp;ZU$4),ZU$4&lt;TODAY()),"Late","Occupied")),)))</f>
        <v/>
      </c>
      <c r="ZV19" s="33" t="str">
        <f>IF(ISBLANK($F19),,IF(TODAY()=ZV$4,"Today",IF(AND(LOOKUP($F19,TenantNames,TenantStartDates)&lt;=ZV$4,LOOKUP($F19,TenantNames,TenantEndDates)&gt;=ZV$4),IF(OR(AND(DAY(LOOKUP($F19,TenantNames,TenantStartDates))&gt;28,DAY(EOMONTH(ZV$4,0))=28,DAY(ZV$4)=28),AND(DAY(LOOKUP($F19,TenantNames,TenantStartDates))&gt;30,DAY(EOMONTH(ZV$4,0))=30,DAY(ZV$4)=30),DAY(LOOKUP($F19,TenantNames,TenantStartDates))=DAY(ZV$4)),IF((LOOKUP($F19,TenantNames,TenantEndDates)-ZV$4)&lt;=31,LOOKUP($F19,TenantNames,TenantTotalRevenues)-SUM($JA19:ZU19),LOOKUP($F19,TenantNames,TenantMonthlyRents)),IF(AND((SUMIF($G$4:AHB$4,"&lt;"&amp;ZV$4,$G19:AHB19))&gt;SUMIFS(TransactionAmounts,TenantSources,$F19,'Filtered Data'!$C$2:$C23,"&lt;"&amp;ZV$4),ZV$4&lt;TODAY()),"Late","Occupied")),)))</f>
        <v/>
      </c>
      <c r="ZW19" s="33" t="str">
        <f>IF(ISBLANK($F19),,IF(TODAY()=ZW$4,"Today",IF(AND(LOOKUP($F19,TenantNames,TenantStartDates)&lt;=ZW$4,LOOKUP($F19,TenantNames,TenantEndDates)&gt;=ZW$4),IF(OR(AND(DAY(LOOKUP($F19,TenantNames,TenantStartDates))&gt;28,DAY(EOMONTH(ZW$4,0))=28,DAY(ZW$4)=28),AND(DAY(LOOKUP($F19,TenantNames,TenantStartDates))&gt;30,DAY(EOMONTH(ZW$4,0))=30,DAY(ZW$4)=30),DAY(LOOKUP($F19,TenantNames,TenantStartDates))=DAY(ZW$4)),IF((LOOKUP($F19,TenantNames,TenantEndDates)-ZW$4)&lt;=31,LOOKUP($F19,TenantNames,TenantTotalRevenues)-SUM($JA19:ZV19),LOOKUP($F19,TenantNames,TenantMonthlyRents)),IF(AND((SUMIF($G$4:AHB$4,"&lt;"&amp;ZW$4,$G19:AHB19))&gt;SUMIFS(TransactionAmounts,TenantSources,$F19,'Filtered Data'!$C$2:$C23,"&lt;"&amp;ZW$4),ZW$4&lt;TODAY()),"Late","Occupied")),)))</f>
        <v/>
      </c>
      <c r="ZX19" s="33" t="str">
        <f>IF(ISBLANK($F19),,IF(TODAY()=ZX$4,"Today",IF(AND(LOOKUP($F19,TenantNames,TenantStartDates)&lt;=ZX$4,LOOKUP($F19,TenantNames,TenantEndDates)&gt;=ZX$4),IF(OR(AND(DAY(LOOKUP($F19,TenantNames,TenantStartDates))&gt;28,DAY(EOMONTH(ZX$4,0))=28,DAY(ZX$4)=28),AND(DAY(LOOKUP($F19,TenantNames,TenantStartDates))&gt;30,DAY(EOMONTH(ZX$4,0))=30,DAY(ZX$4)=30),DAY(LOOKUP($F19,TenantNames,TenantStartDates))=DAY(ZX$4)),IF((LOOKUP($F19,TenantNames,TenantEndDates)-ZX$4)&lt;=31,LOOKUP($F19,TenantNames,TenantTotalRevenues)-SUM($JA19:ZW19),LOOKUP($F19,TenantNames,TenantMonthlyRents)),IF(AND((SUMIF($G$4:AHB$4,"&lt;"&amp;ZX$4,$G19:AHB19))&gt;SUMIFS(TransactionAmounts,TenantSources,$F19,'Filtered Data'!$C$2:$C23,"&lt;"&amp;ZX$4),ZX$4&lt;TODAY()),"Late","Occupied")),)))</f>
        <v/>
      </c>
      <c r="ZY19" s="33" t="str">
        <f>IF(ISBLANK($F19),,IF(TODAY()=ZY$4,"Today",IF(AND(LOOKUP($F19,TenantNames,TenantStartDates)&lt;=ZY$4,LOOKUP($F19,TenantNames,TenantEndDates)&gt;=ZY$4),IF(OR(AND(DAY(LOOKUP($F19,TenantNames,TenantStartDates))&gt;28,DAY(EOMONTH(ZY$4,0))=28,DAY(ZY$4)=28),AND(DAY(LOOKUP($F19,TenantNames,TenantStartDates))&gt;30,DAY(EOMONTH(ZY$4,0))=30,DAY(ZY$4)=30),DAY(LOOKUP($F19,TenantNames,TenantStartDates))=DAY(ZY$4)),IF((LOOKUP($F19,TenantNames,TenantEndDates)-ZY$4)&lt;=31,LOOKUP($F19,TenantNames,TenantTotalRevenues)-SUM($JA19:ZX19),LOOKUP($F19,TenantNames,TenantMonthlyRents)),IF(AND((SUMIF($G$4:AHB$4,"&lt;"&amp;ZY$4,$G19:AHB19))&gt;SUMIFS(TransactionAmounts,TenantSources,$F19,'Filtered Data'!$C$2:$C23,"&lt;"&amp;ZY$4),ZY$4&lt;TODAY()),"Late","Occupied")),)))</f>
        <v/>
      </c>
      <c r="ZZ19" s="33" t="str">
        <f>IF(ISBLANK($F19),,IF(TODAY()=ZZ$4,"Today",IF(AND(LOOKUP($F19,TenantNames,TenantStartDates)&lt;=ZZ$4,LOOKUP($F19,TenantNames,TenantEndDates)&gt;=ZZ$4),IF(OR(AND(DAY(LOOKUP($F19,TenantNames,TenantStartDates))&gt;28,DAY(EOMONTH(ZZ$4,0))=28,DAY(ZZ$4)=28),AND(DAY(LOOKUP($F19,TenantNames,TenantStartDates))&gt;30,DAY(EOMONTH(ZZ$4,0))=30,DAY(ZZ$4)=30),DAY(LOOKUP($F19,TenantNames,TenantStartDates))=DAY(ZZ$4)),IF((LOOKUP($F19,TenantNames,TenantEndDates)-ZZ$4)&lt;=31,LOOKUP($F19,TenantNames,TenantTotalRevenues)-SUM($JA19:ZY19),LOOKUP($F19,TenantNames,TenantMonthlyRents)),IF(AND((SUMIF($G$4:AHB$4,"&lt;"&amp;ZZ$4,$G19:AHB19))&gt;SUMIFS(TransactionAmounts,TenantSources,$F19,'Filtered Data'!$C$2:$C23,"&lt;"&amp;ZZ$4),ZZ$4&lt;TODAY()),"Late","Occupied")),)))</f>
        <v/>
      </c>
      <c r="AAA19" s="33" t="str">
        <f>IF(ISBLANK($F19),,IF(TODAY()=AAA$4,"Today",IF(AND(LOOKUP($F19,TenantNames,TenantStartDates)&lt;=AAA$4,LOOKUP($F19,TenantNames,TenantEndDates)&gt;=AAA$4),IF(OR(AND(DAY(LOOKUP($F19,TenantNames,TenantStartDates))&gt;28,DAY(EOMONTH(AAA$4,0))=28,DAY(AAA$4)=28),AND(DAY(LOOKUP($F19,TenantNames,TenantStartDates))&gt;30,DAY(EOMONTH(AAA$4,0))=30,DAY(AAA$4)=30),DAY(LOOKUP($F19,TenantNames,TenantStartDates))=DAY(AAA$4)),IF((LOOKUP($F19,TenantNames,TenantEndDates)-AAA$4)&lt;=31,LOOKUP($F19,TenantNames,TenantTotalRevenues)-SUM($JA19:ZZ19),LOOKUP($F19,TenantNames,TenantMonthlyRents)),IF(AND((SUMIF($G$4:AHB$4,"&lt;"&amp;AAA$4,$G19:AHB19))&gt;SUMIFS(TransactionAmounts,TenantSources,$F19,'Filtered Data'!$C$2:$C23,"&lt;"&amp;AAA$4),AAA$4&lt;TODAY()),"Late","Occupied")),)))</f>
        <v/>
      </c>
      <c r="AAB19" s="33" t="str">
        <f>IF(ISBLANK($F19),,IF(TODAY()=AAB$4,"Today",IF(AND(LOOKUP($F19,TenantNames,TenantStartDates)&lt;=AAB$4,LOOKUP($F19,TenantNames,TenantEndDates)&gt;=AAB$4),IF(OR(AND(DAY(LOOKUP($F19,TenantNames,TenantStartDates))&gt;28,DAY(EOMONTH(AAB$4,0))=28,DAY(AAB$4)=28),AND(DAY(LOOKUP($F19,TenantNames,TenantStartDates))&gt;30,DAY(EOMONTH(AAB$4,0))=30,DAY(AAB$4)=30),DAY(LOOKUP($F19,TenantNames,TenantStartDates))=DAY(AAB$4)),IF((LOOKUP($F19,TenantNames,TenantEndDates)-AAB$4)&lt;=31,LOOKUP($F19,TenantNames,TenantTotalRevenues)-SUM($JA19:AAA19),LOOKUP($F19,TenantNames,TenantMonthlyRents)),IF(AND((SUMIF($G$4:AHB$4,"&lt;"&amp;AAB$4,$G19:AHB19))&gt;SUMIFS(TransactionAmounts,TenantSources,$F19,'Filtered Data'!$C$2:$C23,"&lt;"&amp;AAB$4),AAB$4&lt;TODAY()),"Late","Occupied")),)))</f>
        <v/>
      </c>
      <c r="AAC19" s="33" t="str">
        <f>IF(ISBLANK($F19),,IF(TODAY()=AAC$4,"Today",IF(AND(LOOKUP($F19,TenantNames,TenantStartDates)&lt;=AAC$4,LOOKUP($F19,TenantNames,TenantEndDates)&gt;=AAC$4),IF(OR(AND(DAY(LOOKUP($F19,TenantNames,TenantStartDates))&gt;28,DAY(EOMONTH(AAC$4,0))=28,DAY(AAC$4)=28),AND(DAY(LOOKUP($F19,TenantNames,TenantStartDates))&gt;30,DAY(EOMONTH(AAC$4,0))=30,DAY(AAC$4)=30),DAY(LOOKUP($F19,TenantNames,TenantStartDates))=DAY(AAC$4)),IF((LOOKUP($F19,TenantNames,TenantEndDates)-AAC$4)&lt;=31,LOOKUP($F19,TenantNames,TenantTotalRevenues)-SUM($JA19:AAB19),LOOKUP($F19,TenantNames,TenantMonthlyRents)),IF(AND((SUMIF($G$4:AHB$4,"&lt;"&amp;AAC$4,$G19:AHB19))&gt;SUMIFS(TransactionAmounts,TenantSources,$F19,'Filtered Data'!$C$2:$C23,"&lt;"&amp;AAC$4),AAC$4&lt;TODAY()),"Late","Occupied")),)))</f>
        <v/>
      </c>
      <c r="AAD19" s="33" t="str">
        <f>IF(ISBLANK($F19),,IF(TODAY()=AAD$4,"Today",IF(AND(LOOKUP($F19,TenantNames,TenantStartDates)&lt;=AAD$4,LOOKUP($F19,TenantNames,TenantEndDates)&gt;=AAD$4),IF(OR(AND(DAY(LOOKUP($F19,TenantNames,TenantStartDates))&gt;28,DAY(EOMONTH(AAD$4,0))=28,DAY(AAD$4)=28),AND(DAY(LOOKUP($F19,TenantNames,TenantStartDates))&gt;30,DAY(EOMONTH(AAD$4,0))=30,DAY(AAD$4)=30),DAY(LOOKUP($F19,TenantNames,TenantStartDates))=DAY(AAD$4)),IF((LOOKUP($F19,TenantNames,TenantEndDates)-AAD$4)&lt;=31,LOOKUP($F19,TenantNames,TenantTotalRevenues)-SUM($JA19:AAC19),LOOKUP($F19,TenantNames,TenantMonthlyRents)),IF(AND((SUMIF($G$4:AHB$4,"&lt;"&amp;AAD$4,$G19:AHB19))&gt;SUMIFS(TransactionAmounts,TenantSources,$F19,'Filtered Data'!$C$2:$C23,"&lt;"&amp;AAD$4),AAD$4&lt;TODAY()),"Late","Occupied")),)))</f>
        <v/>
      </c>
      <c r="AAE19" s="33" t="str">
        <f>IF(ISBLANK($F19),,IF(TODAY()=AAE$4,"Today",IF(AND(LOOKUP($F19,TenantNames,TenantStartDates)&lt;=AAE$4,LOOKUP($F19,TenantNames,TenantEndDates)&gt;=AAE$4),IF(OR(AND(DAY(LOOKUP($F19,TenantNames,TenantStartDates))&gt;28,DAY(EOMONTH(AAE$4,0))=28,DAY(AAE$4)=28),AND(DAY(LOOKUP($F19,TenantNames,TenantStartDates))&gt;30,DAY(EOMONTH(AAE$4,0))=30,DAY(AAE$4)=30),DAY(LOOKUP($F19,TenantNames,TenantStartDates))=DAY(AAE$4)),IF((LOOKUP($F19,TenantNames,TenantEndDates)-AAE$4)&lt;=31,LOOKUP($F19,TenantNames,TenantTotalRevenues)-SUM($JA19:AAD19),LOOKUP($F19,TenantNames,TenantMonthlyRents)),IF(AND((SUMIF($G$4:AHB$4,"&lt;"&amp;AAE$4,$G19:AHB19))&gt;SUMIFS(TransactionAmounts,TenantSources,$F19,'Filtered Data'!$C$2:$C23,"&lt;"&amp;AAE$4),AAE$4&lt;TODAY()),"Late","Occupied")),)))</f>
        <v/>
      </c>
      <c r="AAF19" s="33" t="str">
        <f>IF(ISBLANK($F19),,IF(TODAY()=AAF$4,"Today",IF(AND(LOOKUP($F19,TenantNames,TenantStartDates)&lt;=AAF$4,LOOKUP($F19,TenantNames,TenantEndDates)&gt;=AAF$4),IF(OR(AND(DAY(LOOKUP($F19,TenantNames,TenantStartDates))&gt;28,DAY(EOMONTH(AAF$4,0))=28,DAY(AAF$4)=28),AND(DAY(LOOKUP($F19,TenantNames,TenantStartDates))&gt;30,DAY(EOMONTH(AAF$4,0))=30,DAY(AAF$4)=30),DAY(LOOKUP($F19,TenantNames,TenantStartDates))=DAY(AAF$4)),IF((LOOKUP($F19,TenantNames,TenantEndDates)-AAF$4)&lt;=31,LOOKUP($F19,TenantNames,TenantTotalRevenues)-SUM($JA19:AAE19),LOOKUP($F19,TenantNames,TenantMonthlyRents)),IF(AND((SUMIF($G$4:AHB$4,"&lt;"&amp;AAF$4,$G19:AHB19))&gt;SUMIFS(TransactionAmounts,TenantSources,$F19,'Filtered Data'!$C$2:$C23,"&lt;"&amp;AAF$4),AAF$4&lt;TODAY()),"Late","Occupied")),)))</f>
        <v/>
      </c>
      <c r="AAG19" s="33" t="str">
        <f>IF(ISBLANK($F19),,IF(TODAY()=AAG$4,"Today",IF(AND(LOOKUP($F19,TenantNames,TenantStartDates)&lt;=AAG$4,LOOKUP($F19,TenantNames,TenantEndDates)&gt;=AAG$4),IF(OR(AND(DAY(LOOKUP($F19,TenantNames,TenantStartDates))&gt;28,DAY(EOMONTH(AAG$4,0))=28,DAY(AAG$4)=28),AND(DAY(LOOKUP($F19,TenantNames,TenantStartDates))&gt;30,DAY(EOMONTH(AAG$4,0))=30,DAY(AAG$4)=30),DAY(LOOKUP($F19,TenantNames,TenantStartDates))=DAY(AAG$4)),IF((LOOKUP($F19,TenantNames,TenantEndDates)-AAG$4)&lt;=31,LOOKUP($F19,TenantNames,TenantTotalRevenues)-SUM($JA19:AAF19),LOOKUP($F19,TenantNames,TenantMonthlyRents)),IF(AND((SUMIF($G$4:AHB$4,"&lt;"&amp;AAG$4,$G19:AHB19))&gt;SUMIFS(TransactionAmounts,TenantSources,$F19,'Filtered Data'!$C$2:$C23,"&lt;"&amp;AAG$4),AAG$4&lt;TODAY()),"Late","Occupied")),)))</f>
        <v/>
      </c>
      <c r="AAH19" s="33" t="str">
        <f>IF(ISBLANK($F19),,IF(TODAY()=AAH$4,"Today",IF(AND(LOOKUP($F19,TenantNames,TenantStartDates)&lt;=AAH$4,LOOKUP($F19,TenantNames,TenantEndDates)&gt;=AAH$4),IF(OR(AND(DAY(LOOKUP($F19,TenantNames,TenantStartDates))&gt;28,DAY(EOMONTH(AAH$4,0))=28,DAY(AAH$4)=28),AND(DAY(LOOKUP($F19,TenantNames,TenantStartDates))&gt;30,DAY(EOMONTH(AAH$4,0))=30,DAY(AAH$4)=30),DAY(LOOKUP($F19,TenantNames,TenantStartDates))=DAY(AAH$4)),IF((LOOKUP($F19,TenantNames,TenantEndDates)-AAH$4)&lt;=31,LOOKUP($F19,TenantNames,TenantTotalRevenues)-SUM($JA19:AAG19),LOOKUP($F19,TenantNames,TenantMonthlyRents)),IF(AND((SUMIF($G$4:AHB$4,"&lt;"&amp;AAH$4,$G19:AHB19))&gt;SUMIFS(TransactionAmounts,TenantSources,$F19,'Filtered Data'!$C$2:$C23,"&lt;"&amp;AAH$4),AAH$4&lt;TODAY()),"Late","Occupied")),)))</f>
        <v/>
      </c>
      <c r="AAI19" s="33" t="str">
        <f>IF(ISBLANK($F19),,IF(TODAY()=AAI$4,"Today",IF(AND(LOOKUP($F19,TenantNames,TenantStartDates)&lt;=AAI$4,LOOKUP($F19,TenantNames,TenantEndDates)&gt;=AAI$4),IF(OR(AND(DAY(LOOKUP($F19,TenantNames,TenantStartDates))&gt;28,DAY(EOMONTH(AAI$4,0))=28,DAY(AAI$4)=28),AND(DAY(LOOKUP($F19,TenantNames,TenantStartDates))&gt;30,DAY(EOMONTH(AAI$4,0))=30,DAY(AAI$4)=30),DAY(LOOKUP($F19,TenantNames,TenantStartDates))=DAY(AAI$4)),IF((LOOKUP($F19,TenantNames,TenantEndDates)-AAI$4)&lt;=31,LOOKUP($F19,TenantNames,TenantTotalRevenues)-SUM($JA19:AAH19),LOOKUP($F19,TenantNames,TenantMonthlyRents)),IF(AND((SUMIF($G$4:AHB$4,"&lt;"&amp;AAI$4,$G19:AHB19))&gt;SUMIFS(TransactionAmounts,TenantSources,$F19,'Filtered Data'!$C$2:$C23,"&lt;"&amp;AAI$4),AAI$4&lt;TODAY()),"Late","Occupied")),)))</f>
        <v/>
      </c>
      <c r="AAJ19" s="33" t="str">
        <f>IF(ISBLANK($F19),,IF(TODAY()=AAJ$4,"Today",IF(AND(LOOKUP($F19,TenantNames,TenantStartDates)&lt;=AAJ$4,LOOKUP($F19,TenantNames,TenantEndDates)&gt;=AAJ$4),IF(OR(AND(DAY(LOOKUP($F19,TenantNames,TenantStartDates))&gt;28,DAY(EOMONTH(AAJ$4,0))=28,DAY(AAJ$4)=28),AND(DAY(LOOKUP($F19,TenantNames,TenantStartDates))&gt;30,DAY(EOMONTH(AAJ$4,0))=30,DAY(AAJ$4)=30),DAY(LOOKUP($F19,TenantNames,TenantStartDates))=DAY(AAJ$4)),IF((LOOKUP($F19,TenantNames,TenantEndDates)-AAJ$4)&lt;=31,LOOKUP($F19,TenantNames,TenantTotalRevenues)-SUM($JA19:AAI19),LOOKUP($F19,TenantNames,TenantMonthlyRents)),IF(AND((SUMIF($G$4:AHB$4,"&lt;"&amp;AAJ$4,$G19:AHB19))&gt;SUMIFS(TransactionAmounts,TenantSources,$F19,'Filtered Data'!$C$2:$C23,"&lt;"&amp;AAJ$4),AAJ$4&lt;TODAY()),"Late","Occupied")),)))</f>
        <v/>
      </c>
      <c r="AAK19" s="33" t="str">
        <f>IF(ISBLANK($F19),,IF(TODAY()=AAK$4,"Today",IF(AND(LOOKUP($F19,TenantNames,TenantStartDates)&lt;=AAK$4,LOOKUP($F19,TenantNames,TenantEndDates)&gt;=AAK$4),IF(OR(AND(DAY(LOOKUP($F19,TenantNames,TenantStartDates))&gt;28,DAY(EOMONTH(AAK$4,0))=28,DAY(AAK$4)=28),AND(DAY(LOOKUP($F19,TenantNames,TenantStartDates))&gt;30,DAY(EOMONTH(AAK$4,0))=30,DAY(AAK$4)=30),DAY(LOOKUP($F19,TenantNames,TenantStartDates))=DAY(AAK$4)),IF((LOOKUP($F19,TenantNames,TenantEndDates)-AAK$4)&lt;=31,LOOKUP($F19,TenantNames,TenantTotalRevenues)-SUM($JA19:AAJ19),LOOKUP($F19,TenantNames,TenantMonthlyRents)),IF(AND((SUMIF($G$4:AHB$4,"&lt;"&amp;AAK$4,$G19:AHB19))&gt;SUMIFS(TransactionAmounts,TenantSources,$F19,'Filtered Data'!$C$2:$C23,"&lt;"&amp;AAK$4),AAK$4&lt;TODAY()),"Late","Occupied")),)))</f>
        <v/>
      </c>
      <c r="AAL19" s="33" t="str">
        <f>IF(ISBLANK($F19),,IF(TODAY()=AAL$4,"Today",IF(AND(LOOKUP($F19,TenantNames,TenantStartDates)&lt;=AAL$4,LOOKUP($F19,TenantNames,TenantEndDates)&gt;=AAL$4),IF(OR(AND(DAY(LOOKUP($F19,TenantNames,TenantStartDates))&gt;28,DAY(EOMONTH(AAL$4,0))=28,DAY(AAL$4)=28),AND(DAY(LOOKUP($F19,TenantNames,TenantStartDates))&gt;30,DAY(EOMONTH(AAL$4,0))=30,DAY(AAL$4)=30),DAY(LOOKUP($F19,TenantNames,TenantStartDates))=DAY(AAL$4)),IF((LOOKUP($F19,TenantNames,TenantEndDates)-AAL$4)&lt;=31,LOOKUP($F19,TenantNames,TenantTotalRevenues)-SUM($JA19:AAK19),LOOKUP($F19,TenantNames,TenantMonthlyRents)),IF(AND((SUMIF($G$4:AHB$4,"&lt;"&amp;AAL$4,$G19:AHB19))&gt;SUMIFS(TransactionAmounts,TenantSources,$F19,'Filtered Data'!$C$2:$C23,"&lt;"&amp;AAL$4),AAL$4&lt;TODAY()),"Late","Occupied")),)))</f>
        <v/>
      </c>
      <c r="AAM19" s="33" t="str">
        <f>IF(ISBLANK($F19),,IF(TODAY()=AAM$4,"Today",IF(AND(LOOKUP($F19,TenantNames,TenantStartDates)&lt;=AAM$4,LOOKUP($F19,TenantNames,TenantEndDates)&gt;=AAM$4),IF(OR(AND(DAY(LOOKUP($F19,TenantNames,TenantStartDates))&gt;28,DAY(EOMONTH(AAM$4,0))=28,DAY(AAM$4)=28),AND(DAY(LOOKUP($F19,TenantNames,TenantStartDates))&gt;30,DAY(EOMONTH(AAM$4,0))=30,DAY(AAM$4)=30),DAY(LOOKUP($F19,TenantNames,TenantStartDates))=DAY(AAM$4)),IF((LOOKUP($F19,TenantNames,TenantEndDates)-AAM$4)&lt;=31,LOOKUP($F19,TenantNames,TenantTotalRevenues)-SUM($JA19:AAL19),LOOKUP($F19,TenantNames,TenantMonthlyRents)),IF(AND((SUMIF($G$4:AHB$4,"&lt;"&amp;AAM$4,$G19:AHB19))&gt;SUMIFS(TransactionAmounts,TenantSources,$F19,'Filtered Data'!$C$2:$C23,"&lt;"&amp;AAM$4),AAM$4&lt;TODAY()),"Late","Occupied")),)))</f>
        <v/>
      </c>
      <c r="AAN19" s="33" t="str">
        <f>IF(ISBLANK($F19),,IF(TODAY()=AAN$4,"Today",IF(AND(LOOKUP($F19,TenantNames,TenantStartDates)&lt;=AAN$4,LOOKUP($F19,TenantNames,TenantEndDates)&gt;=AAN$4),IF(OR(AND(DAY(LOOKUP($F19,TenantNames,TenantStartDates))&gt;28,DAY(EOMONTH(AAN$4,0))=28,DAY(AAN$4)=28),AND(DAY(LOOKUP($F19,TenantNames,TenantStartDates))&gt;30,DAY(EOMONTH(AAN$4,0))=30,DAY(AAN$4)=30),DAY(LOOKUP($F19,TenantNames,TenantStartDates))=DAY(AAN$4)),IF((LOOKUP($F19,TenantNames,TenantEndDates)-AAN$4)&lt;=31,LOOKUP($F19,TenantNames,TenantTotalRevenues)-SUM($JA19:AAM19),LOOKUP($F19,TenantNames,TenantMonthlyRents)),IF(AND((SUMIF($G$4:AHB$4,"&lt;"&amp;AAN$4,$G19:AHB19))&gt;SUMIFS(TransactionAmounts,TenantSources,$F19,'Filtered Data'!$C$2:$C23,"&lt;"&amp;AAN$4),AAN$4&lt;TODAY()),"Late","Occupied")),)))</f>
        <v/>
      </c>
      <c r="AAO19" s="33" t="str">
        <f>IF(ISBLANK($F19),,IF(TODAY()=AAO$4,"Today",IF(AND(LOOKUP($F19,TenantNames,TenantStartDates)&lt;=AAO$4,LOOKUP($F19,TenantNames,TenantEndDates)&gt;=AAO$4),IF(OR(AND(DAY(LOOKUP($F19,TenantNames,TenantStartDates))&gt;28,DAY(EOMONTH(AAO$4,0))=28,DAY(AAO$4)=28),AND(DAY(LOOKUP($F19,TenantNames,TenantStartDates))&gt;30,DAY(EOMONTH(AAO$4,0))=30,DAY(AAO$4)=30),DAY(LOOKUP($F19,TenantNames,TenantStartDates))=DAY(AAO$4)),IF((LOOKUP($F19,TenantNames,TenantEndDates)-AAO$4)&lt;=31,LOOKUP($F19,TenantNames,TenantTotalRevenues)-SUM($JA19:AAN19),LOOKUP($F19,TenantNames,TenantMonthlyRents)),IF(AND((SUMIF($G$4:AHB$4,"&lt;"&amp;AAO$4,$G19:AHB19))&gt;SUMIFS(TransactionAmounts,TenantSources,$F19,'Filtered Data'!$C$2:$C23,"&lt;"&amp;AAO$4),AAO$4&lt;TODAY()),"Late","Occupied")),)))</f>
        <v/>
      </c>
      <c r="AAP19" s="33" t="str">
        <f>IF(ISBLANK($F19),,IF(TODAY()=AAP$4,"Today",IF(AND(LOOKUP($F19,TenantNames,TenantStartDates)&lt;=AAP$4,LOOKUP($F19,TenantNames,TenantEndDates)&gt;=AAP$4),IF(OR(AND(DAY(LOOKUP($F19,TenantNames,TenantStartDates))&gt;28,DAY(EOMONTH(AAP$4,0))=28,DAY(AAP$4)=28),AND(DAY(LOOKUP($F19,TenantNames,TenantStartDates))&gt;30,DAY(EOMONTH(AAP$4,0))=30,DAY(AAP$4)=30),DAY(LOOKUP($F19,TenantNames,TenantStartDates))=DAY(AAP$4)),IF((LOOKUP($F19,TenantNames,TenantEndDates)-AAP$4)&lt;=31,LOOKUP($F19,TenantNames,TenantTotalRevenues)-SUM($JA19:AAO19),LOOKUP($F19,TenantNames,TenantMonthlyRents)),IF(AND((SUMIF($G$4:AHB$4,"&lt;"&amp;AAP$4,$G19:AHB19))&gt;SUMIFS(TransactionAmounts,TenantSources,$F19,'Filtered Data'!$C$2:$C23,"&lt;"&amp;AAP$4),AAP$4&lt;TODAY()),"Late","Occupied")),)))</f>
        <v/>
      </c>
      <c r="AAQ19" s="33" t="str">
        <f>IF(ISBLANK($F19),,IF(TODAY()=AAQ$4,"Today",IF(AND(LOOKUP($F19,TenantNames,TenantStartDates)&lt;=AAQ$4,LOOKUP($F19,TenantNames,TenantEndDates)&gt;=AAQ$4),IF(OR(AND(DAY(LOOKUP($F19,TenantNames,TenantStartDates))&gt;28,DAY(EOMONTH(AAQ$4,0))=28,DAY(AAQ$4)=28),AND(DAY(LOOKUP($F19,TenantNames,TenantStartDates))&gt;30,DAY(EOMONTH(AAQ$4,0))=30,DAY(AAQ$4)=30),DAY(LOOKUP($F19,TenantNames,TenantStartDates))=DAY(AAQ$4)),IF((LOOKUP($F19,TenantNames,TenantEndDates)-AAQ$4)&lt;=31,LOOKUP($F19,TenantNames,TenantTotalRevenues)-SUM($JA19:AAP19),LOOKUP($F19,TenantNames,TenantMonthlyRents)),IF(AND((SUMIF($G$4:AHB$4,"&lt;"&amp;AAQ$4,$G19:AHB19))&gt;SUMIFS(TransactionAmounts,TenantSources,$F19,'Filtered Data'!$C$2:$C23,"&lt;"&amp;AAQ$4),AAQ$4&lt;TODAY()),"Late","Occupied")),)))</f>
        <v/>
      </c>
      <c r="AAR19" s="33" t="str">
        <f>IF(ISBLANK($F19),,IF(TODAY()=AAR$4,"Today",IF(AND(LOOKUP($F19,TenantNames,TenantStartDates)&lt;=AAR$4,LOOKUP($F19,TenantNames,TenantEndDates)&gt;=AAR$4),IF(OR(AND(DAY(LOOKUP($F19,TenantNames,TenantStartDates))&gt;28,DAY(EOMONTH(AAR$4,0))=28,DAY(AAR$4)=28),AND(DAY(LOOKUP($F19,TenantNames,TenantStartDates))&gt;30,DAY(EOMONTH(AAR$4,0))=30,DAY(AAR$4)=30),DAY(LOOKUP($F19,TenantNames,TenantStartDates))=DAY(AAR$4)),IF((LOOKUP($F19,TenantNames,TenantEndDates)-AAR$4)&lt;=31,LOOKUP($F19,TenantNames,TenantTotalRevenues)-SUM($JA19:AAQ19),LOOKUP($F19,TenantNames,TenantMonthlyRents)),IF(AND((SUMIF($G$4:AHB$4,"&lt;"&amp;AAR$4,$G19:AHB19))&gt;SUMIFS(TransactionAmounts,TenantSources,$F19,'Filtered Data'!$C$2:$C23,"&lt;"&amp;AAR$4),AAR$4&lt;TODAY()),"Late","Occupied")),)))</f>
        <v/>
      </c>
      <c r="AAS19" s="33" t="str">
        <f>IF(ISBLANK($F19),,IF(TODAY()=AAS$4,"Today",IF(AND(LOOKUP($F19,TenantNames,TenantStartDates)&lt;=AAS$4,LOOKUP($F19,TenantNames,TenantEndDates)&gt;=AAS$4),IF(OR(AND(DAY(LOOKUP($F19,TenantNames,TenantStartDates))&gt;28,DAY(EOMONTH(AAS$4,0))=28,DAY(AAS$4)=28),AND(DAY(LOOKUP($F19,TenantNames,TenantStartDates))&gt;30,DAY(EOMONTH(AAS$4,0))=30,DAY(AAS$4)=30),DAY(LOOKUP($F19,TenantNames,TenantStartDates))=DAY(AAS$4)),IF((LOOKUP($F19,TenantNames,TenantEndDates)-AAS$4)&lt;=31,LOOKUP($F19,TenantNames,TenantTotalRevenues)-SUM($JA19:AAR19),LOOKUP($F19,TenantNames,TenantMonthlyRents)),IF(AND((SUMIF($G$4:AHB$4,"&lt;"&amp;AAS$4,$G19:AHB19))&gt;SUMIFS(TransactionAmounts,TenantSources,$F19,'Filtered Data'!$C$2:$C23,"&lt;"&amp;AAS$4),AAS$4&lt;TODAY()),"Late","Occupied")),)))</f>
        <v/>
      </c>
      <c r="AAT19" s="33" t="str">
        <f>IF(ISBLANK($F19),,IF(TODAY()=AAT$4,"Today",IF(AND(LOOKUP($F19,TenantNames,TenantStartDates)&lt;=AAT$4,LOOKUP($F19,TenantNames,TenantEndDates)&gt;=AAT$4),IF(OR(AND(DAY(LOOKUP($F19,TenantNames,TenantStartDates))&gt;28,DAY(EOMONTH(AAT$4,0))=28,DAY(AAT$4)=28),AND(DAY(LOOKUP($F19,TenantNames,TenantStartDates))&gt;30,DAY(EOMONTH(AAT$4,0))=30,DAY(AAT$4)=30),DAY(LOOKUP($F19,TenantNames,TenantStartDates))=DAY(AAT$4)),IF((LOOKUP($F19,TenantNames,TenantEndDates)-AAT$4)&lt;=31,LOOKUP($F19,TenantNames,TenantTotalRevenues)-SUM($JA19:AAS19),LOOKUP($F19,TenantNames,TenantMonthlyRents)),IF(AND((SUMIF($G$4:AHB$4,"&lt;"&amp;AAT$4,$G19:AHB19))&gt;SUMIFS(TransactionAmounts,TenantSources,$F19,'Filtered Data'!$C$2:$C23,"&lt;"&amp;AAT$4),AAT$4&lt;TODAY()),"Late","Occupied")),)))</f>
        <v/>
      </c>
      <c r="AAU19" s="33" t="str">
        <f>IF(ISBLANK($F19),,IF(TODAY()=AAU$4,"Today",IF(AND(LOOKUP($F19,TenantNames,TenantStartDates)&lt;=AAU$4,LOOKUP($F19,TenantNames,TenantEndDates)&gt;=AAU$4),IF(OR(AND(DAY(LOOKUP($F19,TenantNames,TenantStartDates))&gt;28,DAY(EOMONTH(AAU$4,0))=28,DAY(AAU$4)=28),AND(DAY(LOOKUP($F19,TenantNames,TenantStartDates))&gt;30,DAY(EOMONTH(AAU$4,0))=30,DAY(AAU$4)=30),DAY(LOOKUP($F19,TenantNames,TenantStartDates))=DAY(AAU$4)),IF((LOOKUP($F19,TenantNames,TenantEndDates)-AAU$4)&lt;=31,LOOKUP($F19,TenantNames,TenantTotalRevenues)-SUM($JA19:AAT19),LOOKUP($F19,TenantNames,TenantMonthlyRents)),IF(AND((SUMIF($G$4:AHB$4,"&lt;"&amp;AAU$4,$G19:AHB19))&gt;SUMIFS(TransactionAmounts,TenantSources,$F19,'Filtered Data'!$C$2:$C23,"&lt;"&amp;AAU$4),AAU$4&lt;TODAY()),"Late","Occupied")),)))</f>
        <v/>
      </c>
      <c r="AAV19" s="33" t="str">
        <f>IF(ISBLANK($F19),,IF(TODAY()=AAV$4,"Today",IF(AND(LOOKUP($F19,TenantNames,TenantStartDates)&lt;=AAV$4,LOOKUP($F19,TenantNames,TenantEndDates)&gt;=AAV$4),IF(OR(AND(DAY(LOOKUP($F19,TenantNames,TenantStartDates))&gt;28,DAY(EOMONTH(AAV$4,0))=28,DAY(AAV$4)=28),AND(DAY(LOOKUP($F19,TenantNames,TenantStartDates))&gt;30,DAY(EOMONTH(AAV$4,0))=30,DAY(AAV$4)=30),DAY(LOOKUP($F19,TenantNames,TenantStartDates))=DAY(AAV$4)),IF((LOOKUP($F19,TenantNames,TenantEndDates)-AAV$4)&lt;=31,LOOKUP($F19,TenantNames,TenantTotalRevenues)-SUM($JA19:AAU19),LOOKUP($F19,TenantNames,TenantMonthlyRents)),IF(AND((SUMIF($G$4:AHB$4,"&lt;"&amp;AAV$4,$G19:AHB19))&gt;SUMIFS(TransactionAmounts,TenantSources,$F19,'Filtered Data'!$C$2:$C23,"&lt;"&amp;AAV$4),AAV$4&lt;TODAY()),"Late","Occupied")),)))</f>
        <v/>
      </c>
      <c r="AAW19" s="33" t="str">
        <f>IF(ISBLANK($F19),,IF(TODAY()=AAW$4,"Today",IF(AND(LOOKUP($F19,TenantNames,TenantStartDates)&lt;=AAW$4,LOOKUP($F19,TenantNames,TenantEndDates)&gt;=AAW$4),IF(OR(AND(DAY(LOOKUP($F19,TenantNames,TenantStartDates))&gt;28,DAY(EOMONTH(AAW$4,0))=28,DAY(AAW$4)=28),AND(DAY(LOOKUP($F19,TenantNames,TenantStartDates))&gt;30,DAY(EOMONTH(AAW$4,0))=30,DAY(AAW$4)=30),DAY(LOOKUP($F19,TenantNames,TenantStartDates))=DAY(AAW$4)),IF((LOOKUP($F19,TenantNames,TenantEndDates)-AAW$4)&lt;=31,LOOKUP($F19,TenantNames,TenantTotalRevenues)-SUM($JA19:AAV19),LOOKUP($F19,TenantNames,TenantMonthlyRents)),IF(AND((SUMIF($G$4:AHB$4,"&lt;"&amp;AAW$4,$G19:AHB19))&gt;SUMIFS(TransactionAmounts,TenantSources,$F19,'Filtered Data'!$C$2:$C23,"&lt;"&amp;AAW$4),AAW$4&lt;TODAY()),"Late","Occupied")),)))</f>
        <v/>
      </c>
      <c r="AAX19" s="33" t="str">
        <f>IF(ISBLANK($F19),,IF(TODAY()=AAX$4,"Today",IF(AND(LOOKUP($F19,TenantNames,TenantStartDates)&lt;=AAX$4,LOOKUP($F19,TenantNames,TenantEndDates)&gt;=AAX$4),IF(OR(AND(DAY(LOOKUP($F19,TenantNames,TenantStartDates))&gt;28,DAY(EOMONTH(AAX$4,0))=28,DAY(AAX$4)=28),AND(DAY(LOOKUP($F19,TenantNames,TenantStartDates))&gt;30,DAY(EOMONTH(AAX$4,0))=30,DAY(AAX$4)=30),DAY(LOOKUP($F19,TenantNames,TenantStartDates))=DAY(AAX$4)),IF((LOOKUP($F19,TenantNames,TenantEndDates)-AAX$4)&lt;=31,LOOKUP($F19,TenantNames,TenantTotalRevenues)-SUM($JA19:AAW19),LOOKUP($F19,TenantNames,TenantMonthlyRents)),IF(AND((SUMIF($G$4:AHB$4,"&lt;"&amp;AAX$4,$G19:AHB19))&gt;SUMIFS(TransactionAmounts,TenantSources,$F19,'Filtered Data'!$C$2:$C23,"&lt;"&amp;AAX$4),AAX$4&lt;TODAY()),"Late","Occupied")),)))</f>
        <v/>
      </c>
      <c r="AAY19" s="33" t="str">
        <f>IF(ISBLANK($F19),,IF(TODAY()=AAY$4,"Today",IF(AND(LOOKUP($F19,TenantNames,TenantStartDates)&lt;=AAY$4,LOOKUP($F19,TenantNames,TenantEndDates)&gt;=AAY$4),IF(OR(AND(DAY(LOOKUP($F19,TenantNames,TenantStartDates))&gt;28,DAY(EOMONTH(AAY$4,0))=28,DAY(AAY$4)=28),AND(DAY(LOOKUP($F19,TenantNames,TenantStartDates))&gt;30,DAY(EOMONTH(AAY$4,0))=30,DAY(AAY$4)=30),DAY(LOOKUP($F19,TenantNames,TenantStartDates))=DAY(AAY$4)),IF((LOOKUP($F19,TenantNames,TenantEndDates)-AAY$4)&lt;=31,LOOKUP($F19,TenantNames,TenantTotalRevenues)-SUM($JA19:AAX19),LOOKUP($F19,TenantNames,TenantMonthlyRents)),IF(AND((SUMIF($G$4:AHB$4,"&lt;"&amp;AAY$4,$G19:AHB19))&gt;SUMIFS(TransactionAmounts,TenantSources,$F19,'Filtered Data'!$C$2:$C23,"&lt;"&amp;AAY$4),AAY$4&lt;TODAY()),"Late","Occupied")),)))</f>
        <v/>
      </c>
      <c r="AAZ19" s="33" t="str">
        <f>IF(ISBLANK($F19),,IF(TODAY()=AAZ$4,"Today",IF(AND(LOOKUP($F19,TenantNames,TenantStartDates)&lt;=AAZ$4,LOOKUP($F19,TenantNames,TenantEndDates)&gt;=AAZ$4),IF(OR(AND(DAY(LOOKUP($F19,TenantNames,TenantStartDates))&gt;28,DAY(EOMONTH(AAZ$4,0))=28,DAY(AAZ$4)=28),AND(DAY(LOOKUP($F19,TenantNames,TenantStartDates))&gt;30,DAY(EOMONTH(AAZ$4,0))=30,DAY(AAZ$4)=30),DAY(LOOKUP($F19,TenantNames,TenantStartDates))=DAY(AAZ$4)),IF((LOOKUP($F19,TenantNames,TenantEndDates)-AAZ$4)&lt;=31,LOOKUP($F19,TenantNames,TenantTotalRevenues)-SUM($JA19:AAY19),LOOKUP($F19,TenantNames,TenantMonthlyRents)),IF(AND((SUMIF($G$4:AHB$4,"&lt;"&amp;AAZ$4,$G19:AHB19))&gt;SUMIFS(TransactionAmounts,TenantSources,$F19,'Filtered Data'!$C$2:$C23,"&lt;"&amp;AAZ$4),AAZ$4&lt;TODAY()),"Late","Occupied")),)))</f>
        <v/>
      </c>
      <c r="ABA19" s="33" t="str">
        <f>IF(ISBLANK($F19),,IF(TODAY()=ABA$4,"Today",IF(AND(LOOKUP($F19,TenantNames,TenantStartDates)&lt;=ABA$4,LOOKUP($F19,TenantNames,TenantEndDates)&gt;=ABA$4),IF(OR(AND(DAY(LOOKUP($F19,TenantNames,TenantStartDates))&gt;28,DAY(EOMONTH(ABA$4,0))=28,DAY(ABA$4)=28),AND(DAY(LOOKUP($F19,TenantNames,TenantStartDates))&gt;30,DAY(EOMONTH(ABA$4,0))=30,DAY(ABA$4)=30),DAY(LOOKUP($F19,TenantNames,TenantStartDates))=DAY(ABA$4)),IF((LOOKUP($F19,TenantNames,TenantEndDates)-ABA$4)&lt;=31,LOOKUP($F19,TenantNames,TenantTotalRevenues)-SUM($JA19:AAZ19),LOOKUP($F19,TenantNames,TenantMonthlyRents)),IF(AND((SUMIF($G$4:AHB$4,"&lt;"&amp;ABA$4,$G19:AHB19))&gt;SUMIFS(TransactionAmounts,TenantSources,$F19,'Filtered Data'!$C$2:$C23,"&lt;"&amp;ABA$4),ABA$4&lt;TODAY()),"Late","Occupied")),)))</f>
        <v/>
      </c>
      <c r="ABB19" s="33" t="str">
        <f>IF(ISBLANK($F19),,IF(TODAY()=ABB$4,"Today",IF(AND(LOOKUP($F19,TenantNames,TenantStartDates)&lt;=ABB$4,LOOKUP($F19,TenantNames,TenantEndDates)&gt;=ABB$4),IF(OR(AND(DAY(LOOKUP($F19,TenantNames,TenantStartDates))&gt;28,DAY(EOMONTH(ABB$4,0))=28,DAY(ABB$4)=28),AND(DAY(LOOKUP($F19,TenantNames,TenantStartDates))&gt;30,DAY(EOMONTH(ABB$4,0))=30,DAY(ABB$4)=30),DAY(LOOKUP($F19,TenantNames,TenantStartDates))=DAY(ABB$4)),IF((LOOKUP($F19,TenantNames,TenantEndDates)-ABB$4)&lt;=31,LOOKUP($F19,TenantNames,TenantTotalRevenues)-SUM($JA19:ABA19),LOOKUP($F19,TenantNames,TenantMonthlyRents)),IF(AND((SUMIF($G$4:AHB$4,"&lt;"&amp;ABB$4,$G19:AHB19))&gt;SUMIFS(TransactionAmounts,TenantSources,$F19,'Filtered Data'!$C$2:$C23,"&lt;"&amp;ABB$4),ABB$4&lt;TODAY()),"Late","Occupied")),)))</f>
        <v/>
      </c>
      <c r="ABC19" s="33" t="str">
        <f>IF(ISBLANK($F19),,IF(TODAY()=ABC$4,"Today",IF(AND(LOOKUP($F19,TenantNames,TenantStartDates)&lt;=ABC$4,LOOKUP($F19,TenantNames,TenantEndDates)&gt;=ABC$4),IF(OR(AND(DAY(LOOKUP($F19,TenantNames,TenantStartDates))&gt;28,DAY(EOMONTH(ABC$4,0))=28,DAY(ABC$4)=28),AND(DAY(LOOKUP($F19,TenantNames,TenantStartDates))&gt;30,DAY(EOMONTH(ABC$4,0))=30,DAY(ABC$4)=30),DAY(LOOKUP($F19,TenantNames,TenantStartDates))=DAY(ABC$4)),IF((LOOKUP($F19,TenantNames,TenantEndDates)-ABC$4)&lt;=31,LOOKUP($F19,TenantNames,TenantTotalRevenues)-SUM($JA19:ABB19),LOOKUP($F19,TenantNames,TenantMonthlyRents)),IF(AND((SUMIF($G$4:AHB$4,"&lt;"&amp;ABC$4,$G19:AHB19))&gt;SUMIFS(TransactionAmounts,TenantSources,$F19,'Filtered Data'!$C$2:$C23,"&lt;"&amp;ABC$4),ABC$4&lt;TODAY()),"Late","Occupied")),)))</f>
        <v/>
      </c>
      <c r="ABD19" s="33" t="str">
        <f>IF(ISBLANK($F19),,IF(TODAY()=ABD$4,"Today",IF(AND(LOOKUP($F19,TenantNames,TenantStartDates)&lt;=ABD$4,LOOKUP($F19,TenantNames,TenantEndDates)&gt;=ABD$4),IF(OR(AND(DAY(LOOKUP($F19,TenantNames,TenantStartDates))&gt;28,DAY(EOMONTH(ABD$4,0))=28,DAY(ABD$4)=28),AND(DAY(LOOKUP($F19,TenantNames,TenantStartDates))&gt;30,DAY(EOMONTH(ABD$4,0))=30,DAY(ABD$4)=30),DAY(LOOKUP($F19,TenantNames,TenantStartDates))=DAY(ABD$4)),IF((LOOKUP($F19,TenantNames,TenantEndDates)-ABD$4)&lt;=31,LOOKUP($F19,TenantNames,TenantTotalRevenues)-SUM($JA19:ABC19),LOOKUP($F19,TenantNames,TenantMonthlyRents)),IF(AND((SUMIF($G$4:AHB$4,"&lt;"&amp;ABD$4,$G19:AHB19))&gt;SUMIFS(TransactionAmounts,TenantSources,$F19,'Filtered Data'!$C$2:$C23,"&lt;"&amp;ABD$4),ABD$4&lt;TODAY()),"Late","Occupied")),)))</f>
        <v/>
      </c>
      <c r="ABE19" s="33" t="str">
        <f>IF(ISBLANK($F19),,IF(TODAY()=ABE$4,"Today",IF(AND(LOOKUP($F19,TenantNames,TenantStartDates)&lt;=ABE$4,LOOKUP($F19,TenantNames,TenantEndDates)&gt;=ABE$4),IF(OR(AND(DAY(LOOKUP($F19,TenantNames,TenantStartDates))&gt;28,DAY(EOMONTH(ABE$4,0))=28,DAY(ABE$4)=28),AND(DAY(LOOKUP($F19,TenantNames,TenantStartDates))&gt;30,DAY(EOMONTH(ABE$4,0))=30,DAY(ABE$4)=30),DAY(LOOKUP($F19,TenantNames,TenantStartDates))=DAY(ABE$4)),IF((LOOKUP($F19,TenantNames,TenantEndDates)-ABE$4)&lt;=31,LOOKUP($F19,TenantNames,TenantTotalRevenues)-SUM($JA19:ABD19),LOOKUP($F19,TenantNames,TenantMonthlyRents)),IF(AND((SUMIF($G$4:AHB$4,"&lt;"&amp;ABE$4,$G19:AHB19))&gt;SUMIFS(TransactionAmounts,TenantSources,$F19,'Filtered Data'!$C$2:$C23,"&lt;"&amp;ABE$4),ABE$4&lt;TODAY()),"Late","Occupied")),)))</f>
        <v/>
      </c>
      <c r="ABF19" s="33" t="str">
        <f>IF(ISBLANK($F19),,IF(TODAY()=ABF$4,"Today",IF(AND(LOOKUP($F19,TenantNames,TenantStartDates)&lt;=ABF$4,LOOKUP($F19,TenantNames,TenantEndDates)&gt;=ABF$4),IF(OR(AND(DAY(LOOKUP($F19,TenantNames,TenantStartDates))&gt;28,DAY(EOMONTH(ABF$4,0))=28,DAY(ABF$4)=28),AND(DAY(LOOKUP($F19,TenantNames,TenantStartDates))&gt;30,DAY(EOMONTH(ABF$4,0))=30,DAY(ABF$4)=30),DAY(LOOKUP($F19,TenantNames,TenantStartDates))=DAY(ABF$4)),IF((LOOKUP($F19,TenantNames,TenantEndDates)-ABF$4)&lt;=31,LOOKUP($F19,TenantNames,TenantTotalRevenues)-SUM($JA19:ABE19),LOOKUP($F19,TenantNames,TenantMonthlyRents)),IF(AND((SUMIF($G$4:AHB$4,"&lt;"&amp;ABF$4,$G19:AHB19))&gt;SUMIFS(TransactionAmounts,TenantSources,$F19,'Filtered Data'!$C$2:$C23,"&lt;"&amp;ABF$4),ABF$4&lt;TODAY()),"Late","Occupied")),)))</f>
        <v/>
      </c>
      <c r="ABG19" s="33" t="str">
        <f>IF(ISBLANK($F19),,IF(TODAY()=ABG$4,"Today",IF(AND(LOOKUP($F19,TenantNames,TenantStartDates)&lt;=ABG$4,LOOKUP($F19,TenantNames,TenantEndDates)&gt;=ABG$4),IF(OR(AND(DAY(LOOKUP($F19,TenantNames,TenantStartDates))&gt;28,DAY(EOMONTH(ABG$4,0))=28,DAY(ABG$4)=28),AND(DAY(LOOKUP($F19,TenantNames,TenantStartDates))&gt;30,DAY(EOMONTH(ABG$4,0))=30,DAY(ABG$4)=30),DAY(LOOKUP($F19,TenantNames,TenantStartDates))=DAY(ABG$4)),IF((LOOKUP($F19,TenantNames,TenantEndDates)-ABG$4)&lt;=31,LOOKUP($F19,TenantNames,TenantTotalRevenues)-SUM($JA19:ABF19),LOOKUP($F19,TenantNames,TenantMonthlyRents)),IF(AND((SUMIF($G$4:AHB$4,"&lt;"&amp;ABG$4,$G19:AHB19))&gt;SUMIFS(TransactionAmounts,TenantSources,$F19,'Filtered Data'!$C$2:$C23,"&lt;"&amp;ABG$4),ABG$4&lt;TODAY()),"Late","Occupied")),)))</f>
        <v/>
      </c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</row>
    <row r="20" ht="28.5" customHeight="1">
      <c r="A20" s="31"/>
      <c r="B20" s="31"/>
      <c r="C20" s="27"/>
      <c r="D20" s="22" t="str">
        <f t="shared" si="1"/>
        <v/>
      </c>
      <c r="E20" s="22"/>
      <c r="F20" s="2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18"/>
      <c r="JA20" s="33" t="str">
        <f>IF(ISBLANK($F20),,IF(TODAY()=JA$4,"Today",IF(AND(LOOKUP($F20,TenantNames,TenantStartDates)&lt;=JA$4,LOOKUP($F20,TenantNames,TenantEndDates)&gt;=JA$4),IF(OR(AND(DAY(LOOKUP($F20,TenantNames,TenantStartDates))&gt;28,DAY(EOMONTH(JA$4,0))=28,DAY(JA$4)=28),AND(DAY(LOOKUP($F20,TenantNames,TenantStartDates))&gt;30,DAY(EOMONTH(JA$4,0))=30,DAY(JA$4)=30),DAY(LOOKUP($F20,TenantNames,TenantStartDates))=DAY(JA$4)),IF((LOOKUP($F20,TenantNames,TenantEndDates)-JA$4)&lt;=31,LOOKUP($F20,TenantNames,TenantTotalRevenues)-SUM(IZ20:$JA20),LOOKUP($F20,TenantNames,TenantMonthlyRents)),IF(AND((SUMIF($G$4:AHB$4,"&lt;"&amp;JA$4,$G20:AHB20))&gt;SUMIFS(TransactionAmounts,TenantSources,$F20,'Filtered Data'!$C$2:$C23,"&lt;"&amp;JA$4),JA$4&lt;TODAY()),"Late","Occupied")),)))</f>
        <v/>
      </c>
      <c r="JB20" s="33" t="str">
        <f>IF(ISBLANK($F20),,IF(TODAY()=JB$4,"Today",IF(AND(LOOKUP($F20,TenantNames,TenantStartDates)&lt;=JB$4,LOOKUP($F20,TenantNames,TenantEndDates)&gt;=JB$4),IF(OR(AND(DAY(LOOKUP($F20,TenantNames,TenantStartDates))&gt;28,DAY(EOMONTH(JB$4,0))=28,DAY(JB$4)=28),AND(DAY(LOOKUP($F20,TenantNames,TenantStartDates))&gt;30,DAY(EOMONTH(JB$4,0))=30,DAY(JB$4)=30),DAY(LOOKUP($F20,TenantNames,TenantStartDates))=DAY(JB$4)),IF((LOOKUP($F20,TenantNames,TenantEndDates)-JB$4)&lt;=31,LOOKUP($F20,TenantNames,TenantTotalRevenues)-SUM(JA20:$JA20),LOOKUP($F20,TenantNames,TenantMonthlyRents)),IF(AND((SUMIF($G$4:AHB$4,"&lt;"&amp;JB$4,$G20:AHB20))&gt;SUMIFS(TransactionAmounts,TenantSources,$F20,'Filtered Data'!$C$2:$C23,"&lt;"&amp;JB$4),JB$4&lt;TODAY()),"Late","Occupied")),)))</f>
        <v/>
      </c>
      <c r="JC20" s="33" t="str">
        <f>IF(ISBLANK($F20),,IF(TODAY()=JC$4,"Today",IF(AND(LOOKUP($F20,TenantNames,TenantStartDates)&lt;=JC$4,LOOKUP($F20,TenantNames,TenantEndDates)&gt;=JC$4),IF(OR(AND(DAY(LOOKUP($F20,TenantNames,TenantStartDates))&gt;28,DAY(EOMONTH(JC$4,0))=28,DAY(JC$4)=28),AND(DAY(LOOKUP($F20,TenantNames,TenantStartDates))&gt;30,DAY(EOMONTH(JC$4,0))=30,DAY(JC$4)=30),DAY(LOOKUP($F20,TenantNames,TenantStartDates))=DAY(JC$4)),IF((LOOKUP($F20,TenantNames,TenantEndDates)-JC$4)&lt;=31,LOOKUP($F20,TenantNames,TenantTotalRevenues)-SUM($JA20:JB20),LOOKUP($F20,TenantNames,TenantMonthlyRents)),IF(AND((SUMIF($G$4:AHB$4,"&lt;"&amp;JC$4,$G20:AHB20))&gt;SUMIFS(TransactionAmounts,TenantSources,$F20,'Filtered Data'!$C$2:$C23,"&lt;"&amp;JC$4),JC$4&lt;TODAY()),"Late","Occupied")),)))</f>
        <v/>
      </c>
      <c r="JD20" s="33" t="str">
        <f>IF(ISBLANK($F20),,IF(TODAY()=JD$4,"Today",IF(AND(LOOKUP($F20,TenantNames,TenantStartDates)&lt;=JD$4,LOOKUP($F20,TenantNames,TenantEndDates)&gt;=JD$4),IF(OR(AND(DAY(LOOKUP($F20,TenantNames,TenantStartDates))&gt;28,DAY(EOMONTH(JD$4,0))=28,DAY(JD$4)=28),AND(DAY(LOOKUP($F20,TenantNames,TenantStartDates))&gt;30,DAY(EOMONTH(JD$4,0))=30,DAY(JD$4)=30),DAY(LOOKUP($F20,TenantNames,TenantStartDates))=DAY(JD$4)),IF((LOOKUP($F20,TenantNames,TenantEndDates)-JD$4)&lt;=31,LOOKUP($F20,TenantNames,TenantTotalRevenues)-SUM($JA20:JC20),LOOKUP($F20,TenantNames,TenantMonthlyRents)),IF(AND((SUMIF($G$4:AHB$4,"&lt;"&amp;JD$4,$G20:AHB20))&gt;SUMIFS(TransactionAmounts,TenantSources,$F20,'Filtered Data'!$C$2:$C23,"&lt;"&amp;JD$4),JD$4&lt;TODAY()),"Late","Occupied")),)))</f>
        <v/>
      </c>
      <c r="JE20" s="33" t="str">
        <f>IF(ISBLANK($F20),,IF(TODAY()=JE$4,"Today",IF(AND(LOOKUP($F20,TenantNames,TenantStartDates)&lt;=JE$4,LOOKUP($F20,TenantNames,TenantEndDates)&gt;=JE$4),IF(OR(AND(DAY(LOOKUP($F20,TenantNames,TenantStartDates))&gt;28,DAY(EOMONTH(JE$4,0))=28,DAY(JE$4)=28),AND(DAY(LOOKUP($F20,TenantNames,TenantStartDates))&gt;30,DAY(EOMONTH(JE$4,0))=30,DAY(JE$4)=30),DAY(LOOKUP($F20,TenantNames,TenantStartDates))=DAY(JE$4)),IF((LOOKUP($F20,TenantNames,TenantEndDates)-JE$4)&lt;=31,LOOKUP($F20,TenantNames,TenantTotalRevenues)-SUM($JA20:JD20),LOOKUP($F20,TenantNames,TenantMonthlyRents)),IF(AND((SUMIF($G$4:AHB$4,"&lt;"&amp;JE$4,$G20:AHB20))&gt;SUMIFS(TransactionAmounts,TenantSources,$F20,'Filtered Data'!$C$2:$C23,"&lt;"&amp;JE$4),JE$4&lt;TODAY()),"Late","Occupied")),)))</f>
        <v/>
      </c>
      <c r="JF20" s="33" t="str">
        <f>IF(ISBLANK($F20),,IF(TODAY()=JF$4,"Today",IF(AND(LOOKUP($F20,TenantNames,TenantStartDates)&lt;=JF$4,LOOKUP($F20,TenantNames,TenantEndDates)&gt;=JF$4),IF(OR(AND(DAY(LOOKUP($F20,TenantNames,TenantStartDates))&gt;28,DAY(EOMONTH(JF$4,0))=28,DAY(JF$4)=28),AND(DAY(LOOKUP($F20,TenantNames,TenantStartDates))&gt;30,DAY(EOMONTH(JF$4,0))=30,DAY(JF$4)=30),DAY(LOOKUP($F20,TenantNames,TenantStartDates))=DAY(JF$4)),IF((LOOKUP($F20,TenantNames,TenantEndDates)-JF$4)&lt;=31,LOOKUP($F20,TenantNames,TenantTotalRevenues)-SUM($JA20:JE20),LOOKUP($F20,TenantNames,TenantMonthlyRents)),IF(AND((SUMIF($G$4:AHB$4,"&lt;"&amp;JF$4,$G20:AHB20))&gt;SUMIFS(TransactionAmounts,TenantSources,$F20,'Filtered Data'!$C$2:$C23,"&lt;"&amp;JF$4),JF$4&lt;TODAY()),"Late","Occupied")),)))</f>
        <v/>
      </c>
      <c r="JG20" s="33" t="str">
        <f>IF(ISBLANK($F20),,IF(TODAY()=JG$4,"Today",IF(AND(LOOKUP($F20,TenantNames,TenantStartDates)&lt;=JG$4,LOOKUP($F20,TenantNames,TenantEndDates)&gt;=JG$4),IF(OR(AND(DAY(LOOKUP($F20,TenantNames,TenantStartDates))&gt;28,DAY(EOMONTH(JG$4,0))=28,DAY(JG$4)=28),AND(DAY(LOOKUP($F20,TenantNames,TenantStartDates))&gt;30,DAY(EOMONTH(JG$4,0))=30,DAY(JG$4)=30),DAY(LOOKUP($F20,TenantNames,TenantStartDates))=DAY(JG$4)),IF((LOOKUP($F20,TenantNames,TenantEndDates)-JG$4)&lt;=31,LOOKUP($F20,TenantNames,TenantTotalRevenues)-SUM($JA20:JF20),LOOKUP($F20,TenantNames,TenantMonthlyRents)),IF(AND((SUMIF($G$4:AHB$4,"&lt;"&amp;JG$4,$G20:AHB20))&gt;SUMIFS(TransactionAmounts,TenantSources,$F20,'Filtered Data'!$C$2:$C23,"&lt;"&amp;JG$4),JG$4&lt;TODAY()),"Late","Occupied")),)))</f>
        <v/>
      </c>
      <c r="JH20" s="33" t="str">
        <f>IF(ISBLANK($F20),,IF(TODAY()=JH$4,"Today",IF(AND(LOOKUP($F20,TenantNames,TenantStartDates)&lt;=JH$4,LOOKUP($F20,TenantNames,TenantEndDates)&gt;=JH$4),IF(OR(AND(DAY(LOOKUP($F20,TenantNames,TenantStartDates))&gt;28,DAY(EOMONTH(JH$4,0))=28,DAY(JH$4)=28),AND(DAY(LOOKUP($F20,TenantNames,TenantStartDates))&gt;30,DAY(EOMONTH(JH$4,0))=30,DAY(JH$4)=30),DAY(LOOKUP($F20,TenantNames,TenantStartDates))=DAY(JH$4)),IF((LOOKUP($F20,TenantNames,TenantEndDates)-JH$4)&lt;=31,LOOKUP($F20,TenantNames,TenantTotalRevenues)-SUM($JA20:JG20),LOOKUP($F20,TenantNames,TenantMonthlyRents)),IF(AND((SUMIF($G$4:AHB$4,"&lt;"&amp;JH$4,$G20:AHB20))&gt;SUMIFS(TransactionAmounts,TenantSources,$F20,'Filtered Data'!$C$2:$C23,"&lt;"&amp;JH$4),JH$4&lt;TODAY()),"Late","Occupied")),)))</f>
        <v/>
      </c>
      <c r="JI20" s="33" t="str">
        <f>IF(ISBLANK($F20),,IF(TODAY()=JI$4,"Today",IF(AND(LOOKUP($F20,TenantNames,TenantStartDates)&lt;=JI$4,LOOKUP($F20,TenantNames,TenantEndDates)&gt;=JI$4),IF(OR(AND(DAY(LOOKUP($F20,TenantNames,TenantStartDates))&gt;28,DAY(EOMONTH(JI$4,0))=28,DAY(JI$4)=28),AND(DAY(LOOKUP($F20,TenantNames,TenantStartDates))&gt;30,DAY(EOMONTH(JI$4,0))=30,DAY(JI$4)=30),DAY(LOOKUP($F20,TenantNames,TenantStartDates))=DAY(JI$4)),IF((LOOKUP($F20,TenantNames,TenantEndDates)-JI$4)&lt;=31,LOOKUP($F20,TenantNames,TenantTotalRevenues)-SUM($JA20:JH20),LOOKUP($F20,TenantNames,TenantMonthlyRents)),IF(AND((SUMIF($G$4:AHB$4,"&lt;"&amp;JI$4,$G20:AHB20))&gt;SUMIFS(TransactionAmounts,TenantSources,$F20,'Filtered Data'!$C$2:$C23,"&lt;"&amp;JI$4),JI$4&lt;TODAY()),"Late","Occupied")),)))</f>
        <v/>
      </c>
      <c r="JJ20" s="33" t="str">
        <f>IF(ISBLANK($F20),,IF(TODAY()=JJ$4,"Today",IF(AND(LOOKUP($F20,TenantNames,TenantStartDates)&lt;=JJ$4,LOOKUP($F20,TenantNames,TenantEndDates)&gt;=JJ$4),IF(OR(AND(DAY(LOOKUP($F20,TenantNames,TenantStartDates))&gt;28,DAY(EOMONTH(JJ$4,0))=28,DAY(JJ$4)=28),AND(DAY(LOOKUP($F20,TenantNames,TenantStartDates))&gt;30,DAY(EOMONTH(JJ$4,0))=30,DAY(JJ$4)=30),DAY(LOOKUP($F20,TenantNames,TenantStartDates))=DAY(JJ$4)),IF((LOOKUP($F20,TenantNames,TenantEndDates)-JJ$4)&lt;=31,LOOKUP($F20,TenantNames,TenantTotalRevenues)-SUM($JA20:JI20),LOOKUP($F20,TenantNames,TenantMonthlyRents)),IF(AND((SUMIF($G$4:AHB$4,"&lt;"&amp;JJ$4,$G20:AHB20))&gt;SUMIFS(TransactionAmounts,TenantSources,$F20,'Filtered Data'!$C$2:$C23,"&lt;"&amp;JJ$4),JJ$4&lt;TODAY()),"Late","Occupied")),)))</f>
        <v/>
      </c>
      <c r="JK20" s="33" t="str">
        <f>IF(ISBLANK($F20),,IF(TODAY()=JK$4,"Today",IF(AND(LOOKUP($F20,TenantNames,TenantStartDates)&lt;=JK$4,LOOKUP($F20,TenantNames,TenantEndDates)&gt;=JK$4),IF(OR(AND(DAY(LOOKUP($F20,TenantNames,TenantStartDates))&gt;28,DAY(EOMONTH(JK$4,0))=28,DAY(JK$4)=28),AND(DAY(LOOKUP($F20,TenantNames,TenantStartDates))&gt;30,DAY(EOMONTH(JK$4,0))=30,DAY(JK$4)=30),DAY(LOOKUP($F20,TenantNames,TenantStartDates))=DAY(JK$4)),IF((LOOKUP($F20,TenantNames,TenantEndDates)-JK$4)&lt;=31,LOOKUP($F20,TenantNames,TenantTotalRevenues)-SUM($JA20:JJ20),LOOKUP($F20,TenantNames,TenantMonthlyRents)),IF(AND((SUMIF($G$4:AHB$4,"&lt;"&amp;JK$4,$G20:AHB20))&gt;SUMIFS(TransactionAmounts,TenantSources,$F20,'Filtered Data'!$C$2:$C23,"&lt;"&amp;JK$4),JK$4&lt;TODAY()),"Late","Occupied")),)))</f>
        <v/>
      </c>
      <c r="JL20" s="33" t="str">
        <f>IF(ISBLANK($F20),,IF(TODAY()=JL$4,"Today",IF(AND(LOOKUP($F20,TenantNames,TenantStartDates)&lt;=JL$4,LOOKUP($F20,TenantNames,TenantEndDates)&gt;=JL$4),IF(OR(AND(DAY(LOOKUP($F20,TenantNames,TenantStartDates))&gt;28,DAY(EOMONTH(JL$4,0))=28,DAY(JL$4)=28),AND(DAY(LOOKUP($F20,TenantNames,TenantStartDates))&gt;30,DAY(EOMONTH(JL$4,0))=30,DAY(JL$4)=30),DAY(LOOKUP($F20,TenantNames,TenantStartDates))=DAY(JL$4)),IF((LOOKUP($F20,TenantNames,TenantEndDates)-JL$4)&lt;=31,LOOKUP($F20,TenantNames,TenantTotalRevenues)-SUM($JA20:JK20),LOOKUP($F20,TenantNames,TenantMonthlyRents)),IF(AND((SUMIF($G$4:AHB$4,"&lt;"&amp;JL$4,$G20:AHB20))&gt;SUMIFS(TransactionAmounts,TenantSources,$F20,'Filtered Data'!$C$2:$C23,"&lt;"&amp;JL$4),JL$4&lt;TODAY()),"Late","Occupied")),)))</f>
        <v/>
      </c>
      <c r="JM20" s="33" t="str">
        <f>IF(ISBLANK($F20),,IF(TODAY()=JM$4,"Today",IF(AND(LOOKUP($F20,TenantNames,TenantStartDates)&lt;=JM$4,LOOKUP($F20,TenantNames,TenantEndDates)&gt;=JM$4),IF(OR(AND(DAY(LOOKUP($F20,TenantNames,TenantStartDates))&gt;28,DAY(EOMONTH(JM$4,0))=28,DAY(JM$4)=28),AND(DAY(LOOKUP($F20,TenantNames,TenantStartDates))&gt;30,DAY(EOMONTH(JM$4,0))=30,DAY(JM$4)=30),DAY(LOOKUP($F20,TenantNames,TenantStartDates))=DAY(JM$4)),IF((LOOKUP($F20,TenantNames,TenantEndDates)-JM$4)&lt;=31,LOOKUP($F20,TenantNames,TenantTotalRevenues)-SUM($JA20:JL20),LOOKUP($F20,TenantNames,TenantMonthlyRents)),IF(AND((SUMIF($G$4:AHB$4,"&lt;"&amp;JM$4,$G20:AHB20))&gt;SUMIFS(TransactionAmounts,TenantSources,$F20,'Filtered Data'!$C$2:$C23,"&lt;"&amp;JM$4),JM$4&lt;TODAY()),"Late","Occupied")),)))</f>
        <v/>
      </c>
      <c r="JN20" s="33" t="str">
        <f>IF(ISBLANK($F20),,IF(TODAY()=JN$4,"Today",IF(AND(LOOKUP($F20,TenantNames,TenantStartDates)&lt;=JN$4,LOOKUP($F20,TenantNames,TenantEndDates)&gt;=JN$4),IF(OR(AND(DAY(LOOKUP($F20,TenantNames,TenantStartDates))&gt;28,DAY(EOMONTH(JN$4,0))=28,DAY(JN$4)=28),AND(DAY(LOOKUP($F20,TenantNames,TenantStartDates))&gt;30,DAY(EOMONTH(JN$4,0))=30,DAY(JN$4)=30),DAY(LOOKUP($F20,TenantNames,TenantStartDates))=DAY(JN$4)),IF((LOOKUP($F20,TenantNames,TenantEndDates)-JN$4)&lt;=31,LOOKUP($F20,TenantNames,TenantTotalRevenues)-SUM($JA20:JM20),LOOKUP($F20,TenantNames,TenantMonthlyRents)),IF(AND((SUMIF($G$4:AHB$4,"&lt;"&amp;JN$4,$G20:AHB20))&gt;SUMIFS(TransactionAmounts,TenantSources,$F20,'Filtered Data'!$C$2:$C23,"&lt;"&amp;JN$4),JN$4&lt;TODAY()),"Late","Occupied")),)))</f>
        <v/>
      </c>
      <c r="JO20" s="33" t="str">
        <f>IF(ISBLANK($F20),,IF(TODAY()=JO$4,"Today",IF(AND(LOOKUP($F20,TenantNames,TenantStartDates)&lt;=JO$4,LOOKUP($F20,TenantNames,TenantEndDates)&gt;=JO$4),IF(OR(AND(DAY(LOOKUP($F20,TenantNames,TenantStartDates))&gt;28,DAY(EOMONTH(JO$4,0))=28,DAY(JO$4)=28),AND(DAY(LOOKUP($F20,TenantNames,TenantStartDates))&gt;30,DAY(EOMONTH(JO$4,0))=30,DAY(JO$4)=30),DAY(LOOKUP($F20,TenantNames,TenantStartDates))=DAY(JO$4)),IF((LOOKUP($F20,TenantNames,TenantEndDates)-JO$4)&lt;=31,LOOKUP($F20,TenantNames,TenantTotalRevenues)-SUM($JA20:JN20),LOOKUP($F20,TenantNames,TenantMonthlyRents)),IF(AND((SUMIF($G$4:AHB$4,"&lt;"&amp;JO$4,$G20:AHB20))&gt;SUMIFS(TransactionAmounts,TenantSources,$F20,'Filtered Data'!$C$2:$C23,"&lt;"&amp;JO$4),JO$4&lt;TODAY()),"Late","Occupied")),)))</f>
        <v/>
      </c>
      <c r="JP20" s="33" t="str">
        <f>IF(ISBLANK($F20),,IF(TODAY()=JP$4,"Today",IF(AND(LOOKUP($F20,TenantNames,TenantStartDates)&lt;=JP$4,LOOKUP($F20,TenantNames,TenantEndDates)&gt;=JP$4),IF(OR(AND(DAY(LOOKUP($F20,TenantNames,TenantStartDates))&gt;28,DAY(EOMONTH(JP$4,0))=28,DAY(JP$4)=28),AND(DAY(LOOKUP($F20,TenantNames,TenantStartDates))&gt;30,DAY(EOMONTH(JP$4,0))=30,DAY(JP$4)=30),DAY(LOOKUP($F20,TenantNames,TenantStartDates))=DAY(JP$4)),IF((LOOKUP($F20,TenantNames,TenantEndDates)-JP$4)&lt;=31,LOOKUP($F20,TenantNames,TenantTotalRevenues)-SUM($JA20:JO20),LOOKUP($F20,TenantNames,TenantMonthlyRents)),IF(AND((SUMIF($G$4:AHB$4,"&lt;"&amp;JP$4,$G20:AHB20))&gt;SUMIFS(TransactionAmounts,TenantSources,$F20,'Filtered Data'!$C$2:$C23,"&lt;"&amp;JP$4),JP$4&lt;TODAY()),"Late","Occupied")),)))</f>
        <v/>
      </c>
      <c r="JQ20" s="33" t="str">
        <f>IF(ISBLANK($F20),,IF(TODAY()=JQ$4,"Today",IF(AND(LOOKUP($F20,TenantNames,TenantStartDates)&lt;=JQ$4,LOOKUP($F20,TenantNames,TenantEndDates)&gt;=JQ$4),IF(OR(AND(DAY(LOOKUP($F20,TenantNames,TenantStartDates))&gt;28,DAY(EOMONTH(JQ$4,0))=28,DAY(JQ$4)=28),AND(DAY(LOOKUP($F20,TenantNames,TenantStartDates))&gt;30,DAY(EOMONTH(JQ$4,0))=30,DAY(JQ$4)=30),DAY(LOOKUP($F20,TenantNames,TenantStartDates))=DAY(JQ$4)),IF((LOOKUP($F20,TenantNames,TenantEndDates)-JQ$4)&lt;=31,LOOKUP($F20,TenantNames,TenantTotalRevenues)-SUM($JA20:JP20),LOOKUP($F20,TenantNames,TenantMonthlyRents)),IF(AND((SUMIF($G$4:AHB$4,"&lt;"&amp;JQ$4,$G20:AHB20))&gt;SUMIFS(TransactionAmounts,TenantSources,$F20,'Filtered Data'!$C$2:$C23,"&lt;"&amp;JQ$4),JQ$4&lt;TODAY()),"Late","Occupied")),)))</f>
        <v/>
      </c>
      <c r="JR20" s="33" t="str">
        <f>IF(ISBLANK($F20),,IF(TODAY()=JR$4,"Today",IF(AND(LOOKUP($F20,TenantNames,TenantStartDates)&lt;=JR$4,LOOKUP($F20,TenantNames,TenantEndDates)&gt;=JR$4),IF(OR(AND(DAY(LOOKUP($F20,TenantNames,TenantStartDates))&gt;28,DAY(EOMONTH(JR$4,0))=28,DAY(JR$4)=28),AND(DAY(LOOKUP($F20,TenantNames,TenantStartDates))&gt;30,DAY(EOMONTH(JR$4,0))=30,DAY(JR$4)=30),DAY(LOOKUP($F20,TenantNames,TenantStartDates))=DAY(JR$4)),IF((LOOKUP($F20,TenantNames,TenantEndDates)-JR$4)&lt;=31,LOOKUP($F20,TenantNames,TenantTotalRevenues)-SUM($JA20:JQ20),LOOKUP($F20,TenantNames,TenantMonthlyRents)),IF(AND((SUMIF($G$4:AHB$4,"&lt;"&amp;JR$4,$G20:AHB20))&gt;SUMIFS(TransactionAmounts,TenantSources,$F20,'Filtered Data'!$C$2:$C23,"&lt;"&amp;JR$4),JR$4&lt;TODAY()),"Late","Occupied")),)))</f>
        <v/>
      </c>
      <c r="JS20" s="33" t="str">
        <f>IF(ISBLANK($F20),,IF(TODAY()=JS$4,"Today",IF(AND(LOOKUP($F20,TenantNames,TenantStartDates)&lt;=JS$4,LOOKUP($F20,TenantNames,TenantEndDates)&gt;=JS$4),IF(OR(AND(DAY(LOOKUP($F20,TenantNames,TenantStartDates))&gt;28,DAY(EOMONTH(JS$4,0))=28,DAY(JS$4)=28),AND(DAY(LOOKUP($F20,TenantNames,TenantStartDates))&gt;30,DAY(EOMONTH(JS$4,0))=30,DAY(JS$4)=30),DAY(LOOKUP($F20,TenantNames,TenantStartDates))=DAY(JS$4)),IF((LOOKUP($F20,TenantNames,TenantEndDates)-JS$4)&lt;=31,LOOKUP($F20,TenantNames,TenantTotalRevenues)-SUM($JA20:JR20),LOOKUP($F20,TenantNames,TenantMonthlyRents)),IF(AND((SUMIF($G$4:AHB$4,"&lt;"&amp;JS$4,$G20:AHB20))&gt;SUMIFS(TransactionAmounts,TenantSources,$F20,'Filtered Data'!$C$2:$C23,"&lt;"&amp;JS$4),JS$4&lt;TODAY()),"Late","Occupied")),)))</f>
        <v/>
      </c>
      <c r="JT20" s="33" t="str">
        <f>IF(ISBLANK($F20),,IF(TODAY()=JT$4,"Today",IF(AND(LOOKUP($F20,TenantNames,TenantStartDates)&lt;=JT$4,LOOKUP($F20,TenantNames,TenantEndDates)&gt;=JT$4),IF(OR(AND(DAY(LOOKUP($F20,TenantNames,TenantStartDates))&gt;28,DAY(EOMONTH(JT$4,0))=28,DAY(JT$4)=28),AND(DAY(LOOKUP($F20,TenantNames,TenantStartDates))&gt;30,DAY(EOMONTH(JT$4,0))=30,DAY(JT$4)=30),DAY(LOOKUP($F20,TenantNames,TenantStartDates))=DAY(JT$4)),IF((LOOKUP($F20,TenantNames,TenantEndDates)-JT$4)&lt;=31,LOOKUP($F20,TenantNames,TenantTotalRevenues)-SUM($JA20:JS20),LOOKUP($F20,TenantNames,TenantMonthlyRents)),IF(AND((SUMIF($G$4:AHB$4,"&lt;"&amp;JT$4,$G20:AHB20))&gt;SUMIFS(TransactionAmounts,TenantSources,$F20,'Filtered Data'!$C$2:$C23,"&lt;"&amp;JT$4),JT$4&lt;TODAY()),"Late","Occupied")),)))</f>
        <v/>
      </c>
      <c r="JU20" s="33" t="str">
        <f>IF(ISBLANK($F20),,IF(TODAY()=JU$4,"Today",IF(AND(LOOKUP($F20,TenantNames,TenantStartDates)&lt;=JU$4,LOOKUP($F20,TenantNames,TenantEndDates)&gt;=JU$4),IF(OR(AND(DAY(LOOKUP($F20,TenantNames,TenantStartDates))&gt;28,DAY(EOMONTH(JU$4,0))=28,DAY(JU$4)=28),AND(DAY(LOOKUP($F20,TenantNames,TenantStartDates))&gt;30,DAY(EOMONTH(JU$4,0))=30,DAY(JU$4)=30),DAY(LOOKUP($F20,TenantNames,TenantStartDates))=DAY(JU$4)),IF((LOOKUP($F20,TenantNames,TenantEndDates)-JU$4)&lt;=31,LOOKUP($F20,TenantNames,TenantTotalRevenues)-SUM($JA20:JT20),LOOKUP($F20,TenantNames,TenantMonthlyRents)),IF(AND((SUMIF($G$4:AHB$4,"&lt;"&amp;JU$4,$G20:AHB20))&gt;SUMIFS(TransactionAmounts,TenantSources,$F20,'Filtered Data'!$C$2:$C23,"&lt;"&amp;JU$4),JU$4&lt;TODAY()),"Late","Occupied")),)))</f>
        <v/>
      </c>
      <c r="JV20" s="33" t="str">
        <f>IF(ISBLANK($F20),,IF(TODAY()=JV$4,"Today",IF(AND(LOOKUP($F20,TenantNames,TenantStartDates)&lt;=JV$4,LOOKUP($F20,TenantNames,TenantEndDates)&gt;=JV$4),IF(OR(AND(DAY(LOOKUP($F20,TenantNames,TenantStartDates))&gt;28,DAY(EOMONTH(JV$4,0))=28,DAY(JV$4)=28),AND(DAY(LOOKUP($F20,TenantNames,TenantStartDates))&gt;30,DAY(EOMONTH(JV$4,0))=30,DAY(JV$4)=30),DAY(LOOKUP($F20,TenantNames,TenantStartDates))=DAY(JV$4)),IF((LOOKUP($F20,TenantNames,TenantEndDates)-JV$4)&lt;=31,LOOKUP($F20,TenantNames,TenantTotalRevenues)-SUM($JA20:JU20),LOOKUP($F20,TenantNames,TenantMonthlyRents)),IF(AND((SUMIF($G$4:AHB$4,"&lt;"&amp;JV$4,$G20:AHB20))&gt;SUMIFS(TransactionAmounts,TenantSources,$F20,'Filtered Data'!$C$2:$C23,"&lt;"&amp;JV$4),JV$4&lt;TODAY()),"Late","Occupied")),)))</f>
        <v/>
      </c>
      <c r="JW20" s="33" t="str">
        <f>IF(ISBLANK($F20),,IF(TODAY()=JW$4,"Today",IF(AND(LOOKUP($F20,TenantNames,TenantStartDates)&lt;=JW$4,LOOKUP($F20,TenantNames,TenantEndDates)&gt;=JW$4),IF(OR(AND(DAY(LOOKUP($F20,TenantNames,TenantStartDates))&gt;28,DAY(EOMONTH(JW$4,0))=28,DAY(JW$4)=28),AND(DAY(LOOKUP($F20,TenantNames,TenantStartDates))&gt;30,DAY(EOMONTH(JW$4,0))=30,DAY(JW$4)=30),DAY(LOOKUP($F20,TenantNames,TenantStartDates))=DAY(JW$4)),IF((LOOKUP($F20,TenantNames,TenantEndDates)-JW$4)&lt;=31,LOOKUP($F20,TenantNames,TenantTotalRevenues)-SUM($JA20:JV20),LOOKUP($F20,TenantNames,TenantMonthlyRents)),IF(AND((SUMIF($G$4:AHB$4,"&lt;"&amp;JW$4,$G20:AHB20))&gt;SUMIFS(TransactionAmounts,TenantSources,$F20,'Filtered Data'!$C$2:$C23,"&lt;"&amp;JW$4),JW$4&lt;TODAY()),"Late","Occupied")),)))</f>
        <v/>
      </c>
      <c r="JX20" s="33" t="str">
        <f>IF(ISBLANK($F20),,IF(TODAY()=JX$4,"Today",IF(AND(LOOKUP($F20,TenantNames,TenantStartDates)&lt;=JX$4,LOOKUP($F20,TenantNames,TenantEndDates)&gt;=JX$4),IF(OR(AND(DAY(LOOKUP($F20,TenantNames,TenantStartDates))&gt;28,DAY(EOMONTH(JX$4,0))=28,DAY(JX$4)=28),AND(DAY(LOOKUP($F20,TenantNames,TenantStartDates))&gt;30,DAY(EOMONTH(JX$4,0))=30,DAY(JX$4)=30),DAY(LOOKUP($F20,TenantNames,TenantStartDates))=DAY(JX$4)),IF((LOOKUP($F20,TenantNames,TenantEndDates)-JX$4)&lt;=31,LOOKUP($F20,TenantNames,TenantTotalRevenues)-SUM($JA20:JW20),LOOKUP($F20,TenantNames,TenantMonthlyRents)),IF(AND((SUMIF($G$4:AHB$4,"&lt;"&amp;JX$4,$G20:AHB20))&gt;SUMIFS(TransactionAmounts,TenantSources,$F20,'Filtered Data'!$C$2:$C23,"&lt;"&amp;JX$4),JX$4&lt;TODAY()),"Late","Occupied")),)))</f>
        <v/>
      </c>
      <c r="JY20" s="33" t="str">
        <f>IF(ISBLANK($F20),,IF(TODAY()=JY$4,"Today",IF(AND(LOOKUP($F20,TenantNames,TenantStartDates)&lt;=JY$4,LOOKUP($F20,TenantNames,TenantEndDates)&gt;=JY$4),IF(OR(AND(DAY(LOOKUP($F20,TenantNames,TenantStartDates))&gt;28,DAY(EOMONTH(JY$4,0))=28,DAY(JY$4)=28),AND(DAY(LOOKUP($F20,TenantNames,TenantStartDates))&gt;30,DAY(EOMONTH(JY$4,0))=30,DAY(JY$4)=30),DAY(LOOKUP($F20,TenantNames,TenantStartDates))=DAY(JY$4)),IF((LOOKUP($F20,TenantNames,TenantEndDates)-JY$4)&lt;=31,LOOKUP($F20,TenantNames,TenantTotalRevenues)-SUM($JA20:JX20),LOOKUP($F20,TenantNames,TenantMonthlyRents)),IF(AND((SUMIF($G$4:AHB$4,"&lt;"&amp;JY$4,$G20:AHB20))&gt;SUMIFS(TransactionAmounts,TenantSources,$F20,'Filtered Data'!$C$2:$C23,"&lt;"&amp;JY$4),JY$4&lt;TODAY()),"Late","Occupied")),)))</f>
        <v/>
      </c>
      <c r="JZ20" s="33" t="str">
        <f>IF(ISBLANK($F20),,IF(TODAY()=JZ$4,"Today",IF(AND(LOOKUP($F20,TenantNames,TenantStartDates)&lt;=JZ$4,LOOKUP($F20,TenantNames,TenantEndDates)&gt;=JZ$4),IF(OR(AND(DAY(LOOKUP($F20,TenantNames,TenantStartDates))&gt;28,DAY(EOMONTH(JZ$4,0))=28,DAY(JZ$4)=28),AND(DAY(LOOKUP($F20,TenantNames,TenantStartDates))&gt;30,DAY(EOMONTH(JZ$4,0))=30,DAY(JZ$4)=30),DAY(LOOKUP($F20,TenantNames,TenantStartDates))=DAY(JZ$4)),IF((LOOKUP($F20,TenantNames,TenantEndDates)-JZ$4)&lt;=31,LOOKUP($F20,TenantNames,TenantTotalRevenues)-SUM($JA20:JY20),LOOKUP($F20,TenantNames,TenantMonthlyRents)),IF(AND((SUMIF($G$4:AHB$4,"&lt;"&amp;JZ$4,$G20:AHB20))&gt;SUMIFS(TransactionAmounts,TenantSources,$F20,'Filtered Data'!$C$2:$C23,"&lt;"&amp;JZ$4),JZ$4&lt;TODAY()),"Late","Occupied")),)))</f>
        <v/>
      </c>
      <c r="KA20" s="33" t="str">
        <f>IF(ISBLANK($F20),,IF(TODAY()=KA$4,"Today",IF(AND(LOOKUP($F20,TenantNames,TenantStartDates)&lt;=KA$4,LOOKUP($F20,TenantNames,TenantEndDates)&gt;=KA$4),IF(OR(AND(DAY(LOOKUP($F20,TenantNames,TenantStartDates))&gt;28,DAY(EOMONTH(KA$4,0))=28,DAY(KA$4)=28),AND(DAY(LOOKUP($F20,TenantNames,TenantStartDates))&gt;30,DAY(EOMONTH(KA$4,0))=30,DAY(KA$4)=30),DAY(LOOKUP($F20,TenantNames,TenantStartDates))=DAY(KA$4)),IF((LOOKUP($F20,TenantNames,TenantEndDates)-KA$4)&lt;=31,LOOKUP($F20,TenantNames,TenantTotalRevenues)-SUM($JA20:JZ20),LOOKUP($F20,TenantNames,TenantMonthlyRents)),IF(AND((SUMIF($G$4:AHB$4,"&lt;"&amp;KA$4,$G20:AHB20))&gt;SUMIFS(TransactionAmounts,TenantSources,$F20,'Filtered Data'!$C$2:$C23,"&lt;"&amp;KA$4),KA$4&lt;TODAY()),"Late","Occupied")),)))</f>
        <v/>
      </c>
      <c r="KB20" s="33" t="str">
        <f>IF(ISBLANK($F20),,IF(TODAY()=KB$4,"Today",IF(AND(LOOKUP($F20,TenantNames,TenantStartDates)&lt;=KB$4,LOOKUP($F20,TenantNames,TenantEndDates)&gt;=KB$4),IF(OR(AND(DAY(LOOKUP($F20,TenantNames,TenantStartDates))&gt;28,DAY(EOMONTH(KB$4,0))=28,DAY(KB$4)=28),AND(DAY(LOOKUP($F20,TenantNames,TenantStartDates))&gt;30,DAY(EOMONTH(KB$4,0))=30,DAY(KB$4)=30),DAY(LOOKUP($F20,TenantNames,TenantStartDates))=DAY(KB$4)),IF((LOOKUP($F20,TenantNames,TenantEndDates)-KB$4)&lt;=31,LOOKUP($F20,TenantNames,TenantTotalRevenues)-SUM($JA20:KA20),LOOKUP($F20,TenantNames,TenantMonthlyRents)),IF(AND((SUMIF($G$4:AHB$4,"&lt;"&amp;KB$4,$G20:AHB20))&gt;SUMIFS(TransactionAmounts,TenantSources,$F20,'Filtered Data'!$C$2:$C23,"&lt;"&amp;KB$4),KB$4&lt;TODAY()),"Late","Occupied")),)))</f>
        <v/>
      </c>
      <c r="KC20" s="33" t="str">
        <f>IF(ISBLANK($F20),,IF(TODAY()=KC$4,"Today",IF(AND(LOOKUP($F20,TenantNames,TenantStartDates)&lt;=KC$4,LOOKUP($F20,TenantNames,TenantEndDates)&gt;=KC$4),IF(OR(AND(DAY(LOOKUP($F20,TenantNames,TenantStartDates))&gt;28,DAY(EOMONTH(KC$4,0))=28,DAY(KC$4)=28),AND(DAY(LOOKUP($F20,TenantNames,TenantStartDates))&gt;30,DAY(EOMONTH(KC$4,0))=30,DAY(KC$4)=30),DAY(LOOKUP($F20,TenantNames,TenantStartDates))=DAY(KC$4)),IF((LOOKUP($F20,TenantNames,TenantEndDates)-KC$4)&lt;=31,LOOKUP($F20,TenantNames,TenantTotalRevenues)-SUM($JA20:KB20),LOOKUP($F20,TenantNames,TenantMonthlyRents)),IF(AND((SUMIF($G$4:AHB$4,"&lt;"&amp;KC$4,$G20:AHB20))&gt;SUMIFS(TransactionAmounts,TenantSources,$F20,'Filtered Data'!$C$2:$C23,"&lt;"&amp;KC$4),KC$4&lt;TODAY()),"Late","Occupied")),)))</f>
        <v/>
      </c>
      <c r="KD20" s="33" t="str">
        <f>IF(ISBLANK($F20),,IF(TODAY()=KD$4,"Today",IF(AND(LOOKUP($F20,TenantNames,TenantStartDates)&lt;=KD$4,LOOKUP($F20,TenantNames,TenantEndDates)&gt;=KD$4),IF(OR(AND(DAY(LOOKUP($F20,TenantNames,TenantStartDates))&gt;28,DAY(EOMONTH(KD$4,0))=28,DAY(KD$4)=28),AND(DAY(LOOKUP($F20,TenantNames,TenantStartDates))&gt;30,DAY(EOMONTH(KD$4,0))=30,DAY(KD$4)=30),DAY(LOOKUP($F20,TenantNames,TenantStartDates))=DAY(KD$4)),IF((LOOKUP($F20,TenantNames,TenantEndDates)-KD$4)&lt;=31,LOOKUP($F20,TenantNames,TenantTotalRevenues)-SUM($JA20:KC20),LOOKUP($F20,TenantNames,TenantMonthlyRents)),IF(AND((SUMIF($G$4:AHB$4,"&lt;"&amp;KD$4,$G20:AHB20))&gt;SUMIFS(TransactionAmounts,TenantSources,$F20,'Filtered Data'!$C$2:$C23,"&lt;"&amp;KD$4),KD$4&lt;TODAY()),"Late","Occupied")),)))</f>
        <v/>
      </c>
      <c r="KE20" s="33" t="str">
        <f>IF(ISBLANK($F20),,IF(TODAY()=KE$4,"Today",IF(AND(LOOKUP($F20,TenantNames,TenantStartDates)&lt;=KE$4,LOOKUP($F20,TenantNames,TenantEndDates)&gt;=KE$4),IF(OR(AND(DAY(LOOKUP($F20,TenantNames,TenantStartDates))&gt;28,DAY(EOMONTH(KE$4,0))=28,DAY(KE$4)=28),AND(DAY(LOOKUP($F20,TenantNames,TenantStartDates))&gt;30,DAY(EOMONTH(KE$4,0))=30,DAY(KE$4)=30),DAY(LOOKUP($F20,TenantNames,TenantStartDates))=DAY(KE$4)),IF((LOOKUP($F20,TenantNames,TenantEndDates)-KE$4)&lt;=31,LOOKUP($F20,TenantNames,TenantTotalRevenues)-SUM($JA20:KD20),LOOKUP($F20,TenantNames,TenantMonthlyRents)),IF(AND((SUMIF($G$4:AHB$4,"&lt;"&amp;KE$4,$G20:AHB20))&gt;SUMIFS(TransactionAmounts,TenantSources,$F20,'Filtered Data'!$C$2:$C23,"&lt;"&amp;KE$4),KE$4&lt;TODAY()),"Late","Occupied")),)))</f>
        <v/>
      </c>
      <c r="KF20" s="33" t="str">
        <f>IF(ISBLANK($F20),,IF(TODAY()=KF$4,"Today",IF(AND(LOOKUP($F20,TenantNames,TenantStartDates)&lt;=KF$4,LOOKUP($F20,TenantNames,TenantEndDates)&gt;=KF$4),IF(OR(AND(DAY(LOOKUP($F20,TenantNames,TenantStartDates))&gt;28,DAY(EOMONTH(KF$4,0))=28,DAY(KF$4)=28),AND(DAY(LOOKUP($F20,TenantNames,TenantStartDates))&gt;30,DAY(EOMONTH(KF$4,0))=30,DAY(KF$4)=30),DAY(LOOKUP($F20,TenantNames,TenantStartDates))=DAY(KF$4)),IF((LOOKUP($F20,TenantNames,TenantEndDates)-KF$4)&lt;=31,LOOKUP($F20,TenantNames,TenantTotalRevenues)-SUM($JA20:KE20),LOOKUP($F20,TenantNames,TenantMonthlyRents)),IF(AND((SUMIF($G$4:AHB$4,"&lt;"&amp;KF$4,$G20:AHB20))&gt;SUMIFS(TransactionAmounts,TenantSources,$F20,'Filtered Data'!$C$2:$C23,"&lt;"&amp;KF$4),KF$4&lt;TODAY()),"Late","Occupied")),)))</f>
        <v/>
      </c>
      <c r="KG20" s="33" t="str">
        <f>IF(ISBLANK($F20),,IF(TODAY()=KG$4,"Today",IF(AND(LOOKUP($F20,TenantNames,TenantStartDates)&lt;=KG$4,LOOKUP($F20,TenantNames,TenantEndDates)&gt;=KG$4),IF(OR(AND(DAY(LOOKUP($F20,TenantNames,TenantStartDates))&gt;28,DAY(EOMONTH(KG$4,0))=28,DAY(KG$4)=28),AND(DAY(LOOKUP($F20,TenantNames,TenantStartDates))&gt;30,DAY(EOMONTH(KG$4,0))=30,DAY(KG$4)=30),DAY(LOOKUP($F20,TenantNames,TenantStartDates))=DAY(KG$4)),IF((LOOKUP($F20,TenantNames,TenantEndDates)-KG$4)&lt;=31,LOOKUP($F20,TenantNames,TenantTotalRevenues)-SUM($JA20:KF20),LOOKUP($F20,TenantNames,TenantMonthlyRents)),IF(AND((SUMIF($G$4:AHB$4,"&lt;"&amp;KG$4,$G20:AHB20))&gt;SUMIFS(TransactionAmounts,TenantSources,$F20,'Filtered Data'!$C$2:$C23,"&lt;"&amp;KG$4),KG$4&lt;TODAY()),"Late","Occupied")),)))</f>
        <v/>
      </c>
      <c r="KH20" s="33" t="str">
        <f>IF(ISBLANK($F20),,IF(TODAY()=KH$4,"Today",IF(AND(LOOKUP($F20,TenantNames,TenantStartDates)&lt;=KH$4,LOOKUP($F20,TenantNames,TenantEndDates)&gt;=KH$4),IF(OR(AND(DAY(LOOKUP($F20,TenantNames,TenantStartDates))&gt;28,DAY(EOMONTH(KH$4,0))=28,DAY(KH$4)=28),AND(DAY(LOOKUP($F20,TenantNames,TenantStartDates))&gt;30,DAY(EOMONTH(KH$4,0))=30,DAY(KH$4)=30),DAY(LOOKUP($F20,TenantNames,TenantStartDates))=DAY(KH$4)),IF((LOOKUP($F20,TenantNames,TenantEndDates)-KH$4)&lt;=31,LOOKUP($F20,TenantNames,TenantTotalRevenues)-SUM($JA20:KG20),LOOKUP($F20,TenantNames,TenantMonthlyRents)),IF(AND((SUMIF($G$4:AHB$4,"&lt;"&amp;KH$4,$G20:AHB20))&gt;SUMIFS(TransactionAmounts,TenantSources,$F20,'Filtered Data'!$C$2:$C23,"&lt;"&amp;KH$4),KH$4&lt;TODAY()),"Late","Occupied")),)))</f>
        <v/>
      </c>
      <c r="KI20" s="33" t="str">
        <f>IF(ISBLANK($F20),,IF(TODAY()=KI$4,"Today",IF(AND(LOOKUP($F20,TenantNames,TenantStartDates)&lt;=KI$4,LOOKUP($F20,TenantNames,TenantEndDates)&gt;=KI$4),IF(OR(AND(DAY(LOOKUP($F20,TenantNames,TenantStartDates))&gt;28,DAY(EOMONTH(KI$4,0))=28,DAY(KI$4)=28),AND(DAY(LOOKUP($F20,TenantNames,TenantStartDates))&gt;30,DAY(EOMONTH(KI$4,0))=30,DAY(KI$4)=30),DAY(LOOKUP($F20,TenantNames,TenantStartDates))=DAY(KI$4)),IF((LOOKUP($F20,TenantNames,TenantEndDates)-KI$4)&lt;=31,LOOKUP($F20,TenantNames,TenantTotalRevenues)-SUM($JA20:KH20),LOOKUP($F20,TenantNames,TenantMonthlyRents)),IF(AND((SUMIF($G$4:AHB$4,"&lt;"&amp;KI$4,$G20:AHB20))&gt;SUMIFS(TransactionAmounts,TenantSources,$F20,'Filtered Data'!$C$2:$C23,"&lt;"&amp;KI$4),KI$4&lt;TODAY()),"Late","Occupied")),)))</f>
        <v/>
      </c>
      <c r="KJ20" s="33" t="str">
        <f>IF(ISBLANK($F20),,IF(TODAY()=KJ$4,"Today",IF(AND(LOOKUP($F20,TenantNames,TenantStartDates)&lt;=KJ$4,LOOKUP($F20,TenantNames,TenantEndDates)&gt;=KJ$4),IF(OR(AND(DAY(LOOKUP($F20,TenantNames,TenantStartDates))&gt;28,DAY(EOMONTH(KJ$4,0))=28,DAY(KJ$4)=28),AND(DAY(LOOKUP($F20,TenantNames,TenantStartDates))&gt;30,DAY(EOMONTH(KJ$4,0))=30,DAY(KJ$4)=30),DAY(LOOKUP($F20,TenantNames,TenantStartDates))=DAY(KJ$4)),IF((LOOKUP($F20,TenantNames,TenantEndDates)-KJ$4)&lt;=31,LOOKUP($F20,TenantNames,TenantTotalRevenues)-SUM($JA20:KI20),LOOKUP($F20,TenantNames,TenantMonthlyRents)),IF(AND((SUMIF($G$4:AHB$4,"&lt;"&amp;KJ$4,$G20:AHB20))&gt;SUMIFS(TransactionAmounts,TenantSources,$F20,'Filtered Data'!$C$2:$C23,"&lt;"&amp;KJ$4),KJ$4&lt;TODAY()),"Late","Occupied")),)))</f>
        <v/>
      </c>
      <c r="KK20" s="33" t="str">
        <f>IF(ISBLANK($F20),,IF(TODAY()=KK$4,"Today",IF(AND(LOOKUP($F20,TenantNames,TenantStartDates)&lt;=KK$4,LOOKUP($F20,TenantNames,TenantEndDates)&gt;=KK$4),IF(OR(AND(DAY(LOOKUP($F20,TenantNames,TenantStartDates))&gt;28,DAY(EOMONTH(KK$4,0))=28,DAY(KK$4)=28),AND(DAY(LOOKUP($F20,TenantNames,TenantStartDates))&gt;30,DAY(EOMONTH(KK$4,0))=30,DAY(KK$4)=30),DAY(LOOKUP($F20,TenantNames,TenantStartDates))=DAY(KK$4)),IF((LOOKUP($F20,TenantNames,TenantEndDates)-KK$4)&lt;=31,LOOKUP($F20,TenantNames,TenantTotalRevenues)-SUM($JA20:KJ20),LOOKUP($F20,TenantNames,TenantMonthlyRents)),IF(AND((SUMIF($G$4:AHB$4,"&lt;"&amp;KK$4,$G20:AHB20))&gt;SUMIFS(TransactionAmounts,TenantSources,$F20,'Filtered Data'!$C$2:$C23,"&lt;"&amp;KK$4),KK$4&lt;TODAY()),"Late","Occupied")),)))</f>
        <v/>
      </c>
      <c r="KL20" s="33" t="str">
        <f>IF(ISBLANK($F20),,IF(TODAY()=KL$4,"Today",IF(AND(LOOKUP($F20,TenantNames,TenantStartDates)&lt;=KL$4,LOOKUP($F20,TenantNames,TenantEndDates)&gt;=KL$4),IF(OR(AND(DAY(LOOKUP($F20,TenantNames,TenantStartDates))&gt;28,DAY(EOMONTH(KL$4,0))=28,DAY(KL$4)=28),AND(DAY(LOOKUP($F20,TenantNames,TenantStartDates))&gt;30,DAY(EOMONTH(KL$4,0))=30,DAY(KL$4)=30),DAY(LOOKUP($F20,TenantNames,TenantStartDates))=DAY(KL$4)),IF((LOOKUP($F20,TenantNames,TenantEndDates)-KL$4)&lt;=31,LOOKUP($F20,TenantNames,TenantTotalRevenues)-SUM($JA20:KK20),LOOKUP($F20,TenantNames,TenantMonthlyRents)),IF(AND((SUMIF($G$4:AHB$4,"&lt;"&amp;KL$4,$G20:AHB20))&gt;SUMIFS(TransactionAmounts,TenantSources,$F20,'Filtered Data'!$C$2:$C23,"&lt;"&amp;KL$4),KL$4&lt;TODAY()),"Late","Occupied")),)))</f>
        <v/>
      </c>
      <c r="KM20" s="33" t="str">
        <f>IF(ISBLANK($F20),,IF(TODAY()=KM$4,"Today",IF(AND(LOOKUP($F20,TenantNames,TenantStartDates)&lt;=KM$4,LOOKUP($F20,TenantNames,TenantEndDates)&gt;=KM$4),IF(OR(AND(DAY(LOOKUP($F20,TenantNames,TenantStartDates))&gt;28,DAY(EOMONTH(KM$4,0))=28,DAY(KM$4)=28),AND(DAY(LOOKUP($F20,TenantNames,TenantStartDates))&gt;30,DAY(EOMONTH(KM$4,0))=30,DAY(KM$4)=30),DAY(LOOKUP($F20,TenantNames,TenantStartDates))=DAY(KM$4)),IF((LOOKUP($F20,TenantNames,TenantEndDates)-KM$4)&lt;=31,LOOKUP($F20,TenantNames,TenantTotalRevenues)-SUM($JA20:KL20),LOOKUP($F20,TenantNames,TenantMonthlyRents)),IF(AND((SUMIF($G$4:AHB$4,"&lt;"&amp;KM$4,$G20:AHB20))&gt;SUMIFS(TransactionAmounts,TenantSources,$F20,'Filtered Data'!$C$2:$C23,"&lt;"&amp;KM$4),KM$4&lt;TODAY()),"Late","Occupied")),)))</f>
        <v/>
      </c>
      <c r="KN20" s="33" t="str">
        <f>IF(ISBLANK($F20),,IF(TODAY()=KN$4,"Today",IF(AND(LOOKUP($F20,TenantNames,TenantStartDates)&lt;=KN$4,LOOKUP($F20,TenantNames,TenantEndDates)&gt;=KN$4),IF(OR(AND(DAY(LOOKUP($F20,TenantNames,TenantStartDates))&gt;28,DAY(EOMONTH(KN$4,0))=28,DAY(KN$4)=28),AND(DAY(LOOKUP($F20,TenantNames,TenantStartDates))&gt;30,DAY(EOMONTH(KN$4,0))=30,DAY(KN$4)=30),DAY(LOOKUP($F20,TenantNames,TenantStartDates))=DAY(KN$4)),IF((LOOKUP($F20,TenantNames,TenantEndDates)-KN$4)&lt;=31,LOOKUP($F20,TenantNames,TenantTotalRevenues)-SUM($JA20:KM20),LOOKUP($F20,TenantNames,TenantMonthlyRents)),IF(AND((SUMIF($G$4:AHB$4,"&lt;"&amp;KN$4,$G20:AHB20))&gt;SUMIFS(TransactionAmounts,TenantSources,$F20,'Filtered Data'!$C$2:$C23,"&lt;"&amp;KN$4),KN$4&lt;TODAY()),"Late","Occupied")),)))</f>
        <v/>
      </c>
      <c r="KO20" s="33" t="str">
        <f>IF(ISBLANK($F20),,IF(TODAY()=KO$4,"Today",IF(AND(LOOKUP($F20,TenantNames,TenantStartDates)&lt;=KO$4,LOOKUP($F20,TenantNames,TenantEndDates)&gt;=KO$4),IF(OR(AND(DAY(LOOKUP($F20,TenantNames,TenantStartDates))&gt;28,DAY(EOMONTH(KO$4,0))=28,DAY(KO$4)=28),AND(DAY(LOOKUP($F20,TenantNames,TenantStartDates))&gt;30,DAY(EOMONTH(KO$4,0))=30,DAY(KO$4)=30),DAY(LOOKUP($F20,TenantNames,TenantStartDates))=DAY(KO$4)),IF((LOOKUP($F20,TenantNames,TenantEndDates)-KO$4)&lt;=31,LOOKUP($F20,TenantNames,TenantTotalRevenues)-SUM($JA20:KN20),LOOKUP($F20,TenantNames,TenantMonthlyRents)),IF(AND((SUMIF($G$4:AHB$4,"&lt;"&amp;KO$4,$G20:AHB20))&gt;SUMIFS(TransactionAmounts,TenantSources,$F20,'Filtered Data'!$C$2:$C23,"&lt;"&amp;KO$4),KO$4&lt;TODAY()),"Late","Occupied")),)))</f>
        <v/>
      </c>
      <c r="KP20" s="33" t="str">
        <f>IF(ISBLANK($F20),,IF(TODAY()=KP$4,"Today",IF(AND(LOOKUP($F20,TenantNames,TenantStartDates)&lt;=KP$4,LOOKUP($F20,TenantNames,TenantEndDates)&gt;=KP$4),IF(OR(AND(DAY(LOOKUP($F20,TenantNames,TenantStartDates))&gt;28,DAY(EOMONTH(KP$4,0))=28,DAY(KP$4)=28),AND(DAY(LOOKUP($F20,TenantNames,TenantStartDates))&gt;30,DAY(EOMONTH(KP$4,0))=30,DAY(KP$4)=30),DAY(LOOKUP($F20,TenantNames,TenantStartDates))=DAY(KP$4)),IF((LOOKUP($F20,TenantNames,TenantEndDates)-KP$4)&lt;=31,LOOKUP($F20,TenantNames,TenantTotalRevenues)-SUM($JA20:KO20),LOOKUP($F20,TenantNames,TenantMonthlyRents)),IF(AND((SUMIF($G$4:AHB$4,"&lt;"&amp;KP$4,$G20:AHB20))&gt;SUMIFS(TransactionAmounts,TenantSources,$F20,'Filtered Data'!$C$2:$C23,"&lt;"&amp;KP$4),KP$4&lt;TODAY()),"Late","Occupied")),)))</f>
        <v/>
      </c>
      <c r="KQ20" s="33" t="str">
        <f>IF(ISBLANK($F20),,IF(TODAY()=KQ$4,"Today",IF(AND(LOOKUP($F20,TenantNames,TenantStartDates)&lt;=KQ$4,LOOKUP($F20,TenantNames,TenantEndDates)&gt;=KQ$4),IF(OR(AND(DAY(LOOKUP($F20,TenantNames,TenantStartDates))&gt;28,DAY(EOMONTH(KQ$4,0))=28,DAY(KQ$4)=28),AND(DAY(LOOKUP($F20,TenantNames,TenantStartDates))&gt;30,DAY(EOMONTH(KQ$4,0))=30,DAY(KQ$4)=30),DAY(LOOKUP($F20,TenantNames,TenantStartDates))=DAY(KQ$4)),IF((LOOKUP($F20,TenantNames,TenantEndDates)-KQ$4)&lt;=31,LOOKUP($F20,TenantNames,TenantTotalRevenues)-SUM($JA20:KP20),LOOKUP($F20,TenantNames,TenantMonthlyRents)),IF(AND((SUMIF($G$4:AHB$4,"&lt;"&amp;KQ$4,$G20:AHB20))&gt;SUMIFS(TransactionAmounts,TenantSources,$F20,'Filtered Data'!$C$2:$C23,"&lt;"&amp;KQ$4),KQ$4&lt;TODAY()),"Late","Occupied")),)))</f>
        <v/>
      </c>
      <c r="KR20" s="33" t="str">
        <f>IF(ISBLANK($F20),,IF(TODAY()=KR$4,"Today",IF(AND(LOOKUP($F20,TenantNames,TenantStartDates)&lt;=KR$4,LOOKUP($F20,TenantNames,TenantEndDates)&gt;=KR$4),IF(OR(AND(DAY(LOOKUP($F20,TenantNames,TenantStartDates))&gt;28,DAY(EOMONTH(KR$4,0))=28,DAY(KR$4)=28),AND(DAY(LOOKUP($F20,TenantNames,TenantStartDates))&gt;30,DAY(EOMONTH(KR$4,0))=30,DAY(KR$4)=30),DAY(LOOKUP($F20,TenantNames,TenantStartDates))=DAY(KR$4)),IF((LOOKUP($F20,TenantNames,TenantEndDates)-KR$4)&lt;=31,LOOKUP($F20,TenantNames,TenantTotalRevenues)-SUM($JA20:KQ20),LOOKUP($F20,TenantNames,TenantMonthlyRents)),IF(AND((SUMIF($G$4:AHB$4,"&lt;"&amp;KR$4,$G20:AHB20))&gt;SUMIFS(TransactionAmounts,TenantSources,$F20,'Filtered Data'!$C$2:$C23,"&lt;"&amp;KR$4),KR$4&lt;TODAY()),"Late","Occupied")),)))</f>
        <v/>
      </c>
      <c r="KS20" s="33" t="str">
        <f>IF(ISBLANK($F20),,IF(TODAY()=KS$4,"Today",IF(AND(LOOKUP($F20,TenantNames,TenantStartDates)&lt;=KS$4,LOOKUP($F20,TenantNames,TenantEndDates)&gt;=KS$4),IF(OR(AND(DAY(LOOKUP($F20,TenantNames,TenantStartDates))&gt;28,DAY(EOMONTH(KS$4,0))=28,DAY(KS$4)=28),AND(DAY(LOOKUP($F20,TenantNames,TenantStartDates))&gt;30,DAY(EOMONTH(KS$4,0))=30,DAY(KS$4)=30),DAY(LOOKUP($F20,TenantNames,TenantStartDates))=DAY(KS$4)),IF((LOOKUP($F20,TenantNames,TenantEndDates)-KS$4)&lt;=31,LOOKUP($F20,TenantNames,TenantTotalRevenues)-SUM($JA20:KR20),LOOKUP($F20,TenantNames,TenantMonthlyRents)),IF(AND((SUMIF($G$4:AHB$4,"&lt;"&amp;KS$4,$G20:AHB20))&gt;SUMIFS(TransactionAmounts,TenantSources,$F20,'Filtered Data'!$C$2:$C23,"&lt;"&amp;KS$4),KS$4&lt;TODAY()),"Late","Occupied")),)))</f>
        <v/>
      </c>
      <c r="KT20" s="33" t="str">
        <f>IF(ISBLANK($F20),,IF(TODAY()=KT$4,"Today",IF(AND(LOOKUP($F20,TenantNames,TenantStartDates)&lt;=KT$4,LOOKUP($F20,TenantNames,TenantEndDates)&gt;=KT$4),IF(OR(AND(DAY(LOOKUP($F20,TenantNames,TenantStartDates))&gt;28,DAY(EOMONTH(KT$4,0))=28,DAY(KT$4)=28),AND(DAY(LOOKUP($F20,TenantNames,TenantStartDates))&gt;30,DAY(EOMONTH(KT$4,0))=30,DAY(KT$4)=30),DAY(LOOKUP($F20,TenantNames,TenantStartDates))=DAY(KT$4)),IF((LOOKUP($F20,TenantNames,TenantEndDates)-KT$4)&lt;=31,LOOKUP($F20,TenantNames,TenantTotalRevenues)-SUM($JA20:KS20),LOOKUP($F20,TenantNames,TenantMonthlyRents)),IF(AND((SUMIF($G$4:AHB$4,"&lt;"&amp;KT$4,$G20:AHB20))&gt;SUMIFS(TransactionAmounts,TenantSources,$F20,'Filtered Data'!$C$2:$C23,"&lt;"&amp;KT$4),KT$4&lt;TODAY()),"Late","Occupied")),)))</f>
        <v/>
      </c>
      <c r="KU20" s="33" t="str">
        <f>IF(ISBLANK($F20),,IF(TODAY()=KU$4,"Today",IF(AND(LOOKUP($F20,TenantNames,TenantStartDates)&lt;=KU$4,LOOKUP($F20,TenantNames,TenantEndDates)&gt;=KU$4),IF(OR(AND(DAY(LOOKUP($F20,TenantNames,TenantStartDates))&gt;28,DAY(EOMONTH(KU$4,0))=28,DAY(KU$4)=28),AND(DAY(LOOKUP($F20,TenantNames,TenantStartDates))&gt;30,DAY(EOMONTH(KU$4,0))=30,DAY(KU$4)=30),DAY(LOOKUP($F20,TenantNames,TenantStartDates))=DAY(KU$4)),IF((LOOKUP($F20,TenantNames,TenantEndDates)-KU$4)&lt;=31,LOOKUP($F20,TenantNames,TenantTotalRevenues)-SUM($JA20:KT20),LOOKUP($F20,TenantNames,TenantMonthlyRents)),IF(AND((SUMIF($G$4:AHB$4,"&lt;"&amp;KU$4,$G20:AHB20))&gt;SUMIFS(TransactionAmounts,TenantSources,$F20,'Filtered Data'!$C$2:$C23,"&lt;"&amp;KU$4),KU$4&lt;TODAY()),"Late","Occupied")),)))</f>
        <v/>
      </c>
      <c r="KV20" s="33" t="str">
        <f>IF(ISBLANK($F20),,IF(TODAY()=KV$4,"Today",IF(AND(LOOKUP($F20,TenantNames,TenantStartDates)&lt;=KV$4,LOOKUP($F20,TenantNames,TenantEndDates)&gt;=KV$4),IF(OR(AND(DAY(LOOKUP($F20,TenantNames,TenantStartDates))&gt;28,DAY(EOMONTH(KV$4,0))=28,DAY(KV$4)=28),AND(DAY(LOOKUP($F20,TenantNames,TenantStartDates))&gt;30,DAY(EOMONTH(KV$4,0))=30,DAY(KV$4)=30),DAY(LOOKUP($F20,TenantNames,TenantStartDates))=DAY(KV$4)),IF((LOOKUP($F20,TenantNames,TenantEndDates)-KV$4)&lt;=31,LOOKUP($F20,TenantNames,TenantTotalRevenues)-SUM($JA20:KU20),LOOKUP($F20,TenantNames,TenantMonthlyRents)),IF(AND((SUMIF($G$4:AHB$4,"&lt;"&amp;KV$4,$G20:AHB20))&gt;SUMIFS(TransactionAmounts,TenantSources,$F20,'Filtered Data'!$C$2:$C23,"&lt;"&amp;KV$4),KV$4&lt;TODAY()),"Late","Occupied")),)))</f>
        <v/>
      </c>
      <c r="KW20" s="33" t="str">
        <f>IF(ISBLANK($F20),,IF(TODAY()=KW$4,"Today",IF(AND(LOOKUP($F20,TenantNames,TenantStartDates)&lt;=KW$4,LOOKUP($F20,TenantNames,TenantEndDates)&gt;=KW$4),IF(OR(AND(DAY(LOOKUP($F20,TenantNames,TenantStartDates))&gt;28,DAY(EOMONTH(KW$4,0))=28,DAY(KW$4)=28),AND(DAY(LOOKUP($F20,TenantNames,TenantStartDates))&gt;30,DAY(EOMONTH(KW$4,0))=30,DAY(KW$4)=30),DAY(LOOKUP($F20,TenantNames,TenantStartDates))=DAY(KW$4)),IF((LOOKUP($F20,TenantNames,TenantEndDates)-KW$4)&lt;=31,LOOKUP($F20,TenantNames,TenantTotalRevenues)-SUM($JA20:KV20),LOOKUP($F20,TenantNames,TenantMonthlyRents)),IF(AND((SUMIF($G$4:AHB$4,"&lt;"&amp;KW$4,$G20:AHB20))&gt;SUMIFS(TransactionAmounts,TenantSources,$F20,'Filtered Data'!$C$2:$C23,"&lt;"&amp;KW$4),KW$4&lt;TODAY()),"Late","Occupied")),)))</f>
        <v/>
      </c>
      <c r="KX20" s="33" t="str">
        <f>IF(ISBLANK($F20),,IF(TODAY()=KX$4,"Today",IF(AND(LOOKUP($F20,TenantNames,TenantStartDates)&lt;=KX$4,LOOKUP($F20,TenantNames,TenantEndDates)&gt;=KX$4),IF(OR(AND(DAY(LOOKUP($F20,TenantNames,TenantStartDates))&gt;28,DAY(EOMONTH(KX$4,0))=28,DAY(KX$4)=28),AND(DAY(LOOKUP($F20,TenantNames,TenantStartDates))&gt;30,DAY(EOMONTH(KX$4,0))=30,DAY(KX$4)=30),DAY(LOOKUP($F20,TenantNames,TenantStartDates))=DAY(KX$4)),IF((LOOKUP($F20,TenantNames,TenantEndDates)-KX$4)&lt;=31,LOOKUP($F20,TenantNames,TenantTotalRevenues)-SUM($JA20:KW20),LOOKUP($F20,TenantNames,TenantMonthlyRents)),IF(AND((SUMIF($G$4:AHB$4,"&lt;"&amp;KX$4,$G20:AHB20))&gt;SUMIFS(TransactionAmounts,TenantSources,$F20,'Filtered Data'!$C$2:$C23,"&lt;"&amp;KX$4),KX$4&lt;TODAY()),"Late","Occupied")),)))</f>
        <v/>
      </c>
      <c r="KY20" s="33" t="str">
        <f>IF(ISBLANK($F20),,IF(TODAY()=KY$4,"Today",IF(AND(LOOKUP($F20,TenantNames,TenantStartDates)&lt;=KY$4,LOOKUP($F20,TenantNames,TenantEndDates)&gt;=KY$4),IF(OR(AND(DAY(LOOKUP($F20,TenantNames,TenantStartDates))&gt;28,DAY(EOMONTH(KY$4,0))=28,DAY(KY$4)=28),AND(DAY(LOOKUP($F20,TenantNames,TenantStartDates))&gt;30,DAY(EOMONTH(KY$4,0))=30,DAY(KY$4)=30),DAY(LOOKUP($F20,TenantNames,TenantStartDates))=DAY(KY$4)),IF((LOOKUP($F20,TenantNames,TenantEndDates)-KY$4)&lt;=31,LOOKUP($F20,TenantNames,TenantTotalRevenues)-SUM($JA20:KX20),LOOKUP($F20,TenantNames,TenantMonthlyRents)),IF(AND((SUMIF($G$4:AHB$4,"&lt;"&amp;KY$4,$G20:AHB20))&gt;SUMIFS(TransactionAmounts,TenantSources,$F20,'Filtered Data'!$C$2:$C23,"&lt;"&amp;KY$4),KY$4&lt;TODAY()),"Late","Occupied")),)))</f>
        <v/>
      </c>
      <c r="KZ20" s="33" t="str">
        <f>IF(ISBLANK($F20),,IF(TODAY()=KZ$4,"Today",IF(AND(LOOKUP($F20,TenantNames,TenantStartDates)&lt;=KZ$4,LOOKUP($F20,TenantNames,TenantEndDates)&gt;=KZ$4),IF(OR(AND(DAY(LOOKUP($F20,TenantNames,TenantStartDates))&gt;28,DAY(EOMONTH(KZ$4,0))=28,DAY(KZ$4)=28),AND(DAY(LOOKUP($F20,TenantNames,TenantStartDates))&gt;30,DAY(EOMONTH(KZ$4,0))=30,DAY(KZ$4)=30),DAY(LOOKUP($F20,TenantNames,TenantStartDates))=DAY(KZ$4)),IF((LOOKUP($F20,TenantNames,TenantEndDates)-KZ$4)&lt;=31,LOOKUP($F20,TenantNames,TenantTotalRevenues)-SUM($JA20:KY20),LOOKUP($F20,TenantNames,TenantMonthlyRents)),IF(AND((SUMIF($G$4:AHB$4,"&lt;"&amp;KZ$4,$G20:AHB20))&gt;SUMIFS(TransactionAmounts,TenantSources,$F20,'Filtered Data'!$C$2:$C23,"&lt;"&amp;KZ$4),KZ$4&lt;TODAY()),"Late","Occupied")),)))</f>
        <v/>
      </c>
      <c r="LA20" s="33" t="str">
        <f>IF(ISBLANK($F20),,IF(TODAY()=LA$4,"Today",IF(AND(LOOKUP($F20,TenantNames,TenantStartDates)&lt;=LA$4,LOOKUP($F20,TenantNames,TenantEndDates)&gt;=LA$4),IF(OR(AND(DAY(LOOKUP($F20,TenantNames,TenantStartDates))&gt;28,DAY(EOMONTH(LA$4,0))=28,DAY(LA$4)=28),AND(DAY(LOOKUP($F20,TenantNames,TenantStartDates))&gt;30,DAY(EOMONTH(LA$4,0))=30,DAY(LA$4)=30),DAY(LOOKUP($F20,TenantNames,TenantStartDates))=DAY(LA$4)),IF((LOOKUP($F20,TenantNames,TenantEndDates)-LA$4)&lt;=31,LOOKUP($F20,TenantNames,TenantTotalRevenues)-SUM($JA20:KZ20),LOOKUP($F20,TenantNames,TenantMonthlyRents)),IF(AND((SUMIF($G$4:AHB$4,"&lt;"&amp;LA$4,$G20:AHB20))&gt;SUMIFS(TransactionAmounts,TenantSources,$F20,'Filtered Data'!$C$2:$C23,"&lt;"&amp;LA$4),LA$4&lt;TODAY()),"Late","Occupied")),)))</f>
        <v/>
      </c>
      <c r="LB20" s="33" t="str">
        <f>IF(ISBLANK($F20),,IF(TODAY()=LB$4,"Today",IF(AND(LOOKUP($F20,TenantNames,TenantStartDates)&lt;=LB$4,LOOKUP($F20,TenantNames,TenantEndDates)&gt;=LB$4),IF(OR(AND(DAY(LOOKUP($F20,TenantNames,TenantStartDates))&gt;28,DAY(EOMONTH(LB$4,0))=28,DAY(LB$4)=28),AND(DAY(LOOKUP($F20,TenantNames,TenantStartDates))&gt;30,DAY(EOMONTH(LB$4,0))=30,DAY(LB$4)=30),DAY(LOOKUP($F20,TenantNames,TenantStartDates))=DAY(LB$4)),IF((LOOKUP($F20,TenantNames,TenantEndDates)-LB$4)&lt;=31,LOOKUP($F20,TenantNames,TenantTotalRevenues)-SUM($JA20:LA20),LOOKUP($F20,TenantNames,TenantMonthlyRents)),IF(AND((SUMIF($G$4:AHB$4,"&lt;"&amp;LB$4,$G20:AHB20))&gt;SUMIFS(TransactionAmounts,TenantSources,$F20,'Filtered Data'!$C$2:$C23,"&lt;"&amp;LB$4),LB$4&lt;TODAY()),"Late","Occupied")),)))</f>
        <v/>
      </c>
      <c r="LC20" s="33" t="str">
        <f>IF(ISBLANK($F20),,IF(TODAY()=LC$4,"Today",IF(AND(LOOKUP($F20,TenantNames,TenantStartDates)&lt;=LC$4,LOOKUP($F20,TenantNames,TenantEndDates)&gt;=LC$4),IF(OR(AND(DAY(LOOKUP($F20,TenantNames,TenantStartDates))&gt;28,DAY(EOMONTH(LC$4,0))=28,DAY(LC$4)=28),AND(DAY(LOOKUP($F20,TenantNames,TenantStartDates))&gt;30,DAY(EOMONTH(LC$4,0))=30,DAY(LC$4)=30),DAY(LOOKUP($F20,TenantNames,TenantStartDates))=DAY(LC$4)),IF((LOOKUP($F20,TenantNames,TenantEndDates)-LC$4)&lt;=31,LOOKUP($F20,TenantNames,TenantTotalRevenues)-SUM($JA20:LB20),LOOKUP($F20,TenantNames,TenantMonthlyRents)),IF(AND((SUMIF($G$4:AHB$4,"&lt;"&amp;LC$4,$G20:AHB20))&gt;SUMIFS(TransactionAmounts,TenantSources,$F20,'Filtered Data'!$C$2:$C23,"&lt;"&amp;LC$4),LC$4&lt;TODAY()),"Late","Occupied")),)))</f>
        <v/>
      </c>
      <c r="LD20" s="33" t="str">
        <f>IF(ISBLANK($F20),,IF(TODAY()=LD$4,"Today",IF(AND(LOOKUP($F20,TenantNames,TenantStartDates)&lt;=LD$4,LOOKUP($F20,TenantNames,TenantEndDates)&gt;=LD$4),IF(OR(AND(DAY(LOOKUP($F20,TenantNames,TenantStartDates))&gt;28,DAY(EOMONTH(LD$4,0))=28,DAY(LD$4)=28),AND(DAY(LOOKUP($F20,TenantNames,TenantStartDates))&gt;30,DAY(EOMONTH(LD$4,0))=30,DAY(LD$4)=30),DAY(LOOKUP($F20,TenantNames,TenantStartDates))=DAY(LD$4)),IF((LOOKUP($F20,TenantNames,TenantEndDates)-LD$4)&lt;=31,LOOKUP($F20,TenantNames,TenantTotalRevenues)-SUM($JA20:LC20),LOOKUP($F20,TenantNames,TenantMonthlyRents)),IF(AND((SUMIF($G$4:AHB$4,"&lt;"&amp;LD$4,$G20:AHB20))&gt;SUMIFS(TransactionAmounts,TenantSources,$F20,'Filtered Data'!$C$2:$C23,"&lt;"&amp;LD$4),LD$4&lt;TODAY()),"Late","Occupied")),)))</f>
        <v/>
      </c>
      <c r="LE20" s="33" t="str">
        <f>IF(ISBLANK($F20),,IF(TODAY()=LE$4,"Today",IF(AND(LOOKUP($F20,TenantNames,TenantStartDates)&lt;=LE$4,LOOKUP($F20,TenantNames,TenantEndDates)&gt;=LE$4),IF(OR(AND(DAY(LOOKUP($F20,TenantNames,TenantStartDates))&gt;28,DAY(EOMONTH(LE$4,0))=28,DAY(LE$4)=28),AND(DAY(LOOKUP($F20,TenantNames,TenantStartDates))&gt;30,DAY(EOMONTH(LE$4,0))=30,DAY(LE$4)=30),DAY(LOOKUP($F20,TenantNames,TenantStartDates))=DAY(LE$4)),IF((LOOKUP($F20,TenantNames,TenantEndDates)-LE$4)&lt;=31,LOOKUP($F20,TenantNames,TenantTotalRevenues)-SUM($JA20:LD20),LOOKUP($F20,TenantNames,TenantMonthlyRents)),IF(AND((SUMIF($G$4:AHB$4,"&lt;"&amp;LE$4,$G20:AHB20))&gt;SUMIFS(TransactionAmounts,TenantSources,$F20,'Filtered Data'!$C$2:$C23,"&lt;"&amp;LE$4),LE$4&lt;TODAY()),"Late","Occupied")),)))</f>
        <v/>
      </c>
      <c r="LF20" s="33" t="str">
        <f>IF(ISBLANK($F20),,IF(TODAY()=LF$4,"Today",IF(AND(LOOKUP($F20,TenantNames,TenantStartDates)&lt;=LF$4,LOOKUP($F20,TenantNames,TenantEndDates)&gt;=LF$4),IF(OR(AND(DAY(LOOKUP($F20,TenantNames,TenantStartDates))&gt;28,DAY(EOMONTH(LF$4,0))=28,DAY(LF$4)=28),AND(DAY(LOOKUP($F20,TenantNames,TenantStartDates))&gt;30,DAY(EOMONTH(LF$4,0))=30,DAY(LF$4)=30),DAY(LOOKUP($F20,TenantNames,TenantStartDates))=DAY(LF$4)),IF((LOOKUP($F20,TenantNames,TenantEndDates)-LF$4)&lt;=31,LOOKUP($F20,TenantNames,TenantTotalRevenues)-SUM($JA20:LE20),LOOKUP($F20,TenantNames,TenantMonthlyRents)),IF(AND((SUMIF($G$4:AHB$4,"&lt;"&amp;LF$4,$G20:AHB20))&gt;SUMIFS(TransactionAmounts,TenantSources,$F20,'Filtered Data'!$C$2:$C23,"&lt;"&amp;LF$4),LF$4&lt;TODAY()),"Late","Occupied")),)))</f>
        <v/>
      </c>
      <c r="LG20" s="33" t="str">
        <f>IF(ISBLANK($F20),,IF(TODAY()=LG$4,"Today",IF(AND(LOOKUP($F20,TenantNames,TenantStartDates)&lt;=LG$4,LOOKUP($F20,TenantNames,TenantEndDates)&gt;=LG$4),IF(OR(AND(DAY(LOOKUP($F20,TenantNames,TenantStartDates))&gt;28,DAY(EOMONTH(LG$4,0))=28,DAY(LG$4)=28),AND(DAY(LOOKUP($F20,TenantNames,TenantStartDates))&gt;30,DAY(EOMONTH(LG$4,0))=30,DAY(LG$4)=30),DAY(LOOKUP($F20,TenantNames,TenantStartDates))=DAY(LG$4)),IF((LOOKUP($F20,TenantNames,TenantEndDates)-LG$4)&lt;=31,LOOKUP($F20,TenantNames,TenantTotalRevenues)-SUM($JA20:LF20),LOOKUP($F20,TenantNames,TenantMonthlyRents)),IF(AND((SUMIF($G$4:AHB$4,"&lt;"&amp;LG$4,$G20:AHB20))&gt;SUMIFS(TransactionAmounts,TenantSources,$F20,'Filtered Data'!$C$2:$C23,"&lt;"&amp;LG$4),LG$4&lt;TODAY()),"Late","Occupied")),)))</f>
        <v/>
      </c>
      <c r="LH20" s="33" t="str">
        <f>IF(ISBLANK($F20),,IF(TODAY()=LH$4,"Today",IF(AND(LOOKUP($F20,TenantNames,TenantStartDates)&lt;=LH$4,LOOKUP($F20,TenantNames,TenantEndDates)&gt;=LH$4),IF(OR(AND(DAY(LOOKUP($F20,TenantNames,TenantStartDates))&gt;28,DAY(EOMONTH(LH$4,0))=28,DAY(LH$4)=28),AND(DAY(LOOKUP($F20,TenantNames,TenantStartDates))&gt;30,DAY(EOMONTH(LH$4,0))=30,DAY(LH$4)=30),DAY(LOOKUP($F20,TenantNames,TenantStartDates))=DAY(LH$4)),IF((LOOKUP($F20,TenantNames,TenantEndDates)-LH$4)&lt;=31,LOOKUP($F20,TenantNames,TenantTotalRevenues)-SUM($JA20:LG20),LOOKUP($F20,TenantNames,TenantMonthlyRents)),IF(AND((SUMIF($G$4:AHB$4,"&lt;"&amp;LH$4,$G20:AHB20))&gt;SUMIFS(TransactionAmounts,TenantSources,$F20,'Filtered Data'!$C$2:$C23,"&lt;"&amp;LH$4),LH$4&lt;TODAY()),"Late","Occupied")),)))</f>
        <v/>
      </c>
      <c r="LI20" s="33" t="str">
        <f>IF(ISBLANK($F20),,IF(TODAY()=LI$4,"Today",IF(AND(LOOKUP($F20,TenantNames,TenantStartDates)&lt;=LI$4,LOOKUP($F20,TenantNames,TenantEndDates)&gt;=LI$4),IF(OR(AND(DAY(LOOKUP($F20,TenantNames,TenantStartDates))&gt;28,DAY(EOMONTH(LI$4,0))=28,DAY(LI$4)=28),AND(DAY(LOOKUP($F20,TenantNames,TenantStartDates))&gt;30,DAY(EOMONTH(LI$4,0))=30,DAY(LI$4)=30),DAY(LOOKUP($F20,TenantNames,TenantStartDates))=DAY(LI$4)),IF((LOOKUP($F20,TenantNames,TenantEndDates)-LI$4)&lt;=31,LOOKUP($F20,TenantNames,TenantTotalRevenues)-SUM($JA20:LH20),LOOKUP($F20,TenantNames,TenantMonthlyRents)),IF(AND((SUMIF($G$4:AHB$4,"&lt;"&amp;LI$4,$G20:AHB20))&gt;SUMIFS(TransactionAmounts,TenantSources,$F20,'Filtered Data'!$C$2:$C23,"&lt;"&amp;LI$4),LI$4&lt;TODAY()),"Late","Occupied")),)))</f>
        <v/>
      </c>
      <c r="LJ20" s="33" t="str">
        <f>IF(ISBLANK($F20),,IF(TODAY()=LJ$4,"Today",IF(AND(LOOKUP($F20,TenantNames,TenantStartDates)&lt;=LJ$4,LOOKUP($F20,TenantNames,TenantEndDates)&gt;=LJ$4),IF(OR(AND(DAY(LOOKUP($F20,TenantNames,TenantStartDates))&gt;28,DAY(EOMONTH(LJ$4,0))=28,DAY(LJ$4)=28),AND(DAY(LOOKUP($F20,TenantNames,TenantStartDates))&gt;30,DAY(EOMONTH(LJ$4,0))=30,DAY(LJ$4)=30),DAY(LOOKUP($F20,TenantNames,TenantStartDates))=DAY(LJ$4)),IF((LOOKUP($F20,TenantNames,TenantEndDates)-LJ$4)&lt;=31,LOOKUP($F20,TenantNames,TenantTotalRevenues)-SUM($JA20:LI20),LOOKUP($F20,TenantNames,TenantMonthlyRents)),IF(AND((SUMIF($G$4:AHB$4,"&lt;"&amp;LJ$4,$G20:AHB20))&gt;SUMIFS(TransactionAmounts,TenantSources,$F20,'Filtered Data'!$C$2:$C23,"&lt;"&amp;LJ$4),LJ$4&lt;TODAY()),"Late","Occupied")),)))</f>
        <v/>
      </c>
      <c r="LK20" s="33" t="str">
        <f>IF(ISBLANK($F20),,IF(TODAY()=LK$4,"Today",IF(AND(LOOKUP($F20,TenantNames,TenantStartDates)&lt;=LK$4,LOOKUP($F20,TenantNames,TenantEndDates)&gt;=LK$4),IF(OR(AND(DAY(LOOKUP($F20,TenantNames,TenantStartDates))&gt;28,DAY(EOMONTH(LK$4,0))=28,DAY(LK$4)=28),AND(DAY(LOOKUP($F20,TenantNames,TenantStartDates))&gt;30,DAY(EOMONTH(LK$4,0))=30,DAY(LK$4)=30),DAY(LOOKUP($F20,TenantNames,TenantStartDates))=DAY(LK$4)),IF((LOOKUP($F20,TenantNames,TenantEndDates)-LK$4)&lt;=31,LOOKUP($F20,TenantNames,TenantTotalRevenues)-SUM($JA20:LJ20),LOOKUP($F20,TenantNames,TenantMonthlyRents)),IF(AND((SUMIF($G$4:AHB$4,"&lt;"&amp;LK$4,$G20:AHB20))&gt;SUMIFS(TransactionAmounts,TenantSources,$F20,'Filtered Data'!$C$2:$C23,"&lt;"&amp;LK$4),LK$4&lt;TODAY()),"Late","Occupied")),)))</f>
        <v/>
      </c>
      <c r="LL20" s="33" t="str">
        <f>IF(ISBLANK($F20),,IF(TODAY()=LL$4,"Today",IF(AND(LOOKUP($F20,TenantNames,TenantStartDates)&lt;=LL$4,LOOKUP($F20,TenantNames,TenantEndDates)&gt;=LL$4),IF(OR(AND(DAY(LOOKUP($F20,TenantNames,TenantStartDates))&gt;28,DAY(EOMONTH(LL$4,0))=28,DAY(LL$4)=28),AND(DAY(LOOKUP($F20,TenantNames,TenantStartDates))&gt;30,DAY(EOMONTH(LL$4,0))=30,DAY(LL$4)=30),DAY(LOOKUP($F20,TenantNames,TenantStartDates))=DAY(LL$4)),IF((LOOKUP($F20,TenantNames,TenantEndDates)-LL$4)&lt;=31,LOOKUP($F20,TenantNames,TenantTotalRevenues)-SUM($JA20:LK20),LOOKUP($F20,TenantNames,TenantMonthlyRents)),IF(AND((SUMIF($G$4:AHB$4,"&lt;"&amp;LL$4,$G20:AHB20))&gt;SUMIFS(TransactionAmounts,TenantSources,$F20,'Filtered Data'!$C$2:$C23,"&lt;"&amp;LL$4),LL$4&lt;TODAY()),"Late","Occupied")),)))</f>
        <v/>
      </c>
      <c r="LM20" s="33" t="str">
        <f>IF(ISBLANK($F20),,IF(TODAY()=LM$4,"Today",IF(AND(LOOKUP($F20,TenantNames,TenantStartDates)&lt;=LM$4,LOOKUP($F20,TenantNames,TenantEndDates)&gt;=LM$4),IF(OR(AND(DAY(LOOKUP($F20,TenantNames,TenantStartDates))&gt;28,DAY(EOMONTH(LM$4,0))=28,DAY(LM$4)=28),AND(DAY(LOOKUP($F20,TenantNames,TenantStartDates))&gt;30,DAY(EOMONTH(LM$4,0))=30,DAY(LM$4)=30),DAY(LOOKUP($F20,TenantNames,TenantStartDates))=DAY(LM$4)),IF((LOOKUP($F20,TenantNames,TenantEndDates)-LM$4)&lt;=31,LOOKUP($F20,TenantNames,TenantTotalRevenues)-SUM($JA20:LL20),LOOKUP($F20,TenantNames,TenantMonthlyRents)),IF(AND((SUMIF($G$4:AHB$4,"&lt;"&amp;LM$4,$G20:AHB20))&gt;SUMIFS(TransactionAmounts,TenantSources,$F20,'Filtered Data'!$C$2:$C23,"&lt;"&amp;LM$4),LM$4&lt;TODAY()),"Late","Occupied")),)))</f>
        <v/>
      </c>
      <c r="LN20" s="33" t="str">
        <f>IF(ISBLANK($F20),,IF(TODAY()=LN$4,"Today",IF(AND(LOOKUP($F20,TenantNames,TenantStartDates)&lt;=LN$4,LOOKUP($F20,TenantNames,TenantEndDates)&gt;=LN$4),IF(OR(AND(DAY(LOOKUP($F20,TenantNames,TenantStartDates))&gt;28,DAY(EOMONTH(LN$4,0))=28,DAY(LN$4)=28),AND(DAY(LOOKUP($F20,TenantNames,TenantStartDates))&gt;30,DAY(EOMONTH(LN$4,0))=30,DAY(LN$4)=30),DAY(LOOKUP($F20,TenantNames,TenantStartDates))=DAY(LN$4)),IF((LOOKUP($F20,TenantNames,TenantEndDates)-LN$4)&lt;=31,LOOKUP($F20,TenantNames,TenantTotalRevenues)-SUM($JA20:LM20),LOOKUP($F20,TenantNames,TenantMonthlyRents)),IF(AND((SUMIF($G$4:AHB$4,"&lt;"&amp;LN$4,$G20:AHB20))&gt;SUMIFS(TransactionAmounts,TenantSources,$F20,'Filtered Data'!$C$2:$C23,"&lt;"&amp;LN$4),LN$4&lt;TODAY()),"Late","Occupied")),)))</f>
        <v/>
      </c>
      <c r="LO20" s="33" t="str">
        <f>IF(ISBLANK($F20),,IF(TODAY()=LO$4,"Today",IF(AND(LOOKUP($F20,TenantNames,TenantStartDates)&lt;=LO$4,LOOKUP($F20,TenantNames,TenantEndDates)&gt;=LO$4),IF(OR(AND(DAY(LOOKUP($F20,TenantNames,TenantStartDates))&gt;28,DAY(EOMONTH(LO$4,0))=28,DAY(LO$4)=28),AND(DAY(LOOKUP($F20,TenantNames,TenantStartDates))&gt;30,DAY(EOMONTH(LO$4,0))=30,DAY(LO$4)=30),DAY(LOOKUP($F20,TenantNames,TenantStartDates))=DAY(LO$4)),IF((LOOKUP($F20,TenantNames,TenantEndDates)-LO$4)&lt;=31,LOOKUP($F20,TenantNames,TenantTotalRevenues)-SUM($JA20:LN20),LOOKUP($F20,TenantNames,TenantMonthlyRents)),IF(AND((SUMIF($G$4:AHB$4,"&lt;"&amp;LO$4,$G20:AHB20))&gt;SUMIFS(TransactionAmounts,TenantSources,$F20,'Filtered Data'!$C$2:$C23,"&lt;"&amp;LO$4),LO$4&lt;TODAY()),"Late","Occupied")),)))</f>
        <v/>
      </c>
      <c r="LP20" s="33" t="str">
        <f>IF(ISBLANK($F20),,IF(TODAY()=LP$4,"Today",IF(AND(LOOKUP($F20,TenantNames,TenantStartDates)&lt;=LP$4,LOOKUP($F20,TenantNames,TenantEndDates)&gt;=LP$4),IF(OR(AND(DAY(LOOKUP($F20,TenantNames,TenantStartDates))&gt;28,DAY(EOMONTH(LP$4,0))=28,DAY(LP$4)=28),AND(DAY(LOOKUP($F20,TenantNames,TenantStartDates))&gt;30,DAY(EOMONTH(LP$4,0))=30,DAY(LP$4)=30),DAY(LOOKUP($F20,TenantNames,TenantStartDates))=DAY(LP$4)),IF((LOOKUP($F20,TenantNames,TenantEndDates)-LP$4)&lt;=31,LOOKUP($F20,TenantNames,TenantTotalRevenues)-SUM($JA20:LO20),LOOKUP($F20,TenantNames,TenantMonthlyRents)),IF(AND((SUMIF($G$4:AHB$4,"&lt;"&amp;LP$4,$G20:AHB20))&gt;SUMIFS(TransactionAmounts,TenantSources,$F20,'Filtered Data'!$C$2:$C23,"&lt;"&amp;LP$4),LP$4&lt;TODAY()),"Late","Occupied")),)))</f>
        <v/>
      </c>
      <c r="LQ20" s="33" t="str">
        <f>IF(ISBLANK($F20),,IF(TODAY()=LQ$4,"Today",IF(AND(LOOKUP($F20,TenantNames,TenantStartDates)&lt;=LQ$4,LOOKUP($F20,TenantNames,TenantEndDates)&gt;=LQ$4),IF(OR(AND(DAY(LOOKUP($F20,TenantNames,TenantStartDates))&gt;28,DAY(EOMONTH(LQ$4,0))=28,DAY(LQ$4)=28),AND(DAY(LOOKUP($F20,TenantNames,TenantStartDates))&gt;30,DAY(EOMONTH(LQ$4,0))=30,DAY(LQ$4)=30),DAY(LOOKUP($F20,TenantNames,TenantStartDates))=DAY(LQ$4)),IF((LOOKUP($F20,TenantNames,TenantEndDates)-LQ$4)&lt;=31,LOOKUP($F20,TenantNames,TenantTotalRevenues)-SUM($JA20:LP20),LOOKUP($F20,TenantNames,TenantMonthlyRents)),IF(AND((SUMIF($G$4:AHB$4,"&lt;"&amp;LQ$4,$G20:AHB20))&gt;SUMIFS(TransactionAmounts,TenantSources,$F20,'Filtered Data'!$C$2:$C23,"&lt;"&amp;LQ$4),LQ$4&lt;TODAY()),"Late","Occupied")),)))</f>
        <v/>
      </c>
      <c r="LR20" s="33" t="str">
        <f>IF(ISBLANK($F20),,IF(TODAY()=LR$4,"Today",IF(AND(LOOKUP($F20,TenantNames,TenantStartDates)&lt;=LR$4,LOOKUP($F20,TenantNames,TenantEndDates)&gt;=LR$4),IF(OR(AND(DAY(LOOKUP($F20,TenantNames,TenantStartDates))&gt;28,DAY(EOMONTH(LR$4,0))=28,DAY(LR$4)=28),AND(DAY(LOOKUP($F20,TenantNames,TenantStartDates))&gt;30,DAY(EOMONTH(LR$4,0))=30,DAY(LR$4)=30),DAY(LOOKUP($F20,TenantNames,TenantStartDates))=DAY(LR$4)),IF((LOOKUP($F20,TenantNames,TenantEndDates)-LR$4)&lt;=31,LOOKUP($F20,TenantNames,TenantTotalRevenues)-SUM($JA20:LQ20),LOOKUP($F20,TenantNames,TenantMonthlyRents)),IF(AND((SUMIF($G$4:AHB$4,"&lt;"&amp;LR$4,$G20:AHB20))&gt;SUMIFS(TransactionAmounts,TenantSources,$F20,'Filtered Data'!$C$2:$C23,"&lt;"&amp;LR$4),LR$4&lt;TODAY()),"Late","Occupied")),)))</f>
        <v/>
      </c>
      <c r="LS20" s="33" t="str">
        <f>IF(ISBLANK($F20),,IF(TODAY()=LS$4,"Today",IF(AND(LOOKUP($F20,TenantNames,TenantStartDates)&lt;=LS$4,LOOKUP($F20,TenantNames,TenantEndDates)&gt;=LS$4),IF(OR(AND(DAY(LOOKUP($F20,TenantNames,TenantStartDates))&gt;28,DAY(EOMONTH(LS$4,0))=28,DAY(LS$4)=28),AND(DAY(LOOKUP($F20,TenantNames,TenantStartDates))&gt;30,DAY(EOMONTH(LS$4,0))=30,DAY(LS$4)=30),DAY(LOOKUP($F20,TenantNames,TenantStartDates))=DAY(LS$4)),IF((LOOKUP($F20,TenantNames,TenantEndDates)-LS$4)&lt;=31,LOOKUP($F20,TenantNames,TenantTotalRevenues)-SUM($JA20:LR20),LOOKUP($F20,TenantNames,TenantMonthlyRents)),IF(AND((SUMIF($G$4:AHB$4,"&lt;"&amp;LS$4,$G20:AHB20))&gt;SUMIFS(TransactionAmounts,TenantSources,$F20,'Filtered Data'!$C$2:$C23,"&lt;"&amp;LS$4),LS$4&lt;TODAY()),"Late","Occupied")),)))</f>
        <v/>
      </c>
      <c r="LT20" s="33" t="str">
        <f>IF(ISBLANK($F20),,IF(TODAY()=LT$4,"Today",IF(AND(LOOKUP($F20,TenantNames,TenantStartDates)&lt;=LT$4,LOOKUP($F20,TenantNames,TenantEndDates)&gt;=LT$4),IF(OR(AND(DAY(LOOKUP($F20,TenantNames,TenantStartDates))&gt;28,DAY(EOMONTH(LT$4,0))=28,DAY(LT$4)=28),AND(DAY(LOOKUP($F20,TenantNames,TenantStartDates))&gt;30,DAY(EOMONTH(LT$4,0))=30,DAY(LT$4)=30),DAY(LOOKUP($F20,TenantNames,TenantStartDates))=DAY(LT$4)),IF((LOOKUP($F20,TenantNames,TenantEndDates)-LT$4)&lt;=31,LOOKUP($F20,TenantNames,TenantTotalRevenues)-SUM($JA20:LS20),LOOKUP($F20,TenantNames,TenantMonthlyRents)),IF(AND((SUMIF($G$4:AHB$4,"&lt;"&amp;LT$4,$G20:AHB20))&gt;SUMIFS(TransactionAmounts,TenantSources,$F20,'Filtered Data'!$C$2:$C23,"&lt;"&amp;LT$4),LT$4&lt;TODAY()),"Late","Occupied")),)))</f>
        <v/>
      </c>
      <c r="LU20" s="33" t="str">
        <f>IF(ISBLANK($F20),,IF(TODAY()=LU$4,"Today",IF(AND(LOOKUP($F20,TenantNames,TenantStartDates)&lt;=LU$4,LOOKUP($F20,TenantNames,TenantEndDates)&gt;=LU$4),IF(OR(AND(DAY(LOOKUP($F20,TenantNames,TenantStartDates))&gt;28,DAY(EOMONTH(LU$4,0))=28,DAY(LU$4)=28),AND(DAY(LOOKUP($F20,TenantNames,TenantStartDates))&gt;30,DAY(EOMONTH(LU$4,0))=30,DAY(LU$4)=30),DAY(LOOKUP($F20,TenantNames,TenantStartDates))=DAY(LU$4)),IF((LOOKUP($F20,TenantNames,TenantEndDates)-LU$4)&lt;=31,LOOKUP($F20,TenantNames,TenantTotalRevenues)-SUM($JA20:LT20),LOOKUP($F20,TenantNames,TenantMonthlyRents)),IF(AND((SUMIF($G$4:AHB$4,"&lt;"&amp;LU$4,$G20:AHB20))&gt;SUMIFS(TransactionAmounts,TenantSources,$F20,'Filtered Data'!$C$2:$C23,"&lt;"&amp;LU$4),LU$4&lt;TODAY()),"Late","Occupied")),)))</f>
        <v/>
      </c>
      <c r="LV20" s="33" t="str">
        <f>IF(ISBLANK($F20),,IF(TODAY()=LV$4,"Today",IF(AND(LOOKUP($F20,TenantNames,TenantStartDates)&lt;=LV$4,LOOKUP($F20,TenantNames,TenantEndDates)&gt;=LV$4),IF(OR(AND(DAY(LOOKUP($F20,TenantNames,TenantStartDates))&gt;28,DAY(EOMONTH(LV$4,0))=28,DAY(LV$4)=28),AND(DAY(LOOKUP($F20,TenantNames,TenantStartDates))&gt;30,DAY(EOMONTH(LV$4,0))=30,DAY(LV$4)=30),DAY(LOOKUP($F20,TenantNames,TenantStartDates))=DAY(LV$4)),IF((LOOKUP($F20,TenantNames,TenantEndDates)-LV$4)&lt;=31,LOOKUP($F20,TenantNames,TenantTotalRevenues)-SUM($JA20:LU20),LOOKUP($F20,TenantNames,TenantMonthlyRents)),IF(AND((SUMIF($G$4:AHB$4,"&lt;"&amp;LV$4,$G20:AHB20))&gt;SUMIFS(TransactionAmounts,TenantSources,$F20,'Filtered Data'!$C$2:$C23,"&lt;"&amp;LV$4),LV$4&lt;TODAY()),"Late","Occupied")),)))</f>
        <v/>
      </c>
      <c r="LW20" s="33" t="str">
        <f>IF(ISBLANK($F20),,IF(TODAY()=LW$4,"Today",IF(AND(LOOKUP($F20,TenantNames,TenantStartDates)&lt;=LW$4,LOOKUP($F20,TenantNames,TenantEndDates)&gt;=LW$4),IF(OR(AND(DAY(LOOKUP($F20,TenantNames,TenantStartDates))&gt;28,DAY(EOMONTH(LW$4,0))=28,DAY(LW$4)=28),AND(DAY(LOOKUP($F20,TenantNames,TenantStartDates))&gt;30,DAY(EOMONTH(LW$4,0))=30,DAY(LW$4)=30),DAY(LOOKUP($F20,TenantNames,TenantStartDates))=DAY(LW$4)),IF((LOOKUP($F20,TenantNames,TenantEndDates)-LW$4)&lt;=31,LOOKUP($F20,TenantNames,TenantTotalRevenues)-SUM($JA20:LV20),LOOKUP($F20,TenantNames,TenantMonthlyRents)),IF(AND((SUMIF($G$4:AHB$4,"&lt;"&amp;LW$4,$G20:AHB20))&gt;SUMIFS(TransactionAmounts,TenantSources,$F20,'Filtered Data'!$C$2:$C23,"&lt;"&amp;LW$4),LW$4&lt;TODAY()),"Late","Occupied")),)))</f>
        <v/>
      </c>
      <c r="LX20" s="33" t="str">
        <f>IF(ISBLANK($F20),,IF(TODAY()=LX$4,"Today",IF(AND(LOOKUP($F20,TenantNames,TenantStartDates)&lt;=LX$4,LOOKUP($F20,TenantNames,TenantEndDates)&gt;=LX$4),IF(OR(AND(DAY(LOOKUP($F20,TenantNames,TenantStartDates))&gt;28,DAY(EOMONTH(LX$4,0))=28,DAY(LX$4)=28),AND(DAY(LOOKUP($F20,TenantNames,TenantStartDates))&gt;30,DAY(EOMONTH(LX$4,0))=30,DAY(LX$4)=30),DAY(LOOKUP($F20,TenantNames,TenantStartDates))=DAY(LX$4)),IF((LOOKUP($F20,TenantNames,TenantEndDates)-LX$4)&lt;=31,LOOKUP($F20,TenantNames,TenantTotalRevenues)-SUM($JA20:LW20),LOOKUP($F20,TenantNames,TenantMonthlyRents)),IF(AND((SUMIF($G$4:AHB$4,"&lt;"&amp;LX$4,$G20:AHB20))&gt;SUMIFS(TransactionAmounts,TenantSources,$F20,'Filtered Data'!$C$2:$C23,"&lt;"&amp;LX$4),LX$4&lt;TODAY()),"Late","Occupied")),)))</f>
        <v/>
      </c>
      <c r="LY20" s="33" t="str">
        <f>IF(ISBLANK($F20),,IF(TODAY()=LY$4,"Today",IF(AND(LOOKUP($F20,TenantNames,TenantStartDates)&lt;=LY$4,LOOKUP($F20,TenantNames,TenantEndDates)&gt;=LY$4),IF(OR(AND(DAY(LOOKUP($F20,TenantNames,TenantStartDates))&gt;28,DAY(EOMONTH(LY$4,0))=28,DAY(LY$4)=28),AND(DAY(LOOKUP($F20,TenantNames,TenantStartDates))&gt;30,DAY(EOMONTH(LY$4,0))=30,DAY(LY$4)=30),DAY(LOOKUP($F20,TenantNames,TenantStartDates))=DAY(LY$4)),IF((LOOKUP($F20,TenantNames,TenantEndDates)-LY$4)&lt;=31,LOOKUP($F20,TenantNames,TenantTotalRevenues)-SUM($JA20:LX20),LOOKUP($F20,TenantNames,TenantMonthlyRents)),IF(AND((SUMIF($G$4:AHB$4,"&lt;"&amp;LY$4,$G20:AHB20))&gt;SUMIFS(TransactionAmounts,TenantSources,$F20,'Filtered Data'!$C$2:$C23,"&lt;"&amp;LY$4),LY$4&lt;TODAY()),"Late","Occupied")),)))</f>
        <v/>
      </c>
      <c r="LZ20" s="33" t="str">
        <f>IF(ISBLANK($F20),,IF(TODAY()=LZ$4,"Today",IF(AND(LOOKUP($F20,TenantNames,TenantStartDates)&lt;=LZ$4,LOOKUP($F20,TenantNames,TenantEndDates)&gt;=LZ$4),IF(OR(AND(DAY(LOOKUP($F20,TenantNames,TenantStartDates))&gt;28,DAY(EOMONTH(LZ$4,0))=28,DAY(LZ$4)=28),AND(DAY(LOOKUP($F20,TenantNames,TenantStartDates))&gt;30,DAY(EOMONTH(LZ$4,0))=30,DAY(LZ$4)=30),DAY(LOOKUP($F20,TenantNames,TenantStartDates))=DAY(LZ$4)),IF((LOOKUP($F20,TenantNames,TenantEndDates)-LZ$4)&lt;=31,LOOKUP($F20,TenantNames,TenantTotalRevenues)-SUM($JA20:LY20),LOOKUP($F20,TenantNames,TenantMonthlyRents)),IF(AND((SUMIF($G$4:AHB$4,"&lt;"&amp;LZ$4,$G20:AHB20))&gt;SUMIFS(TransactionAmounts,TenantSources,$F20,'Filtered Data'!$C$2:$C23,"&lt;"&amp;LZ$4),LZ$4&lt;TODAY()),"Late","Occupied")),)))</f>
        <v/>
      </c>
      <c r="MA20" s="33" t="str">
        <f>IF(ISBLANK($F20),,IF(TODAY()=MA$4,"Today",IF(AND(LOOKUP($F20,TenantNames,TenantStartDates)&lt;=MA$4,LOOKUP($F20,TenantNames,TenantEndDates)&gt;=MA$4),IF(OR(AND(DAY(LOOKUP($F20,TenantNames,TenantStartDates))&gt;28,DAY(EOMONTH(MA$4,0))=28,DAY(MA$4)=28),AND(DAY(LOOKUP($F20,TenantNames,TenantStartDates))&gt;30,DAY(EOMONTH(MA$4,0))=30,DAY(MA$4)=30),DAY(LOOKUP($F20,TenantNames,TenantStartDates))=DAY(MA$4)),IF((LOOKUP($F20,TenantNames,TenantEndDates)-MA$4)&lt;=31,LOOKUP($F20,TenantNames,TenantTotalRevenues)-SUM($JA20:LZ20),LOOKUP($F20,TenantNames,TenantMonthlyRents)),IF(AND((SUMIF($G$4:AHB$4,"&lt;"&amp;MA$4,$G20:AHB20))&gt;SUMIFS(TransactionAmounts,TenantSources,$F20,'Filtered Data'!$C$2:$C23,"&lt;"&amp;MA$4),MA$4&lt;TODAY()),"Late","Occupied")),)))</f>
        <v/>
      </c>
      <c r="MB20" s="33" t="str">
        <f>IF(ISBLANK($F20),,IF(TODAY()=MB$4,"Today",IF(AND(LOOKUP($F20,TenantNames,TenantStartDates)&lt;=MB$4,LOOKUP($F20,TenantNames,TenantEndDates)&gt;=MB$4),IF(OR(AND(DAY(LOOKUP($F20,TenantNames,TenantStartDates))&gt;28,DAY(EOMONTH(MB$4,0))=28,DAY(MB$4)=28),AND(DAY(LOOKUP($F20,TenantNames,TenantStartDates))&gt;30,DAY(EOMONTH(MB$4,0))=30,DAY(MB$4)=30),DAY(LOOKUP($F20,TenantNames,TenantStartDates))=DAY(MB$4)),IF((LOOKUP($F20,TenantNames,TenantEndDates)-MB$4)&lt;=31,LOOKUP($F20,TenantNames,TenantTotalRevenues)-SUM($JA20:MA20),LOOKUP($F20,TenantNames,TenantMonthlyRents)),IF(AND((SUMIF($G$4:AHB$4,"&lt;"&amp;MB$4,$G20:AHB20))&gt;SUMIFS(TransactionAmounts,TenantSources,$F20,'Filtered Data'!$C$2:$C23,"&lt;"&amp;MB$4),MB$4&lt;TODAY()),"Late","Occupied")),)))</f>
        <v/>
      </c>
      <c r="MC20" s="33" t="str">
        <f>IF(ISBLANK($F20),,IF(TODAY()=MC$4,"Today",IF(AND(LOOKUP($F20,TenantNames,TenantStartDates)&lt;=MC$4,LOOKUP($F20,TenantNames,TenantEndDates)&gt;=MC$4),IF(OR(AND(DAY(LOOKUP($F20,TenantNames,TenantStartDates))&gt;28,DAY(EOMONTH(MC$4,0))=28,DAY(MC$4)=28),AND(DAY(LOOKUP($F20,TenantNames,TenantStartDates))&gt;30,DAY(EOMONTH(MC$4,0))=30,DAY(MC$4)=30),DAY(LOOKUP($F20,TenantNames,TenantStartDates))=DAY(MC$4)),IF((LOOKUP($F20,TenantNames,TenantEndDates)-MC$4)&lt;=31,LOOKUP($F20,TenantNames,TenantTotalRevenues)-SUM($JA20:MB20),LOOKUP($F20,TenantNames,TenantMonthlyRents)),IF(AND((SUMIF($G$4:AHB$4,"&lt;"&amp;MC$4,$G20:AHB20))&gt;SUMIFS(TransactionAmounts,TenantSources,$F20,'Filtered Data'!$C$2:$C23,"&lt;"&amp;MC$4),MC$4&lt;TODAY()),"Late","Occupied")),)))</f>
        <v/>
      </c>
      <c r="MD20" s="33" t="str">
        <f>IF(ISBLANK($F20),,IF(TODAY()=MD$4,"Today",IF(AND(LOOKUP($F20,TenantNames,TenantStartDates)&lt;=MD$4,LOOKUP($F20,TenantNames,TenantEndDates)&gt;=MD$4),IF(OR(AND(DAY(LOOKUP($F20,TenantNames,TenantStartDates))&gt;28,DAY(EOMONTH(MD$4,0))=28,DAY(MD$4)=28),AND(DAY(LOOKUP($F20,TenantNames,TenantStartDates))&gt;30,DAY(EOMONTH(MD$4,0))=30,DAY(MD$4)=30),DAY(LOOKUP($F20,TenantNames,TenantStartDates))=DAY(MD$4)),IF((LOOKUP($F20,TenantNames,TenantEndDates)-MD$4)&lt;=31,LOOKUP($F20,TenantNames,TenantTotalRevenues)-SUM($JA20:MC20),LOOKUP($F20,TenantNames,TenantMonthlyRents)),IF(AND((SUMIF($G$4:AHB$4,"&lt;"&amp;MD$4,$G20:AHB20))&gt;SUMIFS(TransactionAmounts,TenantSources,$F20,'Filtered Data'!$C$2:$C23,"&lt;"&amp;MD$4),MD$4&lt;TODAY()),"Late","Occupied")),)))</f>
        <v/>
      </c>
      <c r="ME20" s="33" t="str">
        <f>IF(ISBLANK($F20),,IF(TODAY()=ME$4,"Today",IF(AND(LOOKUP($F20,TenantNames,TenantStartDates)&lt;=ME$4,LOOKUP($F20,TenantNames,TenantEndDates)&gt;=ME$4),IF(OR(AND(DAY(LOOKUP($F20,TenantNames,TenantStartDates))&gt;28,DAY(EOMONTH(ME$4,0))=28,DAY(ME$4)=28),AND(DAY(LOOKUP($F20,TenantNames,TenantStartDates))&gt;30,DAY(EOMONTH(ME$4,0))=30,DAY(ME$4)=30),DAY(LOOKUP($F20,TenantNames,TenantStartDates))=DAY(ME$4)),IF((LOOKUP($F20,TenantNames,TenantEndDates)-ME$4)&lt;=31,LOOKUP($F20,TenantNames,TenantTotalRevenues)-SUM($JA20:MD20),LOOKUP($F20,TenantNames,TenantMonthlyRents)),IF(AND((SUMIF($G$4:AHB$4,"&lt;"&amp;ME$4,$G20:AHB20))&gt;SUMIFS(TransactionAmounts,TenantSources,$F20,'Filtered Data'!$C$2:$C23,"&lt;"&amp;ME$4),ME$4&lt;TODAY()),"Late","Occupied")),)))</f>
        <v/>
      </c>
      <c r="MF20" s="33" t="str">
        <f>IF(ISBLANK($F20),,IF(TODAY()=MF$4,"Today",IF(AND(LOOKUP($F20,TenantNames,TenantStartDates)&lt;=MF$4,LOOKUP($F20,TenantNames,TenantEndDates)&gt;=MF$4),IF(OR(AND(DAY(LOOKUP($F20,TenantNames,TenantStartDates))&gt;28,DAY(EOMONTH(MF$4,0))=28,DAY(MF$4)=28),AND(DAY(LOOKUP($F20,TenantNames,TenantStartDates))&gt;30,DAY(EOMONTH(MF$4,0))=30,DAY(MF$4)=30),DAY(LOOKUP($F20,TenantNames,TenantStartDates))=DAY(MF$4)),IF((LOOKUP($F20,TenantNames,TenantEndDates)-MF$4)&lt;=31,LOOKUP($F20,TenantNames,TenantTotalRevenues)-SUM($JA20:ME20),LOOKUP($F20,TenantNames,TenantMonthlyRents)),IF(AND((SUMIF($G$4:AHB$4,"&lt;"&amp;MF$4,$G20:AHB20))&gt;SUMIFS(TransactionAmounts,TenantSources,$F20,'Filtered Data'!$C$2:$C23,"&lt;"&amp;MF$4),MF$4&lt;TODAY()),"Late","Occupied")),)))</f>
        <v/>
      </c>
      <c r="MG20" s="33" t="str">
        <f>IF(ISBLANK($F20),,IF(TODAY()=MG$4,"Today",IF(AND(LOOKUP($F20,TenantNames,TenantStartDates)&lt;=MG$4,LOOKUP($F20,TenantNames,TenantEndDates)&gt;=MG$4),IF(OR(AND(DAY(LOOKUP($F20,TenantNames,TenantStartDates))&gt;28,DAY(EOMONTH(MG$4,0))=28,DAY(MG$4)=28),AND(DAY(LOOKUP($F20,TenantNames,TenantStartDates))&gt;30,DAY(EOMONTH(MG$4,0))=30,DAY(MG$4)=30),DAY(LOOKUP($F20,TenantNames,TenantStartDates))=DAY(MG$4)),IF((LOOKUP($F20,TenantNames,TenantEndDates)-MG$4)&lt;=31,LOOKUP($F20,TenantNames,TenantTotalRevenues)-SUM($JA20:MF20),LOOKUP($F20,TenantNames,TenantMonthlyRents)),IF(AND((SUMIF($G$4:AHB$4,"&lt;"&amp;MG$4,$G20:AHB20))&gt;SUMIFS(TransactionAmounts,TenantSources,$F20,'Filtered Data'!$C$2:$C23,"&lt;"&amp;MG$4),MG$4&lt;TODAY()),"Late","Occupied")),)))</f>
        <v/>
      </c>
      <c r="MH20" s="33" t="str">
        <f>IF(ISBLANK($F20),,IF(TODAY()=MH$4,"Today",IF(AND(LOOKUP($F20,TenantNames,TenantStartDates)&lt;=MH$4,LOOKUP($F20,TenantNames,TenantEndDates)&gt;=MH$4),IF(OR(AND(DAY(LOOKUP($F20,TenantNames,TenantStartDates))&gt;28,DAY(EOMONTH(MH$4,0))=28,DAY(MH$4)=28),AND(DAY(LOOKUP($F20,TenantNames,TenantStartDates))&gt;30,DAY(EOMONTH(MH$4,0))=30,DAY(MH$4)=30),DAY(LOOKUP($F20,TenantNames,TenantStartDates))=DAY(MH$4)),IF((LOOKUP($F20,TenantNames,TenantEndDates)-MH$4)&lt;=31,LOOKUP($F20,TenantNames,TenantTotalRevenues)-SUM($JA20:MG20),LOOKUP($F20,TenantNames,TenantMonthlyRents)),IF(AND((SUMIF($G$4:AHB$4,"&lt;"&amp;MH$4,$G20:AHB20))&gt;SUMIFS(TransactionAmounts,TenantSources,$F20,'Filtered Data'!$C$2:$C23,"&lt;"&amp;MH$4),MH$4&lt;TODAY()),"Late","Occupied")),)))</f>
        <v/>
      </c>
      <c r="MI20" s="33" t="str">
        <f>IF(ISBLANK($F20),,IF(TODAY()=MI$4,"Today",IF(AND(LOOKUP($F20,TenantNames,TenantStartDates)&lt;=MI$4,LOOKUP($F20,TenantNames,TenantEndDates)&gt;=MI$4),IF(OR(AND(DAY(LOOKUP($F20,TenantNames,TenantStartDates))&gt;28,DAY(EOMONTH(MI$4,0))=28,DAY(MI$4)=28),AND(DAY(LOOKUP($F20,TenantNames,TenantStartDates))&gt;30,DAY(EOMONTH(MI$4,0))=30,DAY(MI$4)=30),DAY(LOOKUP($F20,TenantNames,TenantStartDates))=DAY(MI$4)),IF((LOOKUP($F20,TenantNames,TenantEndDates)-MI$4)&lt;=31,LOOKUP($F20,TenantNames,TenantTotalRevenues)-SUM($JA20:MH20),LOOKUP($F20,TenantNames,TenantMonthlyRents)),IF(AND((SUMIF($G$4:AHB$4,"&lt;"&amp;MI$4,$G20:AHB20))&gt;SUMIFS(TransactionAmounts,TenantSources,$F20,'Filtered Data'!$C$2:$C23,"&lt;"&amp;MI$4),MI$4&lt;TODAY()),"Late","Occupied")),)))</f>
        <v/>
      </c>
      <c r="MJ20" s="33" t="str">
        <f>IF(ISBLANK($F20),,IF(TODAY()=MJ$4,"Today",IF(AND(LOOKUP($F20,TenantNames,TenantStartDates)&lt;=MJ$4,LOOKUP($F20,TenantNames,TenantEndDates)&gt;=MJ$4),IF(OR(AND(DAY(LOOKUP($F20,TenantNames,TenantStartDates))&gt;28,DAY(EOMONTH(MJ$4,0))=28,DAY(MJ$4)=28),AND(DAY(LOOKUP($F20,TenantNames,TenantStartDates))&gt;30,DAY(EOMONTH(MJ$4,0))=30,DAY(MJ$4)=30),DAY(LOOKUP($F20,TenantNames,TenantStartDates))=DAY(MJ$4)),IF((LOOKUP($F20,TenantNames,TenantEndDates)-MJ$4)&lt;=31,LOOKUP($F20,TenantNames,TenantTotalRevenues)-SUM($JA20:MI20),LOOKUP($F20,TenantNames,TenantMonthlyRents)),IF(AND((SUMIF($G$4:AHB$4,"&lt;"&amp;MJ$4,$G20:AHB20))&gt;SUMIFS(TransactionAmounts,TenantSources,$F20,'Filtered Data'!$C$2:$C23,"&lt;"&amp;MJ$4),MJ$4&lt;TODAY()),"Late","Occupied")),)))</f>
        <v/>
      </c>
      <c r="MK20" s="33" t="str">
        <f>IF(ISBLANK($F20),,IF(TODAY()=MK$4,"Today",IF(AND(LOOKUP($F20,TenantNames,TenantStartDates)&lt;=MK$4,LOOKUP($F20,TenantNames,TenantEndDates)&gt;=MK$4),IF(OR(AND(DAY(LOOKUP($F20,TenantNames,TenantStartDates))&gt;28,DAY(EOMONTH(MK$4,0))=28,DAY(MK$4)=28),AND(DAY(LOOKUP($F20,TenantNames,TenantStartDates))&gt;30,DAY(EOMONTH(MK$4,0))=30,DAY(MK$4)=30),DAY(LOOKUP($F20,TenantNames,TenantStartDates))=DAY(MK$4)),IF((LOOKUP($F20,TenantNames,TenantEndDates)-MK$4)&lt;=31,LOOKUP($F20,TenantNames,TenantTotalRevenues)-SUM($JA20:MJ20),LOOKUP($F20,TenantNames,TenantMonthlyRents)),IF(AND((SUMIF($G$4:AHB$4,"&lt;"&amp;MK$4,$G20:AHB20))&gt;SUMIFS(TransactionAmounts,TenantSources,$F20,'Filtered Data'!$C$2:$C23,"&lt;"&amp;MK$4),MK$4&lt;TODAY()),"Late","Occupied")),)))</f>
        <v/>
      </c>
      <c r="ML20" s="33" t="str">
        <f>IF(ISBLANK($F20),,IF(TODAY()=ML$4,"Today",IF(AND(LOOKUP($F20,TenantNames,TenantStartDates)&lt;=ML$4,LOOKUP($F20,TenantNames,TenantEndDates)&gt;=ML$4),IF(OR(AND(DAY(LOOKUP($F20,TenantNames,TenantStartDates))&gt;28,DAY(EOMONTH(ML$4,0))=28,DAY(ML$4)=28),AND(DAY(LOOKUP($F20,TenantNames,TenantStartDates))&gt;30,DAY(EOMONTH(ML$4,0))=30,DAY(ML$4)=30),DAY(LOOKUP($F20,TenantNames,TenantStartDates))=DAY(ML$4)),IF((LOOKUP($F20,TenantNames,TenantEndDates)-ML$4)&lt;=31,LOOKUP($F20,TenantNames,TenantTotalRevenues)-SUM($JA20:MK20),LOOKUP($F20,TenantNames,TenantMonthlyRents)),IF(AND((SUMIF($G$4:AHB$4,"&lt;"&amp;ML$4,$G20:AHB20))&gt;SUMIFS(TransactionAmounts,TenantSources,$F20,'Filtered Data'!$C$2:$C23,"&lt;"&amp;ML$4),ML$4&lt;TODAY()),"Late","Occupied")),)))</f>
        <v/>
      </c>
      <c r="MM20" s="33" t="str">
        <f>IF(ISBLANK($F20),,IF(TODAY()=MM$4,"Today",IF(AND(LOOKUP($F20,TenantNames,TenantStartDates)&lt;=MM$4,LOOKUP($F20,TenantNames,TenantEndDates)&gt;=MM$4),IF(OR(AND(DAY(LOOKUP($F20,TenantNames,TenantStartDates))&gt;28,DAY(EOMONTH(MM$4,0))=28,DAY(MM$4)=28),AND(DAY(LOOKUP($F20,TenantNames,TenantStartDates))&gt;30,DAY(EOMONTH(MM$4,0))=30,DAY(MM$4)=30),DAY(LOOKUP($F20,TenantNames,TenantStartDates))=DAY(MM$4)),IF((LOOKUP($F20,TenantNames,TenantEndDates)-MM$4)&lt;=31,LOOKUP($F20,TenantNames,TenantTotalRevenues)-SUM($JA20:ML20),LOOKUP($F20,TenantNames,TenantMonthlyRents)),IF(AND((SUMIF($G$4:AHB$4,"&lt;"&amp;MM$4,$G20:AHB20))&gt;SUMIFS(TransactionAmounts,TenantSources,$F20,'Filtered Data'!$C$2:$C23,"&lt;"&amp;MM$4),MM$4&lt;TODAY()),"Late","Occupied")),)))</f>
        <v/>
      </c>
      <c r="MN20" s="33" t="str">
        <f>IF(ISBLANK($F20),,IF(TODAY()=MN$4,"Today",IF(AND(LOOKUP($F20,TenantNames,TenantStartDates)&lt;=MN$4,LOOKUP($F20,TenantNames,TenantEndDates)&gt;=MN$4),IF(OR(AND(DAY(LOOKUP($F20,TenantNames,TenantStartDates))&gt;28,DAY(EOMONTH(MN$4,0))=28,DAY(MN$4)=28),AND(DAY(LOOKUP($F20,TenantNames,TenantStartDates))&gt;30,DAY(EOMONTH(MN$4,0))=30,DAY(MN$4)=30),DAY(LOOKUP($F20,TenantNames,TenantStartDates))=DAY(MN$4)),IF((LOOKUP($F20,TenantNames,TenantEndDates)-MN$4)&lt;=31,LOOKUP($F20,TenantNames,TenantTotalRevenues)-SUM($JA20:MM20),LOOKUP($F20,TenantNames,TenantMonthlyRents)),IF(AND((SUMIF($G$4:AHB$4,"&lt;"&amp;MN$4,$G20:AHB20))&gt;SUMIFS(TransactionAmounts,TenantSources,$F20,'Filtered Data'!$C$2:$C23,"&lt;"&amp;MN$4),MN$4&lt;TODAY()),"Late","Occupied")),)))</f>
        <v/>
      </c>
      <c r="MO20" s="33" t="str">
        <f>IF(ISBLANK($F20),,IF(TODAY()=MO$4,"Today",IF(AND(LOOKUP($F20,TenantNames,TenantStartDates)&lt;=MO$4,LOOKUP($F20,TenantNames,TenantEndDates)&gt;=MO$4),IF(OR(AND(DAY(LOOKUP($F20,TenantNames,TenantStartDates))&gt;28,DAY(EOMONTH(MO$4,0))=28,DAY(MO$4)=28),AND(DAY(LOOKUP($F20,TenantNames,TenantStartDates))&gt;30,DAY(EOMONTH(MO$4,0))=30,DAY(MO$4)=30),DAY(LOOKUP($F20,TenantNames,TenantStartDates))=DAY(MO$4)),IF((LOOKUP($F20,TenantNames,TenantEndDates)-MO$4)&lt;=31,LOOKUP($F20,TenantNames,TenantTotalRevenues)-SUM($JA20:MN20),LOOKUP($F20,TenantNames,TenantMonthlyRents)),IF(AND((SUMIF($G$4:AHB$4,"&lt;"&amp;MO$4,$G20:AHB20))&gt;SUMIFS(TransactionAmounts,TenantSources,$F20,'Filtered Data'!$C$2:$C23,"&lt;"&amp;MO$4),MO$4&lt;TODAY()),"Late","Occupied")),)))</f>
        <v/>
      </c>
      <c r="MP20" s="33" t="str">
        <f>IF(ISBLANK($F20),,IF(TODAY()=MP$4,"Today",IF(AND(LOOKUP($F20,TenantNames,TenantStartDates)&lt;=MP$4,LOOKUP($F20,TenantNames,TenantEndDates)&gt;=MP$4),IF(OR(AND(DAY(LOOKUP($F20,TenantNames,TenantStartDates))&gt;28,DAY(EOMONTH(MP$4,0))=28,DAY(MP$4)=28),AND(DAY(LOOKUP($F20,TenantNames,TenantStartDates))&gt;30,DAY(EOMONTH(MP$4,0))=30,DAY(MP$4)=30),DAY(LOOKUP($F20,TenantNames,TenantStartDates))=DAY(MP$4)),IF((LOOKUP($F20,TenantNames,TenantEndDates)-MP$4)&lt;=31,LOOKUP($F20,TenantNames,TenantTotalRevenues)-SUM($JA20:MO20),LOOKUP($F20,TenantNames,TenantMonthlyRents)),IF(AND((SUMIF($G$4:AHB$4,"&lt;"&amp;MP$4,$G20:AHB20))&gt;SUMIFS(TransactionAmounts,TenantSources,$F20,'Filtered Data'!$C$2:$C23,"&lt;"&amp;MP$4),MP$4&lt;TODAY()),"Late","Occupied")),)))</f>
        <v/>
      </c>
      <c r="MQ20" s="33" t="str">
        <f>IF(ISBLANK($F20),,IF(TODAY()=MQ$4,"Today",IF(AND(LOOKUP($F20,TenantNames,TenantStartDates)&lt;=MQ$4,LOOKUP($F20,TenantNames,TenantEndDates)&gt;=MQ$4),IF(OR(AND(DAY(LOOKUP($F20,TenantNames,TenantStartDates))&gt;28,DAY(EOMONTH(MQ$4,0))=28,DAY(MQ$4)=28),AND(DAY(LOOKUP($F20,TenantNames,TenantStartDates))&gt;30,DAY(EOMONTH(MQ$4,0))=30,DAY(MQ$4)=30),DAY(LOOKUP($F20,TenantNames,TenantStartDates))=DAY(MQ$4)),IF((LOOKUP($F20,TenantNames,TenantEndDates)-MQ$4)&lt;=31,LOOKUP($F20,TenantNames,TenantTotalRevenues)-SUM($JA20:MP20),LOOKUP($F20,TenantNames,TenantMonthlyRents)),IF(AND((SUMIF($G$4:AHB$4,"&lt;"&amp;MQ$4,$G20:AHB20))&gt;SUMIFS(TransactionAmounts,TenantSources,$F20,'Filtered Data'!$C$2:$C23,"&lt;"&amp;MQ$4),MQ$4&lt;TODAY()),"Late","Occupied")),)))</f>
        <v/>
      </c>
      <c r="MR20" s="33" t="str">
        <f>IF(ISBLANK($F20),,IF(TODAY()=MR$4,"Today",IF(AND(LOOKUP($F20,TenantNames,TenantStartDates)&lt;=MR$4,LOOKUP($F20,TenantNames,TenantEndDates)&gt;=MR$4),IF(OR(AND(DAY(LOOKUP($F20,TenantNames,TenantStartDates))&gt;28,DAY(EOMONTH(MR$4,0))=28,DAY(MR$4)=28),AND(DAY(LOOKUP($F20,TenantNames,TenantStartDates))&gt;30,DAY(EOMONTH(MR$4,0))=30,DAY(MR$4)=30),DAY(LOOKUP($F20,TenantNames,TenantStartDates))=DAY(MR$4)),IF((LOOKUP($F20,TenantNames,TenantEndDates)-MR$4)&lt;=31,LOOKUP($F20,TenantNames,TenantTotalRevenues)-SUM($JA20:MQ20),LOOKUP($F20,TenantNames,TenantMonthlyRents)),IF(AND((SUMIF($G$4:AHB$4,"&lt;"&amp;MR$4,$G20:AHB20))&gt;SUMIFS(TransactionAmounts,TenantSources,$F20,'Filtered Data'!$C$2:$C23,"&lt;"&amp;MR$4),MR$4&lt;TODAY()),"Late","Occupied")),)))</f>
        <v/>
      </c>
      <c r="MS20" s="33" t="str">
        <f>IF(ISBLANK($F20),,IF(TODAY()=MS$4,"Today",IF(AND(LOOKUP($F20,TenantNames,TenantStartDates)&lt;=MS$4,LOOKUP($F20,TenantNames,TenantEndDates)&gt;=MS$4),IF(OR(AND(DAY(LOOKUP($F20,TenantNames,TenantStartDates))&gt;28,DAY(EOMONTH(MS$4,0))=28,DAY(MS$4)=28),AND(DAY(LOOKUP($F20,TenantNames,TenantStartDates))&gt;30,DAY(EOMONTH(MS$4,0))=30,DAY(MS$4)=30),DAY(LOOKUP($F20,TenantNames,TenantStartDates))=DAY(MS$4)),IF((LOOKUP($F20,TenantNames,TenantEndDates)-MS$4)&lt;=31,LOOKUP($F20,TenantNames,TenantTotalRevenues)-SUM($JA20:MR20),LOOKUP($F20,TenantNames,TenantMonthlyRents)),IF(AND((SUMIF($G$4:AHB$4,"&lt;"&amp;MS$4,$G20:AHB20))&gt;SUMIFS(TransactionAmounts,TenantSources,$F20,'Filtered Data'!$C$2:$C23,"&lt;"&amp;MS$4),MS$4&lt;TODAY()),"Late","Occupied")),)))</f>
        <v/>
      </c>
      <c r="MT20" s="33" t="str">
        <f>IF(ISBLANK($F20),,IF(TODAY()=MT$4,"Today",IF(AND(LOOKUP($F20,TenantNames,TenantStartDates)&lt;=MT$4,LOOKUP($F20,TenantNames,TenantEndDates)&gt;=MT$4),IF(OR(AND(DAY(LOOKUP($F20,TenantNames,TenantStartDates))&gt;28,DAY(EOMONTH(MT$4,0))=28,DAY(MT$4)=28),AND(DAY(LOOKUP($F20,TenantNames,TenantStartDates))&gt;30,DAY(EOMONTH(MT$4,0))=30,DAY(MT$4)=30),DAY(LOOKUP($F20,TenantNames,TenantStartDates))=DAY(MT$4)),IF((LOOKUP($F20,TenantNames,TenantEndDates)-MT$4)&lt;=31,LOOKUP($F20,TenantNames,TenantTotalRevenues)-SUM($JA20:MS20),LOOKUP($F20,TenantNames,TenantMonthlyRents)),IF(AND((SUMIF($G$4:AHB$4,"&lt;"&amp;MT$4,$G20:AHB20))&gt;SUMIFS(TransactionAmounts,TenantSources,$F20,'Filtered Data'!$C$2:$C23,"&lt;"&amp;MT$4),MT$4&lt;TODAY()),"Late","Occupied")),)))</f>
        <v/>
      </c>
      <c r="MU20" s="33" t="str">
        <f>IF(ISBLANK($F20),,IF(TODAY()=MU$4,"Today",IF(AND(LOOKUP($F20,TenantNames,TenantStartDates)&lt;=MU$4,LOOKUP($F20,TenantNames,TenantEndDates)&gt;=MU$4),IF(OR(AND(DAY(LOOKUP($F20,TenantNames,TenantStartDates))&gt;28,DAY(EOMONTH(MU$4,0))=28,DAY(MU$4)=28),AND(DAY(LOOKUP($F20,TenantNames,TenantStartDates))&gt;30,DAY(EOMONTH(MU$4,0))=30,DAY(MU$4)=30),DAY(LOOKUP($F20,TenantNames,TenantStartDates))=DAY(MU$4)),IF((LOOKUP($F20,TenantNames,TenantEndDates)-MU$4)&lt;=31,LOOKUP($F20,TenantNames,TenantTotalRevenues)-SUM($JA20:MT20),LOOKUP($F20,TenantNames,TenantMonthlyRents)),IF(AND((SUMIF($G$4:AHB$4,"&lt;"&amp;MU$4,$G20:AHB20))&gt;SUMIFS(TransactionAmounts,TenantSources,$F20,'Filtered Data'!$C$2:$C23,"&lt;"&amp;MU$4),MU$4&lt;TODAY()),"Late","Occupied")),)))</f>
        <v/>
      </c>
      <c r="MV20" s="33" t="str">
        <f>IF(ISBLANK($F20),,IF(TODAY()=MV$4,"Today",IF(AND(LOOKUP($F20,TenantNames,TenantStartDates)&lt;=MV$4,LOOKUP($F20,TenantNames,TenantEndDates)&gt;=MV$4),IF(OR(AND(DAY(LOOKUP($F20,TenantNames,TenantStartDates))&gt;28,DAY(EOMONTH(MV$4,0))=28,DAY(MV$4)=28),AND(DAY(LOOKUP($F20,TenantNames,TenantStartDates))&gt;30,DAY(EOMONTH(MV$4,0))=30,DAY(MV$4)=30),DAY(LOOKUP($F20,TenantNames,TenantStartDates))=DAY(MV$4)),IF((LOOKUP($F20,TenantNames,TenantEndDates)-MV$4)&lt;=31,LOOKUP($F20,TenantNames,TenantTotalRevenues)-SUM($JA20:MU20),LOOKUP($F20,TenantNames,TenantMonthlyRents)),IF(AND((SUMIF($G$4:AHB$4,"&lt;"&amp;MV$4,$G20:AHB20))&gt;SUMIFS(TransactionAmounts,TenantSources,$F20,'Filtered Data'!$C$2:$C23,"&lt;"&amp;MV$4),MV$4&lt;TODAY()),"Late","Occupied")),)))</f>
        <v/>
      </c>
      <c r="MW20" s="33" t="str">
        <f>IF(ISBLANK($F20),,IF(TODAY()=MW$4,"Today",IF(AND(LOOKUP($F20,TenantNames,TenantStartDates)&lt;=MW$4,LOOKUP($F20,TenantNames,TenantEndDates)&gt;=MW$4),IF(OR(AND(DAY(LOOKUP($F20,TenantNames,TenantStartDates))&gt;28,DAY(EOMONTH(MW$4,0))=28,DAY(MW$4)=28),AND(DAY(LOOKUP($F20,TenantNames,TenantStartDates))&gt;30,DAY(EOMONTH(MW$4,0))=30,DAY(MW$4)=30),DAY(LOOKUP($F20,TenantNames,TenantStartDates))=DAY(MW$4)),IF((LOOKUP($F20,TenantNames,TenantEndDates)-MW$4)&lt;=31,LOOKUP($F20,TenantNames,TenantTotalRevenues)-SUM($JA20:MV20),LOOKUP($F20,TenantNames,TenantMonthlyRents)),IF(AND((SUMIF($G$4:AHB$4,"&lt;"&amp;MW$4,$G20:AHB20))&gt;SUMIFS(TransactionAmounts,TenantSources,$F20,'Filtered Data'!$C$2:$C23,"&lt;"&amp;MW$4),MW$4&lt;TODAY()),"Late","Occupied")),)))</f>
        <v/>
      </c>
      <c r="MX20" s="33" t="str">
        <f>IF(ISBLANK($F20),,IF(TODAY()=MX$4,"Today",IF(AND(LOOKUP($F20,TenantNames,TenantStartDates)&lt;=MX$4,LOOKUP($F20,TenantNames,TenantEndDates)&gt;=MX$4),IF(OR(AND(DAY(LOOKUP($F20,TenantNames,TenantStartDates))&gt;28,DAY(EOMONTH(MX$4,0))=28,DAY(MX$4)=28),AND(DAY(LOOKUP($F20,TenantNames,TenantStartDates))&gt;30,DAY(EOMONTH(MX$4,0))=30,DAY(MX$4)=30),DAY(LOOKUP($F20,TenantNames,TenantStartDates))=DAY(MX$4)),IF((LOOKUP($F20,TenantNames,TenantEndDates)-MX$4)&lt;=31,LOOKUP($F20,TenantNames,TenantTotalRevenues)-SUM($JA20:MW20),LOOKUP($F20,TenantNames,TenantMonthlyRents)),IF(AND((SUMIF($G$4:AHB$4,"&lt;"&amp;MX$4,$G20:AHB20))&gt;SUMIFS(TransactionAmounts,TenantSources,$F20,'Filtered Data'!$C$2:$C23,"&lt;"&amp;MX$4),MX$4&lt;TODAY()),"Late","Occupied")),)))</f>
        <v/>
      </c>
      <c r="MY20" s="33" t="str">
        <f>IF(ISBLANK($F20),,IF(TODAY()=MY$4,"Today",IF(AND(LOOKUP($F20,TenantNames,TenantStartDates)&lt;=MY$4,LOOKUP($F20,TenantNames,TenantEndDates)&gt;=MY$4),IF(OR(AND(DAY(LOOKUP($F20,TenantNames,TenantStartDates))&gt;28,DAY(EOMONTH(MY$4,0))=28,DAY(MY$4)=28),AND(DAY(LOOKUP($F20,TenantNames,TenantStartDates))&gt;30,DAY(EOMONTH(MY$4,0))=30,DAY(MY$4)=30),DAY(LOOKUP($F20,TenantNames,TenantStartDates))=DAY(MY$4)),IF((LOOKUP($F20,TenantNames,TenantEndDates)-MY$4)&lt;=31,LOOKUP($F20,TenantNames,TenantTotalRevenues)-SUM($JA20:MX20),LOOKUP($F20,TenantNames,TenantMonthlyRents)),IF(AND((SUMIF($G$4:AHB$4,"&lt;"&amp;MY$4,$G20:AHB20))&gt;SUMIFS(TransactionAmounts,TenantSources,$F20,'Filtered Data'!$C$2:$C23,"&lt;"&amp;MY$4),MY$4&lt;TODAY()),"Late","Occupied")),)))</f>
        <v/>
      </c>
      <c r="MZ20" s="33" t="str">
        <f>IF(ISBLANK($F20),,IF(TODAY()=MZ$4,"Today",IF(AND(LOOKUP($F20,TenantNames,TenantStartDates)&lt;=MZ$4,LOOKUP($F20,TenantNames,TenantEndDates)&gt;=MZ$4),IF(OR(AND(DAY(LOOKUP($F20,TenantNames,TenantStartDates))&gt;28,DAY(EOMONTH(MZ$4,0))=28,DAY(MZ$4)=28),AND(DAY(LOOKUP($F20,TenantNames,TenantStartDates))&gt;30,DAY(EOMONTH(MZ$4,0))=30,DAY(MZ$4)=30),DAY(LOOKUP($F20,TenantNames,TenantStartDates))=DAY(MZ$4)),IF((LOOKUP($F20,TenantNames,TenantEndDates)-MZ$4)&lt;=31,LOOKUP($F20,TenantNames,TenantTotalRevenues)-SUM($JA20:MY20),LOOKUP($F20,TenantNames,TenantMonthlyRents)),IF(AND((SUMIF($G$4:AHB$4,"&lt;"&amp;MZ$4,$G20:AHB20))&gt;SUMIFS(TransactionAmounts,TenantSources,$F20,'Filtered Data'!$C$2:$C23,"&lt;"&amp;MZ$4),MZ$4&lt;TODAY()),"Late","Occupied")),)))</f>
        <v/>
      </c>
      <c r="NA20" s="33" t="str">
        <f>IF(ISBLANK($F20),,IF(TODAY()=NA$4,"Today",IF(AND(LOOKUP($F20,TenantNames,TenantStartDates)&lt;=NA$4,LOOKUP($F20,TenantNames,TenantEndDates)&gt;=NA$4),IF(OR(AND(DAY(LOOKUP($F20,TenantNames,TenantStartDates))&gt;28,DAY(EOMONTH(NA$4,0))=28,DAY(NA$4)=28),AND(DAY(LOOKUP($F20,TenantNames,TenantStartDates))&gt;30,DAY(EOMONTH(NA$4,0))=30,DAY(NA$4)=30),DAY(LOOKUP($F20,TenantNames,TenantStartDates))=DAY(NA$4)),IF((LOOKUP($F20,TenantNames,TenantEndDates)-NA$4)&lt;=31,LOOKUP($F20,TenantNames,TenantTotalRevenues)-SUM($JA20:MZ20),LOOKUP($F20,TenantNames,TenantMonthlyRents)),IF(AND((SUMIF($G$4:AHB$4,"&lt;"&amp;NA$4,$G20:AHB20))&gt;SUMIFS(TransactionAmounts,TenantSources,$F20,'Filtered Data'!$C$2:$C23,"&lt;"&amp;NA$4),NA$4&lt;TODAY()),"Late","Occupied")),)))</f>
        <v/>
      </c>
      <c r="NB20" s="33" t="str">
        <f>IF(ISBLANK($F20),,IF(TODAY()=NB$4,"Today",IF(AND(LOOKUP($F20,TenantNames,TenantStartDates)&lt;=NB$4,LOOKUP($F20,TenantNames,TenantEndDates)&gt;=NB$4),IF(OR(AND(DAY(LOOKUP($F20,TenantNames,TenantStartDates))&gt;28,DAY(EOMONTH(NB$4,0))=28,DAY(NB$4)=28),AND(DAY(LOOKUP($F20,TenantNames,TenantStartDates))&gt;30,DAY(EOMONTH(NB$4,0))=30,DAY(NB$4)=30),DAY(LOOKUP($F20,TenantNames,TenantStartDates))=DAY(NB$4)),IF((LOOKUP($F20,TenantNames,TenantEndDates)-NB$4)&lt;=31,LOOKUP($F20,TenantNames,TenantTotalRevenues)-SUM($JA20:NA20),LOOKUP($F20,TenantNames,TenantMonthlyRents)),IF(AND((SUMIF($G$4:AHB$4,"&lt;"&amp;NB$4,$G20:AHB20))&gt;SUMIFS(TransactionAmounts,TenantSources,$F20,'Filtered Data'!$C$2:$C23,"&lt;"&amp;NB$4),NB$4&lt;TODAY()),"Late","Occupied")),)))</f>
        <v/>
      </c>
      <c r="NC20" s="33" t="str">
        <f>IF(ISBLANK($F20),,IF(TODAY()=NC$4,"Today",IF(AND(LOOKUP($F20,TenantNames,TenantStartDates)&lt;=NC$4,LOOKUP($F20,TenantNames,TenantEndDates)&gt;=NC$4),IF(OR(AND(DAY(LOOKUP($F20,TenantNames,TenantStartDates))&gt;28,DAY(EOMONTH(NC$4,0))=28,DAY(NC$4)=28),AND(DAY(LOOKUP($F20,TenantNames,TenantStartDates))&gt;30,DAY(EOMONTH(NC$4,0))=30,DAY(NC$4)=30),DAY(LOOKUP($F20,TenantNames,TenantStartDates))=DAY(NC$4)),IF((LOOKUP($F20,TenantNames,TenantEndDates)-NC$4)&lt;=31,LOOKUP($F20,TenantNames,TenantTotalRevenues)-SUM($JA20:NB20),LOOKUP($F20,TenantNames,TenantMonthlyRents)),IF(AND((SUMIF($G$4:AHB$4,"&lt;"&amp;NC$4,$G20:AHB20))&gt;SUMIFS(TransactionAmounts,TenantSources,$F20,'Filtered Data'!$C$2:$C23,"&lt;"&amp;NC$4),NC$4&lt;TODAY()),"Late","Occupied")),)))</f>
        <v/>
      </c>
      <c r="ND20" s="33" t="str">
        <f>IF(ISBLANK($F20),,IF(TODAY()=ND$4,"Today",IF(AND(LOOKUP($F20,TenantNames,TenantStartDates)&lt;=ND$4,LOOKUP($F20,TenantNames,TenantEndDates)&gt;=ND$4),IF(OR(AND(DAY(LOOKUP($F20,TenantNames,TenantStartDates))&gt;28,DAY(EOMONTH(ND$4,0))=28,DAY(ND$4)=28),AND(DAY(LOOKUP($F20,TenantNames,TenantStartDates))&gt;30,DAY(EOMONTH(ND$4,0))=30,DAY(ND$4)=30),DAY(LOOKUP($F20,TenantNames,TenantStartDates))=DAY(ND$4)),IF((LOOKUP($F20,TenantNames,TenantEndDates)-ND$4)&lt;=31,LOOKUP($F20,TenantNames,TenantTotalRevenues)-SUM($JA20:NC20),LOOKUP($F20,TenantNames,TenantMonthlyRents)),IF(AND((SUMIF($G$4:AHB$4,"&lt;"&amp;ND$4,$G20:AHB20))&gt;SUMIFS(TransactionAmounts,TenantSources,$F20,'Filtered Data'!$C$2:$C23,"&lt;"&amp;ND$4),ND$4&lt;TODAY()),"Late","Occupied")),)))</f>
        <v/>
      </c>
      <c r="NE20" s="33" t="str">
        <f>IF(ISBLANK($F20),,IF(TODAY()=NE$4,"Today",IF(AND(LOOKUP($F20,TenantNames,TenantStartDates)&lt;=NE$4,LOOKUP($F20,TenantNames,TenantEndDates)&gt;=NE$4),IF(OR(AND(DAY(LOOKUP($F20,TenantNames,TenantStartDates))&gt;28,DAY(EOMONTH(NE$4,0))=28,DAY(NE$4)=28),AND(DAY(LOOKUP($F20,TenantNames,TenantStartDates))&gt;30,DAY(EOMONTH(NE$4,0))=30,DAY(NE$4)=30),DAY(LOOKUP($F20,TenantNames,TenantStartDates))=DAY(NE$4)),IF((LOOKUP($F20,TenantNames,TenantEndDates)-NE$4)&lt;=31,LOOKUP($F20,TenantNames,TenantTotalRevenues)-SUM($JA20:ND20),LOOKUP($F20,TenantNames,TenantMonthlyRents)),IF(AND((SUMIF($G$4:AHB$4,"&lt;"&amp;NE$4,$G20:AHB20))&gt;SUMIFS(TransactionAmounts,TenantSources,$F20,'Filtered Data'!$C$2:$C23,"&lt;"&amp;NE$4),NE$4&lt;TODAY()),"Late","Occupied")),)))</f>
        <v/>
      </c>
      <c r="NF20" s="33" t="str">
        <f>IF(ISBLANK($F20),,IF(TODAY()=NF$4,"Today",IF(AND(LOOKUP($F20,TenantNames,TenantStartDates)&lt;=NF$4,LOOKUP($F20,TenantNames,TenantEndDates)&gt;=NF$4),IF(OR(AND(DAY(LOOKUP($F20,TenantNames,TenantStartDates))&gt;28,DAY(EOMONTH(NF$4,0))=28,DAY(NF$4)=28),AND(DAY(LOOKUP($F20,TenantNames,TenantStartDates))&gt;30,DAY(EOMONTH(NF$4,0))=30,DAY(NF$4)=30),DAY(LOOKUP($F20,TenantNames,TenantStartDates))=DAY(NF$4)),IF((LOOKUP($F20,TenantNames,TenantEndDates)-NF$4)&lt;=31,LOOKUP($F20,TenantNames,TenantTotalRevenues)-SUM($JA20:NE20),LOOKUP($F20,TenantNames,TenantMonthlyRents)),IF(AND((SUMIF($G$4:AHB$4,"&lt;"&amp;NF$4,$G20:AHB20))&gt;SUMIFS(TransactionAmounts,TenantSources,$F20,'Filtered Data'!$C$2:$C23,"&lt;"&amp;NF$4),NF$4&lt;TODAY()),"Late","Occupied")),)))</f>
        <v/>
      </c>
      <c r="NG20" s="33" t="str">
        <f>IF(ISBLANK($F20),,IF(TODAY()=NG$4,"Today",IF(AND(LOOKUP($F20,TenantNames,TenantStartDates)&lt;=NG$4,LOOKUP($F20,TenantNames,TenantEndDates)&gt;=NG$4),IF(OR(AND(DAY(LOOKUP($F20,TenantNames,TenantStartDates))&gt;28,DAY(EOMONTH(NG$4,0))=28,DAY(NG$4)=28),AND(DAY(LOOKUP($F20,TenantNames,TenantStartDates))&gt;30,DAY(EOMONTH(NG$4,0))=30,DAY(NG$4)=30),DAY(LOOKUP($F20,TenantNames,TenantStartDates))=DAY(NG$4)),IF((LOOKUP($F20,TenantNames,TenantEndDates)-NG$4)&lt;=31,LOOKUP($F20,TenantNames,TenantTotalRevenues)-SUM($JA20:NF20),LOOKUP($F20,TenantNames,TenantMonthlyRents)),IF(AND((SUMIF($G$4:AHB$4,"&lt;"&amp;NG$4,$G20:AHB20))&gt;SUMIFS(TransactionAmounts,TenantSources,$F20,'Filtered Data'!$C$2:$C23,"&lt;"&amp;NG$4),NG$4&lt;TODAY()),"Late","Occupied")),)))</f>
        <v/>
      </c>
      <c r="NH20" s="33" t="str">
        <f>IF(ISBLANK($F20),,IF(TODAY()=NH$4,"Today",IF(AND(LOOKUP($F20,TenantNames,TenantStartDates)&lt;=NH$4,LOOKUP($F20,TenantNames,TenantEndDates)&gt;=NH$4),IF(OR(AND(DAY(LOOKUP($F20,TenantNames,TenantStartDates))&gt;28,DAY(EOMONTH(NH$4,0))=28,DAY(NH$4)=28),AND(DAY(LOOKUP($F20,TenantNames,TenantStartDates))&gt;30,DAY(EOMONTH(NH$4,0))=30,DAY(NH$4)=30),DAY(LOOKUP($F20,TenantNames,TenantStartDates))=DAY(NH$4)),IF((LOOKUP($F20,TenantNames,TenantEndDates)-NH$4)&lt;=31,LOOKUP($F20,TenantNames,TenantTotalRevenues)-SUM($JA20:NG20),LOOKUP($F20,TenantNames,TenantMonthlyRents)),IF(AND((SUMIF($G$4:AHB$4,"&lt;"&amp;NH$4,$G20:AHB20))&gt;SUMIFS(TransactionAmounts,TenantSources,$F20,'Filtered Data'!$C$2:$C23,"&lt;"&amp;NH$4),NH$4&lt;TODAY()),"Late","Occupied")),)))</f>
        <v/>
      </c>
      <c r="NI20" s="33" t="str">
        <f>IF(ISBLANK($F20),,IF(TODAY()=NI$4,"Today",IF(AND(LOOKUP($F20,TenantNames,TenantStartDates)&lt;=NI$4,LOOKUP($F20,TenantNames,TenantEndDates)&gt;=NI$4),IF(OR(AND(DAY(LOOKUP($F20,TenantNames,TenantStartDates))&gt;28,DAY(EOMONTH(NI$4,0))=28,DAY(NI$4)=28),AND(DAY(LOOKUP($F20,TenantNames,TenantStartDates))&gt;30,DAY(EOMONTH(NI$4,0))=30,DAY(NI$4)=30),DAY(LOOKUP($F20,TenantNames,TenantStartDates))=DAY(NI$4)),IF((LOOKUP($F20,TenantNames,TenantEndDates)-NI$4)&lt;=31,LOOKUP($F20,TenantNames,TenantTotalRevenues)-SUM($JA20:NH20),LOOKUP($F20,TenantNames,TenantMonthlyRents)),IF(AND((SUMIF($G$4:AHB$4,"&lt;"&amp;NI$4,$G20:AHB20))&gt;SUMIFS(TransactionAmounts,TenantSources,$F20,'Filtered Data'!$C$2:$C23,"&lt;"&amp;NI$4),NI$4&lt;TODAY()),"Late","Occupied")),)))</f>
        <v/>
      </c>
      <c r="NJ20" s="33" t="str">
        <f>IF(ISBLANK($F20),,IF(TODAY()=NJ$4,"Today",IF(AND(LOOKUP($F20,TenantNames,TenantStartDates)&lt;=NJ$4,LOOKUP($F20,TenantNames,TenantEndDates)&gt;=NJ$4),IF(OR(AND(DAY(LOOKUP($F20,TenantNames,TenantStartDates))&gt;28,DAY(EOMONTH(NJ$4,0))=28,DAY(NJ$4)=28),AND(DAY(LOOKUP($F20,TenantNames,TenantStartDates))&gt;30,DAY(EOMONTH(NJ$4,0))=30,DAY(NJ$4)=30),DAY(LOOKUP($F20,TenantNames,TenantStartDates))=DAY(NJ$4)),IF((LOOKUP($F20,TenantNames,TenantEndDates)-NJ$4)&lt;=31,LOOKUP($F20,TenantNames,TenantTotalRevenues)-SUM($JA20:NI20),LOOKUP($F20,TenantNames,TenantMonthlyRents)),IF(AND((SUMIF($G$4:AHB$4,"&lt;"&amp;NJ$4,$G20:AHB20))&gt;SUMIFS(TransactionAmounts,TenantSources,$F20,'Filtered Data'!$C$2:$C23,"&lt;"&amp;NJ$4),NJ$4&lt;TODAY()),"Late","Occupied")),)))</f>
        <v/>
      </c>
      <c r="NK20" s="33" t="str">
        <f>IF(ISBLANK($F20),,IF(TODAY()=NK$4,"Today",IF(AND(LOOKUP($F20,TenantNames,TenantStartDates)&lt;=NK$4,LOOKUP($F20,TenantNames,TenantEndDates)&gt;=NK$4),IF(OR(AND(DAY(LOOKUP($F20,TenantNames,TenantStartDates))&gt;28,DAY(EOMONTH(NK$4,0))=28,DAY(NK$4)=28),AND(DAY(LOOKUP($F20,TenantNames,TenantStartDates))&gt;30,DAY(EOMONTH(NK$4,0))=30,DAY(NK$4)=30),DAY(LOOKUP($F20,TenantNames,TenantStartDates))=DAY(NK$4)),IF((LOOKUP($F20,TenantNames,TenantEndDates)-NK$4)&lt;=31,LOOKUP($F20,TenantNames,TenantTotalRevenues)-SUM($JA20:NJ20),LOOKUP($F20,TenantNames,TenantMonthlyRents)),IF(AND((SUMIF($G$4:AHB$4,"&lt;"&amp;NK$4,$G20:AHB20))&gt;SUMIFS(TransactionAmounts,TenantSources,$F20,'Filtered Data'!$C$2:$C23,"&lt;"&amp;NK$4),NK$4&lt;TODAY()),"Late","Occupied")),)))</f>
        <v/>
      </c>
      <c r="NL20" s="33" t="str">
        <f>IF(ISBLANK($F20),,IF(TODAY()=NL$4,"Today",IF(AND(LOOKUP($F20,TenantNames,TenantStartDates)&lt;=NL$4,LOOKUP($F20,TenantNames,TenantEndDates)&gt;=NL$4),IF(OR(AND(DAY(LOOKUP($F20,TenantNames,TenantStartDates))&gt;28,DAY(EOMONTH(NL$4,0))=28,DAY(NL$4)=28),AND(DAY(LOOKUP($F20,TenantNames,TenantStartDates))&gt;30,DAY(EOMONTH(NL$4,0))=30,DAY(NL$4)=30),DAY(LOOKUP($F20,TenantNames,TenantStartDates))=DAY(NL$4)),IF((LOOKUP($F20,TenantNames,TenantEndDates)-NL$4)&lt;=31,LOOKUP($F20,TenantNames,TenantTotalRevenues)-SUM($JA20:NK20),LOOKUP($F20,TenantNames,TenantMonthlyRents)),IF(AND((SUMIF($G$4:AHB$4,"&lt;"&amp;NL$4,$G20:AHB20))&gt;SUMIFS(TransactionAmounts,TenantSources,$F20,'Filtered Data'!$C$2:$C23,"&lt;"&amp;NL$4),NL$4&lt;TODAY()),"Late","Occupied")),)))</f>
        <v/>
      </c>
      <c r="NM20" s="33" t="str">
        <f>IF(ISBLANK($F20),,IF(TODAY()=NM$4,"Today",IF(AND(LOOKUP($F20,TenantNames,TenantStartDates)&lt;=NM$4,LOOKUP($F20,TenantNames,TenantEndDates)&gt;=NM$4),IF(OR(AND(DAY(LOOKUP($F20,TenantNames,TenantStartDates))&gt;28,DAY(EOMONTH(NM$4,0))=28,DAY(NM$4)=28),AND(DAY(LOOKUP($F20,TenantNames,TenantStartDates))&gt;30,DAY(EOMONTH(NM$4,0))=30,DAY(NM$4)=30),DAY(LOOKUP($F20,TenantNames,TenantStartDates))=DAY(NM$4)),IF((LOOKUP($F20,TenantNames,TenantEndDates)-NM$4)&lt;=31,LOOKUP($F20,TenantNames,TenantTotalRevenues)-SUM($JA20:NL20),LOOKUP($F20,TenantNames,TenantMonthlyRents)),IF(AND((SUMIF($G$4:AHB$4,"&lt;"&amp;NM$4,$G20:AHB20))&gt;SUMIFS(TransactionAmounts,TenantSources,$F20,'Filtered Data'!$C$2:$C23,"&lt;"&amp;NM$4),NM$4&lt;TODAY()),"Late","Occupied")),)))</f>
        <v/>
      </c>
      <c r="NN20" s="33" t="str">
        <f>IF(ISBLANK($F20),,IF(TODAY()=NN$4,"Today",IF(AND(LOOKUP($F20,TenantNames,TenantStartDates)&lt;=NN$4,LOOKUP($F20,TenantNames,TenantEndDates)&gt;=NN$4),IF(OR(AND(DAY(LOOKUP($F20,TenantNames,TenantStartDates))&gt;28,DAY(EOMONTH(NN$4,0))=28,DAY(NN$4)=28),AND(DAY(LOOKUP($F20,TenantNames,TenantStartDates))&gt;30,DAY(EOMONTH(NN$4,0))=30,DAY(NN$4)=30),DAY(LOOKUP($F20,TenantNames,TenantStartDates))=DAY(NN$4)),IF((LOOKUP($F20,TenantNames,TenantEndDates)-NN$4)&lt;=31,LOOKUP($F20,TenantNames,TenantTotalRevenues)-SUM($JA20:NM20),LOOKUP($F20,TenantNames,TenantMonthlyRents)),IF(AND((SUMIF($G$4:AHB$4,"&lt;"&amp;NN$4,$G20:AHB20))&gt;SUMIFS(TransactionAmounts,TenantSources,$F20,'Filtered Data'!$C$2:$C23,"&lt;"&amp;NN$4),NN$4&lt;TODAY()),"Late","Occupied")),)))</f>
        <v/>
      </c>
      <c r="NO20" s="33" t="str">
        <f>IF(ISBLANK($F20),,IF(TODAY()=NO$4,"Today",IF(AND(LOOKUP($F20,TenantNames,TenantStartDates)&lt;=NO$4,LOOKUP($F20,TenantNames,TenantEndDates)&gt;=NO$4),IF(OR(AND(DAY(LOOKUP($F20,TenantNames,TenantStartDates))&gt;28,DAY(EOMONTH(NO$4,0))=28,DAY(NO$4)=28),AND(DAY(LOOKUP($F20,TenantNames,TenantStartDates))&gt;30,DAY(EOMONTH(NO$4,0))=30,DAY(NO$4)=30),DAY(LOOKUP($F20,TenantNames,TenantStartDates))=DAY(NO$4)),IF((LOOKUP($F20,TenantNames,TenantEndDates)-NO$4)&lt;=31,LOOKUP($F20,TenantNames,TenantTotalRevenues)-SUM($JA20:NN20),LOOKUP($F20,TenantNames,TenantMonthlyRents)),IF(AND((SUMIF($G$4:AHB$4,"&lt;"&amp;NO$4,$G20:AHB20))&gt;SUMIFS(TransactionAmounts,TenantSources,$F20,'Filtered Data'!$C$2:$C23,"&lt;"&amp;NO$4),NO$4&lt;TODAY()),"Late","Occupied")),)))</f>
        <v/>
      </c>
      <c r="NP20" s="33" t="str">
        <f>IF(ISBLANK($F20),,IF(TODAY()=NP$4,"Today",IF(AND(LOOKUP($F20,TenantNames,TenantStartDates)&lt;=NP$4,LOOKUP($F20,TenantNames,TenantEndDates)&gt;=NP$4),IF(OR(AND(DAY(LOOKUP($F20,TenantNames,TenantStartDates))&gt;28,DAY(EOMONTH(NP$4,0))=28,DAY(NP$4)=28),AND(DAY(LOOKUP($F20,TenantNames,TenantStartDates))&gt;30,DAY(EOMONTH(NP$4,0))=30,DAY(NP$4)=30),DAY(LOOKUP($F20,TenantNames,TenantStartDates))=DAY(NP$4)),IF((LOOKUP($F20,TenantNames,TenantEndDates)-NP$4)&lt;=31,LOOKUP($F20,TenantNames,TenantTotalRevenues)-SUM($JA20:NO20),LOOKUP($F20,TenantNames,TenantMonthlyRents)),IF(AND((SUMIF($G$4:AHB$4,"&lt;"&amp;NP$4,$G20:AHB20))&gt;SUMIFS(TransactionAmounts,TenantSources,$F20,'Filtered Data'!$C$2:$C23,"&lt;"&amp;NP$4),NP$4&lt;TODAY()),"Late","Occupied")),)))</f>
        <v/>
      </c>
      <c r="NQ20" s="33" t="str">
        <f>IF(ISBLANK($F20),,IF(TODAY()=NQ$4,"Today",IF(AND(LOOKUP($F20,TenantNames,TenantStartDates)&lt;=NQ$4,LOOKUP($F20,TenantNames,TenantEndDates)&gt;=NQ$4),IF(OR(AND(DAY(LOOKUP($F20,TenantNames,TenantStartDates))&gt;28,DAY(EOMONTH(NQ$4,0))=28,DAY(NQ$4)=28),AND(DAY(LOOKUP($F20,TenantNames,TenantStartDates))&gt;30,DAY(EOMONTH(NQ$4,0))=30,DAY(NQ$4)=30),DAY(LOOKUP($F20,TenantNames,TenantStartDates))=DAY(NQ$4)),IF((LOOKUP($F20,TenantNames,TenantEndDates)-NQ$4)&lt;=31,LOOKUP($F20,TenantNames,TenantTotalRevenues)-SUM($JA20:NP20),LOOKUP($F20,TenantNames,TenantMonthlyRents)),IF(AND((SUMIF($G$4:AHB$4,"&lt;"&amp;NQ$4,$G20:AHB20))&gt;SUMIFS(TransactionAmounts,TenantSources,$F20,'Filtered Data'!$C$2:$C23,"&lt;"&amp;NQ$4),NQ$4&lt;TODAY()),"Late","Occupied")),)))</f>
        <v/>
      </c>
      <c r="NR20" s="33" t="str">
        <f>IF(ISBLANK($F20),,IF(TODAY()=NR$4,"Today",IF(AND(LOOKUP($F20,TenantNames,TenantStartDates)&lt;=NR$4,LOOKUP($F20,TenantNames,TenantEndDates)&gt;=NR$4),IF(OR(AND(DAY(LOOKUP($F20,TenantNames,TenantStartDates))&gt;28,DAY(EOMONTH(NR$4,0))=28,DAY(NR$4)=28),AND(DAY(LOOKUP($F20,TenantNames,TenantStartDates))&gt;30,DAY(EOMONTH(NR$4,0))=30,DAY(NR$4)=30),DAY(LOOKUP($F20,TenantNames,TenantStartDates))=DAY(NR$4)),IF((LOOKUP($F20,TenantNames,TenantEndDates)-NR$4)&lt;=31,LOOKUP($F20,TenantNames,TenantTotalRevenues)-SUM($JA20:NQ20),LOOKUP($F20,TenantNames,TenantMonthlyRents)),IF(AND((SUMIF($G$4:AHB$4,"&lt;"&amp;NR$4,$G20:AHB20))&gt;SUMIFS(TransactionAmounts,TenantSources,$F20,'Filtered Data'!$C$2:$C23,"&lt;"&amp;NR$4),NR$4&lt;TODAY()),"Late","Occupied")),)))</f>
        <v/>
      </c>
      <c r="NS20" s="33" t="str">
        <f>IF(ISBLANK($F20),,IF(TODAY()=NS$4,"Today",IF(AND(LOOKUP($F20,TenantNames,TenantStartDates)&lt;=NS$4,LOOKUP($F20,TenantNames,TenantEndDates)&gt;=NS$4),IF(OR(AND(DAY(LOOKUP($F20,TenantNames,TenantStartDates))&gt;28,DAY(EOMONTH(NS$4,0))=28,DAY(NS$4)=28),AND(DAY(LOOKUP($F20,TenantNames,TenantStartDates))&gt;30,DAY(EOMONTH(NS$4,0))=30,DAY(NS$4)=30),DAY(LOOKUP($F20,TenantNames,TenantStartDates))=DAY(NS$4)),IF((LOOKUP($F20,TenantNames,TenantEndDates)-NS$4)&lt;=31,LOOKUP($F20,TenantNames,TenantTotalRevenues)-SUM($JA20:NR20),LOOKUP($F20,TenantNames,TenantMonthlyRents)),IF(AND((SUMIF($G$4:AHB$4,"&lt;"&amp;NS$4,$G20:AHB20))&gt;SUMIFS(TransactionAmounts,TenantSources,$F20,'Filtered Data'!$C$2:$C23,"&lt;"&amp;NS$4),NS$4&lt;TODAY()),"Late","Occupied")),)))</f>
        <v/>
      </c>
      <c r="NT20" s="33" t="str">
        <f>IF(ISBLANK($F20),,IF(TODAY()=NT$4,"Today",IF(AND(LOOKUP($F20,TenantNames,TenantStartDates)&lt;=NT$4,LOOKUP($F20,TenantNames,TenantEndDates)&gt;=NT$4),IF(OR(AND(DAY(LOOKUP($F20,TenantNames,TenantStartDates))&gt;28,DAY(EOMONTH(NT$4,0))=28,DAY(NT$4)=28),AND(DAY(LOOKUP($F20,TenantNames,TenantStartDates))&gt;30,DAY(EOMONTH(NT$4,0))=30,DAY(NT$4)=30),DAY(LOOKUP($F20,TenantNames,TenantStartDates))=DAY(NT$4)),IF((LOOKUP($F20,TenantNames,TenantEndDates)-NT$4)&lt;=31,LOOKUP($F20,TenantNames,TenantTotalRevenues)-SUM($JA20:NS20),LOOKUP($F20,TenantNames,TenantMonthlyRents)),IF(AND((SUMIF($G$4:AHB$4,"&lt;"&amp;NT$4,$G20:AHB20))&gt;SUMIFS(TransactionAmounts,TenantSources,$F20,'Filtered Data'!$C$2:$C23,"&lt;"&amp;NT$4),NT$4&lt;TODAY()),"Late","Occupied")),)))</f>
        <v/>
      </c>
      <c r="NU20" s="33" t="str">
        <f>IF(ISBLANK($F20),,IF(TODAY()=NU$4,"Today",IF(AND(LOOKUP($F20,TenantNames,TenantStartDates)&lt;=NU$4,LOOKUP($F20,TenantNames,TenantEndDates)&gt;=NU$4),IF(OR(AND(DAY(LOOKUP($F20,TenantNames,TenantStartDates))&gt;28,DAY(EOMONTH(NU$4,0))=28,DAY(NU$4)=28),AND(DAY(LOOKUP($F20,TenantNames,TenantStartDates))&gt;30,DAY(EOMONTH(NU$4,0))=30,DAY(NU$4)=30),DAY(LOOKUP($F20,TenantNames,TenantStartDates))=DAY(NU$4)),IF((LOOKUP($F20,TenantNames,TenantEndDates)-NU$4)&lt;=31,LOOKUP($F20,TenantNames,TenantTotalRevenues)-SUM($JA20:NT20),LOOKUP($F20,TenantNames,TenantMonthlyRents)),IF(AND((SUMIF($G$4:AHB$4,"&lt;"&amp;NU$4,$G20:AHB20))&gt;SUMIFS(TransactionAmounts,TenantSources,$F20,'Filtered Data'!$C$2:$C23,"&lt;"&amp;NU$4),NU$4&lt;TODAY()),"Late","Occupied")),)))</f>
        <v/>
      </c>
      <c r="NV20" s="33" t="str">
        <f>IF(ISBLANK($F20),,IF(TODAY()=NV$4,"Today",IF(AND(LOOKUP($F20,TenantNames,TenantStartDates)&lt;=NV$4,LOOKUP($F20,TenantNames,TenantEndDates)&gt;=NV$4),IF(OR(AND(DAY(LOOKUP($F20,TenantNames,TenantStartDates))&gt;28,DAY(EOMONTH(NV$4,0))=28,DAY(NV$4)=28),AND(DAY(LOOKUP($F20,TenantNames,TenantStartDates))&gt;30,DAY(EOMONTH(NV$4,0))=30,DAY(NV$4)=30),DAY(LOOKUP($F20,TenantNames,TenantStartDates))=DAY(NV$4)),IF((LOOKUP($F20,TenantNames,TenantEndDates)-NV$4)&lt;=31,LOOKUP($F20,TenantNames,TenantTotalRevenues)-SUM($JA20:NU20),LOOKUP($F20,TenantNames,TenantMonthlyRents)),IF(AND((SUMIF($G$4:AHB$4,"&lt;"&amp;NV$4,$G20:AHB20))&gt;SUMIFS(TransactionAmounts,TenantSources,$F20,'Filtered Data'!$C$2:$C23,"&lt;"&amp;NV$4),NV$4&lt;TODAY()),"Late","Occupied")),)))</f>
        <v/>
      </c>
      <c r="NW20" s="33" t="str">
        <f>IF(ISBLANK($F20),,IF(TODAY()=NW$4,"Today",IF(AND(LOOKUP($F20,TenantNames,TenantStartDates)&lt;=NW$4,LOOKUP($F20,TenantNames,TenantEndDates)&gt;=NW$4),IF(OR(AND(DAY(LOOKUP($F20,TenantNames,TenantStartDates))&gt;28,DAY(EOMONTH(NW$4,0))=28,DAY(NW$4)=28),AND(DAY(LOOKUP($F20,TenantNames,TenantStartDates))&gt;30,DAY(EOMONTH(NW$4,0))=30,DAY(NW$4)=30),DAY(LOOKUP($F20,TenantNames,TenantStartDates))=DAY(NW$4)),IF((LOOKUP($F20,TenantNames,TenantEndDates)-NW$4)&lt;=31,LOOKUP($F20,TenantNames,TenantTotalRevenues)-SUM($JA20:NV20),LOOKUP($F20,TenantNames,TenantMonthlyRents)),IF(AND((SUMIF($G$4:AHB$4,"&lt;"&amp;NW$4,$G20:AHB20))&gt;SUMIFS(TransactionAmounts,TenantSources,$F20,'Filtered Data'!$C$2:$C23,"&lt;"&amp;NW$4),NW$4&lt;TODAY()),"Late","Occupied")),)))</f>
        <v/>
      </c>
      <c r="NX20" s="33" t="str">
        <f>IF(ISBLANK($F20),,IF(TODAY()=NX$4,"Today",IF(AND(LOOKUP($F20,TenantNames,TenantStartDates)&lt;=NX$4,LOOKUP($F20,TenantNames,TenantEndDates)&gt;=NX$4),IF(OR(AND(DAY(LOOKUP($F20,TenantNames,TenantStartDates))&gt;28,DAY(EOMONTH(NX$4,0))=28,DAY(NX$4)=28),AND(DAY(LOOKUP($F20,TenantNames,TenantStartDates))&gt;30,DAY(EOMONTH(NX$4,0))=30,DAY(NX$4)=30),DAY(LOOKUP($F20,TenantNames,TenantStartDates))=DAY(NX$4)),IF((LOOKUP($F20,TenantNames,TenantEndDates)-NX$4)&lt;=31,LOOKUP($F20,TenantNames,TenantTotalRevenues)-SUM($JA20:NW20),LOOKUP($F20,TenantNames,TenantMonthlyRents)),IF(AND((SUMIF($G$4:AHB$4,"&lt;"&amp;NX$4,$G20:AHB20))&gt;SUMIFS(TransactionAmounts,TenantSources,$F20,'Filtered Data'!$C$2:$C23,"&lt;"&amp;NX$4),NX$4&lt;TODAY()),"Late","Occupied")),)))</f>
        <v/>
      </c>
      <c r="NY20" s="33" t="str">
        <f>IF(ISBLANK($F20),,IF(TODAY()=NY$4,"Today",IF(AND(LOOKUP($F20,TenantNames,TenantStartDates)&lt;=NY$4,LOOKUP($F20,TenantNames,TenantEndDates)&gt;=NY$4),IF(OR(AND(DAY(LOOKUP($F20,TenantNames,TenantStartDates))&gt;28,DAY(EOMONTH(NY$4,0))=28,DAY(NY$4)=28),AND(DAY(LOOKUP($F20,TenantNames,TenantStartDates))&gt;30,DAY(EOMONTH(NY$4,0))=30,DAY(NY$4)=30),DAY(LOOKUP($F20,TenantNames,TenantStartDates))=DAY(NY$4)),IF((LOOKUP($F20,TenantNames,TenantEndDates)-NY$4)&lt;=31,LOOKUP($F20,TenantNames,TenantTotalRevenues)-SUM($JA20:NX20),LOOKUP($F20,TenantNames,TenantMonthlyRents)),IF(AND((SUMIF($G$4:AHB$4,"&lt;"&amp;NY$4,$G20:AHB20))&gt;SUMIFS(TransactionAmounts,TenantSources,$F20,'Filtered Data'!$C$2:$C23,"&lt;"&amp;NY$4),NY$4&lt;TODAY()),"Late","Occupied")),)))</f>
        <v/>
      </c>
      <c r="NZ20" s="33" t="str">
        <f>IF(ISBLANK($F20),,IF(TODAY()=NZ$4,"Today",IF(AND(LOOKUP($F20,TenantNames,TenantStartDates)&lt;=NZ$4,LOOKUP($F20,TenantNames,TenantEndDates)&gt;=NZ$4),IF(OR(AND(DAY(LOOKUP($F20,TenantNames,TenantStartDates))&gt;28,DAY(EOMONTH(NZ$4,0))=28,DAY(NZ$4)=28),AND(DAY(LOOKUP($F20,TenantNames,TenantStartDates))&gt;30,DAY(EOMONTH(NZ$4,0))=30,DAY(NZ$4)=30),DAY(LOOKUP($F20,TenantNames,TenantStartDates))=DAY(NZ$4)),IF((LOOKUP($F20,TenantNames,TenantEndDates)-NZ$4)&lt;=31,LOOKUP($F20,TenantNames,TenantTotalRevenues)-SUM($JA20:NY20),LOOKUP($F20,TenantNames,TenantMonthlyRents)),IF(AND((SUMIF($G$4:AHB$4,"&lt;"&amp;NZ$4,$G20:AHB20))&gt;SUMIFS(TransactionAmounts,TenantSources,$F20,'Filtered Data'!$C$2:$C23,"&lt;"&amp;NZ$4),NZ$4&lt;TODAY()),"Late","Occupied")),)))</f>
        <v/>
      </c>
      <c r="OA20" s="33" t="str">
        <f>IF(ISBLANK($F20),,IF(TODAY()=OA$4,"Today",IF(AND(LOOKUP($F20,TenantNames,TenantStartDates)&lt;=OA$4,LOOKUP($F20,TenantNames,TenantEndDates)&gt;=OA$4),IF(OR(AND(DAY(LOOKUP($F20,TenantNames,TenantStartDates))&gt;28,DAY(EOMONTH(OA$4,0))=28,DAY(OA$4)=28),AND(DAY(LOOKUP($F20,TenantNames,TenantStartDates))&gt;30,DAY(EOMONTH(OA$4,0))=30,DAY(OA$4)=30),DAY(LOOKUP($F20,TenantNames,TenantStartDates))=DAY(OA$4)),IF((LOOKUP($F20,TenantNames,TenantEndDates)-OA$4)&lt;=31,LOOKUP($F20,TenantNames,TenantTotalRevenues)-SUM($JA20:NZ20),LOOKUP($F20,TenantNames,TenantMonthlyRents)),IF(AND((SUMIF($G$4:AHB$4,"&lt;"&amp;OA$4,$G20:AHB20))&gt;SUMIFS(TransactionAmounts,TenantSources,$F20,'Filtered Data'!$C$2:$C23,"&lt;"&amp;OA$4),OA$4&lt;TODAY()),"Late","Occupied")),)))</f>
        <v/>
      </c>
      <c r="OB20" s="33" t="str">
        <f>IF(ISBLANK($F20),,IF(TODAY()=OB$4,"Today",IF(AND(LOOKUP($F20,TenantNames,TenantStartDates)&lt;=OB$4,LOOKUP($F20,TenantNames,TenantEndDates)&gt;=OB$4),IF(OR(AND(DAY(LOOKUP($F20,TenantNames,TenantStartDates))&gt;28,DAY(EOMONTH(OB$4,0))=28,DAY(OB$4)=28),AND(DAY(LOOKUP($F20,TenantNames,TenantStartDates))&gt;30,DAY(EOMONTH(OB$4,0))=30,DAY(OB$4)=30),DAY(LOOKUP($F20,TenantNames,TenantStartDates))=DAY(OB$4)),IF((LOOKUP($F20,TenantNames,TenantEndDates)-OB$4)&lt;=31,LOOKUP($F20,TenantNames,TenantTotalRevenues)-SUM($JA20:OA20),LOOKUP($F20,TenantNames,TenantMonthlyRents)),IF(AND((SUMIF($G$4:AHB$4,"&lt;"&amp;OB$4,$G20:AHB20))&gt;SUMIFS(TransactionAmounts,TenantSources,$F20,'Filtered Data'!$C$2:$C23,"&lt;"&amp;OB$4),OB$4&lt;TODAY()),"Late","Occupied")),)))</f>
        <v/>
      </c>
      <c r="OC20" s="33" t="str">
        <f>IF(ISBLANK($F20),,IF(TODAY()=OC$4,"Today",IF(AND(LOOKUP($F20,TenantNames,TenantStartDates)&lt;=OC$4,LOOKUP($F20,TenantNames,TenantEndDates)&gt;=OC$4),IF(OR(AND(DAY(LOOKUP($F20,TenantNames,TenantStartDates))&gt;28,DAY(EOMONTH(OC$4,0))=28,DAY(OC$4)=28),AND(DAY(LOOKUP($F20,TenantNames,TenantStartDates))&gt;30,DAY(EOMONTH(OC$4,0))=30,DAY(OC$4)=30),DAY(LOOKUP($F20,TenantNames,TenantStartDates))=DAY(OC$4)),IF((LOOKUP($F20,TenantNames,TenantEndDates)-OC$4)&lt;=31,LOOKUP($F20,TenantNames,TenantTotalRevenues)-SUM($JA20:OB20),LOOKUP($F20,TenantNames,TenantMonthlyRents)),IF(AND((SUMIF($G$4:AHB$4,"&lt;"&amp;OC$4,$G20:AHB20))&gt;SUMIFS(TransactionAmounts,TenantSources,$F20,'Filtered Data'!$C$2:$C23,"&lt;"&amp;OC$4),OC$4&lt;TODAY()),"Late","Occupied")),)))</f>
        <v/>
      </c>
      <c r="OD20" s="33" t="str">
        <f>IF(ISBLANK($F20),,IF(TODAY()=OD$4,"Today",IF(AND(LOOKUP($F20,TenantNames,TenantStartDates)&lt;=OD$4,LOOKUP($F20,TenantNames,TenantEndDates)&gt;=OD$4),IF(OR(AND(DAY(LOOKUP($F20,TenantNames,TenantStartDates))&gt;28,DAY(EOMONTH(OD$4,0))=28,DAY(OD$4)=28),AND(DAY(LOOKUP($F20,TenantNames,TenantStartDates))&gt;30,DAY(EOMONTH(OD$4,0))=30,DAY(OD$4)=30),DAY(LOOKUP($F20,TenantNames,TenantStartDates))=DAY(OD$4)),IF((LOOKUP($F20,TenantNames,TenantEndDates)-OD$4)&lt;=31,LOOKUP($F20,TenantNames,TenantTotalRevenues)-SUM($JA20:OC20),LOOKUP($F20,TenantNames,TenantMonthlyRents)),IF(AND((SUMIF($G$4:AHB$4,"&lt;"&amp;OD$4,$G20:AHB20))&gt;SUMIFS(TransactionAmounts,TenantSources,$F20,'Filtered Data'!$C$2:$C23,"&lt;"&amp;OD$4),OD$4&lt;TODAY()),"Late","Occupied")),)))</f>
        <v/>
      </c>
      <c r="OE20" s="33" t="str">
        <f>IF(ISBLANK($F20),,IF(TODAY()=OE$4,"Today",IF(AND(LOOKUP($F20,TenantNames,TenantStartDates)&lt;=OE$4,LOOKUP($F20,TenantNames,TenantEndDates)&gt;=OE$4),IF(OR(AND(DAY(LOOKUP($F20,TenantNames,TenantStartDates))&gt;28,DAY(EOMONTH(OE$4,0))=28,DAY(OE$4)=28),AND(DAY(LOOKUP($F20,TenantNames,TenantStartDates))&gt;30,DAY(EOMONTH(OE$4,0))=30,DAY(OE$4)=30),DAY(LOOKUP($F20,TenantNames,TenantStartDates))=DAY(OE$4)),IF((LOOKUP($F20,TenantNames,TenantEndDates)-OE$4)&lt;=31,LOOKUP($F20,TenantNames,TenantTotalRevenues)-SUM($JA20:OD20),LOOKUP($F20,TenantNames,TenantMonthlyRents)),IF(AND((SUMIF($G$4:AHB$4,"&lt;"&amp;OE$4,$G20:AHB20))&gt;SUMIFS(TransactionAmounts,TenantSources,$F20,'Filtered Data'!$C$2:$C23,"&lt;"&amp;OE$4),OE$4&lt;TODAY()),"Late","Occupied")),)))</f>
        <v/>
      </c>
      <c r="OF20" s="33" t="str">
        <f>IF(ISBLANK($F20),,IF(TODAY()=OF$4,"Today",IF(AND(LOOKUP($F20,TenantNames,TenantStartDates)&lt;=OF$4,LOOKUP($F20,TenantNames,TenantEndDates)&gt;=OF$4),IF(OR(AND(DAY(LOOKUP($F20,TenantNames,TenantStartDates))&gt;28,DAY(EOMONTH(OF$4,0))=28,DAY(OF$4)=28),AND(DAY(LOOKUP($F20,TenantNames,TenantStartDates))&gt;30,DAY(EOMONTH(OF$4,0))=30,DAY(OF$4)=30),DAY(LOOKUP($F20,TenantNames,TenantStartDates))=DAY(OF$4)),IF((LOOKUP($F20,TenantNames,TenantEndDates)-OF$4)&lt;=31,LOOKUP($F20,TenantNames,TenantTotalRevenues)-SUM($JA20:OE20),LOOKUP($F20,TenantNames,TenantMonthlyRents)),IF(AND((SUMIF($G$4:AHB$4,"&lt;"&amp;OF$4,$G20:AHB20))&gt;SUMIFS(TransactionAmounts,TenantSources,$F20,'Filtered Data'!$C$2:$C23,"&lt;"&amp;OF$4),OF$4&lt;TODAY()),"Late","Occupied")),)))</f>
        <v/>
      </c>
      <c r="OG20" s="33" t="str">
        <f>IF(ISBLANK($F20),,IF(TODAY()=OG$4,"Today",IF(AND(LOOKUP($F20,TenantNames,TenantStartDates)&lt;=OG$4,LOOKUP($F20,TenantNames,TenantEndDates)&gt;=OG$4),IF(OR(AND(DAY(LOOKUP($F20,TenantNames,TenantStartDates))&gt;28,DAY(EOMONTH(OG$4,0))=28,DAY(OG$4)=28),AND(DAY(LOOKUP($F20,TenantNames,TenantStartDates))&gt;30,DAY(EOMONTH(OG$4,0))=30,DAY(OG$4)=30),DAY(LOOKUP($F20,TenantNames,TenantStartDates))=DAY(OG$4)),IF((LOOKUP($F20,TenantNames,TenantEndDates)-OG$4)&lt;=31,LOOKUP($F20,TenantNames,TenantTotalRevenues)-SUM($JA20:OF20),LOOKUP($F20,TenantNames,TenantMonthlyRents)),IF(AND((SUMIF($G$4:AHB$4,"&lt;"&amp;OG$4,$G20:AHB20))&gt;SUMIFS(TransactionAmounts,TenantSources,$F20,'Filtered Data'!$C$2:$C23,"&lt;"&amp;OG$4),OG$4&lt;TODAY()),"Late","Occupied")),)))</f>
        <v/>
      </c>
      <c r="OH20" s="33" t="str">
        <f>IF(ISBLANK($F20),,IF(TODAY()=OH$4,"Today",IF(AND(LOOKUP($F20,TenantNames,TenantStartDates)&lt;=OH$4,LOOKUP($F20,TenantNames,TenantEndDates)&gt;=OH$4),IF(OR(AND(DAY(LOOKUP($F20,TenantNames,TenantStartDates))&gt;28,DAY(EOMONTH(OH$4,0))=28,DAY(OH$4)=28),AND(DAY(LOOKUP($F20,TenantNames,TenantStartDates))&gt;30,DAY(EOMONTH(OH$4,0))=30,DAY(OH$4)=30),DAY(LOOKUP($F20,TenantNames,TenantStartDates))=DAY(OH$4)),IF((LOOKUP($F20,TenantNames,TenantEndDates)-OH$4)&lt;=31,LOOKUP($F20,TenantNames,TenantTotalRevenues)-SUM($JA20:OG20),LOOKUP($F20,TenantNames,TenantMonthlyRents)),IF(AND((SUMIF($G$4:AHB$4,"&lt;"&amp;OH$4,$G20:AHB20))&gt;SUMIFS(TransactionAmounts,TenantSources,$F20,'Filtered Data'!$C$2:$C23,"&lt;"&amp;OH$4),OH$4&lt;TODAY()),"Late","Occupied")),)))</f>
        <v/>
      </c>
      <c r="OI20" s="33" t="str">
        <f>IF(ISBLANK($F20),,IF(TODAY()=OI$4,"Today",IF(AND(LOOKUP($F20,TenantNames,TenantStartDates)&lt;=OI$4,LOOKUP($F20,TenantNames,TenantEndDates)&gt;=OI$4),IF(OR(AND(DAY(LOOKUP($F20,TenantNames,TenantStartDates))&gt;28,DAY(EOMONTH(OI$4,0))=28,DAY(OI$4)=28),AND(DAY(LOOKUP($F20,TenantNames,TenantStartDates))&gt;30,DAY(EOMONTH(OI$4,0))=30,DAY(OI$4)=30),DAY(LOOKUP($F20,TenantNames,TenantStartDates))=DAY(OI$4)),IF((LOOKUP($F20,TenantNames,TenantEndDates)-OI$4)&lt;=31,LOOKUP($F20,TenantNames,TenantTotalRevenues)-SUM($JA20:OH20),LOOKUP($F20,TenantNames,TenantMonthlyRents)),IF(AND((SUMIF($G$4:AHB$4,"&lt;"&amp;OI$4,$G20:AHB20))&gt;SUMIFS(TransactionAmounts,TenantSources,$F20,'Filtered Data'!$C$2:$C23,"&lt;"&amp;OI$4),OI$4&lt;TODAY()),"Late","Occupied")),)))</f>
        <v/>
      </c>
      <c r="OJ20" s="33" t="str">
        <f>IF(ISBLANK($F20),,IF(TODAY()=OJ$4,"Today",IF(AND(LOOKUP($F20,TenantNames,TenantStartDates)&lt;=OJ$4,LOOKUP($F20,TenantNames,TenantEndDates)&gt;=OJ$4),IF(OR(AND(DAY(LOOKUP($F20,TenantNames,TenantStartDates))&gt;28,DAY(EOMONTH(OJ$4,0))=28,DAY(OJ$4)=28),AND(DAY(LOOKUP($F20,TenantNames,TenantStartDates))&gt;30,DAY(EOMONTH(OJ$4,0))=30,DAY(OJ$4)=30),DAY(LOOKUP($F20,TenantNames,TenantStartDates))=DAY(OJ$4)),IF((LOOKUP($F20,TenantNames,TenantEndDates)-OJ$4)&lt;=31,LOOKUP($F20,TenantNames,TenantTotalRevenues)-SUM($JA20:OI20),LOOKUP($F20,TenantNames,TenantMonthlyRents)),IF(AND((SUMIF($G$4:AHB$4,"&lt;"&amp;OJ$4,$G20:AHB20))&gt;SUMIFS(TransactionAmounts,TenantSources,$F20,'Filtered Data'!$C$2:$C23,"&lt;"&amp;OJ$4),OJ$4&lt;TODAY()),"Late","Occupied")),)))</f>
        <v/>
      </c>
      <c r="OK20" s="33" t="str">
        <f>IF(ISBLANK($F20),,IF(TODAY()=OK$4,"Today",IF(AND(LOOKUP($F20,TenantNames,TenantStartDates)&lt;=OK$4,LOOKUP($F20,TenantNames,TenantEndDates)&gt;=OK$4),IF(OR(AND(DAY(LOOKUP($F20,TenantNames,TenantStartDates))&gt;28,DAY(EOMONTH(OK$4,0))=28,DAY(OK$4)=28),AND(DAY(LOOKUP($F20,TenantNames,TenantStartDates))&gt;30,DAY(EOMONTH(OK$4,0))=30,DAY(OK$4)=30),DAY(LOOKUP($F20,TenantNames,TenantStartDates))=DAY(OK$4)),IF((LOOKUP($F20,TenantNames,TenantEndDates)-OK$4)&lt;=31,LOOKUP($F20,TenantNames,TenantTotalRevenues)-SUM($JA20:OJ20),LOOKUP($F20,TenantNames,TenantMonthlyRents)),IF(AND((SUMIF($G$4:AHB$4,"&lt;"&amp;OK$4,$G20:AHB20))&gt;SUMIFS(TransactionAmounts,TenantSources,$F20,'Filtered Data'!$C$2:$C23,"&lt;"&amp;OK$4),OK$4&lt;TODAY()),"Late","Occupied")),)))</f>
        <v/>
      </c>
      <c r="OL20" s="33" t="str">
        <f>IF(ISBLANK($F20),,IF(TODAY()=OL$4,"Today",IF(AND(LOOKUP($F20,TenantNames,TenantStartDates)&lt;=OL$4,LOOKUP($F20,TenantNames,TenantEndDates)&gt;=OL$4),IF(OR(AND(DAY(LOOKUP($F20,TenantNames,TenantStartDates))&gt;28,DAY(EOMONTH(OL$4,0))=28,DAY(OL$4)=28),AND(DAY(LOOKUP($F20,TenantNames,TenantStartDates))&gt;30,DAY(EOMONTH(OL$4,0))=30,DAY(OL$4)=30),DAY(LOOKUP($F20,TenantNames,TenantStartDates))=DAY(OL$4)),IF((LOOKUP($F20,TenantNames,TenantEndDates)-OL$4)&lt;=31,LOOKUP($F20,TenantNames,TenantTotalRevenues)-SUM($JA20:OK20),LOOKUP($F20,TenantNames,TenantMonthlyRents)),IF(AND((SUMIF($G$4:AHB$4,"&lt;"&amp;OL$4,$G20:AHB20))&gt;SUMIFS(TransactionAmounts,TenantSources,$F20,'Filtered Data'!$C$2:$C23,"&lt;"&amp;OL$4),OL$4&lt;TODAY()),"Late","Occupied")),)))</f>
        <v/>
      </c>
      <c r="OM20" s="33" t="str">
        <f>IF(ISBLANK($F20),,IF(TODAY()=OM$4,"Today",IF(AND(LOOKUP($F20,TenantNames,TenantStartDates)&lt;=OM$4,LOOKUP($F20,TenantNames,TenantEndDates)&gt;=OM$4),IF(OR(AND(DAY(LOOKUP($F20,TenantNames,TenantStartDates))&gt;28,DAY(EOMONTH(OM$4,0))=28,DAY(OM$4)=28),AND(DAY(LOOKUP($F20,TenantNames,TenantStartDates))&gt;30,DAY(EOMONTH(OM$4,0))=30,DAY(OM$4)=30),DAY(LOOKUP($F20,TenantNames,TenantStartDates))=DAY(OM$4)),IF((LOOKUP($F20,TenantNames,TenantEndDates)-OM$4)&lt;=31,LOOKUP($F20,TenantNames,TenantTotalRevenues)-SUM($JA20:OL20),LOOKUP($F20,TenantNames,TenantMonthlyRents)),IF(AND((SUMIF($G$4:AHB$4,"&lt;"&amp;OM$4,$G20:AHB20))&gt;SUMIFS(TransactionAmounts,TenantSources,$F20,'Filtered Data'!$C$2:$C23,"&lt;"&amp;OM$4),OM$4&lt;TODAY()),"Late","Occupied")),)))</f>
        <v/>
      </c>
      <c r="ON20" s="33" t="str">
        <f>IF(ISBLANK($F20),,IF(TODAY()=ON$4,"Today",IF(AND(LOOKUP($F20,TenantNames,TenantStartDates)&lt;=ON$4,LOOKUP($F20,TenantNames,TenantEndDates)&gt;=ON$4),IF(OR(AND(DAY(LOOKUP($F20,TenantNames,TenantStartDates))&gt;28,DAY(EOMONTH(ON$4,0))=28,DAY(ON$4)=28),AND(DAY(LOOKUP($F20,TenantNames,TenantStartDates))&gt;30,DAY(EOMONTH(ON$4,0))=30,DAY(ON$4)=30),DAY(LOOKUP($F20,TenantNames,TenantStartDates))=DAY(ON$4)),IF((LOOKUP($F20,TenantNames,TenantEndDates)-ON$4)&lt;=31,LOOKUP($F20,TenantNames,TenantTotalRevenues)-SUM($JA20:OM20),LOOKUP($F20,TenantNames,TenantMonthlyRents)),IF(AND((SUMIF($G$4:AHB$4,"&lt;"&amp;ON$4,$G20:AHB20))&gt;SUMIFS(TransactionAmounts,TenantSources,$F20,'Filtered Data'!$C$2:$C23,"&lt;"&amp;ON$4),ON$4&lt;TODAY()),"Late","Occupied")),)))</f>
        <v/>
      </c>
      <c r="OO20" s="33" t="str">
        <f>IF(ISBLANK($F20),,IF(TODAY()=OO$4,"Today",IF(AND(LOOKUP($F20,TenantNames,TenantStartDates)&lt;=OO$4,LOOKUP($F20,TenantNames,TenantEndDates)&gt;=OO$4),IF(OR(AND(DAY(LOOKUP($F20,TenantNames,TenantStartDates))&gt;28,DAY(EOMONTH(OO$4,0))=28,DAY(OO$4)=28),AND(DAY(LOOKUP($F20,TenantNames,TenantStartDates))&gt;30,DAY(EOMONTH(OO$4,0))=30,DAY(OO$4)=30),DAY(LOOKUP($F20,TenantNames,TenantStartDates))=DAY(OO$4)),IF((LOOKUP($F20,TenantNames,TenantEndDates)-OO$4)&lt;=31,LOOKUP($F20,TenantNames,TenantTotalRevenues)-SUM($JA20:ON20),LOOKUP($F20,TenantNames,TenantMonthlyRents)),IF(AND((SUMIF($G$4:AHB$4,"&lt;"&amp;OO$4,$G20:AHB20))&gt;SUMIFS(TransactionAmounts,TenantSources,$F20,'Filtered Data'!$C$2:$C23,"&lt;"&amp;OO$4),OO$4&lt;TODAY()),"Late","Occupied")),)))</f>
        <v/>
      </c>
      <c r="OP20" s="33" t="str">
        <f>IF(ISBLANK($F20),,IF(TODAY()=OP$4,"Today",IF(AND(LOOKUP($F20,TenantNames,TenantStartDates)&lt;=OP$4,LOOKUP($F20,TenantNames,TenantEndDates)&gt;=OP$4),IF(OR(AND(DAY(LOOKUP($F20,TenantNames,TenantStartDates))&gt;28,DAY(EOMONTH(OP$4,0))=28,DAY(OP$4)=28),AND(DAY(LOOKUP($F20,TenantNames,TenantStartDates))&gt;30,DAY(EOMONTH(OP$4,0))=30,DAY(OP$4)=30),DAY(LOOKUP($F20,TenantNames,TenantStartDates))=DAY(OP$4)),IF((LOOKUP($F20,TenantNames,TenantEndDates)-OP$4)&lt;=31,LOOKUP($F20,TenantNames,TenantTotalRevenues)-SUM($JA20:OO20),LOOKUP($F20,TenantNames,TenantMonthlyRents)),IF(AND((SUMIF($G$4:AHB$4,"&lt;"&amp;OP$4,$G20:AHB20))&gt;SUMIFS(TransactionAmounts,TenantSources,$F20,'Filtered Data'!$C$2:$C23,"&lt;"&amp;OP$4),OP$4&lt;TODAY()),"Late","Occupied")),)))</f>
        <v/>
      </c>
      <c r="OQ20" s="33" t="str">
        <f>IF(ISBLANK($F20),,IF(TODAY()=OQ$4,"Today",IF(AND(LOOKUP($F20,TenantNames,TenantStartDates)&lt;=OQ$4,LOOKUP($F20,TenantNames,TenantEndDates)&gt;=OQ$4),IF(OR(AND(DAY(LOOKUP($F20,TenantNames,TenantStartDates))&gt;28,DAY(EOMONTH(OQ$4,0))=28,DAY(OQ$4)=28),AND(DAY(LOOKUP($F20,TenantNames,TenantStartDates))&gt;30,DAY(EOMONTH(OQ$4,0))=30,DAY(OQ$4)=30),DAY(LOOKUP($F20,TenantNames,TenantStartDates))=DAY(OQ$4)),IF((LOOKUP($F20,TenantNames,TenantEndDates)-OQ$4)&lt;=31,LOOKUP($F20,TenantNames,TenantTotalRevenues)-SUM($JA20:OP20),LOOKUP($F20,TenantNames,TenantMonthlyRents)),IF(AND((SUMIF($G$4:AHB$4,"&lt;"&amp;OQ$4,$G20:AHB20))&gt;SUMIFS(TransactionAmounts,TenantSources,$F20,'Filtered Data'!$C$2:$C23,"&lt;"&amp;OQ$4),OQ$4&lt;TODAY()),"Late","Occupied")),)))</f>
        <v/>
      </c>
      <c r="OR20" s="33" t="str">
        <f>IF(ISBLANK($F20),,IF(TODAY()=OR$4,"Today",IF(AND(LOOKUP($F20,TenantNames,TenantStartDates)&lt;=OR$4,LOOKUP($F20,TenantNames,TenantEndDates)&gt;=OR$4),IF(OR(AND(DAY(LOOKUP($F20,TenantNames,TenantStartDates))&gt;28,DAY(EOMONTH(OR$4,0))=28,DAY(OR$4)=28),AND(DAY(LOOKUP($F20,TenantNames,TenantStartDates))&gt;30,DAY(EOMONTH(OR$4,0))=30,DAY(OR$4)=30),DAY(LOOKUP($F20,TenantNames,TenantStartDates))=DAY(OR$4)),IF((LOOKUP($F20,TenantNames,TenantEndDates)-OR$4)&lt;=31,LOOKUP($F20,TenantNames,TenantTotalRevenues)-SUM($JA20:OQ20),LOOKUP($F20,TenantNames,TenantMonthlyRents)),IF(AND((SUMIF($G$4:AHB$4,"&lt;"&amp;OR$4,$G20:AHB20))&gt;SUMIFS(TransactionAmounts,TenantSources,$F20,'Filtered Data'!$C$2:$C23,"&lt;"&amp;OR$4),OR$4&lt;TODAY()),"Late","Occupied")),)))</f>
        <v/>
      </c>
      <c r="OS20" s="33" t="str">
        <f>IF(ISBLANK($F20),,IF(TODAY()=OS$4,"Today",IF(AND(LOOKUP($F20,TenantNames,TenantStartDates)&lt;=OS$4,LOOKUP($F20,TenantNames,TenantEndDates)&gt;=OS$4),IF(OR(AND(DAY(LOOKUP($F20,TenantNames,TenantStartDates))&gt;28,DAY(EOMONTH(OS$4,0))=28,DAY(OS$4)=28),AND(DAY(LOOKUP($F20,TenantNames,TenantStartDates))&gt;30,DAY(EOMONTH(OS$4,0))=30,DAY(OS$4)=30),DAY(LOOKUP($F20,TenantNames,TenantStartDates))=DAY(OS$4)),IF((LOOKUP($F20,TenantNames,TenantEndDates)-OS$4)&lt;=31,LOOKUP($F20,TenantNames,TenantTotalRevenues)-SUM($JA20:OR20),LOOKUP($F20,TenantNames,TenantMonthlyRents)),IF(AND((SUMIF($G$4:AHB$4,"&lt;"&amp;OS$4,$G20:AHB20))&gt;SUMIFS(TransactionAmounts,TenantSources,$F20,'Filtered Data'!$C$2:$C23,"&lt;"&amp;OS$4),OS$4&lt;TODAY()),"Late","Occupied")),)))</f>
        <v/>
      </c>
      <c r="OT20" s="33" t="str">
        <f>IF(ISBLANK($F20),,IF(TODAY()=OT$4,"Today",IF(AND(LOOKUP($F20,TenantNames,TenantStartDates)&lt;=OT$4,LOOKUP($F20,TenantNames,TenantEndDates)&gt;=OT$4),IF(OR(AND(DAY(LOOKUP($F20,TenantNames,TenantStartDates))&gt;28,DAY(EOMONTH(OT$4,0))=28,DAY(OT$4)=28),AND(DAY(LOOKUP($F20,TenantNames,TenantStartDates))&gt;30,DAY(EOMONTH(OT$4,0))=30,DAY(OT$4)=30),DAY(LOOKUP($F20,TenantNames,TenantStartDates))=DAY(OT$4)),IF((LOOKUP($F20,TenantNames,TenantEndDates)-OT$4)&lt;=31,LOOKUP($F20,TenantNames,TenantTotalRevenues)-SUM($JA20:OS20),LOOKUP($F20,TenantNames,TenantMonthlyRents)),IF(AND((SUMIF($G$4:AHB$4,"&lt;"&amp;OT$4,$G20:AHB20))&gt;SUMIFS(TransactionAmounts,TenantSources,$F20,'Filtered Data'!$C$2:$C23,"&lt;"&amp;OT$4),OT$4&lt;TODAY()),"Late","Occupied")),)))</f>
        <v/>
      </c>
      <c r="OU20" s="33" t="str">
        <f>IF(ISBLANK($F20),,IF(TODAY()=OU$4,"Today",IF(AND(LOOKUP($F20,TenantNames,TenantStartDates)&lt;=OU$4,LOOKUP($F20,TenantNames,TenantEndDates)&gt;=OU$4),IF(OR(AND(DAY(LOOKUP($F20,TenantNames,TenantStartDates))&gt;28,DAY(EOMONTH(OU$4,0))=28,DAY(OU$4)=28),AND(DAY(LOOKUP($F20,TenantNames,TenantStartDates))&gt;30,DAY(EOMONTH(OU$4,0))=30,DAY(OU$4)=30),DAY(LOOKUP($F20,TenantNames,TenantStartDates))=DAY(OU$4)),IF((LOOKUP($F20,TenantNames,TenantEndDates)-OU$4)&lt;=31,LOOKUP($F20,TenantNames,TenantTotalRevenues)-SUM($JA20:OT20),LOOKUP($F20,TenantNames,TenantMonthlyRents)),IF(AND((SUMIF($G$4:AHB$4,"&lt;"&amp;OU$4,$G20:AHB20))&gt;SUMIFS(TransactionAmounts,TenantSources,$F20,'Filtered Data'!$C$2:$C23,"&lt;"&amp;OU$4),OU$4&lt;TODAY()),"Late","Occupied")),)))</f>
        <v/>
      </c>
      <c r="OV20" s="33" t="str">
        <f>IF(ISBLANK($F20),,IF(TODAY()=OV$4,"Today",IF(AND(LOOKUP($F20,TenantNames,TenantStartDates)&lt;=OV$4,LOOKUP($F20,TenantNames,TenantEndDates)&gt;=OV$4),IF(OR(AND(DAY(LOOKUP($F20,TenantNames,TenantStartDates))&gt;28,DAY(EOMONTH(OV$4,0))=28,DAY(OV$4)=28),AND(DAY(LOOKUP($F20,TenantNames,TenantStartDates))&gt;30,DAY(EOMONTH(OV$4,0))=30,DAY(OV$4)=30),DAY(LOOKUP($F20,TenantNames,TenantStartDates))=DAY(OV$4)),IF((LOOKUP($F20,TenantNames,TenantEndDates)-OV$4)&lt;=31,LOOKUP($F20,TenantNames,TenantTotalRevenues)-SUM($JA20:OU20),LOOKUP($F20,TenantNames,TenantMonthlyRents)),IF(AND((SUMIF($G$4:AHB$4,"&lt;"&amp;OV$4,$G20:AHB20))&gt;SUMIFS(TransactionAmounts,TenantSources,$F20,'Filtered Data'!$C$2:$C23,"&lt;"&amp;OV$4),OV$4&lt;TODAY()),"Late","Occupied")),)))</f>
        <v/>
      </c>
      <c r="OW20" s="33" t="str">
        <f>IF(ISBLANK($F20),,IF(TODAY()=OW$4,"Today",IF(AND(LOOKUP($F20,TenantNames,TenantStartDates)&lt;=OW$4,LOOKUP($F20,TenantNames,TenantEndDates)&gt;=OW$4),IF(OR(AND(DAY(LOOKUP($F20,TenantNames,TenantStartDates))&gt;28,DAY(EOMONTH(OW$4,0))=28,DAY(OW$4)=28),AND(DAY(LOOKUP($F20,TenantNames,TenantStartDates))&gt;30,DAY(EOMONTH(OW$4,0))=30,DAY(OW$4)=30),DAY(LOOKUP($F20,TenantNames,TenantStartDates))=DAY(OW$4)),IF((LOOKUP($F20,TenantNames,TenantEndDates)-OW$4)&lt;=31,LOOKUP($F20,TenantNames,TenantTotalRevenues)-SUM($JA20:OV20),LOOKUP($F20,TenantNames,TenantMonthlyRents)),IF(AND((SUMIF($G$4:AHB$4,"&lt;"&amp;OW$4,$G20:AHB20))&gt;SUMIFS(TransactionAmounts,TenantSources,$F20,'Filtered Data'!$C$2:$C23,"&lt;"&amp;OW$4),OW$4&lt;TODAY()),"Late","Occupied")),)))</f>
        <v/>
      </c>
      <c r="OX20" s="33" t="str">
        <f>IF(ISBLANK($F20),,IF(TODAY()=OX$4,"Today",IF(AND(LOOKUP($F20,TenantNames,TenantStartDates)&lt;=OX$4,LOOKUP($F20,TenantNames,TenantEndDates)&gt;=OX$4),IF(OR(AND(DAY(LOOKUP($F20,TenantNames,TenantStartDates))&gt;28,DAY(EOMONTH(OX$4,0))=28,DAY(OX$4)=28),AND(DAY(LOOKUP($F20,TenantNames,TenantStartDates))&gt;30,DAY(EOMONTH(OX$4,0))=30,DAY(OX$4)=30),DAY(LOOKUP($F20,TenantNames,TenantStartDates))=DAY(OX$4)),IF((LOOKUP($F20,TenantNames,TenantEndDates)-OX$4)&lt;=31,LOOKUP($F20,TenantNames,TenantTotalRevenues)-SUM($JA20:OW20),LOOKUP($F20,TenantNames,TenantMonthlyRents)),IF(AND((SUMIF($G$4:AHB$4,"&lt;"&amp;OX$4,$G20:AHB20))&gt;SUMIFS(TransactionAmounts,TenantSources,$F20,'Filtered Data'!$C$2:$C23,"&lt;"&amp;OX$4),OX$4&lt;TODAY()),"Late","Occupied")),)))</f>
        <v/>
      </c>
      <c r="OY20" s="33" t="str">
        <f>IF(ISBLANK($F20),,IF(TODAY()=OY$4,"Today",IF(AND(LOOKUP($F20,TenantNames,TenantStartDates)&lt;=OY$4,LOOKUP($F20,TenantNames,TenantEndDates)&gt;=OY$4),IF(OR(AND(DAY(LOOKUP($F20,TenantNames,TenantStartDates))&gt;28,DAY(EOMONTH(OY$4,0))=28,DAY(OY$4)=28),AND(DAY(LOOKUP($F20,TenantNames,TenantStartDates))&gt;30,DAY(EOMONTH(OY$4,0))=30,DAY(OY$4)=30),DAY(LOOKUP($F20,TenantNames,TenantStartDates))=DAY(OY$4)),IF((LOOKUP($F20,TenantNames,TenantEndDates)-OY$4)&lt;=31,LOOKUP($F20,TenantNames,TenantTotalRevenues)-SUM($JA20:OX20),LOOKUP($F20,TenantNames,TenantMonthlyRents)),IF(AND((SUMIF($G$4:AHB$4,"&lt;"&amp;OY$4,$G20:AHB20))&gt;SUMIFS(TransactionAmounts,TenantSources,$F20,'Filtered Data'!$C$2:$C23,"&lt;"&amp;OY$4),OY$4&lt;TODAY()),"Late","Occupied")),)))</f>
        <v/>
      </c>
      <c r="OZ20" s="33" t="str">
        <f>IF(ISBLANK($F20),,IF(TODAY()=OZ$4,"Today",IF(AND(LOOKUP($F20,TenantNames,TenantStartDates)&lt;=OZ$4,LOOKUP($F20,TenantNames,TenantEndDates)&gt;=OZ$4),IF(OR(AND(DAY(LOOKUP($F20,TenantNames,TenantStartDates))&gt;28,DAY(EOMONTH(OZ$4,0))=28,DAY(OZ$4)=28),AND(DAY(LOOKUP($F20,TenantNames,TenantStartDates))&gt;30,DAY(EOMONTH(OZ$4,0))=30,DAY(OZ$4)=30),DAY(LOOKUP($F20,TenantNames,TenantStartDates))=DAY(OZ$4)),IF((LOOKUP($F20,TenantNames,TenantEndDates)-OZ$4)&lt;=31,LOOKUP($F20,TenantNames,TenantTotalRevenues)-SUM($JA20:OY20),LOOKUP($F20,TenantNames,TenantMonthlyRents)),IF(AND((SUMIF($G$4:AHB$4,"&lt;"&amp;OZ$4,$G20:AHB20))&gt;SUMIFS(TransactionAmounts,TenantSources,$F20,'Filtered Data'!$C$2:$C23,"&lt;"&amp;OZ$4),OZ$4&lt;TODAY()),"Late","Occupied")),)))</f>
        <v/>
      </c>
      <c r="PA20" s="33" t="str">
        <f>IF(ISBLANK($F20),,IF(TODAY()=PA$4,"Today",IF(AND(LOOKUP($F20,TenantNames,TenantStartDates)&lt;=PA$4,LOOKUP($F20,TenantNames,TenantEndDates)&gt;=PA$4),IF(OR(AND(DAY(LOOKUP($F20,TenantNames,TenantStartDates))&gt;28,DAY(EOMONTH(PA$4,0))=28,DAY(PA$4)=28),AND(DAY(LOOKUP($F20,TenantNames,TenantStartDates))&gt;30,DAY(EOMONTH(PA$4,0))=30,DAY(PA$4)=30),DAY(LOOKUP($F20,TenantNames,TenantStartDates))=DAY(PA$4)),IF((LOOKUP($F20,TenantNames,TenantEndDates)-PA$4)&lt;=31,LOOKUP($F20,TenantNames,TenantTotalRevenues)-SUM($JA20:OZ20),LOOKUP($F20,TenantNames,TenantMonthlyRents)),IF(AND((SUMIF($G$4:AHB$4,"&lt;"&amp;PA$4,$G20:AHB20))&gt;SUMIFS(TransactionAmounts,TenantSources,$F20,'Filtered Data'!$C$2:$C23,"&lt;"&amp;PA$4),PA$4&lt;TODAY()),"Late","Occupied")),)))</f>
        <v/>
      </c>
      <c r="PB20" s="33" t="str">
        <f>IF(ISBLANK($F20),,IF(TODAY()=PB$4,"Today",IF(AND(LOOKUP($F20,TenantNames,TenantStartDates)&lt;=PB$4,LOOKUP($F20,TenantNames,TenantEndDates)&gt;=PB$4),IF(OR(AND(DAY(LOOKUP($F20,TenantNames,TenantStartDates))&gt;28,DAY(EOMONTH(PB$4,0))=28,DAY(PB$4)=28),AND(DAY(LOOKUP($F20,TenantNames,TenantStartDates))&gt;30,DAY(EOMONTH(PB$4,0))=30,DAY(PB$4)=30),DAY(LOOKUP($F20,TenantNames,TenantStartDates))=DAY(PB$4)),IF((LOOKUP($F20,TenantNames,TenantEndDates)-PB$4)&lt;=31,LOOKUP($F20,TenantNames,TenantTotalRevenues)-SUM($JA20:PA20),LOOKUP($F20,TenantNames,TenantMonthlyRents)),IF(AND((SUMIF($G$4:AHB$4,"&lt;"&amp;PB$4,$G20:AHB20))&gt;SUMIFS(TransactionAmounts,TenantSources,$F20,'Filtered Data'!$C$2:$C23,"&lt;"&amp;PB$4),PB$4&lt;TODAY()),"Late","Occupied")),)))</f>
        <v/>
      </c>
      <c r="PC20" s="33" t="str">
        <f>IF(ISBLANK($F20),,IF(TODAY()=PC$4,"Today",IF(AND(LOOKUP($F20,TenantNames,TenantStartDates)&lt;=PC$4,LOOKUP($F20,TenantNames,TenantEndDates)&gt;=PC$4),IF(OR(AND(DAY(LOOKUP($F20,TenantNames,TenantStartDates))&gt;28,DAY(EOMONTH(PC$4,0))=28,DAY(PC$4)=28),AND(DAY(LOOKUP($F20,TenantNames,TenantStartDates))&gt;30,DAY(EOMONTH(PC$4,0))=30,DAY(PC$4)=30),DAY(LOOKUP($F20,TenantNames,TenantStartDates))=DAY(PC$4)),IF((LOOKUP($F20,TenantNames,TenantEndDates)-PC$4)&lt;=31,LOOKUP($F20,TenantNames,TenantTotalRevenues)-SUM($JA20:PB20),LOOKUP($F20,TenantNames,TenantMonthlyRents)),IF(AND((SUMIF($G$4:AHB$4,"&lt;"&amp;PC$4,$G20:AHB20))&gt;SUMIFS(TransactionAmounts,TenantSources,$F20,'Filtered Data'!$C$2:$C23,"&lt;"&amp;PC$4),PC$4&lt;TODAY()),"Late","Occupied")),)))</f>
        <v/>
      </c>
      <c r="PD20" s="33" t="str">
        <f>IF(ISBLANK($F20),,IF(TODAY()=PD$4,"Today",IF(AND(LOOKUP($F20,TenantNames,TenantStartDates)&lt;=PD$4,LOOKUP($F20,TenantNames,TenantEndDates)&gt;=PD$4),IF(OR(AND(DAY(LOOKUP($F20,TenantNames,TenantStartDates))&gt;28,DAY(EOMONTH(PD$4,0))=28,DAY(PD$4)=28),AND(DAY(LOOKUP($F20,TenantNames,TenantStartDates))&gt;30,DAY(EOMONTH(PD$4,0))=30,DAY(PD$4)=30),DAY(LOOKUP($F20,TenantNames,TenantStartDates))=DAY(PD$4)),IF((LOOKUP($F20,TenantNames,TenantEndDates)-PD$4)&lt;=31,LOOKUP($F20,TenantNames,TenantTotalRevenues)-SUM($JA20:PC20),LOOKUP($F20,TenantNames,TenantMonthlyRents)),IF(AND((SUMIF($G$4:AHB$4,"&lt;"&amp;PD$4,$G20:AHB20))&gt;SUMIFS(TransactionAmounts,TenantSources,$F20,'Filtered Data'!$C$2:$C23,"&lt;"&amp;PD$4),PD$4&lt;TODAY()),"Late","Occupied")),)))</f>
        <v/>
      </c>
      <c r="PE20" s="33" t="str">
        <f>IF(ISBLANK($F20),,IF(TODAY()=PE$4,"Today",IF(AND(LOOKUP($F20,TenantNames,TenantStartDates)&lt;=PE$4,LOOKUP($F20,TenantNames,TenantEndDates)&gt;=PE$4),IF(OR(AND(DAY(LOOKUP($F20,TenantNames,TenantStartDates))&gt;28,DAY(EOMONTH(PE$4,0))=28,DAY(PE$4)=28),AND(DAY(LOOKUP($F20,TenantNames,TenantStartDates))&gt;30,DAY(EOMONTH(PE$4,0))=30,DAY(PE$4)=30),DAY(LOOKUP($F20,TenantNames,TenantStartDates))=DAY(PE$4)),IF((LOOKUP($F20,TenantNames,TenantEndDates)-PE$4)&lt;=31,LOOKUP($F20,TenantNames,TenantTotalRevenues)-SUM($JA20:PD20),LOOKUP($F20,TenantNames,TenantMonthlyRents)),IF(AND((SUMIF($G$4:AHB$4,"&lt;"&amp;PE$4,$G20:AHB20))&gt;SUMIFS(TransactionAmounts,TenantSources,$F20,'Filtered Data'!$C$2:$C23,"&lt;"&amp;PE$4),PE$4&lt;TODAY()),"Late","Occupied")),)))</f>
        <v/>
      </c>
      <c r="PF20" s="33" t="str">
        <f>IF(ISBLANK($F20),,IF(TODAY()=PF$4,"Today",IF(AND(LOOKUP($F20,TenantNames,TenantStartDates)&lt;=PF$4,LOOKUP($F20,TenantNames,TenantEndDates)&gt;=PF$4),IF(OR(AND(DAY(LOOKUP($F20,TenantNames,TenantStartDates))&gt;28,DAY(EOMONTH(PF$4,0))=28,DAY(PF$4)=28),AND(DAY(LOOKUP($F20,TenantNames,TenantStartDates))&gt;30,DAY(EOMONTH(PF$4,0))=30,DAY(PF$4)=30),DAY(LOOKUP($F20,TenantNames,TenantStartDates))=DAY(PF$4)),IF((LOOKUP($F20,TenantNames,TenantEndDates)-PF$4)&lt;=31,LOOKUP($F20,TenantNames,TenantTotalRevenues)-SUM($JA20:PE20),LOOKUP($F20,TenantNames,TenantMonthlyRents)),IF(AND((SUMIF($G$4:AHB$4,"&lt;"&amp;PF$4,$G20:AHB20))&gt;SUMIFS(TransactionAmounts,TenantSources,$F20,'Filtered Data'!$C$2:$C23,"&lt;"&amp;PF$4),PF$4&lt;TODAY()),"Late","Occupied")),)))</f>
        <v/>
      </c>
      <c r="PG20" s="33" t="str">
        <f>IF(ISBLANK($F20),,IF(TODAY()=PG$4,"Today",IF(AND(LOOKUP($F20,TenantNames,TenantStartDates)&lt;=PG$4,LOOKUP($F20,TenantNames,TenantEndDates)&gt;=PG$4),IF(OR(AND(DAY(LOOKUP($F20,TenantNames,TenantStartDates))&gt;28,DAY(EOMONTH(PG$4,0))=28,DAY(PG$4)=28),AND(DAY(LOOKUP($F20,TenantNames,TenantStartDates))&gt;30,DAY(EOMONTH(PG$4,0))=30,DAY(PG$4)=30),DAY(LOOKUP($F20,TenantNames,TenantStartDates))=DAY(PG$4)),IF((LOOKUP($F20,TenantNames,TenantEndDates)-PG$4)&lt;=31,LOOKUP($F20,TenantNames,TenantTotalRevenues)-SUM($JA20:PF20),LOOKUP($F20,TenantNames,TenantMonthlyRents)),IF(AND((SUMIF($G$4:AHB$4,"&lt;"&amp;PG$4,$G20:AHB20))&gt;SUMIFS(TransactionAmounts,TenantSources,$F20,'Filtered Data'!$C$2:$C23,"&lt;"&amp;PG$4),PG$4&lt;TODAY()),"Late","Occupied")),)))</f>
        <v/>
      </c>
      <c r="PH20" s="33" t="str">
        <f>IF(ISBLANK($F20),,IF(TODAY()=PH$4,"Today",IF(AND(LOOKUP($F20,TenantNames,TenantStartDates)&lt;=PH$4,LOOKUP($F20,TenantNames,TenantEndDates)&gt;=PH$4),IF(OR(AND(DAY(LOOKUP($F20,TenantNames,TenantStartDates))&gt;28,DAY(EOMONTH(PH$4,0))=28,DAY(PH$4)=28),AND(DAY(LOOKUP($F20,TenantNames,TenantStartDates))&gt;30,DAY(EOMONTH(PH$4,0))=30,DAY(PH$4)=30),DAY(LOOKUP($F20,TenantNames,TenantStartDates))=DAY(PH$4)),IF((LOOKUP($F20,TenantNames,TenantEndDates)-PH$4)&lt;=31,LOOKUP($F20,TenantNames,TenantTotalRevenues)-SUM($JA20:PG20),LOOKUP($F20,TenantNames,TenantMonthlyRents)),IF(AND((SUMIF($G$4:AHB$4,"&lt;"&amp;PH$4,$G20:AHB20))&gt;SUMIFS(TransactionAmounts,TenantSources,$F20,'Filtered Data'!$C$2:$C23,"&lt;"&amp;PH$4),PH$4&lt;TODAY()),"Late","Occupied")),)))</f>
        <v/>
      </c>
      <c r="PI20" s="33" t="str">
        <f>IF(ISBLANK($F20),,IF(TODAY()=PI$4,"Today",IF(AND(LOOKUP($F20,TenantNames,TenantStartDates)&lt;=PI$4,LOOKUP($F20,TenantNames,TenantEndDates)&gt;=PI$4),IF(OR(AND(DAY(LOOKUP($F20,TenantNames,TenantStartDates))&gt;28,DAY(EOMONTH(PI$4,0))=28,DAY(PI$4)=28),AND(DAY(LOOKUP($F20,TenantNames,TenantStartDates))&gt;30,DAY(EOMONTH(PI$4,0))=30,DAY(PI$4)=30),DAY(LOOKUP($F20,TenantNames,TenantStartDates))=DAY(PI$4)),IF((LOOKUP($F20,TenantNames,TenantEndDates)-PI$4)&lt;=31,LOOKUP($F20,TenantNames,TenantTotalRevenues)-SUM($JA20:PH20),LOOKUP($F20,TenantNames,TenantMonthlyRents)),IF(AND((SUMIF($G$4:AHB$4,"&lt;"&amp;PI$4,$G20:AHB20))&gt;SUMIFS(TransactionAmounts,TenantSources,$F20,'Filtered Data'!$C$2:$C23,"&lt;"&amp;PI$4),PI$4&lt;TODAY()),"Late","Occupied")),)))</f>
        <v/>
      </c>
      <c r="PJ20" s="33" t="str">
        <f>IF(ISBLANK($F20),,IF(TODAY()=PJ$4,"Today",IF(AND(LOOKUP($F20,TenantNames,TenantStartDates)&lt;=PJ$4,LOOKUP($F20,TenantNames,TenantEndDates)&gt;=PJ$4),IF(OR(AND(DAY(LOOKUP($F20,TenantNames,TenantStartDates))&gt;28,DAY(EOMONTH(PJ$4,0))=28,DAY(PJ$4)=28),AND(DAY(LOOKUP($F20,TenantNames,TenantStartDates))&gt;30,DAY(EOMONTH(PJ$4,0))=30,DAY(PJ$4)=30),DAY(LOOKUP($F20,TenantNames,TenantStartDates))=DAY(PJ$4)),IF((LOOKUP($F20,TenantNames,TenantEndDates)-PJ$4)&lt;=31,LOOKUP($F20,TenantNames,TenantTotalRevenues)-SUM($JA20:PI20),LOOKUP($F20,TenantNames,TenantMonthlyRents)),IF(AND((SUMIF($G$4:AHB$4,"&lt;"&amp;PJ$4,$G20:AHB20))&gt;SUMIFS(TransactionAmounts,TenantSources,$F20,'Filtered Data'!$C$2:$C23,"&lt;"&amp;PJ$4),PJ$4&lt;TODAY()),"Late","Occupied")),)))</f>
        <v/>
      </c>
      <c r="PK20" s="33" t="str">
        <f>IF(ISBLANK($F20),,IF(TODAY()=PK$4,"Today",IF(AND(LOOKUP($F20,TenantNames,TenantStartDates)&lt;=PK$4,LOOKUP($F20,TenantNames,TenantEndDates)&gt;=PK$4),IF(OR(AND(DAY(LOOKUP($F20,TenantNames,TenantStartDates))&gt;28,DAY(EOMONTH(PK$4,0))=28,DAY(PK$4)=28),AND(DAY(LOOKUP($F20,TenantNames,TenantStartDates))&gt;30,DAY(EOMONTH(PK$4,0))=30,DAY(PK$4)=30),DAY(LOOKUP($F20,TenantNames,TenantStartDates))=DAY(PK$4)),IF((LOOKUP($F20,TenantNames,TenantEndDates)-PK$4)&lt;=31,LOOKUP($F20,TenantNames,TenantTotalRevenues)-SUM($JA20:PJ20),LOOKUP($F20,TenantNames,TenantMonthlyRents)),IF(AND((SUMIF($G$4:AHB$4,"&lt;"&amp;PK$4,$G20:AHB20))&gt;SUMIFS(TransactionAmounts,TenantSources,$F20,'Filtered Data'!$C$2:$C23,"&lt;"&amp;PK$4),PK$4&lt;TODAY()),"Late","Occupied")),)))</f>
        <v/>
      </c>
      <c r="PL20" s="33" t="str">
        <f>IF(ISBLANK($F20),,IF(TODAY()=PL$4,"Today",IF(AND(LOOKUP($F20,TenantNames,TenantStartDates)&lt;=PL$4,LOOKUP($F20,TenantNames,TenantEndDates)&gt;=PL$4),IF(OR(AND(DAY(LOOKUP($F20,TenantNames,TenantStartDates))&gt;28,DAY(EOMONTH(PL$4,0))=28,DAY(PL$4)=28),AND(DAY(LOOKUP($F20,TenantNames,TenantStartDates))&gt;30,DAY(EOMONTH(PL$4,0))=30,DAY(PL$4)=30),DAY(LOOKUP($F20,TenantNames,TenantStartDates))=DAY(PL$4)),IF((LOOKUP($F20,TenantNames,TenantEndDates)-PL$4)&lt;=31,LOOKUP($F20,TenantNames,TenantTotalRevenues)-SUM($JA20:PK20),LOOKUP($F20,TenantNames,TenantMonthlyRents)),IF(AND((SUMIF($G$4:AHB$4,"&lt;"&amp;PL$4,$G20:AHB20))&gt;SUMIFS(TransactionAmounts,TenantSources,$F20,'Filtered Data'!$C$2:$C23,"&lt;"&amp;PL$4),PL$4&lt;TODAY()),"Late","Occupied")),)))</f>
        <v/>
      </c>
      <c r="PM20" s="33" t="str">
        <f>IF(ISBLANK($F20),,IF(TODAY()=PM$4,"Today",IF(AND(LOOKUP($F20,TenantNames,TenantStartDates)&lt;=PM$4,LOOKUP($F20,TenantNames,TenantEndDates)&gt;=PM$4),IF(OR(AND(DAY(LOOKUP($F20,TenantNames,TenantStartDates))&gt;28,DAY(EOMONTH(PM$4,0))=28,DAY(PM$4)=28),AND(DAY(LOOKUP($F20,TenantNames,TenantStartDates))&gt;30,DAY(EOMONTH(PM$4,0))=30,DAY(PM$4)=30),DAY(LOOKUP($F20,TenantNames,TenantStartDates))=DAY(PM$4)),IF((LOOKUP($F20,TenantNames,TenantEndDates)-PM$4)&lt;=31,LOOKUP($F20,TenantNames,TenantTotalRevenues)-SUM($JA20:PL20),LOOKUP($F20,TenantNames,TenantMonthlyRents)),IF(AND((SUMIF($G$4:AHB$4,"&lt;"&amp;PM$4,$G20:AHB20))&gt;SUMIFS(TransactionAmounts,TenantSources,$F20,'Filtered Data'!$C$2:$C23,"&lt;"&amp;PM$4),PM$4&lt;TODAY()),"Late","Occupied")),)))</f>
        <v/>
      </c>
      <c r="PN20" s="33" t="str">
        <f>IF(ISBLANK($F20),,IF(TODAY()=PN$4,"Today",IF(AND(LOOKUP($F20,TenantNames,TenantStartDates)&lt;=PN$4,LOOKUP($F20,TenantNames,TenantEndDates)&gt;=PN$4),IF(OR(AND(DAY(LOOKUP($F20,TenantNames,TenantStartDates))&gt;28,DAY(EOMONTH(PN$4,0))=28,DAY(PN$4)=28),AND(DAY(LOOKUP($F20,TenantNames,TenantStartDates))&gt;30,DAY(EOMONTH(PN$4,0))=30,DAY(PN$4)=30),DAY(LOOKUP($F20,TenantNames,TenantStartDates))=DAY(PN$4)),IF((LOOKUP($F20,TenantNames,TenantEndDates)-PN$4)&lt;=31,LOOKUP($F20,TenantNames,TenantTotalRevenues)-SUM($JA20:PM20),LOOKUP($F20,TenantNames,TenantMonthlyRents)),IF(AND((SUMIF($G$4:AHB$4,"&lt;"&amp;PN$4,$G20:AHB20))&gt;SUMIFS(TransactionAmounts,TenantSources,$F20,'Filtered Data'!$C$2:$C23,"&lt;"&amp;PN$4),PN$4&lt;TODAY()),"Late","Occupied")),)))</f>
        <v/>
      </c>
      <c r="PO20" s="33" t="str">
        <f>IF(ISBLANK($F20),,IF(TODAY()=PO$4,"Today",IF(AND(LOOKUP($F20,TenantNames,TenantStartDates)&lt;=PO$4,LOOKUP($F20,TenantNames,TenantEndDates)&gt;=PO$4),IF(OR(AND(DAY(LOOKUP($F20,TenantNames,TenantStartDates))&gt;28,DAY(EOMONTH(PO$4,0))=28,DAY(PO$4)=28),AND(DAY(LOOKUP($F20,TenantNames,TenantStartDates))&gt;30,DAY(EOMONTH(PO$4,0))=30,DAY(PO$4)=30),DAY(LOOKUP($F20,TenantNames,TenantStartDates))=DAY(PO$4)),IF((LOOKUP($F20,TenantNames,TenantEndDates)-PO$4)&lt;=31,LOOKUP($F20,TenantNames,TenantTotalRevenues)-SUM($JA20:PN20),LOOKUP($F20,TenantNames,TenantMonthlyRents)),IF(AND((SUMIF($G$4:AHB$4,"&lt;"&amp;PO$4,$G20:AHB20))&gt;SUMIFS(TransactionAmounts,TenantSources,$F20,'Filtered Data'!$C$2:$C23,"&lt;"&amp;PO$4),PO$4&lt;TODAY()),"Late","Occupied")),)))</f>
        <v/>
      </c>
      <c r="PP20" s="33" t="str">
        <f>IF(ISBLANK($F20),,IF(TODAY()=PP$4,"Today",IF(AND(LOOKUP($F20,TenantNames,TenantStartDates)&lt;=PP$4,LOOKUP($F20,TenantNames,TenantEndDates)&gt;=PP$4),IF(OR(AND(DAY(LOOKUP($F20,TenantNames,TenantStartDates))&gt;28,DAY(EOMONTH(PP$4,0))=28,DAY(PP$4)=28),AND(DAY(LOOKUP($F20,TenantNames,TenantStartDates))&gt;30,DAY(EOMONTH(PP$4,0))=30,DAY(PP$4)=30),DAY(LOOKUP($F20,TenantNames,TenantStartDates))=DAY(PP$4)),IF((LOOKUP($F20,TenantNames,TenantEndDates)-PP$4)&lt;=31,LOOKUP($F20,TenantNames,TenantTotalRevenues)-SUM($JA20:PO20),LOOKUP($F20,TenantNames,TenantMonthlyRents)),IF(AND((SUMIF($G$4:AHB$4,"&lt;"&amp;PP$4,$G20:AHB20))&gt;SUMIFS(TransactionAmounts,TenantSources,$F20,'Filtered Data'!$C$2:$C23,"&lt;"&amp;PP$4),PP$4&lt;TODAY()),"Late","Occupied")),)))</f>
        <v/>
      </c>
      <c r="PQ20" s="33" t="str">
        <f>IF(ISBLANK($F20),,IF(TODAY()=PQ$4,"Today",IF(AND(LOOKUP($F20,TenantNames,TenantStartDates)&lt;=PQ$4,LOOKUP($F20,TenantNames,TenantEndDates)&gt;=PQ$4),IF(OR(AND(DAY(LOOKUP($F20,TenantNames,TenantStartDates))&gt;28,DAY(EOMONTH(PQ$4,0))=28,DAY(PQ$4)=28),AND(DAY(LOOKUP($F20,TenantNames,TenantStartDates))&gt;30,DAY(EOMONTH(PQ$4,0))=30,DAY(PQ$4)=30),DAY(LOOKUP($F20,TenantNames,TenantStartDates))=DAY(PQ$4)),IF((LOOKUP($F20,TenantNames,TenantEndDates)-PQ$4)&lt;=31,LOOKUP($F20,TenantNames,TenantTotalRevenues)-SUM($JA20:PP20),LOOKUP($F20,TenantNames,TenantMonthlyRents)),IF(AND((SUMIF($G$4:AHB$4,"&lt;"&amp;PQ$4,$G20:AHB20))&gt;SUMIFS(TransactionAmounts,TenantSources,$F20,'Filtered Data'!$C$2:$C23,"&lt;"&amp;PQ$4),PQ$4&lt;TODAY()),"Late","Occupied")),)))</f>
        <v/>
      </c>
      <c r="PR20" s="33" t="str">
        <f>IF(ISBLANK($F20),,IF(TODAY()=PR$4,"Today",IF(AND(LOOKUP($F20,TenantNames,TenantStartDates)&lt;=PR$4,LOOKUP($F20,TenantNames,TenantEndDates)&gt;=PR$4),IF(OR(AND(DAY(LOOKUP($F20,TenantNames,TenantStartDates))&gt;28,DAY(EOMONTH(PR$4,0))=28,DAY(PR$4)=28),AND(DAY(LOOKUP($F20,TenantNames,TenantStartDates))&gt;30,DAY(EOMONTH(PR$4,0))=30,DAY(PR$4)=30),DAY(LOOKUP($F20,TenantNames,TenantStartDates))=DAY(PR$4)),IF((LOOKUP($F20,TenantNames,TenantEndDates)-PR$4)&lt;=31,LOOKUP($F20,TenantNames,TenantTotalRevenues)-SUM($JA20:PQ20),LOOKUP($F20,TenantNames,TenantMonthlyRents)),IF(AND((SUMIF($G$4:AHB$4,"&lt;"&amp;PR$4,$G20:AHB20))&gt;SUMIFS(TransactionAmounts,TenantSources,$F20,'Filtered Data'!$C$2:$C23,"&lt;"&amp;PR$4),PR$4&lt;TODAY()),"Late","Occupied")),)))</f>
        <v/>
      </c>
      <c r="PS20" s="33" t="str">
        <f>IF(ISBLANK($F20),,IF(TODAY()=PS$4,"Today",IF(AND(LOOKUP($F20,TenantNames,TenantStartDates)&lt;=PS$4,LOOKUP($F20,TenantNames,TenantEndDates)&gt;=PS$4),IF(OR(AND(DAY(LOOKUP($F20,TenantNames,TenantStartDates))&gt;28,DAY(EOMONTH(PS$4,0))=28,DAY(PS$4)=28),AND(DAY(LOOKUP($F20,TenantNames,TenantStartDates))&gt;30,DAY(EOMONTH(PS$4,0))=30,DAY(PS$4)=30),DAY(LOOKUP($F20,TenantNames,TenantStartDates))=DAY(PS$4)),IF((LOOKUP($F20,TenantNames,TenantEndDates)-PS$4)&lt;=31,LOOKUP($F20,TenantNames,TenantTotalRevenues)-SUM($JA20:PR20),LOOKUP($F20,TenantNames,TenantMonthlyRents)),IF(AND((SUMIF($G$4:AHB$4,"&lt;"&amp;PS$4,$G20:AHB20))&gt;SUMIFS(TransactionAmounts,TenantSources,$F20,'Filtered Data'!$C$2:$C23,"&lt;"&amp;PS$4),PS$4&lt;TODAY()),"Late","Occupied")),)))</f>
        <v/>
      </c>
      <c r="PT20" s="33" t="str">
        <f>IF(ISBLANK($F20),,IF(TODAY()=PT$4,"Today",IF(AND(LOOKUP($F20,TenantNames,TenantStartDates)&lt;=PT$4,LOOKUP($F20,TenantNames,TenantEndDates)&gt;=PT$4),IF(OR(AND(DAY(LOOKUP($F20,TenantNames,TenantStartDates))&gt;28,DAY(EOMONTH(PT$4,0))=28,DAY(PT$4)=28),AND(DAY(LOOKUP($F20,TenantNames,TenantStartDates))&gt;30,DAY(EOMONTH(PT$4,0))=30,DAY(PT$4)=30),DAY(LOOKUP($F20,TenantNames,TenantStartDates))=DAY(PT$4)),IF((LOOKUP($F20,TenantNames,TenantEndDates)-PT$4)&lt;=31,LOOKUP($F20,TenantNames,TenantTotalRevenues)-SUM($JA20:PS20),LOOKUP($F20,TenantNames,TenantMonthlyRents)),IF(AND((SUMIF($G$4:AHB$4,"&lt;"&amp;PT$4,$G20:AHB20))&gt;SUMIFS(TransactionAmounts,TenantSources,$F20,'Filtered Data'!$C$2:$C23,"&lt;"&amp;PT$4),PT$4&lt;TODAY()),"Late","Occupied")),)))</f>
        <v/>
      </c>
      <c r="PU20" s="33" t="str">
        <f>IF(ISBLANK($F20),,IF(TODAY()=PU$4,"Today",IF(AND(LOOKUP($F20,TenantNames,TenantStartDates)&lt;=PU$4,LOOKUP($F20,TenantNames,TenantEndDates)&gt;=PU$4),IF(OR(AND(DAY(LOOKUP($F20,TenantNames,TenantStartDates))&gt;28,DAY(EOMONTH(PU$4,0))=28,DAY(PU$4)=28),AND(DAY(LOOKUP($F20,TenantNames,TenantStartDates))&gt;30,DAY(EOMONTH(PU$4,0))=30,DAY(PU$4)=30),DAY(LOOKUP($F20,TenantNames,TenantStartDates))=DAY(PU$4)),IF((LOOKUP($F20,TenantNames,TenantEndDates)-PU$4)&lt;=31,LOOKUP($F20,TenantNames,TenantTotalRevenues)-SUM($JA20:PT20),LOOKUP($F20,TenantNames,TenantMonthlyRents)),IF(AND((SUMIF($G$4:AHB$4,"&lt;"&amp;PU$4,$G20:AHB20))&gt;SUMIFS(TransactionAmounts,TenantSources,$F20,'Filtered Data'!$C$2:$C23,"&lt;"&amp;PU$4),PU$4&lt;TODAY()),"Late","Occupied")),)))</f>
        <v/>
      </c>
      <c r="PV20" s="33" t="str">
        <f>IF(ISBLANK($F20),,IF(TODAY()=PV$4,"Today",IF(AND(LOOKUP($F20,TenantNames,TenantStartDates)&lt;=PV$4,LOOKUP($F20,TenantNames,TenantEndDates)&gt;=PV$4),IF(OR(AND(DAY(LOOKUP($F20,TenantNames,TenantStartDates))&gt;28,DAY(EOMONTH(PV$4,0))=28,DAY(PV$4)=28),AND(DAY(LOOKUP($F20,TenantNames,TenantStartDates))&gt;30,DAY(EOMONTH(PV$4,0))=30,DAY(PV$4)=30),DAY(LOOKUP($F20,TenantNames,TenantStartDates))=DAY(PV$4)),IF((LOOKUP($F20,TenantNames,TenantEndDates)-PV$4)&lt;=31,LOOKUP($F20,TenantNames,TenantTotalRevenues)-SUM($JA20:PU20),LOOKUP($F20,TenantNames,TenantMonthlyRents)),IF(AND((SUMIF($G$4:AHB$4,"&lt;"&amp;PV$4,$G20:AHB20))&gt;SUMIFS(TransactionAmounts,TenantSources,$F20,'Filtered Data'!$C$2:$C23,"&lt;"&amp;PV$4),PV$4&lt;TODAY()),"Late","Occupied")),)))</f>
        <v/>
      </c>
      <c r="PW20" s="33" t="str">
        <f>IF(ISBLANK($F20),,IF(TODAY()=PW$4,"Today",IF(AND(LOOKUP($F20,TenantNames,TenantStartDates)&lt;=PW$4,LOOKUP($F20,TenantNames,TenantEndDates)&gt;=PW$4),IF(OR(AND(DAY(LOOKUP($F20,TenantNames,TenantStartDates))&gt;28,DAY(EOMONTH(PW$4,0))=28,DAY(PW$4)=28),AND(DAY(LOOKUP($F20,TenantNames,TenantStartDates))&gt;30,DAY(EOMONTH(PW$4,0))=30,DAY(PW$4)=30),DAY(LOOKUP($F20,TenantNames,TenantStartDates))=DAY(PW$4)),IF((LOOKUP($F20,TenantNames,TenantEndDates)-PW$4)&lt;=31,LOOKUP($F20,TenantNames,TenantTotalRevenues)-SUM($JA20:PV20),LOOKUP($F20,TenantNames,TenantMonthlyRents)),IF(AND((SUMIF($G$4:AHB$4,"&lt;"&amp;PW$4,$G20:AHB20))&gt;SUMIFS(TransactionAmounts,TenantSources,$F20,'Filtered Data'!$C$2:$C23,"&lt;"&amp;PW$4),PW$4&lt;TODAY()),"Late","Occupied")),)))</f>
        <v/>
      </c>
      <c r="PX20" s="33" t="str">
        <f>IF(ISBLANK($F20),,IF(TODAY()=PX$4,"Today",IF(AND(LOOKUP($F20,TenantNames,TenantStartDates)&lt;=PX$4,LOOKUP($F20,TenantNames,TenantEndDates)&gt;=PX$4),IF(OR(AND(DAY(LOOKUP($F20,TenantNames,TenantStartDates))&gt;28,DAY(EOMONTH(PX$4,0))=28,DAY(PX$4)=28),AND(DAY(LOOKUP($F20,TenantNames,TenantStartDates))&gt;30,DAY(EOMONTH(PX$4,0))=30,DAY(PX$4)=30),DAY(LOOKUP($F20,TenantNames,TenantStartDates))=DAY(PX$4)),IF((LOOKUP($F20,TenantNames,TenantEndDates)-PX$4)&lt;=31,LOOKUP($F20,TenantNames,TenantTotalRevenues)-SUM($JA20:PW20),LOOKUP($F20,TenantNames,TenantMonthlyRents)),IF(AND((SUMIF($G$4:AHB$4,"&lt;"&amp;PX$4,$G20:AHB20))&gt;SUMIFS(TransactionAmounts,TenantSources,$F20,'Filtered Data'!$C$2:$C23,"&lt;"&amp;PX$4),PX$4&lt;TODAY()),"Late","Occupied")),)))</f>
        <v/>
      </c>
      <c r="PY20" s="33" t="str">
        <f>IF(ISBLANK($F20),,IF(TODAY()=PY$4,"Today",IF(AND(LOOKUP($F20,TenantNames,TenantStartDates)&lt;=PY$4,LOOKUP($F20,TenantNames,TenantEndDates)&gt;=PY$4),IF(OR(AND(DAY(LOOKUP($F20,TenantNames,TenantStartDates))&gt;28,DAY(EOMONTH(PY$4,0))=28,DAY(PY$4)=28),AND(DAY(LOOKUP($F20,TenantNames,TenantStartDates))&gt;30,DAY(EOMONTH(PY$4,0))=30,DAY(PY$4)=30),DAY(LOOKUP($F20,TenantNames,TenantStartDates))=DAY(PY$4)),IF((LOOKUP($F20,TenantNames,TenantEndDates)-PY$4)&lt;=31,LOOKUP($F20,TenantNames,TenantTotalRevenues)-SUM($JA20:PX20),LOOKUP($F20,TenantNames,TenantMonthlyRents)),IF(AND((SUMIF($G$4:AHB$4,"&lt;"&amp;PY$4,$G20:AHB20))&gt;SUMIFS(TransactionAmounts,TenantSources,$F20,'Filtered Data'!$C$2:$C23,"&lt;"&amp;PY$4),PY$4&lt;TODAY()),"Late","Occupied")),)))</f>
        <v/>
      </c>
      <c r="PZ20" s="33" t="str">
        <f>IF(ISBLANK($F20),,IF(TODAY()=PZ$4,"Today",IF(AND(LOOKUP($F20,TenantNames,TenantStartDates)&lt;=PZ$4,LOOKUP($F20,TenantNames,TenantEndDates)&gt;=PZ$4),IF(OR(AND(DAY(LOOKUP($F20,TenantNames,TenantStartDates))&gt;28,DAY(EOMONTH(PZ$4,0))=28,DAY(PZ$4)=28),AND(DAY(LOOKUP($F20,TenantNames,TenantStartDates))&gt;30,DAY(EOMONTH(PZ$4,0))=30,DAY(PZ$4)=30),DAY(LOOKUP($F20,TenantNames,TenantStartDates))=DAY(PZ$4)),IF((LOOKUP($F20,TenantNames,TenantEndDates)-PZ$4)&lt;=31,LOOKUP($F20,TenantNames,TenantTotalRevenues)-SUM($JA20:PY20),LOOKUP($F20,TenantNames,TenantMonthlyRents)),IF(AND((SUMIF($G$4:AHB$4,"&lt;"&amp;PZ$4,$G20:AHB20))&gt;SUMIFS(TransactionAmounts,TenantSources,$F20,'Filtered Data'!$C$2:$C23,"&lt;"&amp;PZ$4),PZ$4&lt;TODAY()),"Late","Occupied")),)))</f>
        <v/>
      </c>
      <c r="QA20" s="33" t="str">
        <f>IF(ISBLANK($F20),,IF(TODAY()=QA$4,"Today",IF(AND(LOOKUP($F20,TenantNames,TenantStartDates)&lt;=QA$4,LOOKUP($F20,TenantNames,TenantEndDates)&gt;=QA$4),IF(OR(AND(DAY(LOOKUP($F20,TenantNames,TenantStartDates))&gt;28,DAY(EOMONTH(QA$4,0))=28,DAY(QA$4)=28),AND(DAY(LOOKUP($F20,TenantNames,TenantStartDates))&gt;30,DAY(EOMONTH(QA$4,0))=30,DAY(QA$4)=30),DAY(LOOKUP($F20,TenantNames,TenantStartDates))=DAY(QA$4)),IF((LOOKUP($F20,TenantNames,TenantEndDates)-QA$4)&lt;=31,LOOKUP($F20,TenantNames,TenantTotalRevenues)-SUM($JA20:PZ20),LOOKUP($F20,TenantNames,TenantMonthlyRents)),IF(AND((SUMIF($G$4:AHB$4,"&lt;"&amp;QA$4,$G20:AHB20))&gt;SUMIFS(TransactionAmounts,TenantSources,$F20,'Filtered Data'!$C$2:$C23,"&lt;"&amp;QA$4),QA$4&lt;TODAY()),"Late","Occupied")),)))</f>
        <v/>
      </c>
      <c r="QB20" s="33" t="str">
        <f>IF(ISBLANK($F20),,IF(TODAY()=QB$4,"Today",IF(AND(LOOKUP($F20,TenantNames,TenantStartDates)&lt;=QB$4,LOOKUP($F20,TenantNames,TenantEndDates)&gt;=QB$4),IF(OR(AND(DAY(LOOKUP($F20,TenantNames,TenantStartDates))&gt;28,DAY(EOMONTH(QB$4,0))=28,DAY(QB$4)=28),AND(DAY(LOOKUP($F20,TenantNames,TenantStartDates))&gt;30,DAY(EOMONTH(QB$4,0))=30,DAY(QB$4)=30),DAY(LOOKUP($F20,TenantNames,TenantStartDates))=DAY(QB$4)),IF((LOOKUP($F20,TenantNames,TenantEndDates)-QB$4)&lt;=31,LOOKUP($F20,TenantNames,TenantTotalRevenues)-SUM($JA20:QA20),LOOKUP($F20,TenantNames,TenantMonthlyRents)),IF(AND((SUMIF($G$4:AHB$4,"&lt;"&amp;QB$4,$G20:AHB20))&gt;SUMIFS(TransactionAmounts,TenantSources,$F20,'Filtered Data'!$C$2:$C23,"&lt;"&amp;QB$4),QB$4&lt;TODAY()),"Late","Occupied")),)))</f>
        <v/>
      </c>
      <c r="QC20" s="33" t="str">
        <f>IF(ISBLANK($F20),,IF(TODAY()=QC$4,"Today",IF(AND(LOOKUP($F20,TenantNames,TenantStartDates)&lt;=QC$4,LOOKUP($F20,TenantNames,TenantEndDates)&gt;=QC$4),IF(OR(AND(DAY(LOOKUP($F20,TenantNames,TenantStartDates))&gt;28,DAY(EOMONTH(QC$4,0))=28,DAY(QC$4)=28),AND(DAY(LOOKUP($F20,TenantNames,TenantStartDates))&gt;30,DAY(EOMONTH(QC$4,0))=30,DAY(QC$4)=30),DAY(LOOKUP($F20,TenantNames,TenantStartDates))=DAY(QC$4)),IF((LOOKUP($F20,TenantNames,TenantEndDates)-QC$4)&lt;=31,LOOKUP($F20,TenantNames,TenantTotalRevenues)-SUM($JA20:QB20),LOOKUP($F20,TenantNames,TenantMonthlyRents)),IF(AND((SUMIF($G$4:AHB$4,"&lt;"&amp;QC$4,$G20:AHB20))&gt;SUMIFS(TransactionAmounts,TenantSources,$F20,'Filtered Data'!$C$2:$C23,"&lt;"&amp;QC$4),QC$4&lt;TODAY()),"Late","Occupied")),)))</f>
        <v/>
      </c>
      <c r="QD20" s="33" t="str">
        <f>IF(ISBLANK($F20),,IF(TODAY()=QD$4,"Today",IF(AND(LOOKUP($F20,TenantNames,TenantStartDates)&lt;=QD$4,LOOKUP($F20,TenantNames,TenantEndDates)&gt;=QD$4),IF(OR(AND(DAY(LOOKUP($F20,TenantNames,TenantStartDates))&gt;28,DAY(EOMONTH(QD$4,0))=28,DAY(QD$4)=28),AND(DAY(LOOKUP($F20,TenantNames,TenantStartDates))&gt;30,DAY(EOMONTH(QD$4,0))=30,DAY(QD$4)=30),DAY(LOOKUP($F20,TenantNames,TenantStartDates))=DAY(QD$4)),IF((LOOKUP($F20,TenantNames,TenantEndDates)-QD$4)&lt;=31,LOOKUP($F20,TenantNames,TenantTotalRevenues)-SUM($JA20:QC20),LOOKUP($F20,TenantNames,TenantMonthlyRents)),IF(AND((SUMIF($G$4:AHB$4,"&lt;"&amp;QD$4,$G20:AHB20))&gt;SUMIFS(TransactionAmounts,TenantSources,$F20,'Filtered Data'!$C$2:$C23,"&lt;"&amp;QD$4),QD$4&lt;TODAY()),"Late","Occupied")),)))</f>
        <v/>
      </c>
      <c r="QE20" s="33" t="str">
        <f>IF(ISBLANK($F20),,IF(TODAY()=QE$4,"Today",IF(AND(LOOKUP($F20,TenantNames,TenantStartDates)&lt;=QE$4,LOOKUP($F20,TenantNames,TenantEndDates)&gt;=QE$4),IF(OR(AND(DAY(LOOKUP($F20,TenantNames,TenantStartDates))&gt;28,DAY(EOMONTH(QE$4,0))=28,DAY(QE$4)=28),AND(DAY(LOOKUP($F20,TenantNames,TenantStartDates))&gt;30,DAY(EOMONTH(QE$4,0))=30,DAY(QE$4)=30),DAY(LOOKUP($F20,TenantNames,TenantStartDates))=DAY(QE$4)),IF((LOOKUP($F20,TenantNames,TenantEndDates)-QE$4)&lt;=31,LOOKUP($F20,TenantNames,TenantTotalRevenues)-SUM($JA20:QD20),LOOKUP($F20,TenantNames,TenantMonthlyRents)),IF(AND((SUMIF($G$4:AHB$4,"&lt;"&amp;QE$4,$G20:AHB20))&gt;SUMIFS(TransactionAmounts,TenantSources,$F20,'Filtered Data'!$C$2:$C23,"&lt;"&amp;QE$4),QE$4&lt;TODAY()),"Late","Occupied")),)))</f>
        <v/>
      </c>
      <c r="QF20" s="33" t="str">
        <f>IF(ISBLANK($F20),,IF(TODAY()=QF$4,"Today",IF(AND(LOOKUP($F20,TenantNames,TenantStartDates)&lt;=QF$4,LOOKUP($F20,TenantNames,TenantEndDates)&gt;=QF$4),IF(OR(AND(DAY(LOOKUP($F20,TenantNames,TenantStartDates))&gt;28,DAY(EOMONTH(QF$4,0))=28,DAY(QF$4)=28),AND(DAY(LOOKUP($F20,TenantNames,TenantStartDates))&gt;30,DAY(EOMONTH(QF$4,0))=30,DAY(QF$4)=30),DAY(LOOKUP($F20,TenantNames,TenantStartDates))=DAY(QF$4)),IF((LOOKUP($F20,TenantNames,TenantEndDates)-QF$4)&lt;=31,LOOKUP($F20,TenantNames,TenantTotalRevenues)-SUM($JA20:QE20),LOOKUP($F20,TenantNames,TenantMonthlyRents)),IF(AND((SUMIF($G$4:AHB$4,"&lt;"&amp;QF$4,$G20:AHB20))&gt;SUMIFS(TransactionAmounts,TenantSources,$F20,'Filtered Data'!$C$2:$C23,"&lt;"&amp;QF$4),QF$4&lt;TODAY()),"Late","Occupied")),)))</f>
        <v/>
      </c>
      <c r="QG20" s="33" t="str">
        <f>IF(ISBLANK($F20),,IF(TODAY()=QG$4,"Today",IF(AND(LOOKUP($F20,TenantNames,TenantStartDates)&lt;=QG$4,LOOKUP($F20,TenantNames,TenantEndDates)&gt;=QG$4),IF(OR(AND(DAY(LOOKUP($F20,TenantNames,TenantStartDates))&gt;28,DAY(EOMONTH(QG$4,0))=28,DAY(QG$4)=28),AND(DAY(LOOKUP($F20,TenantNames,TenantStartDates))&gt;30,DAY(EOMONTH(QG$4,0))=30,DAY(QG$4)=30),DAY(LOOKUP($F20,TenantNames,TenantStartDates))=DAY(QG$4)),IF((LOOKUP($F20,TenantNames,TenantEndDates)-QG$4)&lt;=31,LOOKUP($F20,TenantNames,TenantTotalRevenues)-SUM($JA20:QF20),LOOKUP($F20,TenantNames,TenantMonthlyRents)),IF(AND((SUMIF($G$4:AHB$4,"&lt;"&amp;QG$4,$G20:AHB20))&gt;SUMIFS(TransactionAmounts,TenantSources,$F20,'Filtered Data'!$C$2:$C23,"&lt;"&amp;QG$4),QG$4&lt;TODAY()),"Late","Occupied")),)))</f>
        <v/>
      </c>
      <c r="QH20" s="33" t="str">
        <f>IF(ISBLANK($F20),,IF(TODAY()=QH$4,"Today",IF(AND(LOOKUP($F20,TenantNames,TenantStartDates)&lt;=QH$4,LOOKUP($F20,TenantNames,TenantEndDates)&gt;=QH$4),IF(OR(AND(DAY(LOOKUP($F20,TenantNames,TenantStartDates))&gt;28,DAY(EOMONTH(QH$4,0))=28,DAY(QH$4)=28),AND(DAY(LOOKUP($F20,TenantNames,TenantStartDates))&gt;30,DAY(EOMONTH(QH$4,0))=30,DAY(QH$4)=30),DAY(LOOKUP($F20,TenantNames,TenantStartDates))=DAY(QH$4)),IF((LOOKUP($F20,TenantNames,TenantEndDates)-QH$4)&lt;=31,LOOKUP($F20,TenantNames,TenantTotalRevenues)-SUM($JA20:QG20),LOOKUP($F20,TenantNames,TenantMonthlyRents)),IF(AND((SUMIF($G$4:AHB$4,"&lt;"&amp;QH$4,$G20:AHB20))&gt;SUMIFS(TransactionAmounts,TenantSources,$F20,'Filtered Data'!$C$2:$C23,"&lt;"&amp;QH$4),QH$4&lt;TODAY()),"Late","Occupied")),)))</f>
        <v/>
      </c>
      <c r="QI20" s="33" t="str">
        <f>IF(ISBLANK($F20),,IF(TODAY()=QI$4,"Today",IF(AND(LOOKUP($F20,TenantNames,TenantStartDates)&lt;=QI$4,LOOKUP($F20,TenantNames,TenantEndDates)&gt;=QI$4),IF(OR(AND(DAY(LOOKUP($F20,TenantNames,TenantStartDates))&gt;28,DAY(EOMONTH(QI$4,0))=28,DAY(QI$4)=28),AND(DAY(LOOKUP($F20,TenantNames,TenantStartDates))&gt;30,DAY(EOMONTH(QI$4,0))=30,DAY(QI$4)=30),DAY(LOOKUP($F20,TenantNames,TenantStartDates))=DAY(QI$4)),IF((LOOKUP($F20,TenantNames,TenantEndDates)-QI$4)&lt;=31,LOOKUP($F20,TenantNames,TenantTotalRevenues)-SUM($JA20:QH20),LOOKUP($F20,TenantNames,TenantMonthlyRents)),IF(AND((SUMIF($G$4:AHB$4,"&lt;"&amp;QI$4,$G20:AHB20))&gt;SUMIFS(TransactionAmounts,TenantSources,$F20,'Filtered Data'!$C$2:$C23,"&lt;"&amp;QI$4),QI$4&lt;TODAY()),"Late","Occupied")),)))</f>
        <v/>
      </c>
      <c r="QJ20" s="33" t="str">
        <f>IF(ISBLANK($F20),,IF(TODAY()=QJ$4,"Today",IF(AND(LOOKUP($F20,TenantNames,TenantStartDates)&lt;=QJ$4,LOOKUP($F20,TenantNames,TenantEndDates)&gt;=QJ$4),IF(OR(AND(DAY(LOOKUP($F20,TenantNames,TenantStartDates))&gt;28,DAY(EOMONTH(QJ$4,0))=28,DAY(QJ$4)=28),AND(DAY(LOOKUP($F20,TenantNames,TenantStartDates))&gt;30,DAY(EOMONTH(QJ$4,0))=30,DAY(QJ$4)=30),DAY(LOOKUP($F20,TenantNames,TenantStartDates))=DAY(QJ$4)),IF((LOOKUP($F20,TenantNames,TenantEndDates)-QJ$4)&lt;=31,LOOKUP($F20,TenantNames,TenantTotalRevenues)-SUM($JA20:QI20),LOOKUP($F20,TenantNames,TenantMonthlyRents)),IF(AND((SUMIF($G$4:AHB$4,"&lt;"&amp;QJ$4,$G20:AHB20))&gt;SUMIFS(TransactionAmounts,TenantSources,$F20,'Filtered Data'!$C$2:$C23,"&lt;"&amp;QJ$4),QJ$4&lt;TODAY()),"Late","Occupied")),)))</f>
        <v/>
      </c>
      <c r="QK20" s="33" t="str">
        <f>IF(ISBLANK($F20),,IF(TODAY()=QK$4,"Today",IF(AND(LOOKUP($F20,TenantNames,TenantStartDates)&lt;=QK$4,LOOKUP($F20,TenantNames,TenantEndDates)&gt;=QK$4),IF(OR(AND(DAY(LOOKUP($F20,TenantNames,TenantStartDates))&gt;28,DAY(EOMONTH(QK$4,0))=28,DAY(QK$4)=28),AND(DAY(LOOKUP($F20,TenantNames,TenantStartDates))&gt;30,DAY(EOMONTH(QK$4,0))=30,DAY(QK$4)=30),DAY(LOOKUP($F20,TenantNames,TenantStartDates))=DAY(QK$4)),IF((LOOKUP($F20,TenantNames,TenantEndDates)-QK$4)&lt;=31,LOOKUP($F20,TenantNames,TenantTotalRevenues)-SUM($JA20:QJ20),LOOKUP($F20,TenantNames,TenantMonthlyRents)),IF(AND((SUMIF($G$4:AHB$4,"&lt;"&amp;QK$4,$G20:AHB20))&gt;SUMIFS(TransactionAmounts,TenantSources,$F20,'Filtered Data'!$C$2:$C23,"&lt;"&amp;QK$4),QK$4&lt;TODAY()),"Late","Occupied")),)))</f>
        <v/>
      </c>
      <c r="QL20" s="33" t="str">
        <f>IF(ISBLANK($F20),,IF(TODAY()=QL$4,"Today",IF(AND(LOOKUP($F20,TenantNames,TenantStartDates)&lt;=QL$4,LOOKUP($F20,TenantNames,TenantEndDates)&gt;=QL$4),IF(OR(AND(DAY(LOOKUP($F20,TenantNames,TenantStartDates))&gt;28,DAY(EOMONTH(QL$4,0))=28,DAY(QL$4)=28),AND(DAY(LOOKUP($F20,TenantNames,TenantStartDates))&gt;30,DAY(EOMONTH(QL$4,0))=30,DAY(QL$4)=30),DAY(LOOKUP($F20,TenantNames,TenantStartDates))=DAY(QL$4)),IF((LOOKUP($F20,TenantNames,TenantEndDates)-QL$4)&lt;=31,LOOKUP($F20,TenantNames,TenantTotalRevenues)-SUM($JA20:QK20),LOOKUP($F20,TenantNames,TenantMonthlyRents)),IF(AND((SUMIF($G$4:AHB$4,"&lt;"&amp;QL$4,$G20:AHB20))&gt;SUMIFS(TransactionAmounts,TenantSources,$F20,'Filtered Data'!$C$2:$C23,"&lt;"&amp;QL$4),QL$4&lt;TODAY()),"Late","Occupied")),)))</f>
        <v/>
      </c>
      <c r="QM20" s="33" t="str">
        <f>IF(ISBLANK($F20),,IF(TODAY()=QM$4,"Today",IF(AND(LOOKUP($F20,TenantNames,TenantStartDates)&lt;=QM$4,LOOKUP($F20,TenantNames,TenantEndDates)&gt;=QM$4),IF(OR(AND(DAY(LOOKUP($F20,TenantNames,TenantStartDates))&gt;28,DAY(EOMONTH(QM$4,0))=28,DAY(QM$4)=28),AND(DAY(LOOKUP($F20,TenantNames,TenantStartDates))&gt;30,DAY(EOMONTH(QM$4,0))=30,DAY(QM$4)=30),DAY(LOOKUP($F20,TenantNames,TenantStartDates))=DAY(QM$4)),IF((LOOKUP($F20,TenantNames,TenantEndDates)-QM$4)&lt;=31,LOOKUP($F20,TenantNames,TenantTotalRevenues)-SUM($JA20:QL20),LOOKUP($F20,TenantNames,TenantMonthlyRents)),IF(AND((SUMIF($G$4:AHB$4,"&lt;"&amp;QM$4,$G20:AHB20))&gt;SUMIFS(TransactionAmounts,TenantSources,$F20,'Filtered Data'!$C$2:$C23,"&lt;"&amp;QM$4),QM$4&lt;TODAY()),"Late","Occupied")),)))</f>
        <v/>
      </c>
      <c r="QN20" s="33" t="str">
        <f>IF(ISBLANK($F20),,IF(TODAY()=QN$4,"Today",IF(AND(LOOKUP($F20,TenantNames,TenantStartDates)&lt;=QN$4,LOOKUP($F20,TenantNames,TenantEndDates)&gt;=QN$4),IF(OR(AND(DAY(LOOKUP($F20,TenantNames,TenantStartDates))&gt;28,DAY(EOMONTH(QN$4,0))=28,DAY(QN$4)=28),AND(DAY(LOOKUP($F20,TenantNames,TenantStartDates))&gt;30,DAY(EOMONTH(QN$4,0))=30,DAY(QN$4)=30),DAY(LOOKUP($F20,TenantNames,TenantStartDates))=DAY(QN$4)),IF((LOOKUP($F20,TenantNames,TenantEndDates)-QN$4)&lt;=31,LOOKUP($F20,TenantNames,TenantTotalRevenues)-SUM($JA20:QM20),LOOKUP($F20,TenantNames,TenantMonthlyRents)),IF(AND((SUMIF($G$4:AHB$4,"&lt;"&amp;QN$4,$G20:AHB20))&gt;SUMIFS(TransactionAmounts,TenantSources,$F20,'Filtered Data'!$C$2:$C23,"&lt;"&amp;QN$4),QN$4&lt;TODAY()),"Late","Occupied")),)))</f>
        <v/>
      </c>
      <c r="QO20" s="33" t="str">
        <f>IF(ISBLANK($F20),,IF(TODAY()=QO$4,"Today",IF(AND(LOOKUP($F20,TenantNames,TenantStartDates)&lt;=QO$4,LOOKUP($F20,TenantNames,TenantEndDates)&gt;=QO$4),IF(OR(AND(DAY(LOOKUP($F20,TenantNames,TenantStartDates))&gt;28,DAY(EOMONTH(QO$4,0))=28,DAY(QO$4)=28),AND(DAY(LOOKUP($F20,TenantNames,TenantStartDates))&gt;30,DAY(EOMONTH(QO$4,0))=30,DAY(QO$4)=30),DAY(LOOKUP($F20,TenantNames,TenantStartDates))=DAY(QO$4)),IF((LOOKUP($F20,TenantNames,TenantEndDates)-QO$4)&lt;=31,LOOKUP($F20,TenantNames,TenantTotalRevenues)-SUM($JA20:QN20),LOOKUP($F20,TenantNames,TenantMonthlyRents)),IF(AND((SUMIF($G$4:AHB$4,"&lt;"&amp;QO$4,$G20:AHB20))&gt;SUMIFS(TransactionAmounts,TenantSources,$F20,'Filtered Data'!$C$2:$C23,"&lt;"&amp;QO$4),QO$4&lt;TODAY()),"Late","Occupied")),)))</f>
        <v/>
      </c>
      <c r="QP20" s="33" t="str">
        <f>IF(ISBLANK($F20),,IF(TODAY()=QP$4,"Today",IF(AND(LOOKUP($F20,TenantNames,TenantStartDates)&lt;=QP$4,LOOKUP($F20,TenantNames,TenantEndDates)&gt;=QP$4),IF(OR(AND(DAY(LOOKUP($F20,TenantNames,TenantStartDates))&gt;28,DAY(EOMONTH(QP$4,0))=28,DAY(QP$4)=28),AND(DAY(LOOKUP($F20,TenantNames,TenantStartDates))&gt;30,DAY(EOMONTH(QP$4,0))=30,DAY(QP$4)=30),DAY(LOOKUP($F20,TenantNames,TenantStartDates))=DAY(QP$4)),IF((LOOKUP($F20,TenantNames,TenantEndDates)-QP$4)&lt;=31,LOOKUP($F20,TenantNames,TenantTotalRevenues)-SUM($JA20:QO20),LOOKUP($F20,TenantNames,TenantMonthlyRents)),IF(AND((SUMIF($G$4:AHB$4,"&lt;"&amp;QP$4,$G20:AHB20))&gt;SUMIFS(TransactionAmounts,TenantSources,$F20,'Filtered Data'!$C$2:$C23,"&lt;"&amp;QP$4),QP$4&lt;TODAY()),"Late","Occupied")),)))</f>
        <v/>
      </c>
      <c r="QQ20" s="33" t="str">
        <f>IF(ISBLANK($F20),,IF(TODAY()=QQ$4,"Today",IF(AND(LOOKUP($F20,TenantNames,TenantStartDates)&lt;=QQ$4,LOOKUP($F20,TenantNames,TenantEndDates)&gt;=QQ$4),IF(OR(AND(DAY(LOOKUP($F20,TenantNames,TenantStartDates))&gt;28,DAY(EOMONTH(QQ$4,0))=28,DAY(QQ$4)=28),AND(DAY(LOOKUP($F20,TenantNames,TenantStartDates))&gt;30,DAY(EOMONTH(QQ$4,0))=30,DAY(QQ$4)=30),DAY(LOOKUP($F20,TenantNames,TenantStartDates))=DAY(QQ$4)),IF((LOOKUP($F20,TenantNames,TenantEndDates)-QQ$4)&lt;=31,LOOKUP($F20,TenantNames,TenantTotalRevenues)-SUM($JA20:QP20),LOOKUP($F20,TenantNames,TenantMonthlyRents)),IF(AND((SUMIF($G$4:AHB$4,"&lt;"&amp;QQ$4,$G20:AHB20))&gt;SUMIFS(TransactionAmounts,TenantSources,$F20,'Filtered Data'!$C$2:$C23,"&lt;"&amp;QQ$4),QQ$4&lt;TODAY()),"Late","Occupied")),)))</f>
        <v/>
      </c>
      <c r="QR20" s="33" t="str">
        <f>IF(ISBLANK($F20),,IF(TODAY()=QR$4,"Today",IF(AND(LOOKUP($F20,TenantNames,TenantStartDates)&lt;=QR$4,LOOKUP($F20,TenantNames,TenantEndDates)&gt;=QR$4),IF(OR(AND(DAY(LOOKUP($F20,TenantNames,TenantStartDates))&gt;28,DAY(EOMONTH(QR$4,0))=28,DAY(QR$4)=28),AND(DAY(LOOKUP($F20,TenantNames,TenantStartDates))&gt;30,DAY(EOMONTH(QR$4,0))=30,DAY(QR$4)=30),DAY(LOOKUP($F20,TenantNames,TenantStartDates))=DAY(QR$4)),IF((LOOKUP($F20,TenantNames,TenantEndDates)-QR$4)&lt;=31,LOOKUP($F20,TenantNames,TenantTotalRevenues)-SUM($JA20:QQ20),LOOKUP($F20,TenantNames,TenantMonthlyRents)),IF(AND((SUMIF($G$4:AHB$4,"&lt;"&amp;QR$4,$G20:AHB20))&gt;SUMIFS(TransactionAmounts,TenantSources,$F20,'Filtered Data'!$C$2:$C23,"&lt;"&amp;QR$4),QR$4&lt;TODAY()),"Late","Occupied")),)))</f>
        <v/>
      </c>
      <c r="QS20" s="33" t="str">
        <f>IF(ISBLANK($F20),,IF(TODAY()=QS$4,"Today",IF(AND(LOOKUP($F20,TenantNames,TenantStartDates)&lt;=QS$4,LOOKUP($F20,TenantNames,TenantEndDates)&gt;=QS$4),IF(OR(AND(DAY(LOOKUP($F20,TenantNames,TenantStartDates))&gt;28,DAY(EOMONTH(QS$4,0))=28,DAY(QS$4)=28),AND(DAY(LOOKUP($F20,TenantNames,TenantStartDates))&gt;30,DAY(EOMONTH(QS$4,0))=30,DAY(QS$4)=30),DAY(LOOKUP($F20,TenantNames,TenantStartDates))=DAY(QS$4)),IF((LOOKUP($F20,TenantNames,TenantEndDates)-QS$4)&lt;=31,LOOKUP($F20,TenantNames,TenantTotalRevenues)-SUM($JA20:QR20),LOOKUP($F20,TenantNames,TenantMonthlyRents)),IF(AND((SUMIF($G$4:AHB$4,"&lt;"&amp;QS$4,$G20:AHB20))&gt;SUMIFS(TransactionAmounts,TenantSources,$F20,'Filtered Data'!$C$2:$C23,"&lt;"&amp;QS$4),QS$4&lt;TODAY()),"Late","Occupied")),)))</f>
        <v/>
      </c>
      <c r="QT20" s="33" t="str">
        <f>IF(ISBLANK($F20),,IF(TODAY()=QT$4,"Today",IF(AND(LOOKUP($F20,TenantNames,TenantStartDates)&lt;=QT$4,LOOKUP($F20,TenantNames,TenantEndDates)&gt;=QT$4),IF(OR(AND(DAY(LOOKUP($F20,TenantNames,TenantStartDates))&gt;28,DAY(EOMONTH(QT$4,0))=28,DAY(QT$4)=28),AND(DAY(LOOKUP($F20,TenantNames,TenantStartDates))&gt;30,DAY(EOMONTH(QT$4,0))=30,DAY(QT$4)=30),DAY(LOOKUP($F20,TenantNames,TenantStartDates))=DAY(QT$4)),IF((LOOKUP($F20,TenantNames,TenantEndDates)-QT$4)&lt;=31,LOOKUP($F20,TenantNames,TenantTotalRevenues)-SUM($JA20:QS20),LOOKUP($F20,TenantNames,TenantMonthlyRents)),IF(AND((SUMIF($G$4:AHB$4,"&lt;"&amp;QT$4,$G20:AHB20))&gt;SUMIFS(TransactionAmounts,TenantSources,$F20,'Filtered Data'!$C$2:$C23,"&lt;"&amp;QT$4),QT$4&lt;TODAY()),"Late","Occupied")),)))</f>
        <v/>
      </c>
      <c r="QU20" s="33" t="str">
        <f>IF(ISBLANK($F20),,IF(TODAY()=QU$4,"Today",IF(AND(LOOKUP($F20,TenantNames,TenantStartDates)&lt;=QU$4,LOOKUP($F20,TenantNames,TenantEndDates)&gt;=QU$4),IF(OR(AND(DAY(LOOKUP($F20,TenantNames,TenantStartDates))&gt;28,DAY(EOMONTH(QU$4,0))=28,DAY(QU$4)=28),AND(DAY(LOOKUP($F20,TenantNames,TenantStartDates))&gt;30,DAY(EOMONTH(QU$4,0))=30,DAY(QU$4)=30),DAY(LOOKUP($F20,TenantNames,TenantStartDates))=DAY(QU$4)),IF((LOOKUP($F20,TenantNames,TenantEndDates)-QU$4)&lt;=31,LOOKUP($F20,TenantNames,TenantTotalRevenues)-SUM($JA20:QT20),LOOKUP($F20,TenantNames,TenantMonthlyRents)),IF(AND((SUMIF($G$4:AHB$4,"&lt;"&amp;QU$4,$G20:AHB20))&gt;SUMIFS(TransactionAmounts,TenantSources,$F20,'Filtered Data'!$C$2:$C23,"&lt;"&amp;QU$4),QU$4&lt;TODAY()),"Late","Occupied")),)))</f>
        <v/>
      </c>
      <c r="QV20" s="33" t="str">
        <f>IF(ISBLANK($F20),,IF(TODAY()=QV$4,"Today",IF(AND(LOOKUP($F20,TenantNames,TenantStartDates)&lt;=QV$4,LOOKUP($F20,TenantNames,TenantEndDates)&gt;=QV$4),IF(OR(AND(DAY(LOOKUP($F20,TenantNames,TenantStartDates))&gt;28,DAY(EOMONTH(QV$4,0))=28,DAY(QV$4)=28),AND(DAY(LOOKUP($F20,TenantNames,TenantStartDates))&gt;30,DAY(EOMONTH(QV$4,0))=30,DAY(QV$4)=30),DAY(LOOKUP($F20,TenantNames,TenantStartDates))=DAY(QV$4)),IF((LOOKUP($F20,TenantNames,TenantEndDates)-QV$4)&lt;=31,LOOKUP($F20,TenantNames,TenantTotalRevenues)-SUM($JA20:QU20),LOOKUP($F20,TenantNames,TenantMonthlyRents)),IF(AND((SUMIF($G$4:AHB$4,"&lt;"&amp;QV$4,$G20:AHB20))&gt;SUMIFS(TransactionAmounts,TenantSources,$F20,'Filtered Data'!$C$2:$C23,"&lt;"&amp;QV$4),QV$4&lt;TODAY()),"Late","Occupied")),)))</f>
        <v/>
      </c>
      <c r="QW20" s="33" t="str">
        <f>IF(ISBLANK($F20),,IF(TODAY()=QW$4,"Today",IF(AND(LOOKUP($F20,TenantNames,TenantStartDates)&lt;=QW$4,LOOKUP($F20,TenantNames,TenantEndDates)&gt;=QW$4),IF(OR(AND(DAY(LOOKUP($F20,TenantNames,TenantStartDates))&gt;28,DAY(EOMONTH(QW$4,0))=28,DAY(QW$4)=28),AND(DAY(LOOKUP($F20,TenantNames,TenantStartDates))&gt;30,DAY(EOMONTH(QW$4,0))=30,DAY(QW$4)=30),DAY(LOOKUP($F20,TenantNames,TenantStartDates))=DAY(QW$4)),IF((LOOKUP($F20,TenantNames,TenantEndDates)-QW$4)&lt;=31,LOOKUP($F20,TenantNames,TenantTotalRevenues)-SUM($JA20:QV20),LOOKUP($F20,TenantNames,TenantMonthlyRents)),IF(AND((SUMIF($G$4:AHB$4,"&lt;"&amp;QW$4,$G20:AHB20))&gt;SUMIFS(TransactionAmounts,TenantSources,$F20,'Filtered Data'!$C$2:$C23,"&lt;"&amp;QW$4),QW$4&lt;TODAY()),"Late","Occupied")),)))</f>
        <v/>
      </c>
      <c r="QX20" s="33" t="str">
        <f>IF(ISBLANK($F20),,IF(TODAY()=QX$4,"Today",IF(AND(LOOKUP($F20,TenantNames,TenantStartDates)&lt;=QX$4,LOOKUP($F20,TenantNames,TenantEndDates)&gt;=QX$4),IF(OR(AND(DAY(LOOKUP($F20,TenantNames,TenantStartDates))&gt;28,DAY(EOMONTH(QX$4,0))=28,DAY(QX$4)=28),AND(DAY(LOOKUP($F20,TenantNames,TenantStartDates))&gt;30,DAY(EOMONTH(QX$4,0))=30,DAY(QX$4)=30),DAY(LOOKUP($F20,TenantNames,TenantStartDates))=DAY(QX$4)),IF((LOOKUP($F20,TenantNames,TenantEndDates)-QX$4)&lt;=31,LOOKUP($F20,TenantNames,TenantTotalRevenues)-SUM($JA20:QW20),LOOKUP($F20,TenantNames,TenantMonthlyRents)),IF(AND((SUMIF($G$4:AHB$4,"&lt;"&amp;QX$4,$G20:AHB20))&gt;SUMIFS(TransactionAmounts,TenantSources,$F20,'Filtered Data'!$C$2:$C23,"&lt;"&amp;QX$4),QX$4&lt;TODAY()),"Late","Occupied")),)))</f>
        <v/>
      </c>
      <c r="QY20" s="33" t="str">
        <f>IF(ISBLANK($F20),,IF(TODAY()=QY$4,"Today",IF(AND(LOOKUP($F20,TenantNames,TenantStartDates)&lt;=QY$4,LOOKUP($F20,TenantNames,TenantEndDates)&gt;=QY$4),IF(OR(AND(DAY(LOOKUP($F20,TenantNames,TenantStartDates))&gt;28,DAY(EOMONTH(QY$4,0))=28,DAY(QY$4)=28),AND(DAY(LOOKUP($F20,TenantNames,TenantStartDates))&gt;30,DAY(EOMONTH(QY$4,0))=30,DAY(QY$4)=30),DAY(LOOKUP($F20,TenantNames,TenantStartDates))=DAY(QY$4)),IF((LOOKUP($F20,TenantNames,TenantEndDates)-QY$4)&lt;=31,LOOKUP($F20,TenantNames,TenantTotalRevenues)-SUM($JA20:QX20),LOOKUP($F20,TenantNames,TenantMonthlyRents)),IF(AND((SUMIF($G$4:AHB$4,"&lt;"&amp;QY$4,$G20:AHB20))&gt;SUMIFS(TransactionAmounts,TenantSources,$F20,'Filtered Data'!$C$2:$C23,"&lt;"&amp;QY$4),QY$4&lt;TODAY()),"Late","Occupied")),)))</f>
        <v/>
      </c>
      <c r="QZ20" s="33" t="str">
        <f>IF(ISBLANK($F20),,IF(TODAY()=QZ$4,"Today",IF(AND(LOOKUP($F20,TenantNames,TenantStartDates)&lt;=QZ$4,LOOKUP($F20,TenantNames,TenantEndDates)&gt;=QZ$4),IF(OR(AND(DAY(LOOKUP($F20,TenantNames,TenantStartDates))&gt;28,DAY(EOMONTH(QZ$4,0))=28,DAY(QZ$4)=28),AND(DAY(LOOKUP($F20,TenantNames,TenantStartDates))&gt;30,DAY(EOMONTH(QZ$4,0))=30,DAY(QZ$4)=30),DAY(LOOKUP($F20,TenantNames,TenantStartDates))=DAY(QZ$4)),IF((LOOKUP($F20,TenantNames,TenantEndDates)-QZ$4)&lt;=31,LOOKUP($F20,TenantNames,TenantTotalRevenues)-SUM($JA20:QY20),LOOKUP($F20,TenantNames,TenantMonthlyRents)),IF(AND((SUMIF($G$4:AHB$4,"&lt;"&amp;QZ$4,$G20:AHB20))&gt;SUMIFS(TransactionAmounts,TenantSources,$F20,'Filtered Data'!$C$2:$C23,"&lt;"&amp;QZ$4),QZ$4&lt;TODAY()),"Late","Occupied")),)))</f>
        <v/>
      </c>
      <c r="RA20" s="33" t="str">
        <f>IF(ISBLANK($F20),,IF(TODAY()=RA$4,"Today",IF(AND(LOOKUP($F20,TenantNames,TenantStartDates)&lt;=RA$4,LOOKUP($F20,TenantNames,TenantEndDates)&gt;=RA$4),IF(OR(AND(DAY(LOOKUP($F20,TenantNames,TenantStartDates))&gt;28,DAY(EOMONTH(RA$4,0))=28,DAY(RA$4)=28),AND(DAY(LOOKUP($F20,TenantNames,TenantStartDates))&gt;30,DAY(EOMONTH(RA$4,0))=30,DAY(RA$4)=30),DAY(LOOKUP($F20,TenantNames,TenantStartDates))=DAY(RA$4)),IF((LOOKUP($F20,TenantNames,TenantEndDates)-RA$4)&lt;=31,LOOKUP($F20,TenantNames,TenantTotalRevenues)-SUM($JA20:QZ20),LOOKUP($F20,TenantNames,TenantMonthlyRents)),IF(AND((SUMIF($G$4:AHB$4,"&lt;"&amp;RA$4,$G20:AHB20))&gt;SUMIFS(TransactionAmounts,TenantSources,$F20,'Filtered Data'!$C$2:$C23,"&lt;"&amp;RA$4),RA$4&lt;TODAY()),"Late","Occupied")),)))</f>
        <v/>
      </c>
      <c r="RB20" s="33" t="str">
        <f>IF(ISBLANK($F20),,IF(TODAY()=RB$4,"Today",IF(AND(LOOKUP($F20,TenantNames,TenantStartDates)&lt;=RB$4,LOOKUP($F20,TenantNames,TenantEndDates)&gt;=RB$4),IF(OR(AND(DAY(LOOKUP($F20,TenantNames,TenantStartDates))&gt;28,DAY(EOMONTH(RB$4,0))=28,DAY(RB$4)=28),AND(DAY(LOOKUP($F20,TenantNames,TenantStartDates))&gt;30,DAY(EOMONTH(RB$4,0))=30,DAY(RB$4)=30),DAY(LOOKUP($F20,TenantNames,TenantStartDates))=DAY(RB$4)),IF((LOOKUP($F20,TenantNames,TenantEndDates)-RB$4)&lt;=31,LOOKUP($F20,TenantNames,TenantTotalRevenues)-SUM($JA20:RA20),LOOKUP($F20,TenantNames,TenantMonthlyRents)),IF(AND((SUMIF($G$4:AHB$4,"&lt;"&amp;RB$4,$G20:AHB20))&gt;SUMIFS(TransactionAmounts,TenantSources,$F20,'Filtered Data'!$C$2:$C23,"&lt;"&amp;RB$4),RB$4&lt;TODAY()),"Late","Occupied")),)))</f>
        <v/>
      </c>
      <c r="RC20" s="33" t="str">
        <f>IF(ISBLANK($F20),,IF(TODAY()=RC$4,"Today",IF(AND(LOOKUP($F20,TenantNames,TenantStartDates)&lt;=RC$4,LOOKUP($F20,TenantNames,TenantEndDates)&gt;=RC$4),IF(OR(AND(DAY(LOOKUP($F20,TenantNames,TenantStartDates))&gt;28,DAY(EOMONTH(RC$4,0))=28,DAY(RC$4)=28),AND(DAY(LOOKUP($F20,TenantNames,TenantStartDates))&gt;30,DAY(EOMONTH(RC$4,0))=30,DAY(RC$4)=30),DAY(LOOKUP($F20,TenantNames,TenantStartDates))=DAY(RC$4)),IF((LOOKUP($F20,TenantNames,TenantEndDates)-RC$4)&lt;=31,LOOKUP($F20,TenantNames,TenantTotalRevenues)-SUM($JA20:RB20),LOOKUP($F20,TenantNames,TenantMonthlyRents)),IF(AND((SUMIF($G$4:AHB$4,"&lt;"&amp;RC$4,$G20:AHB20))&gt;SUMIFS(TransactionAmounts,TenantSources,$F20,'Filtered Data'!$C$2:$C23,"&lt;"&amp;RC$4),RC$4&lt;TODAY()),"Late","Occupied")),)))</f>
        <v/>
      </c>
      <c r="RD20" s="33" t="str">
        <f>IF(ISBLANK($F20),,IF(TODAY()=RD$4,"Today",IF(AND(LOOKUP($F20,TenantNames,TenantStartDates)&lt;=RD$4,LOOKUP($F20,TenantNames,TenantEndDates)&gt;=RD$4),IF(OR(AND(DAY(LOOKUP($F20,TenantNames,TenantStartDates))&gt;28,DAY(EOMONTH(RD$4,0))=28,DAY(RD$4)=28),AND(DAY(LOOKUP($F20,TenantNames,TenantStartDates))&gt;30,DAY(EOMONTH(RD$4,0))=30,DAY(RD$4)=30),DAY(LOOKUP($F20,TenantNames,TenantStartDates))=DAY(RD$4)),IF((LOOKUP($F20,TenantNames,TenantEndDates)-RD$4)&lt;=31,LOOKUP($F20,TenantNames,TenantTotalRevenues)-SUM($JA20:RC20),LOOKUP($F20,TenantNames,TenantMonthlyRents)),IF(AND((SUMIF($G$4:AHB$4,"&lt;"&amp;RD$4,$G20:AHB20))&gt;SUMIFS(TransactionAmounts,TenantSources,$F20,'Filtered Data'!$C$2:$C23,"&lt;"&amp;RD$4),RD$4&lt;TODAY()),"Late","Occupied")),)))</f>
        <v/>
      </c>
      <c r="RE20" s="33" t="str">
        <f>IF(ISBLANK($F20),,IF(TODAY()=RE$4,"Today",IF(AND(LOOKUP($F20,TenantNames,TenantStartDates)&lt;=RE$4,LOOKUP($F20,TenantNames,TenantEndDates)&gt;=RE$4),IF(OR(AND(DAY(LOOKUP($F20,TenantNames,TenantStartDates))&gt;28,DAY(EOMONTH(RE$4,0))=28,DAY(RE$4)=28),AND(DAY(LOOKUP($F20,TenantNames,TenantStartDates))&gt;30,DAY(EOMONTH(RE$4,0))=30,DAY(RE$4)=30),DAY(LOOKUP($F20,TenantNames,TenantStartDates))=DAY(RE$4)),IF((LOOKUP($F20,TenantNames,TenantEndDates)-RE$4)&lt;=31,LOOKUP($F20,TenantNames,TenantTotalRevenues)-SUM($JA20:RD20),LOOKUP($F20,TenantNames,TenantMonthlyRents)),IF(AND((SUMIF($G$4:AHB$4,"&lt;"&amp;RE$4,$G20:AHB20))&gt;SUMIFS(TransactionAmounts,TenantSources,$F20,'Filtered Data'!$C$2:$C23,"&lt;"&amp;RE$4),RE$4&lt;TODAY()),"Late","Occupied")),)))</f>
        <v/>
      </c>
      <c r="RF20" s="33" t="str">
        <f>IF(ISBLANK($F20),,IF(TODAY()=RF$4,"Today",IF(AND(LOOKUP($F20,TenantNames,TenantStartDates)&lt;=RF$4,LOOKUP($F20,TenantNames,TenantEndDates)&gt;=RF$4),IF(OR(AND(DAY(LOOKUP($F20,TenantNames,TenantStartDates))&gt;28,DAY(EOMONTH(RF$4,0))=28,DAY(RF$4)=28),AND(DAY(LOOKUP($F20,TenantNames,TenantStartDates))&gt;30,DAY(EOMONTH(RF$4,0))=30,DAY(RF$4)=30),DAY(LOOKUP($F20,TenantNames,TenantStartDates))=DAY(RF$4)),IF((LOOKUP($F20,TenantNames,TenantEndDates)-RF$4)&lt;=31,LOOKUP($F20,TenantNames,TenantTotalRevenues)-SUM($JA20:RE20),LOOKUP($F20,TenantNames,TenantMonthlyRents)),IF(AND((SUMIF($G$4:AHB$4,"&lt;"&amp;RF$4,$G20:AHB20))&gt;SUMIFS(TransactionAmounts,TenantSources,$F20,'Filtered Data'!$C$2:$C23,"&lt;"&amp;RF$4),RF$4&lt;TODAY()),"Late","Occupied")),)))</f>
        <v/>
      </c>
      <c r="RG20" s="33" t="str">
        <f>IF(ISBLANK($F20),,IF(TODAY()=RG$4,"Today",IF(AND(LOOKUP($F20,TenantNames,TenantStartDates)&lt;=RG$4,LOOKUP($F20,TenantNames,TenantEndDates)&gt;=RG$4),IF(OR(AND(DAY(LOOKUP($F20,TenantNames,TenantStartDates))&gt;28,DAY(EOMONTH(RG$4,0))=28,DAY(RG$4)=28),AND(DAY(LOOKUP($F20,TenantNames,TenantStartDates))&gt;30,DAY(EOMONTH(RG$4,0))=30,DAY(RG$4)=30),DAY(LOOKUP($F20,TenantNames,TenantStartDates))=DAY(RG$4)),IF((LOOKUP($F20,TenantNames,TenantEndDates)-RG$4)&lt;=31,LOOKUP($F20,TenantNames,TenantTotalRevenues)-SUM($JA20:RF20),LOOKUP($F20,TenantNames,TenantMonthlyRents)),IF(AND((SUMIF($G$4:AHB$4,"&lt;"&amp;RG$4,$G20:AHB20))&gt;SUMIFS(TransactionAmounts,TenantSources,$F20,'Filtered Data'!$C$2:$C23,"&lt;"&amp;RG$4),RG$4&lt;TODAY()),"Late","Occupied")),)))</f>
        <v/>
      </c>
      <c r="RH20" s="33" t="str">
        <f>IF(ISBLANK($F20),,IF(TODAY()=RH$4,"Today",IF(AND(LOOKUP($F20,TenantNames,TenantStartDates)&lt;=RH$4,LOOKUP($F20,TenantNames,TenantEndDates)&gt;=RH$4),IF(OR(AND(DAY(LOOKUP($F20,TenantNames,TenantStartDates))&gt;28,DAY(EOMONTH(RH$4,0))=28,DAY(RH$4)=28),AND(DAY(LOOKUP($F20,TenantNames,TenantStartDates))&gt;30,DAY(EOMONTH(RH$4,0))=30,DAY(RH$4)=30),DAY(LOOKUP($F20,TenantNames,TenantStartDates))=DAY(RH$4)),IF((LOOKUP($F20,TenantNames,TenantEndDates)-RH$4)&lt;=31,LOOKUP($F20,TenantNames,TenantTotalRevenues)-SUM($JA20:RG20),LOOKUP($F20,TenantNames,TenantMonthlyRents)),IF(AND((SUMIF($G$4:AHB$4,"&lt;"&amp;RH$4,$G20:AHB20))&gt;SUMIFS(TransactionAmounts,TenantSources,$F20,'Filtered Data'!$C$2:$C23,"&lt;"&amp;RH$4),RH$4&lt;TODAY()),"Late","Occupied")),)))</f>
        <v/>
      </c>
      <c r="RI20" s="33" t="str">
        <f>IF(ISBLANK($F20),,IF(TODAY()=RI$4,"Today",IF(AND(LOOKUP($F20,TenantNames,TenantStartDates)&lt;=RI$4,LOOKUP($F20,TenantNames,TenantEndDates)&gt;=RI$4),IF(OR(AND(DAY(LOOKUP($F20,TenantNames,TenantStartDates))&gt;28,DAY(EOMONTH(RI$4,0))=28,DAY(RI$4)=28),AND(DAY(LOOKUP($F20,TenantNames,TenantStartDates))&gt;30,DAY(EOMONTH(RI$4,0))=30,DAY(RI$4)=30),DAY(LOOKUP($F20,TenantNames,TenantStartDates))=DAY(RI$4)),IF((LOOKUP($F20,TenantNames,TenantEndDates)-RI$4)&lt;=31,LOOKUP($F20,TenantNames,TenantTotalRevenues)-SUM($JA20:RH20),LOOKUP($F20,TenantNames,TenantMonthlyRents)),IF(AND((SUMIF($G$4:AHB$4,"&lt;"&amp;RI$4,$G20:AHB20))&gt;SUMIFS(TransactionAmounts,TenantSources,$F20,'Filtered Data'!$C$2:$C23,"&lt;"&amp;RI$4),RI$4&lt;TODAY()),"Late","Occupied")),)))</f>
        <v/>
      </c>
      <c r="RJ20" s="33" t="str">
        <f>IF(ISBLANK($F20),,IF(TODAY()=RJ$4,"Today",IF(AND(LOOKUP($F20,TenantNames,TenantStartDates)&lt;=RJ$4,LOOKUP($F20,TenantNames,TenantEndDates)&gt;=RJ$4),IF(OR(AND(DAY(LOOKUP($F20,TenantNames,TenantStartDates))&gt;28,DAY(EOMONTH(RJ$4,0))=28,DAY(RJ$4)=28),AND(DAY(LOOKUP($F20,TenantNames,TenantStartDates))&gt;30,DAY(EOMONTH(RJ$4,0))=30,DAY(RJ$4)=30),DAY(LOOKUP($F20,TenantNames,TenantStartDates))=DAY(RJ$4)),IF((LOOKUP($F20,TenantNames,TenantEndDates)-RJ$4)&lt;=31,LOOKUP($F20,TenantNames,TenantTotalRevenues)-SUM($JA20:RI20),LOOKUP($F20,TenantNames,TenantMonthlyRents)),IF(AND((SUMIF($G$4:AHB$4,"&lt;"&amp;RJ$4,$G20:AHB20))&gt;SUMIFS(TransactionAmounts,TenantSources,$F20,'Filtered Data'!$C$2:$C23,"&lt;"&amp;RJ$4),RJ$4&lt;TODAY()),"Late","Occupied")),)))</f>
        <v/>
      </c>
      <c r="RK20" s="33" t="str">
        <f>IF(ISBLANK($F20),,IF(TODAY()=RK$4,"Today",IF(AND(LOOKUP($F20,TenantNames,TenantStartDates)&lt;=RK$4,LOOKUP($F20,TenantNames,TenantEndDates)&gt;=RK$4),IF(OR(AND(DAY(LOOKUP($F20,TenantNames,TenantStartDates))&gt;28,DAY(EOMONTH(RK$4,0))=28,DAY(RK$4)=28),AND(DAY(LOOKUP($F20,TenantNames,TenantStartDates))&gt;30,DAY(EOMONTH(RK$4,0))=30,DAY(RK$4)=30),DAY(LOOKUP($F20,TenantNames,TenantStartDates))=DAY(RK$4)),IF((LOOKUP($F20,TenantNames,TenantEndDates)-RK$4)&lt;=31,LOOKUP($F20,TenantNames,TenantTotalRevenues)-SUM($JA20:RJ20),LOOKUP($F20,TenantNames,TenantMonthlyRents)),IF(AND((SUMIF($G$4:AHB$4,"&lt;"&amp;RK$4,$G20:AHB20))&gt;SUMIFS(TransactionAmounts,TenantSources,$F20,'Filtered Data'!$C$2:$C23,"&lt;"&amp;RK$4),RK$4&lt;TODAY()),"Late","Occupied")),)))</f>
        <v/>
      </c>
      <c r="RL20" s="33" t="str">
        <f>IF(ISBLANK($F20),,IF(TODAY()=RL$4,"Today",IF(AND(LOOKUP($F20,TenantNames,TenantStartDates)&lt;=RL$4,LOOKUP($F20,TenantNames,TenantEndDates)&gt;=RL$4),IF(OR(AND(DAY(LOOKUP($F20,TenantNames,TenantStartDates))&gt;28,DAY(EOMONTH(RL$4,0))=28,DAY(RL$4)=28),AND(DAY(LOOKUP($F20,TenantNames,TenantStartDates))&gt;30,DAY(EOMONTH(RL$4,0))=30,DAY(RL$4)=30),DAY(LOOKUP($F20,TenantNames,TenantStartDates))=DAY(RL$4)),IF((LOOKUP($F20,TenantNames,TenantEndDates)-RL$4)&lt;=31,LOOKUP($F20,TenantNames,TenantTotalRevenues)-SUM($JA20:RK20),LOOKUP($F20,TenantNames,TenantMonthlyRents)),IF(AND((SUMIF($G$4:AHB$4,"&lt;"&amp;RL$4,$G20:AHB20))&gt;SUMIFS(TransactionAmounts,TenantSources,$F20,'Filtered Data'!$C$2:$C23,"&lt;"&amp;RL$4),RL$4&lt;TODAY()),"Late","Occupied")),)))</f>
        <v/>
      </c>
      <c r="RM20" s="33" t="str">
        <f>IF(ISBLANK($F20),,IF(TODAY()=RM$4,"Today",IF(AND(LOOKUP($F20,TenantNames,TenantStartDates)&lt;=RM$4,LOOKUP($F20,TenantNames,TenantEndDates)&gt;=RM$4),IF(OR(AND(DAY(LOOKUP($F20,TenantNames,TenantStartDates))&gt;28,DAY(EOMONTH(RM$4,0))=28,DAY(RM$4)=28),AND(DAY(LOOKUP($F20,TenantNames,TenantStartDates))&gt;30,DAY(EOMONTH(RM$4,0))=30,DAY(RM$4)=30),DAY(LOOKUP($F20,TenantNames,TenantStartDates))=DAY(RM$4)),IF((LOOKUP($F20,TenantNames,TenantEndDates)-RM$4)&lt;=31,LOOKUP($F20,TenantNames,TenantTotalRevenues)-SUM($JA20:RL20),LOOKUP($F20,TenantNames,TenantMonthlyRents)),IF(AND((SUMIF($G$4:AHB$4,"&lt;"&amp;RM$4,$G20:AHB20))&gt;SUMIFS(TransactionAmounts,TenantSources,$F20,'Filtered Data'!$C$2:$C23,"&lt;"&amp;RM$4),RM$4&lt;TODAY()),"Late","Occupied")),)))</f>
        <v/>
      </c>
      <c r="RN20" s="33" t="str">
        <f>IF(ISBLANK($F20),,IF(TODAY()=RN$4,"Today",IF(AND(LOOKUP($F20,TenantNames,TenantStartDates)&lt;=RN$4,LOOKUP($F20,TenantNames,TenantEndDates)&gt;=RN$4),IF(OR(AND(DAY(LOOKUP($F20,TenantNames,TenantStartDates))&gt;28,DAY(EOMONTH(RN$4,0))=28,DAY(RN$4)=28),AND(DAY(LOOKUP($F20,TenantNames,TenantStartDates))&gt;30,DAY(EOMONTH(RN$4,0))=30,DAY(RN$4)=30),DAY(LOOKUP($F20,TenantNames,TenantStartDates))=DAY(RN$4)),IF((LOOKUP($F20,TenantNames,TenantEndDates)-RN$4)&lt;=31,LOOKUP($F20,TenantNames,TenantTotalRevenues)-SUM($JA20:RM20),LOOKUP($F20,TenantNames,TenantMonthlyRents)),IF(AND((SUMIF($G$4:AHB$4,"&lt;"&amp;RN$4,$G20:AHB20))&gt;SUMIFS(TransactionAmounts,TenantSources,$F20,'Filtered Data'!$C$2:$C23,"&lt;"&amp;RN$4),RN$4&lt;TODAY()),"Late","Occupied")),)))</f>
        <v/>
      </c>
      <c r="RO20" s="33" t="str">
        <f>IF(ISBLANK($F20),,IF(TODAY()=RO$4,"Today",IF(AND(LOOKUP($F20,TenantNames,TenantStartDates)&lt;=RO$4,LOOKUP($F20,TenantNames,TenantEndDates)&gt;=RO$4),IF(OR(AND(DAY(LOOKUP($F20,TenantNames,TenantStartDates))&gt;28,DAY(EOMONTH(RO$4,0))=28,DAY(RO$4)=28),AND(DAY(LOOKUP($F20,TenantNames,TenantStartDates))&gt;30,DAY(EOMONTH(RO$4,0))=30,DAY(RO$4)=30),DAY(LOOKUP($F20,TenantNames,TenantStartDates))=DAY(RO$4)),IF((LOOKUP($F20,TenantNames,TenantEndDates)-RO$4)&lt;=31,LOOKUP($F20,TenantNames,TenantTotalRevenues)-SUM($JA20:RN20),LOOKUP($F20,TenantNames,TenantMonthlyRents)),IF(AND((SUMIF($G$4:AHB$4,"&lt;"&amp;RO$4,$G20:AHB20))&gt;SUMIFS(TransactionAmounts,TenantSources,$F20,'Filtered Data'!$C$2:$C23,"&lt;"&amp;RO$4),RO$4&lt;TODAY()),"Late","Occupied")),)))</f>
        <v/>
      </c>
      <c r="RP20" s="33" t="str">
        <f>IF(ISBLANK($F20),,IF(TODAY()=RP$4,"Today",IF(AND(LOOKUP($F20,TenantNames,TenantStartDates)&lt;=RP$4,LOOKUP($F20,TenantNames,TenantEndDates)&gt;=RP$4),IF(OR(AND(DAY(LOOKUP($F20,TenantNames,TenantStartDates))&gt;28,DAY(EOMONTH(RP$4,0))=28,DAY(RP$4)=28),AND(DAY(LOOKUP($F20,TenantNames,TenantStartDates))&gt;30,DAY(EOMONTH(RP$4,0))=30,DAY(RP$4)=30),DAY(LOOKUP($F20,TenantNames,TenantStartDates))=DAY(RP$4)),IF((LOOKUP($F20,TenantNames,TenantEndDates)-RP$4)&lt;=31,LOOKUP($F20,TenantNames,TenantTotalRevenues)-SUM($JA20:RO20),LOOKUP($F20,TenantNames,TenantMonthlyRents)),IF(AND((SUMIF($G$4:AHB$4,"&lt;"&amp;RP$4,$G20:AHB20))&gt;SUMIFS(TransactionAmounts,TenantSources,$F20,'Filtered Data'!$C$2:$C23,"&lt;"&amp;RP$4),RP$4&lt;TODAY()),"Late","Occupied")),)))</f>
        <v/>
      </c>
      <c r="RQ20" s="33" t="str">
        <f>IF(ISBLANK($F20),,IF(TODAY()=RQ$4,"Today",IF(AND(LOOKUP($F20,TenantNames,TenantStartDates)&lt;=RQ$4,LOOKUP($F20,TenantNames,TenantEndDates)&gt;=RQ$4),IF(OR(AND(DAY(LOOKUP($F20,TenantNames,TenantStartDates))&gt;28,DAY(EOMONTH(RQ$4,0))=28,DAY(RQ$4)=28),AND(DAY(LOOKUP($F20,TenantNames,TenantStartDates))&gt;30,DAY(EOMONTH(RQ$4,0))=30,DAY(RQ$4)=30),DAY(LOOKUP($F20,TenantNames,TenantStartDates))=DAY(RQ$4)),IF((LOOKUP($F20,TenantNames,TenantEndDates)-RQ$4)&lt;=31,LOOKUP($F20,TenantNames,TenantTotalRevenues)-SUM($JA20:RP20),LOOKUP($F20,TenantNames,TenantMonthlyRents)),IF(AND((SUMIF($G$4:AHB$4,"&lt;"&amp;RQ$4,$G20:AHB20))&gt;SUMIFS(TransactionAmounts,TenantSources,$F20,'Filtered Data'!$C$2:$C23,"&lt;"&amp;RQ$4),RQ$4&lt;TODAY()),"Late","Occupied")),)))</f>
        <v/>
      </c>
      <c r="RR20" s="33" t="str">
        <f>IF(ISBLANK($F20),,IF(TODAY()=RR$4,"Today",IF(AND(LOOKUP($F20,TenantNames,TenantStartDates)&lt;=RR$4,LOOKUP($F20,TenantNames,TenantEndDates)&gt;=RR$4),IF(OR(AND(DAY(LOOKUP($F20,TenantNames,TenantStartDates))&gt;28,DAY(EOMONTH(RR$4,0))=28,DAY(RR$4)=28),AND(DAY(LOOKUP($F20,TenantNames,TenantStartDates))&gt;30,DAY(EOMONTH(RR$4,0))=30,DAY(RR$4)=30),DAY(LOOKUP($F20,TenantNames,TenantStartDates))=DAY(RR$4)),IF((LOOKUP($F20,TenantNames,TenantEndDates)-RR$4)&lt;=31,LOOKUP($F20,TenantNames,TenantTotalRevenues)-SUM($JA20:RQ20),LOOKUP($F20,TenantNames,TenantMonthlyRents)),IF(AND((SUMIF($G$4:AHB$4,"&lt;"&amp;RR$4,$G20:AHB20))&gt;SUMIFS(TransactionAmounts,TenantSources,$F20,'Filtered Data'!$C$2:$C23,"&lt;"&amp;RR$4),RR$4&lt;TODAY()),"Late","Occupied")),)))</f>
        <v/>
      </c>
      <c r="RS20" s="33" t="str">
        <f>IF(ISBLANK($F20),,IF(TODAY()=RS$4,"Today",IF(AND(LOOKUP($F20,TenantNames,TenantStartDates)&lt;=RS$4,LOOKUP($F20,TenantNames,TenantEndDates)&gt;=RS$4),IF(OR(AND(DAY(LOOKUP($F20,TenantNames,TenantStartDates))&gt;28,DAY(EOMONTH(RS$4,0))=28,DAY(RS$4)=28),AND(DAY(LOOKUP($F20,TenantNames,TenantStartDates))&gt;30,DAY(EOMONTH(RS$4,0))=30,DAY(RS$4)=30),DAY(LOOKUP($F20,TenantNames,TenantStartDates))=DAY(RS$4)),IF((LOOKUP($F20,TenantNames,TenantEndDates)-RS$4)&lt;=31,LOOKUP($F20,TenantNames,TenantTotalRevenues)-SUM($JA20:RR20),LOOKUP($F20,TenantNames,TenantMonthlyRents)),IF(AND((SUMIF($G$4:AHB$4,"&lt;"&amp;RS$4,$G20:AHB20))&gt;SUMIFS(TransactionAmounts,TenantSources,$F20,'Filtered Data'!$C$2:$C23,"&lt;"&amp;RS$4),RS$4&lt;TODAY()),"Late","Occupied")),)))</f>
        <v/>
      </c>
      <c r="RT20" s="33" t="str">
        <f>IF(ISBLANK($F20),,IF(TODAY()=RT$4,"Today",IF(AND(LOOKUP($F20,TenantNames,TenantStartDates)&lt;=RT$4,LOOKUP($F20,TenantNames,TenantEndDates)&gt;=RT$4),IF(OR(AND(DAY(LOOKUP($F20,TenantNames,TenantStartDates))&gt;28,DAY(EOMONTH(RT$4,0))=28,DAY(RT$4)=28),AND(DAY(LOOKUP($F20,TenantNames,TenantStartDates))&gt;30,DAY(EOMONTH(RT$4,0))=30,DAY(RT$4)=30),DAY(LOOKUP($F20,TenantNames,TenantStartDates))=DAY(RT$4)),IF((LOOKUP($F20,TenantNames,TenantEndDates)-RT$4)&lt;=31,LOOKUP($F20,TenantNames,TenantTotalRevenues)-SUM($JA20:RS20),LOOKUP($F20,TenantNames,TenantMonthlyRents)),IF(AND((SUMIF($G$4:AHB$4,"&lt;"&amp;RT$4,$G20:AHB20))&gt;SUMIFS(TransactionAmounts,TenantSources,$F20,'Filtered Data'!$C$2:$C23,"&lt;"&amp;RT$4),RT$4&lt;TODAY()),"Late","Occupied")),)))</f>
        <v/>
      </c>
      <c r="RU20" s="33" t="str">
        <f>IF(ISBLANK($F20),,IF(TODAY()=RU$4,"Today",IF(AND(LOOKUP($F20,TenantNames,TenantStartDates)&lt;=RU$4,LOOKUP($F20,TenantNames,TenantEndDates)&gt;=RU$4),IF(OR(AND(DAY(LOOKUP($F20,TenantNames,TenantStartDates))&gt;28,DAY(EOMONTH(RU$4,0))=28,DAY(RU$4)=28),AND(DAY(LOOKUP($F20,TenantNames,TenantStartDates))&gt;30,DAY(EOMONTH(RU$4,0))=30,DAY(RU$4)=30),DAY(LOOKUP($F20,TenantNames,TenantStartDates))=DAY(RU$4)),IF((LOOKUP($F20,TenantNames,TenantEndDates)-RU$4)&lt;=31,LOOKUP($F20,TenantNames,TenantTotalRevenues)-SUM($JA20:RT20),LOOKUP($F20,TenantNames,TenantMonthlyRents)),IF(AND((SUMIF($G$4:AHB$4,"&lt;"&amp;RU$4,$G20:AHB20))&gt;SUMIFS(TransactionAmounts,TenantSources,$F20,'Filtered Data'!$C$2:$C23,"&lt;"&amp;RU$4),RU$4&lt;TODAY()),"Late","Occupied")),)))</f>
        <v/>
      </c>
      <c r="RV20" s="33" t="str">
        <f>IF(ISBLANK($F20),,IF(TODAY()=RV$4,"Today",IF(AND(LOOKUP($F20,TenantNames,TenantStartDates)&lt;=RV$4,LOOKUP($F20,TenantNames,TenantEndDates)&gt;=RV$4),IF(OR(AND(DAY(LOOKUP($F20,TenantNames,TenantStartDates))&gt;28,DAY(EOMONTH(RV$4,0))=28,DAY(RV$4)=28),AND(DAY(LOOKUP($F20,TenantNames,TenantStartDates))&gt;30,DAY(EOMONTH(RV$4,0))=30,DAY(RV$4)=30),DAY(LOOKUP($F20,TenantNames,TenantStartDates))=DAY(RV$4)),IF((LOOKUP($F20,TenantNames,TenantEndDates)-RV$4)&lt;=31,LOOKUP($F20,TenantNames,TenantTotalRevenues)-SUM($JA20:RU20),LOOKUP($F20,TenantNames,TenantMonthlyRents)),IF(AND((SUMIF($G$4:AHB$4,"&lt;"&amp;RV$4,$G20:AHB20))&gt;SUMIFS(TransactionAmounts,TenantSources,$F20,'Filtered Data'!$C$2:$C23,"&lt;"&amp;RV$4),RV$4&lt;TODAY()),"Late","Occupied")),)))</f>
        <v/>
      </c>
      <c r="RW20" s="33" t="str">
        <f>IF(ISBLANK($F20),,IF(TODAY()=RW$4,"Today",IF(AND(LOOKUP($F20,TenantNames,TenantStartDates)&lt;=RW$4,LOOKUP($F20,TenantNames,TenantEndDates)&gt;=RW$4),IF(OR(AND(DAY(LOOKUP($F20,TenantNames,TenantStartDates))&gt;28,DAY(EOMONTH(RW$4,0))=28,DAY(RW$4)=28),AND(DAY(LOOKUP($F20,TenantNames,TenantStartDates))&gt;30,DAY(EOMONTH(RW$4,0))=30,DAY(RW$4)=30),DAY(LOOKUP($F20,TenantNames,TenantStartDates))=DAY(RW$4)),IF((LOOKUP($F20,TenantNames,TenantEndDates)-RW$4)&lt;=31,LOOKUP($F20,TenantNames,TenantTotalRevenues)-SUM($JA20:RV20),LOOKUP($F20,TenantNames,TenantMonthlyRents)),IF(AND((SUMIF($G$4:AHB$4,"&lt;"&amp;RW$4,$G20:AHB20))&gt;SUMIFS(TransactionAmounts,TenantSources,$F20,'Filtered Data'!$C$2:$C23,"&lt;"&amp;RW$4),RW$4&lt;TODAY()),"Late","Occupied")),)))</f>
        <v/>
      </c>
      <c r="RX20" s="33" t="str">
        <f>IF(ISBLANK($F20),,IF(TODAY()=RX$4,"Today",IF(AND(LOOKUP($F20,TenantNames,TenantStartDates)&lt;=RX$4,LOOKUP($F20,TenantNames,TenantEndDates)&gt;=RX$4),IF(OR(AND(DAY(LOOKUP($F20,TenantNames,TenantStartDates))&gt;28,DAY(EOMONTH(RX$4,0))=28,DAY(RX$4)=28),AND(DAY(LOOKUP($F20,TenantNames,TenantStartDates))&gt;30,DAY(EOMONTH(RX$4,0))=30,DAY(RX$4)=30),DAY(LOOKUP($F20,TenantNames,TenantStartDates))=DAY(RX$4)),IF((LOOKUP($F20,TenantNames,TenantEndDates)-RX$4)&lt;=31,LOOKUP($F20,TenantNames,TenantTotalRevenues)-SUM($JA20:RW20),LOOKUP($F20,TenantNames,TenantMonthlyRents)),IF(AND((SUMIF($G$4:AHB$4,"&lt;"&amp;RX$4,$G20:AHB20))&gt;SUMIFS(TransactionAmounts,TenantSources,$F20,'Filtered Data'!$C$2:$C23,"&lt;"&amp;RX$4),RX$4&lt;TODAY()),"Late","Occupied")),)))</f>
        <v/>
      </c>
      <c r="RY20" s="33" t="str">
        <f>IF(ISBLANK($F20),,IF(TODAY()=RY$4,"Today",IF(AND(LOOKUP($F20,TenantNames,TenantStartDates)&lt;=RY$4,LOOKUP($F20,TenantNames,TenantEndDates)&gt;=RY$4),IF(OR(AND(DAY(LOOKUP($F20,TenantNames,TenantStartDates))&gt;28,DAY(EOMONTH(RY$4,0))=28,DAY(RY$4)=28),AND(DAY(LOOKUP($F20,TenantNames,TenantStartDates))&gt;30,DAY(EOMONTH(RY$4,0))=30,DAY(RY$4)=30),DAY(LOOKUP($F20,TenantNames,TenantStartDates))=DAY(RY$4)),IF((LOOKUP($F20,TenantNames,TenantEndDates)-RY$4)&lt;=31,LOOKUP($F20,TenantNames,TenantTotalRevenues)-SUM($JA20:RX20),LOOKUP($F20,TenantNames,TenantMonthlyRents)),IF(AND((SUMIF($G$4:AHB$4,"&lt;"&amp;RY$4,$G20:AHB20))&gt;SUMIFS(TransactionAmounts,TenantSources,$F20,'Filtered Data'!$C$2:$C23,"&lt;"&amp;RY$4),RY$4&lt;TODAY()),"Late","Occupied")),)))</f>
        <v/>
      </c>
      <c r="RZ20" s="33" t="str">
        <f>IF(ISBLANK($F20),,IF(TODAY()=RZ$4,"Today",IF(AND(LOOKUP($F20,TenantNames,TenantStartDates)&lt;=RZ$4,LOOKUP($F20,TenantNames,TenantEndDates)&gt;=RZ$4),IF(OR(AND(DAY(LOOKUP($F20,TenantNames,TenantStartDates))&gt;28,DAY(EOMONTH(RZ$4,0))=28,DAY(RZ$4)=28),AND(DAY(LOOKUP($F20,TenantNames,TenantStartDates))&gt;30,DAY(EOMONTH(RZ$4,0))=30,DAY(RZ$4)=30),DAY(LOOKUP($F20,TenantNames,TenantStartDates))=DAY(RZ$4)),IF((LOOKUP($F20,TenantNames,TenantEndDates)-RZ$4)&lt;=31,LOOKUP($F20,TenantNames,TenantTotalRevenues)-SUM($JA20:RY20),LOOKUP($F20,TenantNames,TenantMonthlyRents)),IF(AND((SUMIF($G$4:AHB$4,"&lt;"&amp;RZ$4,$G20:AHB20))&gt;SUMIFS(TransactionAmounts,TenantSources,$F20,'Filtered Data'!$C$2:$C23,"&lt;"&amp;RZ$4),RZ$4&lt;TODAY()),"Late","Occupied")),)))</f>
        <v/>
      </c>
      <c r="SA20" s="33" t="str">
        <f>IF(ISBLANK($F20),,IF(TODAY()=SA$4,"Today",IF(AND(LOOKUP($F20,TenantNames,TenantStartDates)&lt;=SA$4,LOOKUP($F20,TenantNames,TenantEndDates)&gt;=SA$4),IF(OR(AND(DAY(LOOKUP($F20,TenantNames,TenantStartDates))&gt;28,DAY(EOMONTH(SA$4,0))=28,DAY(SA$4)=28),AND(DAY(LOOKUP($F20,TenantNames,TenantStartDates))&gt;30,DAY(EOMONTH(SA$4,0))=30,DAY(SA$4)=30),DAY(LOOKUP($F20,TenantNames,TenantStartDates))=DAY(SA$4)),IF((LOOKUP($F20,TenantNames,TenantEndDates)-SA$4)&lt;=31,LOOKUP($F20,TenantNames,TenantTotalRevenues)-SUM($JA20:RZ20),LOOKUP($F20,TenantNames,TenantMonthlyRents)),IF(AND((SUMIF($G$4:AHB$4,"&lt;"&amp;SA$4,$G20:AHB20))&gt;SUMIFS(TransactionAmounts,TenantSources,$F20,'Filtered Data'!$C$2:$C23,"&lt;"&amp;SA$4),SA$4&lt;TODAY()),"Late","Occupied")),)))</f>
        <v/>
      </c>
      <c r="SB20" s="33" t="str">
        <f>IF(ISBLANK($F20),,IF(TODAY()=SB$4,"Today",IF(AND(LOOKUP($F20,TenantNames,TenantStartDates)&lt;=SB$4,LOOKUP($F20,TenantNames,TenantEndDates)&gt;=SB$4),IF(OR(AND(DAY(LOOKUP($F20,TenantNames,TenantStartDates))&gt;28,DAY(EOMONTH(SB$4,0))=28,DAY(SB$4)=28),AND(DAY(LOOKUP($F20,TenantNames,TenantStartDates))&gt;30,DAY(EOMONTH(SB$4,0))=30,DAY(SB$4)=30),DAY(LOOKUP($F20,TenantNames,TenantStartDates))=DAY(SB$4)),IF((LOOKUP($F20,TenantNames,TenantEndDates)-SB$4)&lt;=31,LOOKUP($F20,TenantNames,TenantTotalRevenues)-SUM($JA20:SA20),LOOKUP($F20,TenantNames,TenantMonthlyRents)),IF(AND((SUMIF($G$4:AHB$4,"&lt;"&amp;SB$4,$G20:AHB20))&gt;SUMIFS(TransactionAmounts,TenantSources,$F20,'Filtered Data'!$C$2:$C23,"&lt;"&amp;SB$4),SB$4&lt;TODAY()),"Late","Occupied")),)))</f>
        <v/>
      </c>
      <c r="SC20" s="33" t="str">
        <f>IF(ISBLANK($F20),,IF(TODAY()=SC$4,"Today",IF(AND(LOOKUP($F20,TenantNames,TenantStartDates)&lt;=SC$4,LOOKUP($F20,TenantNames,TenantEndDates)&gt;=SC$4),IF(OR(AND(DAY(LOOKUP($F20,TenantNames,TenantStartDates))&gt;28,DAY(EOMONTH(SC$4,0))=28,DAY(SC$4)=28),AND(DAY(LOOKUP($F20,TenantNames,TenantStartDates))&gt;30,DAY(EOMONTH(SC$4,0))=30,DAY(SC$4)=30),DAY(LOOKUP($F20,TenantNames,TenantStartDates))=DAY(SC$4)),IF((LOOKUP($F20,TenantNames,TenantEndDates)-SC$4)&lt;=31,LOOKUP($F20,TenantNames,TenantTotalRevenues)-SUM($JA20:SB20),LOOKUP($F20,TenantNames,TenantMonthlyRents)),IF(AND((SUMIF($G$4:AHB$4,"&lt;"&amp;SC$4,$G20:AHB20))&gt;SUMIFS(TransactionAmounts,TenantSources,$F20,'Filtered Data'!$C$2:$C23,"&lt;"&amp;SC$4),SC$4&lt;TODAY()),"Late","Occupied")),)))</f>
        <v/>
      </c>
      <c r="SD20" s="33" t="str">
        <f>IF(ISBLANK($F20),,IF(TODAY()=SD$4,"Today",IF(AND(LOOKUP($F20,TenantNames,TenantStartDates)&lt;=SD$4,LOOKUP($F20,TenantNames,TenantEndDates)&gt;=SD$4),IF(OR(AND(DAY(LOOKUP($F20,TenantNames,TenantStartDates))&gt;28,DAY(EOMONTH(SD$4,0))=28,DAY(SD$4)=28),AND(DAY(LOOKUP($F20,TenantNames,TenantStartDates))&gt;30,DAY(EOMONTH(SD$4,0))=30,DAY(SD$4)=30),DAY(LOOKUP($F20,TenantNames,TenantStartDates))=DAY(SD$4)),IF((LOOKUP($F20,TenantNames,TenantEndDates)-SD$4)&lt;=31,LOOKUP($F20,TenantNames,TenantTotalRevenues)-SUM($JA20:SC20),LOOKUP($F20,TenantNames,TenantMonthlyRents)),IF(AND((SUMIF($G$4:AHB$4,"&lt;"&amp;SD$4,$G20:AHB20))&gt;SUMIFS(TransactionAmounts,TenantSources,$F20,'Filtered Data'!$C$2:$C23,"&lt;"&amp;SD$4),SD$4&lt;TODAY()),"Late","Occupied")),)))</f>
        <v/>
      </c>
      <c r="SE20" s="33" t="str">
        <f>IF(ISBLANK($F20),,IF(TODAY()=SE$4,"Today",IF(AND(LOOKUP($F20,TenantNames,TenantStartDates)&lt;=SE$4,LOOKUP($F20,TenantNames,TenantEndDates)&gt;=SE$4),IF(OR(AND(DAY(LOOKUP($F20,TenantNames,TenantStartDates))&gt;28,DAY(EOMONTH(SE$4,0))=28,DAY(SE$4)=28),AND(DAY(LOOKUP($F20,TenantNames,TenantStartDates))&gt;30,DAY(EOMONTH(SE$4,0))=30,DAY(SE$4)=30),DAY(LOOKUP($F20,TenantNames,TenantStartDates))=DAY(SE$4)),IF((LOOKUP($F20,TenantNames,TenantEndDates)-SE$4)&lt;=31,LOOKUP($F20,TenantNames,TenantTotalRevenues)-SUM($JA20:SD20),LOOKUP($F20,TenantNames,TenantMonthlyRents)),IF(AND((SUMIF($G$4:AHB$4,"&lt;"&amp;SE$4,$G20:AHB20))&gt;SUMIFS(TransactionAmounts,TenantSources,$F20,'Filtered Data'!$C$2:$C23,"&lt;"&amp;SE$4),SE$4&lt;TODAY()),"Late","Occupied")),)))</f>
        <v/>
      </c>
      <c r="SF20" s="33" t="str">
        <f>IF(ISBLANK($F20),,IF(TODAY()=SF$4,"Today",IF(AND(LOOKUP($F20,TenantNames,TenantStartDates)&lt;=SF$4,LOOKUP($F20,TenantNames,TenantEndDates)&gt;=SF$4),IF(OR(AND(DAY(LOOKUP($F20,TenantNames,TenantStartDates))&gt;28,DAY(EOMONTH(SF$4,0))=28,DAY(SF$4)=28),AND(DAY(LOOKUP($F20,TenantNames,TenantStartDates))&gt;30,DAY(EOMONTH(SF$4,0))=30,DAY(SF$4)=30),DAY(LOOKUP($F20,TenantNames,TenantStartDates))=DAY(SF$4)),IF((LOOKUP($F20,TenantNames,TenantEndDates)-SF$4)&lt;=31,LOOKUP($F20,TenantNames,TenantTotalRevenues)-SUM($JA20:SE20),LOOKUP($F20,TenantNames,TenantMonthlyRents)),IF(AND((SUMIF($G$4:AHB$4,"&lt;"&amp;SF$4,$G20:AHB20))&gt;SUMIFS(TransactionAmounts,TenantSources,$F20,'Filtered Data'!$C$2:$C23,"&lt;"&amp;SF$4),SF$4&lt;TODAY()),"Late","Occupied")),)))</f>
        <v/>
      </c>
      <c r="SG20" s="33" t="str">
        <f>IF(ISBLANK($F20),,IF(TODAY()=SG$4,"Today",IF(AND(LOOKUP($F20,TenantNames,TenantStartDates)&lt;=SG$4,LOOKUP($F20,TenantNames,TenantEndDates)&gt;=SG$4),IF(OR(AND(DAY(LOOKUP($F20,TenantNames,TenantStartDates))&gt;28,DAY(EOMONTH(SG$4,0))=28,DAY(SG$4)=28),AND(DAY(LOOKUP($F20,TenantNames,TenantStartDates))&gt;30,DAY(EOMONTH(SG$4,0))=30,DAY(SG$4)=30),DAY(LOOKUP($F20,TenantNames,TenantStartDates))=DAY(SG$4)),IF((LOOKUP($F20,TenantNames,TenantEndDates)-SG$4)&lt;=31,LOOKUP($F20,TenantNames,TenantTotalRevenues)-SUM($JA20:SF20),LOOKUP($F20,TenantNames,TenantMonthlyRents)),IF(AND((SUMIF($G$4:AHB$4,"&lt;"&amp;SG$4,$G20:AHB20))&gt;SUMIFS(TransactionAmounts,TenantSources,$F20,'Filtered Data'!$C$2:$C23,"&lt;"&amp;SG$4),SG$4&lt;TODAY()),"Late","Occupied")),)))</f>
        <v/>
      </c>
      <c r="SH20" s="33" t="str">
        <f>IF(ISBLANK($F20),,IF(TODAY()=SH$4,"Today",IF(AND(LOOKUP($F20,TenantNames,TenantStartDates)&lt;=SH$4,LOOKUP($F20,TenantNames,TenantEndDates)&gt;=SH$4),IF(OR(AND(DAY(LOOKUP($F20,TenantNames,TenantStartDates))&gt;28,DAY(EOMONTH(SH$4,0))=28,DAY(SH$4)=28),AND(DAY(LOOKUP($F20,TenantNames,TenantStartDates))&gt;30,DAY(EOMONTH(SH$4,0))=30,DAY(SH$4)=30),DAY(LOOKUP($F20,TenantNames,TenantStartDates))=DAY(SH$4)),IF((LOOKUP($F20,TenantNames,TenantEndDates)-SH$4)&lt;=31,LOOKUP($F20,TenantNames,TenantTotalRevenues)-SUM($JA20:SG20),LOOKUP($F20,TenantNames,TenantMonthlyRents)),IF(AND((SUMIF($G$4:AHB$4,"&lt;"&amp;SH$4,$G20:AHB20))&gt;SUMIFS(TransactionAmounts,TenantSources,$F20,'Filtered Data'!$C$2:$C23,"&lt;"&amp;SH$4),SH$4&lt;TODAY()),"Late","Occupied")),)))</f>
        <v/>
      </c>
      <c r="SI20" s="33" t="str">
        <f>IF(ISBLANK($F20),,IF(TODAY()=SI$4,"Today",IF(AND(LOOKUP($F20,TenantNames,TenantStartDates)&lt;=SI$4,LOOKUP($F20,TenantNames,TenantEndDates)&gt;=SI$4),IF(OR(AND(DAY(LOOKUP($F20,TenantNames,TenantStartDates))&gt;28,DAY(EOMONTH(SI$4,0))=28,DAY(SI$4)=28),AND(DAY(LOOKUP($F20,TenantNames,TenantStartDates))&gt;30,DAY(EOMONTH(SI$4,0))=30,DAY(SI$4)=30),DAY(LOOKUP($F20,TenantNames,TenantStartDates))=DAY(SI$4)),IF((LOOKUP($F20,TenantNames,TenantEndDates)-SI$4)&lt;=31,LOOKUP($F20,TenantNames,TenantTotalRevenues)-SUM($JA20:SH20),LOOKUP($F20,TenantNames,TenantMonthlyRents)),IF(AND((SUMIF($G$4:AHB$4,"&lt;"&amp;SI$4,$G20:AHB20))&gt;SUMIFS(TransactionAmounts,TenantSources,$F20,'Filtered Data'!$C$2:$C23,"&lt;"&amp;SI$4),SI$4&lt;TODAY()),"Late","Occupied")),)))</f>
        <v/>
      </c>
      <c r="SJ20" s="33" t="str">
        <f>IF(ISBLANK($F20),,IF(TODAY()=SJ$4,"Today",IF(AND(LOOKUP($F20,TenantNames,TenantStartDates)&lt;=SJ$4,LOOKUP($F20,TenantNames,TenantEndDates)&gt;=SJ$4),IF(OR(AND(DAY(LOOKUP($F20,TenantNames,TenantStartDates))&gt;28,DAY(EOMONTH(SJ$4,0))=28,DAY(SJ$4)=28),AND(DAY(LOOKUP($F20,TenantNames,TenantStartDates))&gt;30,DAY(EOMONTH(SJ$4,0))=30,DAY(SJ$4)=30),DAY(LOOKUP($F20,TenantNames,TenantStartDates))=DAY(SJ$4)),IF((LOOKUP($F20,TenantNames,TenantEndDates)-SJ$4)&lt;=31,LOOKUP($F20,TenantNames,TenantTotalRevenues)-SUM($JA20:SI20),LOOKUP($F20,TenantNames,TenantMonthlyRents)),IF(AND((SUMIF($G$4:AHB$4,"&lt;"&amp;SJ$4,$G20:AHB20))&gt;SUMIFS(TransactionAmounts,TenantSources,$F20,'Filtered Data'!$C$2:$C23,"&lt;"&amp;SJ$4),SJ$4&lt;TODAY()),"Late","Occupied")),)))</f>
        <v/>
      </c>
      <c r="SK20" s="33" t="str">
        <f>IF(ISBLANK($F20),,IF(TODAY()=SK$4,"Today",IF(AND(LOOKUP($F20,TenantNames,TenantStartDates)&lt;=SK$4,LOOKUP($F20,TenantNames,TenantEndDates)&gt;=SK$4),IF(OR(AND(DAY(LOOKUP($F20,TenantNames,TenantStartDates))&gt;28,DAY(EOMONTH(SK$4,0))=28,DAY(SK$4)=28),AND(DAY(LOOKUP($F20,TenantNames,TenantStartDates))&gt;30,DAY(EOMONTH(SK$4,0))=30,DAY(SK$4)=30),DAY(LOOKUP($F20,TenantNames,TenantStartDates))=DAY(SK$4)),IF((LOOKUP($F20,TenantNames,TenantEndDates)-SK$4)&lt;=31,LOOKUP($F20,TenantNames,TenantTotalRevenues)-SUM($JA20:SJ20),LOOKUP($F20,TenantNames,TenantMonthlyRents)),IF(AND((SUMIF($G$4:AHB$4,"&lt;"&amp;SK$4,$G20:AHB20))&gt;SUMIFS(TransactionAmounts,TenantSources,$F20,'Filtered Data'!$C$2:$C23,"&lt;"&amp;SK$4),SK$4&lt;TODAY()),"Late","Occupied")),)))</f>
        <v/>
      </c>
      <c r="SL20" s="33" t="str">
        <f>IF(ISBLANK($F20),,IF(TODAY()=SL$4,"Today",IF(AND(LOOKUP($F20,TenantNames,TenantStartDates)&lt;=SL$4,LOOKUP($F20,TenantNames,TenantEndDates)&gt;=SL$4),IF(OR(AND(DAY(LOOKUP($F20,TenantNames,TenantStartDates))&gt;28,DAY(EOMONTH(SL$4,0))=28,DAY(SL$4)=28),AND(DAY(LOOKUP($F20,TenantNames,TenantStartDates))&gt;30,DAY(EOMONTH(SL$4,0))=30,DAY(SL$4)=30),DAY(LOOKUP($F20,TenantNames,TenantStartDates))=DAY(SL$4)),IF((LOOKUP($F20,TenantNames,TenantEndDates)-SL$4)&lt;=31,LOOKUP($F20,TenantNames,TenantTotalRevenues)-SUM($JA20:SK20),LOOKUP($F20,TenantNames,TenantMonthlyRents)),IF(AND((SUMIF($G$4:AHB$4,"&lt;"&amp;SL$4,$G20:AHB20))&gt;SUMIFS(TransactionAmounts,TenantSources,$F20,'Filtered Data'!$C$2:$C23,"&lt;"&amp;SL$4),SL$4&lt;TODAY()),"Late","Occupied")),)))</f>
        <v/>
      </c>
      <c r="SM20" s="33" t="str">
        <f>IF(ISBLANK($F20),,IF(TODAY()=SM$4,"Today",IF(AND(LOOKUP($F20,TenantNames,TenantStartDates)&lt;=SM$4,LOOKUP($F20,TenantNames,TenantEndDates)&gt;=SM$4),IF(OR(AND(DAY(LOOKUP($F20,TenantNames,TenantStartDates))&gt;28,DAY(EOMONTH(SM$4,0))=28,DAY(SM$4)=28),AND(DAY(LOOKUP($F20,TenantNames,TenantStartDates))&gt;30,DAY(EOMONTH(SM$4,0))=30,DAY(SM$4)=30),DAY(LOOKUP($F20,TenantNames,TenantStartDates))=DAY(SM$4)),IF((LOOKUP($F20,TenantNames,TenantEndDates)-SM$4)&lt;=31,LOOKUP($F20,TenantNames,TenantTotalRevenues)-SUM($JA20:SL20),LOOKUP($F20,TenantNames,TenantMonthlyRents)),IF(AND((SUMIF($G$4:AHB$4,"&lt;"&amp;SM$4,$G20:AHB20))&gt;SUMIFS(TransactionAmounts,TenantSources,$F20,'Filtered Data'!$C$2:$C23,"&lt;"&amp;SM$4),SM$4&lt;TODAY()),"Late","Occupied")),)))</f>
        <v/>
      </c>
      <c r="SN20" s="33" t="str">
        <f>IF(ISBLANK($F20),,IF(TODAY()=SN$4,"Today",IF(AND(LOOKUP($F20,TenantNames,TenantStartDates)&lt;=SN$4,LOOKUP($F20,TenantNames,TenantEndDates)&gt;=SN$4),IF(OR(AND(DAY(LOOKUP($F20,TenantNames,TenantStartDates))&gt;28,DAY(EOMONTH(SN$4,0))=28,DAY(SN$4)=28),AND(DAY(LOOKUP($F20,TenantNames,TenantStartDates))&gt;30,DAY(EOMONTH(SN$4,0))=30,DAY(SN$4)=30),DAY(LOOKUP($F20,TenantNames,TenantStartDates))=DAY(SN$4)),IF((LOOKUP($F20,TenantNames,TenantEndDates)-SN$4)&lt;=31,LOOKUP($F20,TenantNames,TenantTotalRevenues)-SUM($JA20:SM20),LOOKUP($F20,TenantNames,TenantMonthlyRents)),IF(AND((SUMIF($G$4:AHB$4,"&lt;"&amp;SN$4,$G20:AHB20))&gt;SUMIFS(TransactionAmounts,TenantSources,$F20,'Filtered Data'!$C$2:$C23,"&lt;"&amp;SN$4),SN$4&lt;TODAY()),"Late","Occupied")),)))</f>
        <v/>
      </c>
      <c r="SO20" s="33" t="str">
        <f>IF(ISBLANK($F20),,IF(TODAY()=SO$4,"Today",IF(AND(LOOKUP($F20,TenantNames,TenantStartDates)&lt;=SO$4,LOOKUP($F20,TenantNames,TenantEndDates)&gt;=SO$4),IF(OR(AND(DAY(LOOKUP($F20,TenantNames,TenantStartDates))&gt;28,DAY(EOMONTH(SO$4,0))=28,DAY(SO$4)=28),AND(DAY(LOOKUP($F20,TenantNames,TenantStartDates))&gt;30,DAY(EOMONTH(SO$4,0))=30,DAY(SO$4)=30),DAY(LOOKUP($F20,TenantNames,TenantStartDates))=DAY(SO$4)),IF((LOOKUP($F20,TenantNames,TenantEndDates)-SO$4)&lt;=31,LOOKUP($F20,TenantNames,TenantTotalRevenues)-SUM($JA20:SN20),LOOKUP($F20,TenantNames,TenantMonthlyRents)),IF(AND((SUMIF($G$4:AHB$4,"&lt;"&amp;SO$4,$G20:AHB20))&gt;SUMIFS(TransactionAmounts,TenantSources,$F20,'Filtered Data'!$C$2:$C23,"&lt;"&amp;SO$4),SO$4&lt;TODAY()),"Late","Occupied")),)))</f>
        <v/>
      </c>
      <c r="SP20" s="33" t="str">
        <f>IF(ISBLANK($F20),,IF(TODAY()=SP$4,"Today",IF(AND(LOOKUP($F20,TenantNames,TenantStartDates)&lt;=SP$4,LOOKUP($F20,TenantNames,TenantEndDates)&gt;=SP$4),IF(OR(AND(DAY(LOOKUP($F20,TenantNames,TenantStartDates))&gt;28,DAY(EOMONTH(SP$4,0))=28,DAY(SP$4)=28),AND(DAY(LOOKUP($F20,TenantNames,TenantStartDates))&gt;30,DAY(EOMONTH(SP$4,0))=30,DAY(SP$4)=30),DAY(LOOKUP($F20,TenantNames,TenantStartDates))=DAY(SP$4)),IF((LOOKUP($F20,TenantNames,TenantEndDates)-SP$4)&lt;=31,LOOKUP($F20,TenantNames,TenantTotalRevenues)-SUM($JA20:SO20),LOOKUP($F20,TenantNames,TenantMonthlyRents)),IF(AND((SUMIF($G$4:AHB$4,"&lt;"&amp;SP$4,$G20:AHB20))&gt;SUMIFS(TransactionAmounts,TenantSources,$F20,'Filtered Data'!$C$2:$C23,"&lt;"&amp;SP$4),SP$4&lt;TODAY()),"Late","Occupied")),)))</f>
        <v/>
      </c>
      <c r="SQ20" s="33" t="str">
        <f>IF(ISBLANK($F20),,IF(TODAY()=SQ$4,"Today",IF(AND(LOOKUP($F20,TenantNames,TenantStartDates)&lt;=SQ$4,LOOKUP($F20,TenantNames,TenantEndDates)&gt;=SQ$4),IF(OR(AND(DAY(LOOKUP($F20,TenantNames,TenantStartDates))&gt;28,DAY(EOMONTH(SQ$4,0))=28,DAY(SQ$4)=28),AND(DAY(LOOKUP($F20,TenantNames,TenantStartDates))&gt;30,DAY(EOMONTH(SQ$4,0))=30,DAY(SQ$4)=30),DAY(LOOKUP($F20,TenantNames,TenantStartDates))=DAY(SQ$4)),IF((LOOKUP($F20,TenantNames,TenantEndDates)-SQ$4)&lt;=31,LOOKUP($F20,TenantNames,TenantTotalRevenues)-SUM($JA20:SP20),LOOKUP($F20,TenantNames,TenantMonthlyRents)),IF(AND((SUMIF($G$4:AHB$4,"&lt;"&amp;SQ$4,$G20:AHB20))&gt;SUMIFS(TransactionAmounts,TenantSources,$F20,'Filtered Data'!$C$2:$C23,"&lt;"&amp;SQ$4),SQ$4&lt;TODAY()),"Late","Occupied")),)))</f>
        <v/>
      </c>
      <c r="SR20" s="33" t="str">
        <f>IF(ISBLANK($F20),,IF(TODAY()=SR$4,"Today",IF(AND(LOOKUP($F20,TenantNames,TenantStartDates)&lt;=SR$4,LOOKUP($F20,TenantNames,TenantEndDates)&gt;=SR$4),IF(OR(AND(DAY(LOOKUP($F20,TenantNames,TenantStartDates))&gt;28,DAY(EOMONTH(SR$4,0))=28,DAY(SR$4)=28),AND(DAY(LOOKUP($F20,TenantNames,TenantStartDates))&gt;30,DAY(EOMONTH(SR$4,0))=30,DAY(SR$4)=30),DAY(LOOKUP($F20,TenantNames,TenantStartDates))=DAY(SR$4)),IF((LOOKUP($F20,TenantNames,TenantEndDates)-SR$4)&lt;=31,LOOKUP($F20,TenantNames,TenantTotalRevenues)-SUM($JA20:SQ20),LOOKUP($F20,TenantNames,TenantMonthlyRents)),IF(AND((SUMIF($G$4:AHB$4,"&lt;"&amp;SR$4,$G20:AHB20))&gt;SUMIFS(TransactionAmounts,TenantSources,$F20,'Filtered Data'!$C$2:$C23,"&lt;"&amp;SR$4),SR$4&lt;TODAY()),"Late","Occupied")),)))</f>
        <v/>
      </c>
      <c r="SS20" s="33" t="str">
        <f>IF(ISBLANK($F20),,IF(TODAY()=SS$4,"Today",IF(AND(LOOKUP($F20,TenantNames,TenantStartDates)&lt;=SS$4,LOOKUP($F20,TenantNames,TenantEndDates)&gt;=SS$4),IF(OR(AND(DAY(LOOKUP($F20,TenantNames,TenantStartDates))&gt;28,DAY(EOMONTH(SS$4,0))=28,DAY(SS$4)=28),AND(DAY(LOOKUP($F20,TenantNames,TenantStartDates))&gt;30,DAY(EOMONTH(SS$4,0))=30,DAY(SS$4)=30),DAY(LOOKUP($F20,TenantNames,TenantStartDates))=DAY(SS$4)),IF((LOOKUP($F20,TenantNames,TenantEndDates)-SS$4)&lt;=31,LOOKUP($F20,TenantNames,TenantTotalRevenues)-SUM($JA20:SR20),LOOKUP($F20,TenantNames,TenantMonthlyRents)),IF(AND((SUMIF($G$4:AHB$4,"&lt;"&amp;SS$4,$G20:AHB20))&gt;SUMIFS(TransactionAmounts,TenantSources,$F20,'Filtered Data'!$C$2:$C23,"&lt;"&amp;SS$4),SS$4&lt;TODAY()),"Late","Occupied")),)))</f>
        <v/>
      </c>
      <c r="ST20" s="33" t="str">
        <f>IF(ISBLANK($F20),,IF(TODAY()=ST$4,"Today",IF(AND(LOOKUP($F20,TenantNames,TenantStartDates)&lt;=ST$4,LOOKUP($F20,TenantNames,TenantEndDates)&gt;=ST$4),IF(OR(AND(DAY(LOOKUP($F20,TenantNames,TenantStartDates))&gt;28,DAY(EOMONTH(ST$4,0))=28,DAY(ST$4)=28),AND(DAY(LOOKUP($F20,TenantNames,TenantStartDates))&gt;30,DAY(EOMONTH(ST$4,0))=30,DAY(ST$4)=30),DAY(LOOKUP($F20,TenantNames,TenantStartDates))=DAY(ST$4)),IF((LOOKUP($F20,TenantNames,TenantEndDates)-ST$4)&lt;=31,LOOKUP($F20,TenantNames,TenantTotalRevenues)-SUM($JA20:SS20),LOOKUP($F20,TenantNames,TenantMonthlyRents)),IF(AND((SUMIF($G$4:AHB$4,"&lt;"&amp;ST$4,$G20:AHB20))&gt;SUMIFS(TransactionAmounts,TenantSources,$F20,'Filtered Data'!$C$2:$C23,"&lt;"&amp;ST$4),ST$4&lt;TODAY()),"Late","Occupied")),)))</f>
        <v/>
      </c>
      <c r="SU20" s="33" t="str">
        <f>IF(ISBLANK($F20),,IF(TODAY()=SU$4,"Today",IF(AND(LOOKUP($F20,TenantNames,TenantStartDates)&lt;=SU$4,LOOKUP($F20,TenantNames,TenantEndDates)&gt;=SU$4),IF(OR(AND(DAY(LOOKUP($F20,TenantNames,TenantStartDates))&gt;28,DAY(EOMONTH(SU$4,0))=28,DAY(SU$4)=28),AND(DAY(LOOKUP($F20,TenantNames,TenantStartDates))&gt;30,DAY(EOMONTH(SU$4,0))=30,DAY(SU$4)=30),DAY(LOOKUP($F20,TenantNames,TenantStartDates))=DAY(SU$4)),IF((LOOKUP($F20,TenantNames,TenantEndDates)-SU$4)&lt;=31,LOOKUP($F20,TenantNames,TenantTotalRevenues)-SUM($JA20:ST20),LOOKUP($F20,TenantNames,TenantMonthlyRents)),IF(AND((SUMIF($G$4:AHB$4,"&lt;"&amp;SU$4,$G20:AHB20))&gt;SUMIFS(TransactionAmounts,TenantSources,$F20,'Filtered Data'!$C$2:$C23,"&lt;"&amp;SU$4),SU$4&lt;TODAY()),"Late","Occupied")),)))</f>
        <v/>
      </c>
      <c r="SV20" s="33" t="str">
        <f>IF(ISBLANK($F20),,IF(TODAY()=SV$4,"Today",IF(AND(LOOKUP($F20,TenantNames,TenantStartDates)&lt;=SV$4,LOOKUP($F20,TenantNames,TenantEndDates)&gt;=SV$4),IF(OR(AND(DAY(LOOKUP($F20,TenantNames,TenantStartDates))&gt;28,DAY(EOMONTH(SV$4,0))=28,DAY(SV$4)=28),AND(DAY(LOOKUP($F20,TenantNames,TenantStartDates))&gt;30,DAY(EOMONTH(SV$4,0))=30,DAY(SV$4)=30),DAY(LOOKUP($F20,TenantNames,TenantStartDates))=DAY(SV$4)),IF((LOOKUP($F20,TenantNames,TenantEndDates)-SV$4)&lt;=31,LOOKUP($F20,TenantNames,TenantTotalRevenues)-SUM($JA20:SU20),LOOKUP($F20,TenantNames,TenantMonthlyRents)),IF(AND((SUMIF($G$4:AHB$4,"&lt;"&amp;SV$4,$G20:AHB20))&gt;SUMIFS(TransactionAmounts,TenantSources,$F20,'Filtered Data'!$C$2:$C23,"&lt;"&amp;SV$4),SV$4&lt;TODAY()),"Late","Occupied")),)))</f>
        <v/>
      </c>
      <c r="SW20" s="33" t="str">
        <f>IF(ISBLANK($F20),,IF(TODAY()=SW$4,"Today",IF(AND(LOOKUP($F20,TenantNames,TenantStartDates)&lt;=SW$4,LOOKUP($F20,TenantNames,TenantEndDates)&gt;=SW$4),IF(OR(AND(DAY(LOOKUP($F20,TenantNames,TenantStartDates))&gt;28,DAY(EOMONTH(SW$4,0))=28,DAY(SW$4)=28),AND(DAY(LOOKUP($F20,TenantNames,TenantStartDates))&gt;30,DAY(EOMONTH(SW$4,0))=30,DAY(SW$4)=30),DAY(LOOKUP($F20,TenantNames,TenantStartDates))=DAY(SW$4)),IF((LOOKUP($F20,TenantNames,TenantEndDates)-SW$4)&lt;=31,LOOKUP($F20,TenantNames,TenantTotalRevenues)-SUM($JA20:SV20),LOOKUP($F20,TenantNames,TenantMonthlyRents)),IF(AND((SUMIF($G$4:AHB$4,"&lt;"&amp;SW$4,$G20:AHB20))&gt;SUMIFS(TransactionAmounts,TenantSources,$F20,'Filtered Data'!$C$2:$C23,"&lt;"&amp;SW$4),SW$4&lt;TODAY()),"Late","Occupied")),)))</f>
        <v/>
      </c>
      <c r="SX20" s="33" t="str">
        <f>IF(ISBLANK($F20),,IF(TODAY()=SX$4,"Today",IF(AND(LOOKUP($F20,TenantNames,TenantStartDates)&lt;=SX$4,LOOKUP($F20,TenantNames,TenantEndDates)&gt;=SX$4),IF(OR(AND(DAY(LOOKUP($F20,TenantNames,TenantStartDates))&gt;28,DAY(EOMONTH(SX$4,0))=28,DAY(SX$4)=28),AND(DAY(LOOKUP($F20,TenantNames,TenantStartDates))&gt;30,DAY(EOMONTH(SX$4,0))=30,DAY(SX$4)=30),DAY(LOOKUP($F20,TenantNames,TenantStartDates))=DAY(SX$4)),IF((LOOKUP($F20,TenantNames,TenantEndDates)-SX$4)&lt;=31,LOOKUP($F20,TenantNames,TenantTotalRevenues)-SUM($JA20:SW20),LOOKUP($F20,TenantNames,TenantMonthlyRents)),IF(AND((SUMIF($G$4:AHB$4,"&lt;"&amp;SX$4,$G20:AHB20))&gt;SUMIFS(TransactionAmounts,TenantSources,$F20,'Filtered Data'!$C$2:$C23,"&lt;"&amp;SX$4),SX$4&lt;TODAY()),"Late","Occupied")),)))</f>
        <v/>
      </c>
      <c r="SY20" s="33" t="str">
        <f>IF(ISBLANK($F20),,IF(TODAY()=SY$4,"Today",IF(AND(LOOKUP($F20,TenantNames,TenantStartDates)&lt;=SY$4,LOOKUP($F20,TenantNames,TenantEndDates)&gt;=SY$4),IF(OR(AND(DAY(LOOKUP($F20,TenantNames,TenantStartDates))&gt;28,DAY(EOMONTH(SY$4,0))=28,DAY(SY$4)=28),AND(DAY(LOOKUP($F20,TenantNames,TenantStartDates))&gt;30,DAY(EOMONTH(SY$4,0))=30,DAY(SY$4)=30),DAY(LOOKUP($F20,TenantNames,TenantStartDates))=DAY(SY$4)),IF((LOOKUP($F20,TenantNames,TenantEndDates)-SY$4)&lt;=31,LOOKUP($F20,TenantNames,TenantTotalRevenues)-SUM($JA20:SX20),LOOKUP($F20,TenantNames,TenantMonthlyRents)),IF(AND((SUMIF($G$4:AHB$4,"&lt;"&amp;SY$4,$G20:AHB20))&gt;SUMIFS(TransactionAmounts,TenantSources,$F20,'Filtered Data'!$C$2:$C23,"&lt;"&amp;SY$4),SY$4&lt;TODAY()),"Late","Occupied")),)))</f>
        <v/>
      </c>
      <c r="SZ20" s="33" t="str">
        <f>IF(ISBLANK($F20),,IF(TODAY()=SZ$4,"Today",IF(AND(LOOKUP($F20,TenantNames,TenantStartDates)&lt;=SZ$4,LOOKUP($F20,TenantNames,TenantEndDates)&gt;=SZ$4),IF(OR(AND(DAY(LOOKUP($F20,TenantNames,TenantStartDates))&gt;28,DAY(EOMONTH(SZ$4,0))=28,DAY(SZ$4)=28),AND(DAY(LOOKUP($F20,TenantNames,TenantStartDates))&gt;30,DAY(EOMONTH(SZ$4,0))=30,DAY(SZ$4)=30),DAY(LOOKUP($F20,TenantNames,TenantStartDates))=DAY(SZ$4)),IF((LOOKUP($F20,TenantNames,TenantEndDates)-SZ$4)&lt;=31,LOOKUP($F20,TenantNames,TenantTotalRevenues)-SUM($JA20:SY20),LOOKUP($F20,TenantNames,TenantMonthlyRents)),IF(AND((SUMIF($G$4:AHB$4,"&lt;"&amp;SZ$4,$G20:AHB20))&gt;SUMIFS(TransactionAmounts,TenantSources,$F20,'Filtered Data'!$C$2:$C23,"&lt;"&amp;SZ$4),SZ$4&lt;TODAY()),"Late","Occupied")),)))</f>
        <v/>
      </c>
      <c r="TA20" s="33" t="str">
        <f>IF(ISBLANK($F20),,IF(TODAY()=TA$4,"Today",IF(AND(LOOKUP($F20,TenantNames,TenantStartDates)&lt;=TA$4,LOOKUP($F20,TenantNames,TenantEndDates)&gt;=TA$4),IF(OR(AND(DAY(LOOKUP($F20,TenantNames,TenantStartDates))&gt;28,DAY(EOMONTH(TA$4,0))=28,DAY(TA$4)=28),AND(DAY(LOOKUP($F20,TenantNames,TenantStartDates))&gt;30,DAY(EOMONTH(TA$4,0))=30,DAY(TA$4)=30),DAY(LOOKUP($F20,TenantNames,TenantStartDates))=DAY(TA$4)),IF((LOOKUP($F20,TenantNames,TenantEndDates)-TA$4)&lt;=31,LOOKUP($F20,TenantNames,TenantTotalRevenues)-SUM($JA20:SZ20),LOOKUP($F20,TenantNames,TenantMonthlyRents)),IF(AND((SUMIF($G$4:AHB$4,"&lt;"&amp;TA$4,$G20:AHB20))&gt;SUMIFS(TransactionAmounts,TenantSources,$F20,'Filtered Data'!$C$2:$C23,"&lt;"&amp;TA$4),TA$4&lt;TODAY()),"Late","Occupied")),)))</f>
        <v/>
      </c>
      <c r="TB20" s="33" t="str">
        <f>IF(ISBLANK($F20),,IF(TODAY()=TB$4,"Today",IF(AND(LOOKUP($F20,TenantNames,TenantStartDates)&lt;=TB$4,LOOKUP($F20,TenantNames,TenantEndDates)&gt;=TB$4),IF(OR(AND(DAY(LOOKUP($F20,TenantNames,TenantStartDates))&gt;28,DAY(EOMONTH(TB$4,0))=28,DAY(TB$4)=28),AND(DAY(LOOKUP($F20,TenantNames,TenantStartDates))&gt;30,DAY(EOMONTH(TB$4,0))=30,DAY(TB$4)=30),DAY(LOOKUP($F20,TenantNames,TenantStartDates))=DAY(TB$4)),IF((LOOKUP($F20,TenantNames,TenantEndDates)-TB$4)&lt;=31,LOOKUP($F20,TenantNames,TenantTotalRevenues)-SUM($JA20:TA20),LOOKUP($F20,TenantNames,TenantMonthlyRents)),IF(AND((SUMIF($G$4:AHB$4,"&lt;"&amp;TB$4,$G20:AHB20))&gt;SUMIFS(TransactionAmounts,TenantSources,$F20,'Filtered Data'!$C$2:$C23,"&lt;"&amp;TB$4),TB$4&lt;TODAY()),"Late","Occupied")),)))</f>
        <v/>
      </c>
      <c r="TC20" s="33" t="str">
        <f>IF(ISBLANK($F20),,IF(TODAY()=TC$4,"Today",IF(AND(LOOKUP($F20,TenantNames,TenantStartDates)&lt;=TC$4,LOOKUP($F20,TenantNames,TenantEndDates)&gt;=TC$4),IF(OR(AND(DAY(LOOKUP($F20,TenantNames,TenantStartDates))&gt;28,DAY(EOMONTH(TC$4,0))=28,DAY(TC$4)=28),AND(DAY(LOOKUP($F20,TenantNames,TenantStartDates))&gt;30,DAY(EOMONTH(TC$4,0))=30,DAY(TC$4)=30),DAY(LOOKUP($F20,TenantNames,TenantStartDates))=DAY(TC$4)),IF((LOOKUP($F20,TenantNames,TenantEndDates)-TC$4)&lt;=31,LOOKUP($F20,TenantNames,TenantTotalRevenues)-SUM($JA20:TB20),LOOKUP($F20,TenantNames,TenantMonthlyRents)),IF(AND((SUMIF($G$4:AHB$4,"&lt;"&amp;TC$4,$G20:AHB20))&gt;SUMIFS(TransactionAmounts,TenantSources,$F20,'Filtered Data'!$C$2:$C23,"&lt;"&amp;TC$4),TC$4&lt;TODAY()),"Late","Occupied")),)))</f>
        <v/>
      </c>
      <c r="TD20" s="33" t="str">
        <f>IF(ISBLANK($F20),,IF(TODAY()=TD$4,"Today",IF(AND(LOOKUP($F20,TenantNames,TenantStartDates)&lt;=TD$4,LOOKUP($F20,TenantNames,TenantEndDates)&gt;=TD$4),IF(OR(AND(DAY(LOOKUP($F20,TenantNames,TenantStartDates))&gt;28,DAY(EOMONTH(TD$4,0))=28,DAY(TD$4)=28),AND(DAY(LOOKUP($F20,TenantNames,TenantStartDates))&gt;30,DAY(EOMONTH(TD$4,0))=30,DAY(TD$4)=30),DAY(LOOKUP($F20,TenantNames,TenantStartDates))=DAY(TD$4)),IF((LOOKUP($F20,TenantNames,TenantEndDates)-TD$4)&lt;=31,LOOKUP($F20,TenantNames,TenantTotalRevenues)-SUM($JA20:TC20),LOOKUP($F20,TenantNames,TenantMonthlyRents)),IF(AND((SUMIF($G$4:AHB$4,"&lt;"&amp;TD$4,$G20:AHB20))&gt;SUMIFS(TransactionAmounts,TenantSources,$F20,'Filtered Data'!$C$2:$C23,"&lt;"&amp;TD$4),TD$4&lt;TODAY()),"Late","Occupied")),)))</f>
        <v/>
      </c>
      <c r="TE20" s="33" t="str">
        <f>IF(ISBLANK($F20),,IF(TODAY()=TE$4,"Today",IF(AND(LOOKUP($F20,TenantNames,TenantStartDates)&lt;=TE$4,LOOKUP($F20,TenantNames,TenantEndDates)&gt;=TE$4),IF(OR(AND(DAY(LOOKUP($F20,TenantNames,TenantStartDates))&gt;28,DAY(EOMONTH(TE$4,0))=28,DAY(TE$4)=28),AND(DAY(LOOKUP($F20,TenantNames,TenantStartDates))&gt;30,DAY(EOMONTH(TE$4,0))=30,DAY(TE$4)=30),DAY(LOOKUP($F20,TenantNames,TenantStartDates))=DAY(TE$4)),IF((LOOKUP($F20,TenantNames,TenantEndDates)-TE$4)&lt;=31,LOOKUP($F20,TenantNames,TenantTotalRevenues)-SUM($JA20:TD20),LOOKUP($F20,TenantNames,TenantMonthlyRents)),IF(AND((SUMIF($G$4:AHB$4,"&lt;"&amp;TE$4,$G20:AHB20))&gt;SUMIFS(TransactionAmounts,TenantSources,$F20,'Filtered Data'!$C$2:$C23,"&lt;"&amp;TE$4),TE$4&lt;TODAY()),"Late","Occupied")),)))</f>
        <v/>
      </c>
      <c r="TF20" s="33" t="str">
        <f>IF(ISBLANK($F20),,IF(TODAY()=TF$4,"Today",IF(AND(LOOKUP($F20,TenantNames,TenantStartDates)&lt;=TF$4,LOOKUP($F20,TenantNames,TenantEndDates)&gt;=TF$4),IF(OR(AND(DAY(LOOKUP($F20,TenantNames,TenantStartDates))&gt;28,DAY(EOMONTH(TF$4,0))=28,DAY(TF$4)=28),AND(DAY(LOOKUP($F20,TenantNames,TenantStartDates))&gt;30,DAY(EOMONTH(TF$4,0))=30,DAY(TF$4)=30),DAY(LOOKUP($F20,TenantNames,TenantStartDates))=DAY(TF$4)),IF((LOOKUP($F20,TenantNames,TenantEndDates)-TF$4)&lt;=31,LOOKUP($F20,TenantNames,TenantTotalRevenues)-SUM($JA20:TE20),LOOKUP($F20,TenantNames,TenantMonthlyRents)),IF(AND((SUMIF($G$4:AHB$4,"&lt;"&amp;TF$4,$G20:AHB20))&gt;SUMIFS(TransactionAmounts,TenantSources,$F20,'Filtered Data'!$C$2:$C23,"&lt;"&amp;TF$4),TF$4&lt;TODAY()),"Late","Occupied")),)))</f>
        <v/>
      </c>
      <c r="TG20" s="33" t="str">
        <f>IF(ISBLANK($F20),,IF(TODAY()=TG$4,"Today",IF(AND(LOOKUP($F20,TenantNames,TenantStartDates)&lt;=TG$4,LOOKUP($F20,TenantNames,TenantEndDates)&gt;=TG$4),IF(OR(AND(DAY(LOOKUP($F20,TenantNames,TenantStartDates))&gt;28,DAY(EOMONTH(TG$4,0))=28,DAY(TG$4)=28),AND(DAY(LOOKUP($F20,TenantNames,TenantStartDates))&gt;30,DAY(EOMONTH(TG$4,0))=30,DAY(TG$4)=30),DAY(LOOKUP($F20,TenantNames,TenantStartDates))=DAY(TG$4)),IF((LOOKUP($F20,TenantNames,TenantEndDates)-TG$4)&lt;=31,LOOKUP($F20,TenantNames,TenantTotalRevenues)-SUM($JA20:TF20),LOOKUP($F20,TenantNames,TenantMonthlyRents)),IF(AND((SUMIF($G$4:AHB$4,"&lt;"&amp;TG$4,$G20:AHB20))&gt;SUMIFS(TransactionAmounts,TenantSources,$F20,'Filtered Data'!$C$2:$C23,"&lt;"&amp;TG$4),TG$4&lt;TODAY()),"Late","Occupied")),)))</f>
        <v/>
      </c>
      <c r="TH20" s="33" t="str">
        <f>IF(ISBLANK($F20),,IF(TODAY()=TH$4,"Today",IF(AND(LOOKUP($F20,TenantNames,TenantStartDates)&lt;=TH$4,LOOKUP($F20,TenantNames,TenantEndDates)&gt;=TH$4),IF(OR(AND(DAY(LOOKUP($F20,TenantNames,TenantStartDates))&gt;28,DAY(EOMONTH(TH$4,0))=28,DAY(TH$4)=28),AND(DAY(LOOKUP($F20,TenantNames,TenantStartDates))&gt;30,DAY(EOMONTH(TH$4,0))=30,DAY(TH$4)=30),DAY(LOOKUP($F20,TenantNames,TenantStartDates))=DAY(TH$4)),IF((LOOKUP($F20,TenantNames,TenantEndDates)-TH$4)&lt;=31,LOOKUP($F20,TenantNames,TenantTotalRevenues)-SUM($JA20:TG20),LOOKUP($F20,TenantNames,TenantMonthlyRents)),IF(AND((SUMIF($G$4:AHB$4,"&lt;"&amp;TH$4,$G20:AHB20))&gt;SUMIFS(TransactionAmounts,TenantSources,$F20,'Filtered Data'!$C$2:$C23,"&lt;"&amp;TH$4),TH$4&lt;TODAY()),"Late","Occupied")),)))</f>
        <v/>
      </c>
      <c r="TI20" s="33" t="str">
        <f>IF(ISBLANK($F20),,IF(TODAY()=TI$4,"Today",IF(AND(LOOKUP($F20,TenantNames,TenantStartDates)&lt;=TI$4,LOOKUP($F20,TenantNames,TenantEndDates)&gt;=TI$4),IF(OR(AND(DAY(LOOKUP($F20,TenantNames,TenantStartDates))&gt;28,DAY(EOMONTH(TI$4,0))=28,DAY(TI$4)=28),AND(DAY(LOOKUP($F20,TenantNames,TenantStartDates))&gt;30,DAY(EOMONTH(TI$4,0))=30,DAY(TI$4)=30),DAY(LOOKUP($F20,TenantNames,TenantStartDates))=DAY(TI$4)),IF((LOOKUP($F20,TenantNames,TenantEndDates)-TI$4)&lt;=31,LOOKUP($F20,TenantNames,TenantTotalRevenues)-SUM($JA20:TH20),LOOKUP($F20,TenantNames,TenantMonthlyRents)),IF(AND((SUMIF($G$4:AHB$4,"&lt;"&amp;TI$4,$G20:AHB20))&gt;SUMIFS(TransactionAmounts,TenantSources,$F20,'Filtered Data'!$C$2:$C23,"&lt;"&amp;TI$4),TI$4&lt;TODAY()),"Late","Occupied")),)))</f>
        <v/>
      </c>
      <c r="TJ20" s="33" t="str">
        <f>IF(ISBLANK($F20),,IF(TODAY()=TJ$4,"Today",IF(AND(LOOKUP($F20,TenantNames,TenantStartDates)&lt;=TJ$4,LOOKUP($F20,TenantNames,TenantEndDates)&gt;=TJ$4),IF(OR(AND(DAY(LOOKUP($F20,TenantNames,TenantStartDates))&gt;28,DAY(EOMONTH(TJ$4,0))=28,DAY(TJ$4)=28),AND(DAY(LOOKUP($F20,TenantNames,TenantStartDates))&gt;30,DAY(EOMONTH(TJ$4,0))=30,DAY(TJ$4)=30),DAY(LOOKUP($F20,TenantNames,TenantStartDates))=DAY(TJ$4)),IF((LOOKUP($F20,TenantNames,TenantEndDates)-TJ$4)&lt;=31,LOOKUP($F20,TenantNames,TenantTotalRevenues)-SUM($JA20:TI20),LOOKUP($F20,TenantNames,TenantMonthlyRents)),IF(AND((SUMIF($G$4:AHB$4,"&lt;"&amp;TJ$4,$G20:AHB20))&gt;SUMIFS(TransactionAmounts,TenantSources,$F20,'Filtered Data'!$C$2:$C23,"&lt;"&amp;TJ$4),TJ$4&lt;TODAY()),"Late","Occupied")),)))</f>
        <v/>
      </c>
      <c r="TK20" s="33" t="str">
        <f>IF(ISBLANK($F20),,IF(TODAY()=TK$4,"Today",IF(AND(LOOKUP($F20,TenantNames,TenantStartDates)&lt;=TK$4,LOOKUP($F20,TenantNames,TenantEndDates)&gt;=TK$4),IF(OR(AND(DAY(LOOKUP($F20,TenantNames,TenantStartDates))&gt;28,DAY(EOMONTH(TK$4,0))=28,DAY(TK$4)=28),AND(DAY(LOOKUP($F20,TenantNames,TenantStartDates))&gt;30,DAY(EOMONTH(TK$4,0))=30,DAY(TK$4)=30),DAY(LOOKUP($F20,TenantNames,TenantStartDates))=DAY(TK$4)),IF((LOOKUP($F20,TenantNames,TenantEndDates)-TK$4)&lt;=31,LOOKUP($F20,TenantNames,TenantTotalRevenues)-SUM($JA20:TJ20),LOOKUP($F20,TenantNames,TenantMonthlyRents)),IF(AND((SUMIF($G$4:AHB$4,"&lt;"&amp;TK$4,$G20:AHB20))&gt;SUMIFS(TransactionAmounts,TenantSources,$F20,'Filtered Data'!$C$2:$C23,"&lt;"&amp;TK$4),TK$4&lt;TODAY()),"Late","Occupied")),)))</f>
        <v/>
      </c>
      <c r="TL20" s="33" t="str">
        <f>IF(ISBLANK($F20),,IF(TODAY()=TL$4,"Today",IF(AND(LOOKUP($F20,TenantNames,TenantStartDates)&lt;=TL$4,LOOKUP($F20,TenantNames,TenantEndDates)&gt;=TL$4),IF(OR(AND(DAY(LOOKUP($F20,TenantNames,TenantStartDates))&gt;28,DAY(EOMONTH(TL$4,0))=28,DAY(TL$4)=28),AND(DAY(LOOKUP($F20,TenantNames,TenantStartDates))&gt;30,DAY(EOMONTH(TL$4,0))=30,DAY(TL$4)=30),DAY(LOOKUP($F20,TenantNames,TenantStartDates))=DAY(TL$4)),IF((LOOKUP($F20,TenantNames,TenantEndDates)-TL$4)&lt;=31,LOOKUP($F20,TenantNames,TenantTotalRevenues)-SUM($JA20:TK20),LOOKUP($F20,TenantNames,TenantMonthlyRents)),IF(AND((SUMIF($G$4:AHB$4,"&lt;"&amp;TL$4,$G20:AHB20))&gt;SUMIFS(TransactionAmounts,TenantSources,$F20,'Filtered Data'!$C$2:$C23,"&lt;"&amp;TL$4),TL$4&lt;TODAY()),"Late","Occupied")),)))</f>
        <v/>
      </c>
      <c r="TM20" s="33" t="str">
        <f>IF(ISBLANK($F20),,IF(TODAY()=TM$4,"Today",IF(AND(LOOKUP($F20,TenantNames,TenantStartDates)&lt;=TM$4,LOOKUP($F20,TenantNames,TenantEndDates)&gt;=TM$4),IF(OR(AND(DAY(LOOKUP($F20,TenantNames,TenantStartDates))&gt;28,DAY(EOMONTH(TM$4,0))=28,DAY(TM$4)=28),AND(DAY(LOOKUP($F20,TenantNames,TenantStartDates))&gt;30,DAY(EOMONTH(TM$4,0))=30,DAY(TM$4)=30),DAY(LOOKUP($F20,TenantNames,TenantStartDates))=DAY(TM$4)),IF((LOOKUP($F20,TenantNames,TenantEndDates)-TM$4)&lt;=31,LOOKUP($F20,TenantNames,TenantTotalRevenues)-SUM($JA20:TL20),LOOKUP($F20,TenantNames,TenantMonthlyRents)),IF(AND((SUMIF($G$4:AHB$4,"&lt;"&amp;TM$4,$G20:AHB20))&gt;SUMIFS(TransactionAmounts,TenantSources,$F20,'Filtered Data'!$C$2:$C23,"&lt;"&amp;TM$4),TM$4&lt;TODAY()),"Late","Occupied")),)))</f>
        <v/>
      </c>
      <c r="TN20" s="33" t="str">
        <f>IF(ISBLANK($F20),,IF(TODAY()=TN$4,"Today",IF(AND(LOOKUP($F20,TenantNames,TenantStartDates)&lt;=TN$4,LOOKUP($F20,TenantNames,TenantEndDates)&gt;=TN$4),IF(OR(AND(DAY(LOOKUP($F20,TenantNames,TenantStartDates))&gt;28,DAY(EOMONTH(TN$4,0))=28,DAY(TN$4)=28),AND(DAY(LOOKUP($F20,TenantNames,TenantStartDates))&gt;30,DAY(EOMONTH(TN$4,0))=30,DAY(TN$4)=30),DAY(LOOKUP($F20,TenantNames,TenantStartDates))=DAY(TN$4)),IF((LOOKUP($F20,TenantNames,TenantEndDates)-TN$4)&lt;=31,LOOKUP($F20,TenantNames,TenantTotalRevenues)-SUM($JA20:TM20),LOOKUP($F20,TenantNames,TenantMonthlyRents)),IF(AND((SUMIF($G$4:AHB$4,"&lt;"&amp;TN$4,$G20:AHB20))&gt;SUMIFS(TransactionAmounts,TenantSources,$F20,'Filtered Data'!$C$2:$C23,"&lt;"&amp;TN$4),TN$4&lt;TODAY()),"Late","Occupied")),)))</f>
        <v/>
      </c>
      <c r="TO20" s="33" t="str">
        <f>IF(ISBLANK($F20),,IF(TODAY()=TO$4,"Today",IF(AND(LOOKUP($F20,TenantNames,TenantStartDates)&lt;=TO$4,LOOKUP($F20,TenantNames,TenantEndDates)&gt;=TO$4),IF(OR(AND(DAY(LOOKUP($F20,TenantNames,TenantStartDates))&gt;28,DAY(EOMONTH(TO$4,0))=28,DAY(TO$4)=28),AND(DAY(LOOKUP($F20,TenantNames,TenantStartDates))&gt;30,DAY(EOMONTH(TO$4,0))=30,DAY(TO$4)=30),DAY(LOOKUP($F20,TenantNames,TenantStartDates))=DAY(TO$4)),IF((LOOKUP($F20,TenantNames,TenantEndDates)-TO$4)&lt;=31,LOOKUP($F20,TenantNames,TenantTotalRevenues)-SUM($JA20:TN20),LOOKUP($F20,TenantNames,TenantMonthlyRents)),IF(AND((SUMIF($G$4:AHB$4,"&lt;"&amp;TO$4,$G20:AHB20))&gt;SUMIFS(TransactionAmounts,TenantSources,$F20,'Filtered Data'!$C$2:$C23,"&lt;"&amp;TO$4),TO$4&lt;TODAY()),"Late","Occupied")),)))</f>
        <v/>
      </c>
      <c r="TP20" s="33" t="str">
        <f>IF(ISBLANK($F20),,IF(TODAY()=TP$4,"Today",IF(AND(LOOKUP($F20,TenantNames,TenantStartDates)&lt;=TP$4,LOOKUP($F20,TenantNames,TenantEndDates)&gt;=TP$4),IF(OR(AND(DAY(LOOKUP($F20,TenantNames,TenantStartDates))&gt;28,DAY(EOMONTH(TP$4,0))=28,DAY(TP$4)=28),AND(DAY(LOOKUP($F20,TenantNames,TenantStartDates))&gt;30,DAY(EOMONTH(TP$4,0))=30,DAY(TP$4)=30),DAY(LOOKUP($F20,TenantNames,TenantStartDates))=DAY(TP$4)),IF((LOOKUP($F20,TenantNames,TenantEndDates)-TP$4)&lt;=31,LOOKUP($F20,TenantNames,TenantTotalRevenues)-SUM($JA20:TO20),LOOKUP($F20,TenantNames,TenantMonthlyRents)),IF(AND((SUMIF($G$4:AHB$4,"&lt;"&amp;TP$4,$G20:AHB20))&gt;SUMIFS(TransactionAmounts,TenantSources,$F20,'Filtered Data'!$C$2:$C23,"&lt;"&amp;TP$4),TP$4&lt;TODAY()),"Late","Occupied")),)))</f>
        <v/>
      </c>
      <c r="TQ20" s="33" t="str">
        <f>IF(ISBLANK($F20),,IF(TODAY()=TQ$4,"Today",IF(AND(LOOKUP($F20,TenantNames,TenantStartDates)&lt;=TQ$4,LOOKUP($F20,TenantNames,TenantEndDates)&gt;=TQ$4),IF(OR(AND(DAY(LOOKUP($F20,TenantNames,TenantStartDates))&gt;28,DAY(EOMONTH(TQ$4,0))=28,DAY(TQ$4)=28),AND(DAY(LOOKUP($F20,TenantNames,TenantStartDates))&gt;30,DAY(EOMONTH(TQ$4,0))=30,DAY(TQ$4)=30),DAY(LOOKUP($F20,TenantNames,TenantStartDates))=DAY(TQ$4)),IF((LOOKUP($F20,TenantNames,TenantEndDates)-TQ$4)&lt;=31,LOOKUP($F20,TenantNames,TenantTotalRevenues)-SUM($JA20:TP20),LOOKUP($F20,TenantNames,TenantMonthlyRents)),IF(AND((SUMIF($G$4:AHB$4,"&lt;"&amp;TQ$4,$G20:AHB20))&gt;SUMIFS(TransactionAmounts,TenantSources,$F20,'Filtered Data'!$C$2:$C23,"&lt;"&amp;TQ$4),TQ$4&lt;TODAY()),"Late","Occupied")),)))</f>
        <v/>
      </c>
      <c r="TR20" s="33" t="str">
        <f>IF(ISBLANK($F20),,IF(TODAY()=TR$4,"Today",IF(AND(LOOKUP($F20,TenantNames,TenantStartDates)&lt;=TR$4,LOOKUP($F20,TenantNames,TenantEndDates)&gt;=TR$4),IF(OR(AND(DAY(LOOKUP($F20,TenantNames,TenantStartDates))&gt;28,DAY(EOMONTH(TR$4,0))=28,DAY(TR$4)=28),AND(DAY(LOOKUP($F20,TenantNames,TenantStartDates))&gt;30,DAY(EOMONTH(TR$4,0))=30,DAY(TR$4)=30),DAY(LOOKUP($F20,TenantNames,TenantStartDates))=DAY(TR$4)),IF((LOOKUP($F20,TenantNames,TenantEndDates)-TR$4)&lt;=31,LOOKUP($F20,TenantNames,TenantTotalRevenues)-SUM($JA20:TQ20),LOOKUP($F20,TenantNames,TenantMonthlyRents)),IF(AND((SUMIF($G$4:AHB$4,"&lt;"&amp;TR$4,$G20:AHB20))&gt;SUMIFS(TransactionAmounts,TenantSources,$F20,'Filtered Data'!$C$2:$C23,"&lt;"&amp;TR$4),TR$4&lt;TODAY()),"Late","Occupied")),)))</f>
        <v/>
      </c>
      <c r="TS20" s="33" t="str">
        <f>IF(ISBLANK($F20),,IF(TODAY()=TS$4,"Today",IF(AND(LOOKUP($F20,TenantNames,TenantStartDates)&lt;=TS$4,LOOKUP($F20,TenantNames,TenantEndDates)&gt;=TS$4),IF(OR(AND(DAY(LOOKUP($F20,TenantNames,TenantStartDates))&gt;28,DAY(EOMONTH(TS$4,0))=28,DAY(TS$4)=28),AND(DAY(LOOKUP($F20,TenantNames,TenantStartDates))&gt;30,DAY(EOMONTH(TS$4,0))=30,DAY(TS$4)=30),DAY(LOOKUP($F20,TenantNames,TenantStartDates))=DAY(TS$4)),IF((LOOKUP($F20,TenantNames,TenantEndDates)-TS$4)&lt;=31,LOOKUP($F20,TenantNames,TenantTotalRevenues)-SUM($JA20:TR20),LOOKUP($F20,TenantNames,TenantMonthlyRents)),IF(AND((SUMIF($G$4:AHB$4,"&lt;"&amp;TS$4,$G20:AHB20))&gt;SUMIFS(TransactionAmounts,TenantSources,$F20,'Filtered Data'!$C$2:$C23,"&lt;"&amp;TS$4),TS$4&lt;TODAY()),"Late","Occupied")),)))</f>
        <v/>
      </c>
      <c r="TT20" s="33" t="str">
        <f>IF(ISBLANK($F20),,IF(TODAY()=TT$4,"Today",IF(AND(LOOKUP($F20,TenantNames,TenantStartDates)&lt;=TT$4,LOOKUP($F20,TenantNames,TenantEndDates)&gt;=TT$4),IF(OR(AND(DAY(LOOKUP($F20,TenantNames,TenantStartDates))&gt;28,DAY(EOMONTH(TT$4,0))=28,DAY(TT$4)=28),AND(DAY(LOOKUP($F20,TenantNames,TenantStartDates))&gt;30,DAY(EOMONTH(TT$4,0))=30,DAY(TT$4)=30),DAY(LOOKUP($F20,TenantNames,TenantStartDates))=DAY(TT$4)),IF((LOOKUP($F20,TenantNames,TenantEndDates)-TT$4)&lt;=31,LOOKUP($F20,TenantNames,TenantTotalRevenues)-SUM($JA20:TS20),LOOKUP($F20,TenantNames,TenantMonthlyRents)),IF(AND((SUMIF($G$4:AHB$4,"&lt;"&amp;TT$4,$G20:AHB20))&gt;SUMIFS(TransactionAmounts,TenantSources,$F20,'Filtered Data'!$C$2:$C23,"&lt;"&amp;TT$4),TT$4&lt;TODAY()),"Late","Occupied")),)))</f>
        <v/>
      </c>
      <c r="TU20" s="33" t="str">
        <f>IF(ISBLANK($F20),,IF(TODAY()=TU$4,"Today",IF(AND(LOOKUP($F20,TenantNames,TenantStartDates)&lt;=TU$4,LOOKUP($F20,TenantNames,TenantEndDates)&gt;=TU$4),IF(OR(AND(DAY(LOOKUP($F20,TenantNames,TenantStartDates))&gt;28,DAY(EOMONTH(TU$4,0))=28,DAY(TU$4)=28),AND(DAY(LOOKUP($F20,TenantNames,TenantStartDates))&gt;30,DAY(EOMONTH(TU$4,0))=30,DAY(TU$4)=30),DAY(LOOKUP($F20,TenantNames,TenantStartDates))=DAY(TU$4)),IF((LOOKUP($F20,TenantNames,TenantEndDates)-TU$4)&lt;=31,LOOKUP($F20,TenantNames,TenantTotalRevenues)-SUM($JA20:TT20),LOOKUP($F20,TenantNames,TenantMonthlyRents)),IF(AND((SUMIF($G$4:AHB$4,"&lt;"&amp;TU$4,$G20:AHB20))&gt;SUMIFS(TransactionAmounts,TenantSources,$F20,'Filtered Data'!$C$2:$C23,"&lt;"&amp;TU$4),TU$4&lt;TODAY()),"Late","Occupied")),)))</f>
        <v/>
      </c>
      <c r="TV20" s="33" t="str">
        <f>IF(ISBLANK($F20),,IF(TODAY()=TV$4,"Today",IF(AND(LOOKUP($F20,TenantNames,TenantStartDates)&lt;=TV$4,LOOKUP($F20,TenantNames,TenantEndDates)&gt;=TV$4),IF(OR(AND(DAY(LOOKUP($F20,TenantNames,TenantStartDates))&gt;28,DAY(EOMONTH(TV$4,0))=28,DAY(TV$4)=28),AND(DAY(LOOKUP($F20,TenantNames,TenantStartDates))&gt;30,DAY(EOMONTH(TV$4,0))=30,DAY(TV$4)=30),DAY(LOOKUP($F20,TenantNames,TenantStartDates))=DAY(TV$4)),IF((LOOKUP($F20,TenantNames,TenantEndDates)-TV$4)&lt;=31,LOOKUP($F20,TenantNames,TenantTotalRevenues)-SUM($JA20:TU20),LOOKUP($F20,TenantNames,TenantMonthlyRents)),IF(AND((SUMIF($G$4:AHB$4,"&lt;"&amp;TV$4,$G20:AHB20))&gt;SUMIFS(TransactionAmounts,TenantSources,$F20,'Filtered Data'!$C$2:$C23,"&lt;"&amp;TV$4),TV$4&lt;TODAY()),"Late","Occupied")),)))</f>
        <v/>
      </c>
      <c r="TW20" s="33" t="str">
        <f>IF(ISBLANK($F20),,IF(TODAY()=TW$4,"Today",IF(AND(LOOKUP($F20,TenantNames,TenantStartDates)&lt;=TW$4,LOOKUP($F20,TenantNames,TenantEndDates)&gt;=TW$4),IF(OR(AND(DAY(LOOKUP($F20,TenantNames,TenantStartDates))&gt;28,DAY(EOMONTH(TW$4,0))=28,DAY(TW$4)=28),AND(DAY(LOOKUP($F20,TenantNames,TenantStartDates))&gt;30,DAY(EOMONTH(TW$4,0))=30,DAY(TW$4)=30),DAY(LOOKUP($F20,TenantNames,TenantStartDates))=DAY(TW$4)),IF((LOOKUP($F20,TenantNames,TenantEndDates)-TW$4)&lt;=31,LOOKUP($F20,TenantNames,TenantTotalRevenues)-SUM($JA20:TV20),LOOKUP($F20,TenantNames,TenantMonthlyRents)),IF(AND((SUMIF($G$4:AHB$4,"&lt;"&amp;TW$4,$G20:AHB20))&gt;SUMIFS(TransactionAmounts,TenantSources,$F20,'Filtered Data'!$C$2:$C23,"&lt;"&amp;TW$4),TW$4&lt;TODAY()),"Late","Occupied")),)))</f>
        <v/>
      </c>
      <c r="TX20" s="33" t="str">
        <f>IF(ISBLANK($F20),,IF(TODAY()=TX$4,"Today",IF(AND(LOOKUP($F20,TenantNames,TenantStartDates)&lt;=TX$4,LOOKUP($F20,TenantNames,TenantEndDates)&gt;=TX$4),IF(OR(AND(DAY(LOOKUP($F20,TenantNames,TenantStartDates))&gt;28,DAY(EOMONTH(TX$4,0))=28,DAY(TX$4)=28),AND(DAY(LOOKUP($F20,TenantNames,TenantStartDates))&gt;30,DAY(EOMONTH(TX$4,0))=30,DAY(TX$4)=30),DAY(LOOKUP($F20,TenantNames,TenantStartDates))=DAY(TX$4)),IF((LOOKUP($F20,TenantNames,TenantEndDates)-TX$4)&lt;=31,LOOKUP($F20,TenantNames,TenantTotalRevenues)-SUM($JA20:TW20),LOOKUP($F20,TenantNames,TenantMonthlyRents)),IF(AND((SUMIF($G$4:AHB$4,"&lt;"&amp;TX$4,$G20:AHB20))&gt;SUMIFS(TransactionAmounts,TenantSources,$F20,'Filtered Data'!$C$2:$C23,"&lt;"&amp;TX$4),TX$4&lt;TODAY()),"Late","Occupied")),)))</f>
        <v/>
      </c>
      <c r="TY20" s="33" t="str">
        <f>IF(ISBLANK($F20),,IF(TODAY()=TY$4,"Today",IF(AND(LOOKUP($F20,TenantNames,TenantStartDates)&lt;=TY$4,LOOKUP($F20,TenantNames,TenantEndDates)&gt;=TY$4),IF(OR(AND(DAY(LOOKUP($F20,TenantNames,TenantStartDates))&gt;28,DAY(EOMONTH(TY$4,0))=28,DAY(TY$4)=28),AND(DAY(LOOKUP($F20,TenantNames,TenantStartDates))&gt;30,DAY(EOMONTH(TY$4,0))=30,DAY(TY$4)=30),DAY(LOOKUP($F20,TenantNames,TenantStartDates))=DAY(TY$4)),IF((LOOKUP($F20,TenantNames,TenantEndDates)-TY$4)&lt;=31,LOOKUP($F20,TenantNames,TenantTotalRevenues)-SUM($JA20:TX20),LOOKUP($F20,TenantNames,TenantMonthlyRents)),IF(AND((SUMIF($G$4:AHB$4,"&lt;"&amp;TY$4,$G20:AHB20))&gt;SUMIFS(TransactionAmounts,TenantSources,$F20,'Filtered Data'!$C$2:$C23,"&lt;"&amp;TY$4),TY$4&lt;TODAY()),"Late","Occupied")),)))</f>
        <v/>
      </c>
      <c r="TZ20" s="33" t="str">
        <f>IF(ISBLANK($F20),,IF(TODAY()=TZ$4,"Today",IF(AND(LOOKUP($F20,TenantNames,TenantStartDates)&lt;=TZ$4,LOOKUP($F20,TenantNames,TenantEndDates)&gt;=TZ$4),IF(OR(AND(DAY(LOOKUP($F20,TenantNames,TenantStartDates))&gt;28,DAY(EOMONTH(TZ$4,0))=28,DAY(TZ$4)=28),AND(DAY(LOOKUP($F20,TenantNames,TenantStartDates))&gt;30,DAY(EOMONTH(TZ$4,0))=30,DAY(TZ$4)=30),DAY(LOOKUP($F20,TenantNames,TenantStartDates))=DAY(TZ$4)),IF((LOOKUP($F20,TenantNames,TenantEndDates)-TZ$4)&lt;=31,LOOKUP($F20,TenantNames,TenantTotalRevenues)-SUM($JA20:TY20),LOOKUP($F20,TenantNames,TenantMonthlyRents)),IF(AND((SUMIF($G$4:AHB$4,"&lt;"&amp;TZ$4,$G20:AHB20))&gt;SUMIFS(TransactionAmounts,TenantSources,$F20,'Filtered Data'!$C$2:$C23,"&lt;"&amp;TZ$4),TZ$4&lt;TODAY()),"Late","Occupied")),)))</f>
        <v/>
      </c>
      <c r="UA20" s="33" t="str">
        <f>IF(ISBLANK($F20),,IF(TODAY()=UA$4,"Today",IF(AND(LOOKUP($F20,TenantNames,TenantStartDates)&lt;=UA$4,LOOKUP($F20,TenantNames,TenantEndDates)&gt;=UA$4),IF(OR(AND(DAY(LOOKUP($F20,TenantNames,TenantStartDates))&gt;28,DAY(EOMONTH(UA$4,0))=28,DAY(UA$4)=28),AND(DAY(LOOKUP($F20,TenantNames,TenantStartDates))&gt;30,DAY(EOMONTH(UA$4,0))=30,DAY(UA$4)=30),DAY(LOOKUP($F20,TenantNames,TenantStartDates))=DAY(UA$4)),IF((LOOKUP($F20,TenantNames,TenantEndDates)-UA$4)&lt;=31,LOOKUP($F20,TenantNames,TenantTotalRevenues)-SUM($JA20:TZ20),LOOKUP($F20,TenantNames,TenantMonthlyRents)),IF(AND((SUMIF($G$4:AHB$4,"&lt;"&amp;UA$4,$G20:AHB20))&gt;SUMIFS(TransactionAmounts,TenantSources,$F20,'Filtered Data'!$C$2:$C23,"&lt;"&amp;UA$4),UA$4&lt;TODAY()),"Late","Occupied")),)))</f>
        <v/>
      </c>
      <c r="UB20" s="33" t="str">
        <f>IF(ISBLANK($F20),,IF(TODAY()=UB$4,"Today",IF(AND(LOOKUP($F20,TenantNames,TenantStartDates)&lt;=UB$4,LOOKUP($F20,TenantNames,TenantEndDates)&gt;=UB$4),IF(OR(AND(DAY(LOOKUP($F20,TenantNames,TenantStartDates))&gt;28,DAY(EOMONTH(UB$4,0))=28,DAY(UB$4)=28),AND(DAY(LOOKUP($F20,TenantNames,TenantStartDates))&gt;30,DAY(EOMONTH(UB$4,0))=30,DAY(UB$4)=30),DAY(LOOKUP($F20,TenantNames,TenantStartDates))=DAY(UB$4)),IF((LOOKUP($F20,TenantNames,TenantEndDates)-UB$4)&lt;=31,LOOKUP($F20,TenantNames,TenantTotalRevenues)-SUM($JA20:UA20),LOOKUP($F20,TenantNames,TenantMonthlyRents)),IF(AND((SUMIF($G$4:AHB$4,"&lt;"&amp;UB$4,$G20:AHB20))&gt;SUMIFS(TransactionAmounts,TenantSources,$F20,'Filtered Data'!$C$2:$C23,"&lt;"&amp;UB$4),UB$4&lt;TODAY()),"Late","Occupied")),)))</f>
        <v/>
      </c>
      <c r="UC20" s="33" t="str">
        <f>IF(ISBLANK($F20),,IF(TODAY()=UC$4,"Today",IF(AND(LOOKUP($F20,TenantNames,TenantStartDates)&lt;=UC$4,LOOKUP($F20,TenantNames,TenantEndDates)&gt;=UC$4),IF(OR(AND(DAY(LOOKUP($F20,TenantNames,TenantStartDates))&gt;28,DAY(EOMONTH(UC$4,0))=28,DAY(UC$4)=28),AND(DAY(LOOKUP($F20,TenantNames,TenantStartDates))&gt;30,DAY(EOMONTH(UC$4,0))=30,DAY(UC$4)=30),DAY(LOOKUP($F20,TenantNames,TenantStartDates))=DAY(UC$4)),IF((LOOKUP($F20,TenantNames,TenantEndDates)-UC$4)&lt;=31,LOOKUP($F20,TenantNames,TenantTotalRevenues)-SUM($JA20:UB20),LOOKUP($F20,TenantNames,TenantMonthlyRents)),IF(AND((SUMIF($G$4:AHB$4,"&lt;"&amp;UC$4,$G20:AHB20))&gt;SUMIFS(TransactionAmounts,TenantSources,$F20,'Filtered Data'!$C$2:$C23,"&lt;"&amp;UC$4),UC$4&lt;TODAY()),"Late","Occupied")),)))</f>
        <v/>
      </c>
      <c r="UD20" s="33" t="str">
        <f>IF(ISBLANK($F20),,IF(TODAY()=UD$4,"Today",IF(AND(LOOKUP($F20,TenantNames,TenantStartDates)&lt;=UD$4,LOOKUP($F20,TenantNames,TenantEndDates)&gt;=UD$4),IF(OR(AND(DAY(LOOKUP($F20,TenantNames,TenantStartDates))&gt;28,DAY(EOMONTH(UD$4,0))=28,DAY(UD$4)=28),AND(DAY(LOOKUP($F20,TenantNames,TenantStartDates))&gt;30,DAY(EOMONTH(UD$4,0))=30,DAY(UD$4)=30),DAY(LOOKUP($F20,TenantNames,TenantStartDates))=DAY(UD$4)),IF((LOOKUP($F20,TenantNames,TenantEndDates)-UD$4)&lt;=31,LOOKUP($F20,TenantNames,TenantTotalRevenues)-SUM($JA20:UC20),LOOKUP($F20,TenantNames,TenantMonthlyRents)),IF(AND((SUMIF($G$4:AHB$4,"&lt;"&amp;UD$4,$G20:AHB20))&gt;SUMIFS(TransactionAmounts,TenantSources,$F20,'Filtered Data'!$C$2:$C23,"&lt;"&amp;UD$4),UD$4&lt;TODAY()),"Late","Occupied")),)))</f>
        <v/>
      </c>
      <c r="UE20" s="33" t="str">
        <f>IF(ISBLANK($F20),,IF(TODAY()=UE$4,"Today",IF(AND(LOOKUP($F20,TenantNames,TenantStartDates)&lt;=UE$4,LOOKUP($F20,TenantNames,TenantEndDates)&gt;=UE$4),IF(OR(AND(DAY(LOOKUP($F20,TenantNames,TenantStartDates))&gt;28,DAY(EOMONTH(UE$4,0))=28,DAY(UE$4)=28),AND(DAY(LOOKUP($F20,TenantNames,TenantStartDates))&gt;30,DAY(EOMONTH(UE$4,0))=30,DAY(UE$4)=30),DAY(LOOKUP($F20,TenantNames,TenantStartDates))=DAY(UE$4)),IF((LOOKUP($F20,TenantNames,TenantEndDates)-UE$4)&lt;=31,LOOKUP($F20,TenantNames,TenantTotalRevenues)-SUM($JA20:UD20),LOOKUP($F20,TenantNames,TenantMonthlyRents)),IF(AND((SUMIF($G$4:AHB$4,"&lt;"&amp;UE$4,$G20:AHB20))&gt;SUMIFS(TransactionAmounts,TenantSources,$F20,'Filtered Data'!$C$2:$C23,"&lt;"&amp;UE$4),UE$4&lt;TODAY()),"Late","Occupied")),)))</f>
        <v/>
      </c>
      <c r="UF20" s="33" t="str">
        <f>IF(ISBLANK($F20),,IF(TODAY()=UF$4,"Today",IF(AND(LOOKUP($F20,TenantNames,TenantStartDates)&lt;=UF$4,LOOKUP($F20,TenantNames,TenantEndDates)&gt;=UF$4),IF(OR(AND(DAY(LOOKUP($F20,TenantNames,TenantStartDates))&gt;28,DAY(EOMONTH(UF$4,0))=28,DAY(UF$4)=28),AND(DAY(LOOKUP($F20,TenantNames,TenantStartDates))&gt;30,DAY(EOMONTH(UF$4,0))=30,DAY(UF$4)=30),DAY(LOOKUP($F20,TenantNames,TenantStartDates))=DAY(UF$4)),IF((LOOKUP($F20,TenantNames,TenantEndDates)-UF$4)&lt;=31,LOOKUP($F20,TenantNames,TenantTotalRevenues)-SUM($JA20:UE20),LOOKUP($F20,TenantNames,TenantMonthlyRents)),IF(AND((SUMIF($G$4:AHB$4,"&lt;"&amp;UF$4,$G20:AHB20))&gt;SUMIFS(TransactionAmounts,TenantSources,$F20,'Filtered Data'!$C$2:$C23,"&lt;"&amp;UF$4),UF$4&lt;TODAY()),"Late","Occupied")),)))</f>
        <v/>
      </c>
      <c r="UG20" s="33" t="str">
        <f>IF(ISBLANK($F20),,IF(TODAY()=UG$4,"Today",IF(AND(LOOKUP($F20,TenantNames,TenantStartDates)&lt;=UG$4,LOOKUP($F20,TenantNames,TenantEndDates)&gt;=UG$4),IF(OR(AND(DAY(LOOKUP($F20,TenantNames,TenantStartDates))&gt;28,DAY(EOMONTH(UG$4,0))=28,DAY(UG$4)=28),AND(DAY(LOOKUP($F20,TenantNames,TenantStartDates))&gt;30,DAY(EOMONTH(UG$4,0))=30,DAY(UG$4)=30),DAY(LOOKUP($F20,TenantNames,TenantStartDates))=DAY(UG$4)),IF((LOOKUP($F20,TenantNames,TenantEndDates)-UG$4)&lt;=31,LOOKUP($F20,TenantNames,TenantTotalRevenues)-SUM($JA20:UF20),LOOKUP($F20,TenantNames,TenantMonthlyRents)),IF(AND((SUMIF($G$4:AHB$4,"&lt;"&amp;UG$4,$G20:AHB20))&gt;SUMIFS(TransactionAmounts,TenantSources,$F20,'Filtered Data'!$C$2:$C23,"&lt;"&amp;UG$4),UG$4&lt;TODAY()),"Late","Occupied")),)))</f>
        <v/>
      </c>
      <c r="UH20" s="33" t="str">
        <f>IF(ISBLANK($F20),,IF(TODAY()=UH$4,"Today",IF(AND(LOOKUP($F20,TenantNames,TenantStartDates)&lt;=UH$4,LOOKUP($F20,TenantNames,TenantEndDates)&gt;=UH$4),IF(OR(AND(DAY(LOOKUP($F20,TenantNames,TenantStartDates))&gt;28,DAY(EOMONTH(UH$4,0))=28,DAY(UH$4)=28),AND(DAY(LOOKUP($F20,TenantNames,TenantStartDates))&gt;30,DAY(EOMONTH(UH$4,0))=30,DAY(UH$4)=30),DAY(LOOKUP($F20,TenantNames,TenantStartDates))=DAY(UH$4)),IF((LOOKUP($F20,TenantNames,TenantEndDates)-UH$4)&lt;=31,LOOKUP($F20,TenantNames,TenantTotalRevenues)-SUM($JA20:UG20),LOOKUP($F20,TenantNames,TenantMonthlyRents)),IF(AND((SUMIF($G$4:AHB$4,"&lt;"&amp;UH$4,$G20:AHB20))&gt;SUMIFS(TransactionAmounts,TenantSources,$F20,'Filtered Data'!$C$2:$C23,"&lt;"&amp;UH$4),UH$4&lt;TODAY()),"Late","Occupied")),)))</f>
        <v/>
      </c>
      <c r="UI20" s="33" t="str">
        <f>IF(ISBLANK($F20),,IF(TODAY()=UI$4,"Today",IF(AND(LOOKUP($F20,TenantNames,TenantStartDates)&lt;=UI$4,LOOKUP($F20,TenantNames,TenantEndDates)&gt;=UI$4),IF(OR(AND(DAY(LOOKUP($F20,TenantNames,TenantStartDates))&gt;28,DAY(EOMONTH(UI$4,0))=28,DAY(UI$4)=28),AND(DAY(LOOKUP($F20,TenantNames,TenantStartDates))&gt;30,DAY(EOMONTH(UI$4,0))=30,DAY(UI$4)=30),DAY(LOOKUP($F20,TenantNames,TenantStartDates))=DAY(UI$4)),IF((LOOKUP($F20,TenantNames,TenantEndDates)-UI$4)&lt;=31,LOOKUP($F20,TenantNames,TenantTotalRevenues)-SUM($JA20:UH20),LOOKUP($F20,TenantNames,TenantMonthlyRents)),IF(AND((SUMIF($G$4:AHB$4,"&lt;"&amp;UI$4,$G20:AHB20))&gt;SUMIFS(TransactionAmounts,TenantSources,$F20,'Filtered Data'!$C$2:$C23,"&lt;"&amp;UI$4),UI$4&lt;TODAY()),"Late","Occupied")),)))</f>
        <v/>
      </c>
      <c r="UJ20" s="33" t="str">
        <f>IF(ISBLANK($F20),,IF(TODAY()=UJ$4,"Today",IF(AND(LOOKUP($F20,TenantNames,TenantStartDates)&lt;=UJ$4,LOOKUP($F20,TenantNames,TenantEndDates)&gt;=UJ$4),IF(OR(AND(DAY(LOOKUP($F20,TenantNames,TenantStartDates))&gt;28,DAY(EOMONTH(UJ$4,0))=28,DAY(UJ$4)=28),AND(DAY(LOOKUP($F20,TenantNames,TenantStartDates))&gt;30,DAY(EOMONTH(UJ$4,0))=30,DAY(UJ$4)=30),DAY(LOOKUP($F20,TenantNames,TenantStartDates))=DAY(UJ$4)),IF((LOOKUP($F20,TenantNames,TenantEndDates)-UJ$4)&lt;=31,LOOKUP($F20,TenantNames,TenantTotalRevenues)-SUM($JA20:UI20),LOOKUP($F20,TenantNames,TenantMonthlyRents)),IF(AND((SUMIF($G$4:AHB$4,"&lt;"&amp;UJ$4,$G20:AHB20))&gt;SUMIFS(TransactionAmounts,TenantSources,$F20,'Filtered Data'!$C$2:$C23,"&lt;"&amp;UJ$4),UJ$4&lt;TODAY()),"Late","Occupied")),)))</f>
        <v/>
      </c>
      <c r="UK20" s="33" t="str">
        <f>IF(ISBLANK($F20),,IF(TODAY()=UK$4,"Today",IF(AND(LOOKUP($F20,TenantNames,TenantStartDates)&lt;=UK$4,LOOKUP($F20,TenantNames,TenantEndDates)&gt;=UK$4),IF(OR(AND(DAY(LOOKUP($F20,TenantNames,TenantStartDates))&gt;28,DAY(EOMONTH(UK$4,0))=28,DAY(UK$4)=28),AND(DAY(LOOKUP($F20,TenantNames,TenantStartDates))&gt;30,DAY(EOMONTH(UK$4,0))=30,DAY(UK$4)=30),DAY(LOOKUP($F20,TenantNames,TenantStartDates))=DAY(UK$4)),IF((LOOKUP($F20,TenantNames,TenantEndDates)-UK$4)&lt;=31,LOOKUP($F20,TenantNames,TenantTotalRevenues)-SUM($JA20:UJ20),LOOKUP($F20,TenantNames,TenantMonthlyRents)),IF(AND((SUMIF($G$4:AHB$4,"&lt;"&amp;UK$4,$G20:AHB20))&gt;SUMIFS(TransactionAmounts,TenantSources,$F20,'Filtered Data'!$C$2:$C23,"&lt;"&amp;UK$4),UK$4&lt;TODAY()),"Late","Occupied")),)))</f>
        <v/>
      </c>
      <c r="UL20" s="33" t="str">
        <f>IF(ISBLANK($F20),,IF(TODAY()=UL$4,"Today",IF(AND(LOOKUP($F20,TenantNames,TenantStartDates)&lt;=UL$4,LOOKUP($F20,TenantNames,TenantEndDates)&gt;=UL$4),IF(OR(AND(DAY(LOOKUP($F20,TenantNames,TenantStartDates))&gt;28,DAY(EOMONTH(UL$4,0))=28,DAY(UL$4)=28),AND(DAY(LOOKUP($F20,TenantNames,TenantStartDates))&gt;30,DAY(EOMONTH(UL$4,0))=30,DAY(UL$4)=30),DAY(LOOKUP($F20,TenantNames,TenantStartDates))=DAY(UL$4)),IF((LOOKUP($F20,TenantNames,TenantEndDates)-UL$4)&lt;=31,LOOKUP($F20,TenantNames,TenantTotalRevenues)-SUM($JA20:UK20),LOOKUP($F20,TenantNames,TenantMonthlyRents)),IF(AND((SUMIF($G$4:AHB$4,"&lt;"&amp;UL$4,$G20:AHB20))&gt;SUMIFS(TransactionAmounts,TenantSources,$F20,'Filtered Data'!$C$2:$C23,"&lt;"&amp;UL$4),UL$4&lt;TODAY()),"Late","Occupied")),)))</f>
        <v/>
      </c>
      <c r="UM20" s="33" t="str">
        <f>IF(ISBLANK($F20),,IF(TODAY()=UM$4,"Today",IF(AND(LOOKUP($F20,TenantNames,TenantStartDates)&lt;=UM$4,LOOKUP($F20,TenantNames,TenantEndDates)&gt;=UM$4),IF(OR(AND(DAY(LOOKUP($F20,TenantNames,TenantStartDates))&gt;28,DAY(EOMONTH(UM$4,0))=28,DAY(UM$4)=28),AND(DAY(LOOKUP($F20,TenantNames,TenantStartDates))&gt;30,DAY(EOMONTH(UM$4,0))=30,DAY(UM$4)=30),DAY(LOOKUP($F20,TenantNames,TenantStartDates))=DAY(UM$4)),IF((LOOKUP($F20,TenantNames,TenantEndDates)-UM$4)&lt;=31,LOOKUP($F20,TenantNames,TenantTotalRevenues)-SUM($JA20:UL20),LOOKUP($F20,TenantNames,TenantMonthlyRents)),IF(AND((SUMIF($G$4:AHB$4,"&lt;"&amp;UM$4,$G20:AHB20))&gt;SUMIFS(TransactionAmounts,TenantSources,$F20,'Filtered Data'!$C$2:$C23,"&lt;"&amp;UM$4),UM$4&lt;TODAY()),"Late","Occupied")),)))</f>
        <v/>
      </c>
      <c r="UN20" s="33" t="str">
        <f>IF(ISBLANK($F20),,IF(TODAY()=UN$4,"Today",IF(AND(LOOKUP($F20,TenantNames,TenantStartDates)&lt;=UN$4,LOOKUP($F20,TenantNames,TenantEndDates)&gt;=UN$4),IF(OR(AND(DAY(LOOKUP($F20,TenantNames,TenantStartDates))&gt;28,DAY(EOMONTH(UN$4,0))=28,DAY(UN$4)=28),AND(DAY(LOOKUP($F20,TenantNames,TenantStartDates))&gt;30,DAY(EOMONTH(UN$4,0))=30,DAY(UN$4)=30),DAY(LOOKUP($F20,TenantNames,TenantStartDates))=DAY(UN$4)),IF((LOOKUP($F20,TenantNames,TenantEndDates)-UN$4)&lt;=31,LOOKUP($F20,TenantNames,TenantTotalRevenues)-SUM($JA20:UM20),LOOKUP($F20,TenantNames,TenantMonthlyRents)),IF(AND((SUMIF($G$4:AHB$4,"&lt;"&amp;UN$4,$G20:AHB20))&gt;SUMIFS(TransactionAmounts,TenantSources,$F20,'Filtered Data'!$C$2:$C23,"&lt;"&amp;UN$4),UN$4&lt;TODAY()),"Late","Occupied")),)))</f>
        <v/>
      </c>
      <c r="UO20" s="33" t="str">
        <f>IF(ISBLANK($F20),,IF(TODAY()=UO$4,"Today",IF(AND(LOOKUP($F20,TenantNames,TenantStartDates)&lt;=UO$4,LOOKUP($F20,TenantNames,TenantEndDates)&gt;=UO$4),IF(OR(AND(DAY(LOOKUP($F20,TenantNames,TenantStartDates))&gt;28,DAY(EOMONTH(UO$4,0))=28,DAY(UO$4)=28),AND(DAY(LOOKUP($F20,TenantNames,TenantStartDates))&gt;30,DAY(EOMONTH(UO$4,0))=30,DAY(UO$4)=30),DAY(LOOKUP($F20,TenantNames,TenantStartDates))=DAY(UO$4)),IF((LOOKUP($F20,TenantNames,TenantEndDates)-UO$4)&lt;=31,LOOKUP($F20,TenantNames,TenantTotalRevenues)-SUM($JA20:UN20),LOOKUP($F20,TenantNames,TenantMonthlyRents)),IF(AND((SUMIF($G$4:AHB$4,"&lt;"&amp;UO$4,$G20:AHB20))&gt;SUMIFS(TransactionAmounts,TenantSources,$F20,'Filtered Data'!$C$2:$C23,"&lt;"&amp;UO$4),UO$4&lt;TODAY()),"Late","Occupied")),)))</f>
        <v/>
      </c>
      <c r="UP20" s="33" t="str">
        <f>IF(ISBLANK($F20),,IF(TODAY()=UP$4,"Today",IF(AND(LOOKUP($F20,TenantNames,TenantStartDates)&lt;=UP$4,LOOKUP($F20,TenantNames,TenantEndDates)&gt;=UP$4),IF(OR(AND(DAY(LOOKUP($F20,TenantNames,TenantStartDates))&gt;28,DAY(EOMONTH(UP$4,0))=28,DAY(UP$4)=28),AND(DAY(LOOKUP($F20,TenantNames,TenantStartDates))&gt;30,DAY(EOMONTH(UP$4,0))=30,DAY(UP$4)=30),DAY(LOOKUP($F20,TenantNames,TenantStartDates))=DAY(UP$4)),IF((LOOKUP($F20,TenantNames,TenantEndDates)-UP$4)&lt;=31,LOOKUP($F20,TenantNames,TenantTotalRevenues)-SUM($JA20:UO20),LOOKUP($F20,TenantNames,TenantMonthlyRents)),IF(AND((SUMIF($G$4:AHB$4,"&lt;"&amp;UP$4,$G20:AHB20))&gt;SUMIFS(TransactionAmounts,TenantSources,$F20,'Filtered Data'!$C$2:$C23,"&lt;"&amp;UP$4),UP$4&lt;TODAY()),"Late","Occupied")),)))</f>
        <v/>
      </c>
      <c r="UQ20" s="33" t="str">
        <f>IF(ISBLANK($F20),,IF(TODAY()=UQ$4,"Today",IF(AND(LOOKUP($F20,TenantNames,TenantStartDates)&lt;=UQ$4,LOOKUP($F20,TenantNames,TenantEndDates)&gt;=UQ$4),IF(OR(AND(DAY(LOOKUP($F20,TenantNames,TenantStartDates))&gt;28,DAY(EOMONTH(UQ$4,0))=28,DAY(UQ$4)=28),AND(DAY(LOOKUP($F20,TenantNames,TenantStartDates))&gt;30,DAY(EOMONTH(UQ$4,0))=30,DAY(UQ$4)=30),DAY(LOOKUP($F20,TenantNames,TenantStartDates))=DAY(UQ$4)),IF((LOOKUP($F20,TenantNames,TenantEndDates)-UQ$4)&lt;=31,LOOKUP($F20,TenantNames,TenantTotalRevenues)-SUM($JA20:UP20),LOOKUP($F20,TenantNames,TenantMonthlyRents)),IF(AND((SUMIF($G$4:AHB$4,"&lt;"&amp;UQ$4,$G20:AHB20))&gt;SUMIFS(TransactionAmounts,TenantSources,$F20,'Filtered Data'!$C$2:$C23,"&lt;"&amp;UQ$4),UQ$4&lt;TODAY()),"Late","Occupied")),)))</f>
        <v/>
      </c>
      <c r="UR20" s="33" t="str">
        <f>IF(ISBLANK($F20),,IF(TODAY()=UR$4,"Today",IF(AND(LOOKUP($F20,TenantNames,TenantStartDates)&lt;=UR$4,LOOKUP($F20,TenantNames,TenantEndDates)&gt;=UR$4),IF(OR(AND(DAY(LOOKUP($F20,TenantNames,TenantStartDates))&gt;28,DAY(EOMONTH(UR$4,0))=28,DAY(UR$4)=28),AND(DAY(LOOKUP($F20,TenantNames,TenantStartDates))&gt;30,DAY(EOMONTH(UR$4,0))=30,DAY(UR$4)=30),DAY(LOOKUP($F20,TenantNames,TenantStartDates))=DAY(UR$4)),IF((LOOKUP($F20,TenantNames,TenantEndDates)-UR$4)&lt;=31,LOOKUP($F20,TenantNames,TenantTotalRevenues)-SUM($JA20:UQ20),LOOKUP($F20,TenantNames,TenantMonthlyRents)),IF(AND((SUMIF($G$4:AHB$4,"&lt;"&amp;UR$4,$G20:AHB20))&gt;SUMIFS(TransactionAmounts,TenantSources,$F20,'Filtered Data'!$C$2:$C23,"&lt;"&amp;UR$4),UR$4&lt;TODAY()),"Late","Occupied")),)))</f>
        <v/>
      </c>
      <c r="US20" s="33" t="str">
        <f>IF(ISBLANK($F20),,IF(TODAY()=US$4,"Today",IF(AND(LOOKUP($F20,TenantNames,TenantStartDates)&lt;=US$4,LOOKUP($F20,TenantNames,TenantEndDates)&gt;=US$4),IF(OR(AND(DAY(LOOKUP($F20,TenantNames,TenantStartDates))&gt;28,DAY(EOMONTH(US$4,0))=28,DAY(US$4)=28),AND(DAY(LOOKUP($F20,TenantNames,TenantStartDates))&gt;30,DAY(EOMONTH(US$4,0))=30,DAY(US$4)=30),DAY(LOOKUP($F20,TenantNames,TenantStartDates))=DAY(US$4)),IF((LOOKUP($F20,TenantNames,TenantEndDates)-US$4)&lt;=31,LOOKUP($F20,TenantNames,TenantTotalRevenues)-SUM($JA20:UR20),LOOKUP($F20,TenantNames,TenantMonthlyRents)),IF(AND((SUMIF($G$4:AHB$4,"&lt;"&amp;US$4,$G20:AHB20))&gt;SUMIFS(TransactionAmounts,TenantSources,$F20,'Filtered Data'!$C$2:$C23,"&lt;"&amp;US$4),US$4&lt;TODAY()),"Late","Occupied")),)))</f>
        <v/>
      </c>
      <c r="UT20" s="33" t="str">
        <f>IF(ISBLANK($F20),,IF(TODAY()=UT$4,"Today",IF(AND(LOOKUP($F20,TenantNames,TenantStartDates)&lt;=UT$4,LOOKUP($F20,TenantNames,TenantEndDates)&gt;=UT$4),IF(OR(AND(DAY(LOOKUP($F20,TenantNames,TenantStartDates))&gt;28,DAY(EOMONTH(UT$4,0))=28,DAY(UT$4)=28),AND(DAY(LOOKUP($F20,TenantNames,TenantStartDates))&gt;30,DAY(EOMONTH(UT$4,0))=30,DAY(UT$4)=30),DAY(LOOKUP($F20,TenantNames,TenantStartDates))=DAY(UT$4)),IF((LOOKUP($F20,TenantNames,TenantEndDates)-UT$4)&lt;=31,LOOKUP($F20,TenantNames,TenantTotalRevenues)-SUM($JA20:US20),LOOKUP($F20,TenantNames,TenantMonthlyRents)),IF(AND((SUMIF($G$4:AHB$4,"&lt;"&amp;UT$4,$G20:AHB20))&gt;SUMIFS(TransactionAmounts,TenantSources,$F20,'Filtered Data'!$C$2:$C23,"&lt;"&amp;UT$4),UT$4&lt;TODAY()),"Late","Occupied")),)))</f>
        <v/>
      </c>
      <c r="UU20" s="33" t="str">
        <f>IF(ISBLANK($F20),,IF(TODAY()=UU$4,"Today",IF(AND(LOOKUP($F20,TenantNames,TenantStartDates)&lt;=UU$4,LOOKUP($F20,TenantNames,TenantEndDates)&gt;=UU$4),IF(OR(AND(DAY(LOOKUP($F20,TenantNames,TenantStartDates))&gt;28,DAY(EOMONTH(UU$4,0))=28,DAY(UU$4)=28),AND(DAY(LOOKUP($F20,TenantNames,TenantStartDates))&gt;30,DAY(EOMONTH(UU$4,0))=30,DAY(UU$4)=30),DAY(LOOKUP($F20,TenantNames,TenantStartDates))=DAY(UU$4)),IF((LOOKUP($F20,TenantNames,TenantEndDates)-UU$4)&lt;=31,LOOKUP($F20,TenantNames,TenantTotalRevenues)-SUM($JA20:UT20),LOOKUP($F20,TenantNames,TenantMonthlyRents)),IF(AND((SUMIF($G$4:AHB$4,"&lt;"&amp;UU$4,$G20:AHB20))&gt;SUMIFS(TransactionAmounts,TenantSources,$F20,'Filtered Data'!$C$2:$C23,"&lt;"&amp;UU$4),UU$4&lt;TODAY()),"Late","Occupied")),)))</f>
        <v/>
      </c>
      <c r="UV20" s="33" t="str">
        <f>IF(ISBLANK($F20),,IF(TODAY()=UV$4,"Today",IF(AND(LOOKUP($F20,TenantNames,TenantStartDates)&lt;=UV$4,LOOKUP($F20,TenantNames,TenantEndDates)&gt;=UV$4),IF(OR(AND(DAY(LOOKUP($F20,TenantNames,TenantStartDates))&gt;28,DAY(EOMONTH(UV$4,0))=28,DAY(UV$4)=28),AND(DAY(LOOKUP($F20,TenantNames,TenantStartDates))&gt;30,DAY(EOMONTH(UV$4,0))=30,DAY(UV$4)=30),DAY(LOOKUP($F20,TenantNames,TenantStartDates))=DAY(UV$4)),IF((LOOKUP($F20,TenantNames,TenantEndDates)-UV$4)&lt;=31,LOOKUP($F20,TenantNames,TenantTotalRevenues)-SUM($JA20:UU20),LOOKUP($F20,TenantNames,TenantMonthlyRents)),IF(AND((SUMIF($G$4:AHB$4,"&lt;"&amp;UV$4,$G20:AHB20))&gt;SUMIFS(TransactionAmounts,TenantSources,$F20,'Filtered Data'!$C$2:$C23,"&lt;"&amp;UV$4),UV$4&lt;TODAY()),"Late","Occupied")),)))</f>
        <v/>
      </c>
      <c r="UW20" s="33" t="str">
        <f>IF(ISBLANK($F20),,IF(TODAY()=UW$4,"Today",IF(AND(LOOKUP($F20,TenantNames,TenantStartDates)&lt;=UW$4,LOOKUP($F20,TenantNames,TenantEndDates)&gt;=UW$4),IF(OR(AND(DAY(LOOKUP($F20,TenantNames,TenantStartDates))&gt;28,DAY(EOMONTH(UW$4,0))=28,DAY(UW$4)=28),AND(DAY(LOOKUP($F20,TenantNames,TenantStartDates))&gt;30,DAY(EOMONTH(UW$4,0))=30,DAY(UW$4)=30),DAY(LOOKUP($F20,TenantNames,TenantStartDates))=DAY(UW$4)),IF((LOOKUP($F20,TenantNames,TenantEndDates)-UW$4)&lt;=31,LOOKUP($F20,TenantNames,TenantTotalRevenues)-SUM($JA20:UV20),LOOKUP($F20,TenantNames,TenantMonthlyRents)),IF(AND((SUMIF($G$4:AHB$4,"&lt;"&amp;UW$4,$G20:AHB20))&gt;SUMIFS(TransactionAmounts,TenantSources,$F20,'Filtered Data'!$C$2:$C23,"&lt;"&amp;UW$4),UW$4&lt;TODAY()),"Late","Occupied")),)))</f>
        <v/>
      </c>
      <c r="UX20" s="33" t="str">
        <f>IF(ISBLANK($F20),,IF(TODAY()=UX$4,"Today",IF(AND(LOOKUP($F20,TenantNames,TenantStartDates)&lt;=UX$4,LOOKUP($F20,TenantNames,TenantEndDates)&gt;=UX$4),IF(OR(AND(DAY(LOOKUP($F20,TenantNames,TenantStartDates))&gt;28,DAY(EOMONTH(UX$4,0))=28,DAY(UX$4)=28),AND(DAY(LOOKUP($F20,TenantNames,TenantStartDates))&gt;30,DAY(EOMONTH(UX$4,0))=30,DAY(UX$4)=30),DAY(LOOKUP($F20,TenantNames,TenantStartDates))=DAY(UX$4)),IF((LOOKUP($F20,TenantNames,TenantEndDates)-UX$4)&lt;=31,LOOKUP($F20,TenantNames,TenantTotalRevenues)-SUM($JA20:UW20),LOOKUP($F20,TenantNames,TenantMonthlyRents)),IF(AND((SUMIF($G$4:AHB$4,"&lt;"&amp;UX$4,$G20:AHB20))&gt;SUMIFS(TransactionAmounts,TenantSources,$F20,'Filtered Data'!$C$2:$C23,"&lt;"&amp;UX$4),UX$4&lt;TODAY()),"Late","Occupied")),)))</f>
        <v/>
      </c>
      <c r="UY20" s="33" t="str">
        <f>IF(ISBLANK($F20),,IF(TODAY()=UY$4,"Today",IF(AND(LOOKUP($F20,TenantNames,TenantStartDates)&lt;=UY$4,LOOKUP($F20,TenantNames,TenantEndDates)&gt;=UY$4),IF(OR(AND(DAY(LOOKUP($F20,TenantNames,TenantStartDates))&gt;28,DAY(EOMONTH(UY$4,0))=28,DAY(UY$4)=28),AND(DAY(LOOKUP($F20,TenantNames,TenantStartDates))&gt;30,DAY(EOMONTH(UY$4,0))=30,DAY(UY$4)=30),DAY(LOOKUP($F20,TenantNames,TenantStartDates))=DAY(UY$4)),IF((LOOKUP($F20,TenantNames,TenantEndDates)-UY$4)&lt;=31,LOOKUP($F20,TenantNames,TenantTotalRevenues)-SUM($JA20:UX20),LOOKUP($F20,TenantNames,TenantMonthlyRents)),IF(AND((SUMIF($G$4:AHB$4,"&lt;"&amp;UY$4,$G20:AHB20))&gt;SUMIFS(TransactionAmounts,TenantSources,$F20,'Filtered Data'!$C$2:$C23,"&lt;"&amp;UY$4),UY$4&lt;TODAY()),"Late","Occupied")),)))</f>
        <v/>
      </c>
      <c r="UZ20" s="33" t="str">
        <f>IF(ISBLANK($F20),,IF(TODAY()=UZ$4,"Today",IF(AND(LOOKUP($F20,TenantNames,TenantStartDates)&lt;=UZ$4,LOOKUP($F20,TenantNames,TenantEndDates)&gt;=UZ$4),IF(OR(AND(DAY(LOOKUP($F20,TenantNames,TenantStartDates))&gt;28,DAY(EOMONTH(UZ$4,0))=28,DAY(UZ$4)=28),AND(DAY(LOOKUP($F20,TenantNames,TenantStartDates))&gt;30,DAY(EOMONTH(UZ$4,0))=30,DAY(UZ$4)=30),DAY(LOOKUP($F20,TenantNames,TenantStartDates))=DAY(UZ$4)),IF((LOOKUP($F20,TenantNames,TenantEndDates)-UZ$4)&lt;=31,LOOKUP($F20,TenantNames,TenantTotalRevenues)-SUM($JA20:UY20),LOOKUP($F20,TenantNames,TenantMonthlyRents)),IF(AND((SUMIF($G$4:AHB$4,"&lt;"&amp;UZ$4,$G20:AHB20))&gt;SUMIFS(TransactionAmounts,TenantSources,$F20,'Filtered Data'!$C$2:$C23,"&lt;"&amp;UZ$4),UZ$4&lt;TODAY()),"Late","Occupied")),)))</f>
        <v/>
      </c>
      <c r="VA20" s="33" t="str">
        <f>IF(ISBLANK($F20),,IF(TODAY()=VA$4,"Today",IF(AND(LOOKUP($F20,TenantNames,TenantStartDates)&lt;=VA$4,LOOKUP($F20,TenantNames,TenantEndDates)&gt;=VA$4),IF(OR(AND(DAY(LOOKUP($F20,TenantNames,TenantStartDates))&gt;28,DAY(EOMONTH(VA$4,0))=28,DAY(VA$4)=28),AND(DAY(LOOKUP($F20,TenantNames,TenantStartDates))&gt;30,DAY(EOMONTH(VA$4,0))=30,DAY(VA$4)=30),DAY(LOOKUP($F20,TenantNames,TenantStartDates))=DAY(VA$4)),IF((LOOKUP($F20,TenantNames,TenantEndDates)-VA$4)&lt;=31,LOOKUP($F20,TenantNames,TenantTotalRevenues)-SUM($JA20:UZ20),LOOKUP($F20,TenantNames,TenantMonthlyRents)),IF(AND((SUMIF($G$4:AHB$4,"&lt;"&amp;VA$4,$G20:AHB20))&gt;SUMIFS(TransactionAmounts,TenantSources,$F20,'Filtered Data'!$C$2:$C23,"&lt;"&amp;VA$4),VA$4&lt;TODAY()),"Late","Occupied")),)))</f>
        <v/>
      </c>
      <c r="VB20" s="33" t="str">
        <f>IF(ISBLANK($F20),,IF(TODAY()=VB$4,"Today",IF(AND(LOOKUP($F20,TenantNames,TenantStartDates)&lt;=VB$4,LOOKUP($F20,TenantNames,TenantEndDates)&gt;=VB$4),IF(OR(AND(DAY(LOOKUP($F20,TenantNames,TenantStartDates))&gt;28,DAY(EOMONTH(VB$4,0))=28,DAY(VB$4)=28),AND(DAY(LOOKUP($F20,TenantNames,TenantStartDates))&gt;30,DAY(EOMONTH(VB$4,0))=30,DAY(VB$4)=30),DAY(LOOKUP($F20,TenantNames,TenantStartDates))=DAY(VB$4)),IF((LOOKUP($F20,TenantNames,TenantEndDates)-VB$4)&lt;=31,LOOKUP($F20,TenantNames,TenantTotalRevenues)-SUM($JA20:VA20),LOOKUP($F20,TenantNames,TenantMonthlyRents)),IF(AND((SUMIF($G$4:AHB$4,"&lt;"&amp;VB$4,$G20:AHB20))&gt;SUMIFS(TransactionAmounts,TenantSources,$F20,'Filtered Data'!$C$2:$C23,"&lt;"&amp;VB$4),VB$4&lt;TODAY()),"Late","Occupied")),)))</f>
        <v/>
      </c>
      <c r="VC20" s="33" t="str">
        <f>IF(ISBLANK($F20),,IF(TODAY()=VC$4,"Today",IF(AND(LOOKUP($F20,TenantNames,TenantStartDates)&lt;=VC$4,LOOKUP($F20,TenantNames,TenantEndDates)&gt;=VC$4),IF(OR(AND(DAY(LOOKUP($F20,TenantNames,TenantStartDates))&gt;28,DAY(EOMONTH(VC$4,0))=28,DAY(VC$4)=28),AND(DAY(LOOKUP($F20,TenantNames,TenantStartDates))&gt;30,DAY(EOMONTH(VC$4,0))=30,DAY(VC$4)=30),DAY(LOOKUP($F20,TenantNames,TenantStartDates))=DAY(VC$4)),IF((LOOKUP($F20,TenantNames,TenantEndDates)-VC$4)&lt;=31,LOOKUP($F20,TenantNames,TenantTotalRevenues)-SUM($JA20:VB20),LOOKUP($F20,TenantNames,TenantMonthlyRents)),IF(AND((SUMIF($G$4:AHB$4,"&lt;"&amp;VC$4,$G20:AHB20))&gt;SUMIFS(TransactionAmounts,TenantSources,$F20,'Filtered Data'!$C$2:$C23,"&lt;"&amp;VC$4),VC$4&lt;TODAY()),"Late","Occupied")),)))</f>
        <v/>
      </c>
      <c r="VD20" s="33" t="str">
        <f>IF(ISBLANK($F20),,IF(TODAY()=VD$4,"Today",IF(AND(LOOKUP($F20,TenantNames,TenantStartDates)&lt;=VD$4,LOOKUP($F20,TenantNames,TenantEndDates)&gt;=VD$4),IF(OR(AND(DAY(LOOKUP($F20,TenantNames,TenantStartDates))&gt;28,DAY(EOMONTH(VD$4,0))=28,DAY(VD$4)=28),AND(DAY(LOOKUP($F20,TenantNames,TenantStartDates))&gt;30,DAY(EOMONTH(VD$4,0))=30,DAY(VD$4)=30),DAY(LOOKUP($F20,TenantNames,TenantStartDates))=DAY(VD$4)),IF((LOOKUP($F20,TenantNames,TenantEndDates)-VD$4)&lt;=31,LOOKUP($F20,TenantNames,TenantTotalRevenues)-SUM($JA20:VC20),LOOKUP($F20,TenantNames,TenantMonthlyRents)),IF(AND((SUMIF($G$4:AHB$4,"&lt;"&amp;VD$4,$G20:AHB20))&gt;SUMIFS(TransactionAmounts,TenantSources,$F20,'Filtered Data'!$C$2:$C23,"&lt;"&amp;VD$4),VD$4&lt;TODAY()),"Late","Occupied")),)))</f>
        <v/>
      </c>
      <c r="VE20" s="33" t="str">
        <f>IF(ISBLANK($F20),,IF(TODAY()=VE$4,"Today",IF(AND(LOOKUP($F20,TenantNames,TenantStartDates)&lt;=VE$4,LOOKUP($F20,TenantNames,TenantEndDates)&gt;=VE$4),IF(OR(AND(DAY(LOOKUP($F20,TenantNames,TenantStartDates))&gt;28,DAY(EOMONTH(VE$4,0))=28,DAY(VE$4)=28),AND(DAY(LOOKUP($F20,TenantNames,TenantStartDates))&gt;30,DAY(EOMONTH(VE$4,0))=30,DAY(VE$4)=30),DAY(LOOKUP($F20,TenantNames,TenantStartDates))=DAY(VE$4)),IF((LOOKUP($F20,TenantNames,TenantEndDates)-VE$4)&lt;=31,LOOKUP($F20,TenantNames,TenantTotalRevenues)-SUM($JA20:VD20),LOOKUP($F20,TenantNames,TenantMonthlyRents)),IF(AND((SUMIF($G$4:AHB$4,"&lt;"&amp;VE$4,$G20:AHB20))&gt;SUMIFS(TransactionAmounts,TenantSources,$F20,'Filtered Data'!$C$2:$C23,"&lt;"&amp;VE$4),VE$4&lt;TODAY()),"Late","Occupied")),)))</f>
        <v/>
      </c>
      <c r="VF20" s="33" t="str">
        <f>IF(ISBLANK($F20),,IF(TODAY()=VF$4,"Today",IF(AND(LOOKUP($F20,TenantNames,TenantStartDates)&lt;=VF$4,LOOKUP($F20,TenantNames,TenantEndDates)&gt;=VF$4),IF(OR(AND(DAY(LOOKUP($F20,TenantNames,TenantStartDates))&gt;28,DAY(EOMONTH(VF$4,0))=28,DAY(VF$4)=28),AND(DAY(LOOKUP($F20,TenantNames,TenantStartDates))&gt;30,DAY(EOMONTH(VF$4,0))=30,DAY(VF$4)=30),DAY(LOOKUP($F20,TenantNames,TenantStartDates))=DAY(VF$4)),IF((LOOKUP($F20,TenantNames,TenantEndDates)-VF$4)&lt;=31,LOOKUP($F20,TenantNames,TenantTotalRevenues)-SUM($JA20:VE20),LOOKUP($F20,TenantNames,TenantMonthlyRents)),IF(AND((SUMIF($G$4:AHB$4,"&lt;"&amp;VF$4,$G20:AHB20))&gt;SUMIFS(TransactionAmounts,TenantSources,$F20,'Filtered Data'!$C$2:$C23,"&lt;"&amp;VF$4),VF$4&lt;TODAY()),"Late","Occupied")),)))</f>
        <v/>
      </c>
      <c r="VG20" s="33" t="str">
        <f>IF(ISBLANK($F20),,IF(TODAY()=VG$4,"Today",IF(AND(LOOKUP($F20,TenantNames,TenantStartDates)&lt;=VG$4,LOOKUP($F20,TenantNames,TenantEndDates)&gt;=VG$4),IF(OR(AND(DAY(LOOKUP($F20,TenantNames,TenantStartDates))&gt;28,DAY(EOMONTH(VG$4,0))=28,DAY(VG$4)=28),AND(DAY(LOOKUP($F20,TenantNames,TenantStartDates))&gt;30,DAY(EOMONTH(VG$4,0))=30,DAY(VG$4)=30),DAY(LOOKUP($F20,TenantNames,TenantStartDates))=DAY(VG$4)),IF((LOOKUP($F20,TenantNames,TenantEndDates)-VG$4)&lt;=31,LOOKUP($F20,TenantNames,TenantTotalRevenues)-SUM($JA20:VF20),LOOKUP($F20,TenantNames,TenantMonthlyRents)),IF(AND((SUMIF($G$4:AHB$4,"&lt;"&amp;VG$4,$G20:AHB20))&gt;SUMIFS(TransactionAmounts,TenantSources,$F20,'Filtered Data'!$C$2:$C23,"&lt;"&amp;VG$4),VG$4&lt;TODAY()),"Late","Occupied")),)))</f>
        <v/>
      </c>
      <c r="VH20" s="33" t="str">
        <f>IF(ISBLANK($F20),,IF(TODAY()=VH$4,"Today",IF(AND(LOOKUP($F20,TenantNames,TenantStartDates)&lt;=VH$4,LOOKUP($F20,TenantNames,TenantEndDates)&gt;=VH$4),IF(OR(AND(DAY(LOOKUP($F20,TenantNames,TenantStartDates))&gt;28,DAY(EOMONTH(VH$4,0))=28,DAY(VH$4)=28),AND(DAY(LOOKUP($F20,TenantNames,TenantStartDates))&gt;30,DAY(EOMONTH(VH$4,0))=30,DAY(VH$4)=30),DAY(LOOKUP($F20,TenantNames,TenantStartDates))=DAY(VH$4)),IF((LOOKUP($F20,TenantNames,TenantEndDates)-VH$4)&lt;=31,LOOKUP($F20,TenantNames,TenantTotalRevenues)-SUM($JA20:VG20),LOOKUP($F20,TenantNames,TenantMonthlyRents)),IF(AND((SUMIF($G$4:AHB$4,"&lt;"&amp;VH$4,$G20:AHB20))&gt;SUMIFS(TransactionAmounts,TenantSources,$F20,'Filtered Data'!$C$2:$C23,"&lt;"&amp;VH$4),VH$4&lt;TODAY()),"Late","Occupied")),)))</f>
        <v/>
      </c>
      <c r="VI20" s="33" t="str">
        <f>IF(ISBLANK($F20),,IF(TODAY()=VI$4,"Today",IF(AND(LOOKUP($F20,TenantNames,TenantStartDates)&lt;=VI$4,LOOKUP($F20,TenantNames,TenantEndDates)&gt;=VI$4),IF(OR(AND(DAY(LOOKUP($F20,TenantNames,TenantStartDates))&gt;28,DAY(EOMONTH(VI$4,0))=28,DAY(VI$4)=28),AND(DAY(LOOKUP($F20,TenantNames,TenantStartDates))&gt;30,DAY(EOMONTH(VI$4,0))=30,DAY(VI$4)=30),DAY(LOOKUP($F20,TenantNames,TenantStartDates))=DAY(VI$4)),IF((LOOKUP($F20,TenantNames,TenantEndDates)-VI$4)&lt;=31,LOOKUP($F20,TenantNames,TenantTotalRevenues)-SUM($JA20:VH20),LOOKUP($F20,TenantNames,TenantMonthlyRents)),IF(AND((SUMIF($G$4:AHB$4,"&lt;"&amp;VI$4,$G20:AHB20))&gt;SUMIFS(TransactionAmounts,TenantSources,$F20,'Filtered Data'!$C$2:$C23,"&lt;"&amp;VI$4),VI$4&lt;TODAY()),"Late","Occupied")),)))</f>
        <v/>
      </c>
      <c r="VJ20" s="33" t="str">
        <f>IF(ISBLANK($F20),,IF(TODAY()=VJ$4,"Today",IF(AND(LOOKUP($F20,TenantNames,TenantStartDates)&lt;=VJ$4,LOOKUP($F20,TenantNames,TenantEndDates)&gt;=VJ$4),IF(OR(AND(DAY(LOOKUP($F20,TenantNames,TenantStartDates))&gt;28,DAY(EOMONTH(VJ$4,0))=28,DAY(VJ$4)=28),AND(DAY(LOOKUP($F20,TenantNames,TenantStartDates))&gt;30,DAY(EOMONTH(VJ$4,0))=30,DAY(VJ$4)=30),DAY(LOOKUP($F20,TenantNames,TenantStartDates))=DAY(VJ$4)),IF((LOOKUP($F20,TenantNames,TenantEndDates)-VJ$4)&lt;=31,LOOKUP($F20,TenantNames,TenantTotalRevenues)-SUM($JA20:VI20),LOOKUP($F20,TenantNames,TenantMonthlyRents)),IF(AND((SUMIF($G$4:AHB$4,"&lt;"&amp;VJ$4,$G20:AHB20))&gt;SUMIFS(TransactionAmounts,TenantSources,$F20,'Filtered Data'!$C$2:$C23,"&lt;"&amp;VJ$4),VJ$4&lt;TODAY()),"Late","Occupied")),)))</f>
        <v/>
      </c>
      <c r="VK20" s="33" t="str">
        <f>IF(ISBLANK($F20),,IF(TODAY()=VK$4,"Today",IF(AND(LOOKUP($F20,TenantNames,TenantStartDates)&lt;=VK$4,LOOKUP($F20,TenantNames,TenantEndDates)&gt;=VK$4),IF(OR(AND(DAY(LOOKUP($F20,TenantNames,TenantStartDates))&gt;28,DAY(EOMONTH(VK$4,0))=28,DAY(VK$4)=28),AND(DAY(LOOKUP($F20,TenantNames,TenantStartDates))&gt;30,DAY(EOMONTH(VK$4,0))=30,DAY(VK$4)=30),DAY(LOOKUP($F20,TenantNames,TenantStartDates))=DAY(VK$4)),IF((LOOKUP($F20,TenantNames,TenantEndDates)-VK$4)&lt;=31,LOOKUP($F20,TenantNames,TenantTotalRevenues)-SUM($JA20:VJ20),LOOKUP($F20,TenantNames,TenantMonthlyRents)),IF(AND((SUMIF($G$4:AHB$4,"&lt;"&amp;VK$4,$G20:AHB20))&gt;SUMIFS(TransactionAmounts,TenantSources,$F20,'Filtered Data'!$C$2:$C23,"&lt;"&amp;VK$4),VK$4&lt;TODAY()),"Late","Occupied")),)))</f>
        <v/>
      </c>
      <c r="VL20" s="33" t="str">
        <f>IF(ISBLANK($F20),,IF(TODAY()=VL$4,"Today",IF(AND(LOOKUP($F20,TenantNames,TenantStartDates)&lt;=VL$4,LOOKUP($F20,TenantNames,TenantEndDates)&gt;=VL$4),IF(OR(AND(DAY(LOOKUP($F20,TenantNames,TenantStartDates))&gt;28,DAY(EOMONTH(VL$4,0))=28,DAY(VL$4)=28),AND(DAY(LOOKUP($F20,TenantNames,TenantStartDates))&gt;30,DAY(EOMONTH(VL$4,0))=30,DAY(VL$4)=30),DAY(LOOKUP($F20,TenantNames,TenantStartDates))=DAY(VL$4)),IF((LOOKUP($F20,TenantNames,TenantEndDates)-VL$4)&lt;=31,LOOKUP($F20,TenantNames,TenantTotalRevenues)-SUM($JA20:VK20),LOOKUP($F20,TenantNames,TenantMonthlyRents)),IF(AND((SUMIF($G$4:AHB$4,"&lt;"&amp;VL$4,$G20:AHB20))&gt;SUMIFS(TransactionAmounts,TenantSources,$F20,'Filtered Data'!$C$2:$C23,"&lt;"&amp;VL$4),VL$4&lt;TODAY()),"Late","Occupied")),)))</f>
        <v/>
      </c>
      <c r="VM20" s="33" t="str">
        <f>IF(ISBLANK($F20),,IF(TODAY()=VM$4,"Today",IF(AND(LOOKUP($F20,TenantNames,TenantStartDates)&lt;=VM$4,LOOKUP($F20,TenantNames,TenantEndDates)&gt;=VM$4),IF(OR(AND(DAY(LOOKUP($F20,TenantNames,TenantStartDates))&gt;28,DAY(EOMONTH(VM$4,0))=28,DAY(VM$4)=28),AND(DAY(LOOKUP($F20,TenantNames,TenantStartDates))&gt;30,DAY(EOMONTH(VM$4,0))=30,DAY(VM$4)=30),DAY(LOOKUP($F20,TenantNames,TenantStartDates))=DAY(VM$4)),IF((LOOKUP($F20,TenantNames,TenantEndDates)-VM$4)&lt;=31,LOOKUP($F20,TenantNames,TenantTotalRevenues)-SUM($JA20:VL20),LOOKUP($F20,TenantNames,TenantMonthlyRents)),IF(AND((SUMIF($G$4:AHB$4,"&lt;"&amp;VM$4,$G20:AHB20))&gt;SUMIFS(TransactionAmounts,TenantSources,$F20,'Filtered Data'!$C$2:$C23,"&lt;"&amp;VM$4),VM$4&lt;TODAY()),"Late","Occupied")),)))</f>
        <v/>
      </c>
      <c r="VN20" s="33" t="str">
        <f>IF(ISBLANK($F20),,IF(TODAY()=VN$4,"Today",IF(AND(LOOKUP($F20,TenantNames,TenantStartDates)&lt;=VN$4,LOOKUP($F20,TenantNames,TenantEndDates)&gt;=VN$4),IF(OR(AND(DAY(LOOKUP($F20,TenantNames,TenantStartDates))&gt;28,DAY(EOMONTH(VN$4,0))=28,DAY(VN$4)=28),AND(DAY(LOOKUP($F20,TenantNames,TenantStartDates))&gt;30,DAY(EOMONTH(VN$4,0))=30,DAY(VN$4)=30),DAY(LOOKUP($F20,TenantNames,TenantStartDates))=DAY(VN$4)),IF((LOOKUP($F20,TenantNames,TenantEndDates)-VN$4)&lt;=31,LOOKUP($F20,TenantNames,TenantTotalRevenues)-SUM($JA20:VM20),LOOKUP($F20,TenantNames,TenantMonthlyRents)),IF(AND((SUMIF($G$4:AHB$4,"&lt;"&amp;VN$4,$G20:AHB20))&gt;SUMIFS(TransactionAmounts,TenantSources,$F20,'Filtered Data'!$C$2:$C23,"&lt;"&amp;VN$4),VN$4&lt;TODAY()),"Late","Occupied")),)))</f>
        <v/>
      </c>
      <c r="VO20" s="33" t="str">
        <f>IF(ISBLANK($F20),,IF(TODAY()=VO$4,"Today",IF(AND(LOOKUP($F20,TenantNames,TenantStartDates)&lt;=VO$4,LOOKUP($F20,TenantNames,TenantEndDates)&gt;=VO$4),IF(OR(AND(DAY(LOOKUP($F20,TenantNames,TenantStartDates))&gt;28,DAY(EOMONTH(VO$4,0))=28,DAY(VO$4)=28),AND(DAY(LOOKUP($F20,TenantNames,TenantStartDates))&gt;30,DAY(EOMONTH(VO$4,0))=30,DAY(VO$4)=30),DAY(LOOKUP($F20,TenantNames,TenantStartDates))=DAY(VO$4)),IF((LOOKUP($F20,TenantNames,TenantEndDates)-VO$4)&lt;=31,LOOKUP($F20,TenantNames,TenantTotalRevenues)-SUM($JA20:VN20),LOOKUP($F20,TenantNames,TenantMonthlyRents)),IF(AND((SUMIF($G$4:AHB$4,"&lt;"&amp;VO$4,$G20:AHB20))&gt;SUMIFS(TransactionAmounts,TenantSources,$F20,'Filtered Data'!$C$2:$C23,"&lt;"&amp;VO$4),VO$4&lt;TODAY()),"Late","Occupied")),)))</f>
        <v/>
      </c>
      <c r="VP20" s="33" t="str">
        <f>IF(ISBLANK($F20),,IF(TODAY()=VP$4,"Today",IF(AND(LOOKUP($F20,TenantNames,TenantStartDates)&lt;=VP$4,LOOKUP($F20,TenantNames,TenantEndDates)&gt;=VP$4),IF(OR(AND(DAY(LOOKUP($F20,TenantNames,TenantStartDates))&gt;28,DAY(EOMONTH(VP$4,0))=28,DAY(VP$4)=28),AND(DAY(LOOKUP($F20,TenantNames,TenantStartDates))&gt;30,DAY(EOMONTH(VP$4,0))=30,DAY(VP$4)=30),DAY(LOOKUP($F20,TenantNames,TenantStartDates))=DAY(VP$4)),IF((LOOKUP($F20,TenantNames,TenantEndDates)-VP$4)&lt;=31,LOOKUP($F20,TenantNames,TenantTotalRevenues)-SUM($JA20:VO20),LOOKUP($F20,TenantNames,TenantMonthlyRents)),IF(AND((SUMIF($G$4:AHB$4,"&lt;"&amp;VP$4,$G20:AHB20))&gt;SUMIFS(TransactionAmounts,TenantSources,$F20,'Filtered Data'!$C$2:$C23,"&lt;"&amp;VP$4),VP$4&lt;TODAY()),"Late","Occupied")),)))</f>
        <v/>
      </c>
      <c r="VQ20" s="33" t="str">
        <f>IF(ISBLANK($F20),,IF(TODAY()=VQ$4,"Today",IF(AND(LOOKUP($F20,TenantNames,TenantStartDates)&lt;=VQ$4,LOOKUP($F20,TenantNames,TenantEndDates)&gt;=VQ$4),IF(OR(AND(DAY(LOOKUP($F20,TenantNames,TenantStartDates))&gt;28,DAY(EOMONTH(VQ$4,0))=28,DAY(VQ$4)=28),AND(DAY(LOOKUP($F20,TenantNames,TenantStartDates))&gt;30,DAY(EOMONTH(VQ$4,0))=30,DAY(VQ$4)=30),DAY(LOOKUP($F20,TenantNames,TenantStartDates))=DAY(VQ$4)),IF((LOOKUP($F20,TenantNames,TenantEndDates)-VQ$4)&lt;=31,LOOKUP($F20,TenantNames,TenantTotalRevenues)-SUM($JA20:VP20),LOOKUP($F20,TenantNames,TenantMonthlyRents)),IF(AND((SUMIF($G$4:AHB$4,"&lt;"&amp;VQ$4,$G20:AHB20))&gt;SUMIFS(TransactionAmounts,TenantSources,$F20,'Filtered Data'!$C$2:$C23,"&lt;"&amp;VQ$4),VQ$4&lt;TODAY()),"Late","Occupied")),)))</f>
        <v/>
      </c>
      <c r="VR20" s="33" t="str">
        <f>IF(ISBLANK($F20),,IF(TODAY()=VR$4,"Today",IF(AND(LOOKUP($F20,TenantNames,TenantStartDates)&lt;=VR$4,LOOKUP($F20,TenantNames,TenantEndDates)&gt;=VR$4),IF(OR(AND(DAY(LOOKUP($F20,TenantNames,TenantStartDates))&gt;28,DAY(EOMONTH(VR$4,0))=28,DAY(VR$4)=28),AND(DAY(LOOKUP($F20,TenantNames,TenantStartDates))&gt;30,DAY(EOMONTH(VR$4,0))=30,DAY(VR$4)=30),DAY(LOOKUP($F20,TenantNames,TenantStartDates))=DAY(VR$4)),IF((LOOKUP($F20,TenantNames,TenantEndDates)-VR$4)&lt;=31,LOOKUP($F20,TenantNames,TenantTotalRevenues)-SUM($JA20:VQ20),LOOKUP($F20,TenantNames,TenantMonthlyRents)),IF(AND((SUMIF($G$4:AHB$4,"&lt;"&amp;VR$4,$G20:AHB20))&gt;SUMIFS(TransactionAmounts,TenantSources,$F20,'Filtered Data'!$C$2:$C23,"&lt;"&amp;VR$4),VR$4&lt;TODAY()),"Late","Occupied")),)))</f>
        <v/>
      </c>
      <c r="VS20" s="33" t="str">
        <f>IF(ISBLANK($F20),,IF(TODAY()=VS$4,"Today",IF(AND(LOOKUP($F20,TenantNames,TenantStartDates)&lt;=VS$4,LOOKUP($F20,TenantNames,TenantEndDates)&gt;=VS$4),IF(OR(AND(DAY(LOOKUP($F20,TenantNames,TenantStartDates))&gt;28,DAY(EOMONTH(VS$4,0))=28,DAY(VS$4)=28),AND(DAY(LOOKUP($F20,TenantNames,TenantStartDates))&gt;30,DAY(EOMONTH(VS$4,0))=30,DAY(VS$4)=30),DAY(LOOKUP($F20,TenantNames,TenantStartDates))=DAY(VS$4)),IF((LOOKUP($F20,TenantNames,TenantEndDates)-VS$4)&lt;=31,LOOKUP($F20,TenantNames,TenantTotalRevenues)-SUM($JA20:VR20),LOOKUP($F20,TenantNames,TenantMonthlyRents)),IF(AND((SUMIF($G$4:AHB$4,"&lt;"&amp;VS$4,$G20:AHB20))&gt;SUMIFS(TransactionAmounts,TenantSources,$F20,'Filtered Data'!$C$2:$C23,"&lt;"&amp;VS$4),VS$4&lt;TODAY()),"Late","Occupied")),)))</f>
        <v/>
      </c>
      <c r="VT20" s="33" t="str">
        <f>IF(ISBLANK($F20),,IF(TODAY()=VT$4,"Today",IF(AND(LOOKUP($F20,TenantNames,TenantStartDates)&lt;=VT$4,LOOKUP($F20,TenantNames,TenantEndDates)&gt;=VT$4),IF(OR(AND(DAY(LOOKUP($F20,TenantNames,TenantStartDates))&gt;28,DAY(EOMONTH(VT$4,0))=28,DAY(VT$4)=28),AND(DAY(LOOKUP($F20,TenantNames,TenantStartDates))&gt;30,DAY(EOMONTH(VT$4,0))=30,DAY(VT$4)=30),DAY(LOOKUP($F20,TenantNames,TenantStartDates))=DAY(VT$4)),IF((LOOKUP($F20,TenantNames,TenantEndDates)-VT$4)&lt;=31,LOOKUP($F20,TenantNames,TenantTotalRevenues)-SUM($JA20:VS20),LOOKUP($F20,TenantNames,TenantMonthlyRents)),IF(AND((SUMIF($G$4:AHB$4,"&lt;"&amp;VT$4,$G20:AHB20))&gt;SUMIFS(TransactionAmounts,TenantSources,$F20,'Filtered Data'!$C$2:$C23,"&lt;"&amp;VT$4),VT$4&lt;TODAY()),"Late","Occupied")),)))</f>
        <v/>
      </c>
      <c r="VU20" s="33" t="str">
        <f>IF(ISBLANK($F20),,IF(TODAY()=VU$4,"Today",IF(AND(LOOKUP($F20,TenantNames,TenantStartDates)&lt;=VU$4,LOOKUP($F20,TenantNames,TenantEndDates)&gt;=VU$4),IF(OR(AND(DAY(LOOKUP($F20,TenantNames,TenantStartDates))&gt;28,DAY(EOMONTH(VU$4,0))=28,DAY(VU$4)=28),AND(DAY(LOOKUP($F20,TenantNames,TenantStartDates))&gt;30,DAY(EOMONTH(VU$4,0))=30,DAY(VU$4)=30),DAY(LOOKUP($F20,TenantNames,TenantStartDates))=DAY(VU$4)),IF((LOOKUP($F20,TenantNames,TenantEndDates)-VU$4)&lt;=31,LOOKUP($F20,TenantNames,TenantTotalRevenues)-SUM($JA20:VT20),LOOKUP($F20,TenantNames,TenantMonthlyRents)),IF(AND((SUMIF($G$4:AHB$4,"&lt;"&amp;VU$4,$G20:AHB20))&gt;SUMIFS(TransactionAmounts,TenantSources,$F20,'Filtered Data'!$C$2:$C23,"&lt;"&amp;VU$4),VU$4&lt;TODAY()),"Late","Occupied")),)))</f>
        <v/>
      </c>
      <c r="VV20" s="33" t="str">
        <f>IF(ISBLANK($F20),,IF(TODAY()=VV$4,"Today",IF(AND(LOOKUP($F20,TenantNames,TenantStartDates)&lt;=VV$4,LOOKUP($F20,TenantNames,TenantEndDates)&gt;=VV$4),IF(OR(AND(DAY(LOOKUP($F20,TenantNames,TenantStartDates))&gt;28,DAY(EOMONTH(VV$4,0))=28,DAY(VV$4)=28),AND(DAY(LOOKUP($F20,TenantNames,TenantStartDates))&gt;30,DAY(EOMONTH(VV$4,0))=30,DAY(VV$4)=30),DAY(LOOKUP($F20,TenantNames,TenantStartDates))=DAY(VV$4)),IF((LOOKUP($F20,TenantNames,TenantEndDates)-VV$4)&lt;=31,LOOKUP($F20,TenantNames,TenantTotalRevenues)-SUM($JA20:VU20),LOOKUP($F20,TenantNames,TenantMonthlyRents)),IF(AND((SUMIF($G$4:AHB$4,"&lt;"&amp;VV$4,$G20:AHB20))&gt;SUMIFS(TransactionAmounts,TenantSources,$F20,'Filtered Data'!$C$2:$C23,"&lt;"&amp;VV$4),VV$4&lt;TODAY()),"Late","Occupied")),)))</f>
        <v/>
      </c>
      <c r="VW20" s="33" t="str">
        <f>IF(ISBLANK($F20),,IF(TODAY()=VW$4,"Today",IF(AND(LOOKUP($F20,TenantNames,TenantStartDates)&lt;=VW$4,LOOKUP($F20,TenantNames,TenantEndDates)&gt;=VW$4),IF(OR(AND(DAY(LOOKUP($F20,TenantNames,TenantStartDates))&gt;28,DAY(EOMONTH(VW$4,0))=28,DAY(VW$4)=28),AND(DAY(LOOKUP($F20,TenantNames,TenantStartDates))&gt;30,DAY(EOMONTH(VW$4,0))=30,DAY(VW$4)=30),DAY(LOOKUP($F20,TenantNames,TenantStartDates))=DAY(VW$4)),IF((LOOKUP($F20,TenantNames,TenantEndDates)-VW$4)&lt;=31,LOOKUP($F20,TenantNames,TenantTotalRevenues)-SUM($JA20:VV20),LOOKUP($F20,TenantNames,TenantMonthlyRents)),IF(AND((SUMIF($G$4:AHB$4,"&lt;"&amp;VW$4,$G20:AHB20))&gt;SUMIFS(TransactionAmounts,TenantSources,$F20,'Filtered Data'!$C$2:$C23,"&lt;"&amp;VW$4),VW$4&lt;TODAY()),"Late","Occupied")),)))</f>
        <v/>
      </c>
      <c r="VX20" s="33" t="str">
        <f>IF(ISBLANK($F20),,IF(TODAY()=VX$4,"Today",IF(AND(LOOKUP($F20,TenantNames,TenantStartDates)&lt;=VX$4,LOOKUP($F20,TenantNames,TenantEndDates)&gt;=VX$4),IF(OR(AND(DAY(LOOKUP($F20,TenantNames,TenantStartDates))&gt;28,DAY(EOMONTH(VX$4,0))=28,DAY(VX$4)=28),AND(DAY(LOOKUP($F20,TenantNames,TenantStartDates))&gt;30,DAY(EOMONTH(VX$4,0))=30,DAY(VX$4)=30),DAY(LOOKUP($F20,TenantNames,TenantStartDates))=DAY(VX$4)),IF((LOOKUP($F20,TenantNames,TenantEndDates)-VX$4)&lt;=31,LOOKUP($F20,TenantNames,TenantTotalRevenues)-SUM($JA20:VW20),LOOKUP($F20,TenantNames,TenantMonthlyRents)),IF(AND((SUMIF($G$4:AHB$4,"&lt;"&amp;VX$4,$G20:AHB20))&gt;SUMIFS(TransactionAmounts,TenantSources,$F20,'Filtered Data'!$C$2:$C23,"&lt;"&amp;VX$4),VX$4&lt;TODAY()),"Late","Occupied")),)))</f>
        <v/>
      </c>
      <c r="VY20" s="33" t="str">
        <f>IF(ISBLANK($F20),,IF(TODAY()=VY$4,"Today",IF(AND(LOOKUP($F20,TenantNames,TenantStartDates)&lt;=VY$4,LOOKUP($F20,TenantNames,TenantEndDates)&gt;=VY$4),IF(OR(AND(DAY(LOOKUP($F20,TenantNames,TenantStartDates))&gt;28,DAY(EOMONTH(VY$4,0))=28,DAY(VY$4)=28),AND(DAY(LOOKUP($F20,TenantNames,TenantStartDates))&gt;30,DAY(EOMONTH(VY$4,0))=30,DAY(VY$4)=30),DAY(LOOKUP($F20,TenantNames,TenantStartDates))=DAY(VY$4)),IF((LOOKUP($F20,TenantNames,TenantEndDates)-VY$4)&lt;=31,LOOKUP($F20,TenantNames,TenantTotalRevenues)-SUM($JA20:VX20),LOOKUP($F20,TenantNames,TenantMonthlyRents)),IF(AND((SUMIF($G$4:AHB$4,"&lt;"&amp;VY$4,$G20:AHB20))&gt;SUMIFS(TransactionAmounts,TenantSources,$F20,'Filtered Data'!$C$2:$C23,"&lt;"&amp;VY$4),VY$4&lt;TODAY()),"Late","Occupied")),)))</f>
        <v/>
      </c>
      <c r="VZ20" s="33" t="str">
        <f>IF(ISBLANK($F20),,IF(TODAY()=VZ$4,"Today",IF(AND(LOOKUP($F20,TenantNames,TenantStartDates)&lt;=VZ$4,LOOKUP($F20,TenantNames,TenantEndDates)&gt;=VZ$4),IF(OR(AND(DAY(LOOKUP($F20,TenantNames,TenantStartDates))&gt;28,DAY(EOMONTH(VZ$4,0))=28,DAY(VZ$4)=28),AND(DAY(LOOKUP($F20,TenantNames,TenantStartDates))&gt;30,DAY(EOMONTH(VZ$4,0))=30,DAY(VZ$4)=30),DAY(LOOKUP($F20,TenantNames,TenantStartDates))=DAY(VZ$4)),IF((LOOKUP($F20,TenantNames,TenantEndDates)-VZ$4)&lt;=31,LOOKUP($F20,TenantNames,TenantTotalRevenues)-SUM($JA20:VY20),LOOKUP($F20,TenantNames,TenantMonthlyRents)),IF(AND((SUMIF($G$4:AHB$4,"&lt;"&amp;VZ$4,$G20:AHB20))&gt;SUMIFS(TransactionAmounts,TenantSources,$F20,'Filtered Data'!$C$2:$C23,"&lt;"&amp;VZ$4),VZ$4&lt;TODAY()),"Late","Occupied")),)))</f>
        <v/>
      </c>
      <c r="WA20" s="33" t="str">
        <f>IF(ISBLANK($F20),,IF(TODAY()=WA$4,"Today",IF(AND(LOOKUP($F20,TenantNames,TenantStartDates)&lt;=WA$4,LOOKUP($F20,TenantNames,TenantEndDates)&gt;=WA$4),IF(OR(AND(DAY(LOOKUP($F20,TenantNames,TenantStartDates))&gt;28,DAY(EOMONTH(WA$4,0))=28,DAY(WA$4)=28),AND(DAY(LOOKUP($F20,TenantNames,TenantStartDates))&gt;30,DAY(EOMONTH(WA$4,0))=30,DAY(WA$4)=30),DAY(LOOKUP($F20,TenantNames,TenantStartDates))=DAY(WA$4)),IF((LOOKUP($F20,TenantNames,TenantEndDates)-WA$4)&lt;=31,LOOKUP($F20,TenantNames,TenantTotalRevenues)-SUM($JA20:VZ20),LOOKUP($F20,TenantNames,TenantMonthlyRents)),IF(AND((SUMIF($G$4:AHB$4,"&lt;"&amp;WA$4,$G20:AHB20))&gt;SUMIFS(TransactionAmounts,TenantSources,$F20,'Filtered Data'!$C$2:$C23,"&lt;"&amp;WA$4),WA$4&lt;TODAY()),"Late","Occupied")),)))</f>
        <v/>
      </c>
      <c r="WB20" s="33" t="str">
        <f>IF(ISBLANK($F20),,IF(TODAY()=WB$4,"Today",IF(AND(LOOKUP($F20,TenantNames,TenantStartDates)&lt;=WB$4,LOOKUP($F20,TenantNames,TenantEndDates)&gt;=WB$4),IF(OR(AND(DAY(LOOKUP($F20,TenantNames,TenantStartDates))&gt;28,DAY(EOMONTH(WB$4,0))=28,DAY(WB$4)=28),AND(DAY(LOOKUP($F20,TenantNames,TenantStartDates))&gt;30,DAY(EOMONTH(WB$4,0))=30,DAY(WB$4)=30),DAY(LOOKUP($F20,TenantNames,TenantStartDates))=DAY(WB$4)),IF((LOOKUP($F20,TenantNames,TenantEndDates)-WB$4)&lt;=31,LOOKUP($F20,TenantNames,TenantTotalRevenues)-SUM($JA20:WA20),LOOKUP($F20,TenantNames,TenantMonthlyRents)),IF(AND((SUMIF($G$4:AHB$4,"&lt;"&amp;WB$4,$G20:AHB20))&gt;SUMIFS(TransactionAmounts,TenantSources,$F20,'Filtered Data'!$C$2:$C23,"&lt;"&amp;WB$4),WB$4&lt;TODAY()),"Late","Occupied")),)))</f>
        <v/>
      </c>
      <c r="WC20" s="33" t="str">
        <f>IF(ISBLANK($F20),,IF(TODAY()=WC$4,"Today",IF(AND(LOOKUP($F20,TenantNames,TenantStartDates)&lt;=WC$4,LOOKUP($F20,TenantNames,TenantEndDates)&gt;=WC$4),IF(OR(AND(DAY(LOOKUP($F20,TenantNames,TenantStartDates))&gt;28,DAY(EOMONTH(WC$4,0))=28,DAY(WC$4)=28),AND(DAY(LOOKUP($F20,TenantNames,TenantStartDates))&gt;30,DAY(EOMONTH(WC$4,0))=30,DAY(WC$4)=30),DAY(LOOKUP($F20,TenantNames,TenantStartDates))=DAY(WC$4)),IF((LOOKUP($F20,TenantNames,TenantEndDates)-WC$4)&lt;=31,LOOKUP($F20,TenantNames,TenantTotalRevenues)-SUM($JA20:WB20),LOOKUP($F20,TenantNames,TenantMonthlyRents)),IF(AND((SUMIF($G$4:AHB$4,"&lt;"&amp;WC$4,$G20:AHB20))&gt;SUMIFS(TransactionAmounts,TenantSources,$F20,'Filtered Data'!$C$2:$C23,"&lt;"&amp;WC$4),WC$4&lt;TODAY()),"Late","Occupied")),)))</f>
        <v/>
      </c>
      <c r="WD20" s="33" t="str">
        <f>IF(ISBLANK($F20),,IF(TODAY()=WD$4,"Today",IF(AND(LOOKUP($F20,TenantNames,TenantStartDates)&lt;=WD$4,LOOKUP($F20,TenantNames,TenantEndDates)&gt;=WD$4),IF(OR(AND(DAY(LOOKUP($F20,TenantNames,TenantStartDates))&gt;28,DAY(EOMONTH(WD$4,0))=28,DAY(WD$4)=28),AND(DAY(LOOKUP($F20,TenantNames,TenantStartDates))&gt;30,DAY(EOMONTH(WD$4,0))=30,DAY(WD$4)=30),DAY(LOOKUP($F20,TenantNames,TenantStartDates))=DAY(WD$4)),IF((LOOKUP($F20,TenantNames,TenantEndDates)-WD$4)&lt;=31,LOOKUP($F20,TenantNames,TenantTotalRevenues)-SUM($JA20:WC20),LOOKUP($F20,TenantNames,TenantMonthlyRents)),IF(AND((SUMIF($G$4:AHB$4,"&lt;"&amp;WD$4,$G20:AHB20))&gt;SUMIFS(TransactionAmounts,TenantSources,$F20,'Filtered Data'!$C$2:$C23,"&lt;"&amp;WD$4),WD$4&lt;TODAY()),"Late","Occupied")),)))</f>
        <v/>
      </c>
      <c r="WE20" s="33" t="str">
        <f>IF(ISBLANK($F20),,IF(TODAY()=WE$4,"Today",IF(AND(LOOKUP($F20,TenantNames,TenantStartDates)&lt;=WE$4,LOOKUP($F20,TenantNames,TenantEndDates)&gt;=WE$4),IF(OR(AND(DAY(LOOKUP($F20,TenantNames,TenantStartDates))&gt;28,DAY(EOMONTH(WE$4,0))=28,DAY(WE$4)=28),AND(DAY(LOOKUP($F20,TenantNames,TenantStartDates))&gt;30,DAY(EOMONTH(WE$4,0))=30,DAY(WE$4)=30),DAY(LOOKUP($F20,TenantNames,TenantStartDates))=DAY(WE$4)),IF((LOOKUP($F20,TenantNames,TenantEndDates)-WE$4)&lt;=31,LOOKUP($F20,TenantNames,TenantTotalRevenues)-SUM($JA20:WD20),LOOKUP($F20,TenantNames,TenantMonthlyRents)),IF(AND((SUMIF($G$4:AHB$4,"&lt;"&amp;WE$4,$G20:AHB20))&gt;SUMIFS(TransactionAmounts,TenantSources,$F20,'Filtered Data'!$C$2:$C23,"&lt;"&amp;WE$4),WE$4&lt;TODAY()),"Late","Occupied")),)))</f>
        <v/>
      </c>
      <c r="WF20" s="33" t="str">
        <f>IF(ISBLANK($F20),,IF(TODAY()=WF$4,"Today",IF(AND(LOOKUP($F20,TenantNames,TenantStartDates)&lt;=WF$4,LOOKUP($F20,TenantNames,TenantEndDates)&gt;=WF$4),IF(OR(AND(DAY(LOOKUP($F20,TenantNames,TenantStartDates))&gt;28,DAY(EOMONTH(WF$4,0))=28,DAY(WF$4)=28),AND(DAY(LOOKUP($F20,TenantNames,TenantStartDates))&gt;30,DAY(EOMONTH(WF$4,0))=30,DAY(WF$4)=30),DAY(LOOKUP($F20,TenantNames,TenantStartDates))=DAY(WF$4)),IF((LOOKUP($F20,TenantNames,TenantEndDates)-WF$4)&lt;=31,LOOKUP($F20,TenantNames,TenantTotalRevenues)-SUM($JA20:WE20),LOOKUP($F20,TenantNames,TenantMonthlyRents)),IF(AND((SUMIF($G$4:AHB$4,"&lt;"&amp;WF$4,$G20:AHB20))&gt;SUMIFS(TransactionAmounts,TenantSources,$F20,'Filtered Data'!$C$2:$C23,"&lt;"&amp;WF$4),WF$4&lt;TODAY()),"Late","Occupied")),)))</f>
        <v/>
      </c>
      <c r="WG20" s="33" t="str">
        <f>IF(ISBLANK($F20),,IF(TODAY()=WG$4,"Today",IF(AND(LOOKUP($F20,TenantNames,TenantStartDates)&lt;=WG$4,LOOKUP($F20,TenantNames,TenantEndDates)&gt;=WG$4),IF(OR(AND(DAY(LOOKUP($F20,TenantNames,TenantStartDates))&gt;28,DAY(EOMONTH(WG$4,0))=28,DAY(WG$4)=28),AND(DAY(LOOKUP($F20,TenantNames,TenantStartDates))&gt;30,DAY(EOMONTH(WG$4,0))=30,DAY(WG$4)=30),DAY(LOOKUP($F20,TenantNames,TenantStartDates))=DAY(WG$4)),IF((LOOKUP($F20,TenantNames,TenantEndDates)-WG$4)&lt;=31,LOOKUP($F20,TenantNames,TenantTotalRevenues)-SUM($JA20:WF20),LOOKUP($F20,TenantNames,TenantMonthlyRents)),IF(AND((SUMIF($G$4:AHB$4,"&lt;"&amp;WG$4,$G20:AHB20))&gt;SUMIFS(TransactionAmounts,TenantSources,$F20,'Filtered Data'!$C$2:$C23,"&lt;"&amp;WG$4),WG$4&lt;TODAY()),"Late","Occupied")),)))</f>
        <v/>
      </c>
      <c r="WH20" s="33" t="str">
        <f>IF(ISBLANK($F20),,IF(TODAY()=WH$4,"Today",IF(AND(LOOKUP($F20,TenantNames,TenantStartDates)&lt;=WH$4,LOOKUP($F20,TenantNames,TenantEndDates)&gt;=WH$4),IF(OR(AND(DAY(LOOKUP($F20,TenantNames,TenantStartDates))&gt;28,DAY(EOMONTH(WH$4,0))=28,DAY(WH$4)=28),AND(DAY(LOOKUP($F20,TenantNames,TenantStartDates))&gt;30,DAY(EOMONTH(WH$4,0))=30,DAY(WH$4)=30),DAY(LOOKUP($F20,TenantNames,TenantStartDates))=DAY(WH$4)),IF((LOOKUP($F20,TenantNames,TenantEndDates)-WH$4)&lt;=31,LOOKUP($F20,TenantNames,TenantTotalRevenues)-SUM($JA20:WG20),LOOKUP($F20,TenantNames,TenantMonthlyRents)),IF(AND((SUMIF($G$4:AHB$4,"&lt;"&amp;WH$4,$G20:AHB20))&gt;SUMIFS(TransactionAmounts,TenantSources,$F20,'Filtered Data'!$C$2:$C23,"&lt;"&amp;WH$4),WH$4&lt;TODAY()),"Late","Occupied")),)))</f>
        <v/>
      </c>
      <c r="WI20" s="33" t="str">
        <f>IF(ISBLANK($F20),,IF(TODAY()=WI$4,"Today",IF(AND(LOOKUP($F20,TenantNames,TenantStartDates)&lt;=WI$4,LOOKUP($F20,TenantNames,TenantEndDates)&gt;=WI$4),IF(OR(AND(DAY(LOOKUP($F20,TenantNames,TenantStartDates))&gt;28,DAY(EOMONTH(WI$4,0))=28,DAY(WI$4)=28),AND(DAY(LOOKUP($F20,TenantNames,TenantStartDates))&gt;30,DAY(EOMONTH(WI$4,0))=30,DAY(WI$4)=30),DAY(LOOKUP($F20,TenantNames,TenantStartDates))=DAY(WI$4)),IF((LOOKUP($F20,TenantNames,TenantEndDates)-WI$4)&lt;=31,LOOKUP($F20,TenantNames,TenantTotalRevenues)-SUM($JA20:WH20),LOOKUP($F20,TenantNames,TenantMonthlyRents)),IF(AND((SUMIF($G$4:AHB$4,"&lt;"&amp;WI$4,$G20:AHB20))&gt;SUMIFS(TransactionAmounts,TenantSources,$F20,'Filtered Data'!$C$2:$C23,"&lt;"&amp;WI$4),WI$4&lt;TODAY()),"Late","Occupied")),)))</f>
        <v/>
      </c>
      <c r="WJ20" s="33" t="str">
        <f>IF(ISBLANK($F20),,IF(TODAY()=WJ$4,"Today",IF(AND(LOOKUP($F20,TenantNames,TenantStartDates)&lt;=WJ$4,LOOKUP($F20,TenantNames,TenantEndDates)&gt;=WJ$4),IF(OR(AND(DAY(LOOKUP($F20,TenantNames,TenantStartDates))&gt;28,DAY(EOMONTH(WJ$4,0))=28,DAY(WJ$4)=28),AND(DAY(LOOKUP($F20,TenantNames,TenantStartDates))&gt;30,DAY(EOMONTH(WJ$4,0))=30,DAY(WJ$4)=30),DAY(LOOKUP($F20,TenantNames,TenantStartDates))=DAY(WJ$4)),IF((LOOKUP($F20,TenantNames,TenantEndDates)-WJ$4)&lt;=31,LOOKUP($F20,TenantNames,TenantTotalRevenues)-SUM($JA20:WI20),LOOKUP($F20,TenantNames,TenantMonthlyRents)),IF(AND((SUMIF($G$4:AHB$4,"&lt;"&amp;WJ$4,$G20:AHB20))&gt;SUMIFS(TransactionAmounts,TenantSources,$F20,'Filtered Data'!$C$2:$C23,"&lt;"&amp;WJ$4),WJ$4&lt;TODAY()),"Late","Occupied")),)))</f>
        <v/>
      </c>
      <c r="WK20" s="33" t="str">
        <f>IF(ISBLANK($F20),,IF(TODAY()=WK$4,"Today",IF(AND(LOOKUP($F20,TenantNames,TenantStartDates)&lt;=WK$4,LOOKUP($F20,TenantNames,TenantEndDates)&gt;=WK$4),IF(OR(AND(DAY(LOOKUP($F20,TenantNames,TenantStartDates))&gt;28,DAY(EOMONTH(WK$4,0))=28,DAY(WK$4)=28),AND(DAY(LOOKUP($F20,TenantNames,TenantStartDates))&gt;30,DAY(EOMONTH(WK$4,0))=30,DAY(WK$4)=30),DAY(LOOKUP($F20,TenantNames,TenantStartDates))=DAY(WK$4)),IF((LOOKUP($F20,TenantNames,TenantEndDates)-WK$4)&lt;=31,LOOKUP($F20,TenantNames,TenantTotalRevenues)-SUM($JA20:WJ20),LOOKUP($F20,TenantNames,TenantMonthlyRents)),IF(AND((SUMIF($G$4:AHB$4,"&lt;"&amp;WK$4,$G20:AHB20))&gt;SUMIFS(TransactionAmounts,TenantSources,$F20,'Filtered Data'!$C$2:$C23,"&lt;"&amp;WK$4),WK$4&lt;TODAY()),"Late","Occupied")),)))</f>
        <v/>
      </c>
      <c r="WL20" s="33" t="str">
        <f>IF(ISBLANK($F20),,IF(TODAY()=WL$4,"Today",IF(AND(LOOKUP($F20,TenantNames,TenantStartDates)&lt;=WL$4,LOOKUP($F20,TenantNames,TenantEndDates)&gt;=WL$4),IF(OR(AND(DAY(LOOKUP($F20,TenantNames,TenantStartDates))&gt;28,DAY(EOMONTH(WL$4,0))=28,DAY(WL$4)=28),AND(DAY(LOOKUP($F20,TenantNames,TenantStartDates))&gt;30,DAY(EOMONTH(WL$4,0))=30,DAY(WL$4)=30),DAY(LOOKUP($F20,TenantNames,TenantStartDates))=DAY(WL$4)),IF((LOOKUP($F20,TenantNames,TenantEndDates)-WL$4)&lt;=31,LOOKUP($F20,TenantNames,TenantTotalRevenues)-SUM($JA20:WK20),LOOKUP($F20,TenantNames,TenantMonthlyRents)),IF(AND((SUMIF($G$4:AHB$4,"&lt;"&amp;WL$4,$G20:AHB20))&gt;SUMIFS(TransactionAmounts,TenantSources,$F20,'Filtered Data'!$C$2:$C23,"&lt;"&amp;WL$4),WL$4&lt;TODAY()),"Late","Occupied")),)))</f>
        <v/>
      </c>
      <c r="WM20" s="33" t="str">
        <f>IF(ISBLANK($F20),,IF(TODAY()=WM$4,"Today",IF(AND(LOOKUP($F20,TenantNames,TenantStartDates)&lt;=WM$4,LOOKUP($F20,TenantNames,TenantEndDates)&gt;=WM$4),IF(OR(AND(DAY(LOOKUP($F20,TenantNames,TenantStartDates))&gt;28,DAY(EOMONTH(WM$4,0))=28,DAY(WM$4)=28),AND(DAY(LOOKUP($F20,TenantNames,TenantStartDates))&gt;30,DAY(EOMONTH(WM$4,0))=30,DAY(WM$4)=30),DAY(LOOKUP($F20,TenantNames,TenantStartDates))=DAY(WM$4)),IF((LOOKUP($F20,TenantNames,TenantEndDates)-WM$4)&lt;=31,LOOKUP($F20,TenantNames,TenantTotalRevenues)-SUM($JA20:WL20),LOOKUP($F20,TenantNames,TenantMonthlyRents)),IF(AND((SUMIF($G$4:AHB$4,"&lt;"&amp;WM$4,$G20:AHB20))&gt;SUMIFS(TransactionAmounts,TenantSources,$F20,'Filtered Data'!$C$2:$C23,"&lt;"&amp;WM$4),WM$4&lt;TODAY()),"Late","Occupied")),)))</f>
        <v/>
      </c>
      <c r="WN20" s="33" t="str">
        <f>IF(ISBLANK($F20),,IF(TODAY()=WN$4,"Today",IF(AND(LOOKUP($F20,TenantNames,TenantStartDates)&lt;=WN$4,LOOKUP($F20,TenantNames,TenantEndDates)&gt;=WN$4),IF(OR(AND(DAY(LOOKUP($F20,TenantNames,TenantStartDates))&gt;28,DAY(EOMONTH(WN$4,0))=28,DAY(WN$4)=28),AND(DAY(LOOKUP($F20,TenantNames,TenantStartDates))&gt;30,DAY(EOMONTH(WN$4,0))=30,DAY(WN$4)=30),DAY(LOOKUP($F20,TenantNames,TenantStartDates))=DAY(WN$4)),IF((LOOKUP($F20,TenantNames,TenantEndDates)-WN$4)&lt;=31,LOOKUP($F20,TenantNames,TenantTotalRevenues)-SUM($JA20:WM20),LOOKUP($F20,TenantNames,TenantMonthlyRents)),IF(AND((SUMIF($G$4:AHB$4,"&lt;"&amp;WN$4,$G20:AHB20))&gt;SUMIFS(TransactionAmounts,TenantSources,$F20,'Filtered Data'!$C$2:$C23,"&lt;"&amp;WN$4),WN$4&lt;TODAY()),"Late","Occupied")),)))</f>
        <v/>
      </c>
      <c r="WO20" s="33" t="str">
        <f>IF(ISBLANK($F20),,IF(TODAY()=WO$4,"Today",IF(AND(LOOKUP($F20,TenantNames,TenantStartDates)&lt;=WO$4,LOOKUP($F20,TenantNames,TenantEndDates)&gt;=WO$4),IF(OR(AND(DAY(LOOKUP($F20,TenantNames,TenantStartDates))&gt;28,DAY(EOMONTH(WO$4,0))=28,DAY(WO$4)=28),AND(DAY(LOOKUP($F20,TenantNames,TenantStartDates))&gt;30,DAY(EOMONTH(WO$4,0))=30,DAY(WO$4)=30),DAY(LOOKUP($F20,TenantNames,TenantStartDates))=DAY(WO$4)),IF((LOOKUP($F20,TenantNames,TenantEndDates)-WO$4)&lt;=31,LOOKUP($F20,TenantNames,TenantTotalRevenues)-SUM($JA20:WN20),LOOKUP($F20,TenantNames,TenantMonthlyRents)),IF(AND((SUMIF($G$4:AHB$4,"&lt;"&amp;WO$4,$G20:AHB20))&gt;SUMIFS(TransactionAmounts,TenantSources,$F20,'Filtered Data'!$C$2:$C23,"&lt;"&amp;WO$4),WO$4&lt;TODAY()),"Late","Occupied")),)))</f>
        <v/>
      </c>
      <c r="WP20" s="33" t="str">
        <f>IF(ISBLANK($F20),,IF(TODAY()=WP$4,"Today",IF(AND(LOOKUP($F20,TenantNames,TenantStartDates)&lt;=WP$4,LOOKUP($F20,TenantNames,TenantEndDates)&gt;=WP$4),IF(OR(AND(DAY(LOOKUP($F20,TenantNames,TenantStartDates))&gt;28,DAY(EOMONTH(WP$4,0))=28,DAY(WP$4)=28),AND(DAY(LOOKUP($F20,TenantNames,TenantStartDates))&gt;30,DAY(EOMONTH(WP$4,0))=30,DAY(WP$4)=30),DAY(LOOKUP($F20,TenantNames,TenantStartDates))=DAY(WP$4)),IF((LOOKUP($F20,TenantNames,TenantEndDates)-WP$4)&lt;=31,LOOKUP($F20,TenantNames,TenantTotalRevenues)-SUM($JA20:WO20),LOOKUP($F20,TenantNames,TenantMonthlyRents)),IF(AND((SUMIF($G$4:AHB$4,"&lt;"&amp;WP$4,$G20:AHB20))&gt;SUMIFS(TransactionAmounts,TenantSources,$F20,'Filtered Data'!$C$2:$C23,"&lt;"&amp;WP$4),WP$4&lt;TODAY()),"Late","Occupied")),)))</f>
        <v/>
      </c>
      <c r="WQ20" s="33" t="str">
        <f>IF(ISBLANK($F20),,IF(TODAY()=WQ$4,"Today",IF(AND(LOOKUP($F20,TenantNames,TenantStartDates)&lt;=WQ$4,LOOKUP($F20,TenantNames,TenantEndDates)&gt;=WQ$4),IF(OR(AND(DAY(LOOKUP($F20,TenantNames,TenantStartDates))&gt;28,DAY(EOMONTH(WQ$4,0))=28,DAY(WQ$4)=28),AND(DAY(LOOKUP($F20,TenantNames,TenantStartDates))&gt;30,DAY(EOMONTH(WQ$4,0))=30,DAY(WQ$4)=30),DAY(LOOKUP($F20,TenantNames,TenantStartDates))=DAY(WQ$4)),IF((LOOKUP($F20,TenantNames,TenantEndDates)-WQ$4)&lt;=31,LOOKUP($F20,TenantNames,TenantTotalRevenues)-SUM($JA20:WP20),LOOKUP($F20,TenantNames,TenantMonthlyRents)),IF(AND((SUMIF($G$4:AHB$4,"&lt;"&amp;WQ$4,$G20:AHB20))&gt;SUMIFS(TransactionAmounts,TenantSources,$F20,'Filtered Data'!$C$2:$C23,"&lt;"&amp;WQ$4),WQ$4&lt;TODAY()),"Late","Occupied")),)))</f>
        <v/>
      </c>
      <c r="WR20" s="33" t="str">
        <f>IF(ISBLANK($F20),,IF(TODAY()=WR$4,"Today",IF(AND(LOOKUP($F20,TenantNames,TenantStartDates)&lt;=WR$4,LOOKUP($F20,TenantNames,TenantEndDates)&gt;=WR$4),IF(OR(AND(DAY(LOOKUP($F20,TenantNames,TenantStartDates))&gt;28,DAY(EOMONTH(WR$4,0))=28,DAY(WR$4)=28),AND(DAY(LOOKUP($F20,TenantNames,TenantStartDates))&gt;30,DAY(EOMONTH(WR$4,0))=30,DAY(WR$4)=30),DAY(LOOKUP($F20,TenantNames,TenantStartDates))=DAY(WR$4)),IF((LOOKUP($F20,TenantNames,TenantEndDates)-WR$4)&lt;=31,LOOKUP($F20,TenantNames,TenantTotalRevenues)-SUM($JA20:WQ20),LOOKUP($F20,TenantNames,TenantMonthlyRents)),IF(AND((SUMIF($G$4:AHB$4,"&lt;"&amp;WR$4,$G20:AHB20))&gt;SUMIFS(TransactionAmounts,TenantSources,$F20,'Filtered Data'!$C$2:$C23,"&lt;"&amp;WR$4),WR$4&lt;TODAY()),"Late","Occupied")),)))</f>
        <v/>
      </c>
      <c r="WS20" s="33" t="str">
        <f>IF(ISBLANK($F20),,IF(TODAY()=WS$4,"Today",IF(AND(LOOKUP($F20,TenantNames,TenantStartDates)&lt;=WS$4,LOOKUP($F20,TenantNames,TenantEndDates)&gt;=WS$4),IF(OR(AND(DAY(LOOKUP($F20,TenantNames,TenantStartDates))&gt;28,DAY(EOMONTH(WS$4,0))=28,DAY(WS$4)=28),AND(DAY(LOOKUP($F20,TenantNames,TenantStartDates))&gt;30,DAY(EOMONTH(WS$4,0))=30,DAY(WS$4)=30),DAY(LOOKUP($F20,TenantNames,TenantStartDates))=DAY(WS$4)),IF((LOOKUP($F20,TenantNames,TenantEndDates)-WS$4)&lt;=31,LOOKUP($F20,TenantNames,TenantTotalRevenues)-SUM($JA20:WR20),LOOKUP($F20,TenantNames,TenantMonthlyRents)),IF(AND((SUMIF($G$4:AHB$4,"&lt;"&amp;WS$4,$G20:AHB20))&gt;SUMIFS(TransactionAmounts,TenantSources,$F20,'Filtered Data'!$C$2:$C23,"&lt;"&amp;WS$4),WS$4&lt;TODAY()),"Late","Occupied")),)))</f>
        <v/>
      </c>
      <c r="WT20" s="33" t="str">
        <f>IF(ISBLANK($F20),,IF(TODAY()=WT$4,"Today",IF(AND(LOOKUP($F20,TenantNames,TenantStartDates)&lt;=WT$4,LOOKUP($F20,TenantNames,TenantEndDates)&gt;=WT$4),IF(OR(AND(DAY(LOOKUP($F20,TenantNames,TenantStartDates))&gt;28,DAY(EOMONTH(WT$4,0))=28,DAY(WT$4)=28),AND(DAY(LOOKUP($F20,TenantNames,TenantStartDates))&gt;30,DAY(EOMONTH(WT$4,0))=30,DAY(WT$4)=30),DAY(LOOKUP($F20,TenantNames,TenantStartDates))=DAY(WT$4)),IF((LOOKUP($F20,TenantNames,TenantEndDates)-WT$4)&lt;=31,LOOKUP($F20,TenantNames,TenantTotalRevenues)-SUM($JA20:WS20),LOOKUP($F20,TenantNames,TenantMonthlyRents)),IF(AND((SUMIF($G$4:AHB$4,"&lt;"&amp;WT$4,$G20:AHB20))&gt;SUMIFS(TransactionAmounts,TenantSources,$F20,'Filtered Data'!$C$2:$C23,"&lt;"&amp;WT$4),WT$4&lt;TODAY()),"Late","Occupied")),)))</f>
        <v/>
      </c>
      <c r="WU20" s="33" t="str">
        <f>IF(ISBLANK($F20),,IF(TODAY()=WU$4,"Today",IF(AND(LOOKUP($F20,TenantNames,TenantStartDates)&lt;=WU$4,LOOKUP($F20,TenantNames,TenantEndDates)&gt;=WU$4),IF(OR(AND(DAY(LOOKUP($F20,TenantNames,TenantStartDates))&gt;28,DAY(EOMONTH(WU$4,0))=28,DAY(WU$4)=28),AND(DAY(LOOKUP($F20,TenantNames,TenantStartDates))&gt;30,DAY(EOMONTH(WU$4,0))=30,DAY(WU$4)=30),DAY(LOOKUP($F20,TenantNames,TenantStartDates))=DAY(WU$4)),IF((LOOKUP($F20,TenantNames,TenantEndDates)-WU$4)&lt;=31,LOOKUP($F20,TenantNames,TenantTotalRevenues)-SUM($JA20:WT20),LOOKUP($F20,TenantNames,TenantMonthlyRents)),IF(AND((SUMIF($G$4:AHB$4,"&lt;"&amp;WU$4,$G20:AHB20))&gt;SUMIFS(TransactionAmounts,TenantSources,$F20,'Filtered Data'!$C$2:$C23,"&lt;"&amp;WU$4),WU$4&lt;TODAY()),"Late","Occupied")),)))</f>
        <v/>
      </c>
      <c r="WV20" s="33" t="str">
        <f>IF(ISBLANK($F20),,IF(TODAY()=WV$4,"Today",IF(AND(LOOKUP($F20,TenantNames,TenantStartDates)&lt;=WV$4,LOOKUP($F20,TenantNames,TenantEndDates)&gt;=WV$4),IF(OR(AND(DAY(LOOKUP($F20,TenantNames,TenantStartDates))&gt;28,DAY(EOMONTH(WV$4,0))=28,DAY(WV$4)=28),AND(DAY(LOOKUP($F20,TenantNames,TenantStartDates))&gt;30,DAY(EOMONTH(WV$4,0))=30,DAY(WV$4)=30),DAY(LOOKUP($F20,TenantNames,TenantStartDates))=DAY(WV$4)),IF((LOOKUP($F20,TenantNames,TenantEndDates)-WV$4)&lt;=31,LOOKUP($F20,TenantNames,TenantTotalRevenues)-SUM($JA20:WU20),LOOKUP($F20,TenantNames,TenantMonthlyRents)),IF(AND((SUMIF($G$4:AHB$4,"&lt;"&amp;WV$4,$G20:AHB20))&gt;SUMIFS(TransactionAmounts,TenantSources,$F20,'Filtered Data'!$C$2:$C23,"&lt;"&amp;WV$4),WV$4&lt;TODAY()),"Late","Occupied")),)))</f>
        <v/>
      </c>
      <c r="WW20" s="33" t="str">
        <f>IF(ISBLANK($F20),,IF(TODAY()=WW$4,"Today",IF(AND(LOOKUP($F20,TenantNames,TenantStartDates)&lt;=WW$4,LOOKUP($F20,TenantNames,TenantEndDates)&gt;=WW$4),IF(OR(AND(DAY(LOOKUP($F20,TenantNames,TenantStartDates))&gt;28,DAY(EOMONTH(WW$4,0))=28,DAY(WW$4)=28),AND(DAY(LOOKUP($F20,TenantNames,TenantStartDates))&gt;30,DAY(EOMONTH(WW$4,0))=30,DAY(WW$4)=30),DAY(LOOKUP($F20,TenantNames,TenantStartDates))=DAY(WW$4)),IF((LOOKUP($F20,TenantNames,TenantEndDates)-WW$4)&lt;=31,LOOKUP($F20,TenantNames,TenantTotalRevenues)-SUM($JA20:WV20),LOOKUP($F20,TenantNames,TenantMonthlyRents)),IF(AND((SUMIF($G$4:AHB$4,"&lt;"&amp;WW$4,$G20:AHB20))&gt;SUMIFS(TransactionAmounts,TenantSources,$F20,'Filtered Data'!$C$2:$C23,"&lt;"&amp;WW$4),WW$4&lt;TODAY()),"Late","Occupied")),)))</f>
        <v/>
      </c>
      <c r="WX20" s="33" t="str">
        <f>IF(ISBLANK($F20),,IF(TODAY()=WX$4,"Today",IF(AND(LOOKUP($F20,TenantNames,TenantStartDates)&lt;=WX$4,LOOKUP($F20,TenantNames,TenantEndDates)&gt;=WX$4),IF(OR(AND(DAY(LOOKUP($F20,TenantNames,TenantStartDates))&gt;28,DAY(EOMONTH(WX$4,0))=28,DAY(WX$4)=28),AND(DAY(LOOKUP($F20,TenantNames,TenantStartDates))&gt;30,DAY(EOMONTH(WX$4,0))=30,DAY(WX$4)=30),DAY(LOOKUP($F20,TenantNames,TenantStartDates))=DAY(WX$4)),IF((LOOKUP($F20,TenantNames,TenantEndDates)-WX$4)&lt;=31,LOOKUP($F20,TenantNames,TenantTotalRevenues)-SUM($JA20:WW20),LOOKUP($F20,TenantNames,TenantMonthlyRents)),IF(AND((SUMIF($G$4:AHB$4,"&lt;"&amp;WX$4,$G20:AHB20))&gt;SUMIFS(TransactionAmounts,TenantSources,$F20,'Filtered Data'!$C$2:$C23,"&lt;"&amp;WX$4),WX$4&lt;TODAY()),"Late","Occupied")),)))</f>
        <v/>
      </c>
      <c r="WY20" s="33" t="str">
        <f>IF(ISBLANK($F20),,IF(TODAY()=WY$4,"Today",IF(AND(LOOKUP($F20,TenantNames,TenantStartDates)&lt;=WY$4,LOOKUP($F20,TenantNames,TenantEndDates)&gt;=WY$4),IF(OR(AND(DAY(LOOKUP($F20,TenantNames,TenantStartDates))&gt;28,DAY(EOMONTH(WY$4,0))=28,DAY(WY$4)=28),AND(DAY(LOOKUP($F20,TenantNames,TenantStartDates))&gt;30,DAY(EOMONTH(WY$4,0))=30,DAY(WY$4)=30),DAY(LOOKUP($F20,TenantNames,TenantStartDates))=DAY(WY$4)),IF((LOOKUP($F20,TenantNames,TenantEndDates)-WY$4)&lt;=31,LOOKUP($F20,TenantNames,TenantTotalRevenues)-SUM($JA20:WX20),LOOKUP($F20,TenantNames,TenantMonthlyRents)),IF(AND((SUMIF($G$4:AHB$4,"&lt;"&amp;WY$4,$G20:AHB20))&gt;SUMIFS(TransactionAmounts,TenantSources,$F20,'Filtered Data'!$C$2:$C23,"&lt;"&amp;WY$4),WY$4&lt;TODAY()),"Late","Occupied")),)))</f>
        <v/>
      </c>
      <c r="WZ20" s="33" t="str">
        <f>IF(ISBLANK($F20),,IF(TODAY()=WZ$4,"Today",IF(AND(LOOKUP($F20,TenantNames,TenantStartDates)&lt;=WZ$4,LOOKUP($F20,TenantNames,TenantEndDates)&gt;=WZ$4),IF(OR(AND(DAY(LOOKUP($F20,TenantNames,TenantStartDates))&gt;28,DAY(EOMONTH(WZ$4,0))=28,DAY(WZ$4)=28),AND(DAY(LOOKUP($F20,TenantNames,TenantStartDates))&gt;30,DAY(EOMONTH(WZ$4,0))=30,DAY(WZ$4)=30),DAY(LOOKUP($F20,TenantNames,TenantStartDates))=DAY(WZ$4)),IF((LOOKUP($F20,TenantNames,TenantEndDates)-WZ$4)&lt;=31,LOOKUP($F20,TenantNames,TenantTotalRevenues)-SUM($JA20:WY20),LOOKUP($F20,TenantNames,TenantMonthlyRents)),IF(AND((SUMIF($G$4:AHB$4,"&lt;"&amp;WZ$4,$G20:AHB20))&gt;SUMIFS(TransactionAmounts,TenantSources,$F20,'Filtered Data'!$C$2:$C23,"&lt;"&amp;WZ$4),WZ$4&lt;TODAY()),"Late","Occupied")),)))</f>
        <v/>
      </c>
      <c r="XA20" s="33" t="str">
        <f>IF(ISBLANK($F20),,IF(TODAY()=XA$4,"Today",IF(AND(LOOKUP($F20,TenantNames,TenantStartDates)&lt;=XA$4,LOOKUP($F20,TenantNames,TenantEndDates)&gt;=XA$4),IF(OR(AND(DAY(LOOKUP($F20,TenantNames,TenantStartDates))&gt;28,DAY(EOMONTH(XA$4,0))=28,DAY(XA$4)=28),AND(DAY(LOOKUP($F20,TenantNames,TenantStartDates))&gt;30,DAY(EOMONTH(XA$4,0))=30,DAY(XA$4)=30),DAY(LOOKUP($F20,TenantNames,TenantStartDates))=DAY(XA$4)),IF((LOOKUP($F20,TenantNames,TenantEndDates)-XA$4)&lt;=31,LOOKUP($F20,TenantNames,TenantTotalRevenues)-SUM($JA20:WZ20),LOOKUP($F20,TenantNames,TenantMonthlyRents)),IF(AND((SUMIF($G$4:AHB$4,"&lt;"&amp;XA$4,$G20:AHB20))&gt;SUMIFS(TransactionAmounts,TenantSources,$F20,'Filtered Data'!$C$2:$C23,"&lt;"&amp;XA$4),XA$4&lt;TODAY()),"Late","Occupied")),)))</f>
        <v/>
      </c>
      <c r="XB20" s="33" t="str">
        <f>IF(ISBLANK($F20),,IF(TODAY()=XB$4,"Today",IF(AND(LOOKUP($F20,TenantNames,TenantStartDates)&lt;=XB$4,LOOKUP($F20,TenantNames,TenantEndDates)&gt;=XB$4),IF(OR(AND(DAY(LOOKUP($F20,TenantNames,TenantStartDates))&gt;28,DAY(EOMONTH(XB$4,0))=28,DAY(XB$4)=28),AND(DAY(LOOKUP($F20,TenantNames,TenantStartDates))&gt;30,DAY(EOMONTH(XB$4,0))=30,DAY(XB$4)=30),DAY(LOOKUP($F20,TenantNames,TenantStartDates))=DAY(XB$4)),IF((LOOKUP($F20,TenantNames,TenantEndDates)-XB$4)&lt;=31,LOOKUP($F20,TenantNames,TenantTotalRevenues)-SUM($JA20:XA20),LOOKUP($F20,TenantNames,TenantMonthlyRents)),IF(AND((SUMIF($G$4:AHB$4,"&lt;"&amp;XB$4,$G20:AHB20))&gt;SUMIFS(TransactionAmounts,TenantSources,$F20,'Filtered Data'!$C$2:$C23,"&lt;"&amp;XB$4),XB$4&lt;TODAY()),"Late","Occupied")),)))</f>
        <v/>
      </c>
      <c r="XC20" s="33" t="str">
        <f>IF(ISBLANK($F20),,IF(TODAY()=XC$4,"Today",IF(AND(LOOKUP($F20,TenantNames,TenantStartDates)&lt;=XC$4,LOOKUP($F20,TenantNames,TenantEndDates)&gt;=XC$4),IF(OR(AND(DAY(LOOKUP($F20,TenantNames,TenantStartDates))&gt;28,DAY(EOMONTH(XC$4,0))=28,DAY(XC$4)=28),AND(DAY(LOOKUP($F20,TenantNames,TenantStartDates))&gt;30,DAY(EOMONTH(XC$4,0))=30,DAY(XC$4)=30),DAY(LOOKUP($F20,TenantNames,TenantStartDates))=DAY(XC$4)),IF((LOOKUP($F20,TenantNames,TenantEndDates)-XC$4)&lt;=31,LOOKUP($F20,TenantNames,TenantTotalRevenues)-SUM($JA20:XB20),LOOKUP($F20,TenantNames,TenantMonthlyRents)),IF(AND((SUMIF($G$4:AHB$4,"&lt;"&amp;XC$4,$G20:AHB20))&gt;SUMIFS(TransactionAmounts,TenantSources,$F20,'Filtered Data'!$C$2:$C23,"&lt;"&amp;XC$4),XC$4&lt;TODAY()),"Late","Occupied")),)))</f>
        <v/>
      </c>
      <c r="XD20" s="33" t="str">
        <f>IF(ISBLANK($F20),,IF(TODAY()=XD$4,"Today",IF(AND(LOOKUP($F20,TenantNames,TenantStartDates)&lt;=XD$4,LOOKUP($F20,TenantNames,TenantEndDates)&gt;=XD$4),IF(OR(AND(DAY(LOOKUP($F20,TenantNames,TenantStartDates))&gt;28,DAY(EOMONTH(XD$4,0))=28,DAY(XD$4)=28),AND(DAY(LOOKUP($F20,TenantNames,TenantStartDates))&gt;30,DAY(EOMONTH(XD$4,0))=30,DAY(XD$4)=30),DAY(LOOKUP($F20,TenantNames,TenantStartDates))=DAY(XD$4)),IF((LOOKUP($F20,TenantNames,TenantEndDates)-XD$4)&lt;=31,LOOKUP($F20,TenantNames,TenantTotalRevenues)-SUM($JA20:XC20),LOOKUP($F20,TenantNames,TenantMonthlyRents)),IF(AND((SUMIF($G$4:AHB$4,"&lt;"&amp;XD$4,$G20:AHB20))&gt;SUMIFS(TransactionAmounts,TenantSources,$F20,'Filtered Data'!$C$2:$C23,"&lt;"&amp;XD$4),XD$4&lt;TODAY()),"Late","Occupied")),)))</f>
        <v/>
      </c>
      <c r="XE20" s="33" t="str">
        <f>IF(ISBLANK($F20),,IF(TODAY()=XE$4,"Today",IF(AND(LOOKUP($F20,TenantNames,TenantStartDates)&lt;=XE$4,LOOKUP($F20,TenantNames,TenantEndDates)&gt;=XE$4),IF(OR(AND(DAY(LOOKUP($F20,TenantNames,TenantStartDates))&gt;28,DAY(EOMONTH(XE$4,0))=28,DAY(XE$4)=28),AND(DAY(LOOKUP($F20,TenantNames,TenantStartDates))&gt;30,DAY(EOMONTH(XE$4,0))=30,DAY(XE$4)=30),DAY(LOOKUP($F20,TenantNames,TenantStartDates))=DAY(XE$4)),IF((LOOKUP($F20,TenantNames,TenantEndDates)-XE$4)&lt;=31,LOOKUP($F20,TenantNames,TenantTotalRevenues)-SUM($JA20:XD20),LOOKUP($F20,TenantNames,TenantMonthlyRents)),IF(AND((SUMIF($G$4:AHB$4,"&lt;"&amp;XE$4,$G20:AHB20))&gt;SUMIFS(TransactionAmounts,TenantSources,$F20,'Filtered Data'!$C$2:$C23,"&lt;"&amp;XE$4),XE$4&lt;TODAY()),"Late","Occupied")),)))</f>
        <v/>
      </c>
      <c r="XF20" s="33" t="str">
        <f>IF(ISBLANK($F20),,IF(TODAY()=XF$4,"Today",IF(AND(LOOKUP($F20,TenantNames,TenantStartDates)&lt;=XF$4,LOOKUP($F20,TenantNames,TenantEndDates)&gt;=XF$4),IF(OR(AND(DAY(LOOKUP($F20,TenantNames,TenantStartDates))&gt;28,DAY(EOMONTH(XF$4,0))=28,DAY(XF$4)=28),AND(DAY(LOOKUP($F20,TenantNames,TenantStartDates))&gt;30,DAY(EOMONTH(XF$4,0))=30,DAY(XF$4)=30),DAY(LOOKUP($F20,TenantNames,TenantStartDates))=DAY(XF$4)),IF((LOOKUP($F20,TenantNames,TenantEndDates)-XF$4)&lt;=31,LOOKUP($F20,TenantNames,TenantTotalRevenues)-SUM($JA20:XE20),LOOKUP($F20,TenantNames,TenantMonthlyRents)),IF(AND((SUMIF($G$4:AHB$4,"&lt;"&amp;XF$4,$G20:AHB20))&gt;SUMIFS(TransactionAmounts,TenantSources,$F20,'Filtered Data'!$C$2:$C23,"&lt;"&amp;XF$4),XF$4&lt;TODAY()),"Late","Occupied")),)))</f>
        <v/>
      </c>
      <c r="XG20" s="33" t="str">
        <f>IF(ISBLANK($F20),,IF(TODAY()=XG$4,"Today",IF(AND(LOOKUP($F20,TenantNames,TenantStartDates)&lt;=XG$4,LOOKUP($F20,TenantNames,TenantEndDates)&gt;=XG$4),IF(OR(AND(DAY(LOOKUP($F20,TenantNames,TenantStartDates))&gt;28,DAY(EOMONTH(XG$4,0))=28,DAY(XG$4)=28),AND(DAY(LOOKUP($F20,TenantNames,TenantStartDates))&gt;30,DAY(EOMONTH(XG$4,0))=30,DAY(XG$4)=30),DAY(LOOKUP($F20,TenantNames,TenantStartDates))=DAY(XG$4)),IF((LOOKUP($F20,TenantNames,TenantEndDates)-XG$4)&lt;=31,LOOKUP($F20,TenantNames,TenantTotalRevenues)-SUM($JA20:XF20),LOOKUP($F20,TenantNames,TenantMonthlyRents)),IF(AND((SUMIF($G$4:AHB$4,"&lt;"&amp;XG$4,$G20:AHB20))&gt;SUMIFS(TransactionAmounts,TenantSources,$F20,'Filtered Data'!$C$2:$C23,"&lt;"&amp;XG$4),XG$4&lt;TODAY()),"Late","Occupied")),)))</f>
        <v/>
      </c>
      <c r="XH20" s="33" t="str">
        <f>IF(ISBLANK($F20),,IF(TODAY()=XH$4,"Today",IF(AND(LOOKUP($F20,TenantNames,TenantStartDates)&lt;=XH$4,LOOKUP($F20,TenantNames,TenantEndDates)&gt;=XH$4),IF(OR(AND(DAY(LOOKUP($F20,TenantNames,TenantStartDates))&gt;28,DAY(EOMONTH(XH$4,0))=28,DAY(XH$4)=28),AND(DAY(LOOKUP($F20,TenantNames,TenantStartDates))&gt;30,DAY(EOMONTH(XH$4,0))=30,DAY(XH$4)=30),DAY(LOOKUP($F20,TenantNames,TenantStartDates))=DAY(XH$4)),IF((LOOKUP($F20,TenantNames,TenantEndDates)-XH$4)&lt;=31,LOOKUP($F20,TenantNames,TenantTotalRevenues)-SUM($JA20:XG20),LOOKUP($F20,TenantNames,TenantMonthlyRents)),IF(AND((SUMIF($G$4:AHB$4,"&lt;"&amp;XH$4,$G20:AHB20))&gt;SUMIFS(TransactionAmounts,TenantSources,$F20,'Filtered Data'!$C$2:$C23,"&lt;"&amp;XH$4),XH$4&lt;TODAY()),"Late","Occupied")),)))</f>
        <v/>
      </c>
      <c r="XI20" s="33" t="str">
        <f>IF(ISBLANK($F20),,IF(TODAY()=XI$4,"Today",IF(AND(LOOKUP($F20,TenantNames,TenantStartDates)&lt;=XI$4,LOOKUP($F20,TenantNames,TenantEndDates)&gt;=XI$4),IF(OR(AND(DAY(LOOKUP($F20,TenantNames,TenantStartDates))&gt;28,DAY(EOMONTH(XI$4,0))=28,DAY(XI$4)=28),AND(DAY(LOOKUP($F20,TenantNames,TenantStartDates))&gt;30,DAY(EOMONTH(XI$4,0))=30,DAY(XI$4)=30),DAY(LOOKUP($F20,TenantNames,TenantStartDates))=DAY(XI$4)),IF((LOOKUP($F20,TenantNames,TenantEndDates)-XI$4)&lt;=31,LOOKUP($F20,TenantNames,TenantTotalRevenues)-SUM($JA20:XH20),LOOKUP($F20,TenantNames,TenantMonthlyRents)),IF(AND((SUMIF($G$4:AHB$4,"&lt;"&amp;XI$4,$G20:AHB20))&gt;SUMIFS(TransactionAmounts,TenantSources,$F20,'Filtered Data'!$C$2:$C23,"&lt;"&amp;XI$4),XI$4&lt;TODAY()),"Late","Occupied")),)))</f>
        <v/>
      </c>
      <c r="XJ20" s="33" t="str">
        <f>IF(ISBLANK($F20),,IF(TODAY()=XJ$4,"Today",IF(AND(LOOKUP($F20,TenantNames,TenantStartDates)&lt;=XJ$4,LOOKUP($F20,TenantNames,TenantEndDates)&gt;=XJ$4),IF(OR(AND(DAY(LOOKUP($F20,TenantNames,TenantStartDates))&gt;28,DAY(EOMONTH(XJ$4,0))=28,DAY(XJ$4)=28),AND(DAY(LOOKUP($F20,TenantNames,TenantStartDates))&gt;30,DAY(EOMONTH(XJ$4,0))=30,DAY(XJ$4)=30),DAY(LOOKUP($F20,TenantNames,TenantStartDates))=DAY(XJ$4)),IF((LOOKUP($F20,TenantNames,TenantEndDates)-XJ$4)&lt;=31,LOOKUP($F20,TenantNames,TenantTotalRevenues)-SUM($JA20:XI20),LOOKUP($F20,TenantNames,TenantMonthlyRents)),IF(AND((SUMIF($G$4:AHB$4,"&lt;"&amp;XJ$4,$G20:AHB20))&gt;SUMIFS(TransactionAmounts,TenantSources,$F20,'Filtered Data'!$C$2:$C23,"&lt;"&amp;XJ$4),XJ$4&lt;TODAY()),"Late","Occupied")),)))</f>
        <v/>
      </c>
      <c r="XK20" s="33" t="str">
        <f>IF(ISBLANK($F20),,IF(TODAY()=XK$4,"Today",IF(AND(LOOKUP($F20,TenantNames,TenantStartDates)&lt;=XK$4,LOOKUP($F20,TenantNames,TenantEndDates)&gt;=XK$4),IF(OR(AND(DAY(LOOKUP($F20,TenantNames,TenantStartDates))&gt;28,DAY(EOMONTH(XK$4,0))=28,DAY(XK$4)=28),AND(DAY(LOOKUP($F20,TenantNames,TenantStartDates))&gt;30,DAY(EOMONTH(XK$4,0))=30,DAY(XK$4)=30),DAY(LOOKUP($F20,TenantNames,TenantStartDates))=DAY(XK$4)),IF((LOOKUP($F20,TenantNames,TenantEndDates)-XK$4)&lt;=31,LOOKUP($F20,TenantNames,TenantTotalRevenues)-SUM($JA20:XJ20),LOOKUP($F20,TenantNames,TenantMonthlyRents)),IF(AND((SUMIF($G$4:AHB$4,"&lt;"&amp;XK$4,$G20:AHB20))&gt;SUMIFS(TransactionAmounts,TenantSources,$F20,'Filtered Data'!$C$2:$C23,"&lt;"&amp;XK$4),XK$4&lt;TODAY()),"Late","Occupied")),)))</f>
        <v/>
      </c>
      <c r="XL20" s="33" t="str">
        <f>IF(ISBLANK($F20),,IF(TODAY()=XL$4,"Today",IF(AND(LOOKUP($F20,TenantNames,TenantStartDates)&lt;=XL$4,LOOKUP($F20,TenantNames,TenantEndDates)&gt;=XL$4),IF(OR(AND(DAY(LOOKUP($F20,TenantNames,TenantStartDates))&gt;28,DAY(EOMONTH(XL$4,0))=28,DAY(XL$4)=28),AND(DAY(LOOKUP($F20,TenantNames,TenantStartDates))&gt;30,DAY(EOMONTH(XL$4,0))=30,DAY(XL$4)=30),DAY(LOOKUP($F20,TenantNames,TenantStartDates))=DAY(XL$4)),IF((LOOKUP($F20,TenantNames,TenantEndDates)-XL$4)&lt;=31,LOOKUP($F20,TenantNames,TenantTotalRevenues)-SUM($JA20:XK20),LOOKUP($F20,TenantNames,TenantMonthlyRents)),IF(AND((SUMIF($G$4:AHB$4,"&lt;"&amp;XL$4,$G20:AHB20))&gt;SUMIFS(TransactionAmounts,TenantSources,$F20,'Filtered Data'!$C$2:$C23,"&lt;"&amp;XL$4),XL$4&lt;TODAY()),"Late","Occupied")),)))</f>
        <v/>
      </c>
      <c r="XM20" s="33" t="str">
        <f>IF(ISBLANK($F20),,IF(TODAY()=XM$4,"Today",IF(AND(LOOKUP($F20,TenantNames,TenantStartDates)&lt;=XM$4,LOOKUP($F20,TenantNames,TenantEndDates)&gt;=XM$4),IF(OR(AND(DAY(LOOKUP($F20,TenantNames,TenantStartDates))&gt;28,DAY(EOMONTH(XM$4,0))=28,DAY(XM$4)=28),AND(DAY(LOOKUP($F20,TenantNames,TenantStartDates))&gt;30,DAY(EOMONTH(XM$4,0))=30,DAY(XM$4)=30),DAY(LOOKUP($F20,TenantNames,TenantStartDates))=DAY(XM$4)),IF((LOOKUP($F20,TenantNames,TenantEndDates)-XM$4)&lt;=31,LOOKUP($F20,TenantNames,TenantTotalRevenues)-SUM($JA20:XL20),LOOKUP($F20,TenantNames,TenantMonthlyRents)),IF(AND((SUMIF($G$4:AHB$4,"&lt;"&amp;XM$4,$G20:AHB20))&gt;SUMIFS(TransactionAmounts,TenantSources,$F20,'Filtered Data'!$C$2:$C23,"&lt;"&amp;XM$4),XM$4&lt;TODAY()),"Late","Occupied")),)))</f>
        <v/>
      </c>
      <c r="XN20" s="33" t="str">
        <f>IF(ISBLANK($F20),,IF(TODAY()=XN$4,"Today",IF(AND(LOOKUP($F20,TenantNames,TenantStartDates)&lt;=XN$4,LOOKUP($F20,TenantNames,TenantEndDates)&gt;=XN$4),IF(OR(AND(DAY(LOOKUP($F20,TenantNames,TenantStartDates))&gt;28,DAY(EOMONTH(XN$4,0))=28,DAY(XN$4)=28),AND(DAY(LOOKUP($F20,TenantNames,TenantStartDates))&gt;30,DAY(EOMONTH(XN$4,0))=30,DAY(XN$4)=30),DAY(LOOKUP($F20,TenantNames,TenantStartDates))=DAY(XN$4)),IF((LOOKUP($F20,TenantNames,TenantEndDates)-XN$4)&lt;=31,LOOKUP($F20,TenantNames,TenantTotalRevenues)-SUM($JA20:XM20),LOOKUP($F20,TenantNames,TenantMonthlyRents)),IF(AND((SUMIF($G$4:AHB$4,"&lt;"&amp;XN$4,$G20:AHB20))&gt;SUMIFS(TransactionAmounts,TenantSources,$F20,'Filtered Data'!$C$2:$C23,"&lt;"&amp;XN$4),XN$4&lt;TODAY()),"Late","Occupied")),)))</f>
        <v/>
      </c>
      <c r="XO20" s="33" t="str">
        <f>IF(ISBLANK($F20),,IF(TODAY()=XO$4,"Today",IF(AND(LOOKUP($F20,TenantNames,TenantStartDates)&lt;=XO$4,LOOKUP($F20,TenantNames,TenantEndDates)&gt;=XO$4),IF(OR(AND(DAY(LOOKUP($F20,TenantNames,TenantStartDates))&gt;28,DAY(EOMONTH(XO$4,0))=28,DAY(XO$4)=28),AND(DAY(LOOKUP($F20,TenantNames,TenantStartDates))&gt;30,DAY(EOMONTH(XO$4,0))=30,DAY(XO$4)=30),DAY(LOOKUP($F20,TenantNames,TenantStartDates))=DAY(XO$4)),IF((LOOKUP($F20,TenantNames,TenantEndDates)-XO$4)&lt;=31,LOOKUP($F20,TenantNames,TenantTotalRevenues)-SUM($JA20:XN20),LOOKUP($F20,TenantNames,TenantMonthlyRents)),IF(AND((SUMIF($G$4:AHB$4,"&lt;"&amp;XO$4,$G20:AHB20))&gt;SUMIFS(TransactionAmounts,TenantSources,$F20,'Filtered Data'!$C$2:$C23,"&lt;"&amp;XO$4),XO$4&lt;TODAY()),"Late","Occupied")),)))</f>
        <v/>
      </c>
      <c r="XP20" s="33" t="str">
        <f>IF(ISBLANK($F20),,IF(TODAY()=XP$4,"Today",IF(AND(LOOKUP($F20,TenantNames,TenantStartDates)&lt;=XP$4,LOOKUP($F20,TenantNames,TenantEndDates)&gt;=XP$4),IF(OR(AND(DAY(LOOKUP($F20,TenantNames,TenantStartDates))&gt;28,DAY(EOMONTH(XP$4,0))=28,DAY(XP$4)=28),AND(DAY(LOOKUP($F20,TenantNames,TenantStartDates))&gt;30,DAY(EOMONTH(XP$4,0))=30,DAY(XP$4)=30),DAY(LOOKUP($F20,TenantNames,TenantStartDates))=DAY(XP$4)),IF((LOOKUP($F20,TenantNames,TenantEndDates)-XP$4)&lt;=31,LOOKUP($F20,TenantNames,TenantTotalRevenues)-SUM($JA20:XO20),LOOKUP($F20,TenantNames,TenantMonthlyRents)),IF(AND((SUMIF($G$4:AHB$4,"&lt;"&amp;XP$4,$G20:AHB20))&gt;SUMIFS(TransactionAmounts,TenantSources,$F20,'Filtered Data'!$C$2:$C23,"&lt;"&amp;XP$4),XP$4&lt;TODAY()),"Late","Occupied")),)))</f>
        <v/>
      </c>
      <c r="XQ20" s="33" t="str">
        <f>IF(ISBLANK($F20),,IF(TODAY()=XQ$4,"Today",IF(AND(LOOKUP($F20,TenantNames,TenantStartDates)&lt;=XQ$4,LOOKUP($F20,TenantNames,TenantEndDates)&gt;=XQ$4),IF(OR(AND(DAY(LOOKUP($F20,TenantNames,TenantStartDates))&gt;28,DAY(EOMONTH(XQ$4,0))=28,DAY(XQ$4)=28),AND(DAY(LOOKUP($F20,TenantNames,TenantStartDates))&gt;30,DAY(EOMONTH(XQ$4,0))=30,DAY(XQ$4)=30),DAY(LOOKUP($F20,TenantNames,TenantStartDates))=DAY(XQ$4)),IF((LOOKUP($F20,TenantNames,TenantEndDates)-XQ$4)&lt;=31,LOOKUP($F20,TenantNames,TenantTotalRevenues)-SUM($JA20:XP20),LOOKUP($F20,TenantNames,TenantMonthlyRents)),IF(AND((SUMIF($G$4:AHB$4,"&lt;"&amp;XQ$4,$G20:AHB20))&gt;SUMIFS(TransactionAmounts,TenantSources,$F20,'Filtered Data'!$C$2:$C23,"&lt;"&amp;XQ$4),XQ$4&lt;TODAY()),"Late","Occupied")),)))</f>
        <v/>
      </c>
      <c r="XR20" s="33" t="str">
        <f>IF(ISBLANK($F20),,IF(TODAY()=XR$4,"Today",IF(AND(LOOKUP($F20,TenantNames,TenantStartDates)&lt;=XR$4,LOOKUP($F20,TenantNames,TenantEndDates)&gt;=XR$4),IF(OR(AND(DAY(LOOKUP($F20,TenantNames,TenantStartDates))&gt;28,DAY(EOMONTH(XR$4,0))=28,DAY(XR$4)=28),AND(DAY(LOOKUP($F20,TenantNames,TenantStartDates))&gt;30,DAY(EOMONTH(XR$4,0))=30,DAY(XR$4)=30),DAY(LOOKUP($F20,TenantNames,TenantStartDates))=DAY(XR$4)),IF((LOOKUP($F20,TenantNames,TenantEndDates)-XR$4)&lt;=31,LOOKUP($F20,TenantNames,TenantTotalRevenues)-SUM($JA20:XQ20),LOOKUP($F20,TenantNames,TenantMonthlyRents)),IF(AND((SUMIF($G$4:AHB$4,"&lt;"&amp;XR$4,$G20:AHB20))&gt;SUMIFS(TransactionAmounts,TenantSources,$F20,'Filtered Data'!$C$2:$C23,"&lt;"&amp;XR$4),XR$4&lt;TODAY()),"Late","Occupied")),)))</f>
        <v/>
      </c>
      <c r="XS20" s="33" t="str">
        <f>IF(ISBLANK($F20),,IF(TODAY()=XS$4,"Today",IF(AND(LOOKUP($F20,TenantNames,TenantStartDates)&lt;=XS$4,LOOKUP($F20,TenantNames,TenantEndDates)&gt;=XS$4),IF(OR(AND(DAY(LOOKUP($F20,TenantNames,TenantStartDates))&gt;28,DAY(EOMONTH(XS$4,0))=28,DAY(XS$4)=28),AND(DAY(LOOKUP($F20,TenantNames,TenantStartDates))&gt;30,DAY(EOMONTH(XS$4,0))=30,DAY(XS$4)=30),DAY(LOOKUP($F20,TenantNames,TenantStartDates))=DAY(XS$4)),IF((LOOKUP($F20,TenantNames,TenantEndDates)-XS$4)&lt;=31,LOOKUP($F20,TenantNames,TenantTotalRevenues)-SUM($JA20:XR20),LOOKUP($F20,TenantNames,TenantMonthlyRents)),IF(AND((SUMIF($G$4:AHB$4,"&lt;"&amp;XS$4,$G20:AHB20))&gt;SUMIFS(TransactionAmounts,TenantSources,$F20,'Filtered Data'!$C$2:$C23,"&lt;"&amp;XS$4),XS$4&lt;TODAY()),"Late","Occupied")),)))</f>
        <v/>
      </c>
      <c r="XT20" s="33" t="str">
        <f>IF(ISBLANK($F20),,IF(TODAY()=XT$4,"Today",IF(AND(LOOKUP($F20,TenantNames,TenantStartDates)&lt;=XT$4,LOOKUP($F20,TenantNames,TenantEndDates)&gt;=XT$4),IF(OR(AND(DAY(LOOKUP($F20,TenantNames,TenantStartDates))&gt;28,DAY(EOMONTH(XT$4,0))=28,DAY(XT$4)=28),AND(DAY(LOOKUP($F20,TenantNames,TenantStartDates))&gt;30,DAY(EOMONTH(XT$4,0))=30,DAY(XT$4)=30),DAY(LOOKUP($F20,TenantNames,TenantStartDates))=DAY(XT$4)),IF((LOOKUP($F20,TenantNames,TenantEndDates)-XT$4)&lt;=31,LOOKUP($F20,TenantNames,TenantTotalRevenues)-SUM($JA20:XS20),LOOKUP($F20,TenantNames,TenantMonthlyRents)),IF(AND((SUMIF($G$4:AHB$4,"&lt;"&amp;XT$4,$G20:AHB20))&gt;SUMIFS(TransactionAmounts,TenantSources,$F20,'Filtered Data'!$C$2:$C23,"&lt;"&amp;XT$4),XT$4&lt;TODAY()),"Late","Occupied")),)))</f>
        <v/>
      </c>
      <c r="XU20" s="33" t="str">
        <f>IF(ISBLANK($F20),,IF(TODAY()=XU$4,"Today",IF(AND(LOOKUP($F20,TenantNames,TenantStartDates)&lt;=XU$4,LOOKUP($F20,TenantNames,TenantEndDates)&gt;=XU$4),IF(OR(AND(DAY(LOOKUP($F20,TenantNames,TenantStartDates))&gt;28,DAY(EOMONTH(XU$4,0))=28,DAY(XU$4)=28),AND(DAY(LOOKUP($F20,TenantNames,TenantStartDates))&gt;30,DAY(EOMONTH(XU$4,0))=30,DAY(XU$4)=30),DAY(LOOKUP($F20,TenantNames,TenantStartDates))=DAY(XU$4)),IF((LOOKUP($F20,TenantNames,TenantEndDates)-XU$4)&lt;=31,LOOKUP($F20,TenantNames,TenantTotalRevenues)-SUM($JA20:XT20),LOOKUP($F20,TenantNames,TenantMonthlyRents)),IF(AND((SUMIF($G$4:AHB$4,"&lt;"&amp;XU$4,$G20:AHB20))&gt;SUMIFS(TransactionAmounts,TenantSources,$F20,'Filtered Data'!$C$2:$C23,"&lt;"&amp;XU$4),XU$4&lt;TODAY()),"Late","Occupied")),)))</f>
        <v/>
      </c>
      <c r="XV20" s="33" t="str">
        <f>IF(ISBLANK($F20),,IF(TODAY()=XV$4,"Today",IF(AND(LOOKUP($F20,TenantNames,TenantStartDates)&lt;=XV$4,LOOKUP($F20,TenantNames,TenantEndDates)&gt;=XV$4),IF(OR(AND(DAY(LOOKUP($F20,TenantNames,TenantStartDates))&gt;28,DAY(EOMONTH(XV$4,0))=28,DAY(XV$4)=28),AND(DAY(LOOKUP($F20,TenantNames,TenantStartDates))&gt;30,DAY(EOMONTH(XV$4,0))=30,DAY(XV$4)=30),DAY(LOOKUP($F20,TenantNames,TenantStartDates))=DAY(XV$4)),IF((LOOKUP($F20,TenantNames,TenantEndDates)-XV$4)&lt;=31,LOOKUP($F20,TenantNames,TenantTotalRevenues)-SUM($JA20:XU20),LOOKUP($F20,TenantNames,TenantMonthlyRents)),IF(AND((SUMIF($G$4:AHB$4,"&lt;"&amp;XV$4,$G20:AHB20))&gt;SUMIFS(TransactionAmounts,TenantSources,$F20,'Filtered Data'!$C$2:$C23,"&lt;"&amp;XV$4),XV$4&lt;TODAY()),"Late","Occupied")),)))</f>
        <v/>
      </c>
      <c r="XW20" s="33" t="str">
        <f>IF(ISBLANK($F20),,IF(TODAY()=XW$4,"Today",IF(AND(LOOKUP($F20,TenantNames,TenantStartDates)&lt;=XW$4,LOOKUP($F20,TenantNames,TenantEndDates)&gt;=XW$4),IF(OR(AND(DAY(LOOKUP($F20,TenantNames,TenantStartDates))&gt;28,DAY(EOMONTH(XW$4,0))=28,DAY(XW$4)=28),AND(DAY(LOOKUP($F20,TenantNames,TenantStartDates))&gt;30,DAY(EOMONTH(XW$4,0))=30,DAY(XW$4)=30),DAY(LOOKUP($F20,TenantNames,TenantStartDates))=DAY(XW$4)),IF((LOOKUP($F20,TenantNames,TenantEndDates)-XW$4)&lt;=31,LOOKUP($F20,TenantNames,TenantTotalRevenues)-SUM($JA20:XV20),LOOKUP($F20,TenantNames,TenantMonthlyRents)),IF(AND((SUMIF($G$4:AHB$4,"&lt;"&amp;XW$4,$G20:AHB20))&gt;SUMIFS(TransactionAmounts,TenantSources,$F20,'Filtered Data'!$C$2:$C23,"&lt;"&amp;XW$4),XW$4&lt;TODAY()),"Late","Occupied")),)))</f>
        <v/>
      </c>
      <c r="XX20" s="33" t="str">
        <f>IF(ISBLANK($F20),,IF(TODAY()=XX$4,"Today",IF(AND(LOOKUP($F20,TenantNames,TenantStartDates)&lt;=XX$4,LOOKUP($F20,TenantNames,TenantEndDates)&gt;=XX$4),IF(OR(AND(DAY(LOOKUP($F20,TenantNames,TenantStartDates))&gt;28,DAY(EOMONTH(XX$4,0))=28,DAY(XX$4)=28),AND(DAY(LOOKUP($F20,TenantNames,TenantStartDates))&gt;30,DAY(EOMONTH(XX$4,0))=30,DAY(XX$4)=30),DAY(LOOKUP($F20,TenantNames,TenantStartDates))=DAY(XX$4)),IF((LOOKUP($F20,TenantNames,TenantEndDates)-XX$4)&lt;=31,LOOKUP($F20,TenantNames,TenantTotalRevenues)-SUM($JA20:XW20),LOOKUP($F20,TenantNames,TenantMonthlyRents)),IF(AND((SUMIF($G$4:AHB$4,"&lt;"&amp;XX$4,$G20:AHB20))&gt;SUMIFS(TransactionAmounts,TenantSources,$F20,'Filtered Data'!$C$2:$C23,"&lt;"&amp;XX$4),XX$4&lt;TODAY()),"Late","Occupied")),)))</f>
        <v/>
      </c>
      <c r="XY20" s="33" t="str">
        <f>IF(ISBLANK($F20),,IF(TODAY()=XY$4,"Today",IF(AND(LOOKUP($F20,TenantNames,TenantStartDates)&lt;=XY$4,LOOKUP($F20,TenantNames,TenantEndDates)&gt;=XY$4),IF(OR(AND(DAY(LOOKUP($F20,TenantNames,TenantStartDates))&gt;28,DAY(EOMONTH(XY$4,0))=28,DAY(XY$4)=28),AND(DAY(LOOKUP($F20,TenantNames,TenantStartDates))&gt;30,DAY(EOMONTH(XY$4,0))=30,DAY(XY$4)=30),DAY(LOOKUP($F20,TenantNames,TenantStartDates))=DAY(XY$4)),IF((LOOKUP($F20,TenantNames,TenantEndDates)-XY$4)&lt;=31,LOOKUP($F20,TenantNames,TenantTotalRevenues)-SUM($JA20:XX20),LOOKUP($F20,TenantNames,TenantMonthlyRents)),IF(AND((SUMIF($G$4:AHB$4,"&lt;"&amp;XY$4,$G20:AHB20))&gt;SUMIFS(TransactionAmounts,TenantSources,$F20,'Filtered Data'!$C$2:$C23,"&lt;"&amp;XY$4),XY$4&lt;TODAY()),"Late","Occupied")),)))</f>
        <v/>
      </c>
      <c r="XZ20" s="33" t="str">
        <f>IF(ISBLANK($F20),,IF(TODAY()=XZ$4,"Today",IF(AND(LOOKUP($F20,TenantNames,TenantStartDates)&lt;=XZ$4,LOOKUP($F20,TenantNames,TenantEndDates)&gt;=XZ$4),IF(OR(AND(DAY(LOOKUP($F20,TenantNames,TenantStartDates))&gt;28,DAY(EOMONTH(XZ$4,0))=28,DAY(XZ$4)=28),AND(DAY(LOOKUP($F20,TenantNames,TenantStartDates))&gt;30,DAY(EOMONTH(XZ$4,0))=30,DAY(XZ$4)=30),DAY(LOOKUP($F20,TenantNames,TenantStartDates))=DAY(XZ$4)),IF((LOOKUP($F20,TenantNames,TenantEndDates)-XZ$4)&lt;=31,LOOKUP($F20,TenantNames,TenantTotalRevenues)-SUM($JA20:XY20),LOOKUP($F20,TenantNames,TenantMonthlyRents)),IF(AND((SUMIF($G$4:AHB$4,"&lt;"&amp;XZ$4,$G20:AHB20))&gt;SUMIFS(TransactionAmounts,TenantSources,$F20,'Filtered Data'!$C$2:$C23,"&lt;"&amp;XZ$4),XZ$4&lt;TODAY()),"Late","Occupied")),)))</f>
        <v/>
      </c>
      <c r="YA20" s="33" t="str">
        <f>IF(ISBLANK($F20),,IF(TODAY()=YA$4,"Today",IF(AND(LOOKUP($F20,TenantNames,TenantStartDates)&lt;=YA$4,LOOKUP($F20,TenantNames,TenantEndDates)&gt;=YA$4),IF(OR(AND(DAY(LOOKUP($F20,TenantNames,TenantStartDates))&gt;28,DAY(EOMONTH(YA$4,0))=28,DAY(YA$4)=28),AND(DAY(LOOKUP($F20,TenantNames,TenantStartDates))&gt;30,DAY(EOMONTH(YA$4,0))=30,DAY(YA$4)=30),DAY(LOOKUP($F20,TenantNames,TenantStartDates))=DAY(YA$4)),IF((LOOKUP($F20,TenantNames,TenantEndDates)-YA$4)&lt;=31,LOOKUP($F20,TenantNames,TenantTotalRevenues)-SUM($JA20:XZ20),LOOKUP($F20,TenantNames,TenantMonthlyRents)),IF(AND((SUMIF($G$4:AHB$4,"&lt;"&amp;YA$4,$G20:AHB20))&gt;SUMIFS(TransactionAmounts,TenantSources,$F20,'Filtered Data'!$C$2:$C23,"&lt;"&amp;YA$4),YA$4&lt;TODAY()),"Late","Occupied")),)))</f>
        <v/>
      </c>
      <c r="YB20" s="33" t="str">
        <f>IF(ISBLANK($F20),,IF(TODAY()=YB$4,"Today",IF(AND(LOOKUP($F20,TenantNames,TenantStartDates)&lt;=YB$4,LOOKUP($F20,TenantNames,TenantEndDates)&gt;=YB$4),IF(OR(AND(DAY(LOOKUP($F20,TenantNames,TenantStartDates))&gt;28,DAY(EOMONTH(YB$4,0))=28,DAY(YB$4)=28),AND(DAY(LOOKUP($F20,TenantNames,TenantStartDates))&gt;30,DAY(EOMONTH(YB$4,0))=30,DAY(YB$4)=30),DAY(LOOKUP($F20,TenantNames,TenantStartDates))=DAY(YB$4)),IF((LOOKUP($F20,TenantNames,TenantEndDates)-YB$4)&lt;=31,LOOKUP($F20,TenantNames,TenantTotalRevenues)-SUM($JA20:YA20),LOOKUP($F20,TenantNames,TenantMonthlyRents)),IF(AND((SUMIF($G$4:AHB$4,"&lt;"&amp;YB$4,$G20:AHB20))&gt;SUMIFS(TransactionAmounts,TenantSources,$F20,'Filtered Data'!$C$2:$C23,"&lt;"&amp;YB$4),YB$4&lt;TODAY()),"Late","Occupied")),)))</f>
        <v/>
      </c>
      <c r="YC20" s="33" t="str">
        <f>IF(ISBLANK($F20),,IF(TODAY()=YC$4,"Today",IF(AND(LOOKUP($F20,TenantNames,TenantStartDates)&lt;=YC$4,LOOKUP($F20,TenantNames,TenantEndDates)&gt;=YC$4),IF(OR(AND(DAY(LOOKUP($F20,TenantNames,TenantStartDates))&gt;28,DAY(EOMONTH(YC$4,0))=28,DAY(YC$4)=28),AND(DAY(LOOKUP($F20,TenantNames,TenantStartDates))&gt;30,DAY(EOMONTH(YC$4,0))=30,DAY(YC$4)=30),DAY(LOOKUP($F20,TenantNames,TenantStartDates))=DAY(YC$4)),IF((LOOKUP($F20,TenantNames,TenantEndDates)-YC$4)&lt;=31,LOOKUP($F20,TenantNames,TenantTotalRevenues)-SUM($JA20:YB20),LOOKUP($F20,TenantNames,TenantMonthlyRents)),IF(AND((SUMIF($G$4:AHB$4,"&lt;"&amp;YC$4,$G20:AHB20))&gt;SUMIFS(TransactionAmounts,TenantSources,$F20,'Filtered Data'!$C$2:$C23,"&lt;"&amp;YC$4),YC$4&lt;TODAY()),"Late","Occupied")),)))</f>
        <v/>
      </c>
      <c r="YD20" s="33" t="str">
        <f>IF(ISBLANK($F20),,IF(TODAY()=YD$4,"Today",IF(AND(LOOKUP($F20,TenantNames,TenantStartDates)&lt;=YD$4,LOOKUP($F20,TenantNames,TenantEndDates)&gt;=YD$4),IF(OR(AND(DAY(LOOKUP($F20,TenantNames,TenantStartDates))&gt;28,DAY(EOMONTH(YD$4,0))=28,DAY(YD$4)=28),AND(DAY(LOOKUP($F20,TenantNames,TenantStartDates))&gt;30,DAY(EOMONTH(YD$4,0))=30,DAY(YD$4)=30),DAY(LOOKUP($F20,TenantNames,TenantStartDates))=DAY(YD$4)),IF((LOOKUP($F20,TenantNames,TenantEndDates)-YD$4)&lt;=31,LOOKUP($F20,TenantNames,TenantTotalRevenues)-SUM($JA20:YC20),LOOKUP($F20,TenantNames,TenantMonthlyRents)),IF(AND((SUMIF($G$4:AHB$4,"&lt;"&amp;YD$4,$G20:AHB20))&gt;SUMIFS(TransactionAmounts,TenantSources,$F20,'Filtered Data'!$C$2:$C23,"&lt;"&amp;YD$4),YD$4&lt;TODAY()),"Late","Occupied")),)))</f>
        <v/>
      </c>
      <c r="YE20" s="33" t="str">
        <f>IF(ISBLANK($F20),,IF(TODAY()=YE$4,"Today",IF(AND(LOOKUP($F20,TenantNames,TenantStartDates)&lt;=YE$4,LOOKUP($F20,TenantNames,TenantEndDates)&gt;=YE$4),IF(OR(AND(DAY(LOOKUP($F20,TenantNames,TenantStartDates))&gt;28,DAY(EOMONTH(YE$4,0))=28,DAY(YE$4)=28),AND(DAY(LOOKUP($F20,TenantNames,TenantStartDates))&gt;30,DAY(EOMONTH(YE$4,0))=30,DAY(YE$4)=30),DAY(LOOKUP($F20,TenantNames,TenantStartDates))=DAY(YE$4)),IF((LOOKUP($F20,TenantNames,TenantEndDates)-YE$4)&lt;=31,LOOKUP($F20,TenantNames,TenantTotalRevenues)-SUM($JA20:YD20),LOOKUP($F20,TenantNames,TenantMonthlyRents)),IF(AND((SUMIF($G$4:AHB$4,"&lt;"&amp;YE$4,$G20:AHB20))&gt;SUMIFS(TransactionAmounts,TenantSources,$F20,'Filtered Data'!$C$2:$C23,"&lt;"&amp;YE$4),YE$4&lt;TODAY()),"Late","Occupied")),)))</f>
        <v/>
      </c>
      <c r="YF20" s="33" t="str">
        <f>IF(ISBLANK($F20),,IF(TODAY()=YF$4,"Today",IF(AND(LOOKUP($F20,TenantNames,TenantStartDates)&lt;=YF$4,LOOKUP($F20,TenantNames,TenantEndDates)&gt;=YF$4),IF(OR(AND(DAY(LOOKUP($F20,TenantNames,TenantStartDates))&gt;28,DAY(EOMONTH(YF$4,0))=28,DAY(YF$4)=28),AND(DAY(LOOKUP($F20,TenantNames,TenantStartDates))&gt;30,DAY(EOMONTH(YF$4,0))=30,DAY(YF$4)=30),DAY(LOOKUP($F20,TenantNames,TenantStartDates))=DAY(YF$4)),IF((LOOKUP($F20,TenantNames,TenantEndDates)-YF$4)&lt;=31,LOOKUP($F20,TenantNames,TenantTotalRevenues)-SUM($JA20:YE20),LOOKUP($F20,TenantNames,TenantMonthlyRents)),IF(AND((SUMIF($G$4:AHB$4,"&lt;"&amp;YF$4,$G20:AHB20))&gt;SUMIFS(TransactionAmounts,TenantSources,$F20,'Filtered Data'!$C$2:$C23,"&lt;"&amp;YF$4),YF$4&lt;TODAY()),"Late","Occupied")),)))</f>
        <v/>
      </c>
      <c r="YG20" s="33" t="str">
        <f>IF(ISBLANK($F20),,IF(TODAY()=YG$4,"Today",IF(AND(LOOKUP($F20,TenantNames,TenantStartDates)&lt;=YG$4,LOOKUP($F20,TenantNames,TenantEndDates)&gt;=YG$4),IF(OR(AND(DAY(LOOKUP($F20,TenantNames,TenantStartDates))&gt;28,DAY(EOMONTH(YG$4,0))=28,DAY(YG$4)=28),AND(DAY(LOOKUP($F20,TenantNames,TenantStartDates))&gt;30,DAY(EOMONTH(YG$4,0))=30,DAY(YG$4)=30),DAY(LOOKUP($F20,TenantNames,TenantStartDates))=DAY(YG$4)),IF((LOOKUP($F20,TenantNames,TenantEndDates)-YG$4)&lt;=31,LOOKUP($F20,TenantNames,TenantTotalRevenues)-SUM($JA20:YF20),LOOKUP($F20,TenantNames,TenantMonthlyRents)),IF(AND((SUMIF($G$4:AHB$4,"&lt;"&amp;YG$4,$G20:AHB20))&gt;SUMIFS(TransactionAmounts,TenantSources,$F20,'Filtered Data'!$C$2:$C23,"&lt;"&amp;YG$4),YG$4&lt;TODAY()),"Late","Occupied")),)))</f>
        <v/>
      </c>
      <c r="YH20" s="33" t="str">
        <f>IF(ISBLANK($F20),,IF(TODAY()=YH$4,"Today",IF(AND(LOOKUP($F20,TenantNames,TenantStartDates)&lt;=YH$4,LOOKUP($F20,TenantNames,TenantEndDates)&gt;=YH$4),IF(OR(AND(DAY(LOOKUP($F20,TenantNames,TenantStartDates))&gt;28,DAY(EOMONTH(YH$4,0))=28,DAY(YH$4)=28),AND(DAY(LOOKUP($F20,TenantNames,TenantStartDates))&gt;30,DAY(EOMONTH(YH$4,0))=30,DAY(YH$4)=30),DAY(LOOKUP($F20,TenantNames,TenantStartDates))=DAY(YH$4)),IF((LOOKUP($F20,TenantNames,TenantEndDates)-YH$4)&lt;=31,LOOKUP($F20,TenantNames,TenantTotalRevenues)-SUM($JA20:YG20),LOOKUP($F20,TenantNames,TenantMonthlyRents)),IF(AND((SUMIF($G$4:AHB$4,"&lt;"&amp;YH$4,$G20:AHB20))&gt;SUMIFS(TransactionAmounts,TenantSources,$F20,'Filtered Data'!$C$2:$C23,"&lt;"&amp;YH$4),YH$4&lt;TODAY()),"Late","Occupied")),)))</f>
        <v/>
      </c>
      <c r="YI20" s="33" t="str">
        <f>IF(ISBLANK($F20),,IF(TODAY()=YI$4,"Today",IF(AND(LOOKUP($F20,TenantNames,TenantStartDates)&lt;=YI$4,LOOKUP($F20,TenantNames,TenantEndDates)&gt;=YI$4),IF(OR(AND(DAY(LOOKUP($F20,TenantNames,TenantStartDates))&gt;28,DAY(EOMONTH(YI$4,0))=28,DAY(YI$4)=28),AND(DAY(LOOKUP($F20,TenantNames,TenantStartDates))&gt;30,DAY(EOMONTH(YI$4,0))=30,DAY(YI$4)=30),DAY(LOOKUP($F20,TenantNames,TenantStartDates))=DAY(YI$4)),IF((LOOKUP($F20,TenantNames,TenantEndDates)-YI$4)&lt;=31,LOOKUP($F20,TenantNames,TenantTotalRevenues)-SUM($JA20:YH20),LOOKUP($F20,TenantNames,TenantMonthlyRents)),IF(AND((SUMIF($G$4:AHB$4,"&lt;"&amp;YI$4,$G20:AHB20))&gt;SUMIFS(TransactionAmounts,TenantSources,$F20,'Filtered Data'!$C$2:$C23,"&lt;"&amp;YI$4),YI$4&lt;TODAY()),"Late","Occupied")),)))</f>
        <v/>
      </c>
      <c r="YJ20" s="33" t="str">
        <f>IF(ISBLANK($F20),,IF(TODAY()=YJ$4,"Today",IF(AND(LOOKUP($F20,TenantNames,TenantStartDates)&lt;=YJ$4,LOOKUP($F20,TenantNames,TenantEndDates)&gt;=YJ$4),IF(OR(AND(DAY(LOOKUP($F20,TenantNames,TenantStartDates))&gt;28,DAY(EOMONTH(YJ$4,0))=28,DAY(YJ$4)=28),AND(DAY(LOOKUP($F20,TenantNames,TenantStartDates))&gt;30,DAY(EOMONTH(YJ$4,0))=30,DAY(YJ$4)=30),DAY(LOOKUP($F20,TenantNames,TenantStartDates))=DAY(YJ$4)),IF((LOOKUP($F20,TenantNames,TenantEndDates)-YJ$4)&lt;=31,LOOKUP($F20,TenantNames,TenantTotalRevenues)-SUM($JA20:YI20),LOOKUP($F20,TenantNames,TenantMonthlyRents)),IF(AND((SUMIF($G$4:AHB$4,"&lt;"&amp;YJ$4,$G20:AHB20))&gt;SUMIFS(TransactionAmounts,TenantSources,$F20,'Filtered Data'!$C$2:$C23,"&lt;"&amp;YJ$4),YJ$4&lt;TODAY()),"Late","Occupied")),)))</f>
        <v/>
      </c>
      <c r="YK20" s="33" t="str">
        <f>IF(ISBLANK($F20),,IF(TODAY()=YK$4,"Today",IF(AND(LOOKUP($F20,TenantNames,TenantStartDates)&lt;=YK$4,LOOKUP($F20,TenantNames,TenantEndDates)&gt;=YK$4),IF(OR(AND(DAY(LOOKUP($F20,TenantNames,TenantStartDates))&gt;28,DAY(EOMONTH(YK$4,0))=28,DAY(YK$4)=28),AND(DAY(LOOKUP($F20,TenantNames,TenantStartDates))&gt;30,DAY(EOMONTH(YK$4,0))=30,DAY(YK$4)=30),DAY(LOOKUP($F20,TenantNames,TenantStartDates))=DAY(YK$4)),IF((LOOKUP($F20,TenantNames,TenantEndDates)-YK$4)&lt;=31,LOOKUP($F20,TenantNames,TenantTotalRevenues)-SUM($JA20:YJ20),LOOKUP($F20,TenantNames,TenantMonthlyRents)),IF(AND((SUMIF($G$4:AHB$4,"&lt;"&amp;YK$4,$G20:AHB20))&gt;SUMIFS(TransactionAmounts,TenantSources,$F20,'Filtered Data'!$C$2:$C23,"&lt;"&amp;YK$4),YK$4&lt;TODAY()),"Late","Occupied")),)))</f>
        <v/>
      </c>
      <c r="YL20" s="33" t="str">
        <f>IF(ISBLANK($F20),,IF(TODAY()=YL$4,"Today",IF(AND(LOOKUP($F20,TenantNames,TenantStartDates)&lt;=YL$4,LOOKUP($F20,TenantNames,TenantEndDates)&gt;=YL$4),IF(OR(AND(DAY(LOOKUP($F20,TenantNames,TenantStartDates))&gt;28,DAY(EOMONTH(YL$4,0))=28,DAY(YL$4)=28),AND(DAY(LOOKUP($F20,TenantNames,TenantStartDates))&gt;30,DAY(EOMONTH(YL$4,0))=30,DAY(YL$4)=30),DAY(LOOKUP($F20,TenantNames,TenantStartDates))=DAY(YL$4)),IF((LOOKUP($F20,TenantNames,TenantEndDates)-YL$4)&lt;=31,LOOKUP($F20,TenantNames,TenantTotalRevenues)-SUM($JA20:YK20),LOOKUP($F20,TenantNames,TenantMonthlyRents)),IF(AND((SUMIF($G$4:AHB$4,"&lt;"&amp;YL$4,$G20:AHB20))&gt;SUMIFS(TransactionAmounts,TenantSources,$F20,'Filtered Data'!$C$2:$C23,"&lt;"&amp;YL$4),YL$4&lt;TODAY()),"Late","Occupied")),)))</f>
        <v/>
      </c>
      <c r="YM20" s="33" t="str">
        <f>IF(ISBLANK($F20),,IF(TODAY()=YM$4,"Today",IF(AND(LOOKUP($F20,TenantNames,TenantStartDates)&lt;=YM$4,LOOKUP($F20,TenantNames,TenantEndDates)&gt;=YM$4),IF(OR(AND(DAY(LOOKUP($F20,TenantNames,TenantStartDates))&gt;28,DAY(EOMONTH(YM$4,0))=28,DAY(YM$4)=28),AND(DAY(LOOKUP($F20,TenantNames,TenantStartDates))&gt;30,DAY(EOMONTH(YM$4,0))=30,DAY(YM$4)=30),DAY(LOOKUP($F20,TenantNames,TenantStartDates))=DAY(YM$4)),IF((LOOKUP($F20,TenantNames,TenantEndDates)-YM$4)&lt;=31,LOOKUP($F20,TenantNames,TenantTotalRevenues)-SUM($JA20:YL20),LOOKUP($F20,TenantNames,TenantMonthlyRents)),IF(AND((SUMIF($G$4:AHB$4,"&lt;"&amp;YM$4,$G20:AHB20))&gt;SUMIFS(TransactionAmounts,TenantSources,$F20,'Filtered Data'!$C$2:$C23,"&lt;"&amp;YM$4),YM$4&lt;TODAY()),"Late","Occupied")),)))</f>
        <v/>
      </c>
      <c r="YN20" s="33" t="str">
        <f>IF(ISBLANK($F20),,IF(TODAY()=YN$4,"Today",IF(AND(LOOKUP($F20,TenantNames,TenantStartDates)&lt;=YN$4,LOOKUP($F20,TenantNames,TenantEndDates)&gt;=YN$4),IF(OR(AND(DAY(LOOKUP($F20,TenantNames,TenantStartDates))&gt;28,DAY(EOMONTH(YN$4,0))=28,DAY(YN$4)=28),AND(DAY(LOOKUP($F20,TenantNames,TenantStartDates))&gt;30,DAY(EOMONTH(YN$4,0))=30,DAY(YN$4)=30),DAY(LOOKUP($F20,TenantNames,TenantStartDates))=DAY(YN$4)),IF((LOOKUP($F20,TenantNames,TenantEndDates)-YN$4)&lt;=31,LOOKUP($F20,TenantNames,TenantTotalRevenues)-SUM($JA20:YM20),LOOKUP($F20,TenantNames,TenantMonthlyRents)),IF(AND((SUMIF($G$4:AHB$4,"&lt;"&amp;YN$4,$G20:AHB20))&gt;SUMIFS(TransactionAmounts,TenantSources,$F20,'Filtered Data'!$C$2:$C23,"&lt;"&amp;YN$4),YN$4&lt;TODAY()),"Late","Occupied")),)))</f>
        <v/>
      </c>
      <c r="YO20" s="33" t="str">
        <f>IF(ISBLANK($F20),,IF(TODAY()=YO$4,"Today",IF(AND(LOOKUP($F20,TenantNames,TenantStartDates)&lt;=YO$4,LOOKUP($F20,TenantNames,TenantEndDates)&gt;=YO$4),IF(OR(AND(DAY(LOOKUP($F20,TenantNames,TenantStartDates))&gt;28,DAY(EOMONTH(YO$4,0))=28,DAY(YO$4)=28),AND(DAY(LOOKUP($F20,TenantNames,TenantStartDates))&gt;30,DAY(EOMONTH(YO$4,0))=30,DAY(YO$4)=30),DAY(LOOKUP($F20,TenantNames,TenantStartDates))=DAY(YO$4)),IF((LOOKUP($F20,TenantNames,TenantEndDates)-YO$4)&lt;=31,LOOKUP($F20,TenantNames,TenantTotalRevenues)-SUM($JA20:YN20),LOOKUP($F20,TenantNames,TenantMonthlyRents)),IF(AND((SUMIF($G$4:AHB$4,"&lt;"&amp;YO$4,$G20:AHB20))&gt;SUMIFS(TransactionAmounts,TenantSources,$F20,'Filtered Data'!$C$2:$C23,"&lt;"&amp;YO$4),YO$4&lt;TODAY()),"Late","Occupied")),)))</f>
        <v/>
      </c>
      <c r="YP20" s="33" t="str">
        <f>IF(ISBLANK($F20),,IF(TODAY()=YP$4,"Today",IF(AND(LOOKUP($F20,TenantNames,TenantStartDates)&lt;=YP$4,LOOKUP($F20,TenantNames,TenantEndDates)&gt;=YP$4),IF(OR(AND(DAY(LOOKUP($F20,TenantNames,TenantStartDates))&gt;28,DAY(EOMONTH(YP$4,0))=28,DAY(YP$4)=28),AND(DAY(LOOKUP($F20,TenantNames,TenantStartDates))&gt;30,DAY(EOMONTH(YP$4,0))=30,DAY(YP$4)=30),DAY(LOOKUP($F20,TenantNames,TenantStartDates))=DAY(YP$4)),IF((LOOKUP($F20,TenantNames,TenantEndDates)-YP$4)&lt;=31,LOOKUP($F20,TenantNames,TenantTotalRevenues)-SUM($JA20:YO20),LOOKUP($F20,TenantNames,TenantMonthlyRents)),IF(AND((SUMIF($G$4:AHB$4,"&lt;"&amp;YP$4,$G20:AHB20))&gt;SUMIFS(TransactionAmounts,TenantSources,$F20,'Filtered Data'!$C$2:$C23,"&lt;"&amp;YP$4),YP$4&lt;TODAY()),"Late","Occupied")),)))</f>
        <v/>
      </c>
      <c r="YQ20" s="33" t="str">
        <f>IF(ISBLANK($F20),,IF(TODAY()=YQ$4,"Today",IF(AND(LOOKUP($F20,TenantNames,TenantStartDates)&lt;=YQ$4,LOOKUP($F20,TenantNames,TenantEndDates)&gt;=YQ$4),IF(OR(AND(DAY(LOOKUP($F20,TenantNames,TenantStartDates))&gt;28,DAY(EOMONTH(YQ$4,0))=28,DAY(YQ$4)=28),AND(DAY(LOOKUP($F20,TenantNames,TenantStartDates))&gt;30,DAY(EOMONTH(YQ$4,0))=30,DAY(YQ$4)=30),DAY(LOOKUP($F20,TenantNames,TenantStartDates))=DAY(YQ$4)),IF((LOOKUP($F20,TenantNames,TenantEndDates)-YQ$4)&lt;=31,LOOKUP($F20,TenantNames,TenantTotalRevenues)-SUM($JA20:YP20),LOOKUP($F20,TenantNames,TenantMonthlyRents)),IF(AND((SUMIF($G$4:AHB$4,"&lt;"&amp;YQ$4,$G20:AHB20))&gt;SUMIFS(TransactionAmounts,TenantSources,$F20,'Filtered Data'!$C$2:$C23,"&lt;"&amp;YQ$4),YQ$4&lt;TODAY()),"Late","Occupied")),)))</f>
        <v/>
      </c>
      <c r="YR20" s="33" t="str">
        <f>IF(ISBLANK($F20),,IF(TODAY()=YR$4,"Today",IF(AND(LOOKUP($F20,TenantNames,TenantStartDates)&lt;=YR$4,LOOKUP($F20,TenantNames,TenantEndDates)&gt;=YR$4),IF(OR(AND(DAY(LOOKUP($F20,TenantNames,TenantStartDates))&gt;28,DAY(EOMONTH(YR$4,0))=28,DAY(YR$4)=28),AND(DAY(LOOKUP($F20,TenantNames,TenantStartDates))&gt;30,DAY(EOMONTH(YR$4,0))=30,DAY(YR$4)=30),DAY(LOOKUP($F20,TenantNames,TenantStartDates))=DAY(YR$4)),IF((LOOKUP($F20,TenantNames,TenantEndDates)-YR$4)&lt;=31,LOOKUP($F20,TenantNames,TenantTotalRevenues)-SUM($JA20:YQ20),LOOKUP($F20,TenantNames,TenantMonthlyRents)),IF(AND((SUMIF($G$4:AHB$4,"&lt;"&amp;YR$4,$G20:AHB20))&gt;SUMIFS(TransactionAmounts,TenantSources,$F20,'Filtered Data'!$C$2:$C23,"&lt;"&amp;YR$4),YR$4&lt;TODAY()),"Late","Occupied")),)))</f>
        <v/>
      </c>
      <c r="YS20" s="33" t="str">
        <f>IF(ISBLANK($F20),,IF(TODAY()=YS$4,"Today",IF(AND(LOOKUP($F20,TenantNames,TenantStartDates)&lt;=YS$4,LOOKUP($F20,TenantNames,TenantEndDates)&gt;=YS$4),IF(OR(AND(DAY(LOOKUP($F20,TenantNames,TenantStartDates))&gt;28,DAY(EOMONTH(YS$4,0))=28,DAY(YS$4)=28),AND(DAY(LOOKUP($F20,TenantNames,TenantStartDates))&gt;30,DAY(EOMONTH(YS$4,0))=30,DAY(YS$4)=30),DAY(LOOKUP($F20,TenantNames,TenantStartDates))=DAY(YS$4)),IF((LOOKUP($F20,TenantNames,TenantEndDates)-YS$4)&lt;=31,LOOKUP($F20,TenantNames,TenantTotalRevenues)-SUM($JA20:YR20),LOOKUP($F20,TenantNames,TenantMonthlyRents)),IF(AND((SUMIF($G$4:AHB$4,"&lt;"&amp;YS$4,$G20:AHB20))&gt;SUMIFS(TransactionAmounts,TenantSources,$F20,'Filtered Data'!$C$2:$C23,"&lt;"&amp;YS$4),YS$4&lt;TODAY()),"Late","Occupied")),)))</f>
        <v/>
      </c>
      <c r="YT20" s="33" t="str">
        <f>IF(ISBLANK($F20),,IF(TODAY()=YT$4,"Today",IF(AND(LOOKUP($F20,TenantNames,TenantStartDates)&lt;=YT$4,LOOKUP($F20,TenantNames,TenantEndDates)&gt;=YT$4),IF(OR(AND(DAY(LOOKUP($F20,TenantNames,TenantStartDates))&gt;28,DAY(EOMONTH(YT$4,0))=28,DAY(YT$4)=28),AND(DAY(LOOKUP($F20,TenantNames,TenantStartDates))&gt;30,DAY(EOMONTH(YT$4,0))=30,DAY(YT$4)=30),DAY(LOOKUP($F20,TenantNames,TenantStartDates))=DAY(YT$4)),IF((LOOKUP($F20,TenantNames,TenantEndDates)-YT$4)&lt;=31,LOOKUP($F20,TenantNames,TenantTotalRevenues)-SUM($JA20:YS20),LOOKUP($F20,TenantNames,TenantMonthlyRents)),IF(AND((SUMIF($G$4:AHB$4,"&lt;"&amp;YT$4,$G20:AHB20))&gt;SUMIFS(TransactionAmounts,TenantSources,$F20,'Filtered Data'!$C$2:$C23,"&lt;"&amp;YT$4),YT$4&lt;TODAY()),"Late","Occupied")),)))</f>
        <v/>
      </c>
      <c r="YU20" s="33" t="str">
        <f>IF(ISBLANK($F20),,IF(TODAY()=YU$4,"Today",IF(AND(LOOKUP($F20,TenantNames,TenantStartDates)&lt;=YU$4,LOOKUP($F20,TenantNames,TenantEndDates)&gt;=YU$4),IF(OR(AND(DAY(LOOKUP($F20,TenantNames,TenantStartDates))&gt;28,DAY(EOMONTH(YU$4,0))=28,DAY(YU$4)=28),AND(DAY(LOOKUP($F20,TenantNames,TenantStartDates))&gt;30,DAY(EOMONTH(YU$4,0))=30,DAY(YU$4)=30),DAY(LOOKUP($F20,TenantNames,TenantStartDates))=DAY(YU$4)),IF((LOOKUP($F20,TenantNames,TenantEndDates)-YU$4)&lt;=31,LOOKUP($F20,TenantNames,TenantTotalRevenues)-SUM($JA20:YT20),LOOKUP($F20,TenantNames,TenantMonthlyRents)),IF(AND((SUMIF($G$4:AHB$4,"&lt;"&amp;YU$4,$G20:AHB20))&gt;SUMIFS(TransactionAmounts,TenantSources,$F20,'Filtered Data'!$C$2:$C23,"&lt;"&amp;YU$4),YU$4&lt;TODAY()),"Late","Occupied")),)))</f>
        <v/>
      </c>
      <c r="YV20" s="33" t="str">
        <f>IF(ISBLANK($F20),,IF(TODAY()=YV$4,"Today",IF(AND(LOOKUP($F20,TenantNames,TenantStartDates)&lt;=YV$4,LOOKUP($F20,TenantNames,TenantEndDates)&gt;=YV$4),IF(OR(AND(DAY(LOOKUP($F20,TenantNames,TenantStartDates))&gt;28,DAY(EOMONTH(YV$4,0))=28,DAY(YV$4)=28),AND(DAY(LOOKUP($F20,TenantNames,TenantStartDates))&gt;30,DAY(EOMONTH(YV$4,0))=30,DAY(YV$4)=30),DAY(LOOKUP($F20,TenantNames,TenantStartDates))=DAY(YV$4)),IF((LOOKUP($F20,TenantNames,TenantEndDates)-YV$4)&lt;=31,LOOKUP($F20,TenantNames,TenantTotalRevenues)-SUM($JA20:YU20),LOOKUP($F20,TenantNames,TenantMonthlyRents)),IF(AND((SUMIF($G$4:AHB$4,"&lt;"&amp;YV$4,$G20:AHB20))&gt;SUMIFS(TransactionAmounts,TenantSources,$F20,'Filtered Data'!$C$2:$C23,"&lt;"&amp;YV$4),YV$4&lt;TODAY()),"Late","Occupied")),)))</f>
        <v/>
      </c>
      <c r="YW20" s="33" t="str">
        <f>IF(ISBLANK($F20),,IF(TODAY()=YW$4,"Today",IF(AND(LOOKUP($F20,TenantNames,TenantStartDates)&lt;=YW$4,LOOKUP($F20,TenantNames,TenantEndDates)&gt;=YW$4),IF(OR(AND(DAY(LOOKUP($F20,TenantNames,TenantStartDates))&gt;28,DAY(EOMONTH(YW$4,0))=28,DAY(YW$4)=28),AND(DAY(LOOKUP($F20,TenantNames,TenantStartDates))&gt;30,DAY(EOMONTH(YW$4,0))=30,DAY(YW$4)=30),DAY(LOOKUP($F20,TenantNames,TenantStartDates))=DAY(YW$4)),IF((LOOKUP($F20,TenantNames,TenantEndDates)-YW$4)&lt;=31,LOOKUP($F20,TenantNames,TenantTotalRevenues)-SUM($JA20:YV20),LOOKUP($F20,TenantNames,TenantMonthlyRents)),IF(AND((SUMIF($G$4:AHB$4,"&lt;"&amp;YW$4,$G20:AHB20))&gt;SUMIFS(TransactionAmounts,TenantSources,$F20,'Filtered Data'!$C$2:$C23,"&lt;"&amp;YW$4),YW$4&lt;TODAY()),"Late","Occupied")),)))</f>
        <v/>
      </c>
      <c r="YX20" s="33" t="str">
        <f>IF(ISBLANK($F20),,IF(TODAY()=YX$4,"Today",IF(AND(LOOKUP($F20,TenantNames,TenantStartDates)&lt;=YX$4,LOOKUP($F20,TenantNames,TenantEndDates)&gt;=YX$4),IF(OR(AND(DAY(LOOKUP($F20,TenantNames,TenantStartDates))&gt;28,DAY(EOMONTH(YX$4,0))=28,DAY(YX$4)=28),AND(DAY(LOOKUP($F20,TenantNames,TenantStartDates))&gt;30,DAY(EOMONTH(YX$4,0))=30,DAY(YX$4)=30),DAY(LOOKUP($F20,TenantNames,TenantStartDates))=DAY(YX$4)),IF((LOOKUP($F20,TenantNames,TenantEndDates)-YX$4)&lt;=31,LOOKUP($F20,TenantNames,TenantTotalRevenues)-SUM($JA20:YW20),LOOKUP($F20,TenantNames,TenantMonthlyRents)),IF(AND((SUMIF($G$4:AHB$4,"&lt;"&amp;YX$4,$G20:AHB20))&gt;SUMIFS(TransactionAmounts,TenantSources,$F20,'Filtered Data'!$C$2:$C23,"&lt;"&amp;YX$4),YX$4&lt;TODAY()),"Late","Occupied")),)))</f>
        <v/>
      </c>
      <c r="YY20" s="33" t="str">
        <f>IF(ISBLANK($F20),,IF(TODAY()=YY$4,"Today",IF(AND(LOOKUP($F20,TenantNames,TenantStartDates)&lt;=YY$4,LOOKUP($F20,TenantNames,TenantEndDates)&gt;=YY$4),IF(OR(AND(DAY(LOOKUP($F20,TenantNames,TenantStartDates))&gt;28,DAY(EOMONTH(YY$4,0))=28,DAY(YY$4)=28),AND(DAY(LOOKUP($F20,TenantNames,TenantStartDates))&gt;30,DAY(EOMONTH(YY$4,0))=30,DAY(YY$4)=30),DAY(LOOKUP($F20,TenantNames,TenantStartDates))=DAY(YY$4)),IF((LOOKUP($F20,TenantNames,TenantEndDates)-YY$4)&lt;=31,LOOKUP($F20,TenantNames,TenantTotalRevenues)-SUM($JA20:YX20),LOOKUP($F20,TenantNames,TenantMonthlyRents)),IF(AND((SUMIF($G$4:AHB$4,"&lt;"&amp;YY$4,$G20:AHB20))&gt;SUMIFS(TransactionAmounts,TenantSources,$F20,'Filtered Data'!$C$2:$C23,"&lt;"&amp;YY$4),YY$4&lt;TODAY()),"Late","Occupied")),)))</f>
        <v/>
      </c>
      <c r="YZ20" s="33" t="str">
        <f>IF(ISBLANK($F20),,IF(TODAY()=YZ$4,"Today",IF(AND(LOOKUP($F20,TenantNames,TenantStartDates)&lt;=YZ$4,LOOKUP($F20,TenantNames,TenantEndDates)&gt;=YZ$4),IF(OR(AND(DAY(LOOKUP($F20,TenantNames,TenantStartDates))&gt;28,DAY(EOMONTH(YZ$4,0))=28,DAY(YZ$4)=28),AND(DAY(LOOKUP($F20,TenantNames,TenantStartDates))&gt;30,DAY(EOMONTH(YZ$4,0))=30,DAY(YZ$4)=30),DAY(LOOKUP($F20,TenantNames,TenantStartDates))=DAY(YZ$4)),IF((LOOKUP($F20,TenantNames,TenantEndDates)-YZ$4)&lt;=31,LOOKUP($F20,TenantNames,TenantTotalRevenues)-SUM($JA20:YY20),LOOKUP($F20,TenantNames,TenantMonthlyRents)),IF(AND((SUMIF($G$4:AHB$4,"&lt;"&amp;YZ$4,$G20:AHB20))&gt;SUMIFS(TransactionAmounts,TenantSources,$F20,'Filtered Data'!$C$2:$C23,"&lt;"&amp;YZ$4),YZ$4&lt;TODAY()),"Late","Occupied")),)))</f>
        <v/>
      </c>
      <c r="ZA20" s="33" t="str">
        <f>IF(ISBLANK($F20),,IF(TODAY()=ZA$4,"Today",IF(AND(LOOKUP($F20,TenantNames,TenantStartDates)&lt;=ZA$4,LOOKUP($F20,TenantNames,TenantEndDates)&gt;=ZA$4),IF(OR(AND(DAY(LOOKUP($F20,TenantNames,TenantStartDates))&gt;28,DAY(EOMONTH(ZA$4,0))=28,DAY(ZA$4)=28),AND(DAY(LOOKUP($F20,TenantNames,TenantStartDates))&gt;30,DAY(EOMONTH(ZA$4,0))=30,DAY(ZA$4)=30),DAY(LOOKUP($F20,TenantNames,TenantStartDates))=DAY(ZA$4)),IF((LOOKUP($F20,TenantNames,TenantEndDates)-ZA$4)&lt;=31,LOOKUP($F20,TenantNames,TenantTotalRevenues)-SUM($JA20:YZ20),LOOKUP($F20,TenantNames,TenantMonthlyRents)),IF(AND((SUMIF($G$4:AHB$4,"&lt;"&amp;ZA$4,$G20:AHB20))&gt;SUMIFS(TransactionAmounts,TenantSources,$F20,'Filtered Data'!$C$2:$C23,"&lt;"&amp;ZA$4),ZA$4&lt;TODAY()),"Late","Occupied")),)))</f>
        <v/>
      </c>
      <c r="ZB20" s="33" t="str">
        <f>IF(ISBLANK($F20),,IF(TODAY()=ZB$4,"Today",IF(AND(LOOKUP($F20,TenantNames,TenantStartDates)&lt;=ZB$4,LOOKUP($F20,TenantNames,TenantEndDates)&gt;=ZB$4),IF(OR(AND(DAY(LOOKUP($F20,TenantNames,TenantStartDates))&gt;28,DAY(EOMONTH(ZB$4,0))=28,DAY(ZB$4)=28),AND(DAY(LOOKUP($F20,TenantNames,TenantStartDates))&gt;30,DAY(EOMONTH(ZB$4,0))=30,DAY(ZB$4)=30),DAY(LOOKUP($F20,TenantNames,TenantStartDates))=DAY(ZB$4)),IF((LOOKUP($F20,TenantNames,TenantEndDates)-ZB$4)&lt;=31,LOOKUP($F20,TenantNames,TenantTotalRevenues)-SUM($JA20:ZA20),LOOKUP($F20,TenantNames,TenantMonthlyRents)),IF(AND((SUMIF($G$4:AHB$4,"&lt;"&amp;ZB$4,$G20:AHB20))&gt;SUMIFS(TransactionAmounts,TenantSources,$F20,'Filtered Data'!$C$2:$C23,"&lt;"&amp;ZB$4),ZB$4&lt;TODAY()),"Late","Occupied")),)))</f>
        <v/>
      </c>
      <c r="ZC20" s="33" t="str">
        <f>IF(ISBLANK($F20),,IF(TODAY()=ZC$4,"Today",IF(AND(LOOKUP($F20,TenantNames,TenantStartDates)&lt;=ZC$4,LOOKUP($F20,TenantNames,TenantEndDates)&gt;=ZC$4),IF(OR(AND(DAY(LOOKUP($F20,TenantNames,TenantStartDates))&gt;28,DAY(EOMONTH(ZC$4,0))=28,DAY(ZC$4)=28),AND(DAY(LOOKUP($F20,TenantNames,TenantStartDates))&gt;30,DAY(EOMONTH(ZC$4,0))=30,DAY(ZC$4)=30),DAY(LOOKUP($F20,TenantNames,TenantStartDates))=DAY(ZC$4)),IF((LOOKUP($F20,TenantNames,TenantEndDates)-ZC$4)&lt;=31,LOOKUP($F20,TenantNames,TenantTotalRevenues)-SUM($JA20:ZB20),LOOKUP($F20,TenantNames,TenantMonthlyRents)),IF(AND((SUMIF($G$4:AHB$4,"&lt;"&amp;ZC$4,$G20:AHB20))&gt;SUMIFS(TransactionAmounts,TenantSources,$F20,'Filtered Data'!$C$2:$C23,"&lt;"&amp;ZC$4),ZC$4&lt;TODAY()),"Late","Occupied")),)))</f>
        <v/>
      </c>
      <c r="ZD20" s="33" t="str">
        <f>IF(ISBLANK($F20),,IF(TODAY()=ZD$4,"Today",IF(AND(LOOKUP($F20,TenantNames,TenantStartDates)&lt;=ZD$4,LOOKUP($F20,TenantNames,TenantEndDates)&gt;=ZD$4),IF(OR(AND(DAY(LOOKUP($F20,TenantNames,TenantStartDates))&gt;28,DAY(EOMONTH(ZD$4,0))=28,DAY(ZD$4)=28),AND(DAY(LOOKUP($F20,TenantNames,TenantStartDates))&gt;30,DAY(EOMONTH(ZD$4,0))=30,DAY(ZD$4)=30),DAY(LOOKUP($F20,TenantNames,TenantStartDates))=DAY(ZD$4)),IF((LOOKUP($F20,TenantNames,TenantEndDates)-ZD$4)&lt;=31,LOOKUP($F20,TenantNames,TenantTotalRevenues)-SUM($JA20:ZC20),LOOKUP($F20,TenantNames,TenantMonthlyRents)),IF(AND((SUMIF($G$4:AHB$4,"&lt;"&amp;ZD$4,$G20:AHB20))&gt;SUMIFS(TransactionAmounts,TenantSources,$F20,'Filtered Data'!$C$2:$C23,"&lt;"&amp;ZD$4),ZD$4&lt;TODAY()),"Late","Occupied")),)))</f>
        <v/>
      </c>
      <c r="ZE20" s="33" t="str">
        <f>IF(ISBLANK($F20),,IF(TODAY()=ZE$4,"Today",IF(AND(LOOKUP($F20,TenantNames,TenantStartDates)&lt;=ZE$4,LOOKUP($F20,TenantNames,TenantEndDates)&gt;=ZE$4),IF(OR(AND(DAY(LOOKUP($F20,TenantNames,TenantStartDates))&gt;28,DAY(EOMONTH(ZE$4,0))=28,DAY(ZE$4)=28),AND(DAY(LOOKUP($F20,TenantNames,TenantStartDates))&gt;30,DAY(EOMONTH(ZE$4,0))=30,DAY(ZE$4)=30),DAY(LOOKUP($F20,TenantNames,TenantStartDates))=DAY(ZE$4)),IF((LOOKUP($F20,TenantNames,TenantEndDates)-ZE$4)&lt;=31,LOOKUP($F20,TenantNames,TenantTotalRevenues)-SUM($JA20:ZD20),LOOKUP($F20,TenantNames,TenantMonthlyRents)),IF(AND((SUMIF($G$4:AHB$4,"&lt;"&amp;ZE$4,$G20:AHB20))&gt;SUMIFS(TransactionAmounts,TenantSources,$F20,'Filtered Data'!$C$2:$C23,"&lt;"&amp;ZE$4),ZE$4&lt;TODAY()),"Late","Occupied")),)))</f>
        <v/>
      </c>
      <c r="ZF20" s="33" t="str">
        <f>IF(ISBLANK($F20),,IF(TODAY()=ZF$4,"Today",IF(AND(LOOKUP($F20,TenantNames,TenantStartDates)&lt;=ZF$4,LOOKUP($F20,TenantNames,TenantEndDates)&gt;=ZF$4),IF(OR(AND(DAY(LOOKUP($F20,TenantNames,TenantStartDates))&gt;28,DAY(EOMONTH(ZF$4,0))=28,DAY(ZF$4)=28),AND(DAY(LOOKUP($F20,TenantNames,TenantStartDates))&gt;30,DAY(EOMONTH(ZF$4,0))=30,DAY(ZF$4)=30),DAY(LOOKUP($F20,TenantNames,TenantStartDates))=DAY(ZF$4)),IF((LOOKUP($F20,TenantNames,TenantEndDates)-ZF$4)&lt;=31,LOOKUP($F20,TenantNames,TenantTotalRevenues)-SUM($JA20:ZE20),LOOKUP($F20,TenantNames,TenantMonthlyRents)),IF(AND((SUMIF($G$4:AHB$4,"&lt;"&amp;ZF$4,$G20:AHB20))&gt;SUMIFS(TransactionAmounts,TenantSources,$F20,'Filtered Data'!$C$2:$C23,"&lt;"&amp;ZF$4),ZF$4&lt;TODAY()),"Late","Occupied")),)))</f>
        <v/>
      </c>
      <c r="ZG20" s="33" t="str">
        <f>IF(ISBLANK($F20),,IF(TODAY()=ZG$4,"Today",IF(AND(LOOKUP($F20,TenantNames,TenantStartDates)&lt;=ZG$4,LOOKUP($F20,TenantNames,TenantEndDates)&gt;=ZG$4),IF(OR(AND(DAY(LOOKUP($F20,TenantNames,TenantStartDates))&gt;28,DAY(EOMONTH(ZG$4,0))=28,DAY(ZG$4)=28),AND(DAY(LOOKUP($F20,TenantNames,TenantStartDates))&gt;30,DAY(EOMONTH(ZG$4,0))=30,DAY(ZG$4)=30),DAY(LOOKUP($F20,TenantNames,TenantStartDates))=DAY(ZG$4)),IF((LOOKUP($F20,TenantNames,TenantEndDates)-ZG$4)&lt;=31,LOOKUP($F20,TenantNames,TenantTotalRevenues)-SUM($JA20:ZF20),LOOKUP($F20,TenantNames,TenantMonthlyRents)),IF(AND((SUMIF($G$4:AHB$4,"&lt;"&amp;ZG$4,$G20:AHB20))&gt;SUMIFS(TransactionAmounts,TenantSources,$F20,'Filtered Data'!$C$2:$C23,"&lt;"&amp;ZG$4),ZG$4&lt;TODAY()),"Late","Occupied")),)))</f>
        <v/>
      </c>
      <c r="ZH20" s="33" t="str">
        <f>IF(ISBLANK($F20),,IF(TODAY()=ZH$4,"Today",IF(AND(LOOKUP($F20,TenantNames,TenantStartDates)&lt;=ZH$4,LOOKUP($F20,TenantNames,TenantEndDates)&gt;=ZH$4),IF(OR(AND(DAY(LOOKUP($F20,TenantNames,TenantStartDates))&gt;28,DAY(EOMONTH(ZH$4,0))=28,DAY(ZH$4)=28),AND(DAY(LOOKUP($F20,TenantNames,TenantStartDates))&gt;30,DAY(EOMONTH(ZH$4,0))=30,DAY(ZH$4)=30),DAY(LOOKUP($F20,TenantNames,TenantStartDates))=DAY(ZH$4)),IF((LOOKUP($F20,TenantNames,TenantEndDates)-ZH$4)&lt;=31,LOOKUP($F20,TenantNames,TenantTotalRevenues)-SUM($JA20:ZG20),LOOKUP($F20,TenantNames,TenantMonthlyRents)),IF(AND((SUMIF($G$4:AHB$4,"&lt;"&amp;ZH$4,$G20:AHB20))&gt;SUMIFS(TransactionAmounts,TenantSources,$F20,'Filtered Data'!$C$2:$C23,"&lt;"&amp;ZH$4),ZH$4&lt;TODAY()),"Late","Occupied")),)))</f>
        <v/>
      </c>
      <c r="ZI20" s="33" t="str">
        <f>IF(ISBLANK($F20),,IF(TODAY()=ZI$4,"Today",IF(AND(LOOKUP($F20,TenantNames,TenantStartDates)&lt;=ZI$4,LOOKUP($F20,TenantNames,TenantEndDates)&gt;=ZI$4),IF(OR(AND(DAY(LOOKUP($F20,TenantNames,TenantStartDates))&gt;28,DAY(EOMONTH(ZI$4,0))=28,DAY(ZI$4)=28),AND(DAY(LOOKUP($F20,TenantNames,TenantStartDates))&gt;30,DAY(EOMONTH(ZI$4,0))=30,DAY(ZI$4)=30),DAY(LOOKUP($F20,TenantNames,TenantStartDates))=DAY(ZI$4)),IF((LOOKUP($F20,TenantNames,TenantEndDates)-ZI$4)&lt;=31,LOOKUP($F20,TenantNames,TenantTotalRevenues)-SUM($JA20:ZH20),LOOKUP($F20,TenantNames,TenantMonthlyRents)),IF(AND((SUMIF($G$4:AHB$4,"&lt;"&amp;ZI$4,$G20:AHB20))&gt;SUMIFS(TransactionAmounts,TenantSources,$F20,'Filtered Data'!$C$2:$C23,"&lt;"&amp;ZI$4),ZI$4&lt;TODAY()),"Late","Occupied")),)))</f>
        <v/>
      </c>
      <c r="ZJ20" s="33" t="str">
        <f>IF(ISBLANK($F20),,IF(TODAY()=ZJ$4,"Today",IF(AND(LOOKUP($F20,TenantNames,TenantStartDates)&lt;=ZJ$4,LOOKUP($F20,TenantNames,TenantEndDates)&gt;=ZJ$4),IF(OR(AND(DAY(LOOKUP($F20,TenantNames,TenantStartDates))&gt;28,DAY(EOMONTH(ZJ$4,0))=28,DAY(ZJ$4)=28),AND(DAY(LOOKUP($F20,TenantNames,TenantStartDates))&gt;30,DAY(EOMONTH(ZJ$4,0))=30,DAY(ZJ$4)=30),DAY(LOOKUP($F20,TenantNames,TenantStartDates))=DAY(ZJ$4)),IF((LOOKUP($F20,TenantNames,TenantEndDates)-ZJ$4)&lt;=31,LOOKUP($F20,TenantNames,TenantTotalRevenues)-SUM($JA20:ZI20),LOOKUP($F20,TenantNames,TenantMonthlyRents)),IF(AND((SUMIF($G$4:AHB$4,"&lt;"&amp;ZJ$4,$G20:AHB20))&gt;SUMIFS(TransactionAmounts,TenantSources,$F20,'Filtered Data'!$C$2:$C23,"&lt;"&amp;ZJ$4),ZJ$4&lt;TODAY()),"Late","Occupied")),)))</f>
        <v/>
      </c>
      <c r="ZK20" s="33" t="str">
        <f>IF(ISBLANK($F20),,IF(TODAY()=ZK$4,"Today",IF(AND(LOOKUP($F20,TenantNames,TenantStartDates)&lt;=ZK$4,LOOKUP($F20,TenantNames,TenantEndDates)&gt;=ZK$4),IF(OR(AND(DAY(LOOKUP($F20,TenantNames,TenantStartDates))&gt;28,DAY(EOMONTH(ZK$4,0))=28,DAY(ZK$4)=28),AND(DAY(LOOKUP($F20,TenantNames,TenantStartDates))&gt;30,DAY(EOMONTH(ZK$4,0))=30,DAY(ZK$4)=30),DAY(LOOKUP($F20,TenantNames,TenantStartDates))=DAY(ZK$4)),IF((LOOKUP($F20,TenantNames,TenantEndDates)-ZK$4)&lt;=31,LOOKUP($F20,TenantNames,TenantTotalRevenues)-SUM($JA20:ZJ20),LOOKUP($F20,TenantNames,TenantMonthlyRents)),IF(AND((SUMIF($G$4:AHB$4,"&lt;"&amp;ZK$4,$G20:AHB20))&gt;SUMIFS(TransactionAmounts,TenantSources,$F20,'Filtered Data'!$C$2:$C23,"&lt;"&amp;ZK$4),ZK$4&lt;TODAY()),"Late","Occupied")),)))</f>
        <v/>
      </c>
      <c r="ZL20" s="33" t="str">
        <f>IF(ISBLANK($F20),,IF(TODAY()=ZL$4,"Today",IF(AND(LOOKUP($F20,TenantNames,TenantStartDates)&lt;=ZL$4,LOOKUP($F20,TenantNames,TenantEndDates)&gt;=ZL$4),IF(OR(AND(DAY(LOOKUP($F20,TenantNames,TenantStartDates))&gt;28,DAY(EOMONTH(ZL$4,0))=28,DAY(ZL$4)=28),AND(DAY(LOOKUP($F20,TenantNames,TenantStartDates))&gt;30,DAY(EOMONTH(ZL$4,0))=30,DAY(ZL$4)=30),DAY(LOOKUP($F20,TenantNames,TenantStartDates))=DAY(ZL$4)),IF((LOOKUP($F20,TenantNames,TenantEndDates)-ZL$4)&lt;=31,LOOKUP($F20,TenantNames,TenantTotalRevenues)-SUM($JA20:ZK20),LOOKUP($F20,TenantNames,TenantMonthlyRents)),IF(AND((SUMIF($G$4:AHB$4,"&lt;"&amp;ZL$4,$G20:AHB20))&gt;SUMIFS(TransactionAmounts,TenantSources,$F20,'Filtered Data'!$C$2:$C23,"&lt;"&amp;ZL$4),ZL$4&lt;TODAY()),"Late","Occupied")),)))</f>
        <v/>
      </c>
      <c r="ZM20" s="33" t="str">
        <f>IF(ISBLANK($F20),,IF(TODAY()=ZM$4,"Today",IF(AND(LOOKUP($F20,TenantNames,TenantStartDates)&lt;=ZM$4,LOOKUP($F20,TenantNames,TenantEndDates)&gt;=ZM$4),IF(OR(AND(DAY(LOOKUP($F20,TenantNames,TenantStartDates))&gt;28,DAY(EOMONTH(ZM$4,0))=28,DAY(ZM$4)=28),AND(DAY(LOOKUP($F20,TenantNames,TenantStartDates))&gt;30,DAY(EOMONTH(ZM$4,0))=30,DAY(ZM$4)=30),DAY(LOOKUP($F20,TenantNames,TenantStartDates))=DAY(ZM$4)),IF((LOOKUP($F20,TenantNames,TenantEndDates)-ZM$4)&lt;=31,LOOKUP($F20,TenantNames,TenantTotalRevenues)-SUM($JA20:ZL20),LOOKUP($F20,TenantNames,TenantMonthlyRents)),IF(AND((SUMIF($G$4:AHB$4,"&lt;"&amp;ZM$4,$G20:AHB20))&gt;SUMIFS(TransactionAmounts,TenantSources,$F20,'Filtered Data'!$C$2:$C23,"&lt;"&amp;ZM$4),ZM$4&lt;TODAY()),"Late","Occupied")),)))</f>
        <v/>
      </c>
      <c r="ZN20" s="33" t="str">
        <f>IF(ISBLANK($F20),,IF(TODAY()=ZN$4,"Today",IF(AND(LOOKUP($F20,TenantNames,TenantStartDates)&lt;=ZN$4,LOOKUP($F20,TenantNames,TenantEndDates)&gt;=ZN$4),IF(OR(AND(DAY(LOOKUP($F20,TenantNames,TenantStartDates))&gt;28,DAY(EOMONTH(ZN$4,0))=28,DAY(ZN$4)=28),AND(DAY(LOOKUP($F20,TenantNames,TenantStartDates))&gt;30,DAY(EOMONTH(ZN$4,0))=30,DAY(ZN$4)=30),DAY(LOOKUP($F20,TenantNames,TenantStartDates))=DAY(ZN$4)),IF((LOOKUP($F20,TenantNames,TenantEndDates)-ZN$4)&lt;=31,LOOKUP($F20,TenantNames,TenantTotalRevenues)-SUM($JA20:ZM20),LOOKUP($F20,TenantNames,TenantMonthlyRents)),IF(AND((SUMIF($G$4:AHB$4,"&lt;"&amp;ZN$4,$G20:AHB20))&gt;SUMIFS(TransactionAmounts,TenantSources,$F20,'Filtered Data'!$C$2:$C23,"&lt;"&amp;ZN$4),ZN$4&lt;TODAY()),"Late","Occupied")),)))</f>
        <v/>
      </c>
      <c r="ZO20" s="33" t="str">
        <f>IF(ISBLANK($F20),,IF(TODAY()=ZO$4,"Today",IF(AND(LOOKUP($F20,TenantNames,TenantStartDates)&lt;=ZO$4,LOOKUP($F20,TenantNames,TenantEndDates)&gt;=ZO$4),IF(OR(AND(DAY(LOOKUP($F20,TenantNames,TenantStartDates))&gt;28,DAY(EOMONTH(ZO$4,0))=28,DAY(ZO$4)=28),AND(DAY(LOOKUP($F20,TenantNames,TenantStartDates))&gt;30,DAY(EOMONTH(ZO$4,0))=30,DAY(ZO$4)=30),DAY(LOOKUP($F20,TenantNames,TenantStartDates))=DAY(ZO$4)),IF((LOOKUP($F20,TenantNames,TenantEndDates)-ZO$4)&lt;=31,LOOKUP($F20,TenantNames,TenantTotalRevenues)-SUM($JA20:ZN20),LOOKUP($F20,TenantNames,TenantMonthlyRents)),IF(AND((SUMIF($G$4:AHB$4,"&lt;"&amp;ZO$4,$G20:AHB20))&gt;SUMIFS(TransactionAmounts,TenantSources,$F20,'Filtered Data'!$C$2:$C23,"&lt;"&amp;ZO$4),ZO$4&lt;TODAY()),"Late","Occupied")),)))</f>
        <v/>
      </c>
      <c r="ZP20" s="33" t="str">
        <f>IF(ISBLANK($F20),,IF(TODAY()=ZP$4,"Today",IF(AND(LOOKUP($F20,TenantNames,TenantStartDates)&lt;=ZP$4,LOOKUP($F20,TenantNames,TenantEndDates)&gt;=ZP$4),IF(OR(AND(DAY(LOOKUP($F20,TenantNames,TenantStartDates))&gt;28,DAY(EOMONTH(ZP$4,0))=28,DAY(ZP$4)=28),AND(DAY(LOOKUP($F20,TenantNames,TenantStartDates))&gt;30,DAY(EOMONTH(ZP$4,0))=30,DAY(ZP$4)=30),DAY(LOOKUP($F20,TenantNames,TenantStartDates))=DAY(ZP$4)),IF((LOOKUP($F20,TenantNames,TenantEndDates)-ZP$4)&lt;=31,LOOKUP($F20,TenantNames,TenantTotalRevenues)-SUM($JA20:ZO20),LOOKUP($F20,TenantNames,TenantMonthlyRents)),IF(AND((SUMIF($G$4:AHB$4,"&lt;"&amp;ZP$4,$G20:AHB20))&gt;SUMIFS(TransactionAmounts,TenantSources,$F20,'Filtered Data'!$C$2:$C23,"&lt;"&amp;ZP$4),ZP$4&lt;TODAY()),"Late","Occupied")),)))</f>
        <v/>
      </c>
      <c r="ZQ20" s="33" t="str">
        <f>IF(ISBLANK($F20),,IF(TODAY()=ZQ$4,"Today",IF(AND(LOOKUP($F20,TenantNames,TenantStartDates)&lt;=ZQ$4,LOOKUP($F20,TenantNames,TenantEndDates)&gt;=ZQ$4),IF(OR(AND(DAY(LOOKUP($F20,TenantNames,TenantStartDates))&gt;28,DAY(EOMONTH(ZQ$4,0))=28,DAY(ZQ$4)=28),AND(DAY(LOOKUP($F20,TenantNames,TenantStartDates))&gt;30,DAY(EOMONTH(ZQ$4,0))=30,DAY(ZQ$4)=30),DAY(LOOKUP($F20,TenantNames,TenantStartDates))=DAY(ZQ$4)),IF((LOOKUP($F20,TenantNames,TenantEndDates)-ZQ$4)&lt;=31,LOOKUP($F20,TenantNames,TenantTotalRevenues)-SUM($JA20:ZP20),LOOKUP($F20,TenantNames,TenantMonthlyRents)),IF(AND((SUMIF($G$4:AHB$4,"&lt;"&amp;ZQ$4,$G20:AHB20))&gt;SUMIFS(TransactionAmounts,TenantSources,$F20,'Filtered Data'!$C$2:$C23,"&lt;"&amp;ZQ$4),ZQ$4&lt;TODAY()),"Late","Occupied")),)))</f>
        <v/>
      </c>
      <c r="ZR20" s="33" t="str">
        <f>IF(ISBLANK($F20),,IF(TODAY()=ZR$4,"Today",IF(AND(LOOKUP($F20,TenantNames,TenantStartDates)&lt;=ZR$4,LOOKUP($F20,TenantNames,TenantEndDates)&gt;=ZR$4),IF(OR(AND(DAY(LOOKUP($F20,TenantNames,TenantStartDates))&gt;28,DAY(EOMONTH(ZR$4,0))=28,DAY(ZR$4)=28),AND(DAY(LOOKUP($F20,TenantNames,TenantStartDates))&gt;30,DAY(EOMONTH(ZR$4,0))=30,DAY(ZR$4)=30),DAY(LOOKUP($F20,TenantNames,TenantStartDates))=DAY(ZR$4)),IF((LOOKUP($F20,TenantNames,TenantEndDates)-ZR$4)&lt;=31,LOOKUP($F20,TenantNames,TenantTotalRevenues)-SUM($JA20:ZQ20),LOOKUP($F20,TenantNames,TenantMonthlyRents)),IF(AND((SUMIF($G$4:AHB$4,"&lt;"&amp;ZR$4,$G20:AHB20))&gt;SUMIFS(TransactionAmounts,TenantSources,$F20,'Filtered Data'!$C$2:$C23,"&lt;"&amp;ZR$4),ZR$4&lt;TODAY()),"Late","Occupied")),)))</f>
        <v/>
      </c>
      <c r="ZS20" s="33" t="str">
        <f>IF(ISBLANK($F20),,IF(TODAY()=ZS$4,"Today",IF(AND(LOOKUP($F20,TenantNames,TenantStartDates)&lt;=ZS$4,LOOKUP($F20,TenantNames,TenantEndDates)&gt;=ZS$4),IF(OR(AND(DAY(LOOKUP($F20,TenantNames,TenantStartDates))&gt;28,DAY(EOMONTH(ZS$4,0))=28,DAY(ZS$4)=28),AND(DAY(LOOKUP($F20,TenantNames,TenantStartDates))&gt;30,DAY(EOMONTH(ZS$4,0))=30,DAY(ZS$4)=30),DAY(LOOKUP($F20,TenantNames,TenantStartDates))=DAY(ZS$4)),IF((LOOKUP($F20,TenantNames,TenantEndDates)-ZS$4)&lt;=31,LOOKUP($F20,TenantNames,TenantTotalRevenues)-SUM($JA20:ZR20),LOOKUP($F20,TenantNames,TenantMonthlyRents)),IF(AND((SUMIF($G$4:AHB$4,"&lt;"&amp;ZS$4,$G20:AHB20))&gt;SUMIFS(TransactionAmounts,TenantSources,$F20,'Filtered Data'!$C$2:$C23,"&lt;"&amp;ZS$4),ZS$4&lt;TODAY()),"Late","Occupied")),)))</f>
        <v/>
      </c>
      <c r="ZT20" s="33" t="str">
        <f>IF(ISBLANK($F20),,IF(TODAY()=ZT$4,"Today",IF(AND(LOOKUP($F20,TenantNames,TenantStartDates)&lt;=ZT$4,LOOKUP($F20,TenantNames,TenantEndDates)&gt;=ZT$4),IF(OR(AND(DAY(LOOKUP($F20,TenantNames,TenantStartDates))&gt;28,DAY(EOMONTH(ZT$4,0))=28,DAY(ZT$4)=28),AND(DAY(LOOKUP($F20,TenantNames,TenantStartDates))&gt;30,DAY(EOMONTH(ZT$4,0))=30,DAY(ZT$4)=30),DAY(LOOKUP($F20,TenantNames,TenantStartDates))=DAY(ZT$4)),IF((LOOKUP($F20,TenantNames,TenantEndDates)-ZT$4)&lt;=31,LOOKUP($F20,TenantNames,TenantTotalRevenues)-SUM($JA20:ZS20),LOOKUP($F20,TenantNames,TenantMonthlyRents)),IF(AND((SUMIF($G$4:AHB$4,"&lt;"&amp;ZT$4,$G20:AHB20))&gt;SUMIFS(TransactionAmounts,TenantSources,$F20,'Filtered Data'!$C$2:$C23,"&lt;"&amp;ZT$4),ZT$4&lt;TODAY()),"Late","Occupied")),)))</f>
        <v/>
      </c>
      <c r="ZU20" s="33" t="str">
        <f>IF(ISBLANK($F20),,IF(TODAY()=ZU$4,"Today",IF(AND(LOOKUP($F20,TenantNames,TenantStartDates)&lt;=ZU$4,LOOKUP($F20,TenantNames,TenantEndDates)&gt;=ZU$4),IF(OR(AND(DAY(LOOKUP($F20,TenantNames,TenantStartDates))&gt;28,DAY(EOMONTH(ZU$4,0))=28,DAY(ZU$4)=28),AND(DAY(LOOKUP($F20,TenantNames,TenantStartDates))&gt;30,DAY(EOMONTH(ZU$4,0))=30,DAY(ZU$4)=30),DAY(LOOKUP($F20,TenantNames,TenantStartDates))=DAY(ZU$4)),IF((LOOKUP($F20,TenantNames,TenantEndDates)-ZU$4)&lt;=31,LOOKUP($F20,TenantNames,TenantTotalRevenues)-SUM($JA20:ZT20),LOOKUP($F20,TenantNames,TenantMonthlyRents)),IF(AND((SUMIF($G$4:AHB$4,"&lt;"&amp;ZU$4,$G20:AHB20))&gt;SUMIFS(TransactionAmounts,TenantSources,$F20,'Filtered Data'!$C$2:$C23,"&lt;"&amp;ZU$4),ZU$4&lt;TODAY()),"Late","Occupied")),)))</f>
        <v/>
      </c>
      <c r="ZV20" s="33" t="str">
        <f>IF(ISBLANK($F20),,IF(TODAY()=ZV$4,"Today",IF(AND(LOOKUP($F20,TenantNames,TenantStartDates)&lt;=ZV$4,LOOKUP($F20,TenantNames,TenantEndDates)&gt;=ZV$4),IF(OR(AND(DAY(LOOKUP($F20,TenantNames,TenantStartDates))&gt;28,DAY(EOMONTH(ZV$4,0))=28,DAY(ZV$4)=28),AND(DAY(LOOKUP($F20,TenantNames,TenantStartDates))&gt;30,DAY(EOMONTH(ZV$4,0))=30,DAY(ZV$4)=30),DAY(LOOKUP($F20,TenantNames,TenantStartDates))=DAY(ZV$4)),IF((LOOKUP($F20,TenantNames,TenantEndDates)-ZV$4)&lt;=31,LOOKUP($F20,TenantNames,TenantTotalRevenues)-SUM($JA20:ZU20),LOOKUP($F20,TenantNames,TenantMonthlyRents)),IF(AND((SUMIF($G$4:AHB$4,"&lt;"&amp;ZV$4,$G20:AHB20))&gt;SUMIFS(TransactionAmounts,TenantSources,$F20,'Filtered Data'!$C$2:$C23,"&lt;"&amp;ZV$4),ZV$4&lt;TODAY()),"Late","Occupied")),)))</f>
        <v/>
      </c>
      <c r="ZW20" s="33" t="str">
        <f>IF(ISBLANK($F20),,IF(TODAY()=ZW$4,"Today",IF(AND(LOOKUP($F20,TenantNames,TenantStartDates)&lt;=ZW$4,LOOKUP($F20,TenantNames,TenantEndDates)&gt;=ZW$4),IF(OR(AND(DAY(LOOKUP($F20,TenantNames,TenantStartDates))&gt;28,DAY(EOMONTH(ZW$4,0))=28,DAY(ZW$4)=28),AND(DAY(LOOKUP($F20,TenantNames,TenantStartDates))&gt;30,DAY(EOMONTH(ZW$4,0))=30,DAY(ZW$4)=30),DAY(LOOKUP($F20,TenantNames,TenantStartDates))=DAY(ZW$4)),IF((LOOKUP($F20,TenantNames,TenantEndDates)-ZW$4)&lt;=31,LOOKUP($F20,TenantNames,TenantTotalRevenues)-SUM($JA20:ZV20),LOOKUP($F20,TenantNames,TenantMonthlyRents)),IF(AND((SUMIF($G$4:AHB$4,"&lt;"&amp;ZW$4,$G20:AHB20))&gt;SUMIFS(TransactionAmounts,TenantSources,$F20,'Filtered Data'!$C$2:$C23,"&lt;"&amp;ZW$4),ZW$4&lt;TODAY()),"Late","Occupied")),)))</f>
        <v/>
      </c>
      <c r="ZX20" s="33" t="str">
        <f>IF(ISBLANK($F20),,IF(TODAY()=ZX$4,"Today",IF(AND(LOOKUP($F20,TenantNames,TenantStartDates)&lt;=ZX$4,LOOKUP($F20,TenantNames,TenantEndDates)&gt;=ZX$4),IF(OR(AND(DAY(LOOKUP($F20,TenantNames,TenantStartDates))&gt;28,DAY(EOMONTH(ZX$4,0))=28,DAY(ZX$4)=28),AND(DAY(LOOKUP($F20,TenantNames,TenantStartDates))&gt;30,DAY(EOMONTH(ZX$4,0))=30,DAY(ZX$4)=30),DAY(LOOKUP($F20,TenantNames,TenantStartDates))=DAY(ZX$4)),IF((LOOKUP($F20,TenantNames,TenantEndDates)-ZX$4)&lt;=31,LOOKUP($F20,TenantNames,TenantTotalRevenues)-SUM($JA20:ZW20),LOOKUP($F20,TenantNames,TenantMonthlyRents)),IF(AND((SUMIF($G$4:AHB$4,"&lt;"&amp;ZX$4,$G20:AHB20))&gt;SUMIFS(TransactionAmounts,TenantSources,$F20,'Filtered Data'!$C$2:$C23,"&lt;"&amp;ZX$4),ZX$4&lt;TODAY()),"Late","Occupied")),)))</f>
        <v/>
      </c>
      <c r="ZY20" s="33" t="str">
        <f>IF(ISBLANK($F20),,IF(TODAY()=ZY$4,"Today",IF(AND(LOOKUP($F20,TenantNames,TenantStartDates)&lt;=ZY$4,LOOKUP($F20,TenantNames,TenantEndDates)&gt;=ZY$4),IF(OR(AND(DAY(LOOKUP($F20,TenantNames,TenantStartDates))&gt;28,DAY(EOMONTH(ZY$4,0))=28,DAY(ZY$4)=28),AND(DAY(LOOKUP($F20,TenantNames,TenantStartDates))&gt;30,DAY(EOMONTH(ZY$4,0))=30,DAY(ZY$4)=30),DAY(LOOKUP($F20,TenantNames,TenantStartDates))=DAY(ZY$4)),IF((LOOKUP($F20,TenantNames,TenantEndDates)-ZY$4)&lt;=31,LOOKUP($F20,TenantNames,TenantTotalRevenues)-SUM($JA20:ZX20),LOOKUP($F20,TenantNames,TenantMonthlyRents)),IF(AND((SUMIF($G$4:AHB$4,"&lt;"&amp;ZY$4,$G20:AHB20))&gt;SUMIFS(TransactionAmounts,TenantSources,$F20,'Filtered Data'!$C$2:$C23,"&lt;"&amp;ZY$4),ZY$4&lt;TODAY()),"Late","Occupied")),)))</f>
        <v/>
      </c>
      <c r="ZZ20" s="33" t="str">
        <f>IF(ISBLANK($F20),,IF(TODAY()=ZZ$4,"Today",IF(AND(LOOKUP($F20,TenantNames,TenantStartDates)&lt;=ZZ$4,LOOKUP($F20,TenantNames,TenantEndDates)&gt;=ZZ$4),IF(OR(AND(DAY(LOOKUP($F20,TenantNames,TenantStartDates))&gt;28,DAY(EOMONTH(ZZ$4,0))=28,DAY(ZZ$4)=28),AND(DAY(LOOKUP($F20,TenantNames,TenantStartDates))&gt;30,DAY(EOMONTH(ZZ$4,0))=30,DAY(ZZ$4)=30),DAY(LOOKUP($F20,TenantNames,TenantStartDates))=DAY(ZZ$4)),IF((LOOKUP($F20,TenantNames,TenantEndDates)-ZZ$4)&lt;=31,LOOKUP($F20,TenantNames,TenantTotalRevenues)-SUM($JA20:ZY20),LOOKUP($F20,TenantNames,TenantMonthlyRents)),IF(AND((SUMIF($G$4:AHB$4,"&lt;"&amp;ZZ$4,$G20:AHB20))&gt;SUMIFS(TransactionAmounts,TenantSources,$F20,'Filtered Data'!$C$2:$C23,"&lt;"&amp;ZZ$4),ZZ$4&lt;TODAY()),"Late","Occupied")),)))</f>
        <v/>
      </c>
      <c r="AAA20" s="33" t="str">
        <f>IF(ISBLANK($F20),,IF(TODAY()=AAA$4,"Today",IF(AND(LOOKUP($F20,TenantNames,TenantStartDates)&lt;=AAA$4,LOOKUP($F20,TenantNames,TenantEndDates)&gt;=AAA$4),IF(OR(AND(DAY(LOOKUP($F20,TenantNames,TenantStartDates))&gt;28,DAY(EOMONTH(AAA$4,0))=28,DAY(AAA$4)=28),AND(DAY(LOOKUP($F20,TenantNames,TenantStartDates))&gt;30,DAY(EOMONTH(AAA$4,0))=30,DAY(AAA$4)=30),DAY(LOOKUP($F20,TenantNames,TenantStartDates))=DAY(AAA$4)),IF((LOOKUP($F20,TenantNames,TenantEndDates)-AAA$4)&lt;=31,LOOKUP($F20,TenantNames,TenantTotalRevenues)-SUM($JA20:ZZ20),LOOKUP($F20,TenantNames,TenantMonthlyRents)),IF(AND((SUMIF($G$4:AHB$4,"&lt;"&amp;AAA$4,$G20:AHB20))&gt;SUMIFS(TransactionAmounts,TenantSources,$F20,'Filtered Data'!$C$2:$C23,"&lt;"&amp;AAA$4),AAA$4&lt;TODAY()),"Late","Occupied")),)))</f>
        <v/>
      </c>
      <c r="AAB20" s="33" t="str">
        <f>IF(ISBLANK($F20),,IF(TODAY()=AAB$4,"Today",IF(AND(LOOKUP($F20,TenantNames,TenantStartDates)&lt;=AAB$4,LOOKUP($F20,TenantNames,TenantEndDates)&gt;=AAB$4),IF(OR(AND(DAY(LOOKUP($F20,TenantNames,TenantStartDates))&gt;28,DAY(EOMONTH(AAB$4,0))=28,DAY(AAB$4)=28),AND(DAY(LOOKUP($F20,TenantNames,TenantStartDates))&gt;30,DAY(EOMONTH(AAB$4,0))=30,DAY(AAB$4)=30),DAY(LOOKUP($F20,TenantNames,TenantStartDates))=DAY(AAB$4)),IF((LOOKUP($F20,TenantNames,TenantEndDates)-AAB$4)&lt;=31,LOOKUP($F20,TenantNames,TenantTotalRevenues)-SUM($JA20:AAA20),LOOKUP($F20,TenantNames,TenantMonthlyRents)),IF(AND((SUMIF($G$4:AHB$4,"&lt;"&amp;AAB$4,$G20:AHB20))&gt;SUMIFS(TransactionAmounts,TenantSources,$F20,'Filtered Data'!$C$2:$C23,"&lt;"&amp;AAB$4),AAB$4&lt;TODAY()),"Late","Occupied")),)))</f>
        <v/>
      </c>
      <c r="AAC20" s="33" t="str">
        <f>IF(ISBLANK($F20),,IF(TODAY()=AAC$4,"Today",IF(AND(LOOKUP($F20,TenantNames,TenantStartDates)&lt;=AAC$4,LOOKUP($F20,TenantNames,TenantEndDates)&gt;=AAC$4),IF(OR(AND(DAY(LOOKUP($F20,TenantNames,TenantStartDates))&gt;28,DAY(EOMONTH(AAC$4,0))=28,DAY(AAC$4)=28),AND(DAY(LOOKUP($F20,TenantNames,TenantStartDates))&gt;30,DAY(EOMONTH(AAC$4,0))=30,DAY(AAC$4)=30),DAY(LOOKUP($F20,TenantNames,TenantStartDates))=DAY(AAC$4)),IF((LOOKUP($F20,TenantNames,TenantEndDates)-AAC$4)&lt;=31,LOOKUP($F20,TenantNames,TenantTotalRevenues)-SUM($JA20:AAB20),LOOKUP($F20,TenantNames,TenantMonthlyRents)),IF(AND((SUMIF($G$4:AHB$4,"&lt;"&amp;AAC$4,$G20:AHB20))&gt;SUMIFS(TransactionAmounts,TenantSources,$F20,'Filtered Data'!$C$2:$C23,"&lt;"&amp;AAC$4),AAC$4&lt;TODAY()),"Late","Occupied")),)))</f>
        <v/>
      </c>
      <c r="AAD20" s="33" t="str">
        <f>IF(ISBLANK($F20),,IF(TODAY()=AAD$4,"Today",IF(AND(LOOKUP($F20,TenantNames,TenantStartDates)&lt;=AAD$4,LOOKUP($F20,TenantNames,TenantEndDates)&gt;=AAD$4),IF(OR(AND(DAY(LOOKUP($F20,TenantNames,TenantStartDates))&gt;28,DAY(EOMONTH(AAD$4,0))=28,DAY(AAD$4)=28),AND(DAY(LOOKUP($F20,TenantNames,TenantStartDates))&gt;30,DAY(EOMONTH(AAD$4,0))=30,DAY(AAD$4)=30),DAY(LOOKUP($F20,TenantNames,TenantStartDates))=DAY(AAD$4)),IF((LOOKUP($F20,TenantNames,TenantEndDates)-AAD$4)&lt;=31,LOOKUP($F20,TenantNames,TenantTotalRevenues)-SUM($JA20:AAC20),LOOKUP($F20,TenantNames,TenantMonthlyRents)),IF(AND((SUMIF($G$4:AHB$4,"&lt;"&amp;AAD$4,$G20:AHB20))&gt;SUMIFS(TransactionAmounts,TenantSources,$F20,'Filtered Data'!$C$2:$C23,"&lt;"&amp;AAD$4),AAD$4&lt;TODAY()),"Late","Occupied")),)))</f>
        <v/>
      </c>
      <c r="AAE20" s="33" t="str">
        <f>IF(ISBLANK($F20),,IF(TODAY()=AAE$4,"Today",IF(AND(LOOKUP($F20,TenantNames,TenantStartDates)&lt;=AAE$4,LOOKUP($F20,TenantNames,TenantEndDates)&gt;=AAE$4),IF(OR(AND(DAY(LOOKUP($F20,TenantNames,TenantStartDates))&gt;28,DAY(EOMONTH(AAE$4,0))=28,DAY(AAE$4)=28),AND(DAY(LOOKUP($F20,TenantNames,TenantStartDates))&gt;30,DAY(EOMONTH(AAE$4,0))=30,DAY(AAE$4)=30),DAY(LOOKUP($F20,TenantNames,TenantStartDates))=DAY(AAE$4)),IF((LOOKUP($F20,TenantNames,TenantEndDates)-AAE$4)&lt;=31,LOOKUP($F20,TenantNames,TenantTotalRevenues)-SUM($JA20:AAD20),LOOKUP($F20,TenantNames,TenantMonthlyRents)),IF(AND((SUMIF($G$4:AHB$4,"&lt;"&amp;AAE$4,$G20:AHB20))&gt;SUMIFS(TransactionAmounts,TenantSources,$F20,'Filtered Data'!$C$2:$C23,"&lt;"&amp;AAE$4),AAE$4&lt;TODAY()),"Late","Occupied")),)))</f>
        <v/>
      </c>
      <c r="AAF20" s="33" t="str">
        <f>IF(ISBLANK($F20),,IF(TODAY()=AAF$4,"Today",IF(AND(LOOKUP($F20,TenantNames,TenantStartDates)&lt;=AAF$4,LOOKUP($F20,TenantNames,TenantEndDates)&gt;=AAF$4),IF(OR(AND(DAY(LOOKUP($F20,TenantNames,TenantStartDates))&gt;28,DAY(EOMONTH(AAF$4,0))=28,DAY(AAF$4)=28),AND(DAY(LOOKUP($F20,TenantNames,TenantStartDates))&gt;30,DAY(EOMONTH(AAF$4,0))=30,DAY(AAF$4)=30),DAY(LOOKUP($F20,TenantNames,TenantStartDates))=DAY(AAF$4)),IF((LOOKUP($F20,TenantNames,TenantEndDates)-AAF$4)&lt;=31,LOOKUP($F20,TenantNames,TenantTotalRevenues)-SUM($JA20:AAE20),LOOKUP($F20,TenantNames,TenantMonthlyRents)),IF(AND((SUMIF($G$4:AHB$4,"&lt;"&amp;AAF$4,$G20:AHB20))&gt;SUMIFS(TransactionAmounts,TenantSources,$F20,'Filtered Data'!$C$2:$C23,"&lt;"&amp;AAF$4),AAF$4&lt;TODAY()),"Late","Occupied")),)))</f>
        <v/>
      </c>
      <c r="AAG20" s="33" t="str">
        <f>IF(ISBLANK($F20),,IF(TODAY()=AAG$4,"Today",IF(AND(LOOKUP($F20,TenantNames,TenantStartDates)&lt;=AAG$4,LOOKUP($F20,TenantNames,TenantEndDates)&gt;=AAG$4),IF(OR(AND(DAY(LOOKUP($F20,TenantNames,TenantStartDates))&gt;28,DAY(EOMONTH(AAG$4,0))=28,DAY(AAG$4)=28),AND(DAY(LOOKUP($F20,TenantNames,TenantStartDates))&gt;30,DAY(EOMONTH(AAG$4,0))=30,DAY(AAG$4)=30),DAY(LOOKUP($F20,TenantNames,TenantStartDates))=DAY(AAG$4)),IF((LOOKUP($F20,TenantNames,TenantEndDates)-AAG$4)&lt;=31,LOOKUP($F20,TenantNames,TenantTotalRevenues)-SUM($JA20:AAF20),LOOKUP($F20,TenantNames,TenantMonthlyRents)),IF(AND((SUMIF($G$4:AHB$4,"&lt;"&amp;AAG$4,$G20:AHB20))&gt;SUMIFS(TransactionAmounts,TenantSources,$F20,'Filtered Data'!$C$2:$C23,"&lt;"&amp;AAG$4),AAG$4&lt;TODAY()),"Late","Occupied")),)))</f>
        <v/>
      </c>
      <c r="AAH20" s="33" t="str">
        <f>IF(ISBLANK($F20),,IF(TODAY()=AAH$4,"Today",IF(AND(LOOKUP($F20,TenantNames,TenantStartDates)&lt;=AAH$4,LOOKUP($F20,TenantNames,TenantEndDates)&gt;=AAH$4),IF(OR(AND(DAY(LOOKUP($F20,TenantNames,TenantStartDates))&gt;28,DAY(EOMONTH(AAH$4,0))=28,DAY(AAH$4)=28),AND(DAY(LOOKUP($F20,TenantNames,TenantStartDates))&gt;30,DAY(EOMONTH(AAH$4,0))=30,DAY(AAH$4)=30),DAY(LOOKUP($F20,TenantNames,TenantStartDates))=DAY(AAH$4)),IF((LOOKUP($F20,TenantNames,TenantEndDates)-AAH$4)&lt;=31,LOOKUP($F20,TenantNames,TenantTotalRevenues)-SUM($JA20:AAG20),LOOKUP($F20,TenantNames,TenantMonthlyRents)),IF(AND((SUMIF($G$4:AHB$4,"&lt;"&amp;AAH$4,$G20:AHB20))&gt;SUMIFS(TransactionAmounts,TenantSources,$F20,'Filtered Data'!$C$2:$C23,"&lt;"&amp;AAH$4),AAH$4&lt;TODAY()),"Late","Occupied")),)))</f>
        <v/>
      </c>
      <c r="AAI20" s="33" t="str">
        <f>IF(ISBLANK($F20),,IF(TODAY()=AAI$4,"Today",IF(AND(LOOKUP($F20,TenantNames,TenantStartDates)&lt;=AAI$4,LOOKUP($F20,TenantNames,TenantEndDates)&gt;=AAI$4),IF(OR(AND(DAY(LOOKUP($F20,TenantNames,TenantStartDates))&gt;28,DAY(EOMONTH(AAI$4,0))=28,DAY(AAI$4)=28),AND(DAY(LOOKUP($F20,TenantNames,TenantStartDates))&gt;30,DAY(EOMONTH(AAI$4,0))=30,DAY(AAI$4)=30),DAY(LOOKUP($F20,TenantNames,TenantStartDates))=DAY(AAI$4)),IF((LOOKUP($F20,TenantNames,TenantEndDates)-AAI$4)&lt;=31,LOOKUP($F20,TenantNames,TenantTotalRevenues)-SUM($JA20:AAH20),LOOKUP($F20,TenantNames,TenantMonthlyRents)),IF(AND((SUMIF($G$4:AHB$4,"&lt;"&amp;AAI$4,$G20:AHB20))&gt;SUMIFS(TransactionAmounts,TenantSources,$F20,'Filtered Data'!$C$2:$C23,"&lt;"&amp;AAI$4),AAI$4&lt;TODAY()),"Late","Occupied")),)))</f>
        <v/>
      </c>
      <c r="AAJ20" s="33" t="str">
        <f>IF(ISBLANK($F20),,IF(TODAY()=AAJ$4,"Today",IF(AND(LOOKUP($F20,TenantNames,TenantStartDates)&lt;=AAJ$4,LOOKUP($F20,TenantNames,TenantEndDates)&gt;=AAJ$4),IF(OR(AND(DAY(LOOKUP($F20,TenantNames,TenantStartDates))&gt;28,DAY(EOMONTH(AAJ$4,0))=28,DAY(AAJ$4)=28),AND(DAY(LOOKUP($F20,TenantNames,TenantStartDates))&gt;30,DAY(EOMONTH(AAJ$4,0))=30,DAY(AAJ$4)=30),DAY(LOOKUP($F20,TenantNames,TenantStartDates))=DAY(AAJ$4)),IF((LOOKUP($F20,TenantNames,TenantEndDates)-AAJ$4)&lt;=31,LOOKUP($F20,TenantNames,TenantTotalRevenues)-SUM($JA20:AAI20),LOOKUP($F20,TenantNames,TenantMonthlyRents)),IF(AND((SUMIF($G$4:AHB$4,"&lt;"&amp;AAJ$4,$G20:AHB20))&gt;SUMIFS(TransactionAmounts,TenantSources,$F20,'Filtered Data'!$C$2:$C23,"&lt;"&amp;AAJ$4),AAJ$4&lt;TODAY()),"Late","Occupied")),)))</f>
        <v/>
      </c>
      <c r="AAK20" s="33" t="str">
        <f>IF(ISBLANK($F20),,IF(TODAY()=AAK$4,"Today",IF(AND(LOOKUP($F20,TenantNames,TenantStartDates)&lt;=AAK$4,LOOKUP($F20,TenantNames,TenantEndDates)&gt;=AAK$4),IF(OR(AND(DAY(LOOKUP($F20,TenantNames,TenantStartDates))&gt;28,DAY(EOMONTH(AAK$4,0))=28,DAY(AAK$4)=28),AND(DAY(LOOKUP($F20,TenantNames,TenantStartDates))&gt;30,DAY(EOMONTH(AAK$4,0))=30,DAY(AAK$4)=30),DAY(LOOKUP($F20,TenantNames,TenantStartDates))=DAY(AAK$4)),IF((LOOKUP($F20,TenantNames,TenantEndDates)-AAK$4)&lt;=31,LOOKUP($F20,TenantNames,TenantTotalRevenues)-SUM($JA20:AAJ20),LOOKUP($F20,TenantNames,TenantMonthlyRents)),IF(AND((SUMIF($G$4:AHB$4,"&lt;"&amp;AAK$4,$G20:AHB20))&gt;SUMIFS(TransactionAmounts,TenantSources,$F20,'Filtered Data'!$C$2:$C23,"&lt;"&amp;AAK$4),AAK$4&lt;TODAY()),"Late","Occupied")),)))</f>
        <v/>
      </c>
      <c r="AAL20" s="33" t="str">
        <f>IF(ISBLANK($F20),,IF(TODAY()=AAL$4,"Today",IF(AND(LOOKUP($F20,TenantNames,TenantStartDates)&lt;=AAL$4,LOOKUP($F20,TenantNames,TenantEndDates)&gt;=AAL$4),IF(OR(AND(DAY(LOOKUP($F20,TenantNames,TenantStartDates))&gt;28,DAY(EOMONTH(AAL$4,0))=28,DAY(AAL$4)=28),AND(DAY(LOOKUP($F20,TenantNames,TenantStartDates))&gt;30,DAY(EOMONTH(AAL$4,0))=30,DAY(AAL$4)=30),DAY(LOOKUP($F20,TenantNames,TenantStartDates))=DAY(AAL$4)),IF((LOOKUP($F20,TenantNames,TenantEndDates)-AAL$4)&lt;=31,LOOKUP($F20,TenantNames,TenantTotalRevenues)-SUM($JA20:AAK20),LOOKUP($F20,TenantNames,TenantMonthlyRents)),IF(AND((SUMIF($G$4:AHB$4,"&lt;"&amp;AAL$4,$G20:AHB20))&gt;SUMIFS(TransactionAmounts,TenantSources,$F20,'Filtered Data'!$C$2:$C23,"&lt;"&amp;AAL$4),AAL$4&lt;TODAY()),"Late","Occupied")),)))</f>
        <v/>
      </c>
      <c r="AAM20" s="33" t="str">
        <f>IF(ISBLANK($F20),,IF(TODAY()=AAM$4,"Today",IF(AND(LOOKUP($F20,TenantNames,TenantStartDates)&lt;=AAM$4,LOOKUP($F20,TenantNames,TenantEndDates)&gt;=AAM$4),IF(OR(AND(DAY(LOOKUP($F20,TenantNames,TenantStartDates))&gt;28,DAY(EOMONTH(AAM$4,0))=28,DAY(AAM$4)=28),AND(DAY(LOOKUP($F20,TenantNames,TenantStartDates))&gt;30,DAY(EOMONTH(AAM$4,0))=30,DAY(AAM$4)=30),DAY(LOOKUP($F20,TenantNames,TenantStartDates))=DAY(AAM$4)),IF((LOOKUP($F20,TenantNames,TenantEndDates)-AAM$4)&lt;=31,LOOKUP($F20,TenantNames,TenantTotalRevenues)-SUM($JA20:AAL20),LOOKUP($F20,TenantNames,TenantMonthlyRents)),IF(AND((SUMIF($G$4:AHB$4,"&lt;"&amp;AAM$4,$G20:AHB20))&gt;SUMIFS(TransactionAmounts,TenantSources,$F20,'Filtered Data'!$C$2:$C23,"&lt;"&amp;AAM$4),AAM$4&lt;TODAY()),"Late","Occupied")),)))</f>
        <v/>
      </c>
      <c r="AAN20" s="33" t="str">
        <f>IF(ISBLANK($F20),,IF(TODAY()=AAN$4,"Today",IF(AND(LOOKUP($F20,TenantNames,TenantStartDates)&lt;=AAN$4,LOOKUP($F20,TenantNames,TenantEndDates)&gt;=AAN$4),IF(OR(AND(DAY(LOOKUP($F20,TenantNames,TenantStartDates))&gt;28,DAY(EOMONTH(AAN$4,0))=28,DAY(AAN$4)=28),AND(DAY(LOOKUP($F20,TenantNames,TenantStartDates))&gt;30,DAY(EOMONTH(AAN$4,0))=30,DAY(AAN$4)=30),DAY(LOOKUP($F20,TenantNames,TenantStartDates))=DAY(AAN$4)),IF((LOOKUP($F20,TenantNames,TenantEndDates)-AAN$4)&lt;=31,LOOKUP($F20,TenantNames,TenantTotalRevenues)-SUM($JA20:AAM20),LOOKUP($F20,TenantNames,TenantMonthlyRents)),IF(AND((SUMIF($G$4:AHB$4,"&lt;"&amp;AAN$4,$G20:AHB20))&gt;SUMIFS(TransactionAmounts,TenantSources,$F20,'Filtered Data'!$C$2:$C23,"&lt;"&amp;AAN$4),AAN$4&lt;TODAY()),"Late","Occupied")),)))</f>
        <v/>
      </c>
      <c r="AAO20" s="33" t="str">
        <f>IF(ISBLANK($F20),,IF(TODAY()=AAO$4,"Today",IF(AND(LOOKUP($F20,TenantNames,TenantStartDates)&lt;=AAO$4,LOOKUP($F20,TenantNames,TenantEndDates)&gt;=AAO$4),IF(OR(AND(DAY(LOOKUP($F20,TenantNames,TenantStartDates))&gt;28,DAY(EOMONTH(AAO$4,0))=28,DAY(AAO$4)=28),AND(DAY(LOOKUP($F20,TenantNames,TenantStartDates))&gt;30,DAY(EOMONTH(AAO$4,0))=30,DAY(AAO$4)=30),DAY(LOOKUP($F20,TenantNames,TenantStartDates))=DAY(AAO$4)),IF((LOOKUP($F20,TenantNames,TenantEndDates)-AAO$4)&lt;=31,LOOKUP($F20,TenantNames,TenantTotalRevenues)-SUM($JA20:AAN20),LOOKUP($F20,TenantNames,TenantMonthlyRents)),IF(AND((SUMIF($G$4:AHB$4,"&lt;"&amp;AAO$4,$G20:AHB20))&gt;SUMIFS(TransactionAmounts,TenantSources,$F20,'Filtered Data'!$C$2:$C23,"&lt;"&amp;AAO$4),AAO$4&lt;TODAY()),"Late","Occupied")),)))</f>
        <v/>
      </c>
      <c r="AAP20" s="33" t="str">
        <f>IF(ISBLANK($F20),,IF(TODAY()=AAP$4,"Today",IF(AND(LOOKUP($F20,TenantNames,TenantStartDates)&lt;=AAP$4,LOOKUP($F20,TenantNames,TenantEndDates)&gt;=AAP$4),IF(OR(AND(DAY(LOOKUP($F20,TenantNames,TenantStartDates))&gt;28,DAY(EOMONTH(AAP$4,0))=28,DAY(AAP$4)=28),AND(DAY(LOOKUP($F20,TenantNames,TenantStartDates))&gt;30,DAY(EOMONTH(AAP$4,0))=30,DAY(AAP$4)=30),DAY(LOOKUP($F20,TenantNames,TenantStartDates))=DAY(AAP$4)),IF((LOOKUP($F20,TenantNames,TenantEndDates)-AAP$4)&lt;=31,LOOKUP($F20,TenantNames,TenantTotalRevenues)-SUM($JA20:AAO20),LOOKUP($F20,TenantNames,TenantMonthlyRents)),IF(AND((SUMIF($G$4:AHB$4,"&lt;"&amp;AAP$4,$G20:AHB20))&gt;SUMIFS(TransactionAmounts,TenantSources,$F20,'Filtered Data'!$C$2:$C23,"&lt;"&amp;AAP$4),AAP$4&lt;TODAY()),"Late","Occupied")),)))</f>
        <v/>
      </c>
      <c r="AAQ20" s="33" t="str">
        <f>IF(ISBLANK($F20),,IF(TODAY()=AAQ$4,"Today",IF(AND(LOOKUP($F20,TenantNames,TenantStartDates)&lt;=AAQ$4,LOOKUP($F20,TenantNames,TenantEndDates)&gt;=AAQ$4),IF(OR(AND(DAY(LOOKUP($F20,TenantNames,TenantStartDates))&gt;28,DAY(EOMONTH(AAQ$4,0))=28,DAY(AAQ$4)=28),AND(DAY(LOOKUP($F20,TenantNames,TenantStartDates))&gt;30,DAY(EOMONTH(AAQ$4,0))=30,DAY(AAQ$4)=30),DAY(LOOKUP($F20,TenantNames,TenantStartDates))=DAY(AAQ$4)),IF((LOOKUP($F20,TenantNames,TenantEndDates)-AAQ$4)&lt;=31,LOOKUP($F20,TenantNames,TenantTotalRevenues)-SUM($JA20:AAP20),LOOKUP($F20,TenantNames,TenantMonthlyRents)),IF(AND((SUMIF($G$4:AHB$4,"&lt;"&amp;AAQ$4,$G20:AHB20))&gt;SUMIFS(TransactionAmounts,TenantSources,$F20,'Filtered Data'!$C$2:$C23,"&lt;"&amp;AAQ$4),AAQ$4&lt;TODAY()),"Late","Occupied")),)))</f>
        <v/>
      </c>
      <c r="AAR20" s="33" t="str">
        <f>IF(ISBLANK($F20),,IF(TODAY()=AAR$4,"Today",IF(AND(LOOKUP($F20,TenantNames,TenantStartDates)&lt;=AAR$4,LOOKUP($F20,TenantNames,TenantEndDates)&gt;=AAR$4),IF(OR(AND(DAY(LOOKUP($F20,TenantNames,TenantStartDates))&gt;28,DAY(EOMONTH(AAR$4,0))=28,DAY(AAR$4)=28),AND(DAY(LOOKUP($F20,TenantNames,TenantStartDates))&gt;30,DAY(EOMONTH(AAR$4,0))=30,DAY(AAR$4)=30),DAY(LOOKUP($F20,TenantNames,TenantStartDates))=DAY(AAR$4)),IF((LOOKUP($F20,TenantNames,TenantEndDates)-AAR$4)&lt;=31,LOOKUP($F20,TenantNames,TenantTotalRevenues)-SUM($JA20:AAQ20),LOOKUP($F20,TenantNames,TenantMonthlyRents)),IF(AND((SUMIF($G$4:AHB$4,"&lt;"&amp;AAR$4,$G20:AHB20))&gt;SUMIFS(TransactionAmounts,TenantSources,$F20,'Filtered Data'!$C$2:$C23,"&lt;"&amp;AAR$4),AAR$4&lt;TODAY()),"Late","Occupied")),)))</f>
        <v/>
      </c>
      <c r="AAS20" s="33" t="str">
        <f>IF(ISBLANK($F20),,IF(TODAY()=AAS$4,"Today",IF(AND(LOOKUP($F20,TenantNames,TenantStartDates)&lt;=AAS$4,LOOKUP($F20,TenantNames,TenantEndDates)&gt;=AAS$4),IF(OR(AND(DAY(LOOKUP($F20,TenantNames,TenantStartDates))&gt;28,DAY(EOMONTH(AAS$4,0))=28,DAY(AAS$4)=28),AND(DAY(LOOKUP($F20,TenantNames,TenantStartDates))&gt;30,DAY(EOMONTH(AAS$4,0))=30,DAY(AAS$4)=30),DAY(LOOKUP($F20,TenantNames,TenantStartDates))=DAY(AAS$4)),IF((LOOKUP($F20,TenantNames,TenantEndDates)-AAS$4)&lt;=31,LOOKUP($F20,TenantNames,TenantTotalRevenues)-SUM($JA20:AAR20),LOOKUP($F20,TenantNames,TenantMonthlyRents)),IF(AND((SUMIF($G$4:AHB$4,"&lt;"&amp;AAS$4,$G20:AHB20))&gt;SUMIFS(TransactionAmounts,TenantSources,$F20,'Filtered Data'!$C$2:$C23,"&lt;"&amp;AAS$4),AAS$4&lt;TODAY()),"Late","Occupied")),)))</f>
        <v/>
      </c>
      <c r="AAT20" s="33" t="str">
        <f>IF(ISBLANK($F20),,IF(TODAY()=AAT$4,"Today",IF(AND(LOOKUP($F20,TenantNames,TenantStartDates)&lt;=AAT$4,LOOKUP($F20,TenantNames,TenantEndDates)&gt;=AAT$4),IF(OR(AND(DAY(LOOKUP($F20,TenantNames,TenantStartDates))&gt;28,DAY(EOMONTH(AAT$4,0))=28,DAY(AAT$4)=28),AND(DAY(LOOKUP($F20,TenantNames,TenantStartDates))&gt;30,DAY(EOMONTH(AAT$4,0))=30,DAY(AAT$4)=30),DAY(LOOKUP($F20,TenantNames,TenantStartDates))=DAY(AAT$4)),IF((LOOKUP($F20,TenantNames,TenantEndDates)-AAT$4)&lt;=31,LOOKUP($F20,TenantNames,TenantTotalRevenues)-SUM($JA20:AAS20),LOOKUP($F20,TenantNames,TenantMonthlyRents)),IF(AND((SUMIF($G$4:AHB$4,"&lt;"&amp;AAT$4,$G20:AHB20))&gt;SUMIFS(TransactionAmounts,TenantSources,$F20,'Filtered Data'!$C$2:$C23,"&lt;"&amp;AAT$4),AAT$4&lt;TODAY()),"Late","Occupied")),)))</f>
        <v/>
      </c>
      <c r="AAU20" s="33" t="str">
        <f>IF(ISBLANK($F20),,IF(TODAY()=AAU$4,"Today",IF(AND(LOOKUP($F20,TenantNames,TenantStartDates)&lt;=AAU$4,LOOKUP($F20,TenantNames,TenantEndDates)&gt;=AAU$4),IF(OR(AND(DAY(LOOKUP($F20,TenantNames,TenantStartDates))&gt;28,DAY(EOMONTH(AAU$4,0))=28,DAY(AAU$4)=28),AND(DAY(LOOKUP($F20,TenantNames,TenantStartDates))&gt;30,DAY(EOMONTH(AAU$4,0))=30,DAY(AAU$4)=30),DAY(LOOKUP($F20,TenantNames,TenantStartDates))=DAY(AAU$4)),IF((LOOKUP($F20,TenantNames,TenantEndDates)-AAU$4)&lt;=31,LOOKUP($F20,TenantNames,TenantTotalRevenues)-SUM($JA20:AAT20),LOOKUP($F20,TenantNames,TenantMonthlyRents)),IF(AND((SUMIF($G$4:AHB$4,"&lt;"&amp;AAU$4,$G20:AHB20))&gt;SUMIFS(TransactionAmounts,TenantSources,$F20,'Filtered Data'!$C$2:$C23,"&lt;"&amp;AAU$4),AAU$4&lt;TODAY()),"Late","Occupied")),)))</f>
        <v/>
      </c>
      <c r="AAV20" s="33" t="str">
        <f>IF(ISBLANK($F20),,IF(TODAY()=AAV$4,"Today",IF(AND(LOOKUP($F20,TenantNames,TenantStartDates)&lt;=AAV$4,LOOKUP($F20,TenantNames,TenantEndDates)&gt;=AAV$4),IF(OR(AND(DAY(LOOKUP($F20,TenantNames,TenantStartDates))&gt;28,DAY(EOMONTH(AAV$4,0))=28,DAY(AAV$4)=28),AND(DAY(LOOKUP($F20,TenantNames,TenantStartDates))&gt;30,DAY(EOMONTH(AAV$4,0))=30,DAY(AAV$4)=30),DAY(LOOKUP($F20,TenantNames,TenantStartDates))=DAY(AAV$4)),IF((LOOKUP($F20,TenantNames,TenantEndDates)-AAV$4)&lt;=31,LOOKUP($F20,TenantNames,TenantTotalRevenues)-SUM($JA20:AAU20),LOOKUP($F20,TenantNames,TenantMonthlyRents)),IF(AND((SUMIF($G$4:AHB$4,"&lt;"&amp;AAV$4,$G20:AHB20))&gt;SUMIFS(TransactionAmounts,TenantSources,$F20,'Filtered Data'!$C$2:$C23,"&lt;"&amp;AAV$4),AAV$4&lt;TODAY()),"Late","Occupied")),)))</f>
        <v/>
      </c>
      <c r="AAW20" s="33" t="str">
        <f>IF(ISBLANK($F20),,IF(TODAY()=AAW$4,"Today",IF(AND(LOOKUP($F20,TenantNames,TenantStartDates)&lt;=AAW$4,LOOKUP($F20,TenantNames,TenantEndDates)&gt;=AAW$4),IF(OR(AND(DAY(LOOKUP($F20,TenantNames,TenantStartDates))&gt;28,DAY(EOMONTH(AAW$4,0))=28,DAY(AAW$4)=28),AND(DAY(LOOKUP($F20,TenantNames,TenantStartDates))&gt;30,DAY(EOMONTH(AAW$4,0))=30,DAY(AAW$4)=30),DAY(LOOKUP($F20,TenantNames,TenantStartDates))=DAY(AAW$4)),IF((LOOKUP($F20,TenantNames,TenantEndDates)-AAW$4)&lt;=31,LOOKUP($F20,TenantNames,TenantTotalRevenues)-SUM($JA20:AAV20),LOOKUP($F20,TenantNames,TenantMonthlyRents)),IF(AND((SUMIF($G$4:AHB$4,"&lt;"&amp;AAW$4,$G20:AHB20))&gt;SUMIFS(TransactionAmounts,TenantSources,$F20,'Filtered Data'!$C$2:$C23,"&lt;"&amp;AAW$4),AAW$4&lt;TODAY()),"Late","Occupied")),)))</f>
        <v/>
      </c>
      <c r="AAX20" s="33" t="str">
        <f>IF(ISBLANK($F20),,IF(TODAY()=AAX$4,"Today",IF(AND(LOOKUP($F20,TenantNames,TenantStartDates)&lt;=AAX$4,LOOKUP($F20,TenantNames,TenantEndDates)&gt;=AAX$4),IF(OR(AND(DAY(LOOKUP($F20,TenantNames,TenantStartDates))&gt;28,DAY(EOMONTH(AAX$4,0))=28,DAY(AAX$4)=28),AND(DAY(LOOKUP($F20,TenantNames,TenantStartDates))&gt;30,DAY(EOMONTH(AAX$4,0))=30,DAY(AAX$4)=30),DAY(LOOKUP($F20,TenantNames,TenantStartDates))=DAY(AAX$4)),IF((LOOKUP($F20,TenantNames,TenantEndDates)-AAX$4)&lt;=31,LOOKUP($F20,TenantNames,TenantTotalRevenues)-SUM($JA20:AAW20),LOOKUP($F20,TenantNames,TenantMonthlyRents)),IF(AND((SUMIF($G$4:AHB$4,"&lt;"&amp;AAX$4,$G20:AHB20))&gt;SUMIFS(TransactionAmounts,TenantSources,$F20,'Filtered Data'!$C$2:$C23,"&lt;"&amp;AAX$4),AAX$4&lt;TODAY()),"Late","Occupied")),)))</f>
        <v/>
      </c>
      <c r="AAY20" s="33" t="str">
        <f>IF(ISBLANK($F20),,IF(TODAY()=AAY$4,"Today",IF(AND(LOOKUP($F20,TenantNames,TenantStartDates)&lt;=AAY$4,LOOKUP($F20,TenantNames,TenantEndDates)&gt;=AAY$4),IF(OR(AND(DAY(LOOKUP($F20,TenantNames,TenantStartDates))&gt;28,DAY(EOMONTH(AAY$4,0))=28,DAY(AAY$4)=28),AND(DAY(LOOKUP($F20,TenantNames,TenantStartDates))&gt;30,DAY(EOMONTH(AAY$4,0))=30,DAY(AAY$4)=30),DAY(LOOKUP($F20,TenantNames,TenantStartDates))=DAY(AAY$4)),IF((LOOKUP($F20,TenantNames,TenantEndDates)-AAY$4)&lt;=31,LOOKUP($F20,TenantNames,TenantTotalRevenues)-SUM($JA20:AAX20),LOOKUP($F20,TenantNames,TenantMonthlyRents)),IF(AND((SUMIF($G$4:AHB$4,"&lt;"&amp;AAY$4,$G20:AHB20))&gt;SUMIFS(TransactionAmounts,TenantSources,$F20,'Filtered Data'!$C$2:$C23,"&lt;"&amp;AAY$4),AAY$4&lt;TODAY()),"Late","Occupied")),)))</f>
        <v/>
      </c>
      <c r="AAZ20" s="33" t="str">
        <f>IF(ISBLANK($F20),,IF(TODAY()=AAZ$4,"Today",IF(AND(LOOKUP($F20,TenantNames,TenantStartDates)&lt;=AAZ$4,LOOKUP($F20,TenantNames,TenantEndDates)&gt;=AAZ$4),IF(OR(AND(DAY(LOOKUP($F20,TenantNames,TenantStartDates))&gt;28,DAY(EOMONTH(AAZ$4,0))=28,DAY(AAZ$4)=28),AND(DAY(LOOKUP($F20,TenantNames,TenantStartDates))&gt;30,DAY(EOMONTH(AAZ$4,0))=30,DAY(AAZ$4)=30),DAY(LOOKUP($F20,TenantNames,TenantStartDates))=DAY(AAZ$4)),IF((LOOKUP($F20,TenantNames,TenantEndDates)-AAZ$4)&lt;=31,LOOKUP($F20,TenantNames,TenantTotalRevenues)-SUM($JA20:AAY20),LOOKUP($F20,TenantNames,TenantMonthlyRents)),IF(AND((SUMIF($G$4:AHB$4,"&lt;"&amp;AAZ$4,$G20:AHB20))&gt;SUMIFS(TransactionAmounts,TenantSources,$F20,'Filtered Data'!$C$2:$C23,"&lt;"&amp;AAZ$4),AAZ$4&lt;TODAY()),"Late","Occupied")),)))</f>
        <v/>
      </c>
      <c r="ABA20" s="33" t="str">
        <f>IF(ISBLANK($F20),,IF(TODAY()=ABA$4,"Today",IF(AND(LOOKUP($F20,TenantNames,TenantStartDates)&lt;=ABA$4,LOOKUP($F20,TenantNames,TenantEndDates)&gt;=ABA$4),IF(OR(AND(DAY(LOOKUP($F20,TenantNames,TenantStartDates))&gt;28,DAY(EOMONTH(ABA$4,0))=28,DAY(ABA$4)=28),AND(DAY(LOOKUP($F20,TenantNames,TenantStartDates))&gt;30,DAY(EOMONTH(ABA$4,0))=30,DAY(ABA$4)=30),DAY(LOOKUP($F20,TenantNames,TenantStartDates))=DAY(ABA$4)),IF((LOOKUP($F20,TenantNames,TenantEndDates)-ABA$4)&lt;=31,LOOKUP($F20,TenantNames,TenantTotalRevenues)-SUM($JA20:AAZ20),LOOKUP($F20,TenantNames,TenantMonthlyRents)),IF(AND((SUMIF($G$4:AHB$4,"&lt;"&amp;ABA$4,$G20:AHB20))&gt;SUMIFS(TransactionAmounts,TenantSources,$F20,'Filtered Data'!$C$2:$C23,"&lt;"&amp;ABA$4),ABA$4&lt;TODAY()),"Late","Occupied")),)))</f>
        <v/>
      </c>
      <c r="ABB20" s="33" t="str">
        <f>IF(ISBLANK($F20),,IF(TODAY()=ABB$4,"Today",IF(AND(LOOKUP($F20,TenantNames,TenantStartDates)&lt;=ABB$4,LOOKUP($F20,TenantNames,TenantEndDates)&gt;=ABB$4),IF(OR(AND(DAY(LOOKUP($F20,TenantNames,TenantStartDates))&gt;28,DAY(EOMONTH(ABB$4,0))=28,DAY(ABB$4)=28),AND(DAY(LOOKUP($F20,TenantNames,TenantStartDates))&gt;30,DAY(EOMONTH(ABB$4,0))=30,DAY(ABB$4)=30),DAY(LOOKUP($F20,TenantNames,TenantStartDates))=DAY(ABB$4)),IF((LOOKUP($F20,TenantNames,TenantEndDates)-ABB$4)&lt;=31,LOOKUP($F20,TenantNames,TenantTotalRevenues)-SUM($JA20:ABA20),LOOKUP($F20,TenantNames,TenantMonthlyRents)),IF(AND((SUMIF($G$4:AHB$4,"&lt;"&amp;ABB$4,$G20:AHB20))&gt;SUMIFS(TransactionAmounts,TenantSources,$F20,'Filtered Data'!$C$2:$C23,"&lt;"&amp;ABB$4),ABB$4&lt;TODAY()),"Late","Occupied")),)))</f>
        <v/>
      </c>
      <c r="ABC20" s="33" t="str">
        <f>IF(ISBLANK($F20),,IF(TODAY()=ABC$4,"Today",IF(AND(LOOKUP($F20,TenantNames,TenantStartDates)&lt;=ABC$4,LOOKUP($F20,TenantNames,TenantEndDates)&gt;=ABC$4),IF(OR(AND(DAY(LOOKUP($F20,TenantNames,TenantStartDates))&gt;28,DAY(EOMONTH(ABC$4,0))=28,DAY(ABC$4)=28),AND(DAY(LOOKUP($F20,TenantNames,TenantStartDates))&gt;30,DAY(EOMONTH(ABC$4,0))=30,DAY(ABC$4)=30),DAY(LOOKUP($F20,TenantNames,TenantStartDates))=DAY(ABC$4)),IF((LOOKUP($F20,TenantNames,TenantEndDates)-ABC$4)&lt;=31,LOOKUP($F20,TenantNames,TenantTotalRevenues)-SUM($JA20:ABB20),LOOKUP($F20,TenantNames,TenantMonthlyRents)),IF(AND((SUMIF($G$4:AHB$4,"&lt;"&amp;ABC$4,$G20:AHB20))&gt;SUMIFS(TransactionAmounts,TenantSources,$F20,'Filtered Data'!$C$2:$C23,"&lt;"&amp;ABC$4),ABC$4&lt;TODAY()),"Late","Occupied")),)))</f>
        <v/>
      </c>
      <c r="ABD20" s="33" t="str">
        <f>IF(ISBLANK($F20),,IF(TODAY()=ABD$4,"Today",IF(AND(LOOKUP($F20,TenantNames,TenantStartDates)&lt;=ABD$4,LOOKUP($F20,TenantNames,TenantEndDates)&gt;=ABD$4),IF(OR(AND(DAY(LOOKUP($F20,TenantNames,TenantStartDates))&gt;28,DAY(EOMONTH(ABD$4,0))=28,DAY(ABD$4)=28),AND(DAY(LOOKUP($F20,TenantNames,TenantStartDates))&gt;30,DAY(EOMONTH(ABD$4,0))=30,DAY(ABD$4)=30),DAY(LOOKUP($F20,TenantNames,TenantStartDates))=DAY(ABD$4)),IF((LOOKUP($F20,TenantNames,TenantEndDates)-ABD$4)&lt;=31,LOOKUP($F20,TenantNames,TenantTotalRevenues)-SUM($JA20:ABC20),LOOKUP($F20,TenantNames,TenantMonthlyRents)),IF(AND((SUMIF($G$4:AHB$4,"&lt;"&amp;ABD$4,$G20:AHB20))&gt;SUMIFS(TransactionAmounts,TenantSources,$F20,'Filtered Data'!$C$2:$C23,"&lt;"&amp;ABD$4),ABD$4&lt;TODAY()),"Late","Occupied")),)))</f>
        <v/>
      </c>
      <c r="ABE20" s="33" t="str">
        <f>IF(ISBLANK($F20),,IF(TODAY()=ABE$4,"Today",IF(AND(LOOKUP($F20,TenantNames,TenantStartDates)&lt;=ABE$4,LOOKUP($F20,TenantNames,TenantEndDates)&gt;=ABE$4),IF(OR(AND(DAY(LOOKUP($F20,TenantNames,TenantStartDates))&gt;28,DAY(EOMONTH(ABE$4,0))=28,DAY(ABE$4)=28),AND(DAY(LOOKUP($F20,TenantNames,TenantStartDates))&gt;30,DAY(EOMONTH(ABE$4,0))=30,DAY(ABE$4)=30),DAY(LOOKUP($F20,TenantNames,TenantStartDates))=DAY(ABE$4)),IF((LOOKUP($F20,TenantNames,TenantEndDates)-ABE$4)&lt;=31,LOOKUP($F20,TenantNames,TenantTotalRevenues)-SUM($JA20:ABD20),LOOKUP($F20,TenantNames,TenantMonthlyRents)),IF(AND((SUMIF($G$4:AHB$4,"&lt;"&amp;ABE$4,$G20:AHB20))&gt;SUMIFS(TransactionAmounts,TenantSources,$F20,'Filtered Data'!$C$2:$C23,"&lt;"&amp;ABE$4),ABE$4&lt;TODAY()),"Late","Occupied")),)))</f>
        <v/>
      </c>
      <c r="ABF20" s="33" t="str">
        <f>IF(ISBLANK($F20),,IF(TODAY()=ABF$4,"Today",IF(AND(LOOKUP($F20,TenantNames,TenantStartDates)&lt;=ABF$4,LOOKUP($F20,TenantNames,TenantEndDates)&gt;=ABF$4),IF(OR(AND(DAY(LOOKUP($F20,TenantNames,TenantStartDates))&gt;28,DAY(EOMONTH(ABF$4,0))=28,DAY(ABF$4)=28),AND(DAY(LOOKUP($F20,TenantNames,TenantStartDates))&gt;30,DAY(EOMONTH(ABF$4,0))=30,DAY(ABF$4)=30),DAY(LOOKUP($F20,TenantNames,TenantStartDates))=DAY(ABF$4)),IF((LOOKUP($F20,TenantNames,TenantEndDates)-ABF$4)&lt;=31,LOOKUP($F20,TenantNames,TenantTotalRevenues)-SUM($JA20:ABE20),LOOKUP($F20,TenantNames,TenantMonthlyRents)),IF(AND((SUMIF($G$4:AHB$4,"&lt;"&amp;ABF$4,$G20:AHB20))&gt;SUMIFS(TransactionAmounts,TenantSources,$F20,'Filtered Data'!$C$2:$C23,"&lt;"&amp;ABF$4),ABF$4&lt;TODAY()),"Late","Occupied")),)))</f>
        <v/>
      </c>
      <c r="ABG20" s="33" t="str">
        <f>IF(ISBLANK($F20),,IF(TODAY()=ABG$4,"Today",IF(AND(LOOKUP($F20,TenantNames,TenantStartDates)&lt;=ABG$4,LOOKUP($F20,TenantNames,TenantEndDates)&gt;=ABG$4),IF(OR(AND(DAY(LOOKUP($F20,TenantNames,TenantStartDates))&gt;28,DAY(EOMONTH(ABG$4,0))=28,DAY(ABG$4)=28),AND(DAY(LOOKUP($F20,TenantNames,TenantStartDates))&gt;30,DAY(EOMONTH(ABG$4,0))=30,DAY(ABG$4)=30),DAY(LOOKUP($F20,TenantNames,TenantStartDates))=DAY(ABG$4)),IF((LOOKUP($F20,TenantNames,TenantEndDates)-ABG$4)&lt;=31,LOOKUP($F20,TenantNames,TenantTotalRevenues)-SUM($JA20:ABF20),LOOKUP($F20,TenantNames,TenantMonthlyRents)),IF(AND((SUMIF($G$4:AHB$4,"&lt;"&amp;ABG$4,$G20:AHB20))&gt;SUMIFS(TransactionAmounts,TenantSources,$F20,'Filtered Data'!$C$2:$C23,"&lt;"&amp;ABG$4),ABG$4&lt;TODAY()),"Late","Occupied")),)))</f>
        <v/>
      </c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</row>
    <row r="21" ht="28.5" customHeight="1">
      <c r="A21" s="31"/>
      <c r="B21" s="31"/>
      <c r="C21" s="27"/>
      <c r="D21" s="22" t="str">
        <f t="shared" si="1"/>
        <v/>
      </c>
      <c r="E21" s="22"/>
      <c r="F21" s="2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18"/>
      <c r="JA21" s="33" t="str">
        <f>IF(ISBLANK($F21),,IF(TODAY()=JA$4,"Today",IF(AND(LOOKUP($F21,TenantNames,TenantStartDates)&lt;=JA$4,LOOKUP($F21,TenantNames,TenantEndDates)&gt;=JA$4),IF(OR(AND(DAY(LOOKUP($F21,TenantNames,TenantStartDates))&gt;28,DAY(EOMONTH(JA$4,0))=28,DAY(JA$4)=28),AND(DAY(LOOKUP($F21,TenantNames,TenantStartDates))&gt;30,DAY(EOMONTH(JA$4,0))=30,DAY(JA$4)=30),DAY(LOOKUP($F21,TenantNames,TenantStartDates))=DAY(JA$4)),IF((LOOKUP($F21,TenantNames,TenantEndDates)-JA$4)&lt;=31,LOOKUP($F21,TenantNames,TenantTotalRevenues)-SUM(IZ21:$JA21),LOOKUP($F21,TenantNames,TenantMonthlyRents)),IF(AND((SUMIF($G$4:AHB$4,"&lt;"&amp;JA$4,$G21:AHB21))&gt;SUMIFS(TransactionAmounts,TenantSources,$F21,'Filtered Data'!$C$2:$C23,"&lt;"&amp;JA$4),JA$4&lt;TODAY()),"Late","Occupied")),)))</f>
        <v/>
      </c>
      <c r="JB21" s="33" t="str">
        <f>IF(ISBLANK($F21),,IF(TODAY()=JB$4,"Today",IF(AND(LOOKUP($F21,TenantNames,TenantStartDates)&lt;=JB$4,LOOKUP($F21,TenantNames,TenantEndDates)&gt;=JB$4),IF(OR(AND(DAY(LOOKUP($F21,TenantNames,TenantStartDates))&gt;28,DAY(EOMONTH(JB$4,0))=28,DAY(JB$4)=28),AND(DAY(LOOKUP($F21,TenantNames,TenantStartDates))&gt;30,DAY(EOMONTH(JB$4,0))=30,DAY(JB$4)=30),DAY(LOOKUP($F21,TenantNames,TenantStartDates))=DAY(JB$4)),IF((LOOKUP($F21,TenantNames,TenantEndDates)-JB$4)&lt;=31,LOOKUP($F21,TenantNames,TenantTotalRevenues)-SUM(JA21:$JA21),LOOKUP($F21,TenantNames,TenantMonthlyRents)),IF(AND((SUMIF($G$4:AHB$4,"&lt;"&amp;JB$4,$G21:AHB21))&gt;SUMIFS(TransactionAmounts,TenantSources,$F21,'Filtered Data'!$C$2:$C23,"&lt;"&amp;JB$4),JB$4&lt;TODAY()),"Late","Occupied")),)))</f>
        <v/>
      </c>
      <c r="JC21" s="33" t="str">
        <f>IF(ISBLANK($F21),,IF(TODAY()=JC$4,"Today",IF(AND(LOOKUP($F21,TenantNames,TenantStartDates)&lt;=JC$4,LOOKUP($F21,TenantNames,TenantEndDates)&gt;=JC$4),IF(OR(AND(DAY(LOOKUP($F21,TenantNames,TenantStartDates))&gt;28,DAY(EOMONTH(JC$4,0))=28,DAY(JC$4)=28),AND(DAY(LOOKUP($F21,TenantNames,TenantStartDates))&gt;30,DAY(EOMONTH(JC$4,0))=30,DAY(JC$4)=30),DAY(LOOKUP($F21,TenantNames,TenantStartDates))=DAY(JC$4)),IF((LOOKUP($F21,TenantNames,TenantEndDates)-JC$4)&lt;=31,LOOKUP($F21,TenantNames,TenantTotalRevenues)-SUM($JA21:JB21),LOOKUP($F21,TenantNames,TenantMonthlyRents)),IF(AND((SUMIF($G$4:AHB$4,"&lt;"&amp;JC$4,$G21:AHB21))&gt;SUMIFS(TransactionAmounts,TenantSources,$F21,'Filtered Data'!$C$2:$C23,"&lt;"&amp;JC$4),JC$4&lt;TODAY()),"Late","Occupied")),)))</f>
        <v/>
      </c>
      <c r="JD21" s="33" t="str">
        <f>IF(ISBLANK($F21),,IF(TODAY()=JD$4,"Today",IF(AND(LOOKUP($F21,TenantNames,TenantStartDates)&lt;=JD$4,LOOKUP($F21,TenantNames,TenantEndDates)&gt;=JD$4),IF(OR(AND(DAY(LOOKUP($F21,TenantNames,TenantStartDates))&gt;28,DAY(EOMONTH(JD$4,0))=28,DAY(JD$4)=28),AND(DAY(LOOKUP($F21,TenantNames,TenantStartDates))&gt;30,DAY(EOMONTH(JD$4,0))=30,DAY(JD$4)=30),DAY(LOOKUP($F21,TenantNames,TenantStartDates))=DAY(JD$4)),IF((LOOKUP($F21,TenantNames,TenantEndDates)-JD$4)&lt;=31,LOOKUP($F21,TenantNames,TenantTotalRevenues)-SUM($JA21:JC21),LOOKUP($F21,TenantNames,TenantMonthlyRents)),IF(AND((SUMIF($G$4:AHB$4,"&lt;"&amp;JD$4,$G21:AHB21))&gt;SUMIFS(TransactionAmounts,TenantSources,$F21,'Filtered Data'!$C$2:$C23,"&lt;"&amp;JD$4),JD$4&lt;TODAY()),"Late","Occupied")),)))</f>
        <v/>
      </c>
      <c r="JE21" s="33" t="str">
        <f>IF(ISBLANK($F21),,IF(TODAY()=JE$4,"Today",IF(AND(LOOKUP($F21,TenantNames,TenantStartDates)&lt;=JE$4,LOOKUP($F21,TenantNames,TenantEndDates)&gt;=JE$4),IF(OR(AND(DAY(LOOKUP($F21,TenantNames,TenantStartDates))&gt;28,DAY(EOMONTH(JE$4,0))=28,DAY(JE$4)=28),AND(DAY(LOOKUP($F21,TenantNames,TenantStartDates))&gt;30,DAY(EOMONTH(JE$4,0))=30,DAY(JE$4)=30),DAY(LOOKUP($F21,TenantNames,TenantStartDates))=DAY(JE$4)),IF((LOOKUP($F21,TenantNames,TenantEndDates)-JE$4)&lt;=31,LOOKUP($F21,TenantNames,TenantTotalRevenues)-SUM($JA21:JD21),LOOKUP($F21,TenantNames,TenantMonthlyRents)),IF(AND((SUMIF($G$4:AHB$4,"&lt;"&amp;JE$4,$G21:AHB21))&gt;SUMIFS(TransactionAmounts,TenantSources,$F21,'Filtered Data'!$C$2:$C23,"&lt;"&amp;JE$4),JE$4&lt;TODAY()),"Late","Occupied")),)))</f>
        <v/>
      </c>
      <c r="JF21" s="33" t="str">
        <f>IF(ISBLANK($F21),,IF(TODAY()=JF$4,"Today",IF(AND(LOOKUP($F21,TenantNames,TenantStartDates)&lt;=JF$4,LOOKUP($F21,TenantNames,TenantEndDates)&gt;=JF$4),IF(OR(AND(DAY(LOOKUP($F21,TenantNames,TenantStartDates))&gt;28,DAY(EOMONTH(JF$4,0))=28,DAY(JF$4)=28),AND(DAY(LOOKUP($F21,TenantNames,TenantStartDates))&gt;30,DAY(EOMONTH(JF$4,0))=30,DAY(JF$4)=30),DAY(LOOKUP($F21,TenantNames,TenantStartDates))=DAY(JF$4)),IF((LOOKUP($F21,TenantNames,TenantEndDates)-JF$4)&lt;=31,LOOKUP($F21,TenantNames,TenantTotalRevenues)-SUM($JA21:JE21),LOOKUP($F21,TenantNames,TenantMonthlyRents)),IF(AND((SUMIF($G$4:AHB$4,"&lt;"&amp;JF$4,$G21:AHB21))&gt;SUMIFS(TransactionAmounts,TenantSources,$F21,'Filtered Data'!$C$2:$C23,"&lt;"&amp;JF$4),JF$4&lt;TODAY()),"Late","Occupied")),)))</f>
        <v/>
      </c>
      <c r="JG21" s="33" t="str">
        <f>IF(ISBLANK($F21),,IF(TODAY()=JG$4,"Today",IF(AND(LOOKUP($F21,TenantNames,TenantStartDates)&lt;=JG$4,LOOKUP($F21,TenantNames,TenantEndDates)&gt;=JG$4),IF(OR(AND(DAY(LOOKUP($F21,TenantNames,TenantStartDates))&gt;28,DAY(EOMONTH(JG$4,0))=28,DAY(JG$4)=28),AND(DAY(LOOKUP($F21,TenantNames,TenantStartDates))&gt;30,DAY(EOMONTH(JG$4,0))=30,DAY(JG$4)=30),DAY(LOOKUP($F21,TenantNames,TenantStartDates))=DAY(JG$4)),IF((LOOKUP($F21,TenantNames,TenantEndDates)-JG$4)&lt;=31,LOOKUP($F21,TenantNames,TenantTotalRevenues)-SUM($JA21:JF21),LOOKUP($F21,TenantNames,TenantMonthlyRents)),IF(AND((SUMIF($G$4:AHB$4,"&lt;"&amp;JG$4,$G21:AHB21))&gt;SUMIFS(TransactionAmounts,TenantSources,$F21,'Filtered Data'!$C$2:$C23,"&lt;"&amp;JG$4),JG$4&lt;TODAY()),"Late","Occupied")),)))</f>
        <v/>
      </c>
      <c r="JH21" s="33" t="str">
        <f>IF(ISBLANK($F21),,IF(TODAY()=JH$4,"Today",IF(AND(LOOKUP($F21,TenantNames,TenantStartDates)&lt;=JH$4,LOOKUP($F21,TenantNames,TenantEndDates)&gt;=JH$4),IF(OR(AND(DAY(LOOKUP($F21,TenantNames,TenantStartDates))&gt;28,DAY(EOMONTH(JH$4,0))=28,DAY(JH$4)=28),AND(DAY(LOOKUP($F21,TenantNames,TenantStartDates))&gt;30,DAY(EOMONTH(JH$4,0))=30,DAY(JH$4)=30),DAY(LOOKUP($F21,TenantNames,TenantStartDates))=DAY(JH$4)),IF((LOOKUP($F21,TenantNames,TenantEndDates)-JH$4)&lt;=31,LOOKUP($F21,TenantNames,TenantTotalRevenues)-SUM($JA21:JG21),LOOKUP($F21,TenantNames,TenantMonthlyRents)),IF(AND((SUMIF($G$4:AHB$4,"&lt;"&amp;JH$4,$G21:AHB21))&gt;SUMIFS(TransactionAmounts,TenantSources,$F21,'Filtered Data'!$C$2:$C23,"&lt;"&amp;JH$4),JH$4&lt;TODAY()),"Late","Occupied")),)))</f>
        <v/>
      </c>
      <c r="JI21" s="33" t="str">
        <f>IF(ISBLANK($F21),,IF(TODAY()=JI$4,"Today",IF(AND(LOOKUP($F21,TenantNames,TenantStartDates)&lt;=JI$4,LOOKUP($F21,TenantNames,TenantEndDates)&gt;=JI$4),IF(OR(AND(DAY(LOOKUP($F21,TenantNames,TenantStartDates))&gt;28,DAY(EOMONTH(JI$4,0))=28,DAY(JI$4)=28),AND(DAY(LOOKUP($F21,TenantNames,TenantStartDates))&gt;30,DAY(EOMONTH(JI$4,0))=30,DAY(JI$4)=30),DAY(LOOKUP($F21,TenantNames,TenantStartDates))=DAY(JI$4)),IF((LOOKUP($F21,TenantNames,TenantEndDates)-JI$4)&lt;=31,LOOKUP($F21,TenantNames,TenantTotalRevenues)-SUM($JA21:JH21),LOOKUP($F21,TenantNames,TenantMonthlyRents)),IF(AND((SUMIF($G$4:AHB$4,"&lt;"&amp;JI$4,$G21:AHB21))&gt;SUMIFS(TransactionAmounts,TenantSources,$F21,'Filtered Data'!$C$2:$C23,"&lt;"&amp;JI$4),JI$4&lt;TODAY()),"Late","Occupied")),)))</f>
        <v/>
      </c>
      <c r="JJ21" s="33" t="str">
        <f>IF(ISBLANK($F21),,IF(TODAY()=JJ$4,"Today",IF(AND(LOOKUP($F21,TenantNames,TenantStartDates)&lt;=JJ$4,LOOKUP($F21,TenantNames,TenantEndDates)&gt;=JJ$4),IF(OR(AND(DAY(LOOKUP($F21,TenantNames,TenantStartDates))&gt;28,DAY(EOMONTH(JJ$4,0))=28,DAY(JJ$4)=28),AND(DAY(LOOKUP($F21,TenantNames,TenantStartDates))&gt;30,DAY(EOMONTH(JJ$4,0))=30,DAY(JJ$4)=30),DAY(LOOKUP($F21,TenantNames,TenantStartDates))=DAY(JJ$4)),IF((LOOKUP($F21,TenantNames,TenantEndDates)-JJ$4)&lt;=31,LOOKUP($F21,TenantNames,TenantTotalRevenues)-SUM($JA21:JI21),LOOKUP($F21,TenantNames,TenantMonthlyRents)),IF(AND((SUMIF($G$4:AHB$4,"&lt;"&amp;JJ$4,$G21:AHB21))&gt;SUMIFS(TransactionAmounts,TenantSources,$F21,'Filtered Data'!$C$2:$C23,"&lt;"&amp;JJ$4),JJ$4&lt;TODAY()),"Late","Occupied")),)))</f>
        <v/>
      </c>
      <c r="JK21" s="33" t="str">
        <f>IF(ISBLANK($F21),,IF(TODAY()=JK$4,"Today",IF(AND(LOOKUP($F21,TenantNames,TenantStartDates)&lt;=JK$4,LOOKUP($F21,TenantNames,TenantEndDates)&gt;=JK$4),IF(OR(AND(DAY(LOOKUP($F21,TenantNames,TenantStartDates))&gt;28,DAY(EOMONTH(JK$4,0))=28,DAY(JK$4)=28),AND(DAY(LOOKUP($F21,TenantNames,TenantStartDates))&gt;30,DAY(EOMONTH(JK$4,0))=30,DAY(JK$4)=30),DAY(LOOKUP($F21,TenantNames,TenantStartDates))=DAY(JK$4)),IF((LOOKUP($F21,TenantNames,TenantEndDates)-JK$4)&lt;=31,LOOKUP($F21,TenantNames,TenantTotalRevenues)-SUM($JA21:JJ21),LOOKUP($F21,TenantNames,TenantMonthlyRents)),IF(AND((SUMIF($G$4:AHB$4,"&lt;"&amp;JK$4,$G21:AHB21))&gt;SUMIFS(TransactionAmounts,TenantSources,$F21,'Filtered Data'!$C$2:$C23,"&lt;"&amp;JK$4),JK$4&lt;TODAY()),"Late","Occupied")),)))</f>
        <v/>
      </c>
      <c r="JL21" s="33" t="str">
        <f>IF(ISBLANK($F21),,IF(TODAY()=JL$4,"Today",IF(AND(LOOKUP($F21,TenantNames,TenantStartDates)&lt;=JL$4,LOOKUP($F21,TenantNames,TenantEndDates)&gt;=JL$4),IF(OR(AND(DAY(LOOKUP($F21,TenantNames,TenantStartDates))&gt;28,DAY(EOMONTH(JL$4,0))=28,DAY(JL$4)=28),AND(DAY(LOOKUP($F21,TenantNames,TenantStartDates))&gt;30,DAY(EOMONTH(JL$4,0))=30,DAY(JL$4)=30),DAY(LOOKUP($F21,TenantNames,TenantStartDates))=DAY(JL$4)),IF((LOOKUP($F21,TenantNames,TenantEndDates)-JL$4)&lt;=31,LOOKUP($F21,TenantNames,TenantTotalRevenues)-SUM($JA21:JK21),LOOKUP($F21,TenantNames,TenantMonthlyRents)),IF(AND((SUMIF($G$4:AHB$4,"&lt;"&amp;JL$4,$G21:AHB21))&gt;SUMIFS(TransactionAmounts,TenantSources,$F21,'Filtered Data'!$C$2:$C23,"&lt;"&amp;JL$4),JL$4&lt;TODAY()),"Late","Occupied")),)))</f>
        <v/>
      </c>
      <c r="JM21" s="33" t="str">
        <f>IF(ISBLANK($F21),,IF(TODAY()=JM$4,"Today",IF(AND(LOOKUP($F21,TenantNames,TenantStartDates)&lt;=JM$4,LOOKUP($F21,TenantNames,TenantEndDates)&gt;=JM$4),IF(OR(AND(DAY(LOOKUP($F21,TenantNames,TenantStartDates))&gt;28,DAY(EOMONTH(JM$4,0))=28,DAY(JM$4)=28),AND(DAY(LOOKUP($F21,TenantNames,TenantStartDates))&gt;30,DAY(EOMONTH(JM$4,0))=30,DAY(JM$4)=30),DAY(LOOKUP($F21,TenantNames,TenantStartDates))=DAY(JM$4)),IF((LOOKUP($F21,TenantNames,TenantEndDates)-JM$4)&lt;=31,LOOKUP($F21,TenantNames,TenantTotalRevenues)-SUM($JA21:JL21),LOOKUP($F21,TenantNames,TenantMonthlyRents)),IF(AND((SUMIF($G$4:AHB$4,"&lt;"&amp;JM$4,$G21:AHB21))&gt;SUMIFS(TransactionAmounts,TenantSources,$F21,'Filtered Data'!$C$2:$C23,"&lt;"&amp;JM$4),JM$4&lt;TODAY()),"Late","Occupied")),)))</f>
        <v/>
      </c>
      <c r="JN21" s="33" t="str">
        <f>IF(ISBLANK($F21),,IF(TODAY()=JN$4,"Today",IF(AND(LOOKUP($F21,TenantNames,TenantStartDates)&lt;=JN$4,LOOKUP($F21,TenantNames,TenantEndDates)&gt;=JN$4),IF(OR(AND(DAY(LOOKUP($F21,TenantNames,TenantStartDates))&gt;28,DAY(EOMONTH(JN$4,0))=28,DAY(JN$4)=28),AND(DAY(LOOKUP($F21,TenantNames,TenantStartDates))&gt;30,DAY(EOMONTH(JN$4,0))=30,DAY(JN$4)=30),DAY(LOOKUP($F21,TenantNames,TenantStartDates))=DAY(JN$4)),IF((LOOKUP($F21,TenantNames,TenantEndDates)-JN$4)&lt;=31,LOOKUP($F21,TenantNames,TenantTotalRevenues)-SUM($JA21:JM21),LOOKUP($F21,TenantNames,TenantMonthlyRents)),IF(AND((SUMIF($G$4:AHB$4,"&lt;"&amp;JN$4,$G21:AHB21))&gt;SUMIFS(TransactionAmounts,TenantSources,$F21,'Filtered Data'!$C$2:$C23,"&lt;"&amp;JN$4),JN$4&lt;TODAY()),"Late","Occupied")),)))</f>
        <v/>
      </c>
      <c r="JO21" s="33" t="str">
        <f>IF(ISBLANK($F21),,IF(TODAY()=JO$4,"Today",IF(AND(LOOKUP($F21,TenantNames,TenantStartDates)&lt;=JO$4,LOOKUP($F21,TenantNames,TenantEndDates)&gt;=JO$4),IF(OR(AND(DAY(LOOKUP($F21,TenantNames,TenantStartDates))&gt;28,DAY(EOMONTH(JO$4,0))=28,DAY(JO$4)=28),AND(DAY(LOOKUP($F21,TenantNames,TenantStartDates))&gt;30,DAY(EOMONTH(JO$4,0))=30,DAY(JO$4)=30),DAY(LOOKUP($F21,TenantNames,TenantStartDates))=DAY(JO$4)),IF((LOOKUP($F21,TenantNames,TenantEndDates)-JO$4)&lt;=31,LOOKUP($F21,TenantNames,TenantTotalRevenues)-SUM($JA21:JN21),LOOKUP($F21,TenantNames,TenantMonthlyRents)),IF(AND((SUMIF($G$4:AHB$4,"&lt;"&amp;JO$4,$G21:AHB21))&gt;SUMIFS(TransactionAmounts,TenantSources,$F21,'Filtered Data'!$C$2:$C23,"&lt;"&amp;JO$4),JO$4&lt;TODAY()),"Late","Occupied")),)))</f>
        <v/>
      </c>
      <c r="JP21" s="33" t="str">
        <f>IF(ISBLANK($F21),,IF(TODAY()=JP$4,"Today",IF(AND(LOOKUP($F21,TenantNames,TenantStartDates)&lt;=JP$4,LOOKUP($F21,TenantNames,TenantEndDates)&gt;=JP$4),IF(OR(AND(DAY(LOOKUP($F21,TenantNames,TenantStartDates))&gt;28,DAY(EOMONTH(JP$4,0))=28,DAY(JP$4)=28),AND(DAY(LOOKUP($F21,TenantNames,TenantStartDates))&gt;30,DAY(EOMONTH(JP$4,0))=30,DAY(JP$4)=30),DAY(LOOKUP($F21,TenantNames,TenantStartDates))=DAY(JP$4)),IF((LOOKUP($F21,TenantNames,TenantEndDates)-JP$4)&lt;=31,LOOKUP($F21,TenantNames,TenantTotalRevenues)-SUM($JA21:JO21),LOOKUP($F21,TenantNames,TenantMonthlyRents)),IF(AND((SUMIF($G$4:AHB$4,"&lt;"&amp;JP$4,$G21:AHB21))&gt;SUMIFS(TransactionAmounts,TenantSources,$F21,'Filtered Data'!$C$2:$C23,"&lt;"&amp;JP$4),JP$4&lt;TODAY()),"Late","Occupied")),)))</f>
        <v/>
      </c>
      <c r="JQ21" s="33" t="str">
        <f>IF(ISBLANK($F21),,IF(TODAY()=JQ$4,"Today",IF(AND(LOOKUP($F21,TenantNames,TenantStartDates)&lt;=JQ$4,LOOKUP($F21,TenantNames,TenantEndDates)&gt;=JQ$4),IF(OR(AND(DAY(LOOKUP($F21,TenantNames,TenantStartDates))&gt;28,DAY(EOMONTH(JQ$4,0))=28,DAY(JQ$4)=28),AND(DAY(LOOKUP($F21,TenantNames,TenantStartDates))&gt;30,DAY(EOMONTH(JQ$4,0))=30,DAY(JQ$4)=30),DAY(LOOKUP($F21,TenantNames,TenantStartDates))=DAY(JQ$4)),IF((LOOKUP($F21,TenantNames,TenantEndDates)-JQ$4)&lt;=31,LOOKUP($F21,TenantNames,TenantTotalRevenues)-SUM($JA21:JP21),LOOKUP($F21,TenantNames,TenantMonthlyRents)),IF(AND((SUMIF($G$4:AHB$4,"&lt;"&amp;JQ$4,$G21:AHB21))&gt;SUMIFS(TransactionAmounts,TenantSources,$F21,'Filtered Data'!$C$2:$C23,"&lt;"&amp;JQ$4),JQ$4&lt;TODAY()),"Late","Occupied")),)))</f>
        <v/>
      </c>
      <c r="JR21" s="33" t="str">
        <f>IF(ISBLANK($F21),,IF(TODAY()=JR$4,"Today",IF(AND(LOOKUP($F21,TenantNames,TenantStartDates)&lt;=JR$4,LOOKUP($F21,TenantNames,TenantEndDates)&gt;=JR$4),IF(OR(AND(DAY(LOOKUP($F21,TenantNames,TenantStartDates))&gt;28,DAY(EOMONTH(JR$4,0))=28,DAY(JR$4)=28),AND(DAY(LOOKUP($F21,TenantNames,TenantStartDates))&gt;30,DAY(EOMONTH(JR$4,0))=30,DAY(JR$4)=30),DAY(LOOKUP($F21,TenantNames,TenantStartDates))=DAY(JR$4)),IF((LOOKUP($F21,TenantNames,TenantEndDates)-JR$4)&lt;=31,LOOKUP($F21,TenantNames,TenantTotalRevenues)-SUM($JA21:JQ21),LOOKUP($F21,TenantNames,TenantMonthlyRents)),IF(AND((SUMIF($G$4:AHB$4,"&lt;"&amp;JR$4,$G21:AHB21))&gt;SUMIFS(TransactionAmounts,TenantSources,$F21,'Filtered Data'!$C$2:$C23,"&lt;"&amp;JR$4),JR$4&lt;TODAY()),"Late","Occupied")),)))</f>
        <v/>
      </c>
      <c r="JS21" s="33" t="str">
        <f>IF(ISBLANK($F21),,IF(TODAY()=JS$4,"Today",IF(AND(LOOKUP($F21,TenantNames,TenantStartDates)&lt;=JS$4,LOOKUP($F21,TenantNames,TenantEndDates)&gt;=JS$4),IF(OR(AND(DAY(LOOKUP($F21,TenantNames,TenantStartDates))&gt;28,DAY(EOMONTH(JS$4,0))=28,DAY(JS$4)=28),AND(DAY(LOOKUP($F21,TenantNames,TenantStartDates))&gt;30,DAY(EOMONTH(JS$4,0))=30,DAY(JS$4)=30),DAY(LOOKUP($F21,TenantNames,TenantStartDates))=DAY(JS$4)),IF((LOOKUP($F21,TenantNames,TenantEndDates)-JS$4)&lt;=31,LOOKUP($F21,TenantNames,TenantTotalRevenues)-SUM($JA21:JR21),LOOKUP($F21,TenantNames,TenantMonthlyRents)),IF(AND((SUMIF($G$4:AHB$4,"&lt;"&amp;JS$4,$G21:AHB21))&gt;SUMIFS(TransactionAmounts,TenantSources,$F21,'Filtered Data'!$C$2:$C23,"&lt;"&amp;JS$4),JS$4&lt;TODAY()),"Late","Occupied")),)))</f>
        <v/>
      </c>
      <c r="JT21" s="33" t="str">
        <f>IF(ISBLANK($F21),,IF(TODAY()=JT$4,"Today",IF(AND(LOOKUP($F21,TenantNames,TenantStartDates)&lt;=JT$4,LOOKUP($F21,TenantNames,TenantEndDates)&gt;=JT$4),IF(OR(AND(DAY(LOOKUP($F21,TenantNames,TenantStartDates))&gt;28,DAY(EOMONTH(JT$4,0))=28,DAY(JT$4)=28),AND(DAY(LOOKUP($F21,TenantNames,TenantStartDates))&gt;30,DAY(EOMONTH(JT$4,0))=30,DAY(JT$4)=30),DAY(LOOKUP($F21,TenantNames,TenantStartDates))=DAY(JT$4)),IF((LOOKUP($F21,TenantNames,TenantEndDates)-JT$4)&lt;=31,LOOKUP($F21,TenantNames,TenantTotalRevenues)-SUM($JA21:JS21),LOOKUP($F21,TenantNames,TenantMonthlyRents)),IF(AND((SUMIF($G$4:AHB$4,"&lt;"&amp;JT$4,$G21:AHB21))&gt;SUMIFS(TransactionAmounts,TenantSources,$F21,'Filtered Data'!$C$2:$C23,"&lt;"&amp;JT$4),JT$4&lt;TODAY()),"Late","Occupied")),)))</f>
        <v/>
      </c>
      <c r="JU21" s="33" t="str">
        <f>IF(ISBLANK($F21),,IF(TODAY()=JU$4,"Today",IF(AND(LOOKUP($F21,TenantNames,TenantStartDates)&lt;=JU$4,LOOKUP($F21,TenantNames,TenantEndDates)&gt;=JU$4),IF(OR(AND(DAY(LOOKUP($F21,TenantNames,TenantStartDates))&gt;28,DAY(EOMONTH(JU$4,0))=28,DAY(JU$4)=28),AND(DAY(LOOKUP($F21,TenantNames,TenantStartDates))&gt;30,DAY(EOMONTH(JU$4,0))=30,DAY(JU$4)=30),DAY(LOOKUP($F21,TenantNames,TenantStartDates))=DAY(JU$4)),IF((LOOKUP($F21,TenantNames,TenantEndDates)-JU$4)&lt;=31,LOOKUP($F21,TenantNames,TenantTotalRevenues)-SUM($JA21:JT21),LOOKUP($F21,TenantNames,TenantMonthlyRents)),IF(AND((SUMIF($G$4:AHB$4,"&lt;"&amp;JU$4,$G21:AHB21))&gt;SUMIFS(TransactionAmounts,TenantSources,$F21,'Filtered Data'!$C$2:$C23,"&lt;"&amp;JU$4),JU$4&lt;TODAY()),"Late","Occupied")),)))</f>
        <v/>
      </c>
      <c r="JV21" s="33" t="str">
        <f>IF(ISBLANK($F21),,IF(TODAY()=JV$4,"Today",IF(AND(LOOKUP($F21,TenantNames,TenantStartDates)&lt;=JV$4,LOOKUP($F21,TenantNames,TenantEndDates)&gt;=JV$4),IF(OR(AND(DAY(LOOKUP($F21,TenantNames,TenantStartDates))&gt;28,DAY(EOMONTH(JV$4,0))=28,DAY(JV$4)=28),AND(DAY(LOOKUP($F21,TenantNames,TenantStartDates))&gt;30,DAY(EOMONTH(JV$4,0))=30,DAY(JV$4)=30),DAY(LOOKUP($F21,TenantNames,TenantStartDates))=DAY(JV$4)),IF((LOOKUP($F21,TenantNames,TenantEndDates)-JV$4)&lt;=31,LOOKUP($F21,TenantNames,TenantTotalRevenues)-SUM($JA21:JU21),LOOKUP($F21,TenantNames,TenantMonthlyRents)),IF(AND((SUMIF($G$4:AHB$4,"&lt;"&amp;JV$4,$G21:AHB21))&gt;SUMIFS(TransactionAmounts,TenantSources,$F21,'Filtered Data'!$C$2:$C23,"&lt;"&amp;JV$4),JV$4&lt;TODAY()),"Late","Occupied")),)))</f>
        <v/>
      </c>
      <c r="JW21" s="33" t="str">
        <f>IF(ISBLANK($F21),,IF(TODAY()=JW$4,"Today",IF(AND(LOOKUP($F21,TenantNames,TenantStartDates)&lt;=JW$4,LOOKUP($F21,TenantNames,TenantEndDates)&gt;=JW$4),IF(OR(AND(DAY(LOOKUP($F21,TenantNames,TenantStartDates))&gt;28,DAY(EOMONTH(JW$4,0))=28,DAY(JW$4)=28),AND(DAY(LOOKUP($F21,TenantNames,TenantStartDates))&gt;30,DAY(EOMONTH(JW$4,0))=30,DAY(JW$4)=30),DAY(LOOKUP($F21,TenantNames,TenantStartDates))=DAY(JW$4)),IF((LOOKUP($F21,TenantNames,TenantEndDates)-JW$4)&lt;=31,LOOKUP($F21,TenantNames,TenantTotalRevenues)-SUM($JA21:JV21),LOOKUP($F21,TenantNames,TenantMonthlyRents)),IF(AND((SUMIF($G$4:AHB$4,"&lt;"&amp;JW$4,$G21:AHB21))&gt;SUMIFS(TransactionAmounts,TenantSources,$F21,'Filtered Data'!$C$2:$C23,"&lt;"&amp;JW$4),JW$4&lt;TODAY()),"Late","Occupied")),)))</f>
        <v/>
      </c>
      <c r="JX21" s="33" t="str">
        <f>IF(ISBLANK($F21),,IF(TODAY()=JX$4,"Today",IF(AND(LOOKUP($F21,TenantNames,TenantStartDates)&lt;=JX$4,LOOKUP($F21,TenantNames,TenantEndDates)&gt;=JX$4),IF(OR(AND(DAY(LOOKUP($F21,TenantNames,TenantStartDates))&gt;28,DAY(EOMONTH(JX$4,0))=28,DAY(JX$4)=28),AND(DAY(LOOKUP($F21,TenantNames,TenantStartDates))&gt;30,DAY(EOMONTH(JX$4,0))=30,DAY(JX$4)=30),DAY(LOOKUP($F21,TenantNames,TenantStartDates))=DAY(JX$4)),IF((LOOKUP($F21,TenantNames,TenantEndDates)-JX$4)&lt;=31,LOOKUP($F21,TenantNames,TenantTotalRevenues)-SUM($JA21:JW21),LOOKUP($F21,TenantNames,TenantMonthlyRents)),IF(AND((SUMIF($G$4:AHB$4,"&lt;"&amp;JX$4,$G21:AHB21))&gt;SUMIFS(TransactionAmounts,TenantSources,$F21,'Filtered Data'!$C$2:$C23,"&lt;"&amp;JX$4),JX$4&lt;TODAY()),"Late","Occupied")),)))</f>
        <v/>
      </c>
      <c r="JY21" s="33" t="str">
        <f>IF(ISBLANK($F21),,IF(TODAY()=JY$4,"Today",IF(AND(LOOKUP($F21,TenantNames,TenantStartDates)&lt;=JY$4,LOOKUP($F21,TenantNames,TenantEndDates)&gt;=JY$4),IF(OR(AND(DAY(LOOKUP($F21,TenantNames,TenantStartDates))&gt;28,DAY(EOMONTH(JY$4,0))=28,DAY(JY$4)=28),AND(DAY(LOOKUP($F21,TenantNames,TenantStartDates))&gt;30,DAY(EOMONTH(JY$4,0))=30,DAY(JY$4)=30),DAY(LOOKUP($F21,TenantNames,TenantStartDates))=DAY(JY$4)),IF((LOOKUP($F21,TenantNames,TenantEndDates)-JY$4)&lt;=31,LOOKUP($F21,TenantNames,TenantTotalRevenues)-SUM($JA21:JX21),LOOKUP($F21,TenantNames,TenantMonthlyRents)),IF(AND((SUMIF($G$4:AHB$4,"&lt;"&amp;JY$4,$G21:AHB21))&gt;SUMIFS(TransactionAmounts,TenantSources,$F21,'Filtered Data'!$C$2:$C23,"&lt;"&amp;JY$4),JY$4&lt;TODAY()),"Late","Occupied")),)))</f>
        <v/>
      </c>
      <c r="JZ21" s="33" t="str">
        <f>IF(ISBLANK($F21),,IF(TODAY()=JZ$4,"Today",IF(AND(LOOKUP($F21,TenantNames,TenantStartDates)&lt;=JZ$4,LOOKUP($F21,TenantNames,TenantEndDates)&gt;=JZ$4),IF(OR(AND(DAY(LOOKUP($F21,TenantNames,TenantStartDates))&gt;28,DAY(EOMONTH(JZ$4,0))=28,DAY(JZ$4)=28),AND(DAY(LOOKUP($F21,TenantNames,TenantStartDates))&gt;30,DAY(EOMONTH(JZ$4,0))=30,DAY(JZ$4)=30),DAY(LOOKUP($F21,TenantNames,TenantStartDates))=DAY(JZ$4)),IF((LOOKUP($F21,TenantNames,TenantEndDates)-JZ$4)&lt;=31,LOOKUP($F21,TenantNames,TenantTotalRevenues)-SUM($JA21:JY21),LOOKUP($F21,TenantNames,TenantMonthlyRents)),IF(AND((SUMIF($G$4:AHB$4,"&lt;"&amp;JZ$4,$G21:AHB21))&gt;SUMIFS(TransactionAmounts,TenantSources,$F21,'Filtered Data'!$C$2:$C23,"&lt;"&amp;JZ$4),JZ$4&lt;TODAY()),"Late","Occupied")),)))</f>
        <v/>
      </c>
      <c r="KA21" s="33" t="str">
        <f>IF(ISBLANK($F21),,IF(TODAY()=KA$4,"Today",IF(AND(LOOKUP($F21,TenantNames,TenantStartDates)&lt;=KA$4,LOOKUP($F21,TenantNames,TenantEndDates)&gt;=KA$4),IF(OR(AND(DAY(LOOKUP($F21,TenantNames,TenantStartDates))&gt;28,DAY(EOMONTH(KA$4,0))=28,DAY(KA$4)=28),AND(DAY(LOOKUP($F21,TenantNames,TenantStartDates))&gt;30,DAY(EOMONTH(KA$4,0))=30,DAY(KA$4)=30),DAY(LOOKUP($F21,TenantNames,TenantStartDates))=DAY(KA$4)),IF((LOOKUP($F21,TenantNames,TenantEndDates)-KA$4)&lt;=31,LOOKUP($F21,TenantNames,TenantTotalRevenues)-SUM($JA21:JZ21),LOOKUP($F21,TenantNames,TenantMonthlyRents)),IF(AND((SUMIF($G$4:AHB$4,"&lt;"&amp;KA$4,$G21:AHB21))&gt;SUMIFS(TransactionAmounts,TenantSources,$F21,'Filtered Data'!$C$2:$C23,"&lt;"&amp;KA$4),KA$4&lt;TODAY()),"Late","Occupied")),)))</f>
        <v/>
      </c>
      <c r="KB21" s="33" t="str">
        <f>IF(ISBLANK($F21),,IF(TODAY()=KB$4,"Today",IF(AND(LOOKUP($F21,TenantNames,TenantStartDates)&lt;=KB$4,LOOKUP($F21,TenantNames,TenantEndDates)&gt;=KB$4),IF(OR(AND(DAY(LOOKUP($F21,TenantNames,TenantStartDates))&gt;28,DAY(EOMONTH(KB$4,0))=28,DAY(KB$4)=28),AND(DAY(LOOKUP($F21,TenantNames,TenantStartDates))&gt;30,DAY(EOMONTH(KB$4,0))=30,DAY(KB$4)=30),DAY(LOOKUP($F21,TenantNames,TenantStartDates))=DAY(KB$4)),IF((LOOKUP($F21,TenantNames,TenantEndDates)-KB$4)&lt;=31,LOOKUP($F21,TenantNames,TenantTotalRevenues)-SUM($JA21:KA21),LOOKUP($F21,TenantNames,TenantMonthlyRents)),IF(AND((SUMIF($G$4:AHB$4,"&lt;"&amp;KB$4,$G21:AHB21))&gt;SUMIFS(TransactionAmounts,TenantSources,$F21,'Filtered Data'!$C$2:$C23,"&lt;"&amp;KB$4),KB$4&lt;TODAY()),"Late","Occupied")),)))</f>
        <v/>
      </c>
      <c r="KC21" s="33" t="str">
        <f>IF(ISBLANK($F21),,IF(TODAY()=KC$4,"Today",IF(AND(LOOKUP($F21,TenantNames,TenantStartDates)&lt;=KC$4,LOOKUP($F21,TenantNames,TenantEndDates)&gt;=KC$4),IF(OR(AND(DAY(LOOKUP($F21,TenantNames,TenantStartDates))&gt;28,DAY(EOMONTH(KC$4,0))=28,DAY(KC$4)=28),AND(DAY(LOOKUP($F21,TenantNames,TenantStartDates))&gt;30,DAY(EOMONTH(KC$4,0))=30,DAY(KC$4)=30),DAY(LOOKUP($F21,TenantNames,TenantStartDates))=DAY(KC$4)),IF((LOOKUP($F21,TenantNames,TenantEndDates)-KC$4)&lt;=31,LOOKUP($F21,TenantNames,TenantTotalRevenues)-SUM($JA21:KB21),LOOKUP($F21,TenantNames,TenantMonthlyRents)),IF(AND((SUMIF($G$4:AHB$4,"&lt;"&amp;KC$4,$G21:AHB21))&gt;SUMIFS(TransactionAmounts,TenantSources,$F21,'Filtered Data'!$C$2:$C23,"&lt;"&amp;KC$4),KC$4&lt;TODAY()),"Late","Occupied")),)))</f>
        <v/>
      </c>
      <c r="KD21" s="33" t="str">
        <f>IF(ISBLANK($F21),,IF(TODAY()=KD$4,"Today",IF(AND(LOOKUP($F21,TenantNames,TenantStartDates)&lt;=KD$4,LOOKUP($F21,TenantNames,TenantEndDates)&gt;=KD$4),IF(OR(AND(DAY(LOOKUP($F21,TenantNames,TenantStartDates))&gt;28,DAY(EOMONTH(KD$4,0))=28,DAY(KD$4)=28),AND(DAY(LOOKUP($F21,TenantNames,TenantStartDates))&gt;30,DAY(EOMONTH(KD$4,0))=30,DAY(KD$4)=30),DAY(LOOKUP($F21,TenantNames,TenantStartDates))=DAY(KD$4)),IF((LOOKUP($F21,TenantNames,TenantEndDates)-KD$4)&lt;=31,LOOKUP($F21,TenantNames,TenantTotalRevenues)-SUM($JA21:KC21),LOOKUP($F21,TenantNames,TenantMonthlyRents)),IF(AND((SUMIF($G$4:AHB$4,"&lt;"&amp;KD$4,$G21:AHB21))&gt;SUMIFS(TransactionAmounts,TenantSources,$F21,'Filtered Data'!$C$2:$C23,"&lt;"&amp;KD$4),KD$4&lt;TODAY()),"Late","Occupied")),)))</f>
        <v/>
      </c>
      <c r="KE21" s="33" t="str">
        <f>IF(ISBLANK($F21),,IF(TODAY()=KE$4,"Today",IF(AND(LOOKUP($F21,TenantNames,TenantStartDates)&lt;=KE$4,LOOKUP($F21,TenantNames,TenantEndDates)&gt;=KE$4),IF(OR(AND(DAY(LOOKUP($F21,TenantNames,TenantStartDates))&gt;28,DAY(EOMONTH(KE$4,0))=28,DAY(KE$4)=28),AND(DAY(LOOKUP($F21,TenantNames,TenantStartDates))&gt;30,DAY(EOMONTH(KE$4,0))=30,DAY(KE$4)=30),DAY(LOOKUP($F21,TenantNames,TenantStartDates))=DAY(KE$4)),IF((LOOKUP($F21,TenantNames,TenantEndDates)-KE$4)&lt;=31,LOOKUP($F21,TenantNames,TenantTotalRevenues)-SUM($JA21:KD21),LOOKUP($F21,TenantNames,TenantMonthlyRents)),IF(AND((SUMIF($G$4:AHB$4,"&lt;"&amp;KE$4,$G21:AHB21))&gt;SUMIFS(TransactionAmounts,TenantSources,$F21,'Filtered Data'!$C$2:$C23,"&lt;"&amp;KE$4),KE$4&lt;TODAY()),"Late","Occupied")),)))</f>
        <v/>
      </c>
      <c r="KF21" s="33" t="str">
        <f>IF(ISBLANK($F21),,IF(TODAY()=KF$4,"Today",IF(AND(LOOKUP($F21,TenantNames,TenantStartDates)&lt;=KF$4,LOOKUP($F21,TenantNames,TenantEndDates)&gt;=KF$4),IF(OR(AND(DAY(LOOKUP($F21,TenantNames,TenantStartDates))&gt;28,DAY(EOMONTH(KF$4,0))=28,DAY(KF$4)=28),AND(DAY(LOOKUP($F21,TenantNames,TenantStartDates))&gt;30,DAY(EOMONTH(KF$4,0))=30,DAY(KF$4)=30),DAY(LOOKUP($F21,TenantNames,TenantStartDates))=DAY(KF$4)),IF((LOOKUP($F21,TenantNames,TenantEndDates)-KF$4)&lt;=31,LOOKUP($F21,TenantNames,TenantTotalRevenues)-SUM($JA21:KE21),LOOKUP($F21,TenantNames,TenantMonthlyRents)),IF(AND((SUMIF($G$4:AHB$4,"&lt;"&amp;KF$4,$G21:AHB21))&gt;SUMIFS(TransactionAmounts,TenantSources,$F21,'Filtered Data'!$C$2:$C23,"&lt;"&amp;KF$4),KF$4&lt;TODAY()),"Late","Occupied")),)))</f>
        <v/>
      </c>
      <c r="KG21" s="33" t="str">
        <f>IF(ISBLANK($F21),,IF(TODAY()=KG$4,"Today",IF(AND(LOOKUP($F21,TenantNames,TenantStartDates)&lt;=KG$4,LOOKUP($F21,TenantNames,TenantEndDates)&gt;=KG$4),IF(OR(AND(DAY(LOOKUP($F21,TenantNames,TenantStartDates))&gt;28,DAY(EOMONTH(KG$4,0))=28,DAY(KG$4)=28),AND(DAY(LOOKUP($F21,TenantNames,TenantStartDates))&gt;30,DAY(EOMONTH(KG$4,0))=30,DAY(KG$4)=30),DAY(LOOKUP($F21,TenantNames,TenantStartDates))=DAY(KG$4)),IF((LOOKUP($F21,TenantNames,TenantEndDates)-KG$4)&lt;=31,LOOKUP($F21,TenantNames,TenantTotalRevenues)-SUM($JA21:KF21),LOOKUP($F21,TenantNames,TenantMonthlyRents)),IF(AND((SUMIF($G$4:AHB$4,"&lt;"&amp;KG$4,$G21:AHB21))&gt;SUMIFS(TransactionAmounts,TenantSources,$F21,'Filtered Data'!$C$2:$C23,"&lt;"&amp;KG$4),KG$4&lt;TODAY()),"Late","Occupied")),)))</f>
        <v/>
      </c>
      <c r="KH21" s="33" t="str">
        <f>IF(ISBLANK($F21),,IF(TODAY()=KH$4,"Today",IF(AND(LOOKUP($F21,TenantNames,TenantStartDates)&lt;=KH$4,LOOKUP($F21,TenantNames,TenantEndDates)&gt;=KH$4),IF(OR(AND(DAY(LOOKUP($F21,TenantNames,TenantStartDates))&gt;28,DAY(EOMONTH(KH$4,0))=28,DAY(KH$4)=28),AND(DAY(LOOKUP($F21,TenantNames,TenantStartDates))&gt;30,DAY(EOMONTH(KH$4,0))=30,DAY(KH$4)=30),DAY(LOOKUP($F21,TenantNames,TenantStartDates))=DAY(KH$4)),IF((LOOKUP($F21,TenantNames,TenantEndDates)-KH$4)&lt;=31,LOOKUP($F21,TenantNames,TenantTotalRevenues)-SUM($JA21:KG21),LOOKUP($F21,TenantNames,TenantMonthlyRents)),IF(AND((SUMIF($G$4:AHB$4,"&lt;"&amp;KH$4,$G21:AHB21))&gt;SUMIFS(TransactionAmounts,TenantSources,$F21,'Filtered Data'!$C$2:$C23,"&lt;"&amp;KH$4),KH$4&lt;TODAY()),"Late","Occupied")),)))</f>
        <v/>
      </c>
      <c r="KI21" s="33" t="str">
        <f>IF(ISBLANK($F21),,IF(TODAY()=KI$4,"Today",IF(AND(LOOKUP($F21,TenantNames,TenantStartDates)&lt;=KI$4,LOOKUP($F21,TenantNames,TenantEndDates)&gt;=KI$4),IF(OR(AND(DAY(LOOKUP($F21,TenantNames,TenantStartDates))&gt;28,DAY(EOMONTH(KI$4,0))=28,DAY(KI$4)=28),AND(DAY(LOOKUP($F21,TenantNames,TenantStartDates))&gt;30,DAY(EOMONTH(KI$4,0))=30,DAY(KI$4)=30),DAY(LOOKUP($F21,TenantNames,TenantStartDates))=DAY(KI$4)),IF((LOOKUP($F21,TenantNames,TenantEndDates)-KI$4)&lt;=31,LOOKUP($F21,TenantNames,TenantTotalRevenues)-SUM($JA21:KH21),LOOKUP($F21,TenantNames,TenantMonthlyRents)),IF(AND((SUMIF($G$4:AHB$4,"&lt;"&amp;KI$4,$G21:AHB21))&gt;SUMIFS(TransactionAmounts,TenantSources,$F21,'Filtered Data'!$C$2:$C23,"&lt;"&amp;KI$4),KI$4&lt;TODAY()),"Late","Occupied")),)))</f>
        <v/>
      </c>
      <c r="KJ21" s="33" t="str">
        <f>IF(ISBLANK($F21),,IF(TODAY()=KJ$4,"Today",IF(AND(LOOKUP($F21,TenantNames,TenantStartDates)&lt;=KJ$4,LOOKUP($F21,TenantNames,TenantEndDates)&gt;=KJ$4),IF(OR(AND(DAY(LOOKUP($F21,TenantNames,TenantStartDates))&gt;28,DAY(EOMONTH(KJ$4,0))=28,DAY(KJ$4)=28),AND(DAY(LOOKUP($F21,TenantNames,TenantStartDates))&gt;30,DAY(EOMONTH(KJ$4,0))=30,DAY(KJ$4)=30),DAY(LOOKUP($F21,TenantNames,TenantStartDates))=DAY(KJ$4)),IF((LOOKUP($F21,TenantNames,TenantEndDates)-KJ$4)&lt;=31,LOOKUP($F21,TenantNames,TenantTotalRevenues)-SUM($JA21:KI21),LOOKUP($F21,TenantNames,TenantMonthlyRents)),IF(AND((SUMIF($G$4:AHB$4,"&lt;"&amp;KJ$4,$G21:AHB21))&gt;SUMIFS(TransactionAmounts,TenantSources,$F21,'Filtered Data'!$C$2:$C23,"&lt;"&amp;KJ$4),KJ$4&lt;TODAY()),"Late","Occupied")),)))</f>
        <v/>
      </c>
      <c r="KK21" s="33" t="str">
        <f>IF(ISBLANK($F21),,IF(TODAY()=KK$4,"Today",IF(AND(LOOKUP($F21,TenantNames,TenantStartDates)&lt;=KK$4,LOOKUP($F21,TenantNames,TenantEndDates)&gt;=KK$4),IF(OR(AND(DAY(LOOKUP($F21,TenantNames,TenantStartDates))&gt;28,DAY(EOMONTH(KK$4,0))=28,DAY(KK$4)=28),AND(DAY(LOOKUP($F21,TenantNames,TenantStartDates))&gt;30,DAY(EOMONTH(KK$4,0))=30,DAY(KK$4)=30),DAY(LOOKUP($F21,TenantNames,TenantStartDates))=DAY(KK$4)),IF((LOOKUP($F21,TenantNames,TenantEndDates)-KK$4)&lt;=31,LOOKUP($F21,TenantNames,TenantTotalRevenues)-SUM($JA21:KJ21),LOOKUP($F21,TenantNames,TenantMonthlyRents)),IF(AND((SUMIF($G$4:AHB$4,"&lt;"&amp;KK$4,$G21:AHB21))&gt;SUMIFS(TransactionAmounts,TenantSources,$F21,'Filtered Data'!$C$2:$C23,"&lt;"&amp;KK$4),KK$4&lt;TODAY()),"Late","Occupied")),)))</f>
        <v/>
      </c>
      <c r="KL21" s="33" t="str">
        <f>IF(ISBLANK($F21),,IF(TODAY()=KL$4,"Today",IF(AND(LOOKUP($F21,TenantNames,TenantStartDates)&lt;=KL$4,LOOKUP($F21,TenantNames,TenantEndDates)&gt;=KL$4),IF(OR(AND(DAY(LOOKUP($F21,TenantNames,TenantStartDates))&gt;28,DAY(EOMONTH(KL$4,0))=28,DAY(KL$4)=28),AND(DAY(LOOKUP($F21,TenantNames,TenantStartDates))&gt;30,DAY(EOMONTH(KL$4,0))=30,DAY(KL$4)=30),DAY(LOOKUP($F21,TenantNames,TenantStartDates))=DAY(KL$4)),IF((LOOKUP($F21,TenantNames,TenantEndDates)-KL$4)&lt;=31,LOOKUP($F21,TenantNames,TenantTotalRevenues)-SUM($JA21:KK21),LOOKUP($F21,TenantNames,TenantMonthlyRents)),IF(AND((SUMIF($G$4:AHB$4,"&lt;"&amp;KL$4,$G21:AHB21))&gt;SUMIFS(TransactionAmounts,TenantSources,$F21,'Filtered Data'!$C$2:$C23,"&lt;"&amp;KL$4),KL$4&lt;TODAY()),"Late","Occupied")),)))</f>
        <v/>
      </c>
      <c r="KM21" s="33" t="str">
        <f>IF(ISBLANK($F21),,IF(TODAY()=KM$4,"Today",IF(AND(LOOKUP($F21,TenantNames,TenantStartDates)&lt;=KM$4,LOOKUP($F21,TenantNames,TenantEndDates)&gt;=KM$4),IF(OR(AND(DAY(LOOKUP($F21,TenantNames,TenantStartDates))&gt;28,DAY(EOMONTH(KM$4,0))=28,DAY(KM$4)=28),AND(DAY(LOOKUP($F21,TenantNames,TenantStartDates))&gt;30,DAY(EOMONTH(KM$4,0))=30,DAY(KM$4)=30),DAY(LOOKUP($F21,TenantNames,TenantStartDates))=DAY(KM$4)),IF((LOOKUP($F21,TenantNames,TenantEndDates)-KM$4)&lt;=31,LOOKUP($F21,TenantNames,TenantTotalRevenues)-SUM($JA21:KL21),LOOKUP($F21,TenantNames,TenantMonthlyRents)),IF(AND((SUMIF($G$4:AHB$4,"&lt;"&amp;KM$4,$G21:AHB21))&gt;SUMIFS(TransactionAmounts,TenantSources,$F21,'Filtered Data'!$C$2:$C23,"&lt;"&amp;KM$4),KM$4&lt;TODAY()),"Late","Occupied")),)))</f>
        <v/>
      </c>
      <c r="KN21" s="33" t="str">
        <f>IF(ISBLANK($F21),,IF(TODAY()=KN$4,"Today",IF(AND(LOOKUP($F21,TenantNames,TenantStartDates)&lt;=KN$4,LOOKUP($F21,TenantNames,TenantEndDates)&gt;=KN$4),IF(OR(AND(DAY(LOOKUP($F21,TenantNames,TenantStartDates))&gt;28,DAY(EOMONTH(KN$4,0))=28,DAY(KN$4)=28),AND(DAY(LOOKUP($F21,TenantNames,TenantStartDates))&gt;30,DAY(EOMONTH(KN$4,0))=30,DAY(KN$4)=30),DAY(LOOKUP($F21,TenantNames,TenantStartDates))=DAY(KN$4)),IF((LOOKUP($F21,TenantNames,TenantEndDates)-KN$4)&lt;=31,LOOKUP($F21,TenantNames,TenantTotalRevenues)-SUM($JA21:KM21),LOOKUP($F21,TenantNames,TenantMonthlyRents)),IF(AND((SUMIF($G$4:AHB$4,"&lt;"&amp;KN$4,$G21:AHB21))&gt;SUMIFS(TransactionAmounts,TenantSources,$F21,'Filtered Data'!$C$2:$C23,"&lt;"&amp;KN$4),KN$4&lt;TODAY()),"Late","Occupied")),)))</f>
        <v/>
      </c>
      <c r="KO21" s="33" t="str">
        <f>IF(ISBLANK($F21),,IF(TODAY()=KO$4,"Today",IF(AND(LOOKUP($F21,TenantNames,TenantStartDates)&lt;=KO$4,LOOKUP($F21,TenantNames,TenantEndDates)&gt;=KO$4),IF(OR(AND(DAY(LOOKUP($F21,TenantNames,TenantStartDates))&gt;28,DAY(EOMONTH(KO$4,0))=28,DAY(KO$4)=28),AND(DAY(LOOKUP($F21,TenantNames,TenantStartDates))&gt;30,DAY(EOMONTH(KO$4,0))=30,DAY(KO$4)=30),DAY(LOOKUP($F21,TenantNames,TenantStartDates))=DAY(KO$4)),IF((LOOKUP($F21,TenantNames,TenantEndDates)-KO$4)&lt;=31,LOOKUP($F21,TenantNames,TenantTotalRevenues)-SUM($JA21:KN21),LOOKUP($F21,TenantNames,TenantMonthlyRents)),IF(AND((SUMIF($G$4:AHB$4,"&lt;"&amp;KO$4,$G21:AHB21))&gt;SUMIFS(TransactionAmounts,TenantSources,$F21,'Filtered Data'!$C$2:$C23,"&lt;"&amp;KO$4),KO$4&lt;TODAY()),"Late","Occupied")),)))</f>
        <v/>
      </c>
      <c r="KP21" s="33" t="str">
        <f>IF(ISBLANK($F21),,IF(TODAY()=KP$4,"Today",IF(AND(LOOKUP($F21,TenantNames,TenantStartDates)&lt;=KP$4,LOOKUP($F21,TenantNames,TenantEndDates)&gt;=KP$4),IF(OR(AND(DAY(LOOKUP($F21,TenantNames,TenantStartDates))&gt;28,DAY(EOMONTH(KP$4,0))=28,DAY(KP$4)=28),AND(DAY(LOOKUP($F21,TenantNames,TenantStartDates))&gt;30,DAY(EOMONTH(KP$4,0))=30,DAY(KP$4)=30),DAY(LOOKUP($F21,TenantNames,TenantStartDates))=DAY(KP$4)),IF((LOOKUP($F21,TenantNames,TenantEndDates)-KP$4)&lt;=31,LOOKUP($F21,TenantNames,TenantTotalRevenues)-SUM($JA21:KO21),LOOKUP($F21,TenantNames,TenantMonthlyRents)),IF(AND((SUMIF($G$4:AHB$4,"&lt;"&amp;KP$4,$G21:AHB21))&gt;SUMIFS(TransactionAmounts,TenantSources,$F21,'Filtered Data'!$C$2:$C23,"&lt;"&amp;KP$4),KP$4&lt;TODAY()),"Late","Occupied")),)))</f>
        <v/>
      </c>
      <c r="KQ21" s="33" t="str">
        <f>IF(ISBLANK($F21),,IF(TODAY()=KQ$4,"Today",IF(AND(LOOKUP($F21,TenantNames,TenantStartDates)&lt;=KQ$4,LOOKUP($F21,TenantNames,TenantEndDates)&gt;=KQ$4),IF(OR(AND(DAY(LOOKUP($F21,TenantNames,TenantStartDates))&gt;28,DAY(EOMONTH(KQ$4,0))=28,DAY(KQ$4)=28),AND(DAY(LOOKUP($F21,TenantNames,TenantStartDates))&gt;30,DAY(EOMONTH(KQ$4,0))=30,DAY(KQ$4)=30),DAY(LOOKUP($F21,TenantNames,TenantStartDates))=DAY(KQ$4)),IF((LOOKUP($F21,TenantNames,TenantEndDates)-KQ$4)&lt;=31,LOOKUP($F21,TenantNames,TenantTotalRevenues)-SUM($JA21:KP21),LOOKUP($F21,TenantNames,TenantMonthlyRents)),IF(AND((SUMIF($G$4:AHB$4,"&lt;"&amp;KQ$4,$G21:AHB21))&gt;SUMIFS(TransactionAmounts,TenantSources,$F21,'Filtered Data'!$C$2:$C23,"&lt;"&amp;KQ$4),KQ$4&lt;TODAY()),"Late","Occupied")),)))</f>
        <v/>
      </c>
      <c r="KR21" s="33" t="str">
        <f>IF(ISBLANK($F21),,IF(TODAY()=KR$4,"Today",IF(AND(LOOKUP($F21,TenantNames,TenantStartDates)&lt;=KR$4,LOOKUP($F21,TenantNames,TenantEndDates)&gt;=KR$4),IF(OR(AND(DAY(LOOKUP($F21,TenantNames,TenantStartDates))&gt;28,DAY(EOMONTH(KR$4,0))=28,DAY(KR$4)=28),AND(DAY(LOOKUP($F21,TenantNames,TenantStartDates))&gt;30,DAY(EOMONTH(KR$4,0))=30,DAY(KR$4)=30),DAY(LOOKUP($F21,TenantNames,TenantStartDates))=DAY(KR$4)),IF((LOOKUP($F21,TenantNames,TenantEndDates)-KR$4)&lt;=31,LOOKUP($F21,TenantNames,TenantTotalRevenues)-SUM($JA21:KQ21),LOOKUP($F21,TenantNames,TenantMonthlyRents)),IF(AND((SUMIF($G$4:AHB$4,"&lt;"&amp;KR$4,$G21:AHB21))&gt;SUMIFS(TransactionAmounts,TenantSources,$F21,'Filtered Data'!$C$2:$C23,"&lt;"&amp;KR$4),KR$4&lt;TODAY()),"Late","Occupied")),)))</f>
        <v/>
      </c>
      <c r="KS21" s="33" t="str">
        <f>IF(ISBLANK($F21),,IF(TODAY()=KS$4,"Today",IF(AND(LOOKUP($F21,TenantNames,TenantStartDates)&lt;=KS$4,LOOKUP($F21,TenantNames,TenantEndDates)&gt;=KS$4),IF(OR(AND(DAY(LOOKUP($F21,TenantNames,TenantStartDates))&gt;28,DAY(EOMONTH(KS$4,0))=28,DAY(KS$4)=28),AND(DAY(LOOKUP($F21,TenantNames,TenantStartDates))&gt;30,DAY(EOMONTH(KS$4,0))=30,DAY(KS$4)=30),DAY(LOOKUP($F21,TenantNames,TenantStartDates))=DAY(KS$4)),IF((LOOKUP($F21,TenantNames,TenantEndDates)-KS$4)&lt;=31,LOOKUP($F21,TenantNames,TenantTotalRevenues)-SUM($JA21:KR21),LOOKUP($F21,TenantNames,TenantMonthlyRents)),IF(AND((SUMIF($G$4:AHB$4,"&lt;"&amp;KS$4,$G21:AHB21))&gt;SUMIFS(TransactionAmounts,TenantSources,$F21,'Filtered Data'!$C$2:$C23,"&lt;"&amp;KS$4),KS$4&lt;TODAY()),"Late","Occupied")),)))</f>
        <v/>
      </c>
      <c r="KT21" s="33" t="str">
        <f>IF(ISBLANK($F21),,IF(TODAY()=KT$4,"Today",IF(AND(LOOKUP($F21,TenantNames,TenantStartDates)&lt;=KT$4,LOOKUP($F21,TenantNames,TenantEndDates)&gt;=KT$4),IF(OR(AND(DAY(LOOKUP($F21,TenantNames,TenantStartDates))&gt;28,DAY(EOMONTH(KT$4,0))=28,DAY(KT$4)=28),AND(DAY(LOOKUP($F21,TenantNames,TenantStartDates))&gt;30,DAY(EOMONTH(KT$4,0))=30,DAY(KT$4)=30),DAY(LOOKUP($F21,TenantNames,TenantStartDates))=DAY(KT$4)),IF((LOOKUP($F21,TenantNames,TenantEndDates)-KT$4)&lt;=31,LOOKUP($F21,TenantNames,TenantTotalRevenues)-SUM($JA21:KS21),LOOKUP($F21,TenantNames,TenantMonthlyRents)),IF(AND((SUMIF($G$4:AHB$4,"&lt;"&amp;KT$4,$G21:AHB21))&gt;SUMIFS(TransactionAmounts,TenantSources,$F21,'Filtered Data'!$C$2:$C23,"&lt;"&amp;KT$4),KT$4&lt;TODAY()),"Late","Occupied")),)))</f>
        <v/>
      </c>
      <c r="KU21" s="33" t="str">
        <f>IF(ISBLANK($F21),,IF(TODAY()=KU$4,"Today",IF(AND(LOOKUP($F21,TenantNames,TenantStartDates)&lt;=KU$4,LOOKUP($F21,TenantNames,TenantEndDates)&gt;=KU$4),IF(OR(AND(DAY(LOOKUP($F21,TenantNames,TenantStartDates))&gt;28,DAY(EOMONTH(KU$4,0))=28,DAY(KU$4)=28),AND(DAY(LOOKUP($F21,TenantNames,TenantStartDates))&gt;30,DAY(EOMONTH(KU$4,0))=30,DAY(KU$4)=30),DAY(LOOKUP($F21,TenantNames,TenantStartDates))=DAY(KU$4)),IF((LOOKUP($F21,TenantNames,TenantEndDates)-KU$4)&lt;=31,LOOKUP($F21,TenantNames,TenantTotalRevenues)-SUM($JA21:KT21),LOOKUP($F21,TenantNames,TenantMonthlyRents)),IF(AND((SUMIF($G$4:AHB$4,"&lt;"&amp;KU$4,$G21:AHB21))&gt;SUMIFS(TransactionAmounts,TenantSources,$F21,'Filtered Data'!$C$2:$C23,"&lt;"&amp;KU$4),KU$4&lt;TODAY()),"Late","Occupied")),)))</f>
        <v/>
      </c>
      <c r="KV21" s="33" t="str">
        <f>IF(ISBLANK($F21),,IF(TODAY()=KV$4,"Today",IF(AND(LOOKUP($F21,TenantNames,TenantStartDates)&lt;=KV$4,LOOKUP($F21,TenantNames,TenantEndDates)&gt;=KV$4),IF(OR(AND(DAY(LOOKUP($F21,TenantNames,TenantStartDates))&gt;28,DAY(EOMONTH(KV$4,0))=28,DAY(KV$4)=28),AND(DAY(LOOKUP($F21,TenantNames,TenantStartDates))&gt;30,DAY(EOMONTH(KV$4,0))=30,DAY(KV$4)=30),DAY(LOOKUP($F21,TenantNames,TenantStartDates))=DAY(KV$4)),IF((LOOKUP($F21,TenantNames,TenantEndDates)-KV$4)&lt;=31,LOOKUP($F21,TenantNames,TenantTotalRevenues)-SUM($JA21:KU21),LOOKUP($F21,TenantNames,TenantMonthlyRents)),IF(AND((SUMIF($G$4:AHB$4,"&lt;"&amp;KV$4,$G21:AHB21))&gt;SUMIFS(TransactionAmounts,TenantSources,$F21,'Filtered Data'!$C$2:$C23,"&lt;"&amp;KV$4),KV$4&lt;TODAY()),"Late","Occupied")),)))</f>
        <v/>
      </c>
      <c r="KW21" s="33" t="str">
        <f>IF(ISBLANK($F21),,IF(TODAY()=KW$4,"Today",IF(AND(LOOKUP($F21,TenantNames,TenantStartDates)&lt;=KW$4,LOOKUP($F21,TenantNames,TenantEndDates)&gt;=KW$4),IF(OR(AND(DAY(LOOKUP($F21,TenantNames,TenantStartDates))&gt;28,DAY(EOMONTH(KW$4,0))=28,DAY(KW$4)=28),AND(DAY(LOOKUP($F21,TenantNames,TenantStartDates))&gt;30,DAY(EOMONTH(KW$4,0))=30,DAY(KW$4)=30),DAY(LOOKUP($F21,TenantNames,TenantStartDates))=DAY(KW$4)),IF((LOOKUP($F21,TenantNames,TenantEndDates)-KW$4)&lt;=31,LOOKUP($F21,TenantNames,TenantTotalRevenues)-SUM($JA21:KV21),LOOKUP($F21,TenantNames,TenantMonthlyRents)),IF(AND((SUMIF($G$4:AHB$4,"&lt;"&amp;KW$4,$G21:AHB21))&gt;SUMIFS(TransactionAmounts,TenantSources,$F21,'Filtered Data'!$C$2:$C23,"&lt;"&amp;KW$4),KW$4&lt;TODAY()),"Late","Occupied")),)))</f>
        <v/>
      </c>
      <c r="KX21" s="33" t="str">
        <f>IF(ISBLANK($F21),,IF(TODAY()=KX$4,"Today",IF(AND(LOOKUP($F21,TenantNames,TenantStartDates)&lt;=KX$4,LOOKUP($F21,TenantNames,TenantEndDates)&gt;=KX$4),IF(OR(AND(DAY(LOOKUP($F21,TenantNames,TenantStartDates))&gt;28,DAY(EOMONTH(KX$4,0))=28,DAY(KX$4)=28),AND(DAY(LOOKUP($F21,TenantNames,TenantStartDates))&gt;30,DAY(EOMONTH(KX$4,0))=30,DAY(KX$4)=30),DAY(LOOKUP($F21,TenantNames,TenantStartDates))=DAY(KX$4)),IF((LOOKUP($F21,TenantNames,TenantEndDates)-KX$4)&lt;=31,LOOKUP($F21,TenantNames,TenantTotalRevenues)-SUM($JA21:KW21),LOOKUP($F21,TenantNames,TenantMonthlyRents)),IF(AND((SUMIF($G$4:AHB$4,"&lt;"&amp;KX$4,$G21:AHB21))&gt;SUMIFS(TransactionAmounts,TenantSources,$F21,'Filtered Data'!$C$2:$C23,"&lt;"&amp;KX$4),KX$4&lt;TODAY()),"Late","Occupied")),)))</f>
        <v/>
      </c>
      <c r="KY21" s="33" t="str">
        <f>IF(ISBLANK($F21),,IF(TODAY()=KY$4,"Today",IF(AND(LOOKUP($F21,TenantNames,TenantStartDates)&lt;=KY$4,LOOKUP($F21,TenantNames,TenantEndDates)&gt;=KY$4),IF(OR(AND(DAY(LOOKUP($F21,TenantNames,TenantStartDates))&gt;28,DAY(EOMONTH(KY$4,0))=28,DAY(KY$4)=28),AND(DAY(LOOKUP($F21,TenantNames,TenantStartDates))&gt;30,DAY(EOMONTH(KY$4,0))=30,DAY(KY$4)=30),DAY(LOOKUP($F21,TenantNames,TenantStartDates))=DAY(KY$4)),IF((LOOKUP($F21,TenantNames,TenantEndDates)-KY$4)&lt;=31,LOOKUP($F21,TenantNames,TenantTotalRevenues)-SUM($JA21:KX21),LOOKUP($F21,TenantNames,TenantMonthlyRents)),IF(AND((SUMIF($G$4:AHB$4,"&lt;"&amp;KY$4,$G21:AHB21))&gt;SUMIFS(TransactionAmounts,TenantSources,$F21,'Filtered Data'!$C$2:$C23,"&lt;"&amp;KY$4),KY$4&lt;TODAY()),"Late","Occupied")),)))</f>
        <v/>
      </c>
      <c r="KZ21" s="33" t="str">
        <f>IF(ISBLANK($F21),,IF(TODAY()=KZ$4,"Today",IF(AND(LOOKUP($F21,TenantNames,TenantStartDates)&lt;=KZ$4,LOOKUP($F21,TenantNames,TenantEndDates)&gt;=KZ$4),IF(OR(AND(DAY(LOOKUP($F21,TenantNames,TenantStartDates))&gt;28,DAY(EOMONTH(KZ$4,0))=28,DAY(KZ$4)=28),AND(DAY(LOOKUP($F21,TenantNames,TenantStartDates))&gt;30,DAY(EOMONTH(KZ$4,0))=30,DAY(KZ$4)=30),DAY(LOOKUP($F21,TenantNames,TenantStartDates))=DAY(KZ$4)),IF((LOOKUP($F21,TenantNames,TenantEndDates)-KZ$4)&lt;=31,LOOKUP($F21,TenantNames,TenantTotalRevenues)-SUM($JA21:KY21),LOOKUP($F21,TenantNames,TenantMonthlyRents)),IF(AND((SUMIF($G$4:AHB$4,"&lt;"&amp;KZ$4,$G21:AHB21))&gt;SUMIFS(TransactionAmounts,TenantSources,$F21,'Filtered Data'!$C$2:$C23,"&lt;"&amp;KZ$4),KZ$4&lt;TODAY()),"Late","Occupied")),)))</f>
        <v/>
      </c>
      <c r="LA21" s="33" t="str">
        <f>IF(ISBLANK($F21),,IF(TODAY()=LA$4,"Today",IF(AND(LOOKUP($F21,TenantNames,TenantStartDates)&lt;=LA$4,LOOKUP($F21,TenantNames,TenantEndDates)&gt;=LA$4),IF(OR(AND(DAY(LOOKUP($F21,TenantNames,TenantStartDates))&gt;28,DAY(EOMONTH(LA$4,0))=28,DAY(LA$4)=28),AND(DAY(LOOKUP($F21,TenantNames,TenantStartDates))&gt;30,DAY(EOMONTH(LA$4,0))=30,DAY(LA$4)=30),DAY(LOOKUP($F21,TenantNames,TenantStartDates))=DAY(LA$4)),IF((LOOKUP($F21,TenantNames,TenantEndDates)-LA$4)&lt;=31,LOOKUP($F21,TenantNames,TenantTotalRevenues)-SUM($JA21:KZ21),LOOKUP($F21,TenantNames,TenantMonthlyRents)),IF(AND((SUMIF($G$4:AHB$4,"&lt;"&amp;LA$4,$G21:AHB21))&gt;SUMIFS(TransactionAmounts,TenantSources,$F21,'Filtered Data'!$C$2:$C23,"&lt;"&amp;LA$4),LA$4&lt;TODAY()),"Late","Occupied")),)))</f>
        <v/>
      </c>
      <c r="LB21" s="33" t="str">
        <f>IF(ISBLANK($F21),,IF(TODAY()=LB$4,"Today",IF(AND(LOOKUP($F21,TenantNames,TenantStartDates)&lt;=LB$4,LOOKUP($F21,TenantNames,TenantEndDates)&gt;=LB$4),IF(OR(AND(DAY(LOOKUP($F21,TenantNames,TenantStartDates))&gt;28,DAY(EOMONTH(LB$4,0))=28,DAY(LB$4)=28),AND(DAY(LOOKUP($F21,TenantNames,TenantStartDates))&gt;30,DAY(EOMONTH(LB$4,0))=30,DAY(LB$4)=30),DAY(LOOKUP($F21,TenantNames,TenantStartDates))=DAY(LB$4)),IF((LOOKUP($F21,TenantNames,TenantEndDates)-LB$4)&lt;=31,LOOKUP($F21,TenantNames,TenantTotalRevenues)-SUM($JA21:LA21),LOOKUP($F21,TenantNames,TenantMonthlyRents)),IF(AND((SUMIF($G$4:AHB$4,"&lt;"&amp;LB$4,$G21:AHB21))&gt;SUMIFS(TransactionAmounts,TenantSources,$F21,'Filtered Data'!$C$2:$C23,"&lt;"&amp;LB$4),LB$4&lt;TODAY()),"Late","Occupied")),)))</f>
        <v/>
      </c>
      <c r="LC21" s="33" t="str">
        <f>IF(ISBLANK($F21),,IF(TODAY()=LC$4,"Today",IF(AND(LOOKUP($F21,TenantNames,TenantStartDates)&lt;=LC$4,LOOKUP($F21,TenantNames,TenantEndDates)&gt;=LC$4),IF(OR(AND(DAY(LOOKUP($F21,TenantNames,TenantStartDates))&gt;28,DAY(EOMONTH(LC$4,0))=28,DAY(LC$4)=28),AND(DAY(LOOKUP($F21,TenantNames,TenantStartDates))&gt;30,DAY(EOMONTH(LC$4,0))=30,DAY(LC$4)=30),DAY(LOOKUP($F21,TenantNames,TenantStartDates))=DAY(LC$4)),IF((LOOKUP($F21,TenantNames,TenantEndDates)-LC$4)&lt;=31,LOOKUP($F21,TenantNames,TenantTotalRevenues)-SUM($JA21:LB21),LOOKUP($F21,TenantNames,TenantMonthlyRents)),IF(AND((SUMIF($G$4:AHB$4,"&lt;"&amp;LC$4,$G21:AHB21))&gt;SUMIFS(TransactionAmounts,TenantSources,$F21,'Filtered Data'!$C$2:$C23,"&lt;"&amp;LC$4),LC$4&lt;TODAY()),"Late","Occupied")),)))</f>
        <v/>
      </c>
      <c r="LD21" s="33" t="str">
        <f>IF(ISBLANK($F21),,IF(TODAY()=LD$4,"Today",IF(AND(LOOKUP($F21,TenantNames,TenantStartDates)&lt;=LD$4,LOOKUP($F21,TenantNames,TenantEndDates)&gt;=LD$4),IF(OR(AND(DAY(LOOKUP($F21,TenantNames,TenantStartDates))&gt;28,DAY(EOMONTH(LD$4,0))=28,DAY(LD$4)=28),AND(DAY(LOOKUP($F21,TenantNames,TenantStartDates))&gt;30,DAY(EOMONTH(LD$4,0))=30,DAY(LD$4)=30),DAY(LOOKUP($F21,TenantNames,TenantStartDates))=DAY(LD$4)),IF((LOOKUP($F21,TenantNames,TenantEndDates)-LD$4)&lt;=31,LOOKUP($F21,TenantNames,TenantTotalRevenues)-SUM($JA21:LC21),LOOKUP($F21,TenantNames,TenantMonthlyRents)),IF(AND((SUMIF($G$4:AHB$4,"&lt;"&amp;LD$4,$G21:AHB21))&gt;SUMIFS(TransactionAmounts,TenantSources,$F21,'Filtered Data'!$C$2:$C23,"&lt;"&amp;LD$4),LD$4&lt;TODAY()),"Late","Occupied")),)))</f>
        <v/>
      </c>
      <c r="LE21" s="33" t="str">
        <f>IF(ISBLANK($F21),,IF(TODAY()=LE$4,"Today",IF(AND(LOOKUP($F21,TenantNames,TenantStartDates)&lt;=LE$4,LOOKUP($F21,TenantNames,TenantEndDates)&gt;=LE$4),IF(OR(AND(DAY(LOOKUP($F21,TenantNames,TenantStartDates))&gt;28,DAY(EOMONTH(LE$4,0))=28,DAY(LE$4)=28),AND(DAY(LOOKUP($F21,TenantNames,TenantStartDates))&gt;30,DAY(EOMONTH(LE$4,0))=30,DAY(LE$4)=30),DAY(LOOKUP($F21,TenantNames,TenantStartDates))=DAY(LE$4)),IF((LOOKUP($F21,TenantNames,TenantEndDates)-LE$4)&lt;=31,LOOKUP($F21,TenantNames,TenantTotalRevenues)-SUM($JA21:LD21),LOOKUP($F21,TenantNames,TenantMonthlyRents)),IF(AND((SUMIF($G$4:AHB$4,"&lt;"&amp;LE$4,$G21:AHB21))&gt;SUMIFS(TransactionAmounts,TenantSources,$F21,'Filtered Data'!$C$2:$C23,"&lt;"&amp;LE$4),LE$4&lt;TODAY()),"Late","Occupied")),)))</f>
        <v/>
      </c>
      <c r="LF21" s="33" t="str">
        <f>IF(ISBLANK($F21),,IF(TODAY()=LF$4,"Today",IF(AND(LOOKUP($F21,TenantNames,TenantStartDates)&lt;=LF$4,LOOKUP($F21,TenantNames,TenantEndDates)&gt;=LF$4),IF(OR(AND(DAY(LOOKUP($F21,TenantNames,TenantStartDates))&gt;28,DAY(EOMONTH(LF$4,0))=28,DAY(LF$4)=28),AND(DAY(LOOKUP($F21,TenantNames,TenantStartDates))&gt;30,DAY(EOMONTH(LF$4,0))=30,DAY(LF$4)=30),DAY(LOOKUP($F21,TenantNames,TenantStartDates))=DAY(LF$4)),IF((LOOKUP($F21,TenantNames,TenantEndDates)-LF$4)&lt;=31,LOOKUP($F21,TenantNames,TenantTotalRevenues)-SUM($JA21:LE21),LOOKUP($F21,TenantNames,TenantMonthlyRents)),IF(AND((SUMIF($G$4:AHB$4,"&lt;"&amp;LF$4,$G21:AHB21))&gt;SUMIFS(TransactionAmounts,TenantSources,$F21,'Filtered Data'!$C$2:$C23,"&lt;"&amp;LF$4),LF$4&lt;TODAY()),"Late","Occupied")),)))</f>
        <v/>
      </c>
      <c r="LG21" s="33" t="str">
        <f>IF(ISBLANK($F21),,IF(TODAY()=LG$4,"Today",IF(AND(LOOKUP($F21,TenantNames,TenantStartDates)&lt;=LG$4,LOOKUP($F21,TenantNames,TenantEndDates)&gt;=LG$4),IF(OR(AND(DAY(LOOKUP($F21,TenantNames,TenantStartDates))&gt;28,DAY(EOMONTH(LG$4,0))=28,DAY(LG$4)=28),AND(DAY(LOOKUP($F21,TenantNames,TenantStartDates))&gt;30,DAY(EOMONTH(LG$4,0))=30,DAY(LG$4)=30),DAY(LOOKUP($F21,TenantNames,TenantStartDates))=DAY(LG$4)),IF((LOOKUP($F21,TenantNames,TenantEndDates)-LG$4)&lt;=31,LOOKUP($F21,TenantNames,TenantTotalRevenues)-SUM($JA21:LF21),LOOKUP($F21,TenantNames,TenantMonthlyRents)),IF(AND((SUMIF($G$4:AHB$4,"&lt;"&amp;LG$4,$G21:AHB21))&gt;SUMIFS(TransactionAmounts,TenantSources,$F21,'Filtered Data'!$C$2:$C23,"&lt;"&amp;LG$4),LG$4&lt;TODAY()),"Late","Occupied")),)))</f>
        <v/>
      </c>
      <c r="LH21" s="33" t="str">
        <f>IF(ISBLANK($F21),,IF(TODAY()=LH$4,"Today",IF(AND(LOOKUP($F21,TenantNames,TenantStartDates)&lt;=LH$4,LOOKUP($F21,TenantNames,TenantEndDates)&gt;=LH$4),IF(OR(AND(DAY(LOOKUP($F21,TenantNames,TenantStartDates))&gt;28,DAY(EOMONTH(LH$4,0))=28,DAY(LH$4)=28),AND(DAY(LOOKUP($F21,TenantNames,TenantStartDates))&gt;30,DAY(EOMONTH(LH$4,0))=30,DAY(LH$4)=30),DAY(LOOKUP($F21,TenantNames,TenantStartDates))=DAY(LH$4)),IF((LOOKUP($F21,TenantNames,TenantEndDates)-LH$4)&lt;=31,LOOKUP($F21,TenantNames,TenantTotalRevenues)-SUM($JA21:LG21),LOOKUP($F21,TenantNames,TenantMonthlyRents)),IF(AND((SUMIF($G$4:AHB$4,"&lt;"&amp;LH$4,$G21:AHB21))&gt;SUMIFS(TransactionAmounts,TenantSources,$F21,'Filtered Data'!$C$2:$C23,"&lt;"&amp;LH$4),LH$4&lt;TODAY()),"Late","Occupied")),)))</f>
        <v/>
      </c>
      <c r="LI21" s="33" t="str">
        <f>IF(ISBLANK($F21),,IF(TODAY()=LI$4,"Today",IF(AND(LOOKUP($F21,TenantNames,TenantStartDates)&lt;=LI$4,LOOKUP($F21,TenantNames,TenantEndDates)&gt;=LI$4),IF(OR(AND(DAY(LOOKUP($F21,TenantNames,TenantStartDates))&gt;28,DAY(EOMONTH(LI$4,0))=28,DAY(LI$4)=28),AND(DAY(LOOKUP($F21,TenantNames,TenantStartDates))&gt;30,DAY(EOMONTH(LI$4,0))=30,DAY(LI$4)=30),DAY(LOOKUP($F21,TenantNames,TenantStartDates))=DAY(LI$4)),IF((LOOKUP($F21,TenantNames,TenantEndDates)-LI$4)&lt;=31,LOOKUP($F21,TenantNames,TenantTotalRevenues)-SUM($JA21:LH21),LOOKUP($F21,TenantNames,TenantMonthlyRents)),IF(AND((SUMIF($G$4:AHB$4,"&lt;"&amp;LI$4,$G21:AHB21))&gt;SUMIFS(TransactionAmounts,TenantSources,$F21,'Filtered Data'!$C$2:$C23,"&lt;"&amp;LI$4),LI$4&lt;TODAY()),"Late","Occupied")),)))</f>
        <v/>
      </c>
      <c r="LJ21" s="33" t="str">
        <f>IF(ISBLANK($F21),,IF(TODAY()=LJ$4,"Today",IF(AND(LOOKUP($F21,TenantNames,TenantStartDates)&lt;=LJ$4,LOOKUP($F21,TenantNames,TenantEndDates)&gt;=LJ$4),IF(OR(AND(DAY(LOOKUP($F21,TenantNames,TenantStartDates))&gt;28,DAY(EOMONTH(LJ$4,0))=28,DAY(LJ$4)=28),AND(DAY(LOOKUP($F21,TenantNames,TenantStartDates))&gt;30,DAY(EOMONTH(LJ$4,0))=30,DAY(LJ$4)=30),DAY(LOOKUP($F21,TenantNames,TenantStartDates))=DAY(LJ$4)),IF((LOOKUP($F21,TenantNames,TenantEndDates)-LJ$4)&lt;=31,LOOKUP($F21,TenantNames,TenantTotalRevenues)-SUM($JA21:LI21),LOOKUP($F21,TenantNames,TenantMonthlyRents)),IF(AND((SUMIF($G$4:AHB$4,"&lt;"&amp;LJ$4,$G21:AHB21))&gt;SUMIFS(TransactionAmounts,TenantSources,$F21,'Filtered Data'!$C$2:$C23,"&lt;"&amp;LJ$4),LJ$4&lt;TODAY()),"Late","Occupied")),)))</f>
        <v/>
      </c>
      <c r="LK21" s="33" t="str">
        <f>IF(ISBLANK($F21),,IF(TODAY()=LK$4,"Today",IF(AND(LOOKUP($F21,TenantNames,TenantStartDates)&lt;=LK$4,LOOKUP($F21,TenantNames,TenantEndDates)&gt;=LK$4),IF(OR(AND(DAY(LOOKUP($F21,TenantNames,TenantStartDates))&gt;28,DAY(EOMONTH(LK$4,0))=28,DAY(LK$4)=28),AND(DAY(LOOKUP($F21,TenantNames,TenantStartDates))&gt;30,DAY(EOMONTH(LK$4,0))=30,DAY(LK$4)=30),DAY(LOOKUP($F21,TenantNames,TenantStartDates))=DAY(LK$4)),IF((LOOKUP($F21,TenantNames,TenantEndDates)-LK$4)&lt;=31,LOOKUP($F21,TenantNames,TenantTotalRevenues)-SUM($JA21:LJ21),LOOKUP($F21,TenantNames,TenantMonthlyRents)),IF(AND((SUMIF($G$4:AHB$4,"&lt;"&amp;LK$4,$G21:AHB21))&gt;SUMIFS(TransactionAmounts,TenantSources,$F21,'Filtered Data'!$C$2:$C23,"&lt;"&amp;LK$4),LK$4&lt;TODAY()),"Late","Occupied")),)))</f>
        <v/>
      </c>
      <c r="LL21" s="33" t="str">
        <f>IF(ISBLANK($F21),,IF(TODAY()=LL$4,"Today",IF(AND(LOOKUP($F21,TenantNames,TenantStartDates)&lt;=LL$4,LOOKUP($F21,TenantNames,TenantEndDates)&gt;=LL$4),IF(OR(AND(DAY(LOOKUP($F21,TenantNames,TenantStartDates))&gt;28,DAY(EOMONTH(LL$4,0))=28,DAY(LL$4)=28),AND(DAY(LOOKUP($F21,TenantNames,TenantStartDates))&gt;30,DAY(EOMONTH(LL$4,0))=30,DAY(LL$4)=30),DAY(LOOKUP($F21,TenantNames,TenantStartDates))=DAY(LL$4)),IF((LOOKUP($F21,TenantNames,TenantEndDates)-LL$4)&lt;=31,LOOKUP($F21,TenantNames,TenantTotalRevenues)-SUM($JA21:LK21),LOOKUP($F21,TenantNames,TenantMonthlyRents)),IF(AND((SUMIF($G$4:AHB$4,"&lt;"&amp;LL$4,$G21:AHB21))&gt;SUMIFS(TransactionAmounts,TenantSources,$F21,'Filtered Data'!$C$2:$C23,"&lt;"&amp;LL$4),LL$4&lt;TODAY()),"Late","Occupied")),)))</f>
        <v/>
      </c>
      <c r="LM21" s="33" t="str">
        <f>IF(ISBLANK($F21),,IF(TODAY()=LM$4,"Today",IF(AND(LOOKUP($F21,TenantNames,TenantStartDates)&lt;=LM$4,LOOKUP($F21,TenantNames,TenantEndDates)&gt;=LM$4),IF(OR(AND(DAY(LOOKUP($F21,TenantNames,TenantStartDates))&gt;28,DAY(EOMONTH(LM$4,0))=28,DAY(LM$4)=28),AND(DAY(LOOKUP($F21,TenantNames,TenantStartDates))&gt;30,DAY(EOMONTH(LM$4,0))=30,DAY(LM$4)=30),DAY(LOOKUP($F21,TenantNames,TenantStartDates))=DAY(LM$4)),IF((LOOKUP($F21,TenantNames,TenantEndDates)-LM$4)&lt;=31,LOOKUP($F21,TenantNames,TenantTotalRevenues)-SUM($JA21:LL21),LOOKUP($F21,TenantNames,TenantMonthlyRents)),IF(AND((SUMIF($G$4:AHB$4,"&lt;"&amp;LM$4,$G21:AHB21))&gt;SUMIFS(TransactionAmounts,TenantSources,$F21,'Filtered Data'!$C$2:$C23,"&lt;"&amp;LM$4),LM$4&lt;TODAY()),"Late","Occupied")),)))</f>
        <v/>
      </c>
      <c r="LN21" s="33" t="str">
        <f>IF(ISBLANK($F21),,IF(TODAY()=LN$4,"Today",IF(AND(LOOKUP($F21,TenantNames,TenantStartDates)&lt;=LN$4,LOOKUP($F21,TenantNames,TenantEndDates)&gt;=LN$4),IF(OR(AND(DAY(LOOKUP($F21,TenantNames,TenantStartDates))&gt;28,DAY(EOMONTH(LN$4,0))=28,DAY(LN$4)=28),AND(DAY(LOOKUP($F21,TenantNames,TenantStartDates))&gt;30,DAY(EOMONTH(LN$4,0))=30,DAY(LN$4)=30),DAY(LOOKUP($F21,TenantNames,TenantStartDates))=DAY(LN$4)),IF((LOOKUP($F21,TenantNames,TenantEndDates)-LN$4)&lt;=31,LOOKUP($F21,TenantNames,TenantTotalRevenues)-SUM($JA21:LM21),LOOKUP($F21,TenantNames,TenantMonthlyRents)),IF(AND((SUMIF($G$4:AHB$4,"&lt;"&amp;LN$4,$G21:AHB21))&gt;SUMIFS(TransactionAmounts,TenantSources,$F21,'Filtered Data'!$C$2:$C23,"&lt;"&amp;LN$4),LN$4&lt;TODAY()),"Late","Occupied")),)))</f>
        <v/>
      </c>
      <c r="LO21" s="33" t="str">
        <f>IF(ISBLANK($F21),,IF(TODAY()=LO$4,"Today",IF(AND(LOOKUP($F21,TenantNames,TenantStartDates)&lt;=LO$4,LOOKUP($F21,TenantNames,TenantEndDates)&gt;=LO$4),IF(OR(AND(DAY(LOOKUP($F21,TenantNames,TenantStartDates))&gt;28,DAY(EOMONTH(LO$4,0))=28,DAY(LO$4)=28),AND(DAY(LOOKUP($F21,TenantNames,TenantStartDates))&gt;30,DAY(EOMONTH(LO$4,0))=30,DAY(LO$4)=30),DAY(LOOKUP($F21,TenantNames,TenantStartDates))=DAY(LO$4)),IF((LOOKUP($F21,TenantNames,TenantEndDates)-LO$4)&lt;=31,LOOKUP($F21,TenantNames,TenantTotalRevenues)-SUM($JA21:LN21),LOOKUP($F21,TenantNames,TenantMonthlyRents)),IF(AND((SUMIF($G$4:AHB$4,"&lt;"&amp;LO$4,$G21:AHB21))&gt;SUMIFS(TransactionAmounts,TenantSources,$F21,'Filtered Data'!$C$2:$C23,"&lt;"&amp;LO$4),LO$4&lt;TODAY()),"Late","Occupied")),)))</f>
        <v/>
      </c>
      <c r="LP21" s="33" t="str">
        <f>IF(ISBLANK($F21),,IF(TODAY()=LP$4,"Today",IF(AND(LOOKUP($F21,TenantNames,TenantStartDates)&lt;=LP$4,LOOKUP($F21,TenantNames,TenantEndDates)&gt;=LP$4),IF(OR(AND(DAY(LOOKUP($F21,TenantNames,TenantStartDates))&gt;28,DAY(EOMONTH(LP$4,0))=28,DAY(LP$4)=28),AND(DAY(LOOKUP($F21,TenantNames,TenantStartDates))&gt;30,DAY(EOMONTH(LP$4,0))=30,DAY(LP$4)=30),DAY(LOOKUP($F21,TenantNames,TenantStartDates))=DAY(LP$4)),IF((LOOKUP($F21,TenantNames,TenantEndDates)-LP$4)&lt;=31,LOOKUP($F21,TenantNames,TenantTotalRevenues)-SUM($JA21:LO21),LOOKUP($F21,TenantNames,TenantMonthlyRents)),IF(AND((SUMIF($G$4:AHB$4,"&lt;"&amp;LP$4,$G21:AHB21))&gt;SUMIFS(TransactionAmounts,TenantSources,$F21,'Filtered Data'!$C$2:$C23,"&lt;"&amp;LP$4),LP$4&lt;TODAY()),"Late","Occupied")),)))</f>
        <v/>
      </c>
      <c r="LQ21" s="33" t="str">
        <f>IF(ISBLANK($F21),,IF(TODAY()=LQ$4,"Today",IF(AND(LOOKUP($F21,TenantNames,TenantStartDates)&lt;=LQ$4,LOOKUP($F21,TenantNames,TenantEndDates)&gt;=LQ$4),IF(OR(AND(DAY(LOOKUP($F21,TenantNames,TenantStartDates))&gt;28,DAY(EOMONTH(LQ$4,0))=28,DAY(LQ$4)=28),AND(DAY(LOOKUP($F21,TenantNames,TenantStartDates))&gt;30,DAY(EOMONTH(LQ$4,0))=30,DAY(LQ$4)=30),DAY(LOOKUP($F21,TenantNames,TenantStartDates))=DAY(LQ$4)),IF((LOOKUP($F21,TenantNames,TenantEndDates)-LQ$4)&lt;=31,LOOKUP($F21,TenantNames,TenantTotalRevenues)-SUM($JA21:LP21),LOOKUP($F21,TenantNames,TenantMonthlyRents)),IF(AND((SUMIF($G$4:AHB$4,"&lt;"&amp;LQ$4,$G21:AHB21))&gt;SUMIFS(TransactionAmounts,TenantSources,$F21,'Filtered Data'!$C$2:$C23,"&lt;"&amp;LQ$4),LQ$4&lt;TODAY()),"Late","Occupied")),)))</f>
        <v/>
      </c>
      <c r="LR21" s="33" t="str">
        <f>IF(ISBLANK($F21),,IF(TODAY()=LR$4,"Today",IF(AND(LOOKUP($F21,TenantNames,TenantStartDates)&lt;=LR$4,LOOKUP($F21,TenantNames,TenantEndDates)&gt;=LR$4),IF(OR(AND(DAY(LOOKUP($F21,TenantNames,TenantStartDates))&gt;28,DAY(EOMONTH(LR$4,0))=28,DAY(LR$4)=28),AND(DAY(LOOKUP($F21,TenantNames,TenantStartDates))&gt;30,DAY(EOMONTH(LR$4,0))=30,DAY(LR$4)=30),DAY(LOOKUP($F21,TenantNames,TenantStartDates))=DAY(LR$4)),IF((LOOKUP($F21,TenantNames,TenantEndDates)-LR$4)&lt;=31,LOOKUP($F21,TenantNames,TenantTotalRevenues)-SUM($JA21:LQ21),LOOKUP($F21,TenantNames,TenantMonthlyRents)),IF(AND((SUMIF($G$4:AHB$4,"&lt;"&amp;LR$4,$G21:AHB21))&gt;SUMIFS(TransactionAmounts,TenantSources,$F21,'Filtered Data'!$C$2:$C23,"&lt;"&amp;LR$4),LR$4&lt;TODAY()),"Late","Occupied")),)))</f>
        <v/>
      </c>
      <c r="LS21" s="33" t="str">
        <f>IF(ISBLANK($F21),,IF(TODAY()=LS$4,"Today",IF(AND(LOOKUP($F21,TenantNames,TenantStartDates)&lt;=LS$4,LOOKUP($F21,TenantNames,TenantEndDates)&gt;=LS$4),IF(OR(AND(DAY(LOOKUP($F21,TenantNames,TenantStartDates))&gt;28,DAY(EOMONTH(LS$4,0))=28,DAY(LS$4)=28),AND(DAY(LOOKUP($F21,TenantNames,TenantStartDates))&gt;30,DAY(EOMONTH(LS$4,0))=30,DAY(LS$4)=30),DAY(LOOKUP($F21,TenantNames,TenantStartDates))=DAY(LS$4)),IF((LOOKUP($F21,TenantNames,TenantEndDates)-LS$4)&lt;=31,LOOKUP($F21,TenantNames,TenantTotalRevenues)-SUM($JA21:LR21),LOOKUP($F21,TenantNames,TenantMonthlyRents)),IF(AND((SUMIF($G$4:AHB$4,"&lt;"&amp;LS$4,$G21:AHB21))&gt;SUMIFS(TransactionAmounts,TenantSources,$F21,'Filtered Data'!$C$2:$C23,"&lt;"&amp;LS$4),LS$4&lt;TODAY()),"Late","Occupied")),)))</f>
        <v/>
      </c>
      <c r="LT21" s="33" t="str">
        <f>IF(ISBLANK($F21),,IF(TODAY()=LT$4,"Today",IF(AND(LOOKUP($F21,TenantNames,TenantStartDates)&lt;=LT$4,LOOKUP($F21,TenantNames,TenantEndDates)&gt;=LT$4),IF(OR(AND(DAY(LOOKUP($F21,TenantNames,TenantStartDates))&gt;28,DAY(EOMONTH(LT$4,0))=28,DAY(LT$4)=28),AND(DAY(LOOKUP($F21,TenantNames,TenantStartDates))&gt;30,DAY(EOMONTH(LT$4,0))=30,DAY(LT$4)=30),DAY(LOOKUP($F21,TenantNames,TenantStartDates))=DAY(LT$4)),IF((LOOKUP($F21,TenantNames,TenantEndDates)-LT$4)&lt;=31,LOOKUP($F21,TenantNames,TenantTotalRevenues)-SUM($JA21:LS21),LOOKUP($F21,TenantNames,TenantMonthlyRents)),IF(AND((SUMIF($G$4:AHB$4,"&lt;"&amp;LT$4,$G21:AHB21))&gt;SUMIFS(TransactionAmounts,TenantSources,$F21,'Filtered Data'!$C$2:$C23,"&lt;"&amp;LT$4),LT$4&lt;TODAY()),"Late","Occupied")),)))</f>
        <v/>
      </c>
      <c r="LU21" s="33" t="str">
        <f>IF(ISBLANK($F21),,IF(TODAY()=LU$4,"Today",IF(AND(LOOKUP($F21,TenantNames,TenantStartDates)&lt;=LU$4,LOOKUP($F21,TenantNames,TenantEndDates)&gt;=LU$4),IF(OR(AND(DAY(LOOKUP($F21,TenantNames,TenantStartDates))&gt;28,DAY(EOMONTH(LU$4,0))=28,DAY(LU$4)=28),AND(DAY(LOOKUP($F21,TenantNames,TenantStartDates))&gt;30,DAY(EOMONTH(LU$4,0))=30,DAY(LU$4)=30),DAY(LOOKUP($F21,TenantNames,TenantStartDates))=DAY(LU$4)),IF((LOOKUP($F21,TenantNames,TenantEndDates)-LU$4)&lt;=31,LOOKUP($F21,TenantNames,TenantTotalRevenues)-SUM($JA21:LT21),LOOKUP($F21,TenantNames,TenantMonthlyRents)),IF(AND((SUMIF($G$4:AHB$4,"&lt;"&amp;LU$4,$G21:AHB21))&gt;SUMIFS(TransactionAmounts,TenantSources,$F21,'Filtered Data'!$C$2:$C23,"&lt;"&amp;LU$4),LU$4&lt;TODAY()),"Late","Occupied")),)))</f>
        <v/>
      </c>
      <c r="LV21" s="33" t="str">
        <f>IF(ISBLANK($F21),,IF(TODAY()=LV$4,"Today",IF(AND(LOOKUP($F21,TenantNames,TenantStartDates)&lt;=LV$4,LOOKUP($F21,TenantNames,TenantEndDates)&gt;=LV$4),IF(OR(AND(DAY(LOOKUP($F21,TenantNames,TenantStartDates))&gt;28,DAY(EOMONTH(LV$4,0))=28,DAY(LV$4)=28),AND(DAY(LOOKUP($F21,TenantNames,TenantStartDates))&gt;30,DAY(EOMONTH(LV$4,0))=30,DAY(LV$4)=30),DAY(LOOKUP($F21,TenantNames,TenantStartDates))=DAY(LV$4)),IF((LOOKUP($F21,TenantNames,TenantEndDates)-LV$4)&lt;=31,LOOKUP($F21,TenantNames,TenantTotalRevenues)-SUM($JA21:LU21),LOOKUP($F21,TenantNames,TenantMonthlyRents)),IF(AND((SUMIF($G$4:AHB$4,"&lt;"&amp;LV$4,$G21:AHB21))&gt;SUMIFS(TransactionAmounts,TenantSources,$F21,'Filtered Data'!$C$2:$C23,"&lt;"&amp;LV$4),LV$4&lt;TODAY()),"Late","Occupied")),)))</f>
        <v/>
      </c>
      <c r="LW21" s="33" t="str">
        <f>IF(ISBLANK($F21),,IF(TODAY()=LW$4,"Today",IF(AND(LOOKUP($F21,TenantNames,TenantStartDates)&lt;=LW$4,LOOKUP($F21,TenantNames,TenantEndDates)&gt;=LW$4),IF(OR(AND(DAY(LOOKUP($F21,TenantNames,TenantStartDates))&gt;28,DAY(EOMONTH(LW$4,0))=28,DAY(LW$4)=28),AND(DAY(LOOKUP($F21,TenantNames,TenantStartDates))&gt;30,DAY(EOMONTH(LW$4,0))=30,DAY(LW$4)=30),DAY(LOOKUP($F21,TenantNames,TenantStartDates))=DAY(LW$4)),IF((LOOKUP($F21,TenantNames,TenantEndDates)-LW$4)&lt;=31,LOOKUP($F21,TenantNames,TenantTotalRevenues)-SUM($JA21:LV21),LOOKUP($F21,TenantNames,TenantMonthlyRents)),IF(AND((SUMIF($G$4:AHB$4,"&lt;"&amp;LW$4,$G21:AHB21))&gt;SUMIFS(TransactionAmounts,TenantSources,$F21,'Filtered Data'!$C$2:$C23,"&lt;"&amp;LW$4),LW$4&lt;TODAY()),"Late","Occupied")),)))</f>
        <v/>
      </c>
      <c r="LX21" s="33" t="str">
        <f>IF(ISBLANK($F21),,IF(TODAY()=LX$4,"Today",IF(AND(LOOKUP($F21,TenantNames,TenantStartDates)&lt;=LX$4,LOOKUP($F21,TenantNames,TenantEndDates)&gt;=LX$4),IF(OR(AND(DAY(LOOKUP($F21,TenantNames,TenantStartDates))&gt;28,DAY(EOMONTH(LX$4,0))=28,DAY(LX$4)=28),AND(DAY(LOOKUP($F21,TenantNames,TenantStartDates))&gt;30,DAY(EOMONTH(LX$4,0))=30,DAY(LX$4)=30),DAY(LOOKUP($F21,TenantNames,TenantStartDates))=DAY(LX$4)),IF((LOOKUP($F21,TenantNames,TenantEndDates)-LX$4)&lt;=31,LOOKUP($F21,TenantNames,TenantTotalRevenues)-SUM($JA21:LW21),LOOKUP($F21,TenantNames,TenantMonthlyRents)),IF(AND((SUMIF($G$4:AHB$4,"&lt;"&amp;LX$4,$G21:AHB21))&gt;SUMIFS(TransactionAmounts,TenantSources,$F21,'Filtered Data'!$C$2:$C23,"&lt;"&amp;LX$4),LX$4&lt;TODAY()),"Late","Occupied")),)))</f>
        <v/>
      </c>
      <c r="LY21" s="33" t="str">
        <f>IF(ISBLANK($F21),,IF(TODAY()=LY$4,"Today",IF(AND(LOOKUP($F21,TenantNames,TenantStartDates)&lt;=LY$4,LOOKUP($F21,TenantNames,TenantEndDates)&gt;=LY$4),IF(OR(AND(DAY(LOOKUP($F21,TenantNames,TenantStartDates))&gt;28,DAY(EOMONTH(LY$4,0))=28,DAY(LY$4)=28),AND(DAY(LOOKUP($F21,TenantNames,TenantStartDates))&gt;30,DAY(EOMONTH(LY$4,0))=30,DAY(LY$4)=30),DAY(LOOKUP($F21,TenantNames,TenantStartDates))=DAY(LY$4)),IF((LOOKUP($F21,TenantNames,TenantEndDates)-LY$4)&lt;=31,LOOKUP($F21,TenantNames,TenantTotalRevenues)-SUM($JA21:LX21),LOOKUP($F21,TenantNames,TenantMonthlyRents)),IF(AND((SUMIF($G$4:AHB$4,"&lt;"&amp;LY$4,$G21:AHB21))&gt;SUMIFS(TransactionAmounts,TenantSources,$F21,'Filtered Data'!$C$2:$C23,"&lt;"&amp;LY$4),LY$4&lt;TODAY()),"Late","Occupied")),)))</f>
        <v/>
      </c>
      <c r="LZ21" s="33" t="str">
        <f>IF(ISBLANK($F21),,IF(TODAY()=LZ$4,"Today",IF(AND(LOOKUP($F21,TenantNames,TenantStartDates)&lt;=LZ$4,LOOKUP($F21,TenantNames,TenantEndDates)&gt;=LZ$4),IF(OR(AND(DAY(LOOKUP($F21,TenantNames,TenantStartDates))&gt;28,DAY(EOMONTH(LZ$4,0))=28,DAY(LZ$4)=28),AND(DAY(LOOKUP($F21,TenantNames,TenantStartDates))&gt;30,DAY(EOMONTH(LZ$4,0))=30,DAY(LZ$4)=30),DAY(LOOKUP($F21,TenantNames,TenantStartDates))=DAY(LZ$4)),IF((LOOKUP($F21,TenantNames,TenantEndDates)-LZ$4)&lt;=31,LOOKUP($F21,TenantNames,TenantTotalRevenues)-SUM($JA21:LY21),LOOKUP($F21,TenantNames,TenantMonthlyRents)),IF(AND((SUMIF($G$4:AHB$4,"&lt;"&amp;LZ$4,$G21:AHB21))&gt;SUMIFS(TransactionAmounts,TenantSources,$F21,'Filtered Data'!$C$2:$C23,"&lt;"&amp;LZ$4),LZ$4&lt;TODAY()),"Late","Occupied")),)))</f>
        <v/>
      </c>
      <c r="MA21" s="33" t="str">
        <f>IF(ISBLANK($F21),,IF(TODAY()=MA$4,"Today",IF(AND(LOOKUP($F21,TenantNames,TenantStartDates)&lt;=MA$4,LOOKUP($F21,TenantNames,TenantEndDates)&gt;=MA$4),IF(OR(AND(DAY(LOOKUP($F21,TenantNames,TenantStartDates))&gt;28,DAY(EOMONTH(MA$4,0))=28,DAY(MA$4)=28),AND(DAY(LOOKUP($F21,TenantNames,TenantStartDates))&gt;30,DAY(EOMONTH(MA$4,0))=30,DAY(MA$4)=30),DAY(LOOKUP($F21,TenantNames,TenantStartDates))=DAY(MA$4)),IF((LOOKUP($F21,TenantNames,TenantEndDates)-MA$4)&lt;=31,LOOKUP($F21,TenantNames,TenantTotalRevenues)-SUM($JA21:LZ21),LOOKUP($F21,TenantNames,TenantMonthlyRents)),IF(AND((SUMIF($G$4:AHB$4,"&lt;"&amp;MA$4,$G21:AHB21))&gt;SUMIFS(TransactionAmounts,TenantSources,$F21,'Filtered Data'!$C$2:$C23,"&lt;"&amp;MA$4),MA$4&lt;TODAY()),"Late","Occupied")),)))</f>
        <v/>
      </c>
      <c r="MB21" s="33" t="str">
        <f>IF(ISBLANK($F21),,IF(TODAY()=MB$4,"Today",IF(AND(LOOKUP($F21,TenantNames,TenantStartDates)&lt;=MB$4,LOOKUP($F21,TenantNames,TenantEndDates)&gt;=MB$4),IF(OR(AND(DAY(LOOKUP($F21,TenantNames,TenantStartDates))&gt;28,DAY(EOMONTH(MB$4,0))=28,DAY(MB$4)=28),AND(DAY(LOOKUP($F21,TenantNames,TenantStartDates))&gt;30,DAY(EOMONTH(MB$4,0))=30,DAY(MB$4)=30),DAY(LOOKUP($F21,TenantNames,TenantStartDates))=DAY(MB$4)),IF((LOOKUP($F21,TenantNames,TenantEndDates)-MB$4)&lt;=31,LOOKUP($F21,TenantNames,TenantTotalRevenues)-SUM($JA21:MA21),LOOKUP($F21,TenantNames,TenantMonthlyRents)),IF(AND((SUMIF($G$4:AHB$4,"&lt;"&amp;MB$4,$G21:AHB21))&gt;SUMIFS(TransactionAmounts,TenantSources,$F21,'Filtered Data'!$C$2:$C23,"&lt;"&amp;MB$4),MB$4&lt;TODAY()),"Late","Occupied")),)))</f>
        <v/>
      </c>
      <c r="MC21" s="33" t="str">
        <f>IF(ISBLANK($F21),,IF(TODAY()=MC$4,"Today",IF(AND(LOOKUP($F21,TenantNames,TenantStartDates)&lt;=MC$4,LOOKUP($F21,TenantNames,TenantEndDates)&gt;=MC$4),IF(OR(AND(DAY(LOOKUP($F21,TenantNames,TenantStartDates))&gt;28,DAY(EOMONTH(MC$4,0))=28,DAY(MC$4)=28),AND(DAY(LOOKUP($F21,TenantNames,TenantStartDates))&gt;30,DAY(EOMONTH(MC$4,0))=30,DAY(MC$4)=30),DAY(LOOKUP($F21,TenantNames,TenantStartDates))=DAY(MC$4)),IF((LOOKUP($F21,TenantNames,TenantEndDates)-MC$4)&lt;=31,LOOKUP($F21,TenantNames,TenantTotalRevenues)-SUM($JA21:MB21),LOOKUP($F21,TenantNames,TenantMonthlyRents)),IF(AND((SUMIF($G$4:AHB$4,"&lt;"&amp;MC$4,$G21:AHB21))&gt;SUMIFS(TransactionAmounts,TenantSources,$F21,'Filtered Data'!$C$2:$C23,"&lt;"&amp;MC$4),MC$4&lt;TODAY()),"Late","Occupied")),)))</f>
        <v/>
      </c>
      <c r="MD21" s="33" t="str">
        <f>IF(ISBLANK($F21),,IF(TODAY()=MD$4,"Today",IF(AND(LOOKUP($F21,TenantNames,TenantStartDates)&lt;=MD$4,LOOKUP($F21,TenantNames,TenantEndDates)&gt;=MD$4),IF(OR(AND(DAY(LOOKUP($F21,TenantNames,TenantStartDates))&gt;28,DAY(EOMONTH(MD$4,0))=28,DAY(MD$4)=28),AND(DAY(LOOKUP($F21,TenantNames,TenantStartDates))&gt;30,DAY(EOMONTH(MD$4,0))=30,DAY(MD$4)=30),DAY(LOOKUP($F21,TenantNames,TenantStartDates))=DAY(MD$4)),IF((LOOKUP($F21,TenantNames,TenantEndDates)-MD$4)&lt;=31,LOOKUP($F21,TenantNames,TenantTotalRevenues)-SUM($JA21:MC21),LOOKUP($F21,TenantNames,TenantMonthlyRents)),IF(AND((SUMIF($G$4:AHB$4,"&lt;"&amp;MD$4,$G21:AHB21))&gt;SUMIFS(TransactionAmounts,TenantSources,$F21,'Filtered Data'!$C$2:$C23,"&lt;"&amp;MD$4),MD$4&lt;TODAY()),"Late","Occupied")),)))</f>
        <v/>
      </c>
      <c r="ME21" s="33" t="str">
        <f>IF(ISBLANK($F21),,IF(TODAY()=ME$4,"Today",IF(AND(LOOKUP($F21,TenantNames,TenantStartDates)&lt;=ME$4,LOOKUP($F21,TenantNames,TenantEndDates)&gt;=ME$4),IF(OR(AND(DAY(LOOKUP($F21,TenantNames,TenantStartDates))&gt;28,DAY(EOMONTH(ME$4,0))=28,DAY(ME$4)=28),AND(DAY(LOOKUP($F21,TenantNames,TenantStartDates))&gt;30,DAY(EOMONTH(ME$4,0))=30,DAY(ME$4)=30),DAY(LOOKUP($F21,TenantNames,TenantStartDates))=DAY(ME$4)),IF((LOOKUP($F21,TenantNames,TenantEndDates)-ME$4)&lt;=31,LOOKUP($F21,TenantNames,TenantTotalRevenues)-SUM($JA21:MD21),LOOKUP($F21,TenantNames,TenantMonthlyRents)),IF(AND((SUMIF($G$4:AHB$4,"&lt;"&amp;ME$4,$G21:AHB21))&gt;SUMIFS(TransactionAmounts,TenantSources,$F21,'Filtered Data'!$C$2:$C23,"&lt;"&amp;ME$4),ME$4&lt;TODAY()),"Late","Occupied")),)))</f>
        <v/>
      </c>
      <c r="MF21" s="33" t="str">
        <f>IF(ISBLANK($F21),,IF(TODAY()=MF$4,"Today",IF(AND(LOOKUP($F21,TenantNames,TenantStartDates)&lt;=MF$4,LOOKUP($F21,TenantNames,TenantEndDates)&gt;=MF$4),IF(OR(AND(DAY(LOOKUP($F21,TenantNames,TenantStartDates))&gt;28,DAY(EOMONTH(MF$4,0))=28,DAY(MF$4)=28),AND(DAY(LOOKUP($F21,TenantNames,TenantStartDates))&gt;30,DAY(EOMONTH(MF$4,0))=30,DAY(MF$4)=30),DAY(LOOKUP($F21,TenantNames,TenantStartDates))=DAY(MF$4)),IF((LOOKUP($F21,TenantNames,TenantEndDates)-MF$4)&lt;=31,LOOKUP($F21,TenantNames,TenantTotalRevenues)-SUM($JA21:ME21),LOOKUP($F21,TenantNames,TenantMonthlyRents)),IF(AND((SUMIF($G$4:AHB$4,"&lt;"&amp;MF$4,$G21:AHB21))&gt;SUMIFS(TransactionAmounts,TenantSources,$F21,'Filtered Data'!$C$2:$C23,"&lt;"&amp;MF$4),MF$4&lt;TODAY()),"Late","Occupied")),)))</f>
        <v/>
      </c>
      <c r="MG21" s="33" t="str">
        <f>IF(ISBLANK($F21),,IF(TODAY()=MG$4,"Today",IF(AND(LOOKUP($F21,TenantNames,TenantStartDates)&lt;=MG$4,LOOKUP($F21,TenantNames,TenantEndDates)&gt;=MG$4),IF(OR(AND(DAY(LOOKUP($F21,TenantNames,TenantStartDates))&gt;28,DAY(EOMONTH(MG$4,0))=28,DAY(MG$4)=28),AND(DAY(LOOKUP($F21,TenantNames,TenantStartDates))&gt;30,DAY(EOMONTH(MG$4,0))=30,DAY(MG$4)=30),DAY(LOOKUP($F21,TenantNames,TenantStartDates))=DAY(MG$4)),IF((LOOKUP($F21,TenantNames,TenantEndDates)-MG$4)&lt;=31,LOOKUP($F21,TenantNames,TenantTotalRevenues)-SUM($JA21:MF21),LOOKUP($F21,TenantNames,TenantMonthlyRents)),IF(AND((SUMIF($G$4:AHB$4,"&lt;"&amp;MG$4,$G21:AHB21))&gt;SUMIFS(TransactionAmounts,TenantSources,$F21,'Filtered Data'!$C$2:$C23,"&lt;"&amp;MG$4),MG$4&lt;TODAY()),"Late","Occupied")),)))</f>
        <v/>
      </c>
      <c r="MH21" s="33" t="str">
        <f>IF(ISBLANK($F21),,IF(TODAY()=MH$4,"Today",IF(AND(LOOKUP($F21,TenantNames,TenantStartDates)&lt;=MH$4,LOOKUP($F21,TenantNames,TenantEndDates)&gt;=MH$4),IF(OR(AND(DAY(LOOKUP($F21,TenantNames,TenantStartDates))&gt;28,DAY(EOMONTH(MH$4,0))=28,DAY(MH$4)=28),AND(DAY(LOOKUP($F21,TenantNames,TenantStartDates))&gt;30,DAY(EOMONTH(MH$4,0))=30,DAY(MH$4)=30),DAY(LOOKUP($F21,TenantNames,TenantStartDates))=DAY(MH$4)),IF((LOOKUP($F21,TenantNames,TenantEndDates)-MH$4)&lt;=31,LOOKUP($F21,TenantNames,TenantTotalRevenues)-SUM($JA21:MG21),LOOKUP($F21,TenantNames,TenantMonthlyRents)),IF(AND((SUMIF($G$4:AHB$4,"&lt;"&amp;MH$4,$G21:AHB21))&gt;SUMIFS(TransactionAmounts,TenantSources,$F21,'Filtered Data'!$C$2:$C23,"&lt;"&amp;MH$4),MH$4&lt;TODAY()),"Late","Occupied")),)))</f>
        <v/>
      </c>
      <c r="MI21" s="33" t="str">
        <f>IF(ISBLANK($F21),,IF(TODAY()=MI$4,"Today",IF(AND(LOOKUP($F21,TenantNames,TenantStartDates)&lt;=MI$4,LOOKUP($F21,TenantNames,TenantEndDates)&gt;=MI$4),IF(OR(AND(DAY(LOOKUP($F21,TenantNames,TenantStartDates))&gt;28,DAY(EOMONTH(MI$4,0))=28,DAY(MI$4)=28),AND(DAY(LOOKUP($F21,TenantNames,TenantStartDates))&gt;30,DAY(EOMONTH(MI$4,0))=30,DAY(MI$4)=30),DAY(LOOKUP($F21,TenantNames,TenantStartDates))=DAY(MI$4)),IF((LOOKUP($F21,TenantNames,TenantEndDates)-MI$4)&lt;=31,LOOKUP($F21,TenantNames,TenantTotalRevenues)-SUM($JA21:MH21),LOOKUP($F21,TenantNames,TenantMonthlyRents)),IF(AND((SUMIF($G$4:AHB$4,"&lt;"&amp;MI$4,$G21:AHB21))&gt;SUMIFS(TransactionAmounts,TenantSources,$F21,'Filtered Data'!$C$2:$C23,"&lt;"&amp;MI$4),MI$4&lt;TODAY()),"Late","Occupied")),)))</f>
        <v/>
      </c>
      <c r="MJ21" s="33" t="str">
        <f>IF(ISBLANK($F21),,IF(TODAY()=MJ$4,"Today",IF(AND(LOOKUP($F21,TenantNames,TenantStartDates)&lt;=MJ$4,LOOKUP($F21,TenantNames,TenantEndDates)&gt;=MJ$4),IF(OR(AND(DAY(LOOKUP($F21,TenantNames,TenantStartDates))&gt;28,DAY(EOMONTH(MJ$4,0))=28,DAY(MJ$4)=28),AND(DAY(LOOKUP($F21,TenantNames,TenantStartDates))&gt;30,DAY(EOMONTH(MJ$4,0))=30,DAY(MJ$4)=30),DAY(LOOKUP($F21,TenantNames,TenantStartDates))=DAY(MJ$4)),IF((LOOKUP($F21,TenantNames,TenantEndDates)-MJ$4)&lt;=31,LOOKUP($F21,TenantNames,TenantTotalRevenues)-SUM($JA21:MI21),LOOKUP($F21,TenantNames,TenantMonthlyRents)),IF(AND((SUMIF($G$4:AHB$4,"&lt;"&amp;MJ$4,$G21:AHB21))&gt;SUMIFS(TransactionAmounts,TenantSources,$F21,'Filtered Data'!$C$2:$C23,"&lt;"&amp;MJ$4),MJ$4&lt;TODAY()),"Late","Occupied")),)))</f>
        <v/>
      </c>
      <c r="MK21" s="33" t="str">
        <f>IF(ISBLANK($F21),,IF(TODAY()=MK$4,"Today",IF(AND(LOOKUP($F21,TenantNames,TenantStartDates)&lt;=MK$4,LOOKUP($F21,TenantNames,TenantEndDates)&gt;=MK$4),IF(OR(AND(DAY(LOOKUP($F21,TenantNames,TenantStartDates))&gt;28,DAY(EOMONTH(MK$4,0))=28,DAY(MK$4)=28),AND(DAY(LOOKUP($F21,TenantNames,TenantStartDates))&gt;30,DAY(EOMONTH(MK$4,0))=30,DAY(MK$4)=30),DAY(LOOKUP($F21,TenantNames,TenantStartDates))=DAY(MK$4)),IF((LOOKUP($F21,TenantNames,TenantEndDates)-MK$4)&lt;=31,LOOKUP($F21,TenantNames,TenantTotalRevenues)-SUM($JA21:MJ21),LOOKUP($F21,TenantNames,TenantMonthlyRents)),IF(AND((SUMIF($G$4:AHB$4,"&lt;"&amp;MK$4,$G21:AHB21))&gt;SUMIFS(TransactionAmounts,TenantSources,$F21,'Filtered Data'!$C$2:$C23,"&lt;"&amp;MK$4),MK$4&lt;TODAY()),"Late","Occupied")),)))</f>
        <v/>
      </c>
      <c r="ML21" s="33" t="str">
        <f>IF(ISBLANK($F21),,IF(TODAY()=ML$4,"Today",IF(AND(LOOKUP($F21,TenantNames,TenantStartDates)&lt;=ML$4,LOOKUP($F21,TenantNames,TenantEndDates)&gt;=ML$4),IF(OR(AND(DAY(LOOKUP($F21,TenantNames,TenantStartDates))&gt;28,DAY(EOMONTH(ML$4,0))=28,DAY(ML$4)=28),AND(DAY(LOOKUP($F21,TenantNames,TenantStartDates))&gt;30,DAY(EOMONTH(ML$4,0))=30,DAY(ML$4)=30),DAY(LOOKUP($F21,TenantNames,TenantStartDates))=DAY(ML$4)),IF((LOOKUP($F21,TenantNames,TenantEndDates)-ML$4)&lt;=31,LOOKUP($F21,TenantNames,TenantTotalRevenues)-SUM($JA21:MK21),LOOKUP($F21,TenantNames,TenantMonthlyRents)),IF(AND((SUMIF($G$4:AHB$4,"&lt;"&amp;ML$4,$G21:AHB21))&gt;SUMIFS(TransactionAmounts,TenantSources,$F21,'Filtered Data'!$C$2:$C23,"&lt;"&amp;ML$4),ML$4&lt;TODAY()),"Late","Occupied")),)))</f>
        <v/>
      </c>
      <c r="MM21" s="33" t="str">
        <f>IF(ISBLANK($F21),,IF(TODAY()=MM$4,"Today",IF(AND(LOOKUP($F21,TenantNames,TenantStartDates)&lt;=MM$4,LOOKUP($F21,TenantNames,TenantEndDates)&gt;=MM$4),IF(OR(AND(DAY(LOOKUP($F21,TenantNames,TenantStartDates))&gt;28,DAY(EOMONTH(MM$4,0))=28,DAY(MM$4)=28),AND(DAY(LOOKUP($F21,TenantNames,TenantStartDates))&gt;30,DAY(EOMONTH(MM$4,0))=30,DAY(MM$4)=30),DAY(LOOKUP($F21,TenantNames,TenantStartDates))=DAY(MM$4)),IF((LOOKUP($F21,TenantNames,TenantEndDates)-MM$4)&lt;=31,LOOKUP($F21,TenantNames,TenantTotalRevenues)-SUM($JA21:ML21),LOOKUP($F21,TenantNames,TenantMonthlyRents)),IF(AND((SUMIF($G$4:AHB$4,"&lt;"&amp;MM$4,$G21:AHB21))&gt;SUMIFS(TransactionAmounts,TenantSources,$F21,'Filtered Data'!$C$2:$C23,"&lt;"&amp;MM$4),MM$4&lt;TODAY()),"Late","Occupied")),)))</f>
        <v/>
      </c>
      <c r="MN21" s="33" t="str">
        <f>IF(ISBLANK($F21),,IF(TODAY()=MN$4,"Today",IF(AND(LOOKUP($F21,TenantNames,TenantStartDates)&lt;=MN$4,LOOKUP($F21,TenantNames,TenantEndDates)&gt;=MN$4),IF(OR(AND(DAY(LOOKUP($F21,TenantNames,TenantStartDates))&gt;28,DAY(EOMONTH(MN$4,0))=28,DAY(MN$4)=28),AND(DAY(LOOKUP($F21,TenantNames,TenantStartDates))&gt;30,DAY(EOMONTH(MN$4,0))=30,DAY(MN$4)=30),DAY(LOOKUP($F21,TenantNames,TenantStartDates))=DAY(MN$4)),IF((LOOKUP($F21,TenantNames,TenantEndDates)-MN$4)&lt;=31,LOOKUP($F21,TenantNames,TenantTotalRevenues)-SUM($JA21:MM21),LOOKUP($F21,TenantNames,TenantMonthlyRents)),IF(AND((SUMIF($G$4:AHB$4,"&lt;"&amp;MN$4,$G21:AHB21))&gt;SUMIFS(TransactionAmounts,TenantSources,$F21,'Filtered Data'!$C$2:$C23,"&lt;"&amp;MN$4),MN$4&lt;TODAY()),"Late","Occupied")),)))</f>
        <v/>
      </c>
      <c r="MO21" s="33" t="str">
        <f>IF(ISBLANK($F21),,IF(TODAY()=MO$4,"Today",IF(AND(LOOKUP($F21,TenantNames,TenantStartDates)&lt;=MO$4,LOOKUP($F21,TenantNames,TenantEndDates)&gt;=MO$4),IF(OR(AND(DAY(LOOKUP($F21,TenantNames,TenantStartDates))&gt;28,DAY(EOMONTH(MO$4,0))=28,DAY(MO$4)=28),AND(DAY(LOOKUP($F21,TenantNames,TenantStartDates))&gt;30,DAY(EOMONTH(MO$4,0))=30,DAY(MO$4)=30),DAY(LOOKUP($F21,TenantNames,TenantStartDates))=DAY(MO$4)),IF((LOOKUP($F21,TenantNames,TenantEndDates)-MO$4)&lt;=31,LOOKUP($F21,TenantNames,TenantTotalRevenues)-SUM($JA21:MN21),LOOKUP($F21,TenantNames,TenantMonthlyRents)),IF(AND((SUMIF($G$4:AHB$4,"&lt;"&amp;MO$4,$G21:AHB21))&gt;SUMIFS(TransactionAmounts,TenantSources,$F21,'Filtered Data'!$C$2:$C23,"&lt;"&amp;MO$4),MO$4&lt;TODAY()),"Late","Occupied")),)))</f>
        <v/>
      </c>
      <c r="MP21" s="33" t="str">
        <f>IF(ISBLANK($F21),,IF(TODAY()=MP$4,"Today",IF(AND(LOOKUP($F21,TenantNames,TenantStartDates)&lt;=MP$4,LOOKUP($F21,TenantNames,TenantEndDates)&gt;=MP$4),IF(OR(AND(DAY(LOOKUP($F21,TenantNames,TenantStartDates))&gt;28,DAY(EOMONTH(MP$4,0))=28,DAY(MP$4)=28),AND(DAY(LOOKUP($F21,TenantNames,TenantStartDates))&gt;30,DAY(EOMONTH(MP$4,0))=30,DAY(MP$4)=30),DAY(LOOKUP($F21,TenantNames,TenantStartDates))=DAY(MP$4)),IF((LOOKUP($F21,TenantNames,TenantEndDates)-MP$4)&lt;=31,LOOKUP($F21,TenantNames,TenantTotalRevenues)-SUM($JA21:MO21),LOOKUP($F21,TenantNames,TenantMonthlyRents)),IF(AND((SUMIF($G$4:AHB$4,"&lt;"&amp;MP$4,$G21:AHB21))&gt;SUMIFS(TransactionAmounts,TenantSources,$F21,'Filtered Data'!$C$2:$C23,"&lt;"&amp;MP$4),MP$4&lt;TODAY()),"Late","Occupied")),)))</f>
        <v/>
      </c>
      <c r="MQ21" s="33" t="str">
        <f>IF(ISBLANK($F21),,IF(TODAY()=MQ$4,"Today",IF(AND(LOOKUP($F21,TenantNames,TenantStartDates)&lt;=MQ$4,LOOKUP($F21,TenantNames,TenantEndDates)&gt;=MQ$4),IF(OR(AND(DAY(LOOKUP($F21,TenantNames,TenantStartDates))&gt;28,DAY(EOMONTH(MQ$4,0))=28,DAY(MQ$4)=28),AND(DAY(LOOKUP($F21,TenantNames,TenantStartDates))&gt;30,DAY(EOMONTH(MQ$4,0))=30,DAY(MQ$4)=30),DAY(LOOKUP($F21,TenantNames,TenantStartDates))=DAY(MQ$4)),IF((LOOKUP($F21,TenantNames,TenantEndDates)-MQ$4)&lt;=31,LOOKUP($F21,TenantNames,TenantTotalRevenues)-SUM($JA21:MP21),LOOKUP($F21,TenantNames,TenantMonthlyRents)),IF(AND((SUMIF($G$4:AHB$4,"&lt;"&amp;MQ$4,$G21:AHB21))&gt;SUMIFS(TransactionAmounts,TenantSources,$F21,'Filtered Data'!$C$2:$C23,"&lt;"&amp;MQ$4),MQ$4&lt;TODAY()),"Late","Occupied")),)))</f>
        <v/>
      </c>
      <c r="MR21" s="33" t="str">
        <f>IF(ISBLANK($F21),,IF(TODAY()=MR$4,"Today",IF(AND(LOOKUP($F21,TenantNames,TenantStartDates)&lt;=MR$4,LOOKUP($F21,TenantNames,TenantEndDates)&gt;=MR$4),IF(OR(AND(DAY(LOOKUP($F21,TenantNames,TenantStartDates))&gt;28,DAY(EOMONTH(MR$4,0))=28,DAY(MR$4)=28),AND(DAY(LOOKUP($F21,TenantNames,TenantStartDates))&gt;30,DAY(EOMONTH(MR$4,0))=30,DAY(MR$4)=30),DAY(LOOKUP($F21,TenantNames,TenantStartDates))=DAY(MR$4)),IF((LOOKUP($F21,TenantNames,TenantEndDates)-MR$4)&lt;=31,LOOKUP($F21,TenantNames,TenantTotalRevenues)-SUM($JA21:MQ21),LOOKUP($F21,TenantNames,TenantMonthlyRents)),IF(AND((SUMIF($G$4:AHB$4,"&lt;"&amp;MR$4,$G21:AHB21))&gt;SUMIFS(TransactionAmounts,TenantSources,$F21,'Filtered Data'!$C$2:$C23,"&lt;"&amp;MR$4),MR$4&lt;TODAY()),"Late","Occupied")),)))</f>
        <v/>
      </c>
      <c r="MS21" s="33" t="str">
        <f>IF(ISBLANK($F21),,IF(TODAY()=MS$4,"Today",IF(AND(LOOKUP($F21,TenantNames,TenantStartDates)&lt;=MS$4,LOOKUP($F21,TenantNames,TenantEndDates)&gt;=MS$4),IF(OR(AND(DAY(LOOKUP($F21,TenantNames,TenantStartDates))&gt;28,DAY(EOMONTH(MS$4,0))=28,DAY(MS$4)=28),AND(DAY(LOOKUP($F21,TenantNames,TenantStartDates))&gt;30,DAY(EOMONTH(MS$4,0))=30,DAY(MS$4)=30),DAY(LOOKUP($F21,TenantNames,TenantStartDates))=DAY(MS$4)),IF((LOOKUP($F21,TenantNames,TenantEndDates)-MS$4)&lt;=31,LOOKUP($F21,TenantNames,TenantTotalRevenues)-SUM($JA21:MR21),LOOKUP($F21,TenantNames,TenantMonthlyRents)),IF(AND((SUMIF($G$4:AHB$4,"&lt;"&amp;MS$4,$G21:AHB21))&gt;SUMIFS(TransactionAmounts,TenantSources,$F21,'Filtered Data'!$C$2:$C23,"&lt;"&amp;MS$4),MS$4&lt;TODAY()),"Late","Occupied")),)))</f>
        <v/>
      </c>
      <c r="MT21" s="33" t="str">
        <f>IF(ISBLANK($F21),,IF(TODAY()=MT$4,"Today",IF(AND(LOOKUP($F21,TenantNames,TenantStartDates)&lt;=MT$4,LOOKUP($F21,TenantNames,TenantEndDates)&gt;=MT$4),IF(OR(AND(DAY(LOOKUP($F21,TenantNames,TenantStartDates))&gt;28,DAY(EOMONTH(MT$4,0))=28,DAY(MT$4)=28),AND(DAY(LOOKUP($F21,TenantNames,TenantStartDates))&gt;30,DAY(EOMONTH(MT$4,0))=30,DAY(MT$4)=30),DAY(LOOKUP($F21,TenantNames,TenantStartDates))=DAY(MT$4)),IF((LOOKUP($F21,TenantNames,TenantEndDates)-MT$4)&lt;=31,LOOKUP($F21,TenantNames,TenantTotalRevenues)-SUM($JA21:MS21),LOOKUP($F21,TenantNames,TenantMonthlyRents)),IF(AND((SUMIF($G$4:AHB$4,"&lt;"&amp;MT$4,$G21:AHB21))&gt;SUMIFS(TransactionAmounts,TenantSources,$F21,'Filtered Data'!$C$2:$C23,"&lt;"&amp;MT$4),MT$4&lt;TODAY()),"Late","Occupied")),)))</f>
        <v/>
      </c>
      <c r="MU21" s="33" t="str">
        <f>IF(ISBLANK($F21),,IF(TODAY()=MU$4,"Today",IF(AND(LOOKUP($F21,TenantNames,TenantStartDates)&lt;=MU$4,LOOKUP($F21,TenantNames,TenantEndDates)&gt;=MU$4),IF(OR(AND(DAY(LOOKUP($F21,TenantNames,TenantStartDates))&gt;28,DAY(EOMONTH(MU$4,0))=28,DAY(MU$4)=28),AND(DAY(LOOKUP($F21,TenantNames,TenantStartDates))&gt;30,DAY(EOMONTH(MU$4,0))=30,DAY(MU$4)=30),DAY(LOOKUP($F21,TenantNames,TenantStartDates))=DAY(MU$4)),IF((LOOKUP($F21,TenantNames,TenantEndDates)-MU$4)&lt;=31,LOOKUP($F21,TenantNames,TenantTotalRevenues)-SUM($JA21:MT21),LOOKUP($F21,TenantNames,TenantMonthlyRents)),IF(AND((SUMIF($G$4:AHB$4,"&lt;"&amp;MU$4,$G21:AHB21))&gt;SUMIFS(TransactionAmounts,TenantSources,$F21,'Filtered Data'!$C$2:$C23,"&lt;"&amp;MU$4),MU$4&lt;TODAY()),"Late","Occupied")),)))</f>
        <v/>
      </c>
      <c r="MV21" s="33" t="str">
        <f>IF(ISBLANK($F21),,IF(TODAY()=MV$4,"Today",IF(AND(LOOKUP($F21,TenantNames,TenantStartDates)&lt;=MV$4,LOOKUP($F21,TenantNames,TenantEndDates)&gt;=MV$4),IF(OR(AND(DAY(LOOKUP($F21,TenantNames,TenantStartDates))&gt;28,DAY(EOMONTH(MV$4,0))=28,DAY(MV$4)=28),AND(DAY(LOOKUP($F21,TenantNames,TenantStartDates))&gt;30,DAY(EOMONTH(MV$4,0))=30,DAY(MV$4)=30),DAY(LOOKUP($F21,TenantNames,TenantStartDates))=DAY(MV$4)),IF((LOOKUP($F21,TenantNames,TenantEndDates)-MV$4)&lt;=31,LOOKUP($F21,TenantNames,TenantTotalRevenues)-SUM($JA21:MU21),LOOKUP($F21,TenantNames,TenantMonthlyRents)),IF(AND((SUMIF($G$4:AHB$4,"&lt;"&amp;MV$4,$G21:AHB21))&gt;SUMIFS(TransactionAmounts,TenantSources,$F21,'Filtered Data'!$C$2:$C23,"&lt;"&amp;MV$4),MV$4&lt;TODAY()),"Late","Occupied")),)))</f>
        <v/>
      </c>
      <c r="MW21" s="33" t="str">
        <f>IF(ISBLANK($F21),,IF(TODAY()=MW$4,"Today",IF(AND(LOOKUP($F21,TenantNames,TenantStartDates)&lt;=MW$4,LOOKUP($F21,TenantNames,TenantEndDates)&gt;=MW$4),IF(OR(AND(DAY(LOOKUP($F21,TenantNames,TenantStartDates))&gt;28,DAY(EOMONTH(MW$4,0))=28,DAY(MW$4)=28),AND(DAY(LOOKUP($F21,TenantNames,TenantStartDates))&gt;30,DAY(EOMONTH(MW$4,0))=30,DAY(MW$4)=30),DAY(LOOKUP($F21,TenantNames,TenantStartDates))=DAY(MW$4)),IF((LOOKUP($F21,TenantNames,TenantEndDates)-MW$4)&lt;=31,LOOKUP($F21,TenantNames,TenantTotalRevenues)-SUM($JA21:MV21),LOOKUP($F21,TenantNames,TenantMonthlyRents)),IF(AND((SUMIF($G$4:AHB$4,"&lt;"&amp;MW$4,$G21:AHB21))&gt;SUMIFS(TransactionAmounts,TenantSources,$F21,'Filtered Data'!$C$2:$C23,"&lt;"&amp;MW$4),MW$4&lt;TODAY()),"Late","Occupied")),)))</f>
        <v/>
      </c>
      <c r="MX21" s="33" t="str">
        <f>IF(ISBLANK($F21),,IF(TODAY()=MX$4,"Today",IF(AND(LOOKUP($F21,TenantNames,TenantStartDates)&lt;=MX$4,LOOKUP($F21,TenantNames,TenantEndDates)&gt;=MX$4),IF(OR(AND(DAY(LOOKUP($F21,TenantNames,TenantStartDates))&gt;28,DAY(EOMONTH(MX$4,0))=28,DAY(MX$4)=28),AND(DAY(LOOKUP($F21,TenantNames,TenantStartDates))&gt;30,DAY(EOMONTH(MX$4,0))=30,DAY(MX$4)=30),DAY(LOOKUP($F21,TenantNames,TenantStartDates))=DAY(MX$4)),IF((LOOKUP($F21,TenantNames,TenantEndDates)-MX$4)&lt;=31,LOOKUP($F21,TenantNames,TenantTotalRevenues)-SUM($JA21:MW21),LOOKUP($F21,TenantNames,TenantMonthlyRents)),IF(AND((SUMIF($G$4:AHB$4,"&lt;"&amp;MX$4,$G21:AHB21))&gt;SUMIFS(TransactionAmounts,TenantSources,$F21,'Filtered Data'!$C$2:$C23,"&lt;"&amp;MX$4),MX$4&lt;TODAY()),"Late","Occupied")),)))</f>
        <v/>
      </c>
      <c r="MY21" s="33" t="str">
        <f>IF(ISBLANK($F21),,IF(TODAY()=MY$4,"Today",IF(AND(LOOKUP($F21,TenantNames,TenantStartDates)&lt;=MY$4,LOOKUP($F21,TenantNames,TenantEndDates)&gt;=MY$4),IF(OR(AND(DAY(LOOKUP($F21,TenantNames,TenantStartDates))&gt;28,DAY(EOMONTH(MY$4,0))=28,DAY(MY$4)=28),AND(DAY(LOOKUP($F21,TenantNames,TenantStartDates))&gt;30,DAY(EOMONTH(MY$4,0))=30,DAY(MY$4)=30),DAY(LOOKUP($F21,TenantNames,TenantStartDates))=DAY(MY$4)),IF((LOOKUP($F21,TenantNames,TenantEndDates)-MY$4)&lt;=31,LOOKUP($F21,TenantNames,TenantTotalRevenues)-SUM($JA21:MX21),LOOKUP($F21,TenantNames,TenantMonthlyRents)),IF(AND((SUMIF($G$4:AHB$4,"&lt;"&amp;MY$4,$G21:AHB21))&gt;SUMIFS(TransactionAmounts,TenantSources,$F21,'Filtered Data'!$C$2:$C23,"&lt;"&amp;MY$4),MY$4&lt;TODAY()),"Late","Occupied")),)))</f>
        <v/>
      </c>
      <c r="MZ21" s="33" t="str">
        <f>IF(ISBLANK($F21),,IF(TODAY()=MZ$4,"Today",IF(AND(LOOKUP($F21,TenantNames,TenantStartDates)&lt;=MZ$4,LOOKUP($F21,TenantNames,TenantEndDates)&gt;=MZ$4),IF(OR(AND(DAY(LOOKUP($F21,TenantNames,TenantStartDates))&gt;28,DAY(EOMONTH(MZ$4,0))=28,DAY(MZ$4)=28),AND(DAY(LOOKUP($F21,TenantNames,TenantStartDates))&gt;30,DAY(EOMONTH(MZ$4,0))=30,DAY(MZ$4)=30),DAY(LOOKUP($F21,TenantNames,TenantStartDates))=DAY(MZ$4)),IF((LOOKUP($F21,TenantNames,TenantEndDates)-MZ$4)&lt;=31,LOOKUP($F21,TenantNames,TenantTotalRevenues)-SUM($JA21:MY21),LOOKUP($F21,TenantNames,TenantMonthlyRents)),IF(AND((SUMIF($G$4:AHB$4,"&lt;"&amp;MZ$4,$G21:AHB21))&gt;SUMIFS(TransactionAmounts,TenantSources,$F21,'Filtered Data'!$C$2:$C23,"&lt;"&amp;MZ$4),MZ$4&lt;TODAY()),"Late","Occupied")),)))</f>
        <v/>
      </c>
      <c r="NA21" s="33" t="str">
        <f>IF(ISBLANK($F21),,IF(TODAY()=NA$4,"Today",IF(AND(LOOKUP($F21,TenantNames,TenantStartDates)&lt;=NA$4,LOOKUP($F21,TenantNames,TenantEndDates)&gt;=NA$4),IF(OR(AND(DAY(LOOKUP($F21,TenantNames,TenantStartDates))&gt;28,DAY(EOMONTH(NA$4,0))=28,DAY(NA$4)=28),AND(DAY(LOOKUP($F21,TenantNames,TenantStartDates))&gt;30,DAY(EOMONTH(NA$4,0))=30,DAY(NA$4)=30),DAY(LOOKUP($F21,TenantNames,TenantStartDates))=DAY(NA$4)),IF((LOOKUP($F21,TenantNames,TenantEndDates)-NA$4)&lt;=31,LOOKUP($F21,TenantNames,TenantTotalRevenues)-SUM($JA21:MZ21),LOOKUP($F21,TenantNames,TenantMonthlyRents)),IF(AND((SUMIF($G$4:AHB$4,"&lt;"&amp;NA$4,$G21:AHB21))&gt;SUMIFS(TransactionAmounts,TenantSources,$F21,'Filtered Data'!$C$2:$C23,"&lt;"&amp;NA$4),NA$4&lt;TODAY()),"Late","Occupied")),)))</f>
        <v/>
      </c>
      <c r="NB21" s="33" t="str">
        <f>IF(ISBLANK($F21),,IF(TODAY()=NB$4,"Today",IF(AND(LOOKUP($F21,TenantNames,TenantStartDates)&lt;=NB$4,LOOKUP($F21,TenantNames,TenantEndDates)&gt;=NB$4),IF(OR(AND(DAY(LOOKUP($F21,TenantNames,TenantStartDates))&gt;28,DAY(EOMONTH(NB$4,0))=28,DAY(NB$4)=28),AND(DAY(LOOKUP($F21,TenantNames,TenantStartDates))&gt;30,DAY(EOMONTH(NB$4,0))=30,DAY(NB$4)=30),DAY(LOOKUP($F21,TenantNames,TenantStartDates))=DAY(NB$4)),IF((LOOKUP($F21,TenantNames,TenantEndDates)-NB$4)&lt;=31,LOOKUP($F21,TenantNames,TenantTotalRevenues)-SUM($JA21:NA21),LOOKUP($F21,TenantNames,TenantMonthlyRents)),IF(AND((SUMIF($G$4:AHB$4,"&lt;"&amp;NB$4,$G21:AHB21))&gt;SUMIFS(TransactionAmounts,TenantSources,$F21,'Filtered Data'!$C$2:$C23,"&lt;"&amp;NB$4),NB$4&lt;TODAY()),"Late","Occupied")),)))</f>
        <v/>
      </c>
      <c r="NC21" s="33" t="str">
        <f>IF(ISBLANK($F21),,IF(TODAY()=NC$4,"Today",IF(AND(LOOKUP($F21,TenantNames,TenantStartDates)&lt;=NC$4,LOOKUP($F21,TenantNames,TenantEndDates)&gt;=NC$4),IF(OR(AND(DAY(LOOKUP($F21,TenantNames,TenantStartDates))&gt;28,DAY(EOMONTH(NC$4,0))=28,DAY(NC$4)=28),AND(DAY(LOOKUP($F21,TenantNames,TenantStartDates))&gt;30,DAY(EOMONTH(NC$4,0))=30,DAY(NC$4)=30),DAY(LOOKUP($F21,TenantNames,TenantStartDates))=DAY(NC$4)),IF((LOOKUP($F21,TenantNames,TenantEndDates)-NC$4)&lt;=31,LOOKUP($F21,TenantNames,TenantTotalRevenues)-SUM($JA21:NB21),LOOKUP($F21,TenantNames,TenantMonthlyRents)),IF(AND((SUMIF($G$4:AHB$4,"&lt;"&amp;NC$4,$G21:AHB21))&gt;SUMIFS(TransactionAmounts,TenantSources,$F21,'Filtered Data'!$C$2:$C23,"&lt;"&amp;NC$4),NC$4&lt;TODAY()),"Late","Occupied")),)))</f>
        <v/>
      </c>
      <c r="ND21" s="33" t="str">
        <f>IF(ISBLANK($F21),,IF(TODAY()=ND$4,"Today",IF(AND(LOOKUP($F21,TenantNames,TenantStartDates)&lt;=ND$4,LOOKUP($F21,TenantNames,TenantEndDates)&gt;=ND$4),IF(OR(AND(DAY(LOOKUP($F21,TenantNames,TenantStartDates))&gt;28,DAY(EOMONTH(ND$4,0))=28,DAY(ND$4)=28),AND(DAY(LOOKUP($F21,TenantNames,TenantStartDates))&gt;30,DAY(EOMONTH(ND$4,0))=30,DAY(ND$4)=30),DAY(LOOKUP($F21,TenantNames,TenantStartDates))=DAY(ND$4)),IF((LOOKUP($F21,TenantNames,TenantEndDates)-ND$4)&lt;=31,LOOKUP($F21,TenantNames,TenantTotalRevenues)-SUM($JA21:NC21),LOOKUP($F21,TenantNames,TenantMonthlyRents)),IF(AND((SUMIF($G$4:AHB$4,"&lt;"&amp;ND$4,$G21:AHB21))&gt;SUMIFS(TransactionAmounts,TenantSources,$F21,'Filtered Data'!$C$2:$C23,"&lt;"&amp;ND$4),ND$4&lt;TODAY()),"Late","Occupied")),)))</f>
        <v/>
      </c>
      <c r="NE21" s="33" t="str">
        <f>IF(ISBLANK($F21),,IF(TODAY()=NE$4,"Today",IF(AND(LOOKUP($F21,TenantNames,TenantStartDates)&lt;=NE$4,LOOKUP($F21,TenantNames,TenantEndDates)&gt;=NE$4),IF(OR(AND(DAY(LOOKUP($F21,TenantNames,TenantStartDates))&gt;28,DAY(EOMONTH(NE$4,0))=28,DAY(NE$4)=28),AND(DAY(LOOKUP($F21,TenantNames,TenantStartDates))&gt;30,DAY(EOMONTH(NE$4,0))=30,DAY(NE$4)=30),DAY(LOOKUP($F21,TenantNames,TenantStartDates))=DAY(NE$4)),IF((LOOKUP($F21,TenantNames,TenantEndDates)-NE$4)&lt;=31,LOOKUP($F21,TenantNames,TenantTotalRevenues)-SUM($JA21:ND21),LOOKUP($F21,TenantNames,TenantMonthlyRents)),IF(AND((SUMIF($G$4:AHB$4,"&lt;"&amp;NE$4,$G21:AHB21))&gt;SUMIFS(TransactionAmounts,TenantSources,$F21,'Filtered Data'!$C$2:$C23,"&lt;"&amp;NE$4),NE$4&lt;TODAY()),"Late","Occupied")),)))</f>
        <v/>
      </c>
      <c r="NF21" s="33" t="str">
        <f>IF(ISBLANK($F21),,IF(TODAY()=NF$4,"Today",IF(AND(LOOKUP($F21,TenantNames,TenantStartDates)&lt;=NF$4,LOOKUP($F21,TenantNames,TenantEndDates)&gt;=NF$4),IF(OR(AND(DAY(LOOKUP($F21,TenantNames,TenantStartDates))&gt;28,DAY(EOMONTH(NF$4,0))=28,DAY(NF$4)=28),AND(DAY(LOOKUP($F21,TenantNames,TenantStartDates))&gt;30,DAY(EOMONTH(NF$4,0))=30,DAY(NF$4)=30),DAY(LOOKUP($F21,TenantNames,TenantStartDates))=DAY(NF$4)),IF((LOOKUP($F21,TenantNames,TenantEndDates)-NF$4)&lt;=31,LOOKUP($F21,TenantNames,TenantTotalRevenues)-SUM($JA21:NE21),LOOKUP($F21,TenantNames,TenantMonthlyRents)),IF(AND((SUMIF($G$4:AHB$4,"&lt;"&amp;NF$4,$G21:AHB21))&gt;SUMIFS(TransactionAmounts,TenantSources,$F21,'Filtered Data'!$C$2:$C23,"&lt;"&amp;NF$4),NF$4&lt;TODAY()),"Late","Occupied")),)))</f>
        <v/>
      </c>
      <c r="NG21" s="33" t="str">
        <f>IF(ISBLANK($F21),,IF(TODAY()=NG$4,"Today",IF(AND(LOOKUP($F21,TenantNames,TenantStartDates)&lt;=NG$4,LOOKUP($F21,TenantNames,TenantEndDates)&gt;=NG$4),IF(OR(AND(DAY(LOOKUP($F21,TenantNames,TenantStartDates))&gt;28,DAY(EOMONTH(NG$4,0))=28,DAY(NG$4)=28),AND(DAY(LOOKUP($F21,TenantNames,TenantStartDates))&gt;30,DAY(EOMONTH(NG$4,0))=30,DAY(NG$4)=30),DAY(LOOKUP($F21,TenantNames,TenantStartDates))=DAY(NG$4)),IF((LOOKUP($F21,TenantNames,TenantEndDates)-NG$4)&lt;=31,LOOKUP($F21,TenantNames,TenantTotalRevenues)-SUM($JA21:NF21),LOOKUP($F21,TenantNames,TenantMonthlyRents)),IF(AND((SUMIF($G$4:AHB$4,"&lt;"&amp;NG$4,$G21:AHB21))&gt;SUMIFS(TransactionAmounts,TenantSources,$F21,'Filtered Data'!$C$2:$C23,"&lt;"&amp;NG$4),NG$4&lt;TODAY()),"Late","Occupied")),)))</f>
        <v/>
      </c>
      <c r="NH21" s="33" t="str">
        <f>IF(ISBLANK($F21),,IF(TODAY()=NH$4,"Today",IF(AND(LOOKUP($F21,TenantNames,TenantStartDates)&lt;=NH$4,LOOKUP($F21,TenantNames,TenantEndDates)&gt;=NH$4),IF(OR(AND(DAY(LOOKUP($F21,TenantNames,TenantStartDates))&gt;28,DAY(EOMONTH(NH$4,0))=28,DAY(NH$4)=28),AND(DAY(LOOKUP($F21,TenantNames,TenantStartDates))&gt;30,DAY(EOMONTH(NH$4,0))=30,DAY(NH$4)=30),DAY(LOOKUP($F21,TenantNames,TenantStartDates))=DAY(NH$4)),IF((LOOKUP($F21,TenantNames,TenantEndDates)-NH$4)&lt;=31,LOOKUP($F21,TenantNames,TenantTotalRevenues)-SUM($JA21:NG21),LOOKUP($F21,TenantNames,TenantMonthlyRents)),IF(AND((SUMIF($G$4:AHB$4,"&lt;"&amp;NH$4,$G21:AHB21))&gt;SUMIFS(TransactionAmounts,TenantSources,$F21,'Filtered Data'!$C$2:$C23,"&lt;"&amp;NH$4),NH$4&lt;TODAY()),"Late","Occupied")),)))</f>
        <v/>
      </c>
      <c r="NI21" s="33" t="str">
        <f>IF(ISBLANK($F21),,IF(TODAY()=NI$4,"Today",IF(AND(LOOKUP($F21,TenantNames,TenantStartDates)&lt;=NI$4,LOOKUP($F21,TenantNames,TenantEndDates)&gt;=NI$4),IF(OR(AND(DAY(LOOKUP($F21,TenantNames,TenantStartDates))&gt;28,DAY(EOMONTH(NI$4,0))=28,DAY(NI$4)=28),AND(DAY(LOOKUP($F21,TenantNames,TenantStartDates))&gt;30,DAY(EOMONTH(NI$4,0))=30,DAY(NI$4)=30),DAY(LOOKUP($F21,TenantNames,TenantStartDates))=DAY(NI$4)),IF((LOOKUP($F21,TenantNames,TenantEndDates)-NI$4)&lt;=31,LOOKUP($F21,TenantNames,TenantTotalRevenues)-SUM($JA21:NH21),LOOKUP($F21,TenantNames,TenantMonthlyRents)),IF(AND((SUMIF($G$4:AHB$4,"&lt;"&amp;NI$4,$G21:AHB21))&gt;SUMIFS(TransactionAmounts,TenantSources,$F21,'Filtered Data'!$C$2:$C23,"&lt;"&amp;NI$4),NI$4&lt;TODAY()),"Late","Occupied")),)))</f>
        <v/>
      </c>
      <c r="NJ21" s="33" t="str">
        <f>IF(ISBLANK($F21),,IF(TODAY()=NJ$4,"Today",IF(AND(LOOKUP($F21,TenantNames,TenantStartDates)&lt;=NJ$4,LOOKUP($F21,TenantNames,TenantEndDates)&gt;=NJ$4),IF(OR(AND(DAY(LOOKUP($F21,TenantNames,TenantStartDates))&gt;28,DAY(EOMONTH(NJ$4,0))=28,DAY(NJ$4)=28),AND(DAY(LOOKUP($F21,TenantNames,TenantStartDates))&gt;30,DAY(EOMONTH(NJ$4,0))=30,DAY(NJ$4)=30),DAY(LOOKUP($F21,TenantNames,TenantStartDates))=DAY(NJ$4)),IF((LOOKUP($F21,TenantNames,TenantEndDates)-NJ$4)&lt;=31,LOOKUP($F21,TenantNames,TenantTotalRevenues)-SUM($JA21:NI21),LOOKUP($F21,TenantNames,TenantMonthlyRents)),IF(AND((SUMIF($G$4:AHB$4,"&lt;"&amp;NJ$4,$G21:AHB21))&gt;SUMIFS(TransactionAmounts,TenantSources,$F21,'Filtered Data'!$C$2:$C23,"&lt;"&amp;NJ$4),NJ$4&lt;TODAY()),"Late","Occupied")),)))</f>
        <v/>
      </c>
      <c r="NK21" s="33" t="str">
        <f>IF(ISBLANK($F21),,IF(TODAY()=NK$4,"Today",IF(AND(LOOKUP($F21,TenantNames,TenantStartDates)&lt;=NK$4,LOOKUP($F21,TenantNames,TenantEndDates)&gt;=NK$4),IF(OR(AND(DAY(LOOKUP($F21,TenantNames,TenantStartDates))&gt;28,DAY(EOMONTH(NK$4,0))=28,DAY(NK$4)=28),AND(DAY(LOOKUP($F21,TenantNames,TenantStartDates))&gt;30,DAY(EOMONTH(NK$4,0))=30,DAY(NK$4)=30),DAY(LOOKUP($F21,TenantNames,TenantStartDates))=DAY(NK$4)),IF((LOOKUP($F21,TenantNames,TenantEndDates)-NK$4)&lt;=31,LOOKUP($F21,TenantNames,TenantTotalRevenues)-SUM($JA21:NJ21),LOOKUP($F21,TenantNames,TenantMonthlyRents)),IF(AND((SUMIF($G$4:AHB$4,"&lt;"&amp;NK$4,$G21:AHB21))&gt;SUMIFS(TransactionAmounts,TenantSources,$F21,'Filtered Data'!$C$2:$C23,"&lt;"&amp;NK$4),NK$4&lt;TODAY()),"Late","Occupied")),)))</f>
        <v/>
      </c>
      <c r="NL21" s="33" t="str">
        <f>IF(ISBLANK($F21),,IF(TODAY()=NL$4,"Today",IF(AND(LOOKUP($F21,TenantNames,TenantStartDates)&lt;=NL$4,LOOKUP($F21,TenantNames,TenantEndDates)&gt;=NL$4),IF(OR(AND(DAY(LOOKUP($F21,TenantNames,TenantStartDates))&gt;28,DAY(EOMONTH(NL$4,0))=28,DAY(NL$4)=28),AND(DAY(LOOKUP($F21,TenantNames,TenantStartDates))&gt;30,DAY(EOMONTH(NL$4,0))=30,DAY(NL$4)=30),DAY(LOOKUP($F21,TenantNames,TenantStartDates))=DAY(NL$4)),IF((LOOKUP($F21,TenantNames,TenantEndDates)-NL$4)&lt;=31,LOOKUP($F21,TenantNames,TenantTotalRevenues)-SUM($JA21:NK21),LOOKUP($F21,TenantNames,TenantMonthlyRents)),IF(AND((SUMIF($G$4:AHB$4,"&lt;"&amp;NL$4,$G21:AHB21))&gt;SUMIFS(TransactionAmounts,TenantSources,$F21,'Filtered Data'!$C$2:$C23,"&lt;"&amp;NL$4),NL$4&lt;TODAY()),"Late","Occupied")),)))</f>
        <v/>
      </c>
      <c r="NM21" s="33" t="str">
        <f>IF(ISBLANK($F21),,IF(TODAY()=NM$4,"Today",IF(AND(LOOKUP($F21,TenantNames,TenantStartDates)&lt;=NM$4,LOOKUP($F21,TenantNames,TenantEndDates)&gt;=NM$4),IF(OR(AND(DAY(LOOKUP($F21,TenantNames,TenantStartDates))&gt;28,DAY(EOMONTH(NM$4,0))=28,DAY(NM$4)=28),AND(DAY(LOOKUP($F21,TenantNames,TenantStartDates))&gt;30,DAY(EOMONTH(NM$4,0))=30,DAY(NM$4)=30),DAY(LOOKUP($F21,TenantNames,TenantStartDates))=DAY(NM$4)),IF((LOOKUP($F21,TenantNames,TenantEndDates)-NM$4)&lt;=31,LOOKUP($F21,TenantNames,TenantTotalRevenues)-SUM($JA21:NL21),LOOKUP($F21,TenantNames,TenantMonthlyRents)),IF(AND((SUMIF($G$4:AHB$4,"&lt;"&amp;NM$4,$G21:AHB21))&gt;SUMIFS(TransactionAmounts,TenantSources,$F21,'Filtered Data'!$C$2:$C23,"&lt;"&amp;NM$4),NM$4&lt;TODAY()),"Late","Occupied")),)))</f>
        <v/>
      </c>
      <c r="NN21" s="33" t="str">
        <f>IF(ISBLANK($F21),,IF(TODAY()=NN$4,"Today",IF(AND(LOOKUP($F21,TenantNames,TenantStartDates)&lt;=NN$4,LOOKUP($F21,TenantNames,TenantEndDates)&gt;=NN$4),IF(OR(AND(DAY(LOOKUP($F21,TenantNames,TenantStartDates))&gt;28,DAY(EOMONTH(NN$4,0))=28,DAY(NN$4)=28),AND(DAY(LOOKUP($F21,TenantNames,TenantStartDates))&gt;30,DAY(EOMONTH(NN$4,0))=30,DAY(NN$4)=30),DAY(LOOKUP($F21,TenantNames,TenantStartDates))=DAY(NN$4)),IF((LOOKUP($F21,TenantNames,TenantEndDates)-NN$4)&lt;=31,LOOKUP($F21,TenantNames,TenantTotalRevenues)-SUM($JA21:NM21),LOOKUP($F21,TenantNames,TenantMonthlyRents)),IF(AND((SUMIF($G$4:AHB$4,"&lt;"&amp;NN$4,$G21:AHB21))&gt;SUMIFS(TransactionAmounts,TenantSources,$F21,'Filtered Data'!$C$2:$C23,"&lt;"&amp;NN$4),NN$4&lt;TODAY()),"Late","Occupied")),)))</f>
        <v/>
      </c>
      <c r="NO21" s="33" t="str">
        <f>IF(ISBLANK($F21),,IF(TODAY()=NO$4,"Today",IF(AND(LOOKUP($F21,TenantNames,TenantStartDates)&lt;=NO$4,LOOKUP($F21,TenantNames,TenantEndDates)&gt;=NO$4),IF(OR(AND(DAY(LOOKUP($F21,TenantNames,TenantStartDates))&gt;28,DAY(EOMONTH(NO$4,0))=28,DAY(NO$4)=28),AND(DAY(LOOKUP($F21,TenantNames,TenantStartDates))&gt;30,DAY(EOMONTH(NO$4,0))=30,DAY(NO$4)=30),DAY(LOOKUP($F21,TenantNames,TenantStartDates))=DAY(NO$4)),IF((LOOKUP($F21,TenantNames,TenantEndDates)-NO$4)&lt;=31,LOOKUP($F21,TenantNames,TenantTotalRevenues)-SUM($JA21:NN21),LOOKUP($F21,TenantNames,TenantMonthlyRents)),IF(AND((SUMIF($G$4:AHB$4,"&lt;"&amp;NO$4,$G21:AHB21))&gt;SUMIFS(TransactionAmounts,TenantSources,$F21,'Filtered Data'!$C$2:$C23,"&lt;"&amp;NO$4),NO$4&lt;TODAY()),"Late","Occupied")),)))</f>
        <v/>
      </c>
      <c r="NP21" s="33" t="str">
        <f>IF(ISBLANK($F21),,IF(TODAY()=NP$4,"Today",IF(AND(LOOKUP($F21,TenantNames,TenantStartDates)&lt;=NP$4,LOOKUP($F21,TenantNames,TenantEndDates)&gt;=NP$4),IF(OR(AND(DAY(LOOKUP($F21,TenantNames,TenantStartDates))&gt;28,DAY(EOMONTH(NP$4,0))=28,DAY(NP$4)=28),AND(DAY(LOOKUP($F21,TenantNames,TenantStartDates))&gt;30,DAY(EOMONTH(NP$4,0))=30,DAY(NP$4)=30),DAY(LOOKUP($F21,TenantNames,TenantStartDates))=DAY(NP$4)),IF((LOOKUP($F21,TenantNames,TenantEndDates)-NP$4)&lt;=31,LOOKUP($F21,TenantNames,TenantTotalRevenues)-SUM($JA21:NO21),LOOKUP($F21,TenantNames,TenantMonthlyRents)),IF(AND((SUMIF($G$4:AHB$4,"&lt;"&amp;NP$4,$G21:AHB21))&gt;SUMIFS(TransactionAmounts,TenantSources,$F21,'Filtered Data'!$C$2:$C23,"&lt;"&amp;NP$4),NP$4&lt;TODAY()),"Late","Occupied")),)))</f>
        <v/>
      </c>
      <c r="NQ21" s="33" t="str">
        <f>IF(ISBLANK($F21),,IF(TODAY()=NQ$4,"Today",IF(AND(LOOKUP($F21,TenantNames,TenantStartDates)&lt;=NQ$4,LOOKUP($F21,TenantNames,TenantEndDates)&gt;=NQ$4),IF(OR(AND(DAY(LOOKUP($F21,TenantNames,TenantStartDates))&gt;28,DAY(EOMONTH(NQ$4,0))=28,DAY(NQ$4)=28),AND(DAY(LOOKUP($F21,TenantNames,TenantStartDates))&gt;30,DAY(EOMONTH(NQ$4,0))=30,DAY(NQ$4)=30),DAY(LOOKUP($F21,TenantNames,TenantStartDates))=DAY(NQ$4)),IF((LOOKUP($F21,TenantNames,TenantEndDates)-NQ$4)&lt;=31,LOOKUP($F21,TenantNames,TenantTotalRevenues)-SUM($JA21:NP21),LOOKUP($F21,TenantNames,TenantMonthlyRents)),IF(AND((SUMIF($G$4:AHB$4,"&lt;"&amp;NQ$4,$G21:AHB21))&gt;SUMIFS(TransactionAmounts,TenantSources,$F21,'Filtered Data'!$C$2:$C23,"&lt;"&amp;NQ$4),NQ$4&lt;TODAY()),"Late","Occupied")),)))</f>
        <v/>
      </c>
      <c r="NR21" s="33" t="str">
        <f>IF(ISBLANK($F21),,IF(TODAY()=NR$4,"Today",IF(AND(LOOKUP($F21,TenantNames,TenantStartDates)&lt;=NR$4,LOOKUP($F21,TenantNames,TenantEndDates)&gt;=NR$4),IF(OR(AND(DAY(LOOKUP($F21,TenantNames,TenantStartDates))&gt;28,DAY(EOMONTH(NR$4,0))=28,DAY(NR$4)=28),AND(DAY(LOOKUP($F21,TenantNames,TenantStartDates))&gt;30,DAY(EOMONTH(NR$4,0))=30,DAY(NR$4)=30),DAY(LOOKUP($F21,TenantNames,TenantStartDates))=DAY(NR$4)),IF((LOOKUP($F21,TenantNames,TenantEndDates)-NR$4)&lt;=31,LOOKUP($F21,TenantNames,TenantTotalRevenues)-SUM($JA21:NQ21),LOOKUP($F21,TenantNames,TenantMonthlyRents)),IF(AND((SUMIF($G$4:AHB$4,"&lt;"&amp;NR$4,$G21:AHB21))&gt;SUMIFS(TransactionAmounts,TenantSources,$F21,'Filtered Data'!$C$2:$C23,"&lt;"&amp;NR$4),NR$4&lt;TODAY()),"Late","Occupied")),)))</f>
        <v/>
      </c>
      <c r="NS21" s="33" t="str">
        <f>IF(ISBLANK($F21),,IF(TODAY()=NS$4,"Today",IF(AND(LOOKUP($F21,TenantNames,TenantStartDates)&lt;=NS$4,LOOKUP($F21,TenantNames,TenantEndDates)&gt;=NS$4),IF(OR(AND(DAY(LOOKUP($F21,TenantNames,TenantStartDates))&gt;28,DAY(EOMONTH(NS$4,0))=28,DAY(NS$4)=28),AND(DAY(LOOKUP($F21,TenantNames,TenantStartDates))&gt;30,DAY(EOMONTH(NS$4,0))=30,DAY(NS$4)=30),DAY(LOOKUP($F21,TenantNames,TenantStartDates))=DAY(NS$4)),IF((LOOKUP($F21,TenantNames,TenantEndDates)-NS$4)&lt;=31,LOOKUP($F21,TenantNames,TenantTotalRevenues)-SUM($JA21:NR21),LOOKUP($F21,TenantNames,TenantMonthlyRents)),IF(AND((SUMIF($G$4:AHB$4,"&lt;"&amp;NS$4,$G21:AHB21))&gt;SUMIFS(TransactionAmounts,TenantSources,$F21,'Filtered Data'!$C$2:$C23,"&lt;"&amp;NS$4),NS$4&lt;TODAY()),"Late","Occupied")),)))</f>
        <v/>
      </c>
      <c r="NT21" s="33" t="str">
        <f>IF(ISBLANK($F21),,IF(TODAY()=NT$4,"Today",IF(AND(LOOKUP($F21,TenantNames,TenantStartDates)&lt;=NT$4,LOOKUP($F21,TenantNames,TenantEndDates)&gt;=NT$4),IF(OR(AND(DAY(LOOKUP($F21,TenantNames,TenantStartDates))&gt;28,DAY(EOMONTH(NT$4,0))=28,DAY(NT$4)=28),AND(DAY(LOOKUP($F21,TenantNames,TenantStartDates))&gt;30,DAY(EOMONTH(NT$4,0))=30,DAY(NT$4)=30),DAY(LOOKUP($F21,TenantNames,TenantStartDates))=DAY(NT$4)),IF((LOOKUP($F21,TenantNames,TenantEndDates)-NT$4)&lt;=31,LOOKUP($F21,TenantNames,TenantTotalRevenues)-SUM($JA21:NS21),LOOKUP($F21,TenantNames,TenantMonthlyRents)),IF(AND((SUMIF($G$4:AHB$4,"&lt;"&amp;NT$4,$G21:AHB21))&gt;SUMIFS(TransactionAmounts,TenantSources,$F21,'Filtered Data'!$C$2:$C23,"&lt;"&amp;NT$4),NT$4&lt;TODAY()),"Late","Occupied")),)))</f>
        <v/>
      </c>
      <c r="NU21" s="33" t="str">
        <f>IF(ISBLANK($F21),,IF(TODAY()=NU$4,"Today",IF(AND(LOOKUP($F21,TenantNames,TenantStartDates)&lt;=NU$4,LOOKUP($F21,TenantNames,TenantEndDates)&gt;=NU$4),IF(OR(AND(DAY(LOOKUP($F21,TenantNames,TenantStartDates))&gt;28,DAY(EOMONTH(NU$4,0))=28,DAY(NU$4)=28),AND(DAY(LOOKUP($F21,TenantNames,TenantStartDates))&gt;30,DAY(EOMONTH(NU$4,0))=30,DAY(NU$4)=30),DAY(LOOKUP($F21,TenantNames,TenantStartDates))=DAY(NU$4)),IF((LOOKUP($F21,TenantNames,TenantEndDates)-NU$4)&lt;=31,LOOKUP($F21,TenantNames,TenantTotalRevenues)-SUM($JA21:NT21),LOOKUP($F21,TenantNames,TenantMonthlyRents)),IF(AND((SUMIF($G$4:AHB$4,"&lt;"&amp;NU$4,$G21:AHB21))&gt;SUMIFS(TransactionAmounts,TenantSources,$F21,'Filtered Data'!$C$2:$C23,"&lt;"&amp;NU$4),NU$4&lt;TODAY()),"Late","Occupied")),)))</f>
        <v/>
      </c>
      <c r="NV21" s="33" t="str">
        <f>IF(ISBLANK($F21),,IF(TODAY()=NV$4,"Today",IF(AND(LOOKUP($F21,TenantNames,TenantStartDates)&lt;=NV$4,LOOKUP($F21,TenantNames,TenantEndDates)&gt;=NV$4),IF(OR(AND(DAY(LOOKUP($F21,TenantNames,TenantStartDates))&gt;28,DAY(EOMONTH(NV$4,0))=28,DAY(NV$4)=28),AND(DAY(LOOKUP($F21,TenantNames,TenantStartDates))&gt;30,DAY(EOMONTH(NV$4,0))=30,DAY(NV$4)=30),DAY(LOOKUP($F21,TenantNames,TenantStartDates))=DAY(NV$4)),IF((LOOKUP($F21,TenantNames,TenantEndDates)-NV$4)&lt;=31,LOOKUP($F21,TenantNames,TenantTotalRevenues)-SUM($JA21:NU21),LOOKUP($F21,TenantNames,TenantMonthlyRents)),IF(AND((SUMIF($G$4:AHB$4,"&lt;"&amp;NV$4,$G21:AHB21))&gt;SUMIFS(TransactionAmounts,TenantSources,$F21,'Filtered Data'!$C$2:$C23,"&lt;"&amp;NV$4),NV$4&lt;TODAY()),"Late","Occupied")),)))</f>
        <v/>
      </c>
      <c r="NW21" s="33" t="str">
        <f>IF(ISBLANK($F21),,IF(TODAY()=NW$4,"Today",IF(AND(LOOKUP($F21,TenantNames,TenantStartDates)&lt;=NW$4,LOOKUP($F21,TenantNames,TenantEndDates)&gt;=NW$4),IF(OR(AND(DAY(LOOKUP($F21,TenantNames,TenantStartDates))&gt;28,DAY(EOMONTH(NW$4,0))=28,DAY(NW$4)=28),AND(DAY(LOOKUP($F21,TenantNames,TenantStartDates))&gt;30,DAY(EOMONTH(NW$4,0))=30,DAY(NW$4)=30),DAY(LOOKUP($F21,TenantNames,TenantStartDates))=DAY(NW$4)),IF((LOOKUP($F21,TenantNames,TenantEndDates)-NW$4)&lt;=31,LOOKUP($F21,TenantNames,TenantTotalRevenues)-SUM($JA21:NV21),LOOKUP($F21,TenantNames,TenantMonthlyRents)),IF(AND((SUMIF($G$4:AHB$4,"&lt;"&amp;NW$4,$G21:AHB21))&gt;SUMIFS(TransactionAmounts,TenantSources,$F21,'Filtered Data'!$C$2:$C23,"&lt;"&amp;NW$4),NW$4&lt;TODAY()),"Late","Occupied")),)))</f>
        <v/>
      </c>
      <c r="NX21" s="33" t="str">
        <f>IF(ISBLANK($F21),,IF(TODAY()=NX$4,"Today",IF(AND(LOOKUP($F21,TenantNames,TenantStartDates)&lt;=NX$4,LOOKUP($F21,TenantNames,TenantEndDates)&gt;=NX$4),IF(OR(AND(DAY(LOOKUP($F21,TenantNames,TenantStartDates))&gt;28,DAY(EOMONTH(NX$4,0))=28,DAY(NX$4)=28),AND(DAY(LOOKUP($F21,TenantNames,TenantStartDates))&gt;30,DAY(EOMONTH(NX$4,0))=30,DAY(NX$4)=30),DAY(LOOKUP($F21,TenantNames,TenantStartDates))=DAY(NX$4)),IF((LOOKUP($F21,TenantNames,TenantEndDates)-NX$4)&lt;=31,LOOKUP($F21,TenantNames,TenantTotalRevenues)-SUM($JA21:NW21),LOOKUP($F21,TenantNames,TenantMonthlyRents)),IF(AND((SUMIF($G$4:AHB$4,"&lt;"&amp;NX$4,$G21:AHB21))&gt;SUMIFS(TransactionAmounts,TenantSources,$F21,'Filtered Data'!$C$2:$C23,"&lt;"&amp;NX$4),NX$4&lt;TODAY()),"Late","Occupied")),)))</f>
        <v/>
      </c>
      <c r="NY21" s="33" t="str">
        <f>IF(ISBLANK($F21),,IF(TODAY()=NY$4,"Today",IF(AND(LOOKUP($F21,TenantNames,TenantStartDates)&lt;=NY$4,LOOKUP($F21,TenantNames,TenantEndDates)&gt;=NY$4),IF(OR(AND(DAY(LOOKUP($F21,TenantNames,TenantStartDates))&gt;28,DAY(EOMONTH(NY$4,0))=28,DAY(NY$4)=28),AND(DAY(LOOKUP($F21,TenantNames,TenantStartDates))&gt;30,DAY(EOMONTH(NY$4,0))=30,DAY(NY$4)=30),DAY(LOOKUP($F21,TenantNames,TenantStartDates))=DAY(NY$4)),IF((LOOKUP($F21,TenantNames,TenantEndDates)-NY$4)&lt;=31,LOOKUP($F21,TenantNames,TenantTotalRevenues)-SUM($JA21:NX21),LOOKUP($F21,TenantNames,TenantMonthlyRents)),IF(AND((SUMIF($G$4:AHB$4,"&lt;"&amp;NY$4,$G21:AHB21))&gt;SUMIFS(TransactionAmounts,TenantSources,$F21,'Filtered Data'!$C$2:$C23,"&lt;"&amp;NY$4),NY$4&lt;TODAY()),"Late","Occupied")),)))</f>
        <v/>
      </c>
      <c r="NZ21" s="33" t="str">
        <f>IF(ISBLANK($F21),,IF(TODAY()=NZ$4,"Today",IF(AND(LOOKUP($F21,TenantNames,TenantStartDates)&lt;=NZ$4,LOOKUP($F21,TenantNames,TenantEndDates)&gt;=NZ$4),IF(OR(AND(DAY(LOOKUP($F21,TenantNames,TenantStartDates))&gt;28,DAY(EOMONTH(NZ$4,0))=28,DAY(NZ$4)=28),AND(DAY(LOOKUP($F21,TenantNames,TenantStartDates))&gt;30,DAY(EOMONTH(NZ$4,0))=30,DAY(NZ$4)=30),DAY(LOOKUP($F21,TenantNames,TenantStartDates))=DAY(NZ$4)),IF((LOOKUP($F21,TenantNames,TenantEndDates)-NZ$4)&lt;=31,LOOKUP($F21,TenantNames,TenantTotalRevenues)-SUM($JA21:NY21),LOOKUP($F21,TenantNames,TenantMonthlyRents)),IF(AND((SUMIF($G$4:AHB$4,"&lt;"&amp;NZ$4,$G21:AHB21))&gt;SUMIFS(TransactionAmounts,TenantSources,$F21,'Filtered Data'!$C$2:$C23,"&lt;"&amp;NZ$4),NZ$4&lt;TODAY()),"Late","Occupied")),)))</f>
        <v/>
      </c>
      <c r="OA21" s="33" t="str">
        <f>IF(ISBLANK($F21),,IF(TODAY()=OA$4,"Today",IF(AND(LOOKUP($F21,TenantNames,TenantStartDates)&lt;=OA$4,LOOKUP($F21,TenantNames,TenantEndDates)&gt;=OA$4),IF(OR(AND(DAY(LOOKUP($F21,TenantNames,TenantStartDates))&gt;28,DAY(EOMONTH(OA$4,0))=28,DAY(OA$4)=28),AND(DAY(LOOKUP($F21,TenantNames,TenantStartDates))&gt;30,DAY(EOMONTH(OA$4,0))=30,DAY(OA$4)=30),DAY(LOOKUP($F21,TenantNames,TenantStartDates))=DAY(OA$4)),IF((LOOKUP($F21,TenantNames,TenantEndDates)-OA$4)&lt;=31,LOOKUP($F21,TenantNames,TenantTotalRevenues)-SUM($JA21:NZ21),LOOKUP($F21,TenantNames,TenantMonthlyRents)),IF(AND((SUMIF($G$4:AHB$4,"&lt;"&amp;OA$4,$G21:AHB21))&gt;SUMIFS(TransactionAmounts,TenantSources,$F21,'Filtered Data'!$C$2:$C23,"&lt;"&amp;OA$4),OA$4&lt;TODAY()),"Late","Occupied")),)))</f>
        <v/>
      </c>
      <c r="OB21" s="33" t="str">
        <f>IF(ISBLANK($F21),,IF(TODAY()=OB$4,"Today",IF(AND(LOOKUP($F21,TenantNames,TenantStartDates)&lt;=OB$4,LOOKUP($F21,TenantNames,TenantEndDates)&gt;=OB$4),IF(OR(AND(DAY(LOOKUP($F21,TenantNames,TenantStartDates))&gt;28,DAY(EOMONTH(OB$4,0))=28,DAY(OB$4)=28),AND(DAY(LOOKUP($F21,TenantNames,TenantStartDates))&gt;30,DAY(EOMONTH(OB$4,0))=30,DAY(OB$4)=30),DAY(LOOKUP($F21,TenantNames,TenantStartDates))=DAY(OB$4)),IF((LOOKUP($F21,TenantNames,TenantEndDates)-OB$4)&lt;=31,LOOKUP($F21,TenantNames,TenantTotalRevenues)-SUM($JA21:OA21),LOOKUP($F21,TenantNames,TenantMonthlyRents)),IF(AND((SUMIF($G$4:AHB$4,"&lt;"&amp;OB$4,$G21:AHB21))&gt;SUMIFS(TransactionAmounts,TenantSources,$F21,'Filtered Data'!$C$2:$C23,"&lt;"&amp;OB$4),OB$4&lt;TODAY()),"Late","Occupied")),)))</f>
        <v/>
      </c>
      <c r="OC21" s="33" t="str">
        <f>IF(ISBLANK($F21),,IF(TODAY()=OC$4,"Today",IF(AND(LOOKUP($F21,TenantNames,TenantStartDates)&lt;=OC$4,LOOKUP($F21,TenantNames,TenantEndDates)&gt;=OC$4),IF(OR(AND(DAY(LOOKUP($F21,TenantNames,TenantStartDates))&gt;28,DAY(EOMONTH(OC$4,0))=28,DAY(OC$4)=28),AND(DAY(LOOKUP($F21,TenantNames,TenantStartDates))&gt;30,DAY(EOMONTH(OC$4,0))=30,DAY(OC$4)=30),DAY(LOOKUP($F21,TenantNames,TenantStartDates))=DAY(OC$4)),IF((LOOKUP($F21,TenantNames,TenantEndDates)-OC$4)&lt;=31,LOOKUP($F21,TenantNames,TenantTotalRevenues)-SUM($JA21:OB21),LOOKUP($F21,TenantNames,TenantMonthlyRents)),IF(AND((SUMIF($G$4:AHB$4,"&lt;"&amp;OC$4,$G21:AHB21))&gt;SUMIFS(TransactionAmounts,TenantSources,$F21,'Filtered Data'!$C$2:$C23,"&lt;"&amp;OC$4),OC$4&lt;TODAY()),"Late","Occupied")),)))</f>
        <v/>
      </c>
      <c r="OD21" s="33" t="str">
        <f>IF(ISBLANK($F21),,IF(TODAY()=OD$4,"Today",IF(AND(LOOKUP($F21,TenantNames,TenantStartDates)&lt;=OD$4,LOOKUP($F21,TenantNames,TenantEndDates)&gt;=OD$4),IF(OR(AND(DAY(LOOKUP($F21,TenantNames,TenantStartDates))&gt;28,DAY(EOMONTH(OD$4,0))=28,DAY(OD$4)=28),AND(DAY(LOOKUP($F21,TenantNames,TenantStartDates))&gt;30,DAY(EOMONTH(OD$4,0))=30,DAY(OD$4)=30),DAY(LOOKUP($F21,TenantNames,TenantStartDates))=DAY(OD$4)),IF((LOOKUP($F21,TenantNames,TenantEndDates)-OD$4)&lt;=31,LOOKUP($F21,TenantNames,TenantTotalRevenues)-SUM($JA21:OC21),LOOKUP($F21,TenantNames,TenantMonthlyRents)),IF(AND((SUMIF($G$4:AHB$4,"&lt;"&amp;OD$4,$G21:AHB21))&gt;SUMIFS(TransactionAmounts,TenantSources,$F21,'Filtered Data'!$C$2:$C23,"&lt;"&amp;OD$4),OD$4&lt;TODAY()),"Late","Occupied")),)))</f>
        <v/>
      </c>
      <c r="OE21" s="33" t="str">
        <f>IF(ISBLANK($F21),,IF(TODAY()=OE$4,"Today",IF(AND(LOOKUP($F21,TenantNames,TenantStartDates)&lt;=OE$4,LOOKUP($F21,TenantNames,TenantEndDates)&gt;=OE$4),IF(OR(AND(DAY(LOOKUP($F21,TenantNames,TenantStartDates))&gt;28,DAY(EOMONTH(OE$4,0))=28,DAY(OE$4)=28),AND(DAY(LOOKUP($F21,TenantNames,TenantStartDates))&gt;30,DAY(EOMONTH(OE$4,0))=30,DAY(OE$4)=30),DAY(LOOKUP($F21,TenantNames,TenantStartDates))=DAY(OE$4)),IF((LOOKUP($F21,TenantNames,TenantEndDates)-OE$4)&lt;=31,LOOKUP($F21,TenantNames,TenantTotalRevenues)-SUM($JA21:OD21),LOOKUP($F21,TenantNames,TenantMonthlyRents)),IF(AND((SUMIF($G$4:AHB$4,"&lt;"&amp;OE$4,$G21:AHB21))&gt;SUMIFS(TransactionAmounts,TenantSources,$F21,'Filtered Data'!$C$2:$C23,"&lt;"&amp;OE$4),OE$4&lt;TODAY()),"Late","Occupied")),)))</f>
        <v/>
      </c>
      <c r="OF21" s="33" t="str">
        <f>IF(ISBLANK($F21),,IF(TODAY()=OF$4,"Today",IF(AND(LOOKUP($F21,TenantNames,TenantStartDates)&lt;=OF$4,LOOKUP($F21,TenantNames,TenantEndDates)&gt;=OF$4),IF(OR(AND(DAY(LOOKUP($F21,TenantNames,TenantStartDates))&gt;28,DAY(EOMONTH(OF$4,0))=28,DAY(OF$4)=28),AND(DAY(LOOKUP($F21,TenantNames,TenantStartDates))&gt;30,DAY(EOMONTH(OF$4,0))=30,DAY(OF$4)=30),DAY(LOOKUP($F21,TenantNames,TenantStartDates))=DAY(OF$4)),IF((LOOKUP($F21,TenantNames,TenantEndDates)-OF$4)&lt;=31,LOOKUP($F21,TenantNames,TenantTotalRevenues)-SUM($JA21:OE21),LOOKUP($F21,TenantNames,TenantMonthlyRents)),IF(AND((SUMIF($G$4:AHB$4,"&lt;"&amp;OF$4,$G21:AHB21))&gt;SUMIFS(TransactionAmounts,TenantSources,$F21,'Filtered Data'!$C$2:$C23,"&lt;"&amp;OF$4),OF$4&lt;TODAY()),"Late","Occupied")),)))</f>
        <v/>
      </c>
      <c r="OG21" s="33" t="str">
        <f>IF(ISBLANK($F21),,IF(TODAY()=OG$4,"Today",IF(AND(LOOKUP($F21,TenantNames,TenantStartDates)&lt;=OG$4,LOOKUP($F21,TenantNames,TenantEndDates)&gt;=OG$4),IF(OR(AND(DAY(LOOKUP($F21,TenantNames,TenantStartDates))&gt;28,DAY(EOMONTH(OG$4,0))=28,DAY(OG$4)=28),AND(DAY(LOOKUP($F21,TenantNames,TenantStartDates))&gt;30,DAY(EOMONTH(OG$4,0))=30,DAY(OG$4)=30),DAY(LOOKUP($F21,TenantNames,TenantStartDates))=DAY(OG$4)),IF((LOOKUP($F21,TenantNames,TenantEndDates)-OG$4)&lt;=31,LOOKUP($F21,TenantNames,TenantTotalRevenues)-SUM($JA21:OF21),LOOKUP($F21,TenantNames,TenantMonthlyRents)),IF(AND((SUMIF($G$4:AHB$4,"&lt;"&amp;OG$4,$G21:AHB21))&gt;SUMIFS(TransactionAmounts,TenantSources,$F21,'Filtered Data'!$C$2:$C23,"&lt;"&amp;OG$4),OG$4&lt;TODAY()),"Late","Occupied")),)))</f>
        <v/>
      </c>
      <c r="OH21" s="33" t="str">
        <f>IF(ISBLANK($F21),,IF(TODAY()=OH$4,"Today",IF(AND(LOOKUP($F21,TenantNames,TenantStartDates)&lt;=OH$4,LOOKUP($F21,TenantNames,TenantEndDates)&gt;=OH$4),IF(OR(AND(DAY(LOOKUP($F21,TenantNames,TenantStartDates))&gt;28,DAY(EOMONTH(OH$4,0))=28,DAY(OH$4)=28),AND(DAY(LOOKUP($F21,TenantNames,TenantStartDates))&gt;30,DAY(EOMONTH(OH$4,0))=30,DAY(OH$4)=30),DAY(LOOKUP($F21,TenantNames,TenantStartDates))=DAY(OH$4)),IF((LOOKUP($F21,TenantNames,TenantEndDates)-OH$4)&lt;=31,LOOKUP($F21,TenantNames,TenantTotalRevenues)-SUM($JA21:OG21),LOOKUP($F21,TenantNames,TenantMonthlyRents)),IF(AND((SUMIF($G$4:AHB$4,"&lt;"&amp;OH$4,$G21:AHB21))&gt;SUMIFS(TransactionAmounts,TenantSources,$F21,'Filtered Data'!$C$2:$C23,"&lt;"&amp;OH$4),OH$4&lt;TODAY()),"Late","Occupied")),)))</f>
        <v/>
      </c>
      <c r="OI21" s="33" t="str">
        <f>IF(ISBLANK($F21),,IF(TODAY()=OI$4,"Today",IF(AND(LOOKUP($F21,TenantNames,TenantStartDates)&lt;=OI$4,LOOKUP($F21,TenantNames,TenantEndDates)&gt;=OI$4),IF(OR(AND(DAY(LOOKUP($F21,TenantNames,TenantStartDates))&gt;28,DAY(EOMONTH(OI$4,0))=28,DAY(OI$4)=28),AND(DAY(LOOKUP($F21,TenantNames,TenantStartDates))&gt;30,DAY(EOMONTH(OI$4,0))=30,DAY(OI$4)=30),DAY(LOOKUP($F21,TenantNames,TenantStartDates))=DAY(OI$4)),IF((LOOKUP($F21,TenantNames,TenantEndDates)-OI$4)&lt;=31,LOOKUP($F21,TenantNames,TenantTotalRevenues)-SUM($JA21:OH21),LOOKUP($F21,TenantNames,TenantMonthlyRents)),IF(AND((SUMIF($G$4:AHB$4,"&lt;"&amp;OI$4,$G21:AHB21))&gt;SUMIFS(TransactionAmounts,TenantSources,$F21,'Filtered Data'!$C$2:$C23,"&lt;"&amp;OI$4),OI$4&lt;TODAY()),"Late","Occupied")),)))</f>
        <v/>
      </c>
      <c r="OJ21" s="33" t="str">
        <f>IF(ISBLANK($F21),,IF(TODAY()=OJ$4,"Today",IF(AND(LOOKUP($F21,TenantNames,TenantStartDates)&lt;=OJ$4,LOOKUP($F21,TenantNames,TenantEndDates)&gt;=OJ$4),IF(OR(AND(DAY(LOOKUP($F21,TenantNames,TenantStartDates))&gt;28,DAY(EOMONTH(OJ$4,0))=28,DAY(OJ$4)=28),AND(DAY(LOOKUP($F21,TenantNames,TenantStartDates))&gt;30,DAY(EOMONTH(OJ$4,0))=30,DAY(OJ$4)=30),DAY(LOOKUP($F21,TenantNames,TenantStartDates))=DAY(OJ$4)),IF((LOOKUP($F21,TenantNames,TenantEndDates)-OJ$4)&lt;=31,LOOKUP($F21,TenantNames,TenantTotalRevenues)-SUM($JA21:OI21),LOOKUP($F21,TenantNames,TenantMonthlyRents)),IF(AND((SUMIF($G$4:AHB$4,"&lt;"&amp;OJ$4,$G21:AHB21))&gt;SUMIFS(TransactionAmounts,TenantSources,$F21,'Filtered Data'!$C$2:$C23,"&lt;"&amp;OJ$4),OJ$4&lt;TODAY()),"Late","Occupied")),)))</f>
        <v/>
      </c>
      <c r="OK21" s="33" t="str">
        <f>IF(ISBLANK($F21),,IF(TODAY()=OK$4,"Today",IF(AND(LOOKUP($F21,TenantNames,TenantStartDates)&lt;=OK$4,LOOKUP($F21,TenantNames,TenantEndDates)&gt;=OK$4),IF(OR(AND(DAY(LOOKUP($F21,TenantNames,TenantStartDates))&gt;28,DAY(EOMONTH(OK$4,0))=28,DAY(OK$4)=28),AND(DAY(LOOKUP($F21,TenantNames,TenantStartDates))&gt;30,DAY(EOMONTH(OK$4,0))=30,DAY(OK$4)=30),DAY(LOOKUP($F21,TenantNames,TenantStartDates))=DAY(OK$4)),IF((LOOKUP($F21,TenantNames,TenantEndDates)-OK$4)&lt;=31,LOOKUP($F21,TenantNames,TenantTotalRevenues)-SUM($JA21:OJ21),LOOKUP($F21,TenantNames,TenantMonthlyRents)),IF(AND((SUMIF($G$4:AHB$4,"&lt;"&amp;OK$4,$G21:AHB21))&gt;SUMIFS(TransactionAmounts,TenantSources,$F21,'Filtered Data'!$C$2:$C23,"&lt;"&amp;OK$4),OK$4&lt;TODAY()),"Late","Occupied")),)))</f>
        <v/>
      </c>
      <c r="OL21" s="33" t="str">
        <f>IF(ISBLANK($F21),,IF(TODAY()=OL$4,"Today",IF(AND(LOOKUP($F21,TenantNames,TenantStartDates)&lt;=OL$4,LOOKUP($F21,TenantNames,TenantEndDates)&gt;=OL$4),IF(OR(AND(DAY(LOOKUP($F21,TenantNames,TenantStartDates))&gt;28,DAY(EOMONTH(OL$4,0))=28,DAY(OL$4)=28),AND(DAY(LOOKUP($F21,TenantNames,TenantStartDates))&gt;30,DAY(EOMONTH(OL$4,0))=30,DAY(OL$4)=30),DAY(LOOKUP($F21,TenantNames,TenantStartDates))=DAY(OL$4)),IF((LOOKUP($F21,TenantNames,TenantEndDates)-OL$4)&lt;=31,LOOKUP($F21,TenantNames,TenantTotalRevenues)-SUM($JA21:OK21),LOOKUP($F21,TenantNames,TenantMonthlyRents)),IF(AND((SUMIF($G$4:AHB$4,"&lt;"&amp;OL$4,$G21:AHB21))&gt;SUMIFS(TransactionAmounts,TenantSources,$F21,'Filtered Data'!$C$2:$C23,"&lt;"&amp;OL$4),OL$4&lt;TODAY()),"Late","Occupied")),)))</f>
        <v/>
      </c>
      <c r="OM21" s="33" t="str">
        <f>IF(ISBLANK($F21),,IF(TODAY()=OM$4,"Today",IF(AND(LOOKUP($F21,TenantNames,TenantStartDates)&lt;=OM$4,LOOKUP($F21,TenantNames,TenantEndDates)&gt;=OM$4),IF(OR(AND(DAY(LOOKUP($F21,TenantNames,TenantStartDates))&gt;28,DAY(EOMONTH(OM$4,0))=28,DAY(OM$4)=28),AND(DAY(LOOKUP($F21,TenantNames,TenantStartDates))&gt;30,DAY(EOMONTH(OM$4,0))=30,DAY(OM$4)=30),DAY(LOOKUP($F21,TenantNames,TenantStartDates))=DAY(OM$4)),IF((LOOKUP($F21,TenantNames,TenantEndDates)-OM$4)&lt;=31,LOOKUP($F21,TenantNames,TenantTotalRevenues)-SUM($JA21:OL21),LOOKUP($F21,TenantNames,TenantMonthlyRents)),IF(AND((SUMIF($G$4:AHB$4,"&lt;"&amp;OM$4,$G21:AHB21))&gt;SUMIFS(TransactionAmounts,TenantSources,$F21,'Filtered Data'!$C$2:$C23,"&lt;"&amp;OM$4),OM$4&lt;TODAY()),"Late","Occupied")),)))</f>
        <v/>
      </c>
      <c r="ON21" s="33" t="str">
        <f>IF(ISBLANK($F21),,IF(TODAY()=ON$4,"Today",IF(AND(LOOKUP($F21,TenantNames,TenantStartDates)&lt;=ON$4,LOOKUP($F21,TenantNames,TenantEndDates)&gt;=ON$4),IF(OR(AND(DAY(LOOKUP($F21,TenantNames,TenantStartDates))&gt;28,DAY(EOMONTH(ON$4,0))=28,DAY(ON$4)=28),AND(DAY(LOOKUP($F21,TenantNames,TenantStartDates))&gt;30,DAY(EOMONTH(ON$4,0))=30,DAY(ON$4)=30),DAY(LOOKUP($F21,TenantNames,TenantStartDates))=DAY(ON$4)),IF((LOOKUP($F21,TenantNames,TenantEndDates)-ON$4)&lt;=31,LOOKUP($F21,TenantNames,TenantTotalRevenues)-SUM($JA21:OM21),LOOKUP($F21,TenantNames,TenantMonthlyRents)),IF(AND((SUMIF($G$4:AHB$4,"&lt;"&amp;ON$4,$G21:AHB21))&gt;SUMIFS(TransactionAmounts,TenantSources,$F21,'Filtered Data'!$C$2:$C23,"&lt;"&amp;ON$4),ON$4&lt;TODAY()),"Late","Occupied")),)))</f>
        <v/>
      </c>
      <c r="OO21" s="33" t="str">
        <f>IF(ISBLANK($F21),,IF(TODAY()=OO$4,"Today",IF(AND(LOOKUP($F21,TenantNames,TenantStartDates)&lt;=OO$4,LOOKUP($F21,TenantNames,TenantEndDates)&gt;=OO$4),IF(OR(AND(DAY(LOOKUP($F21,TenantNames,TenantStartDates))&gt;28,DAY(EOMONTH(OO$4,0))=28,DAY(OO$4)=28),AND(DAY(LOOKUP($F21,TenantNames,TenantStartDates))&gt;30,DAY(EOMONTH(OO$4,0))=30,DAY(OO$4)=30),DAY(LOOKUP($F21,TenantNames,TenantStartDates))=DAY(OO$4)),IF((LOOKUP($F21,TenantNames,TenantEndDates)-OO$4)&lt;=31,LOOKUP($F21,TenantNames,TenantTotalRevenues)-SUM($JA21:ON21),LOOKUP($F21,TenantNames,TenantMonthlyRents)),IF(AND((SUMIF($G$4:AHB$4,"&lt;"&amp;OO$4,$G21:AHB21))&gt;SUMIFS(TransactionAmounts,TenantSources,$F21,'Filtered Data'!$C$2:$C23,"&lt;"&amp;OO$4),OO$4&lt;TODAY()),"Late","Occupied")),)))</f>
        <v/>
      </c>
      <c r="OP21" s="33" t="str">
        <f>IF(ISBLANK($F21),,IF(TODAY()=OP$4,"Today",IF(AND(LOOKUP($F21,TenantNames,TenantStartDates)&lt;=OP$4,LOOKUP($F21,TenantNames,TenantEndDates)&gt;=OP$4),IF(OR(AND(DAY(LOOKUP($F21,TenantNames,TenantStartDates))&gt;28,DAY(EOMONTH(OP$4,0))=28,DAY(OP$4)=28),AND(DAY(LOOKUP($F21,TenantNames,TenantStartDates))&gt;30,DAY(EOMONTH(OP$4,0))=30,DAY(OP$4)=30),DAY(LOOKUP($F21,TenantNames,TenantStartDates))=DAY(OP$4)),IF((LOOKUP($F21,TenantNames,TenantEndDates)-OP$4)&lt;=31,LOOKUP($F21,TenantNames,TenantTotalRevenues)-SUM($JA21:OO21),LOOKUP($F21,TenantNames,TenantMonthlyRents)),IF(AND((SUMIF($G$4:AHB$4,"&lt;"&amp;OP$4,$G21:AHB21))&gt;SUMIFS(TransactionAmounts,TenantSources,$F21,'Filtered Data'!$C$2:$C23,"&lt;"&amp;OP$4),OP$4&lt;TODAY()),"Late","Occupied")),)))</f>
        <v/>
      </c>
      <c r="OQ21" s="33" t="str">
        <f>IF(ISBLANK($F21),,IF(TODAY()=OQ$4,"Today",IF(AND(LOOKUP($F21,TenantNames,TenantStartDates)&lt;=OQ$4,LOOKUP($F21,TenantNames,TenantEndDates)&gt;=OQ$4),IF(OR(AND(DAY(LOOKUP($F21,TenantNames,TenantStartDates))&gt;28,DAY(EOMONTH(OQ$4,0))=28,DAY(OQ$4)=28),AND(DAY(LOOKUP($F21,TenantNames,TenantStartDates))&gt;30,DAY(EOMONTH(OQ$4,0))=30,DAY(OQ$4)=30),DAY(LOOKUP($F21,TenantNames,TenantStartDates))=DAY(OQ$4)),IF((LOOKUP($F21,TenantNames,TenantEndDates)-OQ$4)&lt;=31,LOOKUP($F21,TenantNames,TenantTotalRevenues)-SUM($JA21:OP21),LOOKUP($F21,TenantNames,TenantMonthlyRents)),IF(AND((SUMIF($G$4:AHB$4,"&lt;"&amp;OQ$4,$G21:AHB21))&gt;SUMIFS(TransactionAmounts,TenantSources,$F21,'Filtered Data'!$C$2:$C23,"&lt;"&amp;OQ$4),OQ$4&lt;TODAY()),"Late","Occupied")),)))</f>
        <v/>
      </c>
      <c r="OR21" s="33" t="str">
        <f>IF(ISBLANK($F21),,IF(TODAY()=OR$4,"Today",IF(AND(LOOKUP($F21,TenantNames,TenantStartDates)&lt;=OR$4,LOOKUP($F21,TenantNames,TenantEndDates)&gt;=OR$4),IF(OR(AND(DAY(LOOKUP($F21,TenantNames,TenantStartDates))&gt;28,DAY(EOMONTH(OR$4,0))=28,DAY(OR$4)=28),AND(DAY(LOOKUP($F21,TenantNames,TenantStartDates))&gt;30,DAY(EOMONTH(OR$4,0))=30,DAY(OR$4)=30),DAY(LOOKUP($F21,TenantNames,TenantStartDates))=DAY(OR$4)),IF((LOOKUP($F21,TenantNames,TenantEndDates)-OR$4)&lt;=31,LOOKUP($F21,TenantNames,TenantTotalRevenues)-SUM($JA21:OQ21),LOOKUP($F21,TenantNames,TenantMonthlyRents)),IF(AND((SUMIF($G$4:AHB$4,"&lt;"&amp;OR$4,$G21:AHB21))&gt;SUMIFS(TransactionAmounts,TenantSources,$F21,'Filtered Data'!$C$2:$C23,"&lt;"&amp;OR$4),OR$4&lt;TODAY()),"Late","Occupied")),)))</f>
        <v/>
      </c>
      <c r="OS21" s="33" t="str">
        <f>IF(ISBLANK($F21),,IF(TODAY()=OS$4,"Today",IF(AND(LOOKUP($F21,TenantNames,TenantStartDates)&lt;=OS$4,LOOKUP($F21,TenantNames,TenantEndDates)&gt;=OS$4),IF(OR(AND(DAY(LOOKUP($F21,TenantNames,TenantStartDates))&gt;28,DAY(EOMONTH(OS$4,0))=28,DAY(OS$4)=28),AND(DAY(LOOKUP($F21,TenantNames,TenantStartDates))&gt;30,DAY(EOMONTH(OS$4,0))=30,DAY(OS$4)=30),DAY(LOOKUP($F21,TenantNames,TenantStartDates))=DAY(OS$4)),IF((LOOKUP($F21,TenantNames,TenantEndDates)-OS$4)&lt;=31,LOOKUP($F21,TenantNames,TenantTotalRevenues)-SUM($JA21:OR21),LOOKUP($F21,TenantNames,TenantMonthlyRents)),IF(AND((SUMIF($G$4:AHB$4,"&lt;"&amp;OS$4,$G21:AHB21))&gt;SUMIFS(TransactionAmounts,TenantSources,$F21,'Filtered Data'!$C$2:$C23,"&lt;"&amp;OS$4),OS$4&lt;TODAY()),"Late","Occupied")),)))</f>
        <v/>
      </c>
      <c r="OT21" s="33" t="str">
        <f>IF(ISBLANK($F21),,IF(TODAY()=OT$4,"Today",IF(AND(LOOKUP($F21,TenantNames,TenantStartDates)&lt;=OT$4,LOOKUP($F21,TenantNames,TenantEndDates)&gt;=OT$4),IF(OR(AND(DAY(LOOKUP($F21,TenantNames,TenantStartDates))&gt;28,DAY(EOMONTH(OT$4,0))=28,DAY(OT$4)=28),AND(DAY(LOOKUP($F21,TenantNames,TenantStartDates))&gt;30,DAY(EOMONTH(OT$4,0))=30,DAY(OT$4)=30),DAY(LOOKUP($F21,TenantNames,TenantStartDates))=DAY(OT$4)),IF((LOOKUP($F21,TenantNames,TenantEndDates)-OT$4)&lt;=31,LOOKUP($F21,TenantNames,TenantTotalRevenues)-SUM($JA21:OS21),LOOKUP($F21,TenantNames,TenantMonthlyRents)),IF(AND((SUMIF($G$4:AHB$4,"&lt;"&amp;OT$4,$G21:AHB21))&gt;SUMIFS(TransactionAmounts,TenantSources,$F21,'Filtered Data'!$C$2:$C23,"&lt;"&amp;OT$4),OT$4&lt;TODAY()),"Late","Occupied")),)))</f>
        <v/>
      </c>
      <c r="OU21" s="33" t="str">
        <f>IF(ISBLANK($F21),,IF(TODAY()=OU$4,"Today",IF(AND(LOOKUP($F21,TenantNames,TenantStartDates)&lt;=OU$4,LOOKUP($F21,TenantNames,TenantEndDates)&gt;=OU$4),IF(OR(AND(DAY(LOOKUP($F21,TenantNames,TenantStartDates))&gt;28,DAY(EOMONTH(OU$4,0))=28,DAY(OU$4)=28),AND(DAY(LOOKUP($F21,TenantNames,TenantStartDates))&gt;30,DAY(EOMONTH(OU$4,0))=30,DAY(OU$4)=30),DAY(LOOKUP($F21,TenantNames,TenantStartDates))=DAY(OU$4)),IF((LOOKUP($F21,TenantNames,TenantEndDates)-OU$4)&lt;=31,LOOKUP($F21,TenantNames,TenantTotalRevenues)-SUM($JA21:OT21),LOOKUP($F21,TenantNames,TenantMonthlyRents)),IF(AND((SUMIF($G$4:AHB$4,"&lt;"&amp;OU$4,$G21:AHB21))&gt;SUMIFS(TransactionAmounts,TenantSources,$F21,'Filtered Data'!$C$2:$C23,"&lt;"&amp;OU$4),OU$4&lt;TODAY()),"Late","Occupied")),)))</f>
        <v/>
      </c>
      <c r="OV21" s="33" t="str">
        <f>IF(ISBLANK($F21),,IF(TODAY()=OV$4,"Today",IF(AND(LOOKUP($F21,TenantNames,TenantStartDates)&lt;=OV$4,LOOKUP($F21,TenantNames,TenantEndDates)&gt;=OV$4),IF(OR(AND(DAY(LOOKUP($F21,TenantNames,TenantStartDates))&gt;28,DAY(EOMONTH(OV$4,0))=28,DAY(OV$4)=28),AND(DAY(LOOKUP($F21,TenantNames,TenantStartDates))&gt;30,DAY(EOMONTH(OV$4,0))=30,DAY(OV$4)=30),DAY(LOOKUP($F21,TenantNames,TenantStartDates))=DAY(OV$4)),IF((LOOKUP($F21,TenantNames,TenantEndDates)-OV$4)&lt;=31,LOOKUP($F21,TenantNames,TenantTotalRevenues)-SUM($JA21:OU21),LOOKUP($F21,TenantNames,TenantMonthlyRents)),IF(AND((SUMIF($G$4:AHB$4,"&lt;"&amp;OV$4,$G21:AHB21))&gt;SUMIFS(TransactionAmounts,TenantSources,$F21,'Filtered Data'!$C$2:$C23,"&lt;"&amp;OV$4),OV$4&lt;TODAY()),"Late","Occupied")),)))</f>
        <v/>
      </c>
      <c r="OW21" s="33" t="str">
        <f>IF(ISBLANK($F21),,IF(TODAY()=OW$4,"Today",IF(AND(LOOKUP($F21,TenantNames,TenantStartDates)&lt;=OW$4,LOOKUP($F21,TenantNames,TenantEndDates)&gt;=OW$4),IF(OR(AND(DAY(LOOKUP($F21,TenantNames,TenantStartDates))&gt;28,DAY(EOMONTH(OW$4,0))=28,DAY(OW$4)=28),AND(DAY(LOOKUP($F21,TenantNames,TenantStartDates))&gt;30,DAY(EOMONTH(OW$4,0))=30,DAY(OW$4)=30),DAY(LOOKUP($F21,TenantNames,TenantStartDates))=DAY(OW$4)),IF((LOOKUP($F21,TenantNames,TenantEndDates)-OW$4)&lt;=31,LOOKUP($F21,TenantNames,TenantTotalRevenues)-SUM($JA21:OV21),LOOKUP($F21,TenantNames,TenantMonthlyRents)),IF(AND((SUMIF($G$4:AHB$4,"&lt;"&amp;OW$4,$G21:AHB21))&gt;SUMIFS(TransactionAmounts,TenantSources,$F21,'Filtered Data'!$C$2:$C23,"&lt;"&amp;OW$4),OW$4&lt;TODAY()),"Late","Occupied")),)))</f>
        <v/>
      </c>
      <c r="OX21" s="33" t="str">
        <f>IF(ISBLANK($F21),,IF(TODAY()=OX$4,"Today",IF(AND(LOOKUP($F21,TenantNames,TenantStartDates)&lt;=OX$4,LOOKUP($F21,TenantNames,TenantEndDates)&gt;=OX$4),IF(OR(AND(DAY(LOOKUP($F21,TenantNames,TenantStartDates))&gt;28,DAY(EOMONTH(OX$4,0))=28,DAY(OX$4)=28),AND(DAY(LOOKUP($F21,TenantNames,TenantStartDates))&gt;30,DAY(EOMONTH(OX$4,0))=30,DAY(OX$4)=30),DAY(LOOKUP($F21,TenantNames,TenantStartDates))=DAY(OX$4)),IF((LOOKUP($F21,TenantNames,TenantEndDates)-OX$4)&lt;=31,LOOKUP($F21,TenantNames,TenantTotalRevenues)-SUM($JA21:OW21),LOOKUP($F21,TenantNames,TenantMonthlyRents)),IF(AND((SUMIF($G$4:AHB$4,"&lt;"&amp;OX$4,$G21:AHB21))&gt;SUMIFS(TransactionAmounts,TenantSources,$F21,'Filtered Data'!$C$2:$C23,"&lt;"&amp;OX$4),OX$4&lt;TODAY()),"Late","Occupied")),)))</f>
        <v/>
      </c>
      <c r="OY21" s="33" t="str">
        <f>IF(ISBLANK($F21),,IF(TODAY()=OY$4,"Today",IF(AND(LOOKUP($F21,TenantNames,TenantStartDates)&lt;=OY$4,LOOKUP($F21,TenantNames,TenantEndDates)&gt;=OY$4),IF(OR(AND(DAY(LOOKUP($F21,TenantNames,TenantStartDates))&gt;28,DAY(EOMONTH(OY$4,0))=28,DAY(OY$4)=28),AND(DAY(LOOKUP($F21,TenantNames,TenantStartDates))&gt;30,DAY(EOMONTH(OY$4,0))=30,DAY(OY$4)=30),DAY(LOOKUP($F21,TenantNames,TenantStartDates))=DAY(OY$4)),IF((LOOKUP($F21,TenantNames,TenantEndDates)-OY$4)&lt;=31,LOOKUP($F21,TenantNames,TenantTotalRevenues)-SUM($JA21:OX21),LOOKUP($F21,TenantNames,TenantMonthlyRents)),IF(AND((SUMIF($G$4:AHB$4,"&lt;"&amp;OY$4,$G21:AHB21))&gt;SUMIFS(TransactionAmounts,TenantSources,$F21,'Filtered Data'!$C$2:$C23,"&lt;"&amp;OY$4),OY$4&lt;TODAY()),"Late","Occupied")),)))</f>
        <v/>
      </c>
      <c r="OZ21" s="33" t="str">
        <f>IF(ISBLANK($F21),,IF(TODAY()=OZ$4,"Today",IF(AND(LOOKUP($F21,TenantNames,TenantStartDates)&lt;=OZ$4,LOOKUP($F21,TenantNames,TenantEndDates)&gt;=OZ$4),IF(OR(AND(DAY(LOOKUP($F21,TenantNames,TenantStartDates))&gt;28,DAY(EOMONTH(OZ$4,0))=28,DAY(OZ$4)=28),AND(DAY(LOOKUP($F21,TenantNames,TenantStartDates))&gt;30,DAY(EOMONTH(OZ$4,0))=30,DAY(OZ$4)=30),DAY(LOOKUP($F21,TenantNames,TenantStartDates))=DAY(OZ$4)),IF((LOOKUP($F21,TenantNames,TenantEndDates)-OZ$4)&lt;=31,LOOKUP($F21,TenantNames,TenantTotalRevenues)-SUM($JA21:OY21),LOOKUP($F21,TenantNames,TenantMonthlyRents)),IF(AND((SUMIF($G$4:AHB$4,"&lt;"&amp;OZ$4,$G21:AHB21))&gt;SUMIFS(TransactionAmounts,TenantSources,$F21,'Filtered Data'!$C$2:$C23,"&lt;"&amp;OZ$4),OZ$4&lt;TODAY()),"Late","Occupied")),)))</f>
        <v/>
      </c>
      <c r="PA21" s="33" t="str">
        <f>IF(ISBLANK($F21),,IF(TODAY()=PA$4,"Today",IF(AND(LOOKUP($F21,TenantNames,TenantStartDates)&lt;=PA$4,LOOKUP($F21,TenantNames,TenantEndDates)&gt;=PA$4),IF(OR(AND(DAY(LOOKUP($F21,TenantNames,TenantStartDates))&gt;28,DAY(EOMONTH(PA$4,0))=28,DAY(PA$4)=28),AND(DAY(LOOKUP($F21,TenantNames,TenantStartDates))&gt;30,DAY(EOMONTH(PA$4,0))=30,DAY(PA$4)=30),DAY(LOOKUP($F21,TenantNames,TenantStartDates))=DAY(PA$4)),IF((LOOKUP($F21,TenantNames,TenantEndDates)-PA$4)&lt;=31,LOOKUP($F21,TenantNames,TenantTotalRevenues)-SUM($JA21:OZ21),LOOKUP($F21,TenantNames,TenantMonthlyRents)),IF(AND((SUMIF($G$4:AHB$4,"&lt;"&amp;PA$4,$G21:AHB21))&gt;SUMIFS(TransactionAmounts,TenantSources,$F21,'Filtered Data'!$C$2:$C23,"&lt;"&amp;PA$4),PA$4&lt;TODAY()),"Late","Occupied")),)))</f>
        <v/>
      </c>
      <c r="PB21" s="33" t="str">
        <f>IF(ISBLANK($F21),,IF(TODAY()=PB$4,"Today",IF(AND(LOOKUP($F21,TenantNames,TenantStartDates)&lt;=PB$4,LOOKUP($F21,TenantNames,TenantEndDates)&gt;=PB$4),IF(OR(AND(DAY(LOOKUP($F21,TenantNames,TenantStartDates))&gt;28,DAY(EOMONTH(PB$4,0))=28,DAY(PB$4)=28),AND(DAY(LOOKUP($F21,TenantNames,TenantStartDates))&gt;30,DAY(EOMONTH(PB$4,0))=30,DAY(PB$4)=30),DAY(LOOKUP($F21,TenantNames,TenantStartDates))=DAY(PB$4)),IF((LOOKUP($F21,TenantNames,TenantEndDates)-PB$4)&lt;=31,LOOKUP($F21,TenantNames,TenantTotalRevenues)-SUM($JA21:PA21),LOOKUP($F21,TenantNames,TenantMonthlyRents)),IF(AND((SUMIF($G$4:AHB$4,"&lt;"&amp;PB$4,$G21:AHB21))&gt;SUMIFS(TransactionAmounts,TenantSources,$F21,'Filtered Data'!$C$2:$C23,"&lt;"&amp;PB$4),PB$4&lt;TODAY()),"Late","Occupied")),)))</f>
        <v/>
      </c>
      <c r="PC21" s="33" t="str">
        <f>IF(ISBLANK($F21),,IF(TODAY()=PC$4,"Today",IF(AND(LOOKUP($F21,TenantNames,TenantStartDates)&lt;=PC$4,LOOKUP($F21,TenantNames,TenantEndDates)&gt;=PC$4),IF(OR(AND(DAY(LOOKUP($F21,TenantNames,TenantStartDates))&gt;28,DAY(EOMONTH(PC$4,0))=28,DAY(PC$4)=28),AND(DAY(LOOKUP($F21,TenantNames,TenantStartDates))&gt;30,DAY(EOMONTH(PC$4,0))=30,DAY(PC$4)=30),DAY(LOOKUP($F21,TenantNames,TenantStartDates))=DAY(PC$4)),IF((LOOKUP($F21,TenantNames,TenantEndDates)-PC$4)&lt;=31,LOOKUP($F21,TenantNames,TenantTotalRevenues)-SUM($JA21:PB21),LOOKUP($F21,TenantNames,TenantMonthlyRents)),IF(AND((SUMIF($G$4:AHB$4,"&lt;"&amp;PC$4,$G21:AHB21))&gt;SUMIFS(TransactionAmounts,TenantSources,$F21,'Filtered Data'!$C$2:$C23,"&lt;"&amp;PC$4),PC$4&lt;TODAY()),"Late","Occupied")),)))</f>
        <v/>
      </c>
      <c r="PD21" s="33" t="str">
        <f>IF(ISBLANK($F21),,IF(TODAY()=PD$4,"Today",IF(AND(LOOKUP($F21,TenantNames,TenantStartDates)&lt;=PD$4,LOOKUP($F21,TenantNames,TenantEndDates)&gt;=PD$4),IF(OR(AND(DAY(LOOKUP($F21,TenantNames,TenantStartDates))&gt;28,DAY(EOMONTH(PD$4,0))=28,DAY(PD$4)=28),AND(DAY(LOOKUP($F21,TenantNames,TenantStartDates))&gt;30,DAY(EOMONTH(PD$4,0))=30,DAY(PD$4)=30),DAY(LOOKUP($F21,TenantNames,TenantStartDates))=DAY(PD$4)),IF((LOOKUP($F21,TenantNames,TenantEndDates)-PD$4)&lt;=31,LOOKUP($F21,TenantNames,TenantTotalRevenues)-SUM($JA21:PC21),LOOKUP($F21,TenantNames,TenantMonthlyRents)),IF(AND((SUMIF($G$4:AHB$4,"&lt;"&amp;PD$4,$G21:AHB21))&gt;SUMIFS(TransactionAmounts,TenantSources,$F21,'Filtered Data'!$C$2:$C23,"&lt;"&amp;PD$4),PD$4&lt;TODAY()),"Late","Occupied")),)))</f>
        <v/>
      </c>
      <c r="PE21" s="33" t="str">
        <f>IF(ISBLANK($F21),,IF(TODAY()=PE$4,"Today",IF(AND(LOOKUP($F21,TenantNames,TenantStartDates)&lt;=PE$4,LOOKUP($F21,TenantNames,TenantEndDates)&gt;=PE$4),IF(OR(AND(DAY(LOOKUP($F21,TenantNames,TenantStartDates))&gt;28,DAY(EOMONTH(PE$4,0))=28,DAY(PE$4)=28),AND(DAY(LOOKUP($F21,TenantNames,TenantStartDates))&gt;30,DAY(EOMONTH(PE$4,0))=30,DAY(PE$4)=30),DAY(LOOKUP($F21,TenantNames,TenantStartDates))=DAY(PE$4)),IF((LOOKUP($F21,TenantNames,TenantEndDates)-PE$4)&lt;=31,LOOKUP($F21,TenantNames,TenantTotalRevenues)-SUM($JA21:PD21),LOOKUP($F21,TenantNames,TenantMonthlyRents)),IF(AND((SUMIF($G$4:AHB$4,"&lt;"&amp;PE$4,$G21:AHB21))&gt;SUMIFS(TransactionAmounts,TenantSources,$F21,'Filtered Data'!$C$2:$C23,"&lt;"&amp;PE$4),PE$4&lt;TODAY()),"Late","Occupied")),)))</f>
        <v/>
      </c>
      <c r="PF21" s="33" t="str">
        <f>IF(ISBLANK($F21),,IF(TODAY()=PF$4,"Today",IF(AND(LOOKUP($F21,TenantNames,TenantStartDates)&lt;=PF$4,LOOKUP($F21,TenantNames,TenantEndDates)&gt;=PF$4),IF(OR(AND(DAY(LOOKUP($F21,TenantNames,TenantStartDates))&gt;28,DAY(EOMONTH(PF$4,0))=28,DAY(PF$4)=28),AND(DAY(LOOKUP($F21,TenantNames,TenantStartDates))&gt;30,DAY(EOMONTH(PF$4,0))=30,DAY(PF$4)=30),DAY(LOOKUP($F21,TenantNames,TenantStartDates))=DAY(PF$4)),IF((LOOKUP($F21,TenantNames,TenantEndDates)-PF$4)&lt;=31,LOOKUP($F21,TenantNames,TenantTotalRevenues)-SUM($JA21:PE21),LOOKUP($F21,TenantNames,TenantMonthlyRents)),IF(AND((SUMIF($G$4:AHB$4,"&lt;"&amp;PF$4,$G21:AHB21))&gt;SUMIFS(TransactionAmounts,TenantSources,$F21,'Filtered Data'!$C$2:$C23,"&lt;"&amp;PF$4),PF$4&lt;TODAY()),"Late","Occupied")),)))</f>
        <v/>
      </c>
      <c r="PG21" s="33" t="str">
        <f>IF(ISBLANK($F21),,IF(TODAY()=PG$4,"Today",IF(AND(LOOKUP($F21,TenantNames,TenantStartDates)&lt;=PG$4,LOOKUP($F21,TenantNames,TenantEndDates)&gt;=PG$4),IF(OR(AND(DAY(LOOKUP($F21,TenantNames,TenantStartDates))&gt;28,DAY(EOMONTH(PG$4,0))=28,DAY(PG$4)=28),AND(DAY(LOOKUP($F21,TenantNames,TenantStartDates))&gt;30,DAY(EOMONTH(PG$4,0))=30,DAY(PG$4)=30),DAY(LOOKUP($F21,TenantNames,TenantStartDates))=DAY(PG$4)),IF((LOOKUP($F21,TenantNames,TenantEndDates)-PG$4)&lt;=31,LOOKUP($F21,TenantNames,TenantTotalRevenues)-SUM($JA21:PF21),LOOKUP($F21,TenantNames,TenantMonthlyRents)),IF(AND((SUMIF($G$4:AHB$4,"&lt;"&amp;PG$4,$G21:AHB21))&gt;SUMIFS(TransactionAmounts,TenantSources,$F21,'Filtered Data'!$C$2:$C23,"&lt;"&amp;PG$4),PG$4&lt;TODAY()),"Late","Occupied")),)))</f>
        <v/>
      </c>
      <c r="PH21" s="33" t="str">
        <f>IF(ISBLANK($F21),,IF(TODAY()=PH$4,"Today",IF(AND(LOOKUP($F21,TenantNames,TenantStartDates)&lt;=PH$4,LOOKUP($F21,TenantNames,TenantEndDates)&gt;=PH$4),IF(OR(AND(DAY(LOOKUP($F21,TenantNames,TenantStartDates))&gt;28,DAY(EOMONTH(PH$4,0))=28,DAY(PH$4)=28),AND(DAY(LOOKUP($F21,TenantNames,TenantStartDates))&gt;30,DAY(EOMONTH(PH$4,0))=30,DAY(PH$4)=30),DAY(LOOKUP($F21,TenantNames,TenantStartDates))=DAY(PH$4)),IF((LOOKUP($F21,TenantNames,TenantEndDates)-PH$4)&lt;=31,LOOKUP($F21,TenantNames,TenantTotalRevenues)-SUM($JA21:PG21),LOOKUP($F21,TenantNames,TenantMonthlyRents)),IF(AND((SUMIF($G$4:AHB$4,"&lt;"&amp;PH$4,$G21:AHB21))&gt;SUMIFS(TransactionAmounts,TenantSources,$F21,'Filtered Data'!$C$2:$C23,"&lt;"&amp;PH$4),PH$4&lt;TODAY()),"Late","Occupied")),)))</f>
        <v/>
      </c>
      <c r="PI21" s="33" t="str">
        <f>IF(ISBLANK($F21),,IF(TODAY()=PI$4,"Today",IF(AND(LOOKUP($F21,TenantNames,TenantStartDates)&lt;=PI$4,LOOKUP($F21,TenantNames,TenantEndDates)&gt;=PI$4),IF(OR(AND(DAY(LOOKUP($F21,TenantNames,TenantStartDates))&gt;28,DAY(EOMONTH(PI$4,0))=28,DAY(PI$4)=28),AND(DAY(LOOKUP($F21,TenantNames,TenantStartDates))&gt;30,DAY(EOMONTH(PI$4,0))=30,DAY(PI$4)=30),DAY(LOOKUP($F21,TenantNames,TenantStartDates))=DAY(PI$4)),IF((LOOKUP($F21,TenantNames,TenantEndDates)-PI$4)&lt;=31,LOOKUP($F21,TenantNames,TenantTotalRevenues)-SUM($JA21:PH21),LOOKUP($F21,TenantNames,TenantMonthlyRents)),IF(AND((SUMIF($G$4:AHB$4,"&lt;"&amp;PI$4,$G21:AHB21))&gt;SUMIFS(TransactionAmounts,TenantSources,$F21,'Filtered Data'!$C$2:$C23,"&lt;"&amp;PI$4),PI$4&lt;TODAY()),"Late","Occupied")),)))</f>
        <v/>
      </c>
      <c r="PJ21" s="33" t="str">
        <f>IF(ISBLANK($F21),,IF(TODAY()=PJ$4,"Today",IF(AND(LOOKUP($F21,TenantNames,TenantStartDates)&lt;=PJ$4,LOOKUP($F21,TenantNames,TenantEndDates)&gt;=PJ$4),IF(OR(AND(DAY(LOOKUP($F21,TenantNames,TenantStartDates))&gt;28,DAY(EOMONTH(PJ$4,0))=28,DAY(PJ$4)=28),AND(DAY(LOOKUP($F21,TenantNames,TenantStartDates))&gt;30,DAY(EOMONTH(PJ$4,0))=30,DAY(PJ$4)=30),DAY(LOOKUP($F21,TenantNames,TenantStartDates))=DAY(PJ$4)),IF((LOOKUP($F21,TenantNames,TenantEndDates)-PJ$4)&lt;=31,LOOKUP($F21,TenantNames,TenantTotalRevenues)-SUM($JA21:PI21),LOOKUP($F21,TenantNames,TenantMonthlyRents)),IF(AND((SUMIF($G$4:AHB$4,"&lt;"&amp;PJ$4,$G21:AHB21))&gt;SUMIFS(TransactionAmounts,TenantSources,$F21,'Filtered Data'!$C$2:$C23,"&lt;"&amp;PJ$4),PJ$4&lt;TODAY()),"Late","Occupied")),)))</f>
        <v/>
      </c>
      <c r="PK21" s="33" t="str">
        <f>IF(ISBLANK($F21),,IF(TODAY()=PK$4,"Today",IF(AND(LOOKUP($F21,TenantNames,TenantStartDates)&lt;=PK$4,LOOKUP($F21,TenantNames,TenantEndDates)&gt;=PK$4),IF(OR(AND(DAY(LOOKUP($F21,TenantNames,TenantStartDates))&gt;28,DAY(EOMONTH(PK$4,0))=28,DAY(PK$4)=28),AND(DAY(LOOKUP($F21,TenantNames,TenantStartDates))&gt;30,DAY(EOMONTH(PK$4,0))=30,DAY(PK$4)=30),DAY(LOOKUP($F21,TenantNames,TenantStartDates))=DAY(PK$4)),IF((LOOKUP($F21,TenantNames,TenantEndDates)-PK$4)&lt;=31,LOOKUP($F21,TenantNames,TenantTotalRevenues)-SUM($JA21:PJ21),LOOKUP($F21,TenantNames,TenantMonthlyRents)),IF(AND((SUMIF($G$4:AHB$4,"&lt;"&amp;PK$4,$G21:AHB21))&gt;SUMIFS(TransactionAmounts,TenantSources,$F21,'Filtered Data'!$C$2:$C23,"&lt;"&amp;PK$4),PK$4&lt;TODAY()),"Late","Occupied")),)))</f>
        <v/>
      </c>
      <c r="PL21" s="33" t="str">
        <f>IF(ISBLANK($F21),,IF(TODAY()=PL$4,"Today",IF(AND(LOOKUP($F21,TenantNames,TenantStartDates)&lt;=PL$4,LOOKUP($F21,TenantNames,TenantEndDates)&gt;=PL$4),IF(OR(AND(DAY(LOOKUP($F21,TenantNames,TenantStartDates))&gt;28,DAY(EOMONTH(PL$4,0))=28,DAY(PL$4)=28),AND(DAY(LOOKUP($F21,TenantNames,TenantStartDates))&gt;30,DAY(EOMONTH(PL$4,0))=30,DAY(PL$4)=30),DAY(LOOKUP($F21,TenantNames,TenantStartDates))=DAY(PL$4)),IF((LOOKUP($F21,TenantNames,TenantEndDates)-PL$4)&lt;=31,LOOKUP($F21,TenantNames,TenantTotalRevenues)-SUM($JA21:PK21),LOOKUP($F21,TenantNames,TenantMonthlyRents)),IF(AND((SUMIF($G$4:AHB$4,"&lt;"&amp;PL$4,$G21:AHB21))&gt;SUMIFS(TransactionAmounts,TenantSources,$F21,'Filtered Data'!$C$2:$C23,"&lt;"&amp;PL$4),PL$4&lt;TODAY()),"Late","Occupied")),)))</f>
        <v/>
      </c>
      <c r="PM21" s="33" t="str">
        <f>IF(ISBLANK($F21),,IF(TODAY()=PM$4,"Today",IF(AND(LOOKUP($F21,TenantNames,TenantStartDates)&lt;=PM$4,LOOKUP($F21,TenantNames,TenantEndDates)&gt;=PM$4),IF(OR(AND(DAY(LOOKUP($F21,TenantNames,TenantStartDates))&gt;28,DAY(EOMONTH(PM$4,0))=28,DAY(PM$4)=28),AND(DAY(LOOKUP($F21,TenantNames,TenantStartDates))&gt;30,DAY(EOMONTH(PM$4,0))=30,DAY(PM$4)=30),DAY(LOOKUP($F21,TenantNames,TenantStartDates))=DAY(PM$4)),IF((LOOKUP($F21,TenantNames,TenantEndDates)-PM$4)&lt;=31,LOOKUP($F21,TenantNames,TenantTotalRevenues)-SUM($JA21:PL21),LOOKUP($F21,TenantNames,TenantMonthlyRents)),IF(AND((SUMIF($G$4:AHB$4,"&lt;"&amp;PM$4,$G21:AHB21))&gt;SUMIFS(TransactionAmounts,TenantSources,$F21,'Filtered Data'!$C$2:$C23,"&lt;"&amp;PM$4),PM$4&lt;TODAY()),"Late","Occupied")),)))</f>
        <v/>
      </c>
      <c r="PN21" s="33" t="str">
        <f>IF(ISBLANK($F21),,IF(TODAY()=PN$4,"Today",IF(AND(LOOKUP($F21,TenantNames,TenantStartDates)&lt;=PN$4,LOOKUP($F21,TenantNames,TenantEndDates)&gt;=PN$4),IF(OR(AND(DAY(LOOKUP($F21,TenantNames,TenantStartDates))&gt;28,DAY(EOMONTH(PN$4,0))=28,DAY(PN$4)=28),AND(DAY(LOOKUP($F21,TenantNames,TenantStartDates))&gt;30,DAY(EOMONTH(PN$4,0))=30,DAY(PN$4)=30),DAY(LOOKUP($F21,TenantNames,TenantStartDates))=DAY(PN$4)),IF((LOOKUP($F21,TenantNames,TenantEndDates)-PN$4)&lt;=31,LOOKUP($F21,TenantNames,TenantTotalRevenues)-SUM($JA21:PM21),LOOKUP($F21,TenantNames,TenantMonthlyRents)),IF(AND((SUMIF($G$4:AHB$4,"&lt;"&amp;PN$4,$G21:AHB21))&gt;SUMIFS(TransactionAmounts,TenantSources,$F21,'Filtered Data'!$C$2:$C23,"&lt;"&amp;PN$4),PN$4&lt;TODAY()),"Late","Occupied")),)))</f>
        <v/>
      </c>
      <c r="PO21" s="33" t="str">
        <f>IF(ISBLANK($F21),,IF(TODAY()=PO$4,"Today",IF(AND(LOOKUP($F21,TenantNames,TenantStartDates)&lt;=PO$4,LOOKUP($F21,TenantNames,TenantEndDates)&gt;=PO$4),IF(OR(AND(DAY(LOOKUP($F21,TenantNames,TenantStartDates))&gt;28,DAY(EOMONTH(PO$4,0))=28,DAY(PO$4)=28),AND(DAY(LOOKUP($F21,TenantNames,TenantStartDates))&gt;30,DAY(EOMONTH(PO$4,0))=30,DAY(PO$4)=30),DAY(LOOKUP($F21,TenantNames,TenantStartDates))=DAY(PO$4)),IF((LOOKUP($F21,TenantNames,TenantEndDates)-PO$4)&lt;=31,LOOKUP($F21,TenantNames,TenantTotalRevenues)-SUM($JA21:PN21),LOOKUP($F21,TenantNames,TenantMonthlyRents)),IF(AND((SUMIF($G$4:AHB$4,"&lt;"&amp;PO$4,$G21:AHB21))&gt;SUMIFS(TransactionAmounts,TenantSources,$F21,'Filtered Data'!$C$2:$C23,"&lt;"&amp;PO$4),PO$4&lt;TODAY()),"Late","Occupied")),)))</f>
        <v/>
      </c>
      <c r="PP21" s="33" t="str">
        <f>IF(ISBLANK($F21),,IF(TODAY()=PP$4,"Today",IF(AND(LOOKUP($F21,TenantNames,TenantStartDates)&lt;=PP$4,LOOKUP($F21,TenantNames,TenantEndDates)&gt;=PP$4),IF(OR(AND(DAY(LOOKUP($F21,TenantNames,TenantStartDates))&gt;28,DAY(EOMONTH(PP$4,0))=28,DAY(PP$4)=28),AND(DAY(LOOKUP($F21,TenantNames,TenantStartDates))&gt;30,DAY(EOMONTH(PP$4,0))=30,DAY(PP$4)=30),DAY(LOOKUP($F21,TenantNames,TenantStartDates))=DAY(PP$4)),IF((LOOKUP($F21,TenantNames,TenantEndDates)-PP$4)&lt;=31,LOOKUP($F21,TenantNames,TenantTotalRevenues)-SUM($JA21:PO21),LOOKUP($F21,TenantNames,TenantMonthlyRents)),IF(AND((SUMIF($G$4:AHB$4,"&lt;"&amp;PP$4,$G21:AHB21))&gt;SUMIFS(TransactionAmounts,TenantSources,$F21,'Filtered Data'!$C$2:$C23,"&lt;"&amp;PP$4),PP$4&lt;TODAY()),"Late","Occupied")),)))</f>
        <v/>
      </c>
      <c r="PQ21" s="33" t="str">
        <f>IF(ISBLANK($F21),,IF(TODAY()=PQ$4,"Today",IF(AND(LOOKUP($F21,TenantNames,TenantStartDates)&lt;=PQ$4,LOOKUP($F21,TenantNames,TenantEndDates)&gt;=PQ$4),IF(OR(AND(DAY(LOOKUP($F21,TenantNames,TenantStartDates))&gt;28,DAY(EOMONTH(PQ$4,0))=28,DAY(PQ$4)=28),AND(DAY(LOOKUP($F21,TenantNames,TenantStartDates))&gt;30,DAY(EOMONTH(PQ$4,0))=30,DAY(PQ$4)=30),DAY(LOOKUP($F21,TenantNames,TenantStartDates))=DAY(PQ$4)),IF((LOOKUP($F21,TenantNames,TenantEndDates)-PQ$4)&lt;=31,LOOKUP($F21,TenantNames,TenantTotalRevenues)-SUM($JA21:PP21),LOOKUP($F21,TenantNames,TenantMonthlyRents)),IF(AND((SUMIF($G$4:AHB$4,"&lt;"&amp;PQ$4,$G21:AHB21))&gt;SUMIFS(TransactionAmounts,TenantSources,$F21,'Filtered Data'!$C$2:$C23,"&lt;"&amp;PQ$4),PQ$4&lt;TODAY()),"Late","Occupied")),)))</f>
        <v/>
      </c>
      <c r="PR21" s="33" t="str">
        <f>IF(ISBLANK($F21),,IF(TODAY()=PR$4,"Today",IF(AND(LOOKUP($F21,TenantNames,TenantStartDates)&lt;=PR$4,LOOKUP($F21,TenantNames,TenantEndDates)&gt;=PR$4),IF(OR(AND(DAY(LOOKUP($F21,TenantNames,TenantStartDates))&gt;28,DAY(EOMONTH(PR$4,0))=28,DAY(PR$4)=28),AND(DAY(LOOKUP($F21,TenantNames,TenantStartDates))&gt;30,DAY(EOMONTH(PR$4,0))=30,DAY(PR$4)=30),DAY(LOOKUP($F21,TenantNames,TenantStartDates))=DAY(PR$4)),IF((LOOKUP($F21,TenantNames,TenantEndDates)-PR$4)&lt;=31,LOOKUP($F21,TenantNames,TenantTotalRevenues)-SUM($JA21:PQ21),LOOKUP($F21,TenantNames,TenantMonthlyRents)),IF(AND((SUMIF($G$4:AHB$4,"&lt;"&amp;PR$4,$G21:AHB21))&gt;SUMIFS(TransactionAmounts,TenantSources,$F21,'Filtered Data'!$C$2:$C23,"&lt;"&amp;PR$4),PR$4&lt;TODAY()),"Late","Occupied")),)))</f>
        <v/>
      </c>
      <c r="PS21" s="33" t="str">
        <f>IF(ISBLANK($F21),,IF(TODAY()=PS$4,"Today",IF(AND(LOOKUP($F21,TenantNames,TenantStartDates)&lt;=PS$4,LOOKUP($F21,TenantNames,TenantEndDates)&gt;=PS$4),IF(OR(AND(DAY(LOOKUP($F21,TenantNames,TenantStartDates))&gt;28,DAY(EOMONTH(PS$4,0))=28,DAY(PS$4)=28),AND(DAY(LOOKUP($F21,TenantNames,TenantStartDates))&gt;30,DAY(EOMONTH(PS$4,0))=30,DAY(PS$4)=30),DAY(LOOKUP($F21,TenantNames,TenantStartDates))=DAY(PS$4)),IF((LOOKUP($F21,TenantNames,TenantEndDates)-PS$4)&lt;=31,LOOKUP($F21,TenantNames,TenantTotalRevenues)-SUM($JA21:PR21),LOOKUP($F21,TenantNames,TenantMonthlyRents)),IF(AND((SUMIF($G$4:AHB$4,"&lt;"&amp;PS$4,$G21:AHB21))&gt;SUMIFS(TransactionAmounts,TenantSources,$F21,'Filtered Data'!$C$2:$C23,"&lt;"&amp;PS$4),PS$4&lt;TODAY()),"Late","Occupied")),)))</f>
        <v/>
      </c>
      <c r="PT21" s="33" t="str">
        <f>IF(ISBLANK($F21),,IF(TODAY()=PT$4,"Today",IF(AND(LOOKUP($F21,TenantNames,TenantStartDates)&lt;=PT$4,LOOKUP($F21,TenantNames,TenantEndDates)&gt;=PT$4),IF(OR(AND(DAY(LOOKUP($F21,TenantNames,TenantStartDates))&gt;28,DAY(EOMONTH(PT$4,0))=28,DAY(PT$4)=28),AND(DAY(LOOKUP($F21,TenantNames,TenantStartDates))&gt;30,DAY(EOMONTH(PT$4,0))=30,DAY(PT$4)=30),DAY(LOOKUP($F21,TenantNames,TenantStartDates))=DAY(PT$4)),IF((LOOKUP($F21,TenantNames,TenantEndDates)-PT$4)&lt;=31,LOOKUP($F21,TenantNames,TenantTotalRevenues)-SUM($JA21:PS21),LOOKUP($F21,TenantNames,TenantMonthlyRents)),IF(AND((SUMIF($G$4:AHB$4,"&lt;"&amp;PT$4,$G21:AHB21))&gt;SUMIFS(TransactionAmounts,TenantSources,$F21,'Filtered Data'!$C$2:$C23,"&lt;"&amp;PT$4),PT$4&lt;TODAY()),"Late","Occupied")),)))</f>
        <v/>
      </c>
      <c r="PU21" s="33" t="str">
        <f>IF(ISBLANK($F21),,IF(TODAY()=PU$4,"Today",IF(AND(LOOKUP($F21,TenantNames,TenantStartDates)&lt;=PU$4,LOOKUP($F21,TenantNames,TenantEndDates)&gt;=PU$4),IF(OR(AND(DAY(LOOKUP($F21,TenantNames,TenantStartDates))&gt;28,DAY(EOMONTH(PU$4,0))=28,DAY(PU$4)=28),AND(DAY(LOOKUP($F21,TenantNames,TenantStartDates))&gt;30,DAY(EOMONTH(PU$4,0))=30,DAY(PU$4)=30),DAY(LOOKUP($F21,TenantNames,TenantStartDates))=DAY(PU$4)),IF((LOOKUP($F21,TenantNames,TenantEndDates)-PU$4)&lt;=31,LOOKUP($F21,TenantNames,TenantTotalRevenues)-SUM($JA21:PT21),LOOKUP($F21,TenantNames,TenantMonthlyRents)),IF(AND((SUMIF($G$4:AHB$4,"&lt;"&amp;PU$4,$G21:AHB21))&gt;SUMIFS(TransactionAmounts,TenantSources,$F21,'Filtered Data'!$C$2:$C23,"&lt;"&amp;PU$4),PU$4&lt;TODAY()),"Late","Occupied")),)))</f>
        <v/>
      </c>
      <c r="PV21" s="33" t="str">
        <f>IF(ISBLANK($F21),,IF(TODAY()=PV$4,"Today",IF(AND(LOOKUP($F21,TenantNames,TenantStartDates)&lt;=PV$4,LOOKUP($F21,TenantNames,TenantEndDates)&gt;=PV$4),IF(OR(AND(DAY(LOOKUP($F21,TenantNames,TenantStartDates))&gt;28,DAY(EOMONTH(PV$4,0))=28,DAY(PV$4)=28),AND(DAY(LOOKUP($F21,TenantNames,TenantStartDates))&gt;30,DAY(EOMONTH(PV$4,0))=30,DAY(PV$4)=30),DAY(LOOKUP($F21,TenantNames,TenantStartDates))=DAY(PV$4)),IF((LOOKUP($F21,TenantNames,TenantEndDates)-PV$4)&lt;=31,LOOKUP($F21,TenantNames,TenantTotalRevenues)-SUM($JA21:PU21),LOOKUP($F21,TenantNames,TenantMonthlyRents)),IF(AND((SUMIF($G$4:AHB$4,"&lt;"&amp;PV$4,$G21:AHB21))&gt;SUMIFS(TransactionAmounts,TenantSources,$F21,'Filtered Data'!$C$2:$C23,"&lt;"&amp;PV$4),PV$4&lt;TODAY()),"Late","Occupied")),)))</f>
        <v/>
      </c>
      <c r="PW21" s="33" t="str">
        <f>IF(ISBLANK($F21),,IF(TODAY()=PW$4,"Today",IF(AND(LOOKUP($F21,TenantNames,TenantStartDates)&lt;=PW$4,LOOKUP($F21,TenantNames,TenantEndDates)&gt;=PW$4),IF(OR(AND(DAY(LOOKUP($F21,TenantNames,TenantStartDates))&gt;28,DAY(EOMONTH(PW$4,0))=28,DAY(PW$4)=28),AND(DAY(LOOKUP($F21,TenantNames,TenantStartDates))&gt;30,DAY(EOMONTH(PW$4,0))=30,DAY(PW$4)=30),DAY(LOOKUP($F21,TenantNames,TenantStartDates))=DAY(PW$4)),IF((LOOKUP($F21,TenantNames,TenantEndDates)-PW$4)&lt;=31,LOOKUP($F21,TenantNames,TenantTotalRevenues)-SUM($JA21:PV21),LOOKUP($F21,TenantNames,TenantMonthlyRents)),IF(AND((SUMIF($G$4:AHB$4,"&lt;"&amp;PW$4,$G21:AHB21))&gt;SUMIFS(TransactionAmounts,TenantSources,$F21,'Filtered Data'!$C$2:$C23,"&lt;"&amp;PW$4),PW$4&lt;TODAY()),"Late","Occupied")),)))</f>
        <v/>
      </c>
      <c r="PX21" s="33" t="str">
        <f>IF(ISBLANK($F21),,IF(TODAY()=PX$4,"Today",IF(AND(LOOKUP($F21,TenantNames,TenantStartDates)&lt;=PX$4,LOOKUP($F21,TenantNames,TenantEndDates)&gt;=PX$4),IF(OR(AND(DAY(LOOKUP($F21,TenantNames,TenantStartDates))&gt;28,DAY(EOMONTH(PX$4,0))=28,DAY(PX$4)=28),AND(DAY(LOOKUP($F21,TenantNames,TenantStartDates))&gt;30,DAY(EOMONTH(PX$4,0))=30,DAY(PX$4)=30),DAY(LOOKUP($F21,TenantNames,TenantStartDates))=DAY(PX$4)),IF((LOOKUP($F21,TenantNames,TenantEndDates)-PX$4)&lt;=31,LOOKUP($F21,TenantNames,TenantTotalRevenues)-SUM($JA21:PW21),LOOKUP($F21,TenantNames,TenantMonthlyRents)),IF(AND((SUMIF($G$4:AHB$4,"&lt;"&amp;PX$4,$G21:AHB21))&gt;SUMIFS(TransactionAmounts,TenantSources,$F21,'Filtered Data'!$C$2:$C23,"&lt;"&amp;PX$4),PX$4&lt;TODAY()),"Late","Occupied")),)))</f>
        <v/>
      </c>
      <c r="PY21" s="33" t="str">
        <f>IF(ISBLANK($F21),,IF(TODAY()=PY$4,"Today",IF(AND(LOOKUP($F21,TenantNames,TenantStartDates)&lt;=PY$4,LOOKUP($F21,TenantNames,TenantEndDates)&gt;=PY$4),IF(OR(AND(DAY(LOOKUP($F21,TenantNames,TenantStartDates))&gt;28,DAY(EOMONTH(PY$4,0))=28,DAY(PY$4)=28),AND(DAY(LOOKUP($F21,TenantNames,TenantStartDates))&gt;30,DAY(EOMONTH(PY$4,0))=30,DAY(PY$4)=30),DAY(LOOKUP($F21,TenantNames,TenantStartDates))=DAY(PY$4)),IF((LOOKUP($F21,TenantNames,TenantEndDates)-PY$4)&lt;=31,LOOKUP($F21,TenantNames,TenantTotalRevenues)-SUM($JA21:PX21),LOOKUP($F21,TenantNames,TenantMonthlyRents)),IF(AND((SUMIF($G$4:AHB$4,"&lt;"&amp;PY$4,$G21:AHB21))&gt;SUMIFS(TransactionAmounts,TenantSources,$F21,'Filtered Data'!$C$2:$C23,"&lt;"&amp;PY$4),PY$4&lt;TODAY()),"Late","Occupied")),)))</f>
        <v/>
      </c>
      <c r="PZ21" s="33" t="str">
        <f>IF(ISBLANK($F21),,IF(TODAY()=PZ$4,"Today",IF(AND(LOOKUP($F21,TenantNames,TenantStartDates)&lt;=PZ$4,LOOKUP($F21,TenantNames,TenantEndDates)&gt;=PZ$4),IF(OR(AND(DAY(LOOKUP($F21,TenantNames,TenantStartDates))&gt;28,DAY(EOMONTH(PZ$4,0))=28,DAY(PZ$4)=28),AND(DAY(LOOKUP($F21,TenantNames,TenantStartDates))&gt;30,DAY(EOMONTH(PZ$4,0))=30,DAY(PZ$4)=30),DAY(LOOKUP($F21,TenantNames,TenantStartDates))=DAY(PZ$4)),IF((LOOKUP($F21,TenantNames,TenantEndDates)-PZ$4)&lt;=31,LOOKUP($F21,TenantNames,TenantTotalRevenues)-SUM($JA21:PY21),LOOKUP($F21,TenantNames,TenantMonthlyRents)),IF(AND((SUMIF($G$4:AHB$4,"&lt;"&amp;PZ$4,$G21:AHB21))&gt;SUMIFS(TransactionAmounts,TenantSources,$F21,'Filtered Data'!$C$2:$C23,"&lt;"&amp;PZ$4),PZ$4&lt;TODAY()),"Late","Occupied")),)))</f>
        <v/>
      </c>
      <c r="QA21" s="33" t="str">
        <f>IF(ISBLANK($F21),,IF(TODAY()=QA$4,"Today",IF(AND(LOOKUP($F21,TenantNames,TenantStartDates)&lt;=QA$4,LOOKUP($F21,TenantNames,TenantEndDates)&gt;=QA$4),IF(OR(AND(DAY(LOOKUP($F21,TenantNames,TenantStartDates))&gt;28,DAY(EOMONTH(QA$4,0))=28,DAY(QA$4)=28),AND(DAY(LOOKUP($F21,TenantNames,TenantStartDates))&gt;30,DAY(EOMONTH(QA$4,0))=30,DAY(QA$4)=30),DAY(LOOKUP($F21,TenantNames,TenantStartDates))=DAY(QA$4)),IF((LOOKUP($F21,TenantNames,TenantEndDates)-QA$4)&lt;=31,LOOKUP($F21,TenantNames,TenantTotalRevenues)-SUM($JA21:PZ21),LOOKUP($F21,TenantNames,TenantMonthlyRents)),IF(AND((SUMIF($G$4:AHB$4,"&lt;"&amp;QA$4,$G21:AHB21))&gt;SUMIFS(TransactionAmounts,TenantSources,$F21,'Filtered Data'!$C$2:$C23,"&lt;"&amp;QA$4),QA$4&lt;TODAY()),"Late","Occupied")),)))</f>
        <v/>
      </c>
      <c r="QB21" s="33" t="str">
        <f>IF(ISBLANK($F21),,IF(TODAY()=QB$4,"Today",IF(AND(LOOKUP($F21,TenantNames,TenantStartDates)&lt;=QB$4,LOOKUP($F21,TenantNames,TenantEndDates)&gt;=QB$4),IF(OR(AND(DAY(LOOKUP($F21,TenantNames,TenantStartDates))&gt;28,DAY(EOMONTH(QB$4,0))=28,DAY(QB$4)=28),AND(DAY(LOOKUP($F21,TenantNames,TenantStartDates))&gt;30,DAY(EOMONTH(QB$4,0))=30,DAY(QB$4)=30),DAY(LOOKUP($F21,TenantNames,TenantStartDates))=DAY(QB$4)),IF((LOOKUP($F21,TenantNames,TenantEndDates)-QB$4)&lt;=31,LOOKUP($F21,TenantNames,TenantTotalRevenues)-SUM($JA21:QA21),LOOKUP($F21,TenantNames,TenantMonthlyRents)),IF(AND((SUMIF($G$4:AHB$4,"&lt;"&amp;QB$4,$G21:AHB21))&gt;SUMIFS(TransactionAmounts,TenantSources,$F21,'Filtered Data'!$C$2:$C23,"&lt;"&amp;QB$4),QB$4&lt;TODAY()),"Late","Occupied")),)))</f>
        <v/>
      </c>
      <c r="QC21" s="33" t="str">
        <f>IF(ISBLANK($F21),,IF(TODAY()=QC$4,"Today",IF(AND(LOOKUP($F21,TenantNames,TenantStartDates)&lt;=QC$4,LOOKUP($F21,TenantNames,TenantEndDates)&gt;=QC$4),IF(OR(AND(DAY(LOOKUP($F21,TenantNames,TenantStartDates))&gt;28,DAY(EOMONTH(QC$4,0))=28,DAY(QC$4)=28),AND(DAY(LOOKUP($F21,TenantNames,TenantStartDates))&gt;30,DAY(EOMONTH(QC$4,0))=30,DAY(QC$4)=30),DAY(LOOKUP($F21,TenantNames,TenantStartDates))=DAY(QC$4)),IF((LOOKUP($F21,TenantNames,TenantEndDates)-QC$4)&lt;=31,LOOKUP($F21,TenantNames,TenantTotalRevenues)-SUM($JA21:QB21),LOOKUP($F21,TenantNames,TenantMonthlyRents)),IF(AND((SUMIF($G$4:AHB$4,"&lt;"&amp;QC$4,$G21:AHB21))&gt;SUMIFS(TransactionAmounts,TenantSources,$F21,'Filtered Data'!$C$2:$C23,"&lt;"&amp;QC$4),QC$4&lt;TODAY()),"Late","Occupied")),)))</f>
        <v/>
      </c>
      <c r="QD21" s="33" t="str">
        <f>IF(ISBLANK($F21),,IF(TODAY()=QD$4,"Today",IF(AND(LOOKUP($F21,TenantNames,TenantStartDates)&lt;=QD$4,LOOKUP($F21,TenantNames,TenantEndDates)&gt;=QD$4),IF(OR(AND(DAY(LOOKUP($F21,TenantNames,TenantStartDates))&gt;28,DAY(EOMONTH(QD$4,0))=28,DAY(QD$4)=28),AND(DAY(LOOKUP($F21,TenantNames,TenantStartDates))&gt;30,DAY(EOMONTH(QD$4,0))=30,DAY(QD$4)=30),DAY(LOOKUP($F21,TenantNames,TenantStartDates))=DAY(QD$4)),IF((LOOKUP($F21,TenantNames,TenantEndDates)-QD$4)&lt;=31,LOOKUP($F21,TenantNames,TenantTotalRevenues)-SUM($JA21:QC21),LOOKUP($F21,TenantNames,TenantMonthlyRents)),IF(AND((SUMIF($G$4:AHB$4,"&lt;"&amp;QD$4,$G21:AHB21))&gt;SUMIFS(TransactionAmounts,TenantSources,$F21,'Filtered Data'!$C$2:$C23,"&lt;"&amp;QD$4),QD$4&lt;TODAY()),"Late","Occupied")),)))</f>
        <v/>
      </c>
      <c r="QE21" s="33" t="str">
        <f>IF(ISBLANK($F21),,IF(TODAY()=QE$4,"Today",IF(AND(LOOKUP($F21,TenantNames,TenantStartDates)&lt;=QE$4,LOOKUP($F21,TenantNames,TenantEndDates)&gt;=QE$4),IF(OR(AND(DAY(LOOKUP($F21,TenantNames,TenantStartDates))&gt;28,DAY(EOMONTH(QE$4,0))=28,DAY(QE$4)=28),AND(DAY(LOOKUP($F21,TenantNames,TenantStartDates))&gt;30,DAY(EOMONTH(QE$4,0))=30,DAY(QE$4)=30),DAY(LOOKUP($F21,TenantNames,TenantStartDates))=DAY(QE$4)),IF((LOOKUP($F21,TenantNames,TenantEndDates)-QE$4)&lt;=31,LOOKUP($F21,TenantNames,TenantTotalRevenues)-SUM($JA21:QD21),LOOKUP($F21,TenantNames,TenantMonthlyRents)),IF(AND((SUMIF($G$4:AHB$4,"&lt;"&amp;QE$4,$G21:AHB21))&gt;SUMIFS(TransactionAmounts,TenantSources,$F21,'Filtered Data'!$C$2:$C23,"&lt;"&amp;QE$4),QE$4&lt;TODAY()),"Late","Occupied")),)))</f>
        <v/>
      </c>
      <c r="QF21" s="33" t="str">
        <f>IF(ISBLANK($F21),,IF(TODAY()=QF$4,"Today",IF(AND(LOOKUP($F21,TenantNames,TenantStartDates)&lt;=QF$4,LOOKUP($F21,TenantNames,TenantEndDates)&gt;=QF$4),IF(OR(AND(DAY(LOOKUP($F21,TenantNames,TenantStartDates))&gt;28,DAY(EOMONTH(QF$4,0))=28,DAY(QF$4)=28),AND(DAY(LOOKUP($F21,TenantNames,TenantStartDates))&gt;30,DAY(EOMONTH(QF$4,0))=30,DAY(QF$4)=30),DAY(LOOKUP($F21,TenantNames,TenantStartDates))=DAY(QF$4)),IF((LOOKUP($F21,TenantNames,TenantEndDates)-QF$4)&lt;=31,LOOKUP($F21,TenantNames,TenantTotalRevenues)-SUM($JA21:QE21),LOOKUP($F21,TenantNames,TenantMonthlyRents)),IF(AND((SUMIF($G$4:AHB$4,"&lt;"&amp;QF$4,$G21:AHB21))&gt;SUMIFS(TransactionAmounts,TenantSources,$F21,'Filtered Data'!$C$2:$C23,"&lt;"&amp;QF$4),QF$4&lt;TODAY()),"Late","Occupied")),)))</f>
        <v/>
      </c>
      <c r="QG21" s="33" t="str">
        <f>IF(ISBLANK($F21),,IF(TODAY()=QG$4,"Today",IF(AND(LOOKUP($F21,TenantNames,TenantStartDates)&lt;=QG$4,LOOKUP($F21,TenantNames,TenantEndDates)&gt;=QG$4),IF(OR(AND(DAY(LOOKUP($F21,TenantNames,TenantStartDates))&gt;28,DAY(EOMONTH(QG$4,0))=28,DAY(QG$4)=28),AND(DAY(LOOKUP($F21,TenantNames,TenantStartDates))&gt;30,DAY(EOMONTH(QG$4,0))=30,DAY(QG$4)=30),DAY(LOOKUP($F21,TenantNames,TenantStartDates))=DAY(QG$4)),IF((LOOKUP($F21,TenantNames,TenantEndDates)-QG$4)&lt;=31,LOOKUP($F21,TenantNames,TenantTotalRevenues)-SUM($JA21:QF21),LOOKUP($F21,TenantNames,TenantMonthlyRents)),IF(AND((SUMIF($G$4:AHB$4,"&lt;"&amp;QG$4,$G21:AHB21))&gt;SUMIFS(TransactionAmounts,TenantSources,$F21,'Filtered Data'!$C$2:$C23,"&lt;"&amp;QG$4),QG$4&lt;TODAY()),"Late","Occupied")),)))</f>
        <v/>
      </c>
      <c r="QH21" s="33" t="str">
        <f>IF(ISBLANK($F21),,IF(TODAY()=QH$4,"Today",IF(AND(LOOKUP($F21,TenantNames,TenantStartDates)&lt;=QH$4,LOOKUP($F21,TenantNames,TenantEndDates)&gt;=QH$4),IF(OR(AND(DAY(LOOKUP($F21,TenantNames,TenantStartDates))&gt;28,DAY(EOMONTH(QH$4,0))=28,DAY(QH$4)=28),AND(DAY(LOOKUP($F21,TenantNames,TenantStartDates))&gt;30,DAY(EOMONTH(QH$4,0))=30,DAY(QH$4)=30),DAY(LOOKUP($F21,TenantNames,TenantStartDates))=DAY(QH$4)),IF((LOOKUP($F21,TenantNames,TenantEndDates)-QH$4)&lt;=31,LOOKUP($F21,TenantNames,TenantTotalRevenues)-SUM($JA21:QG21),LOOKUP($F21,TenantNames,TenantMonthlyRents)),IF(AND((SUMIF($G$4:AHB$4,"&lt;"&amp;QH$4,$G21:AHB21))&gt;SUMIFS(TransactionAmounts,TenantSources,$F21,'Filtered Data'!$C$2:$C23,"&lt;"&amp;QH$4),QH$4&lt;TODAY()),"Late","Occupied")),)))</f>
        <v/>
      </c>
      <c r="QI21" s="33" t="str">
        <f>IF(ISBLANK($F21),,IF(TODAY()=QI$4,"Today",IF(AND(LOOKUP($F21,TenantNames,TenantStartDates)&lt;=QI$4,LOOKUP($F21,TenantNames,TenantEndDates)&gt;=QI$4),IF(OR(AND(DAY(LOOKUP($F21,TenantNames,TenantStartDates))&gt;28,DAY(EOMONTH(QI$4,0))=28,DAY(QI$4)=28),AND(DAY(LOOKUP($F21,TenantNames,TenantStartDates))&gt;30,DAY(EOMONTH(QI$4,0))=30,DAY(QI$4)=30),DAY(LOOKUP($F21,TenantNames,TenantStartDates))=DAY(QI$4)),IF((LOOKUP($F21,TenantNames,TenantEndDates)-QI$4)&lt;=31,LOOKUP($F21,TenantNames,TenantTotalRevenues)-SUM($JA21:QH21),LOOKUP($F21,TenantNames,TenantMonthlyRents)),IF(AND((SUMIF($G$4:AHB$4,"&lt;"&amp;QI$4,$G21:AHB21))&gt;SUMIFS(TransactionAmounts,TenantSources,$F21,'Filtered Data'!$C$2:$C23,"&lt;"&amp;QI$4),QI$4&lt;TODAY()),"Late","Occupied")),)))</f>
        <v/>
      </c>
      <c r="QJ21" s="33" t="str">
        <f>IF(ISBLANK($F21),,IF(TODAY()=QJ$4,"Today",IF(AND(LOOKUP($F21,TenantNames,TenantStartDates)&lt;=QJ$4,LOOKUP($F21,TenantNames,TenantEndDates)&gt;=QJ$4),IF(OR(AND(DAY(LOOKUP($F21,TenantNames,TenantStartDates))&gt;28,DAY(EOMONTH(QJ$4,0))=28,DAY(QJ$4)=28),AND(DAY(LOOKUP($F21,TenantNames,TenantStartDates))&gt;30,DAY(EOMONTH(QJ$4,0))=30,DAY(QJ$4)=30),DAY(LOOKUP($F21,TenantNames,TenantStartDates))=DAY(QJ$4)),IF((LOOKUP($F21,TenantNames,TenantEndDates)-QJ$4)&lt;=31,LOOKUP($F21,TenantNames,TenantTotalRevenues)-SUM($JA21:QI21),LOOKUP($F21,TenantNames,TenantMonthlyRents)),IF(AND((SUMIF($G$4:AHB$4,"&lt;"&amp;QJ$4,$G21:AHB21))&gt;SUMIFS(TransactionAmounts,TenantSources,$F21,'Filtered Data'!$C$2:$C23,"&lt;"&amp;QJ$4),QJ$4&lt;TODAY()),"Late","Occupied")),)))</f>
        <v/>
      </c>
      <c r="QK21" s="33" t="str">
        <f>IF(ISBLANK($F21),,IF(TODAY()=QK$4,"Today",IF(AND(LOOKUP($F21,TenantNames,TenantStartDates)&lt;=QK$4,LOOKUP($F21,TenantNames,TenantEndDates)&gt;=QK$4),IF(OR(AND(DAY(LOOKUP($F21,TenantNames,TenantStartDates))&gt;28,DAY(EOMONTH(QK$4,0))=28,DAY(QK$4)=28),AND(DAY(LOOKUP($F21,TenantNames,TenantStartDates))&gt;30,DAY(EOMONTH(QK$4,0))=30,DAY(QK$4)=30),DAY(LOOKUP($F21,TenantNames,TenantStartDates))=DAY(QK$4)),IF((LOOKUP($F21,TenantNames,TenantEndDates)-QK$4)&lt;=31,LOOKUP($F21,TenantNames,TenantTotalRevenues)-SUM($JA21:QJ21),LOOKUP($F21,TenantNames,TenantMonthlyRents)),IF(AND((SUMIF($G$4:AHB$4,"&lt;"&amp;QK$4,$G21:AHB21))&gt;SUMIFS(TransactionAmounts,TenantSources,$F21,'Filtered Data'!$C$2:$C23,"&lt;"&amp;QK$4),QK$4&lt;TODAY()),"Late","Occupied")),)))</f>
        <v/>
      </c>
      <c r="QL21" s="33" t="str">
        <f>IF(ISBLANK($F21),,IF(TODAY()=QL$4,"Today",IF(AND(LOOKUP($F21,TenantNames,TenantStartDates)&lt;=QL$4,LOOKUP($F21,TenantNames,TenantEndDates)&gt;=QL$4),IF(OR(AND(DAY(LOOKUP($F21,TenantNames,TenantStartDates))&gt;28,DAY(EOMONTH(QL$4,0))=28,DAY(QL$4)=28),AND(DAY(LOOKUP($F21,TenantNames,TenantStartDates))&gt;30,DAY(EOMONTH(QL$4,0))=30,DAY(QL$4)=30),DAY(LOOKUP($F21,TenantNames,TenantStartDates))=DAY(QL$4)),IF((LOOKUP($F21,TenantNames,TenantEndDates)-QL$4)&lt;=31,LOOKUP($F21,TenantNames,TenantTotalRevenues)-SUM($JA21:QK21),LOOKUP($F21,TenantNames,TenantMonthlyRents)),IF(AND((SUMIF($G$4:AHB$4,"&lt;"&amp;QL$4,$G21:AHB21))&gt;SUMIFS(TransactionAmounts,TenantSources,$F21,'Filtered Data'!$C$2:$C23,"&lt;"&amp;QL$4),QL$4&lt;TODAY()),"Late","Occupied")),)))</f>
        <v/>
      </c>
      <c r="QM21" s="33" t="str">
        <f>IF(ISBLANK($F21),,IF(TODAY()=QM$4,"Today",IF(AND(LOOKUP($F21,TenantNames,TenantStartDates)&lt;=QM$4,LOOKUP($F21,TenantNames,TenantEndDates)&gt;=QM$4),IF(OR(AND(DAY(LOOKUP($F21,TenantNames,TenantStartDates))&gt;28,DAY(EOMONTH(QM$4,0))=28,DAY(QM$4)=28),AND(DAY(LOOKUP($F21,TenantNames,TenantStartDates))&gt;30,DAY(EOMONTH(QM$4,0))=30,DAY(QM$4)=30),DAY(LOOKUP($F21,TenantNames,TenantStartDates))=DAY(QM$4)),IF((LOOKUP($F21,TenantNames,TenantEndDates)-QM$4)&lt;=31,LOOKUP($F21,TenantNames,TenantTotalRevenues)-SUM($JA21:QL21),LOOKUP($F21,TenantNames,TenantMonthlyRents)),IF(AND((SUMIF($G$4:AHB$4,"&lt;"&amp;QM$4,$G21:AHB21))&gt;SUMIFS(TransactionAmounts,TenantSources,$F21,'Filtered Data'!$C$2:$C23,"&lt;"&amp;QM$4),QM$4&lt;TODAY()),"Late","Occupied")),)))</f>
        <v/>
      </c>
      <c r="QN21" s="33" t="str">
        <f>IF(ISBLANK($F21),,IF(TODAY()=QN$4,"Today",IF(AND(LOOKUP($F21,TenantNames,TenantStartDates)&lt;=QN$4,LOOKUP($F21,TenantNames,TenantEndDates)&gt;=QN$4),IF(OR(AND(DAY(LOOKUP($F21,TenantNames,TenantStartDates))&gt;28,DAY(EOMONTH(QN$4,0))=28,DAY(QN$4)=28),AND(DAY(LOOKUP($F21,TenantNames,TenantStartDates))&gt;30,DAY(EOMONTH(QN$4,0))=30,DAY(QN$4)=30),DAY(LOOKUP($F21,TenantNames,TenantStartDates))=DAY(QN$4)),IF((LOOKUP($F21,TenantNames,TenantEndDates)-QN$4)&lt;=31,LOOKUP($F21,TenantNames,TenantTotalRevenues)-SUM($JA21:QM21),LOOKUP($F21,TenantNames,TenantMonthlyRents)),IF(AND((SUMIF($G$4:AHB$4,"&lt;"&amp;QN$4,$G21:AHB21))&gt;SUMIFS(TransactionAmounts,TenantSources,$F21,'Filtered Data'!$C$2:$C23,"&lt;"&amp;QN$4),QN$4&lt;TODAY()),"Late","Occupied")),)))</f>
        <v/>
      </c>
      <c r="QO21" s="33" t="str">
        <f>IF(ISBLANK($F21),,IF(TODAY()=QO$4,"Today",IF(AND(LOOKUP($F21,TenantNames,TenantStartDates)&lt;=QO$4,LOOKUP($F21,TenantNames,TenantEndDates)&gt;=QO$4),IF(OR(AND(DAY(LOOKUP($F21,TenantNames,TenantStartDates))&gt;28,DAY(EOMONTH(QO$4,0))=28,DAY(QO$4)=28),AND(DAY(LOOKUP($F21,TenantNames,TenantStartDates))&gt;30,DAY(EOMONTH(QO$4,0))=30,DAY(QO$4)=30),DAY(LOOKUP($F21,TenantNames,TenantStartDates))=DAY(QO$4)),IF((LOOKUP($F21,TenantNames,TenantEndDates)-QO$4)&lt;=31,LOOKUP($F21,TenantNames,TenantTotalRevenues)-SUM($JA21:QN21),LOOKUP($F21,TenantNames,TenantMonthlyRents)),IF(AND((SUMIF($G$4:AHB$4,"&lt;"&amp;QO$4,$G21:AHB21))&gt;SUMIFS(TransactionAmounts,TenantSources,$F21,'Filtered Data'!$C$2:$C23,"&lt;"&amp;QO$4),QO$4&lt;TODAY()),"Late","Occupied")),)))</f>
        <v/>
      </c>
      <c r="QP21" s="33" t="str">
        <f>IF(ISBLANK($F21),,IF(TODAY()=QP$4,"Today",IF(AND(LOOKUP($F21,TenantNames,TenantStartDates)&lt;=QP$4,LOOKUP($F21,TenantNames,TenantEndDates)&gt;=QP$4),IF(OR(AND(DAY(LOOKUP($F21,TenantNames,TenantStartDates))&gt;28,DAY(EOMONTH(QP$4,0))=28,DAY(QP$4)=28),AND(DAY(LOOKUP($F21,TenantNames,TenantStartDates))&gt;30,DAY(EOMONTH(QP$4,0))=30,DAY(QP$4)=30),DAY(LOOKUP($F21,TenantNames,TenantStartDates))=DAY(QP$4)),IF((LOOKUP($F21,TenantNames,TenantEndDates)-QP$4)&lt;=31,LOOKUP($F21,TenantNames,TenantTotalRevenues)-SUM($JA21:QO21),LOOKUP($F21,TenantNames,TenantMonthlyRents)),IF(AND((SUMIF($G$4:AHB$4,"&lt;"&amp;QP$4,$G21:AHB21))&gt;SUMIFS(TransactionAmounts,TenantSources,$F21,'Filtered Data'!$C$2:$C23,"&lt;"&amp;QP$4),QP$4&lt;TODAY()),"Late","Occupied")),)))</f>
        <v/>
      </c>
      <c r="QQ21" s="33" t="str">
        <f>IF(ISBLANK($F21),,IF(TODAY()=QQ$4,"Today",IF(AND(LOOKUP($F21,TenantNames,TenantStartDates)&lt;=QQ$4,LOOKUP($F21,TenantNames,TenantEndDates)&gt;=QQ$4),IF(OR(AND(DAY(LOOKUP($F21,TenantNames,TenantStartDates))&gt;28,DAY(EOMONTH(QQ$4,0))=28,DAY(QQ$4)=28),AND(DAY(LOOKUP($F21,TenantNames,TenantStartDates))&gt;30,DAY(EOMONTH(QQ$4,0))=30,DAY(QQ$4)=30),DAY(LOOKUP($F21,TenantNames,TenantStartDates))=DAY(QQ$4)),IF((LOOKUP($F21,TenantNames,TenantEndDates)-QQ$4)&lt;=31,LOOKUP($F21,TenantNames,TenantTotalRevenues)-SUM($JA21:QP21),LOOKUP($F21,TenantNames,TenantMonthlyRents)),IF(AND((SUMIF($G$4:AHB$4,"&lt;"&amp;QQ$4,$G21:AHB21))&gt;SUMIFS(TransactionAmounts,TenantSources,$F21,'Filtered Data'!$C$2:$C23,"&lt;"&amp;QQ$4),QQ$4&lt;TODAY()),"Late","Occupied")),)))</f>
        <v/>
      </c>
      <c r="QR21" s="33" t="str">
        <f>IF(ISBLANK($F21),,IF(TODAY()=QR$4,"Today",IF(AND(LOOKUP($F21,TenantNames,TenantStartDates)&lt;=QR$4,LOOKUP($F21,TenantNames,TenantEndDates)&gt;=QR$4),IF(OR(AND(DAY(LOOKUP($F21,TenantNames,TenantStartDates))&gt;28,DAY(EOMONTH(QR$4,0))=28,DAY(QR$4)=28),AND(DAY(LOOKUP($F21,TenantNames,TenantStartDates))&gt;30,DAY(EOMONTH(QR$4,0))=30,DAY(QR$4)=30),DAY(LOOKUP($F21,TenantNames,TenantStartDates))=DAY(QR$4)),IF((LOOKUP($F21,TenantNames,TenantEndDates)-QR$4)&lt;=31,LOOKUP($F21,TenantNames,TenantTotalRevenues)-SUM($JA21:QQ21),LOOKUP($F21,TenantNames,TenantMonthlyRents)),IF(AND((SUMIF($G$4:AHB$4,"&lt;"&amp;QR$4,$G21:AHB21))&gt;SUMIFS(TransactionAmounts,TenantSources,$F21,'Filtered Data'!$C$2:$C23,"&lt;"&amp;QR$4),QR$4&lt;TODAY()),"Late","Occupied")),)))</f>
        <v/>
      </c>
      <c r="QS21" s="33" t="str">
        <f>IF(ISBLANK($F21),,IF(TODAY()=QS$4,"Today",IF(AND(LOOKUP($F21,TenantNames,TenantStartDates)&lt;=QS$4,LOOKUP($F21,TenantNames,TenantEndDates)&gt;=QS$4),IF(OR(AND(DAY(LOOKUP($F21,TenantNames,TenantStartDates))&gt;28,DAY(EOMONTH(QS$4,0))=28,DAY(QS$4)=28),AND(DAY(LOOKUP($F21,TenantNames,TenantStartDates))&gt;30,DAY(EOMONTH(QS$4,0))=30,DAY(QS$4)=30),DAY(LOOKUP($F21,TenantNames,TenantStartDates))=DAY(QS$4)),IF((LOOKUP($F21,TenantNames,TenantEndDates)-QS$4)&lt;=31,LOOKUP($F21,TenantNames,TenantTotalRevenues)-SUM($JA21:QR21),LOOKUP($F21,TenantNames,TenantMonthlyRents)),IF(AND((SUMIF($G$4:AHB$4,"&lt;"&amp;QS$4,$G21:AHB21))&gt;SUMIFS(TransactionAmounts,TenantSources,$F21,'Filtered Data'!$C$2:$C23,"&lt;"&amp;QS$4),QS$4&lt;TODAY()),"Late","Occupied")),)))</f>
        <v/>
      </c>
      <c r="QT21" s="33" t="str">
        <f>IF(ISBLANK($F21),,IF(TODAY()=QT$4,"Today",IF(AND(LOOKUP($F21,TenantNames,TenantStartDates)&lt;=QT$4,LOOKUP($F21,TenantNames,TenantEndDates)&gt;=QT$4),IF(OR(AND(DAY(LOOKUP($F21,TenantNames,TenantStartDates))&gt;28,DAY(EOMONTH(QT$4,0))=28,DAY(QT$4)=28),AND(DAY(LOOKUP($F21,TenantNames,TenantStartDates))&gt;30,DAY(EOMONTH(QT$4,0))=30,DAY(QT$4)=30),DAY(LOOKUP($F21,TenantNames,TenantStartDates))=DAY(QT$4)),IF((LOOKUP($F21,TenantNames,TenantEndDates)-QT$4)&lt;=31,LOOKUP($F21,TenantNames,TenantTotalRevenues)-SUM($JA21:QS21),LOOKUP($F21,TenantNames,TenantMonthlyRents)),IF(AND((SUMIF($G$4:AHB$4,"&lt;"&amp;QT$4,$G21:AHB21))&gt;SUMIFS(TransactionAmounts,TenantSources,$F21,'Filtered Data'!$C$2:$C23,"&lt;"&amp;QT$4),QT$4&lt;TODAY()),"Late","Occupied")),)))</f>
        <v/>
      </c>
      <c r="QU21" s="33" t="str">
        <f>IF(ISBLANK($F21),,IF(TODAY()=QU$4,"Today",IF(AND(LOOKUP($F21,TenantNames,TenantStartDates)&lt;=QU$4,LOOKUP($F21,TenantNames,TenantEndDates)&gt;=QU$4),IF(OR(AND(DAY(LOOKUP($F21,TenantNames,TenantStartDates))&gt;28,DAY(EOMONTH(QU$4,0))=28,DAY(QU$4)=28),AND(DAY(LOOKUP($F21,TenantNames,TenantStartDates))&gt;30,DAY(EOMONTH(QU$4,0))=30,DAY(QU$4)=30),DAY(LOOKUP($F21,TenantNames,TenantStartDates))=DAY(QU$4)),IF((LOOKUP($F21,TenantNames,TenantEndDates)-QU$4)&lt;=31,LOOKUP($F21,TenantNames,TenantTotalRevenues)-SUM($JA21:QT21),LOOKUP($F21,TenantNames,TenantMonthlyRents)),IF(AND((SUMIF($G$4:AHB$4,"&lt;"&amp;QU$4,$G21:AHB21))&gt;SUMIFS(TransactionAmounts,TenantSources,$F21,'Filtered Data'!$C$2:$C23,"&lt;"&amp;QU$4),QU$4&lt;TODAY()),"Late","Occupied")),)))</f>
        <v/>
      </c>
      <c r="QV21" s="33" t="str">
        <f>IF(ISBLANK($F21),,IF(TODAY()=QV$4,"Today",IF(AND(LOOKUP($F21,TenantNames,TenantStartDates)&lt;=QV$4,LOOKUP($F21,TenantNames,TenantEndDates)&gt;=QV$4),IF(OR(AND(DAY(LOOKUP($F21,TenantNames,TenantStartDates))&gt;28,DAY(EOMONTH(QV$4,0))=28,DAY(QV$4)=28),AND(DAY(LOOKUP($F21,TenantNames,TenantStartDates))&gt;30,DAY(EOMONTH(QV$4,0))=30,DAY(QV$4)=30),DAY(LOOKUP($F21,TenantNames,TenantStartDates))=DAY(QV$4)),IF((LOOKUP($F21,TenantNames,TenantEndDates)-QV$4)&lt;=31,LOOKUP($F21,TenantNames,TenantTotalRevenues)-SUM($JA21:QU21),LOOKUP($F21,TenantNames,TenantMonthlyRents)),IF(AND((SUMIF($G$4:AHB$4,"&lt;"&amp;QV$4,$G21:AHB21))&gt;SUMIFS(TransactionAmounts,TenantSources,$F21,'Filtered Data'!$C$2:$C23,"&lt;"&amp;QV$4),QV$4&lt;TODAY()),"Late","Occupied")),)))</f>
        <v/>
      </c>
      <c r="QW21" s="33" t="str">
        <f>IF(ISBLANK($F21),,IF(TODAY()=QW$4,"Today",IF(AND(LOOKUP($F21,TenantNames,TenantStartDates)&lt;=QW$4,LOOKUP($F21,TenantNames,TenantEndDates)&gt;=QW$4),IF(OR(AND(DAY(LOOKUP($F21,TenantNames,TenantStartDates))&gt;28,DAY(EOMONTH(QW$4,0))=28,DAY(QW$4)=28),AND(DAY(LOOKUP($F21,TenantNames,TenantStartDates))&gt;30,DAY(EOMONTH(QW$4,0))=30,DAY(QW$4)=30),DAY(LOOKUP($F21,TenantNames,TenantStartDates))=DAY(QW$4)),IF((LOOKUP($F21,TenantNames,TenantEndDates)-QW$4)&lt;=31,LOOKUP($F21,TenantNames,TenantTotalRevenues)-SUM($JA21:QV21),LOOKUP($F21,TenantNames,TenantMonthlyRents)),IF(AND((SUMIF($G$4:AHB$4,"&lt;"&amp;QW$4,$G21:AHB21))&gt;SUMIFS(TransactionAmounts,TenantSources,$F21,'Filtered Data'!$C$2:$C23,"&lt;"&amp;QW$4),QW$4&lt;TODAY()),"Late","Occupied")),)))</f>
        <v/>
      </c>
      <c r="QX21" s="33" t="str">
        <f>IF(ISBLANK($F21),,IF(TODAY()=QX$4,"Today",IF(AND(LOOKUP($F21,TenantNames,TenantStartDates)&lt;=QX$4,LOOKUP($F21,TenantNames,TenantEndDates)&gt;=QX$4),IF(OR(AND(DAY(LOOKUP($F21,TenantNames,TenantStartDates))&gt;28,DAY(EOMONTH(QX$4,0))=28,DAY(QX$4)=28),AND(DAY(LOOKUP($F21,TenantNames,TenantStartDates))&gt;30,DAY(EOMONTH(QX$4,0))=30,DAY(QX$4)=30),DAY(LOOKUP($F21,TenantNames,TenantStartDates))=DAY(QX$4)),IF((LOOKUP($F21,TenantNames,TenantEndDates)-QX$4)&lt;=31,LOOKUP($F21,TenantNames,TenantTotalRevenues)-SUM($JA21:QW21),LOOKUP($F21,TenantNames,TenantMonthlyRents)),IF(AND((SUMIF($G$4:AHB$4,"&lt;"&amp;QX$4,$G21:AHB21))&gt;SUMIFS(TransactionAmounts,TenantSources,$F21,'Filtered Data'!$C$2:$C23,"&lt;"&amp;QX$4),QX$4&lt;TODAY()),"Late","Occupied")),)))</f>
        <v/>
      </c>
      <c r="QY21" s="33" t="str">
        <f>IF(ISBLANK($F21),,IF(TODAY()=QY$4,"Today",IF(AND(LOOKUP($F21,TenantNames,TenantStartDates)&lt;=QY$4,LOOKUP($F21,TenantNames,TenantEndDates)&gt;=QY$4),IF(OR(AND(DAY(LOOKUP($F21,TenantNames,TenantStartDates))&gt;28,DAY(EOMONTH(QY$4,0))=28,DAY(QY$4)=28),AND(DAY(LOOKUP($F21,TenantNames,TenantStartDates))&gt;30,DAY(EOMONTH(QY$4,0))=30,DAY(QY$4)=30),DAY(LOOKUP($F21,TenantNames,TenantStartDates))=DAY(QY$4)),IF((LOOKUP($F21,TenantNames,TenantEndDates)-QY$4)&lt;=31,LOOKUP($F21,TenantNames,TenantTotalRevenues)-SUM($JA21:QX21),LOOKUP($F21,TenantNames,TenantMonthlyRents)),IF(AND((SUMIF($G$4:AHB$4,"&lt;"&amp;QY$4,$G21:AHB21))&gt;SUMIFS(TransactionAmounts,TenantSources,$F21,'Filtered Data'!$C$2:$C23,"&lt;"&amp;QY$4),QY$4&lt;TODAY()),"Late","Occupied")),)))</f>
        <v/>
      </c>
      <c r="QZ21" s="33" t="str">
        <f>IF(ISBLANK($F21),,IF(TODAY()=QZ$4,"Today",IF(AND(LOOKUP($F21,TenantNames,TenantStartDates)&lt;=QZ$4,LOOKUP($F21,TenantNames,TenantEndDates)&gt;=QZ$4),IF(OR(AND(DAY(LOOKUP($F21,TenantNames,TenantStartDates))&gt;28,DAY(EOMONTH(QZ$4,0))=28,DAY(QZ$4)=28),AND(DAY(LOOKUP($F21,TenantNames,TenantStartDates))&gt;30,DAY(EOMONTH(QZ$4,0))=30,DAY(QZ$4)=30),DAY(LOOKUP($F21,TenantNames,TenantStartDates))=DAY(QZ$4)),IF((LOOKUP($F21,TenantNames,TenantEndDates)-QZ$4)&lt;=31,LOOKUP($F21,TenantNames,TenantTotalRevenues)-SUM($JA21:QY21),LOOKUP($F21,TenantNames,TenantMonthlyRents)),IF(AND((SUMIF($G$4:AHB$4,"&lt;"&amp;QZ$4,$G21:AHB21))&gt;SUMIFS(TransactionAmounts,TenantSources,$F21,'Filtered Data'!$C$2:$C23,"&lt;"&amp;QZ$4),QZ$4&lt;TODAY()),"Late","Occupied")),)))</f>
        <v/>
      </c>
      <c r="RA21" s="33" t="str">
        <f>IF(ISBLANK($F21),,IF(TODAY()=RA$4,"Today",IF(AND(LOOKUP($F21,TenantNames,TenantStartDates)&lt;=RA$4,LOOKUP($F21,TenantNames,TenantEndDates)&gt;=RA$4),IF(OR(AND(DAY(LOOKUP($F21,TenantNames,TenantStartDates))&gt;28,DAY(EOMONTH(RA$4,0))=28,DAY(RA$4)=28),AND(DAY(LOOKUP($F21,TenantNames,TenantStartDates))&gt;30,DAY(EOMONTH(RA$4,0))=30,DAY(RA$4)=30),DAY(LOOKUP($F21,TenantNames,TenantStartDates))=DAY(RA$4)),IF((LOOKUP($F21,TenantNames,TenantEndDates)-RA$4)&lt;=31,LOOKUP($F21,TenantNames,TenantTotalRevenues)-SUM($JA21:QZ21),LOOKUP($F21,TenantNames,TenantMonthlyRents)),IF(AND((SUMIF($G$4:AHB$4,"&lt;"&amp;RA$4,$G21:AHB21))&gt;SUMIFS(TransactionAmounts,TenantSources,$F21,'Filtered Data'!$C$2:$C23,"&lt;"&amp;RA$4),RA$4&lt;TODAY()),"Late","Occupied")),)))</f>
        <v/>
      </c>
      <c r="RB21" s="33" t="str">
        <f>IF(ISBLANK($F21),,IF(TODAY()=RB$4,"Today",IF(AND(LOOKUP($F21,TenantNames,TenantStartDates)&lt;=RB$4,LOOKUP($F21,TenantNames,TenantEndDates)&gt;=RB$4),IF(OR(AND(DAY(LOOKUP($F21,TenantNames,TenantStartDates))&gt;28,DAY(EOMONTH(RB$4,0))=28,DAY(RB$4)=28),AND(DAY(LOOKUP($F21,TenantNames,TenantStartDates))&gt;30,DAY(EOMONTH(RB$4,0))=30,DAY(RB$4)=30),DAY(LOOKUP($F21,TenantNames,TenantStartDates))=DAY(RB$4)),IF((LOOKUP($F21,TenantNames,TenantEndDates)-RB$4)&lt;=31,LOOKUP($F21,TenantNames,TenantTotalRevenues)-SUM($JA21:RA21),LOOKUP($F21,TenantNames,TenantMonthlyRents)),IF(AND((SUMIF($G$4:AHB$4,"&lt;"&amp;RB$4,$G21:AHB21))&gt;SUMIFS(TransactionAmounts,TenantSources,$F21,'Filtered Data'!$C$2:$C23,"&lt;"&amp;RB$4),RB$4&lt;TODAY()),"Late","Occupied")),)))</f>
        <v/>
      </c>
      <c r="RC21" s="33" t="str">
        <f>IF(ISBLANK($F21),,IF(TODAY()=RC$4,"Today",IF(AND(LOOKUP($F21,TenantNames,TenantStartDates)&lt;=RC$4,LOOKUP($F21,TenantNames,TenantEndDates)&gt;=RC$4),IF(OR(AND(DAY(LOOKUP($F21,TenantNames,TenantStartDates))&gt;28,DAY(EOMONTH(RC$4,0))=28,DAY(RC$4)=28),AND(DAY(LOOKUP($F21,TenantNames,TenantStartDates))&gt;30,DAY(EOMONTH(RC$4,0))=30,DAY(RC$4)=30),DAY(LOOKUP($F21,TenantNames,TenantStartDates))=DAY(RC$4)),IF((LOOKUP($F21,TenantNames,TenantEndDates)-RC$4)&lt;=31,LOOKUP($F21,TenantNames,TenantTotalRevenues)-SUM($JA21:RB21),LOOKUP($F21,TenantNames,TenantMonthlyRents)),IF(AND((SUMIF($G$4:AHB$4,"&lt;"&amp;RC$4,$G21:AHB21))&gt;SUMIFS(TransactionAmounts,TenantSources,$F21,'Filtered Data'!$C$2:$C23,"&lt;"&amp;RC$4),RC$4&lt;TODAY()),"Late","Occupied")),)))</f>
        <v/>
      </c>
      <c r="RD21" s="33" t="str">
        <f>IF(ISBLANK($F21),,IF(TODAY()=RD$4,"Today",IF(AND(LOOKUP($F21,TenantNames,TenantStartDates)&lt;=RD$4,LOOKUP($F21,TenantNames,TenantEndDates)&gt;=RD$4),IF(OR(AND(DAY(LOOKUP($F21,TenantNames,TenantStartDates))&gt;28,DAY(EOMONTH(RD$4,0))=28,DAY(RD$4)=28),AND(DAY(LOOKUP($F21,TenantNames,TenantStartDates))&gt;30,DAY(EOMONTH(RD$4,0))=30,DAY(RD$4)=30),DAY(LOOKUP($F21,TenantNames,TenantStartDates))=DAY(RD$4)),IF((LOOKUP($F21,TenantNames,TenantEndDates)-RD$4)&lt;=31,LOOKUP($F21,TenantNames,TenantTotalRevenues)-SUM($JA21:RC21),LOOKUP($F21,TenantNames,TenantMonthlyRents)),IF(AND((SUMIF($G$4:AHB$4,"&lt;"&amp;RD$4,$G21:AHB21))&gt;SUMIFS(TransactionAmounts,TenantSources,$F21,'Filtered Data'!$C$2:$C23,"&lt;"&amp;RD$4),RD$4&lt;TODAY()),"Late","Occupied")),)))</f>
        <v/>
      </c>
      <c r="RE21" s="33" t="str">
        <f>IF(ISBLANK($F21),,IF(TODAY()=RE$4,"Today",IF(AND(LOOKUP($F21,TenantNames,TenantStartDates)&lt;=RE$4,LOOKUP($F21,TenantNames,TenantEndDates)&gt;=RE$4),IF(OR(AND(DAY(LOOKUP($F21,TenantNames,TenantStartDates))&gt;28,DAY(EOMONTH(RE$4,0))=28,DAY(RE$4)=28),AND(DAY(LOOKUP($F21,TenantNames,TenantStartDates))&gt;30,DAY(EOMONTH(RE$4,0))=30,DAY(RE$4)=30),DAY(LOOKUP($F21,TenantNames,TenantStartDates))=DAY(RE$4)),IF((LOOKUP($F21,TenantNames,TenantEndDates)-RE$4)&lt;=31,LOOKUP($F21,TenantNames,TenantTotalRevenues)-SUM($JA21:RD21),LOOKUP($F21,TenantNames,TenantMonthlyRents)),IF(AND((SUMIF($G$4:AHB$4,"&lt;"&amp;RE$4,$G21:AHB21))&gt;SUMIFS(TransactionAmounts,TenantSources,$F21,'Filtered Data'!$C$2:$C23,"&lt;"&amp;RE$4),RE$4&lt;TODAY()),"Late","Occupied")),)))</f>
        <v/>
      </c>
      <c r="RF21" s="33" t="str">
        <f>IF(ISBLANK($F21),,IF(TODAY()=RF$4,"Today",IF(AND(LOOKUP($F21,TenantNames,TenantStartDates)&lt;=RF$4,LOOKUP($F21,TenantNames,TenantEndDates)&gt;=RF$4),IF(OR(AND(DAY(LOOKUP($F21,TenantNames,TenantStartDates))&gt;28,DAY(EOMONTH(RF$4,0))=28,DAY(RF$4)=28),AND(DAY(LOOKUP($F21,TenantNames,TenantStartDates))&gt;30,DAY(EOMONTH(RF$4,0))=30,DAY(RF$4)=30),DAY(LOOKUP($F21,TenantNames,TenantStartDates))=DAY(RF$4)),IF((LOOKUP($F21,TenantNames,TenantEndDates)-RF$4)&lt;=31,LOOKUP($F21,TenantNames,TenantTotalRevenues)-SUM($JA21:RE21),LOOKUP($F21,TenantNames,TenantMonthlyRents)),IF(AND((SUMIF($G$4:AHB$4,"&lt;"&amp;RF$4,$G21:AHB21))&gt;SUMIFS(TransactionAmounts,TenantSources,$F21,'Filtered Data'!$C$2:$C23,"&lt;"&amp;RF$4),RF$4&lt;TODAY()),"Late","Occupied")),)))</f>
        <v/>
      </c>
      <c r="RG21" s="33" t="str">
        <f>IF(ISBLANK($F21),,IF(TODAY()=RG$4,"Today",IF(AND(LOOKUP($F21,TenantNames,TenantStartDates)&lt;=RG$4,LOOKUP($F21,TenantNames,TenantEndDates)&gt;=RG$4),IF(OR(AND(DAY(LOOKUP($F21,TenantNames,TenantStartDates))&gt;28,DAY(EOMONTH(RG$4,0))=28,DAY(RG$4)=28),AND(DAY(LOOKUP($F21,TenantNames,TenantStartDates))&gt;30,DAY(EOMONTH(RG$4,0))=30,DAY(RG$4)=30),DAY(LOOKUP($F21,TenantNames,TenantStartDates))=DAY(RG$4)),IF((LOOKUP($F21,TenantNames,TenantEndDates)-RG$4)&lt;=31,LOOKUP($F21,TenantNames,TenantTotalRevenues)-SUM($JA21:RF21),LOOKUP($F21,TenantNames,TenantMonthlyRents)),IF(AND((SUMIF($G$4:AHB$4,"&lt;"&amp;RG$4,$G21:AHB21))&gt;SUMIFS(TransactionAmounts,TenantSources,$F21,'Filtered Data'!$C$2:$C23,"&lt;"&amp;RG$4),RG$4&lt;TODAY()),"Late","Occupied")),)))</f>
        <v/>
      </c>
      <c r="RH21" s="33" t="str">
        <f>IF(ISBLANK($F21),,IF(TODAY()=RH$4,"Today",IF(AND(LOOKUP($F21,TenantNames,TenantStartDates)&lt;=RH$4,LOOKUP($F21,TenantNames,TenantEndDates)&gt;=RH$4),IF(OR(AND(DAY(LOOKUP($F21,TenantNames,TenantStartDates))&gt;28,DAY(EOMONTH(RH$4,0))=28,DAY(RH$4)=28),AND(DAY(LOOKUP($F21,TenantNames,TenantStartDates))&gt;30,DAY(EOMONTH(RH$4,0))=30,DAY(RH$4)=30),DAY(LOOKUP($F21,TenantNames,TenantStartDates))=DAY(RH$4)),IF((LOOKUP($F21,TenantNames,TenantEndDates)-RH$4)&lt;=31,LOOKUP($F21,TenantNames,TenantTotalRevenues)-SUM($JA21:RG21),LOOKUP($F21,TenantNames,TenantMonthlyRents)),IF(AND((SUMIF($G$4:AHB$4,"&lt;"&amp;RH$4,$G21:AHB21))&gt;SUMIFS(TransactionAmounts,TenantSources,$F21,'Filtered Data'!$C$2:$C23,"&lt;"&amp;RH$4),RH$4&lt;TODAY()),"Late","Occupied")),)))</f>
        <v/>
      </c>
      <c r="RI21" s="33" t="str">
        <f>IF(ISBLANK($F21),,IF(TODAY()=RI$4,"Today",IF(AND(LOOKUP($F21,TenantNames,TenantStartDates)&lt;=RI$4,LOOKUP($F21,TenantNames,TenantEndDates)&gt;=RI$4),IF(OR(AND(DAY(LOOKUP($F21,TenantNames,TenantStartDates))&gt;28,DAY(EOMONTH(RI$4,0))=28,DAY(RI$4)=28),AND(DAY(LOOKUP($F21,TenantNames,TenantStartDates))&gt;30,DAY(EOMONTH(RI$4,0))=30,DAY(RI$4)=30),DAY(LOOKUP($F21,TenantNames,TenantStartDates))=DAY(RI$4)),IF((LOOKUP($F21,TenantNames,TenantEndDates)-RI$4)&lt;=31,LOOKUP($F21,TenantNames,TenantTotalRevenues)-SUM($JA21:RH21),LOOKUP($F21,TenantNames,TenantMonthlyRents)),IF(AND((SUMIF($G$4:AHB$4,"&lt;"&amp;RI$4,$G21:AHB21))&gt;SUMIFS(TransactionAmounts,TenantSources,$F21,'Filtered Data'!$C$2:$C23,"&lt;"&amp;RI$4),RI$4&lt;TODAY()),"Late","Occupied")),)))</f>
        <v/>
      </c>
      <c r="RJ21" s="33" t="str">
        <f>IF(ISBLANK($F21),,IF(TODAY()=RJ$4,"Today",IF(AND(LOOKUP($F21,TenantNames,TenantStartDates)&lt;=RJ$4,LOOKUP($F21,TenantNames,TenantEndDates)&gt;=RJ$4),IF(OR(AND(DAY(LOOKUP($F21,TenantNames,TenantStartDates))&gt;28,DAY(EOMONTH(RJ$4,0))=28,DAY(RJ$4)=28),AND(DAY(LOOKUP($F21,TenantNames,TenantStartDates))&gt;30,DAY(EOMONTH(RJ$4,0))=30,DAY(RJ$4)=30),DAY(LOOKUP($F21,TenantNames,TenantStartDates))=DAY(RJ$4)),IF((LOOKUP($F21,TenantNames,TenantEndDates)-RJ$4)&lt;=31,LOOKUP($F21,TenantNames,TenantTotalRevenues)-SUM($JA21:RI21),LOOKUP($F21,TenantNames,TenantMonthlyRents)),IF(AND((SUMIF($G$4:AHB$4,"&lt;"&amp;RJ$4,$G21:AHB21))&gt;SUMIFS(TransactionAmounts,TenantSources,$F21,'Filtered Data'!$C$2:$C23,"&lt;"&amp;RJ$4),RJ$4&lt;TODAY()),"Late","Occupied")),)))</f>
        <v/>
      </c>
      <c r="RK21" s="33" t="str">
        <f>IF(ISBLANK($F21),,IF(TODAY()=RK$4,"Today",IF(AND(LOOKUP($F21,TenantNames,TenantStartDates)&lt;=RK$4,LOOKUP($F21,TenantNames,TenantEndDates)&gt;=RK$4),IF(OR(AND(DAY(LOOKUP($F21,TenantNames,TenantStartDates))&gt;28,DAY(EOMONTH(RK$4,0))=28,DAY(RK$4)=28),AND(DAY(LOOKUP($F21,TenantNames,TenantStartDates))&gt;30,DAY(EOMONTH(RK$4,0))=30,DAY(RK$4)=30),DAY(LOOKUP($F21,TenantNames,TenantStartDates))=DAY(RK$4)),IF((LOOKUP($F21,TenantNames,TenantEndDates)-RK$4)&lt;=31,LOOKUP($F21,TenantNames,TenantTotalRevenues)-SUM($JA21:RJ21),LOOKUP($F21,TenantNames,TenantMonthlyRents)),IF(AND((SUMIF($G$4:AHB$4,"&lt;"&amp;RK$4,$G21:AHB21))&gt;SUMIFS(TransactionAmounts,TenantSources,$F21,'Filtered Data'!$C$2:$C23,"&lt;"&amp;RK$4),RK$4&lt;TODAY()),"Late","Occupied")),)))</f>
        <v/>
      </c>
      <c r="RL21" s="33" t="str">
        <f>IF(ISBLANK($F21),,IF(TODAY()=RL$4,"Today",IF(AND(LOOKUP($F21,TenantNames,TenantStartDates)&lt;=RL$4,LOOKUP($F21,TenantNames,TenantEndDates)&gt;=RL$4),IF(OR(AND(DAY(LOOKUP($F21,TenantNames,TenantStartDates))&gt;28,DAY(EOMONTH(RL$4,0))=28,DAY(RL$4)=28),AND(DAY(LOOKUP($F21,TenantNames,TenantStartDates))&gt;30,DAY(EOMONTH(RL$4,0))=30,DAY(RL$4)=30),DAY(LOOKUP($F21,TenantNames,TenantStartDates))=DAY(RL$4)),IF((LOOKUP($F21,TenantNames,TenantEndDates)-RL$4)&lt;=31,LOOKUP($F21,TenantNames,TenantTotalRevenues)-SUM($JA21:RK21),LOOKUP($F21,TenantNames,TenantMonthlyRents)),IF(AND((SUMIF($G$4:AHB$4,"&lt;"&amp;RL$4,$G21:AHB21))&gt;SUMIFS(TransactionAmounts,TenantSources,$F21,'Filtered Data'!$C$2:$C23,"&lt;"&amp;RL$4),RL$4&lt;TODAY()),"Late","Occupied")),)))</f>
        <v/>
      </c>
      <c r="RM21" s="33" t="str">
        <f>IF(ISBLANK($F21),,IF(TODAY()=RM$4,"Today",IF(AND(LOOKUP($F21,TenantNames,TenantStartDates)&lt;=RM$4,LOOKUP($F21,TenantNames,TenantEndDates)&gt;=RM$4),IF(OR(AND(DAY(LOOKUP($F21,TenantNames,TenantStartDates))&gt;28,DAY(EOMONTH(RM$4,0))=28,DAY(RM$4)=28),AND(DAY(LOOKUP($F21,TenantNames,TenantStartDates))&gt;30,DAY(EOMONTH(RM$4,0))=30,DAY(RM$4)=30),DAY(LOOKUP($F21,TenantNames,TenantStartDates))=DAY(RM$4)),IF((LOOKUP($F21,TenantNames,TenantEndDates)-RM$4)&lt;=31,LOOKUP($F21,TenantNames,TenantTotalRevenues)-SUM($JA21:RL21),LOOKUP($F21,TenantNames,TenantMonthlyRents)),IF(AND((SUMIF($G$4:AHB$4,"&lt;"&amp;RM$4,$G21:AHB21))&gt;SUMIFS(TransactionAmounts,TenantSources,$F21,'Filtered Data'!$C$2:$C23,"&lt;"&amp;RM$4),RM$4&lt;TODAY()),"Late","Occupied")),)))</f>
        <v/>
      </c>
      <c r="RN21" s="33" t="str">
        <f>IF(ISBLANK($F21),,IF(TODAY()=RN$4,"Today",IF(AND(LOOKUP($F21,TenantNames,TenantStartDates)&lt;=RN$4,LOOKUP($F21,TenantNames,TenantEndDates)&gt;=RN$4),IF(OR(AND(DAY(LOOKUP($F21,TenantNames,TenantStartDates))&gt;28,DAY(EOMONTH(RN$4,0))=28,DAY(RN$4)=28),AND(DAY(LOOKUP($F21,TenantNames,TenantStartDates))&gt;30,DAY(EOMONTH(RN$4,0))=30,DAY(RN$4)=30),DAY(LOOKUP($F21,TenantNames,TenantStartDates))=DAY(RN$4)),IF((LOOKUP($F21,TenantNames,TenantEndDates)-RN$4)&lt;=31,LOOKUP($F21,TenantNames,TenantTotalRevenues)-SUM($JA21:RM21),LOOKUP($F21,TenantNames,TenantMonthlyRents)),IF(AND((SUMIF($G$4:AHB$4,"&lt;"&amp;RN$4,$G21:AHB21))&gt;SUMIFS(TransactionAmounts,TenantSources,$F21,'Filtered Data'!$C$2:$C23,"&lt;"&amp;RN$4),RN$4&lt;TODAY()),"Late","Occupied")),)))</f>
        <v/>
      </c>
      <c r="RO21" s="33" t="str">
        <f>IF(ISBLANK($F21),,IF(TODAY()=RO$4,"Today",IF(AND(LOOKUP($F21,TenantNames,TenantStartDates)&lt;=RO$4,LOOKUP($F21,TenantNames,TenantEndDates)&gt;=RO$4),IF(OR(AND(DAY(LOOKUP($F21,TenantNames,TenantStartDates))&gt;28,DAY(EOMONTH(RO$4,0))=28,DAY(RO$4)=28),AND(DAY(LOOKUP($F21,TenantNames,TenantStartDates))&gt;30,DAY(EOMONTH(RO$4,0))=30,DAY(RO$4)=30),DAY(LOOKUP($F21,TenantNames,TenantStartDates))=DAY(RO$4)),IF((LOOKUP($F21,TenantNames,TenantEndDates)-RO$4)&lt;=31,LOOKUP($F21,TenantNames,TenantTotalRevenues)-SUM($JA21:RN21),LOOKUP($F21,TenantNames,TenantMonthlyRents)),IF(AND((SUMIF($G$4:AHB$4,"&lt;"&amp;RO$4,$G21:AHB21))&gt;SUMIFS(TransactionAmounts,TenantSources,$F21,'Filtered Data'!$C$2:$C23,"&lt;"&amp;RO$4),RO$4&lt;TODAY()),"Late","Occupied")),)))</f>
        <v/>
      </c>
      <c r="RP21" s="33" t="str">
        <f>IF(ISBLANK($F21),,IF(TODAY()=RP$4,"Today",IF(AND(LOOKUP($F21,TenantNames,TenantStartDates)&lt;=RP$4,LOOKUP($F21,TenantNames,TenantEndDates)&gt;=RP$4),IF(OR(AND(DAY(LOOKUP($F21,TenantNames,TenantStartDates))&gt;28,DAY(EOMONTH(RP$4,0))=28,DAY(RP$4)=28),AND(DAY(LOOKUP($F21,TenantNames,TenantStartDates))&gt;30,DAY(EOMONTH(RP$4,0))=30,DAY(RP$4)=30),DAY(LOOKUP($F21,TenantNames,TenantStartDates))=DAY(RP$4)),IF((LOOKUP($F21,TenantNames,TenantEndDates)-RP$4)&lt;=31,LOOKUP($F21,TenantNames,TenantTotalRevenues)-SUM($JA21:RO21),LOOKUP($F21,TenantNames,TenantMonthlyRents)),IF(AND((SUMIF($G$4:AHB$4,"&lt;"&amp;RP$4,$G21:AHB21))&gt;SUMIFS(TransactionAmounts,TenantSources,$F21,'Filtered Data'!$C$2:$C23,"&lt;"&amp;RP$4),RP$4&lt;TODAY()),"Late","Occupied")),)))</f>
        <v/>
      </c>
      <c r="RQ21" s="33" t="str">
        <f>IF(ISBLANK($F21),,IF(TODAY()=RQ$4,"Today",IF(AND(LOOKUP($F21,TenantNames,TenantStartDates)&lt;=RQ$4,LOOKUP($F21,TenantNames,TenantEndDates)&gt;=RQ$4),IF(OR(AND(DAY(LOOKUP($F21,TenantNames,TenantStartDates))&gt;28,DAY(EOMONTH(RQ$4,0))=28,DAY(RQ$4)=28),AND(DAY(LOOKUP($F21,TenantNames,TenantStartDates))&gt;30,DAY(EOMONTH(RQ$4,0))=30,DAY(RQ$4)=30),DAY(LOOKUP($F21,TenantNames,TenantStartDates))=DAY(RQ$4)),IF((LOOKUP($F21,TenantNames,TenantEndDates)-RQ$4)&lt;=31,LOOKUP($F21,TenantNames,TenantTotalRevenues)-SUM($JA21:RP21),LOOKUP($F21,TenantNames,TenantMonthlyRents)),IF(AND((SUMIF($G$4:AHB$4,"&lt;"&amp;RQ$4,$G21:AHB21))&gt;SUMIFS(TransactionAmounts,TenantSources,$F21,'Filtered Data'!$C$2:$C23,"&lt;"&amp;RQ$4),RQ$4&lt;TODAY()),"Late","Occupied")),)))</f>
        <v/>
      </c>
      <c r="RR21" s="33" t="str">
        <f>IF(ISBLANK($F21),,IF(TODAY()=RR$4,"Today",IF(AND(LOOKUP($F21,TenantNames,TenantStartDates)&lt;=RR$4,LOOKUP($F21,TenantNames,TenantEndDates)&gt;=RR$4),IF(OR(AND(DAY(LOOKUP($F21,TenantNames,TenantStartDates))&gt;28,DAY(EOMONTH(RR$4,0))=28,DAY(RR$4)=28),AND(DAY(LOOKUP($F21,TenantNames,TenantStartDates))&gt;30,DAY(EOMONTH(RR$4,0))=30,DAY(RR$4)=30),DAY(LOOKUP($F21,TenantNames,TenantStartDates))=DAY(RR$4)),IF((LOOKUP($F21,TenantNames,TenantEndDates)-RR$4)&lt;=31,LOOKUP($F21,TenantNames,TenantTotalRevenues)-SUM($JA21:RQ21),LOOKUP($F21,TenantNames,TenantMonthlyRents)),IF(AND((SUMIF($G$4:AHB$4,"&lt;"&amp;RR$4,$G21:AHB21))&gt;SUMIFS(TransactionAmounts,TenantSources,$F21,'Filtered Data'!$C$2:$C23,"&lt;"&amp;RR$4),RR$4&lt;TODAY()),"Late","Occupied")),)))</f>
        <v/>
      </c>
      <c r="RS21" s="33" t="str">
        <f>IF(ISBLANK($F21),,IF(TODAY()=RS$4,"Today",IF(AND(LOOKUP($F21,TenantNames,TenantStartDates)&lt;=RS$4,LOOKUP($F21,TenantNames,TenantEndDates)&gt;=RS$4),IF(OR(AND(DAY(LOOKUP($F21,TenantNames,TenantStartDates))&gt;28,DAY(EOMONTH(RS$4,0))=28,DAY(RS$4)=28),AND(DAY(LOOKUP($F21,TenantNames,TenantStartDates))&gt;30,DAY(EOMONTH(RS$4,0))=30,DAY(RS$4)=30),DAY(LOOKUP($F21,TenantNames,TenantStartDates))=DAY(RS$4)),IF((LOOKUP($F21,TenantNames,TenantEndDates)-RS$4)&lt;=31,LOOKUP($F21,TenantNames,TenantTotalRevenues)-SUM($JA21:RR21),LOOKUP($F21,TenantNames,TenantMonthlyRents)),IF(AND((SUMIF($G$4:AHB$4,"&lt;"&amp;RS$4,$G21:AHB21))&gt;SUMIFS(TransactionAmounts,TenantSources,$F21,'Filtered Data'!$C$2:$C23,"&lt;"&amp;RS$4),RS$4&lt;TODAY()),"Late","Occupied")),)))</f>
        <v/>
      </c>
      <c r="RT21" s="33" t="str">
        <f>IF(ISBLANK($F21),,IF(TODAY()=RT$4,"Today",IF(AND(LOOKUP($F21,TenantNames,TenantStartDates)&lt;=RT$4,LOOKUP($F21,TenantNames,TenantEndDates)&gt;=RT$4),IF(OR(AND(DAY(LOOKUP($F21,TenantNames,TenantStartDates))&gt;28,DAY(EOMONTH(RT$4,0))=28,DAY(RT$4)=28),AND(DAY(LOOKUP($F21,TenantNames,TenantStartDates))&gt;30,DAY(EOMONTH(RT$4,0))=30,DAY(RT$4)=30),DAY(LOOKUP($F21,TenantNames,TenantStartDates))=DAY(RT$4)),IF((LOOKUP($F21,TenantNames,TenantEndDates)-RT$4)&lt;=31,LOOKUP($F21,TenantNames,TenantTotalRevenues)-SUM($JA21:RS21),LOOKUP($F21,TenantNames,TenantMonthlyRents)),IF(AND((SUMIF($G$4:AHB$4,"&lt;"&amp;RT$4,$G21:AHB21))&gt;SUMIFS(TransactionAmounts,TenantSources,$F21,'Filtered Data'!$C$2:$C23,"&lt;"&amp;RT$4),RT$4&lt;TODAY()),"Late","Occupied")),)))</f>
        <v/>
      </c>
      <c r="RU21" s="33" t="str">
        <f>IF(ISBLANK($F21),,IF(TODAY()=RU$4,"Today",IF(AND(LOOKUP($F21,TenantNames,TenantStartDates)&lt;=RU$4,LOOKUP($F21,TenantNames,TenantEndDates)&gt;=RU$4),IF(OR(AND(DAY(LOOKUP($F21,TenantNames,TenantStartDates))&gt;28,DAY(EOMONTH(RU$4,0))=28,DAY(RU$4)=28),AND(DAY(LOOKUP($F21,TenantNames,TenantStartDates))&gt;30,DAY(EOMONTH(RU$4,0))=30,DAY(RU$4)=30),DAY(LOOKUP($F21,TenantNames,TenantStartDates))=DAY(RU$4)),IF((LOOKUP($F21,TenantNames,TenantEndDates)-RU$4)&lt;=31,LOOKUP($F21,TenantNames,TenantTotalRevenues)-SUM($JA21:RT21),LOOKUP($F21,TenantNames,TenantMonthlyRents)),IF(AND((SUMIF($G$4:AHB$4,"&lt;"&amp;RU$4,$G21:AHB21))&gt;SUMIFS(TransactionAmounts,TenantSources,$F21,'Filtered Data'!$C$2:$C23,"&lt;"&amp;RU$4),RU$4&lt;TODAY()),"Late","Occupied")),)))</f>
        <v/>
      </c>
      <c r="RV21" s="33" t="str">
        <f>IF(ISBLANK($F21),,IF(TODAY()=RV$4,"Today",IF(AND(LOOKUP($F21,TenantNames,TenantStartDates)&lt;=RV$4,LOOKUP($F21,TenantNames,TenantEndDates)&gt;=RV$4),IF(OR(AND(DAY(LOOKUP($F21,TenantNames,TenantStartDates))&gt;28,DAY(EOMONTH(RV$4,0))=28,DAY(RV$4)=28),AND(DAY(LOOKUP($F21,TenantNames,TenantStartDates))&gt;30,DAY(EOMONTH(RV$4,0))=30,DAY(RV$4)=30),DAY(LOOKUP($F21,TenantNames,TenantStartDates))=DAY(RV$4)),IF((LOOKUP($F21,TenantNames,TenantEndDates)-RV$4)&lt;=31,LOOKUP($F21,TenantNames,TenantTotalRevenues)-SUM($JA21:RU21),LOOKUP($F21,TenantNames,TenantMonthlyRents)),IF(AND((SUMIF($G$4:AHB$4,"&lt;"&amp;RV$4,$G21:AHB21))&gt;SUMIFS(TransactionAmounts,TenantSources,$F21,'Filtered Data'!$C$2:$C23,"&lt;"&amp;RV$4),RV$4&lt;TODAY()),"Late","Occupied")),)))</f>
        <v/>
      </c>
      <c r="RW21" s="33" t="str">
        <f>IF(ISBLANK($F21),,IF(TODAY()=RW$4,"Today",IF(AND(LOOKUP($F21,TenantNames,TenantStartDates)&lt;=RW$4,LOOKUP($F21,TenantNames,TenantEndDates)&gt;=RW$4),IF(OR(AND(DAY(LOOKUP($F21,TenantNames,TenantStartDates))&gt;28,DAY(EOMONTH(RW$4,0))=28,DAY(RW$4)=28),AND(DAY(LOOKUP($F21,TenantNames,TenantStartDates))&gt;30,DAY(EOMONTH(RW$4,0))=30,DAY(RW$4)=30),DAY(LOOKUP($F21,TenantNames,TenantStartDates))=DAY(RW$4)),IF((LOOKUP($F21,TenantNames,TenantEndDates)-RW$4)&lt;=31,LOOKUP($F21,TenantNames,TenantTotalRevenues)-SUM($JA21:RV21),LOOKUP($F21,TenantNames,TenantMonthlyRents)),IF(AND((SUMIF($G$4:AHB$4,"&lt;"&amp;RW$4,$G21:AHB21))&gt;SUMIFS(TransactionAmounts,TenantSources,$F21,'Filtered Data'!$C$2:$C23,"&lt;"&amp;RW$4),RW$4&lt;TODAY()),"Late","Occupied")),)))</f>
        <v/>
      </c>
      <c r="RX21" s="33" t="str">
        <f>IF(ISBLANK($F21),,IF(TODAY()=RX$4,"Today",IF(AND(LOOKUP($F21,TenantNames,TenantStartDates)&lt;=RX$4,LOOKUP($F21,TenantNames,TenantEndDates)&gt;=RX$4),IF(OR(AND(DAY(LOOKUP($F21,TenantNames,TenantStartDates))&gt;28,DAY(EOMONTH(RX$4,0))=28,DAY(RX$4)=28),AND(DAY(LOOKUP($F21,TenantNames,TenantStartDates))&gt;30,DAY(EOMONTH(RX$4,0))=30,DAY(RX$4)=30),DAY(LOOKUP($F21,TenantNames,TenantStartDates))=DAY(RX$4)),IF((LOOKUP($F21,TenantNames,TenantEndDates)-RX$4)&lt;=31,LOOKUP($F21,TenantNames,TenantTotalRevenues)-SUM($JA21:RW21),LOOKUP($F21,TenantNames,TenantMonthlyRents)),IF(AND((SUMIF($G$4:AHB$4,"&lt;"&amp;RX$4,$G21:AHB21))&gt;SUMIFS(TransactionAmounts,TenantSources,$F21,'Filtered Data'!$C$2:$C23,"&lt;"&amp;RX$4),RX$4&lt;TODAY()),"Late","Occupied")),)))</f>
        <v/>
      </c>
      <c r="RY21" s="33" t="str">
        <f>IF(ISBLANK($F21),,IF(TODAY()=RY$4,"Today",IF(AND(LOOKUP($F21,TenantNames,TenantStartDates)&lt;=RY$4,LOOKUP($F21,TenantNames,TenantEndDates)&gt;=RY$4),IF(OR(AND(DAY(LOOKUP($F21,TenantNames,TenantStartDates))&gt;28,DAY(EOMONTH(RY$4,0))=28,DAY(RY$4)=28),AND(DAY(LOOKUP($F21,TenantNames,TenantStartDates))&gt;30,DAY(EOMONTH(RY$4,0))=30,DAY(RY$4)=30),DAY(LOOKUP($F21,TenantNames,TenantStartDates))=DAY(RY$4)),IF((LOOKUP($F21,TenantNames,TenantEndDates)-RY$4)&lt;=31,LOOKUP($F21,TenantNames,TenantTotalRevenues)-SUM($JA21:RX21),LOOKUP($F21,TenantNames,TenantMonthlyRents)),IF(AND((SUMIF($G$4:AHB$4,"&lt;"&amp;RY$4,$G21:AHB21))&gt;SUMIFS(TransactionAmounts,TenantSources,$F21,'Filtered Data'!$C$2:$C23,"&lt;"&amp;RY$4),RY$4&lt;TODAY()),"Late","Occupied")),)))</f>
        <v/>
      </c>
      <c r="RZ21" s="33" t="str">
        <f>IF(ISBLANK($F21),,IF(TODAY()=RZ$4,"Today",IF(AND(LOOKUP($F21,TenantNames,TenantStartDates)&lt;=RZ$4,LOOKUP($F21,TenantNames,TenantEndDates)&gt;=RZ$4),IF(OR(AND(DAY(LOOKUP($F21,TenantNames,TenantStartDates))&gt;28,DAY(EOMONTH(RZ$4,0))=28,DAY(RZ$4)=28),AND(DAY(LOOKUP($F21,TenantNames,TenantStartDates))&gt;30,DAY(EOMONTH(RZ$4,0))=30,DAY(RZ$4)=30),DAY(LOOKUP($F21,TenantNames,TenantStartDates))=DAY(RZ$4)),IF((LOOKUP($F21,TenantNames,TenantEndDates)-RZ$4)&lt;=31,LOOKUP($F21,TenantNames,TenantTotalRevenues)-SUM($JA21:RY21),LOOKUP($F21,TenantNames,TenantMonthlyRents)),IF(AND((SUMIF($G$4:AHB$4,"&lt;"&amp;RZ$4,$G21:AHB21))&gt;SUMIFS(TransactionAmounts,TenantSources,$F21,'Filtered Data'!$C$2:$C23,"&lt;"&amp;RZ$4),RZ$4&lt;TODAY()),"Late","Occupied")),)))</f>
        <v/>
      </c>
      <c r="SA21" s="33" t="str">
        <f>IF(ISBLANK($F21),,IF(TODAY()=SA$4,"Today",IF(AND(LOOKUP($F21,TenantNames,TenantStartDates)&lt;=SA$4,LOOKUP($F21,TenantNames,TenantEndDates)&gt;=SA$4),IF(OR(AND(DAY(LOOKUP($F21,TenantNames,TenantStartDates))&gt;28,DAY(EOMONTH(SA$4,0))=28,DAY(SA$4)=28),AND(DAY(LOOKUP($F21,TenantNames,TenantStartDates))&gt;30,DAY(EOMONTH(SA$4,0))=30,DAY(SA$4)=30),DAY(LOOKUP($F21,TenantNames,TenantStartDates))=DAY(SA$4)),IF((LOOKUP($F21,TenantNames,TenantEndDates)-SA$4)&lt;=31,LOOKUP($F21,TenantNames,TenantTotalRevenues)-SUM($JA21:RZ21),LOOKUP($F21,TenantNames,TenantMonthlyRents)),IF(AND((SUMIF($G$4:AHB$4,"&lt;"&amp;SA$4,$G21:AHB21))&gt;SUMIFS(TransactionAmounts,TenantSources,$F21,'Filtered Data'!$C$2:$C23,"&lt;"&amp;SA$4),SA$4&lt;TODAY()),"Late","Occupied")),)))</f>
        <v/>
      </c>
      <c r="SB21" s="33" t="str">
        <f>IF(ISBLANK($F21),,IF(TODAY()=SB$4,"Today",IF(AND(LOOKUP($F21,TenantNames,TenantStartDates)&lt;=SB$4,LOOKUP($F21,TenantNames,TenantEndDates)&gt;=SB$4),IF(OR(AND(DAY(LOOKUP($F21,TenantNames,TenantStartDates))&gt;28,DAY(EOMONTH(SB$4,0))=28,DAY(SB$4)=28),AND(DAY(LOOKUP($F21,TenantNames,TenantStartDates))&gt;30,DAY(EOMONTH(SB$4,0))=30,DAY(SB$4)=30),DAY(LOOKUP($F21,TenantNames,TenantStartDates))=DAY(SB$4)),IF((LOOKUP($F21,TenantNames,TenantEndDates)-SB$4)&lt;=31,LOOKUP($F21,TenantNames,TenantTotalRevenues)-SUM($JA21:SA21),LOOKUP($F21,TenantNames,TenantMonthlyRents)),IF(AND((SUMIF($G$4:AHB$4,"&lt;"&amp;SB$4,$G21:AHB21))&gt;SUMIFS(TransactionAmounts,TenantSources,$F21,'Filtered Data'!$C$2:$C23,"&lt;"&amp;SB$4),SB$4&lt;TODAY()),"Late","Occupied")),)))</f>
        <v/>
      </c>
      <c r="SC21" s="33" t="str">
        <f>IF(ISBLANK($F21),,IF(TODAY()=SC$4,"Today",IF(AND(LOOKUP($F21,TenantNames,TenantStartDates)&lt;=SC$4,LOOKUP($F21,TenantNames,TenantEndDates)&gt;=SC$4),IF(OR(AND(DAY(LOOKUP($F21,TenantNames,TenantStartDates))&gt;28,DAY(EOMONTH(SC$4,0))=28,DAY(SC$4)=28),AND(DAY(LOOKUP($F21,TenantNames,TenantStartDates))&gt;30,DAY(EOMONTH(SC$4,0))=30,DAY(SC$4)=30),DAY(LOOKUP($F21,TenantNames,TenantStartDates))=DAY(SC$4)),IF((LOOKUP($F21,TenantNames,TenantEndDates)-SC$4)&lt;=31,LOOKUP($F21,TenantNames,TenantTotalRevenues)-SUM($JA21:SB21),LOOKUP($F21,TenantNames,TenantMonthlyRents)),IF(AND((SUMIF($G$4:AHB$4,"&lt;"&amp;SC$4,$G21:AHB21))&gt;SUMIFS(TransactionAmounts,TenantSources,$F21,'Filtered Data'!$C$2:$C23,"&lt;"&amp;SC$4),SC$4&lt;TODAY()),"Late","Occupied")),)))</f>
        <v/>
      </c>
      <c r="SD21" s="33" t="str">
        <f>IF(ISBLANK($F21),,IF(TODAY()=SD$4,"Today",IF(AND(LOOKUP($F21,TenantNames,TenantStartDates)&lt;=SD$4,LOOKUP($F21,TenantNames,TenantEndDates)&gt;=SD$4),IF(OR(AND(DAY(LOOKUP($F21,TenantNames,TenantStartDates))&gt;28,DAY(EOMONTH(SD$4,0))=28,DAY(SD$4)=28),AND(DAY(LOOKUP($F21,TenantNames,TenantStartDates))&gt;30,DAY(EOMONTH(SD$4,0))=30,DAY(SD$4)=30),DAY(LOOKUP($F21,TenantNames,TenantStartDates))=DAY(SD$4)),IF((LOOKUP($F21,TenantNames,TenantEndDates)-SD$4)&lt;=31,LOOKUP($F21,TenantNames,TenantTotalRevenues)-SUM($JA21:SC21),LOOKUP($F21,TenantNames,TenantMonthlyRents)),IF(AND((SUMIF($G$4:AHB$4,"&lt;"&amp;SD$4,$G21:AHB21))&gt;SUMIFS(TransactionAmounts,TenantSources,$F21,'Filtered Data'!$C$2:$C23,"&lt;"&amp;SD$4),SD$4&lt;TODAY()),"Late","Occupied")),)))</f>
        <v/>
      </c>
      <c r="SE21" s="33" t="str">
        <f>IF(ISBLANK($F21),,IF(TODAY()=SE$4,"Today",IF(AND(LOOKUP($F21,TenantNames,TenantStartDates)&lt;=SE$4,LOOKUP($F21,TenantNames,TenantEndDates)&gt;=SE$4),IF(OR(AND(DAY(LOOKUP($F21,TenantNames,TenantStartDates))&gt;28,DAY(EOMONTH(SE$4,0))=28,DAY(SE$4)=28),AND(DAY(LOOKUP($F21,TenantNames,TenantStartDates))&gt;30,DAY(EOMONTH(SE$4,0))=30,DAY(SE$4)=30),DAY(LOOKUP($F21,TenantNames,TenantStartDates))=DAY(SE$4)),IF((LOOKUP($F21,TenantNames,TenantEndDates)-SE$4)&lt;=31,LOOKUP($F21,TenantNames,TenantTotalRevenues)-SUM($JA21:SD21),LOOKUP($F21,TenantNames,TenantMonthlyRents)),IF(AND((SUMIF($G$4:AHB$4,"&lt;"&amp;SE$4,$G21:AHB21))&gt;SUMIFS(TransactionAmounts,TenantSources,$F21,'Filtered Data'!$C$2:$C23,"&lt;"&amp;SE$4),SE$4&lt;TODAY()),"Late","Occupied")),)))</f>
        <v/>
      </c>
      <c r="SF21" s="33" t="str">
        <f>IF(ISBLANK($F21),,IF(TODAY()=SF$4,"Today",IF(AND(LOOKUP($F21,TenantNames,TenantStartDates)&lt;=SF$4,LOOKUP($F21,TenantNames,TenantEndDates)&gt;=SF$4),IF(OR(AND(DAY(LOOKUP($F21,TenantNames,TenantStartDates))&gt;28,DAY(EOMONTH(SF$4,0))=28,DAY(SF$4)=28),AND(DAY(LOOKUP($F21,TenantNames,TenantStartDates))&gt;30,DAY(EOMONTH(SF$4,0))=30,DAY(SF$4)=30),DAY(LOOKUP($F21,TenantNames,TenantStartDates))=DAY(SF$4)),IF((LOOKUP($F21,TenantNames,TenantEndDates)-SF$4)&lt;=31,LOOKUP($F21,TenantNames,TenantTotalRevenues)-SUM($JA21:SE21),LOOKUP($F21,TenantNames,TenantMonthlyRents)),IF(AND((SUMIF($G$4:AHB$4,"&lt;"&amp;SF$4,$G21:AHB21))&gt;SUMIFS(TransactionAmounts,TenantSources,$F21,'Filtered Data'!$C$2:$C23,"&lt;"&amp;SF$4),SF$4&lt;TODAY()),"Late","Occupied")),)))</f>
        <v/>
      </c>
      <c r="SG21" s="33" t="str">
        <f>IF(ISBLANK($F21),,IF(TODAY()=SG$4,"Today",IF(AND(LOOKUP($F21,TenantNames,TenantStartDates)&lt;=SG$4,LOOKUP($F21,TenantNames,TenantEndDates)&gt;=SG$4),IF(OR(AND(DAY(LOOKUP($F21,TenantNames,TenantStartDates))&gt;28,DAY(EOMONTH(SG$4,0))=28,DAY(SG$4)=28),AND(DAY(LOOKUP($F21,TenantNames,TenantStartDates))&gt;30,DAY(EOMONTH(SG$4,0))=30,DAY(SG$4)=30),DAY(LOOKUP($F21,TenantNames,TenantStartDates))=DAY(SG$4)),IF((LOOKUP($F21,TenantNames,TenantEndDates)-SG$4)&lt;=31,LOOKUP($F21,TenantNames,TenantTotalRevenues)-SUM($JA21:SF21),LOOKUP($F21,TenantNames,TenantMonthlyRents)),IF(AND((SUMIF($G$4:AHB$4,"&lt;"&amp;SG$4,$G21:AHB21))&gt;SUMIFS(TransactionAmounts,TenantSources,$F21,'Filtered Data'!$C$2:$C23,"&lt;"&amp;SG$4),SG$4&lt;TODAY()),"Late","Occupied")),)))</f>
        <v/>
      </c>
      <c r="SH21" s="33" t="str">
        <f>IF(ISBLANK($F21),,IF(TODAY()=SH$4,"Today",IF(AND(LOOKUP($F21,TenantNames,TenantStartDates)&lt;=SH$4,LOOKUP($F21,TenantNames,TenantEndDates)&gt;=SH$4),IF(OR(AND(DAY(LOOKUP($F21,TenantNames,TenantStartDates))&gt;28,DAY(EOMONTH(SH$4,0))=28,DAY(SH$4)=28),AND(DAY(LOOKUP($F21,TenantNames,TenantStartDates))&gt;30,DAY(EOMONTH(SH$4,0))=30,DAY(SH$4)=30),DAY(LOOKUP($F21,TenantNames,TenantStartDates))=DAY(SH$4)),IF((LOOKUP($F21,TenantNames,TenantEndDates)-SH$4)&lt;=31,LOOKUP($F21,TenantNames,TenantTotalRevenues)-SUM($JA21:SG21),LOOKUP($F21,TenantNames,TenantMonthlyRents)),IF(AND((SUMIF($G$4:AHB$4,"&lt;"&amp;SH$4,$G21:AHB21))&gt;SUMIFS(TransactionAmounts,TenantSources,$F21,'Filtered Data'!$C$2:$C23,"&lt;"&amp;SH$4),SH$4&lt;TODAY()),"Late","Occupied")),)))</f>
        <v/>
      </c>
      <c r="SI21" s="33" t="str">
        <f>IF(ISBLANK($F21),,IF(TODAY()=SI$4,"Today",IF(AND(LOOKUP($F21,TenantNames,TenantStartDates)&lt;=SI$4,LOOKUP($F21,TenantNames,TenantEndDates)&gt;=SI$4),IF(OR(AND(DAY(LOOKUP($F21,TenantNames,TenantStartDates))&gt;28,DAY(EOMONTH(SI$4,0))=28,DAY(SI$4)=28),AND(DAY(LOOKUP($F21,TenantNames,TenantStartDates))&gt;30,DAY(EOMONTH(SI$4,0))=30,DAY(SI$4)=30),DAY(LOOKUP($F21,TenantNames,TenantStartDates))=DAY(SI$4)),IF((LOOKUP($F21,TenantNames,TenantEndDates)-SI$4)&lt;=31,LOOKUP($F21,TenantNames,TenantTotalRevenues)-SUM($JA21:SH21),LOOKUP($F21,TenantNames,TenantMonthlyRents)),IF(AND((SUMIF($G$4:AHB$4,"&lt;"&amp;SI$4,$G21:AHB21))&gt;SUMIFS(TransactionAmounts,TenantSources,$F21,'Filtered Data'!$C$2:$C23,"&lt;"&amp;SI$4),SI$4&lt;TODAY()),"Late","Occupied")),)))</f>
        <v/>
      </c>
      <c r="SJ21" s="33" t="str">
        <f>IF(ISBLANK($F21),,IF(TODAY()=SJ$4,"Today",IF(AND(LOOKUP($F21,TenantNames,TenantStartDates)&lt;=SJ$4,LOOKUP($F21,TenantNames,TenantEndDates)&gt;=SJ$4),IF(OR(AND(DAY(LOOKUP($F21,TenantNames,TenantStartDates))&gt;28,DAY(EOMONTH(SJ$4,0))=28,DAY(SJ$4)=28),AND(DAY(LOOKUP($F21,TenantNames,TenantStartDates))&gt;30,DAY(EOMONTH(SJ$4,0))=30,DAY(SJ$4)=30),DAY(LOOKUP($F21,TenantNames,TenantStartDates))=DAY(SJ$4)),IF((LOOKUP($F21,TenantNames,TenantEndDates)-SJ$4)&lt;=31,LOOKUP($F21,TenantNames,TenantTotalRevenues)-SUM($JA21:SI21),LOOKUP($F21,TenantNames,TenantMonthlyRents)),IF(AND((SUMIF($G$4:AHB$4,"&lt;"&amp;SJ$4,$G21:AHB21))&gt;SUMIFS(TransactionAmounts,TenantSources,$F21,'Filtered Data'!$C$2:$C23,"&lt;"&amp;SJ$4),SJ$4&lt;TODAY()),"Late","Occupied")),)))</f>
        <v/>
      </c>
      <c r="SK21" s="33" t="str">
        <f>IF(ISBLANK($F21),,IF(TODAY()=SK$4,"Today",IF(AND(LOOKUP($F21,TenantNames,TenantStartDates)&lt;=SK$4,LOOKUP($F21,TenantNames,TenantEndDates)&gt;=SK$4),IF(OR(AND(DAY(LOOKUP($F21,TenantNames,TenantStartDates))&gt;28,DAY(EOMONTH(SK$4,0))=28,DAY(SK$4)=28),AND(DAY(LOOKUP($F21,TenantNames,TenantStartDates))&gt;30,DAY(EOMONTH(SK$4,0))=30,DAY(SK$4)=30),DAY(LOOKUP($F21,TenantNames,TenantStartDates))=DAY(SK$4)),IF((LOOKUP($F21,TenantNames,TenantEndDates)-SK$4)&lt;=31,LOOKUP($F21,TenantNames,TenantTotalRevenues)-SUM($JA21:SJ21),LOOKUP($F21,TenantNames,TenantMonthlyRents)),IF(AND((SUMIF($G$4:AHB$4,"&lt;"&amp;SK$4,$G21:AHB21))&gt;SUMIFS(TransactionAmounts,TenantSources,$F21,'Filtered Data'!$C$2:$C23,"&lt;"&amp;SK$4),SK$4&lt;TODAY()),"Late","Occupied")),)))</f>
        <v/>
      </c>
      <c r="SL21" s="33" t="str">
        <f>IF(ISBLANK($F21),,IF(TODAY()=SL$4,"Today",IF(AND(LOOKUP($F21,TenantNames,TenantStartDates)&lt;=SL$4,LOOKUP($F21,TenantNames,TenantEndDates)&gt;=SL$4),IF(OR(AND(DAY(LOOKUP($F21,TenantNames,TenantStartDates))&gt;28,DAY(EOMONTH(SL$4,0))=28,DAY(SL$4)=28),AND(DAY(LOOKUP($F21,TenantNames,TenantStartDates))&gt;30,DAY(EOMONTH(SL$4,0))=30,DAY(SL$4)=30),DAY(LOOKUP($F21,TenantNames,TenantStartDates))=DAY(SL$4)),IF((LOOKUP($F21,TenantNames,TenantEndDates)-SL$4)&lt;=31,LOOKUP($F21,TenantNames,TenantTotalRevenues)-SUM($JA21:SK21),LOOKUP($F21,TenantNames,TenantMonthlyRents)),IF(AND((SUMIF($G$4:AHB$4,"&lt;"&amp;SL$4,$G21:AHB21))&gt;SUMIFS(TransactionAmounts,TenantSources,$F21,'Filtered Data'!$C$2:$C23,"&lt;"&amp;SL$4),SL$4&lt;TODAY()),"Late","Occupied")),)))</f>
        <v/>
      </c>
      <c r="SM21" s="33" t="str">
        <f>IF(ISBLANK($F21),,IF(TODAY()=SM$4,"Today",IF(AND(LOOKUP($F21,TenantNames,TenantStartDates)&lt;=SM$4,LOOKUP($F21,TenantNames,TenantEndDates)&gt;=SM$4),IF(OR(AND(DAY(LOOKUP($F21,TenantNames,TenantStartDates))&gt;28,DAY(EOMONTH(SM$4,0))=28,DAY(SM$4)=28),AND(DAY(LOOKUP($F21,TenantNames,TenantStartDates))&gt;30,DAY(EOMONTH(SM$4,0))=30,DAY(SM$4)=30),DAY(LOOKUP($F21,TenantNames,TenantStartDates))=DAY(SM$4)),IF((LOOKUP($F21,TenantNames,TenantEndDates)-SM$4)&lt;=31,LOOKUP($F21,TenantNames,TenantTotalRevenues)-SUM($JA21:SL21),LOOKUP($F21,TenantNames,TenantMonthlyRents)),IF(AND((SUMIF($G$4:AHB$4,"&lt;"&amp;SM$4,$G21:AHB21))&gt;SUMIFS(TransactionAmounts,TenantSources,$F21,'Filtered Data'!$C$2:$C23,"&lt;"&amp;SM$4),SM$4&lt;TODAY()),"Late","Occupied")),)))</f>
        <v/>
      </c>
      <c r="SN21" s="33" t="str">
        <f>IF(ISBLANK($F21),,IF(TODAY()=SN$4,"Today",IF(AND(LOOKUP($F21,TenantNames,TenantStartDates)&lt;=SN$4,LOOKUP($F21,TenantNames,TenantEndDates)&gt;=SN$4),IF(OR(AND(DAY(LOOKUP($F21,TenantNames,TenantStartDates))&gt;28,DAY(EOMONTH(SN$4,0))=28,DAY(SN$4)=28),AND(DAY(LOOKUP($F21,TenantNames,TenantStartDates))&gt;30,DAY(EOMONTH(SN$4,0))=30,DAY(SN$4)=30),DAY(LOOKUP($F21,TenantNames,TenantStartDates))=DAY(SN$4)),IF((LOOKUP($F21,TenantNames,TenantEndDates)-SN$4)&lt;=31,LOOKUP($F21,TenantNames,TenantTotalRevenues)-SUM($JA21:SM21),LOOKUP($F21,TenantNames,TenantMonthlyRents)),IF(AND((SUMIF($G$4:AHB$4,"&lt;"&amp;SN$4,$G21:AHB21))&gt;SUMIFS(TransactionAmounts,TenantSources,$F21,'Filtered Data'!$C$2:$C23,"&lt;"&amp;SN$4),SN$4&lt;TODAY()),"Late","Occupied")),)))</f>
        <v/>
      </c>
      <c r="SO21" s="33" t="str">
        <f>IF(ISBLANK($F21),,IF(TODAY()=SO$4,"Today",IF(AND(LOOKUP($F21,TenantNames,TenantStartDates)&lt;=SO$4,LOOKUP($F21,TenantNames,TenantEndDates)&gt;=SO$4),IF(OR(AND(DAY(LOOKUP($F21,TenantNames,TenantStartDates))&gt;28,DAY(EOMONTH(SO$4,0))=28,DAY(SO$4)=28),AND(DAY(LOOKUP($F21,TenantNames,TenantStartDates))&gt;30,DAY(EOMONTH(SO$4,0))=30,DAY(SO$4)=30),DAY(LOOKUP($F21,TenantNames,TenantStartDates))=DAY(SO$4)),IF((LOOKUP($F21,TenantNames,TenantEndDates)-SO$4)&lt;=31,LOOKUP($F21,TenantNames,TenantTotalRevenues)-SUM($JA21:SN21),LOOKUP($F21,TenantNames,TenantMonthlyRents)),IF(AND((SUMIF($G$4:AHB$4,"&lt;"&amp;SO$4,$G21:AHB21))&gt;SUMIFS(TransactionAmounts,TenantSources,$F21,'Filtered Data'!$C$2:$C23,"&lt;"&amp;SO$4),SO$4&lt;TODAY()),"Late","Occupied")),)))</f>
        <v/>
      </c>
      <c r="SP21" s="33" t="str">
        <f>IF(ISBLANK($F21),,IF(TODAY()=SP$4,"Today",IF(AND(LOOKUP($F21,TenantNames,TenantStartDates)&lt;=SP$4,LOOKUP($F21,TenantNames,TenantEndDates)&gt;=SP$4),IF(OR(AND(DAY(LOOKUP($F21,TenantNames,TenantStartDates))&gt;28,DAY(EOMONTH(SP$4,0))=28,DAY(SP$4)=28),AND(DAY(LOOKUP($F21,TenantNames,TenantStartDates))&gt;30,DAY(EOMONTH(SP$4,0))=30,DAY(SP$4)=30),DAY(LOOKUP($F21,TenantNames,TenantStartDates))=DAY(SP$4)),IF((LOOKUP($F21,TenantNames,TenantEndDates)-SP$4)&lt;=31,LOOKUP($F21,TenantNames,TenantTotalRevenues)-SUM($JA21:SO21),LOOKUP($F21,TenantNames,TenantMonthlyRents)),IF(AND((SUMIF($G$4:AHB$4,"&lt;"&amp;SP$4,$G21:AHB21))&gt;SUMIFS(TransactionAmounts,TenantSources,$F21,'Filtered Data'!$C$2:$C23,"&lt;"&amp;SP$4),SP$4&lt;TODAY()),"Late","Occupied")),)))</f>
        <v/>
      </c>
      <c r="SQ21" s="33" t="str">
        <f>IF(ISBLANK($F21),,IF(TODAY()=SQ$4,"Today",IF(AND(LOOKUP($F21,TenantNames,TenantStartDates)&lt;=SQ$4,LOOKUP($F21,TenantNames,TenantEndDates)&gt;=SQ$4),IF(OR(AND(DAY(LOOKUP($F21,TenantNames,TenantStartDates))&gt;28,DAY(EOMONTH(SQ$4,0))=28,DAY(SQ$4)=28),AND(DAY(LOOKUP($F21,TenantNames,TenantStartDates))&gt;30,DAY(EOMONTH(SQ$4,0))=30,DAY(SQ$4)=30),DAY(LOOKUP($F21,TenantNames,TenantStartDates))=DAY(SQ$4)),IF((LOOKUP($F21,TenantNames,TenantEndDates)-SQ$4)&lt;=31,LOOKUP($F21,TenantNames,TenantTotalRevenues)-SUM($JA21:SP21),LOOKUP($F21,TenantNames,TenantMonthlyRents)),IF(AND((SUMIF($G$4:AHB$4,"&lt;"&amp;SQ$4,$G21:AHB21))&gt;SUMIFS(TransactionAmounts,TenantSources,$F21,'Filtered Data'!$C$2:$C23,"&lt;"&amp;SQ$4),SQ$4&lt;TODAY()),"Late","Occupied")),)))</f>
        <v/>
      </c>
      <c r="SR21" s="33" t="str">
        <f>IF(ISBLANK($F21),,IF(TODAY()=SR$4,"Today",IF(AND(LOOKUP($F21,TenantNames,TenantStartDates)&lt;=SR$4,LOOKUP($F21,TenantNames,TenantEndDates)&gt;=SR$4),IF(OR(AND(DAY(LOOKUP($F21,TenantNames,TenantStartDates))&gt;28,DAY(EOMONTH(SR$4,0))=28,DAY(SR$4)=28),AND(DAY(LOOKUP($F21,TenantNames,TenantStartDates))&gt;30,DAY(EOMONTH(SR$4,0))=30,DAY(SR$4)=30),DAY(LOOKUP($F21,TenantNames,TenantStartDates))=DAY(SR$4)),IF((LOOKUP($F21,TenantNames,TenantEndDates)-SR$4)&lt;=31,LOOKUP($F21,TenantNames,TenantTotalRevenues)-SUM($JA21:SQ21),LOOKUP($F21,TenantNames,TenantMonthlyRents)),IF(AND((SUMIF($G$4:AHB$4,"&lt;"&amp;SR$4,$G21:AHB21))&gt;SUMIFS(TransactionAmounts,TenantSources,$F21,'Filtered Data'!$C$2:$C23,"&lt;"&amp;SR$4),SR$4&lt;TODAY()),"Late","Occupied")),)))</f>
        <v/>
      </c>
      <c r="SS21" s="33" t="str">
        <f>IF(ISBLANK($F21),,IF(TODAY()=SS$4,"Today",IF(AND(LOOKUP($F21,TenantNames,TenantStartDates)&lt;=SS$4,LOOKUP($F21,TenantNames,TenantEndDates)&gt;=SS$4),IF(OR(AND(DAY(LOOKUP($F21,TenantNames,TenantStartDates))&gt;28,DAY(EOMONTH(SS$4,0))=28,DAY(SS$4)=28),AND(DAY(LOOKUP($F21,TenantNames,TenantStartDates))&gt;30,DAY(EOMONTH(SS$4,0))=30,DAY(SS$4)=30),DAY(LOOKUP($F21,TenantNames,TenantStartDates))=DAY(SS$4)),IF((LOOKUP($F21,TenantNames,TenantEndDates)-SS$4)&lt;=31,LOOKUP($F21,TenantNames,TenantTotalRevenues)-SUM($JA21:SR21),LOOKUP($F21,TenantNames,TenantMonthlyRents)),IF(AND((SUMIF($G$4:AHB$4,"&lt;"&amp;SS$4,$G21:AHB21))&gt;SUMIFS(TransactionAmounts,TenantSources,$F21,'Filtered Data'!$C$2:$C23,"&lt;"&amp;SS$4),SS$4&lt;TODAY()),"Late","Occupied")),)))</f>
        <v/>
      </c>
      <c r="ST21" s="33" t="str">
        <f>IF(ISBLANK($F21),,IF(TODAY()=ST$4,"Today",IF(AND(LOOKUP($F21,TenantNames,TenantStartDates)&lt;=ST$4,LOOKUP($F21,TenantNames,TenantEndDates)&gt;=ST$4),IF(OR(AND(DAY(LOOKUP($F21,TenantNames,TenantStartDates))&gt;28,DAY(EOMONTH(ST$4,0))=28,DAY(ST$4)=28),AND(DAY(LOOKUP($F21,TenantNames,TenantStartDates))&gt;30,DAY(EOMONTH(ST$4,0))=30,DAY(ST$4)=30),DAY(LOOKUP($F21,TenantNames,TenantStartDates))=DAY(ST$4)),IF((LOOKUP($F21,TenantNames,TenantEndDates)-ST$4)&lt;=31,LOOKUP($F21,TenantNames,TenantTotalRevenues)-SUM($JA21:SS21),LOOKUP($F21,TenantNames,TenantMonthlyRents)),IF(AND((SUMIF($G$4:AHB$4,"&lt;"&amp;ST$4,$G21:AHB21))&gt;SUMIFS(TransactionAmounts,TenantSources,$F21,'Filtered Data'!$C$2:$C23,"&lt;"&amp;ST$4),ST$4&lt;TODAY()),"Late","Occupied")),)))</f>
        <v/>
      </c>
      <c r="SU21" s="33" t="str">
        <f>IF(ISBLANK($F21),,IF(TODAY()=SU$4,"Today",IF(AND(LOOKUP($F21,TenantNames,TenantStartDates)&lt;=SU$4,LOOKUP($F21,TenantNames,TenantEndDates)&gt;=SU$4),IF(OR(AND(DAY(LOOKUP($F21,TenantNames,TenantStartDates))&gt;28,DAY(EOMONTH(SU$4,0))=28,DAY(SU$4)=28),AND(DAY(LOOKUP($F21,TenantNames,TenantStartDates))&gt;30,DAY(EOMONTH(SU$4,0))=30,DAY(SU$4)=30),DAY(LOOKUP($F21,TenantNames,TenantStartDates))=DAY(SU$4)),IF((LOOKUP($F21,TenantNames,TenantEndDates)-SU$4)&lt;=31,LOOKUP($F21,TenantNames,TenantTotalRevenues)-SUM($JA21:ST21),LOOKUP($F21,TenantNames,TenantMonthlyRents)),IF(AND((SUMIF($G$4:AHB$4,"&lt;"&amp;SU$4,$G21:AHB21))&gt;SUMIFS(TransactionAmounts,TenantSources,$F21,'Filtered Data'!$C$2:$C23,"&lt;"&amp;SU$4),SU$4&lt;TODAY()),"Late","Occupied")),)))</f>
        <v/>
      </c>
      <c r="SV21" s="33" t="str">
        <f>IF(ISBLANK($F21),,IF(TODAY()=SV$4,"Today",IF(AND(LOOKUP($F21,TenantNames,TenantStartDates)&lt;=SV$4,LOOKUP($F21,TenantNames,TenantEndDates)&gt;=SV$4),IF(OR(AND(DAY(LOOKUP($F21,TenantNames,TenantStartDates))&gt;28,DAY(EOMONTH(SV$4,0))=28,DAY(SV$4)=28),AND(DAY(LOOKUP($F21,TenantNames,TenantStartDates))&gt;30,DAY(EOMONTH(SV$4,0))=30,DAY(SV$4)=30),DAY(LOOKUP($F21,TenantNames,TenantStartDates))=DAY(SV$4)),IF((LOOKUP($F21,TenantNames,TenantEndDates)-SV$4)&lt;=31,LOOKUP($F21,TenantNames,TenantTotalRevenues)-SUM($JA21:SU21),LOOKUP($F21,TenantNames,TenantMonthlyRents)),IF(AND((SUMIF($G$4:AHB$4,"&lt;"&amp;SV$4,$G21:AHB21))&gt;SUMIFS(TransactionAmounts,TenantSources,$F21,'Filtered Data'!$C$2:$C23,"&lt;"&amp;SV$4),SV$4&lt;TODAY()),"Late","Occupied")),)))</f>
        <v/>
      </c>
      <c r="SW21" s="33" t="str">
        <f>IF(ISBLANK($F21),,IF(TODAY()=SW$4,"Today",IF(AND(LOOKUP($F21,TenantNames,TenantStartDates)&lt;=SW$4,LOOKUP($F21,TenantNames,TenantEndDates)&gt;=SW$4),IF(OR(AND(DAY(LOOKUP($F21,TenantNames,TenantStartDates))&gt;28,DAY(EOMONTH(SW$4,0))=28,DAY(SW$4)=28),AND(DAY(LOOKUP($F21,TenantNames,TenantStartDates))&gt;30,DAY(EOMONTH(SW$4,0))=30,DAY(SW$4)=30),DAY(LOOKUP($F21,TenantNames,TenantStartDates))=DAY(SW$4)),IF((LOOKUP($F21,TenantNames,TenantEndDates)-SW$4)&lt;=31,LOOKUP($F21,TenantNames,TenantTotalRevenues)-SUM($JA21:SV21),LOOKUP($F21,TenantNames,TenantMonthlyRents)),IF(AND((SUMIF($G$4:AHB$4,"&lt;"&amp;SW$4,$G21:AHB21))&gt;SUMIFS(TransactionAmounts,TenantSources,$F21,'Filtered Data'!$C$2:$C23,"&lt;"&amp;SW$4),SW$4&lt;TODAY()),"Late","Occupied")),)))</f>
        <v/>
      </c>
      <c r="SX21" s="33" t="str">
        <f>IF(ISBLANK($F21),,IF(TODAY()=SX$4,"Today",IF(AND(LOOKUP($F21,TenantNames,TenantStartDates)&lt;=SX$4,LOOKUP($F21,TenantNames,TenantEndDates)&gt;=SX$4),IF(OR(AND(DAY(LOOKUP($F21,TenantNames,TenantStartDates))&gt;28,DAY(EOMONTH(SX$4,0))=28,DAY(SX$4)=28),AND(DAY(LOOKUP($F21,TenantNames,TenantStartDates))&gt;30,DAY(EOMONTH(SX$4,0))=30,DAY(SX$4)=30),DAY(LOOKUP($F21,TenantNames,TenantStartDates))=DAY(SX$4)),IF((LOOKUP($F21,TenantNames,TenantEndDates)-SX$4)&lt;=31,LOOKUP($F21,TenantNames,TenantTotalRevenues)-SUM($JA21:SW21),LOOKUP($F21,TenantNames,TenantMonthlyRents)),IF(AND((SUMIF($G$4:AHB$4,"&lt;"&amp;SX$4,$G21:AHB21))&gt;SUMIFS(TransactionAmounts,TenantSources,$F21,'Filtered Data'!$C$2:$C23,"&lt;"&amp;SX$4),SX$4&lt;TODAY()),"Late","Occupied")),)))</f>
        <v/>
      </c>
      <c r="SY21" s="33" t="str">
        <f>IF(ISBLANK($F21),,IF(TODAY()=SY$4,"Today",IF(AND(LOOKUP($F21,TenantNames,TenantStartDates)&lt;=SY$4,LOOKUP($F21,TenantNames,TenantEndDates)&gt;=SY$4),IF(OR(AND(DAY(LOOKUP($F21,TenantNames,TenantStartDates))&gt;28,DAY(EOMONTH(SY$4,0))=28,DAY(SY$4)=28),AND(DAY(LOOKUP($F21,TenantNames,TenantStartDates))&gt;30,DAY(EOMONTH(SY$4,0))=30,DAY(SY$4)=30),DAY(LOOKUP($F21,TenantNames,TenantStartDates))=DAY(SY$4)),IF((LOOKUP($F21,TenantNames,TenantEndDates)-SY$4)&lt;=31,LOOKUP($F21,TenantNames,TenantTotalRevenues)-SUM($JA21:SX21),LOOKUP($F21,TenantNames,TenantMonthlyRents)),IF(AND((SUMIF($G$4:AHB$4,"&lt;"&amp;SY$4,$G21:AHB21))&gt;SUMIFS(TransactionAmounts,TenantSources,$F21,'Filtered Data'!$C$2:$C23,"&lt;"&amp;SY$4),SY$4&lt;TODAY()),"Late","Occupied")),)))</f>
        <v/>
      </c>
      <c r="SZ21" s="33" t="str">
        <f>IF(ISBLANK($F21),,IF(TODAY()=SZ$4,"Today",IF(AND(LOOKUP($F21,TenantNames,TenantStartDates)&lt;=SZ$4,LOOKUP($F21,TenantNames,TenantEndDates)&gt;=SZ$4),IF(OR(AND(DAY(LOOKUP($F21,TenantNames,TenantStartDates))&gt;28,DAY(EOMONTH(SZ$4,0))=28,DAY(SZ$4)=28),AND(DAY(LOOKUP($F21,TenantNames,TenantStartDates))&gt;30,DAY(EOMONTH(SZ$4,0))=30,DAY(SZ$4)=30),DAY(LOOKUP($F21,TenantNames,TenantStartDates))=DAY(SZ$4)),IF((LOOKUP($F21,TenantNames,TenantEndDates)-SZ$4)&lt;=31,LOOKUP($F21,TenantNames,TenantTotalRevenues)-SUM($JA21:SY21),LOOKUP($F21,TenantNames,TenantMonthlyRents)),IF(AND((SUMIF($G$4:AHB$4,"&lt;"&amp;SZ$4,$G21:AHB21))&gt;SUMIFS(TransactionAmounts,TenantSources,$F21,'Filtered Data'!$C$2:$C23,"&lt;"&amp;SZ$4),SZ$4&lt;TODAY()),"Late","Occupied")),)))</f>
        <v/>
      </c>
      <c r="TA21" s="33" t="str">
        <f>IF(ISBLANK($F21),,IF(TODAY()=TA$4,"Today",IF(AND(LOOKUP($F21,TenantNames,TenantStartDates)&lt;=TA$4,LOOKUP($F21,TenantNames,TenantEndDates)&gt;=TA$4),IF(OR(AND(DAY(LOOKUP($F21,TenantNames,TenantStartDates))&gt;28,DAY(EOMONTH(TA$4,0))=28,DAY(TA$4)=28),AND(DAY(LOOKUP($F21,TenantNames,TenantStartDates))&gt;30,DAY(EOMONTH(TA$4,0))=30,DAY(TA$4)=30),DAY(LOOKUP($F21,TenantNames,TenantStartDates))=DAY(TA$4)),IF((LOOKUP($F21,TenantNames,TenantEndDates)-TA$4)&lt;=31,LOOKUP($F21,TenantNames,TenantTotalRevenues)-SUM($JA21:SZ21),LOOKUP($F21,TenantNames,TenantMonthlyRents)),IF(AND((SUMIF($G$4:AHB$4,"&lt;"&amp;TA$4,$G21:AHB21))&gt;SUMIFS(TransactionAmounts,TenantSources,$F21,'Filtered Data'!$C$2:$C23,"&lt;"&amp;TA$4),TA$4&lt;TODAY()),"Late","Occupied")),)))</f>
        <v/>
      </c>
      <c r="TB21" s="33" t="str">
        <f>IF(ISBLANK($F21),,IF(TODAY()=TB$4,"Today",IF(AND(LOOKUP($F21,TenantNames,TenantStartDates)&lt;=TB$4,LOOKUP($F21,TenantNames,TenantEndDates)&gt;=TB$4),IF(OR(AND(DAY(LOOKUP($F21,TenantNames,TenantStartDates))&gt;28,DAY(EOMONTH(TB$4,0))=28,DAY(TB$4)=28),AND(DAY(LOOKUP($F21,TenantNames,TenantStartDates))&gt;30,DAY(EOMONTH(TB$4,0))=30,DAY(TB$4)=30),DAY(LOOKUP($F21,TenantNames,TenantStartDates))=DAY(TB$4)),IF((LOOKUP($F21,TenantNames,TenantEndDates)-TB$4)&lt;=31,LOOKUP($F21,TenantNames,TenantTotalRevenues)-SUM($JA21:TA21),LOOKUP($F21,TenantNames,TenantMonthlyRents)),IF(AND((SUMIF($G$4:AHB$4,"&lt;"&amp;TB$4,$G21:AHB21))&gt;SUMIFS(TransactionAmounts,TenantSources,$F21,'Filtered Data'!$C$2:$C23,"&lt;"&amp;TB$4),TB$4&lt;TODAY()),"Late","Occupied")),)))</f>
        <v/>
      </c>
      <c r="TC21" s="33" t="str">
        <f>IF(ISBLANK($F21),,IF(TODAY()=TC$4,"Today",IF(AND(LOOKUP($F21,TenantNames,TenantStartDates)&lt;=TC$4,LOOKUP($F21,TenantNames,TenantEndDates)&gt;=TC$4),IF(OR(AND(DAY(LOOKUP($F21,TenantNames,TenantStartDates))&gt;28,DAY(EOMONTH(TC$4,0))=28,DAY(TC$4)=28),AND(DAY(LOOKUP($F21,TenantNames,TenantStartDates))&gt;30,DAY(EOMONTH(TC$4,0))=30,DAY(TC$4)=30),DAY(LOOKUP($F21,TenantNames,TenantStartDates))=DAY(TC$4)),IF((LOOKUP($F21,TenantNames,TenantEndDates)-TC$4)&lt;=31,LOOKUP($F21,TenantNames,TenantTotalRevenues)-SUM($JA21:TB21),LOOKUP($F21,TenantNames,TenantMonthlyRents)),IF(AND((SUMIF($G$4:AHB$4,"&lt;"&amp;TC$4,$G21:AHB21))&gt;SUMIFS(TransactionAmounts,TenantSources,$F21,'Filtered Data'!$C$2:$C23,"&lt;"&amp;TC$4),TC$4&lt;TODAY()),"Late","Occupied")),)))</f>
        <v/>
      </c>
      <c r="TD21" s="33" t="str">
        <f>IF(ISBLANK($F21),,IF(TODAY()=TD$4,"Today",IF(AND(LOOKUP($F21,TenantNames,TenantStartDates)&lt;=TD$4,LOOKUP($F21,TenantNames,TenantEndDates)&gt;=TD$4),IF(OR(AND(DAY(LOOKUP($F21,TenantNames,TenantStartDates))&gt;28,DAY(EOMONTH(TD$4,0))=28,DAY(TD$4)=28),AND(DAY(LOOKUP($F21,TenantNames,TenantStartDates))&gt;30,DAY(EOMONTH(TD$4,0))=30,DAY(TD$4)=30),DAY(LOOKUP($F21,TenantNames,TenantStartDates))=DAY(TD$4)),IF((LOOKUP($F21,TenantNames,TenantEndDates)-TD$4)&lt;=31,LOOKUP($F21,TenantNames,TenantTotalRevenues)-SUM($JA21:TC21),LOOKUP($F21,TenantNames,TenantMonthlyRents)),IF(AND((SUMIF($G$4:AHB$4,"&lt;"&amp;TD$4,$G21:AHB21))&gt;SUMIFS(TransactionAmounts,TenantSources,$F21,'Filtered Data'!$C$2:$C23,"&lt;"&amp;TD$4),TD$4&lt;TODAY()),"Late","Occupied")),)))</f>
        <v/>
      </c>
      <c r="TE21" s="33" t="str">
        <f>IF(ISBLANK($F21),,IF(TODAY()=TE$4,"Today",IF(AND(LOOKUP($F21,TenantNames,TenantStartDates)&lt;=TE$4,LOOKUP($F21,TenantNames,TenantEndDates)&gt;=TE$4),IF(OR(AND(DAY(LOOKUP($F21,TenantNames,TenantStartDates))&gt;28,DAY(EOMONTH(TE$4,0))=28,DAY(TE$4)=28),AND(DAY(LOOKUP($F21,TenantNames,TenantStartDates))&gt;30,DAY(EOMONTH(TE$4,0))=30,DAY(TE$4)=30),DAY(LOOKUP($F21,TenantNames,TenantStartDates))=DAY(TE$4)),IF((LOOKUP($F21,TenantNames,TenantEndDates)-TE$4)&lt;=31,LOOKUP($F21,TenantNames,TenantTotalRevenues)-SUM($JA21:TD21),LOOKUP($F21,TenantNames,TenantMonthlyRents)),IF(AND((SUMIF($G$4:AHB$4,"&lt;"&amp;TE$4,$G21:AHB21))&gt;SUMIFS(TransactionAmounts,TenantSources,$F21,'Filtered Data'!$C$2:$C23,"&lt;"&amp;TE$4),TE$4&lt;TODAY()),"Late","Occupied")),)))</f>
        <v/>
      </c>
      <c r="TF21" s="33" t="str">
        <f>IF(ISBLANK($F21),,IF(TODAY()=TF$4,"Today",IF(AND(LOOKUP($F21,TenantNames,TenantStartDates)&lt;=TF$4,LOOKUP($F21,TenantNames,TenantEndDates)&gt;=TF$4),IF(OR(AND(DAY(LOOKUP($F21,TenantNames,TenantStartDates))&gt;28,DAY(EOMONTH(TF$4,0))=28,DAY(TF$4)=28),AND(DAY(LOOKUP($F21,TenantNames,TenantStartDates))&gt;30,DAY(EOMONTH(TF$4,0))=30,DAY(TF$4)=30),DAY(LOOKUP($F21,TenantNames,TenantStartDates))=DAY(TF$4)),IF((LOOKUP($F21,TenantNames,TenantEndDates)-TF$4)&lt;=31,LOOKUP($F21,TenantNames,TenantTotalRevenues)-SUM($JA21:TE21),LOOKUP($F21,TenantNames,TenantMonthlyRents)),IF(AND((SUMIF($G$4:AHB$4,"&lt;"&amp;TF$4,$G21:AHB21))&gt;SUMIFS(TransactionAmounts,TenantSources,$F21,'Filtered Data'!$C$2:$C23,"&lt;"&amp;TF$4),TF$4&lt;TODAY()),"Late","Occupied")),)))</f>
        <v/>
      </c>
      <c r="TG21" s="33" t="str">
        <f>IF(ISBLANK($F21),,IF(TODAY()=TG$4,"Today",IF(AND(LOOKUP($F21,TenantNames,TenantStartDates)&lt;=TG$4,LOOKUP($F21,TenantNames,TenantEndDates)&gt;=TG$4),IF(OR(AND(DAY(LOOKUP($F21,TenantNames,TenantStartDates))&gt;28,DAY(EOMONTH(TG$4,0))=28,DAY(TG$4)=28),AND(DAY(LOOKUP($F21,TenantNames,TenantStartDates))&gt;30,DAY(EOMONTH(TG$4,0))=30,DAY(TG$4)=30),DAY(LOOKUP($F21,TenantNames,TenantStartDates))=DAY(TG$4)),IF((LOOKUP($F21,TenantNames,TenantEndDates)-TG$4)&lt;=31,LOOKUP($F21,TenantNames,TenantTotalRevenues)-SUM($JA21:TF21),LOOKUP($F21,TenantNames,TenantMonthlyRents)),IF(AND((SUMIF($G$4:AHB$4,"&lt;"&amp;TG$4,$G21:AHB21))&gt;SUMIFS(TransactionAmounts,TenantSources,$F21,'Filtered Data'!$C$2:$C23,"&lt;"&amp;TG$4),TG$4&lt;TODAY()),"Late","Occupied")),)))</f>
        <v/>
      </c>
      <c r="TH21" s="33" t="str">
        <f>IF(ISBLANK($F21),,IF(TODAY()=TH$4,"Today",IF(AND(LOOKUP($F21,TenantNames,TenantStartDates)&lt;=TH$4,LOOKUP($F21,TenantNames,TenantEndDates)&gt;=TH$4),IF(OR(AND(DAY(LOOKUP($F21,TenantNames,TenantStartDates))&gt;28,DAY(EOMONTH(TH$4,0))=28,DAY(TH$4)=28),AND(DAY(LOOKUP($F21,TenantNames,TenantStartDates))&gt;30,DAY(EOMONTH(TH$4,0))=30,DAY(TH$4)=30),DAY(LOOKUP($F21,TenantNames,TenantStartDates))=DAY(TH$4)),IF((LOOKUP($F21,TenantNames,TenantEndDates)-TH$4)&lt;=31,LOOKUP($F21,TenantNames,TenantTotalRevenues)-SUM($JA21:TG21),LOOKUP($F21,TenantNames,TenantMonthlyRents)),IF(AND((SUMIF($G$4:AHB$4,"&lt;"&amp;TH$4,$G21:AHB21))&gt;SUMIFS(TransactionAmounts,TenantSources,$F21,'Filtered Data'!$C$2:$C23,"&lt;"&amp;TH$4),TH$4&lt;TODAY()),"Late","Occupied")),)))</f>
        <v/>
      </c>
      <c r="TI21" s="33" t="str">
        <f>IF(ISBLANK($F21),,IF(TODAY()=TI$4,"Today",IF(AND(LOOKUP($F21,TenantNames,TenantStartDates)&lt;=TI$4,LOOKUP($F21,TenantNames,TenantEndDates)&gt;=TI$4),IF(OR(AND(DAY(LOOKUP($F21,TenantNames,TenantStartDates))&gt;28,DAY(EOMONTH(TI$4,0))=28,DAY(TI$4)=28),AND(DAY(LOOKUP($F21,TenantNames,TenantStartDates))&gt;30,DAY(EOMONTH(TI$4,0))=30,DAY(TI$4)=30),DAY(LOOKUP($F21,TenantNames,TenantStartDates))=DAY(TI$4)),IF((LOOKUP($F21,TenantNames,TenantEndDates)-TI$4)&lt;=31,LOOKUP($F21,TenantNames,TenantTotalRevenues)-SUM($JA21:TH21),LOOKUP($F21,TenantNames,TenantMonthlyRents)),IF(AND((SUMIF($G$4:AHB$4,"&lt;"&amp;TI$4,$G21:AHB21))&gt;SUMIFS(TransactionAmounts,TenantSources,$F21,'Filtered Data'!$C$2:$C23,"&lt;"&amp;TI$4),TI$4&lt;TODAY()),"Late","Occupied")),)))</f>
        <v/>
      </c>
      <c r="TJ21" s="33" t="str">
        <f>IF(ISBLANK($F21),,IF(TODAY()=TJ$4,"Today",IF(AND(LOOKUP($F21,TenantNames,TenantStartDates)&lt;=TJ$4,LOOKUP($F21,TenantNames,TenantEndDates)&gt;=TJ$4),IF(OR(AND(DAY(LOOKUP($F21,TenantNames,TenantStartDates))&gt;28,DAY(EOMONTH(TJ$4,0))=28,DAY(TJ$4)=28),AND(DAY(LOOKUP($F21,TenantNames,TenantStartDates))&gt;30,DAY(EOMONTH(TJ$4,0))=30,DAY(TJ$4)=30),DAY(LOOKUP($F21,TenantNames,TenantStartDates))=DAY(TJ$4)),IF((LOOKUP($F21,TenantNames,TenantEndDates)-TJ$4)&lt;=31,LOOKUP($F21,TenantNames,TenantTotalRevenues)-SUM($JA21:TI21),LOOKUP($F21,TenantNames,TenantMonthlyRents)),IF(AND((SUMIF($G$4:AHB$4,"&lt;"&amp;TJ$4,$G21:AHB21))&gt;SUMIFS(TransactionAmounts,TenantSources,$F21,'Filtered Data'!$C$2:$C23,"&lt;"&amp;TJ$4),TJ$4&lt;TODAY()),"Late","Occupied")),)))</f>
        <v/>
      </c>
      <c r="TK21" s="33" t="str">
        <f>IF(ISBLANK($F21),,IF(TODAY()=TK$4,"Today",IF(AND(LOOKUP($F21,TenantNames,TenantStartDates)&lt;=TK$4,LOOKUP($F21,TenantNames,TenantEndDates)&gt;=TK$4),IF(OR(AND(DAY(LOOKUP($F21,TenantNames,TenantStartDates))&gt;28,DAY(EOMONTH(TK$4,0))=28,DAY(TK$4)=28),AND(DAY(LOOKUP($F21,TenantNames,TenantStartDates))&gt;30,DAY(EOMONTH(TK$4,0))=30,DAY(TK$4)=30),DAY(LOOKUP($F21,TenantNames,TenantStartDates))=DAY(TK$4)),IF((LOOKUP($F21,TenantNames,TenantEndDates)-TK$4)&lt;=31,LOOKUP($F21,TenantNames,TenantTotalRevenues)-SUM($JA21:TJ21),LOOKUP($F21,TenantNames,TenantMonthlyRents)),IF(AND((SUMIF($G$4:AHB$4,"&lt;"&amp;TK$4,$G21:AHB21))&gt;SUMIFS(TransactionAmounts,TenantSources,$F21,'Filtered Data'!$C$2:$C23,"&lt;"&amp;TK$4),TK$4&lt;TODAY()),"Late","Occupied")),)))</f>
        <v/>
      </c>
      <c r="TL21" s="33" t="str">
        <f>IF(ISBLANK($F21),,IF(TODAY()=TL$4,"Today",IF(AND(LOOKUP($F21,TenantNames,TenantStartDates)&lt;=TL$4,LOOKUP($F21,TenantNames,TenantEndDates)&gt;=TL$4),IF(OR(AND(DAY(LOOKUP($F21,TenantNames,TenantStartDates))&gt;28,DAY(EOMONTH(TL$4,0))=28,DAY(TL$4)=28),AND(DAY(LOOKUP($F21,TenantNames,TenantStartDates))&gt;30,DAY(EOMONTH(TL$4,0))=30,DAY(TL$4)=30),DAY(LOOKUP($F21,TenantNames,TenantStartDates))=DAY(TL$4)),IF((LOOKUP($F21,TenantNames,TenantEndDates)-TL$4)&lt;=31,LOOKUP($F21,TenantNames,TenantTotalRevenues)-SUM($JA21:TK21),LOOKUP($F21,TenantNames,TenantMonthlyRents)),IF(AND((SUMIF($G$4:AHB$4,"&lt;"&amp;TL$4,$G21:AHB21))&gt;SUMIFS(TransactionAmounts,TenantSources,$F21,'Filtered Data'!$C$2:$C23,"&lt;"&amp;TL$4),TL$4&lt;TODAY()),"Late","Occupied")),)))</f>
        <v/>
      </c>
      <c r="TM21" s="33" t="str">
        <f>IF(ISBLANK($F21),,IF(TODAY()=TM$4,"Today",IF(AND(LOOKUP($F21,TenantNames,TenantStartDates)&lt;=TM$4,LOOKUP($F21,TenantNames,TenantEndDates)&gt;=TM$4),IF(OR(AND(DAY(LOOKUP($F21,TenantNames,TenantStartDates))&gt;28,DAY(EOMONTH(TM$4,0))=28,DAY(TM$4)=28),AND(DAY(LOOKUP($F21,TenantNames,TenantStartDates))&gt;30,DAY(EOMONTH(TM$4,0))=30,DAY(TM$4)=30),DAY(LOOKUP($F21,TenantNames,TenantStartDates))=DAY(TM$4)),IF((LOOKUP($F21,TenantNames,TenantEndDates)-TM$4)&lt;=31,LOOKUP($F21,TenantNames,TenantTotalRevenues)-SUM($JA21:TL21),LOOKUP($F21,TenantNames,TenantMonthlyRents)),IF(AND((SUMIF($G$4:AHB$4,"&lt;"&amp;TM$4,$G21:AHB21))&gt;SUMIFS(TransactionAmounts,TenantSources,$F21,'Filtered Data'!$C$2:$C23,"&lt;"&amp;TM$4),TM$4&lt;TODAY()),"Late","Occupied")),)))</f>
        <v/>
      </c>
      <c r="TN21" s="33" t="str">
        <f>IF(ISBLANK($F21),,IF(TODAY()=TN$4,"Today",IF(AND(LOOKUP($F21,TenantNames,TenantStartDates)&lt;=TN$4,LOOKUP($F21,TenantNames,TenantEndDates)&gt;=TN$4),IF(OR(AND(DAY(LOOKUP($F21,TenantNames,TenantStartDates))&gt;28,DAY(EOMONTH(TN$4,0))=28,DAY(TN$4)=28),AND(DAY(LOOKUP($F21,TenantNames,TenantStartDates))&gt;30,DAY(EOMONTH(TN$4,0))=30,DAY(TN$4)=30),DAY(LOOKUP($F21,TenantNames,TenantStartDates))=DAY(TN$4)),IF((LOOKUP($F21,TenantNames,TenantEndDates)-TN$4)&lt;=31,LOOKUP($F21,TenantNames,TenantTotalRevenues)-SUM($JA21:TM21),LOOKUP($F21,TenantNames,TenantMonthlyRents)),IF(AND((SUMIF($G$4:AHB$4,"&lt;"&amp;TN$4,$G21:AHB21))&gt;SUMIFS(TransactionAmounts,TenantSources,$F21,'Filtered Data'!$C$2:$C23,"&lt;"&amp;TN$4),TN$4&lt;TODAY()),"Late","Occupied")),)))</f>
        <v/>
      </c>
      <c r="TO21" s="33" t="str">
        <f>IF(ISBLANK($F21),,IF(TODAY()=TO$4,"Today",IF(AND(LOOKUP($F21,TenantNames,TenantStartDates)&lt;=TO$4,LOOKUP($F21,TenantNames,TenantEndDates)&gt;=TO$4),IF(OR(AND(DAY(LOOKUP($F21,TenantNames,TenantStartDates))&gt;28,DAY(EOMONTH(TO$4,0))=28,DAY(TO$4)=28),AND(DAY(LOOKUP($F21,TenantNames,TenantStartDates))&gt;30,DAY(EOMONTH(TO$4,0))=30,DAY(TO$4)=30),DAY(LOOKUP($F21,TenantNames,TenantStartDates))=DAY(TO$4)),IF((LOOKUP($F21,TenantNames,TenantEndDates)-TO$4)&lt;=31,LOOKUP($F21,TenantNames,TenantTotalRevenues)-SUM($JA21:TN21),LOOKUP($F21,TenantNames,TenantMonthlyRents)),IF(AND((SUMIF($G$4:AHB$4,"&lt;"&amp;TO$4,$G21:AHB21))&gt;SUMIFS(TransactionAmounts,TenantSources,$F21,'Filtered Data'!$C$2:$C23,"&lt;"&amp;TO$4),TO$4&lt;TODAY()),"Late","Occupied")),)))</f>
        <v/>
      </c>
      <c r="TP21" s="33" t="str">
        <f>IF(ISBLANK($F21),,IF(TODAY()=TP$4,"Today",IF(AND(LOOKUP($F21,TenantNames,TenantStartDates)&lt;=TP$4,LOOKUP($F21,TenantNames,TenantEndDates)&gt;=TP$4),IF(OR(AND(DAY(LOOKUP($F21,TenantNames,TenantStartDates))&gt;28,DAY(EOMONTH(TP$4,0))=28,DAY(TP$4)=28),AND(DAY(LOOKUP($F21,TenantNames,TenantStartDates))&gt;30,DAY(EOMONTH(TP$4,0))=30,DAY(TP$4)=30),DAY(LOOKUP($F21,TenantNames,TenantStartDates))=DAY(TP$4)),IF((LOOKUP($F21,TenantNames,TenantEndDates)-TP$4)&lt;=31,LOOKUP($F21,TenantNames,TenantTotalRevenues)-SUM($JA21:TO21),LOOKUP($F21,TenantNames,TenantMonthlyRents)),IF(AND((SUMIF($G$4:AHB$4,"&lt;"&amp;TP$4,$G21:AHB21))&gt;SUMIFS(TransactionAmounts,TenantSources,$F21,'Filtered Data'!$C$2:$C23,"&lt;"&amp;TP$4),TP$4&lt;TODAY()),"Late","Occupied")),)))</f>
        <v/>
      </c>
      <c r="TQ21" s="33" t="str">
        <f>IF(ISBLANK($F21),,IF(TODAY()=TQ$4,"Today",IF(AND(LOOKUP($F21,TenantNames,TenantStartDates)&lt;=TQ$4,LOOKUP($F21,TenantNames,TenantEndDates)&gt;=TQ$4),IF(OR(AND(DAY(LOOKUP($F21,TenantNames,TenantStartDates))&gt;28,DAY(EOMONTH(TQ$4,0))=28,DAY(TQ$4)=28),AND(DAY(LOOKUP($F21,TenantNames,TenantStartDates))&gt;30,DAY(EOMONTH(TQ$4,0))=30,DAY(TQ$4)=30),DAY(LOOKUP($F21,TenantNames,TenantStartDates))=DAY(TQ$4)),IF((LOOKUP($F21,TenantNames,TenantEndDates)-TQ$4)&lt;=31,LOOKUP($F21,TenantNames,TenantTotalRevenues)-SUM($JA21:TP21),LOOKUP($F21,TenantNames,TenantMonthlyRents)),IF(AND((SUMIF($G$4:AHB$4,"&lt;"&amp;TQ$4,$G21:AHB21))&gt;SUMIFS(TransactionAmounts,TenantSources,$F21,'Filtered Data'!$C$2:$C23,"&lt;"&amp;TQ$4),TQ$4&lt;TODAY()),"Late","Occupied")),)))</f>
        <v/>
      </c>
      <c r="TR21" s="33" t="str">
        <f>IF(ISBLANK($F21),,IF(TODAY()=TR$4,"Today",IF(AND(LOOKUP($F21,TenantNames,TenantStartDates)&lt;=TR$4,LOOKUP($F21,TenantNames,TenantEndDates)&gt;=TR$4),IF(OR(AND(DAY(LOOKUP($F21,TenantNames,TenantStartDates))&gt;28,DAY(EOMONTH(TR$4,0))=28,DAY(TR$4)=28),AND(DAY(LOOKUP($F21,TenantNames,TenantStartDates))&gt;30,DAY(EOMONTH(TR$4,0))=30,DAY(TR$4)=30),DAY(LOOKUP($F21,TenantNames,TenantStartDates))=DAY(TR$4)),IF((LOOKUP($F21,TenantNames,TenantEndDates)-TR$4)&lt;=31,LOOKUP($F21,TenantNames,TenantTotalRevenues)-SUM($JA21:TQ21),LOOKUP($F21,TenantNames,TenantMonthlyRents)),IF(AND((SUMIF($G$4:AHB$4,"&lt;"&amp;TR$4,$G21:AHB21))&gt;SUMIFS(TransactionAmounts,TenantSources,$F21,'Filtered Data'!$C$2:$C23,"&lt;"&amp;TR$4),TR$4&lt;TODAY()),"Late","Occupied")),)))</f>
        <v/>
      </c>
      <c r="TS21" s="33" t="str">
        <f>IF(ISBLANK($F21),,IF(TODAY()=TS$4,"Today",IF(AND(LOOKUP($F21,TenantNames,TenantStartDates)&lt;=TS$4,LOOKUP($F21,TenantNames,TenantEndDates)&gt;=TS$4),IF(OR(AND(DAY(LOOKUP($F21,TenantNames,TenantStartDates))&gt;28,DAY(EOMONTH(TS$4,0))=28,DAY(TS$4)=28),AND(DAY(LOOKUP($F21,TenantNames,TenantStartDates))&gt;30,DAY(EOMONTH(TS$4,0))=30,DAY(TS$4)=30),DAY(LOOKUP($F21,TenantNames,TenantStartDates))=DAY(TS$4)),IF((LOOKUP($F21,TenantNames,TenantEndDates)-TS$4)&lt;=31,LOOKUP($F21,TenantNames,TenantTotalRevenues)-SUM($JA21:TR21),LOOKUP($F21,TenantNames,TenantMonthlyRents)),IF(AND((SUMIF($G$4:AHB$4,"&lt;"&amp;TS$4,$G21:AHB21))&gt;SUMIFS(TransactionAmounts,TenantSources,$F21,'Filtered Data'!$C$2:$C23,"&lt;"&amp;TS$4),TS$4&lt;TODAY()),"Late","Occupied")),)))</f>
        <v/>
      </c>
      <c r="TT21" s="33" t="str">
        <f>IF(ISBLANK($F21),,IF(TODAY()=TT$4,"Today",IF(AND(LOOKUP($F21,TenantNames,TenantStartDates)&lt;=TT$4,LOOKUP($F21,TenantNames,TenantEndDates)&gt;=TT$4),IF(OR(AND(DAY(LOOKUP($F21,TenantNames,TenantStartDates))&gt;28,DAY(EOMONTH(TT$4,0))=28,DAY(TT$4)=28),AND(DAY(LOOKUP($F21,TenantNames,TenantStartDates))&gt;30,DAY(EOMONTH(TT$4,0))=30,DAY(TT$4)=30),DAY(LOOKUP($F21,TenantNames,TenantStartDates))=DAY(TT$4)),IF((LOOKUP($F21,TenantNames,TenantEndDates)-TT$4)&lt;=31,LOOKUP($F21,TenantNames,TenantTotalRevenues)-SUM($JA21:TS21),LOOKUP($F21,TenantNames,TenantMonthlyRents)),IF(AND((SUMIF($G$4:AHB$4,"&lt;"&amp;TT$4,$G21:AHB21))&gt;SUMIFS(TransactionAmounts,TenantSources,$F21,'Filtered Data'!$C$2:$C23,"&lt;"&amp;TT$4),TT$4&lt;TODAY()),"Late","Occupied")),)))</f>
        <v/>
      </c>
      <c r="TU21" s="33" t="str">
        <f>IF(ISBLANK($F21),,IF(TODAY()=TU$4,"Today",IF(AND(LOOKUP($F21,TenantNames,TenantStartDates)&lt;=TU$4,LOOKUP($F21,TenantNames,TenantEndDates)&gt;=TU$4),IF(OR(AND(DAY(LOOKUP($F21,TenantNames,TenantStartDates))&gt;28,DAY(EOMONTH(TU$4,0))=28,DAY(TU$4)=28),AND(DAY(LOOKUP($F21,TenantNames,TenantStartDates))&gt;30,DAY(EOMONTH(TU$4,0))=30,DAY(TU$4)=30),DAY(LOOKUP($F21,TenantNames,TenantStartDates))=DAY(TU$4)),IF((LOOKUP($F21,TenantNames,TenantEndDates)-TU$4)&lt;=31,LOOKUP($F21,TenantNames,TenantTotalRevenues)-SUM($JA21:TT21),LOOKUP($F21,TenantNames,TenantMonthlyRents)),IF(AND((SUMIF($G$4:AHB$4,"&lt;"&amp;TU$4,$G21:AHB21))&gt;SUMIFS(TransactionAmounts,TenantSources,$F21,'Filtered Data'!$C$2:$C23,"&lt;"&amp;TU$4),TU$4&lt;TODAY()),"Late","Occupied")),)))</f>
        <v/>
      </c>
      <c r="TV21" s="33" t="str">
        <f>IF(ISBLANK($F21),,IF(TODAY()=TV$4,"Today",IF(AND(LOOKUP($F21,TenantNames,TenantStartDates)&lt;=TV$4,LOOKUP($F21,TenantNames,TenantEndDates)&gt;=TV$4),IF(OR(AND(DAY(LOOKUP($F21,TenantNames,TenantStartDates))&gt;28,DAY(EOMONTH(TV$4,0))=28,DAY(TV$4)=28),AND(DAY(LOOKUP($F21,TenantNames,TenantStartDates))&gt;30,DAY(EOMONTH(TV$4,0))=30,DAY(TV$4)=30),DAY(LOOKUP($F21,TenantNames,TenantStartDates))=DAY(TV$4)),IF((LOOKUP($F21,TenantNames,TenantEndDates)-TV$4)&lt;=31,LOOKUP($F21,TenantNames,TenantTotalRevenues)-SUM($JA21:TU21),LOOKUP($F21,TenantNames,TenantMonthlyRents)),IF(AND((SUMIF($G$4:AHB$4,"&lt;"&amp;TV$4,$G21:AHB21))&gt;SUMIFS(TransactionAmounts,TenantSources,$F21,'Filtered Data'!$C$2:$C23,"&lt;"&amp;TV$4),TV$4&lt;TODAY()),"Late","Occupied")),)))</f>
        <v/>
      </c>
      <c r="TW21" s="33" t="str">
        <f>IF(ISBLANK($F21),,IF(TODAY()=TW$4,"Today",IF(AND(LOOKUP($F21,TenantNames,TenantStartDates)&lt;=TW$4,LOOKUP($F21,TenantNames,TenantEndDates)&gt;=TW$4),IF(OR(AND(DAY(LOOKUP($F21,TenantNames,TenantStartDates))&gt;28,DAY(EOMONTH(TW$4,0))=28,DAY(TW$4)=28),AND(DAY(LOOKUP($F21,TenantNames,TenantStartDates))&gt;30,DAY(EOMONTH(TW$4,0))=30,DAY(TW$4)=30),DAY(LOOKUP($F21,TenantNames,TenantStartDates))=DAY(TW$4)),IF((LOOKUP($F21,TenantNames,TenantEndDates)-TW$4)&lt;=31,LOOKUP($F21,TenantNames,TenantTotalRevenues)-SUM($JA21:TV21),LOOKUP($F21,TenantNames,TenantMonthlyRents)),IF(AND((SUMIF($G$4:AHB$4,"&lt;"&amp;TW$4,$G21:AHB21))&gt;SUMIFS(TransactionAmounts,TenantSources,$F21,'Filtered Data'!$C$2:$C23,"&lt;"&amp;TW$4),TW$4&lt;TODAY()),"Late","Occupied")),)))</f>
        <v/>
      </c>
      <c r="TX21" s="33" t="str">
        <f>IF(ISBLANK($F21),,IF(TODAY()=TX$4,"Today",IF(AND(LOOKUP($F21,TenantNames,TenantStartDates)&lt;=TX$4,LOOKUP($F21,TenantNames,TenantEndDates)&gt;=TX$4),IF(OR(AND(DAY(LOOKUP($F21,TenantNames,TenantStartDates))&gt;28,DAY(EOMONTH(TX$4,0))=28,DAY(TX$4)=28),AND(DAY(LOOKUP($F21,TenantNames,TenantStartDates))&gt;30,DAY(EOMONTH(TX$4,0))=30,DAY(TX$4)=30),DAY(LOOKUP($F21,TenantNames,TenantStartDates))=DAY(TX$4)),IF((LOOKUP($F21,TenantNames,TenantEndDates)-TX$4)&lt;=31,LOOKUP($F21,TenantNames,TenantTotalRevenues)-SUM($JA21:TW21),LOOKUP($F21,TenantNames,TenantMonthlyRents)),IF(AND((SUMIF($G$4:AHB$4,"&lt;"&amp;TX$4,$G21:AHB21))&gt;SUMIFS(TransactionAmounts,TenantSources,$F21,'Filtered Data'!$C$2:$C23,"&lt;"&amp;TX$4),TX$4&lt;TODAY()),"Late","Occupied")),)))</f>
        <v/>
      </c>
      <c r="TY21" s="33" t="str">
        <f>IF(ISBLANK($F21),,IF(TODAY()=TY$4,"Today",IF(AND(LOOKUP($F21,TenantNames,TenantStartDates)&lt;=TY$4,LOOKUP($F21,TenantNames,TenantEndDates)&gt;=TY$4),IF(OR(AND(DAY(LOOKUP($F21,TenantNames,TenantStartDates))&gt;28,DAY(EOMONTH(TY$4,0))=28,DAY(TY$4)=28),AND(DAY(LOOKUP($F21,TenantNames,TenantStartDates))&gt;30,DAY(EOMONTH(TY$4,0))=30,DAY(TY$4)=30),DAY(LOOKUP($F21,TenantNames,TenantStartDates))=DAY(TY$4)),IF((LOOKUP($F21,TenantNames,TenantEndDates)-TY$4)&lt;=31,LOOKUP($F21,TenantNames,TenantTotalRevenues)-SUM($JA21:TX21),LOOKUP($F21,TenantNames,TenantMonthlyRents)),IF(AND((SUMIF($G$4:AHB$4,"&lt;"&amp;TY$4,$G21:AHB21))&gt;SUMIFS(TransactionAmounts,TenantSources,$F21,'Filtered Data'!$C$2:$C23,"&lt;"&amp;TY$4),TY$4&lt;TODAY()),"Late","Occupied")),)))</f>
        <v/>
      </c>
      <c r="TZ21" s="33" t="str">
        <f>IF(ISBLANK($F21),,IF(TODAY()=TZ$4,"Today",IF(AND(LOOKUP($F21,TenantNames,TenantStartDates)&lt;=TZ$4,LOOKUP($F21,TenantNames,TenantEndDates)&gt;=TZ$4),IF(OR(AND(DAY(LOOKUP($F21,TenantNames,TenantStartDates))&gt;28,DAY(EOMONTH(TZ$4,0))=28,DAY(TZ$4)=28),AND(DAY(LOOKUP($F21,TenantNames,TenantStartDates))&gt;30,DAY(EOMONTH(TZ$4,0))=30,DAY(TZ$4)=30),DAY(LOOKUP($F21,TenantNames,TenantStartDates))=DAY(TZ$4)),IF((LOOKUP($F21,TenantNames,TenantEndDates)-TZ$4)&lt;=31,LOOKUP($F21,TenantNames,TenantTotalRevenues)-SUM($JA21:TY21),LOOKUP($F21,TenantNames,TenantMonthlyRents)),IF(AND((SUMIF($G$4:AHB$4,"&lt;"&amp;TZ$4,$G21:AHB21))&gt;SUMIFS(TransactionAmounts,TenantSources,$F21,'Filtered Data'!$C$2:$C23,"&lt;"&amp;TZ$4),TZ$4&lt;TODAY()),"Late","Occupied")),)))</f>
        <v/>
      </c>
      <c r="UA21" s="33" t="str">
        <f>IF(ISBLANK($F21),,IF(TODAY()=UA$4,"Today",IF(AND(LOOKUP($F21,TenantNames,TenantStartDates)&lt;=UA$4,LOOKUP($F21,TenantNames,TenantEndDates)&gt;=UA$4),IF(OR(AND(DAY(LOOKUP($F21,TenantNames,TenantStartDates))&gt;28,DAY(EOMONTH(UA$4,0))=28,DAY(UA$4)=28),AND(DAY(LOOKUP($F21,TenantNames,TenantStartDates))&gt;30,DAY(EOMONTH(UA$4,0))=30,DAY(UA$4)=30),DAY(LOOKUP($F21,TenantNames,TenantStartDates))=DAY(UA$4)),IF((LOOKUP($F21,TenantNames,TenantEndDates)-UA$4)&lt;=31,LOOKUP($F21,TenantNames,TenantTotalRevenues)-SUM($JA21:TZ21),LOOKUP($F21,TenantNames,TenantMonthlyRents)),IF(AND((SUMIF($G$4:AHB$4,"&lt;"&amp;UA$4,$G21:AHB21))&gt;SUMIFS(TransactionAmounts,TenantSources,$F21,'Filtered Data'!$C$2:$C23,"&lt;"&amp;UA$4),UA$4&lt;TODAY()),"Late","Occupied")),)))</f>
        <v/>
      </c>
      <c r="UB21" s="33" t="str">
        <f>IF(ISBLANK($F21),,IF(TODAY()=UB$4,"Today",IF(AND(LOOKUP($F21,TenantNames,TenantStartDates)&lt;=UB$4,LOOKUP($F21,TenantNames,TenantEndDates)&gt;=UB$4),IF(OR(AND(DAY(LOOKUP($F21,TenantNames,TenantStartDates))&gt;28,DAY(EOMONTH(UB$4,0))=28,DAY(UB$4)=28),AND(DAY(LOOKUP($F21,TenantNames,TenantStartDates))&gt;30,DAY(EOMONTH(UB$4,0))=30,DAY(UB$4)=30),DAY(LOOKUP($F21,TenantNames,TenantStartDates))=DAY(UB$4)),IF((LOOKUP($F21,TenantNames,TenantEndDates)-UB$4)&lt;=31,LOOKUP($F21,TenantNames,TenantTotalRevenues)-SUM($JA21:UA21),LOOKUP($F21,TenantNames,TenantMonthlyRents)),IF(AND((SUMIF($G$4:AHB$4,"&lt;"&amp;UB$4,$G21:AHB21))&gt;SUMIFS(TransactionAmounts,TenantSources,$F21,'Filtered Data'!$C$2:$C23,"&lt;"&amp;UB$4),UB$4&lt;TODAY()),"Late","Occupied")),)))</f>
        <v/>
      </c>
      <c r="UC21" s="33" t="str">
        <f>IF(ISBLANK($F21),,IF(TODAY()=UC$4,"Today",IF(AND(LOOKUP($F21,TenantNames,TenantStartDates)&lt;=UC$4,LOOKUP($F21,TenantNames,TenantEndDates)&gt;=UC$4),IF(OR(AND(DAY(LOOKUP($F21,TenantNames,TenantStartDates))&gt;28,DAY(EOMONTH(UC$4,0))=28,DAY(UC$4)=28),AND(DAY(LOOKUP($F21,TenantNames,TenantStartDates))&gt;30,DAY(EOMONTH(UC$4,0))=30,DAY(UC$4)=30),DAY(LOOKUP($F21,TenantNames,TenantStartDates))=DAY(UC$4)),IF((LOOKUP($F21,TenantNames,TenantEndDates)-UC$4)&lt;=31,LOOKUP($F21,TenantNames,TenantTotalRevenues)-SUM($JA21:UB21),LOOKUP($F21,TenantNames,TenantMonthlyRents)),IF(AND((SUMIF($G$4:AHB$4,"&lt;"&amp;UC$4,$G21:AHB21))&gt;SUMIFS(TransactionAmounts,TenantSources,$F21,'Filtered Data'!$C$2:$C23,"&lt;"&amp;UC$4),UC$4&lt;TODAY()),"Late","Occupied")),)))</f>
        <v/>
      </c>
      <c r="UD21" s="33" t="str">
        <f>IF(ISBLANK($F21),,IF(TODAY()=UD$4,"Today",IF(AND(LOOKUP($F21,TenantNames,TenantStartDates)&lt;=UD$4,LOOKUP($F21,TenantNames,TenantEndDates)&gt;=UD$4),IF(OR(AND(DAY(LOOKUP($F21,TenantNames,TenantStartDates))&gt;28,DAY(EOMONTH(UD$4,0))=28,DAY(UD$4)=28),AND(DAY(LOOKUP($F21,TenantNames,TenantStartDates))&gt;30,DAY(EOMONTH(UD$4,0))=30,DAY(UD$4)=30),DAY(LOOKUP($F21,TenantNames,TenantStartDates))=DAY(UD$4)),IF((LOOKUP($F21,TenantNames,TenantEndDates)-UD$4)&lt;=31,LOOKUP($F21,TenantNames,TenantTotalRevenues)-SUM($JA21:UC21),LOOKUP($F21,TenantNames,TenantMonthlyRents)),IF(AND((SUMIF($G$4:AHB$4,"&lt;"&amp;UD$4,$G21:AHB21))&gt;SUMIFS(TransactionAmounts,TenantSources,$F21,'Filtered Data'!$C$2:$C23,"&lt;"&amp;UD$4),UD$4&lt;TODAY()),"Late","Occupied")),)))</f>
        <v/>
      </c>
      <c r="UE21" s="33" t="str">
        <f>IF(ISBLANK($F21),,IF(TODAY()=UE$4,"Today",IF(AND(LOOKUP($F21,TenantNames,TenantStartDates)&lt;=UE$4,LOOKUP($F21,TenantNames,TenantEndDates)&gt;=UE$4),IF(OR(AND(DAY(LOOKUP($F21,TenantNames,TenantStartDates))&gt;28,DAY(EOMONTH(UE$4,0))=28,DAY(UE$4)=28),AND(DAY(LOOKUP($F21,TenantNames,TenantStartDates))&gt;30,DAY(EOMONTH(UE$4,0))=30,DAY(UE$4)=30),DAY(LOOKUP($F21,TenantNames,TenantStartDates))=DAY(UE$4)),IF((LOOKUP($F21,TenantNames,TenantEndDates)-UE$4)&lt;=31,LOOKUP($F21,TenantNames,TenantTotalRevenues)-SUM($JA21:UD21),LOOKUP($F21,TenantNames,TenantMonthlyRents)),IF(AND((SUMIF($G$4:AHB$4,"&lt;"&amp;UE$4,$G21:AHB21))&gt;SUMIFS(TransactionAmounts,TenantSources,$F21,'Filtered Data'!$C$2:$C23,"&lt;"&amp;UE$4),UE$4&lt;TODAY()),"Late","Occupied")),)))</f>
        <v/>
      </c>
      <c r="UF21" s="33" t="str">
        <f>IF(ISBLANK($F21),,IF(TODAY()=UF$4,"Today",IF(AND(LOOKUP($F21,TenantNames,TenantStartDates)&lt;=UF$4,LOOKUP($F21,TenantNames,TenantEndDates)&gt;=UF$4),IF(OR(AND(DAY(LOOKUP($F21,TenantNames,TenantStartDates))&gt;28,DAY(EOMONTH(UF$4,0))=28,DAY(UF$4)=28),AND(DAY(LOOKUP($F21,TenantNames,TenantStartDates))&gt;30,DAY(EOMONTH(UF$4,0))=30,DAY(UF$4)=30),DAY(LOOKUP($F21,TenantNames,TenantStartDates))=DAY(UF$4)),IF((LOOKUP($F21,TenantNames,TenantEndDates)-UF$4)&lt;=31,LOOKUP($F21,TenantNames,TenantTotalRevenues)-SUM($JA21:UE21),LOOKUP($F21,TenantNames,TenantMonthlyRents)),IF(AND((SUMIF($G$4:AHB$4,"&lt;"&amp;UF$4,$G21:AHB21))&gt;SUMIFS(TransactionAmounts,TenantSources,$F21,'Filtered Data'!$C$2:$C23,"&lt;"&amp;UF$4),UF$4&lt;TODAY()),"Late","Occupied")),)))</f>
        <v/>
      </c>
      <c r="UG21" s="33" t="str">
        <f>IF(ISBLANK($F21),,IF(TODAY()=UG$4,"Today",IF(AND(LOOKUP($F21,TenantNames,TenantStartDates)&lt;=UG$4,LOOKUP($F21,TenantNames,TenantEndDates)&gt;=UG$4),IF(OR(AND(DAY(LOOKUP($F21,TenantNames,TenantStartDates))&gt;28,DAY(EOMONTH(UG$4,0))=28,DAY(UG$4)=28),AND(DAY(LOOKUP($F21,TenantNames,TenantStartDates))&gt;30,DAY(EOMONTH(UG$4,0))=30,DAY(UG$4)=30),DAY(LOOKUP($F21,TenantNames,TenantStartDates))=DAY(UG$4)),IF((LOOKUP($F21,TenantNames,TenantEndDates)-UG$4)&lt;=31,LOOKUP($F21,TenantNames,TenantTotalRevenues)-SUM($JA21:UF21),LOOKUP($F21,TenantNames,TenantMonthlyRents)),IF(AND((SUMIF($G$4:AHB$4,"&lt;"&amp;UG$4,$G21:AHB21))&gt;SUMIFS(TransactionAmounts,TenantSources,$F21,'Filtered Data'!$C$2:$C23,"&lt;"&amp;UG$4),UG$4&lt;TODAY()),"Late","Occupied")),)))</f>
        <v/>
      </c>
      <c r="UH21" s="33" t="str">
        <f>IF(ISBLANK($F21),,IF(TODAY()=UH$4,"Today",IF(AND(LOOKUP($F21,TenantNames,TenantStartDates)&lt;=UH$4,LOOKUP($F21,TenantNames,TenantEndDates)&gt;=UH$4),IF(OR(AND(DAY(LOOKUP($F21,TenantNames,TenantStartDates))&gt;28,DAY(EOMONTH(UH$4,0))=28,DAY(UH$4)=28),AND(DAY(LOOKUP($F21,TenantNames,TenantStartDates))&gt;30,DAY(EOMONTH(UH$4,0))=30,DAY(UH$4)=30),DAY(LOOKUP($F21,TenantNames,TenantStartDates))=DAY(UH$4)),IF((LOOKUP($F21,TenantNames,TenantEndDates)-UH$4)&lt;=31,LOOKUP($F21,TenantNames,TenantTotalRevenues)-SUM($JA21:UG21),LOOKUP($F21,TenantNames,TenantMonthlyRents)),IF(AND((SUMIF($G$4:AHB$4,"&lt;"&amp;UH$4,$G21:AHB21))&gt;SUMIFS(TransactionAmounts,TenantSources,$F21,'Filtered Data'!$C$2:$C23,"&lt;"&amp;UH$4),UH$4&lt;TODAY()),"Late","Occupied")),)))</f>
        <v/>
      </c>
      <c r="UI21" s="33" t="str">
        <f>IF(ISBLANK($F21),,IF(TODAY()=UI$4,"Today",IF(AND(LOOKUP($F21,TenantNames,TenantStartDates)&lt;=UI$4,LOOKUP($F21,TenantNames,TenantEndDates)&gt;=UI$4),IF(OR(AND(DAY(LOOKUP($F21,TenantNames,TenantStartDates))&gt;28,DAY(EOMONTH(UI$4,0))=28,DAY(UI$4)=28),AND(DAY(LOOKUP($F21,TenantNames,TenantStartDates))&gt;30,DAY(EOMONTH(UI$4,0))=30,DAY(UI$4)=30),DAY(LOOKUP($F21,TenantNames,TenantStartDates))=DAY(UI$4)),IF((LOOKUP($F21,TenantNames,TenantEndDates)-UI$4)&lt;=31,LOOKUP($F21,TenantNames,TenantTotalRevenues)-SUM($JA21:UH21),LOOKUP($F21,TenantNames,TenantMonthlyRents)),IF(AND((SUMIF($G$4:AHB$4,"&lt;"&amp;UI$4,$G21:AHB21))&gt;SUMIFS(TransactionAmounts,TenantSources,$F21,'Filtered Data'!$C$2:$C23,"&lt;"&amp;UI$4),UI$4&lt;TODAY()),"Late","Occupied")),)))</f>
        <v/>
      </c>
      <c r="UJ21" s="33" t="str">
        <f>IF(ISBLANK($F21),,IF(TODAY()=UJ$4,"Today",IF(AND(LOOKUP($F21,TenantNames,TenantStartDates)&lt;=UJ$4,LOOKUP($F21,TenantNames,TenantEndDates)&gt;=UJ$4),IF(OR(AND(DAY(LOOKUP($F21,TenantNames,TenantStartDates))&gt;28,DAY(EOMONTH(UJ$4,0))=28,DAY(UJ$4)=28),AND(DAY(LOOKUP($F21,TenantNames,TenantStartDates))&gt;30,DAY(EOMONTH(UJ$4,0))=30,DAY(UJ$4)=30),DAY(LOOKUP($F21,TenantNames,TenantStartDates))=DAY(UJ$4)),IF((LOOKUP($F21,TenantNames,TenantEndDates)-UJ$4)&lt;=31,LOOKUP($F21,TenantNames,TenantTotalRevenues)-SUM($JA21:UI21),LOOKUP($F21,TenantNames,TenantMonthlyRents)),IF(AND((SUMIF($G$4:AHB$4,"&lt;"&amp;UJ$4,$G21:AHB21))&gt;SUMIFS(TransactionAmounts,TenantSources,$F21,'Filtered Data'!$C$2:$C23,"&lt;"&amp;UJ$4),UJ$4&lt;TODAY()),"Late","Occupied")),)))</f>
        <v/>
      </c>
      <c r="UK21" s="33" t="str">
        <f>IF(ISBLANK($F21),,IF(TODAY()=UK$4,"Today",IF(AND(LOOKUP($F21,TenantNames,TenantStartDates)&lt;=UK$4,LOOKUP($F21,TenantNames,TenantEndDates)&gt;=UK$4),IF(OR(AND(DAY(LOOKUP($F21,TenantNames,TenantStartDates))&gt;28,DAY(EOMONTH(UK$4,0))=28,DAY(UK$4)=28),AND(DAY(LOOKUP($F21,TenantNames,TenantStartDates))&gt;30,DAY(EOMONTH(UK$4,0))=30,DAY(UK$4)=30),DAY(LOOKUP($F21,TenantNames,TenantStartDates))=DAY(UK$4)),IF((LOOKUP($F21,TenantNames,TenantEndDates)-UK$4)&lt;=31,LOOKUP($F21,TenantNames,TenantTotalRevenues)-SUM($JA21:UJ21),LOOKUP($F21,TenantNames,TenantMonthlyRents)),IF(AND((SUMIF($G$4:AHB$4,"&lt;"&amp;UK$4,$G21:AHB21))&gt;SUMIFS(TransactionAmounts,TenantSources,$F21,'Filtered Data'!$C$2:$C23,"&lt;"&amp;UK$4),UK$4&lt;TODAY()),"Late","Occupied")),)))</f>
        <v/>
      </c>
      <c r="UL21" s="33" t="str">
        <f>IF(ISBLANK($F21),,IF(TODAY()=UL$4,"Today",IF(AND(LOOKUP($F21,TenantNames,TenantStartDates)&lt;=UL$4,LOOKUP($F21,TenantNames,TenantEndDates)&gt;=UL$4),IF(OR(AND(DAY(LOOKUP($F21,TenantNames,TenantStartDates))&gt;28,DAY(EOMONTH(UL$4,0))=28,DAY(UL$4)=28),AND(DAY(LOOKUP($F21,TenantNames,TenantStartDates))&gt;30,DAY(EOMONTH(UL$4,0))=30,DAY(UL$4)=30),DAY(LOOKUP($F21,TenantNames,TenantStartDates))=DAY(UL$4)),IF((LOOKUP($F21,TenantNames,TenantEndDates)-UL$4)&lt;=31,LOOKUP($F21,TenantNames,TenantTotalRevenues)-SUM($JA21:UK21),LOOKUP($F21,TenantNames,TenantMonthlyRents)),IF(AND((SUMIF($G$4:AHB$4,"&lt;"&amp;UL$4,$G21:AHB21))&gt;SUMIFS(TransactionAmounts,TenantSources,$F21,'Filtered Data'!$C$2:$C23,"&lt;"&amp;UL$4),UL$4&lt;TODAY()),"Late","Occupied")),)))</f>
        <v/>
      </c>
      <c r="UM21" s="33" t="str">
        <f>IF(ISBLANK($F21),,IF(TODAY()=UM$4,"Today",IF(AND(LOOKUP($F21,TenantNames,TenantStartDates)&lt;=UM$4,LOOKUP($F21,TenantNames,TenantEndDates)&gt;=UM$4),IF(OR(AND(DAY(LOOKUP($F21,TenantNames,TenantStartDates))&gt;28,DAY(EOMONTH(UM$4,0))=28,DAY(UM$4)=28),AND(DAY(LOOKUP($F21,TenantNames,TenantStartDates))&gt;30,DAY(EOMONTH(UM$4,0))=30,DAY(UM$4)=30),DAY(LOOKUP($F21,TenantNames,TenantStartDates))=DAY(UM$4)),IF((LOOKUP($F21,TenantNames,TenantEndDates)-UM$4)&lt;=31,LOOKUP($F21,TenantNames,TenantTotalRevenues)-SUM($JA21:UL21),LOOKUP($F21,TenantNames,TenantMonthlyRents)),IF(AND((SUMIF($G$4:AHB$4,"&lt;"&amp;UM$4,$G21:AHB21))&gt;SUMIFS(TransactionAmounts,TenantSources,$F21,'Filtered Data'!$C$2:$C23,"&lt;"&amp;UM$4),UM$4&lt;TODAY()),"Late","Occupied")),)))</f>
        <v/>
      </c>
      <c r="UN21" s="33" t="str">
        <f>IF(ISBLANK($F21),,IF(TODAY()=UN$4,"Today",IF(AND(LOOKUP($F21,TenantNames,TenantStartDates)&lt;=UN$4,LOOKUP($F21,TenantNames,TenantEndDates)&gt;=UN$4),IF(OR(AND(DAY(LOOKUP($F21,TenantNames,TenantStartDates))&gt;28,DAY(EOMONTH(UN$4,0))=28,DAY(UN$4)=28),AND(DAY(LOOKUP($F21,TenantNames,TenantStartDates))&gt;30,DAY(EOMONTH(UN$4,0))=30,DAY(UN$4)=30),DAY(LOOKUP($F21,TenantNames,TenantStartDates))=DAY(UN$4)),IF((LOOKUP($F21,TenantNames,TenantEndDates)-UN$4)&lt;=31,LOOKUP($F21,TenantNames,TenantTotalRevenues)-SUM($JA21:UM21),LOOKUP($F21,TenantNames,TenantMonthlyRents)),IF(AND((SUMIF($G$4:AHB$4,"&lt;"&amp;UN$4,$G21:AHB21))&gt;SUMIFS(TransactionAmounts,TenantSources,$F21,'Filtered Data'!$C$2:$C23,"&lt;"&amp;UN$4),UN$4&lt;TODAY()),"Late","Occupied")),)))</f>
        <v/>
      </c>
      <c r="UO21" s="33" t="str">
        <f>IF(ISBLANK($F21),,IF(TODAY()=UO$4,"Today",IF(AND(LOOKUP($F21,TenantNames,TenantStartDates)&lt;=UO$4,LOOKUP($F21,TenantNames,TenantEndDates)&gt;=UO$4),IF(OR(AND(DAY(LOOKUP($F21,TenantNames,TenantStartDates))&gt;28,DAY(EOMONTH(UO$4,0))=28,DAY(UO$4)=28),AND(DAY(LOOKUP($F21,TenantNames,TenantStartDates))&gt;30,DAY(EOMONTH(UO$4,0))=30,DAY(UO$4)=30),DAY(LOOKUP($F21,TenantNames,TenantStartDates))=DAY(UO$4)),IF((LOOKUP($F21,TenantNames,TenantEndDates)-UO$4)&lt;=31,LOOKUP($F21,TenantNames,TenantTotalRevenues)-SUM($JA21:UN21),LOOKUP($F21,TenantNames,TenantMonthlyRents)),IF(AND((SUMIF($G$4:AHB$4,"&lt;"&amp;UO$4,$G21:AHB21))&gt;SUMIFS(TransactionAmounts,TenantSources,$F21,'Filtered Data'!$C$2:$C23,"&lt;"&amp;UO$4),UO$4&lt;TODAY()),"Late","Occupied")),)))</f>
        <v/>
      </c>
      <c r="UP21" s="33" t="str">
        <f>IF(ISBLANK($F21),,IF(TODAY()=UP$4,"Today",IF(AND(LOOKUP($F21,TenantNames,TenantStartDates)&lt;=UP$4,LOOKUP($F21,TenantNames,TenantEndDates)&gt;=UP$4),IF(OR(AND(DAY(LOOKUP($F21,TenantNames,TenantStartDates))&gt;28,DAY(EOMONTH(UP$4,0))=28,DAY(UP$4)=28),AND(DAY(LOOKUP($F21,TenantNames,TenantStartDates))&gt;30,DAY(EOMONTH(UP$4,0))=30,DAY(UP$4)=30),DAY(LOOKUP($F21,TenantNames,TenantStartDates))=DAY(UP$4)),IF((LOOKUP($F21,TenantNames,TenantEndDates)-UP$4)&lt;=31,LOOKUP($F21,TenantNames,TenantTotalRevenues)-SUM($JA21:UO21),LOOKUP($F21,TenantNames,TenantMonthlyRents)),IF(AND((SUMIF($G$4:AHB$4,"&lt;"&amp;UP$4,$G21:AHB21))&gt;SUMIFS(TransactionAmounts,TenantSources,$F21,'Filtered Data'!$C$2:$C23,"&lt;"&amp;UP$4),UP$4&lt;TODAY()),"Late","Occupied")),)))</f>
        <v/>
      </c>
      <c r="UQ21" s="33" t="str">
        <f>IF(ISBLANK($F21),,IF(TODAY()=UQ$4,"Today",IF(AND(LOOKUP($F21,TenantNames,TenantStartDates)&lt;=UQ$4,LOOKUP($F21,TenantNames,TenantEndDates)&gt;=UQ$4),IF(OR(AND(DAY(LOOKUP($F21,TenantNames,TenantStartDates))&gt;28,DAY(EOMONTH(UQ$4,0))=28,DAY(UQ$4)=28),AND(DAY(LOOKUP($F21,TenantNames,TenantStartDates))&gt;30,DAY(EOMONTH(UQ$4,0))=30,DAY(UQ$4)=30),DAY(LOOKUP($F21,TenantNames,TenantStartDates))=DAY(UQ$4)),IF((LOOKUP($F21,TenantNames,TenantEndDates)-UQ$4)&lt;=31,LOOKUP($F21,TenantNames,TenantTotalRevenues)-SUM($JA21:UP21),LOOKUP($F21,TenantNames,TenantMonthlyRents)),IF(AND((SUMIF($G$4:AHB$4,"&lt;"&amp;UQ$4,$G21:AHB21))&gt;SUMIFS(TransactionAmounts,TenantSources,$F21,'Filtered Data'!$C$2:$C23,"&lt;"&amp;UQ$4),UQ$4&lt;TODAY()),"Late","Occupied")),)))</f>
        <v/>
      </c>
      <c r="UR21" s="33" t="str">
        <f>IF(ISBLANK($F21),,IF(TODAY()=UR$4,"Today",IF(AND(LOOKUP($F21,TenantNames,TenantStartDates)&lt;=UR$4,LOOKUP($F21,TenantNames,TenantEndDates)&gt;=UR$4),IF(OR(AND(DAY(LOOKUP($F21,TenantNames,TenantStartDates))&gt;28,DAY(EOMONTH(UR$4,0))=28,DAY(UR$4)=28),AND(DAY(LOOKUP($F21,TenantNames,TenantStartDates))&gt;30,DAY(EOMONTH(UR$4,0))=30,DAY(UR$4)=30),DAY(LOOKUP($F21,TenantNames,TenantStartDates))=DAY(UR$4)),IF((LOOKUP($F21,TenantNames,TenantEndDates)-UR$4)&lt;=31,LOOKUP($F21,TenantNames,TenantTotalRevenues)-SUM($JA21:UQ21),LOOKUP($F21,TenantNames,TenantMonthlyRents)),IF(AND((SUMIF($G$4:AHB$4,"&lt;"&amp;UR$4,$G21:AHB21))&gt;SUMIFS(TransactionAmounts,TenantSources,$F21,'Filtered Data'!$C$2:$C23,"&lt;"&amp;UR$4),UR$4&lt;TODAY()),"Late","Occupied")),)))</f>
        <v/>
      </c>
      <c r="US21" s="33" t="str">
        <f>IF(ISBLANK($F21),,IF(TODAY()=US$4,"Today",IF(AND(LOOKUP($F21,TenantNames,TenantStartDates)&lt;=US$4,LOOKUP($F21,TenantNames,TenantEndDates)&gt;=US$4),IF(OR(AND(DAY(LOOKUP($F21,TenantNames,TenantStartDates))&gt;28,DAY(EOMONTH(US$4,0))=28,DAY(US$4)=28),AND(DAY(LOOKUP($F21,TenantNames,TenantStartDates))&gt;30,DAY(EOMONTH(US$4,0))=30,DAY(US$4)=30),DAY(LOOKUP($F21,TenantNames,TenantStartDates))=DAY(US$4)),IF((LOOKUP($F21,TenantNames,TenantEndDates)-US$4)&lt;=31,LOOKUP($F21,TenantNames,TenantTotalRevenues)-SUM($JA21:UR21),LOOKUP($F21,TenantNames,TenantMonthlyRents)),IF(AND((SUMIF($G$4:AHB$4,"&lt;"&amp;US$4,$G21:AHB21))&gt;SUMIFS(TransactionAmounts,TenantSources,$F21,'Filtered Data'!$C$2:$C23,"&lt;"&amp;US$4),US$4&lt;TODAY()),"Late","Occupied")),)))</f>
        <v/>
      </c>
      <c r="UT21" s="33" t="str">
        <f>IF(ISBLANK($F21),,IF(TODAY()=UT$4,"Today",IF(AND(LOOKUP($F21,TenantNames,TenantStartDates)&lt;=UT$4,LOOKUP($F21,TenantNames,TenantEndDates)&gt;=UT$4),IF(OR(AND(DAY(LOOKUP($F21,TenantNames,TenantStartDates))&gt;28,DAY(EOMONTH(UT$4,0))=28,DAY(UT$4)=28),AND(DAY(LOOKUP($F21,TenantNames,TenantStartDates))&gt;30,DAY(EOMONTH(UT$4,0))=30,DAY(UT$4)=30),DAY(LOOKUP($F21,TenantNames,TenantStartDates))=DAY(UT$4)),IF((LOOKUP($F21,TenantNames,TenantEndDates)-UT$4)&lt;=31,LOOKUP($F21,TenantNames,TenantTotalRevenues)-SUM($JA21:US21),LOOKUP($F21,TenantNames,TenantMonthlyRents)),IF(AND((SUMIF($G$4:AHB$4,"&lt;"&amp;UT$4,$G21:AHB21))&gt;SUMIFS(TransactionAmounts,TenantSources,$F21,'Filtered Data'!$C$2:$C23,"&lt;"&amp;UT$4),UT$4&lt;TODAY()),"Late","Occupied")),)))</f>
        <v/>
      </c>
      <c r="UU21" s="33" t="str">
        <f>IF(ISBLANK($F21),,IF(TODAY()=UU$4,"Today",IF(AND(LOOKUP($F21,TenantNames,TenantStartDates)&lt;=UU$4,LOOKUP($F21,TenantNames,TenantEndDates)&gt;=UU$4),IF(OR(AND(DAY(LOOKUP($F21,TenantNames,TenantStartDates))&gt;28,DAY(EOMONTH(UU$4,0))=28,DAY(UU$4)=28),AND(DAY(LOOKUP($F21,TenantNames,TenantStartDates))&gt;30,DAY(EOMONTH(UU$4,0))=30,DAY(UU$4)=30),DAY(LOOKUP($F21,TenantNames,TenantStartDates))=DAY(UU$4)),IF((LOOKUP($F21,TenantNames,TenantEndDates)-UU$4)&lt;=31,LOOKUP($F21,TenantNames,TenantTotalRevenues)-SUM($JA21:UT21),LOOKUP($F21,TenantNames,TenantMonthlyRents)),IF(AND((SUMIF($G$4:AHB$4,"&lt;"&amp;UU$4,$G21:AHB21))&gt;SUMIFS(TransactionAmounts,TenantSources,$F21,'Filtered Data'!$C$2:$C23,"&lt;"&amp;UU$4),UU$4&lt;TODAY()),"Late","Occupied")),)))</f>
        <v/>
      </c>
      <c r="UV21" s="33" t="str">
        <f>IF(ISBLANK($F21),,IF(TODAY()=UV$4,"Today",IF(AND(LOOKUP($F21,TenantNames,TenantStartDates)&lt;=UV$4,LOOKUP($F21,TenantNames,TenantEndDates)&gt;=UV$4),IF(OR(AND(DAY(LOOKUP($F21,TenantNames,TenantStartDates))&gt;28,DAY(EOMONTH(UV$4,0))=28,DAY(UV$4)=28),AND(DAY(LOOKUP($F21,TenantNames,TenantStartDates))&gt;30,DAY(EOMONTH(UV$4,0))=30,DAY(UV$4)=30),DAY(LOOKUP($F21,TenantNames,TenantStartDates))=DAY(UV$4)),IF((LOOKUP($F21,TenantNames,TenantEndDates)-UV$4)&lt;=31,LOOKUP($F21,TenantNames,TenantTotalRevenues)-SUM($JA21:UU21),LOOKUP($F21,TenantNames,TenantMonthlyRents)),IF(AND((SUMIF($G$4:AHB$4,"&lt;"&amp;UV$4,$G21:AHB21))&gt;SUMIFS(TransactionAmounts,TenantSources,$F21,'Filtered Data'!$C$2:$C23,"&lt;"&amp;UV$4),UV$4&lt;TODAY()),"Late","Occupied")),)))</f>
        <v/>
      </c>
      <c r="UW21" s="33" t="str">
        <f>IF(ISBLANK($F21),,IF(TODAY()=UW$4,"Today",IF(AND(LOOKUP($F21,TenantNames,TenantStartDates)&lt;=UW$4,LOOKUP($F21,TenantNames,TenantEndDates)&gt;=UW$4),IF(OR(AND(DAY(LOOKUP($F21,TenantNames,TenantStartDates))&gt;28,DAY(EOMONTH(UW$4,0))=28,DAY(UW$4)=28),AND(DAY(LOOKUP($F21,TenantNames,TenantStartDates))&gt;30,DAY(EOMONTH(UW$4,0))=30,DAY(UW$4)=30),DAY(LOOKUP($F21,TenantNames,TenantStartDates))=DAY(UW$4)),IF((LOOKUP($F21,TenantNames,TenantEndDates)-UW$4)&lt;=31,LOOKUP($F21,TenantNames,TenantTotalRevenues)-SUM($JA21:UV21),LOOKUP($F21,TenantNames,TenantMonthlyRents)),IF(AND((SUMIF($G$4:AHB$4,"&lt;"&amp;UW$4,$G21:AHB21))&gt;SUMIFS(TransactionAmounts,TenantSources,$F21,'Filtered Data'!$C$2:$C23,"&lt;"&amp;UW$4),UW$4&lt;TODAY()),"Late","Occupied")),)))</f>
        <v/>
      </c>
      <c r="UX21" s="33" t="str">
        <f>IF(ISBLANK($F21),,IF(TODAY()=UX$4,"Today",IF(AND(LOOKUP($F21,TenantNames,TenantStartDates)&lt;=UX$4,LOOKUP($F21,TenantNames,TenantEndDates)&gt;=UX$4),IF(OR(AND(DAY(LOOKUP($F21,TenantNames,TenantStartDates))&gt;28,DAY(EOMONTH(UX$4,0))=28,DAY(UX$4)=28),AND(DAY(LOOKUP($F21,TenantNames,TenantStartDates))&gt;30,DAY(EOMONTH(UX$4,0))=30,DAY(UX$4)=30),DAY(LOOKUP($F21,TenantNames,TenantStartDates))=DAY(UX$4)),IF((LOOKUP($F21,TenantNames,TenantEndDates)-UX$4)&lt;=31,LOOKUP($F21,TenantNames,TenantTotalRevenues)-SUM($JA21:UW21),LOOKUP($F21,TenantNames,TenantMonthlyRents)),IF(AND((SUMIF($G$4:AHB$4,"&lt;"&amp;UX$4,$G21:AHB21))&gt;SUMIFS(TransactionAmounts,TenantSources,$F21,'Filtered Data'!$C$2:$C23,"&lt;"&amp;UX$4),UX$4&lt;TODAY()),"Late","Occupied")),)))</f>
        <v/>
      </c>
      <c r="UY21" s="33" t="str">
        <f>IF(ISBLANK($F21),,IF(TODAY()=UY$4,"Today",IF(AND(LOOKUP($F21,TenantNames,TenantStartDates)&lt;=UY$4,LOOKUP($F21,TenantNames,TenantEndDates)&gt;=UY$4),IF(OR(AND(DAY(LOOKUP($F21,TenantNames,TenantStartDates))&gt;28,DAY(EOMONTH(UY$4,0))=28,DAY(UY$4)=28),AND(DAY(LOOKUP($F21,TenantNames,TenantStartDates))&gt;30,DAY(EOMONTH(UY$4,0))=30,DAY(UY$4)=30),DAY(LOOKUP($F21,TenantNames,TenantStartDates))=DAY(UY$4)),IF((LOOKUP($F21,TenantNames,TenantEndDates)-UY$4)&lt;=31,LOOKUP($F21,TenantNames,TenantTotalRevenues)-SUM($JA21:UX21),LOOKUP($F21,TenantNames,TenantMonthlyRents)),IF(AND((SUMIF($G$4:AHB$4,"&lt;"&amp;UY$4,$G21:AHB21))&gt;SUMIFS(TransactionAmounts,TenantSources,$F21,'Filtered Data'!$C$2:$C23,"&lt;"&amp;UY$4),UY$4&lt;TODAY()),"Late","Occupied")),)))</f>
        <v/>
      </c>
      <c r="UZ21" s="33" t="str">
        <f>IF(ISBLANK($F21),,IF(TODAY()=UZ$4,"Today",IF(AND(LOOKUP($F21,TenantNames,TenantStartDates)&lt;=UZ$4,LOOKUP($F21,TenantNames,TenantEndDates)&gt;=UZ$4),IF(OR(AND(DAY(LOOKUP($F21,TenantNames,TenantStartDates))&gt;28,DAY(EOMONTH(UZ$4,0))=28,DAY(UZ$4)=28),AND(DAY(LOOKUP($F21,TenantNames,TenantStartDates))&gt;30,DAY(EOMONTH(UZ$4,0))=30,DAY(UZ$4)=30),DAY(LOOKUP($F21,TenantNames,TenantStartDates))=DAY(UZ$4)),IF((LOOKUP($F21,TenantNames,TenantEndDates)-UZ$4)&lt;=31,LOOKUP($F21,TenantNames,TenantTotalRevenues)-SUM($JA21:UY21),LOOKUP($F21,TenantNames,TenantMonthlyRents)),IF(AND((SUMIF($G$4:AHB$4,"&lt;"&amp;UZ$4,$G21:AHB21))&gt;SUMIFS(TransactionAmounts,TenantSources,$F21,'Filtered Data'!$C$2:$C23,"&lt;"&amp;UZ$4),UZ$4&lt;TODAY()),"Late","Occupied")),)))</f>
        <v/>
      </c>
      <c r="VA21" s="33" t="str">
        <f>IF(ISBLANK($F21),,IF(TODAY()=VA$4,"Today",IF(AND(LOOKUP($F21,TenantNames,TenantStartDates)&lt;=VA$4,LOOKUP($F21,TenantNames,TenantEndDates)&gt;=VA$4),IF(OR(AND(DAY(LOOKUP($F21,TenantNames,TenantStartDates))&gt;28,DAY(EOMONTH(VA$4,0))=28,DAY(VA$4)=28),AND(DAY(LOOKUP($F21,TenantNames,TenantStartDates))&gt;30,DAY(EOMONTH(VA$4,0))=30,DAY(VA$4)=30),DAY(LOOKUP($F21,TenantNames,TenantStartDates))=DAY(VA$4)),IF((LOOKUP($F21,TenantNames,TenantEndDates)-VA$4)&lt;=31,LOOKUP($F21,TenantNames,TenantTotalRevenues)-SUM($JA21:UZ21),LOOKUP($F21,TenantNames,TenantMonthlyRents)),IF(AND((SUMIF($G$4:AHB$4,"&lt;"&amp;VA$4,$G21:AHB21))&gt;SUMIFS(TransactionAmounts,TenantSources,$F21,'Filtered Data'!$C$2:$C23,"&lt;"&amp;VA$4),VA$4&lt;TODAY()),"Late","Occupied")),)))</f>
        <v/>
      </c>
      <c r="VB21" s="33" t="str">
        <f>IF(ISBLANK($F21),,IF(TODAY()=VB$4,"Today",IF(AND(LOOKUP($F21,TenantNames,TenantStartDates)&lt;=VB$4,LOOKUP($F21,TenantNames,TenantEndDates)&gt;=VB$4),IF(OR(AND(DAY(LOOKUP($F21,TenantNames,TenantStartDates))&gt;28,DAY(EOMONTH(VB$4,0))=28,DAY(VB$4)=28),AND(DAY(LOOKUP($F21,TenantNames,TenantStartDates))&gt;30,DAY(EOMONTH(VB$4,0))=30,DAY(VB$4)=30),DAY(LOOKUP($F21,TenantNames,TenantStartDates))=DAY(VB$4)),IF((LOOKUP($F21,TenantNames,TenantEndDates)-VB$4)&lt;=31,LOOKUP($F21,TenantNames,TenantTotalRevenues)-SUM($JA21:VA21),LOOKUP($F21,TenantNames,TenantMonthlyRents)),IF(AND((SUMIF($G$4:AHB$4,"&lt;"&amp;VB$4,$G21:AHB21))&gt;SUMIFS(TransactionAmounts,TenantSources,$F21,'Filtered Data'!$C$2:$C23,"&lt;"&amp;VB$4),VB$4&lt;TODAY()),"Late","Occupied")),)))</f>
        <v/>
      </c>
      <c r="VC21" s="33" t="str">
        <f>IF(ISBLANK($F21),,IF(TODAY()=VC$4,"Today",IF(AND(LOOKUP($F21,TenantNames,TenantStartDates)&lt;=VC$4,LOOKUP($F21,TenantNames,TenantEndDates)&gt;=VC$4),IF(OR(AND(DAY(LOOKUP($F21,TenantNames,TenantStartDates))&gt;28,DAY(EOMONTH(VC$4,0))=28,DAY(VC$4)=28),AND(DAY(LOOKUP($F21,TenantNames,TenantStartDates))&gt;30,DAY(EOMONTH(VC$4,0))=30,DAY(VC$4)=30),DAY(LOOKUP($F21,TenantNames,TenantStartDates))=DAY(VC$4)),IF((LOOKUP($F21,TenantNames,TenantEndDates)-VC$4)&lt;=31,LOOKUP($F21,TenantNames,TenantTotalRevenues)-SUM($JA21:VB21),LOOKUP($F21,TenantNames,TenantMonthlyRents)),IF(AND((SUMIF($G$4:AHB$4,"&lt;"&amp;VC$4,$G21:AHB21))&gt;SUMIFS(TransactionAmounts,TenantSources,$F21,'Filtered Data'!$C$2:$C23,"&lt;"&amp;VC$4),VC$4&lt;TODAY()),"Late","Occupied")),)))</f>
        <v/>
      </c>
      <c r="VD21" s="33" t="str">
        <f>IF(ISBLANK($F21),,IF(TODAY()=VD$4,"Today",IF(AND(LOOKUP($F21,TenantNames,TenantStartDates)&lt;=VD$4,LOOKUP($F21,TenantNames,TenantEndDates)&gt;=VD$4),IF(OR(AND(DAY(LOOKUP($F21,TenantNames,TenantStartDates))&gt;28,DAY(EOMONTH(VD$4,0))=28,DAY(VD$4)=28),AND(DAY(LOOKUP($F21,TenantNames,TenantStartDates))&gt;30,DAY(EOMONTH(VD$4,0))=30,DAY(VD$4)=30),DAY(LOOKUP($F21,TenantNames,TenantStartDates))=DAY(VD$4)),IF((LOOKUP($F21,TenantNames,TenantEndDates)-VD$4)&lt;=31,LOOKUP($F21,TenantNames,TenantTotalRevenues)-SUM($JA21:VC21),LOOKUP($F21,TenantNames,TenantMonthlyRents)),IF(AND((SUMIF($G$4:AHB$4,"&lt;"&amp;VD$4,$G21:AHB21))&gt;SUMIFS(TransactionAmounts,TenantSources,$F21,'Filtered Data'!$C$2:$C23,"&lt;"&amp;VD$4),VD$4&lt;TODAY()),"Late","Occupied")),)))</f>
        <v/>
      </c>
      <c r="VE21" s="33" t="str">
        <f>IF(ISBLANK($F21),,IF(TODAY()=VE$4,"Today",IF(AND(LOOKUP($F21,TenantNames,TenantStartDates)&lt;=VE$4,LOOKUP($F21,TenantNames,TenantEndDates)&gt;=VE$4),IF(OR(AND(DAY(LOOKUP($F21,TenantNames,TenantStartDates))&gt;28,DAY(EOMONTH(VE$4,0))=28,DAY(VE$4)=28),AND(DAY(LOOKUP($F21,TenantNames,TenantStartDates))&gt;30,DAY(EOMONTH(VE$4,0))=30,DAY(VE$4)=30),DAY(LOOKUP($F21,TenantNames,TenantStartDates))=DAY(VE$4)),IF((LOOKUP($F21,TenantNames,TenantEndDates)-VE$4)&lt;=31,LOOKUP($F21,TenantNames,TenantTotalRevenues)-SUM($JA21:VD21),LOOKUP($F21,TenantNames,TenantMonthlyRents)),IF(AND((SUMIF($G$4:AHB$4,"&lt;"&amp;VE$4,$G21:AHB21))&gt;SUMIFS(TransactionAmounts,TenantSources,$F21,'Filtered Data'!$C$2:$C23,"&lt;"&amp;VE$4),VE$4&lt;TODAY()),"Late","Occupied")),)))</f>
        <v/>
      </c>
      <c r="VF21" s="33" t="str">
        <f>IF(ISBLANK($F21),,IF(TODAY()=VF$4,"Today",IF(AND(LOOKUP($F21,TenantNames,TenantStartDates)&lt;=VF$4,LOOKUP($F21,TenantNames,TenantEndDates)&gt;=VF$4),IF(OR(AND(DAY(LOOKUP($F21,TenantNames,TenantStartDates))&gt;28,DAY(EOMONTH(VF$4,0))=28,DAY(VF$4)=28),AND(DAY(LOOKUP($F21,TenantNames,TenantStartDates))&gt;30,DAY(EOMONTH(VF$4,0))=30,DAY(VF$4)=30),DAY(LOOKUP($F21,TenantNames,TenantStartDates))=DAY(VF$4)),IF((LOOKUP($F21,TenantNames,TenantEndDates)-VF$4)&lt;=31,LOOKUP($F21,TenantNames,TenantTotalRevenues)-SUM($JA21:VE21),LOOKUP($F21,TenantNames,TenantMonthlyRents)),IF(AND((SUMIF($G$4:AHB$4,"&lt;"&amp;VF$4,$G21:AHB21))&gt;SUMIFS(TransactionAmounts,TenantSources,$F21,'Filtered Data'!$C$2:$C23,"&lt;"&amp;VF$4),VF$4&lt;TODAY()),"Late","Occupied")),)))</f>
        <v/>
      </c>
      <c r="VG21" s="33" t="str">
        <f>IF(ISBLANK($F21),,IF(TODAY()=VG$4,"Today",IF(AND(LOOKUP($F21,TenantNames,TenantStartDates)&lt;=VG$4,LOOKUP($F21,TenantNames,TenantEndDates)&gt;=VG$4),IF(OR(AND(DAY(LOOKUP($F21,TenantNames,TenantStartDates))&gt;28,DAY(EOMONTH(VG$4,0))=28,DAY(VG$4)=28),AND(DAY(LOOKUP($F21,TenantNames,TenantStartDates))&gt;30,DAY(EOMONTH(VG$4,0))=30,DAY(VG$4)=30),DAY(LOOKUP($F21,TenantNames,TenantStartDates))=DAY(VG$4)),IF((LOOKUP($F21,TenantNames,TenantEndDates)-VG$4)&lt;=31,LOOKUP($F21,TenantNames,TenantTotalRevenues)-SUM($JA21:VF21),LOOKUP($F21,TenantNames,TenantMonthlyRents)),IF(AND((SUMIF($G$4:AHB$4,"&lt;"&amp;VG$4,$G21:AHB21))&gt;SUMIFS(TransactionAmounts,TenantSources,$F21,'Filtered Data'!$C$2:$C23,"&lt;"&amp;VG$4),VG$4&lt;TODAY()),"Late","Occupied")),)))</f>
        <v/>
      </c>
      <c r="VH21" s="33" t="str">
        <f>IF(ISBLANK($F21),,IF(TODAY()=VH$4,"Today",IF(AND(LOOKUP($F21,TenantNames,TenantStartDates)&lt;=VH$4,LOOKUP($F21,TenantNames,TenantEndDates)&gt;=VH$4),IF(OR(AND(DAY(LOOKUP($F21,TenantNames,TenantStartDates))&gt;28,DAY(EOMONTH(VH$4,0))=28,DAY(VH$4)=28),AND(DAY(LOOKUP($F21,TenantNames,TenantStartDates))&gt;30,DAY(EOMONTH(VH$4,0))=30,DAY(VH$4)=30),DAY(LOOKUP($F21,TenantNames,TenantStartDates))=DAY(VH$4)),IF((LOOKUP($F21,TenantNames,TenantEndDates)-VH$4)&lt;=31,LOOKUP($F21,TenantNames,TenantTotalRevenues)-SUM($JA21:VG21),LOOKUP($F21,TenantNames,TenantMonthlyRents)),IF(AND((SUMIF($G$4:AHB$4,"&lt;"&amp;VH$4,$G21:AHB21))&gt;SUMIFS(TransactionAmounts,TenantSources,$F21,'Filtered Data'!$C$2:$C23,"&lt;"&amp;VH$4),VH$4&lt;TODAY()),"Late","Occupied")),)))</f>
        <v/>
      </c>
      <c r="VI21" s="33" t="str">
        <f>IF(ISBLANK($F21),,IF(TODAY()=VI$4,"Today",IF(AND(LOOKUP($F21,TenantNames,TenantStartDates)&lt;=VI$4,LOOKUP($F21,TenantNames,TenantEndDates)&gt;=VI$4),IF(OR(AND(DAY(LOOKUP($F21,TenantNames,TenantStartDates))&gt;28,DAY(EOMONTH(VI$4,0))=28,DAY(VI$4)=28),AND(DAY(LOOKUP($F21,TenantNames,TenantStartDates))&gt;30,DAY(EOMONTH(VI$4,0))=30,DAY(VI$4)=30),DAY(LOOKUP($F21,TenantNames,TenantStartDates))=DAY(VI$4)),IF((LOOKUP($F21,TenantNames,TenantEndDates)-VI$4)&lt;=31,LOOKUP($F21,TenantNames,TenantTotalRevenues)-SUM($JA21:VH21),LOOKUP($F21,TenantNames,TenantMonthlyRents)),IF(AND((SUMIF($G$4:AHB$4,"&lt;"&amp;VI$4,$G21:AHB21))&gt;SUMIFS(TransactionAmounts,TenantSources,$F21,'Filtered Data'!$C$2:$C23,"&lt;"&amp;VI$4),VI$4&lt;TODAY()),"Late","Occupied")),)))</f>
        <v/>
      </c>
      <c r="VJ21" s="33" t="str">
        <f>IF(ISBLANK($F21),,IF(TODAY()=VJ$4,"Today",IF(AND(LOOKUP($F21,TenantNames,TenantStartDates)&lt;=VJ$4,LOOKUP($F21,TenantNames,TenantEndDates)&gt;=VJ$4),IF(OR(AND(DAY(LOOKUP($F21,TenantNames,TenantStartDates))&gt;28,DAY(EOMONTH(VJ$4,0))=28,DAY(VJ$4)=28),AND(DAY(LOOKUP($F21,TenantNames,TenantStartDates))&gt;30,DAY(EOMONTH(VJ$4,0))=30,DAY(VJ$4)=30),DAY(LOOKUP($F21,TenantNames,TenantStartDates))=DAY(VJ$4)),IF((LOOKUP($F21,TenantNames,TenantEndDates)-VJ$4)&lt;=31,LOOKUP($F21,TenantNames,TenantTotalRevenues)-SUM($JA21:VI21),LOOKUP($F21,TenantNames,TenantMonthlyRents)),IF(AND((SUMIF($G$4:AHB$4,"&lt;"&amp;VJ$4,$G21:AHB21))&gt;SUMIFS(TransactionAmounts,TenantSources,$F21,'Filtered Data'!$C$2:$C23,"&lt;"&amp;VJ$4),VJ$4&lt;TODAY()),"Late","Occupied")),)))</f>
        <v/>
      </c>
      <c r="VK21" s="33" t="str">
        <f>IF(ISBLANK($F21),,IF(TODAY()=VK$4,"Today",IF(AND(LOOKUP($F21,TenantNames,TenantStartDates)&lt;=VK$4,LOOKUP($F21,TenantNames,TenantEndDates)&gt;=VK$4),IF(OR(AND(DAY(LOOKUP($F21,TenantNames,TenantStartDates))&gt;28,DAY(EOMONTH(VK$4,0))=28,DAY(VK$4)=28),AND(DAY(LOOKUP($F21,TenantNames,TenantStartDates))&gt;30,DAY(EOMONTH(VK$4,0))=30,DAY(VK$4)=30),DAY(LOOKUP($F21,TenantNames,TenantStartDates))=DAY(VK$4)),IF((LOOKUP($F21,TenantNames,TenantEndDates)-VK$4)&lt;=31,LOOKUP($F21,TenantNames,TenantTotalRevenues)-SUM($JA21:VJ21),LOOKUP($F21,TenantNames,TenantMonthlyRents)),IF(AND((SUMIF($G$4:AHB$4,"&lt;"&amp;VK$4,$G21:AHB21))&gt;SUMIFS(TransactionAmounts,TenantSources,$F21,'Filtered Data'!$C$2:$C23,"&lt;"&amp;VK$4),VK$4&lt;TODAY()),"Late","Occupied")),)))</f>
        <v/>
      </c>
      <c r="VL21" s="33" t="str">
        <f>IF(ISBLANK($F21),,IF(TODAY()=VL$4,"Today",IF(AND(LOOKUP($F21,TenantNames,TenantStartDates)&lt;=VL$4,LOOKUP($F21,TenantNames,TenantEndDates)&gt;=VL$4),IF(OR(AND(DAY(LOOKUP($F21,TenantNames,TenantStartDates))&gt;28,DAY(EOMONTH(VL$4,0))=28,DAY(VL$4)=28),AND(DAY(LOOKUP($F21,TenantNames,TenantStartDates))&gt;30,DAY(EOMONTH(VL$4,0))=30,DAY(VL$4)=30),DAY(LOOKUP($F21,TenantNames,TenantStartDates))=DAY(VL$4)),IF((LOOKUP($F21,TenantNames,TenantEndDates)-VL$4)&lt;=31,LOOKUP($F21,TenantNames,TenantTotalRevenues)-SUM($JA21:VK21),LOOKUP($F21,TenantNames,TenantMonthlyRents)),IF(AND((SUMIF($G$4:AHB$4,"&lt;"&amp;VL$4,$G21:AHB21))&gt;SUMIFS(TransactionAmounts,TenantSources,$F21,'Filtered Data'!$C$2:$C23,"&lt;"&amp;VL$4),VL$4&lt;TODAY()),"Late","Occupied")),)))</f>
        <v/>
      </c>
      <c r="VM21" s="33" t="str">
        <f>IF(ISBLANK($F21),,IF(TODAY()=VM$4,"Today",IF(AND(LOOKUP($F21,TenantNames,TenantStartDates)&lt;=VM$4,LOOKUP($F21,TenantNames,TenantEndDates)&gt;=VM$4),IF(OR(AND(DAY(LOOKUP($F21,TenantNames,TenantStartDates))&gt;28,DAY(EOMONTH(VM$4,0))=28,DAY(VM$4)=28),AND(DAY(LOOKUP($F21,TenantNames,TenantStartDates))&gt;30,DAY(EOMONTH(VM$4,0))=30,DAY(VM$4)=30),DAY(LOOKUP($F21,TenantNames,TenantStartDates))=DAY(VM$4)),IF((LOOKUP($F21,TenantNames,TenantEndDates)-VM$4)&lt;=31,LOOKUP($F21,TenantNames,TenantTotalRevenues)-SUM($JA21:VL21),LOOKUP($F21,TenantNames,TenantMonthlyRents)),IF(AND((SUMIF($G$4:AHB$4,"&lt;"&amp;VM$4,$G21:AHB21))&gt;SUMIFS(TransactionAmounts,TenantSources,$F21,'Filtered Data'!$C$2:$C23,"&lt;"&amp;VM$4),VM$4&lt;TODAY()),"Late","Occupied")),)))</f>
        <v/>
      </c>
      <c r="VN21" s="33" t="str">
        <f>IF(ISBLANK($F21),,IF(TODAY()=VN$4,"Today",IF(AND(LOOKUP($F21,TenantNames,TenantStartDates)&lt;=VN$4,LOOKUP($F21,TenantNames,TenantEndDates)&gt;=VN$4),IF(OR(AND(DAY(LOOKUP($F21,TenantNames,TenantStartDates))&gt;28,DAY(EOMONTH(VN$4,0))=28,DAY(VN$4)=28),AND(DAY(LOOKUP($F21,TenantNames,TenantStartDates))&gt;30,DAY(EOMONTH(VN$4,0))=30,DAY(VN$4)=30),DAY(LOOKUP($F21,TenantNames,TenantStartDates))=DAY(VN$4)),IF((LOOKUP($F21,TenantNames,TenantEndDates)-VN$4)&lt;=31,LOOKUP($F21,TenantNames,TenantTotalRevenues)-SUM($JA21:VM21),LOOKUP($F21,TenantNames,TenantMonthlyRents)),IF(AND((SUMIF($G$4:AHB$4,"&lt;"&amp;VN$4,$G21:AHB21))&gt;SUMIFS(TransactionAmounts,TenantSources,$F21,'Filtered Data'!$C$2:$C23,"&lt;"&amp;VN$4),VN$4&lt;TODAY()),"Late","Occupied")),)))</f>
        <v/>
      </c>
      <c r="VO21" s="33" t="str">
        <f>IF(ISBLANK($F21),,IF(TODAY()=VO$4,"Today",IF(AND(LOOKUP($F21,TenantNames,TenantStartDates)&lt;=VO$4,LOOKUP($F21,TenantNames,TenantEndDates)&gt;=VO$4),IF(OR(AND(DAY(LOOKUP($F21,TenantNames,TenantStartDates))&gt;28,DAY(EOMONTH(VO$4,0))=28,DAY(VO$4)=28),AND(DAY(LOOKUP($F21,TenantNames,TenantStartDates))&gt;30,DAY(EOMONTH(VO$4,0))=30,DAY(VO$4)=30),DAY(LOOKUP($F21,TenantNames,TenantStartDates))=DAY(VO$4)),IF((LOOKUP($F21,TenantNames,TenantEndDates)-VO$4)&lt;=31,LOOKUP($F21,TenantNames,TenantTotalRevenues)-SUM($JA21:VN21),LOOKUP($F21,TenantNames,TenantMonthlyRents)),IF(AND((SUMIF($G$4:AHB$4,"&lt;"&amp;VO$4,$G21:AHB21))&gt;SUMIFS(TransactionAmounts,TenantSources,$F21,'Filtered Data'!$C$2:$C23,"&lt;"&amp;VO$4),VO$4&lt;TODAY()),"Late","Occupied")),)))</f>
        <v/>
      </c>
      <c r="VP21" s="33" t="str">
        <f>IF(ISBLANK($F21),,IF(TODAY()=VP$4,"Today",IF(AND(LOOKUP($F21,TenantNames,TenantStartDates)&lt;=VP$4,LOOKUP($F21,TenantNames,TenantEndDates)&gt;=VP$4),IF(OR(AND(DAY(LOOKUP($F21,TenantNames,TenantStartDates))&gt;28,DAY(EOMONTH(VP$4,0))=28,DAY(VP$4)=28),AND(DAY(LOOKUP($F21,TenantNames,TenantStartDates))&gt;30,DAY(EOMONTH(VP$4,0))=30,DAY(VP$4)=30),DAY(LOOKUP($F21,TenantNames,TenantStartDates))=DAY(VP$4)),IF((LOOKUP($F21,TenantNames,TenantEndDates)-VP$4)&lt;=31,LOOKUP($F21,TenantNames,TenantTotalRevenues)-SUM($JA21:VO21),LOOKUP($F21,TenantNames,TenantMonthlyRents)),IF(AND((SUMIF($G$4:AHB$4,"&lt;"&amp;VP$4,$G21:AHB21))&gt;SUMIFS(TransactionAmounts,TenantSources,$F21,'Filtered Data'!$C$2:$C23,"&lt;"&amp;VP$4),VP$4&lt;TODAY()),"Late","Occupied")),)))</f>
        <v/>
      </c>
      <c r="VQ21" s="33" t="str">
        <f>IF(ISBLANK($F21),,IF(TODAY()=VQ$4,"Today",IF(AND(LOOKUP($F21,TenantNames,TenantStartDates)&lt;=VQ$4,LOOKUP($F21,TenantNames,TenantEndDates)&gt;=VQ$4),IF(OR(AND(DAY(LOOKUP($F21,TenantNames,TenantStartDates))&gt;28,DAY(EOMONTH(VQ$4,0))=28,DAY(VQ$4)=28),AND(DAY(LOOKUP($F21,TenantNames,TenantStartDates))&gt;30,DAY(EOMONTH(VQ$4,0))=30,DAY(VQ$4)=30),DAY(LOOKUP($F21,TenantNames,TenantStartDates))=DAY(VQ$4)),IF((LOOKUP($F21,TenantNames,TenantEndDates)-VQ$4)&lt;=31,LOOKUP($F21,TenantNames,TenantTotalRevenues)-SUM($JA21:VP21),LOOKUP($F21,TenantNames,TenantMonthlyRents)),IF(AND((SUMIF($G$4:AHB$4,"&lt;"&amp;VQ$4,$G21:AHB21))&gt;SUMIFS(TransactionAmounts,TenantSources,$F21,'Filtered Data'!$C$2:$C23,"&lt;"&amp;VQ$4),VQ$4&lt;TODAY()),"Late","Occupied")),)))</f>
        <v/>
      </c>
      <c r="VR21" s="33" t="str">
        <f>IF(ISBLANK($F21),,IF(TODAY()=VR$4,"Today",IF(AND(LOOKUP($F21,TenantNames,TenantStartDates)&lt;=VR$4,LOOKUP($F21,TenantNames,TenantEndDates)&gt;=VR$4),IF(OR(AND(DAY(LOOKUP($F21,TenantNames,TenantStartDates))&gt;28,DAY(EOMONTH(VR$4,0))=28,DAY(VR$4)=28),AND(DAY(LOOKUP($F21,TenantNames,TenantStartDates))&gt;30,DAY(EOMONTH(VR$4,0))=30,DAY(VR$4)=30),DAY(LOOKUP($F21,TenantNames,TenantStartDates))=DAY(VR$4)),IF((LOOKUP($F21,TenantNames,TenantEndDates)-VR$4)&lt;=31,LOOKUP($F21,TenantNames,TenantTotalRevenues)-SUM($JA21:VQ21),LOOKUP($F21,TenantNames,TenantMonthlyRents)),IF(AND((SUMIF($G$4:AHB$4,"&lt;"&amp;VR$4,$G21:AHB21))&gt;SUMIFS(TransactionAmounts,TenantSources,$F21,'Filtered Data'!$C$2:$C23,"&lt;"&amp;VR$4),VR$4&lt;TODAY()),"Late","Occupied")),)))</f>
        <v/>
      </c>
      <c r="VS21" s="33" t="str">
        <f>IF(ISBLANK($F21),,IF(TODAY()=VS$4,"Today",IF(AND(LOOKUP($F21,TenantNames,TenantStartDates)&lt;=VS$4,LOOKUP($F21,TenantNames,TenantEndDates)&gt;=VS$4),IF(OR(AND(DAY(LOOKUP($F21,TenantNames,TenantStartDates))&gt;28,DAY(EOMONTH(VS$4,0))=28,DAY(VS$4)=28),AND(DAY(LOOKUP($F21,TenantNames,TenantStartDates))&gt;30,DAY(EOMONTH(VS$4,0))=30,DAY(VS$4)=30),DAY(LOOKUP($F21,TenantNames,TenantStartDates))=DAY(VS$4)),IF((LOOKUP($F21,TenantNames,TenantEndDates)-VS$4)&lt;=31,LOOKUP($F21,TenantNames,TenantTotalRevenues)-SUM($JA21:VR21),LOOKUP($F21,TenantNames,TenantMonthlyRents)),IF(AND((SUMIF($G$4:AHB$4,"&lt;"&amp;VS$4,$G21:AHB21))&gt;SUMIFS(TransactionAmounts,TenantSources,$F21,'Filtered Data'!$C$2:$C23,"&lt;"&amp;VS$4),VS$4&lt;TODAY()),"Late","Occupied")),)))</f>
        <v/>
      </c>
      <c r="VT21" s="33" t="str">
        <f>IF(ISBLANK($F21),,IF(TODAY()=VT$4,"Today",IF(AND(LOOKUP($F21,TenantNames,TenantStartDates)&lt;=VT$4,LOOKUP($F21,TenantNames,TenantEndDates)&gt;=VT$4),IF(OR(AND(DAY(LOOKUP($F21,TenantNames,TenantStartDates))&gt;28,DAY(EOMONTH(VT$4,0))=28,DAY(VT$4)=28),AND(DAY(LOOKUP($F21,TenantNames,TenantStartDates))&gt;30,DAY(EOMONTH(VT$4,0))=30,DAY(VT$4)=30),DAY(LOOKUP($F21,TenantNames,TenantStartDates))=DAY(VT$4)),IF((LOOKUP($F21,TenantNames,TenantEndDates)-VT$4)&lt;=31,LOOKUP($F21,TenantNames,TenantTotalRevenues)-SUM($JA21:VS21),LOOKUP($F21,TenantNames,TenantMonthlyRents)),IF(AND((SUMIF($G$4:AHB$4,"&lt;"&amp;VT$4,$G21:AHB21))&gt;SUMIFS(TransactionAmounts,TenantSources,$F21,'Filtered Data'!$C$2:$C23,"&lt;"&amp;VT$4),VT$4&lt;TODAY()),"Late","Occupied")),)))</f>
        <v/>
      </c>
      <c r="VU21" s="33" t="str">
        <f>IF(ISBLANK($F21),,IF(TODAY()=VU$4,"Today",IF(AND(LOOKUP($F21,TenantNames,TenantStartDates)&lt;=VU$4,LOOKUP($F21,TenantNames,TenantEndDates)&gt;=VU$4),IF(OR(AND(DAY(LOOKUP($F21,TenantNames,TenantStartDates))&gt;28,DAY(EOMONTH(VU$4,0))=28,DAY(VU$4)=28),AND(DAY(LOOKUP($F21,TenantNames,TenantStartDates))&gt;30,DAY(EOMONTH(VU$4,0))=30,DAY(VU$4)=30),DAY(LOOKUP($F21,TenantNames,TenantStartDates))=DAY(VU$4)),IF((LOOKUP($F21,TenantNames,TenantEndDates)-VU$4)&lt;=31,LOOKUP($F21,TenantNames,TenantTotalRevenues)-SUM($JA21:VT21),LOOKUP($F21,TenantNames,TenantMonthlyRents)),IF(AND((SUMIF($G$4:AHB$4,"&lt;"&amp;VU$4,$G21:AHB21))&gt;SUMIFS(TransactionAmounts,TenantSources,$F21,'Filtered Data'!$C$2:$C23,"&lt;"&amp;VU$4),VU$4&lt;TODAY()),"Late","Occupied")),)))</f>
        <v/>
      </c>
      <c r="VV21" s="33" t="str">
        <f>IF(ISBLANK($F21),,IF(TODAY()=VV$4,"Today",IF(AND(LOOKUP($F21,TenantNames,TenantStartDates)&lt;=VV$4,LOOKUP($F21,TenantNames,TenantEndDates)&gt;=VV$4),IF(OR(AND(DAY(LOOKUP($F21,TenantNames,TenantStartDates))&gt;28,DAY(EOMONTH(VV$4,0))=28,DAY(VV$4)=28),AND(DAY(LOOKUP($F21,TenantNames,TenantStartDates))&gt;30,DAY(EOMONTH(VV$4,0))=30,DAY(VV$4)=30),DAY(LOOKUP($F21,TenantNames,TenantStartDates))=DAY(VV$4)),IF((LOOKUP($F21,TenantNames,TenantEndDates)-VV$4)&lt;=31,LOOKUP($F21,TenantNames,TenantTotalRevenues)-SUM($JA21:VU21),LOOKUP($F21,TenantNames,TenantMonthlyRents)),IF(AND((SUMIF($G$4:AHB$4,"&lt;"&amp;VV$4,$G21:AHB21))&gt;SUMIFS(TransactionAmounts,TenantSources,$F21,'Filtered Data'!$C$2:$C23,"&lt;"&amp;VV$4),VV$4&lt;TODAY()),"Late","Occupied")),)))</f>
        <v/>
      </c>
      <c r="VW21" s="33" t="str">
        <f>IF(ISBLANK($F21),,IF(TODAY()=VW$4,"Today",IF(AND(LOOKUP($F21,TenantNames,TenantStartDates)&lt;=VW$4,LOOKUP($F21,TenantNames,TenantEndDates)&gt;=VW$4),IF(OR(AND(DAY(LOOKUP($F21,TenantNames,TenantStartDates))&gt;28,DAY(EOMONTH(VW$4,0))=28,DAY(VW$4)=28),AND(DAY(LOOKUP($F21,TenantNames,TenantStartDates))&gt;30,DAY(EOMONTH(VW$4,0))=30,DAY(VW$4)=30),DAY(LOOKUP($F21,TenantNames,TenantStartDates))=DAY(VW$4)),IF((LOOKUP($F21,TenantNames,TenantEndDates)-VW$4)&lt;=31,LOOKUP($F21,TenantNames,TenantTotalRevenues)-SUM($JA21:VV21),LOOKUP($F21,TenantNames,TenantMonthlyRents)),IF(AND((SUMIF($G$4:AHB$4,"&lt;"&amp;VW$4,$G21:AHB21))&gt;SUMIFS(TransactionAmounts,TenantSources,$F21,'Filtered Data'!$C$2:$C23,"&lt;"&amp;VW$4),VW$4&lt;TODAY()),"Late","Occupied")),)))</f>
        <v/>
      </c>
      <c r="VX21" s="33" t="str">
        <f>IF(ISBLANK($F21),,IF(TODAY()=VX$4,"Today",IF(AND(LOOKUP($F21,TenantNames,TenantStartDates)&lt;=VX$4,LOOKUP($F21,TenantNames,TenantEndDates)&gt;=VX$4),IF(OR(AND(DAY(LOOKUP($F21,TenantNames,TenantStartDates))&gt;28,DAY(EOMONTH(VX$4,0))=28,DAY(VX$4)=28),AND(DAY(LOOKUP($F21,TenantNames,TenantStartDates))&gt;30,DAY(EOMONTH(VX$4,0))=30,DAY(VX$4)=30),DAY(LOOKUP($F21,TenantNames,TenantStartDates))=DAY(VX$4)),IF((LOOKUP($F21,TenantNames,TenantEndDates)-VX$4)&lt;=31,LOOKUP($F21,TenantNames,TenantTotalRevenues)-SUM($JA21:VW21),LOOKUP($F21,TenantNames,TenantMonthlyRents)),IF(AND((SUMIF($G$4:AHB$4,"&lt;"&amp;VX$4,$G21:AHB21))&gt;SUMIFS(TransactionAmounts,TenantSources,$F21,'Filtered Data'!$C$2:$C23,"&lt;"&amp;VX$4),VX$4&lt;TODAY()),"Late","Occupied")),)))</f>
        <v/>
      </c>
      <c r="VY21" s="33" t="str">
        <f>IF(ISBLANK($F21),,IF(TODAY()=VY$4,"Today",IF(AND(LOOKUP($F21,TenantNames,TenantStartDates)&lt;=VY$4,LOOKUP($F21,TenantNames,TenantEndDates)&gt;=VY$4),IF(OR(AND(DAY(LOOKUP($F21,TenantNames,TenantStartDates))&gt;28,DAY(EOMONTH(VY$4,0))=28,DAY(VY$4)=28),AND(DAY(LOOKUP($F21,TenantNames,TenantStartDates))&gt;30,DAY(EOMONTH(VY$4,0))=30,DAY(VY$4)=30),DAY(LOOKUP($F21,TenantNames,TenantStartDates))=DAY(VY$4)),IF((LOOKUP($F21,TenantNames,TenantEndDates)-VY$4)&lt;=31,LOOKUP($F21,TenantNames,TenantTotalRevenues)-SUM($JA21:VX21),LOOKUP($F21,TenantNames,TenantMonthlyRents)),IF(AND((SUMIF($G$4:AHB$4,"&lt;"&amp;VY$4,$G21:AHB21))&gt;SUMIFS(TransactionAmounts,TenantSources,$F21,'Filtered Data'!$C$2:$C23,"&lt;"&amp;VY$4),VY$4&lt;TODAY()),"Late","Occupied")),)))</f>
        <v/>
      </c>
      <c r="VZ21" s="33" t="str">
        <f>IF(ISBLANK($F21),,IF(TODAY()=VZ$4,"Today",IF(AND(LOOKUP($F21,TenantNames,TenantStartDates)&lt;=VZ$4,LOOKUP($F21,TenantNames,TenantEndDates)&gt;=VZ$4),IF(OR(AND(DAY(LOOKUP($F21,TenantNames,TenantStartDates))&gt;28,DAY(EOMONTH(VZ$4,0))=28,DAY(VZ$4)=28),AND(DAY(LOOKUP($F21,TenantNames,TenantStartDates))&gt;30,DAY(EOMONTH(VZ$4,0))=30,DAY(VZ$4)=30),DAY(LOOKUP($F21,TenantNames,TenantStartDates))=DAY(VZ$4)),IF((LOOKUP($F21,TenantNames,TenantEndDates)-VZ$4)&lt;=31,LOOKUP($F21,TenantNames,TenantTotalRevenues)-SUM($JA21:VY21),LOOKUP($F21,TenantNames,TenantMonthlyRents)),IF(AND((SUMIF($G$4:AHB$4,"&lt;"&amp;VZ$4,$G21:AHB21))&gt;SUMIFS(TransactionAmounts,TenantSources,$F21,'Filtered Data'!$C$2:$C23,"&lt;"&amp;VZ$4),VZ$4&lt;TODAY()),"Late","Occupied")),)))</f>
        <v/>
      </c>
      <c r="WA21" s="33" t="str">
        <f>IF(ISBLANK($F21),,IF(TODAY()=WA$4,"Today",IF(AND(LOOKUP($F21,TenantNames,TenantStartDates)&lt;=WA$4,LOOKUP($F21,TenantNames,TenantEndDates)&gt;=WA$4),IF(OR(AND(DAY(LOOKUP($F21,TenantNames,TenantStartDates))&gt;28,DAY(EOMONTH(WA$4,0))=28,DAY(WA$4)=28),AND(DAY(LOOKUP($F21,TenantNames,TenantStartDates))&gt;30,DAY(EOMONTH(WA$4,0))=30,DAY(WA$4)=30),DAY(LOOKUP($F21,TenantNames,TenantStartDates))=DAY(WA$4)),IF((LOOKUP($F21,TenantNames,TenantEndDates)-WA$4)&lt;=31,LOOKUP($F21,TenantNames,TenantTotalRevenues)-SUM($JA21:VZ21),LOOKUP($F21,TenantNames,TenantMonthlyRents)),IF(AND((SUMIF($G$4:AHB$4,"&lt;"&amp;WA$4,$G21:AHB21))&gt;SUMIFS(TransactionAmounts,TenantSources,$F21,'Filtered Data'!$C$2:$C23,"&lt;"&amp;WA$4),WA$4&lt;TODAY()),"Late","Occupied")),)))</f>
        <v/>
      </c>
      <c r="WB21" s="33" t="str">
        <f>IF(ISBLANK($F21),,IF(TODAY()=WB$4,"Today",IF(AND(LOOKUP($F21,TenantNames,TenantStartDates)&lt;=WB$4,LOOKUP($F21,TenantNames,TenantEndDates)&gt;=WB$4),IF(OR(AND(DAY(LOOKUP($F21,TenantNames,TenantStartDates))&gt;28,DAY(EOMONTH(WB$4,0))=28,DAY(WB$4)=28),AND(DAY(LOOKUP($F21,TenantNames,TenantStartDates))&gt;30,DAY(EOMONTH(WB$4,0))=30,DAY(WB$4)=30),DAY(LOOKUP($F21,TenantNames,TenantStartDates))=DAY(WB$4)),IF((LOOKUP($F21,TenantNames,TenantEndDates)-WB$4)&lt;=31,LOOKUP($F21,TenantNames,TenantTotalRevenues)-SUM($JA21:WA21),LOOKUP($F21,TenantNames,TenantMonthlyRents)),IF(AND((SUMIF($G$4:AHB$4,"&lt;"&amp;WB$4,$G21:AHB21))&gt;SUMIFS(TransactionAmounts,TenantSources,$F21,'Filtered Data'!$C$2:$C23,"&lt;"&amp;WB$4),WB$4&lt;TODAY()),"Late","Occupied")),)))</f>
        <v/>
      </c>
      <c r="WC21" s="33" t="str">
        <f>IF(ISBLANK($F21),,IF(TODAY()=WC$4,"Today",IF(AND(LOOKUP($F21,TenantNames,TenantStartDates)&lt;=WC$4,LOOKUP($F21,TenantNames,TenantEndDates)&gt;=WC$4),IF(OR(AND(DAY(LOOKUP($F21,TenantNames,TenantStartDates))&gt;28,DAY(EOMONTH(WC$4,0))=28,DAY(WC$4)=28),AND(DAY(LOOKUP($F21,TenantNames,TenantStartDates))&gt;30,DAY(EOMONTH(WC$4,0))=30,DAY(WC$4)=30),DAY(LOOKUP($F21,TenantNames,TenantStartDates))=DAY(WC$4)),IF((LOOKUP($F21,TenantNames,TenantEndDates)-WC$4)&lt;=31,LOOKUP($F21,TenantNames,TenantTotalRevenues)-SUM($JA21:WB21),LOOKUP($F21,TenantNames,TenantMonthlyRents)),IF(AND((SUMIF($G$4:AHB$4,"&lt;"&amp;WC$4,$G21:AHB21))&gt;SUMIFS(TransactionAmounts,TenantSources,$F21,'Filtered Data'!$C$2:$C23,"&lt;"&amp;WC$4),WC$4&lt;TODAY()),"Late","Occupied")),)))</f>
        <v/>
      </c>
      <c r="WD21" s="33" t="str">
        <f>IF(ISBLANK($F21),,IF(TODAY()=WD$4,"Today",IF(AND(LOOKUP($F21,TenantNames,TenantStartDates)&lt;=WD$4,LOOKUP($F21,TenantNames,TenantEndDates)&gt;=WD$4),IF(OR(AND(DAY(LOOKUP($F21,TenantNames,TenantStartDates))&gt;28,DAY(EOMONTH(WD$4,0))=28,DAY(WD$4)=28),AND(DAY(LOOKUP($F21,TenantNames,TenantStartDates))&gt;30,DAY(EOMONTH(WD$4,0))=30,DAY(WD$4)=30),DAY(LOOKUP($F21,TenantNames,TenantStartDates))=DAY(WD$4)),IF((LOOKUP($F21,TenantNames,TenantEndDates)-WD$4)&lt;=31,LOOKUP($F21,TenantNames,TenantTotalRevenues)-SUM($JA21:WC21),LOOKUP($F21,TenantNames,TenantMonthlyRents)),IF(AND((SUMIF($G$4:AHB$4,"&lt;"&amp;WD$4,$G21:AHB21))&gt;SUMIFS(TransactionAmounts,TenantSources,$F21,'Filtered Data'!$C$2:$C23,"&lt;"&amp;WD$4),WD$4&lt;TODAY()),"Late","Occupied")),)))</f>
        <v/>
      </c>
      <c r="WE21" s="33" t="str">
        <f>IF(ISBLANK($F21),,IF(TODAY()=WE$4,"Today",IF(AND(LOOKUP($F21,TenantNames,TenantStartDates)&lt;=WE$4,LOOKUP($F21,TenantNames,TenantEndDates)&gt;=WE$4),IF(OR(AND(DAY(LOOKUP($F21,TenantNames,TenantStartDates))&gt;28,DAY(EOMONTH(WE$4,0))=28,DAY(WE$4)=28),AND(DAY(LOOKUP($F21,TenantNames,TenantStartDates))&gt;30,DAY(EOMONTH(WE$4,0))=30,DAY(WE$4)=30),DAY(LOOKUP($F21,TenantNames,TenantStartDates))=DAY(WE$4)),IF((LOOKUP($F21,TenantNames,TenantEndDates)-WE$4)&lt;=31,LOOKUP($F21,TenantNames,TenantTotalRevenues)-SUM($JA21:WD21),LOOKUP($F21,TenantNames,TenantMonthlyRents)),IF(AND((SUMIF($G$4:AHB$4,"&lt;"&amp;WE$4,$G21:AHB21))&gt;SUMIFS(TransactionAmounts,TenantSources,$F21,'Filtered Data'!$C$2:$C23,"&lt;"&amp;WE$4),WE$4&lt;TODAY()),"Late","Occupied")),)))</f>
        <v/>
      </c>
      <c r="WF21" s="33" t="str">
        <f>IF(ISBLANK($F21),,IF(TODAY()=WF$4,"Today",IF(AND(LOOKUP($F21,TenantNames,TenantStartDates)&lt;=WF$4,LOOKUP($F21,TenantNames,TenantEndDates)&gt;=WF$4),IF(OR(AND(DAY(LOOKUP($F21,TenantNames,TenantStartDates))&gt;28,DAY(EOMONTH(WF$4,0))=28,DAY(WF$4)=28),AND(DAY(LOOKUP($F21,TenantNames,TenantStartDates))&gt;30,DAY(EOMONTH(WF$4,0))=30,DAY(WF$4)=30),DAY(LOOKUP($F21,TenantNames,TenantStartDates))=DAY(WF$4)),IF((LOOKUP($F21,TenantNames,TenantEndDates)-WF$4)&lt;=31,LOOKUP($F21,TenantNames,TenantTotalRevenues)-SUM($JA21:WE21),LOOKUP($F21,TenantNames,TenantMonthlyRents)),IF(AND((SUMIF($G$4:AHB$4,"&lt;"&amp;WF$4,$G21:AHB21))&gt;SUMIFS(TransactionAmounts,TenantSources,$F21,'Filtered Data'!$C$2:$C23,"&lt;"&amp;WF$4),WF$4&lt;TODAY()),"Late","Occupied")),)))</f>
        <v/>
      </c>
      <c r="WG21" s="33" t="str">
        <f>IF(ISBLANK($F21),,IF(TODAY()=WG$4,"Today",IF(AND(LOOKUP($F21,TenantNames,TenantStartDates)&lt;=WG$4,LOOKUP($F21,TenantNames,TenantEndDates)&gt;=WG$4),IF(OR(AND(DAY(LOOKUP($F21,TenantNames,TenantStartDates))&gt;28,DAY(EOMONTH(WG$4,0))=28,DAY(WG$4)=28),AND(DAY(LOOKUP($F21,TenantNames,TenantStartDates))&gt;30,DAY(EOMONTH(WG$4,0))=30,DAY(WG$4)=30),DAY(LOOKUP($F21,TenantNames,TenantStartDates))=DAY(WG$4)),IF((LOOKUP($F21,TenantNames,TenantEndDates)-WG$4)&lt;=31,LOOKUP($F21,TenantNames,TenantTotalRevenues)-SUM($JA21:WF21),LOOKUP($F21,TenantNames,TenantMonthlyRents)),IF(AND((SUMIF($G$4:AHB$4,"&lt;"&amp;WG$4,$G21:AHB21))&gt;SUMIFS(TransactionAmounts,TenantSources,$F21,'Filtered Data'!$C$2:$C23,"&lt;"&amp;WG$4),WG$4&lt;TODAY()),"Late","Occupied")),)))</f>
        <v/>
      </c>
      <c r="WH21" s="33" t="str">
        <f>IF(ISBLANK($F21),,IF(TODAY()=WH$4,"Today",IF(AND(LOOKUP($F21,TenantNames,TenantStartDates)&lt;=WH$4,LOOKUP($F21,TenantNames,TenantEndDates)&gt;=WH$4),IF(OR(AND(DAY(LOOKUP($F21,TenantNames,TenantStartDates))&gt;28,DAY(EOMONTH(WH$4,0))=28,DAY(WH$4)=28),AND(DAY(LOOKUP($F21,TenantNames,TenantStartDates))&gt;30,DAY(EOMONTH(WH$4,0))=30,DAY(WH$4)=30),DAY(LOOKUP($F21,TenantNames,TenantStartDates))=DAY(WH$4)),IF((LOOKUP($F21,TenantNames,TenantEndDates)-WH$4)&lt;=31,LOOKUP($F21,TenantNames,TenantTotalRevenues)-SUM($JA21:WG21),LOOKUP($F21,TenantNames,TenantMonthlyRents)),IF(AND((SUMIF($G$4:AHB$4,"&lt;"&amp;WH$4,$G21:AHB21))&gt;SUMIFS(TransactionAmounts,TenantSources,$F21,'Filtered Data'!$C$2:$C23,"&lt;"&amp;WH$4),WH$4&lt;TODAY()),"Late","Occupied")),)))</f>
        <v/>
      </c>
      <c r="WI21" s="33" t="str">
        <f>IF(ISBLANK($F21),,IF(TODAY()=WI$4,"Today",IF(AND(LOOKUP($F21,TenantNames,TenantStartDates)&lt;=WI$4,LOOKUP($F21,TenantNames,TenantEndDates)&gt;=WI$4),IF(OR(AND(DAY(LOOKUP($F21,TenantNames,TenantStartDates))&gt;28,DAY(EOMONTH(WI$4,0))=28,DAY(WI$4)=28),AND(DAY(LOOKUP($F21,TenantNames,TenantStartDates))&gt;30,DAY(EOMONTH(WI$4,0))=30,DAY(WI$4)=30),DAY(LOOKUP($F21,TenantNames,TenantStartDates))=DAY(WI$4)),IF((LOOKUP($F21,TenantNames,TenantEndDates)-WI$4)&lt;=31,LOOKUP($F21,TenantNames,TenantTotalRevenues)-SUM($JA21:WH21),LOOKUP($F21,TenantNames,TenantMonthlyRents)),IF(AND((SUMIF($G$4:AHB$4,"&lt;"&amp;WI$4,$G21:AHB21))&gt;SUMIFS(TransactionAmounts,TenantSources,$F21,'Filtered Data'!$C$2:$C23,"&lt;"&amp;WI$4),WI$4&lt;TODAY()),"Late","Occupied")),)))</f>
        <v/>
      </c>
      <c r="WJ21" s="33" t="str">
        <f>IF(ISBLANK($F21),,IF(TODAY()=WJ$4,"Today",IF(AND(LOOKUP($F21,TenantNames,TenantStartDates)&lt;=WJ$4,LOOKUP($F21,TenantNames,TenantEndDates)&gt;=WJ$4),IF(OR(AND(DAY(LOOKUP($F21,TenantNames,TenantStartDates))&gt;28,DAY(EOMONTH(WJ$4,0))=28,DAY(WJ$4)=28),AND(DAY(LOOKUP($F21,TenantNames,TenantStartDates))&gt;30,DAY(EOMONTH(WJ$4,0))=30,DAY(WJ$4)=30),DAY(LOOKUP($F21,TenantNames,TenantStartDates))=DAY(WJ$4)),IF((LOOKUP($F21,TenantNames,TenantEndDates)-WJ$4)&lt;=31,LOOKUP($F21,TenantNames,TenantTotalRevenues)-SUM($JA21:WI21),LOOKUP($F21,TenantNames,TenantMonthlyRents)),IF(AND((SUMIF($G$4:AHB$4,"&lt;"&amp;WJ$4,$G21:AHB21))&gt;SUMIFS(TransactionAmounts,TenantSources,$F21,'Filtered Data'!$C$2:$C23,"&lt;"&amp;WJ$4),WJ$4&lt;TODAY()),"Late","Occupied")),)))</f>
        <v/>
      </c>
      <c r="WK21" s="33" t="str">
        <f>IF(ISBLANK($F21),,IF(TODAY()=WK$4,"Today",IF(AND(LOOKUP($F21,TenantNames,TenantStartDates)&lt;=WK$4,LOOKUP($F21,TenantNames,TenantEndDates)&gt;=WK$4),IF(OR(AND(DAY(LOOKUP($F21,TenantNames,TenantStartDates))&gt;28,DAY(EOMONTH(WK$4,0))=28,DAY(WK$4)=28),AND(DAY(LOOKUP($F21,TenantNames,TenantStartDates))&gt;30,DAY(EOMONTH(WK$4,0))=30,DAY(WK$4)=30),DAY(LOOKUP($F21,TenantNames,TenantStartDates))=DAY(WK$4)),IF((LOOKUP($F21,TenantNames,TenantEndDates)-WK$4)&lt;=31,LOOKUP($F21,TenantNames,TenantTotalRevenues)-SUM($JA21:WJ21),LOOKUP($F21,TenantNames,TenantMonthlyRents)),IF(AND((SUMIF($G$4:AHB$4,"&lt;"&amp;WK$4,$G21:AHB21))&gt;SUMIFS(TransactionAmounts,TenantSources,$F21,'Filtered Data'!$C$2:$C23,"&lt;"&amp;WK$4),WK$4&lt;TODAY()),"Late","Occupied")),)))</f>
        <v/>
      </c>
      <c r="WL21" s="33" t="str">
        <f>IF(ISBLANK($F21),,IF(TODAY()=WL$4,"Today",IF(AND(LOOKUP($F21,TenantNames,TenantStartDates)&lt;=WL$4,LOOKUP($F21,TenantNames,TenantEndDates)&gt;=WL$4),IF(OR(AND(DAY(LOOKUP($F21,TenantNames,TenantStartDates))&gt;28,DAY(EOMONTH(WL$4,0))=28,DAY(WL$4)=28),AND(DAY(LOOKUP($F21,TenantNames,TenantStartDates))&gt;30,DAY(EOMONTH(WL$4,0))=30,DAY(WL$4)=30),DAY(LOOKUP($F21,TenantNames,TenantStartDates))=DAY(WL$4)),IF((LOOKUP($F21,TenantNames,TenantEndDates)-WL$4)&lt;=31,LOOKUP($F21,TenantNames,TenantTotalRevenues)-SUM($JA21:WK21),LOOKUP($F21,TenantNames,TenantMonthlyRents)),IF(AND((SUMIF($G$4:AHB$4,"&lt;"&amp;WL$4,$G21:AHB21))&gt;SUMIFS(TransactionAmounts,TenantSources,$F21,'Filtered Data'!$C$2:$C23,"&lt;"&amp;WL$4),WL$4&lt;TODAY()),"Late","Occupied")),)))</f>
        <v/>
      </c>
      <c r="WM21" s="33" t="str">
        <f>IF(ISBLANK($F21),,IF(TODAY()=WM$4,"Today",IF(AND(LOOKUP($F21,TenantNames,TenantStartDates)&lt;=WM$4,LOOKUP($F21,TenantNames,TenantEndDates)&gt;=WM$4),IF(OR(AND(DAY(LOOKUP($F21,TenantNames,TenantStartDates))&gt;28,DAY(EOMONTH(WM$4,0))=28,DAY(WM$4)=28),AND(DAY(LOOKUP($F21,TenantNames,TenantStartDates))&gt;30,DAY(EOMONTH(WM$4,0))=30,DAY(WM$4)=30),DAY(LOOKUP($F21,TenantNames,TenantStartDates))=DAY(WM$4)),IF((LOOKUP($F21,TenantNames,TenantEndDates)-WM$4)&lt;=31,LOOKUP($F21,TenantNames,TenantTotalRevenues)-SUM($JA21:WL21),LOOKUP($F21,TenantNames,TenantMonthlyRents)),IF(AND((SUMIF($G$4:AHB$4,"&lt;"&amp;WM$4,$G21:AHB21))&gt;SUMIFS(TransactionAmounts,TenantSources,$F21,'Filtered Data'!$C$2:$C23,"&lt;"&amp;WM$4),WM$4&lt;TODAY()),"Late","Occupied")),)))</f>
        <v/>
      </c>
      <c r="WN21" s="33" t="str">
        <f>IF(ISBLANK($F21),,IF(TODAY()=WN$4,"Today",IF(AND(LOOKUP($F21,TenantNames,TenantStartDates)&lt;=WN$4,LOOKUP($F21,TenantNames,TenantEndDates)&gt;=WN$4),IF(OR(AND(DAY(LOOKUP($F21,TenantNames,TenantStartDates))&gt;28,DAY(EOMONTH(WN$4,0))=28,DAY(WN$4)=28),AND(DAY(LOOKUP($F21,TenantNames,TenantStartDates))&gt;30,DAY(EOMONTH(WN$4,0))=30,DAY(WN$4)=30),DAY(LOOKUP($F21,TenantNames,TenantStartDates))=DAY(WN$4)),IF((LOOKUP($F21,TenantNames,TenantEndDates)-WN$4)&lt;=31,LOOKUP($F21,TenantNames,TenantTotalRevenues)-SUM($JA21:WM21),LOOKUP($F21,TenantNames,TenantMonthlyRents)),IF(AND((SUMIF($G$4:AHB$4,"&lt;"&amp;WN$4,$G21:AHB21))&gt;SUMIFS(TransactionAmounts,TenantSources,$F21,'Filtered Data'!$C$2:$C23,"&lt;"&amp;WN$4),WN$4&lt;TODAY()),"Late","Occupied")),)))</f>
        <v/>
      </c>
      <c r="WO21" s="33" t="str">
        <f>IF(ISBLANK($F21),,IF(TODAY()=WO$4,"Today",IF(AND(LOOKUP($F21,TenantNames,TenantStartDates)&lt;=WO$4,LOOKUP($F21,TenantNames,TenantEndDates)&gt;=WO$4),IF(OR(AND(DAY(LOOKUP($F21,TenantNames,TenantStartDates))&gt;28,DAY(EOMONTH(WO$4,0))=28,DAY(WO$4)=28),AND(DAY(LOOKUP($F21,TenantNames,TenantStartDates))&gt;30,DAY(EOMONTH(WO$4,0))=30,DAY(WO$4)=30),DAY(LOOKUP($F21,TenantNames,TenantStartDates))=DAY(WO$4)),IF((LOOKUP($F21,TenantNames,TenantEndDates)-WO$4)&lt;=31,LOOKUP($F21,TenantNames,TenantTotalRevenues)-SUM($JA21:WN21),LOOKUP($F21,TenantNames,TenantMonthlyRents)),IF(AND((SUMIF($G$4:AHB$4,"&lt;"&amp;WO$4,$G21:AHB21))&gt;SUMIFS(TransactionAmounts,TenantSources,$F21,'Filtered Data'!$C$2:$C23,"&lt;"&amp;WO$4),WO$4&lt;TODAY()),"Late","Occupied")),)))</f>
        <v/>
      </c>
      <c r="WP21" s="33" t="str">
        <f>IF(ISBLANK($F21),,IF(TODAY()=WP$4,"Today",IF(AND(LOOKUP($F21,TenantNames,TenantStartDates)&lt;=WP$4,LOOKUP($F21,TenantNames,TenantEndDates)&gt;=WP$4),IF(OR(AND(DAY(LOOKUP($F21,TenantNames,TenantStartDates))&gt;28,DAY(EOMONTH(WP$4,0))=28,DAY(WP$4)=28),AND(DAY(LOOKUP($F21,TenantNames,TenantStartDates))&gt;30,DAY(EOMONTH(WP$4,0))=30,DAY(WP$4)=30),DAY(LOOKUP($F21,TenantNames,TenantStartDates))=DAY(WP$4)),IF((LOOKUP($F21,TenantNames,TenantEndDates)-WP$4)&lt;=31,LOOKUP($F21,TenantNames,TenantTotalRevenues)-SUM($JA21:WO21),LOOKUP($F21,TenantNames,TenantMonthlyRents)),IF(AND((SUMIF($G$4:AHB$4,"&lt;"&amp;WP$4,$G21:AHB21))&gt;SUMIFS(TransactionAmounts,TenantSources,$F21,'Filtered Data'!$C$2:$C23,"&lt;"&amp;WP$4),WP$4&lt;TODAY()),"Late","Occupied")),)))</f>
        <v/>
      </c>
      <c r="WQ21" s="33" t="str">
        <f>IF(ISBLANK($F21),,IF(TODAY()=WQ$4,"Today",IF(AND(LOOKUP($F21,TenantNames,TenantStartDates)&lt;=WQ$4,LOOKUP($F21,TenantNames,TenantEndDates)&gt;=WQ$4),IF(OR(AND(DAY(LOOKUP($F21,TenantNames,TenantStartDates))&gt;28,DAY(EOMONTH(WQ$4,0))=28,DAY(WQ$4)=28),AND(DAY(LOOKUP($F21,TenantNames,TenantStartDates))&gt;30,DAY(EOMONTH(WQ$4,0))=30,DAY(WQ$4)=30),DAY(LOOKUP($F21,TenantNames,TenantStartDates))=DAY(WQ$4)),IF((LOOKUP($F21,TenantNames,TenantEndDates)-WQ$4)&lt;=31,LOOKUP($F21,TenantNames,TenantTotalRevenues)-SUM($JA21:WP21),LOOKUP($F21,TenantNames,TenantMonthlyRents)),IF(AND((SUMIF($G$4:AHB$4,"&lt;"&amp;WQ$4,$G21:AHB21))&gt;SUMIFS(TransactionAmounts,TenantSources,$F21,'Filtered Data'!$C$2:$C23,"&lt;"&amp;WQ$4),WQ$4&lt;TODAY()),"Late","Occupied")),)))</f>
        <v/>
      </c>
      <c r="WR21" s="33" t="str">
        <f>IF(ISBLANK($F21),,IF(TODAY()=WR$4,"Today",IF(AND(LOOKUP($F21,TenantNames,TenantStartDates)&lt;=WR$4,LOOKUP($F21,TenantNames,TenantEndDates)&gt;=WR$4),IF(OR(AND(DAY(LOOKUP($F21,TenantNames,TenantStartDates))&gt;28,DAY(EOMONTH(WR$4,0))=28,DAY(WR$4)=28),AND(DAY(LOOKUP($F21,TenantNames,TenantStartDates))&gt;30,DAY(EOMONTH(WR$4,0))=30,DAY(WR$4)=30),DAY(LOOKUP($F21,TenantNames,TenantStartDates))=DAY(WR$4)),IF((LOOKUP($F21,TenantNames,TenantEndDates)-WR$4)&lt;=31,LOOKUP($F21,TenantNames,TenantTotalRevenues)-SUM($JA21:WQ21),LOOKUP($F21,TenantNames,TenantMonthlyRents)),IF(AND((SUMIF($G$4:AHB$4,"&lt;"&amp;WR$4,$G21:AHB21))&gt;SUMIFS(TransactionAmounts,TenantSources,$F21,'Filtered Data'!$C$2:$C23,"&lt;"&amp;WR$4),WR$4&lt;TODAY()),"Late","Occupied")),)))</f>
        <v/>
      </c>
      <c r="WS21" s="33" t="str">
        <f>IF(ISBLANK($F21),,IF(TODAY()=WS$4,"Today",IF(AND(LOOKUP($F21,TenantNames,TenantStartDates)&lt;=WS$4,LOOKUP($F21,TenantNames,TenantEndDates)&gt;=WS$4),IF(OR(AND(DAY(LOOKUP($F21,TenantNames,TenantStartDates))&gt;28,DAY(EOMONTH(WS$4,0))=28,DAY(WS$4)=28),AND(DAY(LOOKUP($F21,TenantNames,TenantStartDates))&gt;30,DAY(EOMONTH(WS$4,0))=30,DAY(WS$4)=30),DAY(LOOKUP($F21,TenantNames,TenantStartDates))=DAY(WS$4)),IF((LOOKUP($F21,TenantNames,TenantEndDates)-WS$4)&lt;=31,LOOKUP($F21,TenantNames,TenantTotalRevenues)-SUM($JA21:WR21),LOOKUP($F21,TenantNames,TenantMonthlyRents)),IF(AND((SUMIF($G$4:AHB$4,"&lt;"&amp;WS$4,$G21:AHB21))&gt;SUMIFS(TransactionAmounts,TenantSources,$F21,'Filtered Data'!$C$2:$C23,"&lt;"&amp;WS$4),WS$4&lt;TODAY()),"Late","Occupied")),)))</f>
        <v/>
      </c>
      <c r="WT21" s="33" t="str">
        <f>IF(ISBLANK($F21),,IF(TODAY()=WT$4,"Today",IF(AND(LOOKUP($F21,TenantNames,TenantStartDates)&lt;=WT$4,LOOKUP($F21,TenantNames,TenantEndDates)&gt;=WT$4),IF(OR(AND(DAY(LOOKUP($F21,TenantNames,TenantStartDates))&gt;28,DAY(EOMONTH(WT$4,0))=28,DAY(WT$4)=28),AND(DAY(LOOKUP($F21,TenantNames,TenantStartDates))&gt;30,DAY(EOMONTH(WT$4,0))=30,DAY(WT$4)=30),DAY(LOOKUP($F21,TenantNames,TenantStartDates))=DAY(WT$4)),IF((LOOKUP($F21,TenantNames,TenantEndDates)-WT$4)&lt;=31,LOOKUP($F21,TenantNames,TenantTotalRevenues)-SUM($JA21:WS21),LOOKUP($F21,TenantNames,TenantMonthlyRents)),IF(AND((SUMIF($G$4:AHB$4,"&lt;"&amp;WT$4,$G21:AHB21))&gt;SUMIFS(TransactionAmounts,TenantSources,$F21,'Filtered Data'!$C$2:$C23,"&lt;"&amp;WT$4),WT$4&lt;TODAY()),"Late","Occupied")),)))</f>
        <v/>
      </c>
      <c r="WU21" s="33" t="str">
        <f>IF(ISBLANK($F21),,IF(TODAY()=WU$4,"Today",IF(AND(LOOKUP($F21,TenantNames,TenantStartDates)&lt;=WU$4,LOOKUP($F21,TenantNames,TenantEndDates)&gt;=WU$4),IF(OR(AND(DAY(LOOKUP($F21,TenantNames,TenantStartDates))&gt;28,DAY(EOMONTH(WU$4,0))=28,DAY(WU$4)=28),AND(DAY(LOOKUP($F21,TenantNames,TenantStartDates))&gt;30,DAY(EOMONTH(WU$4,0))=30,DAY(WU$4)=30),DAY(LOOKUP($F21,TenantNames,TenantStartDates))=DAY(WU$4)),IF((LOOKUP($F21,TenantNames,TenantEndDates)-WU$4)&lt;=31,LOOKUP($F21,TenantNames,TenantTotalRevenues)-SUM($JA21:WT21),LOOKUP($F21,TenantNames,TenantMonthlyRents)),IF(AND((SUMIF($G$4:AHB$4,"&lt;"&amp;WU$4,$G21:AHB21))&gt;SUMIFS(TransactionAmounts,TenantSources,$F21,'Filtered Data'!$C$2:$C23,"&lt;"&amp;WU$4),WU$4&lt;TODAY()),"Late","Occupied")),)))</f>
        <v/>
      </c>
      <c r="WV21" s="33" t="str">
        <f>IF(ISBLANK($F21),,IF(TODAY()=WV$4,"Today",IF(AND(LOOKUP($F21,TenantNames,TenantStartDates)&lt;=WV$4,LOOKUP($F21,TenantNames,TenantEndDates)&gt;=WV$4),IF(OR(AND(DAY(LOOKUP($F21,TenantNames,TenantStartDates))&gt;28,DAY(EOMONTH(WV$4,0))=28,DAY(WV$4)=28),AND(DAY(LOOKUP($F21,TenantNames,TenantStartDates))&gt;30,DAY(EOMONTH(WV$4,0))=30,DAY(WV$4)=30),DAY(LOOKUP($F21,TenantNames,TenantStartDates))=DAY(WV$4)),IF((LOOKUP($F21,TenantNames,TenantEndDates)-WV$4)&lt;=31,LOOKUP($F21,TenantNames,TenantTotalRevenues)-SUM($JA21:WU21),LOOKUP($F21,TenantNames,TenantMonthlyRents)),IF(AND((SUMIF($G$4:AHB$4,"&lt;"&amp;WV$4,$G21:AHB21))&gt;SUMIFS(TransactionAmounts,TenantSources,$F21,'Filtered Data'!$C$2:$C23,"&lt;"&amp;WV$4),WV$4&lt;TODAY()),"Late","Occupied")),)))</f>
        <v/>
      </c>
      <c r="WW21" s="33" t="str">
        <f>IF(ISBLANK($F21),,IF(TODAY()=WW$4,"Today",IF(AND(LOOKUP($F21,TenantNames,TenantStartDates)&lt;=WW$4,LOOKUP($F21,TenantNames,TenantEndDates)&gt;=WW$4),IF(OR(AND(DAY(LOOKUP($F21,TenantNames,TenantStartDates))&gt;28,DAY(EOMONTH(WW$4,0))=28,DAY(WW$4)=28),AND(DAY(LOOKUP($F21,TenantNames,TenantStartDates))&gt;30,DAY(EOMONTH(WW$4,0))=30,DAY(WW$4)=30),DAY(LOOKUP($F21,TenantNames,TenantStartDates))=DAY(WW$4)),IF((LOOKUP($F21,TenantNames,TenantEndDates)-WW$4)&lt;=31,LOOKUP($F21,TenantNames,TenantTotalRevenues)-SUM($JA21:WV21),LOOKUP($F21,TenantNames,TenantMonthlyRents)),IF(AND((SUMIF($G$4:AHB$4,"&lt;"&amp;WW$4,$G21:AHB21))&gt;SUMIFS(TransactionAmounts,TenantSources,$F21,'Filtered Data'!$C$2:$C23,"&lt;"&amp;WW$4),WW$4&lt;TODAY()),"Late","Occupied")),)))</f>
        <v/>
      </c>
      <c r="WX21" s="33" t="str">
        <f>IF(ISBLANK($F21),,IF(TODAY()=WX$4,"Today",IF(AND(LOOKUP($F21,TenantNames,TenantStartDates)&lt;=WX$4,LOOKUP($F21,TenantNames,TenantEndDates)&gt;=WX$4),IF(OR(AND(DAY(LOOKUP($F21,TenantNames,TenantStartDates))&gt;28,DAY(EOMONTH(WX$4,0))=28,DAY(WX$4)=28),AND(DAY(LOOKUP($F21,TenantNames,TenantStartDates))&gt;30,DAY(EOMONTH(WX$4,0))=30,DAY(WX$4)=30),DAY(LOOKUP($F21,TenantNames,TenantStartDates))=DAY(WX$4)),IF((LOOKUP($F21,TenantNames,TenantEndDates)-WX$4)&lt;=31,LOOKUP($F21,TenantNames,TenantTotalRevenues)-SUM($JA21:WW21),LOOKUP($F21,TenantNames,TenantMonthlyRents)),IF(AND((SUMIF($G$4:AHB$4,"&lt;"&amp;WX$4,$G21:AHB21))&gt;SUMIFS(TransactionAmounts,TenantSources,$F21,'Filtered Data'!$C$2:$C23,"&lt;"&amp;WX$4),WX$4&lt;TODAY()),"Late","Occupied")),)))</f>
        <v/>
      </c>
      <c r="WY21" s="33" t="str">
        <f>IF(ISBLANK($F21),,IF(TODAY()=WY$4,"Today",IF(AND(LOOKUP($F21,TenantNames,TenantStartDates)&lt;=WY$4,LOOKUP($F21,TenantNames,TenantEndDates)&gt;=WY$4),IF(OR(AND(DAY(LOOKUP($F21,TenantNames,TenantStartDates))&gt;28,DAY(EOMONTH(WY$4,0))=28,DAY(WY$4)=28),AND(DAY(LOOKUP($F21,TenantNames,TenantStartDates))&gt;30,DAY(EOMONTH(WY$4,0))=30,DAY(WY$4)=30),DAY(LOOKUP($F21,TenantNames,TenantStartDates))=DAY(WY$4)),IF((LOOKUP($F21,TenantNames,TenantEndDates)-WY$4)&lt;=31,LOOKUP($F21,TenantNames,TenantTotalRevenues)-SUM($JA21:WX21),LOOKUP($F21,TenantNames,TenantMonthlyRents)),IF(AND((SUMIF($G$4:AHB$4,"&lt;"&amp;WY$4,$G21:AHB21))&gt;SUMIFS(TransactionAmounts,TenantSources,$F21,'Filtered Data'!$C$2:$C23,"&lt;"&amp;WY$4),WY$4&lt;TODAY()),"Late","Occupied")),)))</f>
        <v/>
      </c>
      <c r="WZ21" s="33" t="str">
        <f>IF(ISBLANK($F21),,IF(TODAY()=WZ$4,"Today",IF(AND(LOOKUP($F21,TenantNames,TenantStartDates)&lt;=WZ$4,LOOKUP($F21,TenantNames,TenantEndDates)&gt;=WZ$4),IF(OR(AND(DAY(LOOKUP($F21,TenantNames,TenantStartDates))&gt;28,DAY(EOMONTH(WZ$4,0))=28,DAY(WZ$4)=28),AND(DAY(LOOKUP($F21,TenantNames,TenantStartDates))&gt;30,DAY(EOMONTH(WZ$4,0))=30,DAY(WZ$4)=30),DAY(LOOKUP($F21,TenantNames,TenantStartDates))=DAY(WZ$4)),IF((LOOKUP($F21,TenantNames,TenantEndDates)-WZ$4)&lt;=31,LOOKUP($F21,TenantNames,TenantTotalRevenues)-SUM($JA21:WY21),LOOKUP($F21,TenantNames,TenantMonthlyRents)),IF(AND((SUMIF($G$4:AHB$4,"&lt;"&amp;WZ$4,$G21:AHB21))&gt;SUMIFS(TransactionAmounts,TenantSources,$F21,'Filtered Data'!$C$2:$C23,"&lt;"&amp;WZ$4),WZ$4&lt;TODAY()),"Late","Occupied")),)))</f>
        <v/>
      </c>
      <c r="XA21" s="33" t="str">
        <f>IF(ISBLANK($F21),,IF(TODAY()=XA$4,"Today",IF(AND(LOOKUP($F21,TenantNames,TenantStartDates)&lt;=XA$4,LOOKUP($F21,TenantNames,TenantEndDates)&gt;=XA$4),IF(OR(AND(DAY(LOOKUP($F21,TenantNames,TenantStartDates))&gt;28,DAY(EOMONTH(XA$4,0))=28,DAY(XA$4)=28),AND(DAY(LOOKUP($F21,TenantNames,TenantStartDates))&gt;30,DAY(EOMONTH(XA$4,0))=30,DAY(XA$4)=30),DAY(LOOKUP($F21,TenantNames,TenantStartDates))=DAY(XA$4)),IF((LOOKUP($F21,TenantNames,TenantEndDates)-XA$4)&lt;=31,LOOKUP($F21,TenantNames,TenantTotalRevenues)-SUM($JA21:WZ21),LOOKUP($F21,TenantNames,TenantMonthlyRents)),IF(AND((SUMIF($G$4:AHB$4,"&lt;"&amp;XA$4,$G21:AHB21))&gt;SUMIFS(TransactionAmounts,TenantSources,$F21,'Filtered Data'!$C$2:$C23,"&lt;"&amp;XA$4),XA$4&lt;TODAY()),"Late","Occupied")),)))</f>
        <v/>
      </c>
      <c r="XB21" s="33" t="str">
        <f>IF(ISBLANK($F21),,IF(TODAY()=XB$4,"Today",IF(AND(LOOKUP($F21,TenantNames,TenantStartDates)&lt;=XB$4,LOOKUP($F21,TenantNames,TenantEndDates)&gt;=XB$4),IF(OR(AND(DAY(LOOKUP($F21,TenantNames,TenantStartDates))&gt;28,DAY(EOMONTH(XB$4,0))=28,DAY(XB$4)=28),AND(DAY(LOOKUP($F21,TenantNames,TenantStartDates))&gt;30,DAY(EOMONTH(XB$4,0))=30,DAY(XB$4)=30),DAY(LOOKUP($F21,TenantNames,TenantStartDates))=DAY(XB$4)),IF((LOOKUP($F21,TenantNames,TenantEndDates)-XB$4)&lt;=31,LOOKUP($F21,TenantNames,TenantTotalRevenues)-SUM($JA21:XA21),LOOKUP($F21,TenantNames,TenantMonthlyRents)),IF(AND((SUMIF($G$4:AHB$4,"&lt;"&amp;XB$4,$G21:AHB21))&gt;SUMIFS(TransactionAmounts,TenantSources,$F21,'Filtered Data'!$C$2:$C23,"&lt;"&amp;XB$4),XB$4&lt;TODAY()),"Late","Occupied")),)))</f>
        <v/>
      </c>
      <c r="XC21" s="33" t="str">
        <f>IF(ISBLANK($F21),,IF(TODAY()=XC$4,"Today",IF(AND(LOOKUP($F21,TenantNames,TenantStartDates)&lt;=XC$4,LOOKUP($F21,TenantNames,TenantEndDates)&gt;=XC$4),IF(OR(AND(DAY(LOOKUP($F21,TenantNames,TenantStartDates))&gt;28,DAY(EOMONTH(XC$4,0))=28,DAY(XC$4)=28),AND(DAY(LOOKUP($F21,TenantNames,TenantStartDates))&gt;30,DAY(EOMONTH(XC$4,0))=30,DAY(XC$4)=30),DAY(LOOKUP($F21,TenantNames,TenantStartDates))=DAY(XC$4)),IF((LOOKUP($F21,TenantNames,TenantEndDates)-XC$4)&lt;=31,LOOKUP($F21,TenantNames,TenantTotalRevenues)-SUM($JA21:XB21),LOOKUP($F21,TenantNames,TenantMonthlyRents)),IF(AND((SUMIF($G$4:AHB$4,"&lt;"&amp;XC$4,$G21:AHB21))&gt;SUMIFS(TransactionAmounts,TenantSources,$F21,'Filtered Data'!$C$2:$C23,"&lt;"&amp;XC$4),XC$4&lt;TODAY()),"Late","Occupied")),)))</f>
        <v/>
      </c>
      <c r="XD21" s="33" t="str">
        <f>IF(ISBLANK($F21),,IF(TODAY()=XD$4,"Today",IF(AND(LOOKUP($F21,TenantNames,TenantStartDates)&lt;=XD$4,LOOKUP($F21,TenantNames,TenantEndDates)&gt;=XD$4),IF(OR(AND(DAY(LOOKUP($F21,TenantNames,TenantStartDates))&gt;28,DAY(EOMONTH(XD$4,0))=28,DAY(XD$4)=28),AND(DAY(LOOKUP($F21,TenantNames,TenantStartDates))&gt;30,DAY(EOMONTH(XD$4,0))=30,DAY(XD$4)=30),DAY(LOOKUP($F21,TenantNames,TenantStartDates))=DAY(XD$4)),IF((LOOKUP($F21,TenantNames,TenantEndDates)-XD$4)&lt;=31,LOOKUP($F21,TenantNames,TenantTotalRevenues)-SUM($JA21:XC21),LOOKUP($F21,TenantNames,TenantMonthlyRents)),IF(AND((SUMIF($G$4:AHB$4,"&lt;"&amp;XD$4,$G21:AHB21))&gt;SUMIFS(TransactionAmounts,TenantSources,$F21,'Filtered Data'!$C$2:$C23,"&lt;"&amp;XD$4),XD$4&lt;TODAY()),"Late","Occupied")),)))</f>
        <v/>
      </c>
      <c r="XE21" s="33" t="str">
        <f>IF(ISBLANK($F21),,IF(TODAY()=XE$4,"Today",IF(AND(LOOKUP($F21,TenantNames,TenantStartDates)&lt;=XE$4,LOOKUP($F21,TenantNames,TenantEndDates)&gt;=XE$4),IF(OR(AND(DAY(LOOKUP($F21,TenantNames,TenantStartDates))&gt;28,DAY(EOMONTH(XE$4,0))=28,DAY(XE$4)=28),AND(DAY(LOOKUP($F21,TenantNames,TenantStartDates))&gt;30,DAY(EOMONTH(XE$4,0))=30,DAY(XE$4)=30),DAY(LOOKUP($F21,TenantNames,TenantStartDates))=DAY(XE$4)),IF((LOOKUP($F21,TenantNames,TenantEndDates)-XE$4)&lt;=31,LOOKUP($F21,TenantNames,TenantTotalRevenues)-SUM($JA21:XD21),LOOKUP($F21,TenantNames,TenantMonthlyRents)),IF(AND((SUMIF($G$4:AHB$4,"&lt;"&amp;XE$4,$G21:AHB21))&gt;SUMIFS(TransactionAmounts,TenantSources,$F21,'Filtered Data'!$C$2:$C23,"&lt;"&amp;XE$4),XE$4&lt;TODAY()),"Late","Occupied")),)))</f>
        <v/>
      </c>
      <c r="XF21" s="33" t="str">
        <f>IF(ISBLANK($F21),,IF(TODAY()=XF$4,"Today",IF(AND(LOOKUP($F21,TenantNames,TenantStartDates)&lt;=XF$4,LOOKUP($F21,TenantNames,TenantEndDates)&gt;=XF$4),IF(OR(AND(DAY(LOOKUP($F21,TenantNames,TenantStartDates))&gt;28,DAY(EOMONTH(XF$4,0))=28,DAY(XF$4)=28),AND(DAY(LOOKUP($F21,TenantNames,TenantStartDates))&gt;30,DAY(EOMONTH(XF$4,0))=30,DAY(XF$4)=30),DAY(LOOKUP($F21,TenantNames,TenantStartDates))=DAY(XF$4)),IF((LOOKUP($F21,TenantNames,TenantEndDates)-XF$4)&lt;=31,LOOKUP($F21,TenantNames,TenantTotalRevenues)-SUM($JA21:XE21),LOOKUP($F21,TenantNames,TenantMonthlyRents)),IF(AND((SUMIF($G$4:AHB$4,"&lt;"&amp;XF$4,$G21:AHB21))&gt;SUMIFS(TransactionAmounts,TenantSources,$F21,'Filtered Data'!$C$2:$C23,"&lt;"&amp;XF$4),XF$4&lt;TODAY()),"Late","Occupied")),)))</f>
        <v/>
      </c>
      <c r="XG21" s="33" t="str">
        <f>IF(ISBLANK($F21),,IF(TODAY()=XG$4,"Today",IF(AND(LOOKUP($F21,TenantNames,TenantStartDates)&lt;=XG$4,LOOKUP($F21,TenantNames,TenantEndDates)&gt;=XG$4),IF(OR(AND(DAY(LOOKUP($F21,TenantNames,TenantStartDates))&gt;28,DAY(EOMONTH(XG$4,0))=28,DAY(XG$4)=28),AND(DAY(LOOKUP($F21,TenantNames,TenantStartDates))&gt;30,DAY(EOMONTH(XG$4,0))=30,DAY(XG$4)=30),DAY(LOOKUP($F21,TenantNames,TenantStartDates))=DAY(XG$4)),IF((LOOKUP($F21,TenantNames,TenantEndDates)-XG$4)&lt;=31,LOOKUP($F21,TenantNames,TenantTotalRevenues)-SUM($JA21:XF21),LOOKUP($F21,TenantNames,TenantMonthlyRents)),IF(AND((SUMIF($G$4:AHB$4,"&lt;"&amp;XG$4,$G21:AHB21))&gt;SUMIFS(TransactionAmounts,TenantSources,$F21,'Filtered Data'!$C$2:$C23,"&lt;"&amp;XG$4),XG$4&lt;TODAY()),"Late","Occupied")),)))</f>
        <v/>
      </c>
      <c r="XH21" s="33" t="str">
        <f>IF(ISBLANK($F21),,IF(TODAY()=XH$4,"Today",IF(AND(LOOKUP($F21,TenantNames,TenantStartDates)&lt;=XH$4,LOOKUP($F21,TenantNames,TenantEndDates)&gt;=XH$4),IF(OR(AND(DAY(LOOKUP($F21,TenantNames,TenantStartDates))&gt;28,DAY(EOMONTH(XH$4,0))=28,DAY(XH$4)=28),AND(DAY(LOOKUP($F21,TenantNames,TenantStartDates))&gt;30,DAY(EOMONTH(XH$4,0))=30,DAY(XH$4)=30),DAY(LOOKUP($F21,TenantNames,TenantStartDates))=DAY(XH$4)),IF((LOOKUP($F21,TenantNames,TenantEndDates)-XH$4)&lt;=31,LOOKUP($F21,TenantNames,TenantTotalRevenues)-SUM($JA21:XG21),LOOKUP($F21,TenantNames,TenantMonthlyRents)),IF(AND((SUMIF($G$4:AHB$4,"&lt;"&amp;XH$4,$G21:AHB21))&gt;SUMIFS(TransactionAmounts,TenantSources,$F21,'Filtered Data'!$C$2:$C23,"&lt;"&amp;XH$4),XH$4&lt;TODAY()),"Late","Occupied")),)))</f>
        <v/>
      </c>
      <c r="XI21" s="33" t="str">
        <f>IF(ISBLANK($F21),,IF(TODAY()=XI$4,"Today",IF(AND(LOOKUP($F21,TenantNames,TenantStartDates)&lt;=XI$4,LOOKUP($F21,TenantNames,TenantEndDates)&gt;=XI$4),IF(OR(AND(DAY(LOOKUP($F21,TenantNames,TenantStartDates))&gt;28,DAY(EOMONTH(XI$4,0))=28,DAY(XI$4)=28),AND(DAY(LOOKUP($F21,TenantNames,TenantStartDates))&gt;30,DAY(EOMONTH(XI$4,0))=30,DAY(XI$4)=30),DAY(LOOKUP($F21,TenantNames,TenantStartDates))=DAY(XI$4)),IF((LOOKUP($F21,TenantNames,TenantEndDates)-XI$4)&lt;=31,LOOKUP($F21,TenantNames,TenantTotalRevenues)-SUM($JA21:XH21),LOOKUP($F21,TenantNames,TenantMonthlyRents)),IF(AND((SUMIF($G$4:AHB$4,"&lt;"&amp;XI$4,$G21:AHB21))&gt;SUMIFS(TransactionAmounts,TenantSources,$F21,'Filtered Data'!$C$2:$C23,"&lt;"&amp;XI$4),XI$4&lt;TODAY()),"Late","Occupied")),)))</f>
        <v/>
      </c>
      <c r="XJ21" s="33" t="str">
        <f>IF(ISBLANK($F21),,IF(TODAY()=XJ$4,"Today",IF(AND(LOOKUP($F21,TenantNames,TenantStartDates)&lt;=XJ$4,LOOKUP($F21,TenantNames,TenantEndDates)&gt;=XJ$4),IF(OR(AND(DAY(LOOKUP($F21,TenantNames,TenantStartDates))&gt;28,DAY(EOMONTH(XJ$4,0))=28,DAY(XJ$4)=28),AND(DAY(LOOKUP($F21,TenantNames,TenantStartDates))&gt;30,DAY(EOMONTH(XJ$4,0))=30,DAY(XJ$4)=30),DAY(LOOKUP($F21,TenantNames,TenantStartDates))=DAY(XJ$4)),IF((LOOKUP($F21,TenantNames,TenantEndDates)-XJ$4)&lt;=31,LOOKUP($F21,TenantNames,TenantTotalRevenues)-SUM($JA21:XI21),LOOKUP($F21,TenantNames,TenantMonthlyRents)),IF(AND((SUMIF($G$4:AHB$4,"&lt;"&amp;XJ$4,$G21:AHB21))&gt;SUMIFS(TransactionAmounts,TenantSources,$F21,'Filtered Data'!$C$2:$C23,"&lt;"&amp;XJ$4),XJ$4&lt;TODAY()),"Late","Occupied")),)))</f>
        <v/>
      </c>
      <c r="XK21" s="33" t="str">
        <f>IF(ISBLANK($F21),,IF(TODAY()=XK$4,"Today",IF(AND(LOOKUP($F21,TenantNames,TenantStartDates)&lt;=XK$4,LOOKUP($F21,TenantNames,TenantEndDates)&gt;=XK$4),IF(OR(AND(DAY(LOOKUP($F21,TenantNames,TenantStartDates))&gt;28,DAY(EOMONTH(XK$4,0))=28,DAY(XK$4)=28),AND(DAY(LOOKUP($F21,TenantNames,TenantStartDates))&gt;30,DAY(EOMONTH(XK$4,0))=30,DAY(XK$4)=30),DAY(LOOKUP($F21,TenantNames,TenantStartDates))=DAY(XK$4)),IF((LOOKUP($F21,TenantNames,TenantEndDates)-XK$4)&lt;=31,LOOKUP($F21,TenantNames,TenantTotalRevenues)-SUM($JA21:XJ21),LOOKUP($F21,TenantNames,TenantMonthlyRents)),IF(AND((SUMIF($G$4:AHB$4,"&lt;"&amp;XK$4,$G21:AHB21))&gt;SUMIFS(TransactionAmounts,TenantSources,$F21,'Filtered Data'!$C$2:$C23,"&lt;"&amp;XK$4),XK$4&lt;TODAY()),"Late","Occupied")),)))</f>
        <v/>
      </c>
      <c r="XL21" s="33" t="str">
        <f>IF(ISBLANK($F21),,IF(TODAY()=XL$4,"Today",IF(AND(LOOKUP($F21,TenantNames,TenantStartDates)&lt;=XL$4,LOOKUP($F21,TenantNames,TenantEndDates)&gt;=XL$4),IF(OR(AND(DAY(LOOKUP($F21,TenantNames,TenantStartDates))&gt;28,DAY(EOMONTH(XL$4,0))=28,DAY(XL$4)=28),AND(DAY(LOOKUP($F21,TenantNames,TenantStartDates))&gt;30,DAY(EOMONTH(XL$4,0))=30,DAY(XL$4)=30),DAY(LOOKUP($F21,TenantNames,TenantStartDates))=DAY(XL$4)),IF((LOOKUP($F21,TenantNames,TenantEndDates)-XL$4)&lt;=31,LOOKUP($F21,TenantNames,TenantTotalRevenues)-SUM($JA21:XK21),LOOKUP($F21,TenantNames,TenantMonthlyRents)),IF(AND((SUMIF($G$4:AHB$4,"&lt;"&amp;XL$4,$G21:AHB21))&gt;SUMIFS(TransactionAmounts,TenantSources,$F21,'Filtered Data'!$C$2:$C23,"&lt;"&amp;XL$4),XL$4&lt;TODAY()),"Late","Occupied")),)))</f>
        <v/>
      </c>
      <c r="XM21" s="33" t="str">
        <f>IF(ISBLANK($F21),,IF(TODAY()=XM$4,"Today",IF(AND(LOOKUP($F21,TenantNames,TenantStartDates)&lt;=XM$4,LOOKUP($F21,TenantNames,TenantEndDates)&gt;=XM$4),IF(OR(AND(DAY(LOOKUP($F21,TenantNames,TenantStartDates))&gt;28,DAY(EOMONTH(XM$4,0))=28,DAY(XM$4)=28),AND(DAY(LOOKUP($F21,TenantNames,TenantStartDates))&gt;30,DAY(EOMONTH(XM$4,0))=30,DAY(XM$4)=30),DAY(LOOKUP($F21,TenantNames,TenantStartDates))=DAY(XM$4)),IF((LOOKUP($F21,TenantNames,TenantEndDates)-XM$4)&lt;=31,LOOKUP($F21,TenantNames,TenantTotalRevenues)-SUM($JA21:XL21),LOOKUP($F21,TenantNames,TenantMonthlyRents)),IF(AND((SUMIF($G$4:AHB$4,"&lt;"&amp;XM$4,$G21:AHB21))&gt;SUMIFS(TransactionAmounts,TenantSources,$F21,'Filtered Data'!$C$2:$C23,"&lt;"&amp;XM$4),XM$4&lt;TODAY()),"Late","Occupied")),)))</f>
        <v/>
      </c>
      <c r="XN21" s="33" t="str">
        <f>IF(ISBLANK($F21),,IF(TODAY()=XN$4,"Today",IF(AND(LOOKUP($F21,TenantNames,TenantStartDates)&lt;=XN$4,LOOKUP($F21,TenantNames,TenantEndDates)&gt;=XN$4),IF(OR(AND(DAY(LOOKUP($F21,TenantNames,TenantStartDates))&gt;28,DAY(EOMONTH(XN$4,0))=28,DAY(XN$4)=28),AND(DAY(LOOKUP($F21,TenantNames,TenantStartDates))&gt;30,DAY(EOMONTH(XN$4,0))=30,DAY(XN$4)=30),DAY(LOOKUP($F21,TenantNames,TenantStartDates))=DAY(XN$4)),IF((LOOKUP($F21,TenantNames,TenantEndDates)-XN$4)&lt;=31,LOOKUP($F21,TenantNames,TenantTotalRevenues)-SUM($JA21:XM21),LOOKUP($F21,TenantNames,TenantMonthlyRents)),IF(AND((SUMIF($G$4:AHB$4,"&lt;"&amp;XN$4,$G21:AHB21))&gt;SUMIFS(TransactionAmounts,TenantSources,$F21,'Filtered Data'!$C$2:$C23,"&lt;"&amp;XN$4),XN$4&lt;TODAY()),"Late","Occupied")),)))</f>
        <v/>
      </c>
      <c r="XO21" s="33" t="str">
        <f>IF(ISBLANK($F21),,IF(TODAY()=XO$4,"Today",IF(AND(LOOKUP($F21,TenantNames,TenantStartDates)&lt;=XO$4,LOOKUP($F21,TenantNames,TenantEndDates)&gt;=XO$4),IF(OR(AND(DAY(LOOKUP($F21,TenantNames,TenantStartDates))&gt;28,DAY(EOMONTH(XO$4,0))=28,DAY(XO$4)=28),AND(DAY(LOOKUP($F21,TenantNames,TenantStartDates))&gt;30,DAY(EOMONTH(XO$4,0))=30,DAY(XO$4)=30),DAY(LOOKUP($F21,TenantNames,TenantStartDates))=DAY(XO$4)),IF((LOOKUP($F21,TenantNames,TenantEndDates)-XO$4)&lt;=31,LOOKUP($F21,TenantNames,TenantTotalRevenues)-SUM($JA21:XN21),LOOKUP($F21,TenantNames,TenantMonthlyRents)),IF(AND((SUMIF($G$4:AHB$4,"&lt;"&amp;XO$4,$G21:AHB21))&gt;SUMIFS(TransactionAmounts,TenantSources,$F21,'Filtered Data'!$C$2:$C23,"&lt;"&amp;XO$4),XO$4&lt;TODAY()),"Late","Occupied")),)))</f>
        <v/>
      </c>
      <c r="XP21" s="33" t="str">
        <f>IF(ISBLANK($F21),,IF(TODAY()=XP$4,"Today",IF(AND(LOOKUP($F21,TenantNames,TenantStartDates)&lt;=XP$4,LOOKUP($F21,TenantNames,TenantEndDates)&gt;=XP$4),IF(OR(AND(DAY(LOOKUP($F21,TenantNames,TenantStartDates))&gt;28,DAY(EOMONTH(XP$4,0))=28,DAY(XP$4)=28),AND(DAY(LOOKUP($F21,TenantNames,TenantStartDates))&gt;30,DAY(EOMONTH(XP$4,0))=30,DAY(XP$4)=30),DAY(LOOKUP($F21,TenantNames,TenantStartDates))=DAY(XP$4)),IF((LOOKUP($F21,TenantNames,TenantEndDates)-XP$4)&lt;=31,LOOKUP($F21,TenantNames,TenantTotalRevenues)-SUM($JA21:XO21),LOOKUP($F21,TenantNames,TenantMonthlyRents)),IF(AND((SUMIF($G$4:AHB$4,"&lt;"&amp;XP$4,$G21:AHB21))&gt;SUMIFS(TransactionAmounts,TenantSources,$F21,'Filtered Data'!$C$2:$C23,"&lt;"&amp;XP$4),XP$4&lt;TODAY()),"Late","Occupied")),)))</f>
        <v/>
      </c>
      <c r="XQ21" s="33" t="str">
        <f>IF(ISBLANK($F21),,IF(TODAY()=XQ$4,"Today",IF(AND(LOOKUP($F21,TenantNames,TenantStartDates)&lt;=XQ$4,LOOKUP($F21,TenantNames,TenantEndDates)&gt;=XQ$4),IF(OR(AND(DAY(LOOKUP($F21,TenantNames,TenantStartDates))&gt;28,DAY(EOMONTH(XQ$4,0))=28,DAY(XQ$4)=28),AND(DAY(LOOKUP($F21,TenantNames,TenantStartDates))&gt;30,DAY(EOMONTH(XQ$4,0))=30,DAY(XQ$4)=30),DAY(LOOKUP($F21,TenantNames,TenantStartDates))=DAY(XQ$4)),IF((LOOKUP($F21,TenantNames,TenantEndDates)-XQ$4)&lt;=31,LOOKUP($F21,TenantNames,TenantTotalRevenues)-SUM($JA21:XP21),LOOKUP($F21,TenantNames,TenantMonthlyRents)),IF(AND((SUMIF($G$4:AHB$4,"&lt;"&amp;XQ$4,$G21:AHB21))&gt;SUMIFS(TransactionAmounts,TenantSources,$F21,'Filtered Data'!$C$2:$C23,"&lt;"&amp;XQ$4),XQ$4&lt;TODAY()),"Late","Occupied")),)))</f>
        <v/>
      </c>
      <c r="XR21" s="33" t="str">
        <f>IF(ISBLANK($F21),,IF(TODAY()=XR$4,"Today",IF(AND(LOOKUP($F21,TenantNames,TenantStartDates)&lt;=XR$4,LOOKUP($F21,TenantNames,TenantEndDates)&gt;=XR$4),IF(OR(AND(DAY(LOOKUP($F21,TenantNames,TenantStartDates))&gt;28,DAY(EOMONTH(XR$4,0))=28,DAY(XR$4)=28),AND(DAY(LOOKUP($F21,TenantNames,TenantStartDates))&gt;30,DAY(EOMONTH(XR$4,0))=30,DAY(XR$4)=30),DAY(LOOKUP($F21,TenantNames,TenantStartDates))=DAY(XR$4)),IF((LOOKUP($F21,TenantNames,TenantEndDates)-XR$4)&lt;=31,LOOKUP($F21,TenantNames,TenantTotalRevenues)-SUM($JA21:XQ21),LOOKUP($F21,TenantNames,TenantMonthlyRents)),IF(AND((SUMIF($G$4:AHB$4,"&lt;"&amp;XR$4,$G21:AHB21))&gt;SUMIFS(TransactionAmounts,TenantSources,$F21,'Filtered Data'!$C$2:$C23,"&lt;"&amp;XR$4),XR$4&lt;TODAY()),"Late","Occupied")),)))</f>
        <v/>
      </c>
      <c r="XS21" s="33" t="str">
        <f>IF(ISBLANK($F21),,IF(TODAY()=XS$4,"Today",IF(AND(LOOKUP($F21,TenantNames,TenantStartDates)&lt;=XS$4,LOOKUP($F21,TenantNames,TenantEndDates)&gt;=XS$4),IF(OR(AND(DAY(LOOKUP($F21,TenantNames,TenantStartDates))&gt;28,DAY(EOMONTH(XS$4,0))=28,DAY(XS$4)=28),AND(DAY(LOOKUP($F21,TenantNames,TenantStartDates))&gt;30,DAY(EOMONTH(XS$4,0))=30,DAY(XS$4)=30),DAY(LOOKUP($F21,TenantNames,TenantStartDates))=DAY(XS$4)),IF((LOOKUP($F21,TenantNames,TenantEndDates)-XS$4)&lt;=31,LOOKUP($F21,TenantNames,TenantTotalRevenues)-SUM($JA21:XR21),LOOKUP($F21,TenantNames,TenantMonthlyRents)),IF(AND((SUMIF($G$4:AHB$4,"&lt;"&amp;XS$4,$G21:AHB21))&gt;SUMIFS(TransactionAmounts,TenantSources,$F21,'Filtered Data'!$C$2:$C23,"&lt;"&amp;XS$4),XS$4&lt;TODAY()),"Late","Occupied")),)))</f>
        <v/>
      </c>
      <c r="XT21" s="33" t="str">
        <f>IF(ISBLANK($F21),,IF(TODAY()=XT$4,"Today",IF(AND(LOOKUP($F21,TenantNames,TenantStartDates)&lt;=XT$4,LOOKUP($F21,TenantNames,TenantEndDates)&gt;=XT$4),IF(OR(AND(DAY(LOOKUP($F21,TenantNames,TenantStartDates))&gt;28,DAY(EOMONTH(XT$4,0))=28,DAY(XT$4)=28),AND(DAY(LOOKUP($F21,TenantNames,TenantStartDates))&gt;30,DAY(EOMONTH(XT$4,0))=30,DAY(XT$4)=30),DAY(LOOKUP($F21,TenantNames,TenantStartDates))=DAY(XT$4)),IF((LOOKUP($F21,TenantNames,TenantEndDates)-XT$4)&lt;=31,LOOKUP($F21,TenantNames,TenantTotalRevenues)-SUM($JA21:XS21),LOOKUP($F21,TenantNames,TenantMonthlyRents)),IF(AND((SUMIF($G$4:AHB$4,"&lt;"&amp;XT$4,$G21:AHB21))&gt;SUMIFS(TransactionAmounts,TenantSources,$F21,'Filtered Data'!$C$2:$C23,"&lt;"&amp;XT$4),XT$4&lt;TODAY()),"Late","Occupied")),)))</f>
        <v/>
      </c>
      <c r="XU21" s="33" t="str">
        <f>IF(ISBLANK($F21),,IF(TODAY()=XU$4,"Today",IF(AND(LOOKUP($F21,TenantNames,TenantStartDates)&lt;=XU$4,LOOKUP($F21,TenantNames,TenantEndDates)&gt;=XU$4),IF(OR(AND(DAY(LOOKUP($F21,TenantNames,TenantStartDates))&gt;28,DAY(EOMONTH(XU$4,0))=28,DAY(XU$4)=28),AND(DAY(LOOKUP($F21,TenantNames,TenantStartDates))&gt;30,DAY(EOMONTH(XU$4,0))=30,DAY(XU$4)=30),DAY(LOOKUP($F21,TenantNames,TenantStartDates))=DAY(XU$4)),IF((LOOKUP($F21,TenantNames,TenantEndDates)-XU$4)&lt;=31,LOOKUP($F21,TenantNames,TenantTotalRevenues)-SUM($JA21:XT21),LOOKUP($F21,TenantNames,TenantMonthlyRents)),IF(AND((SUMIF($G$4:AHB$4,"&lt;"&amp;XU$4,$G21:AHB21))&gt;SUMIFS(TransactionAmounts,TenantSources,$F21,'Filtered Data'!$C$2:$C23,"&lt;"&amp;XU$4),XU$4&lt;TODAY()),"Late","Occupied")),)))</f>
        <v/>
      </c>
      <c r="XV21" s="33" t="str">
        <f>IF(ISBLANK($F21),,IF(TODAY()=XV$4,"Today",IF(AND(LOOKUP($F21,TenantNames,TenantStartDates)&lt;=XV$4,LOOKUP($F21,TenantNames,TenantEndDates)&gt;=XV$4),IF(OR(AND(DAY(LOOKUP($F21,TenantNames,TenantStartDates))&gt;28,DAY(EOMONTH(XV$4,0))=28,DAY(XV$4)=28),AND(DAY(LOOKUP($F21,TenantNames,TenantStartDates))&gt;30,DAY(EOMONTH(XV$4,0))=30,DAY(XV$4)=30),DAY(LOOKUP($F21,TenantNames,TenantStartDates))=DAY(XV$4)),IF((LOOKUP($F21,TenantNames,TenantEndDates)-XV$4)&lt;=31,LOOKUP($F21,TenantNames,TenantTotalRevenues)-SUM($JA21:XU21),LOOKUP($F21,TenantNames,TenantMonthlyRents)),IF(AND((SUMIF($G$4:AHB$4,"&lt;"&amp;XV$4,$G21:AHB21))&gt;SUMIFS(TransactionAmounts,TenantSources,$F21,'Filtered Data'!$C$2:$C23,"&lt;"&amp;XV$4),XV$4&lt;TODAY()),"Late","Occupied")),)))</f>
        <v/>
      </c>
      <c r="XW21" s="33" t="str">
        <f>IF(ISBLANK($F21),,IF(TODAY()=XW$4,"Today",IF(AND(LOOKUP($F21,TenantNames,TenantStartDates)&lt;=XW$4,LOOKUP($F21,TenantNames,TenantEndDates)&gt;=XW$4),IF(OR(AND(DAY(LOOKUP($F21,TenantNames,TenantStartDates))&gt;28,DAY(EOMONTH(XW$4,0))=28,DAY(XW$4)=28),AND(DAY(LOOKUP($F21,TenantNames,TenantStartDates))&gt;30,DAY(EOMONTH(XW$4,0))=30,DAY(XW$4)=30),DAY(LOOKUP($F21,TenantNames,TenantStartDates))=DAY(XW$4)),IF((LOOKUP($F21,TenantNames,TenantEndDates)-XW$4)&lt;=31,LOOKUP($F21,TenantNames,TenantTotalRevenues)-SUM($JA21:XV21),LOOKUP($F21,TenantNames,TenantMonthlyRents)),IF(AND((SUMIF($G$4:AHB$4,"&lt;"&amp;XW$4,$G21:AHB21))&gt;SUMIFS(TransactionAmounts,TenantSources,$F21,'Filtered Data'!$C$2:$C23,"&lt;"&amp;XW$4),XW$4&lt;TODAY()),"Late","Occupied")),)))</f>
        <v/>
      </c>
      <c r="XX21" s="33" t="str">
        <f>IF(ISBLANK($F21),,IF(TODAY()=XX$4,"Today",IF(AND(LOOKUP($F21,TenantNames,TenantStartDates)&lt;=XX$4,LOOKUP($F21,TenantNames,TenantEndDates)&gt;=XX$4),IF(OR(AND(DAY(LOOKUP($F21,TenantNames,TenantStartDates))&gt;28,DAY(EOMONTH(XX$4,0))=28,DAY(XX$4)=28),AND(DAY(LOOKUP($F21,TenantNames,TenantStartDates))&gt;30,DAY(EOMONTH(XX$4,0))=30,DAY(XX$4)=30),DAY(LOOKUP($F21,TenantNames,TenantStartDates))=DAY(XX$4)),IF((LOOKUP($F21,TenantNames,TenantEndDates)-XX$4)&lt;=31,LOOKUP($F21,TenantNames,TenantTotalRevenues)-SUM($JA21:XW21),LOOKUP($F21,TenantNames,TenantMonthlyRents)),IF(AND((SUMIF($G$4:AHB$4,"&lt;"&amp;XX$4,$G21:AHB21))&gt;SUMIFS(TransactionAmounts,TenantSources,$F21,'Filtered Data'!$C$2:$C23,"&lt;"&amp;XX$4),XX$4&lt;TODAY()),"Late","Occupied")),)))</f>
        <v/>
      </c>
      <c r="XY21" s="33" t="str">
        <f>IF(ISBLANK($F21),,IF(TODAY()=XY$4,"Today",IF(AND(LOOKUP($F21,TenantNames,TenantStartDates)&lt;=XY$4,LOOKUP($F21,TenantNames,TenantEndDates)&gt;=XY$4),IF(OR(AND(DAY(LOOKUP($F21,TenantNames,TenantStartDates))&gt;28,DAY(EOMONTH(XY$4,0))=28,DAY(XY$4)=28),AND(DAY(LOOKUP($F21,TenantNames,TenantStartDates))&gt;30,DAY(EOMONTH(XY$4,0))=30,DAY(XY$4)=30),DAY(LOOKUP($F21,TenantNames,TenantStartDates))=DAY(XY$4)),IF((LOOKUP($F21,TenantNames,TenantEndDates)-XY$4)&lt;=31,LOOKUP($F21,TenantNames,TenantTotalRevenues)-SUM($JA21:XX21),LOOKUP($F21,TenantNames,TenantMonthlyRents)),IF(AND((SUMIF($G$4:AHB$4,"&lt;"&amp;XY$4,$G21:AHB21))&gt;SUMIFS(TransactionAmounts,TenantSources,$F21,'Filtered Data'!$C$2:$C23,"&lt;"&amp;XY$4),XY$4&lt;TODAY()),"Late","Occupied")),)))</f>
        <v/>
      </c>
      <c r="XZ21" s="33" t="str">
        <f>IF(ISBLANK($F21),,IF(TODAY()=XZ$4,"Today",IF(AND(LOOKUP($F21,TenantNames,TenantStartDates)&lt;=XZ$4,LOOKUP($F21,TenantNames,TenantEndDates)&gt;=XZ$4),IF(OR(AND(DAY(LOOKUP($F21,TenantNames,TenantStartDates))&gt;28,DAY(EOMONTH(XZ$4,0))=28,DAY(XZ$4)=28),AND(DAY(LOOKUP($F21,TenantNames,TenantStartDates))&gt;30,DAY(EOMONTH(XZ$4,0))=30,DAY(XZ$4)=30),DAY(LOOKUP($F21,TenantNames,TenantStartDates))=DAY(XZ$4)),IF((LOOKUP($F21,TenantNames,TenantEndDates)-XZ$4)&lt;=31,LOOKUP($F21,TenantNames,TenantTotalRevenues)-SUM($JA21:XY21),LOOKUP($F21,TenantNames,TenantMonthlyRents)),IF(AND((SUMIF($G$4:AHB$4,"&lt;"&amp;XZ$4,$G21:AHB21))&gt;SUMIFS(TransactionAmounts,TenantSources,$F21,'Filtered Data'!$C$2:$C23,"&lt;"&amp;XZ$4),XZ$4&lt;TODAY()),"Late","Occupied")),)))</f>
        <v/>
      </c>
      <c r="YA21" s="33" t="str">
        <f>IF(ISBLANK($F21),,IF(TODAY()=YA$4,"Today",IF(AND(LOOKUP($F21,TenantNames,TenantStartDates)&lt;=YA$4,LOOKUP($F21,TenantNames,TenantEndDates)&gt;=YA$4),IF(OR(AND(DAY(LOOKUP($F21,TenantNames,TenantStartDates))&gt;28,DAY(EOMONTH(YA$4,0))=28,DAY(YA$4)=28),AND(DAY(LOOKUP($F21,TenantNames,TenantStartDates))&gt;30,DAY(EOMONTH(YA$4,0))=30,DAY(YA$4)=30),DAY(LOOKUP($F21,TenantNames,TenantStartDates))=DAY(YA$4)),IF((LOOKUP($F21,TenantNames,TenantEndDates)-YA$4)&lt;=31,LOOKUP($F21,TenantNames,TenantTotalRevenues)-SUM($JA21:XZ21),LOOKUP($F21,TenantNames,TenantMonthlyRents)),IF(AND((SUMIF($G$4:AHB$4,"&lt;"&amp;YA$4,$G21:AHB21))&gt;SUMIFS(TransactionAmounts,TenantSources,$F21,'Filtered Data'!$C$2:$C23,"&lt;"&amp;YA$4),YA$4&lt;TODAY()),"Late","Occupied")),)))</f>
        <v/>
      </c>
      <c r="YB21" s="33" t="str">
        <f>IF(ISBLANK($F21),,IF(TODAY()=YB$4,"Today",IF(AND(LOOKUP($F21,TenantNames,TenantStartDates)&lt;=YB$4,LOOKUP($F21,TenantNames,TenantEndDates)&gt;=YB$4),IF(OR(AND(DAY(LOOKUP($F21,TenantNames,TenantStartDates))&gt;28,DAY(EOMONTH(YB$4,0))=28,DAY(YB$4)=28),AND(DAY(LOOKUP($F21,TenantNames,TenantStartDates))&gt;30,DAY(EOMONTH(YB$4,0))=30,DAY(YB$4)=30),DAY(LOOKUP($F21,TenantNames,TenantStartDates))=DAY(YB$4)),IF((LOOKUP($F21,TenantNames,TenantEndDates)-YB$4)&lt;=31,LOOKUP($F21,TenantNames,TenantTotalRevenues)-SUM($JA21:YA21),LOOKUP($F21,TenantNames,TenantMonthlyRents)),IF(AND((SUMIF($G$4:AHB$4,"&lt;"&amp;YB$4,$G21:AHB21))&gt;SUMIFS(TransactionAmounts,TenantSources,$F21,'Filtered Data'!$C$2:$C23,"&lt;"&amp;YB$4),YB$4&lt;TODAY()),"Late","Occupied")),)))</f>
        <v/>
      </c>
      <c r="YC21" s="33" t="str">
        <f>IF(ISBLANK($F21),,IF(TODAY()=YC$4,"Today",IF(AND(LOOKUP($F21,TenantNames,TenantStartDates)&lt;=YC$4,LOOKUP($F21,TenantNames,TenantEndDates)&gt;=YC$4),IF(OR(AND(DAY(LOOKUP($F21,TenantNames,TenantStartDates))&gt;28,DAY(EOMONTH(YC$4,0))=28,DAY(YC$4)=28),AND(DAY(LOOKUP($F21,TenantNames,TenantStartDates))&gt;30,DAY(EOMONTH(YC$4,0))=30,DAY(YC$4)=30),DAY(LOOKUP($F21,TenantNames,TenantStartDates))=DAY(YC$4)),IF((LOOKUP($F21,TenantNames,TenantEndDates)-YC$4)&lt;=31,LOOKUP($F21,TenantNames,TenantTotalRevenues)-SUM($JA21:YB21),LOOKUP($F21,TenantNames,TenantMonthlyRents)),IF(AND((SUMIF($G$4:AHB$4,"&lt;"&amp;YC$4,$G21:AHB21))&gt;SUMIFS(TransactionAmounts,TenantSources,$F21,'Filtered Data'!$C$2:$C23,"&lt;"&amp;YC$4),YC$4&lt;TODAY()),"Late","Occupied")),)))</f>
        <v/>
      </c>
      <c r="YD21" s="33" t="str">
        <f>IF(ISBLANK($F21),,IF(TODAY()=YD$4,"Today",IF(AND(LOOKUP($F21,TenantNames,TenantStartDates)&lt;=YD$4,LOOKUP($F21,TenantNames,TenantEndDates)&gt;=YD$4),IF(OR(AND(DAY(LOOKUP($F21,TenantNames,TenantStartDates))&gt;28,DAY(EOMONTH(YD$4,0))=28,DAY(YD$4)=28),AND(DAY(LOOKUP($F21,TenantNames,TenantStartDates))&gt;30,DAY(EOMONTH(YD$4,0))=30,DAY(YD$4)=30),DAY(LOOKUP($F21,TenantNames,TenantStartDates))=DAY(YD$4)),IF((LOOKUP($F21,TenantNames,TenantEndDates)-YD$4)&lt;=31,LOOKUP($F21,TenantNames,TenantTotalRevenues)-SUM($JA21:YC21),LOOKUP($F21,TenantNames,TenantMonthlyRents)),IF(AND((SUMIF($G$4:AHB$4,"&lt;"&amp;YD$4,$G21:AHB21))&gt;SUMIFS(TransactionAmounts,TenantSources,$F21,'Filtered Data'!$C$2:$C23,"&lt;"&amp;YD$4),YD$4&lt;TODAY()),"Late","Occupied")),)))</f>
        <v/>
      </c>
      <c r="YE21" s="33" t="str">
        <f>IF(ISBLANK($F21),,IF(TODAY()=YE$4,"Today",IF(AND(LOOKUP($F21,TenantNames,TenantStartDates)&lt;=YE$4,LOOKUP($F21,TenantNames,TenantEndDates)&gt;=YE$4),IF(OR(AND(DAY(LOOKUP($F21,TenantNames,TenantStartDates))&gt;28,DAY(EOMONTH(YE$4,0))=28,DAY(YE$4)=28),AND(DAY(LOOKUP($F21,TenantNames,TenantStartDates))&gt;30,DAY(EOMONTH(YE$4,0))=30,DAY(YE$4)=30),DAY(LOOKUP($F21,TenantNames,TenantStartDates))=DAY(YE$4)),IF((LOOKUP($F21,TenantNames,TenantEndDates)-YE$4)&lt;=31,LOOKUP($F21,TenantNames,TenantTotalRevenues)-SUM($JA21:YD21),LOOKUP($F21,TenantNames,TenantMonthlyRents)),IF(AND((SUMIF($G$4:AHB$4,"&lt;"&amp;YE$4,$G21:AHB21))&gt;SUMIFS(TransactionAmounts,TenantSources,$F21,'Filtered Data'!$C$2:$C23,"&lt;"&amp;YE$4),YE$4&lt;TODAY()),"Late","Occupied")),)))</f>
        <v/>
      </c>
      <c r="YF21" s="33" t="str">
        <f>IF(ISBLANK($F21),,IF(TODAY()=YF$4,"Today",IF(AND(LOOKUP($F21,TenantNames,TenantStartDates)&lt;=YF$4,LOOKUP($F21,TenantNames,TenantEndDates)&gt;=YF$4),IF(OR(AND(DAY(LOOKUP($F21,TenantNames,TenantStartDates))&gt;28,DAY(EOMONTH(YF$4,0))=28,DAY(YF$4)=28),AND(DAY(LOOKUP($F21,TenantNames,TenantStartDates))&gt;30,DAY(EOMONTH(YF$4,0))=30,DAY(YF$4)=30),DAY(LOOKUP($F21,TenantNames,TenantStartDates))=DAY(YF$4)),IF((LOOKUP($F21,TenantNames,TenantEndDates)-YF$4)&lt;=31,LOOKUP($F21,TenantNames,TenantTotalRevenues)-SUM($JA21:YE21),LOOKUP($F21,TenantNames,TenantMonthlyRents)),IF(AND((SUMIF($G$4:AHB$4,"&lt;"&amp;YF$4,$G21:AHB21))&gt;SUMIFS(TransactionAmounts,TenantSources,$F21,'Filtered Data'!$C$2:$C23,"&lt;"&amp;YF$4),YF$4&lt;TODAY()),"Late","Occupied")),)))</f>
        <v/>
      </c>
      <c r="YG21" s="33" t="str">
        <f>IF(ISBLANK($F21),,IF(TODAY()=YG$4,"Today",IF(AND(LOOKUP($F21,TenantNames,TenantStartDates)&lt;=YG$4,LOOKUP($F21,TenantNames,TenantEndDates)&gt;=YG$4),IF(OR(AND(DAY(LOOKUP($F21,TenantNames,TenantStartDates))&gt;28,DAY(EOMONTH(YG$4,0))=28,DAY(YG$4)=28),AND(DAY(LOOKUP($F21,TenantNames,TenantStartDates))&gt;30,DAY(EOMONTH(YG$4,0))=30,DAY(YG$4)=30),DAY(LOOKUP($F21,TenantNames,TenantStartDates))=DAY(YG$4)),IF((LOOKUP($F21,TenantNames,TenantEndDates)-YG$4)&lt;=31,LOOKUP($F21,TenantNames,TenantTotalRevenues)-SUM($JA21:YF21),LOOKUP($F21,TenantNames,TenantMonthlyRents)),IF(AND((SUMIF($G$4:AHB$4,"&lt;"&amp;YG$4,$G21:AHB21))&gt;SUMIFS(TransactionAmounts,TenantSources,$F21,'Filtered Data'!$C$2:$C23,"&lt;"&amp;YG$4),YG$4&lt;TODAY()),"Late","Occupied")),)))</f>
        <v/>
      </c>
      <c r="YH21" s="33" t="str">
        <f>IF(ISBLANK($F21),,IF(TODAY()=YH$4,"Today",IF(AND(LOOKUP($F21,TenantNames,TenantStartDates)&lt;=YH$4,LOOKUP($F21,TenantNames,TenantEndDates)&gt;=YH$4),IF(OR(AND(DAY(LOOKUP($F21,TenantNames,TenantStartDates))&gt;28,DAY(EOMONTH(YH$4,0))=28,DAY(YH$4)=28),AND(DAY(LOOKUP($F21,TenantNames,TenantStartDates))&gt;30,DAY(EOMONTH(YH$4,0))=30,DAY(YH$4)=30),DAY(LOOKUP($F21,TenantNames,TenantStartDates))=DAY(YH$4)),IF((LOOKUP($F21,TenantNames,TenantEndDates)-YH$4)&lt;=31,LOOKUP($F21,TenantNames,TenantTotalRevenues)-SUM($JA21:YG21),LOOKUP($F21,TenantNames,TenantMonthlyRents)),IF(AND((SUMIF($G$4:AHB$4,"&lt;"&amp;YH$4,$G21:AHB21))&gt;SUMIFS(TransactionAmounts,TenantSources,$F21,'Filtered Data'!$C$2:$C23,"&lt;"&amp;YH$4),YH$4&lt;TODAY()),"Late","Occupied")),)))</f>
        <v/>
      </c>
      <c r="YI21" s="33" t="str">
        <f>IF(ISBLANK($F21),,IF(TODAY()=YI$4,"Today",IF(AND(LOOKUP($F21,TenantNames,TenantStartDates)&lt;=YI$4,LOOKUP($F21,TenantNames,TenantEndDates)&gt;=YI$4),IF(OR(AND(DAY(LOOKUP($F21,TenantNames,TenantStartDates))&gt;28,DAY(EOMONTH(YI$4,0))=28,DAY(YI$4)=28),AND(DAY(LOOKUP($F21,TenantNames,TenantStartDates))&gt;30,DAY(EOMONTH(YI$4,0))=30,DAY(YI$4)=30),DAY(LOOKUP($F21,TenantNames,TenantStartDates))=DAY(YI$4)),IF((LOOKUP($F21,TenantNames,TenantEndDates)-YI$4)&lt;=31,LOOKUP($F21,TenantNames,TenantTotalRevenues)-SUM($JA21:YH21),LOOKUP($F21,TenantNames,TenantMonthlyRents)),IF(AND((SUMIF($G$4:AHB$4,"&lt;"&amp;YI$4,$G21:AHB21))&gt;SUMIFS(TransactionAmounts,TenantSources,$F21,'Filtered Data'!$C$2:$C23,"&lt;"&amp;YI$4),YI$4&lt;TODAY()),"Late","Occupied")),)))</f>
        <v/>
      </c>
      <c r="YJ21" s="33" t="str">
        <f>IF(ISBLANK($F21),,IF(TODAY()=YJ$4,"Today",IF(AND(LOOKUP($F21,TenantNames,TenantStartDates)&lt;=YJ$4,LOOKUP($F21,TenantNames,TenantEndDates)&gt;=YJ$4),IF(OR(AND(DAY(LOOKUP($F21,TenantNames,TenantStartDates))&gt;28,DAY(EOMONTH(YJ$4,0))=28,DAY(YJ$4)=28),AND(DAY(LOOKUP($F21,TenantNames,TenantStartDates))&gt;30,DAY(EOMONTH(YJ$4,0))=30,DAY(YJ$4)=30),DAY(LOOKUP($F21,TenantNames,TenantStartDates))=DAY(YJ$4)),IF((LOOKUP($F21,TenantNames,TenantEndDates)-YJ$4)&lt;=31,LOOKUP($F21,TenantNames,TenantTotalRevenues)-SUM($JA21:YI21),LOOKUP($F21,TenantNames,TenantMonthlyRents)),IF(AND((SUMIF($G$4:AHB$4,"&lt;"&amp;YJ$4,$G21:AHB21))&gt;SUMIFS(TransactionAmounts,TenantSources,$F21,'Filtered Data'!$C$2:$C23,"&lt;"&amp;YJ$4),YJ$4&lt;TODAY()),"Late","Occupied")),)))</f>
        <v/>
      </c>
      <c r="YK21" s="33" t="str">
        <f>IF(ISBLANK($F21),,IF(TODAY()=YK$4,"Today",IF(AND(LOOKUP($F21,TenantNames,TenantStartDates)&lt;=YK$4,LOOKUP($F21,TenantNames,TenantEndDates)&gt;=YK$4),IF(OR(AND(DAY(LOOKUP($F21,TenantNames,TenantStartDates))&gt;28,DAY(EOMONTH(YK$4,0))=28,DAY(YK$4)=28),AND(DAY(LOOKUP($F21,TenantNames,TenantStartDates))&gt;30,DAY(EOMONTH(YK$4,0))=30,DAY(YK$4)=30),DAY(LOOKUP($F21,TenantNames,TenantStartDates))=DAY(YK$4)),IF((LOOKUP($F21,TenantNames,TenantEndDates)-YK$4)&lt;=31,LOOKUP($F21,TenantNames,TenantTotalRevenues)-SUM($JA21:YJ21),LOOKUP($F21,TenantNames,TenantMonthlyRents)),IF(AND((SUMIF($G$4:AHB$4,"&lt;"&amp;YK$4,$G21:AHB21))&gt;SUMIFS(TransactionAmounts,TenantSources,$F21,'Filtered Data'!$C$2:$C23,"&lt;"&amp;YK$4),YK$4&lt;TODAY()),"Late","Occupied")),)))</f>
        <v/>
      </c>
      <c r="YL21" s="33" t="str">
        <f>IF(ISBLANK($F21),,IF(TODAY()=YL$4,"Today",IF(AND(LOOKUP($F21,TenantNames,TenantStartDates)&lt;=YL$4,LOOKUP($F21,TenantNames,TenantEndDates)&gt;=YL$4),IF(OR(AND(DAY(LOOKUP($F21,TenantNames,TenantStartDates))&gt;28,DAY(EOMONTH(YL$4,0))=28,DAY(YL$4)=28),AND(DAY(LOOKUP($F21,TenantNames,TenantStartDates))&gt;30,DAY(EOMONTH(YL$4,0))=30,DAY(YL$4)=30),DAY(LOOKUP($F21,TenantNames,TenantStartDates))=DAY(YL$4)),IF((LOOKUP($F21,TenantNames,TenantEndDates)-YL$4)&lt;=31,LOOKUP($F21,TenantNames,TenantTotalRevenues)-SUM($JA21:YK21),LOOKUP($F21,TenantNames,TenantMonthlyRents)),IF(AND((SUMIF($G$4:AHB$4,"&lt;"&amp;YL$4,$G21:AHB21))&gt;SUMIFS(TransactionAmounts,TenantSources,$F21,'Filtered Data'!$C$2:$C23,"&lt;"&amp;YL$4),YL$4&lt;TODAY()),"Late","Occupied")),)))</f>
        <v/>
      </c>
      <c r="YM21" s="33" t="str">
        <f>IF(ISBLANK($F21),,IF(TODAY()=YM$4,"Today",IF(AND(LOOKUP($F21,TenantNames,TenantStartDates)&lt;=YM$4,LOOKUP($F21,TenantNames,TenantEndDates)&gt;=YM$4),IF(OR(AND(DAY(LOOKUP($F21,TenantNames,TenantStartDates))&gt;28,DAY(EOMONTH(YM$4,0))=28,DAY(YM$4)=28),AND(DAY(LOOKUP($F21,TenantNames,TenantStartDates))&gt;30,DAY(EOMONTH(YM$4,0))=30,DAY(YM$4)=30),DAY(LOOKUP($F21,TenantNames,TenantStartDates))=DAY(YM$4)),IF((LOOKUP($F21,TenantNames,TenantEndDates)-YM$4)&lt;=31,LOOKUP($F21,TenantNames,TenantTotalRevenues)-SUM($JA21:YL21),LOOKUP($F21,TenantNames,TenantMonthlyRents)),IF(AND((SUMIF($G$4:AHB$4,"&lt;"&amp;YM$4,$G21:AHB21))&gt;SUMIFS(TransactionAmounts,TenantSources,$F21,'Filtered Data'!$C$2:$C23,"&lt;"&amp;YM$4),YM$4&lt;TODAY()),"Late","Occupied")),)))</f>
        <v/>
      </c>
      <c r="YN21" s="33" t="str">
        <f>IF(ISBLANK($F21),,IF(TODAY()=YN$4,"Today",IF(AND(LOOKUP($F21,TenantNames,TenantStartDates)&lt;=YN$4,LOOKUP($F21,TenantNames,TenantEndDates)&gt;=YN$4),IF(OR(AND(DAY(LOOKUP($F21,TenantNames,TenantStartDates))&gt;28,DAY(EOMONTH(YN$4,0))=28,DAY(YN$4)=28),AND(DAY(LOOKUP($F21,TenantNames,TenantStartDates))&gt;30,DAY(EOMONTH(YN$4,0))=30,DAY(YN$4)=30),DAY(LOOKUP($F21,TenantNames,TenantStartDates))=DAY(YN$4)),IF((LOOKUP($F21,TenantNames,TenantEndDates)-YN$4)&lt;=31,LOOKUP($F21,TenantNames,TenantTotalRevenues)-SUM($JA21:YM21),LOOKUP($F21,TenantNames,TenantMonthlyRents)),IF(AND((SUMIF($G$4:AHB$4,"&lt;"&amp;YN$4,$G21:AHB21))&gt;SUMIFS(TransactionAmounts,TenantSources,$F21,'Filtered Data'!$C$2:$C23,"&lt;"&amp;YN$4),YN$4&lt;TODAY()),"Late","Occupied")),)))</f>
        <v/>
      </c>
      <c r="YO21" s="33" t="str">
        <f>IF(ISBLANK($F21),,IF(TODAY()=YO$4,"Today",IF(AND(LOOKUP($F21,TenantNames,TenantStartDates)&lt;=YO$4,LOOKUP($F21,TenantNames,TenantEndDates)&gt;=YO$4),IF(OR(AND(DAY(LOOKUP($F21,TenantNames,TenantStartDates))&gt;28,DAY(EOMONTH(YO$4,0))=28,DAY(YO$4)=28),AND(DAY(LOOKUP($F21,TenantNames,TenantStartDates))&gt;30,DAY(EOMONTH(YO$4,0))=30,DAY(YO$4)=30),DAY(LOOKUP($F21,TenantNames,TenantStartDates))=DAY(YO$4)),IF((LOOKUP($F21,TenantNames,TenantEndDates)-YO$4)&lt;=31,LOOKUP($F21,TenantNames,TenantTotalRevenues)-SUM($JA21:YN21),LOOKUP($F21,TenantNames,TenantMonthlyRents)),IF(AND((SUMIF($G$4:AHB$4,"&lt;"&amp;YO$4,$G21:AHB21))&gt;SUMIFS(TransactionAmounts,TenantSources,$F21,'Filtered Data'!$C$2:$C23,"&lt;"&amp;YO$4),YO$4&lt;TODAY()),"Late","Occupied")),)))</f>
        <v/>
      </c>
      <c r="YP21" s="33" t="str">
        <f>IF(ISBLANK($F21),,IF(TODAY()=YP$4,"Today",IF(AND(LOOKUP($F21,TenantNames,TenantStartDates)&lt;=YP$4,LOOKUP($F21,TenantNames,TenantEndDates)&gt;=YP$4),IF(OR(AND(DAY(LOOKUP($F21,TenantNames,TenantStartDates))&gt;28,DAY(EOMONTH(YP$4,0))=28,DAY(YP$4)=28),AND(DAY(LOOKUP($F21,TenantNames,TenantStartDates))&gt;30,DAY(EOMONTH(YP$4,0))=30,DAY(YP$4)=30),DAY(LOOKUP($F21,TenantNames,TenantStartDates))=DAY(YP$4)),IF((LOOKUP($F21,TenantNames,TenantEndDates)-YP$4)&lt;=31,LOOKUP($F21,TenantNames,TenantTotalRevenues)-SUM($JA21:YO21),LOOKUP($F21,TenantNames,TenantMonthlyRents)),IF(AND((SUMIF($G$4:AHB$4,"&lt;"&amp;YP$4,$G21:AHB21))&gt;SUMIFS(TransactionAmounts,TenantSources,$F21,'Filtered Data'!$C$2:$C23,"&lt;"&amp;YP$4),YP$4&lt;TODAY()),"Late","Occupied")),)))</f>
        <v/>
      </c>
      <c r="YQ21" s="33" t="str">
        <f>IF(ISBLANK($F21),,IF(TODAY()=YQ$4,"Today",IF(AND(LOOKUP($F21,TenantNames,TenantStartDates)&lt;=YQ$4,LOOKUP($F21,TenantNames,TenantEndDates)&gt;=YQ$4),IF(OR(AND(DAY(LOOKUP($F21,TenantNames,TenantStartDates))&gt;28,DAY(EOMONTH(YQ$4,0))=28,DAY(YQ$4)=28),AND(DAY(LOOKUP($F21,TenantNames,TenantStartDates))&gt;30,DAY(EOMONTH(YQ$4,0))=30,DAY(YQ$4)=30),DAY(LOOKUP($F21,TenantNames,TenantStartDates))=DAY(YQ$4)),IF((LOOKUP($F21,TenantNames,TenantEndDates)-YQ$4)&lt;=31,LOOKUP($F21,TenantNames,TenantTotalRevenues)-SUM($JA21:YP21),LOOKUP($F21,TenantNames,TenantMonthlyRents)),IF(AND((SUMIF($G$4:AHB$4,"&lt;"&amp;YQ$4,$G21:AHB21))&gt;SUMIFS(TransactionAmounts,TenantSources,$F21,'Filtered Data'!$C$2:$C23,"&lt;"&amp;YQ$4),YQ$4&lt;TODAY()),"Late","Occupied")),)))</f>
        <v/>
      </c>
      <c r="YR21" s="33" t="str">
        <f>IF(ISBLANK($F21),,IF(TODAY()=YR$4,"Today",IF(AND(LOOKUP($F21,TenantNames,TenantStartDates)&lt;=YR$4,LOOKUP($F21,TenantNames,TenantEndDates)&gt;=YR$4),IF(OR(AND(DAY(LOOKUP($F21,TenantNames,TenantStartDates))&gt;28,DAY(EOMONTH(YR$4,0))=28,DAY(YR$4)=28),AND(DAY(LOOKUP($F21,TenantNames,TenantStartDates))&gt;30,DAY(EOMONTH(YR$4,0))=30,DAY(YR$4)=30),DAY(LOOKUP($F21,TenantNames,TenantStartDates))=DAY(YR$4)),IF((LOOKUP($F21,TenantNames,TenantEndDates)-YR$4)&lt;=31,LOOKUP($F21,TenantNames,TenantTotalRevenues)-SUM($JA21:YQ21),LOOKUP($F21,TenantNames,TenantMonthlyRents)),IF(AND((SUMIF($G$4:AHB$4,"&lt;"&amp;YR$4,$G21:AHB21))&gt;SUMIFS(TransactionAmounts,TenantSources,$F21,'Filtered Data'!$C$2:$C23,"&lt;"&amp;YR$4),YR$4&lt;TODAY()),"Late","Occupied")),)))</f>
        <v/>
      </c>
      <c r="YS21" s="33" t="str">
        <f>IF(ISBLANK($F21),,IF(TODAY()=YS$4,"Today",IF(AND(LOOKUP($F21,TenantNames,TenantStartDates)&lt;=YS$4,LOOKUP($F21,TenantNames,TenantEndDates)&gt;=YS$4),IF(OR(AND(DAY(LOOKUP($F21,TenantNames,TenantStartDates))&gt;28,DAY(EOMONTH(YS$4,0))=28,DAY(YS$4)=28),AND(DAY(LOOKUP($F21,TenantNames,TenantStartDates))&gt;30,DAY(EOMONTH(YS$4,0))=30,DAY(YS$4)=30),DAY(LOOKUP($F21,TenantNames,TenantStartDates))=DAY(YS$4)),IF((LOOKUP($F21,TenantNames,TenantEndDates)-YS$4)&lt;=31,LOOKUP($F21,TenantNames,TenantTotalRevenues)-SUM($JA21:YR21),LOOKUP($F21,TenantNames,TenantMonthlyRents)),IF(AND((SUMIF($G$4:AHB$4,"&lt;"&amp;YS$4,$G21:AHB21))&gt;SUMIFS(TransactionAmounts,TenantSources,$F21,'Filtered Data'!$C$2:$C23,"&lt;"&amp;YS$4),YS$4&lt;TODAY()),"Late","Occupied")),)))</f>
        <v/>
      </c>
      <c r="YT21" s="33" t="str">
        <f>IF(ISBLANK($F21),,IF(TODAY()=YT$4,"Today",IF(AND(LOOKUP($F21,TenantNames,TenantStartDates)&lt;=YT$4,LOOKUP($F21,TenantNames,TenantEndDates)&gt;=YT$4),IF(OR(AND(DAY(LOOKUP($F21,TenantNames,TenantStartDates))&gt;28,DAY(EOMONTH(YT$4,0))=28,DAY(YT$4)=28),AND(DAY(LOOKUP($F21,TenantNames,TenantStartDates))&gt;30,DAY(EOMONTH(YT$4,0))=30,DAY(YT$4)=30),DAY(LOOKUP($F21,TenantNames,TenantStartDates))=DAY(YT$4)),IF((LOOKUP($F21,TenantNames,TenantEndDates)-YT$4)&lt;=31,LOOKUP($F21,TenantNames,TenantTotalRevenues)-SUM($JA21:YS21),LOOKUP($F21,TenantNames,TenantMonthlyRents)),IF(AND((SUMIF($G$4:AHB$4,"&lt;"&amp;YT$4,$G21:AHB21))&gt;SUMIFS(TransactionAmounts,TenantSources,$F21,'Filtered Data'!$C$2:$C23,"&lt;"&amp;YT$4),YT$4&lt;TODAY()),"Late","Occupied")),)))</f>
        <v/>
      </c>
      <c r="YU21" s="33" t="str">
        <f>IF(ISBLANK($F21),,IF(TODAY()=YU$4,"Today",IF(AND(LOOKUP($F21,TenantNames,TenantStartDates)&lt;=YU$4,LOOKUP($F21,TenantNames,TenantEndDates)&gt;=YU$4),IF(OR(AND(DAY(LOOKUP($F21,TenantNames,TenantStartDates))&gt;28,DAY(EOMONTH(YU$4,0))=28,DAY(YU$4)=28),AND(DAY(LOOKUP($F21,TenantNames,TenantStartDates))&gt;30,DAY(EOMONTH(YU$4,0))=30,DAY(YU$4)=30),DAY(LOOKUP($F21,TenantNames,TenantStartDates))=DAY(YU$4)),IF((LOOKUP($F21,TenantNames,TenantEndDates)-YU$4)&lt;=31,LOOKUP($F21,TenantNames,TenantTotalRevenues)-SUM($JA21:YT21),LOOKUP($F21,TenantNames,TenantMonthlyRents)),IF(AND((SUMIF($G$4:AHB$4,"&lt;"&amp;YU$4,$G21:AHB21))&gt;SUMIFS(TransactionAmounts,TenantSources,$F21,'Filtered Data'!$C$2:$C23,"&lt;"&amp;YU$4),YU$4&lt;TODAY()),"Late","Occupied")),)))</f>
        <v/>
      </c>
      <c r="YV21" s="33" t="str">
        <f>IF(ISBLANK($F21),,IF(TODAY()=YV$4,"Today",IF(AND(LOOKUP($F21,TenantNames,TenantStartDates)&lt;=YV$4,LOOKUP($F21,TenantNames,TenantEndDates)&gt;=YV$4),IF(OR(AND(DAY(LOOKUP($F21,TenantNames,TenantStartDates))&gt;28,DAY(EOMONTH(YV$4,0))=28,DAY(YV$4)=28),AND(DAY(LOOKUP($F21,TenantNames,TenantStartDates))&gt;30,DAY(EOMONTH(YV$4,0))=30,DAY(YV$4)=30),DAY(LOOKUP($F21,TenantNames,TenantStartDates))=DAY(YV$4)),IF((LOOKUP($F21,TenantNames,TenantEndDates)-YV$4)&lt;=31,LOOKUP($F21,TenantNames,TenantTotalRevenues)-SUM($JA21:YU21),LOOKUP($F21,TenantNames,TenantMonthlyRents)),IF(AND((SUMIF($G$4:AHB$4,"&lt;"&amp;YV$4,$G21:AHB21))&gt;SUMIFS(TransactionAmounts,TenantSources,$F21,'Filtered Data'!$C$2:$C23,"&lt;"&amp;YV$4),YV$4&lt;TODAY()),"Late","Occupied")),)))</f>
        <v/>
      </c>
      <c r="YW21" s="33" t="str">
        <f>IF(ISBLANK($F21),,IF(TODAY()=YW$4,"Today",IF(AND(LOOKUP($F21,TenantNames,TenantStartDates)&lt;=YW$4,LOOKUP($F21,TenantNames,TenantEndDates)&gt;=YW$4),IF(OR(AND(DAY(LOOKUP($F21,TenantNames,TenantStartDates))&gt;28,DAY(EOMONTH(YW$4,0))=28,DAY(YW$4)=28),AND(DAY(LOOKUP($F21,TenantNames,TenantStartDates))&gt;30,DAY(EOMONTH(YW$4,0))=30,DAY(YW$4)=30),DAY(LOOKUP($F21,TenantNames,TenantStartDates))=DAY(YW$4)),IF((LOOKUP($F21,TenantNames,TenantEndDates)-YW$4)&lt;=31,LOOKUP($F21,TenantNames,TenantTotalRevenues)-SUM($JA21:YV21),LOOKUP($F21,TenantNames,TenantMonthlyRents)),IF(AND((SUMIF($G$4:AHB$4,"&lt;"&amp;YW$4,$G21:AHB21))&gt;SUMIFS(TransactionAmounts,TenantSources,$F21,'Filtered Data'!$C$2:$C23,"&lt;"&amp;YW$4),YW$4&lt;TODAY()),"Late","Occupied")),)))</f>
        <v/>
      </c>
      <c r="YX21" s="33" t="str">
        <f>IF(ISBLANK($F21),,IF(TODAY()=YX$4,"Today",IF(AND(LOOKUP($F21,TenantNames,TenantStartDates)&lt;=YX$4,LOOKUP($F21,TenantNames,TenantEndDates)&gt;=YX$4),IF(OR(AND(DAY(LOOKUP($F21,TenantNames,TenantStartDates))&gt;28,DAY(EOMONTH(YX$4,0))=28,DAY(YX$4)=28),AND(DAY(LOOKUP($F21,TenantNames,TenantStartDates))&gt;30,DAY(EOMONTH(YX$4,0))=30,DAY(YX$4)=30),DAY(LOOKUP($F21,TenantNames,TenantStartDates))=DAY(YX$4)),IF((LOOKUP($F21,TenantNames,TenantEndDates)-YX$4)&lt;=31,LOOKUP($F21,TenantNames,TenantTotalRevenues)-SUM($JA21:YW21),LOOKUP($F21,TenantNames,TenantMonthlyRents)),IF(AND((SUMIF($G$4:AHB$4,"&lt;"&amp;YX$4,$G21:AHB21))&gt;SUMIFS(TransactionAmounts,TenantSources,$F21,'Filtered Data'!$C$2:$C23,"&lt;"&amp;YX$4),YX$4&lt;TODAY()),"Late","Occupied")),)))</f>
        <v/>
      </c>
      <c r="YY21" s="33" t="str">
        <f>IF(ISBLANK($F21),,IF(TODAY()=YY$4,"Today",IF(AND(LOOKUP($F21,TenantNames,TenantStartDates)&lt;=YY$4,LOOKUP($F21,TenantNames,TenantEndDates)&gt;=YY$4),IF(OR(AND(DAY(LOOKUP($F21,TenantNames,TenantStartDates))&gt;28,DAY(EOMONTH(YY$4,0))=28,DAY(YY$4)=28),AND(DAY(LOOKUP($F21,TenantNames,TenantStartDates))&gt;30,DAY(EOMONTH(YY$4,0))=30,DAY(YY$4)=30),DAY(LOOKUP($F21,TenantNames,TenantStartDates))=DAY(YY$4)),IF((LOOKUP($F21,TenantNames,TenantEndDates)-YY$4)&lt;=31,LOOKUP($F21,TenantNames,TenantTotalRevenues)-SUM($JA21:YX21),LOOKUP($F21,TenantNames,TenantMonthlyRents)),IF(AND((SUMIF($G$4:AHB$4,"&lt;"&amp;YY$4,$G21:AHB21))&gt;SUMIFS(TransactionAmounts,TenantSources,$F21,'Filtered Data'!$C$2:$C23,"&lt;"&amp;YY$4),YY$4&lt;TODAY()),"Late","Occupied")),)))</f>
        <v/>
      </c>
      <c r="YZ21" s="33" t="str">
        <f>IF(ISBLANK($F21),,IF(TODAY()=YZ$4,"Today",IF(AND(LOOKUP($F21,TenantNames,TenantStartDates)&lt;=YZ$4,LOOKUP($F21,TenantNames,TenantEndDates)&gt;=YZ$4),IF(OR(AND(DAY(LOOKUP($F21,TenantNames,TenantStartDates))&gt;28,DAY(EOMONTH(YZ$4,0))=28,DAY(YZ$4)=28),AND(DAY(LOOKUP($F21,TenantNames,TenantStartDates))&gt;30,DAY(EOMONTH(YZ$4,0))=30,DAY(YZ$4)=30),DAY(LOOKUP($F21,TenantNames,TenantStartDates))=DAY(YZ$4)),IF((LOOKUP($F21,TenantNames,TenantEndDates)-YZ$4)&lt;=31,LOOKUP($F21,TenantNames,TenantTotalRevenues)-SUM($JA21:YY21),LOOKUP($F21,TenantNames,TenantMonthlyRents)),IF(AND((SUMIF($G$4:AHB$4,"&lt;"&amp;YZ$4,$G21:AHB21))&gt;SUMIFS(TransactionAmounts,TenantSources,$F21,'Filtered Data'!$C$2:$C23,"&lt;"&amp;YZ$4),YZ$4&lt;TODAY()),"Late","Occupied")),)))</f>
        <v/>
      </c>
      <c r="ZA21" s="33" t="str">
        <f>IF(ISBLANK($F21),,IF(TODAY()=ZA$4,"Today",IF(AND(LOOKUP($F21,TenantNames,TenantStartDates)&lt;=ZA$4,LOOKUP($F21,TenantNames,TenantEndDates)&gt;=ZA$4),IF(OR(AND(DAY(LOOKUP($F21,TenantNames,TenantStartDates))&gt;28,DAY(EOMONTH(ZA$4,0))=28,DAY(ZA$4)=28),AND(DAY(LOOKUP($F21,TenantNames,TenantStartDates))&gt;30,DAY(EOMONTH(ZA$4,0))=30,DAY(ZA$4)=30),DAY(LOOKUP($F21,TenantNames,TenantStartDates))=DAY(ZA$4)),IF((LOOKUP($F21,TenantNames,TenantEndDates)-ZA$4)&lt;=31,LOOKUP($F21,TenantNames,TenantTotalRevenues)-SUM($JA21:YZ21),LOOKUP($F21,TenantNames,TenantMonthlyRents)),IF(AND((SUMIF($G$4:AHB$4,"&lt;"&amp;ZA$4,$G21:AHB21))&gt;SUMIFS(TransactionAmounts,TenantSources,$F21,'Filtered Data'!$C$2:$C23,"&lt;"&amp;ZA$4),ZA$4&lt;TODAY()),"Late","Occupied")),)))</f>
        <v/>
      </c>
      <c r="ZB21" s="33" t="str">
        <f>IF(ISBLANK($F21),,IF(TODAY()=ZB$4,"Today",IF(AND(LOOKUP($F21,TenantNames,TenantStartDates)&lt;=ZB$4,LOOKUP($F21,TenantNames,TenantEndDates)&gt;=ZB$4),IF(OR(AND(DAY(LOOKUP($F21,TenantNames,TenantStartDates))&gt;28,DAY(EOMONTH(ZB$4,0))=28,DAY(ZB$4)=28),AND(DAY(LOOKUP($F21,TenantNames,TenantStartDates))&gt;30,DAY(EOMONTH(ZB$4,0))=30,DAY(ZB$4)=30),DAY(LOOKUP($F21,TenantNames,TenantStartDates))=DAY(ZB$4)),IF((LOOKUP($F21,TenantNames,TenantEndDates)-ZB$4)&lt;=31,LOOKUP($F21,TenantNames,TenantTotalRevenues)-SUM($JA21:ZA21),LOOKUP($F21,TenantNames,TenantMonthlyRents)),IF(AND((SUMIF($G$4:AHB$4,"&lt;"&amp;ZB$4,$G21:AHB21))&gt;SUMIFS(TransactionAmounts,TenantSources,$F21,'Filtered Data'!$C$2:$C23,"&lt;"&amp;ZB$4),ZB$4&lt;TODAY()),"Late","Occupied")),)))</f>
        <v/>
      </c>
      <c r="ZC21" s="33" t="str">
        <f>IF(ISBLANK($F21),,IF(TODAY()=ZC$4,"Today",IF(AND(LOOKUP($F21,TenantNames,TenantStartDates)&lt;=ZC$4,LOOKUP($F21,TenantNames,TenantEndDates)&gt;=ZC$4),IF(OR(AND(DAY(LOOKUP($F21,TenantNames,TenantStartDates))&gt;28,DAY(EOMONTH(ZC$4,0))=28,DAY(ZC$4)=28),AND(DAY(LOOKUP($F21,TenantNames,TenantStartDates))&gt;30,DAY(EOMONTH(ZC$4,0))=30,DAY(ZC$4)=30),DAY(LOOKUP($F21,TenantNames,TenantStartDates))=DAY(ZC$4)),IF((LOOKUP($F21,TenantNames,TenantEndDates)-ZC$4)&lt;=31,LOOKUP($F21,TenantNames,TenantTotalRevenues)-SUM($JA21:ZB21),LOOKUP($F21,TenantNames,TenantMonthlyRents)),IF(AND((SUMIF($G$4:AHB$4,"&lt;"&amp;ZC$4,$G21:AHB21))&gt;SUMIFS(TransactionAmounts,TenantSources,$F21,'Filtered Data'!$C$2:$C23,"&lt;"&amp;ZC$4),ZC$4&lt;TODAY()),"Late","Occupied")),)))</f>
        <v/>
      </c>
      <c r="ZD21" s="33" t="str">
        <f>IF(ISBLANK($F21),,IF(TODAY()=ZD$4,"Today",IF(AND(LOOKUP($F21,TenantNames,TenantStartDates)&lt;=ZD$4,LOOKUP($F21,TenantNames,TenantEndDates)&gt;=ZD$4),IF(OR(AND(DAY(LOOKUP($F21,TenantNames,TenantStartDates))&gt;28,DAY(EOMONTH(ZD$4,0))=28,DAY(ZD$4)=28),AND(DAY(LOOKUP($F21,TenantNames,TenantStartDates))&gt;30,DAY(EOMONTH(ZD$4,0))=30,DAY(ZD$4)=30),DAY(LOOKUP($F21,TenantNames,TenantStartDates))=DAY(ZD$4)),IF((LOOKUP($F21,TenantNames,TenantEndDates)-ZD$4)&lt;=31,LOOKUP($F21,TenantNames,TenantTotalRevenues)-SUM($JA21:ZC21),LOOKUP($F21,TenantNames,TenantMonthlyRents)),IF(AND((SUMIF($G$4:AHB$4,"&lt;"&amp;ZD$4,$G21:AHB21))&gt;SUMIFS(TransactionAmounts,TenantSources,$F21,'Filtered Data'!$C$2:$C23,"&lt;"&amp;ZD$4),ZD$4&lt;TODAY()),"Late","Occupied")),)))</f>
        <v/>
      </c>
      <c r="ZE21" s="33" t="str">
        <f>IF(ISBLANK($F21),,IF(TODAY()=ZE$4,"Today",IF(AND(LOOKUP($F21,TenantNames,TenantStartDates)&lt;=ZE$4,LOOKUP($F21,TenantNames,TenantEndDates)&gt;=ZE$4),IF(OR(AND(DAY(LOOKUP($F21,TenantNames,TenantStartDates))&gt;28,DAY(EOMONTH(ZE$4,0))=28,DAY(ZE$4)=28),AND(DAY(LOOKUP($F21,TenantNames,TenantStartDates))&gt;30,DAY(EOMONTH(ZE$4,0))=30,DAY(ZE$4)=30),DAY(LOOKUP($F21,TenantNames,TenantStartDates))=DAY(ZE$4)),IF((LOOKUP($F21,TenantNames,TenantEndDates)-ZE$4)&lt;=31,LOOKUP($F21,TenantNames,TenantTotalRevenues)-SUM($JA21:ZD21),LOOKUP($F21,TenantNames,TenantMonthlyRents)),IF(AND((SUMIF($G$4:AHB$4,"&lt;"&amp;ZE$4,$G21:AHB21))&gt;SUMIFS(TransactionAmounts,TenantSources,$F21,'Filtered Data'!$C$2:$C23,"&lt;"&amp;ZE$4),ZE$4&lt;TODAY()),"Late","Occupied")),)))</f>
        <v/>
      </c>
      <c r="ZF21" s="33" t="str">
        <f>IF(ISBLANK($F21),,IF(TODAY()=ZF$4,"Today",IF(AND(LOOKUP($F21,TenantNames,TenantStartDates)&lt;=ZF$4,LOOKUP($F21,TenantNames,TenantEndDates)&gt;=ZF$4),IF(OR(AND(DAY(LOOKUP($F21,TenantNames,TenantStartDates))&gt;28,DAY(EOMONTH(ZF$4,0))=28,DAY(ZF$4)=28),AND(DAY(LOOKUP($F21,TenantNames,TenantStartDates))&gt;30,DAY(EOMONTH(ZF$4,0))=30,DAY(ZF$4)=30),DAY(LOOKUP($F21,TenantNames,TenantStartDates))=DAY(ZF$4)),IF((LOOKUP($F21,TenantNames,TenantEndDates)-ZF$4)&lt;=31,LOOKUP($F21,TenantNames,TenantTotalRevenues)-SUM($JA21:ZE21),LOOKUP($F21,TenantNames,TenantMonthlyRents)),IF(AND((SUMIF($G$4:AHB$4,"&lt;"&amp;ZF$4,$G21:AHB21))&gt;SUMIFS(TransactionAmounts,TenantSources,$F21,'Filtered Data'!$C$2:$C23,"&lt;"&amp;ZF$4),ZF$4&lt;TODAY()),"Late","Occupied")),)))</f>
        <v/>
      </c>
      <c r="ZG21" s="33" t="str">
        <f>IF(ISBLANK($F21),,IF(TODAY()=ZG$4,"Today",IF(AND(LOOKUP($F21,TenantNames,TenantStartDates)&lt;=ZG$4,LOOKUP($F21,TenantNames,TenantEndDates)&gt;=ZG$4),IF(OR(AND(DAY(LOOKUP($F21,TenantNames,TenantStartDates))&gt;28,DAY(EOMONTH(ZG$4,0))=28,DAY(ZG$4)=28),AND(DAY(LOOKUP($F21,TenantNames,TenantStartDates))&gt;30,DAY(EOMONTH(ZG$4,0))=30,DAY(ZG$4)=30),DAY(LOOKUP($F21,TenantNames,TenantStartDates))=DAY(ZG$4)),IF((LOOKUP($F21,TenantNames,TenantEndDates)-ZG$4)&lt;=31,LOOKUP($F21,TenantNames,TenantTotalRevenues)-SUM($JA21:ZF21),LOOKUP($F21,TenantNames,TenantMonthlyRents)),IF(AND((SUMIF($G$4:AHB$4,"&lt;"&amp;ZG$4,$G21:AHB21))&gt;SUMIFS(TransactionAmounts,TenantSources,$F21,'Filtered Data'!$C$2:$C23,"&lt;"&amp;ZG$4),ZG$4&lt;TODAY()),"Late","Occupied")),)))</f>
        <v/>
      </c>
      <c r="ZH21" s="33" t="str">
        <f>IF(ISBLANK($F21),,IF(TODAY()=ZH$4,"Today",IF(AND(LOOKUP($F21,TenantNames,TenantStartDates)&lt;=ZH$4,LOOKUP($F21,TenantNames,TenantEndDates)&gt;=ZH$4),IF(OR(AND(DAY(LOOKUP($F21,TenantNames,TenantStartDates))&gt;28,DAY(EOMONTH(ZH$4,0))=28,DAY(ZH$4)=28),AND(DAY(LOOKUP($F21,TenantNames,TenantStartDates))&gt;30,DAY(EOMONTH(ZH$4,0))=30,DAY(ZH$4)=30),DAY(LOOKUP($F21,TenantNames,TenantStartDates))=DAY(ZH$4)),IF((LOOKUP($F21,TenantNames,TenantEndDates)-ZH$4)&lt;=31,LOOKUP($F21,TenantNames,TenantTotalRevenues)-SUM($JA21:ZG21),LOOKUP($F21,TenantNames,TenantMonthlyRents)),IF(AND((SUMIF($G$4:AHB$4,"&lt;"&amp;ZH$4,$G21:AHB21))&gt;SUMIFS(TransactionAmounts,TenantSources,$F21,'Filtered Data'!$C$2:$C23,"&lt;"&amp;ZH$4),ZH$4&lt;TODAY()),"Late","Occupied")),)))</f>
        <v/>
      </c>
      <c r="ZI21" s="33" t="str">
        <f>IF(ISBLANK($F21),,IF(TODAY()=ZI$4,"Today",IF(AND(LOOKUP($F21,TenantNames,TenantStartDates)&lt;=ZI$4,LOOKUP($F21,TenantNames,TenantEndDates)&gt;=ZI$4),IF(OR(AND(DAY(LOOKUP($F21,TenantNames,TenantStartDates))&gt;28,DAY(EOMONTH(ZI$4,0))=28,DAY(ZI$4)=28),AND(DAY(LOOKUP($F21,TenantNames,TenantStartDates))&gt;30,DAY(EOMONTH(ZI$4,0))=30,DAY(ZI$4)=30),DAY(LOOKUP($F21,TenantNames,TenantStartDates))=DAY(ZI$4)),IF((LOOKUP($F21,TenantNames,TenantEndDates)-ZI$4)&lt;=31,LOOKUP($F21,TenantNames,TenantTotalRevenues)-SUM($JA21:ZH21),LOOKUP($F21,TenantNames,TenantMonthlyRents)),IF(AND((SUMIF($G$4:AHB$4,"&lt;"&amp;ZI$4,$G21:AHB21))&gt;SUMIFS(TransactionAmounts,TenantSources,$F21,'Filtered Data'!$C$2:$C23,"&lt;"&amp;ZI$4),ZI$4&lt;TODAY()),"Late","Occupied")),)))</f>
        <v/>
      </c>
      <c r="ZJ21" s="33" t="str">
        <f>IF(ISBLANK($F21),,IF(TODAY()=ZJ$4,"Today",IF(AND(LOOKUP($F21,TenantNames,TenantStartDates)&lt;=ZJ$4,LOOKUP($F21,TenantNames,TenantEndDates)&gt;=ZJ$4),IF(OR(AND(DAY(LOOKUP($F21,TenantNames,TenantStartDates))&gt;28,DAY(EOMONTH(ZJ$4,0))=28,DAY(ZJ$4)=28),AND(DAY(LOOKUP($F21,TenantNames,TenantStartDates))&gt;30,DAY(EOMONTH(ZJ$4,0))=30,DAY(ZJ$4)=30),DAY(LOOKUP($F21,TenantNames,TenantStartDates))=DAY(ZJ$4)),IF((LOOKUP($F21,TenantNames,TenantEndDates)-ZJ$4)&lt;=31,LOOKUP($F21,TenantNames,TenantTotalRevenues)-SUM($JA21:ZI21),LOOKUP($F21,TenantNames,TenantMonthlyRents)),IF(AND((SUMIF($G$4:AHB$4,"&lt;"&amp;ZJ$4,$G21:AHB21))&gt;SUMIFS(TransactionAmounts,TenantSources,$F21,'Filtered Data'!$C$2:$C23,"&lt;"&amp;ZJ$4),ZJ$4&lt;TODAY()),"Late","Occupied")),)))</f>
        <v/>
      </c>
      <c r="ZK21" s="33" t="str">
        <f>IF(ISBLANK($F21),,IF(TODAY()=ZK$4,"Today",IF(AND(LOOKUP($F21,TenantNames,TenantStartDates)&lt;=ZK$4,LOOKUP($F21,TenantNames,TenantEndDates)&gt;=ZK$4),IF(OR(AND(DAY(LOOKUP($F21,TenantNames,TenantStartDates))&gt;28,DAY(EOMONTH(ZK$4,0))=28,DAY(ZK$4)=28),AND(DAY(LOOKUP($F21,TenantNames,TenantStartDates))&gt;30,DAY(EOMONTH(ZK$4,0))=30,DAY(ZK$4)=30),DAY(LOOKUP($F21,TenantNames,TenantStartDates))=DAY(ZK$4)),IF((LOOKUP($F21,TenantNames,TenantEndDates)-ZK$4)&lt;=31,LOOKUP($F21,TenantNames,TenantTotalRevenues)-SUM($JA21:ZJ21),LOOKUP($F21,TenantNames,TenantMonthlyRents)),IF(AND((SUMIF($G$4:AHB$4,"&lt;"&amp;ZK$4,$G21:AHB21))&gt;SUMIFS(TransactionAmounts,TenantSources,$F21,'Filtered Data'!$C$2:$C23,"&lt;"&amp;ZK$4),ZK$4&lt;TODAY()),"Late","Occupied")),)))</f>
        <v/>
      </c>
      <c r="ZL21" s="33" t="str">
        <f>IF(ISBLANK($F21),,IF(TODAY()=ZL$4,"Today",IF(AND(LOOKUP($F21,TenantNames,TenantStartDates)&lt;=ZL$4,LOOKUP($F21,TenantNames,TenantEndDates)&gt;=ZL$4),IF(OR(AND(DAY(LOOKUP($F21,TenantNames,TenantStartDates))&gt;28,DAY(EOMONTH(ZL$4,0))=28,DAY(ZL$4)=28),AND(DAY(LOOKUP($F21,TenantNames,TenantStartDates))&gt;30,DAY(EOMONTH(ZL$4,0))=30,DAY(ZL$4)=30),DAY(LOOKUP($F21,TenantNames,TenantStartDates))=DAY(ZL$4)),IF((LOOKUP($F21,TenantNames,TenantEndDates)-ZL$4)&lt;=31,LOOKUP($F21,TenantNames,TenantTotalRevenues)-SUM($JA21:ZK21),LOOKUP($F21,TenantNames,TenantMonthlyRents)),IF(AND((SUMIF($G$4:AHB$4,"&lt;"&amp;ZL$4,$G21:AHB21))&gt;SUMIFS(TransactionAmounts,TenantSources,$F21,'Filtered Data'!$C$2:$C23,"&lt;"&amp;ZL$4),ZL$4&lt;TODAY()),"Late","Occupied")),)))</f>
        <v/>
      </c>
      <c r="ZM21" s="33" t="str">
        <f>IF(ISBLANK($F21),,IF(TODAY()=ZM$4,"Today",IF(AND(LOOKUP($F21,TenantNames,TenantStartDates)&lt;=ZM$4,LOOKUP($F21,TenantNames,TenantEndDates)&gt;=ZM$4),IF(OR(AND(DAY(LOOKUP($F21,TenantNames,TenantStartDates))&gt;28,DAY(EOMONTH(ZM$4,0))=28,DAY(ZM$4)=28),AND(DAY(LOOKUP($F21,TenantNames,TenantStartDates))&gt;30,DAY(EOMONTH(ZM$4,0))=30,DAY(ZM$4)=30),DAY(LOOKUP($F21,TenantNames,TenantStartDates))=DAY(ZM$4)),IF((LOOKUP($F21,TenantNames,TenantEndDates)-ZM$4)&lt;=31,LOOKUP($F21,TenantNames,TenantTotalRevenues)-SUM($JA21:ZL21),LOOKUP($F21,TenantNames,TenantMonthlyRents)),IF(AND((SUMIF($G$4:AHB$4,"&lt;"&amp;ZM$4,$G21:AHB21))&gt;SUMIFS(TransactionAmounts,TenantSources,$F21,'Filtered Data'!$C$2:$C23,"&lt;"&amp;ZM$4),ZM$4&lt;TODAY()),"Late","Occupied")),)))</f>
        <v/>
      </c>
      <c r="ZN21" s="33" t="str">
        <f>IF(ISBLANK($F21),,IF(TODAY()=ZN$4,"Today",IF(AND(LOOKUP($F21,TenantNames,TenantStartDates)&lt;=ZN$4,LOOKUP($F21,TenantNames,TenantEndDates)&gt;=ZN$4),IF(OR(AND(DAY(LOOKUP($F21,TenantNames,TenantStartDates))&gt;28,DAY(EOMONTH(ZN$4,0))=28,DAY(ZN$4)=28),AND(DAY(LOOKUP($F21,TenantNames,TenantStartDates))&gt;30,DAY(EOMONTH(ZN$4,0))=30,DAY(ZN$4)=30),DAY(LOOKUP($F21,TenantNames,TenantStartDates))=DAY(ZN$4)),IF((LOOKUP($F21,TenantNames,TenantEndDates)-ZN$4)&lt;=31,LOOKUP($F21,TenantNames,TenantTotalRevenues)-SUM($JA21:ZM21),LOOKUP($F21,TenantNames,TenantMonthlyRents)),IF(AND((SUMIF($G$4:AHB$4,"&lt;"&amp;ZN$4,$G21:AHB21))&gt;SUMIFS(TransactionAmounts,TenantSources,$F21,'Filtered Data'!$C$2:$C23,"&lt;"&amp;ZN$4),ZN$4&lt;TODAY()),"Late","Occupied")),)))</f>
        <v/>
      </c>
      <c r="ZO21" s="33" t="str">
        <f>IF(ISBLANK($F21),,IF(TODAY()=ZO$4,"Today",IF(AND(LOOKUP($F21,TenantNames,TenantStartDates)&lt;=ZO$4,LOOKUP($F21,TenantNames,TenantEndDates)&gt;=ZO$4),IF(OR(AND(DAY(LOOKUP($F21,TenantNames,TenantStartDates))&gt;28,DAY(EOMONTH(ZO$4,0))=28,DAY(ZO$4)=28),AND(DAY(LOOKUP($F21,TenantNames,TenantStartDates))&gt;30,DAY(EOMONTH(ZO$4,0))=30,DAY(ZO$4)=30),DAY(LOOKUP($F21,TenantNames,TenantStartDates))=DAY(ZO$4)),IF((LOOKUP($F21,TenantNames,TenantEndDates)-ZO$4)&lt;=31,LOOKUP($F21,TenantNames,TenantTotalRevenues)-SUM($JA21:ZN21),LOOKUP($F21,TenantNames,TenantMonthlyRents)),IF(AND((SUMIF($G$4:AHB$4,"&lt;"&amp;ZO$4,$G21:AHB21))&gt;SUMIFS(TransactionAmounts,TenantSources,$F21,'Filtered Data'!$C$2:$C23,"&lt;"&amp;ZO$4),ZO$4&lt;TODAY()),"Late","Occupied")),)))</f>
        <v/>
      </c>
      <c r="ZP21" s="33" t="str">
        <f>IF(ISBLANK($F21),,IF(TODAY()=ZP$4,"Today",IF(AND(LOOKUP($F21,TenantNames,TenantStartDates)&lt;=ZP$4,LOOKUP($F21,TenantNames,TenantEndDates)&gt;=ZP$4),IF(OR(AND(DAY(LOOKUP($F21,TenantNames,TenantStartDates))&gt;28,DAY(EOMONTH(ZP$4,0))=28,DAY(ZP$4)=28),AND(DAY(LOOKUP($F21,TenantNames,TenantStartDates))&gt;30,DAY(EOMONTH(ZP$4,0))=30,DAY(ZP$4)=30),DAY(LOOKUP($F21,TenantNames,TenantStartDates))=DAY(ZP$4)),IF((LOOKUP($F21,TenantNames,TenantEndDates)-ZP$4)&lt;=31,LOOKUP($F21,TenantNames,TenantTotalRevenues)-SUM($JA21:ZO21),LOOKUP($F21,TenantNames,TenantMonthlyRents)),IF(AND((SUMIF($G$4:AHB$4,"&lt;"&amp;ZP$4,$G21:AHB21))&gt;SUMIFS(TransactionAmounts,TenantSources,$F21,'Filtered Data'!$C$2:$C23,"&lt;"&amp;ZP$4),ZP$4&lt;TODAY()),"Late","Occupied")),)))</f>
        <v/>
      </c>
      <c r="ZQ21" s="33" t="str">
        <f>IF(ISBLANK($F21),,IF(TODAY()=ZQ$4,"Today",IF(AND(LOOKUP($F21,TenantNames,TenantStartDates)&lt;=ZQ$4,LOOKUP($F21,TenantNames,TenantEndDates)&gt;=ZQ$4),IF(OR(AND(DAY(LOOKUP($F21,TenantNames,TenantStartDates))&gt;28,DAY(EOMONTH(ZQ$4,0))=28,DAY(ZQ$4)=28),AND(DAY(LOOKUP($F21,TenantNames,TenantStartDates))&gt;30,DAY(EOMONTH(ZQ$4,0))=30,DAY(ZQ$4)=30),DAY(LOOKUP($F21,TenantNames,TenantStartDates))=DAY(ZQ$4)),IF((LOOKUP($F21,TenantNames,TenantEndDates)-ZQ$4)&lt;=31,LOOKUP($F21,TenantNames,TenantTotalRevenues)-SUM($JA21:ZP21),LOOKUP($F21,TenantNames,TenantMonthlyRents)),IF(AND((SUMIF($G$4:AHB$4,"&lt;"&amp;ZQ$4,$G21:AHB21))&gt;SUMIFS(TransactionAmounts,TenantSources,$F21,'Filtered Data'!$C$2:$C23,"&lt;"&amp;ZQ$4),ZQ$4&lt;TODAY()),"Late","Occupied")),)))</f>
        <v/>
      </c>
      <c r="ZR21" s="33" t="str">
        <f>IF(ISBLANK($F21),,IF(TODAY()=ZR$4,"Today",IF(AND(LOOKUP($F21,TenantNames,TenantStartDates)&lt;=ZR$4,LOOKUP($F21,TenantNames,TenantEndDates)&gt;=ZR$4),IF(OR(AND(DAY(LOOKUP($F21,TenantNames,TenantStartDates))&gt;28,DAY(EOMONTH(ZR$4,0))=28,DAY(ZR$4)=28),AND(DAY(LOOKUP($F21,TenantNames,TenantStartDates))&gt;30,DAY(EOMONTH(ZR$4,0))=30,DAY(ZR$4)=30),DAY(LOOKUP($F21,TenantNames,TenantStartDates))=DAY(ZR$4)),IF((LOOKUP($F21,TenantNames,TenantEndDates)-ZR$4)&lt;=31,LOOKUP($F21,TenantNames,TenantTotalRevenues)-SUM($JA21:ZQ21),LOOKUP($F21,TenantNames,TenantMonthlyRents)),IF(AND((SUMIF($G$4:AHB$4,"&lt;"&amp;ZR$4,$G21:AHB21))&gt;SUMIFS(TransactionAmounts,TenantSources,$F21,'Filtered Data'!$C$2:$C23,"&lt;"&amp;ZR$4),ZR$4&lt;TODAY()),"Late","Occupied")),)))</f>
        <v/>
      </c>
      <c r="ZS21" s="33" t="str">
        <f>IF(ISBLANK($F21),,IF(TODAY()=ZS$4,"Today",IF(AND(LOOKUP($F21,TenantNames,TenantStartDates)&lt;=ZS$4,LOOKUP($F21,TenantNames,TenantEndDates)&gt;=ZS$4),IF(OR(AND(DAY(LOOKUP($F21,TenantNames,TenantStartDates))&gt;28,DAY(EOMONTH(ZS$4,0))=28,DAY(ZS$4)=28),AND(DAY(LOOKUP($F21,TenantNames,TenantStartDates))&gt;30,DAY(EOMONTH(ZS$4,0))=30,DAY(ZS$4)=30),DAY(LOOKUP($F21,TenantNames,TenantStartDates))=DAY(ZS$4)),IF((LOOKUP($F21,TenantNames,TenantEndDates)-ZS$4)&lt;=31,LOOKUP($F21,TenantNames,TenantTotalRevenues)-SUM($JA21:ZR21),LOOKUP($F21,TenantNames,TenantMonthlyRents)),IF(AND((SUMIF($G$4:AHB$4,"&lt;"&amp;ZS$4,$G21:AHB21))&gt;SUMIFS(TransactionAmounts,TenantSources,$F21,'Filtered Data'!$C$2:$C23,"&lt;"&amp;ZS$4),ZS$4&lt;TODAY()),"Late","Occupied")),)))</f>
        <v/>
      </c>
      <c r="ZT21" s="33" t="str">
        <f>IF(ISBLANK($F21),,IF(TODAY()=ZT$4,"Today",IF(AND(LOOKUP($F21,TenantNames,TenantStartDates)&lt;=ZT$4,LOOKUP($F21,TenantNames,TenantEndDates)&gt;=ZT$4),IF(OR(AND(DAY(LOOKUP($F21,TenantNames,TenantStartDates))&gt;28,DAY(EOMONTH(ZT$4,0))=28,DAY(ZT$4)=28),AND(DAY(LOOKUP($F21,TenantNames,TenantStartDates))&gt;30,DAY(EOMONTH(ZT$4,0))=30,DAY(ZT$4)=30),DAY(LOOKUP($F21,TenantNames,TenantStartDates))=DAY(ZT$4)),IF((LOOKUP($F21,TenantNames,TenantEndDates)-ZT$4)&lt;=31,LOOKUP($F21,TenantNames,TenantTotalRevenues)-SUM($JA21:ZS21),LOOKUP($F21,TenantNames,TenantMonthlyRents)),IF(AND((SUMIF($G$4:AHB$4,"&lt;"&amp;ZT$4,$G21:AHB21))&gt;SUMIFS(TransactionAmounts,TenantSources,$F21,'Filtered Data'!$C$2:$C23,"&lt;"&amp;ZT$4),ZT$4&lt;TODAY()),"Late","Occupied")),)))</f>
        <v/>
      </c>
      <c r="ZU21" s="33" t="str">
        <f>IF(ISBLANK($F21),,IF(TODAY()=ZU$4,"Today",IF(AND(LOOKUP($F21,TenantNames,TenantStartDates)&lt;=ZU$4,LOOKUP($F21,TenantNames,TenantEndDates)&gt;=ZU$4),IF(OR(AND(DAY(LOOKUP($F21,TenantNames,TenantStartDates))&gt;28,DAY(EOMONTH(ZU$4,0))=28,DAY(ZU$4)=28),AND(DAY(LOOKUP($F21,TenantNames,TenantStartDates))&gt;30,DAY(EOMONTH(ZU$4,0))=30,DAY(ZU$4)=30),DAY(LOOKUP($F21,TenantNames,TenantStartDates))=DAY(ZU$4)),IF((LOOKUP($F21,TenantNames,TenantEndDates)-ZU$4)&lt;=31,LOOKUP($F21,TenantNames,TenantTotalRevenues)-SUM($JA21:ZT21),LOOKUP($F21,TenantNames,TenantMonthlyRents)),IF(AND((SUMIF($G$4:AHB$4,"&lt;"&amp;ZU$4,$G21:AHB21))&gt;SUMIFS(TransactionAmounts,TenantSources,$F21,'Filtered Data'!$C$2:$C23,"&lt;"&amp;ZU$4),ZU$4&lt;TODAY()),"Late","Occupied")),)))</f>
        <v/>
      </c>
      <c r="ZV21" s="33" t="str">
        <f>IF(ISBLANK($F21),,IF(TODAY()=ZV$4,"Today",IF(AND(LOOKUP($F21,TenantNames,TenantStartDates)&lt;=ZV$4,LOOKUP($F21,TenantNames,TenantEndDates)&gt;=ZV$4),IF(OR(AND(DAY(LOOKUP($F21,TenantNames,TenantStartDates))&gt;28,DAY(EOMONTH(ZV$4,0))=28,DAY(ZV$4)=28),AND(DAY(LOOKUP($F21,TenantNames,TenantStartDates))&gt;30,DAY(EOMONTH(ZV$4,0))=30,DAY(ZV$4)=30),DAY(LOOKUP($F21,TenantNames,TenantStartDates))=DAY(ZV$4)),IF((LOOKUP($F21,TenantNames,TenantEndDates)-ZV$4)&lt;=31,LOOKUP($F21,TenantNames,TenantTotalRevenues)-SUM($JA21:ZU21),LOOKUP($F21,TenantNames,TenantMonthlyRents)),IF(AND((SUMIF($G$4:AHB$4,"&lt;"&amp;ZV$4,$G21:AHB21))&gt;SUMIFS(TransactionAmounts,TenantSources,$F21,'Filtered Data'!$C$2:$C23,"&lt;"&amp;ZV$4),ZV$4&lt;TODAY()),"Late","Occupied")),)))</f>
        <v/>
      </c>
      <c r="ZW21" s="33" t="str">
        <f>IF(ISBLANK($F21),,IF(TODAY()=ZW$4,"Today",IF(AND(LOOKUP($F21,TenantNames,TenantStartDates)&lt;=ZW$4,LOOKUP($F21,TenantNames,TenantEndDates)&gt;=ZW$4),IF(OR(AND(DAY(LOOKUP($F21,TenantNames,TenantStartDates))&gt;28,DAY(EOMONTH(ZW$4,0))=28,DAY(ZW$4)=28),AND(DAY(LOOKUP($F21,TenantNames,TenantStartDates))&gt;30,DAY(EOMONTH(ZW$4,0))=30,DAY(ZW$4)=30),DAY(LOOKUP($F21,TenantNames,TenantStartDates))=DAY(ZW$4)),IF((LOOKUP($F21,TenantNames,TenantEndDates)-ZW$4)&lt;=31,LOOKUP($F21,TenantNames,TenantTotalRevenues)-SUM($JA21:ZV21),LOOKUP($F21,TenantNames,TenantMonthlyRents)),IF(AND((SUMIF($G$4:AHB$4,"&lt;"&amp;ZW$4,$G21:AHB21))&gt;SUMIFS(TransactionAmounts,TenantSources,$F21,'Filtered Data'!$C$2:$C23,"&lt;"&amp;ZW$4),ZW$4&lt;TODAY()),"Late","Occupied")),)))</f>
        <v/>
      </c>
      <c r="ZX21" s="33" t="str">
        <f>IF(ISBLANK($F21),,IF(TODAY()=ZX$4,"Today",IF(AND(LOOKUP($F21,TenantNames,TenantStartDates)&lt;=ZX$4,LOOKUP($F21,TenantNames,TenantEndDates)&gt;=ZX$4),IF(OR(AND(DAY(LOOKUP($F21,TenantNames,TenantStartDates))&gt;28,DAY(EOMONTH(ZX$4,0))=28,DAY(ZX$4)=28),AND(DAY(LOOKUP($F21,TenantNames,TenantStartDates))&gt;30,DAY(EOMONTH(ZX$4,0))=30,DAY(ZX$4)=30),DAY(LOOKUP($F21,TenantNames,TenantStartDates))=DAY(ZX$4)),IF((LOOKUP($F21,TenantNames,TenantEndDates)-ZX$4)&lt;=31,LOOKUP($F21,TenantNames,TenantTotalRevenues)-SUM($JA21:ZW21),LOOKUP($F21,TenantNames,TenantMonthlyRents)),IF(AND((SUMIF($G$4:AHB$4,"&lt;"&amp;ZX$4,$G21:AHB21))&gt;SUMIFS(TransactionAmounts,TenantSources,$F21,'Filtered Data'!$C$2:$C23,"&lt;"&amp;ZX$4),ZX$4&lt;TODAY()),"Late","Occupied")),)))</f>
        <v/>
      </c>
      <c r="ZY21" s="33" t="str">
        <f>IF(ISBLANK($F21),,IF(TODAY()=ZY$4,"Today",IF(AND(LOOKUP($F21,TenantNames,TenantStartDates)&lt;=ZY$4,LOOKUP($F21,TenantNames,TenantEndDates)&gt;=ZY$4),IF(OR(AND(DAY(LOOKUP($F21,TenantNames,TenantStartDates))&gt;28,DAY(EOMONTH(ZY$4,0))=28,DAY(ZY$4)=28),AND(DAY(LOOKUP($F21,TenantNames,TenantStartDates))&gt;30,DAY(EOMONTH(ZY$4,0))=30,DAY(ZY$4)=30),DAY(LOOKUP($F21,TenantNames,TenantStartDates))=DAY(ZY$4)),IF((LOOKUP($F21,TenantNames,TenantEndDates)-ZY$4)&lt;=31,LOOKUP($F21,TenantNames,TenantTotalRevenues)-SUM($JA21:ZX21),LOOKUP($F21,TenantNames,TenantMonthlyRents)),IF(AND((SUMIF($G$4:AHB$4,"&lt;"&amp;ZY$4,$G21:AHB21))&gt;SUMIFS(TransactionAmounts,TenantSources,$F21,'Filtered Data'!$C$2:$C23,"&lt;"&amp;ZY$4),ZY$4&lt;TODAY()),"Late","Occupied")),)))</f>
        <v/>
      </c>
      <c r="ZZ21" s="33" t="str">
        <f>IF(ISBLANK($F21),,IF(TODAY()=ZZ$4,"Today",IF(AND(LOOKUP($F21,TenantNames,TenantStartDates)&lt;=ZZ$4,LOOKUP($F21,TenantNames,TenantEndDates)&gt;=ZZ$4),IF(OR(AND(DAY(LOOKUP($F21,TenantNames,TenantStartDates))&gt;28,DAY(EOMONTH(ZZ$4,0))=28,DAY(ZZ$4)=28),AND(DAY(LOOKUP($F21,TenantNames,TenantStartDates))&gt;30,DAY(EOMONTH(ZZ$4,0))=30,DAY(ZZ$4)=30),DAY(LOOKUP($F21,TenantNames,TenantStartDates))=DAY(ZZ$4)),IF((LOOKUP($F21,TenantNames,TenantEndDates)-ZZ$4)&lt;=31,LOOKUP($F21,TenantNames,TenantTotalRevenues)-SUM($JA21:ZY21),LOOKUP($F21,TenantNames,TenantMonthlyRents)),IF(AND((SUMIF($G$4:AHB$4,"&lt;"&amp;ZZ$4,$G21:AHB21))&gt;SUMIFS(TransactionAmounts,TenantSources,$F21,'Filtered Data'!$C$2:$C23,"&lt;"&amp;ZZ$4),ZZ$4&lt;TODAY()),"Late","Occupied")),)))</f>
        <v/>
      </c>
      <c r="AAA21" s="33" t="str">
        <f>IF(ISBLANK($F21),,IF(TODAY()=AAA$4,"Today",IF(AND(LOOKUP($F21,TenantNames,TenantStartDates)&lt;=AAA$4,LOOKUP($F21,TenantNames,TenantEndDates)&gt;=AAA$4),IF(OR(AND(DAY(LOOKUP($F21,TenantNames,TenantStartDates))&gt;28,DAY(EOMONTH(AAA$4,0))=28,DAY(AAA$4)=28),AND(DAY(LOOKUP($F21,TenantNames,TenantStartDates))&gt;30,DAY(EOMONTH(AAA$4,0))=30,DAY(AAA$4)=30),DAY(LOOKUP($F21,TenantNames,TenantStartDates))=DAY(AAA$4)),IF((LOOKUP($F21,TenantNames,TenantEndDates)-AAA$4)&lt;=31,LOOKUP($F21,TenantNames,TenantTotalRevenues)-SUM($JA21:ZZ21),LOOKUP($F21,TenantNames,TenantMonthlyRents)),IF(AND((SUMIF($G$4:AHB$4,"&lt;"&amp;AAA$4,$G21:AHB21))&gt;SUMIFS(TransactionAmounts,TenantSources,$F21,'Filtered Data'!$C$2:$C23,"&lt;"&amp;AAA$4),AAA$4&lt;TODAY()),"Late","Occupied")),)))</f>
        <v/>
      </c>
      <c r="AAB21" s="33" t="str">
        <f>IF(ISBLANK($F21),,IF(TODAY()=AAB$4,"Today",IF(AND(LOOKUP($F21,TenantNames,TenantStartDates)&lt;=AAB$4,LOOKUP($F21,TenantNames,TenantEndDates)&gt;=AAB$4),IF(OR(AND(DAY(LOOKUP($F21,TenantNames,TenantStartDates))&gt;28,DAY(EOMONTH(AAB$4,0))=28,DAY(AAB$4)=28),AND(DAY(LOOKUP($F21,TenantNames,TenantStartDates))&gt;30,DAY(EOMONTH(AAB$4,0))=30,DAY(AAB$4)=30),DAY(LOOKUP($F21,TenantNames,TenantStartDates))=DAY(AAB$4)),IF((LOOKUP($F21,TenantNames,TenantEndDates)-AAB$4)&lt;=31,LOOKUP($F21,TenantNames,TenantTotalRevenues)-SUM($JA21:AAA21),LOOKUP($F21,TenantNames,TenantMonthlyRents)),IF(AND((SUMIF($G$4:AHB$4,"&lt;"&amp;AAB$4,$G21:AHB21))&gt;SUMIFS(TransactionAmounts,TenantSources,$F21,'Filtered Data'!$C$2:$C23,"&lt;"&amp;AAB$4),AAB$4&lt;TODAY()),"Late","Occupied")),)))</f>
        <v/>
      </c>
      <c r="AAC21" s="33" t="str">
        <f>IF(ISBLANK($F21),,IF(TODAY()=AAC$4,"Today",IF(AND(LOOKUP($F21,TenantNames,TenantStartDates)&lt;=AAC$4,LOOKUP($F21,TenantNames,TenantEndDates)&gt;=AAC$4),IF(OR(AND(DAY(LOOKUP($F21,TenantNames,TenantStartDates))&gt;28,DAY(EOMONTH(AAC$4,0))=28,DAY(AAC$4)=28),AND(DAY(LOOKUP($F21,TenantNames,TenantStartDates))&gt;30,DAY(EOMONTH(AAC$4,0))=30,DAY(AAC$4)=30),DAY(LOOKUP($F21,TenantNames,TenantStartDates))=DAY(AAC$4)),IF((LOOKUP($F21,TenantNames,TenantEndDates)-AAC$4)&lt;=31,LOOKUP($F21,TenantNames,TenantTotalRevenues)-SUM($JA21:AAB21),LOOKUP($F21,TenantNames,TenantMonthlyRents)),IF(AND((SUMIF($G$4:AHB$4,"&lt;"&amp;AAC$4,$G21:AHB21))&gt;SUMIFS(TransactionAmounts,TenantSources,$F21,'Filtered Data'!$C$2:$C23,"&lt;"&amp;AAC$4),AAC$4&lt;TODAY()),"Late","Occupied")),)))</f>
        <v/>
      </c>
      <c r="AAD21" s="33" t="str">
        <f>IF(ISBLANK($F21),,IF(TODAY()=AAD$4,"Today",IF(AND(LOOKUP($F21,TenantNames,TenantStartDates)&lt;=AAD$4,LOOKUP($F21,TenantNames,TenantEndDates)&gt;=AAD$4),IF(OR(AND(DAY(LOOKUP($F21,TenantNames,TenantStartDates))&gt;28,DAY(EOMONTH(AAD$4,0))=28,DAY(AAD$4)=28),AND(DAY(LOOKUP($F21,TenantNames,TenantStartDates))&gt;30,DAY(EOMONTH(AAD$4,0))=30,DAY(AAD$4)=30),DAY(LOOKUP($F21,TenantNames,TenantStartDates))=DAY(AAD$4)),IF((LOOKUP($F21,TenantNames,TenantEndDates)-AAD$4)&lt;=31,LOOKUP($F21,TenantNames,TenantTotalRevenues)-SUM($JA21:AAC21),LOOKUP($F21,TenantNames,TenantMonthlyRents)),IF(AND((SUMIF($G$4:AHB$4,"&lt;"&amp;AAD$4,$G21:AHB21))&gt;SUMIFS(TransactionAmounts,TenantSources,$F21,'Filtered Data'!$C$2:$C23,"&lt;"&amp;AAD$4),AAD$4&lt;TODAY()),"Late","Occupied")),)))</f>
        <v/>
      </c>
      <c r="AAE21" s="33" t="str">
        <f>IF(ISBLANK($F21),,IF(TODAY()=AAE$4,"Today",IF(AND(LOOKUP($F21,TenantNames,TenantStartDates)&lt;=AAE$4,LOOKUP($F21,TenantNames,TenantEndDates)&gt;=AAE$4),IF(OR(AND(DAY(LOOKUP($F21,TenantNames,TenantStartDates))&gt;28,DAY(EOMONTH(AAE$4,0))=28,DAY(AAE$4)=28),AND(DAY(LOOKUP($F21,TenantNames,TenantStartDates))&gt;30,DAY(EOMONTH(AAE$4,0))=30,DAY(AAE$4)=30),DAY(LOOKUP($F21,TenantNames,TenantStartDates))=DAY(AAE$4)),IF((LOOKUP($F21,TenantNames,TenantEndDates)-AAE$4)&lt;=31,LOOKUP($F21,TenantNames,TenantTotalRevenues)-SUM($JA21:AAD21),LOOKUP($F21,TenantNames,TenantMonthlyRents)),IF(AND((SUMIF($G$4:AHB$4,"&lt;"&amp;AAE$4,$G21:AHB21))&gt;SUMIFS(TransactionAmounts,TenantSources,$F21,'Filtered Data'!$C$2:$C23,"&lt;"&amp;AAE$4),AAE$4&lt;TODAY()),"Late","Occupied")),)))</f>
        <v/>
      </c>
      <c r="AAF21" s="33" t="str">
        <f>IF(ISBLANK($F21),,IF(TODAY()=AAF$4,"Today",IF(AND(LOOKUP($F21,TenantNames,TenantStartDates)&lt;=AAF$4,LOOKUP($F21,TenantNames,TenantEndDates)&gt;=AAF$4),IF(OR(AND(DAY(LOOKUP($F21,TenantNames,TenantStartDates))&gt;28,DAY(EOMONTH(AAF$4,0))=28,DAY(AAF$4)=28),AND(DAY(LOOKUP($F21,TenantNames,TenantStartDates))&gt;30,DAY(EOMONTH(AAF$4,0))=30,DAY(AAF$4)=30),DAY(LOOKUP($F21,TenantNames,TenantStartDates))=DAY(AAF$4)),IF((LOOKUP($F21,TenantNames,TenantEndDates)-AAF$4)&lt;=31,LOOKUP($F21,TenantNames,TenantTotalRevenues)-SUM($JA21:AAE21),LOOKUP($F21,TenantNames,TenantMonthlyRents)),IF(AND((SUMIF($G$4:AHB$4,"&lt;"&amp;AAF$4,$G21:AHB21))&gt;SUMIFS(TransactionAmounts,TenantSources,$F21,'Filtered Data'!$C$2:$C23,"&lt;"&amp;AAF$4),AAF$4&lt;TODAY()),"Late","Occupied")),)))</f>
        <v/>
      </c>
      <c r="AAG21" s="33" t="str">
        <f>IF(ISBLANK($F21),,IF(TODAY()=AAG$4,"Today",IF(AND(LOOKUP($F21,TenantNames,TenantStartDates)&lt;=AAG$4,LOOKUP($F21,TenantNames,TenantEndDates)&gt;=AAG$4),IF(OR(AND(DAY(LOOKUP($F21,TenantNames,TenantStartDates))&gt;28,DAY(EOMONTH(AAG$4,0))=28,DAY(AAG$4)=28),AND(DAY(LOOKUP($F21,TenantNames,TenantStartDates))&gt;30,DAY(EOMONTH(AAG$4,0))=30,DAY(AAG$4)=30),DAY(LOOKUP($F21,TenantNames,TenantStartDates))=DAY(AAG$4)),IF((LOOKUP($F21,TenantNames,TenantEndDates)-AAG$4)&lt;=31,LOOKUP($F21,TenantNames,TenantTotalRevenues)-SUM($JA21:AAF21),LOOKUP($F21,TenantNames,TenantMonthlyRents)),IF(AND((SUMIF($G$4:AHB$4,"&lt;"&amp;AAG$4,$G21:AHB21))&gt;SUMIFS(TransactionAmounts,TenantSources,$F21,'Filtered Data'!$C$2:$C23,"&lt;"&amp;AAG$4),AAG$4&lt;TODAY()),"Late","Occupied")),)))</f>
        <v/>
      </c>
      <c r="AAH21" s="33" t="str">
        <f>IF(ISBLANK($F21),,IF(TODAY()=AAH$4,"Today",IF(AND(LOOKUP($F21,TenantNames,TenantStartDates)&lt;=AAH$4,LOOKUP($F21,TenantNames,TenantEndDates)&gt;=AAH$4),IF(OR(AND(DAY(LOOKUP($F21,TenantNames,TenantStartDates))&gt;28,DAY(EOMONTH(AAH$4,0))=28,DAY(AAH$4)=28),AND(DAY(LOOKUP($F21,TenantNames,TenantStartDates))&gt;30,DAY(EOMONTH(AAH$4,0))=30,DAY(AAH$4)=30),DAY(LOOKUP($F21,TenantNames,TenantStartDates))=DAY(AAH$4)),IF((LOOKUP($F21,TenantNames,TenantEndDates)-AAH$4)&lt;=31,LOOKUP($F21,TenantNames,TenantTotalRevenues)-SUM($JA21:AAG21),LOOKUP($F21,TenantNames,TenantMonthlyRents)),IF(AND((SUMIF($G$4:AHB$4,"&lt;"&amp;AAH$4,$G21:AHB21))&gt;SUMIFS(TransactionAmounts,TenantSources,$F21,'Filtered Data'!$C$2:$C23,"&lt;"&amp;AAH$4),AAH$4&lt;TODAY()),"Late","Occupied")),)))</f>
        <v/>
      </c>
      <c r="AAI21" s="33" t="str">
        <f>IF(ISBLANK($F21),,IF(TODAY()=AAI$4,"Today",IF(AND(LOOKUP($F21,TenantNames,TenantStartDates)&lt;=AAI$4,LOOKUP($F21,TenantNames,TenantEndDates)&gt;=AAI$4),IF(OR(AND(DAY(LOOKUP($F21,TenantNames,TenantStartDates))&gt;28,DAY(EOMONTH(AAI$4,0))=28,DAY(AAI$4)=28),AND(DAY(LOOKUP($F21,TenantNames,TenantStartDates))&gt;30,DAY(EOMONTH(AAI$4,0))=30,DAY(AAI$4)=30),DAY(LOOKUP($F21,TenantNames,TenantStartDates))=DAY(AAI$4)),IF((LOOKUP($F21,TenantNames,TenantEndDates)-AAI$4)&lt;=31,LOOKUP($F21,TenantNames,TenantTotalRevenues)-SUM($JA21:AAH21),LOOKUP($F21,TenantNames,TenantMonthlyRents)),IF(AND((SUMIF($G$4:AHB$4,"&lt;"&amp;AAI$4,$G21:AHB21))&gt;SUMIFS(TransactionAmounts,TenantSources,$F21,'Filtered Data'!$C$2:$C23,"&lt;"&amp;AAI$4),AAI$4&lt;TODAY()),"Late","Occupied")),)))</f>
        <v/>
      </c>
      <c r="AAJ21" s="33" t="str">
        <f>IF(ISBLANK($F21),,IF(TODAY()=AAJ$4,"Today",IF(AND(LOOKUP($F21,TenantNames,TenantStartDates)&lt;=AAJ$4,LOOKUP($F21,TenantNames,TenantEndDates)&gt;=AAJ$4),IF(OR(AND(DAY(LOOKUP($F21,TenantNames,TenantStartDates))&gt;28,DAY(EOMONTH(AAJ$4,0))=28,DAY(AAJ$4)=28),AND(DAY(LOOKUP($F21,TenantNames,TenantStartDates))&gt;30,DAY(EOMONTH(AAJ$4,0))=30,DAY(AAJ$4)=30),DAY(LOOKUP($F21,TenantNames,TenantStartDates))=DAY(AAJ$4)),IF((LOOKUP($F21,TenantNames,TenantEndDates)-AAJ$4)&lt;=31,LOOKUP($F21,TenantNames,TenantTotalRevenues)-SUM($JA21:AAI21),LOOKUP($F21,TenantNames,TenantMonthlyRents)),IF(AND((SUMIF($G$4:AHB$4,"&lt;"&amp;AAJ$4,$G21:AHB21))&gt;SUMIFS(TransactionAmounts,TenantSources,$F21,'Filtered Data'!$C$2:$C23,"&lt;"&amp;AAJ$4),AAJ$4&lt;TODAY()),"Late","Occupied")),)))</f>
        <v/>
      </c>
      <c r="AAK21" s="33" t="str">
        <f>IF(ISBLANK($F21),,IF(TODAY()=AAK$4,"Today",IF(AND(LOOKUP($F21,TenantNames,TenantStartDates)&lt;=AAK$4,LOOKUP($F21,TenantNames,TenantEndDates)&gt;=AAK$4),IF(OR(AND(DAY(LOOKUP($F21,TenantNames,TenantStartDates))&gt;28,DAY(EOMONTH(AAK$4,0))=28,DAY(AAK$4)=28),AND(DAY(LOOKUP($F21,TenantNames,TenantStartDates))&gt;30,DAY(EOMONTH(AAK$4,0))=30,DAY(AAK$4)=30),DAY(LOOKUP($F21,TenantNames,TenantStartDates))=DAY(AAK$4)),IF((LOOKUP($F21,TenantNames,TenantEndDates)-AAK$4)&lt;=31,LOOKUP($F21,TenantNames,TenantTotalRevenues)-SUM($JA21:AAJ21),LOOKUP($F21,TenantNames,TenantMonthlyRents)),IF(AND((SUMIF($G$4:AHB$4,"&lt;"&amp;AAK$4,$G21:AHB21))&gt;SUMIFS(TransactionAmounts,TenantSources,$F21,'Filtered Data'!$C$2:$C23,"&lt;"&amp;AAK$4),AAK$4&lt;TODAY()),"Late","Occupied")),)))</f>
        <v/>
      </c>
      <c r="AAL21" s="33" t="str">
        <f>IF(ISBLANK($F21),,IF(TODAY()=AAL$4,"Today",IF(AND(LOOKUP($F21,TenantNames,TenantStartDates)&lt;=AAL$4,LOOKUP($F21,TenantNames,TenantEndDates)&gt;=AAL$4),IF(OR(AND(DAY(LOOKUP($F21,TenantNames,TenantStartDates))&gt;28,DAY(EOMONTH(AAL$4,0))=28,DAY(AAL$4)=28),AND(DAY(LOOKUP($F21,TenantNames,TenantStartDates))&gt;30,DAY(EOMONTH(AAL$4,0))=30,DAY(AAL$4)=30),DAY(LOOKUP($F21,TenantNames,TenantStartDates))=DAY(AAL$4)),IF((LOOKUP($F21,TenantNames,TenantEndDates)-AAL$4)&lt;=31,LOOKUP($F21,TenantNames,TenantTotalRevenues)-SUM($JA21:AAK21),LOOKUP($F21,TenantNames,TenantMonthlyRents)),IF(AND((SUMIF($G$4:AHB$4,"&lt;"&amp;AAL$4,$G21:AHB21))&gt;SUMIFS(TransactionAmounts,TenantSources,$F21,'Filtered Data'!$C$2:$C23,"&lt;"&amp;AAL$4),AAL$4&lt;TODAY()),"Late","Occupied")),)))</f>
        <v/>
      </c>
      <c r="AAM21" s="33" t="str">
        <f>IF(ISBLANK($F21),,IF(TODAY()=AAM$4,"Today",IF(AND(LOOKUP($F21,TenantNames,TenantStartDates)&lt;=AAM$4,LOOKUP($F21,TenantNames,TenantEndDates)&gt;=AAM$4),IF(OR(AND(DAY(LOOKUP($F21,TenantNames,TenantStartDates))&gt;28,DAY(EOMONTH(AAM$4,0))=28,DAY(AAM$4)=28),AND(DAY(LOOKUP($F21,TenantNames,TenantStartDates))&gt;30,DAY(EOMONTH(AAM$4,0))=30,DAY(AAM$4)=30),DAY(LOOKUP($F21,TenantNames,TenantStartDates))=DAY(AAM$4)),IF((LOOKUP($F21,TenantNames,TenantEndDates)-AAM$4)&lt;=31,LOOKUP($F21,TenantNames,TenantTotalRevenues)-SUM($JA21:AAL21),LOOKUP($F21,TenantNames,TenantMonthlyRents)),IF(AND((SUMIF($G$4:AHB$4,"&lt;"&amp;AAM$4,$G21:AHB21))&gt;SUMIFS(TransactionAmounts,TenantSources,$F21,'Filtered Data'!$C$2:$C23,"&lt;"&amp;AAM$4),AAM$4&lt;TODAY()),"Late","Occupied")),)))</f>
        <v/>
      </c>
      <c r="AAN21" s="33" t="str">
        <f>IF(ISBLANK($F21),,IF(TODAY()=AAN$4,"Today",IF(AND(LOOKUP($F21,TenantNames,TenantStartDates)&lt;=AAN$4,LOOKUP($F21,TenantNames,TenantEndDates)&gt;=AAN$4),IF(OR(AND(DAY(LOOKUP($F21,TenantNames,TenantStartDates))&gt;28,DAY(EOMONTH(AAN$4,0))=28,DAY(AAN$4)=28),AND(DAY(LOOKUP($F21,TenantNames,TenantStartDates))&gt;30,DAY(EOMONTH(AAN$4,0))=30,DAY(AAN$4)=30),DAY(LOOKUP($F21,TenantNames,TenantStartDates))=DAY(AAN$4)),IF((LOOKUP($F21,TenantNames,TenantEndDates)-AAN$4)&lt;=31,LOOKUP($F21,TenantNames,TenantTotalRevenues)-SUM($JA21:AAM21),LOOKUP($F21,TenantNames,TenantMonthlyRents)),IF(AND((SUMIF($G$4:AHB$4,"&lt;"&amp;AAN$4,$G21:AHB21))&gt;SUMIFS(TransactionAmounts,TenantSources,$F21,'Filtered Data'!$C$2:$C23,"&lt;"&amp;AAN$4),AAN$4&lt;TODAY()),"Late","Occupied")),)))</f>
        <v/>
      </c>
      <c r="AAO21" s="33" t="str">
        <f>IF(ISBLANK($F21),,IF(TODAY()=AAO$4,"Today",IF(AND(LOOKUP($F21,TenantNames,TenantStartDates)&lt;=AAO$4,LOOKUP($F21,TenantNames,TenantEndDates)&gt;=AAO$4),IF(OR(AND(DAY(LOOKUP($F21,TenantNames,TenantStartDates))&gt;28,DAY(EOMONTH(AAO$4,0))=28,DAY(AAO$4)=28),AND(DAY(LOOKUP($F21,TenantNames,TenantStartDates))&gt;30,DAY(EOMONTH(AAO$4,0))=30,DAY(AAO$4)=30),DAY(LOOKUP($F21,TenantNames,TenantStartDates))=DAY(AAO$4)),IF((LOOKUP($F21,TenantNames,TenantEndDates)-AAO$4)&lt;=31,LOOKUP($F21,TenantNames,TenantTotalRevenues)-SUM($JA21:AAN21),LOOKUP($F21,TenantNames,TenantMonthlyRents)),IF(AND((SUMIF($G$4:AHB$4,"&lt;"&amp;AAO$4,$G21:AHB21))&gt;SUMIFS(TransactionAmounts,TenantSources,$F21,'Filtered Data'!$C$2:$C23,"&lt;"&amp;AAO$4),AAO$4&lt;TODAY()),"Late","Occupied")),)))</f>
        <v/>
      </c>
      <c r="AAP21" s="33" t="str">
        <f>IF(ISBLANK($F21),,IF(TODAY()=AAP$4,"Today",IF(AND(LOOKUP($F21,TenantNames,TenantStartDates)&lt;=AAP$4,LOOKUP($F21,TenantNames,TenantEndDates)&gt;=AAP$4),IF(OR(AND(DAY(LOOKUP($F21,TenantNames,TenantStartDates))&gt;28,DAY(EOMONTH(AAP$4,0))=28,DAY(AAP$4)=28),AND(DAY(LOOKUP($F21,TenantNames,TenantStartDates))&gt;30,DAY(EOMONTH(AAP$4,0))=30,DAY(AAP$4)=30),DAY(LOOKUP($F21,TenantNames,TenantStartDates))=DAY(AAP$4)),IF((LOOKUP($F21,TenantNames,TenantEndDates)-AAP$4)&lt;=31,LOOKUP($F21,TenantNames,TenantTotalRevenues)-SUM($JA21:AAO21),LOOKUP($F21,TenantNames,TenantMonthlyRents)),IF(AND((SUMIF($G$4:AHB$4,"&lt;"&amp;AAP$4,$G21:AHB21))&gt;SUMIFS(TransactionAmounts,TenantSources,$F21,'Filtered Data'!$C$2:$C23,"&lt;"&amp;AAP$4),AAP$4&lt;TODAY()),"Late","Occupied")),)))</f>
        <v/>
      </c>
      <c r="AAQ21" s="33" t="str">
        <f>IF(ISBLANK($F21),,IF(TODAY()=AAQ$4,"Today",IF(AND(LOOKUP($F21,TenantNames,TenantStartDates)&lt;=AAQ$4,LOOKUP($F21,TenantNames,TenantEndDates)&gt;=AAQ$4),IF(OR(AND(DAY(LOOKUP($F21,TenantNames,TenantStartDates))&gt;28,DAY(EOMONTH(AAQ$4,0))=28,DAY(AAQ$4)=28),AND(DAY(LOOKUP($F21,TenantNames,TenantStartDates))&gt;30,DAY(EOMONTH(AAQ$4,0))=30,DAY(AAQ$4)=30),DAY(LOOKUP($F21,TenantNames,TenantStartDates))=DAY(AAQ$4)),IF((LOOKUP($F21,TenantNames,TenantEndDates)-AAQ$4)&lt;=31,LOOKUP($F21,TenantNames,TenantTotalRevenues)-SUM($JA21:AAP21),LOOKUP($F21,TenantNames,TenantMonthlyRents)),IF(AND((SUMIF($G$4:AHB$4,"&lt;"&amp;AAQ$4,$G21:AHB21))&gt;SUMIFS(TransactionAmounts,TenantSources,$F21,'Filtered Data'!$C$2:$C23,"&lt;"&amp;AAQ$4),AAQ$4&lt;TODAY()),"Late","Occupied")),)))</f>
        <v/>
      </c>
      <c r="AAR21" s="33" t="str">
        <f>IF(ISBLANK($F21),,IF(TODAY()=AAR$4,"Today",IF(AND(LOOKUP($F21,TenantNames,TenantStartDates)&lt;=AAR$4,LOOKUP($F21,TenantNames,TenantEndDates)&gt;=AAR$4),IF(OR(AND(DAY(LOOKUP($F21,TenantNames,TenantStartDates))&gt;28,DAY(EOMONTH(AAR$4,0))=28,DAY(AAR$4)=28),AND(DAY(LOOKUP($F21,TenantNames,TenantStartDates))&gt;30,DAY(EOMONTH(AAR$4,0))=30,DAY(AAR$4)=30),DAY(LOOKUP($F21,TenantNames,TenantStartDates))=DAY(AAR$4)),IF((LOOKUP($F21,TenantNames,TenantEndDates)-AAR$4)&lt;=31,LOOKUP($F21,TenantNames,TenantTotalRevenues)-SUM($JA21:AAQ21),LOOKUP($F21,TenantNames,TenantMonthlyRents)),IF(AND((SUMIF($G$4:AHB$4,"&lt;"&amp;AAR$4,$G21:AHB21))&gt;SUMIFS(TransactionAmounts,TenantSources,$F21,'Filtered Data'!$C$2:$C23,"&lt;"&amp;AAR$4),AAR$4&lt;TODAY()),"Late","Occupied")),)))</f>
        <v/>
      </c>
      <c r="AAS21" s="33" t="str">
        <f>IF(ISBLANK($F21),,IF(TODAY()=AAS$4,"Today",IF(AND(LOOKUP($F21,TenantNames,TenantStartDates)&lt;=AAS$4,LOOKUP($F21,TenantNames,TenantEndDates)&gt;=AAS$4),IF(OR(AND(DAY(LOOKUP($F21,TenantNames,TenantStartDates))&gt;28,DAY(EOMONTH(AAS$4,0))=28,DAY(AAS$4)=28),AND(DAY(LOOKUP($F21,TenantNames,TenantStartDates))&gt;30,DAY(EOMONTH(AAS$4,0))=30,DAY(AAS$4)=30),DAY(LOOKUP($F21,TenantNames,TenantStartDates))=DAY(AAS$4)),IF((LOOKUP($F21,TenantNames,TenantEndDates)-AAS$4)&lt;=31,LOOKUP($F21,TenantNames,TenantTotalRevenues)-SUM($JA21:AAR21),LOOKUP($F21,TenantNames,TenantMonthlyRents)),IF(AND((SUMIF($G$4:AHB$4,"&lt;"&amp;AAS$4,$G21:AHB21))&gt;SUMIFS(TransactionAmounts,TenantSources,$F21,'Filtered Data'!$C$2:$C23,"&lt;"&amp;AAS$4),AAS$4&lt;TODAY()),"Late","Occupied")),)))</f>
        <v/>
      </c>
      <c r="AAT21" s="33" t="str">
        <f>IF(ISBLANK($F21),,IF(TODAY()=AAT$4,"Today",IF(AND(LOOKUP($F21,TenantNames,TenantStartDates)&lt;=AAT$4,LOOKUP($F21,TenantNames,TenantEndDates)&gt;=AAT$4),IF(OR(AND(DAY(LOOKUP($F21,TenantNames,TenantStartDates))&gt;28,DAY(EOMONTH(AAT$4,0))=28,DAY(AAT$4)=28),AND(DAY(LOOKUP($F21,TenantNames,TenantStartDates))&gt;30,DAY(EOMONTH(AAT$4,0))=30,DAY(AAT$4)=30),DAY(LOOKUP($F21,TenantNames,TenantStartDates))=DAY(AAT$4)),IF((LOOKUP($F21,TenantNames,TenantEndDates)-AAT$4)&lt;=31,LOOKUP($F21,TenantNames,TenantTotalRevenues)-SUM($JA21:AAS21),LOOKUP($F21,TenantNames,TenantMonthlyRents)),IF(AND((SUMIF($G$4:AHB$4,"&lt;"&amp;AAT$4,$G21:AHB21))&gt;SUMIFS(TransactionAmounts,TenantSources,$F21,'Filtered Data'!$C$2:$C23,"&lt;"&amp;AAT$4),AAT$4&lt;TODAY()),"Late","Occupied")),)))</f>
        <v/>
      </c>
      <c r="AAU21" s="33" t="str">
        <f>IF(ISBLANK($F21),,IF(TODAY()=AAU$4,"Today",IF(AND(LOOKUP($F21,TenantNames,TenantStartDates)&lt;=AAU$4,LOOKUP($F21,TenantNames,TenantEndDates)&gt;=AAU$4),IF(OR(AND(DAY(LOOKUP($F21,TenantNames,TenantStartDates))&gt;28,DAY(EOMONTH(AAU$4,0))=28,DAY(AAU$4)=28),AND(DAY(LOOKUP($F21,TenantNames,TenantStartDates))&gt;30,DAY(EOMONTH(AAU$4,0))=30,DAY(AAU$4)=30),DAY(LOOKUP($F21,TenantNames,TenantStartDates))=DAY(AAU$4)),IF((LOOKUP($F21,TenantNames,TenantEndDates)-AAU$4)&lt;=31,LOOKUP($F21,TenantNames,TenantTotalRevenues)-SUM($JA21:AAT21),LOOKUP($F21,TenantNames,TenantMonthlyRents)),IF(AND((SUMIF($G$4:AHB$4,"&lt;"&amp;AAU$4,$G21:AHB21))&gt;SUMIFS(TransactionAmounts,TenantSources,$F21,'Filtered Data'!$C$2:$C23,"&lt;"&amp;AAU$4),AAU$4&lt;TODAY()),"Late","Occupied")),)))</f>
        <v/>
      </c>
      <c r="AAV21" s="33" t="str">
        <f>IF(ISBLANK($F21),,IF(TODAY()=AAV$4,"Today",IF(AND(LOOKUP($F21,TenantNames,TenantStartDates)&lt;=AAV$4,LOOKUP($F21,TenantNames,TenantEndDates)&gt;=AAV$4),IF(OR(AND(DAY(LOOKUP($F21,TenantNames,TenantStartDates))&gt;28,DAY(EOMONTH(AAV$4,0))=28,DAY(AAV$4)=28),AND(DAY(LOOKUP($F21,TenantNames,TenantStartDates))&gt;30,DAY(EOMONTH(AAV$4,0))=30,DAY(AAV$4)=30),DAY(LOOKUP($F21,TenantNames,TenantStartDates))=DAY(AAV$4)),IF((LOOKUP($F21,TenantNames,TenantEndDates)-AAV$4)&lt;=31,LOOKUP($F21,TenantNames,TenantTotalRevenues)-SUM($JA21:AAU21),LOOKUP($F21,TenantNames,TenantMonthlyRents)),IF(AND((SUMIF($G$4:AHB$4,"&lt;"&amp;AAV$4,$G21:AHB21))&gt;SUMIFS(TransactionAmounts,TenantSources,$F21,'Filtered Data'!$C$2:$C23,"&lt;"&amp;AAV$4),AAV$4&lt;TODAY()),"Late","Occupied")),)))</f>
        <v/>
      </c>
      <c r="AAW21" s="33" t="str">
        <f>IF(ISBLANK($F21),,IF(TODAY()=AAW$4,"Today",IF(AND(LOOKUP($F21,TenantNames,TenantStartDates)&lt;=AAW$4,LOOKUP($F21,TenantNames,TenantEndDates)&gt;=AAW$4),IF(OR(AND(DAY(LOOKUP($F21,TenantNames,TenantStartDates))&gt;28,DAY(EOMONTH(AAW$4,0))=28,DAY(AAW$4)=28),AND(DAY(LOOKUP($F21,TenantNames,TenantStartDates))&gt;30,DAY(EOMONTH(AAW$4,0))=30,DAY(AAW$4)=30),DAY(LOOKUP($F21,TenantNames,TenantStartDates))=DAY(AAW$4)),IF((LOOKUP($F21,TenantNames,TenantEndDates)-AAW$4)&lt;=31,LOOKUP($F21,TenantNames,TenantTotalRevenues)-SUM($JA21:AAV21),LOOKUP($F21,TenantNames,TenantMonthlyRents)),IF(AND((SUMIF($G$4:AHB$4,"&lt;"&amp;AAW$4,$G21:AHB21))&gt;SUMIFS(TransactionAmounts,TenantSources,$F21,'Filtered Data'!$C$2:$C23,"&lt;"&amp;AAW$4),AAW$4&lt;TODAY()),"Late","Occupied")),)))</f>
        <v/>
      </c>
      <c r="AAX21" s="33" t="str">
        <f>IF(ISBLANK($F21),,IF(TODAY()=AAX$4,"Today",IF(AND(LOOKUP($F21,TenantNames,TenantStartDates)&lt;=AAX$4,LOOKUP($F21,TenantNames,TenantEndDates)&gt;=AAX$4),IF(OR(AND(DAY(LOOKUP($F21,TenantNames,TenantStartDates))&gt;28,DAY(EOMONTH(AAX$4,0))=28,DAY(AAX$4)=28),AND(DAY(LOOKUP($F21,TenantNames,TenantStartDates))&gt;30,DAY(EOMONTH(AAX$4,0))=30,DAY(AAX$4)=30),DAY(LOOKUP($F21,TenantNames,TenantStartDates))=DAY(AAX$4)),IF((LOOKUP($F21,TenantNames,TenantEndDates)-AAX$4)&lt;=31,LOOKUP($F21,TenantNames,TenantTotalRevenues)-SUM($JA21:AAW21),LOOKUP($F21,TenantNames,TenantMonthlyRents)),IF(AND((SUMIF($G$4:AHB$4,"&lt;"&amp;AAX$4,$G21:AHB21))&gt;SUMIFS(TransactionAmounts,TenantSources,$F21,'Filtered Data'!$C$2:$C23,"&lt;"&amp;AAX$4),AAX$4&lt;TODAY()),"Late","Occupied")),)))</f>
        <v/>
      </c>
      <c r="AAY21" s="33" t="str">
        <f>IF(ISBLANK($F21),,IF(TODAY()=AAY$4,"Today",IF(AND(LOOKUP($F21,TenantNames,TenantStartDates)&lt;=AAY$4,LOOKUP($F21,TenantNames,TenantEndDates)&gt;=AAY$4),IF(OR(AND(DAY(LOOKUP($F21,TenantNames,TenantStartDates))&gt;28,DAY(EOMONTH(AAY$4,0))=28,DAY(AAY$4)=28),AND(DAY(LOOKUP($F21,TenantNames,TenantStartDates))&gt;30,DAY(EOMONTH(AAY$4,0))=30,DAY(AAY$4)=30),DAY(LOOKUP($F21,TenantNames,TenantStartDates))=DAY(AAY$4)),IF((LOOKUP($F21,TenantNames,TenantEndDates)-AAY$4)&lt;=31,LOOKUP($F21,TenantNames,TenantTotalRevenues)-SUM($JA21:AAX21),LOOKUP($F21,TenantNames,TenantMonthlyRents)),IF(AND((SUMIF($G$4:AHB$4,"&lt;"&amp;AAY$4,$G21:AHB21))&gt;SUMIFS(TransactionAmounts,TenantSources,$F21,'Filtered Data'!$C$2:$C23,"&lt;"&amp;AAY$4),AAY$4&lt;TODAY()),"Late","Occupied")),)))</f>
        <v/>
      </c>
      <c r="AAZ21" s="33" t="str">
        <f>IF(ISBLANK($F21),,IF(TODAY()=AAZ$4,"Today",IF(AND(LOOKUP($F21,TenantNames,TenantStartDates)&lt;=AAZ$4,LOOKUP($F21,TenantNames,TenantEndDates)&gt;=AAZ$4),IF(OR(AND(DAY(LOOKUP($F21,TenantNames,TenantStartDates))&gt;28,DAY(EOMONTH(AAZ$4,0))=28,DAY(AAZ$4)=28),AND(DAY(LOOKUP($F21,TenantNames,TenantStartDates))&gt;30,DAY(EOMONTH(AAZ$4,0))=30,DAY(AAZ$4)=30),DAY(LOOKUP($F21,TenantNames,TenantStartDates))=DAY(AAZ$4)),IF((LOOKUP($F21,TenantNames,TenantEndDates)-AAZ$4)&lt;=31,LOOKUP($F21,TenantNames,TenantTotalRevenues)-SUM($JA21:AAY21),LOOKUP($F21,TenantNames,TenantMonthlyRents)),IF(AND((SUMIF($G$4:AHB$4,"&lt;"&amp;AAZ$4,$G21:AHB21))&gt;SUMIFS(TransactionAmounts,TenantSources,$F21,'Filtered Data'!$C$2:$C23,"&lt;"&amp;AAZ$4),AAZ$4&lt;TODAY()),"Late","Occupied")),)))</f>
        <v/>
      </c>
      <c r="ABA21" s="33" t="str">
        <f>IF(ISBLANK($F21),,IF(TODAY()=ABA$4,"Today",IF(AND(LOOKUP($F21,TenantNames,TenantStartDates)&lt;=ABA$4,LOOKUP($F21,TenantNames,TenantEndDates)&gt;=ABA$4),IF(OR(AND(DAY(LOOKUP($F21,TenantNames,TenantStartDates))&gt;28,DAY(EOMONTH(ABA$4,0))=28,DAY(ABA$4)=28),AND(DAY(LOOKUP($F21,TenantNames,TenantStartDates))&gt;30,DAY(EOMONTH(ABA$4,0))=30,DAY(ABA$4)=30),DAY(LOOKUP($F21,TenantNames,TenantStartDates))=DAY(ABA$4)),IF((LOOKUP($F21,TenantNames,TenantEndDates)-ABA$4)&lt;=31,LOOKUP($F21,TenantNames,TenantTotalRevenues)-SUM($JA21:AAZ21),LOOKUP($F21,TenantNames,TenantMonthlyRents)),IF(AND((SUMIF($G$4:AHB$4,"&lt;"&amp;ABA$4,$G21:AHB21))&gt;SUMIFS(TransactionAmounts,TenantSources,$F21,'Filtered Data'!$C$2:$C23,"&lt;"&amp;ABA$4),ABA$4&lt;TODAY()),"Late","Occupied")),)))</f>
        <v/>
      </c>
      <c r="ABB21" s="33" t="str">
        <f>IF(ISBLANK($F21),,IF(TODAY()=ABB$4,"Today",IF(AND(LOOKUP($F21,TenantNames,TenantStartDates)&lt;=ABB$4,LOOKUP($F21,TenantNames,TenantEndDates)&gt;=ABB$4),IF(OR(AND(DAY(LOOKUP($F21,TenantNames,TenantStartDates))&gt;28,DAY(EOMONTH(ABB$4,0))=28,DAY(ABB$4)=28),AND(DAY(LOOKUP($F21,TenantNames,TenantStartDates))&gt;30,DAY(EOMONTH(ABB$4,0))=30,DAY(ABB$4)=30),DAY(LOOKUP($F21,TenantNames,TenantStartDates))=DAY(ABB$4)),IF((LOOKUP($F21,TenantNames,TenantEndDates)-ABB$4)&lt;=31,LOOKUP($F21,TenantNames,TenantTotalRevenues)-SUM($JA21:ABA21),LOOKUP($F21,TenantNames,TenantMonthlyRents)),IF(AND((SUMIF($G$4:AHB$4,"&lt;"&amp;ABB$4,$G21:AHB21))&gt;SUMIFS(TransactionAmounts,TenantSources,$F21,'Filtered Data'!$C$2:$C23,"&lt;"&amp;ABB$4),ABB$4&lt;TODAY()),"Late","Occupied")),)))</f>
        <v/>
      </c>
      <c r="ABC21" s="33" t="str">
        <f>IF(ISBLANK($F21),,IF(TODAY()=ABC$4,"Today",IF(AND(LOOKUP($F21,TenantNames,TenantStartDates)&lt;=ABC$4,LOOKUP($F21,TenantNames,TenantEndDates)&gt;=ABC$4),IF(OR(AND(DAY(LOOKUP($F21,TenantNames,TenantStartDates))&gt;28,DAY(EOMONTH(ABC$4,0))=28,DAY(ABC$4)=28),AND(DAY(LOOKUP($F21,TenantNames,TenantStartDates))&gt;30,DAY(EOMONTH(ABC$4,0))=30,DAY(ABC$4)=30),DAY(LOOKUP($F21,TenantNames,TenantStartDates))=DAY(ABC$4)),IF((LOOKUP($F21,TenantNames,TenantEndDates)-ABC$4)&lt;=31,LOOKUP($F21,TenantNames,TenantTotalRevenues)-SUM($JA21:ABB21),LOOKUP($F21,TenantNames,TenantMonthlyRents)),IF(AND((SUMIF($G$4:AHB$4,"&lt;"&amp;ABC$4,$G21:AHB21))&gt;SUMIFS(TransactionAmounts,TenantSources,$F21,'Filtered Data'!$C$2:$C23,"&lt;"&amp;ABC$4),ABC$4&lt;TODAY()),"Late","Occupied")),)))</f>
        <v/>
      </c>
      <c r="ABD21" s="33" t="str">
        <f>IF(ISBLANK($F21),,IF(TODAY()=ABD$4,"Today",IF(AND(LOOKUP($F21,TenantNames,TenantStartDates)&lt;=ABD$4,LOOKUP($F21,TenantNames,TenantEndDates)&gt;=ABD$4),IF(OR(AND(DAY(LOOKUP($F21,TenantNames,TenantStartDates))&gt;28,DAY(EOMONTH(ABD$4,0))=28,DAY(ABD$4)=28),AND(DAY(LOOKUP($F21,TenantNames,TenantStartDates))&gt;30,DAY(EOMONTH(ABD$4,0))=30,DAY(ABD$4)=30),DAY(LOOKUP($F21,TenantNames,TenantStartDates))=DAY(ABD$4)),IF((LOOKUP($F21,TenantNames,TenantEndDates)-ABD$4)&lt;=31,LOOKUP($F21,TenantNames,TenantTotalRevenues)-SUM($JA21:ABC21),LOOKUP($F21,TenantNames,TenantMonthlyRents)),IF(AND((SUMIF($G$4:AHB$4,"&lt;"&amp;ABD$4,$G21:AHB21))&gt;SUMIFS(TransactionAmounts,TenantSources,$F21,'Filtered Data'!$C$2:$C23,"&lt;"&amp;ABD$4),ABD$4&lt;TODAY()),"Late","Occupied")),)))</f>
        <v/>
      </c>
      <c r="ABE21" s="33" t="str">
        <f>IF(ISBLANK($F21),,IF(TODAY()=ABE$4,"Today",IF(AND(LOOKUP($F21,TenantNames,TenantStartDates)&lt;=ABE$4,LOOKUP($F21,TenantNames,TenantEndDates)&gt;=ABE$4),IF(OR(AND(DAY(LOOKUP($F21,TenantNames,TenantStartDates))&gt;28,DAY(EOMONTH(ABE$4,0))=28,DAY(ABE$4)=28),AND(DAY(LOOKUP($F21,TenantNames,TenantStartDates))&gt;30,DAY(EOMONTH(ABE$4,0))=30,DAY(ABE$4)=30),DAY(LOOKUP($F21,TenantNames,TenantStartDates))=DAY(ABE$4)),IF((LOOKUP($F21,TenantNames,TenantEndDates)-ABE$4)&lt;=31,LOOKUP($F21,TenantNames,TenantTotalRevenues)-SUM($JA21:ABD21),LOOKUP($F21,TenantNames,TenantMonthlyRents)),IF(AND((SUMIF($G$4:AHB$4,"&lt;"&amp;ABE$4,$G21:AHB21))&gt;SUMIFS(TransactionAmounts,TenantSources,$F21,'Filtered Data'!$C$2:$C23,"&lt;"&amp;ABE$4),ABE$4&lt;TODAY()),"Late","Occupied")),)))</f>
        <v/>
      </c>
      <c r="ABF21" s="33" t="str">
        <f>IF(ISBLANK($F21),,IF(TODAY()=ABF$4,"Today",IF(AND(LOOKUP($F21,TenantNames,TenantStartDates)&lt;=ABF$4,LOOKUP($F21,TenantNames,TenantEndDates)&gt;=ABF$4),IF(OR(AND(DAY(LOOKUP($F21,TenantNames,TenantStartDates))&gt;28,DAY(EOMONTH(ABF$4,0))=28,DAY(ABF$4)=28),AND(DAY(LOOKUP($F21,TenantNames,TenantStartDates))&gt;30,DAY(EOMONTH(ABF$4,0))=30,DAY(ABF$4)=30),DAY(LOOKUP($F21,TenantNames,TenantStartDates))=DAY(ABF$4)),IF((LOOKUP($F21,TenantNames,TenantEndDates)-ABF$4)&lt;=31,LOOKUP($F21,TenantNames,TenantTotalRevenues)-SUM($JA21:ABE21),LOOKUP($F21,TenantNames,TenantMonthlyRents)),IF(AND((SUMIF($G$4:AHB$4,"&lt;"&amp;ABF$4,$G21:AHB21))&gt;SUMIFS(TransactionAmounts,TenantSources,$F21,'Filtered Data'!$C$2:$C23,"&lt;"&amp;ABF$4),ABF$4&lt;TODAY()),"Late","Occupied")),)))</f>
        <v/>
      </c>
      <c r="ABG21" s="33" t="str">
        <f>IF(ISBLANK($F21),,IF(TODAY()=ABG$4,"Today",IF(AND(LOOKUP($F21,TenantNames,TenantStartDates)&lt;=ABG$4,LOOKUP($F21,TenantNames,TenantEndDates)&gt;=ABG$4),IF(OR(AND(DAY(LOOKUP($F21,TenantNames,TenantStartDates))&gt;28,DAY(EOMONTH(ABG$4,0))=28,DAY(ABG$4)=28),AND(DAY(LOOKUP($F21,TenantNames,TenantStartDates))&gt;30,DAY(EOMONTH(ABG$4,0))=30,DAY(ABG$4)=30),DAY(LOOKUP($F21,TenantNames,TenantStartDates))=DAY(ABG$4)),IF((LOOKUP($F21,TenantNames,TenantEndDates)-ABG$4)&lt;=31,LOOKUP($F21,TenantNames,TenantTotalRevenues)-SUM($JA21:ABF21),LOOKUP($F21,TenantNames,TenantMonthlyRents)),IF(AND((SUMIF($G$4:AHB$4,"&lt;"&amp;ABG$4,$G21:AHB21))&gt;SUMIFS(TransactionAmounts,TenantSources,$F21,'Filtered Data'!$C$2:$C23,"&lt;"&amp;ABG$4),ABG$4&lt;TODAY()),"Late","Occupied")),)))</f>
        <v/>
      </c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</row>
    <row r="22" ht="28.5" customHeight="1">
      <c r="A22" s="31"/>
      <c r="B22" s="31"/>
      <c r="C22" s="27"/>
      <c r="D22" s="22"/>
      <c r="E22" s="22"/>
      <c r="F22" s="2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18"/>
      <c r="JA22" s="33"/>
      <c r="JB22" s="33"/>
      <c r="JC22" s="33"/>
      <c r="JD22" s="33"/>
      <c r="JE22" s="33"/>
      <c r="JF22" s="33"/>
      <c r="JG22" s="33"/>
      <c r="JH22" s="33"/>
      <c r="JI22" s="33"/>
      <c r="JJ22" s="33"/>
      <c r="JK22" s="33"/>
      <c r="JL22" s="33"/>
      <c r="JM22" s="33"/>
      <c r="JN22" s="33"/>
      <c r="JO22" s="33"/>
      <c r="JP22" s="33"/>
      <c r="JQ22" s="33"/>
      <c r="JR22" s="33"/>
      <c r="JS22" s="33"/>
      <c r="JT22" s="33"/>
      <c r="JU22" s="33"/>
      <c r="JV22" s="33"/>
      <c r="JW22" s="33"/>
      <c r="JX22" s="33"/>
      <c r="JY22" s="33"/>
      <c r="JZ22" s="33"/>
      <c r="KA22" s="33"/>
      <c r="KB22" s="33"/>
      <c r="KC22" s="33"/>
      <c r="KD22" s="33"/>
      <c r="KE22" s="33"/>
      <c r="KF22" s="33"/>
      <c r="KG22" s="33"/>
      <c r="KH22" s="33"/>
      <c r="KI22" s="33"/>
      <c r="KJ22" s="33"/>
      <c r="KK22" s="33"/>
      <c r="KL22" s="33"/>
      <c r="KM22" s="33"/>
      <c r="KN22" s="33"/>
      <c r="KO22" s="33"/>
      <c r="KP22" s="33"/>
      <c r="KQ22" s="33"/>
      <c r="KR22" s="33"/>
      <c r="KS22" s="33"/>
      <c r="KT22" s="33"/>
      <c r="KU22" s="33"/>
      <c r="KV22" s="33"/>
      <c r="KW22" s="33"/>
      <c r="KX22" s="33"/>
      <c r="KY22" s="33"/>
      <c r="KZ22" s="33"/>
      <c r="LA22" s="33"/>
      <c r="LB22" s="33"/>
      <c r="LC22" s="33"/>
      <c r="LD22" s="33"/>
      <c r="LE22" s="33"/>
      <c r="LF22" s="33"/>
      <c r="LG22" s="33"/>
      <c r="LH22" s="33"/>
      <c r="LI22" s="33"/>
      <c r="LJ22" s="33"/>
      <c r="LK22" s="33"/>
      <c r="LL22" s="33"/>
      <c r="LM22" s="33"/>
      <c r="LN22" s="33"/>
      <c r="LO22" s="33"/>
      <c r="LP22" s="33"/>
      <c r="LQ22" s="33"/>
      <c r="LR22" s="33"/>
      <c r="LS22" s="33"/>
      <c r="LT22" s="33"/>
      <c r="LU22" s="33"/>
      <c r="LV22" s="33"/>
      <c r="LW22" s="33"/>
      <c r="LX22" s="33"/>
      <c r="LY22" s="33"/>
      <c r="LZ22" s="33"/>
      <c r="MA22" s="33"/>
      <c r="MB22" s="33"/>
      <c r="MC22" s="33"/>
      <c r="MD22" s="33"/>
      <c r="ME22" s="33"/>
      <c r="MF22" s="33"/>
      <c r="MG22" s="33"/>
      <c r="MH22" s="33"/>
      <c r="MI22" s="33"/>
      <c r="MJ22" s="33"/>
      <c r="MK22" s="33"/>
      <c r="ML22" s="33"/>
      <c r="MM22" s="33"/>
      <c r="MN22" s="33"/>
      <c r="MO22" s="33"/>
      <c r="MP22" s="33"/>
      <c r="MQ22" s="33"/>
      <c r="MR22" s="33"/>
      <c r="MS22" s="33"/>
      <c r="MT22" s="33"/>
      <c r="MU22" s="33"/>
      <c r="MV22" s="33"/>
      <c r="MW22" s="33"/>
      <c r="MX22" s="33"/>
      <c r="MY22" s="33"/>
      <c r="MZ22" s="33"/>
      <c r="NA22" s="33"/>
      <c r="NB22" s="33"/>
      <c r="NC22" s="33"/>
      <c r="ND22" s="33"/>
      <c r="NE22" s="33"/>
      <c r="NF22" s="33"/>
      <c r="NG22" s="33"/>
      <c r="NH22" s="33"/>
      <c r="NI22" s="33"/>
      <c r="NJ22" s="33"/>
      <c r="NK22" s="33"/>
      <c r="NL22" s="33"/>
      <c r="NM22" s="33"/>
      <c r="NN22" s="33"/>
      <c r="NO22" s="33"/>
      <c r="NP22" s="33"/>
      <c r="NQ22" s="33"/>
      <c r="NR22" s="33"/>
      <c r="NS22" s="33"/>
      <c r="NT22" s="33"/>
      <c r="NU22" s="33"/>
      <c r="NV22" s="33"/>
      <c r="NW22" s="33"/>
      <c r="NX22" s="33"/>
      <c r="NY22" s="33"/>
      <c r="NZ22" s="33"/>
      <c r="OA22" s="33"/>
      <c r="OB22" s="33"/>
      <c r="OC22" s="33"/>
      <c r="OD22" s="33"/>
      <c r="OE22" s="33"/>
      <c r="OF22" s="33"/>
      <c r="OG22" s="33"/>
      <c r="OH22" s="33"/>
      <c r="OI22" s="33"/>
      <c r="OJ22" s="33"/>
      <c r="OK22" s="33"/>
      <c r="OL22" s="33"/>
      <c r="OM22" s="33"/>
      <c r="ON22" s="33"/>
      <c r="OO22" s="33"/>
      <c r="OP22" s="33"/>
      <c r="OQ22" s="33"/>
      <c r="OR22" s="33"/>
      <c r="OS22" s="33"/>
      <c r="OT22" s="33"/>
      <c r="OU22" s="33"/>
      <c r="OV22" s="33"/>
      <c r="OW22" s="33"/>
      <c r="OX22" s="33"/>
      <c r="OY22" s="33"/>
      <c r="OZ22" s="33"/>
      <c r="PA22" s="33"/>
      <c r="PB22" s="33"/>
      <c r="PC22" s="33"/>
      <c r="PD22" s="33"/>
      <c r="PE22" s="33"/>
      <c r="PF22" s="33"/>
      <c r="PG22" s="33"/>
      <c r="PH22" s="33"/>
      <c r="PI22" s="33"/>
      <c r="PJ22" s="33"/>
      <c r="PK22" s="33"/>
      <c r="PL22" s="33"/>
      <c r="PM22" s="33"/>
      <c r="PN22" s="33"/>
      <c r="PO22" s="33"/>
      <c r="PP22" s="33"/>
      <c r="PQ22" s="33"/>
      <c r="PR22" s="33"/>
      <c r="PS22" s="33"/>
      <c r="PT22" s="33"/>
      <c r="PU22" s="33"/>
      <c r="PV22" s="33"/>
      <c r="PW22" s="33"/>
      <c r="PX22" s="33"/>
      <c r="PY22" s="33"/>
      <c r="PZ22" s="33"/>
      <c r="QA22" s="33"/>
      <c r="QB22" s="33"/>
      <c r="QC22" s="33"/>
      <c r="QD22" s="33"/>
      <c r="QE22" s="33"/>
      <c r="QF22" s="33"/>
      <c r="QG22" s="33"/>
      <c r="QH22" s="33"/>
      <c r="QI22" s="33"/>
      <c r="QJ22" s="33"/>
      <c r="QK22" s="33"/>
      <c r="QL22" s="33"/>
      <c r="QM22" s="33"/>
      <c r="QN22" s="33"/>
      <c r="QO22" s="33"/>
      <c r="QP22" s="33"/>
      <c r="QQ22" s="33"/>
      <c r="QR22" s="33"/>
      <c r="QS22" s="33"/>
      <c r="QT22" s="33"/>
      <c r="QU22" s="33"/>
      <c r="QV22" s="33"/>
      <c r="QW22" s="33"/>
      <c r="QX22" s="33"/>
      <c r="QY22" s="33"/>
      <c r="QZ22" s="33"/>
      <c r="RA22" s="33"/>
      <c r="RB22" s="33"/>
      <c r="RC22" s="33"/>
      <c r="RD22" s="33"/>
      <c r="RE22" s="33"/>
      <c r="RF22" s="33"/>
      <c r="RG22" s="33"/>
      <c r="RH22" s="33"/>
      <c r="RI22" s="33"/>
      <c r="RJ22" s="33"/>
      <c r="RK22" s="33"/>
      <c r="RL22" s="33"/>
      <c r="RM22" s="33"/>
      <c r="RN22" s="33"/>
      <c r="RO22" s="33"/>
      <c r="RP22" s="33"/>
      <c r="RQ22" s="33"/>
      <c r="RR22" s="33"/>
      <c r="RS22" s="33"/>
      <c r="RT22" s="33"/>
      <c r="RU22" s="33"/>
      <c r="RV22" s="33"/>
      <c r="RW22" s="33"/>
      <c r="RX22" s="33"/>
      <c r="RY22" s="33"/>
      <c r="RZ22" s="33"/>
      <c r="SA22" s="33"/>
      <c r="SB22" s="33"/>
      <c r="SC22" s="33"/>
      <c r="SD22" s="33"/>
      <c r="SE22" s="33"/>
      <c r="SF22" s="33"/>
      <c r="SG22" s="33"/>
      <c r="SH22" s="33"/>
      <c r="SI22" s="33"/>
      <c r="SJ22" s="33"/>
      <c r="SK22" s="33"/>
      <c r="SL22" s="33"/>
      <c r="SM22" s="33"/>
      <c r="SN22" s="33"/>
      <c r="SO22" s="33"/>
      <c r="SP22" s="33"/>
      <c r="SQ22" s="33"/>
      <c r="SR22" s="33"/>
      <c r="SS22" s="33"/>
      <c r="ST22" s="33"/>
      <c r="SU22" s="33"/>
      <c r="SV22" s="33"/>
      <c r="SW22" s="33"/>
      <c r="SX22" s="33"/>
      <c r="SY22" s="33"/>
      <c r="SZ22" s="33"/>
      <c r="TA22" s="33"/>
      <c r="TB22" s="33"/>
      <c r="TC22" s="33"/>
      <c r="TD22" s="33"/>
      <c r="TE22" s="33"/>
      <c r="TF22" s="33"/>
      <c r="TG22" s="33"/>
      <c r="TH22" s="33"/>
      <c r="TI22" s="33"/>
      <c r="TJ22" s="33"/>
      <c r="TK22" s="33"/>
      <c r="TL22" s="33"/>
      <c r="TM22" s="33"/>
      <c r="TN22" s="33"/>
      <c r="TO22" s="33"/>
      <c r="TP22" s="33"/>
      <c r="TQ22" s="33"/>
      <c r="TR22" s="33"/>
      <c r="TS22" s="33"/>
      <c r="TT22" s="33"/>
      <c r="TU22" s="33"/>
      <c r="TV22" s="33"/>
      <c r="TW22" s="33"/>
      <c r="TX22" s="33"/>
      <c r="TY22" s="33"/>
      <c r="TZ22" s="33"/>
      <c r="UA22" s="33"/>
      <c r="UB22" s="33"/>
      <c r="UC22" s="33"/>
      <c r="UD22" s="33"/>
      <c r="UE22" s="33"/>
      <c r="UF22" s="33"/>
      <c r="UG22" s="33"/>
      <c r="UH22" s="33"/>
      <c r="UI22" s="33"/>
      <c r="UJ22" s="33"/>
      <c r="UK22" s="33"/>
      <c r="UL22" s="33"/>
      <c r="UM22" s="33"/>
      <c r="UN22" s="33"/>
      <c r="UO22" s="33"/>
      <c r="UP22" s="33"/>
      <c r="UQ22" s="33"/>
      <c r="UR22" s="33"/>
      <c r="US22" s="33"/>
      <c r="UT22" s="33"/>
      <c r="UU22" s="33"/>
      <c r="UV22" s="33"/>
      <c r="UW22" s="33"/>
      <c r="UX22" s="33"/>
      <c r="UY22" s="33"/>
      <c r="UZ22" s="33"/>
      <c r="VA22" s="33"/>
      <c r="VB22" s="33"/>
      <c r="VC22" s="33"/>
      <c r="VD22" s="33"/>
      <c r="VE22" s="33"/>
      <c r="VF22" s="33"/>
      <c r="VG22" s="33"/>
      <c r="VH22" s="33"/>
      <c r="VI22" s="33"/>
      <c r="VJ22" s="33"/>
      <c r="VK22" s="33"/>
      <c r="VL22" s="33"/>
      <c r="VM22" s="33"/>
      <c r="VN22" s="33"/>
      <c r="VO22" s="33"/>
      <c r="VP22" s="33"/>
      <c r="VQ22" s="33"/>
      <c r="VR22" s="33"/>
      <c r="VS22" s="33"/>
      <c r="VT22" s="33"/>
      <c r="VU22" s="33"/>
      <c r="VV22" s="33"/>
      <c r="VW22" s="33"/>
      <c r="VX22" s="33"/>
      <c r="VY22" s="33"/>
      <c r="VZ22" s="33"/>
      <c r="WA22" s="33"/>
      <c r="WB22" s="33"/>
      <c r="WC22" s="33"/>
      <c r="WD22" s="33"/>
      <c r="WE22" s="33"/>
      <c r="WF22" s="33"/>
      <c r="WG22" s="33"/>
      <c r="WH22" s="33"/>
      <c r="WI22" s="33"/>
      <c r="WJ22" s="33"/>
      <c r="WK22" s="33"/>
      <c r="WL22" s="33"/>
      <c r="WM22" s="33"/>
      <c r="WN22" s="33"/>
      <c r="WO22" s="33"/>
      <c r="WP22" s="33"/>
      <c r="WQ22" s="33"/>
      <c r="WR22" s="33"/>
      <c r="WS22" s="33"/>
      <c r="WT22" s="33"/>
      <c r="WU22" s="33"/>
      <c r="WV22" s="33"/>
      <c r="WW22" s="33"/>
      <c r="WX22" s="33"/>
      <c r="WY22" s="33"/>
      <c r="WZ22" s="33"/>
      <c r="XA22" s="33"/>
      <c r="XB22" s="33"/>
      <c r="XC22" s="33"/>
      <c r="XD22" s="33"/>
      <c r="XE22" s="33"/>
      <c r="XF22" s="33"/>
      <c r="XG22" s="33"/>
      <c r="XH22" s="33"/>
      <c r="XI22" s="33"/>
      <c r="XJ22" s="33"/>
      <c r="XK22" s="33"/>
      <c r="XL22" s="33"/>
      <c r="XM22" s="33"/>
      <c r="XN22" s="33"/>
      <c r="XO22" s="33"/>
      <c r="XP22" s="33"/>
      <c r="XQ22" s="33"/>
      <c r="XR22" s="33"/>
      <c r="XS22" s="33"/>
      <c r="XT22" s="33"/>
      <c r="XU22" s="33"/>
      <c r="XV22" s="33"/>
      <c r="XW22" s="33"/>
      <c r="XX22" s="33"/>
      <c r="XY22" s="33"/>
      <c r="XZ22" s="33"/>
      <c r="YA22" s="33"/>
      <c r="YB22" s="33"/>
      <c r="YC22" s="33"/>
      <c r="YD22" s="33"/>
      <c r="YE22" s="33"/>
      <c r="YF22" s="33"/>
      <c r="YG22" s="33"/>
      <c r="YH22" s="33"/>
      <c r="YI22" s="33"/>
      <c r="YJ22" s="33"/>
      <c r="YK22" s="33"/>
      <c r="YL22" s="33"/>
      <c r="YM22" s="33"/>
      <c r="YN22" s="33"/>
      <c r="YO22" s="33"/>
      <c r="YP22" s="33"/>
      <c r="YQ22" s="33"/>
      <c r="YR22" s="33"/>
      <c r="YS22" s="33"/>
      <c r="YT22" s="33"/>
      <c r="YU22" s="33"/>
      <c r="YV22" s="33"/>
      <c r="YW22" s="33"/>
      <c r="YX22" s="33"/>
      <c r="YY22" s="33"/>
      <c r="YZ22" s="33"/>
      <c r="ZA22" s="33"/>
      <c r="ZB22" s="33"/>
      <c r="ZC22" s="33"/>
      <c r="ZD22" s="33"/>
      <c r="ZE22" s="33"/>
      <c r="ZF22" s="33"/>
      <c r="ZG22" s="33"/>
      <c r="ZH22" s="33"/>
      <c r="ZI22" s="33"/>
      <c r="ZJ22" s="33"/>
      <c r="ZK22" s="33"/>
      <c r="ZL22" s="33"/>
      <c r="ZM22" s="33"/>
      <c r="ZN22" s="33"/>
      <c r="ZO22" s="33"/>
      <c r="ZP22" s="33"/>
      <c r="ZQ22" s="33"/>
      <c r="ZR22" s="33"/>
      <c r="ZS22" s="33"/>
      <c r="ZT22" s="33"/>
      <c r="ZU22" s="33"/>
      <c r="ZV22" s="33"/>
      <c r="ZW22" s="33"/>
      <c r="ZX22" s="33"/>
      <c r="ZY22" s="33"/>
      <c r="ZZ22" s="33"/>
      <c r="AAA22" s="33"/>
      <c r="AAB22" s="33"/>
      <c r="AAC22" s="33"/>
      <c r="AAD22" s="33"/>
      <c r="AAE22" s="33"/>
      <c r="AAF22" s="33"/>
      <c r="AAG22" s="33"/>
      <c r="AAH22" s="33"/>
      <c r="AAI22" s="33"/>
      <c r="AAJ22" s="33"/>
      <c r="AAK22" s="33"/>
      <c r="AAL22" s="33"/>
      <c r="AAM22" s="33"/>
      <c r="AAN22" s="33"/>
      <c r="AAO22" s="33"/>
      <c r="AAP22" s="33"/>
      <c r="AAQ22" s="33"/>
      <c r="AAR22" s="33"/>
      <c r="AAS22" s="33"/>
      <c r="AAT22" s="33"/>
      <c r="AAU22" s="33"/>
      <c r="AAV22" s="33"/>
      <c r="AAW22" s="33"/>
      <c r="AAX22" s="33"/>
      <c r="AAY22" s="33"/>
      <c r="AAZ22" s="33"/>
      <c r="ABA22" s="33"/>
      <c r="ABB22" s="33"/>
      <c r="ABC22" s="33"/>
      <c r="ABD22" s="33"/>
      <c r="ABE22" s="33"/>
      <c r="ABF22" s="33"/>
      <c r="ABG22" s="33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</row>
    <row r="23" ht="28.5" customHeight="1">
      <c r="A23" s="31"/>
      <c r="B23" s="31"/>
      <c r="C23" s="27"/>
      <c r="D23" s="22"/>
      <c r="E23" s="22"/>
      <c r="F23" s="2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18"/>
      <c r="JA23" s="33"/>
      <c r="JB23" s="33"/>
      <c r="JC23" s="33"/>
      <c r="JD23" s="33"/>
      <c r="JE23" s="33"/>
      <c r="JF23" s="33"/>
      <c r="JG23" s="33"/>
      <c r="JH23" s="33"/>
      <c r="JI23" s="33"/>
      <c r="JJ23" s="33"/>
      <c r="JK23" s="33"/>
      <c r="JL23" s="33"/>
      <c r="JM23" s="33"/>
      <c r="JN23" s="33"/>
      <c r="JO23" s="33"/>
      <c r="JP23" s="33"/>
      <c r="JQ23" s="33"/>
      <c r="JR23" s="33"/>
      <c r="JS23" s="33"/>
      <c r="JT23" s="33"/>
      <c r="JU23" s="33"/>
      <c r="JV23" s="33"/>
      <c r="JW23" s="33"/>
      <c r="JX23" s="33"/>
      <c r="JY23" s="33"/>
      <c r="JZ23" s="33"/>
      <c r="KA23" s="33"/>
      <c r="KB23" s="33"/>
      <c r="KC23" s="33"/>
      <c r="KD23" s="33"/>
      <c r="KE23" s="33"/>
      <c r="KF23" s="33"/>
      <c r="KG23" s="33"/>
      <c r="KH23" s="33"/>
      <c r="KI23" s="33"/>
      <c r="KJ23" s="33"/>
      <c r="KK23" s="33"/>
      <c r="KL23" s="33"/>
      <c r="KM23" s="33"/>
      <c r="KN23" s="33"/>
      <c r="KO23" s="33"/>
      <c r="KP23" s="33"/>
      <c r="KQ23" s="33"/>
      <c r="KR23" s="33"/>
      <c r="KS23" s="33"/>
      <c r="KT23" s="33"/>
      <c r="KU23" s="33"/>
      <c r="KV23" s="33"/>
      <c r="KW23" s="33"/>
      <c r="KX23" s="33"/>
      <c r="KY23" s="33"/>
      <c r="KZ23" s="33"/>
      <c r="LA23" s="33"/>
      <c r="LB23" s="33"/>
      <c r="LC23" s="33"/>
      <c r="LD23" s="33"/>
      <c r="LE23" s="33"/>
      <c r="LF23" s="33"/>
      <c r="LG23" s="33"/>
      <c r="LH23" s="33"/>
      <c r="LI23" s="33"/>
      <c r="LJ23" s="33"/>
      <c r="LK23" s="33"/>
      <c r="LL23" s="33"/>
      <c r="LM23" s="33"/>
      <c r="LN23" s="33"/>
      <c r="LO23" s="33"/>
      <c r="LP23" s="33"/>
      <c r="LQ23" s="33"/>
      <c r="LR23" s="33"/>
      <c r="LS23" s="33"/>
      <c r="LT23" s="33"/>
      <c r="LU23" s="33"/>
      <c r="LV23" s="33"/>
      <c r="LW23" s="33"/>
      <c r="LX23" s="33"/>
      <c r="LY23" s="33"/>
      <c r="LZ23" s="33"/>
      <c r="MA23" s="33"/>
      <c r="MB23" s="33"/>
      <c r="MC23" s="33"/>
      <c r="MD23" s="33"/>
      <c r="ME23" s="33"/>
      <c r="MF23" s="33"/>
      <c r="MG23" s="33"/>
      <c r="MH23" s="33"/>
      <c r="MI23" s="33"/>
      <c r="MJ23" s="33"/>
      <c r="MK23" s="33"/>
      <c r="ML23" s="33"/>
      <c r="MM23" s="33"/>
      <c r="MN23" s="33"/>
      <c r="MO23" s="33"/>
      <c r="MP23" s="33"/>
      <c r="MQ23" s="33"/>
      <c r="MR23" s="33"/>
      <c r="MS23" s="33"/>
      <c r="MT23" s="33"/>
      <c r="MU23" s="33"/>
      <c r="MV23" s="33"/>
      <c r="MW23" s="33"/>
      <c r="MX23" s="33"/>
      <c r="MY23" s="33"/>
      <c r="MZ23" s="33"/>
      <c r="NA23" s="33"/>
      <c r="NB23" s="33"/>
      <c r="NC23" s="33"/>
      <c r="ND23" s="33"/>
      <c r="NE23" s="33"/>
      <c r="NF23" s="33"/>
      <c r="NG23" s="33"/>
      <c r="NH23" s="33"/>
      <c r="NI23" s="33"/>
      <c r="NJ23" s="33"/>
      <c r="NK23" s="33"/>
      <c r="NL23" s="33"/>
      <c r="NM23" s="33"/>
      <c r="NN23" s="33"/>
      <c r="NO23" s="33"/>
      <c r="NP23" s="33"/>
      <c r="NQ23" s="33"/>
      <c r="NR23" s="33"/>
      <c r="NS23" s="33"/>
      <c r="NT23" s="33"/>
      <c r="NU23" s="33"/>
      <c r="NV23" s="33"/>
      <c r="NW23" s="33"/>
      <c r="NX23" s="33"/>
      <c r="NY23" s="33"/>
      <c r="NZ23" s="33"/>
      <c r="OA23" s="33"/>
      <c r="OB23" s="33"/>
      <c r="OC23" s="33"/>
      <c r="OD23" s="33"/>
      <c r="OE23" s="33"/>
      <c r="OF23" s="33"/>
      <c r="OG23" s="33"/>
      <c r="OH23" s="33"/>
      <c r="OI23" s="33"/>
      <c r="OJ23" s="33"/>
      <c r="OK23" s="33"/>
      <c r="OL23" s="33"/>
      <c r="OM23" s="33"/>
      <c r="ON23" s="33"/>
      <c r="OO23" s="33"/>
      <c r="OP23" s="33"/>
      <c r="OQ23" s="33"/>
      <c r="OR23" s="33"/>
      <c r="OS23" s="33"/>
      <c r="OT23" s="33"/>
      <c r="OU23" s="33"/>
      <c r="OV23" s="33"/>
      <c r="OW23" s="33"/>
      <c r="OX23" s="33"/>
      <c r="OY23" s="33"/>
      <c r="OZ23" s="33"/>
      <c r="PA23" s="33"/>
      <c r="PB23" s="33"/>
      <c r="PC23" s="33"/>
      <c r="PD23" s="33"/>
      <c r="PE23" s="33"/>
      <c r="PF23" s="33"/>
      <c r="PG23" s="33"/>
      <c r="PH23" s="33"/>
      <c r="PI23" s="33"/>
      <c r="PJ23" s="33"/>
      <c r="PK23" s="33"/>
      <c r="PL23" s="33"/>
      <c r="PM23" s="33"/>
      <c r="PN23" s="33"/>
      <c r="PO23" s="33"/>
      <c r="PP23" s="33"/>
      <c r="PQ23" s="33"/>
      <c r="PR23" s="33"/>
      <c r="PS23" s="33"/>
      <c r="PT23" s="33"/>
      <c r="PU23" s="33"/>
      <c r="PV23" s="33"/>
      <c r="PW23" s="33"/>
      <c r="PX23" s="33"/>
      <c r="PY23" s="33"/>
      <c r="PZ23" s="33"/>
      <c r="QA23" s="33"/>
      <c r="QB23" s="33"/>
      <c r="QC23" s="33"/>
      <c r="QD23" s="33"/>
      <c r="QE23" s="33"/>
      <c r="QF23" s="33"/>
      <c r="QG23" s="33"/>
      <c r="QH23" s="33"/>
      <c r="QI23" s="33"/>
      <c r="QJ23" s="33"/>
      <c r="QK23" s="33"/>
      <c r="QL23" s="33"/>
      <c r="QM23" s="33"/>
      <c r="QN23" s="33"/>
      <c r="QO23" s="33"/>
      <c r="QP23" s="33"/>
      <c r="QQ23" s="33"/>
      <c r="QR23" s="33"/>
      <c r="QS23" s="33"/>
      <c r="QT23" s="33"/>
      <c r="QU23" s="33"/>
      <c r="QV23" s="33"/>
      <c r="QW23" s="33"/>
      <c r="QX23" s="33"/>
      <c r="QY23" s="33"/>
      <c r="QZ23" s="33"/>
      <c r="RA23" s="33"/>
      <c r="RB23" s="33"/>
      <c r="RC23" s="33"/>
      <c r="RD23" s="33"/>
      <c r="RE23" s="33"/>
      <c r="RF23" s="33"/>
      <c r="RG23" s="33"/>
      <c r="RH23" s="33"/>
      <c r="RI23" s="33"/>
      <c r="RJ23" s="33"/>
      <c r="RK23" s="33"/>
      <c r="RL23" s="33"/>
      <c r="RM23" s="33"/>
      <c r="RN23" s="33"/>
      <c r="RO23" s="33"/>
      <c r="RP23" s="33"/>
      <c r="RQ23" s="33"/>
      <c r="RR23" s="33"/>
      <c r="RS23" s="33"/>
      <c r="RT23" s="33"/>
      <c r="RU23" s="33"/>
      <c r="RV23" s="33"/>
      <c r="RW23" s="33"/>
      <c r="RX23" s="33"/>
      <c r="RY23" s="33"/>
      <c r="RZ23" s="33"/>
      <c r="SA23" s="33"/>
      <c r="SB23" s="33"/>
      <c r="SC23" s="33"/>
      <c r="SD23" s="33"/>
      <c r="SE23" s="33"/>
      <c r="SF23" s="33"/>
      <c r="SG23" s="33"/>
      <c r="SH23" s="33"/>
      <c r="SI23" s="33"/>
      <c r="SJ23" s="33"/>
      <c r="SK23" s="33"/>
      <c r="SL23" s="33"/>
      <c r="SM23" s="33"/>
      <c r="SN23" s="33"/>
      <c r="SO23" s="33"/>
      <c r="SP23" s="33"/>
      <c r="SQ23" s="33"/>
      <c r="SR23" s="33"/>
      <c r="SS23" s="33"/>
      <c r="ST23" s="33"/>
      <c r="SU23" s="33"/>
      <c r="SV23" s="33"/>
      <c r="SW23" s="33"/>
      <c r="SX23" s="33"/>
      <c r="SY23" s="33"/>
      <c r="SZ23" s="33"/>
      <c r="TA23" s="33"/>
      <c r="TB23" s="33"/>
      <c r="TC23" s="33"/>
      <c r="TD23" s="33"/>
      <c r="TE23" s="33"/>
      <c r="TF23" s="33"/>
      <c r="TG23" s="33"/>
      <c r="TH23" s="33"/>
      <c r="TI23" s="33"/>
      <c r="TJ23" s="33"/>
      <c r="TK23" s="33"/>
      <c r="TL23" s="33"/>
      <c r="TM23" s="33"/>
      <c r="TN23" s="33"/>
      <c r="TO23" s="33"/>
      <c r="TP23" s="33"/>
      <c r="TQ23" s="33"/>
      <c r="TR23" s="33"/>
      <c r="TS23" s="33"/>
      <c r="TT23" s="33"/>
      <c r="TU23" s="33"/>
      <c r="TV23" s="33"/>
      <c r="TW23" s="33"/>
      <c r="TX23" s="33"/>
      <c r="TY23" s="33"/>
      <c r="TZ23" s="33"/>
      <c r="UA23" s="33"/>
      <c r="UB23" s="33"/>
      <c r="UC23" s="33"/>
      <c r="UD23" s="33"/>
      <c r="UE23" s="33"/>
      <c r="UF23" s="33"/>
      <c r="UG23" s="33"/>
      <c r="UH23" s="33"/>
      <c r="UI23" s="33"/>
      <c r="UJ23" s="33"/>
      <c r="UK23" s="33"/>
      <c r="UL23" s="33"/>
      <c r="UM23" s="33"/>
      <c r="UN23" s="33"/>
      <c r="UO23" s="33"/>
      <c r="UP23" s="33"/>
      <c r="UQ23" s="33"/>
      <c r="UR23" s="33"/>
      <c r="US23" s="33"/>
      <c r="UT23" s="33"/>
      <c r="UU23" s="33"/>
      <c r="UV23" s="33"/>
      <c r="UW23" s="33"/>
      <c r="UX23" s="33"/>
      <c r="UY23" s="33"/>
      <c r="UZ23" s="33"/>
      <c r="VA23" s="33"/>
      <c r="VB23" s="33"/>
      <c r="VC23" s="33"/>
      <c r="VD23" s="33"/>
      <c r="VE23" s="33"/>
      <c r="VF23" s="33"/>
      <c r="VG23" s="33"/>
      <c r="VH23" s="33"/>
      <c r="VI23" s="33"/>
      <c r="VJ23" s="33"/>
      <c r="VK23" s="33"/>
      <c r="VL23" s="33"/>
      <c r="VM23" s="33"/>
      <c r="VN23" s="33"/>
      <c r="VO23" s="33"/>
      <c r="VP23" s="33"/>
      <c r="VQ23" s="33"/>
      <c r="VR23" s="33"/>
      <c r="VS23" s="33"/>
      <c r="VT23" s="33"/>
      <c r="VU23" s="33"/>
      <c r="VV23" s="33"/>
      <c r="VW23" s="33"/>
      <c r="VX23" s="33"/>
      <c r="VY23" s="33"/>
      <c r="VZ23" s="33"/>
      <c r="WA23" s="33"/>
      <c r="WB23" s="33"/>
      <c r="WC23" s="33"/>
      <c r="WD23" s="33"/>
      <c r="WE23" s="33"/>
      <c r="WF23" s="33"/>
      <c r="WG23" s="33"/>
      <c r="WH23" s="33"/>
      <c r="WI23" s="33"/>
      <c r="WJ23" s="33"/>
      <c r="WK23" s="33"/>
      <c r="WL23" s="33"/>
      <c r="WM23" s="33"/>
      <c r="WN23" s="33"/>
      <c r="WO23" s="33"/>
      <c r="WP23" s="33"/>
      <c r="WQ23" s="33"/>
      <c r="WR23" s="33"/>
      <c r="WS23" s="33"/>
      <c r="WT23" s="33"/>
      <c r="WU23" s="33"/>
      <c r="WV23" s="33"/>
      <c r="WW23" s="33"/>
      <c r="WX23" s="33"/>
      <c r="WY23" s="33"/>
      <c r="WZ23" s="33"/>
      <c r="XA23" s="33"/>
      <c r="XB23" s="33"/>
      <c r="XC23" s="33"/>
      <c r="XD23" s="33"/>
      <c r="XE23" s="33"/>
      <c r="XF23" s="33"/>
      <c r="XG23" s="33"/>
      <c r="XH23" s="33"/>
      <c r="XI23" s="33"/>
      <c r="XJ23" s="33"/>
      <c r="XK23" s="33"/>
      <c r="XL23" s="33"/>
      <c r="XM23" s="33"/>
      <c r="XN23" s="33"/>
      <c r="XO23" s="33"/>
      <c r="XP23" s="33"/>
      <c r="XQ23" s="33"/>
      <c r="XR23" s="33"/>
      <c r="XS23" s="33"/>
      <c r="XT23" s="33"/>
      <c r="XU23" s="33"/>
      <c r="XV23" s="33"/>
      <c r="XW23" s="33"/>
      <c r="XX23" s="33"/>
      <c r="XY23" s="33"/>
      <c r="XZ23" s="33"/>
      <c r="YA23" s="33"/>
      <c r="YB23" s="33"/>
      <c r="YC23" s="33"/>
      <c r="YD23" s="33"/>
      <c r="YE23" s="33"/>
      <c r="YF23" s="33"/>
      <c r="YG23" s="33"/>
      <c r="YH23" s="33"/>
      <c r="YI23" s="33"/>
      <c r="YJ23" s="33"/>
      <c r="YK23" s="33"/>
      <c r="YL23" s="33"/>
      <c r="YM23" s="33"/>
      <c r="YN23" s="33"/>
      <c r="YO23" s="33"/>
      <c r="YP23" s="33"/>
      <c r="YQ23" s="33"/>
      <c r="YR23" s="33"/>
      <c r="YS23" s="33"/>
      <c r="YT23" s="33"/>
      <c r="YU23" s="33"/>
      <c r="YV23" s="33"/>
      <c r="YW23" s="33"/>
      <c r="YX23" s="33"/>
      <c r="YY23" s="33"/>
      <c r="YZ23" s="33"/>
      <c r="ZA23" s="33"/>
      <c r="ZB23" s="33"/>
      <c r="ZC23" s="33"/>
      <c r="ZD23" s="33"/>
      <c r="ZE23" s="33"/>
      <c r="ZF23" s="33"/>
      <c r="ZG23" s="33"/>
      <c r="ZH23" s="33"/>
      <c r="ZI23" s="33"/>
      <c r="ZJ23" s="33"/>
      <c r="ZK23" s="33"/>
      <c r="ZL23" s="33"/>
      <c r="ZM23" s="33"/>
      <c r="ZN23" s="33"/>
      <c r="ZO23" s="33"/>
      <c r="ZP23" s="33"/>
      <c r="ZQ23" s="33"/>
      <c r="ZR23" s="33"/>
      <c r="ZS23" s="33"/>
      <c r="ZT23" s="33"/>
      <c r="ZU23" s="33"/>
      <c r="ZV23" s="33"/>
      <c r="ZW23" s="33"/>
      <c r="ZX23" s="33"/>
      <c r="ZY23" s="33"/>
      <c r="ZZ23" s="33"/>
      <c r="AAA23" s="33"/>
      <c r="AAB23" s="33"/>
      <c r="AAC23" s="33"/>
      <c r="AAD23" s="33"/>
      <c r="AAE23" s="33"/>
      <c r="AAF23" s="33"/>
      <c r="AAG23" s="33"/>
      <c r="AAH23" s="33"/>
      <c r="AAI23" s="33"/>
      <c r="AAJ23" s="33"/>
      <c r="AAK23" s="33"/>
      <c r="AAL23" s="33"/>
      <c r="AAM23" s="33"/>
      <c r="AAN23" s="33"/>
      <c r="AAO23" s="33"/>
      <c r="AAP23" s="33"/>
      <c r="AAQ23" s="33"/>
      <c r="AAR23" s="33"/>
      <c r="AAS23" s="33"/>
      <c r="AAT23" s="33"/>
      <c r="AAU23" s="33"/>
      <c r="AAV23" s="33"/>
      <c r="AAW23" s="33"/>
      <c r="AAX23" s="33"/>
      <c r="AAY23" s="33"/>
      <c r="AAZ23" s="33"/>
      <c r="ABA23" s="33"/>
      <c r="ABB23" s="33"/>
      <c r="ABC23" s="33"/>
      <c r="ABD23" s="33"/>
      <c r="ABE23" s="33"/>
      <c r="ABF23" s="33"/>
      <c r="ABG23" s="33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</row>
  </sheetData>
  <mergeCells count="106">
    <mergeCell ref="AP3:AV3"/>
    <mergeCell ref="AW3:BC3"/>
    <mergeCell ref="BD3:BJ3"/>
    <mergeCell ref="BK3:BQ3"/>
    <mergeCell ref="BR3:BX3"/>
    <mergeCell ref="BY3:CE3"/>
    <mergeCell ref="CF3:CL3"/>
    <mergeCell ref="CM3:CS3"/>
    <mergeCell ref="CT3:CZ3"/>
    <mergeCell ref="DA3:DG3"/>
    <mergeCell ref="DH3:DN3"/>
    <mergeCell ref="DO3:DU3"/>
    <mergeCell ref="DV3:EB3"/>
    <mergeCell ref="EC3:EI3"/>
    <mergeCell ref="EJ3:EP3"/>
    <mergeCell ref="EQ3:EW3"/>
    <mergeCell ref="EX3:FD3"/>
    <mergeCell ref="FE3:FK3"/>
    <mergeCell ref="FL3:FR3"/>
    <mergeCell ref="FS3:FY3"/>
    <mergeCell ref="FZ3:GF3"/>
    <mergeCell ref="GG3:GM3"/>
    <mergeCell ref="GN3:GT3"/>
    <mergeCell ref="GU3:HA3"/>
    <mergeCell ref="HB3:HH3"/>
    <mergeCell ref="HI3:HO3"/>
    <mergeCell ref="HP3:HV3"/>
    <mergeCell ref="HW3:IC3"/>
    <mergeCell ref="ID3:IJ3"/>
    <mergeCell ref="IK3:IQ3"/>
    <mergeCell ref="IR3:IX3"/>
    <mergeCell ref="IY3:JE3"/>
    <mergeCell ref="JF3:JL3"/>
    <mergeCell ref="JM3:JS3"/>
    <mergeCell ref="JT3:JZ3"/>
    <mergeCell ref="KA3:KG3"/>
    <mergeCell ref="KH3:KN3"/>
    <mergeCell ref="KO3:KU3"/>
    <mergeCell ref="KV3:LB3"/>
    <mergeCell ref="LC3:LI3"/>
    <mergeCell ref="LJ3:LP3"/>
    <mergeCell ref="LQ3:LW3"/>
    <mergeCell ref="LX3:MD3"/>
    <mergeCell ref="ME3:MK3"/>
    <mergeCell ref="ML3:MR3"/>
    <mergeCell ref="MS3:MY3"/>
    <mergeCell ref="NO3:NU3"/>
    <mergeCell ref="NV3:OB3"/>
    <mergeCell ref="OC3:OI3"/>
    <mergeCell ref="OJ3:OP3"/>
    <mergeCell ref="OQ3:OW3"/>
    <mergeCell ref="OX3:PD3"/>
    <mergeCell ref="PE3:PK3"/>
    <mergeCell ref="PL3:PR3"/>
    <mergeCell ref="PS3:PY3"/>
    <mergeCell ref="PZ3:QF3"/>
    <mergeCell ref="QG3:QM3"/>
    <mergeCell ref="QN3:QT3"/>
    <mergeCell ref="QU3:RA3"/>
    <mergeCell ref="RB3:RH3"/>
    <mergeCell ref="RI3:RO3"/>
    <mergeCell ref="RP3:RV3"/>
    <mergeCell ref="RW3:SC3"/>
    <mergeCell ref="SD3:SJ3"/>
    <mergeCell ref="SK3:SQ3"/>
    <mergeCell ref="SR3:SX3"/>
    <mergeCell ref="SY3:TE3"/>
    <mergeCell ref="TF3:TL3"/>
    <mergeCell ref="TM3:TS3"/>
    <mergeCell ref="TT3:TZ3"/>
    <mergeCell ref="MZ3:NG3"/>
    <mergeCell ref="NH3:NN3"/>
    <mergeCell ref="XU3:YA3"/>
    <mergeCell ref="YB3:YH3"/>
    <mergeCell ref="YI3:YO3"/>
    <mergeCell ref="YP3:YV3"/>
    <mergeCell ref="YW3:ZC3"/>
    <mergeCell ref="ZD3:ZJ3"/>
    <mergeCell ref="ZK3:ZQ3"/>
    <mergeCell ref="ZR3:ZX3"/>
    <mergeCell ref="ZY3:AAE3"/>
    <mergeCell ref="AAF3:AAL3"/>
    <mergeCell ref="AAM3:AAS3"/>
    <mergeCell ref="AAT3:AAZ3"/>
    <mergeCell ref="G2:NG2"/>
    <mergeCell ref="NH2:ABH2"/>
    <mergeCell ref="G3:M3"/>
    <mergeCell ref="N3:T3"/>
    <mergeCell ref="U3:AA3"/>
    <mergeCell ref="AB3:AH3"/>
    <mergeCell ref="AI3:AO3"/>
    <mergeCell ref="ABA3:ABG3"/>
    <mergeCell ref="UA3:UG3"/>
    <mergeCell ref="UH3:UN3"/>
    <mergeCell ref="UO3:UU3"/>
    <mergeCell ref="UV3:VB3"/>
    <mergeCell ref="VC3:VI3"/>
    <mergeCell ref="VJ3:VP3"/>
    <mergeCell ref="VQ3:VW3"/>
    <mergeCell ref="VX3:WD3"/>
    <mergeCell ref="WE3:WK3"/>
    <mergeCell ref="WL3:WR3"/>
    <mergeCell ref="WS3:WY3"/>
    <mergeCell ref="WZ3:XF3"/>
    <mergeCell ref="XG3:XM3"/>
    <mergeCell ref="XN3:XT3"/>
  </mergeCells>
  <conditionalFormatting sqref="JA5:ABG23 ABH5:AHB8">
    <cfRule type="cellIs" dxfId="0" priority="1" operator="equal">
      <formula>"Occupied"</formula>
    </cfRule>
  </conditionalFormatting>
  <conditionalFormatting sqref="JA5:ABG23 ABH5:AHB8">
    <cfRule type="cellIs" dxfId="3" priority="2" operator="equal">
      <formula>"Today"</formula>
    </cfRule>
  </conditionalFormatting>
  <conditionalFormatting sqref="JA5:ABG23 ABH5:AHB8">
    <cfRule type="cellIs" dxfId="1" priority="3" operator="greaterThan">
      <formula>0</formula>
    </cfRule>
  </conditionalFormatting>
  <conditionalFormatting sqref="JA5:ABG23 ABH5:AHB8">
    <cfRule type="cellIs" dxfId="2" priority="4" operator="equal">
      <formula>"Late"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7" t="s">
        <v>65</v>
      </c>
      <c r="B1" s="37" t="s">
        <v>66</v>
      </c>
      <c r="C1" s="37" t="s">
        <v>67</v>
      </c>
      <c r="D1" s="37" t="s">
        <v>68</v>
      </c>
      <c r="E1" s="37" t="s">
        <v>69</v>
      </c>
      <c r="F1" s="37" t="s">
        <v>70</v>
      </c>
      <c r="G1" s="37" t="s">
        <v>71</v>
      </c>
      <c r="H1" s="37" t="s">
        <v>65</v>
      </c>
      <c r="I1" s="37" t="s">
        <v>65</v>
      </c>
      <c r="J1" s="37" t="s">
        <v>65</v>
      </c>
    </row>
    <row r="2">
      <c r="A2" s="38" t="s">
        <v>72</v>
      </c>
      <c r="B2" s="38" t="s">
        <v>73</v>
      </c>
      <c r="C2" s="37" t="s">
        <v>74</v>
      </c>
      <c r="D2" s="38" t="s">
        <v>75</v>
      </c>
      <c r="E2" s="37" t="s">
        <v>76</v>
      </c>
      <c r="F2" s="37" t="s">
        <v>77</v>
      </c>
      <c r="G2" s="37" t="s">
        <v>78</v>
      </c>
      <c r="H2" s="37" t="s">
        <v>65</v>
      </c>
      <c r="I2" s="37" t="s">
        <v>65</v>
      </c>
      <c r="J2" s="37" t="s">
        <v>65</v>
      </c>
    </row>
    <row r="3">
      <c r="A3" s="38" t="s">
        <v>79</v>
      </c>
      <c r="B3" s="38" t="s">
        <v>80</v>
      </c>
      <c r="C3" s="37" t="s">
        <v>81</v>
      </c>
      <c r="D3" s="38" t="s">
        <v>82</v>
      </c>
      <c r="E3" s="37" t="s">
        <v>83</v>
      </c>
      <c r="F3" s="37" t="s">
        <v>84</v>
      </c>
      <c r="G3" s="37" t="s">
        <v>78</v>
      </c>
      <c r="H3" s="37" t="s">
        <v>65</v>
      </c>
      <c r="I3" s="37" t="s">
        <v>65</v>
      </c>
      <c r="J3" s="37" t="s">
        <v>65</v>
      </c>
    </row>
    <row r="4">
      <c r="A4" s="38" t="s">
        <v>85</v>
      </c>
      <c r="B4" s="38" t="s">
        <v>86</v>
      </c>
      <c r="C4" s="37" t="s">
        <v>87</v>
      </c>
      <c r="D4" s="38" t="s">
        <v>88</v>
      </c>
      <c r="E4" s="37" t="s">
        <v>83</v>
      </c>
      <c r="F4" s="37" t="s">
        <v>89</v>
      </c>
      <c r="G4" s="37" t="s">
        <v>90</v>
      </c>
      <c r="H4" s="37" t="s">
        <v>65</v>
      </c>
      <c r="I4" s="37" t="s">
        <v>65</v>
      </c>
      <c r="J4" s="37" t="s">
        <v>65</v>
      </c>
    </row>
    <row r="5">
      <c r="A5" s="38" t="s">
        <v>91</v>
      </c>
      <c r="B5" s="38" t="s">
        <v>92</v>
      </c>
      <c r="C5" s="37" t="s">
        <v>93</v>
      </c>
      <c r="D5" s="38" t="s">
        <v>94</v>
      </c>
      <c r="E5" s="37" t="s">
        <v>76</v>
      </c>
      <c r="F5" s="37" t="s">
        <v>95</v>
      </c>
      <c r="G5" s="37" t="s">
        <v>96</v>
      </c>
      <c r="H5" s="37" t="s">
        <v>65</v>
      </c>
      <c r="I5" s="37" t="s">
        <v>65</v>
      </c>
      <c r="J5" s="37" t="s">
        <v>65</v>
      </c>
    </row>
    <row r="6">
      <c r="A6" s="38" t="s">
        <v>97</v>
      </c>
      <c r="B6" s="38" t="s">
        <v>98</v>
      </c>
      <c r="C6" s="37" t="s">
        <v>99</v>
      </c>
      <c r="D6" s="38" t="s">
        <v>100</v>
      </c>
      <c r="E6" s="37" t="s">
        <v>76</v>
      </c>
      <c r="F6" s="37" t="s">
        <v>101</v>
      </c>
      <c r="G6" s="37" t="s">
        <v>96</v>
      </c>
      <c r="H6" s="37" t="s">
        <v>65</v>
      </c>
      <c r="I6" s="37" t="s">
        <v>65</v>
      </c>
      <c r="J6" s="37" t="s">
        <v>65</v>
      </c>
    </row>
    <row r="7">
      <c r="A7" s="38" t="s">
        <v>102</v>
      </c>
      <c r="B7" s="38" t="s">
        <v>98</v>
      </c>
      <c r="C7" s="37" t="s">
        <v>103</v>
      </c>
      <c r="D7" s="38" t="s">
        <v>104</v>
      </c>
      <c r="E7" s="37" t="s">
        <v>76</v>
      </c>
      <c r="F7" s="37" t="s">
        <v>105</v>
      </c>
      <c r="G7" s="37" t="s">
        <v>96</v>
      </c>
      <c r="H7" s="37" t="s">
        <v>65</v>
      </c>
      <c r="I7" s="37" t="s">
        <v>65</v>
      </c>
      <c r="J7" s="37" t="s">
        <v>65</v>
      </c>
    </row>
    <row r="8">
      <c r="A8" s="38" t="s">
        <v>106</v>
      </c>
      <c r="B8" s="38" t="s">
        <v>98</v>
      </c>
      <c r="C8" s="37" t="s">
        <v>107</v>
      </c>
      <c r="D8" s="38" t="s">
        <v>108</v>
      </c>
      <c r="E8" s="37" t="s">
        <v>76</v>
      </c>
      <c r="F8" s="37" t="s">
        <v>109</v>
      </c>
      <c r="G8" s="37" t="s">
        <v>96</v>
      </c>
      <c r="H8" s="37" t="s">
        <v>65</v>
      </c>
      <c r="I8" s="37" t="s">
        <v>65</v>
      </c>
      <c r="J8" s="37" t="s">
        <v>65</v>
      </c>
    </row>
    <row r="9">
      <c r="A9" s="38" t="s">
        <v>110</v>
      </c>
      <c r="B9" s="38" t="s">
        <v>111</v>
      </c>
      <c r="C9" s="37" t="s">
        <v>74</v>
      </c>
      <c r="D9" s="38" t="s">
        <v>112</v>
      </c>
      <c r="E9" s="37" t="s">
        <v>76</v>
      </c>
      <c r="F9" s="37" t="s">
        <v>77</v>
      </c>
      <c r="G9" s="37" t="s">
        <v>90</v>
      </c>
      <c r="H9" s="37" t="s">
        <v>65</v>
      </c>
      <c r="I9" s="37" t="s">
        <v>65</v>
      </c>
      <c r="J9" s="37" t="s">
        <v>65</v>
      </c>
    </row>
    <row r="10">
      <c r="A10" s="38" t="s">
        <v>113</v>
      </c>
      <c r="B10" s="38" t="s">
        <v>114</v>
      </c>
      <c r="C10" s="37" t="s">
        <v>115</v>
      </c>
      <c r="D10" s="38" t="s">
        <v>116</v>
      </c>
      <c r="E10" s="37" t="s">
        <v>76</v>
      </c>
      <c r="F10" s="37" t="s">
        <v>101</v>
      </c>
      <c r="G10" s="37" t="s">
        <v>96</v>
      </c>
      <c r="H10" s="37" t="s">
        <v>65</v>
      </c>
      <c r="I10" s="37" t="s">
        <v>65</v>
      </c>
      <c r="J10" s="37" t="s">
        <v>65</v>
      </c>
    </row>
    <row r="11">
      <c r="A11" s="38" t="s">
        <v>117</v>
      </c>
      <c r="B11" s="38" t="s">
        <v>114</v>
      </c>
      <c r="C11" s="37" t="s">
        <v>118</v>
      </c>
      <c r="D11" s="38" t="s">
        <v>119</v>
      </c>
      <c r="E11" s="37" t="s">
        <v>76</v>
      </c>
      <c r="F11" s="37" t="s">
        <v>120</v>
      </c>
      <c r="G11" s="37" t="s">
        <v>96</v>
      </c>
      <c r="H11" s="37" t="s">
        <v>65</v>
      </c>
      <c r="I11" s="37" t="s">
        <v>65</v>
      </c>
      <c r="J11" s="37" t="s">
        <v>65</v>
      </c>
    </row>
    <row r="12">
      <c r="A12" s="38" t="s">
        <v>121</v>
      </c>
      <c r="B12" s="38" t="s">
        <v>114</v>
      </c>
      <c r="C12" s="37" t="s">
        <v>122</v>
      </c>
      <c r="D12" s="38" t="s">
        <v>123</v>
      </c>
      <c r="E12" s="37" t="s">
        <v>76</v>
      </c>
      <c r="F12" s="37" t="s">
        <v>124</v>
      </c>
      <c r="G12" s="37" t="s">
        <v>96</v>
      </c>
      <c r="H12" s="37" t="s">
        <v>65</v>
      </c>
      <c r="I12" s="37" t="s">
        <v>65</v>
      </c>
      <c r="J12" s="37" t="s">
        <v>65</v>
      </c>
    </row>
    <row r="13">
      <c r="A13" s="38" t="s">
        <v>125</v>
      </c>
      <c r="B13" s="38" t="s">
        <v>126</v>
      </c>
      <c r="C13" s="37" t="s">
        <v>127</v>
      </c>
      <c r="D13" s="38" t="s">
        <v>128</v>
      </c>
      <c r="E13" s="37" t="s">
        <v>76</v>
      </c>
      <c r="F13" s="37" t="s">
        <v>105</v>
      </c>
      <c r="G13" s="37" t="s">
        <v>96</v>
      </c>
      <c r="H13" s="37" t="s">
        <v>65</v>
      </c>
      <c r="I13" s="37" t="s">
        <v>65</v>
      </c>
      <c r="J13" s="37" t="s">
        <v>65</v>
      </c>
    </row>
    <row r="14">
      <c r="A14" s="38" t="s">
        <v>129</v>
      </c>
      <c r="B14" s="38" t="s">
        <v>126</v>
      </c>
      <c r="C14" s="37" t="s">
        <v>130</v>
      </c>
      <c r="D14" s="38" t="s">
        <v>131</v>
      </c>
      <c r="E14" s="37" t="s">
        <v>76</v>
      </c>
      <c r="F14" s="37" t="s">
        <v>89</v>
      </c>
      <c r="G14" s="37" t="s">
        <v>90</v>
      </c>
      <c r="H14" s="37" t="s">
        <v>65</v>
      </c>
      <c r="I14" s="37" t="s">
        <v>65</v>
      </c>
      <c r="J14" s="37" t="s">
        <v>65</v>
      </c>
    </row>
    <row r="15">
      <c r="A15" s="38" t="s">
        <v>132</v>
      </c>
      <c r="B15" s="38" t="s">
        <v>133</v>
      </c>
      <c r="C15" s="37" t="s">
        <v>134</v>
      </c>
      <c r="D15" s="38" t="s">
        <v>135</v>
      </c>
      <c r="E15" s="37" t="s">
        <v>76</v>
      </c>
      <c r="F15" s="37" t="s">
        <v>109</v>
      </c>
      <c r="G15" s="37" t="s">
        <v>96</v>
      </c>
      <c r="H15" s="37" t="s">
        <v>65</v>
      </c>
      <c r="I15" s="37" t="s">
        <v>65</v>
      </c>
      <c r="J15" s="37" t="s">
        <v>65</v>
      </c>
    </row>
    <row r="16">
      <c r="A16" s="38" t="s">
        <v>136</v>
      </c>
      <c r="B16" s="38" t="s">
        <v>137</v>
      </c>
      <c r="C16" s="37" t="s">
        <v>103</v>
      </c>
      <c r="D16" s="38" t="s">
        <v>138</v>
      </c>
      <c r="E16" s="37" t="s">
        <v>76</v>
      </c>
      <c r="F16" s="37" t="s">
        <v>105</v>
      </c>
      <c r="G16" s="37" t="s">
        <v>139</v>
      </c>
      <c r="H16" s="37" t="s">
        <v>65</v>
      </c>
      <c r="I16" s="37" t="s">
        <v>65</v>
      </c>
      <c r="J16" s="37" t="s">
        <v>65</v>
      </c>
    </row>
    <row r="17">
      <c r="A17" s="38" t="s">
        <v>140</v>
      </c>
      <c r="B17" s="38" t="s">
        <v>137</v>
      </c>
      <c r="C17" s="37" t="s">
        <v>81</v>
      </c>
      <c r="D17" s="38" t="s">
        <v>82</v>
      </c>
      <c r="E17" s="37" t="s">
        <v>83</v>
      </c>
      <c r="F17" s="37" t="s">
        <v>84</v>
      </c>
      <c r="G17" s="37" t="s">
        <v>78</v>
      </c>
      <c r="H17" s="37" t="s">
        <v>65</v>
      </c>
      <c r="I17" s="37" t="s">
        <v>65</v>
      </c>
      <c r="J17" s="37" t="s">
        <v>65</v>
      </c>
    </row>
    <row r="18">
      <c r="A18" s="38" t="s">
        <v>141</v>
      </c>
      <c r="B18" s="38" t="s">
        <v>142</v>
      </c>
      <c r="C18" s="37" t="s">
        <v>143</v>
      </c>
      <c r="D18" s="38" t="s">
        <v>144</v>
      </c>
      <c r="E18" s="37" t="s">
        <v>83</v>
      </c>
      <c r="F18" s="37" t="s">
        <v>145</v>
      </c>
      <c r="G18" s="37" t="s">
        <v>78</v>
      </c>
      <c r="H18" s="37" t="s">
        <v>65</v>
      </c>
      <c r="I18" s="37" t="s">
        <v>65</v>
      </c>
      <c r="J18" s="37" t="s">
        <v>65</v>
      </c>
    </row>
    <row r="19">
      <c r="A19" s="38" t="s">
        <v>146</v>
      </c>
      <c r="B19" s="38" t="s">
        <v>142</v>
      </c>
      <c r="C19" s="37" t="s">
        <v>147</v>
      </c>
      <c r="D19" s="38" t="s">
        <v>144</v>
      </c>
      <c r="E19" s="37" t="s">
        <v>83</v>
      </c>
      <c r="F19" s="37" t="s">
        <v>148</v>
      </c>
      <c r="G19" s="37" t="s">
        <v>78</v>
      </c>
      <c r="H19" s="37" t="s">
        <v>65</v>
      </c>
      <c r="I19" s="37" t="s">
        <v>65</v>
      </c>
      <c r="J19" s="37" t="s">
        <v>65</v>
      </c>
    </row>
    <row r="20">
      <c r="A20" s="38" t="s">
        <v>149</v>
      </c>
      <c r="B20" s="38" t="s">
        <v>142</v>
      </c>
      <c r="C20" s="37" t="s">
        <v>150</v>
      </c>
      <c r="D20" s="38" t="s">
        <v>144</v>
      </c>
      <c r="E20" s="37" t="s">
        <v>83</v>
      </c>
      <c r="F20" s="37" t="s">
        <v>89</v>
      </c>
      <c r="G20" s="37" t="s">
        <v>78</v>
      </c>
      <c r="H20" s="37" t="s">
        <v>65</v>
      </c>
      <c r="I20" s="37" t="s">
        <v>65</v>
      </c>
      <c r="J20" s="37" t="s">
        <v>65</v>
      </c>
    </row>
    <row r="21">
      <c r="A21" s="38" t="s">
        <v>151</v>
      </c>
      <c r="B21" s="38" t="s">
        <v>142</v>
      </c>
      <c r="C21" s="37" t="s">
        <v>152</v>
      </c>
      <c r="D21" s="38" t="s">
        <v>144</v>
      </c>
      <c r="E21" s="37" t="s">
        <v>83</v>
      </c>
      <c r="F21" s="37" t="s">
        <v>153</v>
      </c>
      <c r="G21" s="37" t="s">
        <v>78</v>
      </c>
      <c r="H21" s="37" t="s">
        <v>65</v>
      </c>
      <c r="I21" s="37" t="s">
        <v>65</v>
      </c>
      <c r="J21" s="37" t="s">
        <v>65</v>
      </c>
    </row>
    <row r="22">
      <c r="A22" s="38" t="s">
        <v>154</v>
      </c>
      <c r="B22" s="38" t="s">
        <v>142</v>
      </c>
      <c r="C22" s="37" t="s">
        <v>150</v>
      </c>
      <c r="D22" s="38" t="s">
        <v>144</v>
      </c>
      <c r="E22" s="37" t="s">
        <v>83</v>
      </c>
      <c r="F22" s="37" t="s">
        <v>89</v>
      </c>
      <c r="G22" s="37" t="s">
        <v>90</v>
      </c>
      <c r="H22" s="37" t="s">
        <v>65</v>
      </c>
      <c r="I22" s="37" t="s">
        <v>65</v>
      </c>
      <c r="J22" s="37" t="s">
        <v>65</v>
      </c>
    </row>
    <row r="23">
      <c r="A23" s="38" t="s">
        <v>155</v>
      </c>
      <c r="B23" s="38" t="s">
        <v>142</v>
      </c>
      <c r="C23" s="37" t="s">
        <v>143</v>
      </c>
      <c r="D23" s="38" t="s">
        <v>144</v>
      </c>
      <c r="E23" s="37" t="s">
        <v>83</v>
      </c>
      <c r="F23" s="37" t="s">
        <v>145</v>
      </c>
      <c r="G23" s="37" t="s">
        <v>90</v>
      </c>
      <c r="H23" s="37" t="s">
        <v>65</v>
      </c>
      <c r="I23" s="37" t="s">
        <v>65</v>
      </c>
      <c r="J23" s="37" t="s">
        <v>65</v>
      </c>
    </row>
    <row r="24">
      <c r="A24" s="38" t="s">
        <v>156</v>
      </c>
      <c r="B24" s="38" t="s">
        <v>142</v>
      </c>
      <c r="C24" s="37" t="s">
        <v>130</v>
      </c>
      <c r="D24" s="38" t="s">
        <v>157</v>
      </c>
      <c r="E24" s="37" t="s">
        <v>83</v>
      </c>
      <c r="F24" s="37" t="s">
        <v>89</v>
      </c>
      <c r="G24" s="37" t="s">
        <v>90</v>
      </c>
      <c r="H24" s="37" t="s">
        <v>65</v>
      </c>
      <c r="I24" s="37" t="s">
        <v>65</v>
      </c>
      <c r="J24" s="37" t="s">
        <v>65</v>
      </c>
    </row>
    <row r="25">
      <c r="A25" s="38" t="s">
        <v>158</v>
      </c>
      <c r="B25" s="38" t="s">
        <v>142</v>
      </c>
      <c r="C25" s="37" t="s">
        <v>147</v>
      </c>
      <c r="D25" s="38" t="s">
        <v>144</v>
      </c>
      <c r="E25" s="37" t="s">
        <v>83</v>
      </c>
      <c r="F25" s="37" t="s">
        <v>148</v>
      </c>
      <c r="G25" s="37" t="s">
        <v>90</v>
      </c>
      <c r="H25" s="37" t="s">
        <v>65</v>
      </c>
      <c r="I25" s="37" t="s">
        <v>65</v>
      </c>
      <c r="J25" s="37" t="s">
        <v>65</v>
      </c>
    </row>
    <row r="26">
      <c r="A26" s="38" t="s">
        <v>159</v>
      </c>
      <c r="B26" s="38" t="s">
        <v>160</v>
      </c>
      <c r="C26" s="37" t="s">
        <v>161</v>
      </c>
      <c r="D26" s="38" t="s">
        <v>162</v>
      </c>
      <c r="E26" s="37" t="s">
        <v>76</v>
      </c>
      <c r="F26" s="37" t="s">
        <v>163</v>
      </c>
      <c r="G26" s="37" t="s">
        <v>139</v>
      </c>
      <c r="H26" s="37" t="s">
        <v>65</v>
      </c>
      <c r="I26" s="37" t="s">
        <v>65</v>
      </c>
      <c r="J26" s="37" t="s">
        <v>65</v>
      </c>
    </row>
    <row r="27">
      <c r="A27" s="38" t="s">
        <v>164</v>
      </c>
      <c r="B27" s="38" t="s">
        <v>160</v>
      </c>
      <c r="C27" s="37" t="s">
        <v>74</v>
      </c>
      <c r="D27" s="38" t="s">
        <v>165</v>
      </c>
      <c r="E27" s="37" t="s">
        <v>76</v>
      </c>
      <c r="F27" s="37" t="s">
        <v>77</v>
      </c>
      <c r="G27" s="37" t="s">
        <v>78</v>
      </c>
      <c r="H27" s="37" t="s">
        <v>65</v>
      </c>
      <c r="I27" s="37" t="s">
        <v>65</v>
      </c>
      <c r="J27" s="37" t="s">
        <v>65</v>
      </c>
    </row>
    <row r="28">
      <c r="A28" s="38" t="s">
        <v>166</v>
      </c>
      <c r="B28" s="38" t="s">
        <v>160</v>
      </c>
      <c r="C28" s="37" t="s">
        <v>74</v>
      </c>
      <c r="D28" s="38" t="s">
        <v>167</v>
      </c>
      <c r="E28" s="37" t="s">
        <v>76</v>
      </c>
      <c r="F28" s="37" t="s">
        <v>77</v>
      </c>
      <c r="G28" s="37" t="s">
        <v>90</v>
      </c>
      <c r="H28" s="37" t="s">
        <v>65</v>
      </c>
      <c r="I28" s="37" t="s">
        <v>65</v>
      </c>
      <c r="J28" s="37" t="s">
        <v>65</v>
      </c>
    </row>
    <row r="29">
      <c r="A29" s="38" t="s">
        <v>168</v>
      </c>
      <c r="B29" s="38" t="s">
        <v>169</v>
      </c>
      <c r="C29" s="37" t="s">
        <v>170</v>
      </c>
      <c r="D29" s="38" t="s">
        <v>171</v>
      </c>
      <c r="E29" s="37" t="s">
        <v>76</v>
      </c>
      <c r="F29" s="37" t="s">
        <v>172</v>
      </c>
      <c r="G29" s="37" t="s">
        <v>96</v>
      </c>
      <c r="H29" s="37" t="s">
        <v>65</v>
      </c>
      <c r="I29" s="37" t="s">
        <v>65</v>
      </c>
      <c r="J29" s="37" t="s">
        <v>65</v>
      </c>
    </row>
    <row r="30">
      <c r="A30" s="38" t="s">
        <v>173</v>
      </c>
      <c r="B30" s="38" t="s">
        <v>174</v>
      </c>
      <c r="C30" s="37" t="s">
        <v>175</v>
      </c>
      <c r="D30" s="38" t="s">
        <v>176</v>
      </c>
      <c r="E30" s="37" t="s">
        <v>76</v>
      </c>
      <c r="F30" s="37" t="s">
        <v>177</v>
      </c>
      <c r="G30" s="37" t="s">
        <v>96</v>
      </c>
      <c r="H30" s="37" t="s">
        <v>65</v>
      </c>
      <c r="I30" s="37" t="s">
        <v>65</v>
      </c>
      <c r="J30" s="37" t="s">
        <v>65</v>
      </c>
    </row>
    <row r="31">
      <c r="A31" s="38" t="s">
        <v>178</v>
      </c>
      <c r="B31" s="38" t="s">
        <v>179</v>
      </c>
      <c r="C31" s="37" t="s">
        <v>180</v>
      </c>
      <c r="D31" s="38" t="s">
        <v>181</v>
      </c>
      <c r="E31" s="37" t="s">
        <v>76</v>
      </c>
      <c r="F31" s="37" t="s">
        <v>182</v>
      </c>
      <c r="G31" s="37" t="s">
        <v>139</v>
      </c>
      <c r="H31" s="37" t="s">
        <v>65</v>
      </c>
      <c r="I31" s="37" t="s">
        <v>65</v>
      </c>
      <c r="J31" s="37" t="s">
        <v>65</v>
      </c>
    </row>
    <row r="32">
      <c r="A32" s="38" t="s">
        <v>183</v>
      </c>
      <c r="B32" s="38" t="s">
        <v>179</v>
      </c>
      <c r="C32" s="37" t="s">
        <v>184</v>
      </c>
      <c r="D32" s="38" t="s">
        <v>185</v>
      </c>
      <c r="E32" s="37" t="s">
        <v>76</v>
      </c>
      <c r="F32" s="37" t="s">
        <v>182</v>
      </c>
      <c r="G32" s="37" t="s">
        <v>96</v>
      </c>
      <c r="H32" s="37" t="s">
        <v>65</v>
      </c>
      <c r="I32" s="37" t="s">
        <v>65</v>
      </c>
      <c r="J32" s="37" t="s">
        <v>65</v>
      </c>
    </row>
    <row r="33">
      <c r="A33" s="38" t="s">
        <v>186</v>
      </c>
      <c r="B33" s="38" t="s">
        <v>187</v>
      </c>
      <c r="C33" s="37" t="s">
        <v>161</v>
      </c>
      <c r="D33" s="38" t="s">
        <v>162</v>
      </c>
      <c r="E33" s="37" t="s">
        <v>76</v>
      </c>
      <c r="F33" s="37" t="s">
        <v>163</v>
      </c>
      <c r="G33" s="37" t="s">
        <v>139</v>
      </c>
      <c r="H33" s="37" t="s">
        <v>65</v>
      </c>
      <c r="I33" s="37" t="s">
        <v>65</v>
      </c>
      <c r="J33" s="37" t="s">
        <v>65</v>
      </c>
    </row>
    <row r="34">
      <c r="A34" s="38" t="s">
        <v>188</v>
      </c>
      <c r="B34" s="38" t="s">
        <v>189</v>
      </c>
      <c r="C34" s="37" t="s">
        <v>190</v>
      </c>
      <c r="D34" s="38" t="s">
        <v>191</v>
      </c>
      <c r="E34" s="37" t="s">
        <v>76</v>
      </c>
      <c r="F34" s="37" t="s">
        <v>177</v>
      </c>
      <c r="G34" s="37" t="s">
        <v>96</v>
      </c>
      <c r="H34" s="37" t="s">
        <v>65</v>
      </c>
      <c r="I34" s="37" t="s">
        <v>65</v>
      </c>
      <c r="J34" s="37" t="s">
        <v>65</v>
      </c>
    </row>
    <row r="35">
      <c r="A35" s="38" t="s">
        <v>192</v>
      </c>
      <c r="B35" s="38" t="s">
        <v>189</v>
      </c>
      <c r="C35" s="37" t="s">
        <v>130</v>
      </c>
      <c r="D35" s="38" t="s">
        <v>193</v>
      </c>
      <c r="E35" s="37" t="s">
        <v>83</v>
      </c>
      <c r="F35" s="37" t="s">
        <v>89</v>
      </c>
      <c r="G35" s="37" t="s">
        <v>90</v>
      </c>
      <c r="H35" s="37" t="s">
        <v>65</v>
      </c>
      <c r="I35" s="37" t="s">
        <v>65</v>
      </c>
      <c r="J35" s="37" t="s">
        <v>65</v>
      </c>
    </row>
    <row r="36">
      <c r="A36" s="38" t="s">
        <v>194</v>
      </c>
      <c r="B36" s="38" t="s">
        <v>189</v>
      </c>
      <c r="C36" s="37" t="s">
        <v>87</v>
      </c>
      <c r="D36" s="38" t="s">
        <v>195</v>
      </c>
      <c r="E36" s="37" t="s">
        <v>83</v>
      </c>
      <c r="F36" s="37" t="s">
        <v>84</v>
      </c>
      <c r="G36" s="37" t="s">
        <v>90</v>
      </c>
      <c r="H36" s="37" t="s">
        <v>65</v>
      </c>
      <c r="I36" s="37" t="s">
        <v>65</v>
      </c>
      <c r="J36" s="37" t="s">
        <v>65</v>
      </c>
    </row>
    <row r="37">
      <c r="A37" s="38" t="s">
        <v>196</v>
      </c>
      <c r="B37" s="38" t="s">
        <v>189</v>
      </c>
      <c r="C37" s="37" t="s">
        <v>130</v>
      </c>
      <c r="D37" s="38" t="s">
        <v>193</v>
      </c>
      <c r="E37" s="37" t="s">
        <v>76</v>
      </c>
      <c r="F37" s="37" t="s">
        <v>89</v>
      </c>
      <c r="G37" s="37" t="s">
        <v>90</v>
      </c>
      <c r="H37" s="37" t="s">
        <v>65</v>
      </c>
      <c r="I37" s="37" t="s">
        <v>65</v>
      </c>
      <c r="J37" s="37" t="s">
        <v>65</v>
      </c>
    </row>
    <row r="38">
      <c r="A38" s="38" t="s">
        <v>197</v>
      </c>
      <c r="B38" s="38" t="s">
        <v>198</v>
      </c>
      <c r="C38" s="37" t="s">
        <v>161</v>
      </c>
      <c r="D38" s="38" t="s">
        <v>162</v>
      </c>
      <c r="E38" s="37" t="s">
        <v>76</v>
      </c>
      <c r="F38" s="37" t="s">
        <v>163</v>
      </c>
      <c r="G38" s="37" t="s">
        <v>139</v>
      </c>
      <c r="H38" s="37" t="s">
        <v>65</v>
      </c>
      <c r="I38" s="37" t="s">
        <v>65</v>
      </c>
      <c r="J38" s="37" t="s">
        <v>65</v>
      </c>
    </row>
    <row r="39">
      <c r="A39" s="38" t="s">
        <v>199</v>
      </c>
      <c r="B39" s="38" t="s">
        <v>200</v>
      </c>
      <c r="C39" s="37" t="s">
        <v>161</v>
      </c>
      <c r="D39" s="38" t="s">
        <v>201</v>
      </c>
      <c r="E39" s="37" t="s">
        <v>76</v>
      </c>
      <c r="F39" s="37" t="s">
        <v>163</v>
      </c>
      <c r="G39" s="37" t="s">
        <v>139</v>
      </c>
      <c r="H39" s="37" t="s">
        <v>65</v>
      </c>
      <c r="I39" s="37" t="s">
        <v>65</v>
      </c>
      <c r="J39" s="37" t="s">
        <v>65</v>
      </c>
    </row>
    <row r="40">
      <c r="A40" s="38" t="s">
        <v>202</v>
      </c>
      <c r="B40" s="38" t="s">
        <v>200</v>
      </c>
      <c r="C40" s="37" t="s">
        <v>81</v>
      </c>
      <c r="D40" s="38" t="s">
        <v>82</v>
      </c>
      <c r="E40" s="37" t="s">
        <v>83</v>
      </c>
      <c r="F40" s="37" t="s">
        <v>84</v>
      </c>
      <c r="G40" s="37" t="s">
        <v>78</v>
      </c>
      <c r="H40" s="37" t="s">
        <v>65</v>
      </c>
      <c r="I40" s="37" t="s">
        <v>65</v>
      </c>
      <c r="J40" s="37" t="s">
        <v>65</v>
      </c>
    </row>
    <row r="41">
      <c r="A41" s="38" t="s">
        <v>203</v>
      </c>
      <c r="B41" s="38" t="s">
        <v>200</v>
      </c>
      <c r="C41" s="37" t="s">
        <v>204</v>
      </c>
      <c r="D41" s="38" t="s">
        <v>205</v>
      </c>
      <c r="E41" s="37" t="s">
        <v>76</v>
      </c>
      <c r="F41" s="37" t="s">
        <v>206</v>
      </c>
      <c r="G41" s="37" t="s">
        <v>96</v>
      </c>
      <c r="H41" s="37" t="s">
        <v>65</v>
      </c>
      <c r="I41" s="37" t="s">
        <v>65</v>
      </c>
      <c r="J41" s="37" t="s">
        <v>65</v>
      </c>
    </row>
    <row r="42">
      <c r="A42" s="38" t="s">
        <v>207</v>
      </c>
      <c r="B42" s="38" t="s">
        <v>200</v>
      </c>
      <c r="C42" s="37" t="s">
        <v>161</v>
      </c>
      <c r="D42" s="38" t="s">
        <v>162</v>
      </c>
      <c r="E42" s="37" t="s">
        <v>76</v>
      </c>
      <c r="F42" s="37" t="s">
        <v>163</v>
      </c>
      <c r="G42" s="37" t="s">
        <v>96</v>
      </c>
      <c r="H42" s="37" t="s">
        <v>65</v>
      </c>
      <c r="I42" s="37" t="s">
        <v>65</v>
      </c>
      <c r="J42" s="37" t="s">
        <v>65</v>
      </c>
    </row>
    <row r="43">
      <c r="A43" s="38" t="s">
        <v>208</v>
      </c>
      <c r="B43" s="38" t="s">
        <v>209</v>
      </c>
      <c r="C43" s="37" t="s">
        <v>210</v>
      </c>
      <c r="D43" s="38" t="s">
        <v>211</v>
      </c>
      <c r="E43" s="37" t="s">
        <v>76</v>
      </c>
      <c r="F43" s="37" t="s">
        <v>105</v>
      </c>
      <c r="G43" s="37" t="s">
        <v>78</v>
      </c>
      <c r="H43" s="37" t="s">
        <v>65</v>
      </c>
      <c r="I43" s="37" t="s">
        <v>65</v>
      </c>
      <c r="J43" s="37" t="s">
        <v>65</v>
      </c>
    </row>
    <row r="44">
      <c r="A44" s="38" t="s">
        <v>212</v>
      </c>
      <c r="B44" s="38" t="s">
        <v>213</v>
      </c>
      <c r="C44" s="37" t="s">
        <v>214</v>
      </c>
      <c r="D44" s="38" t="s">
        <v>215</v>
      </c>
      <c r="E44" s="37" t="s">
        <v>83</v>
      </c>
      <c r="F44" s="37" t="s">
        <v>84</v>
      </c>
      <c r="G44" s="37" t="s">
        <v>78</v>
      </c>
      <c r="H44" s="37" t="s">
        <v>65</v>
      </c>
      <c r="I44" s="37" t="s">
        <v>65</v>
      </c>
      <c r="J44" s="37" t="s">
        <v>65</v>
      </c>
    </row>
    <row r="45">
      <c r="A45" s="38" t="s">
        <v>216</v>
      </c>
      <c r="B45" s="38" t="s">
        <v>213</v>
      </c>
      <c r="C45" s="37" t="s">
        <v>87</v>
      </c>
      <c r="D45" s="38" t="s">
        <v>217</v>
      </c>
      <c r="E45" s="37" t="s">
        <v>83</v>
      </c>
      <c r="F45" s="37" t="s">
        <v>84</v>
      </c>
      <c r="G45" s="37" t="s">
        <v>78</v>
      </c>
      <c r="H45" s="37" t="s">
        <v>65</v>
      </c>
      <c r="I45" s="37" t="s">
        <v>65</v>
      </c>
      <c r="J45" s="37" t="s">
        <v>65</v>
      </c>
    </row>
    <row r="46">
      <c r="A46" s="38" t="s">
        <v>218</v>
      </c>
      <c r="B46" s="38" t="s">
        <v>213</v>
      </c>
      <c r="C46" s="37" t="s">
        <v>219</v>
      </c>
      <c r="D46" s="38" t="s">
        <v>220</v>
      </c>
      <c r="E46" s="37" t="s">
        <v>83</v>
      </c>
      <c r="F46" s="37" t="s">
        <v>84</v>
      </c>
      <c r="G46" s="37" t="s">
        <v>78</v>
      </c>
      <c r="H46" s="37" t="s">
        <v>65</v>
      </c>
      <c r="I46" s="37" t="s">
        <v>65</v>
      </c>
      <c r="J46" s="37" t="s">
        <v>65</v>
      </c>
    </row>
    <row r="47">
      <c r="A47" s="38" t="s">
        <v>221</v>
      </c>
      <c r="B47" s="38" t="s">
        <v>222</v>
      </c>
      <c r="C47" s="37" t="s">
        <v>223</v>
      </c>
      <c r="D47" s="38" t="s">
        <v>224</v>
      </c>
      <c r="E47" s="37" t="s">
        <v>76</v>
      </c>
      <c r="F47" s="37" t="s">
        <v>177</v>
      </c>
      <c r="G47" s="37" t="s">
        <v>96</v>
      </c>
      <c r="H47" s="37" t="s">
        <v>65</v>
      </c>
      <c r="I47" s="37" t="s">
        <v>65</v>
      </c>
      <c r="J47" s="37" t="s">
        <v>65</v>
      </c>
    </row>
    <row r="48">
      <c r="A48" s="38" t="s">
        <v>225</v>
      </c>
      <c r="B48" s="38" t="s">
        <v>226</v>
      </c>
      <c r="C48" s="37" t="s">
        <v>227</v>
      </c>
      <c r="D48" s="38" t="s">
        <v>228</v>
      </c>
      <c r="E48" s="37" t="s">
        <v>83</v>
      </c>
      <c r="F48" s="37" t="s">
        <v>84</v>
      </c>
      <c r="G48" s="37" t="s">
        <v>78</v>
      </c>
      <c r="H48" s="37" t="s">
        <v>65</v>
      </c>
      <c r="I48" s="37" t="s">
        <v>65</v>
      </c>
      <c r="J48" s="37" t="s">
        <v>65</v>
      </c>
    </row>
    <row r="49">
      <c r="A49" s="38" t="s">
        <v>229</v>
      </c>
      <c r="B49" s="38" t="s">
        <v>230</v>
      </c>
      <c r="C49" s="37" t="s">
        <v>231</v>
      </c>
      <c r="D49" s="38" t="s">
        <v>232</v>
      </c>
      <c r="E49" s="37" t="s">
        <v>83</v>
      </c>
      <c r="F49" s="37" t="s">
        <v>89</v>
      </c>
      <c r="G49" s="37" t="s">
        <v>90</v>
      </c>
      <c r="H49" s="37" t="s">
        <v>65</v>
      </c>
      <c r="I49" s="37" t="s">
        <v>65</v>
      </c>
      <c r="J49" s="37" t="s">
        <v>65</v>
      </c>
    </row>
    <row r="50">
      <c r="A50" s="38" t="s">
        <v>233</v>
      </c>
      <c r="B50" s="38" t="s">
        <v>230</v>
      </c>
      <c r="C50" s="37" t="s">
        <v>231</v>
      </c>
      <c r="D50" s="38" t="s">
        <v>234</v>
      </c>
      <c r="E50" s="37" t="s">
        <v>83</v>
      </c>
      <c r="F50" s="37" t="s">
        <v>89</v>
      </c>
      <c r="G50" s="37" t="s">
        <v>90</v>
      </c>
      <c r="H50" s="37" t="s">
        <v>65</v>
      </c>
      <c r="I50" s="37" t="s">
        <v>65</v>
      </c>
      <c r="J50" s="37" t="s">
        <v>65</v>
      </c>
    </row>
    <row r="51">
      <c r="A51" s="38" t="s">
        <v>235</v>
      </c>
      <c r="B51" s="38" t="s">
        <v>230</v>
      </c>
      <c r="C51" s="37" t="s">
        <v>231</v>
      </c>
      <c r="D51" s="38" t="s">
        <v>232</v>
      </c>
      <c r="E51" s="37" t="s">
        <v>76</v>
      </c>
      <c r="F51" s="37" t="s">
        <v>89</v>
      </c>
      <c r="G51" s="37" t="s">
        <v>78</v>
      </c>
      <c r="H51" s="37" t="s">
        <v>65</v>
      </c>
      <c r="I51" s="37" t="s">
        <v>65</v>
      </c>
      <c r="J51" s="37" t="s">
        <v>65</v>
      </c>
    </row>
    <row r="52">
      <c r="A52" s="38" t="s">
        <v>236</v>
      </c>
      <c r="B52" s="38" t="s">
        <v>237</v>
      </c>
      <c r="C52" s="37" t="s">
        <v>238</v>
      </c>
      <c r="D52" s="38" t="s">
        <v>239</v>
      </c>
      <c r="E52" s="37" t="s">
        <v>76</v>
      </c>
      <c r="F52" s="37" t="s">
        <v>124</v>
      </c>
      <c r="G52" s="37" t="s">
        <v>96</v>
      </c>
      <c r="H52" s="37" t="s">
        <v>65</v>
      </c>
      <c r="I52" s="37" t="s">
        <v>65</v>
      </c>
      <c r="J52" s="37" t="s">
        <v>65</v>
      </c>
    </row>
    <row r="53">
      <c r="A53" s="38" t="s">
        <v>240</v>
      </c>
      <c r="B53" s="38" t="s">
        <v>237</v>
      </c>
      <c r="C53" s="37" t="s">
        <v>241</v>
      </c>
      <c r="D53" s="38" t="s">
        <v>242</v>
      </c>
      <c r="E53" s="37" t="s">
        <v>76</v>
      </c>
      <c r="F53" s="37" t="s">
        <v>243</v>
      </c>
      <c r="G53" s="37" t="s">
        <v>96</v>
      </c>
      <c r="H53" s="37" t="s">
        <v>65</v>
      </c>
      <c r="I53" s="37" t="s">
        <v>65</v>
      </c>
      <c r="J53" s="37" t="s">
        <v>65</v>
      </c>
    </row>
    <row r="54">
      <c r="A54" s="38" t="s">
        <v>244</v>
      </c>
      <c r="B54" s="38" t="s">
        <v>245</v>
      </c>
      <c r="C54" s="37" t="s">
        <v>231</v>
      </c>
      <c r="D54" s="38" t="s">
        <v>232</v>
      </c>
      <c r="E54" s="37" t="s">
        <v>76</v>
      </c>
      <c r="F54" s="37" t="s">
        <v>89</v>
      </c>
      <c r="G54" s="37" t="s">
        <v>78</v>
      </c>
      <c r="H54" s="37" t="s">
        <v>65</v>
      </c>
      <c r="I54" s="37" t="s">
        <v>65</v>
      </c>
      <c r="J54" s="37" t="s">
        <v>65</v>
      </c>
    </row>
    <row r="55">
      <c r="A55" s="38" t="s">
        <v>246</v>
      </c>
      <c r="B55" s="38" t="s">
        <v>245</v>
      </c>
      <c r="C55" s="37" t="s">
        <v>74</v>
      </c>
      <c r="D55" s="38" t="s">
        <v>247</v>
      </c>
      <c r="E55" s="37" t="s">
        <v>76</v>
      </c>
      <c r="F55" s="37" t="s">
        <v>77</v>
      </c>
      <c r="G55" s="37" t="s">
        <v>78</v>
      </c>
      <c r="H55" s="37" t="s">
        <v>65</v>
      </c>
      <c r="I55" s="37" t="s">
        <v>65</v>
      </c>
      <c r="J55" s="37" t="s">
        <v>65</v>
      </c>
    </row>
    <row r="56">
      <c r="A56" s="38" t="s">
        <v>248</v>
      </c>
      <c r="B56" s="38" t="s">
        <v>249</v>
      </c>
      <c r="C56" s="37" t="s">
        <v>250</v>
      </c>
      <c r="D56" s="38" t="s">
        <v>251</v>
      </c>
      <c r="E56" s="37" t="s">
        <v>76</v>
      </c>
      <c r="F56" s="37" t="s">
        <v>252</v>
      </c>
      <c r="G56" s="37" t="s">
        <v>139</v>
      </c>
      <c r="H56" s="37" t="s">
        <v>65</v>
      </c>
      <c r="I56" s="37" t="s">
        <v>65</v>
      </c>
      <c r="J56" s="37" t="s">
        <v>65</v>
      </c>
    </row>
    <row r="57">
      <c r="A57" s="38" t="s">
        <v>253</v>
      </c>
      <c r="B57" s="38" t="s">
        <v>249</v>
      </c>
      <c r="C57" s="37" t="s">
        <v>81</v>
      </c>
      <c r="D57" s="38" t="s">
        <v>254</v>
      </c>
      <c r="E57" s="37" t="s">
        <v>83</v>
      </c>
      <c r="F57" s="37" t="s">
        <v>84</v>
      </c>
      <c r="G57" s="37" t="s">
        <v>78</v>
      </c>
      <c r="H57" s="37" t="s">
        <v>65</v>
      </c>
      <c r="I57" s="37" t="s">
        <v>65</v>
      </c>
      <c r="J57" s="37" t="s">
        <v>65</v>
      </c>
    </row>
    <row r="58">
      <c r="A58" s="38" t="s">
        <v>255</v>
      </c>
      <c r="B58" s="38" t="s">
        <v>256</v>
      </c>
      <c r="C58" s="37" t="s">
        <v>147</v>
      </c>
      <c r="D58" s="38" t="s">
        <v>144</v>
      </c>
      <c r="E58" s="37" t="s">
        <v>83</v>
      </c>
      <c r="F58" s="37" t="s">
        <v>148</v>
      </c>
      <c r="G58" s="37" t="s">
        <v>90</v>
      </c>
      <c r="H58" s="37" t="s">
        <v>65</v>
      </c>
      <c r="I58" s="37" t="s">
        <v>65</v>
      </c>
      <c r="J58" s="37" t="s">
        <v>65</v>
      </c>
    </row>
    <row r="59">
      <c r="A59" s="38" t="s">
        <v>257</v>
      </c>
      <c r="B59" s="38" t="s">
        <v>256</v>
      </c>
      <c r="C59" s="37" t="s">
        <v>161</v>
      </c>
      <c r="D59" s="38" t="s">
        <v>162</v>
      </c>
      <c r="E59" s="37" t="s">
        <v>76</v>
      </c>
      <c r="F59" s="37" t="s">
        <v>163</v>
      </c>
      <c r="G59" s="37" t="s">
        <v>139</v>
      </c>
      <c r="H59" s="37" t="s">
        <v>65</v>
      </c>
      <c r="I59" s="37" t="s">
        <v>65</v>
      </c>
      <c r="J59" s="37" t="s">
        <v>65</v>
      </c>
    </row>
    <row r="60">
      <c r="A60" s="38" t="s">
        <v>258</v>
      </c>
      <c r="B60" s="38" t="s">
        <v>256</v>
      </c>
      <c r="C60" s="37" t="s">
        <v>147</v>
      </c>
      <c r="D60" s="38" t="s">
        <v>144</v>
      </c>
      <c r="E60" s="37" t="s">
        <v>83</v>
      </c>
      <c r="F60" s="37" t="s">
        <v>148</v>
      </c>
      <c r="G60" s="37" t="s">
        <v>78</v>
      </c>
      <c r="H60" s="37" t="s">
        <v>65</v>
      </c>
      <c r="I60" s="37" t="s">
        <v>65</v>
      </c>
      <c r="J60" s="37" t="s">
        <v>65</v>
      </c>
    </row>
    <row r="61">
      <c r="A61" s="38" t="s">
        <v>259</v>
      </c>
      <c r="B61" s="38" t="s">
        <v>256</v>
      </c>
      <c r="C61" s="37" t="s">
        <v>152</v>
      </c>
      <c r="D61" s="38" t="s">
        <v>144</v>
      </c>
      <c r="E61" s="37" t="s">
        <v>83</v>
      </c>
      <c r="F61" s="37" t="s">
        <v>153</v>
      </c>
      <c r="G61" s="37" t="s">
        <v>78</v>
      </c>
      <c r="H61" s="37" t="s">
        <v>65</v>
      </c>
      <c r="I61" s="37" t="s">
        <v>65</v>
      </c>
      <c r="J61" s="37" t="s">
        <v>65</v>
      </c>
    </row>
    <row r="62">
      <c r="A62" s="38" t="s">
        <v>260</v>
      </c>
      <c r="B62" s="38" t="s">
        <v>256</v>
      </c>
      <c r="C62" s="37" t="s">
        <v>150</v>
      </c>
      <c r="D62" s="38" t="s">
        <v>144</v>
      </c>
      <c r="E62" s="37" t="s">
        <v>83</v>
      </c>
      <c r="F62" s="37" t="s">
        <v>89</v>
      </c>
      <c r="G62" s="37" t="s">
        <v>78</v>
      </c>
      <c r="H62" s="37" t="s">
        <v>65</v>
      </c>
      <c r="I62" s="37" t="s">
        <v>65</v>
      </c>
      <c r="J62" s="37" t="s">
        <v>65</v>
      </c>
    </row>
    <row r="63">
      <c r="A63" s="38" t="s">
        <v>261</v>
      </c>
      <c r="B63" s="38" t="s">
        <v>256</v>
      </c>
      <c r="C63" s="37" t="s">
        <v>143</v>
      </c>
      <c r="D63" s="38" t="s">
        <v>144</v>
      </c>
      <c r="E63" s="37" t="s">
        <v>83</v>
      </c>
      <c r="F63" s="37" t="s">
        <v>145</v>
      </c>
      <c r="G63" s="37" t="s">
        <v>78</v>
      </c>
      <c r="H63" s="37" t="s">
        <v>65</v>
      </c>
      <c r="I63" s="37" t="s">
        <v>65</v>
      </c>
      <c r="J63" s="37" t="s">
        <v>65</v>
      </c>
    </row>
    <row r="64">
      <c r="A64" s="38" t="s">
        <v>262</v>
      </c>
      <c r="B64" s="38" t="s">
        <v>256</v>
      </c>
      <c r="C64" s="37" t="s">
        <v>263</v>
      </c>
      <c r="D64" s="38" t="s">
        <v>264</v>
      </c>
      <c r="E64" s="37" t="s">
        <v>76</v>
      </c>
      <c r="F64" s="37" t="s">
        <v>177</v>
      </c>
      <c r="G64" s="37" t="s">
        <v>96</v>
      </c>
      <c r="H64" s="37" t="s">
        <v>65</v>
      </c>
      <c r="I64" s="37" t="s">
        <v>65</v>
      </c>
      <c r="J64" s="37" t="s">
        <v>65</v>
      </c>
    </row>
    <row r="65">
      <c r="A65" s="38" t="s">
        <v>265</v>
      </c>
      <c r="B65" s="38" t="s">
        <v>256</v>
      </c>
      <c r="C65" s="37" t="s">
        <v>263</v>
      </c>
      <c r="D65" s="38" t="s">
        <v>266</v>
      </c>
      <c r="E65" s="37" t="s">
        <v>76</v>
      </c>
      <c r="F65" s="37" t="s">
        <v>177</v>
      </c>
      <c r="G65" s="37" t="s">
        <v>96</v>
      </c>
      <c r="H65" s="37" t="s">
        <v>65</v>
      </c>
      <c r="I65" s="37" t="s">
        <v>65</v>
      </c>
      <c r="J65" s="37" t="s">
        <v>65</v>
      </c>
    </row>
    <row r="66">
      <c r="A66" s="38" t="s">
        <v>267</v>
      </c>
      <c r="B66" s="38" t="s">
        <v>268</v>
      </c>
      <c r="C66" s="37" t="s">
        <v>269</v>
      </c>
      <c r="D66" s="38" t="s">
        <v>270</v>
      </c>
      <c r="E66" s="37" t="s">
        <v>76</v>
      </c>
      <c r="F66" s="37" t="s">
        <v>177</v>
      </c>
      <c r="G66" s="37" t="s">
        <v>96</v>
      </c>
      <c r="H66" s="37" t="s">
        <v>65</v>
      </c>
      <c r="I66" s="37" t="s">
        <v>65</v>
      </c>
      <c r="J66" s="37" t="s">
        <v>65</v>
      </c>
    </row>
    <row r="67">
      <c r="A67" s="38" t="s">
        <v>271</v>
      </c>
      <c r="B67" s="38" t="s">
        <v>272</v>
      </c>
      <c r="C67" s="37" t="s">
        <v>214</v>
      </c>
      <c r="D67" s="38" t="s">
        <v>215</v>
      </c>
      <c r="E67" s="37" t="s">
        <v>83</v>
      </c>
      <c r="F67" s="37" t="s">
        <v>84</v>
      </c>
      <c r="G67" s="37" t="s">
        <v>78</v>
      </c>
      <c r="H67" s="37" t="s">
        <v>65</v>
      </c>
      <c r="I67" s="37" t="s">
        <v>65</v>
      </c>
      <c r="J67" s="37" t="s">
        <v>65</v>
      </c>
    </row>
    <row r="68">
      <c r="A68" s="38" t="s">
        <v>273</v>
      </c>
      <c r="B68" s="38" t="s">
        <v>272</v>
      </c>
      <c r="C68" s="37" t="s">
        <v>274</v>
      </c>
      <c r="D68" s="38" t="s">
        <v>275</v>
      </c>
      <c r="E68" s="37" t="s">
        <v>76</v>
      </c>
      <c r="F68" s="37" t="s">
        <v>177</v>
      </c>
      <c r="G68" s="37" t="s">
        <v>96</v>
      </c>
      <c r="H68" s="37" t="s">
        <v>65</v>
      </c>
      <c r="I68" s="37" t="s">
        <v>65</v>
      </c>
      <c r="J68" s="37" t="s">
        <v>65</v>
      </c>
    </row>
    <row r="69">
      <c r="A69" s="38" t="s">
        <v>276</v>
      </c>
      <c r="B69" s="38" t="s">
        <v>272</v>
      </c>
      <c r="C69" s="37" t="s">
        <v>277</v>
      </c>
      <c r="D69" s="38" t="s">
        <v>211</v>
      </c>
      <c r="E69" s="37" t="s">
        <v>76</v>
      </c>
      <c r="F69" s="37" t="s">
        <v>101</v>
      </c>
      <c r="G69" s="37" t="s">
        <v>96</v>
      </c>
      <c r="H69" s="37" t="s">
        <v>65</v>
      </c>
      <c r="I69" s="37" t="s">
        <v>65</v>
      </c>
      <c r="J69" s="37" t="s">
        <v>65</v>
      </c>
    </row>
    <row r="70">
      <c r="A70" s="38" t="s">
        <v>278</v>
      </c>
      <c r="B70" s="38" t="s">
        <v>279</v>
      </c>
      <c r="C70" s="37" t="s">
        <v>161</v>
      </c>
      <c r="D70" s="38" t="s">
        <v>162</v>
      </c>
      <c r="E70" s="37" t="s">
        <v>76</v>
      </c>
      <c r="F70" s="37" t="s">
        <v>163</v>
      </c>
      <c r="G70" s="37" t="s">
        <v>139</v>
      </c>
      <c r="H70" s="37" t="s">
        <v>65</v>
      </c>
      <c r="I70" s="37" t="s">
        <v>65</v>
      </c>
      <c r="J70" s="37" t="s">
        <v>65</v>
      </c>
    </row>
    <row r="71">
      <c r="A71" s="38" t="s">
        <v>280</v>
      </c>
      <c r="B71" s="38" t="s">
        <v>281</v>
      </c>
      <c r="C71" s="37" t="s">
        <v>161</v>
      </c>
      <c r="D71" s="38" t="s">
        <v>162</v>
      </c>
      <c r="E71" s="37" t="s">
        <v>76</v>
      </c>
      <c r="F71" s="37" t="s">
        <v>163</v>
      </c>
      <c r="G71" s="37" t="s">
        <v>96</v>
      </c>
      <c r="H71" s="37" t="s">
        <v>65</v>
      </c>
      <c r="I71" s="37" t="s">
        <v>65</v>
      </c>
      <c r="J71" s="37" t="s">
        <v>65</v>
      </c>
    </row>
    <row r="72">
      <c r="A72" s="38" t="s">
        <v>282</v>
      </c>
      <c r="B72" s="38" t="s">
        <v>283</v>
      </c>
      <c r="C72" s="37" t="s">
        <v>284</v>
      </c>
      <c r="D72" s="38" t="s">
        <v>285</v>
      </c>
      <c r="E72" s="37" t="s">
        <v>76</v>
      </c>
      <c r="F72" s="37" t="s">
        <v>286</v>
      </c>
      <c r="G72" s="37" t="s">
        <v>139</v>
      </c>
      <c r="H72" s="37" t="s">
        <v>65</v>
      </c>
      <c r="I72" s="37" t="s">
        <v>65</v>
      </c>
      <c r="J72" s="37" t="s">
        <v>65</v>
      </c>
    </row>
    <row r="73">
      <c r="A73" s="38" t="s">
        <v>287</v>
      </c>
      <c r="B73" s="38" t="s">
        <v>288</v>
      </c>
      <c r="C73" s="37" t="s">
        <v>289</v>
      </c>
      <c r="D73" s="38" t="s">
        <v>290</v>
      </c>
      <c r="E73" s="37" t="s">
        <v>76</v>
      </c>
      <c r="F73" s="37" t="s">
        <v>291</v>
      </c>
      <c r="G73" s="37" t="s">
        <v>139</v>
      </c>
      <c r="H73" s="37" t="s">
        <v>65</v>
      </c>
      <c r="I73" s="37" t="s">
        <v>65</v>
      </c>
      <c r="J73" s="37" t="s">
        <v>65</v>
      </c>
    </row>
    <row r="74">
      <c r="A74" s="38" t="s">
        <v>292</v>
      </c>
      <c r="B74" s="38" t="s">
        <v>288</v>
      </c>
      <c r="C74" s="37" t="s">
        <v>81</v>
      </c>
      <c r="D74" s="38" t="s">
        <v>293</v>
      </c>
      <c r="E74" s="37" t="s">
        <v>83</v>
      </c>
      <c r="F74" s="37" t="s">
        <v>84</v>
      </c>
      <c r="G74" s="37" t="s">
        <v>78</v>
      </c>
      <c r="H74" s="37" t="s">
        <v>65</v>
      </c>
      <c r="I74" s="37" t="s">
        <v>65</v>
      </c>
      <c r="J74" s="37" t="s">
        <v>65</v>
      </c>
    </row>
    <row r="75">
      <c r="A75" s="38" t="s">
        <v>294</v>
      </c>
      <c r="B75" s="38" t="s">
        <v>288</v>
      </c>
      <c r="C75" s="37" t="s">
        <v>295</v>
      </c>
      <c r="D75" s="38" t="s">
        <v>296</v>
      </c>
      <c r="E75" s="37" t="s">
        <v>76</v>
      </c>
      <c r="F75" s="37" t="s">
        <v>101</v>
      </c>
      <c r="G75" s="37" t="s">
        <v>96</v>
      </c>
      <c r="H75" s="37" t="s">
        <v>65</v>
      </c>
      <c r="I75" s="37" t="s">
        <v>65</v>
      </c>
      <c r="J75" s="37" t="s">
        <v>65</v>
      </c>
    </row>
    <row r="76">
      <c r="A76" s="38" t="s">
        <v>297</v>
      </c>
      <c r="B76" s="38" t="s">
        <v>298</v>
      </c>
      <c r="C76" s="37" t="s">
        <v>231</v>
      </c>
      <c r="D76" s="38" t="s">
        <v>299</v>
      </c>
      <c r="E76" s="37" t="s">
        <v>83</v>
      </c>
      <c r="F76" s="37" t="s">
        <v>89</v>
      </c>
      <c r="G76" s="37" t="s">
        <v>78</v>
      </c>
      <c r="H76" s="37" t="s">
        <v>65</v>
      </c>
      <c r="I76" s="37" t="s">
        <v>65</v>
      </c>
      <c r="J76" s="37" t="s">
        <v>65</v>
      </c>
    </row>
    <row r="77">
      <c r="A77" s="38" t="s">
        <v>300</v>
      </c>
      <c r="B77" s="38" t="s">
        <v>301</v>
      </c>
      <c r="C77" s="37" t="s">
        <v>161</v>
      </c>
      <c r="D77" s="38" t="s">
        <v>162</v>
      </c>
      <c r="E77" s="37" t="s">
        <v>76</v>
      </c>
      <c r="F77" s="37" t="s">
        <v>163</v>
      </c>
      <c r="G77" s="37" t="s">
        <v>139</v>
      </c>
      <c r="H77" s="37" t="s">
        <v>65</v>
      </c>
      <c r="I77" s="37" t="s">
        <v>65</v>
      </c>
      <c r="J77" s="37" t="s">
        <v>65</v>
      </c>
    </row>
    <row r="78">
      <c r="A78" s="38" t="s">
        <v>302</v>
      </c>
      <c r="B78" s="38" t="s">
        <v>301</v>
      </c>
      <c r="C78" s="37" t="s">
        <v>231</v>
      </c>
      <c r="D78" s="38" t="s">
        <v>303</v>
      </c>
      <c r="E78" s="37" t="s">
        <v>83</v>
      </c>
      <c r="F78" s="37" t="s">
        <v>89</v>
      </c>
      <c r="G78" s="37" t="s">
        <v>78</v>
      </c>
      <c r="H78" s="37" t="s">
        <v>65</v>
      </c>
      <c r="I78" s="37" t="s">
        <v>65</v>
      </c>
      <c r="J78" s="37" t="s">
        <v>65</v>
      </c>
    </row>
    <row r="79">
      <c r="A79" s="38" t="s">
        <v>304</v>
      </c>
      <c r="B79" s="38" t="s">
        <v>301</v>
      </c>
      <c r="C79" s="37" t="s">
        <v>231</v>
      </c>
      <c r="D79" s="38" t="s">
        <v>305</v>
      </c>
      <c r="E79" s="37" t="s">
        <v>76</v>
      </c>
      <c r="F79" s="37" t="s">
        <v>89</v>
      </c>
      <c r="G79" s="37" t="s">
        <v>78</v>
      </c>
      <c r="H79" s="37" t="s">
        <v>65</v>
      </c>
      <c r="I79" s="37" t="s">
        <v>65</v>
      </c>
      <c r="J79" s="37" t="s">
        <v>65</v>
      </c>
    </row>
    <row r="80">
      <c r="A80" s="38" t="s">
        <v>306</v>
      </c>
      <c r="B80" s="38" t="s">
        <v>307</v>
      </c>
      <c r="C80" s="37" t="s">
        <v>308</v>
      </c>
      <c r="D80" s="38" t="s">
        <v>309</v>
      </c>
      <c r="E80" s="37" t="s">
        <v>76</v>
      </c>
      <c r="F80" s="37" t="s">
        <v>177</v>
      </c>
      <c r="G80" s="37" t="s">
        <v>96</v>
      </c>
      <c r="H80" s="37" t="s">
        <v>65</v>
      </c>
      <c r="I80" s="37" t="s">
        <v>65</v>
      </c>
      <c r="J80" s="37" t="s">
        <v>65</v>
      </c>
    </row>
    <row r="81">
      <c r="A81" s="38" t="s">
        <v>310</v>
      </c>
      <c r="B81" s="38" t="s">
        <v>311</v>
      </c>
      <c r="C81" s="37" t="s">
        <v>312</v>
      </c>
      <c r="D81" s="38" t="s">
        <v>313</v>
      </c>
      <c r="E81" s="37" t="s">
        <v>76</v>
      </c>
      <c r="F81" s="37" t="s">
        <v>182</v>
      </c>
      <c r="G81" s="37" t="s">
        <v>96</v>
      </c>
      <c r="H81" s="37" t="s">
        <v>65</v>
      </c>
      <c r="I81" s="37" t="s">
        <v>65</v>
      </c>
      <c r="J81" s="37" t="s">
        <v>65</v>
      </c>
    </row>
    <row r="82">
      <c r="A82" s="38" t="s">
        <v>314</v>
      </c>
      <c r="B82" s="38" t="s">
        <v>315</v>
      </c>
      <c r="C82" s="37" t="s">
        <v>231</v>
      </c>
      <c r="D82" s="38" t="s">
        <v>303</v>
      </c>
      <c r="E82" s="37" t="s">
        <v>83</v>
      </c>
      <c r="F82" s="37" t="s">
        <v>89</v>
      </c>
      <c r="G82" s="37" t="s">
        <v>78</v>
      </c>
      <c r="H82" s="37" t="s">
        <v>65</v>
      </c>
      <c r="I82" s="37" t="s">
        <v>65</v>
      </c>
      <c r="J82" s="37" t="s">
        <v>65</v>
      </c>
    </row>
    <row r="83">
      <c r="A83" s="38" t="s">
        <v>316</v>
      </c>
      <c r="B83" s="38" t="s">
        <v>315</v>
      </c>
      <c r="C83" s="37" t="s">
        <v>231</v>
      </c>
      <c r="D83" s="38" t="s">
        <v>317</v>
      </c>
      <c r="E83" s="37" t="s">
        <v>83</v>
      </c>
      <c r="F83" s="37" t="s">
        <v>89</v>
      </c>
      <c r="G83" s="37" t="s">
        <v>78</v>
      </c>
      <c r="H83" s="37" t="s">
        <v>65</v>
      </c>
      <c r="I83" s="37" t="s">
        <v>65</v>
      </c>
      <c r="J83" s="37" t="s">
        <v>65</v>
      </c>
    </row>
    <row r="84">
      <c r="A84" s="38" t="s">
        <v>318</v>
      </c>
      <c r="B84" s="38" t="s">
        <v>315</v>
      </c>
      <c r="C84" s="37" t="s">
        <v>231</v>
      </c>
      <c r="D84" s="38" t="s">
        <v>317</v>
      </c>
      <c r="E84" s="37" t="s">
        <v>83</v>
      </c>
      <c r="F84" s="37" t="s">
        <v>89</v>
      </c>
      <c r="G84" s="37" t="s">
        <v>78</v>
      </c>
      <c r="H84" s="37" t="s">
        <v>65</v>
      </c>
      <c r="I84" s="37" t="s">
        <v>65</v>
      </c>
      <c r="J84" s="37" t="s">
        <v>65</v>
      </c>
    </row>
    <row r="85">
      <c r="A85" s="38" t="s">
        <v>319</v>
      </c>
      <c r="B85" s="38" t="s">
        <v>315</v>
      </c>
      <c r="C85" s="37" t="s">
        <v>231</v>
      </c>
      <c r="D85" s="38" t="s">
        <v>320</v>
      </c>
      <c r="E85" s="37" t="s">
        <v>83</v>
      </c>
      <c r="F85" s="37" t="s">
        <v>89</v>
      </c>
      <c r="G85" s="37" t="s">
        <v>78</v>
      </c>
      <c r="H85" s="37" t="s">
        <v>65</v>
      </c>
      <c r="I85" s="37" t="s">
        <v>65</v>
      </c>
      <c r="J85" s="37" t="s">
        <v>65</v>
      </c>
    </row>
    <row r="86">
      <c r="A86" s="38" t="s">
        <v>321</v>
      </c>
      <c r="B86" s="38" t="s">
        <v>315</v>
      </c>
      <c r="C86" s="37" t="s">
        <v>231</v>
      </c>
      <c r="D86" s="38" t="s">
        <v>322</v>
      </c>
      <c r="E86" s="37" t="s">
        <v>83</v>
      </c>
      <c r="F86" s="37" t="s">
        <v>89</v>
      </c>
      <c r="G86" s="37" t="s">
        <v>78</v>
      </c>
      <c r="H86" s="37" t="s">
        <v>65</v>
      </c>
      <c r="I86" s="37" t="s">
        <v>65</v>
      </c>
      <c r="J86" s="37" t="s">
        <v>65</v>
      </c>
    </row>
    <row r="87">
      <c r="A87" s="38" t="s">
        <v>323</v>
      </c>
      <c r="B87" s="38" t="s">
        <v>315</v>
      </c>
      <c r="C87" s="37" t="s">
        <v>324</v>
      </c>
      <c r="D87" s="38" t="s">
        <v>325</v>
      </c>
      <c r="E87" s="37" t="s">
        <v>76</v>
      </c>
      <c r="F87" s="37" t="s">
        <v>326</v>
      </c>
      <c r="G87" s="37" t="s">
        <v>96</v>
      </c>
      <c r="H87" s="37" t="s">
        <v>65</v>
      </c>
      <c r="I87" s="37" t="s">
        <v>65</v>
      </c>
      <c r="J87" s="37" t="s">
        <v>65</v>
      </c>
    </row>
    <row r="88">
      <c r="A88" s="38" t="s">
        <v>327</v>
      </c>
      <c r="B88" s="38" t="s">
        <v>328</v>
      </c>
      <c r="C88" s="37" t="s">
        <v>161</v>
      </c>
      <c r="D88" s="38" t="s">
        <v>162</v>
      </c>
      <c r="E88" s="37" t="s">
        <v>76</v>
      </c>
      <c r="F88" s="37" t="s">
        <v>163</v>
      </c>
      <c r="G88" s="37" t="s">
        <v>96</v>
      </c>
      <c r="H88" s="37" t="s">
        <v>65</v>
      </c>
      <c r="I88" s="37" t="s">
        <v>65</v>
      </c>
      <c r="J88" s="37" t="s">
        <v>65</v>
      </c>
    </row>
    <row r="89">
      <c r="A89" s="38" t="s">
        <v>329</v>
      </c>
      <c r="B89" s="38" t="s">
        <v>330</v>
      </c>
      <c r="C89" s="37" t="s">
        <v>103</v>
      </c>
      <c r="D89" s="38" t="s">
        <v>331</v>
      </c>
      <c r="E89" s="37" t="s">
        <v>76</v>
      </c>
      <c r="F89" s="37" t="s">
        <v>105</v>
      </c>
      <c r="G89" s="37" t="s">
        <v>139</v>
      </c>
      <c r="H89" s="37" t="s">
        <v>65</v>
      </c>
      <c r="I89" s="37" t="s">
        <v>65</v>
      </c>
      <c r="J89" s="37" t="s">
        <v>65</v>
      </c>
    </row>
    <row r="90">
      <c r="A90" s="38" t="s">
        <v>332</v>
      </c>
      <c r="B90" s="38" t="s">
        <v>333</v>
      </c>
      <c r="C90" s="37" t="s">
        <v>334</v>
      </c>
      <c r="D90" s="38" t="s">
        <v>335</v>
      </c>
      <c r="E90" s="37" t="s">
        <v>76</v>
      </c>
      <c r="F90" s="37" t="s">
        <v>101</v>
      </c>
      <c r="G90" s="37" t="s">
        <v>139</v>
      </c>
      <c r="H90" s="37" t="s">
        <v>65</v>
      </c>
      <c r="I90" s="37" t="s">
        <v>65</v>
      </c>
      <c r="J90" s="37" t="s">
        <v>65</v>
      </c>
    </row>
    <row r="91">
      <c r="A91" s="38" t="s">
        <v>336</v>
      </c>
      <c r="B91" s="38" t="s">
        <v>333</v>
      </c>
      <c r="C91" s="37" t="s">
        <v>337</v>
      </c>
      <c r="D91" s="38" t="s">
        <v>338</v>
      </c>
      <c r="E91" s="37" t="s">
        <v>76</v>
      </c>
      <c r="F91" s="37" t="s">
        <v>291</v>
      </c>
      <c r="G91" s="37" t="s">
        <v>139</v>
      </c>
      <c r="H91" s="37" t="s">
        <v>65</v>
      </c>
      <c r="I91" s="37" t="s">
        <v>65</v>
      </c>
      <c r="J91" s="37" t="s">
        <v>65</v>
      </c>
    </row>
    <row r="92">
      <c r="A92" s="38" t="s">
        <v>339</v>
      </c>
      <c r="B92" s="38" t="s">
        <v>340</v>
      </c>
      <c r="C92" s="37" t="s">
        <v>341</v>
      </c>
      <c r="D92" s="38" t="s">
        <v>342</v>
      </c>
      <c r="E92" s="37" t="s">
        <v>76</v>
      </c>
      <c r="F92" s="37" t="s">
        <v>343</v>
      </c>
      <c r="G92" s="37" t="s">
        <v>78</v>
      </c>
      <c r="H92" s="37" t="s">
        <v>65</v>
      </c>
      <c r="I92" s="37" t="s">
        <v>65</v>
      </c>
      <c r="J92" s="37" t="s">
        <v>65</v>
      </c>
    </row>
    <row r="93">
      <c r="A93" s="38" t="s">
        <v>344</v>
      </c>
      <c r="B93" s="38" t="s">
        <v>345</v>
      </c>
      <c r="C93" s="37" t="s">
        <v>81</v>
      </c>
      <c r="D93" s="38" t="s">
        <v>293</v>
      </c>
      <c r="E93" s="37" t="s">
        <v>83</v>
      </c>
      <c r="F93" s="37" t="s">
        <v>84</v>
      </c>
      <c r="G93" s="37" t="s">
        <v>78</v>
      </c>
      <c r="H93" s="37" t="s">
        <v>65</v>
      </c>
      <c r="I93" s="37" t="s">
        <v>65</v>
      </c>
      <c r="J93" s="37" t="s">
        <v>65</v>
      </c>
    </row>
    <row r="94">
      <c r="A94" s="38" t="s">
        <v>346</v>
      </c>
      <c r="B94" s="38" t="s">
        <v>345</v>
      </c>
      <c r="C94" s="37" t="s">
        <v>347</v>
      </c>
      <c r="D94" s="38" t="s">
        <v>348</v>
      </c>
      <c r="E94" s="37" t="s">
        <v>76</v>
      </c>
      <c r="F94" s="37" t="s">
        <v>177</v>
      </c>
      <c r="G94" s="37" t="s">
        <v>96</v>
      </c>
      <c r="H94" s="37" t="s">
        <v>65</v>
      </c>
      <c r="I94" s="37" t="s">
        <v>65</v>
      </c>
      <c r="J94" s="37" t="s">
        <v>65</v>
      </c>
    </row>
    <row r="95">
      <c r="A95" s="38" t="s">
        <v>349</v>
      </c>
      <c r="B95" s="38" t="s">
        <v>345</v>
      </c>
      <c r="C95" s="37" t="s">
        <v>350</v>
      </c>
      <c r="D95" s="38" t="s">
        <v>351</v>
      </c>
      <c r="E95" s="37" t="s">
        <v>76</v>
      </c>
      <c r="F95" s="37" t="s">
        <v>326</v>
      </c>
      <c r="G95" s="37" t="s">
        <v>96</v>
      </c>
      <c r="H95" s="37" t="s">
        <v>65</v>
      </c>
      <c r="I95" s="37" t="s">
        <v>65</v>
      </c>
      <c r="J95" s="37" t="s">
        <v>65</v>
      </c>
    </row>
    <row r="96">
      <c r="A96" s="38" t="s">
        <v>352</v>
      </c>
      <c r="B96" s="38" t="s">
        <v>353</v>
      </c>
      <c r="C96" s="37" t="s">
        <v>350</v>
      </c>
      <c r="D96" s="38" t="s">
        <v>354</v>
      </c>
      <c r="E96" s="37" t="s">
        <v>76</v>
      </c>
      <c r="F96" s="37" t="s">
        <v>326</v>
      </c>
      <c r="G96" s="37" t="s">
        <v>96</v>
      </c>
      <c r="H96" s="37" t="s">
        <v>65</v>
      </c>
      <c r="I96" s="37" t="s">
        <v>65</v>
      </c>
      <c r="J96" s="37" t="s">
        <v>65</v>
      </c>
    </row>
    <row r="97">
      <c r="A97" s="38" t="s">
        <v>355</v>
      </c>
      <c r="B97" s="38" t="s">
        <v>353</v>
      </c>
      <c r="C97" s="37" t="s">
        <v>161</v>
      </c>
      <c r="D97" s="38" t="s">
        <v>162</v>
      </c>
      <c r="E97" s="37" t="s">
        <v>76</v>
      </c>
      <c r="F97" s="37" t="s">
        <v>163</v>
      </c>
      <c r="G97" s="37" t="s">
        <v>96</v>
      </c>
      <c r="H97" s="37" t="s">
        <v>65</v>
      </c>
      <c r="I97" s="37" t="s">
        <v>65</v>
      </c>
      <c r="J97" s="37" t="s">
        <v>65</v>
      </c>
    </row>
    <row r="98">
      <c r="A98" s="38" t="s">
        <v>356</v>
      </c>
      <c r="B98" s="38" t="s">
        <v>353</v>
      </c>
      <c r="C98" s="37" t="s">
        <v>350</v>
      </c>
      <c r="D98" s="38" t="s">
        <v>357</v>
      </c>
      <c r="E98" s="37" t="s">
        <v>76</v>
      </c>
      <c r="F98" s="37" t="s">
        <v>326</v>
      </c>
      <c r="G98" s="37" t="s">
        <v>96</v>
      </c>
      <c r="H98" s="37" t="s">
        <v>65</v>
      </c>
      <c r="I98" s="37" t="s">
        <v>65</v>
      </c>
      <c r="J98" s="37" t="s">
        <v>65</v>
      </c>
    </row>
    <row r="99">
      <c r="A99" s="38" t="s">
        <v>358</v>
      </c>
      <c r="B99" s="38" t="s">
        <v>353</v>
      </c>
      <c r="C99" s="37" t="s">
        <v>350</v>
      </c>
      <c r="D99" s="38" t="s">
        <v>359</v>
      </c>
      <c r="E99" s="37" t="s">
        <v>76</v>
      </c>
      <c r="F99" s="37" t="s">
        <v>326</v>
      </c>
      <c r="G99" s="37" t="s">
        <v>96</v>
      </c>
      <c r="H99" s="37" t="s">
        <v>65</v>
      </c>
      <c r="I99" s="37" t="s">
        <v>65</v>
      </c>
      <c r="J99" s="37" t="s">
        <v>65</v>
      </c>
    </row>
    <row r="100">
      <c r="A100" s="38" t="s">
        <v>360</v>
      </c>
      <c r="B100" s="38" t="s">
        <v>353</v>
      </c>
      <c r="C100" s="37" t="s">
        <v>350</v>
      </c>
      <c r="D100" s="38" t="s">
        <v>361</v>
      </c>
      <c r="E100" s="37" t="s">
        <v>76</v>
      </c>
      <c r="F100" s="37" t="s">
        <v>326</v>
      </c>
      <c r="G100" s="37" t="s">
        <v>96</v>
      </c>
      <c r="H100" s="37" t="s">
        <v>65</v>
      </c>
      <c r="I100" s="37" t="s">
        <v>65</v>
      </c>
      <c r="J100" s="37" t="s">
        <v>65</v>
      </c>
    </row>
    <row r="101">
      <c r="A101" s="38" t="s">
        <v>362</v>
      </c>
      <c r="B101" s="38" t="s">
        <v>353</v>
      </c>
      <c r="C101" s="37" t="s">
        <v>363</v>
      </c>
      <c r="D101" s="38" t="s">
        <v>364</v>
      </c>
      <c r="E101" s="37" t="s">
        <v>76</v>
      </c>
      <c r="F101" s="37" t="s">
        <v>365</v>
      </c>
      <c r="G101" s="37" t="s">
        <v>96</v>
      </c>
      <c r="H101" s="37" t="s">
        <v>65</v>
      </c>
      <c r="I101" s="37" t="s">
        <v>65</v>
      </c>
      <c r="J101" s="37" t="s">
        <v>65</v>
      </c>
    </row>
    <row r="102">
      <c r="A102" s="38" t="s">
        <v>366</v>
      </c>
      <c r="B102" s="38" t="s">
        <v>367</v>
      </c>
      <c r="C102" s="37" t="s">
        <v>231</v>
      </c>
      <c r="D102" s="38" t="s">
        <v>368</v>
      </c>
      <c r="E102" s="37" t="s">
        <v>83</v>
      </c>
      <c r="F102" s="37" t="s">
        <v>89</v>
      </c>
      <c r="G102" s="37" t="s">
        <v>78</v>
      </c>
      <c r="H102" s="37" t="s">
        <v>65</v>
      </c>
      <c r="I102" s="37" t="s">
        <v>65</v>
      </c>
      <c r="J102" s="37" t="s">
        <v>65</v>
      </c>
    </row>
    <row r="103">
      <c r="A103" s="38" t="s">
        <v>369</v>
      </c>
      <c r="B103" s="38" t="s">
        <v>367</v>
      </c>
      <c r="C103" s="37" t="s">
        <v>370</v>
      </c>
      <c r="D103" s="38" t="s">
        <v>371</v>
      </c>
      <c r="E103" s="37" t="s">
        <v>76</v>
      </c>
      <c r="F103" s="37" t="s">
        <v>153</v>
      </c>
      <c r="G103" s="37" t="s">
        <v>96</v>
      </c>
      <c r="H103" s="37" t="s">
        <v>65</v>
      </c>
      <c r="I103" s="37" t="s">
        <v>65</v>
      </c>
      <c r="J103" s="37" t="s">
        <v>65</v>
      </c>
    </row>
    <row r="104">
      <c r="A104" s="38" t="s">
        <v>372</v>
      </c>
      <c r="B104" s="38" t="s">
        <v>373</v>
      </c>
      <c r="C104" s="37" t="s">
        <v>374</v>
      </c>
      <c r="D104" s="38" t="s">
        <v>375</v>
      </c>
      <c r="E104" s="37" t="s">
        <v>76</v>
      </c>
      <c r="F104" s="37" t="s">
        <v>291</v>
      </c>
      <c r="G104" s="37" t="s">
        <v>139</v>
      </c>
      <c r="H104" s="37" t="s">
        <v>65</v>
      </c>
      <c r="I104" s="37" t="s">
        <v>65</v>
      </c>
      <c r="J104" s="37" t="s">
        <v>65</v>
      </c>
    </row>
    <row r="105">
      <c r="A105" s="38" t="s">
        <v>376</v>
      </c>
      <c r="B105" s="38" t="s">
        <v>373</v>
      </c>
      <c r="C105" s="37" t="s">
        <v>374</v>
      </c>
      <c r="D105" s="38" t="s">
        <v>377</v>
      </c>
      <c r="E105" s="37" t="s">
        <v>76</v>
      </c>
      <c r="F105" s="37" t="s">
        <v>291</v>
      </c>
      <c r="G105" s="37" t="s">
        <v>96</v>
      </c>
      <c r="H105" s="37" t="s">
        <v>65</v>
      </c>
      <c r="I105" s="37" t="s">
        <v>65</v>
      </c>
      <c r="J105" s="37" t="s">
        <v>65</v>
      </c>
    </row>
    <row r="106">
      <c r="A106" s="38" t="s">
        <v>378</v>
      </c>
      <c r="B106" s="38" t="s">
        <v>373</v>
      </c>
      <c r="C106" s="37" t="s">
        <v>379</v>
      </c>
      <c r="D106" s="38" t="s">
        <v>320</v>
      </c>
      <c r="E106" s="37" t="s">
        <v>76</v>
      </c>
      <c r="F106" s="37" t="s">
        <v>177</v>
      </c>
      <c r="G106" s="37" t="s">
        <v>96</v>
      </c>
      <c r="H106" s="37" t="s">
        <v>65</v>
      </c>
      <c r="I106" s="37" t="s">
        <v>65</v>
      </c>
      <c r="J106" s="37" t="s">
        <v>65</v>
      </c>
    </row>
    <row r="107">
      <c r="A107" s="38" t="s">
        <v>380</v>
      </c>
      <c r="B107" s="38" t="s">
        <v>381</v>
      </c>
      <c r="C107" s="37" t="s">
        <v>382</v>
      </c>
      <c r="D107" s="38" t="s">
        <v>383</v>
      </c>
      <c r="E107" s="37" t="s">
        <v>76</v>
      </c>
      <c r="F107" s="37" t="s">
        <v>177</v>
      </c>
      <c r="G107" s="37" t="s">
        <v>139</v>
      </c>
      <c r="H107" s="37" t="s">
        <v>65</v>
      </c>
      <c r="I107" s="37" t="s">
        <v>65</v>
      </c>
      <c r="J107" s="37" t="s">
        <v>65</v>
      </c>
    </row>
    <row r="108">
      <c r="A108" s="38" t="s">
        <v>384</v>
      </c>
      <c r="B108" s="38" t="s">
        <v>385</v>
      </c>
      <c r="C108" s="37" t="s">
        <v>147</v>
      </c>
      <c r="D108" s="38" t="s">
        <v>144</v>
      </c>
      <c r="E108" s="37" t="s">
        <v>83</v>
      </c>
      <c r="F108" s="37" t="s">
        <v>148</v>
      </c>
      <c r="G108" s="37" t="s">
        <v>90</v>
      </c>
      <c r="H108" s="37" t="s">
        <v>65</v>
      </c>
      <c r="I108" s="37" t="s">
        <v>65</v>
      </c>
      <c r="J108" s="37" t="s">
        <v>65</v>
      </c>
    </row>
    <row r="109">
      <c r="A109" s="38" t="s">
        <v>386</v>
      </c>
      <c r="B109" s="38" t="s">
        <v>385</v>
      </c>
      <c r="C109" s="37" t="s">
        <v>143</v>
      </c>
      <c r="D109" s="38" t="s">
        <v>144</v>
      </c>
      <c r="E109" s="37" t="s">
        <v>83</v>
      </c>
      <c r="F109" s="37" t="s">
        <v>145</v>
      </c>
      <c r="G109" s="37" t="s">
        <v>78</v>
      </c>
      <c r="H109" s="37" t="s">
        <v>65</v>
      </c>
      <c r="I109" s="37" t="s">
        <v>65</v>
      </c>
      <c r="J109" s="37" t="s">
        <v>65</v>
      </c>
    </row>
    <row r="110">
      <c r="A110" s="38" t="s">
        <v>387</v>
      </c>
      <c r="B110" s="38" t="s">
        <v>385</v>
      </c>
      <c r="C110" s="37" t="s">
        <v>150</v>
      </c>
      <c r="D110" s="38" t="s">
        <v>144</v>
      </c>
      <c r="E110" s="37" t="s">
        <v>83</v>
      </c>
      <c r="F110" s="37" t="s">
        <v>89</v>
      </c>
      <c r="G110" s="37" t="s">
        <v>78</v>
      </c>
      <c r="H110" s="37" t="s">
        <v>65</v>
      </c>
      <c r="I110" s="37" t="s">
        <v>65</v>
      </c>
      <c r="J110" s="37" t="s">
        <v>65</v>
      </c>
    </row>
    <row r="111">
      <c r="A111" s="38" t="s">
        <v>388</v>
      </c>
      <c r="B111" s="38" t="s">
        <v>385</v>
      </c>
      <c r="C111" s="37" t="s">
        <v>152</v>
      </c>
      <c r="D111" s="38" t="s">
        <v>144</v>
      </c>
      <c r="E111" s="37" t="s">
        <v>83</v>
      </c>
      <c r="F111" s="37" t="s">
        <v>153</v>
      </c>
      <c r="G111" s="37" t="s">
        <v>78</v>
      </c>
      <c r="H111" s="37" t="s">
        <v>65</v>
      </c>
      <c r="I111" s="37" t="s">
        <v>65</v>
      </c>
      <c r="J111" s="37" t="s">
        <v>65</v>
      </c>
    </row>
    <row r="112">
      <c r="A112" s="38" t="s">
        <v>389</v>
      </c>
      <c r="B112" s="38" t="s">
        <v>385</v>
      </c>
      <c r="C112" s="37" t="s">
        <v>147</v>
      </c>
      <c r="D112" s="38" t="s">
        <v>144</v>
      </c>
      <c r="E112" s="37" t="s">
        <v>83</v>
      </c>
      <c r="F112" s="37" t="s">
        <v>148</v>
      </c>
      <c r="G112" s="37" t="s">
        <v>78</v>
      </c>
      <c r="H112" s="37" t="s">
        <v>65</v>
      </c>
      <c r="I112" s="37" t="s">
        <v>65</v>
      </c>
      <c r="J112" s="37" t="s">
        <v>65</v>
      </c>
    </row>
    <row r="113">
      <c r="A113" s="38" t="s">
        <v>390</v>
      </c>
      <c r="B113" s="38" t="s">
        <v>391</v>
      </c>
      <c r="C113" s="37" t="s">
        <v>392</v>
      </c>
      <c r="D113" s="38" t="s">
        <v>393</v>
      </c>
      <c r="E113" s="37" t="s">
        <v>76</v>
      </c>
      <c r="F113" s="37" t="s">
        <v>177</v>
      </c>
      <c r="G113" s="37" t="s">
        <v>78</v>
      </c>
      <c r="H113" s="37" t="s">
        <v>65</v>
      </c>
      <c r="I113" s="37" t="s">
        <v>65</v>
      </c>
      <c r="J113" s="37" t="s">
        <v>65</v>
      </c>
    </row>
    <row r="114">
      <c r="A114" s="38" t="s">
        <v>394</v>
      </c>
      <c r="B114" s="38" t="s">
        <v>391</v>
      </c>
      <c r="C114" s="37" t="s">
        <v>350</v>
      </c>
      <c r="D114" s="38" t="s">
        <v>395</v>
      </c>
      <c r="E114" s="37" t="s">
        <v>76</v>
      </c>
      <c r="F114" s="37" t="s">
        <v>326</v>
      </c>
      <c r="G114" s="37" t="s">
        <v>96</v>
      </c>
      <c r="H114" s="37" t="s">
        <v>65</v>
      </c>
      <c r="I114" s="37" t="s">
        <v>65</v>
      </c>
      <c r="J114" s="37" t="s">
        <v>65</v>
      </c>
    </row>
    <row r="115">
      <c r="A115" s="38" t="s">
        <v>396</v>
      </c>
      <c r="B115" s="38" t="s">
        <v>397</v>
      </c>
      <c r="C115" s="37" t="s">
        <v>231</v>
      </c>
      <c r="D115" s="38" t="s">
        <v>228</v>
      </c>
      <c r="E115" s="37" t="s">
        <v>76</v>
      </c>
      <c r="F115" s="37" t="s">
        <v>89</v>
      </c>
      <c r="G115" s="37" t="s">
        <v>78</v>
      </c>
      <c r="H115" s="37" t="s">
        <v>65</v>
      </c>
      <c r="I115" s="37" t="s">
        <v>65</v>
      </c>
      <c r="J115" s="37" t="s">
        <v>65</v>
      </c>
    </row>
    <row r="116">
      <c r="A116" s="38" t="s">
        <v>398</v>
      </c>
      <c r="B116" s="38" t="s">
        <v>399</v>
      </c>
      <c r="C116" s="37" t="s">
        <v>400</v>
      </c>
      <c r="D116" s="38" t="s">
        <v>401</v>
      </c>
      <c r="E116" s="37" t="s">
        <v>76</v>
      </c>
      <c r="F116" s="37" t="s">
        <v>402</v>
      </c>
      <c r="G116" s="37" t="s">
        <v>96</v>
      </c>
      <c r="H116" s="37" t="s">
        <v>65</v>
      </c>
      <c r="I116" s="37" t="s">
        <v>65</v>
      </c>
      <c r="J116" s="37" t="s">
        <v>65</v>
      </c>
    </row>
    <row r="117">
      <c r="A117" s="38" t="s">
        <v>403</v>
      </c>
      <c r="B117" s="38" t="s">
        <v>399</v>
      </c>
      <c r="C117" s="37" t="s">
        <v>400</v>
      </c>
      <c r="D117" s="38" t="s">
        <v>404</v>
      </c>
      <c r="E117" s="37" t="s">
        <v>76</v>
      </c>
      <c r="F117" s="37" t="s">
        <v>402</v>
      </c>
      <c r="G117" s="37" t="s">
        <v>96</v>
      </c>
      <c r="H117" s="37" t="s">
        <v>65</v>
      </c>
      <c r="I117" s="37" t="s">
        <v>65</v>
      </c>
      <c r="J117" s="37" t="s">
        <v>65</v>
      </c>
    </row>
    <row r="118">
      <c r="A118" s="38" t="s">
        <v>405</v>
      </c>
      <c r="B118" s="38" t="s">
        <v>406</v>
      </c>
      <c r="C118" s="37" t="s">
        <v>400</v>
      </c>
      <c r="D118" s="38" t="s">
        <v>407</v>
      </c>
      <c r="E118" s="37" t="s">
        <v>76</v>
      </c>
      <c r="F118" s="37" t="s">
        <v>402</v>
      </c>
      <c r="G118" s="37" t="s">
        <v>96</v>
      </c>
      <c r="H118" s="37" t="s">
        <v>65</v>
      </c>
      <c r="I118" s="37" t="s">
        <v>65</v>
      </c>
      <c r="J118" s="37" t="s">
        <v>65</v>
      </c>
    </row>
    <row r="119">
      <c r="A119" s="38" t="s">
        <v>408</v>
      </c>
      <c r="B119" s="38" t="s">
        <v>406</v>
      </c>
      <c r="C119" s="37" t="s">
        <v>409</v>
      </c>
      <c r="D119" s="38" t="s">
        <v>410</v>
      </c>
      <c r="E119" s="37" t="s">
        <v>76</v>
      </c>
      <c r="F119" s="37" t="s">
        <v>177</v>
      </c>
      <c r="G119" s="37" t="s">
        <v>96</v>
      </c>
      <c r="H119" s="37" t="s">
        <v>65</v>
      </c>
      <c r="I119" s="37" t="s">
        <v>65</v>
      </c>
      <c r="J119" s="37" t="s">
        <v>65</v>
      </c>
    </row>
    <row r="120">
      <c r="A120" s="38" t="s">
        <v>411</v>
      </c>
      <c r="B120" s="38" t="s">
        <v>406</v>
      </c>
      <c r="C120" s="37" t="s">
        <v>400</v>
      </c>
      <c r="D120" s="38" t="s">
        <v>412</v>
      </c>
      <c r="E120" s="37" t="s">
        <v>76</v>
      </c>
      <c r="F120" s="37" t="s">
        <v>402</v>
      </c>
      <c r="G120" s="37" t="s">
        <v>96</v>
      </c>
      <c r="H120" s="37" t="s">
        <v>65</v>
      </c>
      <c r="I120" s="37" t="s">
        <v>65</v>
      </c>
      <c r="J120" s="37" t="s">
        <v>65</v>
      </c>
    </row>
    <row r="121">
      <c r="A121" s="38" t="s">
        <v>413</v>
      </c>
      <c r="B121" s="38" t="s">
        <v>406</v>
      </c>
      <c r="C121" s="37" t="s">
        <v>374</v>
      </c>
      <c r="D121" s="38" t="s">
        <v>414</v>
      </c>
      <c r="E121" s="37" t="s">
        <v>76</v>
      </c>
      <c r="F121" s="37" t="s">
        <v>291</v>
      </c>
      <c r="G121" s="37" t="s">
        <v>96</v>
      </c>
      <c r="H121" s="37" t="s">
        <v>65</v>
      </c>
      <c r="I121" s="37" t="s">
        <v>65</v>
      </c>
      <c r="J121" s="37" t="s">
        <v>65</v>
      </c>
    </row>
    <row r="122">
      <c r="A122" s="38" t="s">
        <v>415</v>
      </c>
      <c r="B122" s="38" t="s">
        <v>416</v>
      </c>
      <c r="C122" s="37" t="s">
        <v>81</v>
      </c>
      <c r="D122" s="38" t="s">
        <v>293</v>
      </c>
      <c r="E122" s="37" t="s">
        <v>83</v>
      </c>
      <c r="F122" s="37" t="s">
        <v>84</v>
      </c>
      <c r="G122" s="37" t="s">
        <v>78</v>
      </c>
      <c r="H122" s="37" t="s">
        <v>65</v>
      </c>
      <c r="I122" s="37" t="s">
        <v>65</v>
      </c>
      <c r="J122" s="37" t="s">
        <v>65</v>
      </c>
    </row>
    <row r="123">
      <c r="A123" s="38" t="s">
        <v>417</v>
      </c>
      <c r="B123" s="38" t="s">
        <v>418</v>
      </c>
      <c r="C123" s="37" t="s">
        <v>74</v>
      </c>
      <c r="D123" s="38" t="s">
        <v>419</v>
      </c>
      <c r="E123" s="37" t="s">
        <v>76</v>
      </c>
      <c r="F123" s="37" t="s">
        <v>77</v>
      </c>
      <c r="G123" s="37" t="s">
        <v>78</v>
      </c>
      <c r="H123" s="37" t="s">
        <v>65</v>
      </c>
      <c r="I123" s="37" t="s">
        <v>65</v>
      </c>
      <c r="J123" s="37" t="s">
        <v>65</v>
      </c>
    </row>
    <row r="124">
      <c r="A124" s="38" t="s">
        <v>420</v>
      </c>
      <c r="B124" s="38" t="s">
        <v>421</v>
      </c>
      <c r="C124" s="37" t="s">
        <v>184</v>
      </c>
      <c r="D124" s="38" t="s">
        <v>185</v>
      </c>
      <c r="E124" s="37" t="s">
        <v>76</v>
      </c>
      <c r="F124" s="37" t="s">
        <v>182</v>
      </c>
      <c r="G124" s="37" t="s">
        <v>96</v>
      </c>
      <c r="H124" s="37" t="s">
        <v>65</v>
      </c>
      <c r="I124" s="37" t="s">
        <v>65</v>
      </c>
      <c r="J124" s="37" t="s">
        <v>65</v>
      </c>
    </row>
    <row r="125">
      <c r="A125" s="38" t="s">
        <v>422</v>
      </c>
      <c r="B125" s="38" t="s">
        <v>423</v>
      </c>
      <c r="C125" s="37" t="s">
        <v>103</v>
      </c>
      <c r="D125" s="38" t="s">
        <v>424</v>
      </c>
      <c r="E125" s="37" t="s">
        <v>76</v>
      </c>
      <c r="F125" s="37" t="s">
        <v>105</v>
      </c>
      <c r="G125" s="37" t="s">
        <v>139</v>
      </c>
      <c r="H125" s="37" t="s">
        <v>65</v>
      </c>
      <c r="I125" s="37" t="s">
        <v>65</v>
      </c>
      <c r="J125" s="37" t="s">
        <v>65</v>
      </c>
    </row>
    <row r="126">
      <c r="A126" s="38" t="s">
        <v>425</v>
      </c>
      <c r="B126" s="38" t="s">
        <v>423</v>
      </c>
      <c r="C126" s="37" t="s">
        <v>426</v>
      </c>
      <c r="D126" s="38" t="s">
        <v>427</v>
      </c>
      <c r="E126" s="37" t="s">
        <v>76</v>
      </c>
      <c r="F126" s="37" t="s">
        <v>89</v>
      </c>
      <c r="G126" s="37" t="s">
        <v>96</v>
      </c>
      <c r="H126" s="37" t="s">
        <v>65</v>
      </c>
      <c r="I126" s="37" t="s">
        <v>65</v>
      </c>
      <c r="J126" s="37" t="s">
        <v>65</v>
      </c>
    </row>
    <row r="127">
      <c r="A127" s="38" t="s">
        <v>428</v>
      </c>
      <c r="B127" s="38" t="s">
        <v>429</v>
      </c>
      <c r="C127" s="37" t="s">
        <v>430</v>
      </c>
      <c r="D127" s="38" t="s">
        <v>431</v>
      </c>
      <c r="E127" s="37" t="s">
        <v>76</v>
      </c>
      <c r="F127" s="37" t="s">
        <v>101</v>
      </c>
      <c r="G127" s="37" t="s">
        <v>139</v>
      </c>
      <c r="H127" s="37" t="s">
        <v>65</v>
      </c>
      <c r="I127" s="37" t="s">
        <v>65</v>
      </c>
      <c r="J127" s="37" t="s">
        <v>65</v>
      </c>
    </row>
    <row r="128">
      <c r="A128" s="38" t="s">
        <v>432</v>
      </c>
      <c r="B128" s="38" t="s">
        <v>429</v>
      </c>
      <c r="C128" s="37" t="s">
        <v>433</v>
      </c>
      <c r="D128" s="38" t="s">
        <v>434</v>
      </c>
      <c r="E128" s="37" t="s">
        <v>76</v>
      </c>
      <c r="F128" s="37" t="s">
        <v>177</v>
      </c>
      <c r="G128" s="37" t="s">
        <v>96</v>
      </c>
      <c r="H128" s="37" t="s">
        <v>65</v>
      </c>
      <c r="I128" s="37" t="s">
        <v>65</v>
      </c>
      <c r="J128" s="37" t="s">
        <v>65</v>
      </c>
    </row>
    <row r="129">
      <c r="A129" s="38" t="s">
        <v>435</v>
      </c>
      <c r="B129" s="38" t="s">
        <v>436</v>
      </c>
      <c r="C129" s="37" t="s">
        <v>152</v>
      </c>
      <c r="D129" s="38" t="s">
        <v>144</v>
      </c>
      <c r="E129" s="37" t="s">
        <v>83</v>
      </c>
      <c r="F129" s="37" t="s">
        <v>153</v>
      </c>
      <c r="G129" s="37" t="s">
        <v>78</v>
      </c>
      <c r="H129" s="37" t="s">
        <v>65</v>
      </c>
      <c r="I129" s="37" t="s">
        <v>65</v>
      </c>
      <c r="J129" s="37" t="s">
        <v>65</v>
      </c>
    </row>
    <row r="130">
      <c r="A130" s="38" t="s">
        <v>437</v>
      </c>
      <c r="B130" s="38" t="s">
        <v>438</v>
      </c>
      <c r="C130" s="37" t="s">
        <v>103</v>
      </c>
      <c r="D130" s="38" t="s">
        <v>439</v>
      </c>
      <c r="E130" s="37" t="s">
        <v>76</v>
      </c>
      <c r="F130" s="37" t="s">
        <v>105</v>
      </c>
      <c r="G130" s="37" t="s">
        <v>139</v>
      </c>
      <c r="H130" s="37" t="s">
        <v>65</v>
      </c>
      <c r="I130" s="37" t="s">
        <v>65</v>
      </c>
      <c r="J130" s="37" t="s">
        <v>65</v>
      </c>
    </row>
    <row r="131">
      <c r="A131" s="38" t="s">
        <v>440</v>
      </c>
      <c r="B131" s="38" t="s">
        <v>438</v>
      </c>
      <c r="C131" s="37" t="s">
        <v>210</v>
      </c>
      <c r="D131" s="38" t="s">
        <v>441</v>
      </c>
      <c r="E131" s="37" t="s">
        <v>76</v>
      </c>
      <c r="F131" s="37" t="s">
        <v>109</v>
      </c>
      <c r="G131" s="37" t="s">
        <v>78</v>
      </c>
      <c r="H131" s="37" t="s">
        <v>65</v>
      </c>
      <c r="I131" s="37" t="s">
        <v>65</v>
      </c>
      <c r="J131" s="37" t="s">
        <v>65</v>
      </c>
    </row>
    <row r="132">
      <c r="A132" s="38" t="s">
        <v>442</v>
      </c>
      <c r="B132" s="38" t="s">
        <v>443</v>
      </c>
      <c r="C132" s="37" t="s">
        <v>444</v>
      </c>
      <c r="D132" s="38" t="s">
        <v>445</v>
      </c>
      <c r="E132" s="37" t="s">
        <v>76</v>
      </c>
      <c r="F132" s="37" t="s">
        <v>105</v>
      </c>
      <c r="G132" s="37" t="s">
        <v>139</v>
      </c>
      <c r="H132" s="37" t="s">
        <v>65</v>
      </c>
      <c r="I132" s="37" t="s">
        <v>65</v>
      </c>
      <c r="J132" s="37" t="s">
        <v>65</v>
      </c>
    </row>
    <row r="133">
      <c r="A133" s="38" t="s">
        <v>446</v>
      </c>
      <c r="B133" s="38" t="s">
        <v>447</v>
      </c>
      <c r="C133" s="37" t="s">
        <v>81</v>
      </c>
      <c r="D133" s="38" t="s">
        <v>293</v>
      </c>
      <c r="E133" s="37" t="s">
        <v>83</v>
      </c>
      <c r="F133" s="37" t="s">
        <v>84</v>
      </c>
      <c r="G133" s="37" t="s">
        <v>78</v>
      </c>
      <c r="H133" s="37" t="s">
        <v>65</v>
      </c>
      <c r="I133" s="37" t="s">
        <v>65</v>
      </c>
      <c r="J133" s="37" t="s">
        <v>65</v>
      </c>
    </row>
    <row r="134">
      <c r="A134" s="38" t="s">
        <v>448</v>
      </c>
      <c r="B134" s="38" t="s">
        <v>449</v>
      </c>
      <c r="C134" s="37" t="s">
        <v>231</v>
      </c>
      <c r="D134" s="38" t="s">
        <v>450</v>
      </c>
      <c r="E134" s="37" t="s">
        <v>83</v>
      </c>
      <c r="F134" s="37" t="s">
        <v>89</v>
      </c>
      <c r="G134" s="37" t="s">
        <v>78</v>
      </c>
      <c r="H134" s="37" t="s">
        <v>65</v>
      </c>
      <c r="I134" s="37" t="s">
        <v>65</v>
      </c>
      <c r="J134" s="37" t="s">
        <v>65</v>
      </c>
    </row>
    <row r="135">
      <c r="A135" s="38" t="s">
        <v>451</v>
      </c>
      <c r="B135" s="38" t="s">
        <v>449</v>
      </c>
      <c r="C135" s="37" t="s">
        <v>231</v>
      </c>
      <c r="D135" s="38" t="s">
        <v>305</v>
      </c>
      <c r="E135" s="37" t="s">
        <v>83</v>
      </c>
      <c r="F135" s="37" t="s">
        <v>89</v>
      </c>
      <c r="G135" s="37" t="s">
        <v>78</v>
      </c>
      <c r="H135" s="37" t="s">
        <v>65</v>
      </c>
      <c r="I135" s="37" t="s">
        <v>65</v>
      </c>
      <c r="J135" s="37" t="s">
        <v>65</v>
      </c>
    </row>
    <row r="136">
      <c r="A136" s="38" t="s">
        <v>452</v>
      </c>
      <c r="B136" s="38" t="s">
        <v>453</v>
      </c>
      <c r="C136" s="37" t="s">
        <v>454</v>
      </c>
      <c r="D136" s="38" t="s">
        <v>455</v>
      </c>
      <c r="E136" s="37" t="s">
        <v>76</v>
      </c>
      <c r="F136" s="37" t="s">
        <v>177</v>
      </c>
      <c r="G136" s="37" t="s">
        <v>78</v>
      </c>
      <c r="H136" s="37" t="s">
        <v>65</v>
      </c>
      <c r="I136" s="37" t="s">
        <v>65</v>
      </c>
      <c r="J136" s="37" t="s">
        <v>65</v>
      </c>
    </row>
    <row r="137">
      <c r="A137" s="38" t="s">
        <v>456</v>
      </c>
      <c r="B137" s="38" t="s">
        <v>457</v>
      </c>
      <c r="C137" s="37" t="s">
        <v>458</v>
      </c>
      <c r="D137" s="38" t="s">
        <v>459</v>
      </c>
      <c r="E137" s="37" t="s">
        <v>76</v>
      </c>
      <c r="F137" s="37" t="s">
        <v>177</v>
      </c>
      <c r="G137" s="37" t="s">
        <v>139</v>
      </c>
      <c r="H137" s="37" t="s">
        <v>65</v>
      </c>
      <c r="I137" s="37" t="s">
        <v>65</v>
      </c>
      <c r="J137" s="37" t="s">
        <v>65</v>
      </c>
    </row>
    <row r="138">
      <c r="A138" s="38" t="s">
        <v>460</v>
      </c>
      <c r="B138" s="38" t="s">
        <v>461</v>
      </c>
      <c r="C138" s="37" t="s">
        <v>150</v>
      </c>
      <c r="D138" s="38" t="s">
        <v>144</v>
      </c>
      <c r="E138" s="37" t="s">
        <v>83</v>
      </c>
      <c r="F138" s="37" t="s">
        <v>89</v>
      </c>
      <c r="G138" s="37" t="s">
        <v>78</v>
      </c>
      <c r="H138" s="37" t="s">
        <v>65</v>
      </c>
      <c r="I138" s="37" t="s">
        <v>65</v>
      </c>
      <c r="J138" s="37" t="s">
        <v>65</v>
      </c>
    </row>
    <row r="139">
      <c r="A139" s="38" t="s">
        <v>462</v>
      </c>
      <c r="B139" s="38" t="s">
        <v>461</v>
      </c>
      <c r="C139" s="37" t="s">
        <v>143</v>
      </c>
      <c r="D139" s="38" t="s">
        <v>144</v>
      </c>
      <c r="E139" s="37" t="s">
        <v>83</v>
      </c>
      <c r="F139" s="37" t="s">
        <v>145</v>
      </c>
      <c r="G139" s="37" t="s">
        <v>78</v>
      </c>
      <c r="H139" s="37" t="s">
        <v>65</v>
      </c>
      <c r="I139" s="37" t="s">
        <v>65</v>
      </c>
      <c r="J139" s="37" t="s">
        <v>65</v>
      </c>
    </row>
    <row r="140">
      <c r="A140" s="38" t="s">
        <v>463</v>
      </c>
      <c r="B140" s="38" t="s">
        <v>461</v>
      </c>
      <c r="C140" s="37" t="s">
        <v>152</v>
      </c>
      <c r="D140" s="38" t="s">
        <v>144</v>
      </c>
      <c r="E140" s="37" t="s">
        <v>83</v>
      </c>
      <c r="F140" s="37" t="s">
        <v>153</v>
      </c>
      <c r="G140" s="37" t="s">
        <v>78</v>
      </c>
      <c r="H140" s="37" t="s">
        <v>65</v>
      </c>
      <c r="I140" s="37" t="s">
        <v>65</v>
      </c>
      <c r="J140" s="37" t="s">
        <v>65</v>
      </c>
    </row>
    <row r="141">
      <c r="A141" s="38" t="s">
        <v>464</v>
      </c>
      <c r="B141" s="38" t="s">
        <v>465</v>
      </c>
      <c r="C141" s="37" t="s">
        <v>466</v>
      </c>
      <c r="D141" s="38" t="s">
        <v>467</v>
      </c>
      <c r="E141" s="37" t="s">
        <v>76</v>
      </c>
      <c r="F141" s="37" t="s">
        <v>105</v>
      </c>
      <c r="G141" s="37" t="s">
        <v>139</v>
      </c>
      <c r="H141" s="37" t="s">
        <v>65</v>
      </c>
      <c r="I141" s="37" t="s">
        <v>65</v>
      </c>
      <c r="J141" s="37" t="s">
        <v>65</v>
      </c>
    </row>
    <row r="142">
      <c r="A142" s="38" t="s">
        <v>468</v>
      </c>
      <c r="B142" s="38" t="s">
        <v>469</v>
      </c>
      <c r="C142" s="37" t="s">
        <v>81</v>
      </c>
      <c r="D142" s="38" t="s">
        <v>470</v>
      </c>
      <c r="E142" s="37" t="s">
        <v>83</v>
      </c>
      <c r="F142" s="37" t="s">
        <v>84</v>
      </c>
      <c r="G142" s="37" t="s">
        <v>78</v>
      </c>
      <c r="H142" s="37" t="s">
        <v>65</v>
      </c>
      <c r="I142" s="37" t="s">
        <v>65</v>
      </c>
      <c r="J142" s="37" t="s">
        <v>65</v>
      </c>
    </row>
    <row r="143">
      <c r="A143" s="38" t="s">
        <v>471</v>
      </c>
      <c r="B143" s="38" t="s">
        <v>472</v>
      </c>
      <c r="C143" s="37" t="s">
        <v>231</v>
      </c>
      <c r="D143" s="38" t="s">
        <v>473</v>
      </c>
      <c r="E143" s="37" t="s">
        <v>83</v>
      </c>
      <c r="F143" s="37" t="s">
        <v>89</v>
      </c>
      <c r="G143" s="37" t="s">
        <v>78</v>
      </c>
      <c r="H143" s="37" t="s">
        <v>65</v>
      </c>
      <c r="I143" s="37" t="s">
        <v>65</v>
      </c>
      <c r="J143" s="37" t="s">
        <v>65</v>
      </c>
    </row>
    <row r="144">
      <c r="A144" s="38" t="s">
        <v>474</v>
      </c>
      <c r="B144" s="38" t="s">
        <v>475</v>
      </c>
      <c r="C144" s="37" t="s">
        <v>74</v>
      </c>
      <c r="D144" s="38" t="s">
        <v>476</v>
      </c>
      <c r="E144" s="37" t="s">
        <v>76</v>
      </c>
      <c r="F144" s="37" t="s">
        <v>77</v>
      </c>
      <c r="G144" s="37" t="s">
        <v>78</v>
      </c>
      <c r="H144" s="37" t="s">
        <v>65</v>
      </c>
      <c r="I144" s="37" t="s">
        <v>65</v>
      </c>
      <c r="J144" s="37" t="s">
        <v>65</v>
      </c>
    </row>
    <row r="145">
      <c r="A145" s="38" t="s">
        <v>477</v>
      </c>
      <c r="B145" s="38" t="s">
        <v>478</v>
      </c>
      <c r="C145" s="37" t="s">
        <v>130</v>
      </c>
      <c r="D145" s="38" t="s">
        <v>193</v>
      </c>
      <c r="E145" s="37" t="s">
        <v>83</v>
      </c>
      <c r="F145" s="37" t="s">
        <v>89</v>
      </c>
      <c r="G145" s="37" t="s">
        <v>78</v>
      </c>
      <c r="H145" s="37" t="s">
        <v>65</v>
      </c>
      <c r="I145" s="37" t="s">
        <v>65</v>
      </c>
      <c r="J145" s="37" t="s">
        <v>65</v>
      </c>
    </row>
    <row r="146">
      <c r="A146" s="38" t="s">
        <v>479</v>
      </c>
      <c r="B146" s="38" t="s">
        <v>478</v>
      </c>
      <c r="C146" s="37" t="s">
        <v>130</v>
      </c>
      <c r="D146" s="38" t="s">
        <v>193</v>
      </c>
      <c r="E146" s="37" t="s">
        <v>76</v>
      </c>
      <c r="F146" s="37" t="s">
        <v>89</v>
      </c>
      <c r="G146" s="37" t="s">
        <v>78</v>
      </c>
      <c r="H146" s="37" t="s">
        <v>65</v>
      </c>
      <c r="I146" s="37" t="s">
        <v>65</v>
      </c>
      <c r="J146" s="37" t="s">
        <v>65</v>
      </c>
    </row>
    <row r="147">
      <c r="A147" s="38" t="s">
        <v>480</v>
      </c>
      <c r="B147" s="38" t="s">
        <v>481</v>
      </c>
      <c r="C147" s="37" t="s">
        <v>277</v>
      </c>
      <c r="D147" s="38" t="s">
        <v>482</v>
      </c>
      <c r="E147" s="37" t="s">
        <v>76</v>
      </c>
      <c r="F147" s="37" t="s">
        <v>101</v>
      </c>
      <c r="G147" s="37" t="s">
        <v>139</v>
      </c>
    </row>
    <row r="148">
      <c r="A148" s="38" t="s">
        <v>483</v>
      </c>
      <c r="B148" s="38" t="s">
        <v>481</v>
      </c>
      <c r="C148" s="37" t="s">
        <v>277</v>
      </c>
      <c r="D148" s="38" t="s">
        <v>484</v>
      </c>
      <c r="E148" s="37" t="s">
        <v>76</v>
      </c>
      <c r="F148" s="37" t="s">
        <v>101</v>
      </c>
      <c r="G148" s="37" t="s">
        <v>139</v>
      </c>
    </row>
    <row r="149">
      <c r="A149" s="38" t="s">
        <v>485</v>
      </c>
      <c r="B149" s="38" t="s">
        <v>486</v>
      </c>
      <c r="C149" s="37" t="s">
        <v>466</v>
      </c>
      <c r="D149" s="38" t="s">
        <v>487</v>
      </c>
      <c r="E149" s="37" t="s">
        <v>76</v>
      </c>
      <c r="F149" s="37" t="s">
        <v>105</v>
      </c>
      <c r="G149" s="37" t="s">
        <v>139</v>
      </c>
    </row>
    <row r="150">
      <c r="A150" s="38" t="s">
        <v>488</v>
      </c>
      <c r="B150" s="38" t="s">
        <v>489</v>
      </c>
      <c r="C150" s="37" t="s">
        <v>490</v>
      </c>
      <c r="D150" s="38" t="s">
        <v>491</v>
      </c>
      <c r="E150" s="37" t="s">
        <v>76</v>
      </c>
      <c r="F150" s="37" t="s">
        <v>177</v>
      </c>
      <c r="G150" s="37" t="s">
        <v>78</v>
      </c>
    </row>
    <row r="151">
      <c r="A151" s="38" t="s">
        <v>492</v>
      </c>
      <c r="B151" s="38" t="s">
        <v>493</v>
      </c>
      <c r="C151" s="37" t="s">
        <v>219</v>
      </c>
      <c r="D151" s="38" t="s">
        <v>220</v>
      </c>
      <c r="E151" s="37" t="s">
        <v>83</v>
      </c>
      <c r="F151" s="37" t="s">
        <v>84</v>
      </c>
      <c r="G151" s="37" t="s">
        <v>78</v>
      </c>
    </row>
    <row r="152">
      <c r="A152" s="38" t="s">
        <v>494</v>
      </c>
      <c r="B152" s="38" t="s">
        <v>493</v>
      </c>
      <c r="C152" s="37" t="s">
        <v>74</v>
      </c>
      <c r="D152" s="38" t="s">
        <v>495</v>
      </c>
      <c r="E152" s="37" t="s">
        <v>76</v>
      </c>
      <c r="F152" s="37" t="s">
        <v>77</v>
      </c>
      <c r="G152" s="37" t="s">
        <v>78</v>
      </c>
    </row>
    <row r="153">
      <c r="A153" s="38" t="s">
        <v>496</v>
      </c>
      <c r="B153" s="38" t="s">
        <v>493</v>
      </c>
      <c r="C153" s="37" t="s">
        <v>74</v>
      </c>
      <c r="D153" s="38" t="s">
        <v>497</v>
      </c>
      <c r="E153" s="37" t="s">
        <v>76</v>
      </c>
      <c r="F153" s="37" t="s">
        <v>77</v>
      </c>
      <c r="G153" s="37" t="s">
        <v>78</v>
      </c>
    </row>
    <row r="154">
      <c r="A154" s="38" t="s">
        <v>498</v>
      </c>
      <c r="B154" s="38" t="s">
        <v>499</v>
      </c>
      <c r="C154" s="37" t="s">
        <v>81</v>
      </c>
      <c r="D154" s="38" t="s">
        <v>293</v>
      </c>
      <c r="E154" s="37" t="s">
        <v>83</v>
      </c>
      <c r="F154" s="37" t="s">
        <v>84</v>
      </c>
      <c r="G154" s="37" t="s">
        <v>78</v>
      </c>
    </row>
    <row r="155">
      <c r="D155" s="39"/>
    </row>
    <row r="156">
      <c r="D156" s="39"/>
    </row>
    <row r="157">
      <c r="D157" s="39"/>
    </row>
    <row r="158">
      <c r="D158" s="39"/>
    </row>
    <row r="159">
      <c r="D159" s="39"/>
    </row>
    <row r="160">
      <c r="D160" s="39"/>
    </row>
    <row r="161">
      <c r="D161" s="39"/>
    </row>
    <row r="162">
      <c r="D162" s="39"/>
    </row>
    <row r="163">
      <c r="D163" s="39"/>
    </row>
    <row r="164">
      <c r="D164" s="39"/>
    </row>
    <row r="165">
      <c r="D165" s="39"/>
    </row>
    <row r="166">
      <c r="D166" s="39"/>
    </row>
    <row r="167">
      <c r="D167" s="39"/>
    </row>
    <row r="168">
      <c r="D168" s="39"/>
    </row>
    <row r="169">
      <c r="D169" s="39"/>
    </row>
    <row r="170">
      <c r="D170" s="39"/>
    </row>
    <row r="171">
      <c r="D171" s="39"/>
    </row>
    <row r="172">
      <c r="D172" s="39"/>
    </row>
    <row r="173">
      <c r="D173" s="39"/>
    </row>
    <row r="174">
      <c r="D174" s="39"/>
    </row>
    <row r="175">
      <c r="D175" s="39"/>
    </row>
    <row r="176">
      <c r="D176" s="39"/>
    </row>
    <row r="177">
      <c r="D177" s="39"/>
    </row>
    <row r="178">
      <c r="D178" s="39"/>
    </row>
    <row r="179">
      <c r="D179" s="39"/>
    </row>
    <row r="180">
      <c r="D180" s="39"/>
    </row>
    <row r="181">
      <c r="D181" s="39"/>
    </row>
    <row r="182">
      <c r="D182" s="39"/>
    </row>
    <row r="183">
      <c r="D183" s="39"/>
    </row>
    <row r="184">
      <c r="D184" s="39"/>
    </row>
    <row r="185">
      <c r="D185" s="39"/>
    </row>
    <row r="186">
      <c r="D186" s="39"/>
    </row>
    <row r="187">
      <c r="D187" s="39"/>
    </row>
    <row r="188">
      <c r="D188" s="39"/>
    </row>
    <row r="189">
      <c r="D189" s="39"/>
    </row>
    <row r="190">
      <c r="D190" s="39"/>
    </row>
    <row r="191">
      <c r="D191" s="39"/>
    </row>
    <row r="192">
      <c r="D192" s="39"/>
    </row>
    <row r="193">
      <c r="D193" s="39"/>
    </row>
    <row r="194">
      <c r="D194" s="39"/>
    </row>
    <row r="195">
      <c r="D195" s="39"/>
    </row>
    <row r="196">
      <c r="D196" s="39"/>
    </row>
    <row r="197">
      <c r="D197" s="39"/>
    </row>
    <row r="198">
      <c r="D198" s="39"/>
    </row>
    <row r="199">
      <c r="D199" s="39"/>
    </row>
    <row r="200">
      <c r="D200" s="39"/>
    </row>
    <row r="201">
      <c r="D201" s="39"/>
    </row>
    <row r="202">
      <c r="D202" s="39"/>
    </row>
    <row r="203">
      <c r="D203" s="39"/>
    </row>
    <row r="204">
      <c r="D204" s="39"/>
    </row>
    <row r="205">
      <c r="D205" s="39"/>
    </row>
    <row r="206">
      <c r="D206" s="39"/>
    </row>
    <row r="207">
      <c r="D207" s="39"/>
    </row>
    <row r="208">
      <c r="D208" s="39"/>
    </row>
    <row r="209">
      <c r="D209" s="39"/>
    </row>
    <row r="210">
      <c r="D210" s="39"/>
    </row>
    <row r="211">
      <c r="D211" s="39"/>
    </row>
    <row r="212">
      <c r="D212" s="39"/>
    </row>
    <row r="213">
      <c r="D213" s="39"/>
    </row>
    <row r="214">
      <c r="D214" s="39"/>
    </row>
    <row r="215">
      <c r="D215" s="39"/>
    </row>
    <row r="216">
      <c r="D216" s="39"/>
    </row>
    <row r="217">
      <c r="D217" s="39"/>
    </row>
    <row r="218">
      <c r="D218" s="39"/>
    </row>
    <row r="219">
      <c r="D219" s="39"/>
    </row>
    <row r="220">
      <c r="D220" s="39"/>
    </row>
    <row r="221">
      <c r="D221" s="39"/>
    </row>
    <row r="222">
      <c r="D222" s="39"/>
    </row>
    <row r="223">
      <c r="D223" s="39"/>
    </row>
    <row r="224">
      <c r="D224" s="39"/>
    </row>
    <row r="225">
      <c r="D225" s="39"/>
    </row>
    <row r="226">
      <c r="D226" s="39"/>
    </row>
    <row r="227">
      <c r="D227" s="39"/>
    </row>
    <row r="228">
      <c r="D228" s="39"/>
    </row>
    <row r="229">
      <c r="D229" s="39"/>
    </row>
    <row r="230">
      <c r="D230" s="39"/>
    </row>
    <row r="231">
      <c r="D231" s="39"/>
    </row>
    <row r="232">
      <c r="D232" s="39"/>
    </row>
    <row r="233">
      <c r="D233" s="39"/>
    </row>
    <row r="234">
      <c r="D234" s="39"/>
    </row>
    <row r="235">
      <c r="D235" s="39"/>
    </row>
    <row r="236">
      <c r="D236" s="39"/>
    </row>
    <row r="237">
      <c r="D237" s="39"/>
    </row>
    <row r="238">
      <c r="D238" s="39"/>
    </row>
    <row r="239">
      <c r="D239" s="39"/>
    </row>
    <row r="240">
      <c r="D240" s="39"/>
    </row>
    <row r="241">
      <c r="D241" s="39"/>
    </row>
    <row r="242">
      <c r="D242" s="39"/>
    </row>
    <row r="243">
      <c r="D243" s="39"/>
    </row>
    <row r="244">
      <c r="D244" s="39"/>
    </row>
    <row r="245">
      <c r="D245" s="39"/>
    </row>
    <row r="246">
      <c r="D246" s="39"/>
    </row>
    <row r="247">
      <c r="D247" s="39"/>
    </row>
    <row r="248">
      <c r="D248" s="39"/>
    </row>
    <row r="249">
      <c r="D249" s="39"/>
    </row>
    <row r="250">
      <c r="D250" s="39"/>
    </row>
    <row r="251">
      <c r="D251" s="39"/>
    </row>
    <row r="252">
      <c r="D252" s="39"/>
    </row>
    <row r="253">
      <c r="D253" s="39"/>
    </row>
    <row r="254">
      <c r="D254" s="39"/>
    </row>
    <row r="255">
      <c r="D255" s="39"/>
    </row>
    <row r="256">
      <c r="D256" s="39"/>
    </row>
    <row r="257">
      <c r="D257" s="39"/>
    </row>
    <row r="258">
      <c r="D258" s="39"/>
    </row>
    <row r="259">
      <c r="D259" s="39"/>
    </row>
    <row r="260">
      <c r="D260" s="39"/>
    </row>
    <row r="261">
      <c r="D261" s="39"/>
    </row>
    <row r="262">
      <c r="D262" s="39"/>
    </row>
    <row r="263">
      <c r="D263" s="39"/>
    </row>
    <row r="264">
      <c r="D264" s="39"/>
    </row>
    <row r="265">
      <c r="D265" s="39"/>
    </row>
    <row r="266">
      <c r="D266" s="39"/>
    </row>
    <row r="267">
      <c r="D267" s="39"/>
    </row>
    <row r="268">
      <c r="D268" s="39"/>
    </row>
    <row r="269">
      <c r="D269" s="39"/>
    </row>
    <row r="270">
      <c r="D270" s="39"/>
    </row>
    <row r="271">
      <c r="D271" s="39"/>
    </row>
    <row r="272">
      <c r="D272" s="39"/>
    </row>
    <row r="273">
      <c r="D273" s="39"/>
    </row>
    <row r="274">
      <c r="D274" s="39"/>
    </row>
    <row r="275">
      <c r="D275" s="39"/>
    </row>
    <row r="276">
      <c r="D276" s="39"/>
    </row>
    <row r="277">
      <c r="D277" s="39"/>
    </row>
    <row r="278">
      <c r="D278" s="39"/>
    </row>
    <row r="279">
      <c r="D279" s="39"/>
    </row>
    <row r="280">
      <c r="D280" s="39"/>
    </row>
    <row r="281">
      <c r="D281" s="39"/>
    </row>
    <row r="282">
      <c r="D282" s="39"/>
    </row>
    <row r="283">
      <c r="D283" s="39"/>
    </row>
    <row r="284">
      <c r="D284" s="39"/>
    </row>
    <row r="285">
      <c r="D285" s="39"/>
    </row>
    <row r="286">
      <c r="D286" s="39"/>
    </row>
    <row r="287">
      <c r="D287" s="39"/>
    </row>
    <row r="288">
      <c r="D288" s="39"/>
    </row>
    <row r="289">
      <c r="D289" s="39"/>
    </row>
    <row r="290">
      <c r="D290" s="39"/>
    </row>
    <row r="291">
      <c r="D291" s="39"/>
    </row>
    <row r="292">
      <c r="D292" s="39"/>
    </row>
    <row r="293">
      <c r="D293" s="39"/>
    </row>
    <row r="294">
      <c r="D294" s="39"/>
    </row>
    <row r="295">
      <c r="D295" s="39"/>
    </row>
    <row r="296">
      <c r="D296" s="39"/>
    </row>
    <row r="297">
      <c r="D297" s="39"/>
    </row>
    <row r="298">
      <c r="D298" s="39"/>
    </row>
    <row r="299">
      <c r="D299" s="39"/>
    </row>
    <row r="300">
      <c r="D300" s="39"/>
    </row>
    <row r="301">
      <c r="D301" s="39"/>
    </row>
    <row r="302">
      <c r="D302" s="39"/>
    </row>
    <row r="303">
      <c r="D303" s="39"/>
    </row>
    <row r="304">
      <c r="D304" s="39"/>
    </row>
    <row r="305">
      <c r="D305" s="39"/>
    </row>
    <row r="306">
      <c r="D306" s="39"/>
    </row>
    <row r="307">
      <c r="D307" s="39"/>
    </row>
    <row r="308">
      <c r="D308" s="39"/>
    </row>
    <row r="309">
      <c r="D309" s="39"/>
    </row>
    <row r="310">
      <c r="D310" s="39"/>
    </row>
    <row r="311">
      <c r="D311" s="39"/>
    </row>
    <row r="312">
      <c r="D312" s="39"/>
    </row>
    <row r="313">
      <c r="D313" s="39"/>
    </row>
    <row r="314">
      <c r="D314" s="39"/>
    </row>
    <row r="315">
      <c r="D315" s="39"/>
    </row>
    <row r="316">
      <c r="D316" s="39"/>
    </row>
    <row r="317">
      <c r="D317" s="39"/>
    </row>
    <row r="318">
      <c r="D318" s="39"/>
    </row>
    <row r="319">
      <c r="D319" s="39"/>
    </row>
    <row r="320">
      <c r="D320" s="39"/>
    </row>
    <row r="321">
      <c r="D321" s="39"/>
    </row>
    <row r="322">
      <c r="D322" s="39"/>
    </row>
    <row r="323">
      <c r="D323" s="39"/>
    </row>
    <row r="324">
      <c r="D324" s="39"/>
    </row>
    <row r="325">
      <c r="D325" s="39"/>
    </row>
    <row r="326">
      <c r="D326" s="39"/>
    </row>
    <row r="327">
      <c r="D327" s="39"/>
    </row>
    <row r="328">
      <c r="D328" s="39"/>
    </row>
    <row r="329">
      <c r="D329" s="39"/>
    </row>
    <row r="330">
      <c r="D330" s="39"/>
    </row>
    <row r="331">
      <c r="D331" s="39"/>
    </row>
    <row r="332">
      <c r="D332" s="39"/>
    </row>
    <row r="333">
      <c r="D333" s="39"/>
    </row>
    <row r="334">
      <c r="D334" s="39"/>
    </row>
    <row r="335">
      <c r="D335" s="39"/>
    </row>
    <row r="336">
      <c r="D336" s="39"/>
    </row>
    <row r="337">
      <c r="D337" s="39"/>
    </row>
    <row r="338">
      <c r="D338" s="39"/>
    </row>
    <row r="339">
      <c r="D339" s="39"/>
    </row>
    <row r="340">
      <c r="D340" s="39"/>
    </row>
    <row r="341">
      <c r="D341" s="39"/>
    </row>
    <row r="342">
      <c r="D342" s="39"/>
    </row>
    <row r="343">
      <c r="D343" s="39"/>
    </row>
    <row r="344">
      <c r="D344" s="39"/>
    </row>
    <row r="345">
      <c r="D345" s="39"/>
    </row>
    <row r="346">
      <c r="D346" s="39"/>
    </row>
    <row r="347">
      <c r="D347" s="39"/>
    </row>
    <row r="348">
      <c r="D348" s="39"/>
    </row>
    <row r="349">
      <c r="D349" s="39"/>
    </row>
    <row r="350">
      <c r="D350" s="39"/>
    </row>
    <row r="351">
      <c r="D351" s="39"/>
    </row>
    <row r="352">
      <c r="D352" s="39"/>
    </row>
    <row r="353">
      <c r="D353" s="39"/>
    </row>
    <row r="354">
      <c r="D354" s="39"/>
    </row>
    <row r="355">
      <c r="D355" s="39"/>
    </row>
    <row r="356">
      <c r="D356" s="39"/>
    </row>
    <row r="357">
      <c r="D357" s="39"/>
    </row>
    <row r="358">
      <c r="D358" s="39"/>
    </row>
    <row r="359">
      <c r="D359" s="39"/>
    </row>
    <row r="360">
      <c r="D360" s="39"/>
    </row>
    <row r="361">
      <c r="D361" s="39"/>
    </row>
    <row r="362">
      <c r="D362" s="39"/>
    </row>
    <row r="363">
      <c r="D363" s="39"/>
    </row>
    <row r="364">
      <c r="D364" s="39"/>
    </row>
    <row r="365">
      <c r="D365" s="39"/>
    </row>
    <row r="366">
      <c r="D366" s="39"/>
    </row>
    <row r="367">
      <c r="D367" s="39"/>
    </row>
    <row r="368">
      <c r="D368" s="39"/>
    </row>
    <row r="369">
      <c r="D369" s="39"/>
    </row>
    <row r="370">
      <c r="D370" s="39"/>
    </row>
    <row r="371">
      <c r="D371" s="39"/>
    </row>
    <row r="372">
      <c r="D372" s="39"/>
    </row>
    <row r="373">
      <c r="D373" s="39"/>
    </row>
    <row r="374">
      <c r="D374" s="39"/>
    </row>
    <row r="375">
      <c r="D375" s="39"/>
    </row>
    <row r="376">
      <c r="D376" s="39"/>
    </row>
    <row r="377">
      <c r="D377" s="39"/>
    </row>
    <row r="378">
      <c r="D378" s="39"/>
    </row>
    <row r="379">
      <c r="D379" s="39"/>
    </row>
    <row r="380">
      <c r="D380" s="39"/>
    </row>
    <row r="381">
      <c r="D381" s="39"/>
    </row>
    <row r="382">
      <c r="D382" s="39"/>
    </row>
    <row r="383">
      <c r="D383" s="39"/>
    </row>
    <row r="384">
      <c r="D384" s="39"/>
    </row>
    <row r="385">
      <c r="D385" s="39"/>
    </row>
    <row r="386">
      <c r="D386" s="39"/>
    </row>
    <row r="387">
      <c r="D387" s="39"/>
    </row>
    <row r="388">
      <c r="D388" s="39"/>
    </row>
    <row r="389">
      <c r="D389" s="39"/>
    </row>
    <row r="390">
      <c r="D390" s="39"/>
    </row>
    <row r="391">
      <c r="D391" s="39"/>
    </row>
    <row r="392">
      <c r="D392" s="39"/>
    </row>
    <row r="393">
      <c r="D393" s="39"/>
    </row>
    <row r="394">
      <c r="D394" s="39"/>
    </row>
    <row r="395">
      <c r="D395" s="39"/>
    </row>
    <row r="396">
      <c r="D396" s="39"/>
    </row>
    <row r="397">
      <c r="D397" s="39"/>
    </row>
    <row r="398">
      <c r="D398" s="39"/>
    </row>
    <row r="399">
      <c r="D399" s="39"/>
    </row>
    <row r="400">
      <c r="D400" s="39"/>
    </row>
    <row r="401">
      <c r="D401" s="39"/>
    </row>
    <row r="402">
      <c r="D402" s="39"/>
    </row>
    <row r="403">
      <c r="D403" s="39"/>
    </row>
    <row r="404">
      <c r="D404" s="39"/>
    </row>
    <row r="405">
      <c r="D405" s="39"/>
    </row>
    <row r="406">
      <c r="D406" s="39"/>
    </row>
    <row r="407">
      <c r="D407" s="39"/>
    </row>
    <row r="408">
      <c r="D408" s="39"/>
    </row>
    <row r="409">
      <c r="D409" s="39"/>
    </row>
    <row r="410">
      <c r="D410" s="39"/>
    </row>
    <row r="411">
      <c r="D411" s="39"/>
    </row>
    <row r="412">
      <c r="D412" s="39"/>
    </row>
    <row r="413">
      <c r="D413" s="39"/>
    </row>
    <row r="414">
      <c r="D414" s="39"/>
    </row>
    <row r="415">
      <c r="D415" s="39"/>
    </row>
    <row r="416">
      <c r="D416" s="39"/>
    </row>
    <row r="417">
      <c r="D417" s="39"/>
    </row>
    <row r="418">
      <c r="D418" s="39"/>
    </row>
    <row r="419">
      <c r="D419" s="39"/>
    </row>
    <row r="420">
      <c r="D420" s="39"/>
    </row>
    <row r="421">
      <c r="D421" s="39"/>
    </row>
    <row r="422">
      <c r="D422" s="39"/>
    </row>
    <row r="423">
      <c r="D423" s="39"/>
    </row>
    <row r="424">
      <c r="D424" s="39"/>
    </row>
    <row r="425">
      <c r="D425" s="39"/>
    </row>
    <row r="426">
      <c r="D426" s="39"/>
    </row>
    <row r="427">
      <c r="D427" s="39"/>
    </row>
    <row r="428">
      <c r="D428" s="39"/>
    </row>
    <row r="429">
      <c r="D429" s="39"/>
    </row>
    <row r="430">
      <c r="D430" s="39"/>
    </row>
    <row r="431">
      <c r="D431" s="39"/>
    </row>
    <row r="432">
      <c r="D432" s="39"/>
    </row>
    <row r="433">
      <c r="D433" s="39"/>
    </row>
    <row r="434">
      <c r="D434" s="39"/>
    </row>
    <row r="435">
      <c r="D435" s="39"/>
    </row>
    <row r="436">
      <c r="D436" s="39"/>
    </row>
    <row r="437">
      <c r="D437" s="39"/>
    </row>
    <row r="438">
      <c r="D438" s="39"/>
    </row>
    <row r="439">
      <c r="D439" s="39"/>
    </row>
    <row r="440">
      <c r="D440" s="39"/>
    </row>
    <row r="441">
      <c r="D441" s="39"/>
    </row>
    <row r="442">
      <c r="D442" s="39"/>
    </row>
    <row r="443">
      <c r="D443" s="39"/>
    </row>
    <row r="444">
      <c r="D444" s="39"/>
    </row>
    <row r="445">
      <c r="D445" s="39"/>
    </row>
    <row r="446">
      <c r="D446" s="39"/>
    </row>
    <row r="447">
      <c r="D447" s="39"/>
    </row>
    <row r="448">
      <c r="D448" s="39"/>
    </row>
    <row r="449">
      <c r="D449" s="39"/>
    </row>
    <row r="450">
      <c r="D450" s="39"/>
    </row>
    <row r="451">
      <c r="D451" s="39"/>
    </row>
    <row r="452">
      <c r="D452" s="39"/>
    </row>
    <row r="453">
      <c r="D453" s="39"/>
    </row>
    <row r="454">
      <c r="D454" s="39"/>
    </row>
    <row r="455">
      <c r="D455" s="39"/>
    </row>
    <row r="456">
      <c r="D456" s="39"/>
    </row>
    <row r="457">
      <c r="D457" s="39"/>
    </row>
    <row r="458">
      <c r="D458" s="39"/>
    </row>
    <row r="459">
      <c r="D459" s="39"/>
    </row>
    <row r="460">
      <c r="D460" s="39"/>
    </row>
    <row r="461">
      <c r="D461" s="39"/>
    </row>
    <row r="462">
      <c r="D462" s="39"/>
    </row>
    <row r="463">
      <c r="D463" s="39"/>
    </row>
    <row r="464">
      <c r="D464" s="39"/>
    </row>
    <row r="465">
      <c r="D465" s="39"/>
    </row>
    <row r="466">
      <c r="D466" s="39"/>
    </row>
    <row r="467">
      <c r="D467" s="39"/>
    </row>
    <row r="468">
      <c r="D468" s="39"/>
    </row>
    <row r="469">
      <c r="D469" s="39"/>
    </row>
    <row r="470">
      <c r="D470" s="39"/>
    </row>
    <row r="471">
      <c r="D471" s="39"/>
    </row>
    <row r="472">
      <c r="D472" s="39"/>
    </row>
    <row r="473">
      <c r="D473" s="39"/>
    </row>
    <row r="474">
      <c r="D474" s="39"/>
    </row>
    <row r="475">
      <c r="D475" s="39"/>
    </row>
    <row r="476">
      <c r="D476" s="39"/>
    </row>
    <row r="477">
      <c r="D477" s="39"/>
    </row>
    <row r="478">
      <c r="D478" s="39"/>
    </row>
    <row r="479">
      <c r="D479" s="39"/>
    </row>
    <row r="480">
      <c r="D480" s="39"/>
    </row>
    <row r="481">
      <c r="D481" s="39"/>
    </row>
    <row r="482">
      <c r="D482" s="39"/>
    </row>
    <row r="483">
      <c r="D483" s="39"/>
    </row>
    <row r="484">
      <c r="D484" s="39"/>
    </row>
    <row r="485">
      <c r="D485" s="39"/>
    </row>
    <row r="486">
      <c r="D486" s="39"/>
    </row>
    <row r="487">
      <c r="D487" s="39"/>
    </row>
    <row r="488">
      <c r="D488" s="39"/>
    </row>
    <row r="489">
      <c r="D489" s="39"/>
    </row>
    <row r="490">
      <c r="D490" s="39"/>
    </row>
    <row r="491">
      <c r="D491" s="39"/>
    </row>
    <row r="492">
      <c r="D492" s="39"/>
    </row>
    <row r="493">
      <c r="D493" s="39"/>
    </row>
    <row r="494">
      <c r="D494" s="39"/>
    </row>
    <row r="495">
      <c r="D495" s="39"/>
    </row>
    <row r="496">
      <c r="D496" s="39"/>
    </row>
    <row r="497">
      <c r="D497" s="39"/>
    </row>
    <row r="498">
      <c r="D498" s="39"/>
    </row>
    <row r="499">
      <c r="D499" s="39"/>
    </row>
    <row r="500">
      <c r="D500" s="39"/>
    </row>
    <row r="501">
      <c r="D501" s="39"/>
    </row>
    <row r="502">
      <c r="D502" s="39"/>
    </row>
    <row r="503">
      <c r="D503" s="39"/>
    </row>
    <row r="504">
      <c r="D504" s="39"/>
    </row>
    <row r="505">
      <c r="D505" s="39"/>
    </row>
    <row r="506">
      <c r="D506" s="39"/>
    </row>
    <row r="507">
      <c r="D507" s="39"/>
    </row>
    <row r="508">
      <c r="D508" s="39"/>
    </row>
    <row r="509">
      <c r="D509" s="39"/>
    </row>
    <row r="510">
      <c r="D510" s="39"/>
    </row>
    <row r="511">
      <c r="D511" s="39"/>
    </row>
    <row r="512">
      <c r="D512" s="39"/>
    </row>
    <row r="513">
      <c r="D513" s="39"/>
    </row>
    <row r="514">
      <c r="D514" s="39"/>
    </row>
    <row r="515">
      <c r="D515" s="39"/>
    </row>
    <row r="516">
      <c r="D516" s="39"/>
    </row>
    <row r="517">
      <c r="D517" s="39"/>
    </row>
    <row r="518">
      <c r="D518" s="39"/>
    </row>
    <row r="519">
      <c r="D519" s="39"/>
    </row>
    <row r="520">
      <c r="D520" s="39"/>
    </row>
    <row r="521">
      <c r="D521" s="39"/>
    </row>
    <row r="522">
      <c r="D522" s="39"/>
    </row>
    <row r="523">
      <c r="D523" s="39"/>
    </row>
    <row r="524">
      <c r="D524" s="39"/>
    </row>
    <row r="525">
      <c r="D525" s="39"/>
    </row>
    <row r="526">
      <c r="D526" s="39"/>
    </row>
    <row r="527">
      <c r="D527" s="39"/>
    </row>
    <row r="528">
      <c r="D528" s="39"/>
    </row>
    <row r="529">
      <c r="D529" s="39"/>
    </row>
    <row r="530">
      <c r="D530" s="39"/>
    </row>
    <row r="531">
      <c r="D531" s="39"/>
    </row>
    <row r="532">
      <c r="D532" s="39"/>
    </row>
    <row r="533">
      <c r="D533" s="39"/>
    </row>
    <row r="534">
      <c r="D534" s="39"/>
    </row>
    <row r="535">
      <c r="D535" s="39"/>
    </row>
    <row r="536">
      <c r="D536" s="39"/>
    </row>
    <row r="537">
      <c r="D537" s="39"/>
    </row>
    <row r="538">
      <c r="D538" s="39"/>
    </row>
    <row r="539">
      <c r="D539" s="39"/>
    </row>
    <row r="540">
      <c r="D540" s="39"/>
    </row>
    <row r="541">
      <c r="D541" s="39"/>
    </row>
    <row r="542">
      <c r="D542" s="39"/>
    </row>
    <row r="543">
      <c r="D543" s="39"/>
    </row>
    <row r="544">
      <c r="D544" s="39"/>
    </row>
    <row r="545">
      <c r="D545" s="39"/>
    </row>
    <row r="546">
      <c r="D546" s="39"/>
    </row>
    <row r="547">
      <c r="D547" s="39"/>
    </row>
    <row r="548">
      <c r="D548" s="39"/>
    </row>
    <row r="549">
      <c r="D549" s="39"/>
    </row>
    <row r="550">
      <c r="D550" s="39"/>
    </row>
    <row r="551">
      <c r="D551" s="39"/>
    </row>
    <row r="552">
      <c r="D552" s="39"/>
    </row>
    <row r="553">
      <c r="D553" s="39"/>
    </row>
    <row r="554">
      <c r="D554" s="39"/>
    </row>
    <row r="555">
      <c r="D555" s="39"/>
    </row>
    <row r="556">
      <c r="D556" s="39"/>
    </row>
    <row r="557">
      <c r="D557" s="39"/>
    </row>
    <row r="558">
      <c r="D558" s="39"/>
    </row>
    <row r="559">
      <c r="D559" s="39"/>
    </row>
    <row r="560">
      <c r="D560" s="39"/>
    </row>
    <row r="561">
      <c r="D561" s="39"/>
    </row>
    <row r="562">
      <c r="D562" s="39"/>
    </row>
    <row r="563">
      <c r="D563" s="39"/>
    </row>
    <row r="564">
      <c r="D564" s="39"/>
    </row>
    <row r="565">
      <c r="D565" s="39"/>
    </row>
    <row r="566">
      <c r="D566" s="39"/>
    </row>
    <row r="567">
      <c r="D567" s="39"/>
    </row>
    <row r="568">
      <c r="D568" s="39"/>
    </row>
    <row r="569">
      <c r="D569" s="39"/>
    </row>
    <row r="570">
      <c r="D570" s="39"/>
    </row>
    <row r="571">
      <c r="D571" s="39"/>
    </row>
    <row r="572">
      <c r="D572" s="39"/>
    </row>
    <row r="573">
      <c r="D573" s="39"/>
    </row>
    <row r="574">
      <c r="D574" s="39"/>
    </row>
    <row r="575">
      <c r="D575" s="39"/>
    </row>
    <row r="576">
      <c r="D576" s="39"/>
    </row>
    <row r="577">
      <c r="D577" s="39"/>
    </row>
    <row r="578">
      <c r="D578" s="39"/>
    </row>
    <row r="579">
      <c r="D579" s="39"/>
    </row>
    <row r="580">
      <c r="D580" s="39"/>
    </row>
    <row r="581">
      <c r="D581" s="39"/>
    </row>
    <row r="582">
      <c r="D582" s="39"/>
    </row>
    <row r="583">
      <c r="D583" s="39"/>
    </row>
    <row r="584">
      <c r="D584" s="39"/>
    </row>
    <row r="585">
      <c r="D585" s="39"/>
    </row>
    <row r="586">
      <c r="D586" s="39"/>
    </row>
    <row r="587">
      <c r="D587" s="39"/>
    </row>
    <row r="588">
      <c r="D588" s="39"/>
    </row>
    <row r="589">
      <c r="D589" s="39"/>
    </row>
    <row r="590">
      <c r="D590" s="39"/>
    </row>
    <row r="591">
      <c r="D591" s="39"/>
    </row>
    <row r="592">
      <c r="D592" s="39"/>
    </row>
    <row r="593">
      <c r="D593" s="39"/>
    </row>
    <row r="594">
      <c r="D594" s="39"/>
    </row>
    <row r="595">
      <c r="D595" s="39"/>
    </row>
    <row r="596">
      <c r="D596" s="39"/>
    </row>
    <row r="597">
      <c r="D597" s="39"/>
    </row>
    <row r="598">
      <c r="D598" s="39"/>
    </row>
    <row r="599">
      <c r="D599" s="39"/>
    </row>
    <row r="600">
      <c r="D600" s="39"/>
    </row>
    <row r="601">
      <c r="D601" s="39"/>
    </row>
    <row r="602">
      <c r="D602" s="39"/>
    </row>
    <row r="603">
      <c r="D603" s="39"/>
    </row>
    <row r="604">
      <c r="D604" s="39"/>
    </row>
    <row r="605">
      <c r="D605" s="39"/>
    </row>
    <row r="606">
      <c r="D606" s="39"/>
    </row>
    <row r="607">
      <c r="D607" s="39"/>
    </row>
    <row r="608">
      <c r="D608" s="39"/>
    </row>
    <row r="609">
      <c r="D609" s="39"/>
    </row>
    <row r="610">
      <c r="D610" s="39"/>
    </row>
    <row r="611">
      <c r="D611" s="39"/>
    </row>
    <row r="612">
      <c r="D612" s="39"/>
    </row>
    <row r="613">
      <c r="D613" s="39"/>
    </row>
    <row r="614">
      <c r="D614" s="39"/>
    </row>
    <row r="615">
      <c r="D615" s="39"/>
    </row>
    <row r="616">
      <c r="D616" s="39"/>
    </row>
    <row r="617">
      <c r="D617" s="39"/>
    </row>
    <row r="618">
      <c r="D618" s="39"/>
    </row>
    <row r="619">
      <c r="D619" s="39"/>
    </row>
    <row r="620">
      <c r="D620" s="39"/>
    </row>
    <row r="621">
      <c r="D621" s="39"/>
    </row>
    <row r="622">
      <c r="D622" s="39"/>
    </row>
    <row r="623">
      <c r="D623" s="39"/>
    </row>
    <row r="624">
      <c r="D624" s="39"/>
    </row>
    <row r="625">
      <c r="D625" s="39"/>
    </row>
    <row r="626">
      <c r="D626" s="39"/>
    </row>
    <row r="627">
      <c r="D627" s="39"/>
    </row>
    <row r="628">
      <c r="D628" s="39"/>
    </row>
    <row r="629">
      <c r="D629" s="39"/>
    </row>
    <row r="630">
      <c r="D630" s="39"/>
    </row>
    <row r="631">
      <c r="D631" s="39"/>
    </row>
    <row r="632">
      <c r="D632" s="39"/>
    </row>
    <row r="633">
      <c r="D633" s="39"/>
    </row>
    <row r="634">
      <c r="D634" s="39"/>
    </row>
    <row r="635">
      <c r="D635" s="39"/>
    </row>
    <row r="636">
      <c r="D636" s="39"/>
    </row>
    <row r="637">
      <c r="D637" s="39"/>
    </row>
    <row r="638">
      <c r="D638" s="39"/>
    </row>
    <row r="639">
      <c r="D639" s="39"/>
    </row>
    <row r="640">
      <c r="D640" s="39"/>
    </row>
    <row r="641">
      <c r="D641" s="39"/>
    </row>
    <row r="642">
      <c r="D642" s="39"/>
    </row>
    <row r="643">
      <c r="D643" s="39"/>
    </row>
    <row r="644">
      <c r="D644" s="39"/>
    </row>
    <row r="645">
      <c r="D645" s="39"/>
    </row>
    <row r="646">
      <c r="D646" s="39"/>
    </row>
    <row r="647">
      <c r="D647" s="39"/>
    </row>
    <row r="648">
      <c r="D648" s="39"/>
    </row>
    <row r="649">
      <c r="D649" s="39"/>
    </row>
    <row r="650">
      <c r="D650" s="39"/>
    </row>
    <row r="651">
      <c r="D651" s="39"/>
    </row>
    <row r="652">
      <c r="D652" s="39"/>
    </row>
    <row r="653">
      <c r="D653" s="39"/>
    </row>
    <row r="654">
      <c r="D654" s="39"/>
    </row>
    <row r="655">
      <c r="D655" s="39"/>
    </row>
    <row r="656">
      <c r="D656" s="39"/>
    </row>
    <row r="657">
      <c r="D657" s="39"/>
    </row>
    <row r="658">
      <c r="D658" s="39"/>
    </row>
    <row r="659">
      <c r="D659" s="39"/>
    </row>
    <row r="660">
      <c r="D660" s="39"/>
    </row>
    <row r="661">
      <c r="D661" s="39"/>
    </row>
    <row r="662">
      <c r="D662" s="39"/>
    </row>
    <row r="663">
      <c r="D663" s="39"/>
    </row>
    <row r="664">
      <c r="D664" s="39"/>
    </row>
    <row r="665">
      <c r="D665" s="39"/>
    </row>
    <row r="666">
      <c r="D666" s="39"/>
    </row>
    <row r="667">
      <c r="D667" s="39"/>
    </row>
    <row r="668">
      <c r="D668" s="39"/>
    </row>
    <row r="669">
      <c r="D669" s="39"/>
    </row>
    <row r="670">
      <c r="D670" s="39"/>
    </row>
    <row r="671">
      <c r="D671" s="39"/>
    </row>
    <row r="672">
      <c r="D672" s="39"/>
    </row>
    <row r="673">
      <c r="D673" s="39"/>
    </row>
    <row r="674">
      <c r="D674" s="39"/>
    </row>
    <row r="675">
      <c r="D675" s="39"/>
    </row>
    <row r="676">
      <c r="D676" s="39"/>
    </row>
    <row r="677">
      <c r="D677" s="39"/>
    </row>
    <row r="678">
      <c r="D678" s="39"/>
    </row>
    <row r="679">
      <c r="D679" s="39"/>
    </row>
    <row r="680">
      <c r="D680" s="39"/>
    </row>
    <row r="681">
      <c r="D681" s="39"/>
    </row>
    <row r="682">
      <c r="D682" s="39"/>
    </row>
    <row r="683">
      <c r="D683" s="39"/>
    </row>
    <row r="684">
      <c r="D684" s="39"/>
    </row>
    <row r="685">
      <c r="D685" s="39"/>
    </row>
    <row r="686">
      <c r="D686" s="39"/>
    </row>
    <row r="687">
      <c r="D687" s="39"/>
    </row>
    <row r="688">
      <c r="D688" s="39"/>
    </row>
    <row r="689">
      <c r="D689" s="39"/>
    </row>
    <row r="690">
      <c r="D690" s="39"/>
    </row>
    <row r="691">
      <c r="D691" s="39"/>
    </row>
    <row r="692">
      <c r="D692" s="39"/>
    </row>
    <row r="693">
      <c r="D693" s="39"/>
    </row>
    <row r="694">
      <c r="D694" s="39"/>
    </row>
    <row r="695">
      <c r="D695" s="39"/>
    </row>
    <row r="696">
      <c r="D696" s="39"/>
    </row>
    <row r="697">
      <c r="D697" s="39"/>
    </row>
    <row r="698">
      <c r="D698" s="39"/>
    </row>
    <row r="699">
      <c r="D699" s="39"/>
    </row>
    <row r="700">
      <c r="D700" s="39"/>
    </row>
    <row r="701">
      <c r="D701" s="39"/>
    </row>
    <row r="702">
      <c r="D702" s="39"/>
    </row>
    <row r="703">
      <c r="D703" s="39"/>
    </row>
    <row r="704">
      <c r="D704" s="39"/>
    </row>
    <row r="705">
      <c r="D705" s="39"/>
    </row>
    <row r="706">
      <c r="D706" s="39"/>
    </row>
    <row r="707">
      <c r="D707" s="39"/>
    </row>
    <row r="708">
      <c r="D708" s="39"/>
    </row>
    <row r="709">
      <c r="D709" s="39"/>
    </row>
    <row r="710">
      <c r="D710" s="39"/>
    </row>
    <row r="711">
      <c r="D711" s="39"/>
    </row>
    <row r="712">
      <c r="D712" s="39"/>
    </row>
    <row r="713">
      <c r="D713" s="39"/>
    </row>
    <row r="714">
      <c r="D714" s="39"/>
    </row>
    <row r="715">
      <c r="D715" s="39"/>
    </row>
    <row r="716">
      <c r="D716" s="39"/>
    </row>
    <row r="717">
      <c r="D717" s="39"/>
    </row>
    <row r="718">
      <c r="D718" s="39"/>
    </row>
    <row r="719">
      <c r="D719" s="39"/>
    </row>
    <row r="720">
      <c r="D720" s="39"/>
    </row>
    <row r="721">
      <c r="D721" s="39"/>
    </row>
    <row r="722">
      <c r="D722" s="39"/>
    </row>
    <row r="723">
      <c r="D723" s="39"/>
    </row>
    <row r="724">
      <c r="D724" s="39"/>
    </row>
    <row r="725">
      <c r="D725" s="39"/>
    </row>
    <row r="726">
      <c r="D726" s="39"/>
    </row>
    <row r="727">
      <c r="D727" s="39"/>
    </row>
    <row r="728">
      <c r="D728" s="39"/>
    </row>
    <row r="729">
      <c r="D729" s="39"/>
    </row>
    <row r="730">
      <c r="D730" s="39"/>
    </row>
    <row r="731">
      <c r="D731" s="39"/>
    </row>
    <row r="732">
      <c r="D732" s="39"/>
    </row>
    <row r="733">
      <c r="D733" s="39"/>
    </row>
    <row r="734">
      <c r="D734" s="39"/>
    </row>
    <row r="735">
      <c r="D735" s="39"/>
    </row>
    <row r="736">
      <c r="D736" s="39"/>
    </row>
    <row r="737">
      <c r="D737" s="39"/>
    </row>
    <row r="738">
      <c r="D738" s="39"/>
    </row>
    <row r="739">
      <c r="D739" s="39"/>
    </row>
    <row r="740">
      <c r="D740" s="39"/>
    </row>
    <row r="741">
      <c r="D741" s="39"/>
    </row>
    <row r="742">
      <c r="D742" s="39"/>
    </row>
    <row r="743">
      <c r="D743" s="39"/>
    </row>
    <row r="744">
      <c r="D744" s="39"/>
    </row>
    <row r="745">
      <c r="D745" s="39"/>
    </row>
    <row r="746">
      <c r="D746" s="39"/>
    </row>
    <row r="747">
      <c r="D747" s="39"/>
    </row>
    <row r="748">
      <c r="D748" s="39"/>
    </row>
    <row r="749">
      <c r="D749" s="39"/>
    </row>
    <row r="750">
      <c r="D750" s="39"/>
    </row>
    <row r="751">
      <c r="D751" s="39"/>
    </row>
    <row r="752">
      <c r="D752" s="39"/>
    </row>
    <row r="753">
      <c r="D753" s="39"/>
    </row>
    <row r="754">
      <c r="D754" s="39"/>
    </row>
    <row r="755">
      <c r="D755" s="39"/>
    </row>
    <row r="756">
      <c r="D756" s="39"/>
    </row>
    <row r="757">
      <c r="D757" s="39"/>
    </row>
    <row r="758">
      <c r="D758" s="39"/>
    </row>
    <row r="759">
      <c r="D759" s="39"/>
    </row>
    <row r="760">
      <c r="D760" s="39"/>
    </row>
    <row r="761">
      <c r="D761" s="39"/>
    </row>
    <row r="762">
      <c r="D762" s="39"/>
    </row>
    <row r="763">
      <c r="D763" s="39"/>
    </row>
    <row r="764">
      <c r="D764" s="39"/>
    </row>
    <row r="765">
      <c r="D765" s="39"/>
    </row>
    <row r="766">
      <c r="D766" s="39"/>
    </row>
    <row r="767">
      <c r="D767" s="39"/>
    </row>
    <row r="768">
      <c r="D768" s="39"/>
    </row>
    <row r="769">
      <c r="D769" s="39"/>
    </row>
    <row r="770">
      <c r="D770" s="39"/>
    </row>
    <row r="771">
      <c r="D771" s="39"/>
    </row>
    <row r="772">
      <c r="D772" s="39"/>
    </row>
    <row r="773">
      <c r="D773" s="39"/>
    </row>
    <row r="774">
      <c r="D774" s="39"/>
    </row>
    <row r="775">
      <c r="D775" s="39"/>
    </row>
    <row r="776">
      <c r="D776" s="39"/>
    </row>
    <row r="777">
      <c r="D777" s="39"/>
    </row>
    <row r="778">
      <c r="D778" s="39"/>
    </row>
    <row r="779">
      <c r="D779" s="39"/>
    </row>
    <row r="780">
      <c r="D780" s="39"/>
    </row>
    <row r="781">
      <c r="D781" s="39"/>
    </row>
    <row r="782">
      <c r="D782" s="39"/>
    </row>
    <row r="783">
      <c r="D783" s="39"/>
    </row>
    <row r="784">
      <c r="D784" s="39"/>
    </row>
    <row r="785">
      <c r="D785" s="39"/>
    </row>
    <row r="786">
      <c r="D786" s="39"/>
    </row>
    <row r="787">
      <c r="D787" s="39"/>
    </row>
    <row r="788">
      <c r="D788" s="39"/>
    </row>
    <row r="789">
      <c r="D789" s="39"/>
    </row>
    <row r="790">
      <c r="D790" s="39"/>
    </row>
    <row r="791">
      <c r="D791" s="39"/>
    </row>
    <row r="792">
      <c r="D792" s="39"/>
    </row>
    <row r="793">
      <c r="D793" s="39"/>
    </row>
    <row r="794">
      <c r="D794" s="39"/>
    </row>
    <row r="795">
      <c r="D795" s="39"/>
    </row>
    <row r="796">
      <c r="D796" s="39"/>
    </row>
    <row r="797">
      <c r="D797" s="39"/>
    </row>
    <row r="798">
      <c r="D798" s="39"/>
    </row>
    <row r="799">
      <c r="D799" s="39"/>
    </row>
    <row r="800">
      <c r="D800" s="39"/>
    </row>
    <row r="801">
      <c r="D801" s="39"/>
    </row>
    <row r="802">
      <c r="D802" s="39"/>
    </row>
    <row r="803">
      <c r="D803" s="39"/>
    </row>
    <row r="804">
      <c r="D804" s="39"/>
    </row>
    <row r="805">
      <c r="D805" s="39"/>
    </row>
    <row r="806">
      <c r="D806" s="39"/>
    </row>
    <row r="807">
      <c r="D807" s="39"/>
    </row>
    <row r="808">
      <c r="D808" s="39"/>
    </row>
    <row r="809">
      <c r="D809" s="39"/>
    </row>
    <row r="810">
      <c r="D810" s="39"/>
    </row>
    <row r="811">
      <c r="D811" s="39"/>
    </row>
    <row r="812">
      <c r="D812" s="39"/>
    </row>
    <row r="813">
      <c r="D813" s="39"/>
    </row>
    <row r="814">
      <c r="D814" s="39"/>
    </row>
    <row r="815">
      <c r="D815" s="39"/>
    </row>
    <row r="816">
      <c r="D816" s="39"/>
    </row>
    <row r="817">
      <c r="D817" s="39"/>
    </row>
    <row r="818">
      <c r="D818" s="39"/>
    </row>
    <row r="819">
      <c r="D819" s="39"/>
    </row>
    <row r="820">
      <c r="D820" s="39"/>
    </row>
    <row r="821">
      <c r="D821" s="39"/>
    </row>
    <row r="822">
      <c r="D822" s="39"/>
    </row>
    <row r="823">
      <c r="D823" s="39"/>
    </row>
    <row r="824">
      <c r="D824" s="39"/>
    </row>
    <row r="825">
      <c r="D825" s="39"/>
    </row>
    <row r="826">
      <c r="D826" s="39"/>
    </row>
    <row r="827">
      <c r="D827" s="39"/>
    </row>
    <row r="828">
      <c r="D828" s="39"/>
    </row>
    <row r="829">
      <c r="D829" s="39"/>
    </row>
    <row r="830">
      <c r="D830" s="39"/>
    </row>
    <row r="831">
      <c r="D831" s="39"/>
    </row>
    <row r="832">
      <c r="D832" s="39"/>
    </row>
    <row r="833">
      <c r="D833" s="39"/>
    </row>
    <row r="834">
      <c r="D834" s="39"/>
    </row>
    <row r="835">
      <c r="D835" s="39"/>
    </row>
    <row r="836">
      <c r="D836" s="39"/>
    </row>
    <row r="837">
      <c r="D837" s="39"/>
    </row>
    <row r="838">
      <c r="D838" s="39"/>
    </row>
    <row r="839">
      <c r="D839" s="39"/>
    </row>
    <row r="840">
      <c r="D840" s="39"/>
    </row>
    <row r="841">
      <c r="D841" s="39"/>
    </row>
    <row r="842">
      <c r="D842" s="39"/>
    </row>
    <row r="843">
      <c r="D843" s="39"/>
    </row>
    <row r="844">
      <c r="D844" s="39"/>
    </row>
    <row r="845">
      <c r="D845" s="39"/>
    </row>
    <row r="846">
      <c r="D846" s="39"/>
    </row>
    <row r="847">
      <c r="D847" s="39"/>
    </row>
    <row r="848">
      <c r="D848" s="39"/>
    </row>
    <row r="849">
      <c r="D849" s="39"/>
    </row>
    <row r="850">
      <c r="D850" s="39"/>
    </row>
    <row r="851">
      <c r="D851" s="39"/>
    </row>
    <row r="852">
      <c r="D852" s="39"/>
    </row>
    <row r="853">
      <c r="D853" s="39"/>
    </row>
    <row r="854">
      <c r="D854" s="39"/>
    </row>
    <row r="855">
      <c r="D855" s="39"/>
    </row>
    <row r="856">
      <c r="D856" s="39"/>
    </row>
    <row r="857">
      <c r="D857" s="39"/>
    </row>
    <row r="858">
      <c r="D858" s="39"/>
    </row>
    <row r="859">
      <c r="D859" s="39"/>
    </row>
    <row r="860">
      <c r="D860" s="39"/>
    </row>
    <row r="861">
      <c r="D861" s="39"/>
    </row>
    <row r="862">
      <c r="D862" s="39"/>
    </row>
    <row r="863">
      <c r="D863" s="39"/>
    </row>
    <row r="864">
      <c r="D864" s="39"/>
    </row>
    <row r="865">
      <c r="D865" s="39"/>
    </row>
    <row r="866">
      <c r="D866" s="39"/>
    </row>
    <row r="867">
      <c r="D867" s="39"/>
    </row>
    <row r="868">
      <c r="D868" s="39"/>
    </row>
    <row r="869">
      <c r="D869" s="39"/>
    </row>
    <row r="870">
      <c r="D870" s="39"/>
    </row>
    <row r="871">
      <c r="D871" s="39"/>
    </row>
    <row r="872">
      <c r="D872" s="39"/>
    </row>
    <row r="873">
      <c r="D873" s="39"/>
    </row>
    <row r="874">
      <c r="D874" s="39"/>
    </row>
    <row r="875">
      <c r="D875" s="39"/>
    </row>
    <row r="876">
      <c r="D876" s="39"/>
    </row>
    <row r="877">
      <c r="D877" s="39"/>
    </row>
    <row r="878">
      <c r="D878" s="39"/>
    </row>
    <row r="879">
      <c r="D879" s="39"/>
    </row>
    <row r="880">
      <c r="D880" s="39"/>
    </row>
    <row r="881">
      <c r="D881" s="39"/>
    </row>
    <row r="882">
      <c r="D882" s="39"/>
    </row>
    <row r="883">
      <c r="D883" s="39"/>
    </row>
    <row r="884">
      <c r="D884" s="39"/>
    </row>
    <row r="885">
      <c r="D885" s="39"/>
    </row>
    <row r="886">
      <c r="D886" s="39"/>
    </row>
    <row r="887">
      <c r="D887" s="39"/>
    </row>
    <row r="888">
      <c r="D888" s="39"/>
    </row>
    <row r="889">
      <c r="D889" s="39"/>
    </row>
    <row r="890">
      <c r="D890" s="39"/>
    </row>
    <row r="891">
      <c r="D891" s="39"/>
    </row>
    <row r="892">
      <c r="D892" s="39"/>
    </row>
    <row r="893">
      <c r="D893" s="39"/>
    </row>
    <row r="894">
      <c r="D894" s="39"/>
    </row>
    <row r="895">
      <c r="D895" s="39"/>
    </row>
    <row r="896">
      <c r="D896" s="39"/>
    </row>
    <row r="897">
      <c r="D897" s="39"/>
    </row>
    <row r="898">
      <c r="D898" s="39"/>
    </row>
    <row r="899">
      <c r="D899" s="39"/>
    </row>
    <row r="900">
      <c r="D900" s="39"/>
    </row>
    <row r="901">
      <c r="D901" s="39"/>
    </row>
    <row r="902">
      <c r="D902" s="39"/>
    </row>
    <row r="903">
      <c r="D903" s="39"/>
    </row>
    <row r="904">
      <c r="D904" s="39"/>
    </row>
    <row r="905">
      <c r="D905" s="39"/>
    </row>
    <row r="906">
      <c r="D906" s="39"/>
    </row>
    <row r="907">
      <c r="D907" s="39"/>
    </row>
    <row r="908">
      <c r="D908" s="39"/>
    </row>
    <row r="909">
      <c r="D909" s="39"/>
    </row>
    <row r="910">
      <c r="D910" s="39"/>
    </row>
    <row r="911">
      <c r="D911" s="39"/>
    </row>
    <row r="912">
      <c r="D912" s="39"/>
    </row>
    <row r="913">
      <c r="D913" s="39"/>
    </row>
    <row r="914">
      <c r="D914" s="39"/>
    </row>
    <row r="915">
      <c r="D915" s="39"/>
    </row>
    <row r="916">
      <c r="D916" s="39"/>
    </row>
    <row r="917">
      <c r="D917" s="39"/>
    </row>
    <row r="918">
      <c r="D918" s="39"/>
    </row>
    <row r="919">
      <c r="D919" s="39"/>
    </row>
    <row r="920">
      <c r="D920" s="39"/>
    </row>
    <row r="921">
      <c r="D921" s="39"/>
    </row>
    <row r="922">
      <c r="D922" s="39"/>
    </row>
    <row r="923">
      <c r="D923" s="39"/>
    </row>
    <row r="924">
      <c r="D924" s="39"/>
    </row>
    <row r="925">
      <c r="D925" s="39"/>
    </row>
    <row r="926">
      <c r="D926" s="39"/>
    </row>
    <row r="927">
      <c r="D927" s="39"/>
    </row>
    <row r="928">
      <c r="D928" s="39"/>
    </row>
    <row r="929">
      <c r="D929" s="39"/>
    </row>
    <row r="930">
      <c r="D930" s="39"/>
    </row>
    <row r="931">
      <c r="D931" s="39"/>
    </row>
    <row r="932">
      <c r="D932" s="39"/>
    </row>
    <row r="933">
      <c r="D933" s="39"/>
    </row>
    <row r="934">
      <c r="D934" s="39"/>
    </row>
    <row r="935">
      <c r="D935" s="39"/>
    </row>
    <row r="936">
      <c r="D936" s="39"/>
    </row>
    <row r="937">
      <c r="D937" s="39"/>
    </row>
    <row r="938">
      <c r="D938" s="39"/>
    </row>
    <row r="939">
      <c r="D939" s="39"/>
    </row>
    <row r="940">
      <c r="D940" s="39"/>
    </row>
    <row r="941">
      <c r="D941" s="39"/>
    </row>
    <row r="942">
      <c r="D942" s="39"/>
    </row>
    <row r="943">
      <c r="D943" s="39"/>
    </row>
    <row r="944">
      <c r="D944" s="39"/>
    </row>
    <row r="945">
      <c r="D945" s="39"/>
    </row>
    <row r="946">
      <c r="D946" s="39"/>
    </row>
    <row r="947">
      <c r="D947" s="39"/>
    </row>
    <row r="948">
      <c r="D948" s="39"/>
    </row>
    <row r="949">
      <c r="D949" s="39"/>
    </row>
    <row r="950">
      <c r="D950" s="39"/>
    </row>
    <row r="951">
      <c r="D951" s="39"/>
    </row>
    <row r="952">
      <c r="D952" s="39"/>
    </row>
    <row r="953">
      <c r="D953" s="39"/>
    </row>
    <row r="954">
      <c r="D954" s="39"/>
    </row>
    <row r="955">
      <c r="D955" s="39"/>
    </row>
    <row r="956">
      <c r="D956" s="39"/>
    </row>
    <row r="957">
      <c r="D957" s="39"/>
    </row>
    <row r="958">
      <c r="D958" s="39"/>
    </row>
    <row r="959">
      <c r="D959" s="39"/>
    </row>
    <row r="960">
      <c r="D960" s="39"/>
    </row>
    <row r="961">
      <c r="D961" s="39"/>
    </row>
    <row r="962">
      <c r="D962" s="39"/>
    </row>
    <row r="963">
      <c r="D963" s="39"/>
    </row>
    <row r="964">
      <c r="D964" s="39"/>
    </row>
    <row r="965">
      <c r="D965" s="39"/>
    </row>
    <row r="966">
      <c r="D966" s="39"/>
    </row>
    <row r="967">
      <c r="D967" s="39"/>
    </row>
    <row r="968">
      <c r="D968" s="39"/>
    </row>
    <row r="969">
      <c r="D969" s="39"/>
    </row>
    <row r="970">
      <c r="D970" s="39"/>
    </row>
    <row r="971">
      <c r="D971" s="39"/>
    </row>
    <row r="972">
      <c r="D972" s="39"/>
    </row>
    <row r="973">
      <c r="D973" s="39"/>
    </row>
    <row r="974">
      <c r="D974" s="39"/>
    </row>
    <row r="975">
      <c r="D975" s="39"/>
    </row>
    <row r="976">
      <c r="D976" s="39"/>
    </row>
    <row r="977">
      <c r="D977" s="39"/>
    </row>
    <row r="978">
      <c r="D978" s="39"/>
    </row>
    <row r="979">
      <c r="D979" s="39"/>
    </row>
    <row r="980">
      <c r="D980" s="39"/>
    </row>
    <row r="981">
      <c r="D981" s="39"/>
    </row>
    <row r="982">
      <c r="D982" s="39"/>
    </row>
    <row r="983">
      <c r="D983" s="39"/>
    </row>
    <row r="984">
      <c r="D984" s="39"/>
    </row>
    <row r="985">
      <c r="D985" s="39"/>
    </row>
    <row r="986">
      <c r="D986" s="39"/>
    </row>
    <row r="987">
      <c r="D987" s="39"/>
    </row>
    <row r="988">
      <c r="D988" s="39"/>
    </row>
    <row r="989">
      <c r="D989" s="39"/>
    </row>
    <row r="990">
      <c r="D990" s="39"/>
    </row>
    <row r="991">
      <c r="D991" s="39"/>
    </row>
    <row r="992">
      <c r="D992" s="39"/>
    </row>
    <row r="993">
      <c r="D993" s="39"/>
    </row>
    <row r="994">
      <c r="D994" s="39"/>
    </row>
    <row r="995">
      <c r="D995" s="39"/>
    </row>
    <row r="996">
      <c r="D996" s="39"/>
    </row>
    <row r="997">
      <c r="D997" s="39"/>
    </row>
    <row r="998">
      <c r="D998" s="39"/>
    </row>
    <row r="999">
      <c r="D999" s="39"/>
    </row>
    <row r="1000">
      <c r="D1000" s="3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  <col customWidth="1" min="10" max="10" width="18.14"/>
  </cols>
  <sheetData>
    <row r="1">
      <c r="A1" s="19" t="s">
        <v>500</v>
      </c>
      <c r="B1" s="40" t="s">
        <v>501</v>
      </c>
      <c r="C1" s="41" t="str">
        <f>RAW_DATA!B1</f>
        <v>date</v>
      </c>
      <c r="D1" s="41" t="str">
        <f>RAW_DATA!C1</f>
        <v>description</v>
      </c>
      <c r="E1" s="42" t="str">
        <f>RAW_DATA!D1</f>
        <v>amount</v>
      </c>
      <c r="F1" s="41" t="str">
        <f>RAW_DATA!E1</f>
        <v>transaction_type</v>
      </c>
      <c r="G1" s="41" t="str">
        <f>RAW_DATA!F1</f>
        <v>category</v>
      </c>
      <c r="H1" s="41" t="str">
        <f>RAW_DATA!G1</f>
        <v>account_name</v>
      </c>
      <c r="I1" s="43"/>
      <c r="K1" s="44" t="str">
        <f>RAW_DATA!B1</f>
        <v>date</v>
      </c>
      <c r="L1" s="41" t="str">
        <f>LOWER(RAW_DATA!C1)</f>
        <v>description</v>
      </c>
      <c r="M1" s="41" t="str">
        <f>RAW_DATA!D1</f>
        <v>amount</v>
      </c>
      <c r="N1" s="41" t="str">
        <f>RAW_DATA!E1</f>
        <v>transaction_type</v>
      </c>
      <c r="O1" s="41" t="str">
        <f>RAW_DATA!F1</f>
        <v>category</v>
      </c>
      <c r="P1" s="41" t="str">
        <f>RAW_DATA!G1</f>
        <v>account_name</v>
      </c>
      <c r="R1" s="44" t="s">
        <v>66</v>
      </c>
      <c r="S1" s="41" t="s">
        <v>67</v>
      </c>
      <c r="T1" s="41" t="s">
        <v>68</v>
      </c>
      <c r="U1" s="41" t="s">
        <v>69</v>
      </c>
      <c r="V1" s="41" t="s">
        <v>70</v>
      </c>
      <c r="W1" s="41" t="s">
        <v>71</v>
      </c>
    </row>
    <row r="2">
      <c r="B2" s="37" t="s">
        <v>64</v>
      </c>
      <c r="C2" s="45">
        <f>IFERROR(__xludf.DUMMYFUNCTION("SORT(FILTER(K2:P2000, P2:P2000=""Real estate"",M2:M2000&lt;&gt;0))"),44466.0)</f>
        <v>44466</v>
      </c>
      <c r="D2" s="46" t="str">
        <f>IFERROR(__xludf.DUMMYFUNCTION("""COMPUTED_VALUE"""),"interac e-transfer")</f>
        <v>interac e-transfer</v>
      </c>
      <c r="E2" s="47">
        <f>IFERROR(__xludf.DUMMYFUNCTION("""COMPUTED_VALUE"""),5.0)</f>
        <v>5</v>
      </c>
      <c r="F2" s="46" t="str">
        <f>IFERROR(__xludf.DUMMYFUNCTION("""COMPUTED_VALUE"""),"Income")</f>
        <v>Income</v>
      </c>
      <c r="G2" s="46" t="str">
        <f>IFERROR(__xludf.DUMMYFUNCTION("""COMPUTED_VALUE"""),"transfer")</f>
        <v>transfer</v>
      </c>
      <c r="H2" s="46" t="str">
        <f>IFERROR(__xludf.DUMMYFUNCTION("""COMPUTED_VALUE"""),"Real Estate")</f>
        <v>Real Estate</v>
      </c>
      <c r="I2" s="43"/>
      <c r="K2" s="48">
        <f>IFERROR(__xludf.DUMMYFUNCTION("TO_DATE(DATEVALUE(RAW_DATA!B2))"),44505.0)</f>
        <v>44505</v>
      </c>
      <c r="L2" s="46" t="str">
        <f>LOWER(RAW_DATA!C2)</f>
        <v>online bill payment</v>
      </c>
      <c r="M2" s="46">
        <f>VALUE(RAW_DATA!D2)</f>
        <v>73.87</v>
      </c>
      <c r="N2" s="46" t="str">
        <f>RAW_DATA!E2</f>
        <v>Expense</v>
      </c>
      <c r="O2" s="46" t="str">
        <f>RAW_DATA!F2</f>
        <v>bills &amp; utilities</v>
      </c>
      <c r="P2" s="46" t="str">
        <f>RAW_DATA!G2</f>
        <v>Chequing Account</v>
      </c>
      <c r="R2" s="48">
        <f>IFERROR(__xludf.DUMMYFUNCTION("FILTER(K:P,P:P = ""Real Estate"",N:N=""Expense"")"),44496.0)</f>
        <v>44496</v>
      </c>
      <c r="S2" s="46" t="str">
        <f>IFERROR(__xludf.DUMMYFUNCTION("""COMPUTED_VALUE"""),"online bill payment")</f>
        <v>online bill payment</v>
      </c>
      <c r="T2" s="46">
        <f>IFERROR(__xludf.DUMMYFUNCTION("""COMPUTED_VALUE"""),59.99)</f>
        <v>59.99</v>
      </c>
      <c r="U2" s="46" t="str">
        <f>IFERROR(__xludf.DUMMYFUNCTION("""COMPUTED_VALUE"""),"Expense")</f>
        <v>Expense</v>
      </c>
      <c r="V2" s="46" t="str">
        <f>IFERROR(__xludf.DUMMYFUNCTION("""COMPUTED_VALUE"""),"bills &amp; utilities")</f>
        <v>bills &amp; utilities</v>
      </c>
      <c r="W2" s="46" t="str">
        <f>IFERROR(__xludf.DUMMYFUNCTION("""COMPUTED_VALUE"""),"Real Estate")</f>
        <v>Real Estate</v>
      </c>
    </row>
    <row r="3">
      <c r="B3" s="37" t="s">
        <v>62</v>
      </c>
      <c r="C3" s="48">
        <f>IFERROR(__xludf.DUMMYFUNCTION("""COMPUTED_VALUE"""),44466.0)</f>
        <v>44466</v>
      </c>
      <c r="D3" s="46" t="str">
        <f>IFERROR(__xludf.DUMMYFUNCTION("""COMPUTED_VALUE"""),"interac e-transfer")</f>
        <v>interac e-transfer</v>
      </c>
      <c r="E3" s="47">
        <f>IFERROR(__xludf.DUMMYFUNCTION("""COMPUTED_VALUE"""),25.0)</f>
        <v>25</v>
      </c>
      <c r="F3" s="46" t="str">
        <f>IFERROR(__xludf.DUMMYFUNCTION("""COMPUTED_VALUE"""),"Income")</f>
        <v>Income</v>
      </c>
      <c r="G3" s="46" t="str">
        <f>IFERROR(__xludf.DUMMYFUNCTION("""COMPUTED_VALUE"""),"transfer")</f>
        <v>transfer</v>
      </c>
      <c r="H3" s="46" t="str">
        <f>IFERROR(__xludf.DUMMYFUNCTION("""COMPUTED_VALUE"""),"Real Estate")</f>
        <v>Real Estate</v>
      </c>
      <c r="I3" s="43"/>
      <c r="K3" s="48">
        <f>IFERROR(__xludf.DUMMYFUNCTION("TO_DATE(DATEVALUE(RAW_DATA!B3))"),44504.0)</f>
        <v>44504</v>
      </c>
      <c r="L3" s="46" t="str">
        <f>LOWER(RAW_DATA!C3)</f>
        <v>bombardier</v>
      </c>
      <c r="M3" s="46">
        <f>VALUE(RAW_DATA!D3)</f>
        <v>1230.81</v>
      </c>
      <c r="N3" s="46" t="str">
        <f>RAW_DATA!E3</f>
        <v>Income</v>
      </c>
      <c r="O3" s="46" t="str">
        <f>RAW_DATA!F3</f>
        <v>income</v>
      </c>
      <c r="P3" s="46" t="str">
        <f>RAW_DATA!G3</f>
        <v>Chequing Account</v>
      </c>
      <c r="R3" s="48">
        <f>IFERROR(__xludf.DUMMYFUNCTION("""COMPUTED_VALUE"""),44494.0)</f>
        <v>44494</v>
      </c>
      <c r="S3" s="46" t="str">
        <f>IFERROR(__xludf.DUMMYFUNCTION("""COMPUTED_VALUE"""),"interac e-transfer")</f>
        <v>interac e-transfer</v>
      </c>
      <c r="T3" s="46">
        <f>IFERROR(__xludf.DUMMYFUNCTION("""COMPUTED_VALUE"""),35.0)</f>
        <v>35</v>
      </c>
      <c r="U3" s="46" t="str">
        <f>IFERROR(__xludf.DUMMYFUNCTION("""COMPUTED_VALUE"""),"Expense")</f>
        <v>Expense</v>
      </c>
      <c r="V3" s="46" t="str">
        <f>IFERROR(__xludf.DUMMYFUNCTION("""COMPUTED_VALUE"""),"transfer")</f>
        <v>transfer</v>
      </c>
      <c r="W3" s="46" t="str">
        <f>IFERROR(__xludf.DUMMYFUNCTION("""COMPUTED_VALUE"""),"Real Estate")</f>
        <v>Real Estate</v>
      </c>
    </row>
    <row r="4">
      <c r="C4" s="48">
        <f>IFERROR(__xludf.DUMMYFUNCTION("""COMPUTED_VALUE"""),44481.0)</f>
        <v>44481</v>
      </c>
      <c r="D4" s="46" t="str">
        <f>IFERROR(__xludf.DUMMYFUNCTION("""COMPUTED_VALUE"""),"interac e-transfer")</f>
        <v>interac e-transfer</v>
      </c>
      <c r="E4" s="49">
        <f>IFERROR(__xludf.DUMMYFUNCTION("""COMPUTED_VALUE"""),10.0)</f>
        <v>10</v>
      </c>
      <c r="F4" s="46" t="str">
        <f>IFERROR(__xludf.DUMMYFUNCTION("""COMPUTED_VALUE"""),"Expense")</f>
        <v>Expense</v>
      </c>
      <c r="G4" s="46" t="str">
        <f>IFERROR(__xludf.DUMMYFUNCTION("""COMPUTED_VALUE"""),"transfer")</f>
        <v>transfer</v>
      </c>
      <c r="H4" s="46" t="str">
        <f>IFERROR(__xludf.DUMMYFUNCTION("""COMPUTED_VALUE"""),"Real Estate")</f>
        <v>Real Estate</v>
      </c>
      <c r="I4" s="43"/>
      <c r="K4" s="48">
        <f>IFERROR(__xludf.DUMMYFUNCTION("TO_DATE(DATEVALUE(RAW_DATA!B4))"),44503.0)</f>
        <v>44503</v>
      </c>
      <c r="L4" s="46" t="str">
        <f>LOWER(RAW_DATA!C4)</f>
        <v>mobile deposit</v>
      </c>
      <c r="M4" s="46">
        <f>VALUE(RAW_DATA!D4)</f>
        <v>24.19</v>
      </c>
      <c r="N4" s="46" t="str">
        <f>RAW_DATA!E4</f>
        <v>Income</v>
      </c>
      <c r="O4" s="46" t="str">
        <f>RAW_DATA!F4</f>
        <v>transfer</v>
      </c>
      <c r="P4" s="46" t="str">
        <f>RAW_DATA!G4</f>
        <v>Real Estate</v>
      </c>
      <c r="R4" s="48">
        <f>IFERROR(__xludf.DUMMYFUNCTION("""COMPUTED_VALUE"""),44488.0)</f>
        <v>44488</v>
      </c>
      <c r="S4" s="46" t="str">
        <f>IFERROR(__xludf.DUMMYFUNCTION("""COMPUTED_VALUE"""),"online bill payment")</f>
        <v>online bill payment</v>
      </c>
      <c r="T4" s="46">
        <f>IFERROR(__xludf.DUMMYFUNCTION("""COMPUTED_VALUE"""),1.4)</f>
        <v>1.4</v>
      </c>
      <c r="U4" s="46" t="str">
        <f>IFERROR(__xludf.DUMMYFUNCTION("""COMPUTED_VALUE"""),"Expense")</f>
        <v>Expense</v>
      </c>
      <c r="V4" s="46" t="str">
        <f>IFERROR(__xludf.DUMMYFUNCTION("""COMPUTED_VALUE"""),"bills &amp; utilities")</f>
        <v>bills &amp; utilities</v>
      </c>
      <c r="W4" s="46" t="str">
        <f>IFERROR(__xludf.DUMMYFUNCTION("""COMPUTED_VALUE"""),"Real Estate")</f>
        <v>Real Estate</v>
      </c>
    </row>
    <row r="5">
      <c r="B5" s="37" t="s">
        <v>59</v>
      </c>
      <c r="C5" s="48">
        <f>IFERROR(__xludf.DUMMYFUNCTION("""COMPUTED_VALUE"""),44481.0)</f>
        <v>44481</v>
      </c>
      <c r="D5" s="46" t="str">
        <f>IFERROR(__xludf.DUMMYFUNCTION("""COMPUTED_VALUE"""),"interac e-transfer")</f>
        <v>interac e-transfer</v>
      </c>
      <c r="E5" s="49">
        <f>IFERROR(__xludf.DUMMYFUNCTION("""COMPUTED_VALUE"""),10.0)</f>
        <v>10</v>
      </c>
      <c r="F5" s="46" t="str">
        <f>IFERROR(__xludf.DUMMYFUNCTION("""COMPUTED_VALUE"""),"Income")</f>
        <v>Income</v>
      </c>
      <c r="G5" s="46" t="str">
        <f>IFERROR(__xludf.DUMMYFUNCTION("""COMPUTED_VALUE"""),"transfer")</f>
        <v>transfer</v>
      </c>
      <c r="H5" s="46" t="str">
        <f>IFERROR(__xludf.DUMMYFUNCTION("""COMPUTED_VALUE"""),"Real Estate")</f>
        <v>Real Estate</v>
      </c>
      <c r="I5" s="43"/>
      <c r="K5" s="48">
        <f>IFERROR(__xludf.DUMMYFUNCTION("TO_DATE(DATEVALUE(RAW_DATA!B5))"),44501.0)</f>
        <v>44501</v>
      </c>
      <c r="L5" s="46" t="str">
        <f>LOWER(RAW_DATA!C5)</f>
        <v>megaplex taschereaqps</v>
      </c>
      <c r="M5" s="46">
        <f>VALUE(RAW_DATA!D5)</f>
        <v>12.25</v>
      </c>
      <c r="N5" s="46" t="str">
        <f>RAW_DATA!E5</f>
        <v>Expense</v>
      </c>
      <c r="O5" s="46" t="str">
        <f>RAW_DATA!F5</f>
        <v>movies &amp; dvds</v>
      </c>
      <c r="P5" s="46" t="str">
        <f>RAW_DATA!G5</f>
        <v>Platinum Mastercard</v>
      </c>
      <c r="R5" s="48">
        <f>IFERROR(__xludf.DUMMYFUNCTION("""COMPUTED_VALUE"""),44481.0)</f>
        <v>44481</v>
      </c>
      <c r="S5" s="46" t="str">
        <f>IFERROR(__xludf.DUMMYFUNCTION("""COMPUTED_VALUE"""),"interac e-transfer")</f>
        <v>interac e-transfer</v>
      </c>
      <c r="T5" s="43">
        <f>IFERROR(__xludf.DUMMYFUNCTION("""COMPUTED_VALUE"""),10.0)</f>
        <v>10</v>
      </c>
      <c r="U5" s="46" t="str">
        <f>IFERROR(__xludf.DUMMYFUNCTION("""COMPUTED_VALUE"""),"Expense")</f>
        <v>Expense</v>
      </c>
      <c r="V5" s="46" t="str">
        <f>IFERROR(__xludf.DUMMYFUNCTION("""COMPUTED_VALUE"""),"transfer")</f>
        <v>transfer</v>
      </c>
      <c r="W5" s="46" t="str">
        <f>IFERROR(__xludf.DUMMYFUNCTION("""COMPUTED_VALUE"""),"Real Estate")</f>
        <v>Real Estate</v>
      </c>
    </row>
    <row r="6">
      <c r="B6" s="37" t="s">
        <v>62</v>
      </c>
      <c r="C6" s="48">
        <f>IFERROR(__xludf.DUMMYFUNCTION("""COMPUTED_VALUE"""),44481.0)</f>
        <v>44481</v>
      </c>
      <c r="D6" s="46" t="str">
        <f>IFERROR(__xludf.DUMMYFUNCTION("""COMPUTED_VALUE"""),"mobile deposit")</f>
        <v>mobile deposit</v>
      </c>
      <c r="E6" s="49">
        <f>IFERROR(__xludf.DUMMYFUNCTION("""COMPUTED_VALUE"""),137.92)</f>
        <v>137.92</v>
      </c>
      <c r="F6" s="46" t="str">
        <f>IFERROR(__xludf.DUMMYFUNCTION("""COMPUTED_VALUE"""),"Income")</f>
        <v>Income</v>
      </c>
      <c r="G6" s="46" t="str">
        <f>IFERROR(__xludf.DUMMYFUNCTION("""COMPUTED_VALUE"""),"income")</f>
        <v>income</v>
      </c>
      <c r="H6" s="46" t="str">
        <f>IFERROR(__xludf.DUMMYFUNCTION("""COMPUTED_VALUE"""),"Real Estate")</f>
        <v>Real Estate</v>
      </c>
      <c r="I6" s="43"/>
      <c r="K6" s="48">
        <f>IFERROR(__xludf.DUMMYFUNCTION("TO_DATE(DATEVALUE(RAW_DATA!B6))"),44499.0)</f>
        <v>44499</v>
      </c>
      <c r="L6" s="46" t="str">
        <f>LOWER(RAW_DATA!C6)</f>
        <v>pizza pizza</v>
      </c>
      <c r="M6" s="46">
        <f>VALUE(RAW_DATA!D6)</f>
        <v>23.67</v>
      </c>
      <c r="N6" s="46" t="str">
        <f>RAW_DATA!E6</f>
        <v>Expense</v>
      </c>
      <c r="O6" s="46" t="str">
        <f>RAW_DATA!F6</f>
        <v>fast food</v>
      </c>
      <c r="P6" s="46" t="str">
        <f>RAW_DATA!G6</f>
        <v>Platinum Mastercard</v>
      </c>
      <c r="T6" s="43"/>
    </row>
    <row r="7">
      <c r="C7" s="48">
        <f>IFERROR(__xludf.DUMMYFUNCTION("""COMPUTED_VALUE"""),44488.0)</f>
        <v>44488</v>
      </c>
      <c r="D7" s="46" t="str">
        <f>IFERROR(__xludf.DUMMYFUNCTION("""COMPUTED_VALUE"""),"online bill payment")</f>
        <v>online bill payment</v>
      </c>
      <c r="E7" s="49">
        <f>IFERROR(__xludf.DUMMYFUNCTION("""COMPUTED_VALUE"""),1.4)</f>
        <v>1.4</v>
      </c>
      <c r="F7" s="46" t="str">
        <f>IFERROR(__xludf.DUMMYFUNCTION("""COMPUTED_VALUE"""),"Expense")</f>
        <v>Expense</v>
      </c>
      <c r="G7" s="46" t="str">
        <f>IFERROR(__xludf.DUMMYFUNCTION("""COMPUTED_VALUE"""),"bills &amp; utilities")</f>
        <v>bills &amp; utilities</v>
      </c>
      <c r="H7" s="46" t="str">
        <f>IFERROR(__xludf.DUMMYFUNCTION("""COMPUTED_VALUE"""),"Real Estate")</f>
        <v>Real Estate</v>
      </c>
      <c r="I7" s="50"/>
      <c r="K7" s="48">
        <f>IFERROR(__xludf.DUMMYFUNCTION("TO_DATE(DATEVALUE(RAW_DATA!B7))"),44499.0)</f>
        <v>44499</v>
      </c>
      <c r="L7" s="46" t="str">
        <f>LOWER(RAW_DATA!C7)</f>
        <v>iga extra</v>
      </c>
      <c r="M7" s="46">
        <f>VALUE(RAW_DATA!D7)</f>
        <v>9.2</v>
      </c>
      <c r="N7" s="46" t="str">
        <f>RAW_DATA!E7</f>
        <v>Expense</v>
      </c>
      <c r="O7" s="46" t="str">
        <f>RAW_DATA!F7</f>
        <v>groceries</v>
      </c>
      <c r="P7" s="46" t="str">
        <f>RAW_DATA!G7</f>
        <v>Platinum Mastercard</v>
      </c>
    </row>
    <row r="8">
      <c r="C8" s="48">
        <f>IFERROR(__xludf.DUMMYFUNCTION("""COMPUTED_VALUE"""),44489.0)</f>
        <v>44489</v>
      </c>
      <c r="D8" s="46" t="str">
        <f>IFERROR(__xludf.DUMMYFUNCTION("""COMPUTED_VALUE"""),"interac e-transfer")</f>
        <v>interac e-transfer</v>
      </c>
      <c r="E8" s="49">
        <f>IFERROR(__xludf.DUMMYFUNCTION("""COMPUTED_VALUE"""),40.0)</f>
        <v>40</v>
      </c>
      <c r="F8" s="46" t="str">
        <f>IFERROR(__xludf.DUMMYFUNCTION("""COMPUTED_VALUE"""),"Income")</f>
        <v>Income</v>
      </c>
      <c r="G8" s="46" t="str">
        <f>IFERROR(__xludf.DUMMYFUNCTION("""COMPUTED_VALUE"""),"transfer")</f>
        <v>transfer</v>
      </c>
      <c r="H8" s="46" t="str">
        <f>IFERROR(__xludf.DUMMYFUNCTION("""COMPUTED_VALUE"""),"Real Estate")</f>
        <v>Real Estate</v>
      </c>
      <c r="I8" s="50"/>
      <c r="K8" s="48">
        <f>IFERROR(__xludf.DUMMYFUNCTION("TO_DATE(DATEVALUE(RAW_DATA!B8))"),44499.0)</f>
        <v>44499</v>
      </c>
      <c r="L8" s="46" t="str">
        <f>LOWER(RAW_DATA!C8)</f>
        <v>saq</v>
      </c>
      <c r="M8" s="46">
        <f>VALUE(RAW_DATA!D8)</f>
        <v>28.75</v>
      </c>
      <c r="N8" s="46" t="str">
        <f>RAW_DATA!E8</f>
        <v>Expense</v>
      </c>
      <c r="O8" s="46" t="str">
        <f>RAW_DATA!F8</f>
        <v>alcohol &amp; bars</v>
      </c>
      <c r="P8" s="46" t="str">
        <f>RAW_DATA!G8</f>
        <v>Platinum Mastercard</v>
      </c>
    </row>
    <row r="9">
      <c r="C9" s="48">
        <f>IFERROR(__xludf.DUMMYFUNCTION("""COMPUTED_VALUE"""),44494.0)</f>
        <v>44494</v>
      </c>
      <c r="D9" s="46" t="str">
        <f>IFERROR(__xludf.DUMMYFUNCTION("""COMPUTED_VALUE"""),"interac e-transfer")</f>
        <v>interac e-transfer</v>
      </c>
      <c r="E9" s="49">
        <f>IFERROR(__xludf.DUMMYFUNCTION("""COMPUTED_VALUE"""),35.0)</f>
        <v>35</v>
      </c>
      <c r="F9" s="46" t="str">
        <f>IFERROR(__xludf.DUMMYFUNCTION("""COMPUTED_VALUE"""),"Expense")</f>
        <v>Expense</v>
      </c>
      <c r="G9" s="46" t="str">
        <f>IFERROR(__xludf.DUMMYFUNCTION("""COMPUTED_VALUE"""),"transfer")</f>
        <v>transfer</v>
      </c>
      <c r="H9" s="46" t="str">
        <f>IFERROR(__xludf.DUMMYFUNCTION("""COMPUTED_VALUE"""),"Real Estate")</f>
        <v>Real Estate</v>
      </c>
      <c r="I9" s="50"/>
      <c r="J9" s="51"/>
      <c r="K9" s="48">
        <f>IFERROR(__xludf.DUMMYFUNCTION("TO_DATE(DATEVALUE(RAW_DATA!B9))"),44496.0)</f>
        <v>44496</v>
      </c>
      <c r="L9" s="46" t="str">
        <f>LOWER(RAW_DATA!C9)</f>
        <v>online bill payment</v>
      </c>
      <c r="M9" s="46">
        <f>VALUE(RAW_DATA!D9)</f>
        <v>59.99</v>
      </c>
      <c r="N9" s="46" t="str">
        <f>RAW_DATA!E9</f>
        <v>Expense</v>
      </c>
      <c r="O9" s="46" t="str">
        <f>RAW_DATA!F9</f>
        <v>bills &amp; utilities</v>
      </c>
      <c r="P9" s="46" t="str">
        <f>RAW_DATA!G9</f>
        <v>Real Estate</v>
      </c>
    </row>
    <row r="10">
      <c r="C10" s="48">
        <f>IFERROR(__xludf.DUMMYFUNCTION("""COMPUTED_VALUE"""),44496.0)</f>
        <v>44496</v>
      </c>
      <c r="D10" s="46" t="str">
        <f>IFERROR(__xludf.DUMMYFUNCTION("""COMPUTED_VALUE"""),"online bill payment")</f>
        <v>online bill payment</v>
      </c>
      <c r="E10" s="49">
        <f>IFERROR(__xludf.DUMMYFUNCTION("""COMPUTED_VALUE"""),59.99)</f>
        <v>59.99</v>
      </c>
      <c r="F10" s="46" t="str">
        <f>IFERROR(__xludf.DUMMYFUNCTION("""COMPUTED_VALUE"""),"Expense")</f>
        <v>Expense</v>
      </c>
      <c r="G10" s="46" t="str">
        <f>IFERROR(__xludf.DUMMYFUNCTION("""COMPUTED_VALUE"""),"bills &amp; utilities")</f>
        <v>bills &amp; utilities</v>
      </c>
      <c r="H10" s="46" t="str">
        <f>IFERROR(__xludf.DUMMYFUNCTION("""COMPUTED_VALUE"""),"Real Estate")</f>
        <v>Real Estate</v>
      </c>
      <c r="I10" s="50"/>
      <c r="K10" s="48">
        <f>IFERROR(__xludf.DUMMYFUNCTION("TO_DATE(DATEVALUE(RAW_DATA!B10))"),44495.0)</f>
        <v>44495</v>
      </c>
      <c r="L10" s="46" t="str">
        <f>LOWER(RAW_DATA!C10)</f>
        <v>krispy kreme</v>
      </c>
      <c r="M10" s="46">
        <f>VALUE(RAW_DATA!D10)</f>
        <v>8.4</v>
      </c>
      <c r="N10" s="46" t="str">
        <f>RAW_DATA!E10</f>
        <v>Expense</v>
      </c>
      <c r="O10" s="46" t="str">
        <f>RAW_DATA!F10</f>
        <v>fast food</v>
      </c>
      <c r="P10" s="46" t="str">
        <f>RAW_DATA!G10</f>
        <v>Platinum Mastercard</v>
      </c>
    </row>
    <row r="11">
      <c r="C11" s="48">
        <f>IFERROR(__xludf.DUMMYFUNCTION("""COMPUTED_VALUE"""),44503.0)</f>
        <v>44503</v>
      </c>
      <c r="D11" s="46" t="str">
        <f>IFERROR(__xludf.DUMMYFUNCTION("""COMPUTED_VALUE"""),"mobile deposit")</f>
        <v>mobile deposit</v>
      </c>
      <c r="E11" s="49">
        <f>IFERROR(__xludf.DUMMYFUNCTION("""COMPUTED_VALUE"""),24.19)</f>
        <v>24.19</v>
      </c>
      <c r="F11" s="46" t="str">
        <f>IFERROR(__xludf.DUMMYFUNCTION("""COMPUTED_VALUE"""),"Income")</f>
        <v>Income</v>
      </c>
      <c r="G11" s="46" t="str">
        <f>IFERROR(__xludf.DUMMYFUNCTION("""COMPUTED_VALUE"""),"transfer")</f>
        <v>transfer</v>
      </c>
      <c r="H11" s="46" t="str">
        <f>IFERROR(__xludf.DUMMYFUNCTION("""COMPUTED_VALUE"""),"Real Estate")</f>
        <v>Real Estate</v>
      </c>
      <c r="I11" s="50"/>
      <c r="K11" s="48">
        <f>IFERROR(__xludf.DUMMYFUNCTION("TO_DATE(DATEVALUE(RAW_DATA!B11))"),44495.0)</f>
        <v>44495</v>
      </c>
      <c r="L11" s="46" t="str">
        <f>LOWER(RAW_DATA!C11)</f>
        <v>party expert</v>
      </c>
      <c r="M11" s="46">
        <f>VALUE(RAW_DATA!D11)</f>
        <v>2.29</v>
      </c>
      <c r="N11" s="46" t="str">
        <f>RAW_DATA!E11</f>
        <v>Expense</v>
      </c>
      <c r="O11" s="46" t="str">
        <f>RAW_DATA!F11</f>
        <v>gift</v>
      </c>
      <c r="P11" s="46" t="str">
        <f>RAW_DATA!G11</f>
        <v>Platinum Mastercard</v>
      </c>
    </row>
    <row r="12">
      <c r="E12" s="49"/>
      <c r="I12" s="50"/>
      <c r="K12" s="48">
        <f>IFERROR(__xludf.DUMMYFUNCTION("TO_DATE(DATEVALUE(RAW_DATA!B12))"),44495.0)</f>
        <v>44495</v>
      </c>
      <c r="L12" s="46" t="str">
        <f>LOWER(RAW_DATA!C12)</f>
        <v>village des valeurs</v>
      </c>
      <c r="M12" s="46">
        <f>VALUE(RAW_DATA!D12)</f>
        <v>21.59</v>
      </c>
      <c r="N12" s="46" t="str">
        <f>RAW_DATA!E12</f>
        <v>Expense</v>
      </c>
      <c r="O12" s="46" t="str">
        <f>RAW_DATA!F12</f>
        <v>clothing</v>
      </c>
      <c r="P12" s="46" t="str">
        <f>RAW_DATA!G12</f>
        <v>Platinum Mastercard</v>
      </c>
    </row>
    <row r="13">
      <c r="E13" s="49"/>
      <c r="I13" s="50"/>
      <c r="K13" s="48">
        <f>IFERROR(__xludf.DUMMYFUNCTION("TO_DATE(DATEVALUE(RAW_DATA!B13))"),44494.0)</f>
        <v>44494</v>
      </c>
      <c r="L13" s="46" t="str">
        <f>LOWER(RAW_DATA!C13)</f>
        <v>square emilian's artistes longueuil</v>
      </c>
      <c r="M13" s="46">
        <f>VALUE(RAW_DATA!D13)</f>
        <v>39.44</v>
      </c>
      <c r="N13" s="46" t="str">
        <f>RAW_DATA!E13</f>
        <v>Expense</v>
      </c>
      <c r="O13" s="46" t="str">
        <f>RAW_DATA!F13</f>
        <v>groceries</v>
      </c>
      <c r="P13" s="46" t="str">
        <f>RAW_DATA!G13</f>
        <v>Platinum Mastercard</v>
      </c>
    </row>
    <row r="14">
      <c r="E14" s="49"/>
      <c r="I14" s="50"/>
      <c r="K14" s="48">
        <f>IFERROR(__xludf.DUMMYFUNCTION("TO_DATE(DATEVALUE(RAW_DATA!B14))"),44494.0)</f>
        <v>44494</v>
      </c>
      <c r="L14" s="46" t="str">
        <f>LOWER(RAW_DATA!C14)</f>
        <v>interac e-transfer</v>
      </c>
      <c r="M14" s="46">
        <f>VALUE(RAW_DATA!D14)</f>
        <v>35</v>
      </c>
      <c r="N14" s="46" t="str">
        <f>RAW_DATA!E14</f>
        <v>Expense</v>
      </c>
      <c r="O14" s="46" t="str">
        <f>RAW_DATA!F14</f>
        <v>transfer</v>
      </c>
      <c r="P14" s="46" t="str">
        <f>RAW_DATA!G14</f>
        <v>Real Estate</v>
      </c>
    </row>
    <row r="15">
      <c r="E15" s="49"/>
      <c r="I15" s="50"/>
      <c r="K15" s="48">
        <f>IFERROR(__xludf.DUMMYFUNCTION("TO_DATE(DATEVALUE(RAW_DATA!B15))"),44493.0)</f>
        <v>44493</v>
      </c>
      <c r="L15" s="46" t="str">
        <f>LOWER(RAW_DATA!C15)</f>
        <v>bar sante brossad</v>
      </c>
      <c r="M15" s="46">
        <f>VALUE(RAW_DATA!D15)</f>
        <v>16.07</v>
      </c>
      <c r="N15" s="46" t="str">
        <f>RAW_DATA!E15</f>
        <v>Expense</v>
      </c>
      <c r="O15" s="46" t="str">
        <f>RAW_DATA!F15</f>
        <v>alcohol &amp; bars</v>
      </c>
      <c r="P15" s="46" t="str">
        <f>RAW_DATA!G15</f>
        <v>Platinum Mastercard</v>
      </c>
    </row>
    <row r="16">
      <c r="E16" s="49"/>
      <c r="I16" s="50"/>
      <c r="K16" s="48">
        <f>IFERROR(__xludf.DUMMYFUNCTION("TO_DATE(DATEVALUE(RAW_DATA!B16))"),44490.0)</f>
        <v>44490</v>
      </c>
      <c r="L16" s="46" t="str">
        <f>LOWER(RAW_DATA!C16)</f>
        <v>iga extra</v>
      </c>
      <c r="M16" s="46">
        <f>VALUE(RAW_DATA!D16)</f>
        <v>72.46</v>
      </c>
      <c r="N16" s="46" t="str">
        <f>RAW_DATA!E16</f>
        <v>Expense</v>
      </c>
      <c r="O16" s="46" t="str">
        <f>RAW_DATA!F16</f>
        <v>groceries</v>
      </c>
      <c r="P16" s="46" t="str">
        <f>RAW_DATA!G16</f>
        <v>World Mastercard</v>
      </c>
    </row>
    <row r="17">
      <c r="E17" s="49"/>
      <c r="I17" s="50"/>
      <c r="K17" s="48">
        <f>IFERROR(__xludf.DUMMYFUNCTION("TO_DATE(DATEVALUE(RAW_DATA!B17))"),44490.0)</f>
        <v>44490</v>
      </c>
      <c r="L17" s="46" t="str">
        <f>LOWER(RAW_DATA!C17)</f>
        <v>bombardier</v>
      </c>
      <c r="M17" s="46">
        <f>VALUE(RAW_DATA!D17)</f>
        <v>1230.81</v>
      </c>
      <c r="N17" s="46" t="str">
        <f>RAW_DATA!E17</f>
        <v>Income</v>
      </c>
      <c r="O17" s="46" t="str">
        <f>RAW_DATA!F17</f>
        <v>income</v>
      </c>
      <c r="P17" s="46" t="str">
        <f>RAW_DATA!G17</f>
        <v>Chequing Account</v>
      </c>
    </row>
    <row r="18">
      <c r="E18" s="49"/>
      <c r="I18" s="50"/>
      <c r="K18" s="48">
        <f>IFERROR(__xludf.DUMMYFUNCTION("TO_DATE(DATEVALUE(RAW_DATA!B18))"),44489.0)</f>
        <v>44489</v>
      </c>
      <c r="L18" s="46" t="str">
        <f>LOWER(RAW_DATA!C18)</f>
        <v>transaction fees</v>
      </c>
      <c r="M18" s="46">
        <f>VALUE(RAW_DATA!D18)</f>
        <v>0</v>
      </c>
      <c r="N18" s="46" t="str">
        <f>RAW_DATA!E18</f>
        <v>Income</v>
      </c>
      <c r="O18" s="46" t="str">
        <f>RAW_DATA!F18</f>
        <v>service fee</v>
      </c>
      <c r="P18" s="46" t="str">
        <f>RAW_DATA!G18</f>
        <v>Chequing Account</v>
      </c>
    </row>
    <row r="19">
      <c r="E19" s="49"/>
      <c r="I19" s="50"/>
      <c r="K19" s="48">
        <f>IFERROR(__xludf.DUMMYFUNCTION("TO_DATE(DATEVALUE(RAW_DATA!B19))"),44489.0)</f>
        <v>44489</v>
      </c>
      <c r="L19" s="46" t="str">
        <f>LOWER(RAW_DATA!C19)</f>
        <v>fixed monthly fees</v>
      </c>
      <c r="M19" s="46">
        <f>VALUE(RAW_DATA!D19)</f>
        <v>0</v>
      </c>
      <c r="N19" s="46" t="str">
        <f>RAW_DATA!E19</f>
        <v>Income</v>
      </c>
      <c r="O19" s="46" t="str">
        <f>RAW_DATA!F19</f>
        <v>bank fee</v>
      </c>
      <c r="P19" s="46" t="str">
        <f>RAW_DATA!G19</f>
        <v>Chequing Account</v>
      </c>
    </row>
    <row r="20">
      <c r="E20" s="49"/>
      <c r="I20" s="50"/>
      <c r="K20" s="48">
        <f>IFERROR(__xludf.DUMMYFUNCTION("TO_DATE(DATEVALUE(RAW_DATA!B20))"),44489.0)</f>
        <v>44489</v>
      </c>
      <c r="L20" s="46" t="str">
        <f>LOWER(RAW_DATA!C20)</f>
        <v>interac e-transfer service</v>
      </c>
      <c r="M20" s="46">
        <f>VALUE(RAW_DATA!D20)</f>
        <v>0</v>
      </c>
      <c r="N20" s="46" t="str">
        <f>RAW_DATA!E20</f>
        <v>Income</v>
      </c>
      <c r="O20" s="46" t="str">
        <f>RAW_DATA!F20</f>
        <v>transfer</v>
      </c>
      <c r="P20" s="46" t="str">
        <f>RAW_DATA!G20</f>
        <v>Chequing Account</v>
      </c>
    </row>
    <row r="21">
      <c r="E21" s="49"/>
      <c r="I21" s="50"/>
      <c r="K21" s="48">
        <f>IFERROR(__xludf.DUMMYFUNCTION("TO_DATE(DATEVALUE(RAW_DATA!B21))"),44489.0)</f>
        <v>44489</v>
      </c>
      <c r="L21" s="46" t="str">
        <f>LOWER(RAW_DATA!C21)</f>
        <v>client card pos fee</v>
      </c>
      <c r="M21" s="46">
        <f>VALUE(RAW_DATA!D21)</f>
        <v>0</v>
      </c>
      <c r="N21" s="46" t="str">
        <f>RAW_DATA!E21</f>
        <v>Income</v>
      </c>
      <c r="O21" s="46" t="str">
        <f>RAW_DATA!F21</f>
        <v>fees &amp; charges</v>
      </c>
      <c r="P21" s="46" t="str">
        <f>RAW_DATA!G21</f>
        <v>Chequing Account</v>
      </c>
    </row>
    <row r="22">
      <c r="E22" s="49"/>
      <c r="I22" s="50"/>
      <c r="K22" s="48">
        <f>IFERROR(__xludf.DUMMYFUNCTION("TO_DATE(DATEVALUE(RAW_DATA!B22))"),44489.0)</f>
        <v>44489</v>
      </c>
      <c r="L22" s="46" t="str">
        <f>LOWER(RAW_DATA!C22)</f>
        <v>interac e-transfer service</v>
      </c>
      <c r="M22" s="46">
        <f>VALUE(RAW_DATA!D22)</f>
        <v>0</v>
      </c>
      <c r="N22" s="46" t="str">
        <f>RAW_DATA!E22</f>
        <v>Income</v>
      </c>
      <c r="O22" s="46" t="str">
        <f>RAW_DATA!F22</f>
        <v>transfer</v>
      </c>
      <c r="P22" s="46" t="str">
        <f>RAW_DATA!G22</f>
        <v>Real Estate</v>
      </c>
    </row>
    <row r="23">
      <c r="E23" s="49"/>
      <c r="I23" s="50"/>
      <c r="K23" s="48">
        <f>IFERROR(__xludf.DUMMYFUNCTION("TO_DATE(DATEVALUE(RAW_DATA!B23))"),44489.0)</f>
        <v>44489</v>
      </c>
      <c r="L23" s="46" t="str">
        <f>LOWER(RAW_DATA!C23)</f>
        <v>transaction fees</v>
      </c>
      <c r="M23" s="46">
        <f>VALUE(RAW_DATA!D23)</f>
        <v>0</v>
      </c>
      <c r="N23" s="46" t="str">
        <f>RAW_DATA!E23</f>
        <v>Income</v>
      </c>
      <c r="O23" s="46" t="str">
        <f>RAW_DATA!F23</f>
        <v>service fee</v>
      </c>
      <c r="P23" s="46" t="str">
        <f>RAW_DATA!G23</f>
        <v>Real Estate</v>
      </c>
    </row>
    <row r="24">
      <c r="E24" s="49"/>
      <c r="I24" s="50"/>
      <c r="K24" s="48">
        <f>IFERROR(__xludf.DUMMYFUNCTION("TO_DATE(DATEVALUE(RAW_DATA!B24))"),44489.0)</f>
        <v>44489</v>
      </c>
      <c r="L24" s="46" t="str">
        <f>LOWER(RAW_DATA!C24)</f>
        <v>interac e-transfer</v>
      </c>
      <c r="M24" s="46">
        <f>VALUE(RAW_DATA!D24)</f>
        <v>40</v>
      </c>
      <c r="N24" s="46" t="str">
        <f>RAW_DATA!E24</f>
        <v>Income</v>
      </c>
      <c r="O24" s="46" t="str">
        <f>RAW_DATA!F24</f>
        <v>transfer</v>
      </c>
      <c r="P24" s="46" t="str">
        <f>RAW_DATA!G24</f>
        <v>Real Estate</v>
      </c>
    </row>
    <row r="25">
      <c r="E25" s="49"/>
      <c r="I25" s="50"/>
      <c r="K25" s="48">
        <f>IFERROR(__xludf.DUMMYFUNCTION("TO_DATE(DATEVALUE(RAW_DATA!B25))"),44489.0)</f>
        <v>44489</v>
      </c>
      <c r="L25" s="46" t="str">
        <f>LOWER(RAW_DATA!C25)</f>
        <v>fixed monthly fees</v>
      </c>
      <c r="M25" s="46">
        <f>VALUE(RAW_DATA!D25)</f>
        <v>0</v>
      </c>
      <c r="N25" s="46" t="str">
        <f>RAW_DATA!E25</f>
        <v>Income</v>
      </c>
      <c r="O25" s="46" t="str">
        <f>RAW_DATA!F25</f>
        <v>bank fee</v>
      </c>
      <c r="P25" s="46" t="str">
        <f>RAW_DATA!G25</f>
        <v>Real Estate</v>
      </c>
    </row>
    <row r="26">
      <c r="E26" s="49"/>
      <c r="I26" s="50"/>
      <c r="K26" s="48">
        <f>IFERROR(__xludf.DUMMYFUNCTION("TO_DATE(DATEVALUE(RAW_DATA!B26))"),44488.0)</f>
        <v>44488</v>
      </c>
      <c r="L26" s="46" t="str">
        <f>LOWER(RAW_DATA!C26)</f>
        <v>d &amp; e transport</v>
      </c>
      <c r="M26" s="46">
        <f>VALUE(RAW_DATA!D26)</f>
        <v>6.5</v>
      </c>
      <c r="N26" s="46" t="str">
        <f>RAW_DATA!E26</f>
        <v>Expense</v>
      </c>
      <c r="O26" s="46" t="str">
        <f>RAW_DATA!F26</f>
        <v>public transportation</v>
      </c>
      <c r="P26" s="46" t="str">
        <f>RAW_DATA!G26</f>
        <v>World Mastercard</v>
      </c>
    </row>
    <row r="27">
      <c r="E27" s="49"/>
      <c r="I27" s="50"/>
      <c r="K27" s="48">
        <f>IFERROR(__xludf.DUMMYFUNCTION("TO_DATE(DATEVALUE(RAW_DATA!B27))"),44488.0)</f>
        <v>44488</v>
      </c>
      <c r="L27" s="46" t="str">
        <f>LOWER(RAW_DATA!C27)</f>
        <v>online bill payment</v>
      </c>
      <c r="M27" s="46">
        <f>VALUE(RAW_DATA!D27)</f>
        <v>190.63</v>
      </c>
      <c r="N27" s="46" t="str">
        <f>RAW_DATA!E27</f>
        <v>Expense</v>
      </c>
      <c r="O27" s="46" t="str">
        <f>RAW_DATA!F27</f>
        <v>bills &amp; utilities</v>
      </c>
      <c r="P27" s="46" t="str">
        <f>RAW_DATA!G27</f>
        <v>Chequing Account</v>
      </c>
    </row>
    <row r="28">
      <c r="E28" s="49"/>
      <c r="I28" s="50"/>
      <c r="K28" s="48">
        <f>IFERROR(__xludf.DUMMYFUNCTION("TO_DATE(DATEVALUE(RAW_DATA!B28))"),44488.0)</f>
        <v>44488</v>
      </c>
      <c r="L28" s="46" t="str">
        <f>LOWER(RAW_DATA!C28)</f>
        <v>online bill payment</v>
      </c>
      <c r="M28" s="46">
        <f>VALUE(RAW_DATA!D28)</f>
        <v>1.4</v>
      </c>
      <c r="N28" s="46" t="str">
        <f>RAW_DATA!E28</f>
        <v>Expense</v>
      </c>
      <c r="O28" s="46" t="str">
        <f>RAW_DATA!F28</f>
        <v>bills &amp; utilities</v>
      </c>
      <c r="P28" s="46" t="str">
        <f>RAW_DATA!G28</f>
        <v>Real Estate</v>
      </c>
    </row>
    <row r="29">
      <c r="E29" s="49"/>
      <c r="I29" s="50"/>
      <c r="K29" s="48">
        <f>IFERROR(__xludf.DUMMYFUNCTION("TO_DATE(DATEVALUE(RAW_DATA!B29))"),44487.0)</f>
        <v>44487</v>
      </c>
      <c r="L29" s="46" t="str">
        <f>LOWER(RAW_DATA!C29)</f>
        <v>uber eats</v>
      </c>
      <c r="M29" s="46">
        <f>VALUE(RAW_DATA!D29)</f>
        <v>31.97</v>
      </c>
      <c r="N29" s="46" t="str">
        <f>RAW_DATA!E29</f>
        <v>Expense</v>
      </c>
      <c r="O29" s="46" t="str">
        <f>RAW_DATA!F29</f>
        <v>food &amp; dining</v>
      </c>
      <c r="P29" s="46" t="str">
        <f>RAW_DATA!G29</f>
        <v>Platinum Mastercard</v>
      </c>
    </row>
    <row r="30">
      <c r="E30" s="49"/>
      <c r="I30" s="50"/>
      <c r="K30" s="48">
        <f>IFERROR(__xludf.DUMMYFUNCTION("TO_DATE(DATEVALUE(RAW_DATA!B30))"),44484.0)</f>
        <v>44484</v>
      </c>
      <c r="L30" s="46" t="str">
        <f>LOWER(RAW_DATA!C30)</f>
        <v>quebec inc saintlambert</v>
      </c>
      <c r="M30" s="46">
        <f>VALUE(RAW_DATA!D30)</f>
        <v>41.16</v>
      </c>
      <c r="N30" s="46" t="str">
        <f>RAW_DATA!E30</f>
        <v>Expense</v>
      </c>
      <c r="O30" s="46" t="str">
        <f>RAW_DATA!F30</f>
        <v>restaurants</v>
      </c>
      <c r="P30" s="46" t="str">
        <f>RAW_DATA!G30</f>
        <v>Platinum Mastercard</v>
      </c>
    </row>
    <row r="31">
      <c r="E31" s="49"/>
      <c r="I31" s="50"/>
      <c r="K31" s="48">
        <f>IFERROR(__xludf.DUMMYFUNCTION("TO_DATE(DATEVALUE(RAW_DATA!B31))"),44483.0)</f>
        <v>44483</v>
      </c>
      <c r="L31" s="46" t="str">
        <f>LOWER(RAW_DATA!C31)</f>
        <v>tim horton's</v>
      </c>
      <c r="M31" s="46">
        <f>VALUE(RAW_DATA!D31)</f>
        <v>9.52</v>
      </c>
      <c r="N31" s="46" t="str">
        <f>RAW_DATA!E31</f>
        <v>Expense</v>
      </c>
      <c r="O31" s="46" t="str">
        <f>RAW_DATA!F31</f>
        <v>coffee shops</v>
      </c>
      <c r="P31" s="46" t="str">
        <f>RAW_DATA!G31</f>
        <v>World Mastercard</v>
      </c>
    </row>
    <row r="32">
      <c r="E32" s="49"/>
      <c r="I32" s="50"/>
      <c r="K32" s="48">
        <f>IFERROR(__xludf.DUMMYFUNCTION("TO_DATE(DATEVALUE(RAW_DATA!B32))"),44483.0)</f>
        <v>44483</v>
      </c>
      <c r="L32" s="46" t="str">
        <f>LOWER(RAW_DATA!C32)</f>
        <v>starbucks</v>
      </c>
      <c r="M32" s="46">
        <f>VALUE(RAW_DATA!D32)</f>
        <v>6.03</v>
      </c>
      <c r="N32" s="46" t="str">
        <f>RAW_DATA!E32</f>
        <v>Expense</v>
      </c>
      <c r="O32" s="46" t="str">
        <f>RAW_DATA!F32</f>
        <v>coffee shops</v>
      </c>
      <c r="P32" s="46" t="str">
        <f>RAW_DATA!G32</f>
        <v>Platinum Mastercard</v>
      </c>
    </row>
    <row r="33">
      <c r="E33" s="49"/>
      <c r="I33" s="50"/>
      <c r="K33" s="48">
        <f>IFERROR(__xludf.DUMMYFUNCTION("TO_DATE(DATEVALUE(RAW_DATA!B33))"),44482.0)</f>
        <v>44482</v>
      </c>
      <c r="L33" s="46" t="str">
        <f>LOWER(RAW_DATA!C33)</f>
        <v>d &amp; e transport</v>
      </c>
      <c r="M33" s="46">
        <f>VALUE(RAW_DATA!D33)</f>
        <v>6.5</v>
      </c>
      <c r="N33" s="46" t="str">
        <f>RAW_DATA!E33</f>
        <v>Expense</v>
      </c>
      <c r="O33" s="46" t="str">
        <f>RAW_DATA!F33</f>
        <v>public transportation</v>
      </c>
      <c r="P33" s="46" t="str">
        <f>RAW_DATA!G33</f>
        <v>World Mastercard</v>
      </c>
    </row>
    <row r="34">
      <c r="E34" s="49"/>
      <c r="I34" s="50"/>
      <c r="K34" s="48">
        <f>IFERROR(__xludf.DUMMYFUNCTION("TO_DATE(DATEVALUE(RAW_DATA!B34))"),44481.0)</f>
        <v>44481</v>
      </c>
      <c r="L34" s="46" t="str">
        <f>LOWER(RAW_DATA!C34)</f>
        <v>coll sportif la prairie</v>
      </c>
      <c r="M34" s="46">
        <f>VALUE(RAW_DATA!D34)</f>
        <v>4</v>
      </c>
      <c r="N34" s="46" t="str">
        <f>RAW_DATA!E34</f>
        <v>Expense</v>
      </c>
      <c r="O34" s="46" t="str">
        <f>RAW_DATA!F34</f>
        <v>restaurants</v>
      </c>
      <c r="P34" s="46" t="str">
        <f>RAW_DATA!G34</f>
        <v>Platinum Mastercard</v>
      </c>
    </row>
    <row r="35">
      <c r="E35" s="49"/>
      <c r="I35" s="50"/>
      <c r="K35" s="48">
        <f>IFERROR(__xludf.DUMMYFUNCTION("TO_DATE(DATEVALUE(RAW_DATA!B35))"),44481.0)</f>
        <v>44481</v>
      </c>
      <c r="L35" s="46" t="str">
        <f>LOWER(RAW_DATA!C35)</f>
        <v>interac e-transfer</v>
      </c>
      <c r="M35" s="46">
        <f>VALUE(RAW_DATA!D35)</f>
        <v>10</v>
      </c>
      <c r="N35" s="46" t="str">
        <f>RAW_DATA!E35</f>
        <v>Income</v>
      </c>
      <c r="O35" s="46" t="str">
        <f>RAW_DATA!F35</f>
        <v>transfer</v>
      </c>
      <c r="P35" s="46" t="str">
        <f>RAW_DATA!G35</f>
        <v>Real Estate</v>
      </c>
    </row>
    <row r="36">
      <c r="E36" s="49"/>
      <c r="I36" s="50"/>
      <c r="K36" s="48">
        <f>IFERROR(__xludf.DUMMYFUNCTION("TO_DATE(DATEVALUE(RAW_DATA!B36))"),44481.0)</f>
        <v>44481</v>
      </c>
      <c r="L36" s="46" t="str">
        <f>LOWER(RAW_DATA!C36)</f>
        <v>mobile deposit</v>
      </c>
      <c r="M36" s="46">
        <f>VALUE(RAW_DATA!D36)</f>
        <v>137.92</v>
      </c>
      <c r="N36" s="46" t="str">
        <f>RAW_DATA!E36</f>
        <v>Income</v>
      </c>
      <c r="O36" s="46" t="str">
        <f>RAW_DATA!F36</f>
        <v>income</v>
      </c>
      <c r="P36" s="46" t="str">
        <f>RAW_DATA!G36</f>
        <v>Real Estate</v>
      </c>
    </row>
    <row r="37">
      <c r="E37" s="49"/>
      <c r="I37" s="50"/>
      <c r="K37" s="48">
        <f>IFERROR(__xludf.DUMMYFUNCTION("TO_DATE(DATEVALUE(RAW_DATA!B37))"),44481.0)</f>
        <v>44481</v>
      </c>
      <c r="L37" s="46" t="str">
        <f>LOWER(RAW_DATA!C37)</f>
        <v>interac e-transfer</v>
      </c>
      <c r="M37" s="46">
        <f>VALUE(RAW_DATA!D37)</f>
        <v>10</v>
      </c>
      <c r="N37" s="46" t="str">
        <f>RAW_DATA!E37</f>
        <v>Expense</v>
      </c>
      <c r="O37" s="46" t="str">
        <f>RAW_DATA!F37</f>
        <v>transfer</v>
      </c>
      <c r="P37" s="46" t="str">
        <f>RAW_DATA!G37</f>
        <v>Real Estate</v>
      </c>
    </row>
    <row r="38">
      <c r="E38" s="49"/>
      <c r="I38" s="50"/>
      <c r="K38" s="48">
        <f>IFERROR(__xludf.DUMMYFUNCTION("TO_DATE(DATEVALUE(RAW_DATA!B38))"),44478.0)</f>
        <v>44478</v>
      </c>
      <c r="L38" s="46" t="str">
        <f>LOWER(RAW_DATA!C38)</f>
        <v>d &amp; e transport</v>
      </c>
      <c r="M38" s="46">
        <f>VALUE(RAW_DATA!D38)</f>
        <v>6.5</v>
      </c>
      <c r="N38" s="46" t="str">
        <f>RAW_DATA!E38</f>
        <v>Expense</v>
      </c>
      <c r="O38" s="46" t="str">
        <f>RAW_DATA!F38</f>
        <v>public transportation</v>
      </c>
      <c r="P38" s="46" t="str">
        <f>RAW_DATA!G38</f>
        <v>World Mastercard</v>
      </c>
    </row>
    <row r="39">
      <c r="E39" s="49"/>
      <c r="I39" s="50"/>
      <c r="K39" s="48">
        <f>IFERROR(__xludf.DUMMYFUNCTION("TO_DATE(DATEVALUE(RAW_DATA!B39))"),44476.0)</f>
        <v>44476</v>
      </c>
      <c r="L39" s="46" t="str">
        <f>LOWER(RAW_DATA!C39)</f>
        <v>d &amp; e transport</v>
      </c>
      <c r="M39" s="46">
        <f>VALUE(RAW_DATA!D39)</f>
        <v>3.5</v>
      </c>
      <c r="N39" s="46" t="str">
        <f>RAW_DATA!E39</f>
        <v>Expense</v>
      </c>
      <c r="O39" s="46" t="str">
        <f>RAW_DATA!F39</f>
        <v>public transportation</v>
      </c>
      <c r="P39" s="46" t="str">
        <f>RAW_DATA!G39</f>
        <v>World Mastercard</v>
      </c>
    </row>
    <row r="40">
      <c r="E40" s="49"/>
      <c r="I40" s="50"/>
      <c r="K40" s="48">
        <f>IFERROR(__xludf.DUMMYFUNCTION("TO_DATE(DATEVALUE(RAW_DATA!B40))"),44476.0)</f>
        <v>44476</v>
      </c>
      <c r="L40" s="46" t="str">
        <f>LOWER(RAW_DATA!C40)</f>
        <v>bombardier</v>
      </c>
      <c r="M40" s="46">
        <f>VALUE(RAW_DATA!D40)</f>
        <v>1230.81</v>
      </c>
      <c r="N40" s="46" t="str">
        <f>RAW_DATA!E40</f>
        <v>Income</v>
      </c>
      <c r="O40" s="46" t="str">
        <f>RAW_DATA!F40</f>
        <v>income</v>
      </c>
      <c r="P40" s="46" t="str">
        <f>RAW_DATA!G40</f>
        <v>Chequing Account</v>
      </c>
    </row>
    <row r="41">
      <c r="E41" s="49"/>
      <c r="I41" s="50"/>
      <c r="K41" s="48">
        <f>IFERROR(__xludf.DUMMYFUNCTION("TO_DATE(DATEVALUE(RAW_DATA!B41))"),44476.0)</f>
        <v>44476</v>
      </c>
      <c r="L41" s="46" t="str">
        <f>LOWER(RAW_DATA!C41)</f>
        <v>cocobun atwater montreal</v>
      </c>
      <c r="M41" s="46">
        <f>VALUE(RAW_DATA!D41)</f>
        <v>14</v>
      </c>
      <c r="N41" s="46" t="str">
        <f>RAW_DATA!E41</f>
        <v>Expense</v>
      </c>
      <c r="O41" s="46" t="str">
        <f>RAW_DATA!F41</f>
        <v>vacation</v>
      </c>
      <c r="P41" s="46" t="str">
        <f>RAW_DATA!G41</f>
        <v>Platinum Mastercard</v>
      </c>
    </row>
    <row r="42">
      <c r="E42" s="49"/>
      <c r="I42" s="50"/>
      <c r="K42" s="48">
        <f>IFERROR(__xludf.DUMMYFUNCTION("TO_DATE(DATEVALUE(RAW_DATA!B42))"),44476.0)</f>
        <v>44476</v>
      </c>
      <c r="L42" s="46" t="str">
        <f>LOWER(RAW_DATA!C42)</f>
        <v>d &amp; e transport</v>
      </c>
      <c r="M42" s="46">
        <f>VALUE(RAW_DATA!D42)</f>
        <v>6.5</v>
      </c>
      <c r="N42" s="46" t="str">
        <f>RAW_DATA!E42</f>
        <v>Expense</v>
      </c>
      <c r="O42" s="46" t="str">
        <f>RAW_DATA!F42</f>
        <v>public transportation</v>
      </c>
      <c r="P42" s="46" t="str">
        <f>RAW_DATA!G42</f>
        <v>Platinum Mastercard</v>
      </c>
    </row>
    <row r="43">
      <c r="E43" s="49"/>
      <c r="I43" s="50"/>
      <c r="K43" s="48">
        <f>IFERROR(__xludf.DUMMYFUNCTION("TO_DATE(DATEVALUE(RAW_DATA!B43))"),44475.0)</f>
        <v>44475</v>
      </c>
      <c r="L43" s="46" t="str">
        <f>LOWER(RAW_DATA!C43)</f>
        <v>depanneur johnn</v>
      </c>
      <c r="M43" s="46">
        <f>VALUE(RAW_DATA!D43)</f>
        <v>5.74</v>
      </c>
      <c r="N43" s="46" t="str">
        <f>RAW_DATA!E43</f>
        <v>Expense</v>
      </c>
      <c r="O43" s="46" t="str">
        <f>RAW_DATA!F43</f>
        <v>groceries</v>
      </c>
      <c r="P43" s="46" t="str">
        <f>RAW_DATA!G43</f>
        <v>Chequing Account</v>
      </c>
    </row>
    <row r="44">
      <c r="E44" s="49"/>
      <c r="I44" s="50"/>
      <c r="K44" s="48">
        <f>IFERROR(__xludf.DUMMYFUNCTION("TO_DATE(DATEVALUE(RAW_DATA!B44))"),44474.0)</f>
        <v>44474</v>
      </c>
      <c r="L44" s="46" t="str">
        <f>LOWER(RAW_DATA!C44)</f>
        <v>gouv du quã</v>
      </c>
      <c r="M44" s="46">
        <f>VALUE(RAW_DATA!D44)</f>
        <v>75.25</v>
      </c>
      <c r="N44" s="46" t="str">
        <f>RAW_DATA!E44</f>
        <v>Income</v>
      </c>
      <c r="O44" s="46" t="str">
        <f>RAW_DATA!F44</f>
        <v>income</v>
      </c>
      <c r="P44" s="46" t="str">
        <f>RAW_DATA!G44</f>
        <v>Chequing Account</v>
      </c>
    </row>
    <row r="45">
      <c r="E45" s="49"/>
      <c r="I45" s="50"/>
      <c r="K45" s="48">
        <f>IFERROR(__xludf.DUMMYFUNCTION("TO_DATE(DATEVALUE(RAW_DATA!B45))"),44474.0)</f>
        <v>44474</v>
      </c>
      <c r="L45" s="46" t="str">
        <f>LOWER(RAW_DATA!C45)</f>
        <v>mobile deposit</v>
      </c>
      <c r="M45" s="46">
        <f>VALUE(RAW_DATA!D45)</f>
        <v>205.59</v>
      </c>
      <c r="N45" s="46" t="str">
        <f>RAW_DATA!E45</f>
        <v>Income</v>
      </c>
      <c r="O45" s="46" t="str">
        <f>RAW_DATA!F45</f>
        <v>income</v>
      </c>
      <c r="P45" s="46" t="str">
        <f>RAW_DATA!G45</f>
        <v>Chequing Account</v>
      </c>
    </row>
    <row r="46">
      <c r="E46" s="49"/>
      <c r="I46" s="50"/>
      <c r="K46" s="48">
        <f>IFERROR(__xludf.DUMMYFUNCTION("TO_DATE(DATEVALUE(RAW_DATA!B46))"),44474.0)</f>
        <v>44474</v>
      </c>
      <c r="L46" s="46" t="str">
        <f>LOWER(RAW_DATA!C46)</f>
        <v>gov canada</v>
      </c>
      <c r="M46" s="46">
        <f>VALUE(RAW_DATA!D46)</f>
        <v>114</v>
      </c>
      <c r="N46" s="46" t="str">
        <f>RAW_DATA!E46</f>
        <v>Income</v>
      </c>
      <c r="O46" s="46" t="str">
        <f>RAW_DATA!F46</f>
        <v>income</v>
      </c>
      <c r="P46" s="46" t="str">
        <f>RAW_DATA!G46</f>
        <v>Chequing Account</v>
      </c>
    </row>
    <row r="47">
      <c r="E47" s="49"/>
      <c r="I47" s="50"/>
      <c r="K47" s="48">
        <f>IFERROR(__xludf.DUMMYFUNCTION("TO_DATE(DATEVALUE(RAW_DATA!B47))"),44470.0)</f>
        <v>44470</v>
      </c>
      <c r="L47" s="46" t="str">
        <f>LOWER(RAW_DATA!C47)</f>
        <v>juliette &amp; chocolat</v>
      </c>
      <c r="M47" s="46">
        <f>VALUE(RAW_DATA!D47)</f>
        <v>8.04</v>
      </c>
      <c r="N47" s="46" t="str">
        <f>RAW_DATA!E47</f>
        <v>Expense</v>
      </c>
      <c r="O47" s="46" t="str">
        <f>RAW_DATA!F47</f>
        <v>restaurants</v>
      </c>
      <c r="P47" s="46" t="str">
        <f>RAW_DATA!G47</f>
        <v>Platinum Mastercard</v>
      </c>
    </row>
    <row r="48">
      <c r="E48" s="49"/>
      <c r="I48" s="50"/>
      <c r="K48" s="48">
        <f>IFERROR(__xludf.DUMMYFUNCTION("TO_DATE(DATEVALUE(RAW_DATA!B48))"),44468.0)</f>
        <v>44468</v>
      </c>
      <c r="L48" s="46" t="str">
        <f>LOWER(RAW_DATA!C48)</f>
        <v>memo</v>
      </c>
      <c r="M48" s="46">
        <f>VALUE(RAW_DATA!D48)</f>
        <v>18.5</v>
      </c>
      <c r="N48" s="46" t="str">
        <f>RAW_DATA!E48</f>
        <v>Income</v>
      </c>
      <c r="O48" s="46" t="str">
        <f>RAW_DATA!F48</f>
        <v>income</v>
      </c>
      <c r="P48" s="46" t="str">
        <f>RAW_DATA!G48</f>
        <v>Chequing Account</v>
      </c>
    </row>
    <row r="49">
      <c r="E49" s="49"/>
      <c r="I49" s="50"/>
      <c r="K49" s="48">
        <f>IFERROR(__xludf.DUMMYFUNCTION("TO_DATE(DATEVALUE(RAW_DATA!B49))"),44466.0)</f>
        <v>44466</v>
      </c>
      <c r="L49" s="46" t="str">
        <f>LOWER(RAW_DATA!C49)</f>
        <v>interac e-transfer</v>
      </c>
      <c r="M49" s="46">
        <f>VALUE(RAW_DATA!D49)</f>
        <v>5</v>
      </c>
      <c r="N49" s="46" t="str">
        <f>RAW_DATA!E49</f>
        <v>Income</v>
      </c>
      <c r="O49" s="46" t="str">
        <f>RAW_DATA!F49</f>
        <v>transfer</v>
      </c>
      <c r="P49" s="46" t="str">
        <f>RAW_DATA!G49</f>
        <v>Real Estate</v>
      </c>
    </row>
    <row r="50">
      <c r="E50" s="49"/>
      <c r="I50" s="50"/>
      <c r="K50" s="48">
        <f>IFERROR(__xludf.DUMMYFUNCTION("TO_DATE(DATEVALUE(RAW_DATA!B50))"),44466.0)</f>
        <v>44466</v>
      </c>
      <c r="L50" s="46" t="str">
        <f>LOWER(RAW_DATA!C50)</f>
        <v>interac e-transfer</v>
      </c>
      <c r="M50" s="46">
        <f>VALUE(RAW_DATA!D50)</f>
        <v>25</v>
      </c>
      <c r="N50" s="46" t="str">
        <f>RAW_DATA!E50</f>
        <v>Income</v>
      </c>
      <c r="O50" s="46" t="str">
        <f>RAW_DATA!F50</f>
        <v>transfer</v>
      </c>
      <c r="P50" s="46" t="str">
        <f>RAW_DATA!G50</f>
        <v>Real Estate</v>
      </c>
    </row>
    <row r="51">
      <c r="E51" s="49"/>
      <c r="I51" s="50"/>
      <c r="K51" s="48">
        <f>IFERROR(__xludf.DUMMYFUNCTION("TO_DATE(DATEVALUE(RAW_DATA!B51))"),44466.0)</f>
        <v>44466</v>
      </c>
      <c r="L51" s="46" t="str">
        <f>LOWER(RAW_DATA!C51)</f>
        <v>interac e-transfer</v>
      </c>
      <c r="M51" s="46">
        <f>VALUE(RAW_DATA!D51)</f>
        <v>5</v>
      </c>
      <c r="N51" s="46" t="str">
        <f>RAW_DATA!E51</f>
        <v>Expense</v>
      </c>
      <c r="O51" s="46" t="str">
        <f>RAW_DATA!F51</f>
        <v>transfer</v>
      </c>
      <c r="P51" s="46" t="str">
        <f>RAW_DATA!G51</f>
        <v>Chequing Account</v>
      </c>
    </row>
    <row r="52">
      <c r="E52" s="49"/>
      <c r="I52" s="50"/>
      <c r="K52" s="48">
        <f>IFERROR(__xludf.DUMMYFUNCTION("TO_DATE(DATEVALUE(RAW_DATA!B52))"),44465.0)</f>
        <v>44465</v>
      </c>
      <c r="L52" s="46" t="str">
        <f>LOWER(RAW_DATA!C52)</f>
        <v>sports experts</v>
      </c>
      <c r="M52" s="46">
        <f>VALUE(RAW_DATA!D52)</f>
        <v>48.25</v>
      </c>
      <c r="N52" s="46" t="str">
        <f>RAW_DATA!E52</f>
        <v>Expense</v>
      </c>
      <c r="O52" s="46" t="str">
        <f>RAW_DATA!F52</f>
        <v>clothing</v>
      </c>
      <c r="P52" s="46" t="str">
        <f>RAW_DATA!G52</f>
        <v>Platinum Mastercard</v>
      </c>
    </row>
    <row r="53">
      <c r="E53" s="49"/>
      <c r="I53" s="50"/>
      <c r="K53" s="48">
        <f>IFERROR(__xludf.DUMMYFUNCTION("TO_DATE(DATEVALUE(RAW_DATA!B53))"),44465.0)</f>
        <v>44465</v>
      </c>
      <c r="L53" s="46" t="str">
        <f>LOWER(RAW_DATA!C53)</f>
        <v>ikea</v>
      </c>
      <c r="M53" s="46">
        <f>VALUE(RAW_DATA!D53)</f>
        <v>2.88</v>
      </c>
      <c r="N53" s="46" t="str">
        <f>RAW_DATA!E53</f>
        <v>Expense</v>
      </c>
      <c r="O53" s="46" t="str">
        <f>RAW_DATA!F53</f>
        <v>furnishings</v>
      </c>
      <c r="P53" s="46" t="str">
        <f>RAW_DATA!G53</f>
        <v>Platinum Mastercard</v>
      </c>
    </row>
    <row r="54">
      <c r="E54" s="49"/>
      <c r="I54" s="50"/>
      <c r="K54" s="48">
        <f>IFERROR(__xludf.DUMMYFUNCTION("TO_DATE(DATEVALUE(RAW_DATA!B54))"),44463.0)</f>
        <v>44463</v>
      </c>
      <c r="L54" s="46" t="str">
        <f>LOWER(RAW_DATA!C54)</f>
        <v>interac e-transfer</v>
      </c>
      <c r="M54" s="46">
        <f>VALUE(RAW_DATA!D54)</f>
        <v>5</v>
      </c>
      <c r="N54" s="46" t="str">
        <f>RAW_DATA!E54</f>
        <v>Expense</v>
      </c>
      <c r="O54" s="46" t="str">
        <f>RAW_DATA!F54</f>
        <v>transfer</v>
      </c>
      <c r="P54" s="46" t="str">
        <f>RAW_DATA!G54</f>
        <v>Chequing Account</v>
      </c>
    </row>
    <row r="55">
      <c r="E55" s="49"/>
      <c r="I55" s="50"/>
      <c r="K55" s="48">
        <f>IFERROR(__xludf.DUMMYFUNCTION("TO_DATE(DATEVALUE(RAW_DATA!B55))"),44463.0)</f>
        <v>44463</v>
      </c>
      <c r="L55" s="46" t="str">
        <f>LOWER(RAW_DATA!C55)</f>
        <v>online bill payment</v>
      </c>
      <c r="M55" s="46">
        <f>VALUE(RAW_DATA!D55)</f>
        <v>126.76</v>
      </c>
      <c r="N55" s="46" t="str">
        <f>RAW_DATA!E55</f>
        <v>Expense</v>
      </c>
      <c r="O55" s="46" t="str">
        <f>RAW_DATA!F55</f>
        <v>bills &amp; utilities</v>
      </c>
      <c r="P55" s="46" t="str">
        <f>RAW_DATA!G55</f>
        <v>Chequing Account</v>
      </c>
    </row>
    <row r="56">
      <c r="E56" s="49"/>
      <c r="I56" s="50"/>
      <c r="K56" s="48">
        <f>IFERROR(__xludf.DUMMYFUNCTION("TO_DATE(DATEVALUE(RAW_DATA!B56))"),44462.0)</f>
        <v>44462</v>
      </c>
      <c r="L56" s="46" t="str">
        <f>LOWER(RAW_DATA!C56)</f>
        <v>college transcript</v>
      </c>
      <c r="M56" s="46">
        <f>VALUE(RAW_DATA!D56)</f>
        <v>4.6</v>
      </c>
      <c r="N56" s="46" t="str">
        <f>RAW_DATA!E56</f>
        <v>Expense</v>
      </c>
      <c r="O56" s="46" t="str">
        <f>RAW_DATA!F56</f>
        <v>tuition</v>
      </c>
      <c r="P56" s="46" t="str">
        <f>RAW_DATA!G56</f>
        <v>World Mastercard</v>
      </c>
    </row>
    <row r="57">
      <c r="E57" s="49"/>
      <c r="I57" s="50"/>
      <c r="K57" s="48">
        <f>IFERROR(__xludf.DUMMYFUNCTION("TO_DATE(DATEVALUE(RAW_DATA!B57))"),44462.0)</f>
        <v>44462</v>
      </c>
      <c r="L57" s="46" t="str">
        <f>LOWER(RAW_DATA!C57)</f>
        <v>bombardier</v>
      </c>
      <c r="M57" s="46">
        <f>VALUE(RAW_DATA!D57)</f>
        <v>1204.46</v>
      </c>
      <c r="N57" s="46" t="str">
        <f>RAW_DATA!E57</f>
        <v>Income</v>
      </c>
      <c r="O57" s="46" t="str">
        <f>RAW_DATA!F57</f>
        <v>income</v>
      </c>
      <c r="P57" s="46" t="str">
        <f>RAW_DATA!G57</f>
        <v>Chequing Account</v>
      </c>
    </row>
    <row r="58">
      <c r="E58" s="49"/>
      <c r="I58" s="50"/>
      <c r="K58" s="48">
        <f>IFERROR(__xludf.DUMMYFUNCTION("TO_DATE(DATEVALUE(RAW_DATA!B58))"),44459.0)</f>
        <v>44459</v>
      </c>
      <c r="L58" s="46" t="str">
        <f>LOWER(RAW_DATA!C58)</f>
        <v>fixed monthly fees</v>
      </c>
      <c r="M58" s="46">
        <f>VALUE(RAW_DATA!D58)</f>
        <v>0</v>
      </c>
      <c r="N58" s="46" t="str">
        <f>RAW_DATA!E58</f>
        <v>Income</v>
      </c>
      <c r="O58" s="46" t="str">
        <f>RAW_DATA!F58</f>
        <v>bank fee</v>
      </c>
      <c r="P58" s="46" t="str">
        <f>RAW_DATA!G58</f>
        <v>Real Estate</v>
      </c>
    </row>
    <row r="59">
      <c r="E59" s="49"/>
      <c r="I59" s="50"/>
      <c r="K59" s="48">
        <f>IFERROR(__xludf.DUMMYFUNCTION("TO_DATE(DATEVALUE(RAW_DATA!B59))"),44459.0)</f>
        <v>44459</v>
      </c>
      <c r="L59" s="46" t="str">
        <f>LOWER(RAW_DATA!C59)</f>
        <v>d &amp; e transport</v>
      </c>
      <c r="M59" s="46">
        <f>VALUE(RAW_DATA!D59)</f>
        <v>6.5</v>
      </c>
      <c r="N59" s="46" t="str">
        <f>RAW_DATA!E59</f>
        <v>Expense</v>
      </c>
      <c r="O59" s="46" t="str">
        <f>RAW_DATA!F59</f>
        <v>public transportation</v>
      </c>
      <c r="P59" s="46" t="str">
        <f>RAW_DATA!G59</f>
        <v>World Mastercard</v>
      </c>
    </row>
    <row r="60">
      <c r="E60" s="49"/>
      <c r="I60" s="50"/>
      <c r="K60" s="48">
        <f>IFERROR(__xludf.DUMMYFUNCTION("TO_DATE(DATEVALUE(RAW_DATA!B60))"),44459.0)</f>
        <v>44459</v>
      </c>
      <c r="L60" s="46" t="str">
        <f>LOWER(RAW_DATA!C60)</f>
        <v>fixed monthly fees</v>
      </c>
      <c r="M60" s="46">
        <f>VALUE(RAW_DATA!D60)</f>
        <v>0</v>
      </c>
      <c r="N60" s="46" t="str">
        <f>RAW_DATA!E60</f>
        <v>Income</v>
      </c>
      <c r="O60" s="46" t="str">
        <f>RAW_DATA!F60</f>
        <v>bank fee</v>
      </c>
      <c r="P60" s="46" t="str">
        <f>RAW_DATA!G60</f>
        <v>Chequing Account</v>
      </c>
    </row>
    <row r="61">
      <c r="E61" s="49"/>
      <c r="I61" s="50"/>
      <c r="K61" s="48">
        <f>IFERROR(__xludf.DUMMYFUNCTION("TO_DATE(DATEVALUE(RAW_DATA!B61))"),44459.0)</f>
        <v>44459</v>
      </c>
      <c r="L61" s="46" t="str">
        <f>LOWER(RAW_DATA!C61)</f>
        <v>client card pos fee</v>
      </c>
      <c r="M61" s="46">
        <f>VALUE(RAW_DATA!D61)</f>
        <v>0</v>
      </c>
      <c r="N61" s="46" t="str">
        <f>RAW_DATA!E61</f>
        <v>Income</v>
      </c>
      <c r="O61" s="46" t="str">
        <f>RAW_DATA!F61</f>
        <v>fees &amp; charges</v>
      </c>
      <c r="P61" s="46" t="str">
        <f>RAW_DATA!G61</f>
        <v>Chequing Account</v>
      </c>
    </row>
    <row r="62">
      <c r="E62" s="49"/>
      <c r="I62" s="50"/>
      <c r="K62" s="48">
        <f>IFERROR(__xludf.DUMMYFUNCTION("TO_DATE(DATEVALUE(RAW_DATA!B62))"),44459.0)</f>
        <v>44459</v>
      </c>
      <c r="L62" s="46" t="str">
        <f>LOWER(RAW_DATA!C62)</f>
        <v>interac e-transfer service</v>
      </c>
      <c r="M62" s="46">
        <f>VALUE(RAW_DATA!D62)</f>
        <v>0</v>
      </c>
      <c r="N62" s="46" t="str">
        <f>RAW_DATA!E62</f>
        <v>Income</v>
      </c>
      <c r="O62" s="46" t="str">
        <f>RAW_DATA!F62</f>
        <v>transfer</v>
      </c>
      <c r="P62" s="46" t="str">
        <f>RAW_DATA!G62</f>
        <v>Chequing Account</v>
      </c>
    </row>
    <row r="63">
      <c r="E63" s="49"/>
      <c r="I63" s="50"/>
      <c r="K63" s="48">
        <f>IFERROR(__xludf.DUMMYFUNCTION("TO_DATE(DATEVALUE(RAW_DATA!B63))"),44459.0)</f>
        <v>44459</v>
      </c>
      <c r="L63" s="46" t="str">
        <f>LOWER(RAW_DATA!C63)</f>
        <v>transaction fees</v>
      </c>
      <c r="M63" s="46">
        <f>VALUE(RAW_DATA!D63)</f>
        <v>0</v>
      </c>
      <c r="N63" s="46" t="str">
        <f>RAW_DATA!E63</f>
        <v>Income</v>
      </c>
      <c r="O63" s="46" t="str">
        <f>RAW_DATA!F63</f>
        <v>service fee</v>
      </c>
      <c r="P63" s="46" t="str">
        <f>RAW_DATA!G63</f>
        <v>Chequing Account</v>
      </c>
    </row>
    <row r="64">
      <c r="E64" s="49"/>
      <c r="I64" s="50"/>
      <c r="K64" s="48">
        <f>IFERROR(__xludf.DUMMYFUNCTION("TO_DATE(DATEVALUE(RAW_DATA!B64))"),44459.0)</f>
        <v>44459</v>
      </c>
      <c r="L64" s="46" t="str">
        <f>LOWER(RAW_DATA!C64)</f>
        <v>shaker st laurent montreal</v>
      </c>
      <c r="M64" s="46">
        <f>VALUE(RAW_DATA!D64)</f>
        <v>34.36</v>
      </c>
      <c r="N64" s="46" t="str">
        <f>RAW_DATA!E64</f>
        <v>Expense</v>
      </c>
      <c r="O64" s="46" t="str">
        <f>RAW_DATA!F64</f>
        <v>restaurants</v>
      </c>
      <c r="P64" s="46" t="str">
        <f>RAW_DATA!G64</f>
        <v>Platinum Mastercard</v>
      </c>
    </row>
    <row r="65">
      <c r="E65" s="49"/>
      <c r="I65" s="50"/>
      <c r="K65" s="48">
        <f>IFERROR(__xludf.DUMMYFUNCTION("TO_DATE(DATEVALUE(RAW_DATA!B65))"),44459.0)</f>
        <v>44459</v>
      </c>
      <c r="L65" s="46" t="str">
        <f>LOWER(RAW_DATA!C65)</f>
        <v>shaker st laurent montreal</v>
      </c>
      <c r="M65" s="46">
        <f>VALUE(RAW_DATA!D65)</f>
        <v>25.09</v>
      </c>
      <c r="N65" s="46" t="str">
        <f>RAW_DATA!E65</f>
        <v>Expense</v>
      </c>
      <c r="O65" s="46" t="str">
        <f>RAW_DATA!F65</f>
        <v>restaurants</v>
      </c>
      <c r="P65" s="46" t="str">
        <f>RAW_DATA!G65</f>
        <v>Platinum Mastercard</v>
      </c>
    </row>
    <row r="66">
      <c r="E66" s="49"/>
      <c r="I66" s="50"/>
      <c r="K66" s="48">
        <f>IFERROR(__xludf.DUMMYFUNCTION("TO_DATE(DATEVALUE(RAW_DATA!B66))"),44458.0)</f>
        <v>44458</v>
      </c>
      <c r="L66" s="46" t="str">
        <f>LOWER(RAW_DATA!C66)</f>
        <v>puffs dix brossard</v>
      </c>
      <c r="M66" s="46">
        <f>VALUE(RAW_DATA!D66)</f>
        <v>7.5</v>
      </c>
      <c r="N66" s="46" t="str">
        <f>RAW_DATA!E66</f>
        <v>Expense</v>
      </c>
      <c r="O66" s="46" t="str">
        <f>RAW_DATA!F66</f>
        <v>restaurants</v>
      </c>
      <c r="P66" s="46" t="str">
        <f>RAW_DATA!G66</f>
        <v>Platinum Mastercard</v>
      </c>
    </row>
    <row r="67">
      <c r="E67" s="49"/>
      <c r="I67" s="50"/>
      <c r="K67" s="48">
        <f>IFERROR(__xludf.DUMMYFUNCTION("TO_DATE(DATEVALUE(RAW_DATA!B67))"),44456.0)</f>
        <v>44456</v>
      </c>
      <c r="L67" s="46" t="str">
        <f>LOWER(RAW_DATA!C67)</f>
        <v>gouv du quã</v>
      </c>
      <c r="M67" s="46">
        <f>VALUE(RAW_DATA!D67)</f>
        <v>75.25</v>
      </c>
      <c r="N67" s="46" t="str">
        <f>RAW_DATA!E67</f>
        <v>Income</v>
      </c>
      <c r="O67" s="46" t="str">
        <f>RAW_DATA!F67</f>
        <v>income</v>
      </c>
      <c r="P67" s="46" t="str">
        <f>RAW_DATA!G67</f>
        <v>Chequing Account</v>
      </c>
    </row>
    <row r="68">
      <c r="E68" s="49"/>
      <c r="I68" s="50"/>
      <c r="K68" s="48">
        <f>IFERROR(__xludf.DUMMYFUNCTION("TO_DATE(DATEVALUE(RAW_DATA!B68))"),44456.0)</f>
        <v>44456</v>
      </c>
      <c r="L68" s="46" t="str">
        <f>LOWER(RAW_DATA!C68)</f>
        <v>pi o le blue yum longueuil</v>
      </c>
      <c r="M68" s="46">
        <f>VALUE(RAW_DATA!D68)</f>
        <v>23.83</v>
      </c>
      <c r="N68" s="46" t="str">
        <f>RAW_DATA!E68</f>
        <v>Expense</v>
      </c>
      <c r="O68" s="46" t="str">
        <f>RAW_DATA!F68</f>
        <v>restaurants</v>
      </c>
      <c r="P68" s="46" t="str">
        <f>RAW_DATA!G68</f>
        <v>Platinum Mastercard</v>
      </c>
    </row>
    <row r="69">
      <c r="E69" s="49"/>
      <c r="I69" s="50"/>
      <c r="K69" s="48">
        <f>IFERROR(__xludf.DUMMYFUNCTION("TO_DATE(DATEVALUE(RAW_DATA!B69))"),44456.0)</f>
        <v>44456</v>
      </c>
      <c r="L69" s="46" t="str">
        <f>LOWER(RAW_DATA!C69)</f>
        <v>subway</v>
      </c>
      <c r="M69" s="46">
        <f>VALUE(RAW_DATA!D69)</f>
        <v>5.74</v>
      </c>
      <c r="N69" s="46" t="str">
        <f>RAW_DATA!E69</f>
        <v>Expense</v>
      </c>
      <c r="O69" s="46" t="str">
        <f>RAW_DATA!F69</f>
        <v>fast food</v>
      </c>
      <c r="P69" s="46" t="str">
        <f>RAW_DATA!G69</f>
        <v>Platinum Mastercard</v>
      </c>
    </row>
    <row r="70">
      <c r="E70" s="49"/>
      <c r="I70" s="50"/>
      <c r="K70" s="48">
        <f>IFERROR(__xludf.DUMMYFUNCTION("TO_DATE(DATEVALUE(RAW_DATA!B70))"),44455.0)</f>
        <v>44455</v>
      </c>
      <c r="L70" s="46" t="str">
        <f>LOWER(RAW_DATA!C70)</f>
        <v>d &amp; e transport</v>
      </c>
      <c r="M70" s="46">
        <f>VALUE(RAW_DATA!D70)</f>
        <v>6.5</v>
      </c>
      <c r="N70" s="46" t="str">
        <f>RAW_DATA!E70</f>
        <v>Expense</v>
      </c>
      <c r="O70" s="46" t="str">
        <f>RAW_DATA!F70</f>
        <v>public transportation</v>
      </c>
      <c r="P70" s="46" t="str">
        <f>RAW_DATA!G70</f>
        <v>World Mastercard</v>
      </c>
    </row>
    <row r="71">
      <c r="E71" s="49"/>
      <c r="I71" s="50"/>
      <c r="K71" s="48">
        <f>IFERROR(__xludf.DUMMYFUNCTION("TO_DATE(DATEVALUE(RAW_DATA!B71))"),44452.0)</f>
        <v>44452</v>
      </c>
      <c r="L71" s="46" t="str">
        <f>LOWER(RAW_DATA!C71)</f>
        <v>d &amp; e transport</v>
      </c>
      <c r="M71" s="46">
        <f>VALUE(RAW_DATA!D71)</f>
        <v>6.5</v>
      </c>
      <c r="N71" s="46" t="str">
        <f>RAW_DATA!E71</f>
        <v>Expense</v>
      </c>
      <c r="O71" s="46" t="str">
        <f>RAW_DATA!F71</f>
        <v>public transportation</v>
      </c>
      <c r="P71" s="46" t="str">
        <f>RAW_DATA!G71</f>
        <v>Platinum Mastercard</v>
      </c>
    </row>
    <row r="72">
      <c r="E72" s="49"/>
      <c r="I72" s="50"/>
      <c r="K72" s="48">
        <f>IFERROR(__xludf.DUMMYFUNCTION("TO_DATE(DATEVALUE(RAW_DATA!B72))"),44450.0)</f>
        <v>44450</v>
      </c>
      <c r="L72" s="46" t="str">
        <f>LOWER(RAW_DATA!C72)</f>
        <v>jean coutu</v>
      </c>
      <c r="M72" s="46">
        <f>VALUE(RAW_DATA!D72)</f>
        <v>14.16</v>
      </c>
      <c r="N72" s="46" t="str">
        <f>RAW_DATA!E72</f>
        <v>Expense</v>
      </c>
      <c r="O72" s="46" t="str">
        <f>RAW_DATA!F72</f>
        <v>pharmacy</v>
      </c>
      <c r="P72" s="46" t="str">
        <f>RAW_DATA!G72</f>
        <v>World Mastercard</v>
      </c>
    </row>
    <row r="73">
      <c r="E73" s="49"/>
      <c r="I73" s="50"/>
      <c r="K73" s="48">
        <f>IFERROR(__xludf.DUMMYFUNCTION("TO_DATE(DATEVALUE(RAW_DATA!B73))"),44448.0)</f>
        <v>44448</v>
      </c>
      <c r="L73" s="46" t="str">
        <f>LOWER(RAW_DATA!C73)</f>
        <v>ultramar</v>
      </c>
      <c r="M73" s="46">
        <f>VALUE(RAW_DATA!D73)</f>
        <v>50</v>
      </c>
      <c r="N73" s="46" t="str">
        <f>RAW_DATA!E73</f>
        <v>Expense</v>
      </c>
      <c r="O73" s="46" t="str">
        <f>RAW_DATA!F73</f>
        <v>gas &amp; fuel</v>
      </c>
      <c r="P73" s="46" t="str">
        <f>RAW_DATA!G73</f>
        <v>World Mastercard</v>
      </c>
    </row>
    <row r="74">
      <c r="E74" s="49"/>
      <c r="I74" s="50"/>
      <c r="K74" s="48">
        <f>IFERROR(__xludf.DUMMYFUNCTION("TO_DATE(DATEVALUE(RAW_DATA!B74))"),44448.0)</f>
        <v>44448</v>
      </c>
      <c r="L74" s="46" t="str">
        <f>LOWER(RAW_DATA!C74)</f>
        <v>bombardier</v>
      </c>
      <c r="M74" s="46">
        <f>VALUE(RAW_DATA!D74)</f>
        <v>1178.12</v>
      </c>
      <c r="N74" s="46" t="str">
        <f>RAW_DATA!E74</f>
        <v>Income</v>
      </c>
      <c r="O74" s="46" t="str">
        <f>RAW_DATA!F74</f>
        <v>income</v>
      </c>
      <c r="P74" s="46" t="str">
        <f>RAW_DATA!G74</f>
        <v>Chequing Account</v>
      </c>
    </row>
    <row r="75">
      <c r="E75" s="49"/>
      <c r="I75" s="50"/>
      <c r="K75" s="48">
        <f>IFERROR(__xludf.DUMMYFUNCTION("TO_DATE(DATEVALUE(RAW_DATA!B75))"),44448.0)</f>
        <v>44448</v>
      </c>
      <c r="L75" s="46" t="str">
        <f>LOWER(RAW_DATA!C75)</f>
        <v>chez ashton</v>
      </c>
      <c r="M75" s="46">
        <f>VALUE(RAW_DATA!D75)</f>
        <v>23.74</v>
      </c>
      <c r="N75" s="46" t="str">
        <f>RAW_DATA!E75</f>
        <v>Expense</v>
      </c>
      <c r="O75" s="46" t="str">
        <f>RAW_DATA!F75</f>
        <v>fast food</v>
      </c>
      <c r="P75" s="46" t="str">
        <f>RAW_DATA!G75</f>
        <v>Platinum Mastercard</v>
      </c>
    </row>
    <row r="76">
      <c r="E76" s="49"/>
      <c r="I76" s="50"/>
      <c r="K76" s="48">
        <f>IFERROR(__xludf.DUMMYFUNCTION("TO_DATE(DATEVALUE(RAW_DATA!B76))"),44447.0)</f>
        <v>44447</v>
      </c>
      <c r="L76" s="46" t="str">
        <f>LOWER(RAW_DATA!C76)</f>
        <v>interac e-transfer</v>
      </c>
      <c r="M76" s="46">
        <f>VALUE(RAW_DATA!D76)</f>
        <v>3.55</v>
      </c>
      <c r="N76" s="46" t="str">
        <f>RAW_DATA!E76</f>
        <v>Income</v>
      </c>
      <c r="O76" s="46" t="str">
        <f>RAW_DATA!F76</f>
        <v>transfer</v>
      </c>
      <c r="P76" s="46" t="str">
        <f>RAW_DATA!G76</f>
        <v>Chequing Account</v>
      </c>
    </row>
    <row r="77">
      <c r="E77" s="49"/>
      <c r="I77" s="50"/>
      <c r="K77" s="48">
        <f>IFERROR(__xludf.DUMMYFUNCTION("TO_DATE(DATEVALUE(RAW_DATA!B77))"),44446.0)</f>
        <v>44446</v>
      </c>
      <c r="L77" s="46" t="str">
        <f>LOWER(RAW_DATA!C77)</f>
        <v>d &amp; e transport</v>
      </c>
      <c r="M77" s="46">
        <f>VALUE(RAW_DATA!D77)</f>
        <v>6.5</v>
      </c>
      <c r="N77" s="46" t="str">
        <f>RAW_DATA!E77</f>
        <v>Expense</v>
      </c>
      <c r="O77" s="46" t="str">
        <f>RAW_DATA!F77</f>
        <v>public transportation</v>
      </c>
      <c r="P77" s="46" t="str">
        <f>RAW_DATA!G77</f>
        <v>World Mastercard</v>
      </c>
    </row>
    <row r="78">
      <c r="E78" s="49"/>
      <c r="I78" s="50"/>
      <c r="K78" s="48">
        <f>IFERROR(__xludf.DUMMYFUNCTION("TO_DATE(DATEVALUE(RAW_DATA!B78))"),44446.0)</f>
        <v>44446</v>
      </c>
      <c r="L78" s="46" t="str">
        <f>LOWER(RAW_DATA!C78)</f>
        <v>interac e-transfer</v>
      </c>
      <c r="M78" s="46">
        <f>VALUE(RAW_DATA!D78)</f>
        <v>3.63</v>
      </c>
      <c r="N78" s="46" t="str">
        <f>RAW_DATA!E78</f>
        <v>Income</v>
      </c>
      <c r="O78" s="46" t="str">
        <f>RAW_DATA!F78</f>
        <v>transfer</v>
      </c>
      <c r="P78" s="46" t="str">
        <f>RAW_DATA!G78</f>
        <v>Chequing Account</v>
      </c>
    </row>
    <row r="79">
      <c r="E79" s="49"/>
      <c r="I79" s="50"/>
      <c r="K79" s="48">
        <f>IFERROR(__xludf.DUMMYFUNCTION("TO_DATE(DATEVALUE(RAW_DATA!B79))"),44446.0)</f>
        <v>44446</v>
      </c>
      <c r="L79" s="46" t="str">
        <f>LOWER(RAW_DATA!C79)</f>
        <v>interac e-transfer</v>
      </c>
      <c r="M79" s="46">
        <f>VALUE(RAW_DATA!D79)</f>
        <v>20</v>
      </c>
      <c r="N79" s="46" t="str">
        <f>RAW_DATA!E79</f>
        <v>Expense</v>
      </c>
      <c r="O79" s="46" t="str">
        <f>RAW_DATA!F79</f>
        <v>transfer</v>
      </c>
      <c r="P79" s="46" t="str">
        <f>RAW_DATA!G79</f>
        <v>Chequing Account</v>
      </c>
    </row>
    <row r="80">
      <c r="E80" s="49"/>
      <c r="I80" s="50"/>
      <c r="K80" s="48">
        <f>IFERROR(__xludf.DUMMYFUNCTION("TO_DATE(DATEVALUE(RAW_DATA!B80))"),44444.0)</f>
        <v>44444</v>
      </c>
      <c r="L80" s="46" t="str">
        <f>LOWER(RAW_DATA!C80)</f>
        <v>ben &amp; florentine</v>
      </c>
      <c r="M80" s="46">
        <f>VALUE(RAW_DATA!D80)</f>
        <v>53.82</v>
      </c>
      <c r="N80" s="46" t="str">
        <f>RAW_DATA!E80</f>
        <v>Expense</v>
      </c>
      <c r="O80" s="46" t="str">
        <f>RAW_DATA!F80</f>
        <v>restaurants</v>
      </c>
      <c r="P80" s="46" t="str">
        <f>RAW_DATA!G80</f>
        <v>Platinum Mastercard</v>
      </c>
    </row>
    <row r="81">
      <c r="E81" s="49"/>
      <c r="I81" s="50"/>
      <c r="K81" s="48">
        <f>IFERROR(__xludf.DUMMYFUNCTION("TO_DATE(DATEVALUE(RAW_DATA!B81))"),44443.0)</f>
        <v>44443</v>
      </c>
      <c r="L81" s="46" t="str">
        <f>LOWER(RAW_DATA!C81)</f>
        <v>chatime brossard</v>
      </c>
      <c r="M81" s="46">
        <f>VALUE(RAW_DATA!D81)</f>
        <v>14.42</v>
      </c>
      <c r="N81" s="46" t="str">
        <f>RAW_DATA!E81</f>
        <v>Expense</v>
      </c>
      <c r="O81" s="46" t="str">
        <f>RAW_DATA!F81</f>
        <v>coffee shops</v>
      </c>
      <c r="P81" s="46" t="str">
        <f>RAW_DATA!G81</f>
        <v>Platinum Mastercard</v>
      </c>
    </row>
    <row r="82">
      <c r="E82" s="49"/>
      <c r="I82" s="50"/>
      <c r="K82" s="48">
        <f>IFERROR(__xludf.DUMMYFUNCTION("TO_DATE(DATEVALUE(RAW_DATA!B82))"),44441.0)</f>
        <v>44441</v>
      </c>
      <c r="L82" s="46" t="str">
        <f>LOWER(RAW_DATA!C82)</f>
        <v>interac e-transfer</v>
      </c>
      <c r="M82" s="46">
        <f>VALUE(RAW_DATA!D82)</f>
        <v>3.63</v>
      </c>
      <c r="N82" s="46" t="str">
        <f>RAW_DATA!E82</f>
        <v>Income</v>
      </c>
      <c r="O82" s="46" t="str">
        <f>RAW_DATA!F82</f>
        <v>transfer</v>
      </c>
      <c r="P82" s="46" t="str">
        <f>RAW_DATA!G82</f>
        <v>Chequing Account</v>
      </c>
    </row>
    <row r="83">
      <c r="E83" s="49"/>
      <c r="I83" s="50"/>
      <c r="K83" s="48">
        <f>IFERROR(__xludf.DUMMYFUNCTION("TO_DATE(DATEVALUE(RAW_DATA!B83))"),44441.0)</f>
        <v>44441</v>
      </c>
      <c r="L83" s="46" t="str">
        <f>LOWER(RAW_DATA!C83)</f>
        <v>interac e-transfer</v>
      </c>
      <c r="M83" s="46">
        <f>VALUE(RAW_DATA!D83)</f>
        <v>7.25</v>
      </c>
      <c r="N83" s="46" t="str">
        <f>RAW_DATA!E83</f>
        <v>Income</v>
      </c>
      <c r="O83" s="46" t="str">
        <f>RAW_DATA!F83</f>
        <v>transfer</v>
      </c>
      <c r="P83" s="46" t="str">
        <f>RAW_DATA!G83</f>
        <v>Chequing Account</v>
      </c>
    </row>
    <row r="84">
      <c r="E84" s="49"/>
      <c r="I84" s="50"/>
      <c r="K84" s="48">
        <f>IFERROR(__xludf.DUMMYFUNCTION("TO_DATE(DATEVALUE(RAW_DATA!B84))"),44441.0)</f>
        <v>44441</v>
      </c>
      <c r="L84" s="46" t="str">
        <f>LOWER(RAW_DATA!C84)</f>
        <v>interac e-transfer</v>
      </c>
      <c r="M84" s="46">
        <f>VALUE(RAW_DATA!D84)</f>
        <v>7.25</v>
      </c>
      <c r="N84" s="46" t="str">
        <f>RAW_DATA!E84</f>
        <v>Income</v>
      </c>
      <c r="O84" s="46" t="str">
        <f>RAW_DATA!F84</f>
        <v>transfer</v>
      </c>
      <c r="P84" s="46" t="str">
        <f>RAW_DATA!G84</f>
        <v>Chequing Account</v>
      </c>
    </row>
    <row r="85">
      <c r="E85" s="49"/>
      <c r="I85" s="50"/>
      <c r="K85" s="48">
        <f>IFERROR(__xludf.DUMMYFUNCTION("TO_DATE(DATEVALUE(RAW_DATA!B85))"),44441.0)</f>
        <v>44441</v>
      </c>
      <c r="L85" s="46" t="str">
        <f>LOWER(RAW_DATA!C85)</f>
        <v>interac e-transfer</v>
      </c>
      <c r="M85" s="46">
        <f>VALUE(RAW_DATA!D85)</f>
        <v>15</v>
      </c>
      <c r="N85" s="46" t="str">
        <f>RAW_DATA!E85</f>
        <v>Income</v>
      </c>
      <c r="O85" s="46" t="str">
        <f>RAW_DATA!F85</f>
        <v>transfer</v>
      </c>
      <c r="P85" s="46" t="str">
        <f>RAW_DATA!G85</f>
        <v>Chequing Account</v>
      </c>
    </row>
    <row r="86">
      <c r="E86" s="49"/>
      <c r="I86" s="50"/>
      <c r="K86" s="48">
        <f>IFERROR(__xludf.DUMMYFUNCTION("TO_DATE(DATEVALUE(RAW_DATA!B86))"),44441.0)</f>
        <v>44441</v>
      </c>
      <c r="L86" s="46" t="str">
        <f>LOWER(RAW_DATA!C86)</f>
        <v>interac e-transfer</v>
      </c>
      <c r="M86" s="46">
        <f>VALUE(RAW_DATA!D86)</f>
        <v>6.42</v>
      </c>
      <c r="N86" s="46" t="str">
        <f>RAW_DATA!E86</f>
        <v>Income</v>
      </c>
      <c r="O86" s="46" t="str">
        <f>RAW_DATA!F86</f>
        <v>transfer</v>
      </c>
      <c r="P86" s="46" t="str">
        <f>RAW_DATA!G86</f>
        <v>Chequing Account</v>
      </c>
    </row>
    <row r="87">
      <c r="E87" s="49"/>
      <c r="I87" s="50"/>
      <c r="K87" s="48">
        <f>IFERROR(__xludf.DUMMYFUNCTION("TO_DATE(DATEVALUE(RAW_DATA!B87))"),44441.0)</f>
        <v>44441</v>
      </c>
      <c r="L87" s="46" t="str">
        <f>LOWER(RAW_DATA!C87)</f>
        <v>foufounes electriques montreal</v>
      </c>
      <c r="M87" s="46">
        <f>VALUE(RAW_DATA!D87)</f>
        <v>14.5</v>
      </c>
      <c r="N87" s="46" t="str">
        <f>RAW_DATA!E87</f>
        <v>Expense</v>
      </c>
      <c r="O87" s="46" t="str">
        <f>RAW_DATA!F87</f>
        <v>shopping</v>
      </c>
      <c r="P87" s="46" t="str">
        <f>RAW_DATA!G87</f>
        <v>Platinum Mastercard</v>
      </c>
    </row>
    <row r="88">
      <c r="E88" s="49"/>
      <c r="I88" s="50"/>
      <c r="K88" s="48">
        <f>IFERROR(__xludf.DUMMYFUNCTION("TO_DATE(DATEVALUE(RAW_DATA!B88))"),44440.0)</f>
        <v>44440</v>
      </c>
      <c r="L88" s="46" t="str">
        <f>LOWER(RAW_DATA!C88)</f>
        <v>d &amp; e transport</v>
      </c>
      <c r="M88" s="46">
        <f>VALUE(RAW_DATA!D88)</f>
        <v>6.5</v>
      </c>
      <c r="N88" s="46" t="str">
        <f>RAW_DATA!E88</f>
        <v>Expense</v>
      </c>
      <c r="O88" s="46" t="str">
        <f>RAW_DATA!F88</f>
        <v>public transportation</v>
      </c>
      <c r="P88" s="46" t="str">
        <f>RAW_DATA!G88</f>
        <v>Platinum Mastercard</v>
      </c>
    </row>
    <row r="89">
      <c r="E89" s="49"/>
      <c r="I89" s="50"/>
      <c r="K89" s="48">
        <f>IFERROR(__xludf.DUMMYFUNCTION("TO_DATE(DATEVALUE(RAW_DATA!B89))"),44439.0)</f>
        <v>44439</v>
      </c>
      <c r="L89" s="46" t="str">
        <f>LOWER(RAW_DATA!C89)</f>
        <v>iga extra</v>
      </c>
      <c r="M89" s="46">
        <f>VALUE(RAW_DATA!D89)</f>
        <v>25.75</v>
      </c>
      <c r="N89" s="46" t="str">
        <f>RAW_DATA!E89</f>
        <v>Expense</v>
      </c>
      <c r="O89" s="46" t="str">
        <f>RAW_DATA!F89</f>
        <v>groceries</v>
      </c>
      <c r="P89" s="46" t="str">
        <f>RAW_DATA!G89</f>
        <v>World Mastercard</v>
      </c>
    </row>
    <row r="90">
      <c r="E90" s="49"/>
      <c r="I90" s="50"/>
      <c r="K90" s="48">
        <f>IFERROR(__xludf.DUMMYFUNCTION("TO_DATE(DATEVALUE(RAW_DATA!B90))"),44436.0)</f>
        <v>44436</v>
      </c>
      <c r="L90" s="46" t="str">
        <f>LOWER(RAW_DATA!C90)</f>
        <v>sonic</v>
      </c>
      <c r="M90" s="46">
        <f>VALUE(RAW_DATA!D90)</f>
        <v>21.28</v>
      </c>
      <c r="N90" s="46" t="str">
        <f>RAW_DATA!E90</f>
        <v>Expense</v>
      </c>
      <c r="O90" s="46" t="str">
        <f>RAW_DATA!F90</f>
        <v>fast food</v>
      </c>
      <c r="P90" s="46" t="str">
        <f>RAW_DATA!G90</f>
        <v>World Mastercard</v>
      </c>
    </row>
    <row r="91">
      <c r="E91" s="49"/>
      <c r="I91" s="50"/>
      <c r="K91" s="48">
        <f>IFERROR(__xludf.DUMMYFUNCTION("TO_DATE(DATEVALUE(RAW_DATA!B91))"),44436.0)</f>
        <v>44436</v>
      </c>
      <c r="L91" s="46" t="str">
        <f>LOWER(RAW_DATA!C91)</f>
        <v>shell</v>
      </c>
      <c r="M91" s="46">
        <f>VALUE(RAW_DATA!D91)</f>
        <v>6.38</v>
      </c>
      <c r="N91" s="46" t="str">
        <f>RAW_DATA!E91</f>
        <v>Expense</v>
      </c>
      <c r="O91" s="46" t="str">
        <f>RAW_DATA!F91</f>
        <v>gas &amp; fuel</v>
      </c>
      <c r="P91" s="46" t="str">
        <f>RAW_DATA!G91</f>
        <v>World Mastercard</v>
      </c>
    </row>
    <row r="92">
      <c r="E92" s="49"/>
      <c r="I92" s="50"/>
      <c r="K92" s="48">
        <f>IFERROR(__xludf.DUMMYFUNCTION("TO_DATE(DATEVALUE(RAW_DATA!B92))"),44435.0)</f>
        <v>44435</v>
      </c>
      <c r="L92" s="46" t="str">
        <f>LOWER(RAW_DATA!C92)</f>
        <v>canyon escalade</v>
      </c>
      <c r="M92" s="46">
        <f>VALUE(RAW_DATA!D92)</f>
        <v>62.64</v>
      </c>
      <c r="N92" s="46" t="str">
        <f>RAW_DATA!E92</f>
        <v>Expense</v>
      </c>
      <c r="O92" s="46" t="str">
        <f>RAW_DATA!F92</f>
        <v>sports</v>
      </c>
      <c r="P92" s="46" t="str">
        <f>RAW_DATA!G92</f>
        <v>Chequing Account</v>
      </c>
    </row>
    <row r="93">
      <c r="E93" s="49"/>
      <c r="I93" s="50"/>
      <c r="K93" s="48">
        <f>IFERROR(__xludf.DUMMYFUNCTION("TO_DATE(DATEVALUE(RAW_DATA!B93))"),44434.0)</f>
        <v>44434</v>
      </c>
      <c r="L93" s="46" t="str">
        <f>LOWER(RAW_DATA!C93)</f>
        <v>bombardier</v>
      </c>
      <c r="M93" s="46">
        <f>VALUE(RAW_DATA!D93)</f>
        <v>1178.12</v>
      </c>
      <c r="N93" s="46" t="str">
        <f>RAW_DATA!E93</f>
        <v>Income</v>
      </c>
      <c r="O93" s="46" t="str">
        <f>RAW_DATA!F93</f>
        <v>income</v>
      </c>
      <c r="P93" s="46" t="str">
        <f>RAW_DATA!G93</f>
        <v>Chequing Account</v>
      </c>
    </row>
    <row r="94">
      <c r="E94" s="49"/>
      <c r="I94" s="50"/>
      <c r="K94" s="48">
        <f>IFERROR(__xludf.DUMMYFUNCTION("TO_DATE(DATEVALUE(RAW_DATA!B94))"),44434.0)</f>
        <v>44434</v>
      </c>
      <c r="L94" s="46" t="str">
        <f>LOWER(RAW_DATA!C94)</f>
        <v>meli longueuil</v>
      </c>
      <c r="M94" s="46">
        <f>VALUE(RAW_DATA!D94)</f>
        <v>24.43</v>
      </c>
      <c r="N94" s="46" t="str">
        <f>RAW_DATA!E94</f>
        <v>Expense</v>
      </c>
      <c r="O94" s="46" t="str">
        <f>RAW_DATA!F94</f>
        <v>restaurants</v>
      </c>
      <c r="P94" s="46" t="str">
        <f>RAW_DATA!G94</f>
        <v>Platinum Mastercard</v>
      </c>
    </row>
    <row r="95">
      <c r="E95" s="49"/>
      <c r="I95" s="50"/>
      <c r="K95" s="48">
        <f>IFERROR(__xludf.DUMMYFUNCTION("TO_DATE(DATEVALUE(RAW_DATA!B95))"),44434.0)</f>
        <v>44434</v>
      </c>
      <c r="L95" s="46" t="str">
        <f>LOWER(RAW_DATA!C95)</f>
        <v>amazon</v>
      </c>
      <c r="M95" s="46">
        <f>VALUE(RAW_DATA!D95)</f>
        <v>28</v>
      </c>
      <c r="N95" s="46" t="str">
        <f>RAW_DATA!E95</f>
        <v>Expense</v>
      </c>
      <c r="O95" s="46" t="str">
        <f>RAW_DATA!F95</f>
        <v>shopping</v>
      </c>
      <c r="P95" s="46" t="str">
        <f>RAW_DATA!G95</f>
        <v>Platinum Mastercard</v>
      </c>
    </row>
    <row r="96">
      <c r="E96" s="49"/>
      <c r="I96" s="50"/>
      <c r="K96" s="48">
        <f>IFERROR(__xludf.DUMMYFUNCTION("TO_DATE(DATEVALUE(RAW_DATA!B96))"),44433.0)</f>
        <v>44433</v>
      </c>
      <c r="L96" s="46" t="str">
        <f>LOWER(RAW_DATA!C96)</f>
        <v>amazon</v>
      </c>
      <c r="M96" s="46">
        <f>VALUE(RAW_DATA!D96)</f>
        <v>31.01</v>
      </c>
      <c r="N96" s="46" t="str">
        <f>RAW_DATA!E96</f>
        <v>Expense</v>
      </c>
      <c r="O96" s="46" t="str">
        <f>RAW_DATA!F96</f>
        <v>shopping</v>
      </c>
      <c r="P96" s="46" t="str">
        <f>RAW_DATA!G96</f>
        <v>Platinum Mastercard</v>
      </c>
    </row>
    <row r="97">
      <c r="E97" s="49"/>
      <c r="I97" s="50"/>
      <c r="K97" s="48">
        <f>IFERROR(__xludf.DUMMYFUNCTION("TO_DATE(DATEVALUE(RAW_DATA!B97))"),44433.0)</f>
        <v>44433</v>
      </c>
      <c r="L97" s="46" t="str">
        <f>LOWER(RAW_DATA!C97)</f>
        <v>d &amp; e transport</v>
      </c>
      <c r="M97" s="46">
        <f>VALUE(RAW_DATA!D97)</f>
        <v>6.5</v>
      </c>
      <c r="N97" s="46" t="str">
        <f>RAW_DATA!E97</f>
        <v>Expense</v>
      </c>
      <c r="O97" s="46" t="str">
        <f>RAW_DATA!F97</f>
        <v>public transportation</v>
      </c>
      <c r="P97" s="46" t="str">
        <f>RAW_DATA!G97</f>
        <v>Platinum Mastercard</v>
      </c>
    </row>
    <row r="98">
      <c r="E98" s="49"/>
      <c r="I98" s="50"/>
      <c r="K98" s="48">
        <f>IFERROR(__xludf.DUMMYFUNCTION("TO_DATE(DATEVALUE(RAW_DATA!B98))"),44433.0)</f>
        <v>44433</v>
      </c>
      <c r="L98" s="46" t="str">
        <f>LOWER(RAW_DATA!C98)</f>
        <v>amazon</v>
      </c>
      <c r="M98" s="46">
        <f>VALUE(RAW_DATA!D98)</f>
        <v>19.97</v>
      </c>
      <c r="N98" s="46" t="str">
        <f>RAW_DATA!E98</f>
        <v>Expense</v>
      </c>
      <c r="O98" s="46" t="str">
        <f>RAW_DATA!F98</f>
        <v>shopping</v>
      </c>
      <c r="P98" s="46" t="str">
        <f>RAW_DATA!G98</f>
        <v>Platinum Mastercard</v>
      </c>
    </row>
    <row r="99">
      <c r="E99" s="49"/>
      <c r="I99" s="50"/>
      <c r="K99" s="48">
        <f>IFERROR(__xludf.DUMMYFUNCTION("TO_DATE(DATEVALUE(RAW_DATA!B99))"),44433.0)</f>
        <v>44433</v>
      </c>
      <c r="L99" s="46" t="str">
        <f>LOWER(RAW_DATA!C99)</f>
        <v>amazon</v>
      </c>
      <c r="M99" s="46">
        <f>VALUE(RAW_DATA!D99)</f>
        <v>7.99</v>
      </c>
      <c r="N99" s="46" t="str">
        <f>RAW_DATA!E99</f>
        <v>Expense</v>
      </c>
      <c r="O99" s="46" t="str">
        <f>RAW_DATA!F99</f>
        <v>shopping</v>
      </c>
      <c r="P99" s="46" t="str">
        <f>RAW_DATA!G99</f>
        <v>Platinum Mastercard</v>
      </c>
    </row>
    <row r="100">
      <c r="E100" s="49"/>
      <c r="I100" s="50"/>
      <c r="K100" s="48">
        <f>IFERROR(__xludf.DUMMYFUNCTION("TO_DATE(DATEVALUE(RAW_DATA!B100))"),44433.0)</f>
        <v>44433</v>
      </c>
      <c r="L100" s="46" t="str">
        <f>LOWER(RAW_DATA!C100)</f>
        <v>amazon</v>
      </c>
      <c r="M100" s="46">
        <f>VALUE(RAW_DATA!D100)</f>
        <v>40.46</v>
      </c>
      <c r="N100" s="46" t="str">
        <f>RAW_DATA!E100</f>
        <v>Expense</v>
      </c>
      <c r="O100" s="46" t="str">
        <f>RAW_DATA!F100</f>
        <v>shopping</v>
      </c>
      <c r="P100" s="46" t="str">
        <f>RAW_DATA!G100</f>
        <v>Platinum Mastercard</v>
      </c>
    </row>
    <row r="101">
      <c r="E101" s="49"/>
      <c r="I101" s="50"/>
      <c r="K101" s="48">
        <f>IFERROR(__xludf.DUMMYFUNCTION("TO_DATE(DATEVALUE(RAW_DATA!B101))"),44433.0)</f>
        <v>44433</v>
      </c>
      <c r="L101" s="46" t="str">
        <f>LOWER(RAW_DATA!C101)</f>
        <v>shakti rock gym montreal</v>
      </c>
      <c r="M101" s="46">
        <f>VALUE(RAW_DATA!D101)</f>
        <v>19.38</v>
      </c>
      <c r="N101" s="46" t="str">
        <f>RAW_DATA!E101</f>
        <v>Expense</v>
      </c>
      <c r="O101" s="46" t="str">
        <f>RAW_DATA!F101</f>
        <v>gym</v>
      </c>
      <c r="P101" s="46" t="str">
        <f>RAW_DATA!G101</f>
        <v>Platinum Mastercard</v>
      </c>
    </row>
    <row r="102">
      <c r="E102" s="49"/>
      <c r="I102" s="50"/>
      <c r="K102" s="48">
        <f>IFERROR(__xludf.DUMMYFUNCTION("TO_DATE(DATEVALUE(RAW_DATA!B102))"),44432.0)</f>
        <v>44432</v>
      </c>
      <c r="L102" s="46" t="str">
        <f>LOWER(RAW_DATA!C102)</f>
        <v>interac e-transfer</v>
      </c>
      <c r="M102" s="46">
        <f>VALUE(RAW_DATA!D102)</f>
        <v>150</v>
      </c>
      <c r="N102" s="46" t="str">
        <f>RAW_DATA!E102</f>
        <v>Income</v>
      </c>
      <c r="O102" s="46" t="str">
        <f>RAW_DATA!F102</f>
        <v>transfer</v>
      </c>
      <c r="P102" s="46" t="str">
        <f>RAW_DATA!G102</f>
        <v>Chequing Account</v>
      </c>
    </row>
    <row r="103">
      <c r="E103" s="49"/>
      <c r="I103" s="50"/>
      <c r="K103" s="48">
        <f>IFERROR(__xludf.DUMMYFUNCTION("TO_DATE(DATEVALUE(RAW_DATA!B103))"),44432.0)</f>
        <v>44432</v>
      </c>
      <c r="L103" s="46" t="str">
        <f>LOWER(RAW_DATA!C103)</f>
        <v>annual fee</v>
      </c>
      <c r="M103" s="46">
        <f>VALUE(RAW_DATA!D103)</f>
        <v>89</v>
      </c>
      <c r="N103" s="46" t="str">
        <f>RAW_DATA!E103</f>
        <v>Expense</v>
      </c>
      <c r="O103" s="46" t="str">
        <f>RAW_DATA!F103</f>
        <v>fees &amp; charges</v>
      </c>
      <c r="P103" s="46" t="str">
        <f>RAW_DATA!G103</f>
        <v>Platinum Mastercard</v>
      </c>
    </row>
    <row r="104">
      <c r="E104" s="49"/>
      <c r="I104" s="50"/>
      <c r="K104" s="48">
        <f>IFERROR(__xludf.DUMMYFUNCTION("TO_DATE(DATEVALUE(RAW_DATA!B104))"),44430.0)</f>
        <v>44430</v>
      </c>
      <c r="L104" s="46" t="str">
        <f>LOWER(RAW_DATA!C104)</f>
        <v>petro canada</v>
      </c>
      <c r="M104" s="46">
        <f>VALUE(RAW_DATA!D104)</f>
        <v>30.27</v>
      </c>
      <c r="N104" s="46" t="str">
        <f>RAW_DATA!E104</f>
        <v>Expense</v>
      </c>
      <c r="O104" s="46" t="str">
        <f>RAW_DATA!F104</f>
        <v>gas &amp; fuel</v>
      </c>
      <c r="P104" s="46" t="str">
        <f>RAW_DATA!G104</f>
        <v>World Mastercard</v>
      </c>
    </row>
    <row r="105">
      <c r="E105" s="49"/>
      <c r="I105" s="50"/>
      <c r="K105" s="48">
        <f>IFERROR(__xludf.DUMMYFUNCTION("TO_DATE(DATEVALUE(RAW_DATA!B105))"),44430.0)</f>
        <v>44430</v>
      </c>
      <c r="L105" s="46" t="str">
        <f>LOWER(RAW_DATA!C105)</f>
        <v>petro canada</v>
      </c>
      <c r="M105" s="46">
        <f>VALUE(RAW_DATA!D105)</f>
        <v>14.46</v>
      </c>
      <c r="N105" s="46" t="str">
        <f>RAW_DATA!E105</f>
        <v>Expense</v>
      </c>
      <c r="O105" s="46" t="str">
        <f>RAW_DATA!F105</f>
        <v>gas &amp; fuel</v>
      </c>
      <c r="P105" s="46" t="str">
        <f>RAW_DATA!G105</f>
        <v>Platinum Mastercard</v>
      </c>
    </row>
    <row r="106">
      <c r="E106" s="49"/>
      <c r="I106" s="50"/>
      <c r="K106" s="48">
        <f>IFERROR(__xludf.DUMMYFUNCTION("TO_DATE(DATEVALUE(RAW_DATA!B106))"),44430.0)</f>
        <v>44430</v>
      </c>
      <c r="L106" s="46" t="str">
        <f>LOWER(RAW_DATA!C106)</f>
        <v>canael bromont</v>
      </c>
      <c r="M106" s="46">
        <f>VALUE(RAW_DATA!D106)</f>
        <v>15</v>
      </c>
      <c r="N106" s="46" t="str">
        <f>RAW_DATA!E106</f>
        <v>Expense</v>
      </c>
      <c r="O106" s="46" t="str">
        <f>RAW_DATA!F106</f>
        <v>restaurants</v>
      </c>
      <c r="P106" s="46" t="str">
        <f>RAW_DATA!G106</f>
        <v>Platinum Mastercard</v>
      </c>
    </row>
    <row r="107">
      <c r="E107" s="49"/>
      <c r="I107" s="50"/>
      <c r="K107" s="48">
        <f>IFERROR(__xludf.DUMMYFUNCTION("TO_DATE(DATEVALUE(RAW_DATA!B107))"),44429.0)</f>
        <v>44429</v>
      </c>
      <c r="L107" s="46" t="str">
        <f>LOWER(RAW_DATA!C107)</f>
        <v>thai express</v>
      </c>
      <c r="M107" s="46">
        <f>VALUE(RAW_DATA!D107)</f>
        <v>12.28</v>
      </c>
      <c r="N107" s="46" t="str">
        <f>RAW_DATA!E107</f>
        <v>Expense</v>
      </c>
      <c r="O107" s="46" t="str">
        <f>RAW_DATA!F107</f>
        <v>restaurants</v>
      </c>
      <c r="P107" s="46" t="str">
        <f>RAW_DATA!G107</f>
        <v>World Mastercard</v>
      </c>
    </row>
    <row r="108">
      <c r="E108" s="49"/>
      <c r="I108" s="50"/>
      <c r="K108" s="48">
        <f>IFERROR(__xludf.DUMMYFUNCTION("TO_DATE(DATEVALUE(RAW_DATA!B108))"),44428.0)</f>
        <v>44428</v>
      </c>
      <c r="L108" s="46" t="str">
        <f>LOWER(RAW_DATA!C108)</f>
        <v>fixed monthly fees</v>
      </c>
      <c r="M108" s="46">
        <f>VALUE(RAW_DATA!D108)</f>
        <v>0</v>
      </c>
      <c r="N108" s="46" t="str">
        <f>RAW_DATA!E108</f>
        <v>Income</v>
      </c>
      <c r="O108" s="46" t="str">
        <f>RAW_DATA!F108</f>
        <v>bank fee</v>
      </c>
      <c r="P108" s="46" t="str">
        <f>RAW_DATA!G108</f>
        <v>Real Estate</v>
      </c>
    </row>
    <row r="109">
      <c r="E109" s="49"/>
      <c r="I109" s="50"/>
      <c r="K109" s="48">
        <f>IFERROR(__xludf.DUMMYFUNCTION("TO_DATE(DATEVALUE(RAW_DATA!B109))"),44428.0)</f>
        <v>44428</v>
      </c>
      <c r="L109" s="46" t="str">
        <f>LOWER(RAW_DATA!C109)</f>
        <v>transaction fees</v>
      </c>
      <c r="M109" s="46">
        <f>VALUE(RAW_DATA!D109)</f>
        <v>0</v>
      </c>
      <c r="N109" s="46" t="str">
        <f>RAW_DATA!E109</f>
        <v>Income</v>
      </c>
      <c r="O109" s="46" t="str">
        <f>RAW_DATA!F109</f>
        <v>service fee</v>
      </c>
      <c r="P109" s="46" t="str">
        <f>RAW_DATA!G109</f>
        <v>Chequing Account</v>
      </c>
    </row>
    <row r="110">
      <c r="E110" s="49"/>
      <c r="I110" s="50"/>
      <c r="K110" s="48">
        <f>IFERROR(__xludf.DUMMYFUNCTION("TO_DATE(DATEVALUE(RAW_DATA!B110))"),44428.0)</f>
        <v>44428</v>
      </c>
      <c r="L110" s="46" t="str">
        <f>LOWER(RAW_DATA!C110)</f>
        <v>interac e-transfer service</v>
      </c>
      <c r="M110" s="46">
        <f>VALUE(RAW_DATA!D110)</f>
        <v>0</v>
      </c>
      <c r="N110" s="46" t="str">
        <f>RAW_DATA!E110</f>
        <v>Income</v>
      </c>
      <c r="O110" s="46" t="str">
        <f>RAW_DATA!F110</f>
        <v>transfer</v>
      </c>
      <c r="P110" s="46" t="str">
        <f>RAW_DATA!G110</f>
        <v>Chequing Account</v>
      </c>
    </row>
    <row r="111">
      <c r="E111" s="49"/>
      <c r="I111" s="50"/>
      <c r="K111" s="48">
        <f>IFERROR(__xludf.DUMMYFUNCTION("TO_DATE(DATEVALUE(RAW_DATA!B111))"),44428.0)</f>
        <v>44428</v>
      </c>
      <c r="L111" s="46" t="str">
        <f>LOWER(RAW_DATA!C111)</f>
        <v>client card pos fee</v>
      </c>
      <c r="M111" s="46">
        <f>VALUE(RAW_DATA!D111)</f>
        <v>0</v>
      </c>
      <c r="N111" s="46" t="str">
        <f>RAW_DATA!E111</f>
        <v>Income</v>
      </c>
      <c r="O111" s="46" t="str">
        <f>RAW_DATA!F111</f>
        <v>fees &amp; charges</v>
      </c>
      <c r="P111" s="46" t="str">
        <f>RAW_DATA!G111</f>
        <v>Chequing Account</v>
      </c>
    </row>
    <row r="112">
      <c r="E112" s="49"/>
      <c r="I112" s="50"/>
      <c r="K112" s="48">
        <f>IFERROR(__xludf.DUMMYFUNCTION("TO_DATE(DATEVALUE(RAW_DATA!B112))"),44428.0)</f>
        <v>44428</v>
      </c>
      <c r="L112" s="46" t="str">
        <f>LOWER(RAW_DATA!C112)</f>
        <v>fixed monthly fees</v>
      </c>
      <c r="M112" s="46">
        <f>VALUE(RAW_DATA!D112)</f>
        <v>0</v>
      </c>
      <c r="N112" s="46" t="str">
        <f>RAW_DATA!E112</f>
        <v>Income</v>
      </c>
      <c r="O112" s="46" t="str">
        <f>RAW_DATA!F112</f>
        <v>bank fee</v>
      </c>
      <c r="P112" s="46" t="str">
        <f>RAW_DATA!G112</f>
        <v>Chequing Account</v>
      </c>
    </row>
    <row r="113">
      <c r="E113" s="49"/>
      <c r="I113" s="50"/>
      <c r="K113" s="48">
        <f>IFERROR(__xludf.DUMMYFUNCTION("TO_DATE(DATEVALUE(RAW_DATA!B113))"),44427.0)</f>
        <v>44427</v>
      </c>
      <c r="L113" s="46" t="str">
        <f>LOWER(RAW_DATA!C113)</f>
        <v>place</v>
      </c>
      <c r="M113" s="46">
        <f>VALUE(RAW_DATA!D113)</f>
        <v>18.18</v>
      </c>
      <c r="N113" s="46" t="str">
        <f>RAW_DATA!E113</f>
        <v>Expense</v>
      </c>
      <c r="O113" s="46" t="str">
        <f>RAW_DATA!F113</f>
        <v>restaurants</v>
      </c>
      <c r="P113" s="46" t="str">
        <f>RAW_DATA!G113</f>
        <v>Chequing Account</v>
      </c>
    </row>
    <row r="114">
      <c r="E114" s="49"/>
      <c r="I114" s="50"/>
      <c r="K114" s="48">
        <f>IFERROR(__xludf.DUMMYFUNCTION("TO_DATE(DATEVALUE(RAW_DATA!B114))"),44427.0)</f>
        <v>44427</v>
      </c>
      <c r="L114" s="46" t="str">
        <f>LOWER(RAW_DATA!C114)</f>
        <v>amazon</v>
      </c>
      <c r="M114" s="46">
        <f>VALUE(RAW_DATA!D114)</f>
        <v>45.98</v>
      </c>
      <c r="N114" s="46" t="str">
        <f>RAW_DATA!E114</f>
        <v>Expense</v>
      </c>
      <c r="O114" s="46" t="str">
        <f>RAW_DATA!F114</f>
        <v>shopping</v>
      </c>
      <c r="P114" s="46" t="str">
        <f>RAW_DATA!G114</f>
        <v>Platinum Mastercard</v>
      </c>
    </row>
    <row r="115">
      <c r="E115" s="49"/>
      <c r="I115" s="50"/>
      <c r="K115" s="48">
        <f>IFERROR(__xludf.DUMMYFUNCTION("TO_DATE(DATEVALUE(RAW_DATA!B115))"),44426.0)</f>
        <v>44426</v>
      </c>
      <c r="L115" s="46" t="str">
        <f>LOWER(RAW_DATA!C115)</f>
        <v>interac e-transfer</v>
      </c>
      <c r="M115" s="46">
        <f>VALUE(RAW_DATA!D115)</f>
        <v>18.5</v>
      </c>
      <c r="N115" s="46" t="str">
        <f>RAW_DATA!E115</f>
        <v>Expense</v>
      </c>
      <c r="O115" s="46" t="str">
        <f>RAW_DATA!F115</f>
        <v>transfer</v>
      </c>
      <c r="P115" s="46" t="str">
        <f>RAW_DATA!G115</f>
        <v>Chequing Account</v>
      </c>
    </row>
    <row r="116">
      <c r="E116" s="49"/>
      <c r="I116" s="50"/>
      <c r="K116" s="48">
        <f>IFERROR(__xludf.DUMMYFUNCTION("TO_DATE(DATEVALUE(RAW_DATA!B116))"),44423.0)</f>
        <v>44423</v>
      </c>
      <c r="L116" s="46" t="str">
        <f>LOWER(RAW_DATA!C116)</f>
        <v>canada's wonderland re maple</v>
      </c>
      <c r="M116" s="46">
        <f>VALUE(RAW_DATA!D116)</f>
        <v>6.77</v>
      </c>
      <c r="N116" s="46" t="str">
        <f>RAW_DATA!E116</f>
        <v>Expense</v>
      </c>
      <c r="O116" s="46" t="str">
        <f>RAW_DATA!F116</f>
        <v>amusement</v>
      </c>
      <c r="P116" s="46" t="str">
        <f>RAW_DATA!G116</f>
        <v>Platinum Mastercard</v>
      </c>
    </row>
    <row r="117">
      <c r="E117" s="49"/>
      <c r="I117" s="50"/>
      <c r="K117" s="48">
        <f>IFERROR(__xludf.DUMMYFUNCTION("TO_DATE(DATEVALUE(RAW_DATA!B117))"),44423.0)</f>
        <v>44423</v>
      </c>
      <c r="L117" s="46" t="str">
        <f>LOWER(RAW_DATA!C117)</f>
        <v>canada's wonderland re maple</v>
      </c>
      <c r="M117" s="46">
        <f>VALUE(RAW_DATA!D117)</f>
        <v>18.06</v>
      </c>
      <c r="N117" s="46" t="str">
        <f>RAW_DATA!E117</f>
        <v>Expense</v>
      </c>
      <c r="O117" s="46" t="str">
        <f>RAW_DATA!F117</f>
        <v>amusement</v>
      </c>
      <c r="P117" s="46" t="str">
        <f>RAW_DATA!G117</f>
        <v>Platinum Mastercard</v>
      </c>
    </row>
    <row r="118">
      <c r="E118" s="49"/>
      <c r="I118" s="50"/>
      <c r="K118" s="48">
        <f>IFERROR(__xludf.DUMMYFUNCTION("TO_DATE(DATEVALUE(RAW_DATA!B118))"),44422.0)</f>
        <v>44422</v>
      </c>
      <c r="L118" s="46" t="str">
        <f>LOWER(RAW_DATA!C118)</f>
        <v>canada's wonderland re maple</v>
      </c>
      <c r="M118" s="46">
        <f>VALUE(RAW_DATA!D118)</f>
        <v>14.4</v>
      </c>
      <c r="N118" s="46" t="str">
        <f>RAW_DATA!E118</f>
        <v>Expense</v>
      </c>
      <c r="O118" s="46" t="str">
        <f>RAW_DATA!F118</f>
        <v>amusement</v>
      </c>
      <c r="P118" s="46" t="str">
        <f>RAW_DATA!G118</f>
        <v>Platinum Mastercard</v>
      </c>
    </row>
    <row r="119">
      <c r="E119" s="49"/>
      <c r="I119" s="50"/>
      <c r="K119" s="48">
        <f>IFERROR(__xludf.DUMMYFUNCTION("TO_DATE(DATEVALUE(RAW_DATA!B119))"),44422.0)</f>
        <v>44422</v>
      </c>
      <c r="L119" s="46" t="str">
        <f>LOWER(RAW_DATA!C119)</f>
        <v>the mills taphouse and concord</v>
      </c>
      <c r="M119" s="46">
        <f>VALUE(RAW_DATA!D119)</f>
        <v>46.75</v>
      </c>
      <c r="N119" s="46" t="str">
        <f>RAW_DATA!E119</f>
        <v>Expense</v>
      </c>
      <c r="O119" s="46" t="str">
        <f>RAW_DATA!F119</f>
        <v>restaurants</v>
      </c>
      <c r="P119" s="46" t="str">
        <f>RAW_DATA!G119</f>
        <v>Platinum Mastercard</v>
      </c>
    </row>
    <row r="120">
      <c r="E120" s="49"/>
      <c r="I120" s="50"/>
      <c r="K120" s="48">
        <f>IFERROR(__xludf.DUMMYFUNCTION("TO_DATE(DATEVALUE(RAW_DATA!B120))"),44422.0)</f>
        <v>44422</v>
      </c>
      <c r="L120" s="46" t="str">
        <f>LOWER(RAW_DATA!C120)</f>
        <v>canada's wonderland re maple</v>
      </c>
      <c r="M120" s="46">
        <f>VALUE(RAW_DATA!D120)</f>
        <v>15.14</v>
      </c>
      <c r="N120" s="46" t="str">
        <f>RAW_DATA!E120</f>
        <v>Expense</v>
      </c>
      <c r="O120" s="46" t="str">
        <f>RAW_DATA!F120</f>
        <v>amusement</v>
      </c>
      <c r="P120" s="46" t="str">
        <f>RAW_DATA!G120</f>
        <v>Platinum Mastercard</v>
      </c>
    </row>
    <row r="121">
      <c r="E121" s="49"/>
      <c r="I121" s="50"/>
      <c r="K121" s="48">
        <f>IFERROR(__xludf.DUMMYFUNCTION("TO_DATE(DATEVALUE(RAW_DATA!B121))"),44422.0)</f>
        <v>44422</v>
      </c>
      <c r="L121" s="46" t="str">
        <f>LOWER(RAW_DATA!C121)</f>
        <v>petro canada</v>
      </c>
      <c r="M121" s="46">
        <f>VALUE(RAW_DATA!D121)</f>
        <v>67.9</v>
      </c>
      <c r="N121" s="46" t="str">
        <f>RAW_DATA!E121</f>
        <v>Expense</v>
      </c>
      <c r="O121" s="46" t="str">
        <f>RAW_DATA!F121</f>
        <v>gas &amp; fuel</v>
      </c>
      <c r="P121" s="46" t="str">
        <f>RAW_DATA!G121</f>
        <v>Platinum Mastercard</v>
      </c>
    </row>
    <row r="122">
      <c r="E122" s="49"/>
      <c r="I122" s="50"/>
      <c r="K122" s="48">
        <f>IFERROR(__xludf.DUMMYFUNCTION("TO_DATE(DATEVALUE(RAW_DATA!B122))"),44420.0)</f>
        <v>44420</v>
      </c>
      <c r="L122" s="46" t="str">
        <f>LOWER(RAW_DATA!C122)</f>
        <v>bombardier</v>
      </c>
      <c r="M122" s="46">
        <f>VALUE(RAW_DATA!D122)</f>
        <v>1178.12</v>
      </c>
      <c r="N122" s="46" t="str">
        <f>RAW_DATA!E122</f>
        <v>Income</v>
      </c>
      <c r="O122" s="46" t="str">
        <f>RAW_DATA!F122</f>
        <v>income</v>
      </c>
      <c r="P122" s="46" t="str">
        <f>RAW_DATA!G122</f>
        <v>Chequing Account</v>
      </c>
    </row>
    <row r="123">
      <c r="E123" s="49"/>
      <c r="I123" s="50"/>
      <c r="K123" s="48">
        <f>IFERROR(__xludf.DUMMYFUNCTION("TO_DATE(DATEVALUE(RAW_DATA!B123))"),44417.0)</f>
        <v>44417</v>
      </c>
      <c r="L123" s="46" t="str">
        <f>LOWER(RAW_DATA!C123)</f>
        <v>online bill payment</v>
      </c>
      <c r="M123" s="46">
        <f>VALUE(RAW_DATA!D123)</f>
        <v>331.98</v>
      </c>
      <c r="N123" s="46" t="str">
        <f>RAW_DATA!E123</f>
        <v>Expense</v>
      </c>
      <c r="O123" s="46" t="str">
        <f>RAW_DATA!F123</f>
        <v>bills &amp; utilities</v>
      </c>
      <c r="P123" s="46" t="str">
        <f>RAW_DATA!G123</f>
        <v>Chequing Account</v>
      </c>
    </row>
    <row r="124">
      <c r="E124" s="49"/>
      <c r="I124" s="50"/>
      <c r="K124" s="48">
        <f>IFERROR(__xludf.DUMMYFUNCTION("TO_DATE(DATEVALUE(RAW_DATA!B124))"),44415.0)</f>
        <v>44415</v>
      </c>
      <c r="L124" s="46" t="str">
        <f>LOWER(RAW_DATA!C124)</f>
        <v>starbucks</v>
      </c>
      <c r="M124" s="46">
        <f>VALUE(RAW_DATA!D124)</f>
        <v>6.03</v>
      </c>
      <c r="N124" s="46" t="str">
        <f>RAW_DATA!E124</f>
        <v>Expense</v>
      </c>
      <c r="O124" s="46" t="str">
        <f>RAW_DATA!F124</f>
        <v>coffee shops</v>
      </c>
      <c r="P124" s="46" t="str">
        <f>RAW_DATA!G124</f>
        <v>Platinum Mastercard</v>
      </c>
    </row>
    <row r="125">
      <c r="E125" s="49"/>
      <c r="I125" s="50"/>
      <c r="K125" s="48">
        <f>IFERROR(__xludf.DUMMYFUNCTION("TO_DATE(DATEVALUE(RAW_DATA!B125))"),44414.0)</f>
        <v>44414</v>
      </c>
      <c r="L125" s="46" t="str">
        <f>LOWER(RAW_DATA!C125)</f>
        <v>iga extra</v>
      </c>
      <c r="M125" s="46">
        <f>VALUE(RAW_DATA!D125)</f>
        <v>80.03</v>
      </c>
      <c r="N125" s="46" t="str">
        <f>RAW_DATA!E125</f>
        <v>Expense</v>
      </c>
      <c r="O125" s="46" t="str">
        <f>RAW_DATA!F125</f>
        <v>groceries</v>
      </c>
      <c r="P125" s="46" t="str">
        <f>RAW_DATA!G125</f>
        <v>World Mastercard</v>
      </c>
    </row>
    <row r="126">
      <c r="E126" s="49"/>
      <c r="I126" s="50"/>
      <c r="K126" s="48">
        <f>IFERROR(__xludf.DUMMYFUNCTION("TO_DATE(DATEVALUE(RAW_DATA!B126))"),44414.0)</f>
        <v>44414</v>
      </c>
      <c r="L126" s="46" t="str">
        <f>LOWER(RAW_DATA!C126)</f>
        <v>retail balance transfered other account</v>
      </c>
      <c r="M126" s="46">
        <f>VALUE(RAW_DATA!D126)</f>
        <v>275</v>
      </c>
      <c r="N126" s="46" t="str">
        <f>RAW_DATA!E126</f>
        <v>Expense</v>
      </c>
      <c r="O126" s="46" t="str">
        <f>RAW_DATA!F126</f>
        <v>transfer</v>
      </c>
      <c r="P126" s="46" t="str">
        <f>RAW_DATA!G126</f>
        <v>Platinum Mastercard</v>
      </c>
    </row>
    <row r="127">
      <c r="E127" s="49"/>
      <c r="I127" s="50"/>
      <c r="K127" s="48">
        <f>IFERROR(__xludf.DUMMYFUNCTION("TO_DATE(DATEVALUE(RAW_DATA!B127))"),44413.0)</f>
        <v>44413</v>
      </c>
      <c r="L127" s="46" t="str">
        <f>LOWER(RAW_DATA!C127)</f>
        <v>shop sante brossard</v>
      </c>
      <c r="M127" s="46">
        <f>VALUE(RAW_DATA!D127)</f>
        <v>4.59</v>
      </c>
      <c r="N127" s="46" t="str">
        <f>RAW_DATA!E127</f>
        <v>Expense</v>
      </c>
      <c r="O127" s="46" t="str">
        <f>RAW_DATA!F127</f>
        <v>fast food</v>
      </c>
      <c r="P127" s="46" t="str">
        <f>RAW_DATA!G127</f>
        <v>World Mastercard</v>
      </c>
    </row>
    <row r="128">
      <c r="E128" s="49"/>
      <c r="I128" s="50"/>
      <c r="K128" s="48">
        <f>IFERROR(__xludf.DUMMYFUNCTION("TO_DATE(DATEVALUE(RAW_DATA!B128))"),44413.0)</f>
        <v>44413</v>
      </c>
      <c r="L128" s="46" t="str">
        <f>LOWER(RAW_DATA!C128)</f>
        <v>oasis surf brossard</v>
      </c>
      <c r="M128" s="46">
        <f>VALUE(RAW_DATA!D128)</f>
        <v>56.98</v>
      </c>
      <c r="N128" s="46" t="str">
        <f>RAW_DATA!E128</f>
        <v>Expense</v>
      </c>
      <c r="O128" s="46" t="str">
        <f>RAW_DATA!F128</f>
        <v>restaurants</v>
      </c>
      <c r="P128" s="46" t="str">
        <f>RAW_DATA!G128</f>
        <v>Platinum Mastercard</v>
      </c>
    </row>
    <row r="129">
      <c r="E129" s="49"/>
      <c r="I129" s="50"/>
      <c r="K129" s="48">
        <f>IFERROR(__xludf.DUMMYFUNCTION("TO_DATE(DATEVALUE(RAW_DATA!B129))"),44412.0)</f>
        <v>44412</v>
      </c>
      <c r="L129" s="46" t="str">
        <f>LOWER(RAW_DATA!C129)</f>
        <v>client card pos fee</v>
      </c>
      <c r="M129" s="46">
        <f>VALUE(RAW_DATA!D129)</f>
        <v>0</v>
      </c>
      <c r="N129" s="46" t="str">
        <f>RAW_DATA!E129</f>
        <v>Income</v>
      </c>
      <c r="O129" s="46" t="str">
        <f>RAW_DATA!F129</f>
        <v>fees &amp; charges</v>
      </c>
      <c r="P129" s="46" t="str">
        <f>RAW_DATA!G129</f>
        <v>Chequing Account</v>
      </c>
    </row>
    <row r="130">
      <c r="E130" s="49"/>
      <c r="I130" s="50"/>
      <c r="K130" s="48">
        <f>IFERROR(__xludf.DUMMYFUNCTION("TO_DATE(DATEVALUE(RAW_DATA!B130))"),44410.0)</f>
        <v>44410</v>
      </c>
      <c r="L130" s="46" t="str">
        <f>LOWER(RAW_DATA!C130)</f>
        <v>iga extra</v>
      </c>
      <c r="M130" s="46">
        <f>VALUE(RAW_DATA!D130)</f>
        <v>11.78</v>
      </c>
      <c r="N130" s="46" t="str">
        <f>RAW_DATA!E130</f>
        <v>Expense</v>
      </c>
      <c r="O130" s="46" t="str">
        <f>RAW_DATA!F130</f>
        <v>groceries</v>
      </c>
      <c r="P130" s="46" t="str">
        <f>RAW_DATA!G130</f>
        <v>World Mastercard</v>
      </c>
    </row>
    <row r="131">
      <c r="E131" s="49"/>
      <c r="I131" s="50"/>
      <c r="K131" s="48">
        <f>IFERROR(__xludf.DUMMYFUNCTION("TO_DATE(DATEVALUE(RAW_DATA!B131))"),44410.0)</f>
        <v>44410</v>
      </c>
      <c r="L131" s="46" t="str">
        <f>LOWER(RAW_DATA!C131)</f>
        <v>depanneur johnn</v>
      </c>
      <c r="M131" s="46">
        <f>VALUE(RAW_DATA!D131)</f>
        <v>15.26</v>
      </c>
      <c r="N131" s="46" t="str">
        <f>RAW_DATA!E131</f>
        <v>Expense</v>
      </c>
      <c r="O131" s="46" t="str">
        <f>RAW_DATA!F131</f>
        <v>alcohol &amp; bars</v>
      </c>
      <c r="P131" s="46" t="str">
        <f>RAW_DATA!G131</f>
        <v>Chequing Account</v>
      </c>
    </row>
    <row r="132">
      <c r="E132" s="49"/>
      <c r="I132" s="50"/>
      <c r="K132" s="48">
        <f>IFERROR(__xludf.DUMMYFUNCTION("TO_DATE(DATEVALUE(RAW_DATA!B132))"),44409.0)</f>
        <v>44409</v>
      </c>
      <c r="L132" s="46" t="str">
        <f>LOWER(RAW_DATA!C132)</f>
        <v>metro</v>
      </c>
      <c r="M132" s="46">
        <f>VALUE(RAW_DATA!D132)</f>
        <v>26.41</v>
      </c>
      <c r="N132" s="46" t="str">
        <f>RAW_DATA!E132</f>
        <v>Expense</v>
      </c>
      <c r="O132" s="46" t="str">
        <f>RAW_DATA!F132</f>
        <v>groceries</v>
      </c>
      <c r="P132" s="46" t="str">
        <f>RAW_DATA!G132</f>
        <v>World Mastercard</v>
      </c>
    </row>
    <row r="133">
      <c r="E133" s="49"/>
      <c r="I133" s="50"/>
      <c r="K133" s="48">
        <f>IFERROR(__xludf.DUMMYFUNCTION("TO_DATE(DATEVALUE(RAW_DATA!B133))"),44406.0)</f>
        <v>44406</v>
      </c>
      <c r="L133" s="46" t="str">
        <f>LOWER(RAW_DATA!C133)</f>
        <v>bombardier</v>
      </c>
      <c r="M133" s="46">
        <f>VALUE(RAW_DATA!D133)</f>
        <v>1178.12</v>
      </c>
      <c r="N133" s="46" t="str">
        <f>RAW_DATA!E133</f>
        <v>Income</v>
      </c>
      <c r="O133" s="46" t="str">
        <f>RAW_DATA!F133</f>
        <v>income</v>
      </c>
      <c r="P133" s="46" t="str">
        <f>RAW_DATA!G133</f>
        <v>Chequing Account</v>
      </c>
    </row>
    <row r="134">
      <c r="E134" s="49"/>
      <c r="I134" s="50"/>
      <c r="K134" s="48">
        <f>IFERROR(__xludf.DUMMYFUNCTION("TO_DATE(DATEVALUE(RAW_DATA!B134))"),44405.0)</f>
        <v>44405</v>
      </c>
      <c r="L134" s="46" t="str">
        <f>LOWER(RAW_DATA!C134)</f>
        <v>interac e-transfer</v>
      </c>
      <c r="M134" s="46">
        <f>VALUE(RAW_DATA!D134)</f>
        <v>54</v>
      </c>
      <c r="N134" s="46" t="str">
        <f>RAW_DATA!E134</f>
        <v>Income</v>
      </c>
      <c r="O134" s="46" t="str">
        <f>RAW_DATA!F134</f>
        <v>transfer</v>
      </c>
      <c r="P134" s="46" t="str">
        <f>RAW_DATA!G134</f>
        <v>Chequing Account</v>
      </c>
    </row>
    <row r="135">
      <c r="E135" s="49"/>
      <c r="I135" s="50"/>
      <c r="K135" s="48">
        <f>IFERROR(__xludf.DUMMYFUNCTION("TO_DATE(DATEVALUE(RAW_DATA!B135))"),44405.0)</f>
        <v>44405</v>
      </c>
      <c r="L135" s="46" t="str">
        <f>LOWER(RAW_DATA!C135)</f>
        <v>interac e-transfer</v>
      </c>
      <c r="M135" s="46">
        <f>VALUE(RAW_DATA!D135)</f>
        <v>20</v>
      </c>
      <c r="N135" s="46" t="str">
        <f>RAW_DATA!E135</f>
        <v>Income</v>
      </c>
      <c r="O135" s="46" t="str">
        <f>RAW_DATA!F135</f>
        <v>transfer</v>
      </c>
      <c r="P135" s="46" t="str">
        <f>RAW_DATA!G135</f>
        <v>Chequing Account</v>
      </c>
    </row>
    <row r="136">
      <c r="E136" s="49"/>
      <c r="I136" s="50"/>
      <c r="K136" s="48">
        <f>IFERROR(__xludf.DUMMYFUNCTION("TO_DATE(DATEVALUE(RAW_DATA!B136))"),44403.0)</f>
        <v>44403</v>
      </c>
      <c r="L136" s="46" t="str">
        <f>LOWER(RAW_DATA!C136)</f>
        <v>depanneur</v>
      </c>
      <c r="M136" s="46">
        <f>VALUE(RAW_DATA!D136)</f>
        <v>4.51</v>
      </c>
      <c r="N136" s="46" t="str">
        <f>RAW_DATA!E136</f>
        <v>Expense</v>
      </c>
      <c r="O136" s="46" t="str">
        <f>RAW_DATA!F136</f>
        <v>restaurants</v>
      </c>
      <c r="P136" s="46" t="str">
        <f>RAW_DATA!G136</f>
        <v>Chequing Account</v>
      </c>
    </row>
    <row r="137">
      <c r="E137" s="49"/>
      <c r="I137" s="50"/>
      <c r="K137" s="48">
        <f>IFERROR(__xludf.DUMMYFUNCTION("TO_DATE(DATEVALUE(RAW_DATA!B137))"),44398.0)</f>
        <v>44398</v>
      </c>
      <c r="L137" s="46" t="str">
        <f>LOWER(RAW_DATA!C137)</f>
        <v>brossard bagel</v>
      </c>
      <c r="M137" s="46">
        <f>VALUE(RAW_DATA!D137)</f>
        <v>11.9</v>
      </c>
      <c r="N137" s="46" t="str">
        <f>RAW_DATA!E137</f>
        <v>Expense</v>
      </c>
      <c r="O137" s="46" t="str">
        <f>RAW_DATA!F137</f>
        <v>restaurants</v>
      </c>
      <c r="P137" s="46" t="str">
        <f>RAW_DATA!G137</f>
        <v>World Mastercard</v>
      </c>
    </row>
    <row r="138">
      <c r="E138" s="49"/>
      <c r="I138" s="50"/>
      <c r="K138" s="48">
        <f>IFERROR(__xludf.DUMMYFUNCTION("TO_DATE(DATEVALUE(RAW_DATA!B138))"),44397.0)</f>
        <v>44397</v>
      </c>
      <c r="L138" s="46" t="str">
        <f>LOWER(RAW_DATA!C138)</f>
        <v>interac e-transfer service</v>
      </c>
      <c r="M138" s="46">
        <f>VALUE(RAW_DATA!D138)</f>
        <v>0</v>
      </c>
      <c r="N138" s="46" t="str">
        <f>RAW_DATA!E138</f>
        <v>Income</v>
      </c>
      <c r="O138" s="46" t="str">
        <f>RAW_DATA!F138</f>
        <v>transfer</v>
      </c>
      <c r="P138" s="46" t="str">
        <f>RAW_DATA!G138</f>
        <v>Chequing Account</v>
      </c>
    </row>
    <row r="139">
      <c r="E139" s="49"/>
      <c r="I139" s="50"/>
      <c r="K139" s="48">
        <f>IFERROR(__xludf.DUMMYFUNCTION("TO_DATE(DATEVALUE(RAW_DATA!B139))"),44397.0)</f>
        <v>44397</v>
      </c>
      <c r="L139" s="46" t="str">
        <f>LOWER(RAW_DATA!C139)</f>
        <v>transaction fees</v>
      </c>
      <c r="M139" s="46">
        <f>VALUE(RAW_DATA!D139)</f>
        <v>0</v>
      </c>
      <c r="N139" s="46" t="str">
        <f>RAW_DATA!E139</f>
        <v>Income</v>
      </c>
      <c r="O139" s="46" t="str">
        <f>RAW_DATA!F139</f>
        <v>service fee</v>
      </c>
      <c r="P139" s="46" t="str">
        <f>RAW_DATA!G139</f>
        <v>Chequing Account</v>
      </c>
    </row>
    <row r="140">
      <c r="E140" s="49"/>
      <c r="I140" s="50"/>
      <c r="K140" s="48">
        <f>IFERROR(__xludf.DUMMYFUNCTION("TO_DATE(DATEVALUE(RAW_DATA!B140))"),44397.0)</f>
        <v>44397</v>
      </c>
      <c r="L140" s="46" t="str">
        <f>LOWER(RAW_DATA!C140)</f>
        <v>client card pos fee</v>
      </c>
      <c r="M140" s="46">
        <f>VALUE(RAW_DATA!D140)</f>
        <v>0</v>
      </c>
      <c r="N140" s="46" t="str">
        <f>RAW_DATA!E140</f>
        <v>Income</v>
      </c>
      <c r="O140" s="46" t="str">
        <f>RAW_DATA!F140</f>
        <v>fees &amp; charges</v>
      </c>
      <c r="P140" s="46" t="str">
        <f>RAW_DATA!G140</f>
        <v>Chequing Account</v>
      </c>
    </row>
    <row r="141">
      <c r="E141" s="49"/>
      <c r="I141" s="50"/>
      <c r="K141" s="48">
        <f>IFERROR(__xludf.DUMMYFUNCTION("TO_DATE(DATEVALUE(RAW_DATA!B141))"),44395.0)</f>
        <v>44395</v>
      </c>
      <c r="L141" s="46" t="str">
        <f>LOWER(RAW_DATA!C141)</f>
        <v>marche louise menard i saint lambert</v>
      </c>
      <c r="M141" s="46">
        <f>VALUE(RAW_DATA!D141)</f>
        <v>20.68</v>
      </c>
      <c r="N141" s="46" t="str">
        <f>RAW_DATA!E141</f>
        <v>Expense</v>
      </c>
      <c r="O141" s="46" t="str">
        <f>RAW_DATA!F141</f>
        <v>groceries</v>
      </c>
      <c r="P141" s="46" t="str">
        <f>RAW_DATA!G141</f>
        <v>World Mastercard</v>
      </c>
    </row>
    <row r="142">
      <c r="E142" s="49"/>
      <c r="I142" s="50"/>
      <c r="K142" s="48">
        <f>IFERROR(__xludf.DUMMYFUNCTION("TO_DATE(DATEVALUE(RAW_DATA!B142))"),44392.0)</f>
        <v>44392</v>
      </c>
      <c r="L142" s="46" t="str">
        <f>LOWER(RAW_DATA!C142)</f>
        <v>bombardier</v>
      </c>
      <c r="M142" s="46">
        <f>VALUE(RAW_DATA!D142)</f>
        <v>1173.12</v>
      </c>
      <c r="N142" s="46" t="str">
        <f>RAW_DATA!E142</f>
        <v>Income</v>
      </c>
      <c r="O142" s="46" t="str">
        <f>RAW_DATA!F142</f>
        <v>income</v>
      </c>
      <c r="P142" s="46" t="str">
        <f>RAW_DATA!G142</f>
        <v>Chequing Account</v>
      </c>
    </row>
    <row r="143">
      <c r="E143" s="49"/>
      <c r="I143" s="50"/>
      <c r="K143" s="48">
        <f>IFERROR(__xludf.DUMMYFUNCTION("TO_DATE(DATEVALUE(RAW_DATA!B143))"),44391.0)</f>
        <v>44391</v>
      </c>
      <c r="L143" s="46" t="str">
        <f>LOWER(RAW_DATA!C143)</f>
        <v>interac e-transfer</v>
      </c>
      <c r="M143" s="46">
        <f>VALUE(RAW_DATA!D143)</f>
        <v>23</v>
      </c>
      <c r="N143" s="46" t="str">
        <f>RAW_DATA!E143</f>
        <v>Income</v>
      </c>
      <c r="O143" s="46" t="str">
        <f>RAW_DATA!F143</f>
        <v>transfer</v>
      </c>
      <c r="P143" s="46" t="str">
        <f>RAW_DATA!G143</f>
        <v>Chequing Account</v>
      </c>
    </row>
    <row r="144">
      <c r="E144" s="49"/>
      <c r="I144" s="50"/>
      <c r="K144" s="48">
        <f>IFERROR(__xludf.DUMMYFUNCTION("TO_DATE(DATEVALUE(RAW_DATA!B144))"),44390.0)</f>
        <v>44390</v>
      </c>
      <c r="L144" s="46" t="str">
        <f>LOWER(RAW_DATA!C144)</f>
        <v>online bill payment</v>
      </c>
      <c r="M144" s="46">
        <f>VALUE(RAW_DATA!D144)</f>
        <v>135.68</v>
      </c>
      <c r="N144" s="46" t="str">
        <f>RAW_DATA!E144</f>
        <v>Expense</v>
      </c>
      <c r="O144" s="46" t="str">
        <f>RAW_DATA!F144</f>
        <v>bills &amp; utilities</v>
      </c>
      <c r="P144" s="46" t="str">
        <f>RAW_DATA!G144</f>
        <v>Chequing Account</v>
      </c>
    </row>
    <row r="145">
      <c r="E145" s="49"/>
      <c r="I145" s="50"/>
      <c r="K145" s="48">
        <f>IFERROR(__xludf.DUMMYFUNCTION("TO_DATE(DATEVALUE(RAW_DATA!B145))"),44389.0)</f>
        <v>44389</v>
      </c>
      <c r="L145" s="46" t="str">
        <f>LOWER(RAW_DATA!C145)</f>
        <v>interac e-transfer</v>
      </c>
      <c r="M145" s="46">
        <f>VALUE(RAW_DATA!D145)</f>
        <v>10</v>
      </c>
      <c r="N145" s="46" t="str">
        <f>RAW_DATA!E145</f>
        <v>Income</v>
      </c>
      <c r="O145" s="46" t="str">
        <f>RAW_DATA!F145</f>
        <v>transfer</v>
      </c>
      <c r="P145" s="46" t="str">
        <f>RAW_DATA!G145</f>
        <v>Chequing Account</v>
      </c>
    </row>
    <row r="146">
      <c r="E146" s="49"/>
      <c r="I146" s="50"/>
      <c r="K146" s="48">
        <f>IFERROR(__xludf.DUMMYFUNCTION("TO_DATE(DATEVALUE(RAW_DATA!B146))"),44389.0)</f>
        <v>44389</v>
      </c>
      <c r="L146" s="46" t="str">
        <f>LOWER(RAW_DATA!C146)</f>
        <v>interac e-transfer</v>
      </c>
      <c r="M146" s="46">
        <f>VALUE(RAW_DATA!D146)</f>
        <v>10</v>
      </c>
      <c r="N146" s="46" t="str">
        <f>RAW_DATA!E146</f>
        <v>Expense</v>
      </c>
      <c r="O146" s="46" t="str">
        <f>RAW_DATA!F146</f>
        <v>transfer</v>
      </c>
      <c r="P146" s="46" t="str">
        <f>RAW_DATA!G146</f>
        <v>Chequing Account</v>
      </c>
    </row>
    <row r="147">
      <c r="E147" s="49"/>
      <c r="I147" s="50"/>
      <c r="K147" s="48">
        <f>IFERROR(__xludf.DUMMYFUNCTION("TO_DATE(DATEVALUE(RAW_DATA!B147))"),44388.0)</f>
        <v>44388</v>
      </c>
      <c r="L147" s="46" t="str">
        <f>LOWER(RAW_DATA!C147)</f>
        <v>subway</v>
      </c>
      <c r="M147" s="46">
        <f>VALUE(RAW_DATA!D147)</f>
        <v>6.6</v>
      </c>
      <c r="N147" s="46" t="str">
        <f>RAW_DATA!E147</f>
        <v>Expense</v>
      </c>
      <c r="O147" s="46" t="str">
        <f>RAW_DATA!F147</f>
        <v>fast food</v>
      </c>
      <c r="P147" s="46" t="str">
        <f>RAW_DATA!G147</f>
        <v>World Mastercard</v>
      </c>
    </row>
    <row r="148">
      <c r="E148" s="49"/>
      <c r="I148" s="50"/>
      <c r="K148" s="48">
        <f>IFERROR(__xludf.DUMMYFUNCTION("TO_DATE(DATEVALUE(RAW_DATA!B148))"),44388.0)</f>
        <v>44388</v>
      </c>
      <c r="L148" s="46" t="str">
        <f>LOWER(RAW_DATA!C148)</f>
        <v>subway</v>
      </c>
      <c r="M148" s="46">
        <f>VALUE(RAW_DATA!D148)</f>
        <v>10.95</v>
      </c>
      <c r="N148" s="46" t="str">
        <f>RAW_DATA!E148</f>
        <v>Expense</v>
      </c>
      <c r="O148" s="46" t="str">
        <f>RAW_DATA!F148</f>
        <v>fast food</v>
      </c>
      <c r="P148" s="46" t="str">
        <f>RAW_DATA!G148</f>
        <v>World Mastercard</v>
      </c>
    </row>
    <row r="149">
      <c r="E149" s="49"/>
      <c r="I149" s="50"/>
      <c r="K149" s="48">
        <f>IFERROR(__xludf.DUMMYFUNCTION("TO_DATE(DATEVALUE(RAW_DATA!B149))"),44387.0)</f>
        <v>44387</v>
      </c>
      <c r="L149" s="46" t="str">
        <f>LOWER(RAW_DATA!C149)</f>
        <v>marche louise menard i saint lambert</v>
      </c>
      <c r="M149" s="46">
        <f>VALUE(RAW_DATA!D149)</f>
        <v>19.39</v>
      </c>
      <c r="N149" s="46" t="str">
        <f>RAW_DATA!E149</f>
        <v>Expense</v>
      </c>
      <c r="O149" s="46" t="str">
        <f>RAW_DATA!F149</f>
        <v>groceries</v>
      </c>
      <c r="P149" s="46" t="str">
        <f>RAW_DATA!G149</f>
        <v>World Mastercard</v>
      </c>
    </row>
    <row r="150">
      <c r="E150" s="49"/>
      <c r="I150" s="50"/>
      <c r="K150" s="48">
        <f>IFERROR(__xludf.DUMMYFUNCTION("TO_DATE(DATEVALUE(RAW_DATA!B150))"),44386.0)</f>
        <v>44386</v>
      </c>
      <c r="L150" s="46" t="str">
        <f>LOWER(RAW_DATA!C150)</f>
        <v>pub st paul</v>
      </c>
      <c r="M150" s="46">
        <f>VALUE(RAW_DATA!D150)</f>
        <v>5.31</v>
      </c>
      <c r="N150" s="46" t="str">
        <f>RAW_DATA!E150</f>
        <v>Expense</v>
      </c>
      <c r="O150" s="46" t="str">
        <f>RAW_DATA!F150</f>
        <v>restaurants</v>
      </c>
      <c r="P150" s="46" t="str">
        <f>RAW_DATA!G150</f>
        <v>Chequing Account</v>
      </c>
    </row>
    <row r="151">
      <c r="E151" s="49"/>
      <c r="I151" s="50"/>
      <c r="K151" s="48">
        <f>IFERROR(__xludf.DUMMYFUNCTION("TO_DATE(DATEVALUE(RAW_DATA!B151))"),44382.0)</f>
        <v>44382</v>
      </c>
      <c r="L151" s="46" t="str">
        <f>LOWER(RAW_DATA!C151)</f>
        <v>gov canada</v>
      </c>
      <c r="M151" s="46">
        <f>VALUE(RAW_DATA!D151)</f>
        <v>114</v>
      </c>
      <c r="N151" s="46" t="str">
        <f>RAW_DATA!E151</f>
        <v>Income</v>
      </c>
      <c r="O151" s="46" t="str">
        <f>RAW_DATA!F151</f>
        <v>income</v>
      </c>
      <c r="P151" s="46" t="str">
        <f>RAW_DATA!G151</f>
        <v>Chequing Account</v>
      </c>
    </row>
    <row r="152">
      <c r="E152" s="49"/>
      <c r="I152" s="50"/>
      <c r="K152" s="48">
        <f>IFERROR(__xludf.DUMMYFUNCTION("TO_DATE(DATEVALUE(RAW_DATA!B152))"),44382.0)</f>
        <v>44382</v>
      </c>
      <c r="L152" s="46" t="str">
        <f>LOWER(RAW_DATA!C152)</f>
        <v>online bill payment</v>
      </c>
      <c r="M152" s="46">
        <f>VALUE(RAW_DATA!D152)</f>
        <v>14.96</v>
      </c>
      <c r="N152" s="46" t="str">
        <f>RAW_DATA!E152</f>
        <v>Expense</v>
      </c>
      <c r="O152" s="46" t="str">
        <f>RAW_DATA!F152</f>
        <v>bills &amp; utilities</v>
      </c>
      <c r="P152" s="46" t="str">
        <f>RAW_DATA!G152</f>
        <v>Chequing Account</v>
      </c>
    </row>
    <row r="153">
      <c r="E153" s="49"/>
      <c r="I153" s="50"/>
      <c r="K153" s="48">
        <f>IFERROR(__xludf.DUMMYFUNCTION("TO_DATE(DATEVALUE(RAW_DATA!B153))"),44382.0)</f>
        <v>44382</v>
      </c>
      <c r="L153" s="46" t="str">
        <f>LOWER(RAW_DATA!C153)</f>
        <v>online bill payment</v>
      </c>
      <c r="M153" s="46">
        <f>VALUE(RAW_DATA!D153)</f>
        <v>403.94</v>
      </c>
      <c r="N153" s="46" t="str">
        <f>RAW_DATA!E153</f>
        <v>Expense</v>
      </c>
      <c r="O153" s="46" t="str">
        <f>RAW_DATA!F153</f>
        <v>bills &amp; utilities</v>
      </c>
      <c r="P153" s="46" t="str">
        <f>RAW_DATA!G153</f>
        <v>Chequing Account</v>
      </c>
    </row>
    <row r="154">
      <c r="E154" s="49"/>
      <c r="I154" s="50"/>
      <c r="K154" s="48">
        <f>IFERROR(__xludf.DUMMYFUNCTION("TO_DATE(DATEVALUE(RAW_DATA!B154))"),44379.0)</f>
        <v>44379</v>
      </c>
      <c r="L154" s="46" t="str">
        <f>LOWER(RAW_DATA!C154)</f>
        <v>bombardier</v>
      </c>
      <c r="M154" s="46">
        <f>VALUE(RAW_DATA!D154)</f>
        <v>1178.12</v>
      </c>
      <c r="N154" s="46" t="str">
        <f>RAW_DATA!E154</f>
        <v>Income</v>
      </c>
      <c r="O154" s="46" t="str">
        <f>RAW_DATA!F154</f>
        <v>income</v>
      </c>
      <c r="P154" s="46" t="str">
        <f>RAW_DATA!G154</f>
        <v>Chequing Account</v>
      </c>
    </row>
    <row r="155">
      <c r="E155" s="49"/>
      <c r="I155" s="50"/>
      <c r="K155" s="46" t="str">
        <f>IFERROR(__xludf.DUMMYFUNCTION("TO_DATE(DATEVALUE(RAW_DATA!B155))"),"#VALUE!")</f>
        <v>#VALUE!</v>
      </c>
      <c r="L155" s="46" t="str">
        <f>LOWER(RAW_DATA!C155)</f>
        <v/>
      </c>
      <c r="M155" s="46">
        <f>VALUE(RAW_DATA!D155)</f>
        <v>0</v>
      </c>
      <c r="N155" s="46" t="str">
        <f>RAW_DATA!E155</f>
        <v/>
      </c>
      <c r="O155" s="46" t="str">
        <f>RAW_DATA!F155</f>
        <v/>
      </c>
      <c r="P155" s="46" t="str">
        <f>RAW_DATA!G155</f>
        <v/>
      </c>
    </row>
    <row r="156">
      <c r="E156" s="49"/>
      <c r="I156" s="50"/>
      <c r="K156" s="46" t="str">
        <f>IFERROR(__xludf.DUMMYFUNCTION("TO_DATE(DATEVALUE(RAW_DATA!B156))"),"#VALUE!")</f>
        <v>#VALUE!</v>
      </c>
      <c r="L156" s="46" t="str">
        <f>LOWER(RAW_DATA!C156)</f>
        <v/>
      </c>
      <c r="M156" s="46">
        <f>VALUE(RAW_DATA!D156)</f>
        <v>0</v>
      </c>
      <c r="N156" s="46" t="str">
        <f>RAW_DATA!E156</f>
        <v/>
      </c>
      <c r="O156" s="46" t="str">
        <f>RAW_DATA!F156</f>
        <v/>
      </c>
      <c r="P156" s="46" t="str">
        <f>RAW_DATA!G156</f>
        <v/>
      </c>
    </row>
    <row r="157">
      <c r="E157" s="49"/>
      <c r="I157" s="50"/>
      <c r="K157" s="46" t="str">
        <f>IFERROR(__xludf.DUMMYFUNCTION("TO_DATE(DATEVALUE(RAW_DATA!B157))"),"#VALUE!")</f>
        <v>#VALUE!</v>
      </c>
      <c r="L157" s="46" t="str">
        <f>LOWER(RAW_DATA!C157)</f>
        <v/>
      </c>
      <c r="M157" s="46">
        <f>VALUE(RAW_DATA!D157)</f>
        <v>0</v>
      </c>
      <c r="N157" s="46" t="str">
        <f>RAW_DATA!E157</f>
        <v/>
      </c>
      <c r="O157" s="46" t="str">
        <f>RAW_DATA!F157</f>
        <v/>
      </c>
      <c r="P157" s="46" t="str">
        <f>RAW_DATA!G157</f>
        <v/>
      </c>
    </row>
    <row r="158">
      <c r="E158" s="49"/>
      <c r="I158" s="50"/>
      <c r="K158" s="46" t="str">
        <f>IFERROR(__xludf.DUMMYFUNCTION("TO_DATE(DATEVALUE(RAW_DATA!B158))"),"#VALUE!")</f>
        <v>#VALUE!</v>
      </c>
      <c r="L158" s="46" t="str">
        <f>LOWER(RAW_DATA!C158)</f>
        <v/>
      </c>
      <c r="M158" s="46">
        <f>VALUE(RAW_DATA!D158)</f>
        <v>0</v>
      </c>
      <c r="N158" s="46" t="str">
        <f>RAW_DATA!E158</f>
        <v/>
      </c>
      <c r="O158" s="46" t="str">
        <f>RAW_DATA!F158</f>
        <v/>
      </c>
      <c r="P158" s="46" t="str">
        <f>RAW_DATA!G158</f>
        <v/>
      </c>
    </row>
    <row r="159">
      <c r="E159" s="49"/>
      <c r="I159" s="50"/>
      <c r="K159" s="46" t="str">
        <f>IFERROR(__xludf.DUMMYFUNCTION("TO_DATE(DATEVALUE(RAW_DATA!B159))"),"#VALUE!")</f>
        <v>#VALUE!</v>
      </c>
      <c r="L159" s="46" t="str">
        <f>RAW_DATA!C159</f>
        <v/>
      </c>
      <c r="M159" s="46">
        <f>VALUE(RAW_DATA!D159)</f>
        <v>0</v>
      </c>
      <c r="N159" s="46" t="str">
        <f>RAW_DATA!E159</f>
        <v/>
      </c>
      <c r="O159" s="46" t="str">
        <f>RAW_DATA!F159</f>
        <v/>
      </c>
      <c r="P159" s="46" t="str">
        <f>RAW_DATA!G159</f>
        <v/>
      </c>
    </row>
    <row r="160">
      <c r="E160" s="49"/>
      <c r="I160" s="50"/>
      <c r="K160" s="46" t="str">
        <f>IFERROR(__xludf.DUMMYFUNCTION("TO_DATE(DATEVALUE(RAW_DATA!B160))"),"#VALUE!")</f>
        <v>#VALUE!</v>
      </c>
      <c r="L160" s="46" t="str">
        <f>RAW_DATA!C160</f>
        <v/>
      </c>
      <c r="M160" s="46">
        <f>VALUE(RAW_DATA!D160)</f>
        <v>0</v>
      </c>
      <c r="N160" s="46" t="str">
        <f>RAW_DATA!E160</f>
        <v/>
      </c>
      <c r="O160" s="46" t="str">
        <f>RAW_DATA!F160</f>
        <v/>
      </c>
      <c r="P160" s="46" t="str">
        <f>RAW_DATA!G160</f>
        <v/>
      </c>
    </row>
    <row r="161">
      <c r="E161" s="49"/>
      <c r="I161" s="50"/>
      <c r="K161" s="46" t="str">
        <f>IFERROR(__xludf.DUMMYFUNCTION("TO_DATE(DATEVALUE(RAW_DATA!B161))"),"#VALUE!")</f>
        <v>#VALUE!</v>
      </c>
      <c r="L161" s="46" t="str">
        <f>RAW_DATA!C161</f>
        <v/>
      </c>
      <c r="M161" s="46">
        <f>VALUE(RAW_DATA!D161)</f>
        <v>0</v>
      </c>
      <c r="N161" s="46" t="str">
        <f>RAW_DATA!E161</f>
        <v/>
      </c>
      <c r="O161" s="46" t="str">
        <f>RAW_DATA!F161</f>
        <v/>
      </c>
      <c r="P161" s="46" t="str">
        <f>RAW_DATA!G161</f>
        <v/>
      </c>
    </row>
    <row r="162">
      <c r="E162" s="49"/>
      <c r="I162" s="50"/>
      <c r="K162" s="46" t="str">
        <f>IFERROR(__xludf.DUMMYFUNCTION("TO_DATE(DATEVALUE(RAW_DATA!B162))"),"#VALUE!")</f>
        <v>#VALUE!</v>
      </c>
      <c r="L162" s="46" t="str">
        <f>RAW_DATA!C162</f>
        <v/>
      </c>
      <c r="M162" s="46">
        <f>VALUE(RAW_DATA!D162)</f>
        <v>0</v>
      </c>
      <c r="N162" s="46" t="str">
        <f>RAW_DATA!E162</f>
        <v/>
      </c>
      <c r="O162" s="46" t="str">
        <f>RAW_DATA!F162</f>
        <v/>
      </c>
      <c r="P162" s="46" t="str">
        <f>RAW_DATA!G162</f>
        <v/>
      </c>
    </row>
    <row r="163">
      <c r="E163" s="49"/>
      <c r="I163" s="50"/>
      <c r="K163" s="46" t="str">
        <f>IFERROR(__xludf.DUMMYFUNCTION("TO_DATE(DATEVALUE(RAW_DATA!B163))"),"#VALUE!")</f>
        <v>#VALUE!</v>
      </c>
      <c r="L163" s="46" t="str">
        <f>RAW_DATA!C163</f>
        <v/>
      </c>
      <c r="M163" s="46">
        <f>VALUE(RAW_DATA!D163)</f>
        <v>0</v>
      </c>
      <c r="N163" s="46" t="str">
        <f>RAW_DATA!E163</f>
        <v/>
      </c>
      <c r="O163" s="46" t="str">
        <f>RAW_DATA!F163</f>
        <v/>
      </c>
      <c r="P163" s="46" t="str">
        <f>RAW_DATA!G163</f>
        <v/>
      </c>
    </row>
    <row r="164">
      <c r="E164" s="49"/>
      <c r="I164" s="50"/>
      <c r="K164" s="46" t="str">
        <f>IFERROR(__xludf.DUMMYFUNCTION("TO_DATE(DATEVALUE(RAW_DATA!B164))"),"#VALUE!")</f>
        <v>#VALUE!</v>
      </c>
      <c r="L164" s="46" t="str">
        <f>RAW_DATA!C164</f>
        <v/>
      </c>
      <c r="M164" s="46">
        <f>VALUE(RAW_DATA!D164)</f>
        <v>0</v>
      </c>
      <c r="N164" s="46" t="str">
        <f>RAW_DATA!E164</f>
        <v/>
      </c>
      <c r="O164" s="46" t="str">
        <f>RAW_DATA!F164</f>
        <v/>
      </c>
      <c r="P164" s="46" t="str">
        <f>RAW_DATA!G164</f>
        <v/>
      </c>
    </row>
    <row r="165">
      <c r="E165" s="49"/>
      <c r="I165" s="50"/>
      <c r="K165" s="46" t="str">
        <f>IFERROR(__xludf.DUMMYFUNCTION("TO_DATE(DATEVALUE(RAW_DATA!B165))"),"#VALUE!")</f>
        <v>#VALUE!</v>
      </c>
      <c r="L165" s="46" t="str">
        <f>RAW_DATA!C165</f>
        <v/>
      </c>
      <c r="M165" s="46">
        <f>VALUE(RAW_DATA!D165)</f>
        <v>0</v>
      </c>
      <c r="N165" s="46" t="str">
        <f>RAW_DATA!E165</f>
        <v/>
      </c>
      <c r="O165" s="46" t="str">
        <f>RAW_DATA!F165</f>
        <v/>
      </c>
      <c r="P165" s="46" t="str">
        <f>RAW_DATA!G165</f>
        <v/>
      </c>
    </row>
    <row r="166">
      <c r="E166" s="49"/>
      <c r="I166" s="50"/>
      <c r="K166" s="46" t="str">
        <f>IFERROR(__xludf.DUMMYFUNCTION("TO_DATE(DATEVALUE(RAW_DATA!B166))"),"#VALUE!")</f>
        <v>#VALUE!</v>
      </c>
      <c r="L166" s="46" t="str">
        <f>RAW_DATA!C166</f>
        <v/>
      </c>
      <c r="M166" s="46">
        <f>VALUE(RAW_DATA!D166)</f>
        <v>0</v>
      </c>
      <c r="N166" s="46" t="str">
        <f>RAW_DATA!E166</f>
        <v/>
      </c>
      <c r="O166" s="46" t="str">
        <f>RAW_DATA!F166</f>
        <v/>
      </c>
      <c r="P166" s="46" t="str">
        <f>RAW_DATA!G166</f>
        <v/>
      </c>
    </row>
    <row r="167">
      <c r="E167" s="49"/>
      <c r="I167" s="50"/>
      <c r="K167" s="46" t="str">
        <f>IFERROR(__xludf.DUMMYFUNCTION("TO_DATE(DATEVALUE(RAW_DATA!B167))"),"#VALUE!")</f>
        <v>#VALUE!</v>
      </c>
      <c r="L167" s="46" t="str">
        <f>RAW_DATA!C167</f>
        <v/>
      </c>
      <c r="M167" s="46">
        <f>VALUE(RAW_DATA!D167)</f>
        <v>0</v>
      </c>
      <c r="N167" s="46" t="str">
        <f>RAW_DATA!E167</f>
        <v/>
      </c>
      <c r="O167" s="46" t="str">
        <f>RAW_DATA!F167</f>
        <v/>
      </c>
      <c r="P167" s="46" t="str">
        <f>RAW_DATA!G167</f>
        <v/>
      </c>
    </row>
    <row r="168">
      <c r="E168" s="49"/>
      <c r="I168" s="50"/>
      <c r="K168" s="46" t="str">
        <f>IFERROR(__xludf.DUMMYFUNCTION("TO_DATE(DATEVALUE(RAW_DATA!B168))"),"#VALUE!")</f>
        <v>#VALUE!</v>
      </c>
      <c r="L168" s="46" t="str">
        <f>RAW_DATA!C168</f>
        <v/>
      </c>
      <c r="M168" s="46">
        <f>VALUE(RAW_DATA!D168)</f>
        <v>0</v>
      </c>
      <c r="N168" s="46" t="str">
        <f>RAW_DATA!E168</f>
        <v/>
      </c>
      <c r="O168" s="46" t="str">
        <f>RAW_DATA!F168</f>
        <v/>
      </c>
      <c r="P168" s="46" t="str">
        <f>RAW_DATA!G168</f>
        <v/>
      </c>
    </row>
    <row r="169">
      <c r="E169" s="49"/>
      <c r="I169" s="50"/>
      <c r="K169" s="46" t="str">
        <f>IFERROR(__xludf.DUMMYFUNCTION("TO_DATE(DATEVALUE(RAW_DATA!B169))"),"#VALUE!")</f>
        <v>#VALUE!</v>
      </c>
      <c r="L169" s="46" t="str">
        <f>RAW_DATA!C169</f>
        <v/>
      </c>
      <c r="M169" s="46">
        <f>VALUE(RAW_DATA!D169)</f>
        <v>0</v>
      </c>
      <c r="N169" s="46" t="str">
        <f>RAW_DATA!E169</f>
        <v/>
      </c>
      <c r="O169" s="46" t="str">
        <f>RAW_DATA!F169</f>
        <v/>
      </c>
      <c r="P169" s="46" t="str">
        <f>RAW_DATA!G169</f>
        <v/>
      </c>
    </row>
    <row r="170">
      <c r="E170" s="49"/>
      <c r="I170" s="50"/>
      <c r="K170" s="46" t="str">
        <f>IFERROR(__xludf.DUMMYFUNCTION("TO_DATE(DATEVALUE(RAW_DATA!B170))"),"#VALUE!")</f>
        <v>#VALUE!</v>
      </c>
      <c r="L170" s="46" t="str">
        <f>RAW_DATA!C170</f>
        <v/>
      </c>
      <c r="M170" s="46">
        <f>VALUE(RAW_DATA!D170)</f>
        <v>0</v>
      </c>
      <c r="N170" s="46" t="str">
        <f>RAW_DATA!E170</f>
        <v/>
      </c>
      <c r="O170" s="46" t="str">
        <f>RAW_DATA!F170</f>
        <v/>
      </c>
      <c r="P170" s="46" t="str">
        <f>RAW_DATA!G170</f>
        <v/>
      </c>
    </row>
    <row r="171">
      <c r="E171" s="49"/>
      <c r="I171" s="50"/>
      <c r="K171" s="46" t="str">
        <f>IFERROR(__xludf.DUMMYFUNCTION("TO_DATE(DATEVALUE(RAW_DATA!B171))"),"#VALUE!")</f>
        <v>#VALUE!</v>
      </c>
      <c r="L171" s="46" t="str">
        <f>RAW_DATA!C171</f>
        <v/>
      </c>
      <c r="M171" s="46">
        <f>VALUE(RAW_DATA!D171)</f>
        <v>0</v>
      </c>
      <c r="N171" s="46" t="str">
        <f>RAW_DATA!E171</f>
        <v/>
      </c>
      <c r="O171" s="46" t="str">
        <f>RAW_DATA!F171</f>
        <v/>
      </c>
      <c r="P171" s="46" t="str">
        <f>RAW_DATA!G171</f>
        <v/>
      </c>
    </row>
    <row r="172">
      <c r="E172" s="49"/>
      <c r="I172" s="50"/>
      <c r="K172" s="46" t="str">
        <f>IFERROR(__xludf.DUMMYFUNCTION("TO_DATE(DATEVALUE(RAW_DATA!B172))"),"#VALUE!")</f>
        <v>#VALUE!</v>
      </c>
      <c r="L172" s="46" t="str">
        <f>RAW_DATA!C172</f>
        <v/>
      </c>
      <c r="M172" s="46">
        <f>VALUE(RAW_DATA!D172)</f>
        <v>0</v>
      </c>
      <c r="N172" s="46" t="str">
        <f>RAW_DATA!E172</f>
        <v/>
      </c>
      <c r="O172" s="46" t="str">
        <f>RAW_DATA!F172</f>
        <v/>
      </c>
      <c r="P172" s="46" t="str">
        <f>RAW_DATA!G172</f>
        <v/>
      </c>
    </row>
    <row r="173">
      <c r="E173" s="49"/>
      <c r="I173" s="50"/>
      <c r="K173" s="46" t="str">
        <f>IFERROR(__xludf.DUMMYFUNCTION("TO_DATE(DATEVALUE(RAW_DATA!B173))"),"#VALUE!")</f>
        <v>#VALUE!</v>
      </c>
      <c r="L173" s="46" t="str">
        <f>RAW_DATA!C173</f>
        <v/>
      </c>
      <c r="M173" s="46">
        <f>VALUE(RAW_DATA!D173)</f>
        <v>0</v>
      </c>
      <c r="N173" s="46" t="str">
        <f>RAW_DATA!E173</f>
        <v/>
      </c>
      <c r="O173" s="46" t="str">
        <f>RAW_DATA!F173</f>
        <v/>
      </c>
      <c r="P173" s="46" t="str">
        <f>RAW_DATA!G173</f>
        <v/>
      </c>
    </row>
    <row r="174">
      <c r="E174" s="49"/>
      <c r="I174" s="50"/>
      <c r="K174" s="46" t="str">
        <f>IFERROR(__xludf.DUMMYFUNCTION("TO_DATE(DATEVALUE(RAW_DATA!B174))"),"#VALUE!")</f>
        <v>#VALUE!</v>
      </c>
      <c r="L174" s="46" t="str">
        <f>RAW_DATA!C174</f>
        <v/>
      </c>
      <c r="M174" s="46">
        <f>VALUE(RAW_DATA!D174)</f>
        <v>0</v>
      </c>
      <c r="N174" s="46" t="str">
        <f>RAW_DATA!E174</f>
        <v/>
      </c>
      <c r="O174" s="46" t="str">
        <f>RAW_DATA!F174</f>
        <v/>
      </c>
      <c r="P174" s="46" t="str">
        <f>RAW_DATA!G174</f>
        <v/>
      </c>
    </row>
    <row r="175">
      <c r="E175" s="49"/>
      <c r="I175" s="50"/>
      <c r="K175" s="46" t="str">
        <f>IFERROR(__xludf.DUMMYFUNCTION("TO_DATE(DATEVALUE(RAW_DATA!B175))"),"#VALUE!")</f>
        <v>#VALUE!</v>
      </c>
      <c r="L175" s="46" t="str">
        <f>RAW_DATA!C175</f>
        <v/>
      </c>
      <c r="M175" s="46">
        <f>VALUE(RAW_DATA!D175)</f>
        <v>0</v>
      </c>
      <c r="N175" s="46" t="str">
        <f>RAW_DATA!E175</f>
        <v/>
      </c>
      <c r="O175" s="46" t="str">
        <f>RAW_DATA!F175</f>
        <v/>
      </c>
      <c r="P175" s="46" t="str">
        <f>RAW_DATA!G175</f>
        <v/>
      </c>
    </row>
    <row r="176">
      <c r="E176" s="49"/>
      <c r="I176" s="50"/>
      <c r="K176" s="46" t="str">
        <f>IFERROR(__xludf.DUMMYFUNCTION("TO_DATE(DATEVALUE(RAW_DATA!B176))"),"#VALUE!")</f>
        <v>#VALUE!</v>
      </c>
      <c r="L176" s="46" t="str">
        <f>RAW_DATA!C176</f>
        <v/>
      </c>
      <c r="M176" s="46">
        <f>VALUE(RAW_DATA!D176)</f>
        <v>0</v>
      </c>
      <c r="N176" s="46" t="str">
        <f>RAW_DATA!E176</f>
        <v/>
      </c>
      <c r="O176" s="46" t="str">
        <f>RAW_DATA!F176</f>
        <v/>
      </c>
      <c r="P176" s="46" t="str">
        <f>RAW_DATA!G176</f>
        <v/>
      </c>
    </row>
    <row r="177">
      <c r="E177" s="49"/>
      <c r="I177" s="50"/>
      <c r="K177" s="46" t="str">
        <f>IFERROR(__xludf.DUMMYFUNCTION("TO_DATE(DATEVALUE(RAW_DATA!B177))"),"#VALUE!")</f>
        <v>#VALUE!</v>
      </c>
      <c r="L177" s="46" t="str">
        <f>RAW_DATA!C177</f>
        <v/>
      </c>
      <c r="M177" s="46">
        <f>VALUE(RAW_DATA!D177)</f>
        <v>0</v>
      </c>
      <c r="N177" s="46" t="str">
        <f>RAW_DATA!E177</f>
        <v/>
      </c>
      <c r="O177" s="46" t="str">
        <f>RAW_DATA!F177</f>
        <v/>
      </c>
      <c r="P177" s="46" t="str">
        <f>RAW_DATA!G177</f>
        <v/>
      </c>
    </row>
    <row r="178">
      <c r="E178" s="49"/>
      <c r="I178" s="50"/>
      <c r="K178" s="46" t="str">
        <f>IFERROR(__xludf.DUMMYFUNCTION("TO_DATE(DATEVALUE(RAW_DATA!B178))"),"#VALUE!")</f>
        <v>#VALUE!</v>
      </c>
      <c r="L178" s="46" t="str">
        <f>RAW_DATA!C178</f>
        <v/>
      </c>
      <c r="M178" s="46">
        <f>VALUE(RAW_DATA!D178)</f>
        <v>0</v>
      </c>
      <c r="N178" s="46" t="str">
        <f>RAW_DATA!E178</f>
        <v/>
      </c>
      <c r="O178" s="46" t="str">
        <f>RAW_DATA!F178</f>
        <v/>
      </c>
      <c r="P178" s="46" t="str">
        <f>RAW_DATA!G178</f>
        <v/>
      </c>
    </row>
    <row r="179">
      <c r="E179" s="49"/>
      <c r="I179" s="50"/>
      <c r="K179" s="46" t="str">
        <f>IFERROR(__xludf.DUMMYFUNCTION("TO_DATE(DATEVALUE(RAW_DATA!B179))"),"#VALUE!")</f>
        <v>#VALUE!</v>
      </c>
      <c r="L179" s="46" t="str">
        <f>RAW_DATA!C179</f>
        <v/>
      </c>
      <c r="M179" s="46">
        <f>VALUE(RAW_DATA!D179)</f>
        <v>0</v>
      </c>
      <c r="N179" s="46" t="str">
        <f>RAW_DATA!E179</f>
        <v/>
      </c>
      <c r="O179" s="46" t="str">
        <f>RAW_DATA!F179</f>
        <v/>
      </c>
      <c r="P179" s="46" t="str">
        <f>RAW_DATA!G179</f>
        <v/>
      </c>
    </row>
    <row r="180">
      <c r="E180" s="49"/>
      <c r="I180" s="50"/>
      <c r="K180" s="46" t="str">
        <f>IFERROR(__xludf.DUMMYFUNCTION("TO_DATE(DATEVALUE(RAW_DATA!B180))"),"#VALUE!")</f>
        <v>#VALUE!</v>
      </c>
      <c r="L180" s="46" t="str">
        <f>RAW_DATA!C180</f>
        <v/>
      </c>
      <c r="M180" s="46">
        <f>VALUE(RAW_DATA!D180)</f>
        <v>0</v>
      </c>
      <c r="N180" s="46" t="str">
        <f>RAW_DATA!E180</f>
        <v/>
      </c>
      <c r="O180" s="46" t="str">
        <f>RAW_DATA!F180</f>
        <v/>
      </c>
      <c r="P180" s="46" t="str">
        <f>RAW_DATA!G180</f>
        <v/>
      </c>
    </row>
    <row r="181">
      <c r="E181" s="49"/>
      <c r="I181" s="50"/>
      <c r="K181" s="46" t="str">
        <f>IFERROR(__xludf.DUMMYFUNCTION("TO_DATE(DATEVALUE(RAW_DATA!B181))"),"#VALUE!")</f>
        <v>#VALUE!</v>
      </c>
      <c r="L181" s="46" t="str">
        <f>RAW_DATA!C181</f>
        <v/>
      </c>
      <c r="M181" s="46">
        <f>VALUE(RAW_DATA!D181)</f>
        <v>0</v>
      </c>
      <c r="N181" s="46" t="str">
        <f>RAW_DATA!E181</f>
        <v/>
      </c>
      <c r="O181" s="46" t="str">
        <f>RAW_DATA!F181</f>
        <v/>
      </c>
      <c r="P181" s="46" t="str">
        <f>RAW_DATA!G181</f>
        <v/>
      </c>
    </row>
    <row r="182">
      <c r="E182" s="49"/>
      <c r="I182" s="50"/>
      <c r="K182" s="46" t="str">
        <f>IFERROR(__xludf.DUMMYFUNCTION("TO_DATE(DATEVALUE(RAW_DATA!B182))"),"#VALUE!")</f>
        <v>#VALUE!</v>
      </c>
      <c r="L182" s="46" t="str">
        <f>RAW_DATA!C182</f>
        <v/>
      </c>
      <c r="M182" s="46">
        <f>VALUE(RAW_DATA!D182)</f>
        <v>0</v>
      </c>
      <c r="N182" s="46" t="str">
        <f>RAW_DATA!E182</f>
        <v/>
      </c>
      <c r="O182" s="46" t="str">
        <f>RAW_DATA!F182</f>
        <v/>
      </c>
      <c r="P182" s="46" t="str">
        <f>RAW_DATA!G182</f>
        <v/>
      </c>
    </row>
    <row r="183">
      <c r="E183" s="49"/>
      <c r="I183" s="50"/>
      <c r="K183" s="46" t="str">
        <f>IFERROR(__xludf.DUMMYFUNCTION("TO_DATE(DATEVALUE(RAW_DATA!B183))"),"#VALUE!")</f>
        <v>#VALUE!</v>
      </c>
      <c r="L183" s="46" t="str">
        <f>RAW_DATA!C183</f>
        <v/>
      </c>
      <c r="M183" s="46">
        <f>VALUE(RAW_DATA!D183)</f>
        <v>0</v>
      </c>
      <c r="N183" s="46" t="str">
        <f>RAW_DATA!E183</f>
        <v/>
      </c>
      <c r="O183" s="46" t="str">
        <f>RAW_DATA!F183</f>
        <v/>
      </c>
      <c r="P183" s="46" t="str">
        <f>RAW_DATA!G183</f>
        <v/>
      </c>
    </row>
    <row r="184">
      <c r="E184" s="49"/>
      <c r="I184" s="50"/>
      <c r="K184" s="46" t="str">
        <f>IFERROR(__xludf.DUMMYFUNCTION("TO_DATE(DATEVALUE(RAW_DATA!B184))"),"#VALUE!")</f>
        <v>#VALUE!</v>
      </c>
      <c r="L184" s="46" t="str">
        <f>RAW_DATA!C184</f>
        <v/>
      </c>
      <c r="M184" s="46">
        <f>VALUE(RAW_DATA!D184)</f>
        <v>0</v>
      </c>
      <c r="N184" s="46" t="str">
        <f>RAW_DATA!E184</f>
        <v/>
      </c>
      <c r="O184" s="46" t="str">
        <f>RAW_DATA!F184</f>
        <v/>
      </c>
      <c r="P184" s="46" t="str">
        <f>RAW_DATA!G184</f>
        <v/>
      </c>
    </row>
    <row r="185">
      <c r="E185" s="49"/>
      <c r="I185" s="50"/>
      <c r="K185" s="46" t="str">
        <f>IFERROR(__xludf.DUMMYFUNCTION("TO_DATE(DATEVALUE(RAW_DATA!B185))"),"#VALUE!")</f>
        <v>#VALUE!</v>
      </c>
      <c r="L185" s="46" t="str">
        <f>RAW_DATA!C185</f>
        <v/>
      </c>
      <c r="M185" s="46">
        <f>VALUE(RAW_DATA!D185)</f>
        <v>0</v>
      </c>
      <c r="N185" s="46" t="str">
        <f>RAW_DATA!E185</f>
        <v/>
      </c>
      <c r="O185" s="46" t="str">
        <f>RAW_DATA!F185</f>
        <v/>
      </c>
      <c r="P185" s="46" t="str">
        <f>RAW_DATA!G185</f>
        <v/>
      </c>
    </row>
    <row r="186">
      <c r="E186" s="49"/>
      <c r="I186" s="50"/>
      <c r="K186" s="46" t="str">
        <f>IFERROR(__xludf.DUMMYFUNCTION("TO_DATE(DATEVALUE(RAW_DATA!B186))"),"#VALUE!")</f>
        <v>#VALUE!</v>
      </c>
      <c r="L186" s="46" t="str">
        <f>RAW_DATA!C186</f>
        <v/>
      </c>
      <c r="M186" s="46">
        <f>VALUE(RAW_DATA!D186)</f>
        <v>0</v>
      </c>
      <c r="N186" s="46" t="str">
        <f>RAW_DATA!E186</f>
        <v/>
      </c>
      <c r="O186" s="46" t="str">
        <f>RAW_DATA!F186</f>
        <v/>
      </c>
      <c r="P186" s="46" t="str">
        <f>RAW_DATA!G186</f>
        <v/>
      </c>
    </row>
    <row r="187">
      <c r="E187" s="49"/>
      <c r="I187" s="50"/>
      <c r="K187" s="46" t="str">
        <f>IFERROR(__xludf.DUMMYFUNCTION("TO_DATE(DATEVALUE(RAW_DATA!B187))"),"#VALUE!")</f>
        <v>#VALUE!</v>
      </c>
      <c r="L187" s="46" t="str">
        <f>RAW_DATA!C187</f>
        <v/>
      </c>
      <c r="M187" s="46">
        <f>VALUE(RAW_DATA!D187)</f>
        <v>0</v>
      </c>
      <c r="N187" s="46" t="str">
        <f>RAW_DATA!E187</f>
        <v/>
      </c>
      <c r="O187" s="46" t="str">
        <f>RAW_DATA!F187</f>
        <v/>
      </c>
      <c r="P187" s="46" t="str">
        <f>RAW_DATA!G187</f>
        <v/>
      </c>
    </row>
    <row r="188">
      <c r="E188" s="49"/>
      <c r="I188" s="50"/>
      <c r="K188" s="46" t="str">
        <f>IFERROR(__xludf.DUMMYFUNCTION("TO_DATE(DATEVALUE(RAW_DATA!B188))"),"#VALUE!")</f>
        <v>#VALUE!</v>
      </c>
      <c r="L188" s="46" t="str">
        <f>RAW_DATA!C188</f>
        <v/>
      </c>
      <c r="M188" s="46">
        <f>VALUE(RAW_DATA!D188)</f>
        <v>0</v>
      </c>
      <c r="N188" s="46" t="str">
        <f>RAW_DATA!E188</f>
        <v/>
      </c>
      <c r="O188" s="46" t="str">
        <f>RAW_DATA!F188</f>
        <v/>
      </c>
      <c r="P188" s="46" t="str">
        <f>RAW_DATA!G188</f>
        <v/>
      </c>
    </row>
    <row r="189">
      <c r="E189" s="49"/>
      <c r="I189" s="50"/>
      <c r="K189" s="46" t="str">
        <f>IFERROR(__xludf.DUMMYFUNCTION("TO_DATE(DATEVALUE(RAW_DATA!B189))"),"#VALUE!")</f>
        <v>#VALUE!</v>
      </c>
      <c r="L189" s="46" t="str">
        <f>RAW_DATA!C189</f>
        <v/>
      </c>
      <c r="M189" s="46">
        <f>VALUE(RAW_DATA!D189)</f>
        <v>0</v>
      </c>
      <c r="N189" s="46" t="str">
        <f>RAW_DATA!E189</f>
        <v/>
      </c>
      <c r="O189" s="46" t="str">
        <f>RAW_DATA!F189</f>
        <v/>
      </c>
      <c r="P189" s="46" t="str">
        <f>RAW_DATA!G189</f>
        <v/>
      </c>
    </row>
    <row r="190">
      <c r="E190" s="49"/>
      <c r="I190" s="50"/>
      <c r="K190" s="46" t="str">
        <f>IFERROR(__xludf.DUMMYFUNCTION("TO_DATE(DATEVALUE(RAW_DATA!B190))"),"#VALUE!")</f>
        <v>#VALUE!</v>
      </c>
      <c r="L190" s="46" t="str">
        <f>RAW_DATA!C190</f>
        <v/>
      </c>
      <c r="M190" s="46">
        <f>VALUE(RAW_DATA!D190)</f>
        <v>0</v>
      </c>
      <c r="N190" s="46" t="str">
        <f>RAW_DATA!E190</f>
        <v/>
      </c>
      <c r="O190" s="46" t="str">
        <f>RAW_DATA!F190</f>
        <v/>
      </c>
      <c r="P190" s="46" t="str">
        <f>RAW_DATA!G190</f>
        <v/>
      </c>
    </row>
    <row r="191">
      <c r="E191" s="49"/>
      <c r="I191" s="50"/>
      <c r="K191" s="46" t="str">
        <f>IFERROR(__xludf.DUMMYFUNCTION("TO_DATE(DATEVALUE(RAW_DATA!B191))"),"#VALUE!")</f>
        <v>#VALUE!</v>
      </c>
      <c r="L191" s="46" t="str">
        <f>RAW_DATA!C191</f>
        <v/>
      </c>
      <c r="M191" s="46">
        <f>VALUE(RAW_DATA!D191)</f>
        <v>0</v>
      </c>
      <c r="N191" s="46" t="str">
        <f>RAW_DATA!E191</f>
        <v/>
      </c>
      <c r="O191" s="46" t="str">
        <f>RAW_DATA!F191</f>
        <v/>
      </c>
      <c r="P191" s="46" t="str">
        <f>RAW_DATA!G191</f>
        <v/>
      </c>
    </row>
    <row r="192">
      <c r="E192" s="49"/>
      <c r="I192" s="50"/>
      <c r="K192" s="46" t="str">
        <f>IFERROR(__xludf.DUMMYFUNCTION("TO_DATE(DATEVALUE(RAW_DATA!B192))"),"#VALUE!")</f>
        <v>#VALUE!</v>
      </c>
      <c r="L192" s="46" t="str">
        <f>RAW_DATA!C192</f>
        <v/>
      </c>
      <c r="M192" s="46">
        <f>VALUE(RAW_DATA!D192)</f>
        <v>0</v>
      </c>
      <c r="N192" s="46" t="str">
        <f>RAW_DATA!E192</f>
        <v/>
      </c>
      <c r="O192" s="46" t="str">
        <f>RAW_DATA!F192</f>
        <v/>
      </c>
      <c r="P192" s="46" t="str">
        <f>RAW_DATA!G192</f>
        <v/>
      </c>
    </row>
    <row r="193">
      <c r="E193" s="49"/>
      <c r="I193" s="50"/>
      <c r="K193" s="46" t="str">
        <f>IFERROR(__xludf.DUMMYFUNCTION("TO_DATE(DATEVALUE(RAW_DATA!B193))"),"#VALUE!")</f>
        <v>#VALUE!</v>
      </c>
      <c r="L193" s="46" t="str">
        <f>RAW_DATA!C193</f>
        <v/>
      </c>
      <c r="M193" s="46">
        <f>VALUE(RAW_DATA!D193)</f>
        <v>0</v>
      </c>
      <c r="N193" s="46" t="str">
        <f>RAW_DATA!E193</f>
        <v/>
      </c>
      <c r="O193" s="46" t="str">
        <f>RAW_DATA!F193</f>
        <v/>
      </c>
      <c r="P193" s="46" t="str">
        <f>RAW_DATA!G193</f>
        <v/>
      </c>
    </row>
    <row r="194">
      <c r="E194" s="49"/>
      <c r="I194" s="50"/>
      <c r="K194" s="46" t="str">
        <f>IFERROR(__xludf.DUMMYFUNCTION("TO_DATE(DATEVALUE(RAW_DATA!B194))"),"#VALUE!")</f>
        <v>#VALUE!</v>
      </c>
      <c r="L194" s="46" t="str">
        <f>RAW_DATA!C194</f>
        <v/>
      </c>
      <c r="M194" s="46">
        <f>VALUE(RAW_DATA!D194)</f>
        <v>0</v>
      </c>
      <c r="N194" s="46" t="str">
        <f>RAW_DATA!E194</f>
        <v/>
      </c>
      <c r="O194" s="46" t="str">
        <f>RAW_DATA!F194</f>
        <v/>
      </c>
      <c r="P194" s="46" t="str">
        <f>RAW_DATA!G194</f>
        <v/>
      </c>
    </row>
    <row r="195">
      <c r="E195" s="49"/>
      <c r="I195" s="50"/>
      <c r="K195" s="46" t="str">
        <f>IFERROR(__xludf.DUMMYFUNCTION("TO_DATE(DATEVALUE(RAW_DATA!B195))"),"#VALUE!")</f>
        <v>#VALUE!</v>
      </c>
      <c r="L195" s="46" t="str">
        <f>RAW_DATA!C195</f>
        <v/>
      </c>
      <c r="M195" s="46">
        <f>VALUE(RAW_DATA!D195)</f>
        <v>0</v>
      </c>
      <c r="N195" s="46" t="str">
        <f>RAW_DATA!E195</f>
        <v/>
      </c>
      <c r="O195" s="46" t="str">
        <f>RAW_DATA!F195</f>
        <v/>
      </c>
      <c r="P195" s="46" t="str">
        <f>RAW_DATA!G195</f>
        <v/>
      </c>
    </row>
    <row r="196">
      <c r="E196" s="49"/>
      <c r="I196" s="50"/>
      <c r="K196" s="46" t="str">
        <f>IFERROR(__xludf.DUMMYFUNCTION("TO_DATE(DATEVALUE(RAW_DATA!B196))"),"#VALUE!")</f>
        <v>#VALUE!</v>
      </c>
      <c r="L196" s="46" t="str">
        <f>RAW_DATA!C196</f>
        <v/>
      </c>
      <c r="M196" s="46">
        <f>VALUE(RAW_DATA!D196)</f>
        <v>0</v>
      </c>
      <c r="N196" s="46" t="str">
        <f>RAW_DATA!E196</f>
        <v/>
      </c>
      <c r="O196" s="46" t="str">
        <f>RAW_DATA!F196</f>
        <v/>
      </c>
      <c r="P196" s="46" t="str">
        <f>RAW_DATA!G196</f>
        <v/>
      </c>
    </row>
    <row r="197">
      <c r="E197" s="49"/>
      <c r="I197" s="50"/>
      <c r="K197" s="46" t="str">
        <f>IFERROR(__xludf.DUMMYFUNCTION("TO_DATE(DATEVALUE(RAW_DATA!B197))"),"#VALUE!")</f>
        <v>#VALUE!</v>
      </c>
      <c r="L197" s="46" t="str">
        <f>RAW_DATA!C197</f>
        <v/>
      </c>
      <c r="M197" s="46">
        <f>VALUE(RAW_DATA!D197)</f>
        <v>0</v>
      </c>
      <c r="N197" s="46" t="str">
        <f>RAW_DATA!E197</f>
        <v/>
      </c>
      <c r="O197" s="46" t="str">
        <f>RAW_DATA!F197</f>
        <v/>
      </c>
      <c r="P197" s="46" t="str">
        <f>RAW_DATA!G197</f>
        <v/>
      </c>
    </row>
    <row r="198">
      <c r="E198" s="49"/>
      <c r="I198" s="50"/>
      <c r="K198" s="46" t="str">
        <f>IFERROR(__xludf.DUMMYFUNCTION("TO_DATE(DATEVALUE(RAW_DATA!B198))"),"#VALUE!")</f>
        <v>#VALUE!</v>
      </c>
      <c r="L198" s="46" t="str">
        <f>RAW_DATA!C198</f>
        <v/>
      </c>
      <c r="M198" s="46">
        <f>VALUE(RAW_DATA!D198)</f>
        <v>0</v>
      </c>
      <c r="N198" s="46" t="str">
        <f>RAW_DATA!E198</f>
        <v/>
      </c>
      <c r="O198" s="46" t="str">
        <f>RAW_DATA!F198</f>
        <v/>
      </c>
      <c r="P198" s="46" t="str">
        <f>RAW_DATA!G198</f>
        <v/>
      </c>
    </row>
    <row r="199">
      <c r="E199" s="49"/>
      <c r="I199" s="50"/>
      <c r="K199" s="46" t="str">
        <f>IFERROR(__xludf.DUMMYFUNCTION("TO_DATE(DATEVALUE(RAW_DATA!B199))"),"#VALUE!")</f>
        <v>#VALUE!</v>
      </c>
      <c r="L199" s="46" t="str">
        <f>RAW_DATA!C199</f>
        <v/>
      </c>
      <c r="M199" s="46">
        <f>VALUE(RAW_DATA!D199)</f>
        <v>0</v>
      </c>
      <c r="N199" s="46" t="str">
        <f>RAW_DATA!E199</f>
        <v/>
      </c>
      <c r="O199" s="46" t="str">
        <f>RAW_DATA!F199</f>
        <v/>
      </c>
      <c r="P199" s="46" t="str">
        <f>RAW_DATA!G199</f>
        <v/>
      </c>
    </row>
    <row r="200">
      <c r="E200" s="49"/>
      <c r="I200" s="50"/>
      <c r="K200" s="46" t="str">
        <f>IFERROR(__xludf.DUMMYFUNCTION("TO_DATE(DATEVALUE(RAW_DATA!B200))"),"#VALUE!")</f>
        <v>#VALUE!</v>
      </c>
      <c r="L200" s="46" t="str">
        <f>RAW_DATA!C200</f>
        <v/>
      </c>
      <c r="M200" s="46">
        <f>VALUE(RAW_DATA!D200)</f>
        <v>0</v>
      </c>
      <c r="N200" s="46" t="str">
        <f>RAW_DATA!E200</f>
        <v/>
      </c>
      <c r="O200" s="46" t="str">
        <f>RAW_DATA!F200</f>
        <v/>
      </c>
      <c r="P200" s="46" t="str">
        <f>RAW_DATA!G200</f>
        <v/>
      </c>
    </row>
    <row r="201">
      <c r="E201" s="49"/>
      <c r="I201" s="50"/>
      <c r="K201" s="46" t="str">
        <f>IFERROR(__xludf.DUMMYFUNCTION("TO_DATE(DATEVALUE(RAW_DATA!B201))"),"#VALUE!")</f>
        <v>#VALUE!</v>
      </c>
      <c r="L201" s="46" t="str">
        <f>RAW_DATA!C201</f>
        <v/>
      </c>
      <c r="M201" s="46">
        <f>VALUE(RAW_DATA!D201)</f>
        <v>0</v>
      </c>
      <c r="N201" s="46" t="str">
        <f>RAW_DATA!E201</f>
        <v/>
      </c>
      <c r="O201" s="46" t="str">
        <f>RAW_DATA!F201</f>
        <v/>
      </c>
      <c r="P201" s="46" t="str">
        <f>RAW_DATA!G201</f>
        <v/>
      </c>
    </row>
    <row r="202">
      <c r="E202" s="49"/>
      <c r="I202" s="50"/>
      <c r="K202" s="46" t="str">
        <f>IFERROR(__xludf.DUMMYFUNCTION("TO_DATE(DATEVALUE(RAW_DATA!B202))"),"#VALUE!")</f>
        <v>#VALUE!</v>
      </c>
      <c r="L202" s="46" t="str">
        <f>RAW_DATA!C202</f>
        <v/>
      </c>
      <c r="M202" s="46">
        <f>VALUE(RAW_DATA!D202)</f>
        <v>0</v>
      </c>
      <c r="N202" s="46" t="str">
        <f>RAW_DATA!E202</f>
        <v/>
      </c>
      <c r="O202" s="46" t="str">
        <f>RAW_DATA!F202</f>
        <v/>
      </c>
      <c r="P202" s="46" t="str">
        <f>RAW_DATA!G202</f>
        <v/>
      </c>
    </row>
    <row r="203">
      <c r="E203" s="49"/>
      <c r="I203" s="50"/>
      <c r="K203" s="46" t="str">
        <f>IFERROR(__xludf.DUMMYFUNCTION("TO_DATE(DATEVALUE(RAW_DATA!B203))"),"#VALUE!")</f>
        <v>#VALUE!</v>
      </c>
      <c r="L203" s="46" t="str">
        <f>RAW_DATA!C203</f>
        <v/>
      </c>
      <c r="M203" s="46">
        <f>VALUE(RAW_DATA!D203)</f>
        <v>0</v>
      </c>
      <c r="N203" s="46" t="str">
        <f>RAW_DATA!E203</f>
        <v/>
      </c>
      <c r="O203" s="46" t="str">
        <f>RAW_DATA!F203</f>
        <v/>
      </c>
      <c r="P203" s="46" t="str">
        <f>RAW_DATA!G203</f>
        <v/>
      </c>
    </row>
    <row r="204">
      <c r="E204" s="49"/>
      <c r="I204" s="50"/>
      <c r="K204" s="46" t="str">
        <f>IFERROR(__xludf.DUMMYFUNCTION("TO_DATE(DATEVALUE(RAW_DATA!B204))"),"#VALUE!")</f>
        <v>#VALUE!</v>
      </c>
      <c r="L204" s="46" t="str">
        <f>RAW_DATA!C204</f>
        <v/>
      </c>
      <c r="M204" s="46">
        <f>VALUE(RAW_DATA!D204)</f>
        <v>0</v>
      </c>
      <c r="N204" s="46" t="str">
        <f>RAW_DATA!E204</f>
        <v/>
      </c>
      <c r="O204" s="46" t="str">
        <f>RAW_DATA!F204</f>
        <v/>
      </c>
      <c r="P204" s="46" t="str">
        <f>RAW_DATA!G204</f>
        <v/>
      </c>
    </row>
    <row r="205">
      <c r="E205" s="49"/>
      <c r="I205" s="50"/>
      <c r="K205" s="46" t="str">
        <f>IFERROR(__xludf.DUMMYFUNCTION("TO_DATE(DATEVALUE(RAW_DATA!B205))"),"#VALUE!")</f>
        <v>#VALUE!</v>
      </c>
      <c r="L205" s="46" t="str">
        <f>RAW_DATA!C205</f>
        <v/>
      </c>
      <c r="M205" s="46">
        <f>VALUE(RAW_DATA!D205)</f>
        <v>0</v>
      </c>
      <c r="N205" s="46" t="str">
        <f>RAW_DATA!E205</f>
        <v/>
      </c>
      <c r="O205" s="46" t="str">
        <f>RAW_DATA!F205</f>
        <v/>
      </c>
      <c r="P205" s="46" t="str">
        <f>RAW_DATA!G205</f>
        <v/>
      </c>
    </row>
    <row r="206">
      <c r="E206" s="49"/>
      <c r="I206" s="50"/>
      <c r="K206" s="46" t="str">
        <f>IFERROR(__xludf.DUMMYFUNCTION("TO_DATE(DATEVALUE(RAW_DATA!B206))"),"#VALUE!")</f>
        <v>#VALUE!</v>
      </c>
      <c r="L206" s="46" t="str">
        <f>RAW_DATA!C206</f>
        <v/>
      </c>
      <c r="M206" s="46">
        <f>VALUE(RAW_DATA!D206)</f>
        <v>0</v>
      </c>
      <c r="N206" s="46" t="str">
        <f>RAW_DATA!E206</f>
        <v/>
      </c>
      <c r="O206" s="46" t="str">
        <f>RAW_DATA!F206</f>
        <v/>
      </c>
      <c r="P206" s="46" t="str">
        <f>RAW_DATA!G206</f>
        <v/>
      </c>
    </row>
    <row r="207">
      <c r="E207" s="49"/>
      <c r="I207" s="50"/>
      <c r="K207" s="46" t="str">
        <f>IFERROR(__xludf.DUMMYFUNCTION("TO_DATE(DATEVALUE(RAW_DATA!B207))"),"#VALUE!")</f>
        <v>#VALUE!</v>
      </c>
      <c r="L207" s="46" t="str">
        <f>RAW_DATA!C207</f>
        <v/>
      </c>
      <c r="M207" s="46">
        <f>VALUE(RAW_DATA!D207)</f>
        <v>0</v>
      </c>
      <c r="N207" s="46" t="str">
        <f>RAW_DATA!E207</f>
        <v/>
      </c>
      <c r="O207" s="46" t="str">
        <f>RAW_DATA!F207</f>
        <v/>
      </c>
      <c r="P207" s="46" t="str">
        <f>RAW_DATA!G207</f>
        <v/>
      </c>
    </row>
    <row r="208">
      <c r="E208" s="49"/>
      <c r="I208" s="50"/>
      <c r="K208" s="46" t="str">
        <f>IFERROR(__xludf.DUMMYFUNCTION("TO_DATE(DATEVALUE(RAW_DATA!B208))"),"#VALUE!")</f>
        <v>#VALUE!</v>
      </c>
      <c r="L208" s="46" t="str">
        <f>RAW_DATA!C208</f>
        <v/>
      </c>
      <c r="M208" s="46">
        <f>VALUE(RAW_DATA!D208)</f>
        <v>0</v>
      </c>
      <c r="N208" s="46" t="str">
        <f>RAW_DATA!E208</f>
        <v/>
      </c>
      <c r="O208" s="46" t="str">
        <f>RAW_DATA!F208</f>
        <v/>
      </c>
      <c r="P208" s="46" t="str">
        <f>RAW_DATA!G208</f>
        <v/>
      </c>
    </row>
    <row r="209">
      <c r="E209" s="49"/>
      <c r="I209" s="50"/>
      <c r="K209" s="46" t="str">
        <f>IFERROR(__xludf.DUMMYFUNCTION("TO_DATE(DATEVALUE(RAW_DATA!B209))"),"#VALUE!")</f>
        <v>#VALUE!</v>
      </c>
      <c r="L209" s="46" t="str">
        <f>RAW_DATA!C209</f>
        <v/>
      </c>
      <c r="M209" s="46">
        <f>VALUE(RAW_DATA!D209)</f>
        <v>0</v>
      </c>
      <c r="N209" s="46" t="str">
        <f>RAW_DATA!E209</f>
        <v/>
      </c>
      <c r="O209" s="46" t="str">
        <f>RAW_DATA!F209</f>
        <v/>
      </c>
      <c r="P209" s="46" t="str">
        <f>RAW_DATA!G209</f>
        <v/>
      </c>
    </row>
    <row r="210">
      <c r="E210" s="49"/>
      <c r="I210" s="50"/>
      <c r="K210" s="46" t="str">
        <f>IFERROR(__xludf.DUMMYFUNCTION("TO_DATE(DATEVALUE(RAW_DATA!B210))"),"#VALUE!")</f>
        <v>#VALUE!</v>
      </c>
      <c r="L210" s="46" t="str">
        <f>RAW_DATA!C210</f>
        <v/>
      </c>
      <c r="M210" s="46">
        <f>VALUE(RAW_DATA!D210)</f>
        <v>0</v>
      </c>
      <c r="N210" s="46" t="str">
        <f>RAW_DATA!E210</f>
        <v/>
      </c>
      <c r="O210" s="46" t="str">
        <f>RAW_DATA!F210</f>
        <v/>
      </c>
      <c r="P210" s="46" t="str">
        <f>RAW_DATA!G210</f>
        <v/>
      </c>
    </row>
    <row r="211">
      <c r="E211" s="49"/>
      <c r="I211" s="50"/>
      <c r="K211" s="46" t="str">
        <f>IFERROR(__xludf.DUMMYFUNCTION("TO_DATE(DATEVALUE(RAW_DATA!B211))"),"#VALUE!")</f>
        <v>#VALUE!</v>
      </c>
      <c r="L211" s="46" t="str">
        <f>RAW_DATA!C211</f>
        <v/>
      </c>
      <c r="M211" s="46">
        <f>VALUE(RAW_DATA!D211)</f>
        <v>0</v>
      </c>
      <c r="N211" s="46" t="str">
        <f>RAW_DATA!E211</f>
        <v/>
      </c>
      <c r="O211" s="46" t="str">
        <f>RAW_DATA!F211</f>
        <v/>
      </c>
      <c r="P211" s="46" t="str">
        <f>RAW_DATA!G211</f>
        <v/>
      </c>
    </row>
    <row r="212">
      <c r="E212" s="49"/>
      <c r="I212" s="50"/>
      <c r="K212" s="46" t="str">
        <f>IFERROR(__xludf.DUMMYFUNCTION("TO_DATE(DATEVALUE(RAW_DATA!B212))"),"#VALUE!")</f>
        <v>#VALUE!</v>
      </c>
      <c r="L212" s="46" t="str">
        <f>RAW_DATA!C212</f>
        <v/>
      </c>
      <c r="M212" s="46">
        <f>VALUE(RAW_DATA!D212)</f>
        <v>0</v>
      </c>
      <c r="N212" s="46" t="str">
        <f>RAW_DATA!E212</f>
        <v/>
      </c>
      <c r="O212" s="46" t="str">
        <f>RAW_DATA!F212</f>
        <v/>
      </c>
      <c r="P212" s="46" t="str">
        <f>RAW_DATA!G212</f>
        <v/>
      </c>
    </row>
    <row r="213">
      <c r="E213" s="49"/>
      <c r="I213" s="50"/>
      <c r="K213" s="46" t="str">
        <f>IFERROR(__xludf.DUMMYFUNCTION("TO_DATE(DATEVALUE(RAW_DATA!B213))"),"#VALUE!")</f>
        <v>#VALUE!</v>
      </c>
      <c r="L213" s="46" t="str">
        <f>RAW_DATA!C213</f>
        <v/>
      </c>
      <c r="M213" s="46">
        <f>VALUE(RAW_DATA!D213)</f>
        <v>0</v>
      </c>
      <c r="N213" s="46" t="str">
        <f>RAW_DATA!E213</f>
        <v/>
      </c>
      <c r="O213" s="46" t="str">
        <f>RAW_DATA!F213</f>
        <v/>
      </c>
      <c r="P213" s="46" t="str">
        <f>RAW_DATA!G213</f>
        <v/>
      </c>
    </row>
    <row r="214">
      <c r="E214" s="49"/>
      <c r="I214" s="50"/>
      <c r="K214" s="46" t="str">
        <f>IFERROR(__xludf.DUMMYFUNCTION("TO_DATE(DATEVALUE(RAW_DATA!B214))"),"#VALUE!")</f>
        <v>#VALUE!</v>
      </c>
      <c r="L214" s="46" t="str">
        <f>RAW_DATA!C214</f>
        <v/>
      </c>
      <c r="M214" s="46">
        <f>VALUE(RAW_DATA!D214)</f>
        <v>0</v>
      </c>
      <c r="N214" s="46" t="str">
        <f>RAW_DATA!E214</f>
        <v/>
      </c>
      <c r="O214" s="46" t="str">
        <f>RAW_DATA!F214</f>
        <v/>
      </c>
      <c r="P214" s="46" t="str">
        <f>RAW_DATA!G214</f>
        <v/>
      </c>
    </row>
    <row r="215">
      <c r="E215" s="49"/>
      <c r="I215" s="50"/>
      <c r="K215" s="46" t="str">
        <f>IFERROR(__xludf.DUMMYFUNCTION("TO_DATE(DATEVALUE(RAW_DATA!B215))"),"#VALUE!")</f>
        <v>#VALUE!</v>
      </c>
      <c r="L215" s="46" t="str">
        <f>RAW_DATA!C215</f>
        <v/>
      </c>
      <c r="M215" s="46">
        <f>VALUE(RAW_DATA!D215)</f>
        <v>0</v>
      </c>
      <c r="N215" s="46" t="str">
        <f>RAW_DATA!E215</f>
        <v/>
      </c>
      <c r="O215" s="46" t="str">
        <f>RAW_DATA!F215</f>
        <v/>
      </c>
      <c r="P215" s="46" t="str">
        <f>RAW_DATA!G215</f>
        <v/>
      </c>
    </row>
    <row r="216">
      <c r="E216" s="49"/>
      <c r="I216" s="50"/>
      <c r="K216" s="46" t="str">
        <f>IFERROR(__xludf.DUMMYFUNCTION("TO_DATE(DATEVALUE(RAW_DATA!B216))"),"#VALUE!")</f>
        <v>#VALUE!</v>
      </c>
      <c r="L216" s="46" t="str">
        <f>RAW_DATA!C216</f>
        <v/>
      </c>
      <c r="M216" s="46">
        <f>VALUE(RAW_DATA!D216)</f>
        <v>0</v>
      </c>
      <c r="N216" s="46" t="str">
        <f>RAW_DATA!E216</f>
        <v/>
      </c>
      <c r="O216" s="46" t="str">
        <f>RAW_DATA!F216</f>
        <v/>
      </c>
      <c r="P216" s="46" t="str">
        <f>RAW_DATA!G216</f>
        <v/>
      </c>
    </row>
    <row r="217">
      <c r="E217" s="49"/>
      <c r="I217" s="50"/>
      <c r="K217" s="46" t="str">
        <f>IFERROR(__xludf.DUMMYFUNCTION("TO_DATE(DATEVALUE(RAW_DATA!B217))"),"#VALUE!")</f>
        <v>#VALUE!</v>
      </c>
      <c r="L217" s="46" t="str">
        <f>RAW_DATA!C217</f>
        <v/>
      </c>
      <c r="M217" s="46">
        <f>VALUE(RAW_DATA!D217)</f>
        <v>0</v>
      </c>
      <c r="N217" s="46" t="str">
        <f>RAW_DATA!E217</f>
        <v/>
      </c>
      <c r="O217" s="46" t="str">
        <f>RAW_DATA!F217</f>
        <v/>
      </c>
      <c r="P217" s="46" t="str">
        <f>RAW_DATA!G217</f>
        <v/>
      </c>
    </row>
    <row r="218">
      <c r="E218" s="49"/>
      <c r="I218" s="50"/>
      <c r="K218" s="46" t="str">
        <f>IFERROR(__xludf.DUMMYFUNCTION("TO_DATE(DATEVALUE(RAW_DATA!B218))"),"#VALUE!")</f>
        <v>#VALUE!</v>
      </c>
      <c r="L218" s="46" t="str">
        <f>RAW_DATA!C218</f>
        <v/>
      </c>
      <c r="M218" s="46">
        <f>VALUE(RAW_DATA!D218)</f>
        <v>0</v>
      </c>
      <c r="N218" s="46" t="str">
        <f>RAW_DATA!E218</f>
        <v/>
      </c>
      <c r="O218" s="46" t="str">
        <f>RAW_DATA!F218</f>
        <v/>
      </c>
      <c r="P218" s="46" t="str">
        <f>RAW_DATA!G218</f>
        <v/>
      </c>
    </row>
    <row r="219">
      <c r="E219" s="49"/>
      <c r="I219" s="50"/>
      <c r="K219" s="46" t="str">
        <f>IFERROR(__xludf.DUMMYFUNCTION("TO_DATE(DATEVALUE(RAW_DATA!B219))"),"#VALUE!")</f>
        <v>#VALUE!</v>
      </c>
      <c r="L219" s="46" t="str">
        <f>RAW_DATA!C219</f>
        <v/>
      </c>
      <c r="M219" s="46">
        <f>VALUE(RAW_DATA!D219)</f>
        <v>0</v>
      </c>
      <c r="N219" s="46" t="str">
        <f>RAW_DATA!E219</f>
        <v/>
      </c>
      <c r="O219" s="46" t="str">
        <f>RAW_DATA!F219</f>
        <v/>
      </c>
      <c r="P219" s="46" t="str">
        <f>RAW_DATA!G219</f>
        <v/>
      </c>
    </row>
    <row r="220">
      <c r="E220" s="49"/>
      <c r="I220" s="50"/>
      <c r="K220" s="46" t="str">
        <f>IFERROR(__xludf.DUMMYFUNCTION("TO_DATE(DATEVALUE(RAW_DATA!B220))"),"#VALUE!")</f>
        <v>#VALUE!</v>
      </c>
      <c r="L220" s="46" t="str">
        <f>RAW_DATA!C220</f>
        <v/>
      </c>
      <c r="M220" s="46">
        <f>VALUE(RAW_DATA!D220)</f>
        <v>0</v>
      </c>
      <c r="N220" s="46" t="str">
        <f>RAW_DATA!E220</f>
        <v/>
      </c>
      <c r="O220" s="46" t="str">
        <f>RAW_DATA!F220</f>
        <v/>
      </c>
      <c r="P220" s="46" t="str">
        <f>RAW_DATA!G220</f>
        <v/>
      </c>
    </row>
    <row r="221">
      <c r="E221" s="49"/>
      <c r="I221" s="50"/>
      <c r="K221" s="46" t="str">
        <f>IFERROR(__xludf.DUMMYFUNCTION("TO_DATE(DATEVALUE(RAW_DATA!B221))"),"#VALUE!")</f>
        <v>#VALUE!</v>
      </c>
      <c r="L221" s="46" t="str">
        <f>RAW_DATA!C221</f>
        <v/>
      </c>
      <c r="M221" s="46">
        <f>VALUE(RAW_DATA!D221)</f>
        <v>0</v>
      </c>
      <c r="N221" s="46" t="str">
        <f>RAW_DATA!E221</f>
        <v/>
      </c>
      <c r="O221" s="46" t="str">
        <f>RAW_DATA!F221</f>
        <v/>
      </c>
      <c r="P221" s="46" t="str">
        <f>RAW_DATA!G221</f>
        <v/>
      </c>
    </row>
    <row r="222">
      <c r="E222" s="49"/>
      <c r="I222" s="50"/>
      <c r="K222" s="46" t="str">
        <f>IFERROR(__xludf.DUMMYFUNCTION("TO_DATE(DATEVALUE(RAW_DATA!B222))"),"#VALUE!")</f>
        <v>#VALUE!</v>
      </c>
      <c r="L222" s="46" t="str">
        <f>RAW_DATA!C222</f>
        <v/>
      </c>
      <c r="M222" s="46">
        <f>VALUE(RAW_DATA!D222)</f>
        <v>0</v>
      </c>
      <c r="N222" s="46" t="str">
        <f>RAW_DATA!E222</f>
        <v/>
      </c>
      <c r="O222" s="46" t="str">
        <f>RAW_DATA!F222</f>
        <v/>
      </c>
      <c r="P222" s="46" t="str">
        <f>RAW_DATA!G222</f>
        <v/>
      </c>
    </row>
    <row r="223">
      <c r="E223" s="49"/>
      <c r="I223" s="50"/>
      <c r="K223" s="46" t="str">
        <f>IFERROR(__xludf.DUMMYFUNCTION("TO_DATE(DATEVALUE(RAW_DATA!B223))"),"#VALUE!")</f>
        <v>#VALUE!</v>
      </c>
      <c r="L223" s="46" t="str">
        <f>RAW_DATA!C223</f>
        <v/>
      </c>
      <c r="M223" s="46">
        <f>VALUE(RAW_DATA!D223)</f>
        <v>0</v>
      </c>
      <c r="N223" s="46" t="str">
        <f>RAW_DATA!E223</f>
        <v/>
      </c>
      <c r="O223" s="46" t="str">
        <f>RAW_DATA!F223</f>
        <v/>
      </c>
      <c r="P223" s="46" t="str">
        <f>RAW_DATA!G223</f>
        <v/>
      </c>
    </row>
    <row r="224">
      <c r="E224" s="49"/>
      <c r="I224" s="50"/>
      <c r="K224" s="46" t="str">
        <f>IFERROR(__xludf.DUMMYFUNCTION("TO_DATE(DATEVALUE(RAW_DATA!B224))"),"#VALUE!")</f>
        <v>#VALUE!</v>
      </c>
      <c r="L224" s="46" t="str">
        <f>RAW_DATA!C224</f>
        <v/>
      </c>
      <c r="M224" s="46">
        <f>VALUE(RAW_DATA!D224)</f>
        <v>0</v>
      </c>
      <c r="N224" s="46" t="str">
        <f>RAW_DATA!E224</f>
        <v/>
      </c>
      <c r="O224" s="46" t="str">
        <f>RAW_DATA!F224</f>
        <v/>
      </c>
      <c r="P224" s="46" t="str">
        <f>RAW_DATA!G224</f>
        <v/>
      </c>
    </row>
    <row r="225">
      <c r="E225" s="49"/>
      <c r="I225" s="50"/>
      <c r="K225" s="46" t="str">
        <f>IFERROR(__xludf.DUMMYFUNCTION("TO_DATE(DATEVALUE(RAW_DATA!B225))"),"#VALUE!")</f>
        <v>#VALUE!</v>
      </c>
      <c r="L225" s="46" t="str">
        <f>RAW_DATA!C225</f>
        <v/>
      </c>
      <c r="M225" s="46">
        <f>VALUE(RAW_DATA!D225)</f>
        <v>0</v>
      </c>
      <c r="N225" s="46" t="str">
        <f>RAW_DATA!E225</f>
        <v/>
      </c>
      <c r="O225" s="46" t="str">
        <f>RAW_DATA!F225</f>
        <v/>
      </c>
      <c r="P225" s="46" t="str">
        <f>RAW_DATA!G225</f>
        <v/>
      </c>
    </row>
    <row r="226">
      <c r="E226" s="49"/>
      <c r="I226" s="50"/>
      <c r="K226" s="46" t="str">
        <f>IFERROR(__xludf.DUMMYFUNCTION("TO_DATE(DATEVALUE(RAW_DATA!B226))"),"#VALUE!")</f>
        <v>#VALUE!</v>
      </c>
      <c r="L226" s="46" t="str">
        <f>RAW_DATA!C226</f>
        <v/>
      </c>
      <c r="M226" s="46">
        <f>VALUE(RAW_DATA!D226)</f>
        <v>0</v>
      </c>
      <c r="N226" s="46" t="str">
        <f>RAW_DATA!E226</f>
        <v/>
      </c>
      <c r="O226" s="46" t="str">
        <f>RAW_DATA!F226</f>
        <v/>
      </c>
      <c r="P226" s="46" t="str">
        <f>RAW_DATA!G226</f>
        <v/>
      </c>
    </row>
    <row r="227">
      <c r="E227" s="49"/>
      <c r="I227" s="50"/>
      <c r="K227" s="46" t="str">
        <f>IFERROR(__xludf.DUMMYFUNCTION("TO_DATE(DATEVALUE(RAW_DATA!B227))"),"#VALUE!")</f>
        <v>#VALUE!</v>
      </c>
      <c r="L227" s="46" t="str">
        <f>RAW_DATA!C227</f>
        <v/>
      </c>
      <c r="M227" s="46">
        <f>VALUE(RAW_DATA!D227)</f>
        <v>0</v>
      </c>
      <c r="N227" s="46" t="str">
        <f>RAW_DATA!E227</f>
        <v/>
      </c>
      <c r="O227" s="46" t="str">
        <f>RAW_DATA!F227</f>
        <v/>
      </c>
      <c r="P227" s="46" t="str">
        <f>RAW_DATA!G227</f>
        <v/>
      </c>
    </row>
    <row r="228">
      <c r="E228" s="49"/>
      <c r="I228" s="50"/>
      <c r="K228" s="46" t="str">
        <f>IFERROR(__xludf.DUMMYFUNCTION("TO_DATE(DATEVALUE(RAW_DATA!B228))"),"#VALUE!")</f>
        <v>#VALUE!</v>
      </c>
      <c r="L228" s="46" t="str">
        <f>RAW_DATA!C228</f>
        <v/>
      </c>
      <c r="M228" s="46">
        <f>VALUE(RAW_DATA!D228)</f>
        <v>0</v>
      </c>
      <c r="N228" s="46" t="str">
        <f>RAW_DATA!E228</f>
        <v/>
      </c>
      <c r="O228" s="46" t="str">
        <f>RAW_DATA!F228</f>
        <v/>
      </c>
      <c r="P228" s="46" t="str">
        <f>RAW_DATA!G228</f>
        <v/>
      </c>
    </row>
    <row r="229">
      <c r="E229" s="49"/>
      <c r="I229" s="50"/>
      <c r="K229" s="46" t="str">
        <f>IFERROR(__xludf.DUMMYFUNCTION("TO_DATE(DATEVALUE(RAW_DATA!B229))"),"#VALUE!")</f>
        <v>#VALUE!</v>
      </c>
      <c r="L229" s="46" t="str">
        <f>RAW_DATA!C229</f>
        <v/>
      </c>
      <c r="M229" s="46">
        <f>VALUE(RAW_DATA!D229)</f>
        <v>0</v>
      </c>
      <c r="N229" s="46" t="str">
        <f>RAW_DATA!E229</f>
        <v/>
      </c>
      <c r="O229" s="46" t="str">
        <f>RAW_DATA!F229</f>
        <v/>
      </c>
      <c r="P229" s="46" t="str">
        <f>RAW_DATA!G229</f>
        <v/>
      </c>
    </row>
    <row r="230">
      <c r="E230" s="49"/>
      <c r="I230" s="50"/>
      <c r="K230" s="46" t="str">
        <f>IFERROR(__xludf.DUMMYFUNCTION("TO_DATE(DATEVALUE(RAW_DATA!B230))"),"#VALUE!")</f>
        <v>#VALUE!</v>
      </c>
      <c r="L230" s="46" t="str">
        <f>RAW_DATA!C230</f>
        <v/>
      </c>
      <c r="M230" s="46">
        <f>VALUE(RAW_DATA!D230)</f>
        <v>0</v>
      </c>
      <c r="N230" s="46" t="str">
        <f>RAW_DATA!E230</f>
        <v/>
      </c>
      <c r="O230" s="46" t="str">
        <f>RAW_DATA!F230</f>
        <v/>
      </c>
      <c r="P230" s="46" t="str">
        <f>RAW_DATA!G230</f>
        <v/>
      </c>
    </row>
    <row r="231">
      <c r="E231" s="49"/>
      <c r="I231" s="50"/>
      <c r="K231" s="46" t="str">
        <f>IFERROR(__xludf.DUMMYFUNCTION("TO_DATE(DATEVALUE(RAW_DATA!B231))"),"#VALUE!")</f>
        <v>#VALUE!</v>
      </c>
      <c r="L231" s="46" t="str">
        <f>RAW_DATA!C231</f>
        <v/>
      </c>
      <c r="M231" s="46">
        <f>VALUE(RAW_DATA!D231)</f>
        <v>0</v>
      </c>
      <c r="N231" s="46" t="str">
        <f>RAW_DATA!E231</f>
        <v/>
      </c>
      <c r="O231" s="46" t="str">
        <f>RAW_DATA!F231</f>
        <v/>
      </c>
      <c r="P231" s="46" t="str">
        <f>RAW_DATA!G231</f>
        <v/>
      </c>
    </row>
    <row r="232">
      <c r="E232" s="49"/>
      <c r="I232" s="50"/>
      <c r="K232" s="46" t="str">
        <f>IFERROR(__xludf.DUMMYFUNCTION("TO_DATE(DATEVALUE(RAW_DATA!B232))"),"#VALUE!")</f>
        <v>#VALUE!</v>
      </c>
      <c r="L232" s="46" t="str">
        <f>RAW_DATA!C232</f>
        <v/>
      </c>
      <c r="M232" s="46">
        <f>VALUE(RAW_DATA!D232)</f>
        <v>0</v>
      </c>
      <c r="N232" s="46" t="str">
        <f>RAW_DATA!E232</f>
        <v/>
      </c>
      <c r="O232" s="46" t="str">
        <f>RAW_DATA!F232</f>
        <v/>
      </c>
      <c r="P232" s="46" t="str">
        <f>RAW_DATA!G232</f>
        <v/>
      </c>
    </row>
    <row r="233">
      <c r="E233" s="49"/>
      <c r="I233" s="50"/>
      <c r="K233" s="46" t="str">
        <f>IFERROR(__xludf.DUMMYFUNCTION("TO_DATE(DATEVALUE(RAW_DATA!B233))"),"#VALUE!")</f>
        <v>#VALUE!</v>
      </c>
      <c r="L233" s="46" t="str">
        <f>RAW_DATA!C233</f>
        <v/>
      </c>
      <c r="M233" s="46">
        <f>VALUE(RAW_DATA!D233)</f>
        <v>0</v>
      </c>
      <c r="N233" s="46" t="str">
        <f>RAW_DATA!E233</f>
        <v/>
      </c>
      <c r="O233" s="46" t="str">
        <f>RAW_DATA!F233</f>
        <v/>
      </c>
      <c r="P233" s="46" t="str">
        <f>RAW_DATA!G233</f>
        <v/>
      </c>
    </row>
    <row r="234">
      <c r="E234" s="49"/>
      <c r="I234" s="50"/>
      <c r="K234" s="46" t="str">
        <f>IFERROR(__xludf.DUMMYFUNCTION("TO_DATE(DATEVALUE(RAW_DATA!B234))"),"#VALUE!")</f>
        <v>#VALUE!</v>
      </c>
      <c r="L234" s="46" t="str">
        <f>RAW_DATA!C234</f>
        <v/>
      </c>
      <c r="M234" s="46">
        <f>VALUE(RAW_DATA!D234)</f>
        <v>0</v>
      </c>
      <c r="N234" s="46" t="str">
        <f>RAW_DATA!E234</f>
        <v/>
      </c>
      <c r="O234" s="46" t="str">
        <f>RAW_DATA!F234</f>
        <v/>
      </c>
      <c r="P234" s="46" t="str">
        <f>RAW_DATA!G234</f>
        <v/>
      </c>
    </row>
    <row r="235">
      <c r="E235" s="49"/>
      <c r="I235" s="50"/>
      <c r="K235" s="46" t="str">
        <f>IFERROR(__xludf.DUMMYFUNCTION("TO_DATE(DATEVALUE(RAW_DATA!B235))"),"#VALUE!")</f>
        <v>#VALUE!</v>
      </c>
      <c r="L235" s="46" t="str">
        <f>RAW_DATA!C235</f>
        <v/>
      </c>
      <c r="M235" s="46">
        <f>VALUE(RAW_DATA!D235)</f>
        <v>0</v>
      </c>
      <c r="N235" s="46" t="str">
        <f>RAW_DATA!E235</f>
        <v/>
      </c>
      <c r="O235" s="46" t="str">
        <f>RAW_DATA!F235</f>
        <v/>
      </c>
      <c r="P235" s="46" t="str">
        <f>RAW_DATA!G235</f>
        <v/>
      </c>
    </row>
    <row r="236">
      <c r="E236" s="49"/>
      <c r="I236" s="50"/>
      <c r="K236" s="46" t="str">
        <f>IFERROR(__xludf.DUMMYFUNCTION("TO_DATE(DATEVALUE(RAW_DATA!B236))"),"#VALUE!")</f>
        <v>#VALUE!</v>
      </c>
      <c r="L236" s="46" t="str">
        <f>RAW_DATA!C236</f>
        <v/>
      </c>
      <c r="M236" s="46">
        <f>VALUE(RAW_DATA!D236)</f>
        <v>0</v>
      </c>
      <c r="N236" s="46" t="str">
        <f>RAW_DATA!E236</f>
        <v/>
      </c>
      <c r="O236" s="46" t="str">
        <f>RAW_DATA!F236</f>
        <v/>
      </c>
      <c r="P236" s="46" t="str">
        <f>RAW_DATA!G236</f>
        <v/>
      </c>
    </row>
    <row r="237">
      <c r="E237" s="49"/>
      <c r="I237" s="50"/>
      <c r="K237" s="46" t="str">
        <f>IFERROR(__xludf.DUMMYFUNCTION("TO_DATE(DATEVALUE(RAW_DATA!B237))"),"#VALUE!")</f>
        <v>#VALUE!</v>
      </c>
      <c r="L237" s="46" t="str">
        <f>RAW_DATA!C237</f>
        <v/>
      </c>
      <c r="M237" s="46">
        <f>VALUE(RAW_DATA!D237)</f>
        <v>0</v>
      </c>
      <c r="N237" s="46" t="str">
        <f>RAW_DATA!E237</f>
        <v/>
      </c>
      <c r="O237" s="46" t="str">
        <f>RAW_DATA!F237</f>
        <v/>
      </c>
      <c r="P237" s="46" t="str">
        <f>RAW_DATA!G237</f>
        <v/>
      </c>
    </row>
    <row r="238">
      <c r="E238" s="49"/>
      <c r="I238" s="50"/>
      <c r="K238" s="46" t="str">
        <f>IFERROR(__xludf.DUMMYFUNCTION("TO_DATE(DATEVALUE(RAW_DATA!B238))"),"#VALUE!")</f>
        <v>#VALUE!</v>
      </c>
      <c r="L238" s="46" t="str">
        <f>RAW_DATA!C238</f>
        <v/>
      </c>
      <c r="M238" s="46">
        <f>VALUE(RAW_DATA!D238)</f>
        <v>0</v>
      </c>
      <c r="N238" s="46" t="str">
        <f>RAW_DATA!E238</f>
        <v/>
      </c>
      <c r="O238" s="46" t="str">
        <f>RAW_DATA!F238</f>
        <v/>
      </c>
      <c r="P238" s="46" t="str">
        <f>RAW_DATA!G238</f>
        <v/>
      </c>
    </row>
    <row r="239">
      <c r="E239" s="49"/>
      <c r="I239" s="50"/>
      <c r="K239" s="46" t="str">
        <f>IFERROR(__xludf.DUMMYFUNCTION("TO_DATE(DATEVALUE(RAW_DATA!B239))"),"#VALUE!")</f>
        <v>#VALUE!</v>
      </c>
      <c r="L239" s="46" t="str">
        <f>RAW_DATA!C239</f>
        <v/>
      </c>
      <c r="M239" s="46">
        <f>VALUE(RAW_DATA!D239)</f>
        <v>0</v>
      </c>
      <c r="N239" s="46" t="str">
        <f>RAW_DATA!E239</f>
        <v/>
      </c>
      <c r="O239" s="46" t="str">
        <f>RAW_DATA!F239</f>
        <v/>
      </c>
      <c r="P239" s="46" t="str">
        <f>RAW_DATA!G239</f>
        <v/>
      </c>
    </row>
    <row r="240">
      <c r="E240" s="49"/>
      <c r="I240" s="50"/>
      <c r="K240" s="46" t="str">
        <f>IFERROR(__xludf.DUMMYFUNCTION("TO_DATE(DATEVALUE(RAW_DATA!B240))"),"#VALUE!")</f>
        <v>#VALUE!</v>
      </c>
      <c r="L240" s="46" t="str">
        <f>RAW_DATA!C240</f>
        <v/>
      </c>
      <c r="M240" s="46">
        <f>VALUE(RAW_DATA!D240)</f>
        <v>0</v>
      </c>
      <c r="N240" s="46" t="str">
        <f>RAW_DATA!E240</f>
        <v/>
      </c>
      <c r="O240" s="46" t="str">
        <f>RAW_DATA!F240</f>
        <v/>
      </c>
      <c r="P240" s="46" t="str">
        <f>RAW_DATA!G240</f>
        <v/>
      </c>
    </row>
    <row r="241">
      <c r="E241" s="49"/>
      <c r="I241" s="50"/>
      <c r="K241" s="46" t="str">
        <f>IFERROR(__xludf.DUMMYFUNCTION("TO_DATE(DATEVALUE(RAW_DATA!B241))"),"#VALUE!")</f>
        <v>#VALUE!</v>
      </c>
      <c r="L241" s="46" t="str">
        <f>RAW_DATA!C241</f>
        <v/>
      </c>
      <c r="M241" s="46">
        <f>VALUE(RAW_DATA!D241)</f>
        <v>0</v>
      </c>
      <c r="N241" s="46" t="str">
        <f>RAW_DATA!E241</f>
        <v/>
      </c>
      <c r="O241" s="46" t="str">
        <f>RAW_DATA!F241</f>
        <v/>
      </c>
      <c r="P241" s="46" t="str">
        <f>RAW_DATA!G241</f>
        <v/>
      </c>
    </row>
    <row r="242">
      <c r="E242" s="49"/>
      <c r="I242" s="50"/>
      <c r="K242" s="46" t="str">
        <f>IFERROR(__xludf.DUMMYFUNCTION("TO_DATE(DATEVALUE(RAW_DATA!B242))"),"#VALUE!")</f>
        <v>#VALUE!</v>
      </c>
      <c r="L242" s="46" t="str">
        <f>RAW_DATA!C242</f>
        <v/>
      </c>
      <c r="M242" s="46">
        <f>VALUE(RAW_DATA!D242)</f>
        <v>0</v>
      </c>
      <c r="N242" s="46" t="str">
        <f>RAW_DATA!E242</f>
        <v/>
      </c>
      <c r="O242" s="46" t="str">
        <f>RAW_DATA!F242</f>
        <v/>
      </c>
      <c r="P242" s="46" t="str">
        <f>RAW_DATA!G242</f>
        <v/>
      </c>
    </row>
    <row r="243">
      <c r="E243" s="49"/>
      <c r="I243" s="50"/>
      <c r="K243" s="46" t="str">
        <f>IFERROR(__xludf.DUMMYFUNCTION("TO_DATE(DATEVALUE(RAW_DATA!B243))"),"#VALUE!")</f>
        <v>#VALUE!</v>
      </c>
      <c r="L243" s="46" t="str">
        <f>RAW_DATA!C243</f>
        <v/>
      </c>
      <c r="M243" s="46">
        <f>VALUE(RAW_DATA!D243)</f>
        <v>0</v>
      </c>
      <c r="N243" s="46" t="str">
        <f>RAW_DATA!E243</f>
        <v/>
      </c>
      <c r="O243" s="46" t="str">
        <f>RAW_DATA!F243</f>
        <v/>
      </c>
      <c r="P243" s="46" t="str">
        <f>RAW_DATA!G243</f>
        <v/>
      </c>
    </row>
    <row r="244">
      <c r="E244" s="49"/>
      <c r="I244" s="50"/>
      <c r="K244" s="46" t="str">
        <f>IFERROR(__xludf.DUMMYFUNCTION("TO_DATE(DATEVALUE(RAW_DATA!B244))"),"#VALUE!")</f>
        <v>#VALUE!</v>
      </c>
      <c r="L244" s="46" t="str">
        <f>RAW_DATA!C244</f>
        <v/>
      </c>
      <c r="M244" s="46">
        <f>VALUE(RAW_DATA!D244)</f>
        <v>0</v>
      </c>
      <c r="N244" s="46" t="str">
        <f>RAW_DATA!E244</f>
        <v/>
      </c>
      <c r="O244" s="46" t="str">
        <f>RAW_DATA!F244</f>
        <v/>
      </c>
      <c r="P244" s="46" t="str">
        <f>RAW_DATA!G244</f>
        <v/>
      </c>
    </row>
    <row r="245">
      <c r="E245" s="49"/>
      <c r="I245" s="50"/>
      <c r="K245" s="46" t="str">
        <f>IFERROR(__xludf.DUMMYFUNCTION("TO_DATE(DATEVALUE(RAW_DATA!B245))"),"#VALUE!")</f>
        <v>#VALUE!</v>
      </c>
      <c r="L245" s="46" t="str">
        <f>RAW_DATA!C245</f>
        <v/>
      </c>
      <c r="M245" s="46">
        <f>VALUE(RAW_DATA!D245)</f>
        <v>0</v>
      </c>
      <c r="N245" s="46" t="str">
        <f>RAW_DATA!E245</f>
        <v/>
      </c>
      <c r="O245" s="46" t="str">
        <f>RAW_DATA!F245</f>
        <v/>
      </c>
      <c r="P245" s="46" t="str">
        <f>RAW_DATA!G245</f>
        <v/>
      </c>
    </row>
    <row r="246">
      <c r="E246" s="49"/>
      <c r="I246" s="50"/>
      <c r="K246" s="46" t="str">
        <f>IFERROR(__xludf.DUMMYFUNCTION("TO_DATE(DATEVALUE(RAW_DATA!B246))"),"#VALUE!")</f>
        <v>#VALUE!</v>
      </c>
      <c r="L246" s="46" t="str">
        <f>RAW_DATA!C246</f>
        <v/>
      </c>
      <c r="M246" s="46">
        <f>VALUE(RAW_DATA!D246)</f>
        <v>0</v>
      </c>
      <c r="N246" s="46" t="str">
        <f>RAW_DATA!E246</f>
        <v/>
      </c>
      <c r="O246" s="46" t="str">
        <f>RAW_DATA!F246</f>
        <v/>
      </c>
      <c r="P246" s="46" t="str">
        <f>RAW_DATA!G246</f>
        <v/>
      </c>
    </row>
    <row r="247">
      <c r="E247" s="49"/>
      <c r="I247" s="50"/>
      <c r="K247" s="46" t="str">
        <f>IFERROR(__xludf.DUMMYFUNCTION("TO_DATE(DATEVALUE(RAW_DATA!B247))"),"#VALUE!")</f>
        <v>#VALUE!</v>
      </c>
      <c r="L247" s="46" t="str">
        <f>RAW_DATA!C247</f>
        <v/>
      </c>
      <c r="M247" s="46">
        <f>VALUE(RAW_DATA!D247)</f>
        <v>0</v>
      </c>
      <c r="N247" s="46" t="str">
        <f>RAW_DATA!E247</f>
        <v/>
      </c>
      <c r="O247" s="46" t="str">
        <f>RAW_DATA!F247</f>
        <v/>
      </c>
      <c r="P247" s="46" t="str">
        <f>RAW_DATA!G247</f>
        <v/>
      </c>
    </row>
    <row r="248">
      <c r="E248" s="49"/>
      <c r="I248" s="50"/>
      <c r="K248" s="46" t="str">
        <f>IFERROR(__xludf.DUMMYFUNCTION("TO_DATE(DATEVALUE(RAW_DATA!B248))"),"#VALUE!")</f>
        <v>#VALUE!</v>
      </c>
      <c r="L248" s="46" t="str">
        <f>RAW_DATA!C248</f>
        <v/>
      </c>
      <c r="M248" s="46">
        <f>VALUE(RAW_DATA!D248)</f>
        <v>0</v>
      </c>
      <c r="N248" s="46" t="str">
        <f>RAW_DATA!E248</f>
        <v/>
      </c>
      <c r="O248" s="46" t="str">
        <f>RAW_DATA!F248</f>
        <v/>
      </c>
      <c r="P248" s="46" t="str">
        <f>RAW_DATA!G248</f>
        <v/>
      </c>
    </row>
    <row r="249">
      <c r="E249" s="49"/>
      <c r="I249" s="50"/>
      <c r="K249" s="46" t="str">
        <f>IFERROR(__xludf.DUMMYFUNCTION("TO_DATE(DATEVALUE(RAW_DATA!B249))"),"#VALUE!")</f>
        <v>#VALUE!</v>
      </c>
      <c r="L249" s="46" t="str">
        <f>RAW_DATA!C249</f>
        <v/>
      </c>
      <c r="M249" s="46">
        <f>VALUE(RAW_DATA!D249)</f>
        <v>0</v>
      </c>
      <c r="N249" s="46" t="str">
        <f>RAW_DATA!E249</f>
        <v/>
      </c>
      <c r="O249" s="46" t="str">
        <f>RAW_DATA!F249</f>
        <v/>
      </c>
      <c r="P249" s="46" t="str">
        <f>RAW_DATA!G249</f>
        <v/>
      </c>
    </row>
    <row r="250">
      <c r="E250" s="49"/>
      <c r="I250" s="50"/>
      <c r="K250" s="46" t="str">
        <f>IFERROR(__xludf.DUMMYFUNCTION("TO_DATE(DATEVALUE(RAW_DATA!B250))"),"#VALUE!")</f>
        <v>#VALUE!</v>
      </c>
      <c r="L250" s="46" t="str">
        <f>RAW_DATA!C250</f>
        <v/>
      </c>
      <c r="M250" s="46">
        <f>VALUE(RAW_DATA!D250)</f>
        <v>0</v>
      </c>
      <c r="N250" s="46" t="str">
        <f>RAW_DATA!E250</f>
        <v/>
      </c>
      <c r="O250" s="46" t="str">
        <f>RAW_DATA!F250</f>
        <v/>
      </c>
      <c r="P250" s="46" t="str">
        <f>RAW_DATA!G250</f>
        <v/>
      </c>
    </row>
    <row r="251">
      <c r="E251" s="49"/>
      <c r="I251" s="50"/>
      <c r="K251" s="46" t="str">
        <f>IFERROR(__xludf.DUMMYFUNCTION("TO_DATE(DATEVALUE(RAW_DATA!B251))"),"#VALUE!")</f>
        <v>#VALUE!</v>
      </c>
      <c r="L251" s="46" t="str">
        <f>RAW_DATA!C251</f>
        <v/>
      </c>
      <c r="M251" s="46">
        <f>VALUE(RAW_DATA!D251)</f>
        <v>0</v>
      </c>
      <c r="N251" s="46" t="str">
        <f>RAW_DATA!E251</f>
        <v/>
      </c>
      <c r="O251" s="46" t="str">
        <f>RAW_DATA!F251</f>
        <v/>
      </c>
      <c r="P251" s="46" t="str">
        <f>RAW_DATA!G251</f>
        <v/>
      </c>
    </row>
    <row r="252">
      <c r="E252" s="49"/>
      <c r="I252" s="50"/>
      <c r="K252" s="46" t="str">
        <f>IFERROR(__xludf.DUMMYFUNCTION("TO_DATE(DATEVALUE(RAW_DATA!B252))"),"#VALUE!")</f>
        <v>#VALUE!</v>
      </c>
      <c r="L252" s="46" t="str">
        <f>RAW_DATA!C252</f>
        <v/>
      </c>
      <c r="M252" s="46">
        <f>VALUE(RAW_DATA!D252)</f>
        <v>0</v>
      </c>
      <c r="N252" s="46" t="str">
        <f>RAW_DATA!E252</f>
        <v/>
      </c>
      <c r="O252" s="46" t="str">
        <f>RAW_DATA!F252</f>
        <v/>
      </c>
      <c r="P252" s="46" t="str">
        <f>RAW_DATA!G252</f>
        <v/>
      </c>
    </row>
    <row r="253">
      <c r="E253" s="49"/>
      <c r="I253" s="50"/>
      <c r="K253" s="46" t="str">
        <f>IFERROR(__xludf.DUMMYFUNCTION("TO_DATE(DATEVALUE(RAW_DATA!B253))"),"#VALUE!")</f>
        <v>#VALUE!</v>
      </c>
      <c r="L253" s="46" t="str">
        <f>RAW_DATA!C253</f>
        <v/>
      </c>
      <c r="M253" s="46">
        <f>VALUE(RAW_DATA!D253)</f>
        <v>0</v>
      </c>
      <c r="N253" s="46" t="str">
        <f>RAW_DATA!E253</f>
        <v/>
      </c>
      <c r="O253" s="46" t="str">
        <f>RAW_DATA!F253</f>
        <v/>
      </c>
      <c r="P253" s="46" t="str">
        <f>RAW_DATA!G253</f>
        <v/>
      </c>
    </row>
    <row r="254">
      <c r="E254" s="49"/>
      <c r="I254" s="50"/>
      <c r="K254" s="46" t="str">
        <f>IFERROR(__xludf.DUMMYFUNCTION("TO_DATE(DATEVALUE(RAW_DATA!B254))"),"#VALUE!")</f>
        <v>#VALUE!</v>
      </c>
      <c r="L254" s="46" t="str">
        <f>RAW_DATA!C254</f>
        <v/>
      </c>
      <c r="M254" s="46">
        <f>VALUE(RAW_DATA!D254)</f>
        <v>0</v>
      </c>
      <c r="N254" s="46" t="str">
        <f>RAW_DATA!E254</f>
        <v/>
      </c>
      <c r="O254" s="46" t="str">
        <f>RAW_DATA!F254</f>
        <v/>
      </c>
      <c r="P254" s="46" t="str">
        <f>RAW_DATA!G254</f>
        <v/>
      </c>
    </row>
    <row r="255">
      <c r="E255" s="49"/>
      <c r="I255" s="50"/>
      <c r="K255" s="46" t="str">
        <f>IFERROR(__xludf.DUMMYFUNCTION("TO_DATE(DATEVALUE(RAW_DATA!B255))"),"#VALUE!")</f>
        <v>#VALUE!</v>
      </c>
      <c r="L255" s="46" t="str">
        <f>RAW_DATA!C255</f>
        <v/>
      </c>
      <c r="M255" s="46">
        <f>VALUE(RAW_DATA!D255)</f>
        <v>0</v>
      </c>
      <c r="N255" s="46" t="str">
        <f>RAW_DATA!E255</f>
        <v/>
      </c>
      <c r="O255" s="46" t="str">
        <f>RAW_DATA!F255</f>
        <v/>
      </c>
      <c r="P255" s="46" t="str">
        <f>RAW_DATA!G255</f>
        <v/>
      </c>
    </row>
    <row r="256">
      <c r="E256" s="49"/>
      <c r="I256" s="50"/>
      <c r="K256" s="46" t="str">
        <f>IFERROR(__xludf.DUMMYFUNCTION("TO_DATE(DATEVALUE(RAW_DATA!B256))"),"#VALUE!")</f>
        <v>#VALUE!</v>
      </c>
      <c r="L256" s="46" t="str">
        <f>RAW_DATA!C256</f>
        <v/>
      </c>
      <c r="M256" s="46">
        <f>VALUE(RAW_DATA!D256)</f>
        <v>0</v>
      </c>
      <c r="N256" s="46" t="str">
        <f>RAW_DATA!E256</f>
        <v/>
      </c>
      <c r="O256" s="46" t="str">
        <f>RAW_DATA!F256</f>
        <v/>
      </c>
      <c r="P256" s="46" t="str">
        <f>RAW_DATA!G256</f>
        <v/>
      </c>
    </row>
    <row r="257">
      <c r="E257" s="49"/>
      <c r="I257" s="50"/>
      <c r="K257" s="46" t="str">
        <f>IFERROR(__xludf.DUMMYFUNCTION("TO_DATE(DATEVALUE(RAW_DATA!B257))"),"#VALUE!")</f>
        <v>#VALUE!</v>
      </c>
      <c r="L257" s="46" t="str">
        <f>RAW_DATA!C257</f>
        <v/>
      </c>
      <c r="M257" s="46">
        <f>VALUE(RAW_DATA!D257)</f>
        <v>0</v>
      </c>
      <c r="N257" s="46" t="str">
        <f>RAW_DATA!E257</f>
        <v/>
      </c>
      <c r="O257" s="46" t="str">
        <f>RAW_DATA!F257</f>
        <v/>
      </c>
      <c r="P257" s="46" t="str">
        <f>RAW_DATA!G257</f>
        <v/>
      </c>
    </row>
    <row r="258">
      <c r="E258" s="49"/>
      <c r="I258" s="50"/>
      <c r="K258" s="46" t="str">
        <f>IFERROR(__xludf.DUMMYFUNCTION("TO_DATE(DATEVALUE(RAW_DATA!B258))"),"#VALUE!")</f>
        <v>#VALUE!</v>
      </c>
      <c r="L258" s="46" t="str">
        <f>RAW_DATA!C258</f>
        <v/>
      </c>
      <c r="M258" s="46">
        <f>VALUE(RAW_DATA!D258)</f>
        <v>0</v>
      </c>
      <c r="N258" s="46" t="str">
        <f>RAW_DATA!E258</f>
        <v/>
      </c>
      <c r="O258" s="46" t="str">
        <f>RAW_DATA!F258</f>
        <v/>
      </c>
      <c r="P258" s="46" t="str">
        <f>RAW_DATA!G258</f>
        <v/>
      </c>
    </row>
    <row r="259">
      <c r="E259" s="49"/>
      <c r="I259" s="50"/>
      <c r="K259" s="46" t="str">
        <f>IFERROR(__xludf.DUMMYFUNCTION("TO_DATE(DATEVALUE(RAW_DATA!B259))"),"#VALUE!")</f>
        <v>#VALUE!</v>
      </c>
      <c r="L259" s="46" t="str">
        <f>RAW_DATA!C259</f>
        <v/>
      </c>
      <c r="M259" s="46">
        <f>VALUE(RAW_DATA!D259)</f>
        <v>0</v>
      </c>
      <c r="N259" s="46" t="str">
        <f>RAW_DATA!E259</f>
        <v/>
      </c>
      <c r="O259" s="46" t="str">
        <f>RAW_DATA!F259</f>
        <v/>
      </c>
      <c r="P259" s="46" t="str">
        <f>RAW_DATA!G259</f>
        <v/>
      </c>
    </row>
    <row r="260">
      <c r="E260" s="49"/>
      <c r="I260" s="50"/>
      <c r="K260" s="46" t="str">
        <f>IFERROR(__xludf.DUMMYFUNCTION("TO_DATE(DATEVALUE(RAW_DATA!B260))"),"#VALUE!")</f>
        <v>#VALUE!</v>
      </c>
      <c r="L260" s="46" t="str">
        <f>RAW_DATA!C260</f>
        <v/>
      </c>
      <c r="M260" s="46">
        <f>VALUE(RAW_DATA!D260)</f>
        <v>0</v>
      </c>
      <c r="N260" s="46" t="str">
        <f>RAW_DATA!E260</f>
        <v/>
      </c>
      <c r="O260" s="46" t="str">
        <f>RAW_DATA!F260</f>
        <v/>
      </c>
      <c r="P260" s="46" t="str">
        <f>RAW_DATA!G260</f>
        <v/>
      </c>
    </row>
    <row r="261">
      <c r="E261" s="49"/>
      <c r="I261" s="50"/>
      <c r="K261" s="46" t="str">
        <f>IFERROR(__xludf.DUMMYFUNCTION("TO_DATE(DATEVALUE(RAW_DATA!B261))"),"#VALUE!")</f>
        <v>#VALUE!</v>
      </c>
      <c r="L261" s="46" t="str">
        <f>RAW_DATA!C261</f>
        <v/>
      </c>
      <c r="M261" s="46">
        <f>VALUE(RAW_DATA!D261)</f>
        <v>0</v>
      </c>
      <c r="N261" s="46" t="str">
        <f>RAW_DATA!E261</f>
        <v/>
      </c>
      <c r="O261" s="46" t="str">
        <f>RAW_DATA!F261</f>
        <v/>
      </c>
      <c r="P261" s="46" t="str">
        <f>RAW_DATA!G261</f>
        <v/>
      </c>
    </row>
    <row r="262">
      <c r="E262" s="49"/>
      <c r="I262" s="50"/>
      <c r="K262" s="46" t="str">
        <f>IFERROR(__xludf.DUMMYFUNCTION("TO_DATE(DATEVALUE(RAW_DATA!B262))"),"#VALUE!")</f>
        <v>#VALUE!</v>
      </c>
      <c r="L262" s="46" t="str">
        <f>RAW_DATA!C262</f>
        <v/>
      </c>
      <c r="M262" s="46">
        <f>VALUE(RAW_DATA!D262)</f>
        <v>0</v>
      </c>
      <c r="N262" s="46" t="str">
        <f>RAW_DATA!E262</f>
        <v/>
      </c>
      <c r="O262" s="46" t="str">
        <f>RAW_DATA!F262</f>
        <v/>
      </c>
      <c r="P262" s="46" t="str">
        <f>RAW_DATA!G262</f>
        <v/>
      </c>
    </row>
    <row r="263">
      <c r="E263" s="49"/>
      <c r="I263" s="50"/>
      <c r="K263" s="46" t="str">
        <f>IFERROR(__xludf.DUMMYFUNCTION("TO_DATE(DATEVALUE(RAW_DATA!B263))"),"#VALUE!")</f>
        <v>#VALUE!</v>
      </c>
      <c r="L263" s="46" t="str">
        <f>RAW_DATA!C263</f>
        <v/>
      </c>
      <c r="M263" s="46">
        <f>VALUE(RAW_DATA!D263)</f>
        <v>0</v>
      </c>
      <c r="N263" s="46" t="str">
        <f>RAW_DATA!E263</f>
        <v/>
      </c>
      <c r="O263" s="46" t="str">
        <f>RAW_DATA!F263</f>
        <v/>
      </c>
      <c r="P263" s="46" t="str">
        <f>RAW_DATA!G263</f>
        <v/>
      </c>
    </row>
    <row r="264">
      <c r="E264" s="49"/>
      <c r="I264" s="50"/>
      <c r="K264" s="46" t="str">
        <f>IFERROR(__xludf.DUMMYFUNCTION("TO_DATE(DATEVALUE(RAW_DATA!B264))"),"#VALUE!")</f>
        <v>#VALUE!</v>
      </c>
      <c r="L264" s="46" t="str">
        <f>RAW_DATA!C264</f>
        <v/>
      </c>
      <c r="M264" s="46">
        <f>VALUE(RAW_DATA!D264)</f>
        <v>0</v>
      </c>
      <c r="N264" s="46" t="str">
        <f>RAW_DATA!E264</f>
        <v/>
      </c>
      <c r="O264" s="46" t="str">
        <f>RAW_DATA!F264</f>
        <v/>
      </c>
      <c r="P264" s="46" t="str">
        <f>RAW_DATA!G264</f>
        <v/>
      </c>
    </row>
    <row r="265">
      <c r="E265" s="49"/>
      <c r="I265" s="50"/>
      <c r="K265" s="46" t="str">
        <f>IFERROR(__xludf.DUMMYFUNCTION("TO_DATE(DATEVALUE(RAW_DATA!B265))"),"#VALUE!")</f>
        <v>#VALUE!</v>
      </c>
      <c r="L265" s="46" t="str">
        <f>RAW_DATA!C265</f>
        <v/>
      </c>
      <c r="M265" s="46">
        <f>VALUE(RAW_DATA!D265)</f>
        <v>0</v>
      </c>
      <c r="N265" s="46" t="str">
        <f>RAW_DATA!E265</f>
        <v/>
      </c>
      <c r="O265" s="46" t="str">
        <f>RAW_DATA!F265</f>
        <v/>
      </c>
      <c r="P265" s="46" t="str">
        <f>RAW_DATA!G265</f>
        <v/>
      </c>
    </row>
    <row r="266">
      <c r="E266" s="49"/>
      <c r="I266" s="50"/>
      <c r="K266" s="46" t="str">
        <f>IFERROR(__xludf.DUMMYFUNCTION("TO_DATE(DATEVALUE(RAW_DATA!B266))"),"#VALUE!")</f>
        <v>#VALUE!</v>
      </c>
      <c r="L266" s="46" t="str">
        <f>RAW_DATA!C266</f>
        <v/>
      </c>
      <c r="M266" s="46">
        <f>VALUE(RAW_DATA!D266)</f>
        <v>0</v>
      </c>
      <c r="N266" s="46" t="str">
        <f>RAW_DATA!E266</f>
        <v/>
      </c>
      <c r="O266" s="46" t="str">
        <f>RAW_DATA!F266</f>
        <v/>
      </c>
      <c r="P266" s="46" t="str">
        <f>RAW_DATA!G266</f>
        <v/>
      </c>
    </row>
    <row r="267">
      <c r="E267" s="49"/>
      <c r="I267" s="50"/>
      <c r="K267" s="46" t="str">
        <f>IFERROR(__xludf.DUMMYFUNCTION("TO_DATE(DATEVALUE(RAW_DATA!B267))"),"#VALUE!")</f>
        <v>#VALUE!</v>
      </c>
      <c r="L267" s="46" t="str">
        <f>RAW_DATA!C267</f>
        <v/>
      </c>
      <c r="M267" s="46">
        <f>VALUE(RAW_DATA!D267)</f>
        <v>0</v>
      </c>
      <c r="N267" s="46" t="str">
        <f>RAW_DATA!E267</f>
        <v/>
      </c>
      <c r="O267" s="46" t="str">
        <f>RAW_DATA!F267</f>
        <v/>
      </c>
      <c r="P267" s="46" t="str">
        <f>RAW_DATA!G267</f>
        <v/>
      </c>
    </row>
    <row r="268">
      <c r="E268" s="49"/>
      <c r="I268" s="50"/>
      <c r="K268" s="46" t="str">
        <f>IFERROR(__xludf.DUMMYFUNCTION("TO_DATE(DATEVALUE(RAW_DATA!B268))"),"#VALUE!")</f>
        <v>#VALUE!</v>
      </c>
      <c r="L268" s="46" t="str">
        <f>RAW_DATA!C268</f>
        <v/>
      </c>
      <c r="M268" s="46">
        <f>VALUE(RAW_DATA!D268)</f>
        <v>0</v>
      </c>
      <c r="N268" s="46" t="str">
        <f>RAW_DATA!E268</f>
        <v/>
      </c>
      <c r="O268" s="46" t="str">
        <f>RAW_DATA!F268</f>
        <v/>
      </c>
      <c r="P268" s="46" t="str">
        <f>RAW_DATA!G268</f>
        <v/>
      </c>
    </row>
    <row r="269">
      <c r="E269" s="49"/>
      <c r="I269" s="50"/>
      <c r="K269" s="46" t="str">
        <f>IFERROR(__xludf.DUMMYFUNCTION("TO_DATE(DATEVALUE(RAW_DATA!B269))"),"#VALUE!")</f>
        <v>#VALUE!</v>
      </c>
      <c r="L269" s="46" t="str">
        <f>RAW_DATA!C269</f>
        <v/>
      </c>
      <c r="M269" s="46">
        <f>VALUE(RAW_DATA!D269)</f>
        <v>0</v>
      </c>
      <c r="N269" s="46" t="str">
        <f>RAW_DATA!E269</f>
        <v/>
      </c>
      <c r="O269" s="46" t="str">
        <f>RAW_DATA!F269</f>
        <v/>
      </c>
      <c r="P269" s="46" t="str">
        <f>RAW_DATA!G269</f>
        <v/>
      </c>
    </row>
    <row r="270">
      <c r="E270" s="49"/>
      <c r="I270" s="50"/>
      <c r="K270" s="46" t="str">
        <f>IFERROR(__xludf.DUMMYFUNCTION("TO_DATE(DATEVALUE(RAW_DATA!B270))"),"#VALUE!")</f>
        <v>#VALUE!</v>
      </c>
      <c r="L270" s="46" t="str">
        <f>RAW_DATA!C270</f>
        <v/>
      </c>
      <c r="M270" s="46">
        <f>VALUE(RAW_DATA!D270)</f>
        <v>0</v>
      </c>
      <c r="N270" s="46" t="str">
        <f>RAW_DATA!E270</f>
        <v/>
      </c>
      <c r="O270" s="46" t="str">
        <f>RAW_DATA!F270</f>
        <v/>
      </c>
      <c r="P270" s="46" t="str">
        <f>RAW_DATA!G270</f>
        <v/>
      </c>
    </row>
    <row r="271">
      <c r="E271" s="49"/>
      <c r="I271" s="50"/>
      <c r="K271" s="46" t="str">
        <f>IFERROR(__xludf.DUMMYFUNCTION("TO_DATE(DATEVALUE(RAW_DATA!B271))"),"#VALUE!")</f>
        <v>#VALUE!</v>
      </c>
      <c r="L271" s="46" t="str">
        <f>RAW_DATA!C271</f>
        <v/>
      </c>
      <c r="M271" s="46">
        <f>VALUE(RAW_DATA!D271)</f>
        <v>0</v>
      </c>
      <c r="N271" s="46" t="str">
        <f>RAW_DATA!E271</f>
        <v/>
      </c>
      <c r="O271" s="46" t="str">
        <f>RAW_DATA!F271</f>
        <v/>
      </c>
      <c r="P271" s="46" t="str">
        <f>RAW_DATA!G271</f>
        <v/>
      </c>
    </row>
    <row r="272">
      <c r="E272" s="49"/>
      <c r="I272" s="50"/>
      <c r="K272" s="46" t="str">
        <f>IFERROR(__xludf.DUMMYFUNCTION("TO_DATE(DATEVALUE(RAW_DATA!B272))"),"#VALUE!")</f>
        <v>#VALUE!</v>
      </c>
      <c r="L272" s="46" t="str">
        <f>RAW_DATA!C272</f>
        <v/>
      </c>
      <c r="M272" s="46">
        <f>VALUE(RAW_DATA!D272)</f>
        <v>0</v>
      </c>
      <c r="N272" s="46" t="str">
        <f>RAW_DATA!E272</f>
        <v/>
      </c>
      <c r="O272" s="46" t="str">
        <f>RAW_DATA!F272</f>
        <v/>
      </c>
      <c r="P272" s="46" t="str">
        <f>RAW_DATA!G272</f>
        <v/>
      </c>
    </row>
    <row r="273">
      <c r="E273" s="49"/>
      <c r="I273" s="50"/>
      <c r="K273" s="46" t="str">
        <f>IFERROR(__xludf.DUMMYFUNCTION("TO_DATE(DATEVALUE(RAW_DATA!B273))"),"#VALUE!")</f>
        <v>#VALUE!</v>
      </c>
      <c r="L273" s="46" t="str">
        <f>RAW_DATA!C273</f>
        <v/>
      </c>
      <c r="M273" s="46">
        <f>VALUE(RAW_DATA!D273)</f>
        <v>0</v>
      </c>
      <c r="N273" s="46" t="str">
        <f>RAW_DATA!E273</f>
        <v/>
      </c>
      <c r="O273" s="46" t="str">
        <f>RAW_DATA!F273</f>
        <v/>
      </c>
      <c r="P273" s="46" t="str">
        <f>RAW_DATA!G273</f>
        <v/>
      </c>
    </row>
    <row r="274">
      <c r="E274" s="49"/>
      <c r="I274" s="50"/>
      <c r="K274" s="46" t="str">
        <f>IFERROR(__xludf.DUMMYFUNCTION("TO_DATE(DATEVALUE(RAW_DATA!B274))"),"#VALUE!")</f>
        <v>#VALUE!</v>
      </c>
      <c r="L274" s="46" t="str">
        <f>RAW_DATA!C274</f>
        <v/>
      </c>
      <c r="M274" s="46">
        <f>VALUE(RAW_DATA!D274)</f>
        <v>0</v>
      </c>
      <c r="N274" s="46" t="str">
        <f>RAW_DATA!E274</f>
        <v/>
      </c>
      <c r="O274" s="46" t="str">
        <f>RAW_DATA!F274</f>
        <v/>
      </c>
      <c r="P274" s="46" t="str">
        <f>RAW_DATA!G274</f>
        <v/>
      </c>
    </row>
    <row r="275">
      <c r="E275" s="49"/>
      <c r="I275" s="50"/>
      <c r="K275" s="46" t="str">
        <f>IFERROR(__xludf.DUMMYFUNCTION("TO_DATE(DATEVALUE(RAW_DATA!B275))"),"#VALUE!")</f>
        <v>#VALUE!</v>
      </c>
      <c r="L275" s="46" t="str">
        <f>RAW_DATA!C275</f>
        <v/>
      </c>
      <c r="M275" s="46">
        <f>VALUE(RAW_DATA!D275)</f>
        <v>0</v>
      </c>
      <c r="N275" s="46" t="str">
        <f>RAW_DATA!E275</f>
        <v/>
      </c>
      <c r="O275" s="46" t="str">
        <f>RAW_DATA!F275</f>
        <v/>
      </c>
      <c r="P275" s="46" t="str">
        <f>RAW_DATA!G275</f>
        <v/>
      </c>
    </row>
    <row r="276">
      <c r="E276" s="49"/>
      <c r="I276" s="50"/>
      <c r="K276" s="46" t="str">
        <f>IFERROR(__xludf.DUMMYFUNCTION("TO_DATE(DATEVALUE(RAW_DATA!B276))"),"#VALUE!")</f>
        <v>#VALUE!</v>
      </c>
      <c r="L276" s="46" t="str">
        <f>RAW_DATA!C276</f>
        <v/>
      </c>
      <c r="M276" s="46">
        <f>VALUE(RAW_DATA!D276)</f>
        <v>0</v>
      </c>
      <c r="N276" s="46" t="str">
        <f>RAW_DATA!E276</f>
        <v/>
      </c>
      <c r="O276" s="46" t="str">
        <f>RAW_DATA!F276</f>
        <v/>
      </c>
      <c r="P276" s="46" t="str">
        <f>RAW_DATA!G276</f>
        <v/>
      </c>
    </row>
    <row r="277">
      <c r="E277" s="49"/>
      <c r="I277" s="50"/>
      <c r="K277" s="46" t="str">
        <f>IFERROR(__xludf.DUMMYFUNCTION("TO_DATE(DATEVALUE(RAW_DATA!B277))"),"#VALUE!")</f>
        <v>#VALUE!</v>
      </c>
      <c r="L277" s="46" t="str">
        <f>RAW_DATA!C277</f>
        <v/>
      </c>
      <c r="M277" s="46">
        <f>VALUE(RAW_DATA!D277)</f>
        <v>0</v>
      </c>
      <c r="N277" s="46" t="str">
        <f>RAW_DATA!E277</f>
        <v/>
      </c>
      <c r="O277" s="46" t="str">
        <f>RAW_DATA!F277</f>
        <v/>
      </c>
      <c r="P277" s="46" t="str">
        <f>RAW_DATA!G277</f>
        <v/>
      </c>
    </row>
    <row r="278">
      <c r="E278" s="49"/>
      <c r="I278" s="50"/>
      <c r="K278" s="46" t="str">
        <f>IFERROR(__xludf.DUMMYFUNCTION("TO_DATE(DATEVALUE(RAW_DATA!B278))"),"#VALUE!")</f>
        <v>#VALUE!</v>
      </c>
      <c r="L278" s="46" t="str">
        <f>RAW_DATA!C278</f>
        <v/>
      </c>
      <c r="M278" s="46">
        <f>VALUE(RAW_DATA!D278)</f>
        <v>0</v>
      </c>
      <c r="N278" s="46" t="str">
        <f>RAW_DATA!E278</f>
        <v/>
      </c>
      <c r="O278" s="46" t="str">
        <f>RAW_DATA!F278</f>
        <v/>
      </c>
      <c r="P278" s="46" t="str">
        <f>RAW_DATA!G278</f>
        <v/>
      </c>
    </row>
    <row r="279">
      <c r="E279" s="49"/>
      <c r="I279" s="50"/>
      <c r="K279" s="46" t="str">
        <f>IFERROR(__xludf.DUMMYFUNCTION("TO_DATE(DATEVALUE(RAW_DATA!B279))"),"#VALUE!")</f>
        <v>#VALUE!</v>
      </c>
      <c r="L279" s="46" t="str">
        <f>RAW_DATA!C279</f>
        <v/>
      </c>
      <c r="M279" s="46">
        <f>VALUE(RAW_DATA!D279)</f>
        <v>0</v>
      </c>
      <c r="N279" s="46" t="str">
        <f>RAW_DATA!E279</f>
        <v/>
      </c>
      <c r="O279" s="46" t="str">
        <f>RAW_DATA!F279</f>
        <v/>
      </c>
      <c r="P279" s="46" t="str">
        <f>RAW_DATA!G279</f>
        <v/>
      </c>
    </row>
    <row r="280">
      <c r="E280" s="49"/>
      <c r="I280" s="50"/>
      <c r="K280" s="46" t="str">
        <f>IFERROR(__xludf.DUMMYFUNCTION("TO_DATE(DATEVALUE(RAW_DATA!B280))"),"#VALUE!")</f>
        <v>#VALUE!</v>
      </c>
      <c r="L280" s="46" t="str">
        <f>RAW_DATA!C280</f>
        <v/>
      </c>
      <c r="M280" s="46">
        <f>VALUE(RAW_DATA!D280)</f>
        <v>0</v>
      </c>
      <c r="N280" s="46" t="str">
        <f>RAW_DATA!E280</f>
        <v/>
      </c>
      <c r="O280" s="46" t="str">
        <f>RAW_DATA!F280</f>
        <v/>
      </c>
      <c r="P280" s="46" t="str">
        <f>RAW_DATA!G280</f>
        <v/>
      </c>
    </row>
    <row r="281">
      <c r="E281" s="49"/>
      <c r="I281" s="50"/>
      <c r="K281" s="46" t="str">
        <f>IFERROR(__xludf.DUMMYFUNCTION("TO_DATE(DATEVALUE(RAW_DATA!B281))"),"#VALUE!")</f>
        <v>#VALUE!</v>
      </c>
      <c r="L281" s="46" t="str">
        <f>RAW_DATA!C281</f>
        <v/>
      </c>
      <c r="M281" s="46">
        <f>VALUE(RAW_DATA!D281)</f>
        <v>0</v>
      </c>
      <c r="N281" s="46" t="str">
        <f>RAW_DATA!E281</f>
        <v/>
      </c>
      <c r="O281" s="46" t="str">
        <f>RAW_DATA!F281</f>
        <v/>
      </c>
      <c r="P281" s="46" t="str">
        <f>RAW_DATA!G281</f>
        <v/>
      </c>
    </row>
    <row r="282">
      <c r="E282" s="49"/>
      <c r="I282" s="50"/>
      <c r="K282" s="46" t="str">
        <f>IFERROR(__xludf.DUMMYFUNCTION("TO_DATE(DATEVALUE(RAW_DATA!B282))"),"#VALUE!")</f>
        <v>#VALUE!</v>
      </c>
      <c r="L282" s="46" t="str">
        <f>RAW_DATA!C282</f>
        <v/>
      </c>
      <c r="M282" s="46">
        <f>VALUE(RAW_DATA!D282)</f>
        <v>0</v>
      </c>
      <c r="N282" s="46" t="str">
        <f>RAW_DATA!E282</f>
        <v/>
      </c>
      <c r="O282" s="46" t="str">
        <f>RAW_DATA!F282</f>
        <v/>
      </c>
      <c r="P282" s="46" t="str">
        <f>RAW_DATA!G282</f>
        <v/>
      </c>
    </row>
    <row r="283">
      <c r="E283" s="49"/>
      <c r="I283" s="50"/>
      <c r="K283" s="46" t="str">
        <f>IFERROR(__xludf.DUMMYFUNCTION("TO_DATE(DATEVALUE(RAW_DATA!B283))"),"#VALUE!")</f>
        <v>#VALUE!</v>
      </c>
      <c r="L283" s="46" t="str">
        <f>RAW_DATA!C283</f>
        <v/>
      </c>
      <c r="M283" s="46">
        <f>VALUE(RAW_DATA!D283)</f>
        <v>0</v>
      </c>
      <c r="N283" s="46" t="str">
        <f>RAW_DATA!E283</f>
        <v/>
      </c>
      <c r="O283" s="46" t="str">
        <f>RAW_DATA!F283</f>
        <v/>
      </c>
      <c r="P283" s="46" t="str">
        <f>RAW_DATA!G283</f>
        <v/>
      </c>
    </row>
    <row r="284">
      <c r="E284" s="49"/>
      <c r="I284" s="50"/>
      <c r="K284" s="46" t="str">
        <f>IFERROR(__xludf.DUMMYFUNCTION("TO_DATE(DATEVALUE(RAW_DATA!B284))"),"#VALUE!")</f>
        <v>#VALUE!</v>
      </c>
      <c r="L284" s="46" t="str">
        <f>RAW_DATA!C284</f>
        <v/>
      </c>
      <c r="M284" s="46">
        <f>VALUE(RAW_DATA!D284)</f>
        <v>0</v>
      </c>
      <c r="N284" s="46" t="str">
        <f>RAW_DATA!E284</f>
        <v/>
      </c>
      <c r="O284" s="46" t="str">
        <f>RAW_DATA!F284</f>
        <v/>
      </c>
      <c r="P284" s="46" t="str">
        <f>RAW_DATA!G284</f>
        <v/>
      </c>
    </row>
    <row r="285">
      <c r="E285" s="49"/>
      <c r="I285" s="50"/>
      <c r="K285" s="46" t="str">
        <f>IFERROR(__xludf.DUMMYFUNCTION("TO_DATE(DATEVALUE(RAW_DATA!B285))"),"#VALUE!")</f>
        <v>#VALUE!</v>
      </c>
      <c r="L285" s="46" t="str">
        <f>RAW_DATA!C285</f>
        <v/>
      </c>
      <c r="M285" s="46">
        <f>VALUE(RAW_DATA!D285)</f>
        <v>0</v>
      </c>
      <c r="N285" s="46" t="str">
        <f>RAW_DATA!E285</f>
        <v/>
      </c>
      <c r="O285" s="46" t="str">
        <f>RAW_DATA!F285</f>
        <v/>
      </c>
      <c r="P285" s="46" t="str">
        <f>RAW_DATA!G285</f>
        <v/>
      </c>
    </row>
    <row r="286">
      <c r="E286" s="49"/>
      <c r="I286" s="50"/>
      <c r="K286" s="46" t="str">
        <f>IFERROR(__xludf.DUMMYFUNCTION("TO_DATE(DATEVALUE(RAW_DATA!B286))"),"#VALUE!")</f>
        <v>#VALUE!</v>
      </c>
      <c r="L286" s="46" t="str">
        <f>RAW_DATA!C286</f>
        <v/>
      </c>
      <c r="M286" s="46">
        <f>VALUE(RAW_DATA!D286)</f>
        <v>0</v>
      </c>
      <c r="N286" s="46" t="str">
        <f>RAW_DATA!E286</f>
        <v/>
      </c>
      <c r="O286" s="46" t="str">
        <f>RAW_DATA!F286</f>
        <v/>
      </c>
      <c r="P286" s="46" t="str">
        <f>RAW_DATA!G286</f>
        <v/>
      </c>
    </row>
    <row r="287">
      <c r="E287" s="49"/>
      <c r="I287" s="50"/>
      <c r="K287" s="46" t="str">
        <f>IFERROR(__xludf.DUMMYFUNCTION("TO_DATE(DATEVALUE(RAW_DATA!B287))"),"#VALUE!")</f>
        <v>#VALUE!</v>
      </c>
      <c r="L287" s="46" t="str">
        <f>RAW_DATA!C287</f>
        <v/>
      </c>
      <c r="M287" s="46">
        <f>VALUE(RAW_DATA!D287)</f>
        <v>0</v>
      </c>
      <c r="N287" s="46" t="str">
        <f>RAW_DATA!E287</f>
        <v/>
      </c>
      <c r="O287" s="46" t="str">
        <f>RAW_DATA!F287</f>
        <v/>
      </c>
      <c r="P287" s="46" t="str">
        <f>RAW_DATA!G287</f>
        <v/>
      </c>
    </row>
    <row r="288">
      <c r="E288" s="49"/>
      <c r="I288" s="50"/>
      <c r="K288" s="46" t="str">
        <f>IFERROR(__xludf.DUMMYFUNCTION("TO_DATE(DATEVALUE(RAW_DATA!B288))"),"#VALUE!")</f>
        <v>#VALUE!</v>
      </c>
      <c r="L288" s="46" t="str">
        <f>RAW_DATA!C288</f>
        <v/>
      </c>
      <c r="M288" s="46">
        <f>VALUE(RAW_DATA!D288)</f>
        <v>0</v>
      </c>
      <c r="N288" s="46" t="str">
        <f>RAW_DATA!E288</f>
        <v/>
      </c>
      <c r="O288" s="46" t="str">
        <f>RAW_DATA!F288</f>
        <v/>
      </c>
      <c r="P288" s="46" t="str">
        <f>RAW_DATA!G288</f>
        <v/>
      </c>
    </row>
    <row r="289">
      <c r="E289" s="49"/>
      <c r="I289" s="50"/>
      <c r="K289" s="46" t="str">
        <f>IFERROR(__xludf.DUMMYFUNCTION("TO_DATE(DATEVALUE(RAW_DATA!B289))"),"#VALUE!")</f>
        <v>#VALUE!</v>
      </c>
      <c r="L289" s="46" t="str">
        <f>RAW_DATA!C289</f>
        <v/>
      </c>
      <c r="M289" s="46">
        <f>VALUE(RAW_DATA!D289)</f>
        <v>0</v>
      </c>
      <c r="N289" s="46" t="str">
        <f>RAW_DATA!E289</f>
        <v/>
      </c>
      <c r="O289" s="46" t="str">
        <f>RAW_DATA!F289</f>
        <v/>
      </c>
      <c r="P289" s="46" t="str">
        <f>RAW_DATA!G289</f>
        <v/>
      </c>
    </row>
    <row r="290">
      <c r="E290" s="49"/>
      <c r="I290" s="50"/>
      <c r="K290" s="46" t="str">
        <f>IFERROR(__xludf.DUMMYFUNCTION("TO_DATE(DATEVALUE(RAW_DATA!B290))"),"#VALUE!")</f>
        <v>#VALUE!</v>
      </c>
      <c r="L290" s="46" t="str">
        <f>RAW_DATA!C290</f>
        <v/>
      </c>
      <c r="M290" s="46">
        <f>VALUE(RAW_DATA!D290)</f>
        <v>0</v>
      </c>
      <c r="N290" s="46" t="str">
        <f>RAW_DATA!E290</f>
        <v/>
      </c>
      <c r="O290" s="46" t="str">
        <f>RAW_DATA!F290</f>
        <v/>
      </c>
      <c r="P290" s="46" t="str">
        <f>RAW_DATA!G290</f>
        <v/>
      </c>
    </row>
    <row r="291">
      <c r="E291" s="49"/>
      <c r="I291" s="50"/>
      <c r="K291" s="46" t="str">
        <f>IFERROR(__xludf.DUMMYFUNCTION("TO_DATE(DATEVALUE(RAW_DATA!B291))"),"#VALUE!")</f>
        <v>#VALUE!</v>
      </c>
      <c r="L291" s="46" t="str">
        <f>RAW_DATA!C291</f>
        <v/>
      </c>
      <c r="M291" s="46">
        <f>VALUE(RAW_DATA!D291)</f>
        <v>0</v>
      </c>
      <c r="N291" s="46" t="str">
        <f>RAW_DATA!E291</f>
        <v/>
      </c>
      <c r="O291" s="46" t="str">
        <f>RAW_DATA!F291</f>
        <v/>
      </c>
      <c r="P291" s="46" t="str">
        <f>RAW_DATA!G291</f>
        <v/>
      </c>
    </row>
    <row r="292">
      <c r="E292" s="49"/>
      <c r="I292" s="50"/>
      <c r="K292" s="46" t="str">
        <f>IFERROR(__xludf.DUMMYFUNCTION("TO_DATE(DATEVALUE(RAW_DATA!B292))"),"#VALUE!")</f>
        <v>#VALUE!</v>
      </c>
      <c r="L292" s="46" t="str">
        <f>RAW_DATA!C292</f>
        <v/>
      </c>
      <c r="M292" s="46">
        <f>VALUE(RAW_DATA!D292)</f>
        <v>0</v>
      </c>
      <c r="N292" s="46" t="str">
        <f>RAW_DATA!E292</f>
        <v/>
      </c>
      <c r="O292" s="46" t="str">
        <f>RAW_DATA!F292</f>
        <v/>
      </c>
      <c r="P292" s="46" t="str">
        <f>RAW_DATA!G292</f>
        <v/>
      </c>
    </row>
    <row r="293">
      <c r="E293" s="49"/>
      <c r="I293" s="50"/>
      <c r="K293" s="46" t="str">
        <f>IFERROR(__xludf.DUMMYFUNCTION("TO_DATE(DATEVALUE(RAW_DATA!B293))"),"#VALUE!")</f>
        <v>#VALUE!</v>
      </c>
      <c r="L293" s="46" t="str">
        <f>RAW_DATA!C293</f>
        <v/>
      </c>
      <c r="M293" s="46">
        <f>VALUE(RAW_DATA!D293)</f>
        <v>0</v>
      </c>
      <c r="N293" s="46" t="str">
        <f>RAW_DATA!E293</f>
        <v/>
      </c>
      <c r="O293" s="46" t="str">
        <f>RAW_DATA!F293</f>
        <v/>
      </c>
      <c r="P293" s="46" t="str">
        <f>RAW_DATA!G293</f>
        <v/>
      </c>
    </row>
    <row r="294">
      <c r="E294" s="49"/>
      <c r="I294" s="50"/>
      <c r="K294" s="46" t="str">
        <f>IFERROR(__xludf.DUMMYFUNCTION("TO_DATE(DATEVALUE(RAW_DATA!B294))"),"#VALUE!")</f>
        <v>#VALUE!</v>
      </c>
      <c r="L294" s="46" t="str">
        <f>RAW_DATA!C294</f>
        <v/>
      </c>
      <c r="M294" s="46">
        <f>VALUE(RAW_DATA!D294)</f>
        <v>0</v>
      </c>
      <c r="N294" s="46" t="str">
        <f>RAW_DATA!E294</f>
        <v/>
      </c>
      <c r="O294" s="46" t="str">
        <f>RAW_DATA!F294</f>
        <v/>
      </c>
      <c r="P294" s="46" t="str">
        <f>RAW_DATA!G294</f>
        <v/>
      </c>
    </row>
    <row r="295">
      <c r="E295" s="49"/>
      <c r="I295" s="50"/>
      <c r="K295" s="46" t="str">
        <f>IFERROR(__xludf.DUMMYFUNCTION("TO_DATE(DATEVALUE(RAW_DATA!B295))"),"#VALUE!")</f>
        <v>#VALUE!</v>
      </c>
      <c r="L295" s="46" t="str">
        <f>RAW_DATA!C295</f>
        <v/>
      </c>
      <c r="M295" s="46">
        <f>VALUE(RAW_DATA!D295)</f>
        <v>0</v>
      </c>
      <c r="N295" s="46" t="str">
        <f>RAW_DATA!E295</f>
        <v/>
      </c>
      <c r="O295" s="46" t="str">
        <f>RAW_DATA!F295</f>
        <v/>
      </c>
      <c r="P295" s="46" t="str">
        <f>RAW_DATA!G295</f>
        <v/>
      </c>
    </row>
    <row r="296">
      <c r="E296" s="49"/>
      <c r="I296" s="50"/>
      <c r="K296" s="46" t="str">
        <f>IFERROR(__xludf.DUMMYFUNCTION("TO_DATE(DATEVALUE(RAW_DATA!B296))"),"#VALUE!")</f>
        <v>#VALUE!</v>
      </c>
      <c r="L296" s="46" t="str">
        <f>RAW_DATA!C296</f>
        <v/>
      </c>
      <c r="M296" s="46">
        <f>VALUE(RAW_DATA!D296)</f>
        <v>0</v>
      </c>
      <c r="N296" s="46" t="str">
        <f>RAW_DATA!E296</f>
        <v/>
      </c>
      <c r="O296" s="46" t="str">
        <f>RAW_DATA!F296</f>
        <v/>
      </c>
      <c r="P296" s="46" t="str">
        <f>RAW_DATA!G296</f>
        <v/>
      </c>
    </row>
    <row r="297">
      <c r="E297" s="49"/>
      <c r="I297" s="50"/>
      <c r="K297" s="46" t="str">
        <f>IFERROR(__xludf.DUMMYFUNCTION("TO_DATE(DATEVALUE(RAW_DATA!B297))"),"#VALUE!")</f>
        <v>#VALUE!</v>
      </c>
      <c r="L297" s="46" t="str">
        <f>RAW_DATA!C297</f>
        <v/>
      </c>
      <c r="M297" s="46">
        <f>VALUE(RAW_DATA!D297)</f>
        <v>0</v>
      </c>
      <c r="N297" s="46" t="str">
        <f>RAW_DATA!E297</f>
        <v/>
      </c>
      <c r="O297" s="46" t="str">
        <f>RAW_DATA!F297</f>
        <v/>
      </c>
      <c r="P297" s="46" t="str">
        <f>RAW_DATA!G297</f>
        <v/>
      </c>
    </row>
    <row r="298">
      <c r="E298" s="49"/>
      <c r="I298" s="50"/>
      <c r="K298" s="46" t="str">
        <f>IFERROR(__xludf.DUMMYFUNCTION("TO_DATE(DATEVALUE(RAW_DATA!B298))"),"#VALUE!")</f>
        <v>#VALUE!</v>
      </c>
      <c r="L298" s="46" t="str">
        <f>RAW_DATA!C298</f>
        <v/>
      </c>
      <c r="M298" s="46">
        <f>VALUE(RAW_DATA!D298)</f>
        <v>0</v>
      </c>
      <c r="N298" s="46" t="str">
        <f>RAW_DATA!E298</f>
        <v/>
      </c>
      <c r="O298" s="46" t="str">
        <f>RAW_DATA!F298</f>
        <v/>
      </c>
      <c r="P298" s="46" t="str">
        <f>RAW_DATA!G298</f>
        <v/>
      </c>
    </row>
    <row r="299">
      <c r="E299" s="49"/>
      <c r="I299" s="50"/>
      <c r="K299" s="46" t="str">
        <f>IFERROR(__xludf.DUMMYFUNCTION("TO_DATE(DATEVALUE(RAW_DATA!B299))"),"#VALUE!")</f>
        <v>#VALUE!</v>
      </c>
      <c r="L299" s="46" t="str">
        <f>RAW_DATA!C299</f>
        <v/>
      </c>
      <c r="M299" s="46">
        <f>VALUE(RAW_DATA!D299)</f>
        <v>0</v>
      </c>
      <c r="N299" s="46" t="str">
        <f>RAW_DATA!E299</f>
        <v/>
      </c>
      <c r="O299" s="46" t="str">
        <f>RAW_DATA!F299</f>
        <v/>
      </c>
      <c r="P299" s="46" t="str">
        <f>RAW_DATA!G299</f>
        <v/>
      </c>
    </row>
    <row r="300">
      <c r="E300" s="49"/>
      <c r="I300" s="50"/>
      <c r="K300" s="46" t="str">
        <f>IFERROR(__xludf.DUMMYFUNCTION("TO_DATE(DATEVALUE(RAW_DATA!B300))"),"#VALUE!")</f>
        <v>#VALUE!</v>
      </c>
      <c r="L300" s="46" t="str">
        <f>RAW_DATA!C300</f>
        <v/>
      </c>
      <c r="M300" s="46">
        <f>VALUE(RAW_DATA!D300)</f>
        <v>0</v>
      </c>
      <c r="N300" s="46" t="str">
        <f>RAW_DATA!E300</f>
        <v/>
      </c>
      <c r="O300" s="46" t="str">
        <f>RAW_DATA!F300</f>
        <v/>
      </c>
      <c r="P300" s="46" t="str">
        <f>RAW_DATA!G300</f>
        <v/>
      </c>
    </row>
    <row r="301">
      <c r="E301" s="49"/>
      <c r="I301" s="50"/>
      <c r="K301" s="46" t="str">
        <f>IFERROR(__xludf.DUMMYFUNCTION("TO_DATE(DATEVALUE(RAW_DATA!B301))"),"#VALUE!")</f>
        <v>#VALUE!</v>
      </c>
      <c r="L301" s="46" t="str">
        <f>RAW_DATA!C301</f>
        <v/>
      </c>
      <c r="M301" s="46">
        <f>VALUE(RAW_DATA!D301)</f>
        <v>0</v>
      </c>
      <c r="N301" s="46" t="str">
        <f>RAW_DATA!E301</f>
        <v/>
      </c>
      <c r="O301" s="46" t="str">
        <f>RAW_DATA!F301</f>
        <v/>
      </c>
      <c r="P301" s="46" t="str">
        <f>RAW_DATA!G301</f>
        <v/>
      </c>
    </row>
    <row r="302">
      <c r="E302" s="49"/>
      <c r="I302" s="50"/>
      <c r="K302" s="46" t="str">
        <f>IFERROR(__xludf.DUMMYFUNCTION("TO_DATE(DATEVALUE(RAW_DATA!B302))"),"#VALUE!")</f>
        <v>#VALUE!</v>
      </c>
      <c r="L302" s="46" t="str">
        <f>RAW_DATA!C302</f>
        <v/>
      </c>
      <c r="M302" s="46">
        <f>VALUE(RAW_DATA!D302)</f>
        <v>0</v>
      </c>
      <c r="N302" s="46" t="str">
        <f>RAW_DATA!E302</f>
        <v/>
      </c>
      <c r="O302" s="46" t="str">
        <f>RAW_DATA!F302</f>
        <v/>
      </c>
      <c r="P302" s="46" t="str">
        <f>RAW_DATA!G302</f>
        <v/>
      </c>
    </row>
    <row r="303">
      <c r="E303" s="49"/>
      <c r="I303" s="50"/>
      <c r="K303" s="46" t="str">
        <f>IFERROR(__xludf.DUMMYFUNCTION("TO_DATE(DATEVALUE(RAW_DATA!B303))"),"#VALUE!")</f>
        <v>#VALUE!</v>
      </c>
      <c r="L303" s="46" t="str">
        <f>RAW_DATA!C303</f>
        <v/>
      </c>
      <c r="M303" s="46">
        <f>VALUE(RAW_DATA!D303)</f>
        <v>0</v>
      </c>
      <c r="N303" s="46" t="str">
        <f>RAW_DATA!E303</f>
        <v/>
      </c>
      <c r="O303" s="46" t="str">
        <f>RAW_DATA!F303</f>
        <v/>
      </c>
      <c r="P303" s="46" t="str">
        <f>RAW_DATA!G303</f>
        <v/>
      </c>
    </row>
    <row r="304">
      <c r="E304" s="49"/>
      <c r="I304" s="50"/>
      <c r="K304" s="46" t="str">
        <f>IFERROR(__xludf.DUMMYFUNCTION("TO_DATE(DATEVALUE(RAW_DATA!B304))"),"#VALUE!")</f>
        <v>#VALUE!</v>
      </c>
      <c r="L304" s="46" t="str">
        <f>RAW_DATA!C304</f>
        <v/>
      </c>
      <c r="M304" s="46">
        <f>VALUE(RAW_DATA!D304)</f>
        <v>0</v>
      </c>
      <c r="N304" s="46" t="str">
        <f>RAW_DATA!E304</f>
        <v/>
      </c>
      <c r="O304" s="46" t="str">
        <f>RAW_DATA!F304</f>
        <v/>
      </c>
      <c r="P304" s="46" t="str">
        <f>RAW_DATA!G304</f>
        <v/>
      </c>
    </row>
    <row r="305">
      <c r="E305" s="49"/>
      <c r="I305" s="50"/>
      <c r="K305" s="46" t="str">
        <f>IFERROR(__xludf.DUMMYFUNCTION("TO_DATE(DATEVALUE(RAW_DATA!B305))"),"#VALUE!")</f>
        <v>#VALUE!</v>
      </c>
      <c r="L305" s="46" t="str">
        <f>RAW_DATA!C305</f>
        <v/>
      </c>
      <c r="M305" s="46">
        <f>VALUE(RAW_DATA!D305)</f>
        <v>0</v>
      </c>
      <c r="N305" s="46" t="str">
        <f>RAW_DATA!E305</f>
        <v/>
      </c>
      <c r="O305" s="46" t="str">
        <f>RAW_DATA!F305</f>
        <v/>
      </c>
      <c r="P305" s="46" t="str">
        <f>RAW_DATA!G305</f>
        <v/>
      </c>
    </row>
    <row r="306">
      <c r="E306" s="49"/>
      <c r="I306" s="50"/>
      <c r="K306" s="46" t="str">
        <f>IFERROR(__xludf.DUMMYFUNCTION("TO_DATE(DATEVALUE(RAW_DATA!B306))"),"#VALUE!")</f>
        <v>#VALUE!</v>
      </c>
      <c r="L306" s="46" t="str">
        <f>RAW_DATA!C306</f>
        <v/>
      </c>
      <c r="M306" s="46">
        <f>VALUE(RAW_DATA!D306)</f>
        <v>0</v>
      </c>
      <c r="N306" s="46" t="str">
        <f>RAW_DATA!E306</f>
        <v/>
      </c>
      <c r="O306" s="46" t="str">
        <f>RAW_DATA!F306</f>
        <v/>
      </c>
      <c r="P306" s="46" t="str">
        <f>RAW_DATA!G306</f>
        <v/>
      </c>
    </row>
    <row r="307">
      <c r="E307" s="49"/>
      <c r="I307" s="50"/>
      <c r="K307" s="46" t="str">
        <f>IFERROR(__xludf.DUMMYFUNCTION("TO_DATE(DATEVALUE(RAW_DATA!B307))"),"#VALUE!")</f>
        <v>#VALUE!</v>
      </c>
      <c r="L307" s="46" t="str">
        <f>RAW_DATA!C307</f>
        <v/>
      </c>
      <c r="M307" s="46">
        <f>VALUE(RAW_DATA!D307)</f>
        <v>0</v>
      </c>
      <c r="N307" s="46" t="str">
        <f>RAW_DATA!E307</f>
        <v/>
      </c>
      <c r="O307" s="46" t="str">
        <f>RAW_DATA!F307</f>
        <v/>
      </c>
      <c r="P307" s="46" t="str">
        <f>RAW_DATA!G307</f>
        <v/>
      </c>
    </row>
    <row r="308">
      <c r="E308" s="49"/>
      <c r="I308" s="50"/>
      <c r="K308" s="46" t="str">
        <f>IFERROR(__xludf.DUMMYFUNCTION("TO_DATE(DATEVALUE(RAW_DATA!B308))"),"#VALUE!")</f>
        <v>#VALUE!</v>
      </c>
      <c r="L308" s="46" t="str">
        <f>RAW_DATA!C308</f>
        <v/>
      </c>
      <c r="M308" s="46">
        <f>VALUE(RAW_DATA!D308)</f>
        <v>0</v>
      </c>
      <c r="N308" s="46" t="str">
        <f>RAW_DATA!E308</f>
        <v/>
      </c>
      <c r="O308" s="46" t="str">
        <f>RAW_DATA!F308</f>
        <v/>
      </c>
      <c r="P308" s="46" t="str">
        <f>RAW_DATA!G308</f>
        <v/>
      </c>
    </row>
    <row r="309">
      <c r="E309" s="49"/>
      <c r="I309" s="50"/>
      <c r="K309" s="46" t="str">
        <f>IFERROR(__xludf.DUMMYFUNCTION("TO_DATE(DATEVALUE(RAW_DATA!B309))"),"#VALUE!")</f>
        <v>#VALUE!</v>
      </c>
      <c r="L309" s="46" t="str">
        <f>RAW_DATA!C309</f>
        <v/>
      </c>
      <c r="M309" s="46">
        <f>VALUE(RAW_DATA!D309)</f>
        <v>0</v>
      </c>
      <c r="N309" s="46" t="str">
        <f>RAW_DATA!E309</f>
        <v/>
      </c>
      <c r="O309" s="46" t="str">
        <f>RAW_DATA!F309</f>
        <v/>
      </c>
      <c r="P309" s="46" t="str">
        <f>RAW_DATA!G309</f>
        <v/>
      </c>
    </row>
    <row r="310">
      <c r="E310" s="49"/>
      <c r="I310" s="50"/>
      <c r="K310" s="46" t="str">
        <f>IFERROR(__xludf.DUMMYFUNCTION("TO_DATE(DATEVALUE(RAW_DATA!B310))"),"#VALUE!")</f>
        <v>#VALUE!</v>
      </c>
      <c r="L310" s="46" t="str">
        <f>RAW_DATA!C310</f>
        <v/>
      </c>
      <c r="M310" s="46">
        <f>VALUE(RAW_DATA!D310)</f>
        <v>0</v>
      </c>
      <c r="N310" s="46" t="str">
        <f>RAW_DATA!E310</f>
        <v/>
      </c>
      <c r="O310" s="46" t="str">
        <f>RAW_DATA!F310</f>
        <v/>
      </c>
      <c r="P310" s="46" t="str">
        <f>RAW_DATA!G310</f>
        <v/>
      </c>
    </row>
    <row r="311">
      <c r="E311" s="49"/>
      <c r="I311" s="50"/>
      <c r="K311" s="46" t="str">
        <f>IFERROR(__xludf.DUMMYFUNCTION("TO_DATE(DATEVALUE(RAW_DATA!B311))"),"#VALUE!")</f>
        <v>#VALUE!</v>
      </c>
      <c r="L311" s="46" t="str">
        <f>RAW_DATA!C311</f>
        <v/>
      </c>
      <c r="M311" s="46">
        <f>VALUE(RAW_DATA!D311)</f>
        <v>0</v>
      </c>
      <c r="N311" s="46" t="str">
        <f>RAW_DATA!E311</f>
        <v/>
      </c>
      <c r="O311" s="46" t="str">
        <f>RAW_DATA!F311</f>
        <v/>
      </c>
      <c r="P311" s="46" t="str">
        <f>RAW_DATA!G311</f>
        <v/>
      </c>
    </row>
    <row r="312">
      <c r="E312" s="49"/>
      <c r="I312" s="50"/>
      <c r="K312" s="46" t="str">
        <f>IFERROR(__xludf.DUMMYFUNCTION("TO_DATE(DATEVALUE(RAW_DATA!B312))"),"#VALUE!")</f>
        <v>#VALUE!</v>
      </c>
      <c r="L312" s="46" t="str">
        <f>RAW_DATA!C312</f>
        <v/>
      </c>
      <c r="M312" s="46">
        <f>VALUE(RAW_DATA!D312)</f>
        <v>0</v>
      </c>
      <c r="N312" s="46" t="str">
        <f>RAW_DATA!E312</f>
        <v/>
      </c>
      <c r="O312" s="46" t="str">
        <f>RAW_DATA!F312</f>
        <v/>
      </c>
      <c r="P312" s="46" t="str">
        <f>RAW_DATA!G312</f>
        <v/>
      </c>
    </row>
    <row r="313">
      <c r="E313" s="49"/>
      <c r="I313" s="50"/>
      <c r="K313" s="46" t="str">
        <f>IFERROR(__xludf.DUMMYFUNCTION("TO_DATE(DATEVALUE(RAW_DATA!B313))"),"#VALUE!")</f>
        <v>#VALUE!</v>
      </c>
      <c r="L313" s="46" t="str">
        <f>RAW_DATA!C313</f>
        <v/>
      </c>
      <c r="M313" s="46">
        <f>VALUE(RAW_DATA!D313)</f>
        <v>0</v>
      </c>
      <c r="N313" s="46" t="str">
        <f>RAW_DATA!E313</f>
        <v/>
      </c>
      <c r="O313" s="46" t="str">
        <f>RAW_DATA!F313</f>
        <v/>
      </c>
      <c r="P313" s="46" t="str">
        <f>RAW_DATA!G313</f>
        <v/>
      </c>
    </row>
    <row r="314">
      <c r="E314" s="49"/>
      <c r="I314" s="50"/>
      <c r="K314" s="46" t="str">
        <f>IFERROR(__xludf.DUMMYFUNCTION("TO_DATE(DATEVALUE(RAW_DATA!B314))"),"#VALUE!")</f>
        <v>#VALUE!</v>
      </c>
      <c r="L314" s="46" t="str">
        <f>RAW_DATA!C314</f>
        <v/>
      </c>
      <c r="M314" s="46">
        <f>VALUE(RAW_DATA!D314)</f>
        <v>0</v>
      </c>
      <c r="N314" s="46" t="str">
        <f>RAW_DATA!E314</f>
        <v/>
      </c>
      <c r="O314" s="46" t="str">
        <f>RAW_DATA!F314</f>
        <v/>
      </c>
      <c r="P314" s="46" t="str">
        <f>RAW_DATA!G314</f>
        <v/>
      </c>
    </row>
    <row r="315">
      <c r="E315" s="49"/>
      <c r="I315" s="50"/>
      <c r="K315" s="46" t="str">
        <f>IFERROR(__xludf.DUMMYFUNCTION("TO_DATE(DATEVALUE(RAW_DATA!B315))"),"#VALUE!")</f>
        <v>#VALUE!</v>
      </c>
      <c r="L315" s="46" t="str">
        <f>RAW_DATA!C315</f>
        <v/>
      </c>
      <c r="M315" s="46">
        <f>VALUE(RAW_DATA!D315)</f>
        <v>0</v>
      </c>
      <c r="N315" s="46" t="str">
        <f>RAW_DATA!E315</f>
        <v/>
      </c>
      <c r="O315" s="46" t="str">
        <f>RAW_DATA!F315</f>
        <v/>
      </c>
      <c r="P315" s="46" t="str">
        <f>RAW_DATA!G315</f>
        <v/>
      </c>
    </row>
    <row r="316">
      <c r="E316" s="49"/>
      <c r="I316" s="50"/>
      <c r="K316" s="46" t="str">
        <f>IFERROR(__xludf.DUMMYFUNCTION("TO_DATE(DATEVALUE(RAW_DATA!B316))"),"#VALUE!")</f>
        <v>#VALUE!</v>
      </c>
      <c r="L316" s="46" t="str">
        <f>RAW_DATA!C316</f>
        <v/>
      </c>
      <c r="M316" s="46">
        <f>VALUE(RAW_DATA!D316)</f>
        <v>0</v>
      </c>
      <c r="N316" s="46" t="str">
        <f>RAW_DATA!E316</f>
        <v/>
      </c>
      <c r="O316" s="46" t="str">
        <f>RAW_DATA!F316</f>
        <v/>
      </c>
      <c r="P316" s="46" t="str">
        <f>RAW_DATA!G316</f>
        <v/>
      </c>
    </row>
    <row r="317">
      <c r="E317" s="49"/>
      <c r="I317" s="50"/>
      <c r="K317" s="46" t="str">
        <f>IFERROR(__xludf.DUMMYFUNCTION("TO_DATE(DATEVALUE(RAW_DATA!B317))"),"#VALUE!")</f>
        <v>#VALUE!</v>
      </c>
      <c r="L317" s="46" t="str">
        <f>RAW_DATA!C317</f>
        <v/>
      </c>
      <c r="M317" s="46">
        <f>VALUE(RAW_DATA!D317)</f>
        <v>0</v>
      </c>
      <c r="N317" s="46" t="str">
        <f>RAW_DATA!E317</f>
        <v/>
      </c>
      <c r="O317" s="46" t="str">
        <f>RAW_DATA!F317</f>
        <v/>
      </c>
      <c r="P317" s="46" t="str">
        <f>RAW_DATA!G317</f>
        <v/>
      </c>
    </row>
    <row r="318">
      <c r="E318" s="49"/>
      <c r="I318" s="50"/>
      <c r="K318" s="46" t="str">
        <f>IFERROR(__xludf.DUMMYFUNCTION("TO_DATE(DATEVALUE(RAW_DATA!B318))"),"#VALUE!")</f>
        <v>#VALUE!</v>
      </c>
      <c r="L318" s="46" t="str">
        <f>RAW_DATA!C318</f>
        <v/>
      </c>
      <c r="M318" s="46">
        <f>VALUE(RAW_DATA!D318)</f>
        <v>0</v>
      </c>
      <c r="N318" s="46" t="str">
        <f>RAW_DATA!E318</f>
        <v/>
      </c>
      <c r="O318" s="46" t="str">
        <f>RAW_DATA!F318</f>
        <v/>
      </c>
      <c r="P318" s="46" t="str">
        <f>RAW_DATA!G318</f>
        <v/>
      </c>
    </row>
    <row r="319">
      <c r="E319" s="49"/>
      <c r="I319" s="50"/>
      <c r="K319" s="46" t="str">
        <f>IFERROR(__xludf.DUMMYFUNCTION("TO_DATE(DATEVALUE(RAW_DATA!B319))"),"#VALUE!")</f>
        <v>#VALUE!</v>
      </c>
      <c r="L319" s="46" t="str">
        <f>RAW_DATA!C319</f>
        <v/>
      </c>
      <c r="M319" s="46">
        <f>VALUE(RAW_DATA!D319)</f>
        <v>0</v>
      </c>
      <c r="N319" s="46" t="str">
        <f>RAW_DATA!E319</f>
        <v/>
      </c>
      <c r="O319" s="46" t="str">
        <f>RAW_DATA!F319</f>
        <v/>
      </c>
      <c r="P319" s="46" t="str">
        <f>RAW_DATA!G319</f>
        <v/>
      </c>
    </row>
    <row r="320">
      <c r="E320" s="49"/>
      <c r="I320" s="50"/>
      <c r="K320" s="46" t="str">
        <f>IFERROR(__xludf.DUMMYFUNCTION("TO_DATE(DATEVALUE(RAW_DATA!B320))"),"#VALUE!")</f>
        <v>#VALUE!</v>
      </c>
      <c r="L320" s="46" t="str">
        <f>RAW_DATA!C320</f>
        <v/>
      </c>
      <c r="M320" s="46">
        <f>VALUE(RAW_DATA!D320)</f>
        <v>0</v>
      </c>
      <c r="N320" s="46" t="str">
        <f>RAW_DATA!E320</f>
        <v/>
      </c>
      <c r="O320" s="46" t="str">
        <f>RAW_DATA!F320</f>
        <v/>
      </c>
      <c r="P320" s="46" t="str">
        <f>RAW_DATA!G320</f>
        <v/>
      </c>
    </row>
    <row r="321">
      <c r="E321" s="49"/>
      <c r="I321" s="50"/>
      <c r="K321" s="46" t="str">
        <f>IFERROR(__xludf.DUMMYFUNCTION("TO_DATE(DATEVALUE(RAW_DATA!B321))"),"#VALUE!")</f>
        <v>#VALUE!</v>
      </c>
      <c r="L321" s="46" t="str">
        <f>RAW_DATA!C321</f>
        <v/>
      </c>
      <c r="M321" s="46">
        <f>VALUE(RAW_DATA!D321)</f>
        <v>0</v>
      </c>
      <c r="N321" s="46" t="str">
        <f>RAW_DATA!E321</f>
        <v/>
      </c>
      <c r="O321" s="46" t="str">
        <f>RAW_DATA!F321</f>
        <v/>
      </c>
      <c r="P321" s="46" t="str">
        <f>RAW_DATA!G321</f>
        <v/>
      </c>
    </row>
    <row r="322">
      <c r="E322" s="49"/>
      <c r="I322" s="50"/>
      <c r="K322" s="46" t="str">
        <f>IFERROR(__xludf.DUMMYFUNCTION("TO_DATE(DATEVALUE(RAW_DATA!B322))"),"#VALUE!")</f>
        <v>#VALUE!</v>
      </c>
      <c r="L322" s="46" t="str">
        <f>RAW_DATA!C322</f>
        <v/>
      </c>
      <c r="M322" s="46">
        <f>VALUE(RAW_DATA!D322)</f>
        <v>0</v>
      </c>
      <c r="N322" s="46" t="str">
        <f>RAW_DATA!E322</f>
        <v/>
      </c>
      <c r="O322" s="46" t="str">
        <f>RAW_DATA!F322</f>
        <v/>
      </c>
      <c r="P322" s="46" t="str">
        <f>RAW_DATA!G322</f>
        <v/>
      </c>
    </row>
    <row r="323">
      <c r="E323" s="49"/>
      <c r="I323" s="50"/>
      <c r="K323" s="46" t="str">
        <f>IFERROR(__xludf.DUMMYFUNCTION("TO_DATE(DATEVALUE(RAW_DATA!B323))"),"#VALUE!")</f>
        <v>#VALUE!</v>
      </c>
      <c r="L323" s="46" t="str">
        <f>RAW_DATA!C323</f>
        <v/>
      </c>
      <c r="M323" s="46">
        <f>VALUE(RAW_DATA!D323)</f>
        <v>0</v>
      </c>
      <c r="N323" s="46" t="str">
        <f>RAW_DATA!E323</f>
        <v/>
      </c>
      <c r="O323" s="46" t="str">
        <f>RAW_DATA!F323</f>
        <v/>
      </c>
      <c r="P323" s="46" t="str">
        <f>RAW_DATA!G323</f>
        <v/>
      </c>
    </row>
    <row r="324">
      <c r="E324" s="49"/>
      <c r="I324" s="50"/>
      <c r="K324" s="46" t="str">
        <f>IFERROR(__xludf.DUMMYFUNCTION("TO_DATE(DATEVALUE(RAW_DATA!B324))"),"#VALUE!")</f>
        <v>#VALUE!</v>
      </c>
      <c r="L324" s="46" t="str">
        <f>RAW_DATA!C324</f>
        <v/>
      </c>
      <c r="M324" s="46">
        <f>VALUE(RAW_DATA!D324)</f>
        <v>0</v>
      </c>
      <c r="N324" s="46" t="str">
        <f>RAW_DATA!E324</f>
        <v/>
      </c>
      <c r="O324" s="46" t="str">
        <f>RAW_DATA!F324</f>
        <v/>
      </c>
      <c r="P324" s="46" t="str">
        <f>RAW_DATA!G324</f>
        <v/>
      </c>
    </row>
    <row r="325">
      <c r="E325" s="49"/>
      <c r="I325" s="50"/>
      <c r="K325" s="46" t="str">
        <f>IFERROR(__xludf.DUMMYFUNCTION("TO_DATE(DATEVALUE(RAW_DATA!B325))"),"#VALUE!")</f>
        <v>#VALUE!</v>
      </c>
      <c r="L325" s="46" t="str">
        <f>RAW_DATA!C325</f>
        <v/>
      </c>
      <c r="M325" s="46">
        <f>VALUE(RAW_DATA!D325)</f>
        <v>0</v>
      </c>
      <c r="N325" s="46" t="str">
        <f>RAW_DATA!E325</f>
        <v/>
      </c>
      <c r="O325" s="46" t="str">
        <f>RAW_DATA!F325</f>
        <v/>
      </c>
      <c r="P325" s="46" t="str">
        <f>RAW_DATA!G325</f>
        <v/>
      </c>
    </row>
    <row r="326">
      <c r="E326" s="49"/>
      <c r="I326" s="50"/>
      <c r="K326" s="46" t="str">
        <f>IFERROR(__xludf.DUMMYFUNCTION("TO_DATE(DATEVALUE(RAW_DATA!B326))"),"#VALUE!")</f>
        <v>#VALUE!</v>
      </c>
      <c r="L326" s="46" t="str">
        <f>RAW_DATA!C326</f>
        <v/>
      </c>
      <c r="M326" s="46">
        <f>VALUE(RAW_DATA!D326)</f>
        <v>0</v>
      </c>
      <c r="N326" s="46" t="str">
        <f>RAW_DATA!E326</f>
        <v/>
      </c>
      <c r="O326" s="46" t="str">
        <f>RAW_DATA!F326</f>
        <v/>
      </c>
      <c r="P326" s="46" t="str">
        <f>RAW_DATA!G326</f>
        <v/>
      </c>
    </row>
    <row r="327">
      <c r="E327" s="49"/>
      <c r="I327" s="50"/>
      <c r="K327" s="46" t="str">
        <f>IFERROR(__xludf.DUMMYFUNCTION("TO_DATE(DATEVALUE(RAW_DATA!B327))"),"#VALUE!")</f>
        <v>#VALUE!</v>
      </c>
      <c r="L327" s="46" t="str">
        <f>RAW_DATA!C327</f>
        <v/>
      </c>
      <c r="M327" s="46">
        <f>VALUE(RAW_DATA!D327)</f>
        <v>0</v>
      </c>
      <c r="N327" s="46" t="str">
        <f>RAW_DATA!E327</f>
        <v/>
      </c>
      <c r="O327" s="46" t="str">
        <f>RAW_DATA!F327</f>
        <v/>
      </c>
      <c r="P327" s="46" t="str">
        <f>RAW_DATA!G327</f>
        <v/>
      </c>
    </row>
    <row r="328">
      <c r="E328" s="49"/>
      <c r="I328" s="50"/>
      <c r="K328" s="46" t="str">
        <f>IFERROR(__xludf.DUMMYFUNCTION("TO_DATE(DATEVALUE(RAW_DATA!B328))"),"#VALUE!")</f>
        <v>#VALUE!</v>
      </c>
      <c r="L328" s="46" t="str">
        <f>RAW_DATA!C328</f>
        <v/>
      </c>
      <c r="M328" s="46">
        <f>VALUE(RAW_DATA!D328)</f>
        <v>0</v>
      </c>
      <c r="N328" s="46" t="str">
        <f>RAW_DATA!E328</f>
        <v/>
      </c>
      <c r="O328" s="46" t="str">
        <f>RAW_DATA!F328</f>
        <v/>
      </c>
      <c r="P328" s="46" t="str">
        <f>RAW_DATA!G328</f>
        <v/>
      </c>
    </row>
    <row r="329">
      <c r="E329" s="49"/>
      <c r="I329" s="50"/>
      <c r="K329" s="46" t="str">
        <f>IFERROR(__xludf.DUMMYFUNCTION("TO_DATE(DATEVALUE(RAW_DATA!B329))"),"#VALUE!")</f>
        <v>#VALUE!</v>
      </c>
      <c r="L329" s="46" t="str">
        <f>RAW_DATA!C329</f>
        <v/>
      </c>
      <c r="M329" s="46">
        <f>VALUE(RAW_DATA!D329)</f>
        <v>0</v>
      </c>
      <c r="N329" s="46" t="str">
        <f>RAW_DATA!E329</f>
        <v/>
      </c>
      <c r="O329" s="46" t="str">
        <f>RAW_DATA!F329</f>
        <v/>
      </c>
      <c r="P329" s="46" t="str">
        <f>RAW_DATA!G329</f>
        <v/>
      </c>
    </row>
    <row r="330">
      <c r="E330" s="49"/>
      <c r="I330" s="50"/>
      <c r="K330" s="46" t="str">
        <f>IFERROR(__xludf.DUMMYFUNCTION("TO_DATE(DATEVALUE(RAW_DATA!B330))"),"#VALUE!")</f>
        <v>#VALUE!</v>
      </c>
      <c r="L330" s="46" t="str">
        <f>RAW_DATA!C330</f>
        <v/>
      </c>
      <c r="M330" s="46">
        <f>VALUE(RAW_DATA!D330)</f>
        <v>0</v>
      </c>
      <c r="N330" s="46" t="str">
        <f>RAW_DATA!E330</f>
        <v/>
      </c>
      <c r="O330" s="46" t="str">
        <f>RAW_DATA!F330</f>
        <v/>
      </c>
      <c r="P330" s="46" t="str">
        <f>RAW_DATA!G330</f>
        <v/>
      </c>
    </row>
    <row r="331">
      <c r="E331" s="49"/>
      <c r="I331" s="50"/>
      <c r="K331" s="46" t="str">
        <f>IFERROR(__xludf.DUMMYFUNCTION("TO_DATE(DATEVALUE(RAW_DATA!B331))"),"#VALUE!")</f>
        <v>#VALUE!</v>
      </c>
      <c r="L331" s="46" t="str">
        <f>RAW_DATA!C331</f>
        <v/>
      </c>
      <c r="M331" s="46">
        <f>VALUE(RAW_DATA!D331)</f>
        <v>0</v>
      </c>
      <c r="N331" s="46" t="str">
        <f>RAW_DATA!E331</f>
        <v/>
      </c>
      <c r="O331" s="46" t="str">
        <f>RAW_DATA!F331</f>
        <v/>
      </c>
      <c r="P331" s="46" t="str">
        <f>RAW_DATA!G331</f>
        <v/>
      </c>
    </row>
    <row r="332">
      <c r="E332" s="49"/>
      <c r="I332" s="50"/>
      <c r="K332" s="46" t="str">
        <f>IFERROR(__xludf.DUMMYFUNCTION("TO_DATE(DATEVALUE(RAW_DATA!B332))"),"#VALUE!")</f>
        <v>#VALUE!</v>
      </c>
      <c r="L332" s="46" t="str">
        <f>RAW_DATA!C332</f>
        <v/>
      </c>
      <c r="M332" s="46">
        <f>VALUE(RAW_DATA!D332)</f>
        <v>0</v>
      </c>
      <c r="N332" s="46" t="str">
        <f>RAW_DATA!E332</f>
        <v/>
      </c>
      <c r="O332" s="46" t="str">
        <f>RAW_DATA!F332</f>
        <v/>
      </c>
      <c r="P332" s="46" t="str">
        <f>RAW_DATA!G332</f>
        <v/>
      </c>
    </row>
    <row r="333">
      <c r="E333" s="49"/>
      <c r="I333" s="50"/>
      <c r="K333" s="46" t="str">
        <f>IFERROR(__xludf.DUMMYFUNCTION("TO_DATE(DATEVALUE(RAW_DATA!B333))"),"#VALUE!")</f>
        <v>#VALUE!</v>
      </c>
      <c r="L333" s="46" t="str">
        <f>RAW_DATA!C333</f>
        <v/>
      </c>
      <c r="M333" s="46">
        <f>VALUE(RAW_DATA!D333)</f>
        <v>0</v>
      </c>
      <c r="N333" s="46" t="str">
        <f>RAW_DATA!E333</f>
        <v/>
      </c>
      <c r="O333" s="46" t="str">
        <f>RAW_DATA!F333</f>
        <v/>
      </c>
      <c r="P333" s="46" t="str">
        <f>RAW_DATA!G333</f>
        <v/>
      </c>
    </row>
    <row r="334">
      <c r="E334" s="49"/>
      <c r="I334" s="50"/>
      <c r="K334" s="46" t="str">
        <f>IFERROR(__xludf.DUMMYFUNCTION("TO_DATE(DATEVALUE(RAW_DATA!B334))"),"#VALUE!")</f>
        <v>#VALUE!</v>
      </c>
      <c r="L334" s="46" t="str">
        <f>RAW_DATA!C334</f>
        <v/>
      </c>
      <c r="M334" s="46">
        <f>VALUE(RAW_DATA!D334)</f>
        <v>0</v>
      </c>
      <c r="N334" s="46" t="str">
        <f>RAW_DATA!E334</f>
        <v/>
      </c>
      <c r="O334" s="46" t="str">
        <f>RAW_DATA!F334</f>
        <v/>
      </c>
      <c r="P334" s="46" t="str">
        <f>RAW_DATA!G334</f>
        <v/>
      </c>
    </row>
    <row r="335">
      <c r="E335" s="49"/>
      <c r="I335" s="50"/>
      <c r="K335" s="46" t="str">
        <f>IFERROR(__xludf.DUMMYFUNCTION("TO_DATE(DATEVALUE(RAW_DATA!B335))"),"#VALUE!")</f>
        <v>#VALUE!</v>
      </c>
      <c r="L335" s="46" t="str">
        <f>RAW_DATA!C335</f>
        <v/>
      </c>
      <c r="M335" s="46">
        <f>VALUE(RAW_DATA!D335)</f>
        <v>0</v>
      </c>
      <c r="N335" s="46" t="str">
        <f>RAW_DATA!E335</f>
        <v/>
      </c>
      <c r="O335" s="46" t="str">
        <f>RAW_DATA!F335</f>
        <v/>
      </c>
      <c r="P335" s="46" t="str">
        <f>RAW_DATA!G335</f>
        <v/>
      </c>
    </row>
    <row r="336">
      <c r="E336" s="49"/>
      <c r="I336" s="50"/>
      <c r="K336" s="46" t="str">
        <f>IFERROR(__xludf.DUMMYFUNCTION("TO_DATE(DATEVALUE(RAW_DATA!B336))"),"#VALUE!")</f>
        <v>#VALUE!</v>
      </c>
      <c r="L336" s="46" t="str">
        <f>RAW_DATA!C336</f>
        <v/>
      </c>
      <c r="M336" s="46">
        <f>VALUE(RAW_DATA!D336)</f>
        <v>0</v>
      </c>
      <c r="N336" s="46" t="str">
        <f>RAW_DATA!E336</f>
        <v/>
      </c>
      <c r="O336" s="46" t="str">
        <f>RAW_DATA!F336</f>
        <v/>
      </c>
      <c r="P336" s="46" t="str">
        <f>RAW_DATA!G336</f>
        <v/>
      </c>
    </row>
    <row r="337">
      <c r="E337" s="49"/>
      <c r="I337" s="50"/>
      <c r="K337" s="46" t="str">
        <f>IFERROR(__xludf.DUMMYFUNCTION("TO_DATE(DATEVALUE(RAW_DATA!B337))"),"#VALUE!")</f>
        <v>#VALUE!</v>
      </c>
      <c r="L337" s="46" t="str">
        <f>RAW_DATA!C337</f>
        <v/>
      </c>
      <c r="M337" s="46">
        <f>VALUE(RAW_DATA!D337)</f>
        <v>0</v>
      </c>
      <c r="N337" s="46" t="str">
        <f>RAW_DATA!E337</f>
        <v/>
      </c>
      <c r="O337" s="46" t="str">
        <f>RAW_DATA!F337</f>
        <v/>
      </c>
      <c r="P337" s="46" t="str">
        <f>RAW_DATA!G337</f>
        <v/>
      </c>
    </row>
    <row r="338">
      <c r="E338" s="49"/>
      <c r="I338" s="50"/>
      <c r="K338" s="46" t="str">
        <f>IFERROR(__xludf.DUMMYFUNCTION("TO_DATE(DATEVALUE(RAW_DATA!B338))"),"#VALUE!")</f>
        <v>#VALUE!</v>
      </c>
      <c r="L338" s="46" t="str">
        <f>RAW_DATA!C338</f>
        <v/>
      </c>
      <c r="M338" s="46">
        <f>VALUE(RAW_DATA!D338)</f>
        <v>0</v>
      </c>
      <c r="N338" s="46" t="str">
        <f>RAW_DATA!E338</f>
        <v/>
      </c>
      <c r="O338" s="46" t="str">
        <f>RAW_DATA!F338</f>
        <v/>
      </c>
      <c r="P338" s="46" t="str">
        <f>RAW_DATA!G338</f>
        <v/>
      </c>
    </row>
    <row r="339">
      <c r="E339" s="49"/>
      <c r="I339" s="50"/>
      <c r="K339" s="46" t="str">
        <f>IFERROR(__xludf.DUMMYFUNCTION("TO_DATE(DATEVALUE(RAW_DATA!B339))"),"#VALUE!")</f>
        <v>#VALUE!</v>
      </c>
      <c r="L339" s="46" t="str">
        <f>RAW_DATA!C339</f>
        <v/>
      </c>
      <c r="M339" s="46">
        <f>VALUE(RAW_DATA!D339)</f>
        <v>0</v>
      </c>
      <c r="N339" s="46" t="str">
        <f>RAW_DATA!E339</f>
        <v/>
      </c>
      <c r="O339" s="46" t="str">
        <f>RAW_DATA!F339</f>
        <v/>
      </c>
      <c r="P339" s="46" t="str">
        <f>RAW_DATA!G339</f>
        <v/>
      </c>
    </row>
    <row r="340">
      <c r="E340" s="49"/>
      <c r="I340" s="50"/>
      <c r="K340" s="46" t="str">
        <f>IFERROR(__xludf.DUMMYFUNCTION("TO_DATE(DATEVALUE(RAW_DATA!B340))"),"#VALUE!")</f>
        <v>#VALUE!</v>
      </c>
      <c r="L340" s="46" t="str">
        <f>RAW_DATA!C340</f>
        <v/>
      </c>
      <c r="M340" s="46">
        <f>VALUE(RAW_DATA!D340)</f>
        <v>0</v>
      </c>
      <c r="N340" s="46" t="str">
        <f>RAW_DATA!E340</f>
        <v/>
      </c>
      <c r="O340" s="46" t="str">
        <f>RAW_DATA!F340</f>
        <v/>
      </c>
      <c r="P340" s="46" t="str">
        <f>RAW_DATA!G340</f>
        <v/>
      </c>
    </row>
    <row r="341">
      <c r="E341" s="49"/>
      <c r="I341" s="50"/>
      <c r="K341" s="46" t="str">
        <f>IFERROR(__xludf.DUMMYFUNCTION("TO_DATE(DATEVALUE(RAW_DATA!B341))"),"#VALUE!")</f>
        <v>#VALUE!</v>
      </c>
      <c r="L341" s="46" t="str">
        <f>RAW_DATA!C341</f>
        <v/>
      </c>
      <c r="M341" s="46">
        <f>VALUE(RAW_DATA!D341)</f>
        <v>0</v>
      </c>
      <c r="N341" s="46" t="str">
        <f>RAW_DATA!E341</f>
        <v/>
      </c>
      <c r="O341" s="46" t="str">
        <f>RAW_DATA!F341</f>
        <v/>
      </c>
      <c r="P341" s="46" t="str">
        <f>RAW_DATA!G341</f>
        <v/>
      </c>
    </row>
    <row r="342">
      <c r="E342" s="49"/>
      <c r="I342" s="50"/>
      <c r="K342" s="46" t="str">
        <f>IFERROR(__xludf.DUMMYFUNCTION("TO_DATE(DATEVALUE(RAW_DATA!B342))"),"#VALUE!")</f>
        <v>#VALUE!</v>
      </c>
      <c r="L342" s="46" t="str">
        <f>RAW_DATA!C342</f>
        <v/>
      </c>
      <c r="M342" s="46">
        <f>VALUE(RAW_DATA!D342)</f>
        <v>0</v>
      </c>
      <c r="N342" s="46" t="str">
        <f>RAW_DATA!E342</f>
        <v/>
      </c>
      <c r="O342" s="46" t="str">
        <f>RAW_DATA!F342</f>
        <v/>
      </c>
      <c r="P342" s="46" t="str">
        <f>RAW_DATA!G342</f>
        <v/>
      </c>
    </row>
    <row r="343">
      <c r="E343" s="49"/>
      <c r="I343" s="50"/>
      <c r="K343" s="46" t="str">
        <f>IFERROR(__xludf.DUMMYFUNCTION("TO_DATE(DATEVALUE(RAW_DATA!B343))"),"#VALUE!")</f>
        <v>#VALUE!</v>
      </c>
      <c r="L343" s="46" t="str">
        <f>RAW_DATA!C343</f>
        <v/>
      </c>
      <c r="M343" s="46">
        <f>VALUE(RAW_DATA!D343)</f>
        <v>0</v>
      </c>
      <c r="N343" s="46" t="str">
        <f>RAW_DATA!E343</f>
        <v/>
      </c>
      <c r="O343" s="46" t="str">
        <f>RAW_DATA!F343</f>
        <v/>
      </c>
      <c r="P343" s="46" t="str">
        <f>RAW_DATA!G343</f>
        <v/>
      </c>
    </row>
    <row r="344">
      <c r="E344" s="49"/>
      <c r="I344" s="50"/>
      <c r="K344" s="46" t="str">
        <f>IFERROR(__xludf.DUMMYFUNCTION("TO_DATE(DATEVALUE(RAW_DATA!B344))"),"#VALUE!")</f>
        <v>#VALUE!</v>
      </c>
      <c r="L344" s="46" t="str">
        <f>RAW_DATA!C344</f>
        <v/>
      </c>
      <c r="M344" s="46">
        <f>VALUE(RAW_DATA!D344)</f>
        <v>0</v>
      </c>
      <c r="N344" s="46" t="str">
        <f>RAW_DATA!E344</f>
        <v/>
      </c>
      <c r="O344" s="46" t="str">
        <f>RAW_DATA!F344</f>
        <v/>
      </c>
      <c r="P344" s="46" t="str">
        <f>RAW_DATA!G344</f>
        <v/>
      </c>
    </row>
    <row r="345">
      <c r="E345" s="49"/>
      <c r="I345" s="50"/>
      <c r="K345" s="46" t="str">
        <f>IFERROR(__xludf.DUMMYFUNCTION("TO_DATE(DATEVALUE(RAW_DATA!B345))"),"#VALUE!")</f>
        <v>#VALUE!</v>
      </c>
      <c r="L345" s="46" t="str">
        <f>RAW_DATA!C345</f>
        <v/>
      </c>
      <c r="M345" s="46">
        <f>VALUE(RAW_DATA!D345)</f>
        <v>0</v>
      </c>
      <c r="N345" s="46" t="str">
        <f>RAW_DATA!E345</f>
        <v/>
      </c>
      <c r="O345" s="46" t="str">
        <f>RAW_DATA!F345</f>
        <v/>
      </c>
      <c r="P345" s="46" t="str">
        <f>RAW_DATA!G345</f>
        <v/>
      </c>
    </row>
    <row r="346">
      <c r="E346" s="49"/>
      <c r="I346" s="50"/>
      <c r="K346" s="46" t="str">
        <f>IFERROR(__xludf.DUMMYFUNCTION("TO_DATE(DATEVALUE(RAW_DATA!B346))"),"#VALUE!")</f>
        <v>#VALUE!</v>
      </c>
      <c r="L346" s="46" t="str">
        <f>RAW_DATA!C346</f>
        <v/>
      </c>
      <c r="M346" s="46">
        <f>VALUE(RAW_DATA!D346)</f>
        <v>0</v>
      </c>
      <c r="N346" s="46" t="str">
        <f>RAW_DATA!E346</f>
        <v/>
      </c>
      <c r="O346" s="46" t="str">
        <f>RAW_DATA!F346</f>
        <v/>
      </c>
      <c r="P346" s="46" t="str">
        <f>RAW_DATA!G346</f>
        <v/>
      </c>
    </row>
    <row r="347">
      <c r="E347" s="49"/>
      <c r="I347" s="50"/>
      <c r="K347" s="46" t="str">
        <f>IFERROR(__xludf.DUMMYFUNCTION("TO_DATE(DATEVALUE(RAW_DATA!B347))"),"#VALUE!")</f>
        <v>#VALUE!</v>
      </c>
      <c r="L347" s="46" t="str">
        <f>RAW_DATA!C347</f>
        <v/>
      </c>
      <c r="M347" s="46">
        <f>VALUE(RAW_DATA!D347)</f>
        <v>0</v>
      </c>
      <c r="N347" s="46" t="str">
        <f>RAW_DATA!E347</f>
        <v/>
      </c>
      <c r="O347" s="46" t="str">
        <f>RAW_DATA!F347</f>
        <v/>
      </c>
      <c r="P347" s="46" t="str">
        <f>RAW_DATA!G347</f>
        <v/>
      </c>
    </row>
    <row r="348">
      <c r="E348" s="49"/>
      <c r="I348" s="50"/>
      <c r="K348" s="46" t="str">
        <f>IFERROR(__xludf.DUMMYFUNCTION("TO_DATE(DATEVALUE(RAW_DATA!B348))"),"#VALUE!")</f>
        <v>#VALUE!</v>
      </c>
      <c r="L348" s="46" t="str">
        <f>RAW_DATA!C348</f>
        <v/>
      </c>
      <c r="M348" s="46">
        <f>VALUE(RAW_DATA!D348)</f>
        <v>0</v>
      </c>
      <c r="N348" s="46" t="str">
        <f>RAW_DATA!E348</f>
        <v/>
      </c>
      <c r="O348" s="46" t="str">
        <f>RAW_DATA!F348</f>
        <v/>
      </c>
      <c r="P348" s="46" t="str">
        <f>RAW_DATA!G348</f>
        <v/>
      </c>
    </row>
    <row r="349">
      <c r="E349" s="49"/>
      <c r="I349" s="50"/>
      <c r="K349" s="46" t="str">
        <f>IFERROR(__xludf.DUMMYFUNCTION("TO_DATE(DATEVALUE(RAW_DATA!B349))"),"#VALUE!")</f>
        <v>#VALUE!</v>
      </c>
      <c r="L349" s="46" t="str">
        <f>RAW_DATA!C349</f>
        <v/>
      </c>
      <c r="M349" s="46">
        <f>VALUE(RAW_DATA!D349)</f>
        <v>0</v>
      </c>
      <c r="N349" s="46" t="str">
        <f>RAW_DATA!E349</f>
        <v/>
      </c>
      <c r="O349" s="46" t="str">
        <f>RAW_DATA!F349</f>
        <v/>
      </c>
      <c r="P349" s="46" t="str">
        <f>RAW_DATA!G349</f>
        <v/>
      </c>
    </row>
    <row r="350">
      <c r="E350" s="49"/>
      <c r="I350" s="50"/>
      <c r="K350" s="46" t="str">
        <f>IFERROR(__xludf.DUMMYFUNCTION("TO_DATE(DATEVALUE(RAW_DATA!B350))"),"#VALUE!")</f>
        <v>#VALUE!</v>
      </c>
      <c r="L350" s="46" t="str">
        <f>RAW_DATA!C350</f>
        <v/>
      </c>
      <c r="M350" s="46">
        <f>VALUE(RAW_DATA!D350)</f>
        <v>0</v>
      </c>
      <c r="N350" s="46" t="str">
        <f>RAW_DATA!E350</f>
        <v/>
      </c>
      <c r="O350" s="46" t="str">
        <f>RAW_DATA!F350</f>
        <v/>
      </c>
      <c r="P350" s="46" t="str">
        <f>RAW_DATA!G350</f>
        <v/>
      </c>
    </row>
    <row r="351">
      <c r="E351" s="49"/>
      <c r="I351" s="50"/>
      <c r="K351" s="46" t="str">
        <f>IFERROR(__xludf.DUMMYFUNCTION("TO_DATE(DATEVALUE(RAW_DATA!B351))"),"#VALUE!")</f>
        <v>#VALUE!</v>
      </c>
      <c r="L351" s="46" t="str">
        <f>RAW_DATA!C351</f>
        <v/>
      </c>
      <c r="M351" s="46">
        <f>VALUE(RAW_DATA!D351)</f>
        <v>0</v>
      </c>
      <c r="N351" s="46" t="str">
        <f>RAW_DATA!E351</f>
        <v/>
      </c>
      <c r="O351" s="46" t="str">
        <f>RAW_DATA!F351</f>
        <v/>
      </c>
      <c r="P351" s="46" t="str">
        <f>RAW_DATA!G351</f>
        <v/>
      </c>
    </row>
    <row r="352">
      <c r="E352" s="49"/>
      <c r="I352" s="50"/>
      <c r="K352" s="46" t="str">
        <f>IFERROR(__xludf.DUMMYFUNCTION("TO_DATE(DATEVALUE(RAW_DATA!B352))"),"#VALUE!")</f>
        <v>#VALUE!</v>
      </c>
      <c r="L352" s="46" t="str">
        <f>RAW_DATA!C352</f>
        <v/>
      </c>
      <c r="M352" s="46">
        <f>VALUE(RAW_DATA!D352)</f>
        <v>0</v>
      </c>
      <c r="N352" s="46" t="str">
        <f>RAW_DATA!E352</f>
        <v/>
      </c>
      <c r="O352" s="46" t="str">
        <f>RAW_DATA!F352</f>
        <v/>
      </c>
      <c r="P352" s="46" t="str">
        <f>RAW_DATA!G352</f>
        <v/>
      </c>
    </row>
    <row r="353">
      <c r="E353" s="49"/>
      <c r="I353" s="50"/>
      <c r="K353" s="46" t="str">
        <f>IFERROR(__xludf.DUMMYFUNCTION("TO_DATE(DATEVALUE(RAW_DATA!B353))"),"#VALUE!")</f>
        <v>#VALUE!</v>
      </c>
      <c r="L353" s="46" t="str">
        <f>RAW_DATA!C353</f>
        <v/>
      </c>
      <c r="M353" s="46">
        <f>VALUE(RAW_DATA!D353)</f>
        <v>0</v>
      </c>
      <c r="N353" s="46" t="str">
        <f>RAW_DATA!E353</f>
        <v/>
      </c>
      <c r="O353" s="46" t="str">
        <f>RAW_DATA!F353</f>
        <v/>
      </c>
      <c r="P353" s="46" t="str">
        <f>RAW_DATA!G353</f>
        <v/>
      </c>
    </row>
    <row r="354">
      <c r="E354" s="49"/>
      <c r="I354" s="50"/>
      <c r="K354" s="46" t="str">
        <f>IFERROR(__xludf.DUMMYFUNCTION("TO_DATE(DATEVALUE(RAW_DATA!B354))"),"#VALUE!")</f>
        <v>#VALUE!</v>
      </c>
      <c r="L354" s="46" t="str">
        <f>RAW_DATA!C354</f>
        <v/>
      </c>
      <c r="M354" s="46">
        <f>VALUE(RAW_DATA!D354)</f>
        <v>0</v>
      </c>
      <c r="N354" s="46" t="str">
        <f>RAW_DATA!E354</f>
        <v/>
      </c>
      <c r="O354" s="46" t="str">
        <f>RAW_DATA!F354</f>
        <v/>
      </c>
      <c r="P354" s="46" t="str">
        <f>RAW_DATA!G354</f>
        <v/>
      </c>
    </row>
    <row r="355">
      <c r="E355" s="49"/>
      <c r="I355" s="50"/>
      <c r="K355" s="46" t="str">
        <f>IFERROR(__xludf.DUMMYFUNCTION("TO_DATE(DATEVALUE(RAW_DATA!B355))"),"#VALUE!")</f>
        <v>#VALUE!</v>
      </c>
      <c r="L355" s="46" t="str">
        <f>RAW_DATA!C355</f>
        <v/>
      </c>
      <c r="M355" s="46">
        <f>VALUE(RAW_DATA!D355)</f>
        <v>0</v>
      </c>
      <c r="N355" s="46" t="str">
        <f>RAW_DATA!E355</f>
        <v/>
      </c>
      <c r="O355" s="46" t="str">
        <f>RAW_DATA!F355</f>
        <v/>
      </c>
      <c r="P355" s="46" t="str">
        <f>RAW_DATA!G355</f>
        <v/>
      </c>
    </row>
    <row r="356">
      <c r="E356" s="49"/>
      <c r="I356" s="50"/>
      <c r="K356" s="46" t="str">
        <f>IFERROR(__xludf.DUMMYFUNCTION("TO_DATE(DATEVALUE(RAW_DATA!B356))"),"#VALUE!")</f>
        <v>#VALUE!</v>
      </c>
      <c r="L356" s="46" t="str">
        <f>RAW_DATA!C356</f>
        <v/>
      </c>
      <c r="M356" s="46">
        <f>VALUE(RAW_DATA!D356)</f>
        <v>0</v>
      </c>
      <c r="N356" s="46" t="str">
        <f>RAW_DATA!E356</f>
        <v/>
      </c>
      <c r="O356" s="46" t="str">
        <f>RAW_DATA!F356</f>
        <v/>
      </c>
      <c r="P356" s="46" t="str">
        <f>RAW_DATA!G356</f>
        <v/>
      </c>
    </row>
    <row r="357">
      <c r="E357" s="49"/>
      <c r="I357" s="50"/>
      <c r="K357" s="46" t="str">
        <f>IFERROR(__xludf.DUMMYFUNCTION("TO_DATE(DATEVALUE(RAW_DATA!B357))"),"#VALUE!")</f>
        <v>#VALUE!</v>
      </c>
      <c r="L357" s="46" t="str">
        <f>RAW_DATA!C357</f>
        <v/>
      </c>
      <c r="M357" s="46">
        <f>VALUE(RAW_DATA!D357)</f>
        <v>0</v>
      </c>
      <c r="N357" s="46" t="str">
        <f>RAW_DATA!E357</f>
        <v/>
      </c>
      <c r="O357" s="46" t="str">
        <f>RAW_DATA!F357</f>
        <v/>
      </c>
      <c r="P357" s="46" t="str">
        <f>RAW_DATA!G357</f>
        <v/>
      </c>
    </row>
    <row r="358">
      <c r="E358" s="49"/>
      <c r="I358" s="50"/>
      <c r="K358" s="46" t="str">
        <f>IFERROR(__xludf.DUMMYFUNCTION("TO_DATE(DATEVALUE(RAW_DATA!B358))"),"#VALUE!")</f>
        <v>#VALUE!</v>
      </c>
      <c r="L358" s="46" t="str">
        <f>RAW_DATA!C358</f>
        <v/>
      </c>
      <c r="M358" s="46">
        <f>VALUE(RAW_DATA!D358)</f>
        <v>0</v>
      </c>
      <c r="N358" s="46" t="str">
        <f>RAW_DATA!E358</f>
        <v/>
      </c>
      <c r="O358" s="46" t="str">
        <f>RAW_DATA!F358</f>
        <v/>
      </c>
      <c r="P358" s="46" t="str">
        <f>RAW_DATA!G358</f>
        <v/>
      </c>
    </row>
    <row r="359">
      <c r="E359" s="49"/>
      <c r="I359" s="50"/>
      <c r="K359" s="46" t="str">
        <f>IFERROR(__xludf.DUMMYFUNCTION("TO_DATE(DATEVALUE(RAW_DATA!B359))"),"#VALUE!")</f>
        <v>#VALUE!</v>
      </c>
      <c r="L359" s="46" t="str">
        <f>RAW_DATA!C359</f>
        <v/>
      </c>
      <c r="M359" s="46">
        <f>VALUE(RAW_DATA!D359)</f>
        <v>0</v>
      </c>
      <c r="N359" s="46" t="str">
        <f>RAW_DATA!E359</f>
        <v/>
      </c>
      <c r="O359" s="46" t="str">
        <f>RAW_DATA!F359</f>
        <v/>
      </c>
      <c r="P359" s="46" t="str">
        <f>RAW_DATA!G359</f>
        <v/>
      </c>
    </row>
    <row r="360">
      <c r="E360" s="49"/>
      <c r="I360" s="50"/>
      <c r="K360" s="46" t="str">
        <f>IFERROR(__xludf.DUMMYFUNCTION("TO_DATE(DATEVALUE(RAW_DATA!B360))"),"#VALUE!")</f>
        <v>#VALUE!</v>
      </c>
      <c r="L360" s="46" t="str">
        <f>RAW_DATA!C360</f>
        <v/>
      </c>
      <c r="M360" s="46">
        <f>VALUE(RAW_DATA!D360)</f>
        <v>0</v>
      </c>
      <c r="N360" s="46" t="str">
        <f>RAW_DATA!E360</f>
        <v/>
      </c>
      <c r="O360" s="46" t="str">
        <f>RAW_DATA!F360</f>
        <v/>
      </c>
      <c r="P360" s="46" t="str">
        <f>RAW_DATA!G360</f>
        <v/>
      </c>
    </row>
    <row r="361">
      <c r="E361" s="49"/>
      <c r="I361" s="50"/>
      <c r="K361" s="46" t="str">
        <f>IFERROR(__xludf.DUMMYFUNCTION("TO_DATE(DATEVALUE(RAW_DATA!B361))"),"#VALUE!")</f>
        <v>#VALUE!</v>
      </c>
      <c r="L361" s="46" t="str">
        <f>RAW_DATA!C361</f>
        <v/>
      </c>
      <c r="M361" s="46">
        <f>VALUE(RAW_DATA!D361)</f>
        <v>0</v>
      </c>
      <c r="N361" s="46" t="str">
        <f>RAW_DATA!E361</f>
        <v/>
      </c>
      <c r="O361" s="46" t="str">
        <f>RAW_DATA!F361</f>
        <v/>
      </c>
      <c r="P361" s="46" t="str">
        <f>RAW_DATA!G361</f>
        <v/>
      </c>
    </row>
    <row r="362">
      <c r="E362" s="49"/>
      <c r="I362" s="50"/>
      <c r="K362" s="46" t="str">
        <f>IFERROR(__xludf.DUMMYFUNCTION("TO_DATE(DATEVALUE(RAW_DATA!B362))"),"#VALUE!")</f>
        <v>#VALUE!</v>
      </c>
      <c r="L362" s="46" t="str">
        <f>RAW_DATA!C362</f>
        <v/>
      </c>
      <c r="M362" s="46">
        <f>VALUE(RAW_DATA!D362)</f>
        <v>0</v>
      </c>
      <c r="N362" s="46" t="str">
        <f>RAW_DATA!E362</f>
        <v/>
      </c>
      <c r="O362" s="46" t="str">
        <f>RAW_DATA!F362</f>
        <v/>
      </c>
      <c r="P362" s="46" t="str">
        <f>RAW_DATA!G362</f>
        <v/>
      </c>
    </row>
    <row r="363">
      <c r="E363" s="49"/>
      <c r="I363" s="50"/>
      <c r="K363" s="46" t="str">
        <f>IFERROR(__xludf.DUMMYFUNCTION("TO_DATE(DATEVALUE(RAW_DATA!B363))"),"#VALUE!")</f>
        <v>#VALUE!</v>
      </c>
      <c r="L363" s="46" t="str">
        <f>RAW_DATA!C363</f>
        <v/>
      </c>
      <c r="M363" s="46">
        <f>VALUE(RAW_DATA!D363)</f>
        <v>0</v>
      </c>
      <c r="N363" s="46" t="str">
        <f>RAW_DATA!E363</f>
        <v/>
      </c>
      <c r="O363" s="46" t="str">
        <f>RAW_DATA!F363</f>
        <v/>
      </c>
      <c r="P363" s="46" t="str">
        <f>RAW_DATA!G363</f>
        <v/>
      </c>
    </row>
    <row r="364">
      <c r="E364" s="49"/>
      <c r="I364" s="50"/>
      <c r="K364" s="46" t="str">
        <f>IFERROR(__xludf.DUMMYFUNCTION("TO_DATE(DATEVALUE(RAW_DATA!B364))"),"#VALUE!")</f>
        <v>#VALUE!</v>
      </c>
      <c r="L364" s="46" t="str">
        <f>RAW_DATA!C364</f>
        <v/>
      </c>
      <c r="M364" s="46">
        <f>VALUE(RAW_DATA!D364)</f>
        <v>0</v>
      </c>
      <c r="N364" s="46" t="str">
        <f>RAW_DATA!E364</f>
        <v/>
      </c>
      <c r="O364" s="46" t="str">
        <f>RAW_DATA!F364</f>
        <v/>
      </c>
      <c r="P364" s="46" t="str">
        <f>RAW_DATA!G364</f>
        <v/>
      </c>
    </row>
    <row r="365">
      <c r="E365" s="49"/>
      <c r="I365" s="50"/>
      <c r="K365" s="46" t="str">
        <f>IFERROR(__xludf.DUMMYFUNCTION("TO_DATE(DATEVALUE(RAW_DATA!B365))"),"#VALUE!")</f>
        <v>#VALUE!</v>
      </c>
      <c r="L365" s="46" t="str">
        <f>RAW_DATA!C365</f>
        <v/>
      </c>
      <c r="M365" s="46">
        <f>VALUE(RAW_DATA!D365)</f>
        <v>0</v>
      </c>
      <c r="N365" s="46" t="str">
        <f>RAW_DATA!E365</f>
        <v/>
      </c>
      <c r="O365" s="46" t="str">
        <f>RAW_DATA!F365</f>
        <v/>
      </c>
      <c r="P365" s="46" t="str">
        <f>RAW_DATA!G365</f>
        <v/>
      </c>
    </row>
    <row r="366">
      <c r="E366" s="49"/>
      <c r="I366" s="50"/>
      <c r="K366" s="46" t="str">
        <f>IFERROR(__xludf.DUMMYFUNCTION("TO_DATE(DATEVALUE(RAW_DATA!B366))"),"#VALUE!")</f>
        <v>#VALUE!</v>
      </c>
      <c r="L366" s="46" t="str">
        <f>RAW_DATA!C366</f>
        <v/>
      </c>
      <c r="M366" s="46">
        <f>VALUE(RAW_DATA!D366)</f>
        <v>0</v>
      </c>
      <c r="N366" s="46" t="str">
        <f>RAW_DATA!E366</f>
        <v/>
      </c>
      <c r="O366" s="46" t="str">
        <f>RAW_DATA!F366</f>
        <v/>
      </c>
      <c r="P366" s="46" t="str">
        <f>RAW_DATA!G366</f>
        <v/>
      </c>
    </row>
    <row r="367">
      <c r="E367" s="49"/>
      <c r="I367" s="50"/>
      <c r="K367" s="46" t="str">
        <f>IFERROR(__xludf.DUMMYFUNCTION("TO_DATE(DATEVALUE(RAW_DATA!B367))"),"#VALUE!")</f>
        <v>#VALUE!</v>
      </c>
      <c r="L367" s="46" t="str">
        <f>RAW_DATA!C367</f>
        <v/>
      </c>
      <c r="M367" s="46">
        <f>VALUE(RAW_DATA!D367)</f>
        <v>0</v>
      </c>
      <c r="N367" s="46" t="str">
        <f>RAW_DATA!E367</f>
        <v/>
      </c>
      <c r="O367" s="46" t="str">
        <f>RAW_DATA!F367</f>
        <v/>
      </c>
      <c r="P367" s="46" t="str">
        <f>RAW_DATA!G367</f>
        <v/>
      </c>
    </row>
    <row r="368">
      <c r="E368" s="49"/>
      <c r="I368" s="50"/>
      <c r="K368" s="46" t="str">
        <f>IFERROR(__xludf.DUMMYFUNCTION("TO_DATE(DATEVALUE(RAW_DATA!B368))"),"#VALUE!")</f>
        <v>#VALUE!</v>
      </c>
      <c r="L368" s="46" t="str">
        <f>RAW_DATA!C368</f>
        <v/>
      </c>
      <c r="M368" s="46">
        <f>VALUE(RAW_DATA!D368)</f>
        <v>0</v>
      </c>
      <c r="N368" s="46" t="str">
        <f>RAW_DATA!E368</f>
        <v/>
      </c>
      <c r="O368" s="46" t="str">
        <f>RAW_DATA!F368</f>
        <v/>
      </c>
      <c r="P368" s="46" t="str">
        <f>RAW_DATA!G368</f>
        <v/>
      </c>
    </row>
    <row r="369">
      <c r="E369" s="49"/>
      <c r="I369" s="50"/>
      <c r="K369" s="46" t="str">
        <f>IFERROR(__xludf.DUMMYFUNCTION("TO_DATE(DATEVALUE(RAW_DATA!B369))"),"#VALUE!")</f>
        <v>#VALUE!</v>
      </c>
      <c r="L369" s="46" t="str">
        <f>RAW_DATA!C369</f>
        <v/>
      </c>
      <c r="M369" s="46">
        <f>VALUE(RAW_DATA!D369)</f>
        <v>0</v>
      </c>
      <c r="N369" s="46" t="str">
        <f>RAW_DATA!E369</f>
        <v/>
      </c>
      <c r="O369" s="46" t="str">
        <f>RAW_DATA!F369</f>
        <v/>
      </c>
      <c r="P369" s="46" t="str">
        <f>RAW_DATA!G369</f>
        <v/>
      </c>
    </row>
    <row r="370">
      <c r="E370" s="49"/>
      <c r="I370" s="50"/>
      <c r="K370" s="46" t="str">
        <f>IFERROR(__xludf.DUMMYFUNCTION("TO_DATE(DATEVALUE(RAW_DATA!B370))"),"#VALUE!")</f>
        <v>#VALUE!</v>
      </c>
      <c r="L370" s="46" t="str">
        <f>RAW_DATA!C370</f>
        <v/>
      </c>
      <c r="M370" s="46">
        <f>VALUE(RAW_DATA!D370)</f>
        <v>0</v>
      </c>
      <c r="N370" s="46" t="str">
        <f>RAW_DATA!E370</f>
        <v/>
      </c>
      <c r="O370" s="46" t="str">
        <f>RAW_DATA!F370</f>
        <v/>
      </c>
      <c r="P370" s="46" t="str">
        <f>RAW_DATA!G370</f>
        <v/>
      </c>
    </row>
    <row r="371">
      <c r="E371" s="49"/>
      <c r="I371" s="50"/>
      <c r="K371" s="46" t="str">
        <f>IFERROR(__xludf.DUMMYFUNCTION("TO_DATE(DATEVALUE(RAW_DATA!B371))"),"#VALUE!")</f>
        <v>#VALUE!</v>
      </c>
      <c r="L371" s="46" t="str">
        <f>RAW_DATA!C371</f>
        <v/>
      </c>
      <c r="M371" s="46">
        <f>VALUE(RAW_DATA!D371)</f>
        <v>0</v>
      </c>
      <c r="N371" s="46" t="str">
        <f>RAW_DATA!E371</f>
        <v/>
      </c>
      <c r="O371" s="46" t="str">
        <f>RAW_DATA!F371</f>
        <v/>
      </c>
      <c r="P371" s="46" t="str">
        <f>RAW_DATA!G371</f>
        <v/>
      </c>
    </row>
    <row r="372">
      <c r="E372" s="49"/>
      <c r="I372" s="50"/>
      <c r="K372" s="46" t="str">
        <f>IFERROR(__xludf.DUMMYFUNCTION("TO_DATE(DATEVALUE(RAW_DATA!B372))"),"#VALUE!")</f>
        <v>#VALUE!</v>
      </c>
      <c r="L372" s="46" t="str">
        <f>RAW_DATA!C372</f>
        <v/>
      </c>
      <c r="M372" s="46">
        <f>VALUE(RAW_DATA!D372)</f>
        <v>0</v>
      </c>
      <c r="N372" s="46" t="str">
        <f>RAW_DATA!E372</f>
        <v/>
      </c>
      <c r="O372" s="46" t="str">
        <f>RAW_DATA!F372</f>
        <v/>
      </c>
      <c r="P372" s="46" t="str">
        <f>RAW_DATA!G372</f>
        <v/>
      </c>
    </row>
    <row r="373">
      <c r="E373" s="49"/>
      <c r="I373" s="50"/>
      <c r="K373" s="46" t="str">
        <f>IFERROR(__xludf.DUMMYFUNCTION("TO_DATE(DATEVALUE(RAW_DATA!B373))"),"#VALUE!")</f>
        <v>#VALUE!</v>
      </c>
      <c r="L373" s="46" t="str">
        <f>RAW_DATA!C373</f>
        <v/>
      </c>
      <c r="M373" s="46">
        <f>VALUE(RAW_DATA!D373)</f>
        <v>0</v>
      </c>
      <c r="N373" s="46" t="str">
        <f>RAW_DATA!E373</f>
        <v/>
      </c>
      <c r="O373" s="46" t="str">
        <f>RAW_DATA!F373</f>
        <v/>
      </c>
      <c r="P373" s="46" t="str">
        <f>RAW_DATA!G373</f>
        <v/>
      </c>
    </row>
    <row r="374">
      <c r="E374" s="49"/>
      <c r="I374" s="50"/>
      <c r="K374" s="46" t="str">
        <f>IFERROR(__xludf.DUMMYFUNCTION("TO_DATE(DATEVALUE(RAW_DATA!B374))"),"#VALUE!")</f>
        <v>#VALUE!</v>
      </c>
      <c r="L374" s="46" t="str">
        <f>RAW_DATA!C374</f>
        <v/>
      </c>
      <c r="M374" s="46">
        <f>VALUE(RAW_DATA!D374)</f>
        <v>0</v>
      </c>
      <c r="N374" s="46" t="str">
        <f>RAW_DATA!E374</f>
        <v/>
      </c>
      <c r="O374" s="46" t="str">
        <f>RAW_DATA!F374</f>
        <v/>
      </c>
      <c r="P374" s="46" t="str">
        <f>RAW_DATA!G374</f>
        <v/>
      </c>
    </row>
    <row r="375">
      <c r="E375" s="49"/>
      <c r="I375" s="50"/>
      <c r="K375" s="46" t="str">
        <f>IFERROR(__xludf.DUMMYFUNCTION("TO_DATE(DATEVALUE(RAW_DATA!B375))"),"#VALUE!")</f>
        <v>#VALUE!</v>
      </c>
      <c r="L375" s="46" t="str">
        <f>RAW_DATA!C375</f>
        <v/>
      </c>
      <c r="M375" s="46">
        <f>VALUE(RAW_DATA!D375)</f>
        <v>0</v>
      </c>
      <c r="N375" s="46" t="str">
        <f>RAW_DATA!E375</f>
        <v/>
      </c>
      <c r="O375" s="46" t="str">
        <f>RAW_DATA!F375</f>
        <v/>
      </c>
      <c r="P375" s="46" t="str">
        <f>RAW_DATA!G375</f>
        <v/>
      </c>
    </row>
    <row r="376">
      <c r="E376" s="49"/>
      <c r="I376" s="50"/>
      <c r="K376" s="46" t="str">
        <f>IFERROR(__xludf.DUMMYFUNCTION("TO_DATE(DATEVALUE(RAW_DATA!B376))"),"#VALUE!")</f>
        <v>#VALUE!</v>
      </c>
      <c r="L376" s="46" t="str">
        <f>RAW_DATA!C376</f>
        <v/>
      </c>
      <c r="M376" s="46">
        <f>VALUE(RAW_DATA!D376)</f>
        <v>0</v>
      </c>
      <c r="N376" s="46" t="str">
        <f>RAW_DATA!E376</f>
        <v/>
      </c>
      <c r="O376" s="46" t="str">
        <f>RAW_DATA!F376</f>
        <v/>
      </c>
      <c r="P376" s="46" t="str">
        <f>RAW_DATA!G376</f>
        <v/>
      </c>
    </row>
    <row r="377">
      <c r="E377" s="49"/>
      <c r="I377" s="50"/>
      <c r="K377" s="46" t="str">
        <f>IFERROR(__xludf.DUMMYFUNCTION("TO_DATE(DATEVALUE(RAW_DATA!B377))"),"#VALUE!")</f>
        <v>#VALUE!</v>
      </c>
      <c r="L377" s="46" t="str">
        <f>RAW_DATA!C377</f>
        <v/>
      </c>
      <c r="M377" s="46">
        <f>VALUE(RAW_DATA!D377)</f>
        <v>0</v>
      </c>
      <c r="N377" s="46" t="str">
        <f>RAW_DATA!E377</f>
        <v/>
      </c>
      <c r="O377" s="46" t="str">
        <f>RAW_DATA!F377</f>
        <v/>
      </c>
      <c r="P377" s="46" t="str">
        <f>RAW_DATA!G377</f>
        <v/>
      </c>
    </row>
    <row r="378">
      <c r="E378" s="49"/>
      <c r="I378" s="50"/>
      <c r="K378" s="46" t="str">
        <f>IFERROR(__xludf.DUMMYFUNCTION("TO_DATE(DATEVALUE(RAW_DATA!B378))"),"#VALUE!")</f>
        <v>#VALUE!</v>
      </c>
      <c r="L378" s="46" t="str">
        <f>RAW_DATA!C378</f>
        <v/>
      </c>
      <c r="M378" s="46">
        <f>VALUE(RAW_DATA!D378)</f>
        <v>0</v>
      </c>
      <c r="N378" s="46" t="str">
        <f>RAW_DATA!E378</f>
        <v/>
      </c>
      <c r="O378" s="46" t="str">
        <f>RAW_DATA!F378</f>
        <v/>
      </c>
      <c r="P378" s="46" t="str">
        <f>RAW_DATA!G378</f>
        <v/>
      </c>
    </row>
    <row r="379">
      <c r="E379" s="49"/>
      <c r="I379" s="50"/>
      <c r="K379" s="46" t="str">
        <f>IFERROR(__xludf.DUMMYFUNCTION("TO_DATE(DATEVALUE(RAW_DATA!B379))"),"#VALUE!")</f>
        <v>#VALUE!</v>
      </c>
      <c r="L379" s="46" t="str">
        <f>RAW_DATA!C379</f>
        <v/>
      </c>
      <c r="M379" s="46">
        <f>VALUE(RAW_DATA!D379)</f>
        <v>0</v>
      </c>
      <c r="N379" s="46" t="str">
        <f>RAW_DATA!E379</f>
        <v/>
      </c>
      <c r="O379" s="46" t="str">
        <f>RAW_DATA!F379</f>
        <v/>
      </c>
      <c r="P379" s="46" t="str">
        <f>RAW_DATA!G379</f>
        <v/>
      </c>
    </row>
    <row r="380">
      <c r="E380" s="49"/>
      <c r="I380" s="50"/>
      <c r="K380" s="46" t="str">
        <f>IFERROR(__xludf.DUMMYFUNCTION("TO_DATE(DATEVALUE(RAW_DATA!B380))"),"#VALUE!")</f>
        <v>#VALUE!</v>
      </c>
      <c r="L380" s="46" t="str">
        <f>RAW_DATA!C380</f>
        <v/>
      </c>
      <c r="M380" s="46">
        <f>VALUE(RAW_DATA!D380)</f>
        <v>0</v>
      </c>
      <c r="N380" s="46" t="str">
        <f>RAW_DATA!E380</f>
        <v/>
      </c>
      <c r="O380" s="46" t="str">
        <f>RAW_DATA!F380</f>
        <v/>
      </c>
      <c r="P380" s="46" t="str">
        <f>RAW_DATA!G380</f>
        <v/>
      </c>
    </row>
    <row r="381">
      <c r="E381" s="49"/>
      <c r="I381" s="50"/>
      <c r="K381" s="46" t="str">
        <f>IFERROR(__xludf.DUMMYFUNCTION("TO_DATE(DATEVALUE(RAW_DATA!B381))"),"#VALUE!")</f>
        <v>#VALUE!</v>
      </c>
      <c r="L381" s="46" t="str">
        <f>RAW_DATA!C381</f>
        <v/>
      </c>
      <c r="M381" s="46">
        <f>VALUE(RAW_DATA!D381)</f>
        <v>0</v>
      </c>
      <c r="N381" s="46" t="str">
        <f>RAW_DATA!E381</f>
        <v/>
      </c>
      <c r="O381" s="46" t="str">
        <f>RAW_DATA!F381</f>
        <v/>
      </c>
      <c r="P381" s="46" t="str">
        <f>RAW_DATA!G381</f>
        <v/>
      </c>
    </row>
    <row r="382">
      <c r="E382" s="49"/>
      <c r="I382" s="50"/>
      <c r="K382" s="46" t="str">
        <f>IFERROR(__xludf.DUMMYFUNCTION("TO_DATE(DATEVALUE(RAW_DATA!B382))"),"#VALUE!")</f>
        <v>#VALUE!</v>
      </c>
      <c r="L382" s="46" t="str">
        <f>RAW_DATA!C382</f>
        <v/>
      </c>
      <c r="M382" s="46">
        <f>VALUE(RAW_DATA!D382)</f>
        <v>0</v>
      </c>
      <c r="N382" s="46" t="str">
        <f>RAW_DATA!E382</f>
        <v/>
      </c>
      <c r="O382" s="46" t="str">
        <f>RAW_DATA!F382</f>
        <v/>
      </c>
      <c r="P382" s="46" t="str">
        <f>RAW_DATA!G382</f>
        <v/>
      </c>
    </row>
    <row r="383">
      <c r="E383" s="49"/>
      <c r="I383" s="50"/>
      <c r="K383" s="46" t="str">
        <f>IFERROR(__xludf.DUMMYFUNCTION("TO_DATE(DATEVALUE(RAW_DATA!B383))"),"#VALUE!")</f>
        <v>#VALUE!</v>
      </c>
      <c r="L383" s="46" t="str">
        <f>RAW_DATA!C383</f>
        <v/>
      </c>
      <c r="M383" s="46">
        <f>VALUE(RAW_DATA!D383)</f>
        <v>0</v>
      </c>
      <c r="N383" s="46" t="str">
        <f>RAW_DATA!E383</f>
        <v/>
      </c>
      <c r="O383" s="46" t="str">
        <f>RAW_DATA!F383</f>
        <v/>
      </c>
      <c r="P383" s="46" t="str">
        <f>RAW_DATA!G383</f>
        <v/>
      </c>
    </row>
    <row r="384">
      <c r="E384" s="49"/>
      <c r="I384" s="50"/>
      <c r="K384" s="46" t="str">
        <f>IFERROR(__xludf.DUMMYFUNCTION("TO_DATE(DATEVALUE(RAW_DATA!B384))"),"#VALUE!")</f>
        <v>#VALUE!</v>
      </c>
      <c r="L384" s="46" t="str">
        <f>RAW_DATA!C384</f>
        <v/>
      </c>
      <c r="M384" s="46">
        <f>VALUE(RAW_DATA!D384)</f>
        <v>0</v>
      </c>
      <c r="N384" s="46" t="str">
        <f>RAW_DATA!E384</f>
        <v/>
      </c>
      <c r="O384" s="46" t="str">
        <f>RAW_DATA!F384</f>
        <v/>
      </c>
      <c r="P384" s="46" t="str">
        <f>RAW_DATA!G384</f>
        <v/>
      </c>
    </row>
    <row r="385">
      <c r="E385" s="49"/>
      <c r="I385" s="50"/>
      <c r="K385" s="46" t="str">
        <f>IFERROR(__xludf.DUMMYFUNCTION("TO_DATE(DATEVALUE(RAW_DATA!B385))"),"#VALUE!")</f>
        <v>#VALUE!</v>
      </c>
      <c r="L385" s="46" t="str">
        <f>RAW_DATA!C385</f>
        <v/>
      </c>
      <c r="M385" s="46">
        <f>VALUE(RAW_DATA!D385)</f>
        <v>0</v>
      </c>
      <c r="N385" s="46" t="str">
        <f>RAW_DATA!E385</f>
        <v/>
      </c>
      <c r="O385" s="46" t="str">
        <f>RAW_DATA!F385</f>
        <v/>
      </c>
      <c r="P385" s="46" t="str">
        <f>RAW_DATA!G385</f>
        <v/>
      </c>
    </row>
    <row r="386">
      <c r="E386" s="49"/>
      <c r="I386" s="50"/>
      <c r="K386" s="46" t="str">
        <f>IFERROR(__xludf.DUMMYFUNCTION("TO_DATE(DATEVALUE(RAW_DATA!B386))"),"#VALUE!")</f>
        <v>#VALUE!</v>
      </c>
      <c r="L386" s="46" t="str">
        <f>RAW_DATA!C386</f>
        <v/>
      </c>
      <c r="M386" s="46">
        <f>VALUE(RAW_DATA!D386)</f>
        <v>0</v>
      </c>
      <c r="N386" s="46" t="str">
        <f>RAW_DATA!E386</f>
        <v/>
      </c>
      <c r="O386" s="46" t="str">
        <f>RAW_DATA!F386</f>
        <v/>
      </c>
      <c r="P386" s="46" t="str">
        <f>RAW_DATA!G386</f>
        <v/>
      </c>
    </row>
    <row r="387">
      <c r="E387" s="49"/>
      <c r="I387" s="50"/>
      <c r="K387" s="46" t="str">
        <f>IFERROR(__xludf.DUMMYFUNCTION("TO_DATE(DATEVALUE(RAW_DATA!B387))"),"#VALUE!")</f>
        <v>#VALUE!</v>
      </c>
      <c r="L387" s="46" t="str">
        <f>RAW_DATA!C387</f>
        <v/>
      </c>
      <c r="M387" s="46">
        <f>VALUE(RAW_DATA!D387)</f>
        <v>0</v>
      </c>
      <c r="N387" s="46" t="str">
        <f>RAW_DATA!E387</f>
        <v/>
      </c>
      <c r="O387" s="46" t="str">
        <f>RAW_DATA!F387</f>
        <v/>
      </c>
      <c r="P387" s="46" t="str">
        <f>RAW_DATA!G387</f>
        <v/>
      </c>
    </row>
    <row r="388">
      <c r="E388" s="49"/>
      <c r="I388" s="50"/>
      <c r="K388" s="46" t="str">
        <f>IFERROR(__xludf.DUMMYFUNCTION("TO_DATE(DATEVALUE(RAW_DATA!B388))"),"#VALUE!")</f>
        <v>#VALUE!</v>
      </c>
      <c r="L388" s="46" t="str">
        <f>RAW_DATA!C388</f>
        <v/>
      </c>
      <c r="M388" s="46">
        <f>VALUE(RAW_DATA!D388)</f>
        <v>0</v>
      </c>
      <c r="N388" s="46" t="str">
        <f>RAW_DATA!E388</f>
        <v/>
      </c>
      <c r="O388" s="46" t="str">
        <f>RAW_DATA!F388</f>
        <v/>
      </c>
      <c r="P388" s="46" t="str">
        <f>RAW_DATA!G388</f>
        <v/>
      </c>
    </row>
    <row r="389">
      <c r="E389" s="49"/>
      <c r="I389" s="50"/>
      <c r="K389" s="46" t="str">
        <f>IFERROR(__xludf.DUMMYFUNCTION("TO_DATE(DATEVALUE(RAW_DATA!B389))"),"#VALUE!")</f>
        <v>#VALUE!</v>
      </c>
      <c r="L389" s="46" t="str">
        <f>RAW_DATA!C389</f>
        <v/>
      </c>
      <c r="M389" s="46">
        <f>VALUE(RAW_DATA!D389)</f>
        <v>0</v>
      </c>
      <c r="N389" s="46" t="str">
        <f>RAW_DATA!E389</f>
        <v/>
      </c>
      <c r="O389" s="46" t="str">
        <f>RAW_DATA!F389</f>
        <v/>
      </c>
      <c r="P389" s="46" t="str">
        <f>RAW_DATA!G389</f>
        <v/>
      </c>
    </row>
    <row r="390">
      <c r="E390" s="49"/>
      <c r="I390" s="50"/>
      <c r="K390" s="46" t="str">
        <f>IFERROR(__xludf.DUMMYFUNCTION("TO_DATE(DATEVALUE(RAW_DATA!B390))"),"#VALUE!")</f>
        <v>#VALUE!</v>
      </c>
      <c r="L390" s="46" t="str">
        <f>RAW_DATA!C390</f>
        <v/>
      </c>
      <c r="M390" s="46">
        <f>VALUE(RAW_DATA!D390)</f>
        <v>0</v>
      </c>
      <c r="N390" s="46" t="str">
        <f>RAW_DATA!E390</f>
        <v/>
      </c>
      <c r="O390" s="46" t="str">
        <f>RAW_DATA!F390</f>
        <v/>
      </c>
      <c r="P390" s="46" t="str">
        <f>RAW_DATA!G390</f>
        <v/>
      </c>
    </row>
    <row r="391">
      <c r="E391" s="49"/>
      <c r="I391" s="50"/>
      <c r="K391" s="46" t="str">
        <f>IFERROR(__xludf.DUMMYFUNCTION("TO_DATE(DATEVALUE(RAW_DATA!B391))"),"#VALUE!")</f>
        <v>#VALUE!</v>
      </c>
      <c r="L391" s="46" t="str">
        <f>RAW_DATA!C391</f>
        <v/>
      </c>
      <c r="M391" s="46">
        <f>VALUE(RAW_DATA!D391)</f>
        <v>0</v>
      </c>
      <c r="N391" s="46" t="str">
        <f>RAW_DATA!E391</f>
        <v/>
      </c>
      <c r="O391" s="46" t="str">
        <f>RAW_DATA!F391</f>
        <v/>
      </c>
      <c r="P391" s="46" t="str">
        <f>RAW_DATA!G391</f>
        <v/>
      </c>
    </row>
    <row r="392">
      <c r="E392" s="49"/>
      <c r="I392" s="50"/>
      <c r="K392" s="46" t="str">
        <f>IFERROR(__xludf.DUMMYFUNCTION("TO_DATE(DATEVALUE(RAW_DATA!B392))"),"#VALUE!")</f>
        <v>#VALUE!</v>
      </c>
      <c r="L392" s="46" t="str">
        <f>RAW_DATA!C392</f>
        <v/>
      </c>
      <c r="M392" s="46">
        <f>VALUE(RAW_DATA!D392)</f>
        <v>0</v>
      </c>
      <c r="N392" s="46" t="str">
        <f>RAW_DATA!E392</f>
        <v/>
      </c>
      <c r="O392" s="46" t="str">
        <f>RAW_DATA!F392</f>
        <v/>
      </c>
      <c r="P392" s="46" t="str">
        <f>RAW_DATA!G392</f>
        <v/>
      </c>
    </row>
    <row r="393">
      <c r="E393" s="49"/>
      <c r="I393" s="50"/>
      <c r="K393" s="46" t="str">
        <f>IFERROR(__xludf.DUMMYFUNCTION("TO_DATE(DATEVALUE(RAW_DATA!B393))"),"#VALUE!")</f>
        <v>#VALUE!</v>
      </c>
      <c r="L393" s="46" t="str">
        <f>RAW_DATA!C393</f>
        <v/>
      </c>
      <c r="M393" s="46">
        <f>VALUE(RAW_DATA!D393)</f>
        <v>0</v>
      </c>
      <c r="N393" s="46" t="str">
        <f>RAW_DATA!E393</f>
        <v/>
      </c>
      <c r="O393" s="46" t="str">
        <f>RAW_DATA!F393</f>
        <v/>
      </c>
      <c r="P393" s="46" t="str">
        <f>RAW_DATA!G393</f>
        <v/>
      </c>
    </row>
    <row r="394">
      <c r="E394" s="49"/>
      <c r="I394" s="50"/>
      <c r="K394" s="46" t="str">
        <f>IFERROR(__xludf.DUMMYFUNCTION("TO_DATE(DATEVALUE(RAW_DATA!B394))"),"#VALUE!")</f>
        <v>#VALUE!</v>
      </c>
      <c r="L394" s="46" t="str">
        <f>RAW_DATA!C394</f>
        <v/>
      </c>
      <c r="M394" s="46">
        <f>VALUE(RAW_DATA!D394)</f>
        <v>0</v>
      </c>
      <c r="N394" s="46" t="str">
        <f>RAW_DATA!E394</f>
        <v/>
      </c>
      <c r="O394" s="46" t="str">
        <f>RAW_DATA!F394</f>
        <v/>
      </c>
      <c r="P394" s="46" t="str">
        <f>RAW_DATA!G394</f>
        <v/>
      </c>
    </row>
    <row r="395">
      <c r="E395" s="49"/>
      <c r="I395" s="50"/>
      <c r="K395" s="46" t="str">
        <f>IFERROR(__xludf.DUMMYFUNCTION("TO_DATE(DATEVALUE(RAW_DATA!B395))"),"#VALUE!")</f>
        <v>#VALUE!</v>
      </c>
      <c r="L395" s="46" t="str">
        <f>RAW_DATA!C395</f>
        <v/>
      </c>
      <c r="M395" s="46">
        <f>VALUE(RAW_DATA!D395)</f>
        <v>0</v>
      </c>
      <c r="N395" s="46" t="str">
        <f>RAW_DATA!E395</f>
        <v/>
      </c>
      <c r="O395" s="46" t="str">
        <f>RAW_DATA!F395</f>
        <v/>
      </c>
      <c r="P395" s="46" t="str">
        <f>RAW_DATA!G395</f>
        <v/>
      </c>
    </row>
    <row r="396">
      <c r="E396" s="49"/>
      <c r="I396" s="50"/>
      <c r="K396" s="46" t="str">
        <f>IFERROR(__xludf.DUMMYFUNCTION("TO_DATE(DATEVALUE(RAW_DATA!B396))"),"#VALUE!")</f>
        <v>#VALUE!</v>
      </c>
      <c r="L396" s="46" t="str">
        <f>RAW_DATA!C396</f>
        <v/>
      </c>
      <c r="M396" s="46">
        <f>VALUE(RAW_DATA!D396)</f>
        <v>0</v>
      </c>
      <c r="N396" s="46" t="str">
        <f>RAW_DATA!E396</f>
        <v/>
      </c>
      <c r="O396" s="46" t="str">
        <f>RAW_DATA!F396</f>
        <v/>
      </c>
      <c r="P396" s="46" t="str">
        <f>RAW_DATA!G396</f>
        <v/>
      </c>
    </row>
    <row r="397">
      <c r="E397" s="49"/>
      <c r="I397" s="50"/>
      <c r="K397" s="46" t="str">
        <f>IFERROR(__xludf.DUMMYFUNCTION("TO_DATE(DATEVALUE(RAW_DATA!B397))"),"#VALUE!")</f>
        <v>#VALUE!</v>
      </c>
      <c r="L397" s="46" t="str">
        <f>RAW_DATA!C397</f>
        <v/>
      </c>
      <c r="M397" s="46">
        <f>VALUE(RAW_DATA!D397)</f>
        <v>0</v>
      </c>
      <c r="N397" s="46" t="str">
        <f>RAW_DATA!E397</f>
        <v/>
      </c>
      <c r="O397" s="46" t="str">
        <f>RAW_DATA!F397</f>
        <v/>
      </c>
      <c r="P397" s="46" t="str">
        <f>RAW_DATA!G397</f>
        <v/>
      </c>
    </row>
    <row r="398">
      <c r="E398" s="49"/>
      <c r="I398" s="50"/>
      <c r="K398" s="46" t="str">
        <f>IFERROR(__xludf.DUMMYFUNCTION("TO_DATE(DATEVALUE(RAW_DATA!B398))"),"#VALUE!")</f>
        <v>#VALUE!</v>
      </c>
      <c r="L398" s="46" t="str">
        <f>RAW_DATA!C398</f>
        <v/>
      </c>
      <c r="M398" s="46">
        <f>VALUE(RAW_DATA!D398)</f>
        <v>0</v>
      </c>
      <c r="N398" s="46" t="str">
        <f>RAW_DATA!E398</f>
        <v/>
      </c>
      <c r="O398" s="46" t="str">
        <f>RAW_DATA!F398</f>
        <v/>
      </c>
      <c r="P398" s="46" t="str">
        <f>RAW_DATA!G398</f>
        <v/>
      </c>
    </row>
    <row r="399">
      <c r="E399" s="49"/>
      <c r="I399" s="50"/>
      <c r="K399" s="46" t="str">
        <f>IFERROR(__xludf.DUMMYFUNCTION("TO_DATE(DATEVALUE(RAW_DATA!B399))"),"#VALUE!")</f>
        <v>#VALUE!</v>
      </c>
      <c r="L399" s="46" t="str">
        <f>RAW_DATA!C399</f>
        <v/>
      </c>
      <c r="M399" s="46">
        <f>VALUE(RAW_DATA!D399)</f>
        <v>0</v>
      </c>
      <c r="N399" s="46" t="str">
        <f>RAW_DATA!E399</f>
        <v/>
      </c>
      <c r="O399" s="46" t="str">
        <f>RAW_DATA!F399</f>
        <v/>
      </c>
      <c r="P399" s="46" t="str">
        <f>RAW_DATA!G399</f>
        <v/>
      </c>
    </row>
    <row r="400">
      <c r="E400" s="49"/>
      <c r="I400" s="50"/>
      <c r="K400" s="46" t="str">
        <f>IFERROR(__xludf.DUMMYFUNCTION("TO_DATE(DATEVALUE(RAW_DATA!B400))"),"#VALUE!")</f>
        <v>#VALUE!</v>
      </c>
      <c r="L400" s="46" t="str">
        <f>RAW_DATA!C400</f>
        <v/>
      </c>
      <c r="M400" s="46">
        <f>VALUE(RAW_DATA!D400)</f>
        <v>0</v>
      </c>
      <c r="N400" s="46" t="str">
        <f>RAW_DATA!E400</f>
        <v/>
      </c>
      <c r="O400" s="46" t="str">
        <f>RAW_DATA!F400</f>
        <v/>
      </c>
      <c r="P400" s="46" t="str">
        <f>RAW_DATA!G400</f>
        <v/>
      </c>
    </row>
    <row r="401">
      <c r="E401" s="49"/>
      <c r="I401" s="50"/>
      <c r="K401" s="46" t="str">
        <f>IFERROR(__xludf.DUMMYFUNCTION("TO_DATE(DATEVALUE(RAW_DATA!B401))"),"#VALUE!")</f>
        <v>#VALUE!</v>
      </c>
      <c r="L401" s="46" t="str">
        <f>RAW_DATA!C401</f>
        <v/>
      </c>
      <c r="M401" s="46">
        <f>VALUE(RAW_DATA!D401)</f>
        <v>0</v>
      </c>
      <c r="N401" s="46" t="str">
        <f>RAW_DATA!E401</f>
        <v/>
      </c>
      <c r="O401" s="46" t="str">
        <f>RAW_DATA!F401</f>
        <v/>
      </c>
      <c r="P401" s="46" t="str">
        <f>RAW_DATA!G401</f>
        <v/>
      </c>
    </row>
    <row r="402">
      <c r="E402" s="49"/>
      <c r="I402" s="50"/>
      <c r="K402" s="46" t="str">
        <f>IFERROR(__xludf.DUMMYFUNCTION("TO_DATE(DATEVALUE(RAW_DATA!B402))"),"#VALUE!")</f>
        <v>#VALUE!</v>
      </c>
      <c r="L402" s="46" t="str">
        <f>RAW_DATA!C402</f>
        <v/>
      </c>
      <c r="M402" s="46">
        <f>VALUE(RAW_DATA!D402)</f>
        <v>0</v>
      </c>
      <c r="N402" s="46" t="str">
        <f>RAW_DATA!E402</f>
        <v/>
      </c>
      <c r="O402" s="46" t="str">
        <f>RAW_DATA!F402</f>
        <v/>
      </c>
      <c r="P402" s="46" t="str">
        <f>RAW_DATA!G402</f>
        <v/>
      </c>
    </row>
    <row r="403">
      <c r="E403" s="49"/>
      <c r="I403" s="50"/>
      <c r="K403" s="46" t="str">
        <f>IFERROR(__xludf.DUMMYFUNCTION("TO_DATE(DATEVALUE(RAW_DATA!B403))"),"#VALUE!")</f>
        <v>#VALUE!</v>
      </c>
      <c r="L403" s="46" t="str">
        <f>RAW_DATA!C403</f>
        <v/>
      </c>
      <c r="M403" s="46">
        <f>VALUE(RAW_DATA!D403)</f>
        <v>0</v>
      </c>
      <c r="N403" s="46" t="str">
        <f>RAW_DATA!E403</f>
        <v/>
      </c>
      <c r="O403" s="46" t="str">
        <f>RAW_DATA!F403</f>
        <v/>
      </c>
      <c r="P403" s="46" t="str">
        <f>RAW_DATA!G403</f>
        <v/>
      </c>
    </row>
    <row r="404">
      <c r="E404" s="49"/>
      <c r="I404" s="50"/>
      <c r="K404" s="46" t="str">
        <f>IFERROR(__xludf.DUMMYFUNCTION("TO_DATE(DATEVALUE(RAW_DATA!B404))"),"#VALUE!")</f>
        <v>#VALUE!</v>
      </c>
      <c r="L404" s="46" t="str">
        <f>RAW_DATA!C404</f>
        <v/>
      </c>
      <c r="M404" s="46">
        <f>VALUE(RAW_DATA!D404)</f>
        <v>0</v>
      </c>
      <c r="N404" s="46" t="str">
        <f>RAW_DATA!E404</f>
        <v/>
      </c>
      <c r="O404" s="46" t="str">
        <f>RAW_DATA!F404</f>
        <v/>
      </c>
      <c r="P404" s="46" t="str">
        <f>RAW_DATA!G404</f>
        <v/>
      </c>
    </row>
    <row r="405">
      <c r="E405" s="49"/>
      <c r="I405" s="50"/>
      <c r="K405" s="46" t="str">
        <f>IFERROR(__xludf.DUMMYFUNCTION("TO_DATE(DATEVALUE(RAW_DATA!B405))"),"#VALUE!")</f>
        <v>#VALUE!</v>
      </c>
      <c r="L405" s="46" t="str">
        <f>RAW_DATA!C405</f>
        <v/>
      </c>
      <c r="M405" s="46">
        <f>VALUE(RAW_DATA!D405)</f>
        <v>0</v>
      </c>
      <c r="N405" s="46" t="str">
        <f>RAW_DATA!E405</f>
        <v/>
      </c>
      <c r="O405" s="46" t="str">
        <f>RAW_DATA!F405</f>
        <v/>
      </c>
      <c r="P405" s="46" t="str">
        <f>RAW_DATA!G405</f>
        <v/>
      </c>
    </row>
    <row r="406">
      <c r="E406" s="49"/>
      <c r="I406" s="50"/>
      <c r="K406" s="46" t="str">
        <f>IFERROR(__xludf.DUMMYFUNCTION("TO_DATE(DATEVALUE(RAW_DATA!B406))"),"#VALUE!")</f>
        <v>#VALUE!</v>
      </c>
      <c r="L406" s="46" t="str">
        <f>RAW_DATA!C406</f>
        <v/>
      </c>
      <c r="M406" s="46">
        <f>VALUE(RAW_DATA!D406)</f>
        <v>0</v>
      </c>
      <c r="N406" s="46" t="str">
        <f>RAW_DATA!E406</f>
        <v/>
      </c>
      <c r="O406" s="46" t="str">
        <f>RAW_DATA!F406</f>
        <v/>
      </c>
      <c r="P406" s="46" t="str">
        <f>RAW_DATA!G406</f>
        <v/>
      </c>
    </row>
    <row r="407">
      <c r="E407" s="49"/>
      <c r="I407" s="50"/>
      <c r="K407" s="46" t="str">
        <f>IFERROR(__xludf.DUMMYFUNCTION("TO_DATE(DATEVALUE(RAW_DATA!B407))"),"#VALUE!")</f>
        <v>#VALUE!</v>
      </c>
      <c r="L407" s="46" t="str">
        <f>RAW_DATA!C407</f>
        <v/>
      </c>
      <c r="M407" s="46">
        <f>VALUE(RAW_DATA!D407)</f>
        <v>0</v>
      </c>
      <c r="N407" s="46" t="str">
        <f>RAW_DATA!E407</f>
        <v/>
      </c>
      <c r="O407" s="46" t="str">
        <f>RAW_DATA!F407</f>
        <v/>
      </c>
      <c r="P407" s="46" t="str">
        <f>RAW_DATA!G407</f>
        <v/>
      </c>
    </row>
    <row r="408">
      <c r="E408" s="49"/>
      <c r="I408" s="50"/>
      <c r="K408" s="46" t="str">
        <f>IFERROR(__xludf.DUMMYFUNCTION("TO_DATE(DATEVALUE(RAW_DATA!B408))"),"#VALUE!")</f>
        <v>#VALUE!</v>
      </c>
      <c r="L408" s="46" t="str">
        <f>RAW_DATA!C408</f>
        <v/>
      </c>
      <c r="M408" s="46">
        <f>VALUE(RAW_DATA!D408)</f>
        <v>0</v>
      </c>
      <c r="N408" s="46" t="str">
        <f>RAW_DATA!E408</f>
        <v/>
      </c>
      <c r="O408" s="46" t="str">
        <f>RAW_DATA!F408</f>
        <v/>
      </c>
      <c r="P408" s="46" t="str">
        <f>RAW_DATA!G408</f>
        <v/>
      </c>
    </row>
    <row r="409">
      <c r="E409" s="49"/>
      <c r="I409" s="50"/>
      <c r="K409" s="46" t="str">
        <f>IFERROR(__xludf.DUMMYFUNCTION("TO_DATE(DATEVALUE(RAW_DATA!B409))"),"#VALUE!")</f>
        <v>#VALUE!</v>
      </c>
      <c r="L409" s="46" t="str">
        <f>RAW_DATA!C409</f>
        <v/>
      </c>
      <c r="M409" s="46">
        <f>VALUE(RAW_DATA!D409)</f>
        <v>0</v>
      </c>
      <c r="N409" s="46" t="str">
        <f>RAW_DATA!E409</f>
        <v/>
      </c>
      <c r="O409" s="46" t="str">
        <f>RAW_DATA!F409</f>
        <v/>
      </c>
      <c r="P409" s="46" t="str">
        <f>RAW_DATA!G409</f>
        <v/>
      </c>
    </row>
    <row r="410">
      <c r="E410" s="49"/>
      <c r="I410" s="50"/>
      <c r="K410" s="46" t="str">
        <f>IFERROR(__xludf.DUMMYFUNCTION("TO_DATE(DATEVALUE(RAW_DATA!B410))"),"#VALUE!")</f>
        <v>#VALUE!</v>
      </c>
      <c r="L410" s="46" t="str">
        <f>RAW_DATA!C410</f>
        <v/>
      </c>
      <c r="M410" s="46">
        <f>VALUE(RAW_DATA!D410)</f>
        <v>0</v>
      </c>
      <c r="N410" s="46" t="str">
        <f>RAW_DATA!E410</f>
        <v/>
      </c>
      <c r="O410" s="46" t="str">
        <f>RAW_DATA!F410</f>
        <v/>
      </c>
      <c r="P410" s="46" t="str">
        <f>RAW_DATA!G410</f>
        <v/>
      </c>
    </row>
    <row r="411">
      <c r="E411" s="49"/>
      <c r="I411" s="50"/>
      <c r="K411" s="46" t="str">
        <f>IFERROR(__xludf.DUMMYFUNCTION("TO_DATE(DATEVALUE(RAW_DATA!B411))"),"#VALUE!")</f>
        <v>#VALUE!</v>
      </c>
      <c r="L411" s="46" t="str">
        <f>RAW_DATA!C411</f>
        <v/>
      </c>
      <c r="M411" s="46">
        <f>VALUE(RAW_DATA!D411)</f>
        <v>0</v>
      </c>
      <c r="N411" s="46" t="str">
        <f>RAW_DATA!E411</f>
        <v/>
      </c>
      <c r="O411" s="46" t="str">
        <f>RAW_DATA!F411</f>
        <v/>
      </c>
      <c r="P411" s="46" t="str">
        <f>RAW_DATA!G411</f>
        <v/>
      </c>
    </row>
    <row r="412">
      <c r="E412" s="49"/>
      <c r="I412" s="50"/>
      <c r="K412" s="46" t="str">
        <f>IFERROR(__xludf.DUMMYFUNCTION("TO_DATE(DATEVALUE(RAW_DATA!B412))"),"#VALUE!")</f>
        <v>#VALUE!</v>
      </c>
      <c r="L412" s="46" t="str">
        <f>RAW_DATA!C412</f>
        <v/>
      </c>
      <c r="M412" s="46">
        <f>VALUE(RAW_DATA!D412)</f>
        <v>0</v>
      </c>
      <c r="N412" s="46" t="str">
        <f>RAW_DATA!E412</f>
        <v/>
      </c>
      <c r="O412" s="46" t="str">
        <f>RAW_DATA!F412</f>
        <v/>
      </c>
      <c r="P412" s="46" t="str">
        <f>RAW_DATA!G412</f>
        <v/>
      </c>
    </row>
    <row r="413">
      <c r="E413" s="49"/>
      <c r="I413" s="50"/>
      <c r="K413" s="46" t="str">
        <f>IFERROR(__xludf.DUMMYFUNCTION("TO_DATE(DATEVALUE(RAW_DATA!B413))"),"#VALUE!")</f>
        <v>#VALUE!</v>
      </c>
      <c r="L413" s="46" t="str">
        <f>RAW_DATA!C413</f>
        <v/>
      </c>
      <c r="M413" s="46">
        <f>VALUE(RAW_DATA!D413)</f>
        <v>0</v>
      </c>
      <c r="N413" s="46" t="str">
        <f>RAW_DATA!E413</f>
        <v/>
      </c>
      <c r="O413" s="46" t="str">
        <f>RAW_DATA!F413</f>
        <v/>
      </c>
      <c r="P413" s="46" t="str">
        <f>RAW_DATA!G413</f>
        <v/>
      </c>
    </row>
    <row r="414">
      <c r="E414" s="49"/>
      <c r="I414" s="50"/>
      <c r="K414" s="46" t="str">
        <f>IFERROR(__xludf.DUMMYFUNCTION("TO_DATE(DATEVALUE(RAW_DATA!B414))"),"#VALUE!")</f>
        <v>#VALUE!</v>
      </c>
      <c r="L414" s="46" t="str">
        <f>RAW_DATA!C414</f>
        <v/>
      </c>
      <c r="M414" s="46">
        <f>VALUE(RAW_DATA!D414)</f>
        <v>0</v>
      </c>
      <c r="N414" s="46" t="str">
        <f>RAW_DATA!E414</f>
        <v/>
      </c>
      <c r="O414" s="46" t="str">
        <f>RAW_DATA!F414</f>
        <v/>
      </c>
      <c r="P414" s="46" t="str">
        <f>RAW_DATA!G414</f>
        <v/>
      </c>
    </row>
    <row r="415">
      <c r="E415" s="49"/>
      <c r="I415" s="50"/>
      <c r="K415" s="46" t="str">
        <f>IFERROR(__xludf.DUMMYFUNCTION("TO_DATE(DATEVALUE(RAW_DATA!B415))"),"#VALUE!")</f>
        <v>#VALUE!</v>
      </c>
      <c r="L415" s="46" t="str">
        <f>RAW_DATA!C415</f>
        <v/>
      </c>
      <c r="M415" s="46">
        <f>VALUE(RAW_DATA!D415)</f>
        <v>0</v>
      </c>
      <c r="N415" s="46" t="str">
        <f>RAW_DATA!E415</f>
        <v/>
      </c>
      <c r="O415" s="46" t="str">
        <f>RAW_DATA!F415</f>
        <v/>
      </c>
      <c r="P415" s="46" t="str">
        <f>RAW_DATA!G415</f>
        <v/>
      </c>
    </row>
    <row r="416">
      <c r="E416" s="49"/>
      <c r="I416" s="50"/>
      <c r="K416" s="46" t="str">
        <f>IFERROR(__xludf.DUMMYFUNCTION("TO_DATE(DATEVALUE(RAW_DATA!B416))"),"#VALUE!")</f>
        <v>#VALUE!</v>
      </c>
      <c r="L416" s="46" t="str">
        <f>RAW_DATA!C416</f>
        <v/>
      </c>
      <c r="M416" s="46">
        <f>VALUE(RAW_DATA!D416)</f>
        <v>0</v>
      </c>
      <c r="N416" s="46" t="str">
        <f>RAW_DATA!E416</f>
        <v/>
      </c>
      <c r="O416" s="46" t="str">
        <f>RAW_DATA!F416</f>
        <v/>
      </c>
      <c r="P416" s="46" t="str">
        <f>RAW_DATA!G416</f>
        <v/>
      </c>
    </row>
    <row r="417">
      <c r="E417" s="49"/>
      <c r="I417" s="50"/>
      <c r="K417" s="46" t="str">
        <f>IFERROR(__xludf.DUMMYFUNCTION("TO_DATE(DATEVALUE(RAW_DATA!B417))"),"#VALUE!")</f>
        <v>#VALUE!</v>
      </c>
      <c r="L417" s="46" t="str">
        <f>RAW_DATA!C417</f>
        <v/>
      </c>
      <c r="M417" s="46">
        <f>VALUE(RAW_DATA!D417)</f>
        <v>0</v>
      </c>
      <c r="N417" s="46" t="str">
        <f>RAW_DATA!E417</f>
        <v/>
      </c>
      <c r="O417" s="46" t="str">
        <f>RAW_DATA!F417</f>
        <v/>
      </c>
      <c r="P417" s="46" t="str">
        <f>RAW_DATA!G417</f>
        <v/>
      </c>
    </row>
    <row r="418">
      <c r="E418" s="49"/>
      <c r="I418" s="50"/>
      <c r="K418" s="46" t="str">
        <f>IFERROR(__xludf.DUMMYFUNCTION("TO_DATE(DATEVALUE(RAW_DATA!B418))"),"#VALUE!")</f>
        <v>#VALUE!</v>
      </c>
      <c r="L418" s="46" t="str">
        <f>RAW_DATA!C418</f>
        <v/>
      </c>
      <c r="M418" s="46">
        <f>VALUE(RAW_DATA!D418)</f>
        <v>0</v>
      </c>
      <c r="N418" s="46" t="str">
        <f>RAW_DATA!E418</f>
        <v/>
      </c>
      <c r="O418" s="46" t="str">
        <f>RAW_DATA!F418</f>
        <v/>
      </c>
      <c r="P418" s="46" t="str">
        <f>RAW_DATA!G418</f>
        <v/>
      </c>
    </row>
    <row r="419">
      <c r="E419" s="49"/>
      <c r="I419" s="50"/>
      <c r="K419" s="46" t="str">
        <f>IFERROR(__xludf.DUMMYFUNCTION("TO_DATE(DATEVALUE(RAW_DATA!B419))"),"#VALUE!")</f>
        <v>#VALUE!</v>
      </c>
      <c r="L419" s="46" t="str">
        <f>RAW_DATA!C419</f>
        <v/>
      </c>
      <c r="M419" s="46">
        <f>VALUE(RAW_DATA!D419)</f>
        <v>0</v>
      </c>
      <c r="N419" s="46" t="str">
        <f>RAW_DATA!E419</f>
        <v/>
      </c>
      <c r="O419" s="46" t="str">
        <f>RAW_DATA!F419</f>
        <v/>
      </c>
      <c r="P419" s="46" t="str">
        <f>RAW_DATA!G419</f>
        <v/>
      </c>
    </row>
    <row r="420">
      <c r="E420" s="49"/>
      <c r="I420" s="50"/>
      <c r="K420" s="46" t="str">
        <f>IFERROR(__xludf.DUMMYFUNCTION("TO_DATE(DATEVALUE(RAW_DATA!B420))"),"#VALUE!")</f>
        <v>#VALUE!</v>
      </c>
      <c r="L420" s="46" t="str">
        <f>RAW_DATA!C420</f>
        <v/>
      </c>
      <c r="M420" s="46">
        <f>VALUE(RAW_DATA!D420)</f>
        <v>0</v>
      </c>
      <c r="N420" s="46" t="str">
        <f>RAW_DATA!E420</f>
        <v/>
      </c>
      <c r="O420" s="46" t="str">
        <f>RAW_DATA!F420</f>
        <v/>
      </c>
      <c r="P420" s="46" t="str">
        <f>RAW_DATA!G420</f>
        <v/>
      </c>
    </row>
    <row r="421">
      <c r="E421" s="49"/>
      <c r="I421" s="50"/>
      <c r="K421" s="46" t="str">
        <f>IFERROR(__xludf.DUMMYFUNCTION("TO_DATE(DATEVALUE(RAW_DATA!B421))"),"#VALUE!")</f>
        <v>#VALUE!</v>
      </c>
      <c r="L421" s="46" t="str">
        <f>RAW_DATA!C421</f>
        <v/>
      </c>
      <c r="M421" s="46">
        <f>VALUE(RAW_DATA!D421)</f>
        <v>0</v>
      </c>
      <c r="N421" s="46" t="str">
        <f>RAW_DATA!E421</f>
        <v/>
      </c>
      <c r="O421" s="46" t="str">
        <f>RAW_DATA!F421</f>
        <v/>
      </c>
      <c r="P421" s="46" t="str">
        <f>RAW_DATA!G421</f>
        <v/>
      </c>
    </row>
    <row r="422">
      <c r="E422" s="49"/>
      <c r="I422" s="50"/>
      <c r="K422" s="46" t="str">
        <f>IFERROR(__xludf.DUMMYFUNCTION("TO_DATE(DATEVALUE(RAW_DATA!B422))"),"#VALUE!")</f>
        <v>#VALUE!</v>
      </c>
      <c r="L422" s="46" t="str">
        <f>RAW_DATA!C422</f>
        <v/>
      </c>
      <c r="M422" s="46">
        <f>VALUE(RAW_DATA!D422)</f>
        <v>0</v>
      </c>
      <c r="N422" s="46" t="str">
        <f>RAW_DATA!E422</f>
        <v/>
      </c>
      <c r="O422" s="46" t="str">
        <f>RAW_DATA!F422</f>
        <v/>
      </c>
      <c r="P422" s="46" t="str">
        <f>RAW_DATA!G422</f>
        <v/>
      </c>
    </row>
    <row r="423">
      <c r="E423" s="49"/>
      <c r="I423" s="50"/>
      <c r="K423" s="46" t="str">
        <f>IFERROR(__xludf.DUMMYFUNCTION("TO_DATE(DATEVALUE(RAW_DATA!B423))"),"#VALUE!")</f>
        <v>#VALUE!</v>
      </c>
      <c r="L423" s="46" t="str">
        <f>RAW_DATA!C423</f>
        <v/>
      </c>
      <c r="M423" s="46">
        <f>VALUE(RAW_DATA!D423)</f>
        <v>0</v>
      </c>
      <c r="N423" s="46" t="str">
        <f>RAW_DATA!E423</f>
        <v/>
      </c>
      <c r="O423" s="46" t="str">
        <f>RAW_DATA!F423</f>
        <v/>
      </c>
      <c r="P423" s="46" t="str">
        <f>RAW_DATA!G423</f>
        <v/>
      </c>
    </row>
    <row r="424">
      <c r="E424" s="49"/>
      <c r="I424" s="50"/>
      <c r="K424" s="46" t="str">
        <f>IFERROR(__xludf.DUMMYFUNCTION("TO_DATE(DATEVALUE(RAW_DATA!B424))"),"#VALUE!")</f>
        <v>#VALUE!</v>
      </c>
      <c r="L424" s="46" t="str">
        <f>RAW_DATA!C424</f>
        <v/>
      </c>
      <c r="M424" s="46">
        <f>VALUE(RAW_DATA!D424)</f>
        <v>0</v>
      </c>
      <c r="N424" s="46" t="str">
        <f>RAW_DATA!E424</f>
        <v/>
      </c>
      <c r="O424" s="46" t="str">
        <f>RAW_DATA!F424</f>
        <v/>
      </c>
      <c r="P424" s="46" t="str">
        <f>RAW_DATA!G424</f>
        <v/>
      </c>
    </row>
    <row r="425">
      <c r="E425" s="49"/>
      <c r="I425" s="50"/>
      <c r="K425" s="46" t="str">
        <f>IFERROR(__xludf.DUMMYFUNCTION("TO_DATE(DATEVALUE(RAW_DATA!B425))"),"#VALUE!")</f>
        <v>#VALUE!</v>
      </c>
      <c r="L425" s="46" t="str">
        <f>RAW_DATA!C425</f>
        <v/>
      </c>
      <c r="M425" s="46">
        <f>VALUE(RAW_DATA!D425)</f>
        <v>0</v>
      </c>
      <c r="N425" s="46" t="str">
        <f>RAW_DATA!E425</f>
        <v/>
      </c>
      <c r="O425" s="46" t="str">
        <f>RAW_DATA!F425</f>
        <v/>
      </c>
      <c r="P425" s="46" t="str">
        <f>RAW_DATA!G425</f>
        <v/>
      </c>
    </row>
    <row r="426">
      <c r="E426" s="49"/>
      <c r="I426" s="50"/>
      <c r="K426" s="46" t="str">
        <f>IFERROR(__xludf.DUMMYFUNCTION("TO_DATE(DATEVALUE(RAW_DATA!B426))"),"#VALUE!")</f>
        <v>#VALUE!</v>
      </c>
      <c r="L426" s="46" t="str">
        <f>RAW_DATA!C426</f>
        <v/>
      </c>
      <c r="M426" s="46">
        <f>VALUE(RAW_DATA!D426)</f>
        <v>0</v>
      </c>
      <c r="N426" s="46" t="str">
        <f>RAW_DATA!E426</f>
        <v/>
      </c>
      <c r="O426" s="46" t="str">
        <f>RAW_DATA!F426</f>
        <v/>
      </c>
      <c r="P426" s="46" t="str">
        <f>RAW_DATA!G426</f>
        <v/>
      </c>
    </row>
    <row r="427">
      <c r="E427" s="49"/>
      <c r="I427" s="50"/>
      <c r="K427" s="46" t="str">
        <f>IFERROR(__xludf.DUMMYFUNCTION("TO_DATE(DATEVALUE(RAW_DATA!B427))"),"#VALUE!")</f>
        <v>#VALUE!</v>
      </c>
      <c r="L427" s="46" t="str">
        <f>RAW_DATA!C427</f>
        <v/>
      </c>
      <c r="M427" s="46">
        <f>VALUE(RAW_DATA!D427)</f>
        <v>0</v>
      </c>
      <c r="N427" s="46" t="str">
        <f>RAW_DATA!E427</f>
        <v/>
      </c>
      <c r="O427" s="46" t="str">
        <f>RAW_DATA!F427</f>
        <v/>
      </c>
      <c r="P427" s="46" t="str">
        <f>RAW_DATA!G427</f>
        <v/>
      </c>
    </row>
    <row r="428">
      <c r="E428" s="49"/>
      <c r="I428" s="50"/>
      <c r="K428" s="46" t="str">
        <f>IFERROR(__xludf.DUMMYFUNCTION("TO_DATE(DATEVALUE(RAW_DATA!B428))"),"#VALUE!")</f>
        <v>#VALUE!</v>
      </c>
      <c r="L428" s="46" t="str">
        <f>RAW_DATA!C428</f>
        <v/>
      </c>
      <c r="M428" s="46">
        <f>VALUE(RAW_DATA!D428)</f>
        <v>0</v>
      </c>
      <c r="N428" s="46" t="str">
        <f>RAW_DATA!E428</f>
        <v/>
      </c>
      <c r="O428" s="46" t="str">
        <f>RAW_DATA!F428</f>
        <v/>
      </c>
      <c r="P428" s="46" t="str">
        <f>RAW_DATA!G428</f>
        <v/>
      </c>
    </row>
    <row r="429">
      <c r="E429" s="49"/>
      <c r="I429" s="50"/>
      <c r="K429" s="46" t="str">
        <f>IFERROR(__xludf.DUMMYFUNCTION("TO_DATE(DATEVALUE(RAW_DATA!B429))"),"#VALUE!")</f>
        <v>#VALUE!</v>
      </c>
      <c r="L429" s="46" t="str">
        <f>RAW_DATA!C429</f>
        <v/>
      </c>
      <c r="M429" s="46">
        <f>VALUE(RAW_DATA!D429)</f>
        <v>0</v>
      </c>
      <c r="N429" s="46" t="str">
        <f>RAW_DATA!E429</f>
        <v/>
      </c>
      <c r="O429" s="46" t="str">
        <f>RAW_DATA!F429</f>
        <v/>
      </c>
      <c r="P429" s="46" t="str">
        <f>RAW_DATA!G429</f>
        <v/>
      </c>
    </row>
    <row r="430">
      <c r="E430" s="49"/>
      <c r="I430" s="50"/>
      <c r="K430" s="46" t="str">
        <f>IFERROR(__xludf.DUMMYFUNCTION("TO_DATE(DATEVALUE(RAW_DATA!B430))"),"#VALUE!")</f>
        <v>#VALUE!</v>
      </c>
      <c r="L430" s="46" t="str">
        <f>RAW_DATA!C430</f>
        <v/>
      </c>
      <c r="M430" s="46">
        <f>VALUE(RAW_DATA!D430)</f>
        <v>0</v>
      </c>
      <c r="N430" s="46" t="str">
        <f>RAW_DATA!E430</f>
        <v/>
      </c>
      <c r="O430" s="46" t="str">
        <f>RAW_DATA!F430</f>
        <v/>
      </c>
      <c r="P430" s="46" t="str">
        <f>RAW_DATA!G430</f>
        <v/>
      </c>
    </row>
    <row r="431">
      <c r="E431" s="49"/>
      <c r="I431" s="50"/>
      <c r="K431" s="46" t="str">
        <f>IFERROR(__xludf.DUMMYFUNCTION("TO_DATE(DATEVALUE(RAW_DATA!B431))"),"#VALUE!")</f>
        <v>#VALUE!</v>
      </c>
      <c r="L431" s="46" t="str">
        <f>RAW_DATA!C431</f>
        <v/>
      </c>
      <c r="M431" s="46">
        <f>VALUE(RAW_DATA!D431)</f>
        <v>0</v>
      </c>
      <c r="N431" s="46" t="str">
        <f>RAW_DATA!E431</f>
        <v/>
      </c>
      <c r="O431" s="46" t="str">
        <f>RAW_DATA!F431</f>
        <v/>
      </c>
      <c r="P431" s="46" t="str">
        <f>RAW_DATA!G431</f>
        <v/>
      </c>
    </row>
    <row r="432">
      <c r="E432" s="49"/>
      <c r="I432" s="50"/>
      <c r="K432" s="46" t="str">
        <f>IFERROR(__xludf.DUMMYFUNCTION("TO_DATE(DATEVALUE(RAW_DATA!B432))"),"#VALUE!")</f>
        <v>#VALUE!</v>
      </c>
      <c r="L432" s="46" t="str">
        <f>RAW_DATA!C432</f>
        <v/>
      </c>
      <c r="M432" s="46">
        <f>VALUE(RAW_DATA!D432)</f>
        <v>0</v>
      </c>
      <c r="N432" s="46" t="str">
        <f>RAW_DATA!E432</f>
        <v/>
      </c>
      <c r="O432" s="46" t="str">
        <f>RAW_DATA!F432</f>
        <v/>
      </c>
      <c r="P432" s="46" t="str">
        <f>RAW_DATA!G432</f>
        <v/>
      </c>
    </row>
    <row r="433">
      <c r="E433" s="49"/>
      <c r="I433" s="50"/>
      <c r="K433" s="46" t="str">
        <f>IFERROR(__xludf.DUMMYFUNCTION("TO_DATE(DATEVALUE(RAW_DATA!B433))"),"#VALUE!")</f>
        <v>#VALUE!</v>
      </c>
      <c r="L433" s="46" t="str">
        <f>RAW_DATA!C433</f>
        <v/>
      </c>
      <c r="M433" s="46">
        <f>VALUE(RAW_DATA!D433)</f>
        <v>0</v>
      </c>
      <c r="N433" s="46" t="str">
        <f>RAW_DATA!E433</f>
        <v/>
      </c>
      <c r="O433" s="46" t="str">
        <f>RAW_DATA!F433</f>
        <v/>
      </c>
      <c r="P433" s="46" t="str">
        <f>RAW_DATA!G433</f>
        <v/>
      </c>
    </row>
    <row r="434">
      <c r="E434" s="49"/>
      <c r="I434" s="50"/>
      <c r="K434" s="46" t="str">
        <f>IFERROR(__xludf.DUMMYFUNCTION("TO_DATE(DATEVALUE(RAW_DATA!B434))"),"#VALUE!")</f>
        <v>#VALUE!</v>
      </c>
      <c r="L434" s="46" t="str">
        <f>RAW_DATA!C434</f>
        <v/>
      </c>
      <c r="M434" s="46">
        <f>VALUE(RAW_DATA!D434)</f>
        <v>0</v>
      </c>
      <c r="N434" s="46" t="str">
        <f>RAW_DATA!E434</f>
        <v/>
      </c>
      <c r="O434" s="46" t="str">
        <f>RAW_DATA!F434</f>
        <v/>
      </c>
      <c r="P434" s="46" t="str">
        <f>RAW_DATA!G434</f>
        <v/>
      </c>
    </row>
    <row r="435">
      <c r="E435" s="49"/>
      <c r="I435" s="50"/>
      <c r="K435" s="46" t="str">
        <f>IFERROR(__xludf.DUMMYFUNCTION("TO_DATE(DATEVALUE(RAW_DATA!B435))"),"#VALUE!")</f>
        <v>#VALUE!</v>
      </c>
      <c r="L435" s="46" t="str">
        <f>RAW_DATA!C435</f>
        <v/>
      </c>
      <c r="M435" s="46">
        <f>VALUE(RAW_DATA!D435)</f>
        <v>0</v>
      </c>
      <c r="N435" s="46" t="str">
        <f>RAW_DATA!E435</f>
        <v/>
      </c>
      <c r="O435" s="46" t="str">
        <f>RAW_DATA!F435</f>
        <v/>
      </c>
      <c r="P435" s="46" t="str">
        <f>RAW_DATA!G435</f>
        <v/>
      </c>
    </row>
    <row r="436">
      <c r="E436" s="49"/>
      <c r="I436" s="50"/>
      <c r="K436" s="46" t="str">
        <f>IFERROR(__xludf.DUMMYFUNCTION("TO_DATE(DATEVALUE(RAW_DATA!B436))"),"#VALUE!")</f>
        <v>#VALUE!</v>
      </c>
      <c r="L436" s="46" t="str">
        <f>RAW_DATA!C436</f>
        <v/>
      </c>
      <c r="M436" s="46">
        <f>VALUE(RAW_DATA!D436)</f>
        <v>0</v>
      </c>
      <c r="N436" s="46" t="str">
        <f>RAW_DATA!E436</f>
        <v/>
      </c>
      <c r="O436" s="46" t="str">
        <f>RAW_DATA!F436</f>
        <v/>
      </c>
      <c r="P436" s="46" t="str">
        <f>RAW_DATA!G436</f>
        <v/>
      </c>
    </row>
    <row r="437">
      <c r="E437" s="49"/>
      <c r="I437" s="50"/>
      <c r="K437" s="46" t="str">
        <f>IFERROR(__xludf.DUMMYFUNCTION("TO_DATE(DATEVALUE(RAW_DATA!B437))"),"#VALUE!")</f>
        <v>#VALUE!</v>
      </c>
      <c r="L437" s="46" t="str">
        <f>RAW_DATA!C437</f>
        <v/>
      </c>
      <c r="M437" s="46">
        <f>VALUE(RAW_DATA!D437)</f>
        <v>0</v>
      </c>
      <c r="N437" s="46" t="str">
        <f>RAW_DATA!E437</f>
        <v/>
      </c>
      <c r="O437" s="46" t="str">
        <f>RAW_DATA!F437</f>
        <v/>
      </c>
      <c r="P437" s="46" t="str">
        <f>RAW_DATA!G437</f>
        <v/>
      </c>
    </row>
    <row r="438">
      <c r="E438" s="49"/>
      <c r="I438" s="50"/>
      <c r="K438" s="46" t="str">
        <f>IFERROR(__xludf.DUMMYFUNCTION("TO_DATE(DATEVALUE(RAW_DATA!B438))"),"#VALUE!")</f>
        <v>#VALUE!</v>
      </c>
      <c r="L438" s="46" t="str">
        <f>RAW_DATA!C438</f>
        <v/>
      </c>
      <c r="M438" s="46">
        <f>VALUE(RAW_DATA!D438)</f>
        <v>0</v>
      </c>
      <c r="N438" s="46" t="str">
        <f>RAW_DATA!E438</f>
        <v/>
      </c>
      <c r="O438" s="46" t="str">
        <f>RAW_DATA!F438</f>
        <v/>
      </c>
      <c r="P438" s="46" t="str">
        <f>RAW_DATA!G438</f>
        <v/>
      </c>
    </row>
    <row r="439">
      <c r="E439" s="49"/>
      <c r="I439" s="50"/>
      <c r="K439" s="46" t="str">
        <f>IFERROR(__xludf.DUMMYFUNCTION("TO_DATE(DATEVALUE(RAW_DATA!B439))"),"#VALUE!")</f>
        <v>#VALUE!</v>
      </c>
      <c r="L439" s="46" t="str">
        <f>RAW_DATA!C439</f>
        <v/>
      </c>
      <c r="M439" s="46">
        <f>VALUE(RAW_DATA!D439)</f>
        <v>0</v>
      </c>
      <c r="N439" s="46" t="str">
        <f>RAW_DATA!E439</f>
        <v/>
      </c>
      <c r="O439" s="46" t="str">
        <f>RAW_DATA!F439</f>
        <v/>
      </c>
      <c r="P439" s="46" t="str">
        <f>RAW_DATA!G439</f>
        <v/>
      </c>
    </row>
    <row r="440">
      <c r="E440" s="49"/>
      <c r="I440" s="50"/>
      <c r="K440" s="46" t="str">
        <f>IFERROR(__xludf.DUMMYFUNCTION("TO_DATE(DATEVALUE(RAW_DATA!B440))"),"#VALUE!")</f>
        <v>#VALUE!</v>
      </c>
      <c r="L440" s="46" t="str">
        <f>RAW_DATA!C440</f>
        <v/>
      </c>
      <c r="M440" s="46">
        <f>VALUE(RAW_DATA!D440)</f>
        <v>0</v>
      </c>
      <c r="N440" s="46" t="str">
        <f>RAW_DATA!E440</f>
        <v/>
      </c>
      <c r="O440" s="46" t="str">
        <f>RAW_DATA!F440</f>
        <v/>
      </c>
      <c r="P440" s="46" t="str">
        <f>RAW_DATA!G440</f>
        <v/>
      </c>
    </row>
    <row r="441">
      <c r="E441" s="49"/>
      <c r="I441" s="50"/>
      <c r="K441" s="46" t="str">
        <f>IFERROR(__xludf.DUMMYFUNCTION("TO_DATE(DATEVALUE(RAW_DATA!B441))"),"#VALUE!")</f>
        <v>#VALUE!</v>
      </c>
      <c r="L441" s="46" t="str">
        <f>RAW_DATA!C441</f>
        <v/>
      </c>
      <c r="M441" s="46">
        <f>VALUE(RAW_DATA!D441)</f>
        <v>0</v>
      </c>
      <c r="N441" s="46" t="str">
        <f>RAW_DATA!E441</f>
        <v/>
      </c>
      <c r="O441" s="46" t="str">
        <f>RAW_DATA!F441</f>
        <v/>
      </c>
      <c r="P441" s="46" t="str">
        <f>RAW_DATA!G441</f>
        <v/>
      </c>
    </row>
    <row r="442">
      <c r="E442" s="49"/>
      <c r="I442" s="50"/>
      <c r="K442" s="46" t="str">
        <f>IFERROR(__xludf.DUMMYFUNCTION("TO_DATE(DATEVALUE(RAW_DATA!B442))"),"#VALUE!")</f>
        <v>#VALUE!</v>
      </c>
      <c r="L442" s="46" t="str">
        <f>RAW_DATA!C442</f>
        <v/>
      </c>
      <c r="M442" s="46">
        <f>VALUE(RAW_DATA!D442)</f>
        <v>0</v>
      </c>
      <c r="N442" s="46" t="str">
        <f>RAW_DATA!E442</f>
        <v/>
      </c>
      <c r="O442" s="46" t="str">
        <f>RAW_DATA!F442</f>
        <v/>
      </c>
      <c r="P442" s="46" t="str">
        <f>RAW_DATA!G442</f>
        <v/>
      </c>
    </row>
    <row r="443">
      <c r="E443" s="49"/>
      <c r="I443" s="50"/>
      <c r="K443" s="46" t="str">
        <f>IFERROR(__xludf.DUMMYFUNCTION("TO_DATE(DATEVALUE(RAW_DATA!B443))"),"#VALUE!")</f>
        <v>#VALUE!</v>
      </c>
      <c r="L443" s="46" t="str">
        <f>RAW_DATA!C443</f>
        <v/>
      </c>
      <c r="M443" s="46">
        <f>VALUE(RAW_DATA!D443)</f>
        <v>0</v>
      </c>
      <c r="N443" s="46" t="str">
        <f>RAW_DATA!E443</f>
        <v/>
      </c>
      <c r="O443" s="46" t="str">
        <f>RAW_DATA!F443</f>
        <v/>
      </c>
      <c r="P443" s="46" t="str">
        <f>RAW_DATA!G443</f>
        <v/>
      </c>
    </row>
    <row r="444">
      <c r="E444" s="49"/>
      <c r="I444" s="50"/>
      <c r="K444" s="46" t="str">
        <f>IFERROR(__xludf.DUMMYFUNCTION("TO_DATE(DATEVALUE(RAW_DATA!B444))"),"#VALUE!")</f>
        <v>#VALUE!</v>
      </c>
      <c r="L444" s="46" t="str">
        <f>RAW_DATA!C444</f>
        <v/>
      </c>
      <c r="M444" s="46">
        <f>VALUE(RAW_DATA!D444)</f>
        <v>0</v>
      </c>
      <c r="N444" s="46" t="str">
        <f>RAW_DATA!E444</f>
        <v/>
      </c>
      <c r="O444" s="46" t="str">
        <f>RAW_DATA!F444</f>
        <v/>
      </c>
      <c r="P444" s="46" t="str">
        <f>RAW_DATA!G444</f>
        <v/>
      </c>
    </row>
    <row r="445">
      <c r="E445" s="49"/>
      <c r="I445" s="50"/>
      <c r="K445" s="46" t="str">
        <f>IFERROR(__xludf.DUMMYFUNCTION("TO_DATE(DATEVALUE(RAW_DATA!B445))"),"#VALUE!")</f>
        <v>#VALUE!</v>
      </c>
      <c r="L445" s="46" t="str">
        <f>RAW_DATA!C445</f>
        <v/>
      </c>
      <c r="M445" s="46">
        <f>VALUE(RAW_DATA!D445)</f>
        <v>0</v>
      </c>
      <c r="N445" s="46" t="str">
        <f>RAW_DATA!E445</f>
        <v/>
      </c>
      <c r="O445" s="46" t="str">
        <f>RAW_DATA!F445</f>
        <v/>
      </c>
      <c r="P445" s="46" t="str">
        <f>RAW_DATA!G445</f>
        <v/>
      </c>
    </row>
    <row r="446">
      <c r="E446" s="49"/>
      <c r="I446" s="50"/>
      <c r="K446" s="46" t="str">
        <f>IFERROR(__xludf.DUMMYFUNCTION("TO_DATE(DATEVALUE(RAW_DATA!B446))"),"#VALUE!")</f>
        <v>#VALUE!</v>
      </c>
      <c r="L446" s="46" t="str">
        <f>RAW_DATA!C446</f>
        <v/>
      </c>
      <c r="M446" s="46">
        <f>VALUE(RAW_DATA!D446)</f>
        <v>0</v>
      </c>
      <c r="N446" s="46" t="str">
        <f>RAW_DATA!E446</f>
        <v/>
      </c>
      <c r="O446" s="46" t="str">
        <f>RAW_DATA!F446</f>
        <v/>
      </c>
      <c r="P446" s="46" t="str">
        <f>RAW_DATA!G446</f>
        <v/>
      </c>
    </row>
    <row r="447">
      <c r="E447" s="49"/>
      <c r="I447" s="50"/>
      <c r="K447" s="46" t="str">
        <f>IFERROR(__xludf.DUMMYFUNCTION("TO_DATE(DATEVALUE(RAW_DATA!B447))"),"#VALUE!")</f>
        <v>#VALUE!</v>
      </c>
      <c r="L447" s="46" t="str">
        <f>RAW_DATA!C447</f>
        <v/>
      </c>
      <c r="M447" s="46">
        <f>VALUE(RAW_DATA!D447)</f>
        <v>0</v>
      </c>
      <c r="N447" s="46" t="str">
        <f>RAW_DATA!E447</f>
        <v/>
      </c>
      <c r="O447" s="46" t="str">
        <f>RAW_DATA!F447</f>
        <v/>
      </c>
      <c r="P447" s="46" t="str">
        <f>RAW_DATA!G447</f>
        <v/>
      </c>
    </row>
    <row r="448">
      <c r="E448" s="49"/>
      <c r="I448" s="50"/>
      <c r="K448" s="46" t="str">
        <f>IFERROR(__xludf.DUMMYFUNCTION("TO_DATE(DATEVALUE(RAW_DATA!B448))"),"#VALUE!")</f>
        <v>#VALUE!</v>
      </c>
      <c r="L448" s="46" t="str">
        <f>RAW_DATA!C448</f>
        <v/>
      </c>
      <c r="M448" s="46">
        <f>VALUE(RAW_DATA!D448)</f>
        <v>0</v>
      </c>
      <c r="N448" s="46" t="str">
        <f>RAW_DATA!E448</f>
        <v/>
      </c>
      <c r="O448" s="46" t="str">
        <f>RAW_DATA!F448</f>
        <v/>
      </c>
      <c r="P448" s="46" t="str">
        <f>RAW_DATA!G448</f>
        <v/>
      </c>
    </row>
    <row r="449">
      <c r="E449" s="49"/>
      <c r="I449" s="50"/>
      <c r="K449" s="46" t="str">
        <f>IFERROR(__xludf.DUMMYFUNCTION("TO_DATE(DATEVALUE(RAW_DATA!B449))"),"#VALUE!")</f>
        <v>#VALUE!</v>
      </c>
      <c r="L449" s="46" t="str">
        <f>RAW_DATA!C449</f>
        <v/>
      </c>
      <c r="M449" s="46">
        <f>VALUE(RAW_DATA!D449)</f>
        <v>0</v>
      </c>
      <c r="N449" s="46" t="str">
        <f>RAW_DATA!E449</f>
        <v/>
      </c>
      <c r="O449" s="46" t="str">
        <f>RAW_DATA!F449</f>
        <v/>
      </c>
      <c r="P449" s="46" t="str">
        <f>RAW_DATA!G449</f>
        <v/>
      </c>
    </row>
    <row r="450">
      <c r="E450" s="49"/>
      <c r="I450" s="50"/>
      <c r="K450" s="46" t="str">
        <f>IFERROR(__xludf.DUMMYFUNCTION("TO_DATE(DATEVALUE(RAW_DATA!B450))"),"#VALUE!")</f>
        <v>#VALUE!</v>
      </c>
      <c r="L450" s="46" t="str">
        <f>RAW_DATA!C450</f>
        <v/>
      </c>
      <c r="M450" s="46">
        <f>VALUE(RAW_DATA!D450)</f>
        <v>0</v>
      </c>
      <c r="N450" s="46" t="str">
        <f>RAW_DATA!E450</f>
        <v/>
      </c>
      <c r="O450" s="46" t="str">
        <f>RAW_DATA!F450</f>
        <v/>
      </c>
      <c r="P450" s="46" t="str">
        <f>RAW_DATA!G450</f>
        <v/>
      </c>
    </row>
    <row r="451">
      <c r="E451" s="49"/>
      <c r="I451" s="50"/>
      <c r="K451" s="46" t="str">
        <f>IFERROR(__xludf.DUMMYFUNCTION("TO_DATE(DATEVALUE(RAW_DATA!B451))"),"#VALUE!")</f>
        <v>#VALUE!</v>
      </c>
      <c r="L451" s="46" t="str">
        <f>RAW_DATA!C451</f>
        <v/>
      </c>
      <c r="M451" s="46">
        <f>VALUE(RAW_DATA!D451)</f>
        <v>0</v>
      </c>
      <c r="N451" s="46" t="str">
        <f>RAW_DATA!E451</f>
        <v/>
      </c>
      <c r="O451" s="46" t="str">
        <f>RAW_DATA!F451</f>
        <v/>
      </c>
      <c r="P451" s="46" t="str">
        <f>RAW_DATA!G451</f>
        <v/>
      </c>
    </row>
    <row r="452">
      <c r="E452" s="49"/>
      <c r="I452" s="50"/>
      <c r="K452" s="46" t="str">
        <f>IFERROR(__xludf.DUMMYFUNCTION("TO_DATE(DATEVALUE(RAW_DATA!B452))"),"#VALUE!")</f>
        <v>#VALUE!</v>
      </c>
      <c r="L452" s="46" t="str">
        <f>RAW_DATA!C452</f>
        <v/>
      </c>
      <c r="M452" s="46">
        <f>VALUE(RAW_DATA!D452)</f>
        <v>0</v>
      </c>
      <c r="N452" s="46" t="str">
        <f>RAW_DATA!E452</f>
        <v/>
      </c>
      <c r="O452" s="46" t="str">
        <f>RAW_DATA!F452</f>
        <v/>
      </c>
      <c r="P452" s="46" t="str">
        <f>RAW_DATA!G452</f>
        <v/>
      </c>
    </row>
    <row r="453">
      <c r="E453" s="49"/>
      <c r="I453" s="50"/>
      <c r="K453" s="46" t="str">
        <f>IFERROR(__xludf.DUMMYFUNCTION("TO_DATE(DATEVALUE(RAW_DATA!B453))"),"#VALUE!")</f>
        <v>#VALUE!</v>
      </c>
      <c r="L453" s="46" t="str">
        <f>RAW_DATA!C453</f>
        <v/>
      </c>
      <c r="M453" s="46">
        <f>VALUE(RAW_DATA!D453)</f>
        <v>0</v>
      </c>
      <c r="N453" s="46" t="str">
        <f>RAW_DATA!E453</f>
        <v/>
      </c>
      <c r="O453" s="46" t="str">
        <f>RAW_DATA!F453</f>
        <v/>
      </c>
      <c r="P453" s="46" t="str">
        <f>RAW_DATA!G453</f>
        <v/>
      </c>
    </row>
    <row r="454">
      <c r="E454" s="49"/>
      <c r="I454" s="50"/>
      <c r="K454" s="46" t="str">
        <f>IFERROR(__xludf.DUMMYFUNCTION("TO_DATE(DATEVALUE(RAW_DATA!B454))"),"#VALUE!")</f>
        <v>#VALUE!</v>
      </c>
      <c r="L454" s="46" t="str">
        <f>RAW_DATA!C454</f>
        <v/>
      </c>
      <c r="M454" s="46">
        <f>VALUE(RAW_DATA!D454)</f>
        <v>0</v>
      </c>
      <c r="N454" s="46" t="str">
        <f>RAW_DATA!E454</f>
        <v/>
      </c>
      <c r="O454" s="46" t="str">
        <f>RAW_DATA!F454</f>
        <v/>
      </c>
      <c r="P454" s="46" t="str">
        <f>RAW_DATA!G454</f>
        <v/>
      </c>
    </row>
    <row r="455">
      <c r="E455" s="49"/>
      <c r="I455" s="50"/>
      <c r="K455" s="46" t="str">
        <f>IFERROR(__xludf.DUMMYFUNCTION("TO_DATE(DATEVALUE(RAW_DATA!B455))"),"#VALUE!")</f>
        <v>#VALUE!</v>
      </c>
      <c r="L455" s="46" t="str">
        <f>RAW_DATA!C455</f>
        <v/>
      </c>
      <c r="M455" s="46">
        <f>VALUE(RAW_DATA!D455)</f>
        <v>0</v>
      </c>
      <c r="N455" s="46" t="str">
        <f>RAW_DATA!E455</f>
        <v/>
      </c>
      <c r="O455" s="46" t="str">
        <f>RAW_DATA!F455</f>
        <v/>
      </c>
      <c r="P455" s="46" t="str">
        <f>RAW_DATA!G455</f>
        <v/>
      </c>
    </row>
    <row r="456">
      <c r="E456" s="49"/>
      <c r="I456" s="50"/>
      <c r="K456" s="46" t="str">
        <f>IFERROR(__xludf.DUMMYFUNCTION("TO_DATE(DATEVALUE(RAW_DATA!B456))"),"#VALUE!")</f>
        <v>#VALUE!</v>
      </c>
      <c r="L456" s="46" t="str">
        <f>RAW_DATA!C456</f>
        <v/>
      </c>
      <c r="M456" s="46">
        <f>VALUE(RAW_DATA!D456)</f>
        <v>0</v>
      </c>
      <c r="N456" s="46" t="str">
        <f>RAW_DATA!E456</f>
        <v/>
      </c>
      <c r="O456" s="46" t="str">
        <f>RAW_DATA!F456</f>
        <v/>
      </c>
      <c r="P456" s="46" t="str">
        <f>RAW_DATA!G456</f>
        <v/>
      </c>
    </row>
    <row r="457">
      <c r="E457" s="49"/>
      <c r="I457" s="50"/>
      <c r="K457" s="46" t="str">
        <f>IFERROR(__xludf.DUMMYFUNCTION("TO_DATE(DATEVALUE(RAW_DATA!B457))"),"#VALUE!")</f>
        <v>#VALUE!</v>
      </c>
      <c r="L457" s="46" t="str">
        <f>RAW_DATA!C457</f>
        <v/>
      </c>
      <c r="M457" s="46">
        <f>VALUE(RAW_DATA!D457)</f>
        <v>0</v>
      </c>
      <c r="N457" s="46" t="str">
        <f>RAW_DATA!E457</f>
        <v/>
      </c>
      <c r="O457" s="46" t="str">
        <f>RAW_DATA!F457</f>
        <v/>
      </c>
      <c r="P457" s="46" t="str">
        <f>RAW_DATA!G457</f>
        <v/>
      </c>
    </row>
    <row r="458">
      <c r="E458" s="49"/>
      <c r="I458" s="50"/>
      <c r="K458" s="46" t="str">
        <f>IFERROR(__xludf.DUMMYFUNCTION("TO_DATE(DATEVALUE(RAW_DATA!B458))"),"#VALUE!")</f>
        <v>#VALUE!</v>
      </c>
      <c r="L458" s="46" t="str">
        <f>RAW_DATA!C458</f>
        <v/>
      </c>
      <c r="M458" s="46">
        <f>VALUE(RAW_DATA!D458)</f>
        <v>0</v>
      </c>
      <c r="N458" s="46" t="str">
        <f>RAW_DATA!E458</f>
        <v/>
      </c>
      <c r="O458" s="46" t="str">
        <f>RAW_DATA!F458</f>
        <v/>
      </c>
      <c r="P458" s="46" t="str">
        <f>RAW_DATA!G458</f>
        <v/>
      </c>
    </row>
    <row r="459">
      <c r="E459" s="49"/>
      <c r="I459" s="50"/>
      <c r="K459" s="46" t="str">
        <f>IFERROR(__xludf.DUMMYFUNCTION("TO_DATE(DATEVALUE(RAW_DATA!B459))"),"#VALUE!")</f>
        <v>#VALUE!</v>
      </c>
      <c r="L459" s="46" t="str">
        <f>RAW_DATA!C459</f>
        <v/>
      </c>
      <c r="M459" s="46">
        <f>VALUE(RAW_DATA!D459)</f>
        <v>0</v>
      </c>
      <c r="N459" s="46" t="str">
        <f>RAW_DATA!E459</f>
        <v/>
      </c>
      <c r="O459" s="46" t="str">
        <f>RAW_DATA!F459</f>
        <v/>
      </c>
      <c r="P459" s="46" t="str">
        <f>RAW_DATA!G459</f>
        <v/>
      </c>
    </row>
    <row r="460">
      <c r="E460" s="49"/>
      <c r="I460" s="50"/>
      <c r="K460" s="46" t="str">
        <f>IFERROR(__xludf.DUMMYFUNCTION("TO_DATE(DATEVALUE(RAW_DATA!B460))"),"#VALUE!")</f>
        <v>#VALUE!</v>
      </c>
      <c r="L460" s="46" t="str">
        <f>RAW_DATA!C460</f>
        <v/>
      </c>
      <c r="M460" s="46">
        <f>VALUE(RAW_DATA!D460)</f>
        <v>0</v>
      </c>
      <c r="N460" s="46" t="str">
        <f>RAW_DATA!E460</f>
        <v/>
      </c>
      <c r="O460" s="46" t="str">
        <f>RAW_DATA!F460</f>
        <v/>
      </c>
      <c r="P460" s="46" t="str">
        <f>RAW_DATA!G460</f>
        <v/>
      </c>
    </row>
    <row r="461">
      <c r="E461" s="49"/>
      <c r="I461" s="50"/>
      <c r="K461" s="46" t="str">
        <f>IFERROR(__xludf.DUMMYFUNCTION("TO_DATE(DATEVALUE(RAW_DATA!B461))"),"#VALUE!")</f>
        <v>#VALUE!</v>
      </c>
      <c r="L461" s="46" t="str">
        <f>RAW_DATA!C461</f>
        <v/>
      </c>
      <c r="M461" s="46">
        <f>VALUE(RAW_DATA!D461)</f>
        <v>0</v>
      </c>
      <c r="N461" s="46" t="str">
        <f>RAW_DATA!E461</f>
        <v/>
      </c>
      <c r="O461" s="46" t="str">
        <f>RAW_DATA!F461</f>
        <v/>
      </c>
      <c r="P461" s="46" t="str">
        <f>RAW_DATA!G461</f>
        <v/>
      </c>
    </row>
    <row r="462">
      <c r="E462" s="49"/>
      <c r="I462" s="50"/>
      <c r="K462" s="46" t="str">
        <f>IFERROR(__xludf.DUMMYFUNCTION("TO_DATE(DATEVALUE(RAW_DATA!B462))"),"#VALUE!")</f>
        <v>#VALUE!</v>
      </c>
      <c r="L462" s="46" t="str">
        <f>RAW_DATA!C462</f>
        <v/>
      </c>
      <c r="M462" s="46">
        <f>VALUE(RAW_DATA!D462)</f>
        <v>0</v>
      </c>
      <c r="N462" s="46" t="str">
        <f>RAW_DATA!E462</f>
        <v/>
      </c>
      <c r="O462" s="46" t="str">
        <f>RAW_DATA!F462</f>
        <v/>
      </c>
      <c r="P462" s="46" t="str">
        <f>RAW_DATA!G462</f>
        <v/>
      </c>
    </row>
    <row r="463">
      <c r="E463" s="49"/>
      <c r="I463" s="50"/>
      <c r="K463" s="46" t="str">
        <f>IFERROR(__xludf.DUMMYFUNCTION("TO_DATE(DATEVALUE(RAW_DATA!B463))"),"#VALUE!")</f>
        <v>#VALUE!</v>
      </c>
      <c r="L463" s="46" t="str">
        <f>RAW_DATA!C463</f>
        <v/>
      </c>
      <c r="M463" s="46">
        <f>VALUE(RAW_DATA!D463)</f>
        <v>0</v>
      </c>
      <c r="N463" s="46" t="str">
        <f>RAW_DATA!E463</f>
        <v/>
      </c>
      <c r="O463" s="46" t="str">
        <f>RAW_DATA!F463</f>
        <v/>
      </c>
      <c r="P463" s="46" t="str">
        <f>RAW_DATA!G463</f>
        <v/>
      </c>
    </row>
    <row r="464">
      <c r="E464" s="49"/>
      <c r="I464" s="50"/>
      <c r="K464" s="46" t="str">
        <f>IFERROR(__xludf.DUMMYFUNCTION("TO_DATE(DATEVALUE(RAW_DATA!B464))"),"#VALUE!")</f>
        <v>#VALUE!</v>
      </c>
      <c r="L464" s="46" t="str">
        <f>RAW_DATA!C464</f>
        <v/>
      </c>
      <c r="M464" s="46">
        <f>VALUE(RAW_DATA!D464)</f>
        <v>0</v>
      </c>
      <c r="N464" s="46" t="str">
        <f>RAW_DATA!E464</f>
        <v/>
      </c>
      <c r="O464" s="46" t="str">
        <f>RAW_DATA!F464</f>
        <v/>
      </c>
      <c r="P464" s="46" t="str">
        <f>RAW_DATA!G464</f>
        <v/>
      </c>
    </row>
    <row r="465">
      <c r="E465" s="49"/>
      <c r="I465" s="50"/>
      <c r="K465" s="46" t="str">
        <f>IFERROR(__xludf.DUMMYFUNCTION("TO_DATE(DATEVALUE(RAW_DATA!B465))"),"#VALUE!")</f>
        <v>#VALUE!</v>
      </c>
      <c r="L465" s="46" t="str">
        <f>RAW_DATA!C465</f>
        <v/>
      </c>
      <c r="M465" s="46">
        <f>VALUE(RAW_DATA!D465)</f>
        <v>0</v>
      </c>
      <c r="N465" s="46" t="str">
        <f>RAW_DATA!E465</f>
        <v/>
      </c>
      <c r="O465" s="46" t="str">
        <f>RAW_DATA!F465</f>
        <v/>
      </c>
      <c r="P465" s="46" t="str">
        <f>RAW_DATA!G465</f>
        <v/>
      </c>
    </row>
    <row r="466">
      <c r="E466" s="49"/>
      <c r="I466" s="50"/>
      <c r="K466" s="46" t="str">
        <f>IFERROR(__xludf.DUMMYFUNCTION("TO_DATE(DATEVALUE(RAW_DATA!B466))"),"#VALUE!")</f>
        <v>#VALUE!</v>
      </c>
      <c r="L466" s="46" t="str">
        <f>RAW_DATA!C466</f>
        <v/>
      </c>
      <c r="M466" s="46">
        <f>VALUE(RAW_DATA!D466)</f>
        <v>0</v>
      </c>
      <c r="N466" s="46" t="str">
        <f>RAW_DATA!E466</f>
        <v/>
      </c>
      <c r="O466" s="46" t="str">
        <f>RAW_DATA!F466</f>
        <v/>
      </c>
      <c r="P466" s="46" t="str">
        <f>RAW_DATA!G466</f>
        <v/>
      </c>
    </row>
    <row r="467">
      <c r="E467" s="49"/>
      <c r="I467" s="50"/>
      <c r="K467" s="46" t="str">
        <f>IFERROR(__xludf.DUMMYFUNCTION("TO_DATE(DATEVALUE(RAW_DATA!B467))"),"#VALUE!")</f>
        <v>#VALUE!</v>
      </c>
      <c r="L467" s="46" t="str">
        <f>RAW_DATA!C467</f>
        <v/>
      </c>
      <c r="M467" s="46">
        <f>VALUE(RAW_DATA!D467)</f>
        <v>0</v>
      </c>
      <c r="N467" s="46" t="str">
        <f>RAW_DATA!E467</f>
        <v/>
      </c>
      <c r="O467" s="46" t="str">
        <f>RAW_DATA!F467</f>
        <v/>
      </c>
      <c r="P467" s="46" t="str">
        <f>RAW_DATA!G467</f>
        <v/>
      </c>
    </row>
    <row r="468">
      <c r="E468" s="49"/>
      <c r="I468" s="50"/>
      <c r="K468" s="46" t="str">
        <f>IFERROR(__xludf.DUMMYFUNCTION("TO_DATE(DATEVALUE(RAW_DATA!B468))"),"#VALUE!")</f>
        <v>#VALUE!</v>
      </c>
      <c r="L468" s="46" t="str">
        <f>RAW_DATA!C468</f>
        <v/>
      </c>
      <c r="M468" s="46">
        <f>VALUE(RAW_DATA!D468)</f>
        <v>0</v>
      </c>
      <c r="N468" s="46" t="str">
        <f>RAW_DATA!E468</f>
        <v/>
      </c>
      <c r="O468" s="46" t="str">
        <f>RAW_DATA!F468</f>
        <v/>
      </c>
      <c r="P468" s="46" t="str">
        <f>RAW_DATA!G468</f>
        <v/>
      </c>
    </row>
    <row r="469">
      <c r="E469" s="49"/>
      <c r="I469" s="50"/>
      <c r="K469" s="46" t="str">
        <f>IFERROR(__xludf.DUMMYFUNCTION("TO_DATE(DATEVALUE(RAW_DATA!B469))"),"#VALUE!")</f>
        <v>#VALUE!</v>
      </c>
      <c r="L469" s="46" t="str">
        <f>RAW_DATA!C469</f>
        <v/>
      </c>
      <c r="M469" s="46">
        <f>VALUE(RAW_DATA!D469)</f>
        <v>0</v>
      </c>
      <c r="N469" s="46" t="str">
        <f>RAW_DATA!E469</f>
        <v/>
      </c>
      <c r="O469" s="46" t="str">
        <f>RAW_DATA!F469</f>
        <v/>
      </c>
      <c r="P469" s="46" t="str">
        <f>RAW_DATA!G469</f>
        <v/>
      </c>
    </row>
    <row r="470">
      <c r="E470" s="49"/>
      <c r="I470" s="50"/>
      <c r="K470" s="46" t="str">
        <f>IFERROR(__xludf.DUMMYFUNCTION("TO_DATE(DATEVALUE(RAW_DATA!B470))"),"#VALUE!")</f>
        <v>#VALUE!</v>
      </c>
      <c r="L470" s="46" t="str">
        <f>RAW_DATA!C470</f>
        <v/>
      </c>
      <c r="M470" s="46">
        <f>VALUE(RAW_DATA!D470)</f>
        <v>0</v>
      </c>
      <c r="N470" s="46" t="str">
        <f>RAW_DATA!E470</f>
        <v/>
      </c>
      <c r="O470" s="46" t="str">
        <f>RAW_DATA!F470</f>
        <v/>
      </c>
      <c r="P470" s="46" t="str">
        <f>RAW_DATA!G470</f>
        <v/>
      </c>
    </row>
    <row r="471">
      <c r="E471" s="49"/>
      <c r="I471" s="50"/>
      <c r="K471" s="46" t="str">
        <f>IFERROR(__xludf.DUMMYFUNCTION("TO_DATE(DATEVALUE(RAW_DATA!B471))"),"#VALUE!")</f>
        <v>#VALUE!</v>
      </c>
      <c r="L471" s="46" t="str">
        <f>RAW_DATA!C471</f>
        <v/>
      </c>
      <c r="M471" s="46">
        <f>VALUE(RAW_DATA!D471)</f>
        <v>0</v>
      </c>
      <c r="N471" s="46" t="str">
        <f>RAW_DATA!E471</f>
        <v/>
      </c>
      <c r="O471" s="46" t="str">
        <f>RAW_DATA!F471</f>
        <v/>
      </c>
      <c r="P471" s="46" t="str">
        <f>RAW_DATA!G471</f>
        <v/>
      </c>
    </row>
    <row r="472">
      <c r="E472" s="49"/>
      <c r="I472" s="50"/>
      <c r="K472" s="46" t="str">
        <f>IFERROR(__xludf.DUMMYFUNCTION("TO_DATE(DATEVALUE(RAW_DATA!B472))"),"#VALUE!")</f>
        <v>#VALUE!</v>
      </c>
      <c r="L472" s="46" t="str">
        <f>RAW_DATA!C472</f>
        <v/>
      </c>
      <c r="M472" s="46">
        <f>VALUE(RAW_DATA!D472)</f>
        <v>0</v>
      </c>
      <c r="N472" s="46" t="str">
        <f>RAW_DATA!E472</f>
        <v/>
      </c>
      <c r="O472" s="46" t="str">
        <f>RAW_DATA!F472</f>
        <v/>
      </c>
      <c r="P472" s="46" t="str">
        <f>RAW_DATA!G472</f>
        <v/>
      </c>
    </row>
    <row r="473">
      <c r="E473" s="49"/>
      <c r="I473" s="50"/>
      <c r="K473" s="46" t="str">
        <f>IFERROR(__xludf.DUMMYFUNCTION("TO_DATE(DATEVALUE(RAW_DATA!B473))"),"#VALUE!")</f>
        <v>#VALUE!</v>
      </c>
      <c r="L473" s="46" t="str">
        <f>RAW_DATA!C473</f>
        <v/>
      </c>
      <c r="M473" s="46">
        <f>VALUE(RAW_DATA!D473)</f>
        <v>0</v>
      </c>
      <c r="N473" s="46" t="str">
        <f>RAW_DATA!E473</f>
        <v/>
      </c>
      <c r="O473" s="46" t="str">
        <f>RAW_DATA!F473</f>
        <v/>
      </c>
      <c r="P473" s="46" t="str">
        <f>RAW_DATA!G473</f>
        <v/>
      </c>
    </row>
    <row r="474">
      <c r="E474" s="49"/>
      <c r="I474" s="50"/>
      <c r="K474" s="46" t="str">
        <f>IFERROR(__xludf.DUMMYFUNCTION("TO_DATE(DATEVALUE(RAW_DATA!B474))"),"#VALUE!")</f>
        <v>#VALUE!</v>
      </c>
      <c r="L474" s="46" t="str">
        <f>RAW_DATA!C474</f>
        <v/>
      </c>
      <c r="M474" s="46">
        <f>VALUE(RAW_DATA!D474)</f>
        <v>0</v>
      </c>
      <c r="N474" s="46" t="str">
        <f>RAW_DATA!E474</f>
        <v/>
      </c>
      <c r="O474" s="46" t="str">
        <f>RAW_DATA!F474</f>
        <v/>
      </c>
      <c r="P474" s="46" t="str">
        <f>RAW_DATA!G474</f>
        <v/>
      </c>
    </row>
    <row r="475">
      <c r="E475" s="49"/>
      <c r="I475" s="50"/>
      <c r="K475" s="46" t="str">
        <f>IFERROR(__xludf.DUMMYFUNCTION("TO_DATE(DATEVALUE(RAW_DATA!B475))"),"#VALUE!")</f>
        <v>#VALUE!</v>
      </c>
      <c r="L475" s="46" t="str">
        <f>RAW_DATA!C475</f>
        <v/>
      </c>
      <c r="M475" s="46">
        <f>VALUE(RAW_DATA!D475)</f>
        <v>0</v>
      </c>
      <c r="N475" s="46" t="str">
        <f>RAW_DATA!E475</f>
        <v/>
      </c>
      <c r="O475" s="46" t="str">
        <f>RAW_DATA!F475</f>
        <v/>
      </c>
      <c r="P475" s="46" t="str">
        <f>RAW_DATA!G475</f>
        <v/>
      </c>
    </row>
    <row r="476">
      <c r="E476" s="49"/>
      <c r="I476" s="50"/>
      <c r="K476" s="46" t="str">
        <f>IFERROR(__xludf.DUMMYFUNCTION("TO_DATE(DATEVALUE(RAW_DATA!B476))"),"#VALUE!")</f>
        <v>#VALUE!</v>
      </c>
      <c r="L476" s="46" t="str">
        <f>RAW_DATA!C476</f>
        <v/>
      </c>
      <c r="M476" s="46">
        <f>VALUE(RAW_DATA!D476)</f>
        <v>0</v>
      </c>
      <c r="N476" s="46" t="str">
        <f>RAW_DATA!E476</f>
        <v/>
      </c>
      <c r="O476" s="46" t="str">
        <f>RAW_DATA!F476</f>
        <v/>
      </c>
      <c r="P476" s="46" t="str">
        <f>RAW_DATA!G476</f>
        <v/>
      </c>
    </row>
    <row r="477">
      <c r="E477" s="49"/>
      <c r="I477" s="50"/>
      <c r="K477" s="46" t="str">
        <f>IFERROR(__xludf.DUMMYFUNCTION("TO_DATE(DATEVALUE(RAW_DATA!B477))"),"#VALUE!")</f>
        <v>#VALUE!</v>
      </c>
      <c r="L477" s="46" t="str">
        <f>RAW_DATA!C477</f>
        <v/>
      </c>
      <c r="M477" s="46">
        <f>VALUE(RAW_DATA!D477)</f>
        <v>0</v>
      </c>
      <c r="N477" s="46" t="str">
        <f>RAW_DATA!E477</f>
        <v/>
      </c>
      <c r="O477" s="46" t="str">
        <f>RAW_DATA!F477</f>
        <v/>
      </c>
      <c r="P477" s="46" t="str">
        <f>RAW_DATA!G477</f>
        <v/>
      </c>
    </row>
    <row r="478">
      <c r="E478" s="49"/>
      <c r="I478" s="50"/>
      <c r="K478" s="46" t="str">
        <f>IFERROR(__xludf.DUMMYFUNCTION("TO_DATE(DATEVALUE(RAW_DATA!B478))"),"#VALUE!")</f>
        <v>#VALUE!</v>
      </c>
      <c r="L478" s="46" t="str">
        <f>RAW_DATA!C478</f>
        <v/>
      </c>
      <c r="M478" s="46">
        <f>VALUE(RAW_DATA!D478)</f>
        <v>0</v>
      </c>
      <c r="N478" s="46" t="str">
        <f>RAW_DATA!E478</f>
        <v/>
      </c>
      <c r="O478" s="46" t="str">
        <f>RAW_DATA!F478</f>
        <v/>
      </c>
      <c r="P478" s="46" t="str">
        <f>RAW_DATA!G478</f>
        <v/>
      </c>
    </row>
    <row r="479">
      <c r="E479" s="49"/>
      <c r="I479" s="50"/>
      <c r="K479" s="46" t="str">
        <f>IFERROR(__xludf.DUMMYFUNCTION("TO_DATE(DATEVALUE(RAW_DATA!B479))"),"#VALUE!")</f>
        <v>#VALUE!</v>
      </c>
      <c r="L479" s="46" t="str">
        <f>RAW_DATA!C479</f>
        <v/>
      </c>
      <c r="M479" s="46">
        <f>VALUE(RAW_DATA!D479)</f>
        <v>0</v>
      </c>
      <c r="N479" s="46" t="str">
        <f>RAW_DATA!E479</f>
        <v/>
      </c>
      <c r="O479" s="46" t="str">
        <f>RAW_DATA!F479</f>
        <v/>
      </c>
      <c r="P479" s="46" t="str">
        <f>RAW_DATA!G479</f>
        <v/>
      </c>
    </row>
    <row r="480">
      <c r="E480" s="49"/>
      <c r="I480" s="50"/>
      <c r="K480" s="46" t="str">
        <f>IFERROR(__xludf.DUMMYFUNCTION("TO_DATE(DATEVALUE(RAW_DATA!B480))"),"#VALUE!")</f>
        <v>#VALUE!</v>
      </c>
      <c r="L480" s="46" t="str">
        <f>RAW_DATA!C480</f>
        <v/>
      </c>
      <c r="M480" s="46">
        <f>VALUE(RAW_DATA!D480)</f>
        <v>0</v>
      </c>
      <c r="N480" s="46" t="str">
        <f>RAW_DATA!E480</f>
        <v/>
      </c>
      <c r="O480" s="46" t="str">
        <f>RAW_DATA!F480</f>
        <v/>
      </c>
      <c r="P480" s="46" t="str">
        <f>RAW_DATA!G480</f>
        <v/>
      </c>
    </row>
    <row r="481">
      <c r="E481" s="49"/>
      <c r="I481" s="50"/>
      <c r="K481" s="46" t="str">
        <f>IFERROR(__xludf.DUMMYFUNCTION("TO_DATE(DATEVALUE(RAW_DATA!B481))"),"#VALUE!")</f>
        <v>#VALUE!</v>
      </c>
      <c r="L481" s="46" t="str">
        <f>RAW_DATA!C481</f>
        <v/>
      </c>
      <c r="M481" s="46">
        <f>VALUE(RAW_DATA!D481)</f>
        <v>0</v>
      </c>
      <c r="N481" s="46" t="str">
        <f>RAW_DATA!E481</f>
        <v/>
      </c>
      <c r="O481" s="46" t="str">
        <f>RAW_DATA!F481</f>
        <v/>
      </c>
      <c r="P481" s="46" t="str">
        <f>RAW_DATA!G481</f>
        <v/>
      </c>
    </row>
    <row r="482">
      <c r="E482" s="49"/>
      <c r="I482" s="50"/>
      <c r="K482" s="46" t="str">
        <f>IFERROR(__xludf.DUMMYFUNCTION("TO_DATE(DATEVALUE(RAW_DATA!B482))"),"#VALUE!")</f>
        <v>#VALUE!</v>
      </c>
      <c r="L482" s="46" t="str">
        <f>RAW_DATA!C482</f>
        <v/>
      </c>
      <c r="M482" s="46">
        <f>VALUE(RAW_DATA!D482)</f>
        <v>0</v>
      </c>
      <c r="N482" s="46" t="str">
        <f>RAW_DATA!E482</f>
        <v/>
      </c>
      <c r="O482" s="46" t="str">
        <f>RAW_DATA!F482</f>
        <v/>
      </c>
      <c r="P482" s="46" t="str">
        <f>RAW_DATA!G482</f>
        <v/>
      </c>
    </row>
    <row r="483">
      <c r="E483" s="49"/>
      <c r="I483" s="50"/>
      <c r="K483" s="46" t="str">
        <f>IFERROR(__xludf.DUMMYFUNCTION("TO_DATE(DATEVALUE(RAW_DATA!B483))"),"#VALUE!")</f>
        <v>#VALUE!</v>
      </c>
      <c r="L483" s="46" t="str">
        <f>RAW_DATA!C483</f>
        <v/>
      </c>
      <c r="M483" s="46">
        <f>VALUE(RAW_DATA!D483)</f>
        <v>0</v>
      </c>
      <c r="N483" s="46" t="str">
        <f>RAW_DATA!E483</f>
        <v/>
      </c>
      <c r="O483" s="46" t="str">
        <f>RAW_DATA!F483</f>
        <v/>
      </c>
      <c r="P483" s="46" t="str">
        <f>RAW_DATA!G483</f>
        <v/>
      </c>
    </row>
    <row r="484">
      <c r="E484" s="49"/>
      <c r="I484" s="50"/>
      <c r="K484" s="46" t="str">
        <f>IFERROR(__xludf.DUMMYFUNCTION("TO_DATE(DATEVALUE(RAW_DATA!B484))"),"#VALUE!")</f>
        <v>#VALUE!</v>
      </c>
      <c r="L484" s="46" t="str">
        <f>RAW_DATA!C484</f>
        <v/>
      </c>
      <c r="M484" s="46">
        <f>VALUE(RAW_DATA!D484)</f>
        <v>0</v>
      </c>
      <c r="N484" s="46" t="str">
        <f>RAW_DATA!E484</f>
        <v/>
      </c>
      <c r="O484" s="46" t="str">
        <f>RAW_DATA!F484</f>
        <v/>
      </c>
      <c r="P484" s="46" t="str">
        <f>RAW_DATA!G484</f>
        <v/>
      </c>
    </row>
    <row r="485">
      <c r="E485" s="49"/>
      <c r="I485" s="50"/>
      <c r="K485" s="46" t="str">
        <f>IFERROR(__xludf.DUMMYFUNCTION("TO_DATE(DATEVALUE(RAW_DATA!B485))"),"#VALUE!")</f>
        <v>#VALUE!</v>
      </c>
      <c r="L485" s="46" t="str">
        <f>RAW_DATA!C485</f>
        <v/>
      </c>
      <c r="M485" s="46">
        <f>VALUE(RAW_DATA!D485)</f>
        <v>0</v>
      </c>
      <c r="N485" s="46" t="str">
        <f>RAW_DATA!E485</f>
        <v/>
      </c>
      <c r="O485" s="46" t="str">
        <f>RAW_DATA!F485</f>
        <v/>
      </c>
      <c r="P485" s="46" t="str">
        <f>RAW_DATA!G485</f>
        <v/>
      </c>
    </row>
    <row r="486">
      <c r="E486" s="49"/>
      <c r="I486" s="50"/>
      <c r="K486" s="46" t="str">
        <f>IFERROR(__xludf.DUMMYFUNCTION("TO_DATE(DATEVALUE(RAW_DATA!B486))"),"#VALUE!")</f>
        <v>#VALUE!</v>
      </c>
      <c r="L486" s="46" t="str">
        <f>RAW_DATA!C486</f>
        <v/>
      </c>
      <c r="M486" s="46">
        <f>VALUE(RAW_DATA!D486)</f>
        <v>0</v>
      </c>
      <c r="N486" s="46" t="str">
        <f>RAW_DATA!E486</f>
        <v/>
      </c>
      <c r="O486" s="46" t="str">
        <f>RAW_DATA!F486</f>
        <v/>
      </c>
      <c r="P486" s="46" t="str">
        <f>RAW_DATA!G486</f>
        <v/>
      </c>
    </row>
    <row r="487">
      <c r="E487" s="49"/>
      <c r="I487" s="50"/>
      <c r="K487" s="46" t="str">
        <f>IFERROR(__xludf.DUMMYFUNCTION("TO_DATE(DATEVALUE(RAW_DATA!B487))"),"#VALUE!")</f>
        <v>#VALUE!</v>
      </c>
      <c r="L487" s="46" t="str">
        <f>RAW_DATA!C487</f>
        <v/>
      </c>
      <c r="M487" s="46">
        <f>VALUE(RAW_DATA!D487)</f>
        <v>0</v>
      </c>
      <c r="N487" s="46" t="str">
        <f>RAW_DATA!E487</f>
        <v/>
      </c>
      <c r="O487" s="46" t="str">
        <f>RAW_DATA!F487</f>
        <v/>
      </c>
      <c r="P487" s="46" t="str">
        <f>RAW_DATA!G487</f>
        <v/>
      </c>
    </row>
    <row r="488">
      <c r="E488" s="49"/>
      <c r="I488" s="50"/>
      <c r="K488" s="46" t="str">
        <f>IFERROR(__xludf.DUMMYFUNCTION("TO_DATE(DATEVALUE(RAW_DATA!B488))"),"#VALUE!")</f>
        <v>#VALUE!</v>
      </c>
      <c r="L488" s="46" t="str">
        <f>RAW_DATA!C488</f>
        <v/>
      </c>
      <c r="M488" s="46">
        <f>VALUE(RAW_DATA!D488)</f>
        <v>0</v>
      </c>
      <c r="N488" s="46" t="str">
        <f>RAW_DATA!E488</f>
        <v/>
      </c>
      <c r="O488" s="46" t="str">
        <f>RAW_DATA!F488</f>
        <v/>
      </c>
      <c r="P488" s="46" t="str">
        <f>RAW_DATA!G488</f>
        <v/>
      </c>
    </row>
    <row r="489">
      <c r="E489" s="49"/>
      <c r="I489" s="50"/>
      <c r="K489" s="46" t="str">
        <f>IFERROR(__xludf.DUMMYFUNCTION("TO_DATE(DATEVALUE(RAW_DATA!B489))"),"#VALUE!")</f>
        <v>#VALUE!</v>
      </c>
      <c r="L489" s="46" t="str">
        <f>RAW_DATA!C489</f>
        <v/>
      </c>
      <c r="M489" s="46">
        <f>VALUE(RAW_DATA!D489)</f>
        <v>0</v>
      </c>
      <c r="N489" s="46" t="str">
        <f>RAW_DATA!E489</f>
        <v/>
      </c>
      <c r="O489" s="46" t="str">
        <f>RAW_DATA!F489</f>
        <v/>
      </c>
      <c r="P489" s="46" t="str">
        <f>RAW_DATA!G489</f>
        <v/>
      </c>
    </row>
    <row r="490">
      <c r="E490" s="49"/>
      <c r="I490" s="50"/>
      <c r="K490" s="46" t="str">
        <f>IFERROR(__xludf.DUMMYFUNCTION("TO_DATE(DATEVALUE(RAW_DATA!B490))"),"#VALUE!")</f>
        <v>#VALUE!</v>
      </c>
      <c r="L490" s="46" t="str">
        <f>RAW_DATA!C490</f>
        <v/>
      </c>
      <c r="M490" s="46">
        <f>VALUE(RAW_DATA!D490)</f>
        <v>0</v>
      </c>
      <c r="N490" s="46" t="str">
        <f>RAW_DATA!E490</f>
        <v/>
      </c>
      <c r="O490" s="46" t="str">
        <f>RAW_DATA!F490</f>
        <v/>
      </c>
      <c r="P490" s="46" t="str">
        <f>RAW_DATA!G490</f>
        <v/>
      </c>
    </row>
    <row r="491">
      <c r="E491" s="49"/>
      <c r="I491" s="50"/>
      <c r="K491" s="46" t="str">
        <f>IFERROR(__xludf.DUMMYFUNCTION("TO_DATE(DATEVALUE(RAW_DATA!B491))"),"#VALUE!")</f>
        <v>#VALUE!</v>
      </c>
      <c r="L491" s="46" t="str">
        <f>RAW_DATA!C491</f>
        <v/>
      </c>
      <c r="M491" s="46">
        <f>VALUE(RAW_DATA!D491)</f>
        <v>0</v>
      </c>
      <c r="N491" s="46" t="str">
        <f>RAW_DATA!E491</f>
        <v/>
      </c>
      <c r="O491" s="46" t="str">
        <f>RAW_DATA!F491</f>
        <v/>
      </c>
      <c r="P491" s="46" t="str">
        <f>RAW_DATA!G491</f>
        <v/>
      </c>
    </row>
    <row r="492">
      <c r="E492" s="49"/>
      <c r="I492" s="50"/>
      <c r="K492" s="46" t="str">
        <f>IFERROR(__xludf.DUMMYFUNCTION("TO_DATE(DATEVALUE(RAW_DATA!B492))"),"#VALUE!")</f>
        <v>#VALUE!</v>
      </c>
      <c r="L492" s="46" t="str">
        <f>RAW_DATA!C492</f>
        <v/>
      </c>
      <c r="M492" s="46">
        <f>VALUE(RAW_DATA!D492)</f>
        <v>0</v>
      </c>
      <c r="N492" s="46" t="str">
        <f>RAW_DATA!E492</f>
        <v/>
      </c>
      <c r="O492" s="46" t="str">
        <f>RAW_DATA!F492</f>
        <v/>
      </c>
      <c r="P492" s="46" t="str">
        <f>RAW_DATA!G492</f>
        <v/>
      </c>
    </row>
    <row r="493">
      <c r="E493" s="49"/>
      <c r="I493" s="50"/>
      <c r="K493" s="46" t="str">
        <f>IFERROR(__xludf.DUMMYFUNCTION("TO_DATE(DATEVALUE(RAW_DATA!B493))"),"#VALUE!")</f>
        <v>#VALUE!</v>
      </c>
      <c r="L493" s="46" t="str">
        <f>RAW_DATA!C493</f>
        <v/>
      </c>
      <c r="M493" s="46">
        <f>VALUE(RAW_DATA!D493)</f>
        <v>0</v>
      </c>
      <c r="N493" s="46" t="str">
        <f>RAW_DATA!E493</f>
        <v/>
      </c>
      <c r="O493" s="46" t="str">
        <f>RAW_DATA!F493</f>
        <v/>
      </c>
      <c r="P493" s="46" t="str">
        <f>RAW_DATA!G493</f>
        <v/>
      </c>
    </row>
    <row r="494">
      <c r="E494" s="49"/>
      <c r="I494" s="50"/>
      <c r="K494" s="46" t="str">
        <f>IFERROR(__xludf.DUMMYFUNCTION("TO_DATE(DATEVALUE(RAW_DATA!B494))"),"#VALUE!")</f>
        <v>#VALUE!</v>
      </c>
      <c r="L494" s="46" t="str">
        <f>RAW_DATA!C494</f>
        <v/>
      </c>
      <c r="M494" s="46">
        <f>VALUE(RAW_DATA!D494)</f>
        <v>0</v>
      </c>
      <c r="N494" s="46" t="str">
        <f>RAW_DATA!E494</f>
        <v/>
      </c>
      <c r="O494" s="46" t="str">
        <f>RAW_DATA!F494</f>
        <v/>
      </c>
      <c r="P494" s="46" t="str">
        <f>RAW_DATA!G494</f>
        <v/>
      </c>
    </row>
    <row r="495">
      <c r="E495" s="49"/>
      <c r="I495" s="50"/>
      <c r="K495" s="46" t="str">
        <f>IFERROR(__xludf.DUMMYFUNCTION("TO_DATE(DATEVALUE(RAW_DATA!B495))"),"#VALUE!")</f>
        <v>#VALUE!</v>
      </c>
      <c r="L495" s="46" t="str">
        <f>RAW_DATA!C495</f>
        <v/>
      </c>
      <c r="M495" s="46">
        <f>VALUE(RAW_DATA!D495)</f>
        <v>0</v>
      </c>
      <c r="N495" s="46" t="str">
        <f>RAW_DATA!E495</f>
        <v/>
      </c>
      <c r="O495" s="46" t="str">
        <f>RAW_DATA!F495</f>
        <v/>
      </c>
      <c r="P495" s="46" t="str">
        <f>RAW_DATA!G495</f>
        <v/>
      </c>
    </row>
    <row r="496">
      <c r="E496" s="49"/>
      <c r="I496" s="50"/>
      <c r="K496" s="46" t="str">
        <f>IFERROR(__xludf.DUMMYFUNCTION("TO_DATE(DATEVALUE(RAW_DATA!B496))"),"#VALUE!")</f>
        <v>#VALUE!</v>
      </c>
      <c r="L496" s="46" t="str">
        <f>RAW_DATA!C496</f>
        <v/>
      </c>
      <c r="M496" s="46">
        <f>VALUE(RAW_DATA!D496)</f>
        <v>0</v>
      </c>
      <c r="N496" s="46" t="str">
        <f>RAW_DATA!E496</f>
        <v/>
      </c>
      <c r="O496" s="46" t="str">
        <f>RAW_DATA!F496</f>
        <v/>
      </c>
      <c r="P496" s="46" t="str">
        <f>RAW_DATA!G496</f>
        <v/>
      </c>
    </row>
    <row r="497">
      <c r="E497" s="49"/>
      <c r="I497" s="50"/>
      <c r="K497" s="46" t="str">
        <f>IFERROR(__xludf.DUMMYFUNCTION("TO_DATE(DATEVALUE(RAW_DATA!B497))"),"#VALUE!")</f>
        <v>#VALUE!</v>
      </c>
      <c r="L497" s="46" t="str">
        <f>RAW_DATA!C497</f>
        <v/>
      </c>
      <c r="M497" s="46">
        <f>VALUE(RAW_DATA!D497)</f>
        <v>0</v>
      </c>
      <c r="N497" s="46" t="str">
        <f>RAW_DATA!E497</f>
        <v/>
      </c>
      <c r="O497" s="46" t="str">
        <f>RAW_DATA!F497</f>
        <v/>
      </c>
      <c r="P497" s="46" t="str">
        <f>RAW_DATA!G497</f>
        <v/>
      </c>
    </row>
    <row r="498">
      <c r="E498" s="49"/>
      <c r="I498" s="50"/>
      <c r="K498" s="46" t="str">
        <f>IFERROR(__xludf.DUMMYFUNCTION("TO_DATE(DATEVALUE(RAW_DATA!B498))"),"#VALUE!")</f>
        <v>#VALUE!</v>
      </c>
      <c r="L498" s="46" t="str">
        <f>RAW_DATA!C498</f>
        <v/>
      </c>
      <c r="M498" s="46">
        <f>VALUE(RAW_DATA!D498)</f>
        <v>0</v>
      </c>
      <c r="N498" s="46" t="str">
        <f>RAW_DATA!E498</f>
        <v/>
      </c>
      <c r="O498" s="46" t="str">
        <f>RAW_DATA!F498</f>
        <v/>
      </c>
      <c r="P498" s="46" t="str">
        <f>RAW_DATA!G498</f>
        <v/>
      </c>
    </row>
    <row r="499">
      <c r="E499" s="49"/>
      <c r="I499" s="50"/>
      <c r="K499" s="46" t="str">
        <f>IFERROR(__xludf.DUMMYFUNCTION("TO_DATE(DATEVALUE(RAW_DATA!B499))"),"#VALUE!")</f>
        <v>#VALUE!</v>
      </c>
      <c r="L499" s="46" t="str">
        <f>RAW_DATA!C499</f>
        <v/>
      </c>
      <c r="M499" s="46">
        <f>VALUE(RAW_DATA!D499)</f>
        <v>0</v>
      </c>
      <c r="N499" s="46" t="str">
        <f>RAW_DATA!E499</f>
        <v/>
      </c>
      <c r="O499" s="46" t="str">
        <f>RAW_DATA!F499</f>
        <v/>
      </c>
      <c r="P499" s="46" t="str">
        <f>RAW_DATA!G499</f>
        <v/>
      </c>
    </row>
    <row r="500">
      <c r="E500" s="49"/>
      <c r="I500" s="50"/>
      <c r="K500" s="46" t="str">
        <f>IFERROR(__xludf.DUMMYFUNCTION("TO_DATE(DATEVALUE(RAW_DATA!B500))"),"#VALUE!")</f>
        <v>#VALUE!</v>
      </c>
      <c r="L500" s="46" t="str">
        <f>RAW_DATA!C500</f>
        <v/>
      </c>
      <c r="M500" s="46">
        <f>VALUE(RAW_DATA!D500)</f>
        <v>0</v>
      </c>
      <c r="N500" s="46" t="str">
        <f>RAW_DATA!E500</f>
        <v/>
      </c>
      <c r="O500" s="46" t="str">
        <f>RAW_DATA!F500</f>
        <v/>
      </c>
      <c r="P500" s="46" t="str">
        <f>RAW_DATA!G500</f>
        <v/>
      </c>
    </row>
    <row r="501">
      <c r="E501" s="49"/>
      <c r="I501" s="50"/>
      <c r="K501" s="46" t="str">
        <f>IFERROR(__xludf.DUMMYFUNCTION("TO_DATE(DATEVALUE(RAW_DATA!B501))"),"#VALUE!")</f>
        <v>#VALUE!</v>
      </c>
      <c r="L501" s="46" t="str">
        <f>RAW_DATA!C501</f>
        <v/>
      </c>
      <c r="M501" s="46">
        <f>VALUE(RAW_DATA!D501)</f>
        <v>0</v>
      </c>
      <c r="N501" s="46" t="str">
        <f>RAW_DATA!E501</f>
        <v/>
      </c>
      <c r="O501" s="46" t="str">
        <f>RAW_DATA!F501</f>
        <v/>
      </c>
      <c r="P501" s="46" t="str">
        <f>RAW_DATA!G501</f>
        <v/>
      </c>
    </row>
    <row r="502">
      <c r="E502" s="49"/>
      <c r="I502" s="50"/>
      <c r="K502" s="46" t="str">
        <f>IFERROR(__xludf.DUMMYFUNCTION("TO_DATE(DATEVALUE(RAW_DATA!B502))"),"#VALUE!")</f>
        <v>#VALUE!</v>
      </c>
      <c r="L502" s="46" t="str">
        <f>RAW_DATA!C502</f>
        <v/>
      </c>
      <c r="M502" s="46">
        <f>VALUE(RAW_DATA!D502)</f>
        <v>0</v>
      </c>
      <c r="N502" s="46" t="str">
        <f>RAW_DATA!E502</f>
        <v/>
      </c>
      <c r="O502" s="46" t="str">
        <f>RAW_DATA!F502</f>
        <v/>
      </c>
      <c r="P502" s="46" t="str">
        <f>RAW_DATA!G502</f>
        <v/>
      </c>
    </row>
    <row r="503">
      <c r="E503" s="49"/>
      <c r="I503" s="50"/>
      <c r="K503" s="46" t="str">
        <f>IFERROR(__xludf.DUMMYFUNCTION("TO_DATE(DATEVALUE(RAW_DATA!B503))"),"#VALUE!")</f>
        <v>#VALUE!</v>
      </c>
      <c r="L503" s="46" t="str">
        <f>RAW_DATA!C503</f>
        <v/>
      </c>
      <c r="M503" s="46">
        <f>VALUE(RAW_DATA!D503)</f>
        <v>0</v>
      </c>
      <c r="N503" s="46" t="str">
        <f>RAW_DATA!E503</f>
        <v/>
      </c>
      <c r="O503" s="46" t="str">
        <f>RAW_DATA!F503</f>
        <v/>
      </c>
      <c r="P503" s="46" t="str">
        <f>RAW_DATA!G503</f>
        <v/>
      </c>
    </row>
    <row r="504">
      <c r="E504" s="49"/>
      <c r="I504" s="50"/>
      <c r="K504" s="46" t="str">
        <f>IFERROR(__xludf.DUMMYFUNCTION("TO_DATE(DATEVALUE(RAW_DATA!B504))"),"#VALUE!")</f>
        <v>#VALUE!</v>
      </c>
      <c r="L504" s="46" t="str">
        <f>RAW_DATA!C504</f>
        <v/>
      </c>
      <c r="M504" s="46">
        <f>VALUE(RAW_DATA!D504)</f>
        <v>0</v>
      </c>
      <c r="N504" s="46" t="str">
        <f>RAW_DATA!E504</f>
        <v/>
      </c>
      <c r="O504" s="46" t="str">
        <f>RAW_DATA!F504</f>
        <v/>
      </c>
      <c r="P504" s="46" t="str">
        <f>RAW_DATA!G504</f>
        <v/>
      </c>
    </row>
    <row r="505">
      <c r="E505" s="49"/>
      <c r="I505" s="50"/>
      <c r="K505" s="46" t="str">
        <f>IFERROR(__xludf.DUMMYFUNCTION("TO_DATE(DATEVALUE(RAW_DATA!B505))"),"#VALUE!")</f>
        <v>#VALUE!</v>
      </c>
      <c r="L505" s="46" t="str">
        <f>RAW_DATA!C505</f>
        <v/>
      </c>
      <c r="M505" s="46">
        <f>VALUE(RAW_DATA!D505)</f>
        <v>0</v>
      </c>
      <c r="N505" s="46" t="str">
        <f>RAW_DATA!E505</f>
        <v/>
      </c>
      <c r="O505" s="46" t="str">
        <f>RAW_DATA!F505</f>
        <v/>
      </c>
      <c r="P505" s="46" t="str">
        <f>RAW_DATA!G505</f>
        <v/>
      </c>
    </row>
    <row r="506">
      <c r="E506" s="49"/>
      <c r="I506" s="50"/>
      <c r="K506" s="46" t="str">
        <f>IFERROR(__xludf.DUMMYFUNCTION("TO_DATE(DATEVALUE(RAW_DATA!B506))"),"#VALUE!")</f>
        <v>#VALUE!</v>
      </c>
      <c r="L506" s="46" t="str">
        <f>RAW_DATA!C506</f>
        <v/>
      </c>
      <c r="M506" s="46">
        <f>VALUE(RAW_DATA!D506)</f>
        <v>0</v>
      </c>
      <c r="N506" s="46" t="str">
        <f>RAW_DATA!E506</f>
        <v/>
      </c>
      <c r="O506" s="46" t="str">
        <f>RAW_DATA!F506</f>
        <v/>
      </c>
      <c r="P506" s="46" t="str">
        <f>RAW_DATA!G506</f>
        <v/>
      </c>
    </row>
    <row r="507">
      <c r="E507" s="49"/>
      <c r="I507" s="50"/>
      <c r="K507" s="46" t="str">
        <f>IFERROR(__xludf.DUMMYFUNCTION("TO_DATE(DATEVALUE(RAW_DATA!B507))"),"#VALUE!")</f>
        <v>#VALUE!</v>
      </c>
      <c r="L507" s="46" t="str">
        <f>RAW_DATA!C507</f>
        <v/>
      </c>
      <c r="M507" s="46">
        <f>VALUE(RAW_DATA!D507)</f>
        <v>0</v>
      </c>
      <c r="N507" s="46" t="str">
        <f>RAW_DATA!E507</f>
        <v/>
      </c>
      <c r="O507" s="46" t="str">
        <f>RAW_DATA!F507</f>
        <v/>
      </c>
      <c r="P507" s="46" t="str">
        <f>RAW_DATA!G507</f>
        <v/>
      </c>
    </row>
    <row r="508">
      <c r="E508" s="49"/>
      <c r="I508" s="50"/>
      <c r="K508" s="46" t="str">
        <f>IFERROR(__xludf.DUMMYFUNCTION("TO_DATE(DATEVALUE(RAW_DATA!B508))"),"#VALUE!")</f>
        <v>#VALUE!</v>
      </c>
      <c r="L508" s="46" t="str">
        <f>RAW_DATA!C508</f>
        <v/>
      </c>
      <c r="M508" s="46">
        <f>VALUE(RAW_DATA!D508)</f>
        <v>0</v>
      </c>
      <c r="N508" s="46" t="str">
        <f>RAW_DATA!E508</f>
        <v/>
      </c>
      <c r="O508" s="46" t="str">
        <f>RAW_DATA!F508</f>
        <v/>
      </c>
      <c r="P508" s="46" t="str">
        <f>RAW_DATA!G508</f>
        <v/>
      </c>
    </row>
    <row r="509">
      <c r="E509" s="49"/>
      <c r="I509" s="50"/>
      <c r="K509" s="46" t="str">
        <f>IFERROR(__xludf.DUMMYFUNCTION("TO_DATE(DATEVALUE(RAW_DATA!B509))"),"#VALUE!")</f>
        <v>#VALUE!</v>
      </c>
      <c r="L509" s="46" t="str">
        <f>RAW_DATA!C509</f>
        <v/>
      </c>
      <c r="M509" s="46">
        <f>VALUE(RAW_DATA!D509)</f>
        <v>0</v>
      </c>
      <c r="N509" s="46" t="str">
        <f>RAW_DATA!E509</f>
        <v/>
      </c>
      <c r="O509" s="46" t="str">
        <f>RAW_DATA!F509</f>
        <v/>
      </c>
      <c r="P509" s="46" t="str">
        <f>RAW_DATA!G509</f>
        <v/>
      </c>
    </row>
    <row r="510">
      <c r="E510" s="49"/>
      <c r="I510" s="50"/>
      <c r="K510" s="46" t="str">
        <f>IFERROR(__xludf.DUMMYFUNCTION("TO_DATE(DATEVALUE(RAW_DATA!B510))"),"#VALUE!")</f>
        <v>#VALUE!</v>
      </c>
      <c r="L510" s="46" t="str">
        <f>RAW_DATA!C510</f>
        <v/>
      </c>
      <c r="M510" s="46">
        <f>VALUE(RAW_DATA!D510)</f>
        <v>0</v>
      </c>
      <c r="N510" s="46" t="str">
        <f>RAW_DATA!E510</f>
        <v/>
      </c>
      <c r="O510" s="46" t="str">
        <f>RAW_DATA!F510</f>
        <v/>
      </c>
      <c r="P510" s="46" t="str">
        <f>RAW_DATA!G510</f>
        <v/>
      </c>
    </row>
    <row r="511">
      <c r="E511" s="49"/>
      <c r="I511" s="50"/>
      <c r="K511" s="46" t="str">
        <f>IFERROR(__xludf.DUMMYFUNCTION("TO_DATE(DATEVALUE(RAW_DATA!B511))"),"#VALUE!")</f>
        <v>#VALUE!</v>
      </c>
      <c r="L511" s="46" t="str">
        <f>RAW_DATA!C511</f>
        <v/>
      </c>
      <c r="M511" s="46">
        <f>VALUE(RAW_DATA!D511)</f>
        <v>0</v>
      </c>
      <c r="N511" s="46" t="str">
        <f>RAW_DATA!E511</f>
        <v/>
      </c>
      <c r="O511" s="46" t="str">
        <f>RAW_DATA!F511</f>
        <v/>
      </c>
      <c r="P511" s="46" t="str">
        <f>RAW_DATA!G511</f>
        <v/>
      </c>
    </row>
    <row r="512">
      <c r="E512" s="49"/>
      <c r="I512" s="50"/>
      <c r="K512" s="46" t="str">
        <f>IFERROR(__xludf.DUMMYFUNCTION("TO_DATE(DATEVALUE(RAW_DATA!B512))"),"#VALUE!")</f>
        <v>#VALUE!</v>
      </c>
      <c r="L512" s="46" t="str">
        <f>RAW_DATA!C512</f>
        <v/>
      </c>
      <c r="M512" s="46">
        <f>VALUE(RAW_DATA!D512)</f>
        <v>0</v>
      </c>
      <c r="N512" s="46" t="str">
        <f>RAW_DATA!E512</f>
        <v/>
      </c>
      <c r="O512" s="46" t="str">
        <f>RAW_DATA!F512</f>
        <v/>
      </c>
      <c r="P512" s="46" t="str">
        <f>RAW_DATA!G512</f>
        <v/>
      </c>
    </row>
    <row r="513">
      <c r="E513" s="49"/>
      <c r="I513" s="50"/>
      <c r="K513" s="46" t="str">
        <f>IFERROR(__xludf.DUMMYFUNCTION("TO_DATE(DATEVALUE(RAW_DATA!B513))"),"#VALUE!")</f>
        <v>#VALUE!</v>
      </c>
      <c r="L513" s="46" t="str">
        <f>RAW_DATA!C513</f>
        <v/>
      </c>
      <c r="M513" s="46">
        <f>VALUE(RAW_DATA!D513)</f>
        <v>0</v>
      </c>
      <c r="N513" s="46" t="str">
        <f>RAW_DATA!E513</f>
        <v/>
      </c>
      <c r="O513" s="46" t="str">
        <f>RAW_DATA!F513</f>
        <v/>
      </c>
      <c r="P513" s="46" t="str">
        <f>RAW_DATA!G513</f>
        <v/>
      </c>
    </row>
    <row r="514">
      <c r="E514" s="49"/>
      <c r="I514" s="50"/>
      <c r="K514" s="46" t="str">
        <f>IFERROR(__xludf.DUMMYFUNCTION("TO_DATE(DATEVALUE(RAW_DATA!B514))"),"#VALUE!")</f>
        <v>#VALUE!</v>
      </c>
      <c r="L514" s="46" t="str">
        <f>RAW_DATA!C514</f>
        <v/>
      </c>
      <c r="M514" s="46">
        <f>VALUE(RAW_DATA!D514)</f>
        <v>0</v>
      </c>
      <c r="N514" s="46" t="str">
        <f>RAW_DATA!E514</f>
        <v/>
      </c>
      <c r="O514" s="46" t="str">
        <f>RAW_DATA!F514</f>
        <v/>
      </c>
      <c r="P514" s="46" t="str">
        <f>RAW_DATA!G514</f>
        <v/>
      </c>
    </row>
    <row r="515">
      <c r="E515" s="49"/>
      <c r="I515" s="50"/>
      <c r="K515" s="46" t="str">
        <f>IFERROR(__xludf.DUMMYFUNCTION("TO_DATE(DATEVALUE(RAW_DATA!B515))"),"#VALUE!")</f>
        <v>#VALUE!</v>
      </c>
      <c r="L515" s="46" t="str">
        <f>RAW_DATA!C515</f>
        <v/>
      </c>
      <c r="M515" s="46">
        <f>VALUE(RAW_DATA!D515)</f>
        <v>0</v>
      </c>
      <c r="N515" s="46" t="str">
        <f>RAW_DATA!E515</f>
        <v/>
      </c>
      <c r="O515" s="46" t="str">
        <f>RAW_DATA!F515</f>
        <v/>
      </c>
      <c r="P515" s="46" t="str">
        <f>RAW_DATA!G515</f>
        <v/>
      </c>
    </row>
    <row r="516">
      <c r="E516" s="49"/>
      <c r="I516" s="50"/>
      <c r="K516" s="46" t="str">
        <f>IFERROR(__xludf.DUMMYFUNCTION("TO_DATE(DATEVALUE(RAW_DATA!B516))"),"#VALUE!")</f>
        <v>#VALUE!</v>
      </c>
      <c r="L516" s="46" t="str">
        <f>RAW_DATA!C516</f>
        <v/>
      </c>
      <c r="M516" s="46">
        <f>VALUE(RAW_DATA!D516)</f>
        <v>0</v>
      </c>
      <c r="N516" s="46" t="str">
        <f>RAW_DATA!E516</f>
        <v/>
      </c>
      <c r="O516" s="46" t="str">
        <f>RAW_DATA!F516</f>
        <v/>
      </c>
      <c r="P516" s="46" t="str">
        <f>RAW_DATA!G516</f>
        <v/>
      </c>
    </row>
    <row r="517">
      <c r="E517" s="49"/>
      <c r="I517" s="50"/>
      <c r="K517" s="46" t="str">
        <f>IFERROR(__xludf.DUMMYFUNCTION("TO_DATE(DATEVALUE(RAW_DATA!B517))"),"#VALUE!")</f>
        <v>#VALUE!</v>
      </c>
      <c r="L517" s="46" t="str">
        <f>RAW_DATA!C517</f>
        <v/>
      </c>
      <c r="M517" s="46">
        <f>VALUE(RAW_DATA!D517)</f>
        <v>0</v>
      </c>
      <c r="N517" s="46" t="str">
        <f>RAW_DATA!E517</f>
        <v/>
      </c>
      <c r="O517" s="46" t="str">
        <f>RAW_DATA!F517</f>
        <v/>
      </c>
      <c r="P517" s="46" t="str">
        <f>RAW_DATA!G517</f>
        <v/>
      </c>
    </row>
    <row r="518">
      <c r="E518" s="49"/>
      <c r="I518" s="50"/>
      <c r="K518" s="46" t="str">
        <f>IFERROR(__xludf.DUMMYFUNCTION("TO_DATE(DATEVALUE(RAW_DATA!B518))"),"#VALUE!")</f>
        <v>#VALUE!</v>
      </c>
      <c r="L518" s="46" t="str">
        <f>RAW_DATA!C518</f>
        <v/>
      </c>
      <c r="M518" s="46">
        <f>VALUE(RAW_DATA!D518)</f>
        <v>0</v>
      </c>
      <c r="N518" s="46" t="str">
        <f>RAW_DATA!E518</f>
        <v/>
      </c>
      <c r="O518" s="46" t="str">
        <f>RAW_DATA!F518</f>
        <v/>
      </c>
      <c r="P518" s="46" t="str">
        <f>RAW_DATA!G518</f>
        <v/>
      </c>
    </row>
    <row r="519">
      <c r="E519" s="49"/>
      <c r="I519" s="50"/>
      <c r="K519" s="46" t="str">
        <f>IFERROR(__xludf.DUMMYFUNCTION("TO_DATE(DATEVALUE(RAW_DATA!B519))"),"#VALUE!")</f>
        <v>#VALUE!</v>
      </c>
      <c r="L519" s="46" t="str">
        <f>RAW_DATA!C519</f>
        <v/>
      </c>
      <c r="M519" s="46">
        <f>VALUE(RAW_DATA!D519)</f>
        <v>0</v>
      </c>
      <c r="N519" s="46" t="str">
        <f>RAW_DATA!E519</f>
        <v/>
      </c>
      <c r="O519" s="46" t="str">
        <f>RAW_DATA!F519</f>
        <v/>
      </c>
      <c r="P519" s="46" t="str">
        <f>RAW_DATA!G519</f>
        <v/>
      </c>
    </row>
    <row r="520">
      <c r="E520" s="49"/>
      <c r="I520" s="50"/>
      <c r="K520" s="46" t="str">
        <f>IFERROR(__xludf.DUMMYFUNCTION("TO_DATE(DATEVALUE(RAW_DATA!B520))"),"#VALUE!")</f>
        <v>#VALUE!</v>
      </c>
      <c r="L520" s="46" t="str">
        <f>RAW_DATA!C520</f>
        <v/>
      </c>
      <c r="M520" s="46">
        <f>VALUE(RAW_DATA!D520)</f>
        <v>0</v>
      </c>
      <c r="N520" s="46" t="str">
        <f>RAW_DATA!E520</f>
        <v/>
      </c>
      <c r="O520" s="46" t="str">
        <f>RAW_DATA!F520</f>
        <v/>
      </c>
      <c r="P520" s="46" t="str">
        <f>RAW_DATA!G520</f>
        <v/>
      </c>
    </row>
    <row r="521">
      <c r="E521" s="49"/>
      <c r="I521" s="50"/>
      <c r="K521" s="46" t="str">
        <f>IFERROR(__xludf.DUMMYFUNCTION("TO_DATE(DATEVALUE(RAW_DATA!B521))"),"#VALUE!")</f>
        <v>#VALUE!</v>
      </c>
      <c r="L521" s="46" t="str">
        <f>RAW_DATA!C521</f>
        <v/>
      </c>
      <c r="M521" s="46">
        <f>VALUE(RAW_DATA!D521)</f>
        <v>0</v>
      </c>
      <c r="N521" s="46" t="str">
        <f>RAW_DATA!E521</f>
        <v/>
      </c>
      <c r="O521" s="46" t="str">
        <f>RAW_DATA!F521</f>
        <v/>
      </c>
      <c r="P521" s="46" t="str">
        <f>RAW_DATA!G521</f>
        <v/>
      </c>
    </row>
    <row r="522">
      <c r="E522" s="49"/>
      <c r="I522" s="50"/>
      <c r="K522" s="46" t="str">
        <f>IFERROR(__xludf.DUMMYFUNCTION("TO_DATE(DATEVALUE(RAW_DATA!B522))"),"#VALUE!")</f>
        <v>#VALUE!</v>
      </c>
      <c r="L522" s="46" t="str">
        <f>RAW_DATA!C522</f>
        <v/>
      </c>
      <c r="M522" s="46">
        <f>VALUE(RAW_DATA!D522)</f>
        <v>0</v>
      </c>
      <c r="N522" s="46" t="str">
        <f>RAW_DATA!E522</f>
        <v/>
      </c>
      <c r="O522" s="46" t="str">
        <f>RAW_DATA!F522</f>
        <v/>
      </c>
      <c r="P522" s="46" t="str">
        <f>RAW_DATA!G522</f>
        <v/>
      </c>
    </row>
    <row r="523">
      <c r="E523" s="49"/>
      <c r="I523" s="50"/>
      <c r="K523" s="46" t="str">
        <f>IFERROR(__xludf.DUMMYFUNCTION("TO_DATE(DATEVALUE(RAW_DATA!B523))"),"#VALUE!")</f>
        <v>#VALUE!</v>
      </c>
      <c r="L523" s="46" t="str">
        <f>RAW_DATA!C523</f>
        <v/>
      </c>
      <c r="M523" s="46">
        <f>VALUE(RAW_DATA!D523)</f>
        <v>0</v>
      </c>
      <c r="N523" s="46" t="str">
        <f>RAW_DATA!E523</f>
        <v/>
      </c>
      <c r="O523" s="46" t="str">
        <f>RAW_DATA!F523</f>
        <v/>
      </c>
      <c r="P523" s="46" t="str">
        <f>RAW_DATA!G523</f>
        <v/>
      </c>
    </row>
    <row r="524">
      <c r="E524" s="49"/>
      <c r="I524" s="50"/>
      <c r="K524" s="46" t="str">
        <f>IFERROR(__xludf.DUMMYFUNCTION("TO_DATE(DATEVALUE(RAW_DATA!B524))"),"#VALUE!")</f>
        <v>#VALUE!</v>
      </c>
      <c r="L524" s="46" t="str">
        <f>RAW_DATA!C524</f>
        <v/>
      </c>
      <c r="M524" s="46">
        <f>VALUE(RAW_DATA!D524)</f>
        <v>0</v>
      </c>
      <c r="N524" s="46" t="str">
        <f>RAW_DATA!E524</f>
        <v/>
      </c>
      <c r="O524" s="46" t="str">
        <f>RAW_DATA!F524</f>
        <v/>
      </c>
      <c r="P524" s="46" t="str">
        <f>RAW_DATA!G524</f>
        <v/>
      </c>
    </row>
    <row r="525">
      <c r="E525" s="49"/>
      <c r="I525" s="50"/>
      <c r="K525" s="46" t="str">
        <f>IFERROR(__xludf.DUMMYFUNCTION("TO_DATE(DATEVALUE(RAW_DATA!B525))"),"#VALUE!")</f>
        <v>#VALUE!</v>
      </c>
      <c r="L525" s="46" t="str">
        <f>RAW_DATA!C525</f>
        <v/>
      </c>
      <c r="M525" s="46">
        <f>VALUE(RAW_DATA!D525)</f>
        <v>0</v>
      </c>
      <c r="N525" s="46" t="str">
        <f>RAW_DATA!E525</f>
        <v/>
      </c>
      <c r="O525" s="46" t="str">
        <f>RAW_DATA!F525</f>
        <v/>
      </c>
      <c r="P525" s="46" t="str">
        <f>RAW_DATA!G525</f>
        <v/>
      </c>
    </row>
    <row r="526">
      <c r="E526" s="49"/>
      <c r="I526" s="50"/>
      <c r="K526" s="46" t="str">
        <f>IFERROR(__xludf.DUMMYFUNCTION("TO_DATE(DATEVALUE(RAW_DATA!B526))"),"#VALUE!")</f>
        <v>#VALUE!</v>
      </c>
      <c r="L526" s="46" t="str">
        <f>RAW_DATA!C526</f>
        <v/>
      </c>
      <c r="M526" s="46">
        <f>VALUE(RAW_DATA!D526)</f>
        <v>0</v>
      </c>
      <c r="N526" s="46" t="str">
        <f>RAW_DATA!E526</f>
        <v/>
      </c>
      <c r="O526" s="46" t="str">
        <f>RAW_DATA!F526</f>
        <v/>
      </c>
      <c r="P526" s="46" t="str">
        <f>RAW_DATA!G526</f>
        <v/>
      </c>
    </row>
    <row r="527">
      <c r="E527" s="49"/>
      <c r="I527" s="50"/>
      <c r="K527" s="46" t="str">
        <f>IFERROR(__xludf.DUMMYFUNCTION("TO_DATE(DATEVALUE(RAW_DATA!B527))"),"#VALUE!")</f>
        <v>#VALUE!</v>
      </c>
      <c r="L527" s="46" t="str">
        <f>RAW_DATA!C527</f>
        <v/>
      </c>
      <c r="M527" s="46">
        <f>VALUE(RAW_DATA!D527)</f>
        <v>0</v>
      </c>
      <c r="N527" s="46" t="str">
        <f>RAW_DATA!E527</f>
        <v/>
      </c>
      <c r="O527" s="46" t="str">
        <f>RAW_DATA!F527</f>
        <v/>
      </c>
      <c r="P527" s="46" t="str">
        <f>RAW_DATA!G527</f>
        <v/>
      </c>
    </row>
    <row r="528">
      <c r="E528" s="49"/>
      <c r="I528" s="50"/>
      <c r="K528" s="46" t="str">
        <f>IFERROR(__xludf.DUMMYFUNCTION("TO_DATE(DATEVALUE(RAW_DATA!B528))"),"#VALUE!")</f>
        <v>#VALUE!</v>
      </c>
      <c r="L528" s="46" t="str">
        <f>RAW_DATA!C528</f>
        <v/>
      </c>
      <c r="M528" s="46">
        <f>VALUE(RAW_DATA!D528)</f>
        <v>0</v>
      </c>
      <c r="N528" s="46" t="str">
        <f>RAW_DATA!E528</f>
        <v/>
      </c>
      <c r="O528" s="46" t="str">
        <f>RAW_DATA!F528</f>
        <v/>
      </c>
      <c r="P528" s="46" t="str">
        <f>RAW_DATA!G528</f>
        <v/>
      </c>
    </row>
    <row r="529">
      <c r="E529" s="49"/>
      <c r="I529" s="50"/>
      <c r="K529" s="46" t="str">
        <f>IFERROR(__xludf.DUMMYFUNCTION("TO_DATE(DATEVALUE(RAW_DATA!B529))"),"#VALUE!")</f>
        <v>#VALUE!</v>
      </c>
      <c r="L529" s="46" t="str">
        <f>RAW_DATA!C529</f>
        <v/>
      </c>
      <c r="M529" s="46">
        <f>VALUE(RAW_DATA!D529)</f>
        <v>0</v>
      </c>
      <c r="N529" s="46" t="str">
        <f>RAW_DATA!E529</f>
        <v/>
      </c>
      <c r="O529" s="46" t="str">
        <f>RAW_DATA!F529</f>
        <v/>
      </c>
      <c r="P529" s="46" t="str">
        <f>RAW_DATA!G529</f>
        <v/>
      </c>
    </row>
    <row r="530">
      <c r="E530" s="49"/>
      <c r="I530" s="50"/>
      <c r="K530" s="46" t="str">
        <f>IFERROR(__xludf.DUMMYFUNCTION("TO_DATE(DATEVALUE(RAW_DATA!B530))"),"#VALUE!")</f>
        <v>#VALUE!</v>
      </c>
      <c r="L530" s="46" t="str">
        <f>RAW_DATA!C530</f>
        <v/>
      </c>
      <c r="M530" s="46">
        <f>VALUE(RAW_DATA!D530)</f>
        <v>0</v>
      </c>
      <c r="N530" s="46" t="str">
        <f>RAW_DATA!E530</f>
        <v/>
      </c>
      <c r="O530" s="46" t="str">
        <f>RAW_DATA!F530</f>
        <v/>
      </c>
      <c r="P530" s="46" t="str">
        <f>RAW_DATA!G530</f>
        <v/>
      </c>
    </row>
    <row r="531">
      <c r="E531" s="49"/>
      <c r="I531" s="50"/>
      <c r="K531" s="46" t="str">
        <f>IFERROR(__xludf.DUMMYFUNCTION("TO_DATE(DATEVALUE(RAW_DATA!B531))"),"#VALUE!")</f>
        <v>#VALUE!</v>
      </c>
      <c r="L531" s="46" t="str">
        <f>RAW_DATA!C531</f>
        <v/>
      </c>
      <c r="M531" s="46">
        <f>VALUE(RAW_DATA!D531)</f>
        <v>0</v>
      </c>
      <c r="N531" s="46" t="str">
        <f>RAW_DATA!E531</f>
        <v/>
      </c>
      <c r="O531" s="46" t="str">
        <f>RAW_DATA!F531</f>
        <v/>
      </c>
      <c r="P531" s="46" t="str">
        <f>RAW_DATA!G531</f>
        <v/>
      </c>
    </row>
    <row r="532">
      <c r="E532" s="49"/>
      <c r="I532" s="50"/>
      <c r="K532" s="46" t="str">
        <f>IFERROR(__xludf.DUMMYFUNCTION("TO_DATE(DATEVALUE(RAW_DATA!B532))"),"#VALUE!")</f>
        <v>#VALUE!</v>
      </c>
      <c r="L532" s="46" t="str">
        <f>RAW_DATA!C532</f>
        <v/>
      </c>
      <c r="M532" s="46">
        <f>VALUE(RAW_DATA!D532)</f>
        <v>0</v>
      </c>
      <c r="N532" s="46" t="str">
        <f>RAW_DATA!E532</f>
        <v/>
      </c>
      <c r="O532" s="46" t="str">
        <f>RAW_DATA!F532</f>
        <v/>
      </c>
      <c r="P532" s="46" t="str">
        <f>RAW_DATA!G532</f>
        <v/>
      </c>
    </row>
    <row r="533">
      <c r="E533" s="49"/>
      <c r="I533" s="50"/>
      <c r="K533" s="46" t="str">
        <f>IFERROR(__xludf.DUMMYFUNCTION("TO_DATE(DATEVALUE(RAW_DATA!B533))"),"#VALUE!")</f>
        <v>#VALUE!</v>
      </c>
      <c r="L533" s="46" t="str">
        <f>RAW_DATA!C533</f>
        <v/>
      </c>
      <c r="M533" s="46">
        <f>VALUE(RAW_DATA!D533)</f>
        <v>0</v>
      </c>
      <c r="N533" s="46" t="str">
        <f>RAW_DATA!E533</f>
        <v/>
      </c>
      <c r="O533" s="46" t="str">
        <f>RAW_DATA!F533</f>
        <v/>
      </c>
      <c r="P533" s="46" t="str">
        <f>RAW_DATA!G533</f>
        <v/>
      </c>
    </row>
    <row r="534">
      <c r="E534" s="49"/>
      <c r="I534" s="50"/>
      <c r="K534" s="46" t="str">
        <f>IFERROR(__xludf.DUMMYFUNCTION("TO_DATE(DATEVALUE(RAW_DATA!B534))"),"#VALUE!")</f>
        <v>#VALUE!</v>
      </c>
      <c r="L534" s="46" t="str">
        <f>RAW_DATA!C534</f>
        <v/>
      </c>
      <c r="M534" s="46">
        <f>VALUE(RAW_DATA!D534)</f>
        <v>0</v>
      </c>
      <c r="N534" s="46" t="str">
        <f>RAW_DATA!E534</f>
        <v/>
      </c>
      <c r="O534" s="46" t="str">
        <f>RAW_DATA!F534</f>
        <v/>
      </c>
      <c r="P534" s="46" t="str">
        <f>RAW_DATA!G534</f>
        <v/>
      </c>
    </row>
    <row r="535">
      <c r="E535" s="49"/>
      <c r="I535" s="50"/>
      <c r="K535" s="46" t="str">
        <f>IFERROR(__xludf.DUMMYFUNCTION("TO_DATE(DATEVALUE(RAW_DATA!B535))"),"#VALUE!")</f>
        <v>#VALUE!</v>
      </c>
      <c r="L535" s="46" t="str">
        <f>RAW_DATA!C535</f>
        <v/>
      </c>
      <c r="M535" s="46">
        <f>VALUE(RAW_DATA!D535)</f>
        <v>0</v>
      </c>
      <c r="N535" s="46" t="str">
        <f>RAW_DATA!E535</f>
        <v/>
      </c>
      <c r="O535" s="46" t="str">
        <f>RAW_DATA!F535</f>
        <v/>
      </c>
      <c r="P535" s="46" t="str">
        <f>RAW_DATA!G535</f>
        <v/>
      </c>
    </row>
    <row r="536">
      <c r="E536" s="49"/>
      <c r="I536" s="50"/>
      <c r="K536" s="46" t="str">
        <f>IFERROR(__xludf.DUMMYFUNCTION("TO_DATE(DATEVALUE(RAW_DATA!B536))"),"#VALUE!")</f>
        <v>#VALUE!</v>
      </c>
      <c r="L536" s="46" t="str">
        <f>RAW_DATA!C536</f>
        <v/>
      </c>
      <c r="M536" s="46">
        <f>VALUE(RAW_DATA!D536)</f>
        <v>0</v>
      </c>
      <c r="N536" s="46" t="str">
        <f>RAW_DATA!E536</f>
        <v/>
      </c>
      <c r="O536" s="46" t="str">
        <f>RAW_DATA!F536</f>
        <v/>
      </c>
      <c r="P536" s="46" t="str">
        <f>RAW_DATA!G536</f>
        <v/>
      </c>
    </row>
    <row r="537">
      <c r="E537" s="49"/>
      <c r="I537" s="50"/>
      <c r="K537" s="46" t="str">
        <f>IFERROR(__xludf.DUMMYFUNCTION("TO_DATE(DATEVALUE(RAW_DATA!B537))"),"#VALUE!")</f>
        <v>#VALUE!</v>
      </c>
      <c r="L537" s="46" t="str">
        <f>RAW_DATA!C537</f>
        <v/>
      </c>
      <c r="M537" s="46">
        <f>VALUE(RAW_DATA!D537)</f>
        <v>0</v>
      </c>
      <c r="N537" s="46" t="str">
        <f>RAW_DATA!E537</f>
        <v/>
      </c>
      <c r="O537" s="46" t="str">
        <f>RAW_DATA!F537</f>
        <v/>
      </c>
      <c r="P537" s="46" t="str">
        <f>RAW_DATA!G537</f>
        <v/>
      </c>
    </row>
    <row r="538">
      <c r="E538" s="49"/>
      <c r="I538" s="50"/>
      <c r="K538" s="46" t="str">
        <f>IFERROR(__xludf.DUMMYFUNCTION("TO_DATE(DATEVALUE(RAW_DATA!B538))"),"#VALUE!")</f>
        <v>#VALUE!</v>
      </c>
      <c r="L538" s="46" t="str">
        <f>RAW_DATA!C538</f>
        <v/>
      </c>
      <c r="M538" s="46">
        <f>VALUE(RAW_DATA!D538)</f>
        <v>0</v>
      </c>
      <c r="N538" s="46" t="str">
        <f>RAW_DATA!E538</f>
        <v/>
      </c>
      <c r="O538" s="46" t="str">
        <f>RAW_DATA!F538</f>
        <v/>
      </c>
      <c r="P538" s="46" t="str">
        <f>RAW_DATA!G538</f>
        <v/>
      </c>
    </row>
    <row r="539">
      <c r="E539" s="49"/>
      <c r="I539" s="50"/>
      <c r="K539" s="46" t="str">
        <f>IFERROR(__xludf.DUMMYFUNCTION("TO_DATE(DATEVALUE(RAW_DATA!B539))"),"#VALUE!")</f>
        <v>#VALUE!</v>
      </c>
      <c r="L539" s="46" t="str">
        <f>RAW_DATA!C539</f>
        <v/>
      </c>
      <c r="M539" s="46">
        <f>VALUE(RAW_DATA!D539)</f>
        <v>0</v>
      </c>
      <c r="N539" s="46" t="str">
        <f>RAW_DATA!E539</f>
        <v/>
      </c>
      <c r="O539" s="46" t="str">
        <f>RAW_DATA!F539</f>
        <v/>
      </c>
      <c r="P539" s="46" t="str">
        <f>RAW_DATA!G539</f>
        <v/>
      </c>
    </row>
    <row r="540">
      <c r="E540" s="49"/>
      <c r="I540" s="50"/>
      <c r="K540" s="46" t="str">
        <f>IFERROR(__xludf.DUMMYFUNCTION("TO_DATE(DATEVALUE(RAW_DATA!B540))"),"#VALUE!")</f>
        <v>#VALUE!</v>
      </c>
      <c r="L540" s="46" t="str">
        <f>RAW_DATA!C540</f>
        <v/>
      </c>
      <c r="M540" s="46">
        <f>VALUE(RAW_DATA!D540)</f>
        <v>0</v>
      </c>
      <c r="N540" s="46" t="str">
        <f>RAW_DATA!E540</f>
        <v/>
      </c>
      <c r="O540" s="46" t="str">
        <f>RAW_DATA!F540</f>
        <v/>
      </c>
      <c r="P540" s="46" t="str">
        <f>RAW_DATA!G540</f>
        <v/>
      </c>
    </row>
    <row r="541">
      <c r="E541" s="49"/>
      <c r="I541" s="50"/>
      <c r="K541" s="46" t="str">
        <f>IFERROR(__xludf.DUMMYFUNCTION("TO_DATE(DATEVALUE(RAW_DATA!B541))"),"#VALUE!")</f>
        <v>#VALUE!</v>
      </c>
      <c r="L541" s="46" t="str">
        <f>RAW_DATA!C541</f>
        <v/>
      </c>
      <c r="M541" s="46">
        <f>VALUE(RAW_DATA!D541)</f>
        <v>0</v>
      </c>
      <c r="N541" s="46" t="str">
        <f>RAW_DATA!E541</f>
        <v/>
      </c>
      <c r="O541" s="46" t="str">
        <f>RAW_DATA!F541</f>
        <v/>
      </c>
      <c r="P541" s="46" t="str">
        <f>RAW_DATA!G541</f>
        <v/>
      </c>
    </row>
    <row r="542">
      <c r="E542" s="49"/>
      <c r="I542" s="50"/>
      <c r="K542" s="46" t="str">
        <f>IFERROR(__xludf.DUMMYFUNCTION("TO_DATE(DATEVALUE(RAW_DATA!B542))"),"#VALUE!")</f>
        <v>#VALUE!</v>
      </c>
      <c r="L542" s="46" t="str">
        <f>RAW_DATA!C542</f>
        <v/>
      </c>
      <c r="M542" s="46">
        <f>VALUE(RAW_DATA!D542)</f>
        <v>0</v>
      </c>
      <c r="N542" s="46" t="str">
        <f>RAW_DATA!E542</f>
        <v/>
      </c>
      <c r="O542" s="46" t="str">
        <f>RAW_DATA!F542</f>
        <v/>
      </c>
      <c r="P542" s="46" t="str">
        <f>RAW_DATA!G542</f>
        <v/>
      </c>
    </row>
    <row r="543">
      <c r="E543" s="49"/>
      <c r="I543" s="50"/>
      <c r="K543" s="46" t="str">
        <f>IFERROR(__xludf.DUMMYFUNCTION("TO_DATE(DATEVALUE(RAW_DATA!B543))"),"#VALUE!")</f>
        <v>#VALUE!</v>
      </c>
      <c r="L543" s="46" t="str">
        <f>RAW_DATA!C543</f>
        <v/>
      </c>
      <c r="M543" s="46">
        <f>VALUE(RAW_DATA!D543)</f>
        <v>0</v>
      </c>
      <c r="N543" s="46" t="str">
        <f>RAW_DATA!E543</f>
        <v/>
      </c>
      <c r="O543" s="46" t="str">
        <f>RAW_DATA!F543</f>
        <v/>
      </c>
      <c r="P543" s="46" t="str">
        <f>RAW_DATA!G543</f>
        <v/>
      </c>
    </row>
    <row r="544">
      <c r="E544" s="49"/>
      <c r="I544" s="50"/>
      <c r="K544" s="46" t="str">
        <f>IFERROR(__xludf.DUMMYFUNCTION("TO_DATE(DATEVALUE(RAW_DATA!B544))"),"#VALUE!")</f>
        <v>#VALUE!</v>
      </c>
      <c r="L544" s="46" t="str">
        <f>RAW_DATA!C544</f>
        <v/>
      </c>
      <c r="M544" s="46">
        <f>VALUE(RAW_DATA!D544)</f>
        <v>0</v>
      </c>
      <c r="N544" s="46" t="str">
        <f>RAW_DATA!E544</f>
        <v/>
      </c>
      <c r="O544" s="46" t="str">
        <f>RAW_DATA!F544</f>
        <v/>
      </c>
      <c r="P544" s="46" t="str">
        <f>RAW_DATA!G544</f>
        <v/>
      </c>
    </row>
    <row r="545">
      <c r="E545" s="49"/>
      <c r="I545" s="50"/>
      <c r="K545" s="46" t="str">
        <f>IFERROR(__xludf.DUMMYFUNCTION("TO_DATE(DATEVALUE(RAW_DATA!B545))"),"#VALUE!")</f>
        <v>#VALUE!</v>
      </c>
      <c r="L545" s="46" t="str">
        <f>RAW_DATA!C545</f>
        <v/>
      </c>
      <c r="M545" s="46">
        <f>VALUE(RAW_DATA!D545)</f>
        <v>0</v>
      </c>
      <c r="N545" s="46" t="str">
        <f>RAW_DATA!E545</f>
        <v/>
      </c>
      <c r="O545" s="46" t="str">
        <f>RAW_DATA!F545</f>
        <v/>
      </c>
      <c r="P545" s="46" t="str">
        <f>RAW_DATA!G545</f>
        <v/>
      </c>
    </row>
    <row r="546">
      <c r="E546" s="49"/>
      <c r="I546" s="50"/>
      <c r="K546" s="46" t="str">
        <f>IFERROR(__xludf.DUMMYFUNCTION("TO_DATE(DATEVALUE(RAW_DATA!B546))"),"#VALUE!")</f>
        <v>#VALUE!</v>
      </c>
      <c r="L546" s="46" t="str">
        <f>RAW_DATA!C546</f>
        <v/>
      </c>
      <c r="M546" s="46">
        <f>VALUE(RAW_DATA!D546)</f>
        <v>0</v>
      </c>
      <c r="N546" s="46" t="str">
        <f>RAW_DATA!E546</f>
        <v/>
      </c>
      <c r="O546" s="46" t="str">
        <f>RAW_DATA!F546</f>
        <v/>
      </c>
      <c r="P546" s="46" t="str">
        <f>RAW_DATA!G546</f>
        <v/>
      </c>
    </row>
    <row r="547">
      <c r="E547" s="49"/>
      <c r="I547" s="50"/>
      <c r="K547" s="46" t="str">
        <f>IFERROR(__xludf.DUMMYFUNCTION("TO_DATE(DATEVALUE(RAW_DATA!B547))"),"#VALUE!")</f>
        <v>#VALUE!</v>
      </c>
      <c r="L547" s="46" t="str">
        <f>RAW_DATA!C547</f>
        <v/>
      </c>
      <c r="M547" s="46">
        <f>VALUE(RAW_DATA!D547)</f>
        <v>0</v>
      </c>
      <c r="N547" s="46" t="str">
        <f>RAW_DATA!E547</f>
        <v/>
      </c>
      <c r="O547" s="46" t="str">
        <f>RAW_DATA!F547</f>
        <v/>
      </c>
      <c r="P547" s="46" t="str">
        <f>RAW_DATA!G547</f>
        <v/>
      </c>
    </row>
    <row r="548">
      <c r="E548" s="49"/>
      <c r="I548" s="50"/>
      <c r="K548" s="46" t="str">
        <f>IFERROR(__xludf.DUMMYFUNCTION("TO_DATE(DATEVALUE(RAW_DATA!B548))"),"#VALUE!")</f>
        <v>#VALUE!</v>
      </c>
      <c r="L548" s="46" t="str">
        <f>RAW_DATA!C548</f>
        <v/>
      </c>
      <c r="M548" s="46">
        <f>VALUE(RAW_DATA!D548)</f>
        <v>0</v>
      </c>
      <c r="N548" s="46" t="str">
        <f>RAW_DATA!E548</f>
        <v/>
      </c>
      <c r="O548" s="46" t="str">
        <f>RAW_DATA!F548</f>
        <v/>
      </c>
      <c r="P548" s="46" t="str">
        <f>RAW_DATA!G548</f>
        <v/>
      </c>
    </row>
    <row r="549">
      <c r="E549" s="49"/>
      <c r="I549" s="50"/>
      <c r="K549" s="46" t="str">
        <f>IFERROR(__xludf.DUMMYFUNCTION("TO_DATE(DATEVALUE(RAW_DATA!B549))"),"#VALUE!")</f>
        <v>#VALUE!</v>
      </c>
      <c r="L549" s="46" t="str">
        <f>RAW_DATA!C549</f>
        <v/>
      </c>
      <c r="M549" s="46">
        <f>VALUE(RAW_DATA!D549)</f>
        <v>0</v>
      </c>
      <c r="N549" s="46" t="str">
        <f>RAW_DATA!E549</f>
        <v/>
      </c>
      <c r="O549" s="46" t="str">
        <f>RAW_DATA!F549</f>
        <v/>
      </c>
      <c r="P549" s="46" t="str">
        <f>RAW_DATA!G549</f>
        <v/>
      </c>
    </row>
    <row r="550">
      <c r="E550" s="49"/>
      <c r="I550" s="50"/>
      <c r="K550" s="46" t="str">
        <f>IFERROR(__xludf.DUMMYFUNCTION("TO_DATE(DATEVALUE(RAW_DATA!B550))"),"#VALUE!")</f>
        <v>#VALUE!</v>
      </c>
      <c r="L550" s="46" t="str">
        <f>RAW_DATA!C550</f>
        <v/>
      </c>
      <c r="M550" s="46">
        <f>VALUE(RAW_DATA!D550)</f>
        <v>0</v>
      </c>
      <c r="N550" s="46" t="str">
        <f>RAW_DATA!E550</f>
        <v/>
      </c>
      <c r="O550" s="46" t="str">
        <f>RAW_DATA!F550</f>
        <v/>
      </c>
      <c r="P550" s="46" t="str">
        <f>RAW_DATA!G550</f>
        <v/>
      </c>
    </row>
    <row r="551">
      <c r="E551" s="49"/>
      <c r="I551" s="50"/>
      <c r="K551" s="46" t="str">
        <f>IFERROR(__xludf.DUMMYFUNCTION("TO_DATE(DATEVALUE(RAW_DATA!B551))"),"#VALUE!")</f>
        <v>#VALUE!</v>
      </c>
      <c r="L551" s="46" t="str">
        <f>RAW_DATA!C551</f>
        <v/>
      </c>
      <c r="M551" s="46">
        <f>VALUE(RAW_DATA!D551)</f>
        <v>0</v>
      </c>
      <c r="N551" s="46" t="str">
        <f>RAW_DATA!E551</f>
        <v/>
      </c>
      <c r="O551" s="46" t="str">
        <f>RAW_DATA!F551</f>
        <v/>
      </c>
      <c r="P551" s="46" t="str">
        <f>RAW_DATA!G551</f>
        <v/>
      </c>
    </row>
    <row r="552">
      <c r="E552" s="49"/>
      <c r="I552" s="50"/>
      <c r="K552" s="46" t="str">
        <f>IFERROR(__xludf.DUMMYFUNCTION("TO_DATE(DATEVALUE(RAW_DATA!B552))"),"#VALUE!")</f>
        <v>#VALUE!</v>
      </c>
      <c r="L552" s="46" t="str">
        <f>RAW_DATA!C552</f>
        <v/>
      </c>
      <c r="M552" s="46">
        <f>VALUE(RAW_DATA!D552)</f>
        <v>0</v>
      </c>
      <c r="N552" s="46" t="str">
        <f>RAW_DATA!E552</f>
        <v/>
      </c>
      <c r="O552" s="46" t="str">
        <f>RAW_DATA!F552</f>
        <v/>
      </c>
      <c r="P552" s="46" t="str">
        <f>RAW_DATA!G552</f>
        <v/>
      </c>
    </row>
    <row r="553">
      <c r="E553" s="49"/>
      <c r="I553" s="50"/>
      <c r="K553" s="46" t="str">
        <f>IFERROR(__xludf.DUMMYFUNCTION("TO_DATE(DATEVALUE(RAW_DATA!B553))"),"#VALUE!")</f>
        <v>#VALUE!</v>
      </c>
      <c r="L553" s="46" t="str">
        <f>RAW_DATA!C553</f>
        <v/>
      </c>
      <c r="M553" s="46">
        <f>VALUE(RAW_DATA!D553)</f>
        <v>0</v>
      </c>
      <c r="N553" s="46" t="str">
        <f>RAW_DATA!E553</f>
        <v/>
      </c>
      <c r="O553" s="46" t="str">
        <f>RAW_DATA!F553</f>
        <v/>
      </c>
      <c r="P553" s="46" t="str">
        <f>RAW_DATA!G553</f>
        <v/>
      </c>
    </row>
    <row r="554">
      <c r="E554" s="49"/>
      <c r="I554" s="50"/>
      <c r="K554" s="46" t="str">
        <f>IFERROR(__xludf.DUMMYFUNCTION("TO_DATE(DATEVALUE(RAW_DATA!B554))"),"#VALUE!")</f>
        <v>#VALUE!</v>
      </c>
      <c r="L554" s="46" t="str">
        <f>RAW_DATA!C554</f>
        <v/>
      </c>
      <c r="M554" s="46">
        <f>VALUE(RAW_DATA!D554)</f>
        <v>0</v>
      </c>
      <c r="N554" s="46" t="str">
        <f>RAW_DATA!E554</f>
        <v/>
      </c>
      <c r="O554" s="46" t="str">
        <f>RAW_DATA!F554</f>
        <v/>
      </c>
      <c r="P554" s="46" t="str">
        <f>RAW_DATA!G554</f>
        <v/>
      </c>
    </row>
    <row r="555">
      <c r="E555" s="49"/>
      <c r="I555" s="50"/>
      <c r="K555" s="46" t="str">
        <f>IFERROR(__xludf.DUMMYFUNCTION("TO_DATE(DATEVALUE(RAW_DATA!B555))"),"#VALUE!")</f>
        <v>#VALUE!</v>
      </c>
      <c r="L555" s="46" t="str">
        <f>RAW_DATA!C555</f>
        <v/>
      </c>
      <c r="M555" s="46">
        <f>VALUE(RAW_DATA!D555)</f>
        <v>0</v>
      </c>
      <c r="N555" s="46" t="str">
        <f>RAW_DATA!E555</f>
        <v/>
      </c>
      <c r="O555" s="46" t="str">
        <f>RAW_DATA!F555</f>
        <v/>
      </c>
      <c r="P555" s="46" t="str">
        <f>RAW_DATA!G555</f>
        <v/>
      </c>
    </row>
    <row r="556">
      <c r="E556" s="49"/>
      <c r="I556" s="50"/>
      <c r="K556" s="46" t="str">
        <f>IFERROR(__xludf.DUMMYFUNCTION("TO_DATE(DATEVALUE(RAW_DATA!B556))"),"#VALUE!")</f>
        <v>#VALUE!</v>
      </c>
      <c r="L556" s="46" t="str">
        <f>RAW_DATA!C556</f>
        <v/>
      </c>
      <c r="M556" s="46">
        <f>VALUE(RAW_DATA!D556)</f>
        <v>0</v>
      </c>
      <c r="N556" s="46" t="str">
        <f>RAW_DATA!E556</f>
        <v/>
      </c>
      <c r="O556" s="46" t="str">
        <f>RAW_DATA!F556</f>
        <v/>
      </c>
      <c r="P556" s="46" t="str">
        <f>RAW_DATA!G556</f>
        <v/>
      </c>
    </row>
    <row r="557">
      <c r="E557" s="49"/>
      <c r="I557" s="50"/>
      <c r="K557" s="46" t="str">
        <f>IFERROR(__xludf.DUMMYFUNCTION("TO_DATE(DATEVALUE(RAW_DATA!B557))"),"#VALUE!")</f>
        <v>#VALUE!</v>
      </c>
      <c r="L557" s="46" t="str">
        <f>RAW_DATA!C557</f>
        <v/>
      </c>
      <c r="M557" s="46">
        <f>VALUE(RAW_DATA!D557)</f>
        <v>0</v>
      </c>
      <c r="N557" s="46" t="str">
        <f>RAW_DATA!E557</f>
        <v/>
      </c>
      <c r="O557" s="46" t="str">
        <f>RAW_DATA!F557</f>
        <v/>
      </c>
      <c r="P557" s="46" t="str">
        <f>RAW_DATA!G557</f>
        <v/>
      </c>
    </row>
    <row r="558">
      <c r="E558" s="49"/>
      <c r="I558" s="50"/>
      <c r="K558" s="46" t="str">
        <f>IFERROR(__xludf.DUMMYFUNCTION("TO_DATE(DATEVALUE(RAW_DATA!B558))"),"#VALUE!")</f>
        <v>#VALUE!</v>
      </c>
      <c r="L558" s="46" t="str">
        <f>RAW_DATA!C558</f>
        <v/>
      </c>
      <c r="M558" s="46">
        <f>VALUE(RAW_DATA!D558)</f>
        <v>0</v>
      </c>
      <c r="N558" s="46" t="str">
        <f>RAW_DATA!E558</f>
        <v/>
      </c>
      <c r="O558" s="46" t="str">
        <f>RAW_DATA!F558</f>
        <v/>
      </c>
      <c r="P558" s="46" t="str">
        <f>RAW_DATA!G558</f>
        <v/>
      </c>
    </row>
    <row r="559">
      <c r="E559" s="49"/>
      <c r="I559" s="50"/>
      <c r="K559" s="46" t="str">
        <f>IFERROR(__xludf.DUMMYFUNCTION("TO_DATE(DATEVALUE(RAW_DATA!B559))"),"#VALUE!")</f>
        <v>#VALUE!</v>
      </c>
      <c r="L559" s="46" t="str">
        <f>RAW_DATA!C559</f>
        <v/>
      </c>
      <c r="M559" s="46">
        <f>VALUE(RAW_DATA!D559)</f>
        <v>0</v>
      </c>
      <c r="N559" s="46" t="str">
        <f>RAW_DATA!E559</f>
        <v/>
      </c>
      <c r="O559" s="46" t="str">
        <f>RAW_DATA!F559</f>
        <v/>
      </c>
      <c r="P559" s="46" t="str">
        <f>RAW_DATA!G559</f>
        <v/>
      </c>
    </row>
    <row r="560">
      <c r="E560" s="49"/>
      <c r="I560" s="50"/>
      <c r="K560" s="46" t="str">
        <f>IFERROR(__xludf.DUMMYFUNCTION("TO_DATE(DATEVALUE(RAW_DATA!B560))"),"#VALUE!")</f>
        <v>#VALUE!</v>
      </c>
      <c r="L560" s="46" t="str">
        <f>RAW_DATA!C560</f>
        <v/>
      </c>
      <c r="M560" s="46">
        <f>VALUE(RAW_DATA!D560)</f>
        <v>0</v>
      </c>
      <c r="N560" s="46" t="str">
        <f>RAW_DATA!E560</f>
        <v/>
      </c>
      <c r="O560" s="46" t="str">
        <f>RAW_DATA!F560</f>
        <v/>
      </c>
      <c r="P560" s="46" t="str">
        <f>RAW_DATA!G560</f>
        <v/>
      </c>
    </row>
    <row r="561">
      <c r="E561" s="49"/>
      <c r="I561" s="50"/>
      <c r="K561" s="46" t="str">
        <f>IFERROR(__xludf.DUMMYFUNCTION("TO_DATE(DATEVALUE(RAW_DATA!B561))"),"#VALUE!")</f>
        <v>#VALUE!</v>
      </c>
      <c r="L561" s="46" t="str">
        <f>RAW_DATA!C561</f>
        <v/>
      </c>
      <c r="M561" s="46">
        <f>VALUE(RAW_DATA!D561)</f>
        <v>0</v>
      </c>
      <c r="N561" s="46" t="str">
        <f>RAW_DATA!E561</f>
        <v/>
      </c>
      <c r="O561" s="46" t="str">
        <f>RAW_DATA!F561</f>
        <v/>
      </c>
      <c r="P561" s="46" t="str">
        <f>RAW_DATA!G561</f>
        <v/>
      </c>
    </row>
    <row r="562">
      <c r="E562" s="49"/>
      <c r="I562" s="50"/>
      <c r="K562" s="46" t="str">
        <f>IFERROR(__xludf.DUMMYFUNCTION("TO_DATE(DATEVALUE(RAW_DATA!B562))"),"#VALUE!")</f>
        <v>#VALUE!</v>
      </c>
      <c r="L562" s="46" t="str">
        <f>RAW_DATA!C562</f>
        <v/>
      </c>
      <c r="M562" s="46">
        <f>VALUE(RAW_DATA!D562)</f>
        <v>0</v>
      </c>
      <c r="N562" s="46" t="str">
        <f>RAW_DATA!E562</f>
        <v/>
      </c>
      <c r="O562" s="46" t="str">
        <f>RAW_DATA!F562</f>
        <v/>
      </c>
      <c r="P562" s="46" t="str">
        <f>RAW_DATA!G562</f>
        <v/>
      </c>
    </row>
    <row r="563">
      <c r="E563" s="49"/>
      <c r="I563" s="50"/>
      <c r="K563" s="46" t="str">
        <f>IFERROR(__xludf.DUMMYFUNCTION("TO_DATE(DATEVALUE(RAW_DATA!B563))"),"#VALUE!")</f>
        <v>#VALUE!</v>
      </c>
      <c r="L563" s="46" t="str">
        <f>RAW_DATA!C563</f>
        <v/>
      </c>
      <c r="M563" s="46">
        <f>VALUE(RAW_DATA!D563)</f>
        <v>0</v>
      </c>
      <c r="N563" s="46" t="str">
        <f>RAW_DATA!E563</f>
        <v/>
      </c>
      <c r="O563" s="46" t="str">
        <f>RAW_DATA!F563</f>
        <v/>
      </c>
      <c r="P563" s="46" t="str">
        <f>RAW_DATA!G563</f>
        <v/>
      </c>
    </row>
    <row r="564">
      <c r="E564" s="49"/>
      <c r="I564" s="50"/>
      <c r="K564" s="46" t="str">
        <f>IFERROR(__xludf.DUMMYFUNCTION("TO_DATE(DATEVALUE(RAW_DATA!B564))"),"#VALUE!")</f>
        <v>#VALUE!</v>
      </c>
      <c r="L564" s="46" t="str">
        <f>RAW_DATA!C564</f>
        <v/>
      </c>
      <c r="M564" s="46">
        <f>VALUE(RAW_DATA!D564)</f>
        <v>0</v>
      </c>
      <c r="N564" s="46" t="str">
        <f>RAW_DATA!E564</f>
        <v/>
      </c>
      <c r="O564" s="46" t="str">
        <f>RAW_DATA!F564</f>
        <v/>
      </c>
      <c r="P564" s="46" t="str">
        <f>RAW_DATA!G564</f>
        <v/>
      </c>
    </row>
    <row r="565">
      <c r="E565" s="49"/>
      <c r="I565" s="50"/>
      <c r="K565" s="46" t="str">
        <f>IFERROR(__xludf.DUMMYFUNCTION("TO_DATE(DATEVALUE(RAW_DATA!B565))"),"#VALUE!")</f>
        <v>#VALUE!</v>
      </c>
      <c r="L565" s="46" t="str">
        <f>RAW_DATA!C565</f>
        <v/>
      </c>
      <c r="M565" s="46">
        <f>VALUE(RAW_DATA!D565)</f>
        <v>0</v>
      </c>
      <c r="N565" s="46" t="str">
        <f>RAW_DATA!E565</f>
        <v/>
      </c>
      <c r="O565" s="46" t="str">
        <f>RAW_DATA!F565</f>
        <v/>
      </c>
      <c r="P565" s="46" t="str">
        <f>RAW_DATA!G565</f>
        <v/>
      </c>
    </row>
    <row r="566">
      <c r="E566" s="49"/>
      <c r="I566" s="50"/>
      <c r="K566" s="46" t="str">
        <f>IFERROR(__xludf.DUMMYFUNCTION("TO_DATE(DATEVALUE(RAW_DATA!B566))"),"#VALUE!")</f>
        <v>#VALUE!</v>
      </c>
      <c r="L566" s="46" t="str">
        <f>RAW_DATA!C566</f>
        <v/>
      </c>
      <c r="M566" s="46">
        <f>VALUE(RAW_DATA!D566)</f>
        <v>0</v>
      </c>
      <c r="N566" s="46" t="str">
        <f>RAW_DATA!E566</f>
        <v/>
      </c>
      <c r="O566" s="46" t="str">
        <f>RAW_DATA!F566</f>
        <v/>
      </c>
      <c r="P566" s="46" t="str">
        <f>RAW_DATA!G566</f>
        <v/>
      </c>
    </row>
    <row r="567">
      <c r="E567" s="49"/>
      <c r="I567" s="50"/>
      <c r="K567" s="46" t="str">
        <f>IFERROR(__xludf.DUMMYFUNCTION("TO_DATE(DATEVALUE(RAW_DATA!B567))"),"#VALUE!")</f>
        <v>#VALUE!</v>
      </c>
      <c r="L567" s="46" t="str">
        <f>RAW_DATA!C567</f>
        <v/>
      </c>
      <c r="M567" s="46">
        <f>VALUE(RAW_DATA!D567)</f>
        <v>0</v>
      </c>
      <c r="N567" s="46" t="str">
        <f>RAW_DATA!E567</f>
        <v/>
      </c>
      <c r="O567" s="46" t="str">
        <f>RAW_DATA!F567</f>
        <v/>
      </c>
      <c r="P567" s="46" t="str">
        <f>RAW_DATA!G567</f>
        <v/>
      </c>
    </row>
    <row r="568">
      <c r="E568" s="49"/>
      <c r="I568" s="50"/>
      <c r="K568" s="46" t="str">
        <f>IFERROR(__xludf.DUMMYFUNCTION("TO_DATE(DATEVALUE(RAW_DATA!B568))"),"#VALUE!")</f>
        <v>#VALUE!</v>
      </c>
      <c r="L568" s="46" t="str">
        <f>RAW_DATA!C568</f>
        <v/>
      </c>
      <c r="M568" s="46">
        <f>VALUE(RAW_DATA!D568)</f>
        <v>0</v>
      </c>
      <c r="N568" s="46" t="str">
        <f>RAW_DATA!E568</f>
        <v/>
      </c>
      <c r="O568" s="46" t="str">
        <f>RAW_DATA!F568</f>
        <v/>
      </c>
      <c r="P568" s="46" t="str">
        <f>RAW_DATA!G568</f>
        <v/>
      </c>
    </row>
    <row r="569">
      <c r="E569" s="49"/>
      <c r="I569" s="50"/>
      <c r="K569" s="46" t="str">
        <f>IFERROR(__xludf.DUMMYFUNCTION("TO_DATE(DATEVALUE(RAW_DATA!B569))"),"#VALUE!")</f>
        <v>#VALUE!</v>
      </c>
      <c r="L569" s="46" t="str">
        <f>RAW_DATA!C569</f>
        <v/>
      </c>
      <c r="M569" s="46">
        <f>VALUE(RAW_DATA!D569)</f>
        <v>0</v>
      </c>
      <c r="N569" s="46" t="str">
        <f>RAW_DATA!E569</f>
        <v/>
      </c>
      <c r="O569" s="46" t="str">
        <f>RAW_DATA!F569</f>
        <v/>
      </c>
      <c r="P569" s="46" t="str">
        <f>RAW_DATA!G569</f>
        <v/>
      </c>
    </row>
    <row r="570">
      <c r="E570" s="49"/>
      <c r="I570" s="50"/>
      <c r="K570" s="46" t="str">
        <f>IFERROR(__xludf.DUMMYFUNCTION("TO_DATE(DATEVALUE(RAW_DATA!B570))"),"#VALUE!")</f>
        <v>#VALUE!</v>
      </c>
      <c r="L570" s="46" t="str">
        <f>RAW_DATA!C570</f>
        <v/>
      </c>
      <c r="M570" s="46">
        <f>VALUE(RAW_DATA!D570)</f>
        <v>0</v>
      </c>
      <c r="N570" s="46" t="str">
        <f>RAW_DATA!E570</f>
        <v/>
      </c>
      <c r="O570" s="46" t="str">
        <f>RAW_DATA!F570</f>
        <v/>
      </c>
      <c r="P570" s="46" t="str">
        <f>RAW_DATA!G570</f>
        <v/>
      </c>
    </row>
    <row r="571">
      <c r="E571" s="49"/>
      <c r="I571" s="50"/>
      <c r="K571" s="46" t="str">
        <f>IFERROR(__xludf.DUMMYFUNCTION("TO_DATE(DATEVALUE(RAW_DATA!B571))"),"#VALUE!")</f>
        <v>#VALUE!</v>
      </c>
      <c r="L571" s="46" t="str">
        <f>RAW_DATA!C571</f>
        <v/>
      </c>
      <c r="M571" s="46">
        <f>VALUE(RAW_DATA!D571)</f>
        <v>0</v>
      </c>
      <c r="N571" s="46" t="str">
        <f>RAW_DATA!E571</f>
        <v/>
      </c>
      <c r="O571" s="46" t="str">
        <f>RAW_DATA!F571</f>
        <v/>
      </c>
      <c r="P571" s="46" t="str">
        <f>RAW_DATA!G571</f>
        <v/>
      </c>
    </row>
    <row r="572">
      <c r="E572" s="49"/>
      <c r="I572" s="50"/>
      <c r="K572" s="46" t="str">
        <f>IFERROR(__xludf.DUMMYFUNCTION("TO_DATE(DATEVALUE(RAW_DATA!B572))"),"#VALUE!")</f>
        <v>#VALUE!</v>
      </c>
      <c r="L572" s="46" t="str">
        <f>RAW_DATA!C572</f>
        <v/>
      </c>
      <c r="M572" s="46">
        <f>VALUE(RAW_DATA!D572)</f>
        <v>0</v>
      </c>
      <c r="N572" s="46" t="str">
        <f>RAW_DATA!E572</f>
        <v/>
      </c>
      <c r="O572" s="46" t="str">
        <f>RAW_DATA!F572</f>
        <v/>
      </c>
      <c r="P572" s="46" t="str">
        <f>RAW_DATA!G572</f>
        <v/>
      </c>
    </row>
    <row r="573">
      <c r="E573" s="49"/>
      <c r="I573" s="50"/>
      <c r="K573" s="46" t="str">
        <f>IFERROR(__xludf.DUMMYFUNCTION("TO_DATE(DATEVALUE(RAW_DATA!B573))"),"#VALUE!")</f>
        <v>#VALUE!</v>
      </c>
      <c r="L573" s="46" t="str">
        <f>RAW_DATA!C573</f>
        <v/>
      </c>
      <c r="M573" s="46">
        <f>VALUE(RAW_DATA!D573)</f>
        <v>0</v>
      </c>
      <c r="N573" s="46" t="str">
        <f>RAW_DATA!E573</f>
        <v/>
      </c>
      <c r="O573" s="46" t="str">
        <f>RAW_DATA!F573</f>
        <v/>
      </c>
      <c r="P573" s="46" t="str">
        <f>RAW_DATA!G573</f>
        <v/>
      </c>
    </row>
    <row r="574">
      <c r="E574" s="49"/>
      <c r="I574" s="50"/>
      <c r="K574" s="46" t="str">
        <f>IFERROR(__xludf.DUMMYFUNCTION("TO_DATE(DATEVALUE(RAW_DATA!B574))"),"#VALUE!")</f>
        <v>#VALUE!</v>
      </c>
      <c r="L574" s="46" t="str">
        <f>RAW_DATA!C574</f>
        <v/>
      </c>
      <c r="M574" s="46">
        <f>VALUE(RAW_DATA!D574)</f>
        <v>0</v>
      </c>
      <c r="N574" s="46" t="str">
        <f>RAW_DATA!E574</f>
        <v/>
      </c>
      <c r="O574" s="46" t="str">
        <f>RAW_DATA!F574</f>
        <v/>
      </c>
      <c r="P574" s="46" t="str">
        <f>RAW_DATA!G574</f>
        <v/>
      </c>
    </row>
    <row r="575">
      <c r="E575" s="49"/>
      <c r="I575" s="50"/>
      <c r="K575" s="46" t="str">
        <f>IFERROR(__xludf.DUMMYFUNCTION("TO_DATE(DATEVALUE(RAW_DATA!B575))"),"#VALUE!")</f>
        <v>#VALUE!</v>
      </c>
      <c r="L575" s="46" t="str">
        <f>RAW_DATA!C575</f>
        <v/>
      </c>
      <c r="M575" s="46">
        <f>VALUE(RAW_DATA!D575)</f>
        <v>0</v>
      </c>
      <c r="N575" s="46" t="str">
        <f>RAW_DATA!E575</f>
        <v/>
      </c>
      <c r="O575" s="46" t="str">
        <f>RAW_DATA!F575</f>
        <v/>
      </c>
      <c r="P575" s="46" t="str">
        <f>RAW_DATA!G575</f>
        <v/>
      </c>
    </row>
    <row r="576">
      <c r="E576" s="49"/>
      <c r="I576" s="50"/>
      <c r="K576" s="46" t="str">
        <f>IFERROR(__xludf.DUMMYFUNCTION("TO_DATE(DATEVALUE(RAW_DATA!B576))"),"#VALUE!")</f>
        <v>#VALUE!</v>
      </c>
      <c r="L576" s="46" t="str">
        <f>RAW_DATA!C576</f>
        <v/>
      </c>
      <c r="M576" s="46">
        <f>VALUE(RAW_DATA!D576)</f>
        <v>0</v>
      </c>
      <c r="N576" s="46" t="str">
        <f>RAW_DATA!E576</f>
        <v/>
      </c>
      <c r="O576" s="46" t="str">
        <f>RAW_DATA!F576</f>
        <v/>
      </c>
      <c r="P576" s="46" t="str">
        <f>RAW_DATA!G576</f>
        <v/>
      </c>
    </row>
    <row r="577">
      <c r="E577" s="49"/>
      <c r="I577" s="50"/>
      <c r="K577" s="46" t="str">
        <f>IFERROR(__xludf.DUMMYFUNCTION("TO_DATE(DATEVALUE(RAW_DATA!B577))"),"#VALUE!")</f>
        <v>#VALUE!</v>
      </c>
      <c r="L577" s="46" t="str">
        <f>RAW_DATA!C577</f>
        <v/>
      </c>
      <c r="M577" s="46">
        <f>VALUE(RAW_DATA!D577)</f>
        <v>0</v>
      </c>
      <c r="N577" s="46" t="str">
        <f>RAW_DATA!E577</f>
        <v/>
      </c>
      <c r="O577" s="46" t="str">
        <f>RAW_DATA!F577</f>
        <v/>
      </c>
      <c r="P577" s="46" t="str">
        <f>RAW_DATA!G577</f>
        <v/>
      </c>
    </row>
    <row r="578">
      <c r="E578" s="49"/>
      <c r="I578" s="50"/>
      <c r="K578" s="46" t="str">
        <f>IFERROR(__xludf.DUMMYFUNCTION("TO_DATE(DATEVALUE(RAW_DATA!B578))"),"#VALUE!")</f>
        <v>#VALUE!</v>
      </c>
      <c r="L578" s="46" t="str">
        <f>RAW_DATA!C578</f>
        <v/>
      </c>
      <c r="M578" s="46">
        <f>VALUE(RAW_DATA!D578)</f>
        <v>0</v>
      </c>
      <c r="N578" s="46" t="str">
        <f>RAW_DATA!E578</f>
        <v/>
      </c>
      <c r="O578" s="46" t="str">
        <f>RAW_DATA!F578</f>
        <v/>
      </c>
      <c r="P578" s="46" t="str">
        <f>RAW_DATA!G578</f>
        <v/>
      </c>
    </row>
    <row r="579">
      <c r="E579" s="49"/>
      <c r="I579" s="50"/>
      <c r="K579" s="46" t="str">
        <f>IFERROR(__xludf.DUMMYFUNCTION("TO_DATE(DATEVALUE(RAW_DATA!B579))"),"#VALUE!")</f>
        <v>#VALUE!</v>
      </c>
      <c r="L579" s="46" t="str">
        <f>RAW_DATA!C579</f>
        <v/>
      </c>
      <c r="M579" s="46">
        <f>VALUE(RAW_DATA!D579)</f>
        <v>0</v>
      </c>
      <c r="N579" s="46" t="str">
        <f>RAW_DATA!E579</f>
        <v/>
      </c>
      <c r="O579" s="46" t="str">
        <f>RAW_DATA!F579</f>
        <v/>
      </c>
      <c r="P579" s="46" t="str">
        <f>RAW_DATA!G579</f>
        <v/>
      </c>
    </row>
    <row r="580">
      <c r="E580" s="49"/>
      <c r="I580" s="50"/>
      <c r="K580" s="46" t="str">
        <f>IFERROR(__xludf.DUMMYFUNCTION("TO_DATE(DATEVALUE(RAW_DATA!B580))"),"#VALUE!")</f>
        <v>#VALUE!</v>
      </c>
      <c r="L580" s="46" t="str">
        <f>RAW_DATA!C580</f>
        <v/>
      </c>
      <c r="M580" s="46">
        <f>VALUE(RAW_DATA!D580)</f>
        <v>0</v>
      </c>
      <c r="N580" s="46" t="str">
        <f>RAW_DATA!E580</f>
        <v/>
      </c>
      <c r="O580" s="46" t="str">
        <f>RAW_DATA!F580</f>
        <v/>
      </c>
      <c r="P580" s="46" t="str">
        <f>RAW_DATA!G580</f>
        <v/>
      </c>
    </row>
    <row r="581">
      <c r="E581" s="49"/>
      <c r="I581" s="50"/>
      <c r="K581" s="46" t="str">
        <f>IFERROR(__xludf.DUMMYFUNCTION("TO_DATE(DATEVALUE(RAW_DATA!B581))"),"#VALUE!")</f>
        <v>#VALUE!</v>
      </c>
      <c r="L581" s="46" t="str">
        <f>RAW_DATA!C581</f>
        <v/>
      </c>
      <c r="M581" s="46">
        <f>VALUE(RAW_DATA!D581)</f>
        <v>0</v>
      </c>
      <c r="N581" s="46" t="str">
        <f>RAW_DATA!E581</f>
        <v/>
      </c>
      <c r="O581" s="46" t="str">
        <f>RAW_DATA!F581</f>
        <v/>
      </c>
      <c r="P581" s="46" t="str">
        <f>RAW_DATA!G581</f>
        <v/>
      </c>
    </row>
    <row r="582">
      <c r="E582" s="49"/>
      <c r="I582" s="50"/>
      <c r="K582" s="46" t="str">
        <f>IFERROR(__xludf.DUMMYFUNCTION("TO_DATE(DATEVALUE(RAW_DATA!B582))"),"#VALUE!")</f>
        <v>#VALUE!</v>
      </c>
      <c r="L582" s="46" t="str">
        <f>RAW_DATA!C582</f>
        <v/>
      </c>
      <c r="M582" s="46">
        <f>VALUE(RAW_DATA!D582)</f>
        <v>0</v>
      </c>
      <c r="N582" s="46" t="str">
        <f>RAW_DATA!E582</f>
        <v/>
      </c>
      <c r="O582" s="46" t="str">
        <f>RAW_DATA!F582</f>
        <v/>
      </c>
      <c r="P582" s="46" t="str">
        <f>RAW_DATA!G582</f>
        <v/>
      </c>
    </row>
    <row r="583">
      <c r="E583" s="49"/>
      <c r="I583" s="50"/>
      <c r="K583" s="46" t="str">
        <f>IFERROR(__xludf.DUMMYFUNCTION("TO_DATE(DATEVALUE(RAW_DATA!B583))"),"#VALUE!")</f>
        <v>#VALUE!</v>
      </c>
      <c r="L583" s="46" t="str">
        <f>RAW_DATA!C583</f>
        <v/>
      </c>
      <c r="M583" s="46">
        <f>VALUE(RAW_DATA!D583)</f>
        <v>0</v>
      </c>
      <c r="N583" s="46" t="str">
        <f>RAW_DATA!E583</f>
        <v/>
      </c>
      <c r="O583" s="46" t="str">
        <f>RAW_DATA!F583</f>
        <v/>
      </c>
      <c r="P583" s="46" t="str">
        <f>RAW_DATA!G583</f>
        <v/>
      </c>
    </row>
    <row r="584">
      <c r="E584" s="49"/>
      <c r="I584" s="50"/>
      <c r="K584" s="46" t="str">
        <f>IFERROR(__xludf.DUMMYFUNCTION("TO_DATE(DATEVALUE(RAW_DATA!B584))"),"#VALUE!")</f>
        <v>#VALUE!</v>
      </c>
      <c r="L584" s="46" t="str">
        <f>RAW_DATA!C584</f>
        <v/>
      </c>
      <c r="M584" s="46">
        <f>VALUE(RAW_DATA!D584)</f>
        <v>0</v>
      </c>
      <c r="N584" s="46" t="str">
        <f>RAW_DATA!E584</f>
        <v/>
      </c>
      <c r="O584" s="46" t="str">
        <f>RAW_DATA!F584</f>
        <v/>
      </c>
      <c r="P584" s="46" t="str">
        <f>RAW_DATA!G584</f>
        <v/>
      </c>
    </row>
    <row r="585">
      <c r="E585" s="49"/>
      <c r="I585" s="50"/>
      <c r="K585" s="46" t="str">
        <f>IFERROR(__xludf.DUMMYFUNCTION("TO_DATE(DATEVALUE(RAW_DATA!B585))"),"#VALUE!")</f>
        <v>#VALUE!</v>
      </c>
      <c r="L585" s="46" t="str">
        <f>RAW_DATA!C585</f>
        <v/>
      </c>
      <c r="M585" s="46">
        <f>VALUE(RAW_DATA!D585)</f>
        <v>0</v>
      </c>
      <c r="N585" s="46" t="str">
        <f>RAW_DATA!E585</f>
        <v/>
      </c>
      <c r="O585" s="46" t="str">
        <f>RAW_DATA!F585</f>
        <v/>
      </c>
      <c r="P585" s="46" t="str">
        <f>RAW_DATA!G585</f>
        <v/>
      </c>
    </row>
    <row r="586">
      <c r="E586" s="49"/>
      <c r="I586" s="50"/>
      <c r="K586" s="46" t="str">
        <f>IFERROR(__xludf.DUMMYFUNCTION("TO_DATE(DATEVALUE(RAW_DATA!B586))"),"#VALUE!")</f>
        <v>#VALUE!</v>
      </c>
      <c r="L586" s="46" t="str">
        <f>RAW_DATA!C586</f>
        <v/>
      </c>
      <c r="M586" s="46">
        <f>VALUE(RAW_DATA!D586)</f>
        <v>0</v>
      </c>
      <c r="N586" s="46" t="str">
        <f>RAW_DATA!E586</f>
        <v/>
      </c>
      <c r="O586" s="46" t="str">
        <f>RAW_DATA!F586</f>
        <v/>
      </c>
      <c r="P586" s="46" t="str">
        <f>RAW_DATA!G586</f>
        <v/>
      </c>
    </row>
    <row r="587">
      <c r="E587" s="49"/>
      <c r="I587" s="50"/>
      <c r="K587" s="46" t="str">
        <f>IFERROR(__xludf.DUMMYFUNCTION("TO_DATE(DATEVALUE(RAW_DATA!B587))"),"#VALUE!")</f>
        <v>#VALUE!</v>
      </c>
      <c r="L587" s="46" t="str">
        <f>RAW_DATA!C587</f>
        <v/>
      </c>
      <c r="M587" s="46">
        <f>VALUE(RAW_DATA!D587)</f>
        <v>0</v>
      </c>
      <c r="N587" s="46" t="str">
        <f>RAW_DATA!E587</f>
        <v/>
      </c>
      <c r="O587" s="46" t="str">
        <f>RAW_DATA!F587</f>
        <v/>
      </c>
      <c r="P587" s="46" t="str">
        <f>RAW_DATA!G587</f>
        <v/>
      </c>
    </row>
    <row r="588">
      <c r="E588" s="49"/>
      <c r="I588" s="50"/>
      <c r="K588" s="46" t="str">
        <f>IFERROR(__xludf.DUMMYFUNCTION("TO_DATE(DATEVALUE(RAW_DATA!B588))"),"#VALUE!")</f>
        <v>#VALUE!</v>
      </c>
      <c r="L588" s="46" t="str">
        <f>RAW_DATA!C588</f>
        <v/>
      </c>
      <c r="M588" s="46">
        <f>VALUE(RAW_DATA!D588)</f>
        <v>0</v>
      </c>
      <c r="N588" s="46" t="str">
        <f>RAW_DATA!E588</f>
        <v/>
      </c>
      <c r="O588" s="46" t="str">
        <f>RAW_DATA!F588</f>
        <v/>
      </c>
      <c r="P588" s="46" t="str">
        <f>RAW_DATA!G588</f>
        <v/>
      </c>
    </row>
    <row r="589">
      <c r="E589" s="49"/>
      <c r="I589" s="50"/>
      <c r="K589" s="46" t="str">
        <f>IFERROR(__xludf.DUMMYFUNCTION("TO_DATE(DATEVALUE(RAW_DATA!B589))"),"#VALUE!")</f>
        <v>#VALUE!</v>
      </c>
      <c r="L589" s="46" t="str">
        <f>RAW_DATA!C589</f>
        <v/>
      </c>
      <c r="M589" s="46">
        <f>VALUE(RAW_DATA!D589)</f>
        <v>0</v>
      </c>
      <c r="N589" s="46" t="str">
        <f>RAW_DATA!E589</f>
        <v/>
      </c>
      <c r="O589" s="46" t="str">
        <f>RAW_DATA!F589</f>
        <v/>
      </c>
      <c r="P589" s="46" t="str">
        <f>RAW_DATA!G589</f>
        <v/>
      </c>
    </row>
    <row r="590">
      <c r="E590" s="49"/>
      <c r="I590" s="50"/>
      <c r="K590" s="46" t="str">
        <f>IFERROR(__xludf.DUMMYFUNCTION("TO_DATE(DATEVALUE(RAW_DATA!B590))"),"#VALUE!")</f>
        <v>#VALUE!</v>
      </c>
      <c r="L590" s="46" t="str">
        <f>RAW_DATA!C590</f>
        <v/>
      </c>
      <c r="M590" s="46">
        <f>VALUE(RAW_DATA!D590)</f>
        <v>0</v>
      </c>
      <c r="N590" s="46" t="str">
        <f>RAW_DATA!E590</f>
        <v/>
      </c>
      <c r="O590" s="46" t="str">
        <f>RAW_DATA!F590</f>
        <v/>
      </c>
      <c r="P590" s="46" t="str">
        <f>RAW_DATA!G590</f>
        <v/>
      </c>
    </row>
    <row r="591">
      <c r="E591" s="49"/>
      <c r="I591" s="50"/>
      <c r="K591" s="46" t="str">
        <f>IFERROR(__xludf.DUMMYFUNCTION("TO_DATE(DATEVALUE(RAW_DATA!B591))"),"#VALUE!")</f>
        <v>#VALUE!</v>
      </c>
      <c r="L591" s="46" t="str">
        <f>RAW_DATA!C591</f>
        <v/>
      </c>
      <c r="M591" s="46">
        <f>VALUE(RAW_DATA!D591)</f>
        <v>0</v>
      </c>
      <c r="N591" s="46" t="str">
        <f>RAW_DATA!E591</f>
        <v/>
      </c>
      <c r="O591" s="46" t="str">
        <f>RAW_DATA!F591</f>
        <v/>
      </c>
      <c r="P591" s="46" t="str">
        <f>RAW_DATA!G591</f>
        <v/>
      </c>
    </row>
    <row r="592">
      <c r="E592" s="49"/>
      <c r="I592" s="50"/>
      <c r="K592" s="46" t="str">
        <f>IFERROR(__xludf.DUMMYFUNCTION("TO_DATE(DATEVALUE(RAW_DATA!B592))"),"#VALUE!")</f>
        <v>#VALUE!</v>
      </c>
      <c r="L592" s="46" t="str">
        <f>RAW_DATA!C592</f>
        <v/>
      </c>
      <c r="M592" s="46">
        <f>VALUE(RAW_DATA!D592)</f>
        <v>0</v>
      </c>
      <c r="N592" s="46" t="str">
        <f>RAW_DATA!E592</f>
        <v/>
      </c>
      <c r="O592" s="46" t="str">
        <f>RAW_DATA!F592</f>
        <v/>
      </c>
      <c r="P592" s="46" t="str">
        <f>RAW_DATA!G592</f>
        <v/>
      </c>
    </row>
    <row r="593">
      <c r="E593" s="49"/>
      <c r="I593" s="50"/>
      <c r="K593" s="46" t="str">
        <f>IFERROR(__xludf.DUMMYFUNCTION("TO_DATE(DATEVALUE(RAW_DATA!B593))"),"#VALUE!")</f>
        <v>#VALUE!</v>
      </c>
      <c r="L593" s="46" t="str">
        <f>RAW_DATA!C593</f>
        <v/>
      </c>
      <c r="M593" s="46">
        <f>VALUE(RAW_DATA!D593)</f>
        <v>0</v>
      </c>
      <c r="N593" s="46" t="str">
        <f>RAW_DATA!E593</f>
        <v/>
      </c>
      <c r="O593" s="46" t="str">
        <f>RAW_DATA!F593</f>
        <v/>
      </c>
      <c r="P593" s="46" t="str">
        <f>RAW_DATA!G593</f>
        <v/>
      </c>
    </row>
    <row r="594">
      <c r="E594" s="49"/>
      <c r="I594" s="50"/>
      <c r="K594" s="46" t="str">
        <f>IFERROR(__xludf.DUMMYFUNCTION("TO_DATE(DATEVALUE(RAW_DATA!B594))"),"#VALUE!")</f>
        <v>#VALUE!</v>
      </c>
      <c r="L594" s="46" t="str">
        <f>RAW_DATA!C594</f>
        <v/>
      </c>
      <c r="M594" s="46">
        <f>VALUE(RAW_DATA!D594)</f>
        <v>0</v>
      </c>
      <c r="N594" s="46" t="str">
        <f>RAW_DATA!E594</f>
        <v/>
      </c>
      <c r="O594" s="46" t="str">
        <f>RAW_DATA!F594</f>
        <v/>
      </c>
      <c r="P594" s="46" t="str">
        <f>RAW_DATA!G594</f>
        <v/>
      </c>
    </row>
    <row r="595">
      <c r="E595" s="49"/>
      <c r="I595" s="50"/>
      <c r="K595" s="46" t="str">
        <f>IFERROR(__xludf.DUMMYFUNCTION("TO_DATE(DATEVALUE(RAW_DATA!B595))"),"#VALUE!")</f>
        <v>#VALUE!</v>
      </c>
      <c r="L595" s="46" t="str">
        <f>RAW_DATA!C595</f>
        <v/>
      </c>
      <c r="M595" s="46">
        <f>VALUE(RAW_DATA!D595)</f>
        <v>0</v>
      </c>
      <c r="N595" s="46" t="str">
        <f>RAW_DATA!E595</f>
        <v/>
      </c>
      <c r="O595" s="46" t="str">
        <f>RAW_DATA!F595</f>
        <v/>
      </c>
      <c r="P595" s="46" t="str">
        <f>RAW_DATA!G595</f>
        <v/>
      </c>
    </row>
    <row r="596">
      <c r="E596" s="49"/>
      <c r="I596" s="50"/>
      <c r="K596" s="46" t="str">
        <f>IFERROR(__xludf.DUMMYFUNCTION("TO_DATE(DATEVALUE(RAW_DATA!B596))"),"#VALUE!")</f>
        <v>#VALUE!</v>
      </c>
      <c r="L596" s="46" t="str">
        <f>RAW_DATA!C596</f>
        <v/>
      </c>
      <c r="M596" s="46">
        <f>VALUE(RAW_DATA!D596)</f>
        <v>0</v>
      </c>
      <c r="N596" s="46" t="str">
        <f>RAW_DATA!E596</f>
        <v/>
      </c>
      <c r="O596" s="46" t="str">
        <f>RAW_DATA!F596</f>
        <v/>
      </c>
      <c r="P596" s="46" t="str">
        <f>RAW_DATA!G596</f>
        <v/>
      </c>
    </row>
    <row r="597">
      <c r="E597" s="49"/>
      <c r="I597" s="50"/>
      <c r="K597" s="46" t="str">
        <f>IFERROR(__xludf.DUMMYFUNCTION("TO_DATE(DATEVALUE(RAW_DATA!B597))"),"#VALUE!")</f>
        <v>#VALUE!</v>
      </c>
      <c r="L597" s="46" t="str">
        <f>RAW_DATA!C597</f>
        <v/>
      </c>
      <c r="M597" s="46">
        <f>VALUE(RAW_DATA!D597)</f>
        <v>0</v>
      </c>
      <c r="N597" s="46" t="str">
        <f>RAW_DATA!E597</f>
        <v/>
      </c>
      <c r="O597" s="46" t="str">
        <f>RAW_DATA!F597</f>
        <v/>
      </c>
      <c r="P597" s="46" t="str">
        <f>RAW_DATA!G597</f>
        <v/>
      </c>
    </row>
    <row r="598">
      <c r="E598" s="49"/>
      <c r="I598" s="50"/>
      <c r="K598" s="46" t="str">
        <f>IFERROR(__xludf.DUMMYFUNCTION("TO_DATE(DATEVALUE(RAW_DATA!B598))"),"#VALUE!")</f>
        <v>#VALUE!</v>
      </c>
      <c r="L598" s="46" t="str">
        <f>RAW_DATA!C598</f>
        <v/>
      </c>
      <c r="M598" s="46">
        <f>VALUE(RAW_DATA!D598)</f>
        <v>0</v>
      </c>
      <c r="N598" s="46" t="str">
        <f>RAW_DATA!E598</f>
        <v/>
      </c>
      <c r="O598" s="46" t="str">
        <f>RAW_DATA!F598</f>
        <v/>
      </c>
      <c r="P598" s="46" t="str">
        <f>RAW_DATA!G598</f>
        <v/>
      </c>
    </row>
    <row r="599">
      <c r="E599" s="49"/>
      <c r="I599" s="50"/>
      <c r="K599" s="46" t="str">
        <f>IFERROR(__xludf.DUMMYFUNCTION("TO_DATE(DATEVALUE(RAW_DATA!B599))"),"#VALUE!")</f>
        <v>#VALUE!</v>
      </c>
      <c r="L599" s="46" t="str">
        <f>RAW_DATA!C599</f>
        <v/>
      </c>
      <c r="M599" s="46">
        <f>VALUE(RAW_DATA!D599)</f>
        <v>0</v>
      </c>
      <c r="N599" s="46" t="str">
        <f>RAW_DATA!E599</f>
        <v/>
      </c>
      <c r="O599" s="46" t="str">
        <f>RAW_DATA!F599</f>
        <v/>
      </c>
      <c r="P599" s="46" t="str">
        <f>RAW_DATA!G599</f>
        <v/>
      </c>
    </row>
    <row r="600">
      <c r="E600" s="49"/>
      <c r="I600" s="50"/>
      <c r="K600" s="46" t="str">
        <f>IFERROR(__xludf.DUMMYFUNCTION("TO_DATE(DATEVALUE(RAW_DATA!B600))"),"#VALUE!")</f>
        <v>#VALUE!</v>
      </c>
      <c r="L600" s="46" t="str">
        <f>RAW_DATA!C600</f>
        <v/>
      </c>
      <c r="M600" s="46">
        <f>VALUE(RAW_DATA!D600)</f>
        <v>0</v>
      </c>
      <c r="N600" s="46" t="str">
        <f>RAW_DATA!E600</f>
        <v/>
      </c>
      <c r="O600" s="46" t="str">
        <f>RAW_DATA!F600</f>
        <v/>
      </c>
      <c r="P600" s="46" t="str">
        <f>RAW_DATA!G600</f>
        <v/>
      </c>
    </row>
    <row r="601">
      <c r="E601" s="49"/>
      <c r="I601" s="50"/>
      <c r="K601" s="46" t="str">
        <f>IFERROR(__xludf.DUMMYFUNCTION("TO_DATE(DATEVALUE(RAW_DATA!B601))"),"#VALUE!")</f>
        <v>#VALUE!</v>
      </c>
      <c r="L601" s="46" t="str">
        <f>RAW_DATA!C601</f>
        <v/>
      </c>
      <c r="M601" s="46">
        <f>VALUE(RAW_DATA!D601)</f>
        <v>0</v>
      </c>
      <c r="N601" s="46" t="str">
        <f>RAW_DATA!E601</f>
        <v/>
      </c>
      <c r="O601" s="46" t="str">
        <f>RAW_DATA!F601</f>
        <v/>
      </c>
      <c r="P601" s="46" t="str">
        <f>RAW_DATA!G601</f>
        <v/>
      </c>
    </row>
    <row r="602">
      <c r="E602" s="49"/>
      <c r="I602" s="50"/>
      <c r="K602" s="46" t="str">
        <f>IFERROR(__xludf.DUMMYFUNCTION("TO_DATE(DATEVALUE(RAW_DATA!B602))"),"#VALUE!")</f>
        <v>#VALUE!</v>
      </c>
      <c r="L602" s="46" t="str">
        <f>RAW_DATA!C602</f>
        <v/>
      </c>
      <c r="M602" s="46">
        <f>VALUE(RAW_DATA!D602)</f>
        <v>0</v>
      </c>
      <c r="N602" s="46" t="str">
        <f>RAW_DATA!E602</f>
        <v/>
      </c>
      <c r="O602" s="46" t="str">
        <f>RAW_DATA!F602</f>
        <v/>
      </c>
      <c r="P602" s="46" t="str">
        <f>RAW_DATA!G602</f>
        <v/>
      </c>
    </row>
    <row r="603">
      <c r="E603" s="49"/>
      <c r="I603" s="50"/>
      <c r="K603" s="46" t="str">
        <f>IFERROR(__xludf.DUMMYFUNCTION("TO_DATE(DATEVALUE(RAW_DATA!B603))"),"#VALUE!")</f>
        <v>#VALUE!</v>
      </c>
      <c r="L603" s="46" t="str">
        <f>RAW_DATA!C603</f>
        <v/>
      </c>
      <c r="M603" s="46">
        <f>VALUE(RAW_DATA!D603)</f>
        <v>0</v>
      </c>
      <c r="N603" s="46" t="str">
        <f>RAW_DATA!E603</f>
        <v/>
      </c>
      <c r="O603" s="46" t="str">
        <f>RAW_DATA!F603</f>
        <v/>
      </c>
      <c r="P603" s="46" t="str">
        <f>RAW_DATA!G603</f>
        <v/>
      </c>
    </row>
    <row r="604">
      <c r="E604" s="49"/>
      <c r="I604" s="50"/>
      <c r="K604" s="46" t="str">
        <f>IFERROR(__xludf.DUMMYFUNCTION("TO_DATE(DATEVALUE(RAW_DATA!B604))"),"#VALUE!")</f>
        <v>#VALUE!</v>
      </c>
      <c r="L604" s="46" t="str">
        <f>RAW_DATA!C604</f>
        <v/>
      </c>
      <c r="M604" s="46">
        <f>VALUE(RAW_DATA!D604)</f>
        <v>0</v>
      </c>
      <c r="N604" s="46" t="str">
        <f>RAW_DATA!E604</f>
        <v/>
      </c>
      <c r="O604" s="46" t="str">
        <f>RAW_DATA!F604</f>
        <v/>
      </c>
      <c r="P604" s="46" t="str">
        <f>RAW_DATA!G604</f>
        <v/>
      </c>
    </row>
    <row r="605">
      <c r="E605" s="49"/>
      <c r="I605" s="50"/>
      <c r="K605" s="46" t="str">
        <f>IFERROR(__xludf.DUMMYFUNCTION("TO_DATE(DATEVALUE(RAW_DATA!B605))"),"#VALUE!")</f>
        <v>#VALUE!</v>
      </c>
      <c r="L605" s="46" t="str">
        <f>RAW_DATA!C605</f>
        <v/>
      </c>
      <c r="M605" s="46">
        <f>VALUE(RAW_DATA!D605)</f>
        <v>0</v>
      </c>
      <c r="N605" s="46" t="str">
        <f>RAW_DATA!E605</f>
        <v/>
      </c>
      <c r="O605" s="46" t="str">
        <f>RAW_DATA!F605</f>
        <v/>
      </c>
      <c r="P605" s="46" t="str">
        <f>RAW_DATA!G605</f>
        <v/>
      </c>
    </row>
    <row r="606">
      <c r="E606" s="49"/>
      <c r="I606" s="50"/>
      <c r="K606" s="46" t="str">
        <f>IFERROR(__xludf.DUMMYFUNCTION("TO_DATE(DATEVALUE(RAW_DATA!B606))"),"#VALUE!")</f>
        <v>#VALUE!</v>
      </c>
      <c r="L606" s="46" t="str">
        <f>RAW_DATA!C606</f>
        <v/>
      </c>
      <c r="M606" s="46">
        <f>VALUE(RAW_DATA!D606)</f>
        <v>0</v>
      </c>
      <c r="N606" s="46" t="str">
        <f>RAW_DATA!E606</f>
        <v/>
      </c>
      <c r="O606" s="46" t="str">
        <f>RAW_DATA!F606</f>
        <v/>
      </c>
      <c r="P606" s="46" t="str">
        <f>RAW_DATA!G606</f>
        <v/>
      </c>
    </row>
    <row r="607">
      <c r="E607" s="49"/>
      <c r="I607" s="50"/>
      <c r="K607" s="46" t="str">
        <f>IFERROR(__xludf.DUMMYFUNCTION("TO_DATE(DATEVALUE(RAW_DATA!B607))"),"#VALUE!")</f>
        <v>#VALUE!</v>
      </c>
      <c r="L607" s="46" t="str">
        <f>RAW_DATA!C607</f>
        <v/>
      </c>
      <c r="M607" s="46">
        <f>VALUE(RAW_DATA!D607)</f>
        <v>0</v>
      </c>
      <c r="N607" s="46" t="str">
        <f>RAW_DATA!E607</f>
        <v/>
      </c>
      <c r="O607" s="46" t="str">
        <f>RAW_DATA!F607</f>
        <v/>
      </c>
      <c r="P607" s="46" t="str">
        <f>RAW_DATA!G607</f>
        <v/>
      </c>
    </row>
    <row r="608">
      <c r="E608" s="49"/>
      <c r="I608" s="50"/>
      <c r="K608" s="46" t="str">
        <f>IFERROR(__xludf.DUMMYFUNCTION("TO_DATE(DATEVALUE(RAW_DATA!B608))"),"#VALUE!")</f>
        <v>#VALUE!</v>
      </c>
      <c r="L608" s="46" t="str">
        <f>RAW_DATA!C608</f>
        <v/>
      </c>
      <c r="M608" s="46">
        <f>VALUE(RAW_DATA!D608)</f>
        <v>0</v>
      </c>
      <c r="N608" s="46" t="str">
        <f>RAW_DATA!E608</f>
        <v/>
      </c>
      <c r="O608" s="46" t="str">
        <f>RAW_DATA!F608</f>
        <v/>
      </c>
      <c r="P608" s="46" t="str">
        <f>RAW_DATA!G608</f>
        <v/>
      </c>
    </row>
    <row r="609">
      <c r="E609" s="49"/>
      <c r="I609" s="50"/>
      <c r="K609" s="46" t="str">
        <f>IFERROR(__xludf.DUMMYFUNCTION("TO_DATE(DATEVALUE(RAW_DATA!B609))"),"#VALUE!")</f>
        <v>#VALUE!</v>
      </c>
      <c r="L609" s="46" t="str">
        <f>RAW_DATA!C609</f>
        <v/>
      </c>
      <c r="M609" s="46">
        <f>VALUE(RAW_DATA!D609)</f>
        <v>0</v>
      </c>
      <c r="N609" s="46" t="str">
        <f>RAW_DATA!E609</f>
        <v/>
      </c>
      <c r="O609" s="46" t="str">
        <f>RAW_DATA!F609</f>
        <v/>
      </c>
      <c r="P609" s="46" t="str">
        <f>RAW_DATA!G609</f>
        <v/>
      </c>
    </row>
    <row r="610">
      <c r="E610" s="49"/>
      <c r="I610" s="50"/>
      <c r="K610" s="46" t="str">
        <f>IFERROR(__xludf.DUMMYFUNCTION("TO_DATE(DATEVALUE(RAW_DATA!B610))"),"#VALUE!")</f>
        <v>#VALUE!</v>
      </c>
      <c r="L610" s="46" t="str">
        <f>RAW_DATA!C610</f>
        <v/>
      </c>
      <c r="M610" s="46">
        <f>VALUE(RAW_DATA!D610)</f>
        <v>0</v>
      </c>
      <c r="N610" s="46" t="str">
        <f>RAW_DATA!E610</f>
        <v/>
      </c>
      <c r="O610" s="46" t="str">
        <f>RAW_DATA!F610</f>
        <v/>
      </c>
      <c r="P610" s="46" t="str">
        <f>RAW_DATA!G610</f>
        <v/>
      </c>
    </row>
    <row r="611">
      <c r="E611" s="49"/>
      <c r="I611" s="50"/>
      <c r="K611" s="46" t="str">
        <f>IFERROR(__xludf.DUMMYFUNCTION("TO_DATE(DATEVALUE(RAW_DATA!B611))"),"#VALUE!")</f>
        <v>#VALUE!</v>
      </c>
      <c r="L611" s="46" t="str">
        <f>RAW_DATA!C611</f>
        <v/>
      </c>
      <c r="M611" s="46">
        <f>VALUE(RAW_DATA!D611)</f>
        <v>0</v>
      </c>
      <c r="N611" s="46" t="str">
        <f>RAW_DATA!E611</f>
        <v/>
      </c>
      <c r="O611" s="46" t="str">
        <f>RAW_DATA!F611</f>
        <v/>
      </c>
      <c r="P611" s="46" t="str">
        <f>RAW_DATA!G611</f>
        <v/>
      </c>
    </row>
    <row r="612">
      <c r="E612" s="49"/>
      <c r="I612" s="50"/>
      <c r="K612" s="46" t="str">
        <f>IFERROR(__xludf.DUMMYFUNCTION("TO_DATE(DATEVALUE(RAW_DATA!B612))"),"#VALUE!")</f>
        <v>#VALUE!</v>
      </c>
      <c r="L612" s="46" t="str">
        <f>RAW_DATA!C612</f>
        <v/>
      </c>
      <c r="M612" s="46">
        <f>VALUE(RAW_DATA!D612)</f>
        <v>0</v>
      </c>
      <c r="N612" s="46" t="str">
        <f>RAW_DATA!E612</f>
        <v/>
      </c>
      <c r="O612" s="46" t="str">
        <f>RAW_DATA!F612</f>
        <v/>
      </c>
      <c r="P612" s="46" t="str">
        <f>RAW_DATA!G612</f>
        <v/>
      </c>
    </row>
    <row r="613">
      <c r="E613" s="49"/>
      <c r="I613" s="50"/>
      <c r="K613" s="46" t="str">
        <f>IFERROR(__xludf.DUMMYFUNCTION("TO_DATE(DATEVALUE(RAW_DATA!B613))"),"#VALUE!")</f>
        <v>#VALUE!</v>
      </c>
      <c r="L613" s="46" t="str">
        <f>RAW_DATA!C613</f>
        <v/>
      </c>
      <c r="M613" s="46">
        <f>VALUE(RAW_DATA!D613)</f>
        <v>0</v>
      </c>
      <c r="N613" s="46" t="str">
        <f>RAW_DATA!E613</f>
        <v/>
      </c>
      <c r="O613" s="46" t="str">
        <f>RAW_DATA!F613</f>
        <v/>
      </c>
      <c r="P613" s="46" t="str">
        <f>RAW_DATA!G613</f>
        <v/>
      </c>
    </row>
    <row r="614">
      <c r="E614" s="49"/>
      <c r="I614" s="50"/>
      <c r="K614" s="46" t="str">
        <f>IFERROR(__xludf.DUMMYFUNCTION("TO_DATE(DATEVALUE(RAW_DATA!B614))"),"#VALUE!")</f>
        <v>#VALUE!</v>
      </c>
      <c r="L614" s="46" t="str">
        <f>RAW_DATA!C614</f>
        <v/>
      </c>
      <c r="M614" s="46">
        <f>VALUE(RAW_DATA!D614)</f>
        <v>0</v>
      </c>
      <c r="N614" s="46" t="str">
        <f>RAW_DATA!E614</f>
        <v/>
      </c>
      <c r="O614" s="46" t="str">
        <f>RAW_DATA!F614</f>
        <v/>
      </c>
      <c r="P614" s="46" t="str">
        <f>RAW_DATA!G614</f>
        <v/>
      </c>
    </row>
    <row r="615">
      <c r="E615" s="49"/>
      <c r="I615" s="50"/>
      <c r="K615" s="46" t="str">
        <f>IFERROR(__xludf.DUMMYFUNCTION("TO_DATE(DATEVALUE(RAW_DATA!B615))"),"#VALUE!")</f>
        <v>#VALUE!</v>
      </c>
      <c r="L615" s="46" t="str">
        <f>RAW_DATA!C615</f>
        <v/>
      </c>
      <c r="M615" s="46">
        <f>VALUE(RAW_DATA!D615)</f>
        <v>0</v>
      </c>
      <c r="N615" s="46" t="str">
        <f>RAW_DATA!E615</f>
        <v/>
      </c>
      <c r="O615" s="46" t="str">
        <f>RAW_DATA!F615</f>
        <v/>
      </c>
      <c r="P615" s="46" t="str">
        <f>RAW_DATA!G615</f>
        <v/>
      </c>
    </row>
    <row r="616">
      <c r="E616" s="49"/>
      <c r="I616" s="50"/>
      <c r="K616" s="46" t="str">
        <f>IFERROR(__xludf.DUMMYFUNCTION("TO_DATE(DATEVALUE(RAW_DATA!B616))"),"#VALUE!")</f>
        <v>#VALUE!</v>
      </c>
      <c r="L616" s="46" t="str">
        <f>RAW_DATA!C616</f>
        <v/>
      </c>
      <c r="M616" s="46">
        <f>VALUE(RAW_DATA!D616)</f>
        <v>0</v>
      </c>
      <c r="N616" s="46" t="str">
        <f>RAW_DATA!E616</f>
        <v/>
      </c>
      <c r="O616" s="46" t="str">
        <f>RAW_DATA!F616</f>
        <v/>
      </c>
      <c r="P616" s="46" t="str">
        <f>RAW_DATA!G616</f>
        <v/>
      </c>
    </row>
    <row r="617">
      <c r="E617" s="49"/>
      <c r="I617" s="50"/>
      <c r="K617" s="46" t="str">
        <f>IFERROR(__xludf.DUMMYFUNCTION("TO_DATE(DATEVALUE(RAW_DATA!B617))"),"#VALUE!")</f>
        <v>#VALUE!</v>
      </c>
      <c r="L617" s="46" t="str">
        <f>RAW_DATA!C617</f>
        <v/>
      </c>
      <c r="M617" s="46">
        <f>VALUE(RAW_DATA!D617)</f>
        <v>0</v>
      </c>
      <c r="N617" s="46" t="str">
        <f>RAW_DATA!E617</f>
        <v/>
      </c>
      <c r="O617" s="46" t="str">
        <f>RAW_DATA!F617</f>
        <v/>
      </c>
      <c r="P617" s="46" t="str">
        <f>RAW_DATA!G617</f>
        <v/>
      </c>
    </row>
    <row r="618">
      <c r="E618" s="49"/>
      <c r="I618" s="50"/>
      <c r="K618" s="46" t="str">
        <f>IFERROR(__xludf.DUMMYFUNCTION("TO_DATE(DATEVALUE(RAW_DATA!B618))"),"#VALUE!")</f>
        <v>#VALUE!</v>
      </c>
      <c r="L618" s="46" t="str">
        <f>RAW_DATA!C618</f>
        <v/>
      </c>
      <c r="M618" s="46">
        <f>VALUE(RAW_DATA!D618)</f>
        <v>0</v>
      </c>
      <c r="N618" s="46" t="str">
        <f>RAW_DATA!E618</f>
        <v/>
      </c>
      <c r="O618" s="46" t="str">
        <f>RAW_DATA!F618</f>
        <v/>
      </c>
      <c r="P618" s="46" t="str">
        <f>RAW_DATA!G618</f>
        <v/>
      </c>
    </row>
    <row r="619">
      <c r="E619" s="49"/>
      <c r="I619" s="50"/>
      <c r="K619" s="46" t="str">
        <f>IFERROR(__xludf.DUMMYFUNCTION("TO_DATE(DATEVALUE(RAW_DATA!B619))"),"#VALUE!")</f>
        <v>#VALUE!</v>
      </c>
      <c r="L619" s="46" t="str">
        <f>RAW_DATA!C619</f>
        <v/>
      </c>
      <c r="M619" s="46">
        <f>VALUE(RAW_DATA!D619)</f>
        <v>0</v>
      </c>
      <c r="N619" s="46" t="str">
        <f>RAW_DATA!E619</f>
        <v/>
      </c>
      <c r="O619" s="46" t="str">
        <f>RAW_DATA!F619</f>
        <v/>
      </c>
      <c r="P619" s="46" t="str">
        <f>RAW_DATA!G619</f>
        <v/>
      </c>
    </row>
    <row r="620">
      <c r="E620" s="49"/>
      <c r="I620" s="50"/>
      <c r="K620" s="46" t="str">
        <f>IFERROR(__xludf.DUMMYFUNCTION("TO_DATE(DATEVALUE(RAW_DATA!B620))"),"#VALUE!")</f>
        <v>#VALUE!</v>
      </c>
      <c r="L620" s="46" t="str">
        <f>RAW_DATA!C620</f>
        <v/>
      </c>
      <c r="M620" s="46">
        <f>VALUE(RAW_DATA!D620)</f>
        <v>0</v>
      </c>
      <c r="N620" s="46" t="str">
        <f>RAW_DATA!E620</f>
        <v/>
      </c>
      <c r="O620" s="46" t="str">
        <f>RAW_DATA!F620</f>
        <v/>
      </c>
      <c r="P620" s="46" t="str">
        <f>RAW_DATA!G620</f>
        <v/>
      </c>
    </row>
    <row r="621">
      <c r="E621" s="49"/>
      <c r="I621" s="50"/>
      <c r="K621" s="46" t="str">
        <f>IFERROR(__xludf.DUMMYFUNCTION("TO_DATE(DATEVALUE(RAW_DATA!B621))"),"#VALUE!")</f>
        <v>#VALUE!</v>
      </c>
      <c r="L621" s="46" t="str">
        <f>RAW_DATA!C621</f>
        <v/>
      </c>
      <c r="M621" s="46">
        <f>VALUE(RAW_DATA!D621)</f>
        <v>0</v>
      </c>
      <c r="N621" s="46" t="str">
        <f>RAW_DATA!E621</f>
        <v/>
      </c>
      <c r="O621" s="46" t="str">
        <f>RAW_DATA!F621</f>
        <v/>
      </c>
      <c r="P621" s="46" t="str">
        <f>RAW_DATA!G621</f>
        <v/>
      </c>
    </row>
    <row r="622">
      <c r="E622" s="49"/>
      <c r="I622" s="50"/>
      <c r="K622" s="46" t="str">
        <f>IFERROR(__xludf.DUMMYFUNCTION("TO_DATE(DATEVALUE(RAW_DATA!B622))"),"#VALUE!")</f>
        <v>#VALUE!</v>
      </c>
      <c r="L622" s="46" t="str">
        <f>RAW_DATA!C622</f>
        <v/>
      </c>
      <c r="M622" s="46">
        <f>VALUE(RAW_DATA!D622)</f>
        <v>0</v>
      </c>
      <c r="N622" s="46" t="str">
        <f>RAW_DATA!E622</f>
        <v/>
      </c>
      <c r="O622" s="46" t="str">
        <f>RAW_DATA!F622</f>
        <v/>
      </c>
      <c r="P622" s="46" t="str">
        <f>RAW_DATA!G622</f>
        <v/>
      </c>
    </row>
    <row r="623">
      <c r="E623" s="49"/>
      <c r="I623" s="50"/>
      <c r="K623" s="46" t="str">
        <f>IFERROR(__xludf.DUMMYFUNCTION("TO_DATE(DATEVALUE(RAW_DATA!B623))"),"#VALUE!")</f>
        <v>#VALUE!</v>
      </c>
      <c r="L623" s="46" t="str">
        <f>RAW_DATA!C623</f>
        <v/>
      </c>
      <c r="M623" s="46">
        <f>VALUE(RAW_DATA!D623)</f>
        <v>0</v>
      </c>
      <c r="N623" s="46" t="str">
        <f>RAW_DATA!E623</f>
        <v/>
      </c>
      <c r="O623" s="46" t="str">
        <f>RAW_DATA!F623</f>
        <v/>
      </c>
      <c r="P623" s="46" t="str">
        <f>RAW_DATA!G623</f>
        <v/>
      </c>
    </row>
    <row r="624">
      <c r="E624" s="49"/>
      <c r="I624" s="50"/>
      <c r="K624" s="46" t="str">
        <f>IFERROR(__xludf.DUMMYFUNCTION("TO_DATE(DATEVALUE(RAW_DATA!B624))"),"#VALUE!")</f>
        <v>#VALUE!</v>
      </c>
      <c r="L624" s="46" t="str">
        <f>RAW_DATA!C624</f>
        <v/>
      </c>
      <c r="M624" s="46">
        <f>VALUE(RAW_DATA!D624)</f>
        <v>0</v>
      </c>
      <c r="N624" s="46" t="str">
        <f>RAW_DATA!E624</f>
        <v/>
      </c>
      <c r="O624" s="46" t="str">
        <f>RAW_DATA!F624</f>
        <v/>
      </c>
      <c r="P624" s="46" t="str">
        <f>RAW_DATA!G624</f>
        <v/>
      </c>
    </row>
    <row r="625">
      <c r="E625" s="49"/>
      <c r="I625" s="50"/>
      <c r="K625" s="46" t="str">
        <f>IFERROR(__xludf.DUMMYFUNCTION("TO_DATE(DATEVALUE(RAW_DATA!B625))"),"#VALUE!")</f>
        <v>#VALUE!</v>
      </c>
      <c r="L625" s="46" t="str">
        <f>RAW_DATA!C625</f>
        <v/>
      </c>
      <c r="M625" s="46">
        <f>VALUE(RAW_DATA!D625)</f>
        <v>0</v>
      </c>
      <c r="N625" s="46" t="str">
        <f>RAW_DATA!E625</f>
        <v/>
      </c>
      <c r="O625" s="46" t="str">
        <f>RAW_DATA!F625</f>
        <v/>
      </c>
      <c r="P625" s="46" t="str">
        <f>RAW_DATA!G625</f>
        <v/>
      </c>
    </row>
    <row r="626">
      <c r="E626" s="49"/>
      <c r="I626" s="50"/>
      <c r="K626" s="46" t="str">
        <f>IFERROR(__xludf.DUMMYFUNCTION("TO_DATE(DATEVALUE(RAW_DATA!B626))"),"#VALUE!")</f>
        <v>#VALUE!</v>
      </c>
      <c r="L626" s="46" t="str">
        <f>RAW_DATA!C626</f>
        <v/>
      </c>
      <c r="M626" s="46">
        <f>VALUE(RAW_DATA!D626)</f>
        <v>0</v>
      </c>
      <c r="N626" s="46" t="str">
        <f>RAW_DATA!E626</f>
        <v/>
      </c>
      <c r="O626" s="46" t="str">
        <f>RAW_DATA!F626</f>
        <v/>
      </c>
      <c r="P626" s="46" t="str">
        <f>RAW_DATA!G626</f>
        <v/>
      </c>
    </row>
    <row r="627">
      <c r="E627" s="49"/>
      <c r="I627" s="50"/>
      <c r="K627" s="46" t="str">
        <f>IFERROR(__xludf.DUMMYFUNCTION("TO_DATE(DATEVALUE(RAW_DATA!B627))"),"#VALUE!")</f>
        <v>#VALUE!</v>
      </c>
      <c r="L627" s="46" t="str">
        <f>RAW_DATA!C627</f>
        <v/>
      </c>
      <c r="M627" s="46">
        <f>VALUE(RAW_DATA!D627)</f>
        <v>0</v>
      </c>
      <c r="N627" s="46" t="str">
        <f>RAW_DATA!E627</f>
        <v/>
      </c>
      <c r="O627" s="46" t="str">
        <f>RAW_DATA!F627</f>
        <v/>
      </c>
      <c r="P627" s="46" t="str">
        <f>RAW_DATA!G627</f>
        <v/>
      </c>
    </row>
    <row r="628">
      <c r="E628" s="49"/>
      <c r="I628" s="50"/>
      <c r="K628" s="46" t="str">
        <f>IFERROR(__xludf.DUMMYFUNCTION("TO_DATE(DATEVALUE(RAW_DATA!B628))"),"#VALUE!")</f>
        <v>#VALUE!</v>
      </c>
      <c r="L628" s="46" t="str">
        <f>RAW_DATA!C628</f>
        <v/>
      </c>
      <c r="M628" s="46">
        <f>VALUE(RAW_DATA!D628)</f>
        <v>0</v>
      </c>
      <c r="N628" s="46" t="str">
        <f>RAW_DATA!E628</f>
        <v/>
      </c>
      <c r="O628" s="46" t="str">
        <f>RAW_DATA!F628</f>
        <v/>
      </c>
      <c r="P628" s="46" t="str">
        <f>RAW_DATA!G628</f>
        <v/>
      </c>
    </row>
    <row r="629">
      <c r="E629" s="49"/>
      <c r="I629" s="50"/>
      <c r="K629" s="46" t="str">
        <f>IFERROR(__xludf.DUMMYFUNCTION("TO_DATE(DATEVALUE(RAW_DATA!B629))"),"#VALUE!")</f>
        <v>#VALUE!</v>
      </c>
      <c r="L629" s="46" t="str">
        <f>RAW_DATA!C629</f>
        <v/>
      </c>
      <c r="M629" s="46">
        <f>VALUE(RAW_DATA!D629)</f>
        <v>0</v>
      </c>
      <c r="N629" s="46" t="str">
        <f>RAW_DATA!E629</f>
        <v/>
      </c>
      <c r="O629" s="46" t="str">
        <f>RAW_DATA!F629</f>
        <v/>
      </c>
      <c r="P629" s="46" t="str">
        <f>RAW_DATA!G629</f>
        <v/>
      </c>
    </row>
    <row r="630">
      <c r="E630" s="49"/>
      <c r="I630" s="50"/>
      <c r="K630" s="46" t="str">
        <f>IFERROR(__xludf.DUMMYFUNCTION("TO_DATE(DATEVALUE(RAW_DATA!B630))"),"#VALUE!")</f>
        <v>#VALUE!</v>
      </c>
      <c r="L630" s="46" t="str">
        <f>RAW_DATA!C630</f>
        <v/>
      </c>
      <c r="M630" s="46">
        <f>VALUE(RAW_DATA!D630)</f>
        <v>0</v>
      </c>
      <c r="N630" s="46" t="str">
        <f>RAW_DATA!E630</f>
        <v/>
      </c>
      <c r="O630" s="46" t="str">
        <f>RAW_DATA!F630</f>
        <v/>
      </c>
      <c r="P630" s="46" t="str">
        <f>RAW_DATA!G630</f>
        <v/>
      </c>
    </row>
    <row r="631">
      <c r="E631" s="49"/>
      <c r="I631" s="50"/>
      <c r="K631" s="46" t="str">
        <f>IFERROR(__xludf.DUMMYFUNCTION("TO_DATE(DATEVALUE(RAW_DATA!B631))"),"#VALUE!")</f>
        <v>#VALUE!</v>
      </c>
      <c r="L631" s="46" t="str">
        <f>RAW_DATA!C631</f>
        <v/>
      </c>
      <c r="M631" s="46">
        <f>VALUE(RAW_DATA!D631)</f>
        <v>0</v>
      </c>
      <c r="N631" s="46" t="str">
        <f>RAW_DATA!E631</f>
        <v/>
      </c>
      <c r="O631" s="46" t="str">
        <f>RAW_DATA!F631</f>
        <v/>
      </c>
      <c r="P631" s="46" t="str">
        <f>RAW_DATA!G631</f>
        <v/>
      </c>
    </row>
    <row r="632">
      <c r="E632" s="49"/>
      <c r="I632" s="50"/>
      <c r="K632" s="46" t="str">
        <f>IFERROR(__xludf.DUMMYFUNCTION("TO_DATE(DATEVALUE(RAW_DATA!B632))"),"#VALUE!")</f>
        <v>#VALUE!</v>
      </c>
      <c r="L632" s="46" t="str">
        <f>RAW_DATA!C632</f>
        <v/>
      </c>
      <c r="M632" s="46">
        <f>VALUE(RAW_DATA!D632)</f>
        <v>0</v>
      </c>
      <c r="N632" s="46" t="str">
        <f>RAW_DATA!E632</f>
        <v/>
      </c>
      <c r="O632" s="46" t="str">
        <f>RAW_DATA!F632</f>
        <v/>
      </c>
      <c r="P632" s="46" t="str">
        <f>RAW_DATA!G632</f>
        <v/>
      </c>
    </row>
    <row r="633">
      <c r="E633" s="49"/>
      <c r="I633" s="50"/>
      <c r="K633" s="46" t="str">
        <f>IFERROR(__xludf.DUMMYFUNCTION("TO_DATE(DATEVALUE(RAW_DATA!B633))"),"#VALUE!")</f>
        <v>#VALUE!</v>
      </c>
      <c r="L633" s="46" t="str">
        <f>RAW_DATA!C633</f>
        <v/>
      </c>
      <c r="M633" s="46">
        <f>VALUE(RAW_DATA!D633)</f>
        <v>0</v>
      </c>
      <c r="N633" s="46" t="str">
        <f>RAW_DATA!E633</f>
        <v/>
      </c>
      <c r="O633" s="46" t="str">
        <f>RAW_DATA!F633</f>
        <v/>
      </c>
      <c r="P633" s="46" t="str">
        <f>RAW_DATA!G633</f>
        <v/>
      </c>
    </row>
    <row r="634">
      <c r="E634" s="49"/>
      <c r="I634" s="50"/>
      <c r="K634" s="46" t="str">
        <f>IFERROR(__xludf.DUMMYFUNCTION("TO_DATE(DATEVALUE(RAW_DATA!B634))"),"#VALUE!")</f>
        <v>#VALUE!</v>
      </c>
      <c r="L634" s="46" t="str">
        <f>RAW_DATA!C634</f>
        <v/>
      </c>
      <c r="M634" s="46">
        <f>VALUE(RAW_DATA!D634)</f>
        <v>0</v>
      </c>
      <c r="N634" s="46" t="str">
        <f>RAW_DATA!E634</f>
        <v/>
      </c>
      <c r="O634" s="46" t="str">
        <f>RAW_DATA!F634</f>
        <v/>
      </c>
      <c r="P634" s="46" t="str">
        <f>RAW_DATA!G634</f>
        <v/>
      </c>
    </row>
    <row r="635">
      <c r="E635" s="49"/>
      <c r="I635" s="50"/>
      <c r="K635" s="46" t="str">
        <f>IFERROR(__xludf.DUMMYFUNCTION("TO_DATE(DATEVALUE(RAW_DATA!B635))"),"#VALUE!")</f>
        <v>#VALUE!</v>
      </c>
      <c r="L635" s="46" t="str">
        <f>RAW_DATA!C635</f>
        <v/>
      </c>
      <c r="M635" s="46">
        <f>VALUE(RAW_DATA!D635)</f>
        <v>0</v>
      </c>
      <c r="N635" s="46" t="str">
        <f>RAW_DATA!E635</f>
        <v/>
      </c>
      <c r="O635" s="46" t="str">
        <f>RAW_DATA!F635</f>
        <v/>
      </c>
      <c r="P635" s="46" t="str">
        <f>RAW_DATA!G635</f>
        <v/>
      </c>
    </row>
    <row r="636">
      <c r="E636" s="49"/>
      <c r="I636" s="50"/>
      <c r="K636" s="46" t="str">
        <f>IFERROR(__xludf.DUMMYFUNCTION("TO_DATE(DATEVALUE(RAW_DATA!B636))"),"#VALUE!")</f>
        <v>#VALUE!</v>
      </c>
      <c r="L636" s="46" t="str">
        <f>RAW_DATA!C636</f>
        <v/>
      </c>
      <c r="M636" s="46">
        <f>VALUE(RAW_DATA!D636)</f>
        <v>0</v>
      </c>
      <c r="N636" s="46" t="str">
        <f>RAW_DATA!E636</f>
        <v/>
      </c>
      <c r="O636" s="46" t="str">
        <f>RAW_DATA!F636</f>
        <v/>
      </c>
      <c r="P636" s="46" t="str">
        <f>RAW_DATA!G636</f>
        <v/>
      </c>
    </row>
    <row r="637">
      <c r="E637" s="49"/>
      <c r="I637" s="50"/>
      <c r="K637" s="46" t="str">
        <f>IFERROR(__xludf.DUMMYFUNCTION("TO_DATE(DATEVALUE(RAW_DATA!B637))"),"#VALUE!")</f>
        <v>#VALUE!</v>
      </c>
      <c r="L637" s="46" t="str">
        <f>RAW_DATA!C637</f>
        <v/>
      </c>
      <c r="M637" s="46">
        <f>VALUE(RAW_DATA!D637)</f>
        <v>0</v>
      </c>
      <c r="N637" s="46" t="str">
        <f>RAW_DATA!E637</f>
        <v/>
      </c>
      <c r="O637" s="46" t="str">
        <f>RAW_DATA!F637</f>
        <v/>
      </c>
      <c r="P637" s="46" t="str">
        <f>RAW_DATA!G637</f>
        <v/>
      </c>
    </row>
    <row r="638">
      <c r="E638" s="49"/>
      <c r="I638" s="50"/>
      <c r="K638" s="46" t="str">
        <f>IFERROR(__xludf.DUMMYFUNCTION("TO_DATE(DATEVALUE(RAW_DATA!B638))"),"#VALUE!")</f>
        <v>#VALUE!</v>
      </c>
      <c r="L638" s="46" t="str">
        <f>RAW_DATA!C638</f>
        <v/>
      </c>
      <c r="M638" s="46">
        <f>VALUE(RAW_DATA!D638)</f>
        <v>0</v>
      </c>
      <c r="N638" s="46" t="str">
        <f>RAW_DATA!E638</f>
        <v/>
      </c>
      <c r="O638" s="46" t="str">
        <f>RAW_DATA!F638</f>
        <v/>
      </c>
      <c r="P638" s="46" t="str">
        <f>RAW_DATA!G638</f>
        <v/>
      </c>
    </row>
    <row r="639">
      <c r="E639" s="49"/>
      <c r="I639" s="50"/>
      <c r="K639" s="46" t="str">
        <f>IFERROR(__xludf.DUMMYFUNCTION("TO_DATE(DATEVALUE(RAW_DATA!B639))"),"#VALUE!")</f>
        <v>#VALUE!</v>
      </c>
      <c r="L639" s="46" t="str">
        <f>RAW_DATA!C639</f>
        <v/>
      </c>
      <c r="M639" s="46">
        <f>VALUE(RAW_DATA!D639)</f>
        <v>0</v>
      </c>
      <c r="N639" s="46" t="str">
        <f>RAW_DATA!E639</f>
        <v/>
      </c>
      <c r="O639" s="46" t="str">
        <f>RAW_DATA!F639</f>
        <v/>
      </c>
      <c r="P639" s="46" t="str">
        <f>RAW_DATA!G639</f>
        <v/>
      </c>
    </row>
    <row r="640">
      <c r="E640" s="49"/>
      <c r="I640" s="50"/>
      <c r="K640" s="46" t="str">
        <f>IFERROR(__xludf.DUMMYFUNCTION("TO_DATE(DATEVALUE(RAW_DATA!B640))"),"#VALUE!")</f>
        <v>#VALUE!</v>
      </c>
      <c r="L640" s="46" t="str">
        <f>RAW_DATA!C640</f>
        <v/>
      </c>
      <c r="M640" s="46">
        <f>VALUE(RAW_DATA!D640)</f>
        <v>0</v>
      </c>
      <c r="N640" s="46" t="str">
        <f>RAW_DATA!E640</f>
        <v/>
      </c>
      <c r="O640" s="46" t="str">
        <f>RAW_DATA!F640</f>
        <v/>
      </c>
      <c r="P640" s="46" t="str">
        <f>RAW_DATA!G640</f>
        <v/>
      </c>
    </row>
    <row r="641">
      <c r="E641" s="49"/>
      <c r="I641" s="50"/>
      <c r="K641" s="46" t="str">
        <f>IFERROR(__xludf.DUMMYFUNCTION("TO_DATE(DATEVALUE(RAW_DATA!B641))"),"#VALUE!")</f>
        <v>#VALUE!</v>
      </c>
      <c r="L641" s="46" t="str">
        <f>RAW_DATA!C641</f>
        <v/>
      </c>
      <c r="M641" s="46">
        <f>VALUE(RAW_DATA!D641)</f>
        <v>0</v>
      </c>
      <c r="N641" s="46" t="str">
        <f>RAW_DATA!E641</f>
        <v/>
      </c>
      <c r="O641" s="46" t="str">
        <f>RAW_DATA!F641</f>
        <v/>
      </c>
      <c r="P641" s="46" t="str">
        <f>RAW_DATA!G641</f>
        <v/>
      </c>
    </row>
    <row r="642">
      <c r="E642" s="49"/>
      <c r="I642" s="50"/>
      <c r="K642" s="46" t="str">
        <f>IFERROR(__xludf.DUMMYFUNCTION("TO_DATE(DATEVALUE(RAW_DATA!B642))"),"#VALUE!")</f>
        <v>#VALUE!</v>
      </c>
      <c r="L642" s="46" t="str">
        <f>RAW_DATA!C642</f>
        <v/>
      </c>
      <c r="M642" s="46">
        <f>VALUE(RAW_DATA!D642)</f>
        <v>0</v>
      </c>
      <c r="N642" s="46" t="str">
        <f>RAW_DATA!E642</f>
        <v/>
      </c>
      <c r="O642" s="46" t="str">
        <f>RAW_DATA!F642</f>
        <v/>
      </c>
      <c r="P642" s="46" t="str">
        <f>RAW_DATA!G642</f>
        <v/>
      </c>
    </row>
    <row r="643">
      <c r="E643" s="49"/>
      <c r="I643" s="50"/>
      <c r="K643" s="46" t="str">
        <f>IFERROR(__xludf.DUMMYFUNCTION("TO_DATE(DATEVALUE(RAW_DATA!B643))"),"#VALUE!")</f>
        <v>#VALUE!</v>
      </c>
      <c r="L643" s="46" t="str">
        <f>RAW_DATA!C643</f>
        <v/>
      </c>
      <c r="M643" s="46">
        <f>VALUE(RAW_DATA!D643)</f>
        <v>0</v>
      </c>
      <c r="N643" s="46" t="str">
        <f>RAW_DATA!E643</f>
        <v/>
      </c>
      <c r="O643" s="46" t="str">
        <f>RAW_DATA!F643</f>
        <v/>
      </c>
      <c r="P643" s="46" t="str">
        <f>RAW_DATA!G643</f>
        <v/>
      </c>
    </row>
    <row r="644">
      <c r="E644" s="49"/>
      <c r="I644" s="50"/>
      <c r="K644" s="46" t="str">
        <f>IFERROR(__xludf.DUMMYFUNCTION("TO_DATE(DATEVALUE(RAW_DATA!B644))"),"#VALUE!")</f>
        <v>#VALUE!</v>
      </c>
      <c r="L644" s="46" t="str">
        <f>RAW_DATA!C644</f>
        <v/>
      </c>
      <c r="M644" s="46">
        <f>VALUE(RAW_DATA!D644)</f>
        <v>0</v>
      </c>
      <c r="N644" s="46" t="str">
        <f>RAW_DATA!E644</f>
        <v/>
      </c>
      <c r="O644" s="46" t="str">
        <f>RAW_DATA!F644</f>
        <v/>
      </c>
      <c r="P644" s="46" t="str">
        <f>RAW_DATA!G644</f>
        <v/>
      </c>
    </row>
    <row r="645">
      <c r="E645" s="49"/>
      <c r="I645" s="50"/>
      <c r="K645" s="46" t="str">
        <f>IFERROR(__xludf.DUMMYFUNCTION("TO_DATE(DATEVALUE(RAW_DATA!B645))"),"#VALUE!")</f>
        <v>#VALUE!</v>
      </c>
      <c r="L645" s="46" t="str">
        <f>RAW_DATA!C645</f>
        <v/>
      </c>
      <c r="M645" s="46">
        <f>VALUE(RAW_DATA!D645)</f>
        <v>0</v>
      </c>
      <c r="N645" s="46" t="str">
        <f>RAW_DATA!E645</f>
        <v/>
      </c>
      <c r="O645" s="46" t="str">
        <f>RAW_DATA!F645</f>
        <v/>
      </c>
      <c r="P645" s="46" t="str">
        <f>RAW_DATA!G645</f>
        <v/>
      </c>
    </row>
    <row r="646">
      <c r="E646" s="49"/>
      <c r="I646" s="50"/>
      <c r="K646" s="46" t="str">
        <f>IFERROR(__xludf.DUMMYFUNCTION("TO_DATE(DATEVALUE(RAW_DATA!B646))"),"#VALUE!")</f>
        <v>#VALUE!</v>
      </c>
      <c r="L646" s="46" t="str">
        <f>RAW_DATA!C646</f>
        <v/>
      </c>
      <c r="M646" s="46">
        <f>VALUE(RAW_DATA!D646)</f>
        <v>0</v>
      </c>
      <c r="N646" s="46" t="str">
        <f>RAW_DATA!E646</f>
        <v/>
      </c>
      <c r="O646" s="46" t="str">
        <f>RAW_DATA!F646</f>
        <v/>
      </c>
      <c r="P646" s="46" t="str">
        <f>RAW_DATA!G646</f>
        <v/>
      </c>
    </row>
    <row r="647">
      <c r="E647" s="49"/>
      <c r="I647" s="50"/>
      <c r="K647" s="46" t="str">
        <f>IFERROR(__xludf.DUMMYFUNCTION("TO_DATE(DATEVALUE(RAW_DATA!B647))"),"#VALUE!")</f>
        <v>#VALUE!</v>
      </c>
      <c r="L647" s="46" t="str">
        <f>RAW_DATA!C647</f>
        <v/>
      </c>
      <c r="M647" s="46">
        <f>VALUE(RAW_DATA!D647)</f>
        <v>0</v>
      </c>
      <c r="N647" s="46" t="str">
        <f>RAW_DATA!E647</f>
        <v/>
      </c>
      <c r="O647" s="46" t="str">
        <f>RAW_DATA!F647</f>
        <v/>
      </c>
      <c r="P647" s="46" t="str">
        <f>RAW_DATA!G647</f>
        <v/>
      </c>
    </row>
    <row r="648">
      <c r="E648" s="49"/>
      <c r="I648" s="50"/>
      <c r="K648" s="46" t="str">
        <f>IFERROR(__xludf.DUMMYFUNCTION("TO_DATE(DATEVALUE(RAW_DATA!B648))"),"#VALUE!")</f>
        <v>#VALUE!</v>
      </c>
      <c r="L648" s="46" t="str">
        <f>RAW_DATA!C648</f>
        <v/>
      </c>
      <c r="M648" s="46">
        <f>VALUE(RAW_DATA!D648)</f>
        <v>0</v>
      </c>
      <c r="N648" s="46" t="str">
        <f>RAW_DATA!E648</f>
        <v/>
      </c>
      <c r="O648" s="46" t="str">
        <f>RAW_DATA!F648</f>
        <v/>
      </c>
      <c r="P648" s="46" t="str">
        <f>RAW_DATA!G648</f>
        <v/>
      </c>
    </row>
    <row r="649">
      <c r="E649" s="49"/>
      <c r="I649" s="50"/>
      <c r="K649" s="46" t="str">
        <f>IFERROR(__xludf.DUMMYFUNCTION("TO_DATE(DATEVALUE(RAW_DATA!B649))"),"#VALUE!")</f>
        <v>#VALUE!</v>
      </c>
      <c r="L649" s="46" t="str">
        <f>RAW_DATA!C649</f>
        <v/>
      </c>
      <c r="M649" s="46">
        <f>VALUE(RAW_DATA!D649)</f>
        <v>0</v>
      </c>
      <c r="N649" s="46" t="str">
        <f>RAW_DATA!E649</f>
        <v/>
      </c>
      <c r="O649" s="46" t="str">
        <f>RAW_DATA!F649</f>
        <v/>
      </c>
      <c r="P649" s="46" t="str">
        <f>RAW_DATA!G649</f>
        <v/>
      </c>
    </row>
    <row r="650">
      <c r="E650" s="49"/>
      <c r="I650" s="50"/>
      <c r="K650" s="46" t="str">
        <f>IFERROR(__xludf.DUMMYFUNCTION("TO_DATE(DATEVALUE(RAW_DATA!B650))"),"#VALUE!")</f>
        <v>#VALUE!</v>
      </c>
      <c r="L650" s="46" t="str">
        <f>RAW_DATA!C650</f>
        <v/>
      </c>
      <c r="M650" s="46">
        <f>VALUE(RAW_DATA!D650)</f>
        <v>0</v>
      </c>
      <c r="N650" s="46" t="str">
        <f>RAW_DATA!E650</f>
        <v/>
      </c>
      <c r="O650" s="46" t="str">
        <f>RAW_DATA!F650</f>
        <v/>
      </c>
      <c r="P650" s="46" t="str">
        <f>RAW_DATA!G650</f>
        <v/>
      </c>
    </row>
    <row r="651">
      <c r="E651" s="49"/>
      <c r="I651" s="50"/>
      <c r="K651" s="46" t="str">
        <f>IFERROR(__xludf.DUMMYFUNCTION("TO_DATE(DATEVALUE(RAW_DATA!B651))"),"#VALUE!")</f>
        <v>#VALUE!</v>
      </c>
      <c r="L651" s="46" t="str">
        <f>RAW_DATA!C651</f>
        <v/>
      </c>
      <c r="M651" s="46">
        <f>VALUE(RAW_DATA!D651)</f>
        <v>0</v>
      </c>
      <c r="N651" s="46" t="str">
        <f>RAW_DATA!E651</f>
        <v/>
      </c>
      <c r="O651" s="46" t="str">
        <f>RAW_DATA!F651</f>
        <v/>
      </c>
      <c r="P651" s="46" t="str">
        <f>RAW_DATA!G651</f>
        <v/>
      </c>
    </row>
    <row r="652">
      <c r="E652" s="49"/>
      <c r="I652" s="50"/>
      <c r="K652" s="46" t="str">
        <f>IFERROR(__xludf.DUMMYFUNCTION("TO_DATE(DATEVALUE(RAW_DATA!B652))"),"#VALUE!")</f>
        <v>#VALUE!</v>
      </c>
      <c r="L652" s="46" t="str">
        <f>RAW_DATA!C652</f>
        <v/>
      </c>
      <c r="M652" s="46">
        <f>VALUE(RAW_DATA!D652)</f>
        <v>0</v>
      </c>
      <c r="N652" s="46" t="str">
        <f>RAW_DATA!E652</f>
        <v/>
      </c>
      <c r="O652" s="46" t="str">
        <f>RAW_DATA!F652</f>
        <v/>
      </c>
      <c r="P652" s="46" t="str">
        <f>RAW_DATA!G652</f>
        <v/>
      </c>
    </row>
    <row r="653">
      <c r="E653" s="49"/>
      <c r="I653" s="50"/>
      <c r="K653" s="46" t="str">
        <f>IFERROR(__xludf.DUMMYFUNCTION("TO_DATE(DATEVALUE(RAW_DATA!B653))"),"#VALUE!")</f>
        <v>#VALUE!</v>
      </c>
      <c r="L653" s="46" t="str">
        <f>RAW_DATA!C653</f>
        <v/>
      </c>
      <c r="M653" s="46">
        <f>VALUE(RAW_DATA!D653)</f>
        <v>0</v>
      </c>
      <c r="N653" s="46" t="str">
        <f>RAW_DATA!E653</f>
        <v/>
      </c>
      <c r="O653" s="46" t="str">
        <f>RAW_DATA!F653</f>
        <v/>
      </c>
      <c r="P653" s="46" t="str">
        <f>RAW_DATA!G653</f>
        <v/>
      </c>
    </row>
    <row r="654">
      <c r="E654" s="49"/>
      <c r="I654" s="50"/>
      <c r="K654" s="46" t="str">
        <f>IFERROR(__xludf.DUMMYFUNCTION("TO_DATE(DATEVALUE(RAW_DATA!B654))"),"#VALUE!")</f>
        <v>#VALUE!</v>
      </c>
      <c r="L654" s="46" t="str">
        <f>RAW_DATA!C654</f>
        <v/>
      </c>
      <c r="M654" s="46">
        <f>VALUE(RAW_DATA!D654)</f>
        <v>0</v>
      </c>
      <c r="N654" s="46" t="str">
        <f>RAW_DATA!E654</f>
        <v/>
      </c>
      <c r="O654" s="46" t="str">
        <f>RAW_DATA!F654</f>
        <v/>
      </c>
      <c r="P654" s="46" t="str">
        <f>RAW_DATA!G654</f>
        <v/>
      </c>
    </row>
    <row r="655">
      <c r="E655" s="49"/>
      <c r="I655" s="50"/>
      <c r="K655" s="46" t="str">
        <f>IFERROR(__xludf.DUMMYFUNCTION("TO_DATE(DATEVALUE(RAW_DATA!B655))"),"#VALUE!")</f>
        <v>#VALUE!</v>
      </c>
      <c r="L655" s="46" t="str">
        <f>RAW_DATA!C655</f>
        <v/>
      </c>
      <c r="M655" s="46">
        <f>VALUE(RAW_DATA!D655)</f>
        <v>0</v>
      </c>
      <c r="N655" s="46" t="str">
        <f>RAW_DATA!E655</f>
        <v/>
      </c>
      <c r="O655" s="46" t="str">
        <f>RAW_DATA!F655</f>
        <v/>
      </c>
      <c r="P655" s="46" t="str">
        <f>RAW_DATA!G655</f>
        <v/>
      </c>
    </row>
    <row r="656">
      <c r="E656" s="49"/>
      <c r="I656" s="50"/>
      <c r="K656" s="46" t="str">
        <f>IFERROR(__xludf.DUMMYFUNCTION("TO_DATE(DATEVALUE(RAW_DATA!B656))"),"#VALUE!")</f>
        <v>#VALUE!</v>
      </c>
      <c r="L656" s="46" t="str">
        <f>RAW_DATA!C656</f>
        <v/>
      </c>
      <c r="M656" s="46">
        <f>VALUE(RAW_DATA!D656)</f>
        <v>0</v>
      </c>
      <c r="N656" s="46" t="str">
        <f>RAW_DATA!E656</f>
        <v/>
      </c>
      <c r="O656" s="46" t="str">
        <f>RAW_DATA!F656</f>
        <v/>
      </c>
      <c r="P656" s="46" t="str">
        <f>RAW_DATA!G656</f>
        <v/>
      </c>
    </row>
    <row r="657">
      <c r="E657" s="49"/>
      <c r="I657" s="50"/>
      <c r="K657" s="46" t="str">
        <f>IFERROR(__xludf.DUMMYFUNCTION("TO_DATE(DATEVALUE(RAW_DATA!B657))"),"#VALUE!")</f>
        <v>#VALUE!</v>
      </c>
      <c r="L657" s="46" t="str">
        <f>RAW_DATA!C657</f>
        <v/>
      </c>
      <c r="M657" s="46">
        <f>VALUE(RAW_DATA!D657)</f>
        <v>0</v>
      </c>
      <c r="N657" s="46" t="str">
        <f>RAW_DATA!E657</f>
        <v/>
      </c>
      <c r="O657" s="46" t="str">
        <f>RAW_DATA!F657</f>
        <v/>
      </c>
      <c r="P657" s="46" t="str">
        <f>RAW_DATA!G657</f>
        <v/>
      </c>
    </row>
    <row r="658">
      <c r="E658" s="49"/>
      <c r="I658" s="50"/>
      <c r="K658" s="46" t="str">
        <f>IFERROR(__xludf.DUMMYFUNCTION("TO_DATE(DATEVALUE(RAW_DATA!B658))"),"#VALUE!")</f>
        <v>#VALUE!</v>
      </c>
      <c r="L658" s="46" t="str">
        <f>RAW_DATA!C658</f>
        <v/>
      </c>
      <c r="M658" s="46">
        <f>VALUE(RAW_DATA!D658)</f>
        <v>0</v>
      </c>
      <c r="N658" s="46" t="str">
        <f>RAW_DATA!E658</f>
        <v/>
      </c>
      <c r="O658" s="46" t="str">
        <f>RAW_DATA!F658</f>
        <v/>
      </c>
      <c r="P658" s="46" t="str">
        <f>RAW_DATA!G658</f>
        <v/>
      </c>
    </row>
    <row r="659">
      <c r="E659" s="49"/>
      <c r="I659" s="50"/>
      <c r="K659" s="46" t="str">
        <f>IFERROR(__xludf.DUMMYFUNCTION("TO_DATE(DATEVALUE(RAW_DATA!B659))"),"#VALUE!")</f>
        <v>#VALUE!</v>
      </c>
      <c r="L659" s="46" t="str">
        <f>RAW_DATA!C659</f>
        <v/>
      </c>
      <c r="M659" s="46">
        <f>VALUE(RAW_DATA!D659)</f>
        <v>0</v>
      </c>
      <c r="N659" s="46" t="str">
        <f>RAW_DATA!E659</f>
        <v/>
      </c>
      <c r="O659" s="46" t="str">
        <f>RAW_DATA!F659</f>
        <v/>
      </c>
      <c r="P659" s="46" t="str">
        <f>RAW_DATA!G659</f>
        <v/>
      </c>
    </row>
    <row r="660">
      <c r="E660" s="49"/>
      <c r="I660" s="50"/>
      <c r="K660" s="46" t="str">
        <f>IFERROR(__xludf.DUMMYFUNCTION("TO_DATE(DATEVALUE(RAW_DATA!B660))"),"#VALUE!")</f>
        <v>#VALUE!</v>
      </c>
      <c r="L660" s="46" t="str">
        <f>RAW_DATA!C660</f>
        <v/>
      </c>
      <c r="M660" s="46">
        <f>VALUE(RAW_DATA!D660)</f>
        <v>0</v>
      </c>
      <c r="N660" s="46" t="str">
        <f>RAW_DATA!E660</f>
        <v/>
      </c>
      <c r="O660" s="46" t="str">
        <f>RAW_DATA!F660</f>
        <v/>
      </c>
      <c r="P660" s="46" t="str">
        <f>RAW_DATA!G660</f>
        <v/>
      </c>
    </row>
    <row r="661">
      <c r="E661" s="49"/>
      <c r="I661" s="50"/>
      <c r="K661" s="46" t="str">
        <f>IFERROR(__xludf.DUMMYFUNCTION("TO_DATE(DATEVALUE(RAW_DATA!B661))"),"#VALUE!")</f>
        <v>#VALUE!</v>
      </c>
      <c r="L661" s="46" t="str">
        <f>RAW_DATA!C661</f>
        <v/>
      </c>
      <c r="M661" s="46">
        <f>VALUE(RAW_DATA!D661)</f>
        <v>0</v>
      </c>
      <c r="N661" s="46" t="str">
        <f>RAW_DATA!E661</f>
        <v/>
      </c>
      <c r="O661" s="46" t="str">
        <f>RAW_DATA!F661</f>
        <v/>
      </c>
      <c r="P661" s="46" t="str">
        <f>RAW_DATA!G661</f>
        <v/>
      </c>
    </row>
    <row r="662">
      <c r="E662" s="49"/>
      <c r="I662" s="50"/>
      <c r="K662" s="46" t="str">
        <f>IFERROR(__xludf.DUMMYFUNCTION("TO_DATE(DATEVALUE(RAW_DATA!B662))"),"#VALUE!")</f>
        <v>#VALUE!</v>
      </c>
      <c r="L662" s="46" t="str">
        <f>RAW_DATA!C662</f>
        <v/>
      </c>
      <c r="M662" s="46">
        <f>VALUE(RAW_DATA!D662)</f>
        <v>0</v>
      </c>
      <c r="N662" s="46" t="str">
        <f>RAW_DATA!E662</f>
        <v/>
      </c>
      <c r="O662" s="46" t="str">
        <f>RAW_DATA!F662</f>
        <v/>
      </c>
      <c r="P662" s="46" t="str">
        <f>RAW_DATA!G662</f>
        <v/>
      </c>
    </row>
    <row r="663">
      <c r="E663" s="49"/>
      <c r="I663" s="50"/>
      <c r="K663" s="46" t="str">
        <f>IFERROR(__xludf.DUMMYFUNCTION("TO_DATE(DATEVALUE(RAW_DATA!B663))"),"#VALUE!")</f>
        <v>#VALUE!</v>
      </c>
      <c r="L663" s="46" t="str">
        <f>RAW_DATA!C663</f>
        <v/>
      </c>
      <c r="M663" s="46">
        <f>VALUE(RAW_DATA!D663)</f>
        <v>0</v>
      </c>
      <c r="N663" s="46" t="str">
        <f>RAW_DATA!E663</f>
        <v/>
      </c>
      <c r="O663" s="46" t="str">
        <f>RAW_DATA!F663</f>
        <v/>
      </c>
      <c r="P663" s="46" t="str">
        <f>RAW_DATA!G663</f>
        <v/>
      </c>
    </row>
    <row r="664">
      <c r="E664" s="49"/>
      <c r="I664" s="50"/>
      <c r="K664" s="46" t="str">
        <f>IFERROR(__xludf.DUMMYFUNCTION("TO_DATE(DATEVALUE(RAW_DATA!B664))"),"#VALUE!")</f>
        <v>#VALUE!</v>
      </c>
      <c r="L664" s="46" t="str">
        <f>RAW_DATA!C664</f>
        <v/>
      </c>
      <c r="M664" s="46">
        <f>VALUE(RAW_DATA!D664)</f>
        <v>0</v>
      </c>
      <c r="N664" s="46" t="str">
        <f>RAW_DATA!E664</f>
        <v/>
      </c>
      <c r="O664" s="46" t="str">
        <f>RAW_DATA!F664</f>
        <v/>
      </c>
      <c r="P664" s="46" t="str">
        <f>RAW_DATA!G664</f>
        <v/>
      </c>
    </row>
    <row r="665">
      <c r="E665" s="49"/>
      <c r="I665" s="50"/>
      <c r="K665" s="46" t="str">
        <f>IFERROR(__xludf.DUMMYFUNCTION("TO_DATE(DATEVALUE(RAW_DATA!B665))"),"#VALUE!")</f>
        <v>#VALUE!</v>
      </c>
      <c r="L665" s="46" t="str">
        <f>RAW_DATA!C665</f>
        <v/>
      </c>
      <c r="M665" s="46">
        <f>VALUE(RAW_DATA!D665)</f>
        <v>0</v>
      </c>
      <c r="N665" s="46" t="str">
        <f>RAW_DATA!E665</f>
        <v/>
      </c>
      <c r="O665" s="46" t="str">
        <f>RAW_DATA!F665</f>
        <v/>
      </c>
      <c r="P665" s="46" t="str">
        <f>RAW_DATA!G665</f>
        <v/>
      </c>
    </row>
    <row r="666">
      <c r="E666" s="49"/>
      <c r="I666" s="50"/>
      <c r="K666" s="46" t="str">
        <f>IFERROR(__xludf.DUMMYFUNCTION("TO_DATE(DATEVALUE(RAW_DATA!B666))"),"#VALUE!")</f>
        <v>#VALUE!</v>
      </c>
      <c r="L666" s="46" t="str">
        <f>RAW_DATA!C666</f>
        <v/>
      </c>
      <c r="M666" s="46">
        <f>VALUE(RAW_DATA!D666)</f>
        <v>0</v>
      </c>
      <c r="N666" s="46" t="str">
        <f>RAW_DATA!E666</f>
        <v/>
      </c>
      <c r="O666" s="46" t="str">
        <f>RAW_DATA!F666</f>
        <v/>
      </c>
      <c r="P666" s="46" t="str">
        <f>RAW_DATA!G666</f>
        <v/>
      </c>
    </row>
    <row r="667">
      <c r="E667" s="49"/>
      <c r="I667" s="50"/>
      <c r="K667" s="46" t="str">
        <f>IFERROR(__xludf.DUMMYFUNCTION("TO_DATE(DATEVALUE(RAW_DATA!B667))"),"#VALUE!")</f>
        <v>#VALUE!</v>
      </c>
      <c r="L667" s="46" t="str">
        <f>RAW_DATA!C667</f>
        <v/>
      </c>
      <c r="M667" s="46">
        <f>VALUE(RAW_DATA!D667)</f>
        <v>0</v>
      </c>
      <c r="N667" s="46" t="str">
        <f>RAW_DATA!E667</f>
        <v/>
      </c>
      <c r="O667" s="46" t="str">
        <f>RAW_DATA!F667</f>
        <v/>
      </c>
      <c r="P667" s="46" t="str">
        <f>RAW_DATA!G667</f>
        <v/>
      </c>
    </row>
    <row r="668">
      <c r="E668" s="49"/>
      <c r="I668" s="50"/>
      <c r="K668" s="46" t="str">
        <f>IFERROR(__xludf.DUMMYFUNCTION("TO_DATE(DATEVALUE(RAW_DATA!B668))"),"#VALUE!")</f>
        <v>#VALUE!</v>
      </c>
      <c r="L668" s="46" t="str">
        <f>RAW_DATA!C668</f>
        <v/>
      </c>
      <c r="M668" s="46">
        <f>VALUE(RAW_DATA!D668)</f>
        <v>0</v>
      </c>
      <c r="N668" s="46" t="str">
        <f>RAW_DATA!E668</f>
        <v/>
      </c>
      <c r="O668" s="46" t="str">
        <f>RAW_DATA!F668</f>
        <v/>
      </c>
      <c r="P668" s="46" t="str">
        <f>RAW_DATA!G668</f>
        <v/>
      </c>
    </row>
    <row r="669">
      <c r="E669" s="49"/>
      <c r="I669" s="50"/>
      <c r="K669" s="46" t="str">
        <f>IFERROR(__xludf.DUMMYFUNCTION("TO_DATE(DATEVALUE(RAW_DATA!B669))"),"#VALUE!")</f>
        <v>#VALUE!</v>
      </c>
      <c r="L669" s="46" t="str">
        <f>RAW_DATA!C669</f>
        <v/>
      </c>
      <c r="M669" s="46">
        <f>VALUE(RAW_DATA!D669)</f>
        <v>0</v>
      </c>
      <c r="N669" s="46" t="str">
        <f>RAW_DATA!E669</f>
        <v/>
      </c>
      <c r="O669" s="46" t="str">
        <f>RAW_DATA!F669</f>
        <v/>
      </c>
      <c r="P669" s="46" t="str">
        <f>RAW_DATA!G669</f>
        <v/>
      </c>
    </row>
    <row r="670">
      <c r="E670" s="49"/>
      <c r="I670" s="50"/>
      <c r="K670" s="46" t="str">
        <f>IFERROR(__xludf.DUMMYFUNCTION("TO_DATE(DATEVALUE(RAW_DATA!B670))"),"#VALUE!")</f>
        <v>#VALUE!</v>
      </c>
      <c r="L670" s="46" t="str">
        <f>RAW_DATA!C670</f>
        <v/>
      </c>
      <c r="M670" s="46">
        <f>VALUE(RAW_DATA!D670)</f>
        <v>0</v>
      </c>
      <c r="N670" s="46" t="str">
        <f>RAW_DATA!E670</f>
        <v/>
      </c>
      <c r="O670" s="46" t="str">
        <f>RAW_DATA!F670</f>
        <v/>
      </c>
      <c r="P670" s="46" t="str">
        <f>RAW_DATA!G670</f>
        <v/>
      </c>
    </row>
    <row r="671">
      <c r="E671" s="49"/>
      <c r="I671" s="50"/>
      <c r="K671" s="46" t="str">
        <f>IFERROR(__xludf.DUMMYFUNCTION("TO_DATE(DATEVALUE(RAW_DATA!B671))"),"#VALUE!")</f>
        <v>#VALUE!</v>
      </c>
      <c r="L671" s="46" t="str">
        <f>RAW_DATA!C671</f>
        <v/>
      </c>
      <c r="M671" s="46">
        <f>VALUE(RAW_DATA!D671)</f>
        <v>0</v>
      </c>
      <c r="N671" s="46" t="str">
        <f>RAW_DATA!E671</f>
        <v/>
      </c>
      <c r="O671" s="46" t="str">
        <f>RAW_DATA!F671</f>
        <v/>
      </c>
      <c r="P671" s="46" t="str">
        <f>RAW_DATA!G671</f>
        <v/>
      </c>
    </row>
    <row r="672">
      <c r="E672" s="49"/>
      <c r="I672" s="50"/>
      <c r="K672" s="46" t="str">
        <f>IFERROR(__xludf.DUMMYFUNCTION("TO_DATE(DATEVALUE(RAW_DATA!B672))"),"#VALUE!")</f>
        <v>#VALUE!</v>
      </c>
      <c r="L672" s="46" t="str">
        <f>RAW_DATA!C672</f>
        <v/>
      </c>
      <c r="M672" s="46">
        <f>VALUE(RAW_DATA!D672)</f>
        <v>0</v>
      </c>
      <c r="N672" s="46" t="str">
        <f>RAW_DATA!E672</f>
        <v/>
      </c>
      <c r="O672" s="46" t="str">
        <f>RAW_DATA!F672</f>
        <v/>
      </c>
      <c r="P672" s="46" t="str">
        <f>RAW_DATA!G672</f>
        <v/>
      </c>
    </row>
    <row r="673">
      <c r="E673" s="49"/>
      <c r="I673" s="50"/>
      <c r="K673" s="46" t="str">
        <f>IFERROR(__xludf.DUMMYFUNCTION("TO_DATE(DATEVALUE(RAW_DATA!B673))"),"#VALUE!")</f>
        <v>#VALUE!</v>
      </c>
      <c r="L673" s="46" t="str">
        <f>RAW_DATA!C673</f>
        <v/>
      </c>
      <c r="M673" s="46">
        <f>VALUE(RAW_DATA!D673)</f>
        <v>0</v>
      </c>
      <c r="N673" s="46" t="str">
        <f>RAW_DATA!E673</f>
        <v/>
      </c>
      <c r="O673" s="46" t="str">
        <f>RAW_DATA!F673</f>
        <v/>
      </c>
      <c r="P673" s="46" t="str">
        <f>RAW_DATA!G673</f>
        <v/>
      </c>
    </row>
    <row r="674">
      <c r="E674" s="49"/>
      <c r="I674" s="50"/>
      <c r="K674" s="46" t="str">
        <f>IFERROR(__xludf.DUMMYFUNCTION("TO_DATE(DATEVALUE(RAW_DATA!B674))"),"#VALUE!")</f>
        <v>#VALUE!</v>
      </c>
      <c r="L674" s="46" t="str">
        <f>RAW_DATA!C674</f>
        <v/>
      </c>
      <c r="M674" s="46">
        <f>VALUE(RAW_DATA!D674)</f>
        <v>0</v>
      </c>
      <c r="N674" s="46" t="str">
        <f>RAW_DATA!E674</f>
        <v/>
      </c>
      <c r="O674" s="46" t="str">
        <f>RAW_DATA!F674</f>
        <v/>
      </c>
      <c r="P674" s="46" t="str">
        <f>RAW_DATA!G674</f>
        <v/>
      </c>
    </row>
    <row r="675">
      <c r="E675" s="49"/>
      <c r="I675" s="50"/>
      <c r="K675" s="46" t="str">
        <f>IFERROR(__xludf.DUMMYFUNCTION("TO_DATE(DATEVALUE(RAW_DATA!B675))"),"#VALUE!")</f>
        <v>#VALUE!</v>
      </c>
      <c r="L675" s="46" t="str">
        <f>RAW_DATA!C675</f>
        <v/>
      </c>
      <c r="M675" s="46">
        <f>VALUE(RAW_DATA!D675)</f>
        <v>0</v>
      </c>
      <c r="N675" s="46" t="str">
        <f>RAW_DATA!E675</f>
        <v/>
      </c>
      <c r="O675" s="46" t="str">
        <f>RAW_DATA!F675</f>
        <v/>
      </c>
      <c r="P675" s="46" t="str">
        <f>RAW_DATA!G675</f>
        <v/>
      </c>
    </row>
    <row r="676">
      <c r="E676" s="49"/>
      <c r="I676" s="50"/>
      <c r="K676" s="46" t="str">
        <f>IFERROR(__xludf.DUMMYFUNCTION("TO_DATE(DATEVALUE(RAW_DATA!B676))"),"#VALUE!")</f>
        <v>#VALUE!</v>
      </c>
      <c r="L676" s="46" t="str">
        <f>RAW_DATA!C676</f>
        <v/>
      </c>
      <c r="M676" s="46">
        <f>VALUE(RAW_DATA!D676)</f>
        <v>0</v>
      </c>
      <c r="N676" s="46" t="str">
        <f>RAW_DATA!E676</f>
        <v/>
      </c>
      <c r="O676" s="46" t="str">
        <f>RAW_DATA!F676</f>
        <v/>
      </c>
      <c r="P676" s="46" t="str">
        <f>RAW_DATA!G676</f>
        <v/>
      </c>
    </row>
    <row r="677">
      <c r="E677" s="49"/>
      <c r="I677" s="50"/>
      <c r="K677" s="46" t="str">
        <f>IFERROR(__xludf.DUMMYFUNCTION("TO_DATE(DATEVALUE(RAW_DATA!B677))"),"#VALUE!")</f>
        <v>#VALUE!</v>
      </c>
      <c r="L677" s="46" t="str">
        <f>RAW_DATA!C677</f>
        <v/>
      </c>
      <c r="M677" s="46">
        <f>VALUE(RAW_DATA!D677)</f>
        <v>0</v>
      </c>
      <c r="N677" s="46" t="str">
        <f>RAW_DATA!E677</f>
        <v/>
      </c>
      <c r="O677" s="46" t="str">
        <f>RAW_DATA!F677</f>
        <v/>
      </c>
      <c r="P677" s="46" t="str">
        <f>RAW_DATA!G677</f>
        <v/>
      </c>
    </row>
    <row r="678">
      <c r="E678" s="49"/>
      <c r="I678" s="50"/>
      <c r="K678" s="46" t="str">
        <f>IFERROR(__xludf.DUMMYFUNCTION("TO_DATE(DATEVALUE(RAW_DATA!B678))"),"#VALUE!")</f>
        <v>#VALUE!</v>
      </c>
      <c r="L678" s="46" t="str">
        <f>RAW_DATA!C678</f>
        <v/>
      </c>
      <c r="M678" s="46">
        <f>VALUE(RAW_DATA!D678)</f>
        <v>0</v>
      </c>
      <c r="N678" s="46" t="str">
        <f>RAW_DATA!E678</f>
        <v/>
      </c>
      <c r="O678" s="46" t="str">
        <f>RAW_DATA!F678</f>
        <v/>
      </c>
      <c r="P678" s="46" t="str">
        <f>RAW_DATA!G678</f>
        <v/>
      </c>
    </row>
    <row r="679">
      <c r="E679" s="49"/>
      <c r="I679" s="50"/>
      <c r="K679" s="46" t="str">
        <f>IFERROR(__xludf.DUMMYFUNCTION("TO_DATE(DATEVALUE(RAW_DATA!B679))"),"#VALUE!")</f>
        <v>#VALUE!</v>
      </c>
      <c r="L679" s="46" t="str">
        <f>RAW_DATA!C679</f>
        <v/>
      </c>
      <c r="M679" s="46">
        <f>VALUE(RAW_DATA!D679)</f>
        <v>0</v>
      </c>
      <c r="N679" s="46" t="str">
        <f>RAW_DATA!E679</f>
        <v/>
      </c>
      <c r="O679" s="46" t="str">
        <f>RAW_DATA!F679</f>
        <v/>
      </c>
      <c r="P679" s="46" t="str">
        <f>RAW_DATA!G679</f>
        <v/>
      </c>
    </row>
    <row r="680">
      <c r="E680" s="49"/>
      <c r="I680" s="50"/>
      <c r="K680" s="46" t="str">
        <f>IFERROR(__xludf.DUMMYFUNCTION("TO_DATE(DATEVALUE(RAW_DATA!B680))"),"#VALUE!")</f>
        <v>#VALUE!</v>
      </c>
      <c r="L680" s="46" t="str">
        <f>RAW_DATA!C680</f>
        <v/>
      </c>
      <c r="M680" s="46">
        <f>VALUE(RAW_DATA!D680)</f>
        <v>0</v>
      </c>
      <c r="N680" s="46" t="str">
        <f>RAW_DATA!E680</f>
        <v/>
      </c>
      <c r="O680" s="46" t="str">
        <f>RAW_DATA!F680</f>
        <v/>
      </c>
      <c r="P680" s="46" t="str">
        <f>RAW_DATA!G680</f>
        <v/>
      </c>
    </row>
    <row r="681">
      <c r="E681" s="49"/>
      <c r="I681" s="50"/>
      <c r="K681" s="46" t="str">
        <f>IFERROR(__xludf.DUMMYFUNCTION("TO_DATE(DATEVALUE(RAW_DATA!B681))"),"#VALUE!")</f>
        <v>#VALUE!</v>
      </c>
      <c r="L681" s="46" t="str">
        <f>RAW_DATA!C681</f>
        <v/>
      </c>
      <c r="M681" s="46">
        <f>VALUE(RAW_DATA!D681)</f>
        <v>0</v>
      </c>
      <c r="N681" s="46" t="str">
        <f>RAW_DATA!E681</f>
        <v/>
      </c>
      <c r="O681" s="46" t="str">
        <f>RAW_DATA!F681</f>
        <v/>
      </c>
      <c r="P681" s="46" t="str">
        <f>RAW_DATA!G681</f>
        <v/>
      </c>
    </row>
    <row r="682">
      <c r="E682" s="49"/>
      <c r="I682" s="50"/>
      <c r="K682" s="46" t="str">
        <f>IFERROR(__xludf.DUMMYFUNCTION("TO_DATE(DATEVALUE(RAW_DATA!B682))"),"#VALUE!")</f>
        <v>#VALUE!</v>
      </c>
      <c r="L682" s="46" t="str">
        <f>RAW_DATA!C682</f>
        <v/>
      </c>
      <c r="M682" s="46">
        <f>VALUE(RAW_DATA!D682)</f>
        <v>0</v>
      </c>
      <c r="N682" s="46" t="str">
        <f>RAW_DATA!E682</f>
        <v/>
      </c>
      <c r="O682" s="46" t="str">
        <f>RAW_DATA!F682</f>
        <v/>
      </c>
      <c r="P682" s="46" t="str">
        <f>RAW_DATA!G682</f>
        <v/>
      </c>
    </row>
    <row r="683">
      <c r="E683" s="49"/>
      <c r="I683" s="50"/>
      <c r="K683" s="46" t="str">
        <f>IFERROR(__xludf.DUMMYFUNCTION("TO_DATE(DATEVALUE(RAW_DATA!B683))"),"#VALUE!")</f>
        <v>#VALUE!</v>
      </c>
      <c r="L683" s="46" t="str">
        <f>RAW_DATA!C683</f>
        <v/>
      </c>
      <c r="M683" s="46">
        <f>VALUE(RAW_DATA!D683)</f>
        <v>0</v>
      </c>
      <c r="N683" s="46" t="str">
        <f>RAW_DATA!E683</f>
        <v/>
      </c>
      <c r="O683" s="46" t="str">
        <f>RAW_DATA!F683</f>
        <v/>
      </c>
      <c r="P683" s="46" t="str">
        <f>RAW_DATA!G683</f>
        <v/>
      </c>
    </row>
    <row r="684">
      <c r="E684" s="49"/>
      <c r="I684" s="50"/>
      <c r="K684" s="46" t="str">
        <f>IFERROR(__xludf.DUMMYFUNCTION("TO_DATE(DATEVALUE(RAW_DATA!B684))"),"#VALUE!")</f>
        <v>#VALUE!</v>
      </c>
      <c r="L684" s="46" t="str">
        <f>RAW_DATA!C684</f>
        <v/>
      </c>
      <c r="M684" s="46">
        <f>VALUE(RAW_DATA!D684)</f>
        <v>0</v>
      </c>
      <c r="N684" s="46" t="str">
        <f>RAW_DATA!E684</f>
        <v/>
      </c>
      <c r="O684" s="46" t="str">
        <f>RAW_DATA!F684</f>
        <v/>
      </c>
      <c r="P684" s="46" t="str">
        <f>RAW_DATA!G684</f>
        <v/>
      </c>
    </row>
    <row r="685">
      <c r="E685" s="49"/>
      <c r="I685" s="50"/>
      <c r="K685" s="46" t="str">
        <f>IFERROR(__xludf.DUMMYFUNCTION("TO_DATE(DATEVALUE(RAW_DATA!B685))"),"#VALUE!")</f>
        <v>#VALUE!</v>
      </c>
      <c r="L685" s="46" t="str">
        <f>RAW_DATA!C685</f>
        <v/>
      </c>
      <c r="M685" s="46">
        <f>VALUE(RAW_DATA!D685)</f>
        <v>0</v>
      </c>
      <c r="N685" s="46" t="str">
        <f>RAW_DATA!E685</f>
        <v/>
      </c>
      <c r="O685" s="46" t="str">
        <f>RAW_DATA!F685</f>
        <v/>
      </c>
      <c r="P685" s="46" t="str">
        <f>RAW_DATA!G685</f>
        <v/>
      </c>
    </row>
    <row r="686">
      <c r="E686" s="49"/>
      <c r="I686" s="50"/>
      <c r="K686" s="46" t="str">
        <f>IFERROR(__xludf.DUMMYFUNCTION("TO_DATE(DATEVALUE(RAW_DATA!B686))"),"#VALUE!")</f>
        <v>#VALUE!</v>
      </c>
      <c r="L686" s="46" t="str">
        <f>RAW_DATA!C686</f>
        <v/>
      </c>
      <c r="M686" s="46">
        <f>VALUE(RAW_DATA!D686)</f>
        <v>0</v>
      </c>
      <c r="N686" s="46" t="str">
        <f>RAW_DATA!E686</f>
        <v/>
      </c>
      <c r="O686" s="46" t="str">
        <f>RAW_DATA!F686</f>
        <v/>
      </c>
      <c r="P686" s="46" t="str">
        <f>RAW_DATA!G686</f>
        <v/>
      </c>
    </row>
    <row r="687">
      <c r="E687" s="49"/>
      <c r="I687" s="50"/>
      <c r="K687" s="46" t="str">
        <f>IFERROR(__xludf.DUMMYFUNCTION("TO_DATE(DATEVALUE(RAW_DATA!B687))"),"#VALUE!")</f>
        <v>#VALUE!</v>
      </c>
      <c r="L687" s="46" t="str">
        <f>RAW_DATA!C687</f>
        <v/>
      </c>
      <c r="M687" s="46">
        <f>VALUE(RAW_DATA!D687)</f>
        <v>0</v>
      </c>
      <c r="N687" s="46" t="str">
        <f>RAW_DATA!E687</f>
        <v/>
      </c>
      <c r="O687" s="46" t="str">
        <f>RAW_DATA!F687</f>
        <v/>
      </c>
      <c r="P687" s="46" t="str">
        <f>RAW_DATA!G687</f>
        <v/>
      </c>
    </row>
    <row r="688">
      <c r="E688" s="49"/>
      <c r="I688" s="50"/>
      <c r="K688" s="46" t="str">
        <f>IFERROR(__xludf.DUMMYFUNCTION("TO_DATE(DATEVALUE(RAW_DATA!B688))"),"#VALUE!")</f>
        <v>#VALUE!</v>
      </c>
      <c r="L688" s="46" t="str">
        <f>RAW_DATA!C688</f>
        <v/>
      </c>
      <c r="M688" s="46">
        <f>VALUE(RAW_DATA!D688)</f>
        <v>0</v>
      </c>
      <c r="N688" s="46" t="str">
        <f>RAW_DATA!E688</f>
        <v/>
      </c>
      <c r="O688" s="46" t="str">
        <f>RAW_DATA!F688</f>
        <v/>
      </c>
      <c r="P688" s="46" t="str">
        <f>RAW_DATA!G688</f>
        <v/>
      </c>
    </row>
    <row r="689">
      <c r="E689" s="49"/>
      <c r="I689" s="50"/>
      <c r="K689" s="46" t="str">
        <f>IFERROR(__xludf.DUMMYFUNCTION("TO_DATE(DATEVALUE(RAW_DATA!B689))"),"#VALUE!")</f>
        <v>#VALUE!</v>
      </c>
      <c r="L689" s="46" t="str">
        <f>RAW_DATA!C689</f>
        <v/>
      </c>
      <c r="M689" s="46">
        <f>VALUE(RAW_DATA!D689)</f>
        <v>0</v>
      </c>
      <c r="N689" s="46" t="str">
        <f>RAW_DATA!E689</f>
        <v/>
      </c>
      <c r="O689" s="46" t="str">
        <f>RAW_DATA!F689</f>
        <v/>
      </c>
      <c r="P689" s="46" t="str">
        <f>RAW_DATA!G689</f>
        <v/>
      </c>
    </row>
    <row r="690">
      <c r="E690" s="49"/>
      <c r="I690" s="50"/>
      <c r="K690" s="46" t="str">
        <f>IFERROR(__xludf.DUMMYFUNCTION("TO_DATE(DATEVALUE(RAW_DATA!B690))"),"#VALUE!")</f>
        <v>#VALUE!</v>
      </c>
      <c r="L690" s="46" t="str">
        <f>RAW_DATA!C690</f>
        <v/>
      </c>
      <c r="M690" s="46">
        <f>VALUE(RAW_DATA!D690)</f>
        <v>0</v>
      </c>
      <c r="N690" s="46" t="str">
        <f>RAW_DATA!E690</f>
        <v/>
      </c>
      <c r="O690" s="46" t="str">
        <f>RAW_DATA!F690</f>
        <v/>
      </c>
      <c r="P690" s="46" t="str">
        <f>RAW_DATA!G690</f>
        <v/>
      </c>
    </row>
    <row r="691">
      <c r="E691" s="49"/>
      <c r="I691" s="50"/>
      <c r="K691" s="46" t="str">
        <f>IFERROR(__xludf.DUMMYFUNCTION("TO_DATE(DATEVALUE(RAW_DATA!B691))"),"#VALUE!")</f>
        <v>#VALUE!</v>
      </c>
      <c r="L691" s="46" t="str">
        <f>RAW_DATA!C691</f>
        <v/>
      </c>
      <c r="M691" s="46">
        <f>VALUE(RAW_DATA!D691)</f>
        <v>0</v>
      </c>
      <c r="N691" s="46" t="str">
        <f>RAW_DATA!E691</f>
        <v/>
      </c>
      <c r="O691" s="46" t="str">
        <f>RAW_DATA!F691</f>
        <v/>
      </c>
      <c r="P691" s="46" t="str">
        <f>RAW_DATA!G691</f>
        <v/>
      </c>
    </row>
    <row r="692">
      <c r="E692" s="49"/>
      <c r="I692" s="50"/>
      <c r="K692" s="46" t="str">
        <f>IFERROR(__xludf.DUMMYFUNCTION("TO_DATE(DATEVALUE(RAW_DATA!B692))"),"#VALUE!")</f>
        <v>#VALUE!</v>
      </c>
      <c r="L692" s="46" t="str">
        <f>RAW_DATA!C692</f>
        <v/>
      </c>
      <c r="M692" s="46">
        <f>VALUE(RAW_DATA!D692)</f>
        <v>0</v>
      </c>
      <c r="N692" s="46" t="str">
        <f>RAW_DATA!E692</f>
        <v/>
      </c>
      <c r="O692" s="46" t="str">
        <f>RAW_DATA!F692</f>
        <v/>
      </c>
      <c r="P692" s="46" t="str">
        <f>RAW_DATA!G692</f>
        <v/>
      </c>
    </row>
    <row r="693">
      <c r="E693" s="49"/>
      <c r="I693" s="50"/>
      <c r="K693" s="46" t="str">
        <f>IFERROR(__xludf.DUMMYFUNCTION("TO_DATE(DATEVALUE(RAW_DATA!B693))"),"#VALUE!")</f>
        <v>#VALUE!</v>
      </c>
      <c r="L693" s="46" t="str">
        <f>RAW_DATA!C693</f>
        <v/>
      </c>
      <c r="M693" s="46">
        <f>VALUE(RAW_DATA!D693)</f>
        <v>0</v>
      </c>
      <c r="N693" s="46" t="str">
        <f>RAW_DATA!E693</f>
        <v/>
      </c>
      <c r="O693" s="46" t="str">
        <f>RAW_DATA!F693</f>
        <v/>
      </c>
      <c r="P693" s="46" t="str">
        <f>RAW_DATA!G693</f>
        <v/>
      </c>
    </row>
    <row r="694">
      <c r="E694" s="49"/>
      <c r="I694" s="50"/>
      <c r="K694" s="46" t="str">
        <f>IFERROR(__xludf.DUMMYFUNCTION("TO_DATE(DATEVALUE(RAW_DATA!B694))"),"#VALUE!")</f>
        <v>#VALUE!</v>
      </c>
      <c r="L694" s="46" t="str">
        <f>RAW_DATA!C694</f>
        <v/>
      </c>
      <c r="M694" s="46">
        <f>VALUE(RAW_DATA!D694)</f>
        <v>0</v>
      </c>
      <c r="N694" s="46" t="str">
        <f>RAW_DATA!E694</f>
        <v/>
      </c>
      <c r="O694" s="46" t="str">
        <f>RAW_DATA!F694</f>
        <v/>
      </c>
      <c r="P694" s="46" t="str">
        <f>RAW_DATA!G694</f>
        <v/>
      </c>
    </row>
    <row r="695">
      <c r="E695" s="49"/>
      <c r="I695" s="50"/>
      <c r="K695" s="46" t="str">
        <f>IFERROR(__xludf.DUMMYFUNCTION("TO_DATE(DATEVALUE(RAW_DATA!B695))"),"#VALUE!")</f>
        <v>#VALUE!</v>
      </c>
      <c r="L695" s="46" t="str">
        <f>RAW_DATA!C695</f>
        <v/>
      </c>
      <c r="M695" s="46">
        <f>VALUE(RAW_DATA!D695)</f>
        <v>0</v>
      </c>
      <c r="N695" s="46" t="str">
        <f>RAW_DATA!E695</f>
        <v/>
      </c>
      <c r="O695" s="46" t="str">
        <f>RAW_DATA!F695</f>
        <v/>
      </c>
      <c r="P695" s="46" t="str">
        <f>RAW_DATA!G695</f>
        <v/>
      </c>
    </row>
    <row r="696">
      <c r="E696" s="49"/>
      <c r="I696" s="50"/>
      <c r="K696" s="46" t="str">
        <f>IFERROR(__xludf.DUMMYFUNCTION("TO_DATE(DATEVALUE(RAW_DATA!B696))"),"#VALUE!")</f>
        <v>#VALUE!</v>
      </c>
      <c r="L696" s="46" t="str">
        <f>RAW_DATA!C696</f>
        <v/>
      </c>
      <c r="M696" s="46">
        <f>VALUE(RAW_DATA!D696)</f>
        <v>0</v>
      </c>
      <c r="N696" s="46" t="str">
        <f>RAW_DATA!E696</f>
        <v/>
      </c>
      <c r="O696" s="46" t="str">
        <f>RAW_DATA!F696</f>
        <v/>
      </c>
      <c r="P696" s="46" t="str">
        <f>RAW_DATA!G696</f>
        <v/>
      </c>
    </row>
    <row r="697">
      <c r="E697" s="49"/>
      <c r="I697" s="50"/>
      <c r="K697" s="46" t="str">
        <f>IFERROR(__xludf.DUMMYFUNCTION("TO_DATE(DATEVALUE(RAW_DATA!B697))"),"#VALUE!")</f>
        <v>#VALUE!</v>
      </c>
      <c r="L697" s="46" t="str">
        <f>RAW_DATA!C697</f>
        <v/>
      </c>
      <c r="M697" s="46">
        <f>VALUE(RAW_DATA!D697)</f>
        <v>0</v>
      </c>
      <c r="N697" s="46" t="str">
        <f>RAW_DATA!E697</f>
        <v/>
      </c>
      <c r="O697" s="46" t="str">
        <f>RAW_DATA!F697</f>
        <v/>
      </c>
      <c r="P697" s="46" t="str">
        <f>RAW_DATA!G697</f>
        <v/>
      </c>
    </row>
    <row r="698">
      <c r="E698" s="49"/>
      <c r="I698" s="50"/>
      <c r="K698" s="46" t="str">
        <f>IFERROR(__xludf.DUMMYFUNCTION("TO_DATE(DATEVALUE(RAW_DATA!B698))"),"#VALUE!")</f>
        <v>#VALUE!</v>
      </c>
      <c r="L698" s="46" t="str">
        <f>RAW_DATA!C698</f>
        <v/>
      </c>
      <c r="M698" s="46">
        <f>VALUE(RAW_DATA!D698)</f>
        <v>0</v>
      </c>
      <c r="N698" s="46" t="str">
        <f>RAW_DATA!E698</f>
        <v/>
      </c>
      <c r="O698" s="46" t="str">
        <f>RAW_DATA!F698</f>
        <v/>
      </c>
      <c r="P698" s="46" t="str">
        <f>RAW_DATA!G698</f>
        <v/>
      </c>
    </row>
    <row r="699">
      <c r="E699" s="49"/>
      <c r="I699" s="50"/>
      <c r="K699" s="46" t="str">
        <f>IFERROR(__xludf.DUMMYFUNCTION("TO_DATE(DATEVALUE(RAW_DATA!B699))"),"#VALUE!")</f>
        <v>#VALUE!</v>
      </c>
      <c r="L699" s="46" t="str">
        <f>RAW_DATA!C699</f>
        <v/>
      </c>
      <c r="M699" s="46">
        <f>VALUE(RAW_DATA!D699)</f>
        <v>0</v>
      </c>
      <c r="N699" s="46" t="str">
        <f>RAW_DATA!E699</f>
        <v/>
      </c>
      <c r="O699" s="46" t="str">
        <f>RAW_DATA!F699</f>
        <v/>
      </c>
      <c r="P699" s="46" t="str">
        <f>RAW_DATA!G699</f>
        <v/>
      </c>
    </row>
    <row r="700">
      <c r="E700" s="49"/>
      <c r="I700" s="50"/>
      <c r="K700" s="46" t="str">
        <f>IFERROR(__xludf.DUMMYFUNCTION("TO_DATE(DATEVALUE(RAW_DATA!B700))"),"#VALUE!")</f>
        <v>#VALUE!</v>
      </c>
      <c r="L700" s="46" t="str">
        <f>RAW_DATA!C700</f>
        <v/>
      </c>
      <c r="M700" s="46">
        <f>VALUE(RAW_DATA!D700)</f>
        <v>0</v>
      </c>
      <c r="N700" s="46" t="str">
        <f>RAW_DATA!E700</f>
        <v/>
      </c>
      <c r="O700" s="46" t="str">
        <f>RAW_DATA!F700</f>
        <v/>
      </c>
      <c r="P700" s="46" t="str">
        <f>RAW_DATA!G700</f>
        <v/>
      </c>
    </row>
    <row r="701">
      <c r="E701" s="49"/>
      <c r="I701" s="50"/>
      <c r="K701" s="46" t="str">
        <f>IFERROR(__xludf.DUMMYFUNCTION("TO_DATE(DATEVALUE(RAW_DATA!B701))"),"#VALUE!")</f>
        <v>#VALUE!</v>
      </c>
      <c r="L701" s="46" t="str">
        <f>RAW_DATA!C701</f>
        <v/>
      </c>
      <c r="M701" s="46">
        <f>VALUE(RAW_DATA!D701)</f>
        <v>0</v>
      </c>
      <c r="N701" s="46" t="str">
        <f>RAW_DATA!E701</f>
        <v/>
      </c>
      <c r="O701" s="46" t="str">
        <f>RAW_DATA!F701</f>
        <v/>
      </c>
      <c r="P701" s="46" t="str">
        <f>RAW_DATA!G701</f>
        <v/>
      </c>
    </row>
    <row r="702">
      <c r="E702" s="49"/>
      <c r="I702" s="50"/>
      <c r="K702" s="46" t="str">
        <f>IFERROR(__xludf.DUMMYFUNCTION("TO_DATE(DATEVALUE(RAW_DATA!B702))"),"#VALUE!")</f>
        <v>#VALUE!</v>
      </c>
      <c r="L702" s="46" t="str">
        <f>RAW_DATA!C702</f>
        <v/>
      </c>
      <c r="M702" s="46">
        <f>VALUE(RAW_DATA!D702)</f>
        <v>0</v>
      </c>
      <c r="N702" s="46" t="str">
        <f>RAW_DATA!E702</f>
        <v/>
      </c>
      <c r="O702" s="46" t="str">
        <f>RAW_DATA!F702</f>
        <v/>
      </c>
      <c r="P702" s="46" t="str">
        <f>RAW_DATA!G702</f>
        <v/>
      </c>
    </row>
    <row r="703">
      <c r="E703" s="49"/>
      <c r="I703" s="50"/>
      <c r="K703" s="46" t="str">
        <f>IFERROR(__xludf.DUMMYFUNCTION("TO_DATE(DATEVALUE(RAW_DATA!B703))"),"#VALUE!")</f>
        <v>#VALUE!</v>
      </c>
      <c r="L703" s="46" t="str">
        <f>RAW_DATA!C703</f>
        <v/>
      </c>
      <c r="M703" s="46">
        <f>VALUE(RAW_DATA!D703)</f>
        <v>0</v>
      </c>
      <c r="N703" s="46" t="str">
        <f>RAW_DATA!E703</f>
        <v/>
      </c>
      <c r="O703" s="46" t="str">
        <f>RAW_DATA!F703</f>
        <v/>
      </c>
      <c r="P703" s="46" t="str">
        <f>RAW_DATA!G703</f>
        <v/>
      </c>
    </row>
    <row r="704">
      <c r="E704" s="49"/>
      <c r="I704" s="50"/>
      <c r="K704" s="46" t="str">
        <f>IFERROR(__xludf.DUMMYFUNCTION("TO_DATE(DATEVALUE(RAW_DATA!B704))"),"#VALUE!")</f>
        <v>#VALUE!</v>
      </c>
      <c r="L704" s="46" t="str">
        <f>RAW_DATA!C704</f>
        <v/>
      </c>
      <c r="M704" s="46">
        <f>VALUE(RAW_DATA!D704)</f>
        <v>0</v>
      </c>
      <c r="N704" s="46" t="str">
        <f>RAW_DATA!E704</f>
        <v/>
      </c>
      <c r="O704" s="46" t="str">
        <f>RAW_DATA!F704</f>
        <v/>
      </c>
      <c r="P704" s="46" t="str">
        <f>RAW_DATA!G704</f>
        <v/>
      </c>
    </row>
    <row r="705">
      <c r="E705" s="49"/>
      <c r="I705" s="50"/>
      <c r="K705" s="46" t="str">
        <f>IFERROR(__xludf.DUMMYFUNCTION("TO_DATE(DATEVALUE(RAW_DATA!B705))"),"#VALUE!")</f>
        <v>#VALUE!</v>
      </c>
      <c r="L705" s="46" t="str">
        <f>RAW_DATA!C705</f>
        <v/>
      </c>
      <c r="M705" s="46">
        <f>VALUE(RAW_DATA!D705)</f>
        <v>0</v>
      </c>
      <c r="N705" s="46" t="str">
        <f>RAW_DATA!E705</f>
        <v/>
      </c>
      <c r="O705" s="46" t="str">
        <f>RAW_DATA!F705</f>
        <v/>
      </c>
      <c r="P705" s="46" t="str">
        <f>RAW_DATA!G705</f>
        <v/>
      </c>
    </row>
    <row r="706">
      <c r="E706" s="49"/>
      <c r="I706" s="50"/>
      <c r="K706" s="46" t="str">
        <f>IFERROR(__xludf.DUMMYFUNCTION("TO_DATE(DATEVALUE(RAW_DATA!B706))"),"#VALUE!")</f>
        <v>#VALUE!</v>
      </c>
      <c r="L706" s="46" t="str">
        <f>RAW_DATA!C706</f>
        <v/>
      </c>
      <c r="M706" s="46">
        <f>VALUE(RAW_DATA!D706)</f>
        <v>0</v>
      </c>
      <c r="N706" s="46" t="str">
        <f>RAW_DATA!E706</f>
        <v/>
      </c>
      <c r="O706" s="46" t="str">
        <f>RAW_DATA!F706</f>
        <v/>
      </c>
      <c r="P706" s="46" t="str">
        <f>RAW_DATA!G706</f>
        <v/>
      </c>
    </row>
    <row r="707">
      <c r="E707" s="49"/>
      <c r="I707" s="50"/>
      <c r="K707" s="46" t="str">
        <f>IFERROR(__xludf.DUMMYFUNCTION("TO_DATE(DATEVALUE(RAW_DATA!B707))"),"#VALUE!")</f>
        <v>#VALUE!</v>
      </c>
      <c r="L707" s="46" t="str">
        <f>RAW_DATA!C707</f>
        <v/>
      </c>
      <c r="M707" s="46">
        <f>VALUE(RAW_DATA!D707)</f>
        <v>0</v>
      </c>
      <c r="N707" s="46" t="str">
        <f>RAW_DATA!E707</f>
        <v/>
      </c>
      <c r="O707" s="46" t="str">
        <f>RAW_DATA!F707</f>
        <v/>
      </c>
      <c r="P707" s="46" t="str">
        <f>RAW_DATA!G707</f>
        <v/>
      </c>
    </row>
    <row r="708">
      <c r="E708" s="49"/>
      <c r="I708" s="50"/>
      <c r="K708" s="46" t="str">
        <f>IFERROR(__xludf.DUMMYFUNCTION("TO_DATE(DATEVALUE(RAW_DATA!B708))"),"#VALUE!")</f>
        <v>#VALUE!</v>
      </c>
      <c r="L708" s="46" t="str">
        <f>RAW_DATA!C708</f>
        <v/>
      </c>
      <c r="M708" s="46">
        <f>VALUE(RAW_DATA!D708)</f>
        <v>0</v>
      </c>
      <c r="N708" s="46" t="str">
        <f>RAW_DATA!E708</f>
        <v/>
      </c>
      <c r="O708" s="46" t="str">
        <f>RAW_DATA!F708</f>
        <v/>
      </c>
      <c r="P708" s="46" t="str">
        <f>RAW_DATA!G708</f>
        <v/>
      </c>
    </row>
    <row r="709">
      <c r="E709" s="49"/>
      <c r="I709" s="50"/>
      <c r="K709" s="46" t="str">
        <f>IFERROR(__xludf.DUMMYFUNCTION("TO_DATE(DATEVALUE(RAW_DATA!B709))"),"#VALUE!")</f>
        <v>#VALUE!</v>
      </c>
      <c r="L709" s="46" t="str">
        <f>RAW_DATA!C709</f>
        <v/>
      </c>
      <c r="M709" s="46">
        <f>VALUE(RAW_DATA!D709)</f>
        <v>0</v>
      </c>
      <c r="N709" s="46" t="str">
        <f>RAW_DATA!E709</f>
        <v/>
      </c>
      <c r="O709" s="46" t="str">
        <f>RAW_DATA!F709</f>
        <v/>
      </c>
      <c r="P709" s="46" t="str">
        <f>RAW_DATA!G709</f>
        <v/>
      </c>
    </row>
    <row r="710">
      <c r="E710" s="49"/>
      <c r="I710" s="50"/>
      <c r="K710" s="46" t="str">
        <f>IFERROR(__xludf.DUMMYFUNCTION("TO_DATE(DATEVALUE(RAW_DATA!B710))"),"#VALUE!")</f>
        <v>#VALUE!</v>
      </c>
      <c r="L710" s="46" t="str">
        <f>RAW_DATA!C710</f>
        <v/>
      </c>
      <c r="M710" s="46">
        <f>VALUE(RAW_DATA!D710)</f>
        <v>0</v>
      </c>
      <c r="N710" s="46" t="str">
        <f>RAW_DATA!E710</f>
        <v/>
      </c>
      <c r="O710" s="46" t="str">
        <f>RAW_DATA!F710</f>
        <v/>
      </c>
      <c r="P710" s="46" t="str">
        <f>RAW_DATA!G710</f>
        <v/>
      </c>
    </row>
    <row r="711">
      <c r="E711" s="49"/>
      <c r="I711" s="50"/>
      <c r="K711" s="46" t="str">
        <f>IFERROR(__xludf.DUMMYFUNCTION("TO_DATE(DATEVALUE(RAW_DATA!B711))"),"#VALUE!")</f>
        <v>#VALUE!</v>
      </c>
      <c r="L711" s="46" t="str">
        <f>RAW_DATA!C711</f>
        <v/>
      </c>
      <c r="M711" s="46">
        <f>VALUE(RAW_DATA!D711)</f>
        <v>0</v>
      </c>
      <c r="N711" s="46" t="str">
        <f>RAW_DATA!E711</f>
        <v/>
      </c>
      <c r="O711" s="46" t="str">
        <f>RAW_DATA!F711</f>
        <v/>
      </c>
      <c r="P711" s="46" t="str">
        <f>RAW_DATA!G711</f>
        <v/>
      </c>
    </row>
    <row r="712">
      <c r="E712" s="49"/>
      <c r="I712" s="50"/>
      <c r="K712" s="46" t="str">
        <f>IFERROR(__xludf.DUMMYFUNCTION("TO_DATE(DATEVALUE(RAW_DATA!B712))"),"#VALUE!")</f>
        <v>#VALUE!</v>
      </c>
      <c r="L712" s="46" t="str">
        <f>RAW_DATA!C712</f>
        <v/>
      </c>
      <c r="M712" s="46">
        <f>VALUE(RAW_DATA!D712)</f>
        <v>0</v>
      </c>
      <c r="N712" s="46" t="str">
        <f>RAW_DATA!E712</f>
        <v/>
      </c>
      <c r="O712" s="46" t="str">
        <f>RAW_DATA!F712</f>
        <v/>
      </c>
      <c r="P712" s="46" t="str">
        <f>RAW_DATA!G712</f>
        <v/>
      </c>
    </row>
    <row r="713">
      <c r="E713" s="49"/>
      <c r="I713" s="50"/>
      <c r="K713" s="46" t="str">
        <f>IFERROR(__xludf.DUMMYFUNCTION("TO_DATE(DATEVALUE(RAW_DATA!B713))"),"#VALUE!")</f>
        <v>#VALUE!</v>
      </c>
      <c r="L713" s="46" t="str">
        <f>RAW_DATA!C713</f>
        <v/>
      </c>
      <c r="M713" s="46">
        <f>VALUE(RAW_DATA!D713)</f>
        <v>0</v>
      </c>
      <c r="N713" s="46" t="str">
        <f>RAW_DATA!E713</f>
        <v/>
      </c>
      <c r="O713" s="46" t="str">
        <f>RAW_DATA!F713</f>
        <v/>
      </c>
      <c r="P713" s="46" t="str">
        <f>RAW_DATA!G713</f>
        <v/>
      </c>
    </row>
    <row r="714">
      <c r="E714" s="49"/>
      <c r="I714" s="50"/>
      <c r="K714" s="46" t="str">
        <f>IFERROR(__xludf.DUMMYFUNCTION("TO_DATE(DATEVALUE(RAW_DATA!B714))"),"#VALUE!")</f>
        <v>#VALUE!</v>
      </c>
      <c r="L714" s="46" t="str">
        <f>RAW_DATA!C714</f>
        <v/>
      </c>
      <c r="M714" s="46">
        <f>VALUE(RAW_DATA!D714)</f>
        <v>0</v>
      </c>
      <c r="N714" s="46" t="str">
        <f>RAW_DATA!E714</f>
        <v/>
      </c>
      <c r="O714" s="46" t="str">
        <f>RAW_DATA!F714</f>
        <v/>
      </c>
      <c r="P714" s="46" t="str">
        <f>RAW_DATA!G714</f>
        <v/>
      </c>
    </row>
    <row r="715">
      <c r="E715" s="49"/>
      <c r="I715" s="50"/>
      <c r="K715" s="46" t="str">
        <f>IFERROR(__xludf.DUMMYFUNCTION("TO_DATE(DATEVALUE(RAW_DATA!B715))"),"#VALUE!")</f>
        <v>#VALUE!</v>
      </c>
      <c r="L715" s="46" t="str">
        <f>RAW_DATA!C715</f>
        <v/>
      </c>
      <c r="M715" s="46">
        <f>VALUE(RAW_DATA!D715)</f>
        <v>0</v>
      </c>
      <c r="N715" s="46" t="str">
        <f>RAW_DATA!E715</f>
        <v/>
      </c>
      <c r="O715" s="46" t="str">
        <f>RAW_DATA!F715</f>
        <v/>
      </c>
      <c r="P715" s="46" t="str">
        <f>RAW_DATA!G715</f>
        <v/>
      </c>
    </row>
    <row r="716">
      <c r="E716" s="49"/>
      <c r="I716" s="50"/>
      <c r="K716" s="46" t="str">
        <f>IFERROR(__xludf.DUMMYFUNCTION("TO_DATE(DATEVALUE(RAW_DATA!B716))"),"#VALUE!")</f>
        <v>#VALUE!</v>
      </c>
      <c r="L716" s="46" t="str">
        <f>RAW_DATA!C716</f>
        <v/>
      </c>
      <c r="M716" s="46">
        <f>VALUE(RAW_DATA!D716)</f>
        <v>0</v>
      </c>
      <c r="N716" s="46" t="str">
        <f>RAW_DATA!E716</f>
        <v/>
      </c>
      <c r="O716" s="46" t="str">
        <f>RAW_DATA!F716</f>
        <v/>
      </c>
      <c r="P716" s="46" t="str">
        <f>RAW_DATA!G716</f>
        <v/>
      </c>
    </row>
    <row r="717">
      <c r="E717" s="49"/>
      <c r="I717" s="50"/>
      <c r="K717" s="46" t="str">
        <f>IFERROR(__xludf.DUMMYFUNCTION("TO_DATE(DATEVALUE(RAW_DATA!B717))"),"#VALUE!")</f>
        <v>#VALUE!</v>
      </c>
      <c r="L717" s="46" t="str">
        <f>RAW_DATA!C717</f>
        <v/>
      </c>
      <c r="M717" s="46">
        <f>VALUE(RAW_DATA!D717)</f>
        <v>0</v>
      </c>
      <c r="N717" s="46" t="str">
        <f>RAW_DATA!E717</f>
        <v/>
      </c>
      <c r="O717" s="46" t="str">
        <f>RAW_DATA!F717</f>
        <v/>
      </c>
      <c r="P717" s="46" t="str">
        <f>RAW_DATA!G717</f>
        <v/>
      </c>
    </row>
    <row r="718">
      <c r="E718" s="49"/>
      <c r="I718" s="50"/>
      <c r="K718" s="46" t="str">
        <f>IFERROR(__xludf.DUMMYFUNCTION("TO_DATE(DATEVALUE(RAW_DATA!B718))"),"#VALUE!")</f>
        <v>#VALUE!</v>
      </c>
      <c r="L718" s="46" t="str">
        <f>RAW_DATA!C718</f>
        <v/>
      </c>
      <c r="M718" s="46">
        <f>VALUE(RAW_DATA!D718)</f>
        <v>0</v>
      </c>
      <c r="N718" s="46" t="str">
        <f>RAW_DATA!E718</f>
        <v/>
      </c>
      <c r="O718" s="46" t="str">
        <f>RAW_DATA!F718</f>
        <v/>
      </c>
      <c r="P718" s="46" t="str">
        <f>RAW_DATA!G718</f>
        <v/>
      </c>
    </row>
    <row r="719">
      <c r="E719" s="49"/>
      <c r="I719" s="50"/>
      <c r="K719" s="46" t="str">
        <f>IFERROR(__xludf.DUMMYFUNCTION("TO_DATE(DATEVALUE(RAW_DATA!B719))"),"#VALUE!")</f>
        <v>#VALUE!</v>
      </c>
      <c r="L719" s="46" t="str">
        <f>RAW_DATA!C719</f>
        <v/>
      </c>
      <c r="M719" s="46">
        <f>VALUE(RAW_DATA!D719)</f>
        <v>0</v>
      </c>
      <c r="N719" s="46" t="str">
        <f>RAW_DATA!E719</f>
        <v/>
      </c>
      <c r="O719" s="46" t="str">
        <f>RAW_DATA!F719</f>
        <v/>
      </c>
      <c r="P719" s="46" t="str">
        <f>RAW_DATA!G719</f>
        <v/>
      </c>
    </row>
    <row r="720">
      <c r="E720" s="49"/>
      <c r="I720" s="50"/>
      <c r="K720" s="46" t="str">
        <f>IFERROR(__xludf.DUMMYFUNCTION("TO_DATE(DATEVALUE(RAW_DATA!B720))"),"#VALUE!")</f>
        <v>#VALUE!</v>
      </c>
      <c r="L720" s="46" t="str">
        <f>RAW_DATA!C720</f>
        <v/>
      </c>
      <c r="M720" s="46">
        <f>VALUE(RAW_DATA!D720)</f>
        <v>0</v>
      </c>
      <c r="N720" s="46" t="str">
        <f>RAW_DATA!E720</f>
        <v/>
      </c>
      <c r="O720" s="46" t="str">
        <f>RAW_DATA!F720</f>
        <v/>
      </c>
      <c r="P720" s="46" t="str">
        <f>RAW_DATA!G720</f>
        <v/>
      </c>
    </row>
    <row r="721">
      <c r="E721" s="49"/>
      <c r="I721" s="50"/>
      <c r="K721" s="46" t="str">
        <f>IFERROR(__xludf.DUMMYFUNCTION("TO_DATE(DATEVALUE(RAW_DATA!B721))"),"#VALUE!")</f>
        <v>#VALUE!</v>
      </c>
      <c r="L721" s="46" t="str">
        <f>RAW_DATA!C721</f>
        <v/>
      </c>
      <c r="M721" s="46">
        <f>VALUE(RAW_DATA!D721)</f>
        <v>0</v>
      </c>
      <c r="N721" s="46" t="str">
        <f>RAW_DATA!E721</f>
        <v/>
      </c>
      <c r="O721" s="46" t="str">
        <f>RAW_DATA!F721</f>
        <v/>
      </c>
      <c r="P721" s="46" t="str">
        <f>RAW_DATA!G721</f>
        <v/>
      </c>
    </row>
    <row r="722">
      <c r="E722" s="49"/>
      <c r="I722" s="50"/>
      <c r="K722" s="46" t="str">
        <f>IFERROR(__xludf.DUMMYFUNCTION("TO_DATE(DATEVALUE(RAW_DATA!B722))"),"#VALUE!")</f>
        <v>#VALUE!</v>
      </c>
      <c r="L722" s="46" t="str">
        <f>RAW_DATA!C722</f>
        <v/>
      </c>
      <c r="M722" s="46">
        <f>VALUE(RAW_DATA!D722)</f>
        <v>0</v>
      </c>
      <c r="N722" s="46" t="str">
        <f>RAW_DATA!E722</f>
        <v/>
      </c>
      <c r="O722" s="46" t="str">
        <f>RAW_DATA!F722</f>
        <v/>
      </c>
      <c r="P722" s="46" t="str">
        <f>RAW_DATA!G722</f>
        <v/>
      </c>
    </row>
    <row r="723">
      <c r="E723" s="49"/>
      <c r="I723" s="50"/>
      <c r="K723" s="46" t="str">
        <f>IFERROR(__xludf.DUMMYFUNCTION("TO_DATE(DATEVALUE(RAW_DATA!B723))"),"#VALUE!")</f>
        <v>#VALUE!</v>
      </c>
      <c r="L723" s="46" t="str">
        <f>RAW_DATA!C723</f>
        <v/>
      </c>
      <c r="M723" s="46">
        <f>VALUE(RAW_DATA!D723)</f>
        <v>0</v>
      </c>
      <c r="N723" s="46" t="str">
        <f>RAW_DATA!E723</f>
        <v/>
      </c>
      <c r="O723" s="46" t="str">
        <f>RAW_DATA!F723</f>
        <v/>
      </c>
      <c r="P723" s="46" t="str">
        <f>RAW_DATA!G723</f>
        <v/>
      </c>
    </row>
    <row r="724">
      <c r="E724" s="49"/>
      <c r="I724" s="50"/>
      <c r="K724" s="46" t="str">
        <f>IFERROR(__xludf.DUMMYFUNCTION("TO_DATE(DATEVALUE(RAW_DATA!B724))"),"#VALUE!")</f>
        <v>#VALUE!</v>
      </c>
      <c r="L724" s="46" t="str">
        <f>RAW_DATA!C724</f>
        <v/>
      </c>
      <c r="M724" s="46">
        <f>VALUE(RAW_DATA!D724)</f>
        <v>0</v>
      </c>
      <c r="N724" s="46" t="str">
        <f>RAW_DATA!E724</f>
        <v/>
      </c>
      <c r="O724" s="46" t="str">
        <f>RAW_DATA!F724</f>
        <v/>
      </c>
      <c r="P724" s="46" t="str">
        <f>RAW_DATA!G724</f>
        <v/>
      </c>
    </row>
    <row r="725">
      <c r="E725" s="49"/>
      <c r="I725" s="50"/>
      <c r="K725" s="46" t="str">
        <f>IFERROR(__xludf.DUMMYFUNCTION("TO_DATE(DATEVALUE(RAW_DATA!B725))"),"#VALUE!")</f>
        <v>#VALUE!</v>
      </c>
      <c r="L725" s="46" t="str">
        <f>RAW_DATA!C725</f>
        <v/>
      </c>
      <c r="M725" s="46">
        <f>VALUE(RAW_DATA!D725)</f>
        <v>0</v>
      </c>
      <c r="N725" s="46" t="str">
        <f>RAW_DATA!E725</f>
        <v/>
      </c>
      <c r="O725" s="46" t="str">
        <f>RAW_DATA!F725</f>
        <v/>
      </c>
      <c r="P725" s="46" t="str">
        <f>RAW_DATA!G725</f>
        <v/>
      </c>
    </row>
    <row r="726">
      <c r="E726" s="49"/>
      <c r="I726" s="50"/>
      <c r="K726" s="46" t="str">
        <f>IFERROR(__xludf.DUMMYFUNCTION("TO_DATE(DATEVALUE(RAW_DATA!B726))"),"#VALUE!")</f>
        <v>#VALUE!</v>
      </c>
      <c r="L726" s="46" t="str">
        <f>RAW_DATA!C726</f>
        <v/>
      </c>
      <c r="M726" s="46">
        <f>VALUE(RAW_DATA!D726)</f>
        <v>0</v>
      </c>
      <c r="N726" s="46" t="str">
        <f>RAW_DATA!E726</f>
        <v/>
      </c>
      <c r="O726" s="46" t="str">
        <f>RAW_DATA!F726</f>
        <v/>
      </c>
      <c r="P726" s="46" t="str">
        <f>RAW_DATA!G726</f>
        <v/>
      </c>
    </row>
    <row r="727">
      <c r="E727" s="49"/>
      <c r="I727" s="50"/>
      <c r="K727" s="46" t="str">
        <f>IFERROR(__xludf.DUMMYFUNCTION("TO_DATE(DATEVALUE(RAW_DATA!B727))"),"#VALUE!")</f>
        <v>#VALUE!</v>
      </c>
      <c r="L727" s="46" t="str">
        <f>RAW_DATA!C727</f>
        <v/>
      </c>
      <c r="M727" s="46">
        <f>VALUE(RAW_DATA!D727)</f>
        <v>0</v>
      </c>
      <c r="N727" s="46" t="str">
        <f>RAW_DATA!E727</f>
        <v/>
      </c>
      <c r="O727" s="46" t="str">
        <f>RAW_DATA!F727</f>
        <v/>
      </c>
      <c r="P727" s="46" t="str">
        <f>RAW_DATA!G727</f>
        <v/>
      </c>
    </row>
    <row r="728">
      <c r="E728" s="49"/>
      <c r="I728" s="50"/>
      <c r="K728" s="46" t="str">
        <f>IFERROR(__xludf.DUMMYFUNCTION("TO_DATE(DATEVALUE(RAW_DATA!B728))"),"#VALUE!")</f>
        <v>#VALUE!</v>
      </c>
      <c r="L728" s="46" t="str">
        <f>RAW_DATA!C728</f>
        <v/>
      </c>
      <c r="M728" s="46">
        <f>VALUE(RAW_DATA!D728)</f>
        <v>0</v>
      </c>
      <c r="N728" s="46" t="str">
        <f>RAW_DATA!E728</f>
        <v/>
      </c>
      <c r="O728" s="46" t="str">
        <f>RAW_DATA!F728</f>
        <v/>
      </c>
      <c r="P728" s="46" t="str">
        <f>RAW_DATA!G728</f>
        <v/>
      </c>
    </row>
    <row r="729">
      <c r="E729" s="49"/>
      <c r="I729" s="50"/>
      <c r="K729" s="46" t="str">
        <f>IFERROR(__xludf.DUMMYFUNCTION("TO_DATE(DATEVALUE(RAW_DATA!B729))"),"#VALUE!")</f>
        <v>#VALUE!</v>
      </c>
      <c r="L729" s="46" t="str">
        <f>RAW_DATA!C729</f>
        <v/>
      </c>
      <c r="M729" s="46">
        <f>VALUE(RAW_DATA!D729)</f>
        <v>0</v>
      </c>
      <c r="N729" s="46" t="str">
        <f>RAW_DATA!E729</f>
        <v/>
      </c>
      <c r="O729" s="46" t="str">
        <f>RAW_DATA!F729</f>
        <v/>
      </c>
      <c r="P729" s="46" t="str">
        <f>RAW_DATA!G729</f>
        <v/>
      </c>
    </row>
    <row r="730">
      <c r="E730" s="49"/>
      <c r="I730" s="50"/>
      <c r="K730" s="46" t="str">
        <f>IFERROR(__xludf.DUMMYFUNCTION("TO_DATE(DATEVALUE(RAW_DATA!B730))"),"#VALUE!")</f>
        <v>#VALUE!</v>
      </c>
      <c r="L730" s="46" t="str">
        <f>RAW_DATA!C730</f>
        <v/>
      </c>
      <c r="M730" s="46">
        <f>VALUE(RAW_DATA!D730)</f>
        <v>0</v>
      </c>
      <c r="N730" s="46" t="str">
        <f>RAW_DATA!E730</f>
        <v/>
      </c>
      <c r="O730" s="46" t="str">
        <f>RAW_DATA!F730</f>
        <v/>
      </c>
      <c r="P730" s="46" t="str">
        <f>RAW_DATA!G730</f>
        <v/>
      </c>
    </row>
    <row r="731">
      <c r="E731" s="49"/>
      <c r="I731" s="50"/>
      <c r="K731" s="46" t="str">
        <f>IFERROR(__xludf.DUMMYFUNCTION("TO_DATE(DATEVALUE(RAW_DATA!B731))"),"#VALUE!")</f>
        <v>#VALUE!</v>
      </c>
      <c r="L731" s="46" t="str">
        <f>RAW_DATA!C731</f>
        <v/>
      </c>
      <c r="M731" s="46">
        <f>VALUE(RAW_DATA!D731)</f>
        <v>0</v>
      </c>
      <c r="N731" s="46" t="str">
        <f>RAW_DATA!E731</f>
        <v/>
      </c>
      <c r="O731" s="46" t="str">
        <f>RAW_DATA!F731</f>
        <v/>
      </c>
      <c r="P731" s="46" t="str">
        <f>RAW_DATA!G731</f>
        <v/>
      </c>
    </row>
    <row r="732">
      <c r="E732" s="49"/>
      <c r="I732" s="50"/>
      <c r="K732" s="46" t="str">
        <f>IFERROR(__xludf.DUMMYFUNCTION("TO_DATE(DATEVALUE(RAW_DATA!B732))"),"#VALUE!")</f>
        <v>#VALUE!</v>
      </c>
      <c r="L732" s="46" t="str">
        <f>RAW_DATA!C732</f>
        <v/>
      </c>
      <c r="M732" s="46">
        <f>VALUE(RAW_DATA!D732)</f>
        <v>0</v>
      </c>
      <c r="N732" s="46" t="str">
        <f>RAW_DATA!E732</f>
        <v/>
      </c>
      <c r="O732" s="46" t="str">
        <f>RAW_DATA!F732</f>
        <v/>
      </c>
      <c r="P732" s="46" t="str">
        <f>RAW_DATA!G732</f>
        <v/>
      </c>
    </row>
    <row r="733">
      <c r="E733" s="49"/>
      <c r="I733" s="50"/>
      <c r="K733" s="46" t="str">
        <f>IFERROR(__xludf.DUMMYFUNCTION("TO_DATE(DATEVALUE(RAW_DATA!B733))"),"#VALUE!")</f>
        <v>#VALUE!</v>
      </c>
      <c r="L733" s="46" t="str">
        <f>RAW_DATA!C733</f>
        <v/>
      </c>
      <c r="M733" s="46">
        <f>VALUE(RAW_DATA!D733)</f>
        <v>0</v>
      </c>
      <c r="N733" s="46" t="str">
        <f>RAW_DATA!E733</f>
        <v/>
      </c>
      <c r="O733" s="46" t="str">
        <f>RAW_DATA!F733</f>
        <v/>
      </c>
      <c r="P733" s="46" t="str">
        <f>RAW_DATA!G733</f>
        <v/>
      </c>
    </row>
    <row r="734">
      <c r="E734" s="49"/>
      <c r="I734" s="50"/>
      <c r="K734" s="46" t="str">
        <f>IFERROR(__xludf.DUMMYFUNCTION("TO_DATE(DATEVALUE(RAW_DATA!B734))"),"#VALUE!")</f>
        <v>#VALUE!</v>
      </c>
      <c r="L734" s="46" t="str">
        <f>RAW_DATA!C734</f>
        <v/>
      </c>
      <c r="M734" s="46">
        <f>VALUE(RAW_DATA!D734)</f>
        <v>0</v>
      </c>
      <c r="N734" s="46" t="str">
        <f>RAW_DATA!E734</f>
        <v/>
      </c>
      <c r="O734" s="46" t="str">
        <f>RAW_DATA!F734</f>
        <v/>
      </c>
      <c r="P734" s="46" t="str">
        <f>RAW_DATA!G734</f>
        <v/>
      </c>
    </row>
    <row r="735">
      <c r="E735" s="49"/>
      <c r="I735" s="50"/>
      <c r="K735" s="46" t="str">
        <f>IFERROR(__xludf.DUMMYFUNCTION("TO_DATE(DATEVALUE(RAW_DATA!B735))"),"#VALUE!")</f>
        <v>#VALUE!</v>
      </c>
      <c r="L735" s="46" t="str">
        <f>RAW_DATA!C735</f>
        <v/>
      </c>
      <c r="M735" s="46">
        <f>VALUE(RAW_DATA!D735)</f>
        <v>0</v>
      </c>
      <c r="N735" s="46" t="str">
        <f>RAW_DATA!E735</f>
        <v/>
      </c>
      <c r="O735" s="46" t="str">
        <f>RAW_DATA!F735</f>
        <v/>
      </c>
      <c r="P735" s="46" t="str">
        <f>RAW_DATA!G735</f>
        <v/>
      </c>
    </row>
    <row r="736">
      <c r="E736" s="49"/>
      <c r="I736" s="50"/>
      <c r="K736" s="46" t="str">
        <f>IFERROR(__xludf.DUMMYFUNCTION("TO_DATE(DATEVALUE(RAW_DATA!B736))"),"#VALUE!")</f>
        <v>#VALUE!</v>
      </c>
      <c r="L736" s="46" t="str">
        <f>RAW_DATA!C736</f>
        <v/>
      </c>
      <c r="M736" s="46">
        <f>VALUE(RAW_DATA!D736)</f>
        <v>0</v>
      </c>
      <c r="N736" s="46" t="str">
        <f>RAW_DATA!E736</f>
        <v/>
      </c>
      <c r="O736" s="46" t="str">
        <f>RAW_DATA!F736</f>
        <v/>
      </c>
      <c r="P736" s="46" t="str">
        <f>RAW_DATA!G736</f>
        <v/>
      </c>
    </row>
    <row r="737">
      <c r="E737" s="49"/>
      <c r="I737" s="50"/>
      <c r="K737" s="46" t="str">
        <f>IFERROR(__xludf.DUMMYFUNCTION("TO_DATE(DATEVALUE(RAW_DATA!B737))"),"#VALUE!")</f>
        <v>#VALUE!</v>
      </c>
      <c r="L737" s="46" t="str">
        <f>RAW_DATA!C737</f>
        <v/>
      </c>
      <c r="M737" s="46">
        <f>VALUE(RAW_DATA!D737)</f>
        <v>0</v>
      </c>
      <c r="N737" s="46" t="str">
        <f>RAW_DATA!E737</f>
        <v/>
      </c>
      <c r="O737" s="46" t="str">
        <f>RAW_DATA!F737</f>
        <v/>
      </c>
      <c r="P737" s="46" t="str">
        <f>RAW_DATA!G737</f>
        <v/>
      </c>
    </row>
    <row r="738">
      <c r="E738" s="49"/>
      <c r="I738" s="50"/>
      <c r="K738" s="46" t="str">
        <f>IFERROR(__xludf.DUMMYFUNCTION("TO_DATE(DATEVALUE(RAW_DATA!B738))"),"#VALUE!")</f>
        <v>#VALUE!</v>
      </c>
      <c r="L738" s="46" t="str">
        <f>RAW_DATA!C738</f>
        <v/>
      </c>
      <c r="M738" s="46">
        <f>VALUE(RAW_DATA!D738)</f>
        <v>0</v>
      </c>
      <c r="N738" s="46" t="str">
        <f>RAW_DATA!E738</f>
        <v/>
      </c>
      <c r="O738" s="46" t="str">
        <f>RAW_DATA!F738</f>
        <v/>
      </c>
      <c r="P738" s="46" t="str">
        <f>RAW_DATA!G738</f>
        <v/>
      </c>
    </row>
    <row r="739">
      <c r="E739" s="49"/>
      <c r="I739" s="50"/>
      <c r="K739" s="46" t="str">
        <f>IFERROR(__xludf.DUMMYFUNCTION("TO_DATE(DATEVALUE(RAW_DATA!B739))"),"#VALUE!")</f>
        <v>#VALUE!</v>
      </c>
      <c r="L739" s="46" t="str">
        <f>RAW_DATA!C739</f>
        <v/>
      </c>
      <c r="M739" s="46">
        <f>VALUE(RAW_DATA!D739)</f>
        <v>0</v>
      </c>
      <c r="N739" s="46" t="str">
        <f>RAW_DATA!E739</f>
        <v/>
      </c>
      <c r="O739" s="46" t="str">
        <f>RAW_DATA!F739</f>
        <v/>
      </c>
      <c r="P739" s="46" t="str">
        <f>RAW_DATA!G739</f>
        <v/>
      </c>
    </row>
    <row r="740">
      <c r="E740" s="49"/>
      <c r="I740" s="50"/>
      <c r="K740" s="46" t="str">
        <f>IFERROR(__xludf.DUMMYFUNCTION("TO_DATE(DATEVALUE(RAW_DATA!B740))"),"#VALUE!")</f>
        <v>#VALUE!</v>
      </c>
      <c r="L740" s="46" t="str">
        <f>RAW_DATA!C740</f>
        <v/>
      </c>
      <c r="M740" s="46">
        <f>VALUE(RAW_DATA!D740)</f>
        <v>0</v>
      </c>
      <c r="N740" s="46" t="str">
        <f>RAW_DATA!E740</f>
        <v/>
      </c>
      <c r="O740" s="46" t="str">
        <f>RAW_DATA!F740</f>
        <v/>
      </c>
      <c r="P740" s="46" t="str">
        <f>RAW_DATA!G740</f>
        <v/>
      </c>
    </row>
    <row r="741">
      <c r="E741" s="49"/>
      <c r="I741" s="50"/>
      <c r="K741" s="46" t="str">
        <f>IFERROR(__xludf.DUMMYFUNCTION("TO_DATE(DATEVALUE(RAW_DATA!B741))"),"#VALUE!")</f>
        <v>#VALUE!</v>
      </c>
      <c r="L741" s="46" t="str">
        <f>RAW_DATA!C741</f>
        <v/>
      </c>
      <c r="M741" s="46">
        <f>VALUE(RAW_DATA!D741)</f>
        <v>0</v>
      </c>
      <c r="N741" s="46" t="str">
        <f>RAW_DATA!E741</f>
        <v/>
      </c>
      <c r="O741" s="46" t="str">
        <f>RAW_DATA!F741</f>
        <v/>
      </c>
      <c r="P741" s="46" t="str">
        <f>RAW_DATA!G741</f>
        <v/>
      </c>
    </row>
    <row r="742">
      <c r="E742" s="49"/>
      <c r="I742" s="50"/>
      <c r="K742" s="46" t="str">
        <f>IFERROR(__xludf.DUMMYFUNCTION("TO_DATE(DATEVALUE(RAW_DATA!B742))"),"#VALUE!")</f>
        <v>#VALUE!</v>
      </c>
      <c r="L742" s="46" t="str">
        <f>RAW_DATA!C742</f>
        <v/>
      </c>
      <c r="M742" s="46">
        <f>VALUE(RAW_DATA!D742)</f>
        <v>0</v>
      </c>
      <c r="N742" s="46" t="str">
        <f>RAW_DATA!E742</f>
        <v/>
      </c>
      <c r="O742" s="46" t="str">
        <f>RAW_DATA!F742</f>
        <v/>
      </c>
      <c r="P742" s="46" t="str">
        <f>RAW_DATA!G742</f>
        <v/>
      </c>
    </row>
    <row r="743">
      <c r="E743" s="49"/>
      <c r="I743" s="50"/>
      <c r="K743" s="46" t="str">
        <f>IFERROR(__xludf.DUMMYFUNCTION("TO_DATE(DATEVALUE(RAW_DATA!B743))"),"#VALUE!")</f>
        <v>#VALUE!</v>
      </c>
      <c r="L743" s="46" t="str">
        <f>RAW_DATA!C743</f>
        <v/>
      </c>
      <c r="M743" s="46">
        <f>VALUE(RAW_DATA!D743)</f>
        <v>0</v>
      </c>
      <c r="N743" s="46" t="str">
        <f>RAW_DATA!E743</f>
        <v/>
      </c>
      <c r="O743" s="46" t="str">
        <f>RAW_DATA!F743</f>
        <v/>
      </c>
      <c r="P743" s="46" t="str">
        <f>RAW_DATA!G743</f>
        <v/>
      </c>
    </row>
    <row r="744">
      <c r="E744" s="49"/>
      <c r="I744" s="50"/>
      <c r="K744" s="46" t="str">
        <f>IFERROR(__xludf.DUMMYFUNCTION("TO_DATE(DATEVALUE(RAW_DATA!B744))"),"#VALUE!")</f>
        <v>#VALUE!</v>
      </c>
      <c r="L744" s="46" t="str">
        <f>RAW_DATA!C744</f>
        <v/>
      </c>
      <c r="M744" s="46">
        <f>VALUE(RAW_DATA!D744)</f>
        <v>0</v>
      </c>
      <c r="N744" s="46" t="str">
        <f>RAW_DATA!E744</f>
        <v/>
      </c>
      <c r="O744" s="46" t="str">
        <f>RAW_DATA!F744</f>
        <v/>
      </c>
      <c r="P744" s="46" t="str">
        <f>RAW_DATA!G744</f>
        <v/>
      </c>
    </row>
    <row r="745">
      <c r="E745" s="49"/>
      <c r="I745" s="50"/>
      <c r="K745" s="46" t="str">
        <f>IFERROR(__xludf.DUMMYFUNCTION("TO_DATE(DATEVALUE(RAW_DATA!B745))"),"#VALUE!")</f>
        <v>#VALUE!</v>
      </c>
      <c r="L745" s="46" t="str">
        <f>RAW_DATA!C745</f>
        <v/>
      </c>
      <c r="M745" s="46">
        <f>VALUE(RAW_DATA!D745)</f>
        <v>0</v>
      </c>
      <c r="N745" s="46" t="str">
        <f>RAW_DATA!E745</f>
        <v/>
      </c>
      <c r="O745" s="46" t="str">
        <f>RAW_DATA!F745</f>
        <v/>
      </c>
      <c r="P745" s="46" t="str">
        <f>RAW_DATA!G745</f>
        <v/>
      </c>
    </row>
    <row r="746">
      <c r="E746" s="49"/>
      <c r="I746" s="50"/>
      <c r="K746" s="46" t="str">
        <f>IFERROR(__xludf.DUMMYFUNCTION("TO_DATE(DATEVALUE(RAW_DATA!B746))"),"#VALUE!")</f>
        <v>#VALUE!</v>
      </c>
      <c r="L746" s="46" t="str">
        <f>RAW_DATA!C746</f>
        <v/>
      </c>
      <c r="M746" s="46">
        <f>VALUE(RAW_DATA!D746)</f>
        <v>0</v>
      </c>
      <c r="N746" s="46" t="str">
        <f>RAW_DATA!E746</f>
        <v/>
      </c>
      <c r="O746" s="46" t="str">
        <f>RAW_DATA!F746</f>
        <v/>
      </c>
      <c r="P746" s="46" t="str">
        <f>RAW_DATA!G746</f>
        <v/>
      </c>
    </row>
    <row r="747">
      <c r="E747" s="49"/>
      <c r="I747" s="50"/>
      <c r="K747" s="46" t="str">
        <f>IFERROR(__xludf.DUMMYFUNCTION("TO_DATE(DATEVALUE(RAW_DATA!B747))"),"#VALUE!")</f>
        <v>#VALUE!</v>
      </c>
      <c r="L747" s="46" t="str">
        <f>RAW_DATA!C747</f>
        <v/>
      </c>
      <c r="M747" s="46">
        <f>VALUE(RAW_DATA!D747)</f>
        <v>0</v>
      </c>
      <c r="N747" s="46" t="str">
        <f>RAW_DATA!E747</f>
        <v/>
      </c>
      <c r="O747" s="46" t="str">
        <f>RAW_DATA!F747</f>
        <v/>
      </c>
      <c r="P747" s="46" t="str">
        <f>RAW_DATA!G747</f>
        <v/>
      </c>
    </row>
    <row r="748">
      <c r="E748" s="49"/>
      <c r="I748" s="50"/>
      <c r="K748" s="46" t="str">
        <f>IFERROR(__xludf.DUMMYFUNCTION("TO_DATE(DATEVALUE(RAW_DATA!B748))"),"#VALUE!")</f>
        <v>#VALUE!</v>
      </c>
      <c r="L748" s="46" t="str">
        <f>RAW_DATA!C748</f>
        <v/>
      </c>
      <c r="M748" s="46">
        <f>VALUE(RAW_DATA!D748)</f>
        <v>0</v>
      </c>
      <c r="N748" s="46" t="str">
        <f>RAW_DATA!E748</f>
        <v/>
      </c>
      <c r="O748" s="46" t="str">
        <f>RAW_DATA!F748</f>
        <v/>
      </c>
      <c r="P748" s="46" t="str">
        <f>RAW_DATA!G748</f>
        <v/>
      </c>
    </row>
    <row r="749">
      <c r="E749" s="49"/>
      <c r="I749" s="50"/>
      <c r="K749" s="46" t="str">
        <f>IFERROR(__xludf.DUMMYFUNCTION("TO_DATE(DATEVALUE(RAW_DATA!B749))"),"#VALUE!")</f>
        <v>#VALUE!</v>
      </c>
      <c r="L749" s="46" t="str">
        <f>RAW_DATA!C749</f>
        <v/>
      </c>
      <c r="M749" s="46">
        <f>VALUE(RAW_DATA!D749)</f>
        <v>0</v>
      </c>
      <c r="N749" s="46" t="str">
        <f>RAW_DATA!E749</f>
        <v/>
      </c>
      <c r="O749" s="46" t="str">
        <f>RAW_DATA!F749</f>
        <v/>
      </c>
      <c r="P749" s="46" t="str">
        <f>RAW_DATA!G749</f>
        <v/>
      </c>
    </row>
    <row r="750">
      <c r="E750" s="49"/>
      <c r="I750" s="50"/>
      <c r="K750" s="46" t="str">
        <f>IFERROR(__xludf.DUMMYFUNCTION("TO_DATE(DATEVALUE(RAW_DATA!B750))"),"#VALUE!")</f>
        <v>#VALUE!</v>
      </c>
      <c r="L750" s="46" t="str">
        <f>RAW_DATA!C750</f>
        <v/>
      </c>
      <c r="M750" s="46">
        <f>VALUE(RAW_DATA!D750)</f>
        <v>0</v>
      </c>
      <c r="N750" s="46" t="str">
        <f>RAW_DATA!E750</f>
        <v/>
      </c>
      <c r="O750" s="46" t="str">
        <f>RAW_DATA!F750</f>
        <v/>
      </c>
      <c r="P750" s="46" t="str">
        <f>RAW_DATA!G750</f>
        <v/>
      </c>
    </row>
    <row r="751">
      <c r="E751" s="49"/>
      <c r="I751" s="50"/>
      <c r="K751" s="46" t="str">
        <f>IFERROR(__xludf.DUMMYFUNCTION("TO_DATE(DATEVALUE(RAW_DATA!B751))"),"#VALUE!")</f>
        <v>#VALUE!</v>
      </c>
      <c r="L751" s="46" t="str">
        <f>RAW_DATA!C751</f>
        <v/>
      </c>
      <c r="M751" s="46">
        <f>VALUE(RAW_DATA!D751)</f>
        <v>0</v>
      </c>
      <c r="N751" s="46" t="str">
        <f>RAW_DATA!E751</f>
        <v/>
      </c>
      <c r="O751" s="46" t="str">
        <f>RAW_DATA!F751</f>
        <v/>
      </c>
      <c r="P751" s="46" t="str">
        <f>RAW_DATA!G751</f>
        <v/>
      </c>
    </row>
    <row r="752">
      <c r="E752" s="49"/>
      <c r="I752" s="50"/>
      <c r="K752" s="46" t="str">
        <f>IFERROR(__xludf.DUMMYFUNCTION("TO_DATE(DATEVALUE(RAW_DATA!B752))"),"#VALUE!")</f>
        <v>#VALUE!</v>
      </c>
      <c r="L752" s="46" t="str">
        <f>RAW_DATA!C752</f>
        <v/>
      </c>
      <c r="M752" s="46">
        <f>VALUE(RAW_DATA!D752)</f>
        <v>0</v>
      </c>
      <c r="N752" s="46" t="str">
        <f>RAW_DATA!E752</f>
        <v/>
      </c>
      <c r="O752" s="46" t="str">
        <f>RAW_DATA!F752</f>
        <v/>
      </c>
      <c r="P752" s="46" t="str">
        <f>RAW_DATA!G752</f>
        <v/>
      </c>
    </row>
    <row r="753">
      <c r="E753" s="49"/>
      <c r="I753" s="50"/>
      <c r="K753" s="46" t="str">
        <f>IFERROR(__xludf.DUMMYFUNCTION("TO_DATE(DATEVALUE(RAW_DATA!B753))"),"#VALUE!")</f>
        <v>#VALUE!</v>
      </c>
      <c r="L753" s="46" t="str">
        <f>RAW_DATA!C753</f>
        <v/>
      </c>
      <c r="M753" s="46">
        <f>VALUE(RAW_DATA!D753)</f>
        <v>0</v>
      </c>
      <c r="N753" s="46" t="str">
        <f>RAW_DATA!E753</f>
        <v/>
      </c>
      <c r="O753" s="46" t="str">
        <f>RAW_DATA!F753</f>
        <v/>
      </c>
      <c r="P753" s="46" t="str">
        <f>RAW_DATA!G753</f>
        <v/>
      </c>
    </row>
    <row r="754">
      <c r="E754" s="49"/>
      <c r="I754" s="50"/>
      <c r="K754" s="46" t="str">
        <f>IFERROR(__xludf.DUMMYFUNCTION("TO_DATE(DATEVALUE(RAW_DATA!B754))"),"#VALUE!")</f>
        <v>#VALUE!</v>
      </c>
      <c r="L754" s="46" t="str">
        <f>RAW_DATA!C754</f>
        <v/>
      </c>
      <c r="M754" s="46">
        <f>VALUE(RAW_DATA!D754)</f>
        <v>0</v>
      </c>
      <c r="N754" s="46" t="str">
        <f>RAW_DATA!E754</f>
        <v/>
      </c>
      <c r="O754" s="46" t="str">
        <f>RAW_DATA!F754</f>
        <v/>
      </c>
      <c r="P754" s="46" t="str">
        <f>RAW_DATA!G754</f>
        <v/>
      </c>
    </row>
    <row r="755">
      <c r="E755" s="49"/>
      <c r="I755" s="50"/>
      <c r="K755" s="46" t="str">
        <f>IFERROR(__xludf.DUMMYFUNCTION("TO_DATE(DATEVALUE(RAW_DATA!B755))"),"#VALUE!")</f>
        <v>#VALUE!</v>
      </c>
      <c r="L755" s="46" t="str">
        <f>RAW_DATA!C755</f>
        <v/>
      </c>
      <c r="M755" s="46">
        <f>VALUE(RAW_DATA!D755)</f>
        <v>0</v>
      </c>
      <c r="N755" s="46" t="str">
        <f>RAW_DATA!E755</f>
        <v/>
      </c>
      <c r="O755" s="46" t="str">
        <f>RAW_DATA!F755</f>
        <v/>
      </c>
      <c r="P755" s="46" t="str">
        <f>RAW_DATA!G755</f>
        <v/>
      </c>
    </row>
    <row r="756">
      <c r="E756" s="49"/>
      <c r="I756" s="50"/>
      <c r="K756" s="46" t="str">
        <f>IFERROR(__xludf.DUMMYFUNCTION("TO_DATE(DATEVALUE(RAW_DATA!B756))"),"#VALUE!")</f>
        <v>#VALUE!</v>
      </c>
      <c r="L756" s="46" t="str">
        <f>RAW_DATA!C756</f>
        <v/>
      </c>
      <c r="M756" s="46">
        <f>VALUE(RAW_DATA!D756)</f>
        <v>0</v>
      </c>
      <c r="N756" s="46" t="str">
        <f>RAW_DATA!E756</f>
        <v/>
      </c>
      <c r="O756" s="46" t="str">
        <f>RAW_DATA!F756</f>
        <v/>
      </c>
      <c r="P756" s="46" t="str">
        <f>RAW_DATA!G756</f>
        <v/>
      </c>
    </row>
    <row r="757">
      <c r="E757" s="49"/>
      <c r="I757" s="50"/>
      <c r="K757" s="46" t="str">
        <f>IFERROR(__xludf.DUMMYFUNCTION("TO_DATE(DATEVALUE(RAW_DATA!B757))"),"#VALUE!")</f>
        <v>#VALUE!</v>
      </c>
      <c r="L757" s="46" t="str">
        <f>RAW_DATA!C757</f>
        <v/>
      </c>
      <c r="M757" s="46">
        <f>VALUE(RAW_DATA!D757)</f>
        <v>0</v>
      </c>
      <c r="N757" s="46" t="str">
        <f>RAW_DATA!E757</f>
        <v/>
      </c>
      <c r="O757" s="46" t="str">
        <f>RAW_DATA!F757</f>
        <v/>
      </c>
      <c r="P757" s="46" t="str">
        <f>RAW_DATA!G757</f>
        <v/>
      </c>
    </row>
    <row r="758">
      <c r="E758" s="49"/>
      <c r="I758" s="50"/>
      <c r="K758" s="46" t="str">
        <f>IFERROR(__xludf.DUMMYFUNCTION("TO_DATE(DATEVALUE(RAW_DATA!B758))"),"#VALUE!")</f>
        <v>#VALUE!</v>
      </c>
      <c r="L758" s="46" t="str">
        <f>RAW_DATA!C758</f>
        <v/>
      </c>
      <c r="M758" s="46">
        <f>VALUE(RAW_DATA!D758)</f>
        <v>0</v>
      </c>
      <c r="N758" s="46" t="str">
        <f>RAW_DATA!E758</f>
        <v/>
      </c>
      <c r="O758" s="46" t="str">
        <f>RAW_DATA!F758</f>
        <v/>
      </c>
      <c r="P758" s="46" t="str">
        <f>RAW_DATA!G758</f>
        <v/>
      </c>
    </row>
    <row r="759">
      <c r="E759" s="49"/>
      <c r="I759" s="50"/>
      <c r="K759" s="46" t="str">
        <f>IFERROR(__xludf.DUMMYFUNCTION("TO_DATE(DATEVALUE(RAW_DATA!B759))"),"#VALUE!")</f>
        <v>#VALUE!</v>
      </c>
      <c r="L759" s="46" t="str">
        <f>RAW_DATA!C759</f>
        <v/>
      </c>
      <c r="M759" s="46">
        <f>VALUE(RAW_DATA!D759)</f>
        <v>0</v>
      </c>
      <c r="N759" s="46" t="str">
        <f>RAW_DATA!E759</f>
        <v/>
      </c>
      <c r="O759" s="46" t="str">
        <f>RAW_DATA!F759</f>
        <v/>
      </c>
      <c r="P759" s="46" t="str">
        <f>RAW_DATA!G759</f>
        <v/>
      </c>
    </row>
    <row r="760">
      <c r="E760" s="49"/>
      <c r="I760" s="50"/>
      <c r="K760" s="46" t="str">
        <f>IFERROR(__xludf.DUMMYFUNCTION("TO_DATE(DATEVALUE(RAW_DATA!B760))"),"#VALUE!")</f>
        <v>#VALUE!</v>
      </c>
      <c r="L760" s="46" t="str">
        <f>RAW_DATA!C760</f>
        <v/>
      </c>
      <c r="M760" s="46">
        <f>VALUE(RAW_DATA!D760)</f>
        <v>0</v>
      </c>
      <c r="N760" s="46" t="str">
        <f>RAW_DATA!E760</f>
        <v/>
      </c>
      <c r="O760" s="46" t="str">
        <f>RAW_DATA!F760</f>
        <v/>
      </c>
      <c r="P760" s="46" t="str">
        <f>RAW_DATA!G760</f>
        <v/>
      </c>
    </row>
    <row r="761">
      <c r="E761" s="49"/>
      <c r="I761" s="50"/>
      <c r="K761" s="46" t="str">
        <f>IFERROR(__xludf.DUMMYFUNCTION("TO_DATE(DATEVALUE(RAW_DATA!B761))"),"#VALUE!")</f>
        <v>#VALUE!</v>
      </c>
      <c r="L761" s="46" t="str">
        <f>RAW_DATA!C761</f>
        <v/>
      </c>
      <c r="M761" s="46">
        <f>VALUE(RAW_DATA!D761)</f>
        <v>0</v>
      </c>
      <c r="N761" s="46" t="str">
        <f>RAW_DATA!E761</f>
        <v/>
      </c>
      <c r="O761" s="46" t="str">
        <f>RAW_DATA!F761</f>
        <v/>
      </c>
      <c r="P761" s="46" t="str">
        <f>RAW_DATA!G761</f>
        <v/>
      </c>
    </row>
    <row r="762">
      <c r="E762" s="49"/>
      <c r="I762" s="50"/>
      <c r="K762" s="46" t="str">
        <f>IFERROR(__xludf.DUMMYFUNCTION("TO_DATE(DATEVALUE(RAW_DATA!B762))"),"#VALUE!")</f>
        <v>#VALUE!</v>
      </c>
      <c r="L762" s="46" t="str">
        <f>RAW_DATA!C762</f>
        <v/>
      </c>
      <c r="M762" s="46">
        <f>VALUE(RAW_DATA!D762)</f>
        <v>0</v>
      </c>
      <c r="N762" s="46" t="str">
        <f>RAW_DATA!E762</f>
        <v/>
      </c>
      <c r="O762" s="46" t="str">
        <f>RAW_DATA!F762</f>
        <v/>
      </c>
      <c r="P762" s="46" t="str">
        <f>RAW_DATA!G762</f>
        <v/>
      </c>
    </row>
    <row r="763">
      <c r="E763" s="49"/>
      <c r="I763" s="50"/>
      <c r="K763" s="46" t="str">
        <f>IFERROR(__xludf.DUMMYFUNCTION("TO_DATE(DATEVALUE(RAW_DATA!B763))"),"#VALUE!")</f>
        <v>#VALUE!</v>
      </c>
      <c r="L763" s="46" t="str">
        <f>RAW_DATA!C763</f>
        <v/>
      </c>
      <c r="M763" s="46">
        <f>VALUE(RAW_DATA!D763)</f>
        <v>0</v>
      </c>
      <c r="N763" s="46" t="str">
        <f>RAW_DATA!E763</f>
        <v/>
      </c>
      <c r="O763" s="46" t="str">
        <f>RAW_DATA!F763</f>
        <v/>
      </c>
      <c r="P763" s="46" t="str">
        <f>RAW_DATA!G763</f>
        <v/>
      </c>
    </row>
    <row r="764">
      <c r="E764" s="49"/>
      <c r="I764" s="50"/>
      <c r="K764" s="46" t="str">
        <f>IFERROR(__xludf.DUMMYFUNCTION("TO_DATE(DATEVALUE(RAW_DATA!B764))"),"#VALUE!")</f>
        <v>#VALUE!</v>
      </c>
      <c r="L764" s="46" t="str">
        <f>RAW_DATA!C764</f>
        <v/>
      </c>
      <c r="M764" s="46">
        <f>VALUE(RAW_DATA!D764)</f>
        <v>0</v>
      </c>
      <c r="N764" s="46" t="str">
        <f>RAW_DATA!E764</f>
        <v/>
      </c>
      <c r="O764" s="46" t="str">
        <f>RAW_DATA!F764</f>
        <v/>
      </c>
      <c r="P764" s="46" t="str">
        <f>RAW_DATA!G764</f>
        <v/>
      </c>
    </row>
    <row r="765">
      <c r="E765" s="49"/>
      <c r="I765" s="50"/>
      <c r="K765" s="46" t="str">
        <f>IFERROR(__xludf.DUMMYFUNCTION("TO_DATE(DATEVALUE(RAW_DATA!B765))"),"#VALUE!")</f>
        <v>#VALUE!</v>
      </c>
      <c r="L765" s="46" t="str">
        <f>RAW_DATA!C765</f>
        <v/>
      </c>
      <c r="M765" s="46">
        <f>VALUE(RAW_DATA!D765)</f>
        <v>0</v>
      </c>
      <c r="N765" s="46" t="str">
        <f>RAW_DATA!E765</f>
        <v/>
      </c>
      <c r="O765" s="46" t="str">
        <f>RAW_DATA!F765</f>
        <v/>
      </c>
      <c r="P765" s="46" t="str">
        <f>RAW_DATA!G765</f>
        <v/>
      </c>
    </row>
    <row r="766">
      <c r="E766" s="49"/>
      <c r="I766" s="50"/>
      <c r="K766" s="46" t="str">
        <f>IFERROR(__xludf.DUMMYFUNCTION("TO_DATE(DATEVALUE(RAW_DATA!B766))"),"#VALUE!")</f>
        <v>#VALUE!</v>
      </c>
      <c r="L766" s="46" t="str">
        <f>RAW_DATA!C766</f>
        <v/>
      </c>
      <c r="M766" s="46">
        <f>VALUE(RAW_DATA!D766)</f>
        <v>0</v>
      </c>
      <c r="N766" s="46" t="str">
        <f>RAW_DATA!E766</f>
        <v/>
      </c>
      <c r="O766" s="46" t="str">
        <f>RAW_DATA!F766</f>
        <v/>
      </c>
      <c r="P766" s="46" t="str">
        <f>RAW_DATA!G766</f>
        <v/>
      </c>
    </row>
    <row r="767">
      <c r="E767" s="49"/>
      <c r="I767" s="50"/>
      <c r="K767" s="46" t="str">
        <f>IFERROR(__xludf.DUMMYFUNCTION("TO_DATE(DATEVALUE(RAW_DATA!B767))"),"#VALUE!")</f>
        <v>#VALUE!</v>
      </c>
      <c r="L767" s="46" t="str">
        <f>RAW_DATA!C767</f>
        <v/>
      </c>
      <c r="M767" s="46">
        <f>VALUE(RAW_DATA!D767)</f>
        <v>0</v>
      </c>
      <c r="N767" s="46" t="str">
        <f>RAW_DATA!E767</f>
        <v/>
      </c>
      <c r="O767" s="46" t="str">
        <f>RAW_DATA!F767</f>
        <v/>
      </c>
      <c r="P767" s="46" t="str">
        <f>RAW_DATA!G767</f>
        <v/>
      </c>
    </row>
    <row r="768">
      <c r="E768" s="49"/>
      <c r="I768" s="50"/>
      <c r="K768" s="46" t="str">
        <f>IFERROR(__xludf.DUMMYFUNCTION("TO_DATE(DATEVALUE(RAW_DATA!B768))"),"#VALUE!")</f>
        <v>#VALUE!</v>
      </c>
      <c r="L768" s="46" t="str">
        <f>RAW_DATA!C768</f>
        <v/>
      </c>
      <c r="M768" s="46">
        <f>VALUE(RAW_DATA!D768)</f>
        <v>0</v>
      </c>
      <c r="N768" s="46" t="str">
        <f>RAW_DATA!E768</f>
        <v/>
      </c>
      <c r="O768" s="46" t="str">
        <f>RAW_DATA!F768</f>
        <v/>
      </c>
      <c r="P768" s="46" t="str">
        <f>RAW_DATA!G768</f>
        <v/>
      </c>
    </row>
    <row r="769">
      <c r="E769" s="49"/>
      <c r="I769" s="50"/>
      <c r="K769" s="46" t="str">
        <f>IFERROR(__xludf.DUMMYFUNCTION("TO_DATE(DATEVALUE(RAW_DATA!B769))"),"#VALUE!")</f>
        <v>#VALUE!</v>
      </c>
      <c r="L769" s="46" t="str">
        <f>RAW_DATA!C769</f>
        <v/>
      </c>
      <c r="M769" s="46">
        <f>VALUE(RAW_DATA!D769)</f>
        <v>0</v>
      </c>
      <c r="N769" s="46" t="str">
        <f>RAW_DATA!E769</f>
        <v/>
      </c>
      <c r="O769" s="46" t="str">
        <f>RAW_DATA!F769</f>
        <v/>
      </c>
      <c r="P769" s="46" t="str">
        <f>RAW_DATA!G769</f>
        <v/>
      </c>
    </row>
    <row r="770">
      <c r="E770" s="49"/>
      <c r="I770" s="50"/>
      <c r="K770" s="46" t="str">
        <f>IFERROR(__xludf.DUMMYFUNCTION("TO_DATE(DATEVALUE(RAW_DATA!B770))"),"#VALUE!")</f>
        <v>#VALUE!</v>
      </c>
      <c r="L770" s="46" t="str">
        <f>RAW_DATA!C770</f>
        <v/>
      </c>
      <c r="M770" s="46">
        <f>VALUE(RAW_DATA!D770)</f>
        <v>0</v>
      </c>
      <c r="N770" s="46" t="str">
        <f>RAW_DATA!E770</f>
        <v/>
      </c>
      <c r="O770" s="46" t="str">
        <f>RAW_DATA!F770</f>
        <v/>
      </c>
      <c r="P770" s="46" t="str">
        <f>RAW_DATA!G770</f>
        <v/>
      </c>
    </row>
    <row r="771">
      <c r="E771" s="49"/>
      <c r="I771" s="50"/>
      <c r="K771" s="46" t="str">
        <f>IFERROR(__xludf.DUMMYFUNCTION("TO_DATE(DATEVALUE(RAW_DATA!B771))"),"#VALUE!")</f>
        <v>#VALUE!</v>
      </c>
      <c r="L771" s="46" t="str">
        <f>RAW_DATA!C771</f>
        <v/>
      </c>
      <c r="M771" s="46">
        <f>VALUE(RAW_DATA!D771)</f>
        <v>0</v>
      </c>
      <c r="N771" s="46" t="str">
        <f>RAW_DATA!E771</f>
        <v/>
      </c>
      <c r="O771" s="46" t="str">
        <f>RAW_DATA!F771</f>
        <v/>
      </c>
      <c r="P771" s="46" t="str">
        <f>RAW_DATA!G771</f>
        <v/>
      </c>
    </row>
    <row r="772">
      <c r="E772" s="49"/>
      <c r="I772" s="50"/>
      <c r="K772" s="46" t="str">
        <f>IFERROR(__xludf.DUMMYFUNCTION("TO_DATE(DATEVALUE(RAW_DATA!B772))"),"#VALUE!")</f>
        <v>#VALUE!</v>
      </c>
      <c r="L772" s="46" t="str">
        <f>RAW_DATA!C772</f>
        <v/>
      </c>
      <c r="M772" s="46">
        <f>VALUE(RAW_DATA!D772)</f>
        <v>0</v>
      </c>
      <c r="N772" s="46" t="str">
        <f>RAW_DATA!E772</f>
        <v/>
      </c>
      <c r="O772" s="46" t="str">
        <f>RAW_DATA!F772</f>
        <v/>
      </c>
      <c r="P772" s="46" t="str">
        <f>RAW_DATA!G772</f>
        <v/>
      </c>
    </row>
    <row r="773">
      <c r="E773" s="49"/>
      <c r="I773" s="50"/>
      <c r="K773" s="46" t="str">
        <f>IFERROR(__xludf.DUMMYFUNCTION("TO_DATE(DATEVALUE(RAW_DATA!B773))"),"#VALUE!")</f>
        <v>#VALUE!</v>
      </c>
      <c r="L773" s="46" t="str">
        <f>RAW_DATA!C773</f>
        <v/>
      </c>
      <c r="M773" s="46">
        <f>VALUE(RAW_DATA!D773)</f>
        <v>0</v>
      </c>
      <c r="N773" s="46" t="str">
        <f>RAW_DATA!E773</f>
        <v/>
      </c>
      <c r="O773" s="46" t="str">
        <f>RAW_DATA!F773</f>
        <v/>
      </c>
      <c r="P773" s="46" t="str">
        <f>RAW_DATA!G773</f>
        <v/>
      </c>
    </row>
    <row r="774">
      <c r="E774" s="49"/>
      <c r="I774" s="50"/>
      <c r="K774" s="46" t="str">
        <f>IFERROR(__xludf.DUMMYFUNCTION("TO_DATE(DATEVALUE(RAW_DATA!B774))"),"#VALUE!")</f>
        <v>#VALUE!</v>
      </c>
      <c r="L774" s="46" t="str">
        <f>RAW_DATA!C774</f>
        <v/>
      </c>
      <c r="M774" s="46">
        <f>VALUE(RAW_DATA!D774)</f>
        <v>0</v>
      </c>
      <c r="N774" s="46" t="str">
        <f>RAW_DATA!E774</f>
        <v/>
      </c>
      <c r="O774" s="46" t="str">
        <f>RAW_DATA!F774</f>
        <v/>
      </c>
      <c r="P774" s="46" t="str">
        <f>RAW_DATA!G774</f>
        <v/>
      </c>
    </row>
    <row r="775">
      <c r="E775" s="49"/>
      <c r="I775" s="50"/>
      <c r="K775" s="46" t="str">
        <f>IFERROR(__xludf.DUMMYFUNCTION("TO_DATE(DATEVALUE(RAW_DATA!B775))"),"#VALUE!")</f>
        <v>#VALUE!</v>
      </c>
      <c r="L775" s="46" t="str">
        <f>RAW_DATA!C775</f>
        <v/>
      </c>
      <c r="M775" s="46">
        <f>VALUE(RAW_DATA!D775)</f>
        <v>0</v>
      </c>
      <c r="N775" s="46" t="str">
        <f>RAW_DATA!E775</f>
        <v/>
      </c>
      <c r="O775" s="46" t="str">
        <f>RAW_DATA!F775</f>
        <v/>
      </c>
      <c r="P775" s="46" t="str">
        <f>RAW_DATA!G775</f>
        <v/>
      </c>
    </row>
    <row r="776">
      <c r="E776" s="49"/>
      <c r="I776" s="50"/>
      <c r="K776" s="46" t="str">
        <f>IFERROR(__xludf.DUMMYFUNCTION("TO_DATE(DATEVALUE(RAW_DATA!B776))"),"#VALUE!")</f>
        <v>#VALUE!</v>
      </c>
      <c r="L776" s="46" t="str">
        <f>RAW_DATA!C776</f>
        <v/>
      </c>
      <c r="M776" s="46">
        <f>VALUE(RAW_DATA!D776)</f>
        <v>0</v>
      </c>
      <c r="N776" s="46" t="str">
        <f>RAW_DATA!E776</f>
        <v/>
      </c>
      <c r="O776" s="46" t="str">
        <f>RAW_DATA!F776</f>
        <v/>
      </c>
      <c r="P776" s="46" t="str">
        <f>RAW_DATA!G776</f>
        <v/>
      </c>
    </row>
    <row r="777">
      <c r="E777" s="49"/>
      <c r="I777" s="50"/>
      <c r="K777" s="46" t="str">
        <f>IFERROR(__xludf.DUMMYFUNCTION("TO_DATE(DATEVALUE(RAW_DATA!B777))"),"#VALUE!")</f>
        <v>#VALUE!</v>
      </c>
      <c r="L777" s="46" t="str">
        <f>RAW_DATA!C777</f>
        <v/>
      </c>
      <c r="M777" s="46">
        <f>VALUE(RAW_DATA!D777)</f>
        <v>0</v>
      </c>
      <c r="N777" s="46" t="str">
        <f>RAW_DATA!E777</f>
        <v/>
      </c>
      <c r="O777" s="46" t="str">
        <f>RAW_DATA!F777</f>
        <v/>
      </c>
      <c r="P777" s="46" t="str">
        <f>RAW_DATA!G777</f>
        <v/>
      </c>
    </row>
    <row r="778">
      <c r="E778" s="49"/>
      <c r="I778" s="50"/>
      <c r="K778" s="46" t="str">
        <f>IFERROR(__xludf.DUMMYFUNCTION("TO_DATE(DATEVALUE(RAW_DATA!B778))"),"#VALUE!")</f>
        <v>#VALUE!</v>
      </c>
      <c r="L778" s="46" t="str">
        <f>RAW_DATA!C778</f>
        <v/>
      </c>
      <c r="M778" s="46">
        <f>VALUE(RAW_DATA!D778)</f>
        <v>0</v>
      </c>
      <c r="N778" s="46" t="str">
        <f>RAW_DATA!E778</f>
        <v/>
      </c>
      <c r="O778" s="46" t="str">
        <f>RAW_DATA!F778</f>
        <v/>
      </c>
      <c r="P778" s="46" t="str">
        <f>RAW_DATA!G778</f>
        <v/>
      </c>
    </row>
    <row r="779">
      <c r="E779" s="49"/>
      <c r="I779" s="50"/>
      <c r="K779" s="46" t="str">
        <f>IFERROR(__xludf.DUMMYFUNCTION("TO_DATE(DATEVALUE(RAW_DATA!B779))"),"#VALUE!")</f>
        <v>#VALUE!</v>
      </c>
      <c r="L779" s="46" t="str">
        <f>RAW_DATA!C779</f>
        <v/>
      </c>
      <c r="M779" s="46">
        <f>VALUE(RAW_DATA!D779)</f>
        <v>0</v>
      </c>
      <c r="N779" s="46" t="str">
        <f>RAW_DATA!E779</f>
        <v/>
      </c>
      <c r="O779" s="46" t="str">
        <f>RAW_DATA!F779</f>
        <v/>
      </c>
      <c r="P779" s="46" t="str">
        <f>RAW_DATA!G779</f>
        <v/>
      </c>
    </row>
    <row r="780">
      <c r="E780" s="49"/>
      <c r="I780" s="50"/>
      <c r="K780" s="46" t="str">
        <f>IFERROR(__xludf.DUMMYFUNCTION("TO_DATE(DATEVALUE(RAW_DATA!B780))"),"#VALUE!")</f>
        <v>#VALUE!</v>
      </c>
      <c r="L780" s="46" t="str">
        <f>RAW_DATA!C780</f>
        <v/>
      </c>
      <c r="M780" s="46">
        <f>VALUE(RAW_DATA!D780)</f>
        <v>0</v>
      </c>
      <c r="N780" s="46" t="str">
        <f>RAW_DATA!E780</f>
        <v/>
      </c>
      <c r="O780" s="46" t="str">
        <f>RAW_DATA!F780</f>
        <v/>
      </c>
      <c r="P780" s="46" t="str">
        <f>RAW_DATA!G780</f>
        <v/>
      </c>
    </row>
    <row r="781">
      <c r="E781" s="49"/>
      <c r="I781" s="50"/>
      <c r="K781" s="46" t="str">
        <f>IFERROR(__xludf.DUMMYFUNCTION("TO_DATE(DATEVALUE(RAW_DATA!B781))"),"#VALUE!")</f>
        <v>#VALUE!</v>
      </c>
      <c r="L781" s="46" t="str">
        <f>RAW_DATA!C781</f>
        <v/>
      </c>
      <c r="M781" s="46">
        <f>VALUE(RAW_DATA!D781)</f>
        <v>0</v>
      </c>
      <c r="N781" s="46" t="str">
        <f>RAW_DATA!E781</f>
        <v/>
      </c>
      <c r="O781" s="46" t="str">
        <f>RAW_DATA!F781</f>
        <v/>
      </c>
      <c r="P781" s="46" t="str">
        <f>RAW_DATA!G781</f>
        <v/>
      </c>
    </row>
    <row r="782">
      <c r="E782" s="49"/>
      <c r="I782" s="50"/>
      <c r="K782" s="46" t="str">
        <f>IFERROR(__xludf.DUMMYFUNCTION("TO_DATE(DATEVALUE(RAW_DATA!B782))"),"#VALUE!")</f>
        <v>#VALUE!</v>
      </c>
      <c r="L782" s="46" t="str">
        <f>RAW_DATA!C782</f>
        <v/>
      </c>
      <c r="M782" s="46">
        <f>VALUE(RAW_DATA!D782)</f>
        <v>0</v>
      </c>
      <c r="N782" s="46" t="str">
        <f>RAW_DATA!E782</f>
        <v/>
      </c>
      <c r="O782" s="46" t="str">
        <f>RAW_DATA!F782</f>
        <v/>
      </c>
      <c r="P782" s="46" t="str">
        <f>RAW_DATA!G782</f>
        <v/>
      </c>
    </row>
    <row r="783">
      <c r="E783" s="49"/>
      <c r="I783" s="50"/>
      <c r="K783" s="46" t="str">
        <f>IFERROR(__xludf.DUMMYFUNCTION("TO_DATE(DATEVALUE(RAW_DATA!B783))"),"#VALUE!")</f>
        <v>#VALUE!</v>
      </c>
      <c r="L783" s="46" t="str">
        <f>RAW_DATA!C783</f>
        <v/>
      </c>
      <c r="M783" s="46">
        <f>VALUE(RAW_DATA!D783)</f>
        <v>0</v>
      </c>
      <c r="N783" s="46" t="str">
        <f>RAW_DATA!E783</f>
        <v/>
      </c>
      <c r="O783" s="46" t="str">
        <f>RAW_DATA!F783</f>
        <v/>
      </c>
      <c r="P783" s="46" t="str">
        <f>RAW_DATA!G783</f>
        <v/>
      </c>
    </row>
    <row r="784">
      <c r="E784" s="49"/>
      <c r="I784" s="50"/>
      <c r="K784" s="46" t="str">
        <f>IFERROR(__xludf.DUMMYFUNCTION("TO_DATE(DATEVALUE(RAW_DATA!B784))"),"#VALUE!")</f>
        <v>#VALUE!</v>
      </c>
      <c r="L784" s="46" t="str">
        <f>RAW_DATA!C784</f>
        <v/>
      </c>
      <c r="M784" s="46">
        <f>VALUE(RAW_DATA!D784)</f>
        <v>0</v>
      </c>
      <c r="N784" s="46" t="str">
        <f>RAW_DATA!E784</f>
        <v/>
      </c>
      <c r="O784" s="46" t="str">
        <f>RAW_DATA!F784</f>
        <v/>
      </c>
      <c r="P784" s="46" t="str">
        <f>RAW_DATA!G784</f>
        <v/>
      </c>
    </row>
    <row r="785">
      <c r="E785" s="49"/>
      <c r="I785" s="50"/>
      <c r="K785" s="46" t="str">
        <f>IFERROR(__xludf.DUMMYFUNCTION("TO_DATE(DATEVALUE(RAW_DATA!B785))"),"#VALUE!")</f>
        <v>#VALUE!</v>
      </c>
      <c r="L785" s="46" t="str">
        <f>RAW_DATA!C785</f>
        <v/>
      </c>
      <c r="M785" s="46">
        <f>VALUE(RAW_DATA!D785)</f>
        <v>0</v>
      </c>
      <c r="N785" s="46" t="str">
        <f>RAW_DATA!E785</f>
        <v/>
      </c>
      <c r="O785" s="46" t="str">
        <f>RAW_DATA!F785</f>
        <v/>
      </c>
      <c r="P785" s="46" t="str">
        <f>RAW_DATA!G785</f>
        <v/>
      </c>
    </row>
    <row r="786">
      <c r="E786" s="49"/>
      <c r="I786" s="50"/>
      <c r="K786" s="46" t="str">
        <f>IFERROR(__xludf.DUMMYFUNCTION("TO_DATE(DATEVALUE(RAW_DATA!B786))"),"#VALUE!")</f>
        <v>#VALUE!</v>
      </c>
      <c r="L786" s="46" t="str">
        <f>RAW_DATA!C786</f>
        <v/>
      </c>
      <c r="M786" s="46">
        <f>VALUE(RAW_DATA!D786)</f>
        <v>0</v>
      </c>
      <c r="N786" s="46" t="str">
        <f>RAW_DATA!E786</f>
        <v/>
      </c>
      <c r="O786" s="46" t="str">
        <f>RAW_DATA!F786</f>
        <v/>
      </c>
      <c r="P786" s="46" t="str">
        <f>RAW_DATA!G786</f>
        <v/>
      </c>
    </row>
    <row r="787">
      <c r="E787" s="49"/>
      <c r="I787" s="50"/>
      <c r="K787" s="46" t="str">
        <f>IFERROR(__xludf.DUMMYFUNCTION("TO_DATE(DATEVALUE(RAW_DATA!B787))"),"#VALUE!")</f>
        <v>#VALUE!</v>
      </c>
      <c r="L787" s="46" t="str">
        <f>RAW_DATA!C787</f>
        <v/>
      </c>
      <c r="M787" s="46">
        <f>VALUE(RAW_DATA!D787)</f>
        <v>0</v>
      </c>
      <c r="N787" s="46" t="str">
        <f>RAW_DATA!E787</f>
        <v/>
      </c>
      <c r="O787" s="46" t="str">
        <f>RAW_DATA!F787</f>
        <v/>
      </c>
      <c r="P787" s="46" t="str">
        <f>RAW_DATA!G787</f>
        <v/>
      </c>
    </row>
    <row r="788">
      <c r="E788" s="49"/>
      <c r="I788" s="50"/>
      <c r="K788" s="46" t="str">
        <f>IFERROR(__xludf.DUMMYFUNCTION("TO_DATE(DATEVALUE(RAW_DATA!B788))"),"#VALUE!")</f>
        <v>#VALUE!</v>
      </c>
      <c r="L788" s="46" t="str">
        <f>RAW_DATA!C788</f>
        <v/>
      </c>
      <c r="M788" s="46">
        <f>VALUE(RAW_DATA!D788)</f>
        <v>0</v>
      </c>
      <c r="N788" s="46" t="str">
        <f>RAW_DATA!E788</f>
        <v/>
      </c>
      <c r="O788" s="46" t="str">
        <f>RAW_DATA!F788</f>
        <v/>
      </c>
      <c r="P788" s="46" t="str">
        <f>RAW_DATA!G788</f>
        <v/>
      </c>
    </row>
    <row r="789">
      <c r="E789" s="49"/>
      <c r="I789" s="50"/>
      <c r="K789" s="46" t="str">
        <f>IFERROR(__xludf.DUMMYFUNCTION("TO_DATE(DATEVALUE(RAW_DATA!B789))"),"#VALUE!")</f>
        <v>#VALUE!</v>
      </c>
      <c r="L789" s="46" t="str">
        <f>RAW_DATA!C789</f>
        <v/>
      </c>
      <c r="M789" s="46">
        <f>VALUE(RAW_DATA!D789)</f>
        <v>0</v>
      </c>
      <c r="N789" s="46" t="str">
        <f>RAW_DATA!E789</f>
        <v/>
      </c>
      <c r="O789" s="46" t="str">
        <f>RAW_DATA!F789</f>
        <v/>
      </c>
      <c r="P789" s="46" t="str">
        <f>RAW_DATA!G789</f>
        <v/>
      </c>
    </row>
    <row r="790">
      <c r="E790" s="49"/>
      <c r="I790" s="50"/>
      <c r="K790" s="46" t="str">
        <f>IFERROR(__xludf.DUMMYFUNCTION("TO_DATE(DATEVALUE(RAW_DATA!B790))"),"#VALUE!")</f>
        <v>#VALUE!</v>
      </c>
      <c r="L790" s="46" t="str">
        <f>RAW_DATA!C790</f>
        <v/>
      </c>
      <c r="M790" s="46">
        <f>VALUE(RAW_DATA!D790)</f>
        <v>0</v>
      </c>
      <c r="N790" s="46" t="str">
        <f>RAW_DATA!E790</f>
        <v/>
      </c>
      <c r="O790" s="46" t="str">
        <f>RAW_DATA!F790</f>
        <v/>
      </c>
      <c r="P790" s="46" t="str">
        <f>RAW_DATA!G790</f>
        <v/>
      </c>
    </row>
    <row r="791">
      <c r="E791" s="49"/>
      <c r="I791" s="50"/>
      <c r="K791" s="46" t="str">
        <f>IFERROR(__xludf.DUMMYFUNCTION("TO_DATE(DATEVALUE(RAW_DATA!B791))"),"#VALUE!")</f>
        <v>#VALUE!</v>
      </c>
      <c r="L791" s="46" t="str">
        <f>RAW_DATA!C791</f>
        <v/>
      </c>
      <c r="M791" s="46">
        <f>VALUE(RAW_DATA!D791)</f>
        <v>0</v>
      </c>
      <c r="N791" s="46" t="str">
        <f>RAW_DATA!E791</f>
        <v/>
      </c>
      <c r="O791" s="46" t="str">
        <f>RAW_DATA!F791</f>
        <v/>
      </c>
      <c r="P791" s="46" t="str">
        <f>RAW_DATA!G791</f>
        <v/>
      </c>
    </row>
    <row r="792">
      <c r="E792" s="49"/>
      <c r="I792" s="50"/>
      <c r="K792" s="46" t="str">
        <f>IFERROR(__xludf.DUMMYFUNCTION("TO_DATE(DATEVALUE(RAW_DATA!B792))"),"#VALUE!")</f>
        <v>#VALUE!</v>
      </c>
      <c r="L792" s="46" t="str">
        <f>RAW_DATA!C792</f>
        <v/>
      </c>
      <c r="M792" s="46">
        <f>VALUE(RAW_DATA!D792)</f>
        <v>0</v>
      </c>
      <c r="N792" s="46" t="str">
        <f>RAW_DATA!E792</f>
        <v/>
      </c>
      <c r="O792" s="46" t="str">
        <f>RAW_DATA!F792</f>
        <v/>
      </c>
      <c r="P792" s="46" t="str">
        <f>RAW_DATA!G792</f>
        <v/>
      </c>
    </row>
    <row r="793">
      <c r="E793" s="49"/>
      <c r="I793" s="50"/>
      <c r="K793" s="46" t="str">
        <f>IFERROR(__xludf.DUMMYFUNCTION("TO_DATE(DATEVALUE(RAW_DATA!B793))"),"#VALUE!")</f>
        <v>#VALUE!</v>
      </c>
      <c r="L793" s="46" t="str">
        <f>RAW_DATA!C793</f>
        <v/>
      </c>
      <c r="M793" s="46">
        <f>VALUE(RAW_DATA!D793)</f>
        <v>0</v>
      </c>
      <c r="N793" s="46" t="str">
        <f>RAW_DATA!E793</f>
        <v/>
      </c>
      <c r="O793" s="46" t="str">
        <f>RAW_DATA!F793</f>
        <v/>
      </c>
      <c r="P793" s="46" t="str">
        <f>RAW_DATA!G793</f>
        <v/>
      </c>
    </row>
    <row r="794">
      <c r="E794" s="49"/>
      <c r="I794" s="50"/>
      <c r="K794" s="46" t="str">
        <f>IFERROR(__xludf.DUMMYFUNCTION("TO_DATE(DATEVALUE(RAW_DATA!B794))"),"#VALUE!")</f>
        <v>#VALUE!</v>
      </c>
      <c r="L794" s="46" t="str">
        <f>RAW_DATA!C794</f>
        <v/>
      </c>
      <c r="M794" s="46">
        <f>VALUE(RAW_DATA!D794)</f>
        <v>0</v>
      </c>
      <c r="N794" s="46" t="str">
        <f>RAW_DATA!E794</f>
        <v/>
      </c>
      <c r="O794" s="46" t="str">
        <f>RAW_DATA!F794</f>
        <v/>
      </c>
      <c r="P794" s="46" t="str">
        <f>RAW_DATA!G794</f>
        <v/>
      </c>
    </row>
    <row r="795">
      <c r="E795" s="49"/>
      <c r="I795" s="50"/>
      <c r="K795" s="46" t="str">
        <f>IFERROR(__xludf.DUMMYFUNCTION("TO_DATE(DATEVALUE(RAW_DATA!B795))"),"#VALUE!")</f>
        <v>#VALUE!</v>
      </c>
      <c r="L795" s="46" t="str">
        <f>RAW_DATA!C795</f>
        <v/>
      </c>
      <c r="M795" s="46">
        <f>VALUE(RAW_DATA!D795)</f>
        <v>0</v>
      </c>
      <c r="N795" s="46" t="str">
        <f>RAW_DATA!E795</f>
        <v/>
      </c>
      <c r="O795" s="46" t="str">
        <f>RAW_DATA!F795</f>
        <v/>
      </c>
      <c r="P795" s="46" t="str">
        <f>RAW_DATA!G795</f>
        <v/>
      </c>
    </row>
    <row r="796">
      <c r="E796" s="49"/>
      <c r="I796" s="50"/>
      <c r="K796" s="46" t="str">
        <f>IFERROR(__xludf.DUMMYFUNCTION("TO_DATE(DATEVALUE(RAW_DATA!B796))"),"#VALUE!")</f>
        <v>#VALUE!</v>
      </c>
      <c r="L796" s="46" t="str">
        <f>RAW_DATA!C796</f>
        <v/>
      </c>
      <c r="M796" s="46">
        <f>VALUE(RAW_DATA!D796)</f>
        <v>0</v>
      </c>
      <c r="N796" s="46" t="str">
        <f>RAW_DATA!E796</f>
        <v/>
      </c>
      <c r="O796" s="46" t="str">
        <f>RAW_DATA!F796</f>
        <v/>
      </c>
      <c r="P796" s="46" t="str">
        <f>RAW_DATA!G796</f>
        <v/>
      </c>
    </row>
    <row r="797">
      <c r="E797" s="49"/>
      <c r="I797" s="50"/>
      <c r="K797" s="46" t="str">
        <f>IFERROR(__xludf.DUMMYFUNCTION("TO_DATE(DATEVALUE(RAW_DATA!B797))"),"#VALUE!")</f>
        <v>#VALUE!</v>
      </c>
      <c r="L797" s="46" t="str">
        <f>RAW_DATA!C797</f>
        <v/>
      </c>
      <c r="M797" s="46">
        <f>VALUE(RAW_DATA!D797)</f>
        <v>0</v>
      </c>
      <c r="N797" s="46" t="str">
        <f>RAW_DATA!E797</f>
        <v/>
      </c>
      <c r="O797" s="46" t="str">
        <f>RAW_DATA!F797</f>
        <v/>
      </c>
      <c r="P797" s="46" t="str">
        <f>RAW_DATA!G797</f>
        <v/>
      </c>
    </row>
    <row r="798">
      <c r="E798" s="49"/>
      <c r="I798" s="50"/>
      <c r="K798" s="46" t="str">
        <f>IFERROR(__xludf.DUMMYFUNCTION("TO_DATE(DATEVALUE(RAW_DATA!B798))"),"#VALUE!")</f>
        <v>#VALUE!</v>
      </c>
      <c r="L798" s="46" t="str">
        <f>RAW_DATA!C798</f>
        <v/>
      </c>
      <c r="M798" s="46">
        <f>VALUE(RAW_DATA!D798)</f>
        <v>0</v>
      </c>
      <c r="N798" s="46" t="str">
        <f>RAW_DATA!E798</f>
        <v/>
      </c>
      <c r="O798" s="46" t="str">
        <f>RAW_DATA!F798</f>
        <v/>
      </c>
      <c r="P798" s="46" t="str">
        <f>RAW_DATA!G798</f>
        <v/>
      </c>
    </row>
    <row r="799">
      <c r="E799" s="49"/>
      <c r="I799" s="50"/>
      <c r="K799" s="46" t="str">
        <f>IFERROR(__xludf.DUMMYFUNCTION("TO_DATE(DATEVALUE(RAW_DATA!B799))"),"#VALUE!")</f>
        <v>#VALUE!</v>
      </c>
      <c r="L799" s="46" t="str">
        <f>RAW_DATA!C799</f>
        <v/>
      </c>
      <c r="M799" s="46">
        <f>VALUE(RAW_DATA!D799)</f>
        <v>0</v>
      </c>
      <c r="N799" s="46" t="str">
        <f>RAW_DATA!E799</f>
        <v/>
      </c>
      <c r="O799" s="46" t="str">
        <f>RAW_DATA!F799</f>
        <v/>
      </c>
      <c r="P799" s="46" t="str">
        <f>RAW_DATA!G799</f>
        <v/>
      </c>
    </row>
    <row r="800">
      <c r="E800" s="49"/>
      <c r="I800" s="50"/>
      <c r="K800" s="46" t="str">
        <f>IFERROR(__xludf.DUMMYFUNCTION("TO_DATE(DATEVALUE(RAW_DATA!B800))"),"#VALUE!")</f>
        <v>#VALUE!</v>
      </c>
      <c r="L800" s="46" t="str">
        <f>RAW_DATA!C800</f>
        <v/>
      </c>
      <c r="M800" s="46">
        <f>VALUE(RAW_DATA!D800)</f>
        <v>0</v>
      </c>
      <c r="N800" s="46" t="str">
        <f>RAW_DATA!E800</f>
        <v/>
      </c>
      <c r="O800" s="46" t="str">
        <f>RAW_DATA!F800</f>
        <v/>
      </c>
      <c r="P800" s="46" t="str">
        <f>RAW_DATA!G800</f>
        <v/>
      </c>
    </row>
    <row r="801">
      <c r="E801" s="49"/>
      <c r="I801" s="50"/>
      <c r="K801" s="46" t="str">
        <f>IFERROR(__xludf.DUMMYFUNCTION("TO_DATE(DATEVALUE(RAW_DATA!B801))"),"#VALUE!")</f>
        <v>#VALUE!</v>
      </c>
      <c r="L801" s="46" t="str">
        <f>RAW_DATA!C801</f>
        <v/>
      </c>
      <c r="M801" s="46">
        <f>VALUE(RAW_DATA!D801)</f>
        <v>0</v>
      </c>
      <c r="N801" s="46" t="str">
        <f>RAW_DATA!E801</f>
        <v/>
      </c>
      <c r="O801" s="46" t="str">
        <f>RAW_DATA!F801</f>
        <v/>
      </c>
      <c r="P801" s="46" t="str">
        <f>RAW_DATA!G801</f>
        <v/>
      </c>
    </row>
    <row r="802">
      <c r="E802" s="49"/>
      <c r="I802" s="50"/>
      <c r="K802" s="46" t="str">
        <f>IFERROR(__xludf.DUMMYFUNCTION("TO_DATE(DATEVALUE(RAW_DATA!B802))"),"#VALUE!")</f>
        <v>#VALUE!</v>
      </c>
      <c r="L802" s="46" t="str">
        <f>RAW_DATA!C802</f>
        <v/>
      </c>
      <c r="M802" s="46">
        <f>VALUE(RAW_DATA!D802)</f>
        <v>0</v>
      </c>
      <c r="N802" s="46" t="str">
        <f>RAW_DATA!E802</f>
        <v/>
      </c>
      <c r="O802" s="46" t="str">
        <f>RAW_DATA!F802</f>
        <v/>
      </c>
      <c r="P802" s="46" t="str">
        <f>RAW_DATA!G802</f>
        <v/>
      </c>
    </row>
    <row r="803">
      <c r="E803" s="49"/>
      <c r="I803" s="50"/>
      <c r="K803" s="46" t="str">
        <f>IFERROR(__xludf.DUMMYFUNCTION("TO_DATE(DATEVALUE(RAW_DATA!B803))"),"#VALUE!")</f>
        <v>#VALUE!</v>
      </c>
      <c r="L803" s="46" t="str">
        <f>RAW_DATA!C803</f>
        <v/>
      </c>
      <c r="M803" s="46">
        <f>VALUE(RAW_DATA!D803)</f>
        <v>0</v>
      </c>
      <c r="N803" s="46" t="str">
        <f>RAW_DATA!E803</f>
        <v/>
      </c>
      <c r="O803" s="46" t="str">
        <f>RAW_DATA!F803</f>
        <v/>
      </c>
      <c r="P803" s="46" t="str">
        <f>RAW_DATA!G803</f>
        <v/>
      </c>
    </row>
    <row r="804">
      <c r="E804" s="49"/>
      <c r="I804" s="50"/>
      <c r="K804" s="46" t="str">
        <f>IFERROR(__xludf.DUMMYFUNCTION("TO_DATE(DATEVALUE(RAW_DATA!B804))"),"#VALUE!")</f>
        <v>#VALUE!</v>
      </c>
      <c r="L804" s="46" t="str">
        <f>RAW_DATA!C804</f>
        <v/>
      </c>
      <c r="M804" s="46">
        <f>VALUE(RAW_DATA!D804)</f>
        <v>0</v>
      </c>
      <c r="N804" s="46" t="str">
        <f>RAW_DATA!E804</f>
        <v/>
      </c>
      <c r="O804" s="46" t="str">
        <f>RAW_DATA!F804</f>
        <v/>
      </c>
      <c r="P804" s="46" t="str">
        <f>RAW_DATA!G804</f>
        <v/>
      </c>
    </row>
    <row r="805">
      <c r="E805" s="49"/>
      <c r="I805" s="50"/>
      <c r="K805" s="46" t="str">
        <f>IFERROR(__xludf.DUMMYFUNCTION("TO_DATE(DATEVALUE(RAW_DATA!B805))"),"#VALUE!")</f>
        <v>#VALUE!</v>
      </c>
      <c r="L805" s="46" t="str">
        <f>RAW_DATA!C805</f>
        <v/>
      </c>
      <c r="M805" s="46">
        <f>VALUE(RAW_DATA!D805)</f>
        <v>0</v>
      </c>
      <c r="N805" s="46" t="str">
        <f>RAW_DATA!E805</f>
        <v/>
      </c>
      <c r="O805" s="46" t="str">
        <f>RAW_DATA!F805</f>
        <v/>
      </c>
      <c r="P805" s="46" t="str">
        <f>RAW_DATA!G805</f>
        <v/>
      </c>
    </row>
    <row r="806">
      <c r="E806" s="49"/>
      <c r="I806" s="50"/>
      <c r="K806" s="46" t="str">
        <f>IFERROR(__xludf.DUMMYFUNCTION("TO_DATE(DATEVALUE(RAW_DATA!B806))"),"#VALUE!")</f>
        <v>#VALUE!</v>
      </c>
      <c r="L806" s="46" t="str">
        <f>RAW_DATA!C806</f>
        <v/>
      </c>
      <c r="M806" s="46">
        <f>VALUE(RAW_DATA!D806)</f>
        <v>0</v>
      </c>
      <c r="N806" s="46" t="str">
        <f>RAW_DATA!E806</f>
        <v/>
      </c>
      <c r="O806" s="46" t="str">
        <f>RAW_DATA!F806</f>
        <v/>
      </c>
      <c r="P806" s="46" t="str">
        <f>RAW_DATA!G806</f>
        <v/>
      </c>
    </row>
    <row r="807">
      <c r="E807" s="49"/>
      <c r="I807" s="50"/>
      <c r="K807" s="46" t="str">
        <f>IFERROR(__xludf.DUMMYFUNCTION("TO_DATE(DATEVALUE(RAW_DATA!B807))"),"#VALUE!")</f>
        <v>#VALUE!</v>
      </c>
      <c r="L807" s="46" t="str">
        <f>RAW_DATA!C807</f>
        <v/>
      </c>
      <c r="M807" s="46">
        <f>VALUE(RAW_DATA!D807)</f>
        <v>0</v>
      </c>
      <c r="N807" s="46" t="str">
        <f>RAW_DATA!E807</f>
        <v/>
      </c>
      <c r="O807" s="46" t="str">
        <f>RAW_DATA!F807</f>
        <v/>
      </c>
      <c r="P807" s="46" t="str">
        <f>RAW_DATA!G807</f>
        <v/>
      </c>
    </row>
    <row r="808">
      <c r="E808" s="49"/>
      <c r="I808" s="50"/>
      <c r="K808" s="46" t="str">
        <f>IFERROR(__xludf.DUMMYFUNCTION("TO_DATE(DATEVALUE(RAW_DATA!B808))"),"#VALUE!")</f>
        <v>#VALUE!</v>
      </c>
      <c r="L808" s="46" t="str">
        <f>RAW_DATA!C808</f>
        <v/>
      </c>
      <c r="M808" s="46">
        <f>VALUE(RAW_DATA!D808)</f>
        <v>0</v>
      </c>
      <c r="N808" s="46" t="str">
        <f>RAW_DATA!E808</f>
        <v/>
      </c>
      <c r="O808" s="46" t="str">
        <f>RAW_DATA!F808</f>
        <v/>
      </c>
      <c r="P808" s="46" t="str">
        <f>RAW_DATA!G808</f>
        <v/>
      </c>
    </row>
    <row r="809">
      <c r="E809" s="49"/>
      <c r="I809" s="50"/>
      <c r="K809" s="46" t="str">
        <f>IFERROR(__xludf.DUMMYFUNCTION("TO_DATE(DATEVALUE(RAW_DATA!B809))"),"#VALUE!")</f>
        <v>#VALUE!</v>
      </c>
      <c r="L809" s="46" t="str">
        <f>RAW_DATA!C809</f>
        <v/>
      </c>
      <c r="M809" s="46">
        <f>VALUE(RAW_DATA!D809)</f>
        <v>0</v>
      </c>
      <c r="N809" s="46" t="str">
        <f>RAW_DATA!E809</f>
        <v/>
      </c>
      <c r="O809" s="46" t="str">
        <f>RAW_DATA!F809</f>
        <v/>
      </c>
      <c r="P809" s="46" t="str">
        <f>RAW_DATA!G809</f>
        <v/>
      </c>
    </row>
    <row r="810">
      <c r="E810" s="49"/>
      <c r="I810" s="50"/>
      <c r="K810" s="46" t="str">
        <f>IFERROR(__xludf.DUMMYFUNCTION("TO_DATE(DATEVALUE(RAW_DATA!B810))"),"#VALUE!")</f>
        <v>#VALUE!</v>
      </c>
      <c r="L810" s="46" t="str">
        <f>RAW_DATA!C810</f>
        <v/>
      </c>
      <c r="M810" s="46">
        <f>VALUE(RAW_DATA!D810)</f>
        <v>0</v>
      </c>
      <c r="N810" s="46" t="str">
        <f>RAW_DATA!E810</f>
        <v/>
      </c>
      <c r="O810" s="46" t="str">
        <f>RAW_DATA!F810</f>
        <v/>
      </c>
      <c r="P810" s="46" t="str">
        <f>RAW_DATA!G810</f>
        <v/>
      </c>
    </row>
    <row r="811">
      <c r="E811" s="49"/>
      <c r="I811" s="50"/>
      <c r="K811" s="46" t="str">
        <f>IFERROR(__xludf.DUMMYFUNCTION("TO_DATE(DATEVALUE(RAW_DATA!B811))"),"#VALUE!")</f>
        <v>#VALUE!</v>
      </c>
      <c r="L811" s="46" t="str">
        <f>RAW_DATA!C811</f>
        <v/>
      </c>
      <c r="M811" s="46">
        <f>VALUE(RAW_DATA!D811)</f>
        <v>0</v>
      </c>
      <c r="N811" s="46" t="str">
        <f>RAW_DATA!E811</f>
        <v/>
      </c>
      <c r="O811" s="46" t="str">
        <f>RAW_DATA!F811</f>
        <v/>
      </c>
      <c r="P811" s="46" t="str">
        <f>RAW_DATA!G811</f>
        <v/>
      </c>
    </row>
    <row r="812">
      <c r="E812" s="49"/>
      <c r="I812" s="50"/>
      <c r="K812" s="46" t="str">
        <f>IFERROR(__xludf.DUMMYFUNCTION("TO_DATE(DATEVALUE(RAW_DATA!B812))"),"#VALUE!")</f>
        <v>#VALUE!</v>
      </c>
      <c r="L812" s="46" t="str">
        <f>RAW_DATA!C812</f>
        <v/>
      </c>
      <c r="M812" s="46">
        <f>VALUE(RAW_DATA!D812)</f>
        <v>0</v>
      </c>
      <c r="N812" s="46" t="str">
        <f>RAW_DATA!E812</f>
        <v/>
      </c>
      <c r="O812" s="46" t="str">
        <f>RAW_DATA!F812</f>
        <v/>
      </c>
      <c r="P812" s="46" t="str">
        <f>RAW_DATA!G812</f>
        <v/>
      </c>
    </row>
    <row r="813">
      <c r="E813" s="49"/>
      <c r="I813" s="50"/>
      <c r="K813" s="46" t="str">
        <f>IFERROR(__xludf.DUMMYFUNCTION("TO_DATE(DATEVALUE(RAW_DATA!B813))"),"#VALUE!")</f>
        <v>#VALUE!</v>
      </c>
      <c r="L813" s="46" t="str">
        <f>RAW_DATA!C813</f>
        <v/>
      </c>
      <c r="M813" s="46">
        <f>VALUE(RAW_DATA!D813)</f>
        <v>0</v>
      </c>
      <c r="N813" s="46" t="str">
        <f>RAW_DATA!E813</f>
        <v/>
      </c>
      <c r="O813" s="46" t="str">
        <f>RAW_DATA!F813</f>
        <v/>
      </c>
      <c r="P813" s="46" t="str">
        <f>RAW_DATA!G813</f>
        <v/>
      </c>
    </row>
    <row r="814">
      <c r="E814" s="49"/>
      <c r="I814" s="50"/>
      <c r="K814" s="46" t="str">
        <f>IFERROR(__xludf.DUMMYFUNCTION("TO_DATE(DATEVALUE(RAW_DATA!B814))"),"#VALUE!")</f>
        <v>#VALUE!</v>
      </c>
      <c r="L814" s="46" t="str">
        <f>RAW_DATA!C814</f>
        <v/>
      </c>
      <c r="M814" s="46">
        <f>VALUE(RAW_DATA!D814)</f>
        <v>0</v>
      </c>
      <c r="N814" s="46" t="str">
        <f>RAW_DATA!E814</f>
        <v/>
      </c>
      <c r="O814" s="46" t="str">
        <f>RAW_DATA!F814</f>
        <v/>
      </c>
      <c r="P814" s="46" t="str">
        <f>RAW_DATA!G814</f>
        <v/>
      </c>
    </row>
    <row r="815">
      <c r="E815" s="49"/>
      <c r="I815" s="50"/>
      <c r="K815" s="46" t="str">
        <f>IFERROR(__xludf.DUMMYFUNCTION("TO_DATE(DATEVALUE(RAW_DATA!B815))"),"#VALUE!")</f>
        <v>#VALUE!</v>
      </c>
      <c r="L815" s="46" t="str">
        <f>RAW_DATA!C815</f>
        <v/>
      </c>
      <c r="M815" s="46">
        <f>VALUE(RAW_DATA!D815)</f>
        <v>0</v>
      </c>
      <c r="N815" s="46" t="str">
        <f>RAW_DATA!E815</f>
        <v/>
      </c>
      <c r="O815" s="46" t="str">
        <f>RAW_DATA!F815</f>
        <v/>
      </c>
      <c r="P815" s="46" t="str">
        <f>RAW_DATA!G815</f>
        <v/>
      </c>
    </row>
    <row r="816">
      <c r="E816" s="49"/>
      <c r="I816" s="50"/>
      <c r="K816" s="46" t="str">
        <f>IFERROR(__xludf.DUMMYFUNCTION("TO_DATE(DATEVALUE(RAW_DATA!B816))"),"#VALUE!")</f>
        <v>#VALUE!</v>
      </c>
      <c r="L816" s="46" t="str">
        <f>RAW_DATA!C816</f>
        <v/>
      </c>
      <c r="M816" s="46">
        <f>VALUE(RAW_DATA!D816)</f>
        <v>0</v>
      </c>
      <c r="N816" s="46" t="str">
        <f>RAW_DATA!E816</f>
        <v/>
      </c>
      <c r="O816" s="46" t="str">
        <f>RAW_DATA!F816</f>
        <v/>
      </c>
      <c r="P816" s="46" t="str">
        <f>RAW_DATA!G816</f>
        <v/>
      </c>
    </row>
    <row r="817">
      <c r="E817" s="49"/>
      <c r="I817" s="50"/>
      <c r="K817" s="46" t="str">
        <f>IFERROR(__xludf.DUMMYFUNCTION("TO_DATE(DATEVALUE(RAW_DATA!B817))"),"#VALUE!")</f>
        <v>#VALUE!</v>
      </c>
      <c r="L817" s="46" t="str">
        <f>RAW_DATA!C817</f>
        <v/>
      </c>
      <c r="M817" s="46">
        <f>VALUE(RAW_DATA!D817)</f>
        <v>0</v>
      </c>
      <c r="N817" s="46" t="str">
        <f>RAW_DATA!E817</f>
        <v/>
      </c>
      <c r="O817" s="46" t="str">
        <f>RAW_DATA!F817</f>
        <v/>
      </c>
      <c r="P817" s="46" t="str">
        <f>RAW_DATA!G817</f>
        <v/>
      </c>
    </row>
    <row r="818">
      <c r="E818" s="49"/>
      <c r="I818" s="50"/>
      <c r="K818" s="46" t="str">
        <f>IFERROR(__xludf.DUMMYFUNCTION("TO_DATE(DATEVALUE(RAW_DATA!B818))"),"#VALUE!")</f>
        <v>#VALUE!</v>
      </c>
      <c r="L818" s="46" t="str">
        <f>RAW_DATA!C818</f>
        <v/>
      </c>
      <c r="M818" s="46">
        <f>VALUE(RAW_DATA!D818)</f>
        <v>0</v>
      </c>
      <c r="N818" s="46" t="str">
        <f>RAW_DATA!E818</f>
        <v/>
      </c>
      <c r="O818" s="46" t="str">
        <f>RAW_DATA!F818</f>
        <v/>
      </c>
      <c r="P818" s="46" t="str">
        <f>RAW_DATA!G818</f>
        <v/>
      </c>
    </row>
    <row r="819">
      <c r="E819" s="49"/>
      <c r="I819" s="50"/>
      <c r="K819" s="46" t="str">
        <f>IFERROR(__xludf.DUMMYFUNCTION("TO_DATE(DATEVALUE(RAW_DATA!B819))"),"#VALUE!")</f>
        <v>#VALUE!</v>
      </c>
      <c r="L819" s="46" t="str">
        <f>RAW_DATA!C819</f>
        <v/>
      </c>
      <c r="M819" s="46">
        <f>VALUE(RAW_DATA!D819)</f>
        <v>0</v>
      </c>
      <c r="N819" s="46" t="str">
        <f>RAW_DATA!E819</f>
        <v/>
      </c>
      <c r="O819" s="46" t="str">
        <f>RAW_DATA!F819</f>
        <v/>
      </c>
      <c r="P819" s="46" t="str">
        <f>RAW_DATA!G819</f>
        <v/>
      </c>
    </row>
    <row r="820">
      <c r="E820" s="49"/>
      <c r="I820" s="50"/>
      <c r="K820" s="46" t="str">
        <f>IFERROR(__xludf.DUMMYFUNCTION("TO_DATE(DATEVALUE(RAW_DATA!B820))"),"#VALUE!")</f>
        <v>#VALUE!</v>
      </c>
      <c r="L820" s="46" t="str">
        <f>RAW_DATA!C820</f>
        <v/>
      </c>
      <c r="M820" s="46">
        <f>VALUE(RAW_DATA!D820)</f>
        <v>0</v>
      </c>
      <c r="N820" s="46" t="str">
        <f>RAW_DATA!E820</f>
        <v/>
      </c>
      <c r="O820" s="46" t="str">
        <f>RAW_DATA!F820</f>
        <v/>
      </c>
      <c r="P820" s="46" t="str">
        <f>RAW_DATA!G820</f>
        <v/>
      </c>
    </row>
    <row r="821">
      <c r="E821" s="49"/>
      <c r="I821" s="50"/>
      <c r="K821" s="46" t="str">
        <f>IFERROR(__xludf.DUMMYFUNCTION("TO_DATE(DATEVALUE(RAW_DATA!B821))"),"#VALUE!")</f>
        <v>#VALUE!</v>
      </c>
      <c r="L821" s="46" t="str">
        <f>RAW_DATA!C821</f>
        <v/>
      </c>
      <c r="M821" s="46">
        <f>VALUE(RAW_DATA!D821)</f>
        <v>0</v>
      </c>
      <c r="N821" s="46" t="str">
        <f>RAW_DATA!E821</f>
        <v/>
      </c>
      <c r="O821" s="46" t="str">
        <f>RAW_DATA!F821</f>
        <v/>
      </c>
      <c r="P821" s="46" t="str">
        <f>RAW_DATA!G821</f>
        <v/>
      </c>
    </row>
    <row r="822">
      <c r="E822" s="49"/>
      <c r="I822" s="50"/>
      <c r="K822" s="46" t="str">
        <f>IFERROR(__xludf.DUMMYFUNCTION("TO_DATE(DATEVALUE(RAW_DATA!B822))"),"#VALUE!")</f>
        <v>#VALUE!</v>
      </c>
      <c r="L822" s="46" t="str">
        <f>RAW_DATA!C822</f>
        <v/>
      </c>
      <c r="M822" s="46">
        <f>VALUE(RAW_DATA!D822)</f>
        <v>0</v>
      </c>
      <c r="N822" s="46" t="str">
        <f>RAW_DATA!E822</f>
        <v/>
      </c>
      <c r="O822" s="46" t="str">
        <f>RAW_DATA!F822</f>
        <v/>
      </c>
      <c r="P822" s="46" t="str">
        <f>RAW_DATA!G822</f>
        <v/>
      </c>
    </row>
    <row r="823">
      <c r="E823" s="49"/>
      <c r="I823" s="50"/>
      <c r="K823" s="46" t="str">
        <f>IFERROR(__xludf.DUMMYFUNCTION("TO_DATE(DATEVALUE(RAW_DATA!B823))"),"#VALUE!")</f>
        <v>#VALUE!</v>
      </c>
      <c r="L823" s="46" t="str">
        <f>RAW_DATA!C823</f>
        <v/>
      </c>
      <c r="M823" s="46">
        <f>VALUE(RAW_DATA!D823)</f>
        <v>0</v>
      </c>
      <c r="N823" s="46" t="str">
        <f>RAW_DATA!E823</f>
        <v/>
      </c>
      <c r="O823" s="46" t="str">
        <f>RAW_DATA!F823</f>
        <v/>
      </c>
      <c r="P823" s="46" t="str">
        <f>RAW_DATA!G823</f>
        <v/>
      </c>
    </row>
    <row r="824">
      <c r="E824" s="49"/>
      <c r="I824" s="50"/>
      <c r="K824" s="46" t="str">
        <f>IFERROR(__xludf.DUMMYFUNCTION("TO_DATE(DATEVALUE(RAW_DATA!B824))"),"#VALUE!")</f>
        <v>#VALUE!</v>
      </c>
      <c r="L824" s="46" t="str">
        <f>RAW_DATA!C824</f>
        <v/>
      </c>
      <c r="M824" s="46">
        <f>VALUE(RAW_DATA!D824)</f>
        <v>0</v>
      </c>
      <c r="N824" s="46" t="str">
        <f>RAW_DATA!E824</f>
        <v/>
      </c>
      <c r="O824" s="46" t="str">
        <f>RAW_DATA!F824</f>
        <v/>
      </c>
      <c r="P824" s="46" t="str">
        <f>RAW_DATA!G824</f>
        <v/>
      </c>
    </row>
    <row r="825">
      <c r="E825" s="49"/>
      <c r="I825" s="50"/>
      <c r="K825" s="46" t="str">
        <f>IFERROR(__xludf.DUMMYFUNCTION("TO_DATE(DATEVALUE(RAW_DATA!B825))"),"#VALUE!")</f>
        <v>#VALUE!</v>
      </c>
      <c r="L825" s="46" t="str">
        <f>RAW_DATA!C825</f>
        <v/>
      </c>
      <c r="M825" s="46">
        <f>VALUE(RAW_DATA!D825)</f>
        <v>0</v>
      </c>
      <c r="N825" s="46" t="str">
        <f>RAW_DATA!E825</f>
        <v/>
      </c>
      <c r="O825" s="46" t="str">
        <f>RAW_DATA!F825</f>
        <v/>
      </c>
      <c r="P825" s="46" t="str">
        <f>RAW_DATA!G825</f>
        <v/>
      </c>
    </row>
    <row r="826">
      <c r="E826" s="49"/>
      <c r="I826" s="50"/>
      <c r="K826" s="46" t="str">
        <f>IFERROR(__xludf.DUMMYFUNCTION("TO_DATE(DATEVALUE(RAW_DATA!B826))"),"#VALUE!")</f>
        <v>#VALUE!</v>
      </c>
      <c r="L826" s="46" t="str">
        <f>RAW_DATA!C826</f>
        <v/>
      </c>
      <c r="M826" s="46">
        <f>VALUE(RAW_DATA!D826)</f>
        <v>0</v>
      </c>
      <c r="N826" s="46" t="str">
        <f>RAW_DATA!E826</f>
        <v/>
      </c>
      <c r="O826" s="46" t="str">
        <f>RAW_DATA!F826</f>
        <v/>
      </c>
      <c r="P826" s="46" t="str">
        <f>RAW_DATA!G826</f>
        <v/>
      </c>
    </row>
    <row r="827">
      <c r="E827" s="49"/>
      <c r="I827" s="50"/>
      <c r="K827" s="46" t="str">
        <f>IFERROR(__xludf.DUMMYFUNCTION("TO_DATE(DATEVALUE(RAW_DATA!B827))"),"#VALUE!")</f>
        <v>#VALUE!</v>
      </c>
      <c r="L827" s="46" t="str">
        <f>RAW_DATA!C827</f>
        <v/>
      </c>
      <c r="M827" s="46">
        <f>VALUE(RAW_DATA!D827)</f>
        <v>0</v>
      </c>
      <c r="N827" s="46" t="str">
        <f>RAW_DATA!E827</f>
        <v/>
      </c>
      <c r="O827" s="46" t="str">
        <f>RAW_DATA!F827</f>
        <v/>
      </c>
      <c r="P827" s="46" t="str">
        <f>RAW_DATA!G827</f>
        <v/>
      </c>
    </row>
    <row r="828">
      <c r="E828" s="49"/>
      <c r="I828" s="50"/>
      <c r="K828" s="46" t="str">
        <f>IFERROR(__xludf.DUMMYFUNCTION("TO_DATE(DATEVALUE(RAW_DATA!B828))"),"#VALUE!")</f>
        <v>#VALUE!</v>
      </c>
      <c r="L828" s="46" t="str">
        <f>RAW_DATA!C828</f>
        <v/>
      </c>
      <c r="M828" s="46">
        <f>VALUE(RAW_DATA!D828)</f>
        <v>0</v>
      </c>
      <c r="N828" s="46" t="str">
        <f>RAW_DATA!E828</f>
        <v/>
      </c>
      <c r="O828" s="46" t="str">
        <f>RAW_DATA!F828</f>
        <v/>
      </c>
      <c r="P828" s="46" t="str">
        <f>RAW_DATA!G828</f>
        <v/>
      </c>
    </row>
    <row r="829">
      <c r="E829" s="49"/>
      <c r="I829" s="50"/>
      <c r="K829" s="46" t="str">
        <f>IFERROR(__xludf.DUMMYFUNCTION("TO_DATE(DATEVALUE(RAW_DATA!B829))"),"#VALUE!")</f>
        <v>#VALUE!</v>
      </c>
      <c r="L829" s="46" t="str">
        <f>RAW_DATA!C829</f>
        <v/>
      </c>
      <c r="M829" s="46">
        <f>VALUE(RAW_DATA!D829)</f>
        <v>0</v>
      </c>
      <c r="N829" s="46" t="str">
        <f>RAW_DATA!E829</f>
        <v/>
      </c>
      <c r="O829" s="46" t="str">
        <f>RAW_DATA!F829</f>
        <v/>
      </c>
      <c r="P829" s="46" t="str">
        <f>RAW_DATA!G829</f>
        <v/>
      </c>
    </row>
    <row r="830">
      <c r="E830" s="49"/>
      <c r="I830" s="50"/>
      <c r="K830" s="46" t="str">
        <f>IFERROR(__xludf.DUMMYFUNCTION("TO_DATE(DATEVALUE(RAW_DATA!B830))"),"#VALUE!")</f>
        <v>#VALUE!</v>
      </c>
      <c r="L830" s="46" t="str">
        <f>RAW_DATA!C830</f>
        <v/>
      </c>
      <c r="M830" s="46">
        <f>VALUE(RAW_DATA!D830)</f>
        <v>0</v>
      </c>
      <c r="N830" s="46" t="str">
        <f>RAW_DATA!E830</f>
        <v/>
      </c>
      <c r="O830" s="46" t="str">
        <f>RAW_DATA!F830</f>
        <v/>
      </c>
      <c r="P830" s="46" t="str">
        <f>RAW_DATA!G830</f>
        <v/>
      </c>
    </row>
    <row r="831">
      <c r="E831" s="49"/>
      <c r="I831" s="50"/>
      <c r="K831" s="46" t="str">
        <f>IFERROR(__xludf.DUMMYFUNCTION("TO_DATE(DATEVALUE(RAW_DATA!B831))"),"#VALUE!")</f>
        <v>#VALUE!</v>
      </c>
      <c r="L831" s="46" t="str">
        <f>RAW_DATA!C831</f>
        <v/>
      </c>
      <c r="M831" s="46">
        <f>VALUE(RAW_DATA!D831)</f>
        <v>0</v>
      </c>
      <c r="N831" s="46" t="str">
        <f>RAW_DATA!E831</f>
        <v/>
      </c>
      <c r="O831" s="46" t="str">
        <f>RAW_DATA!F831</f>
        <v/>
      </c>
      <c r="P831" s="46" t="str">
        <f>RAW_DATA!G831</f>
        <v/>
      </c>
    </row>
    <row r="832">
      <c r="E832" s="49"/>
      <c r="I832" s="50"/>
      <c r="K832" s="46" t="str">
        <f>IFERROR(__xludf.DUMMYFUNCTION("TO_DATE(DATEVALUE(RAW_DATA!B832))"),"#VALUE!")</f>
        <v>#VALUE!</v>
      </c>
      <c r="L832" s="46" t="str">
        <f>RAW_DATA!C832</f>
        <v/>
      </c>
      <c r="M832" s="46">
        <f>VALUE(RAW_DATA!D832)</f>
        <v>0</v>
      </c>
      <c r="N832" s="46" t="str">
        <f>RAW_DATA!E832</f>
        <v/>
      </c>
      <c r="O832" s="46" t="str">
        <f>RAW_DATA!F832</f>
        <v/>
      </c>
      <c r="P832" s="46" t="str">
        <f>RAW_DATA!G832</f>
        <v/>
      </c>
    </row>
    <row r="833">
      <c r="E833" s="49"/>
      <c r="I833" s="50"/>
      <c r="K833" s="46" t="str">
        <f>IFERROR(__xludf.DUMMYFUNCTION("TO_DATE(DATEVALUE(RAW_DATA!B833))"),"#VALUE!")</f>
        <v>#VALUE!</v>
      </c>
      <c r="L833" s="46" t="str">
        <f>RAW_DATA!C833</f>
        <v/>
      </c>
      <c r="M833" s="46">
        <f>VALUE(RAW_DATA!D833)</f>
        <v>0</v>
      </c>
      <c r="N833" s="46" t="str">
        <f>RAW_DATA!E833</f>
        <v/>
      </c>
      <c r="O833" s="46" t="str">
        <f>RAW_DATA!F833</f>
        <v/>
      </c>
      <c r="P833" s="46" t="str">
        <f>RAW_DATA!G833</f>
        <v/>
      </c>
    </row>
    <row r="834">
      <c r="E834" s="49"/>
      <c r="I834" s="50"/>
      <c r="K834" s="46" t="str">
        <f>IFERROR(__xludf.DUMMYFUNCTION("TO_DATE(DATEVALUE(RAW_DATA!B834))"),"#VALUE!")</f>
        <v>#VALUE!</v>
      </c>
      <c r="L834" s="46" t="str">
        <f>RAW_DATA!C834</f>
        <v/>
      </c>
      <c r="M834" s="46">
        <f>VALUE(RAW_DATA!D834)</f>
        <v>0</v>
      </c>
      <c r="N834" s="46" t="str">
        <f>RAW_DATA!E834</f>
        <v/>
      </c>
      <c r="O834" s="46" t="str">
        <f>RAW_DATA!F834</f>
        <v/>
      </c>
      <c r="P834" s="46" t="str">
        <f>RAW_DATA!G834</f>
        <v/>
      </c>
    </row>
    <row r="835">
      <c r="E835" s="49"/>
      <c r="I835" s="50"/>
      <c r="K835" s="46" t="str">
        <f>IFERROR(__xludf.DUMMYFUNCTION("TO_DATE(DATEVALUE(RAW_DATA!B835))"),"#VALUE!")</f>
        <v>#VALUE!</v>
      </c>
      <c r="L835" s="46" t="str">
        <f>RAW_DATA!C835</f>
        <v/>
      </c>
      <c r="M835" s="46">
        <f>VALUE(RAW_DATA!D835)</f>
        <v>0</v>
      </c>
      <c r="N835" s="46" t="str">
        <f>RAW_DATA!E835</f>
        <v/>
      </c>
      <c r="O835" s="46" t="str">
        <f>RAW_DATA!F835</f>
        <v/>
      </c>
      <c r="P835" s="46" t="str">
        <f>RAW_DATA!G835</f>
        <v/>
      </c>
    </row>
    <row r="836">
      <c r="E836" s="49"/>
      <c r="I836" s="50"/>
      <c r="K836" s="46" t="str">
        <f>IFERROR(__xludf.DUMMYFUNCTION("TO_DATE(DATEVALUE(RAW_DATA!B836))"),"#VALUE!")</f>
        <v>#VALUE!</v>
      </c>
      <c r="L836" s="46" t="str">
        <f>RAW_DATA!C836</f>
        <v/>
      </c>
      <c r="M836" s="46">
        <f>VALUE(RAW_DATA!D836)</f>
        <v>0</v>
      </c>
      <c r="N836" s="46" t="str">
        <f>RAW_DATA!E836</f>
        <v/>
      </c>
      <c r="O836" s="46" t="str">
        <f>RAW_DATA!F836</f>
        <v/>
      </c>
      <c r="P836" s="46" t="str">
        <f>RAW_DATA!G836</f>
        <v/>
      </c>
    </row>
    <row r="837">
      <c r="E837" s="49"/>
      <c r="I837" s="50"/>
      <c r="K837" s="46" t="str">
        <f>IFERROR(__xludf.DUMMYFUNCTION("TO_DATE(DATEVALUE(RAW_DATA!B837))"),"#VALUE!")</f>
        <v>#VALUE!</v>
      </c>
      <c r="L837" s="46" t="str">
        <f>RAW_DATA!C837</f>
        <v/>
      </c>
      <c r="M837" s="46">
        <f>VALUE(RAW_DATA!D837)</f>
        <v>0</v>
      </c>
      <c r="N837" s="46" t="str">
        <f>RAW_DATA!E837</f>
        <v/>
      </c>
      <c r="O837" s="46" t="str">
        <f>RAW_DATA!F837</f>
        <v/>
      </c>
      <c r="P837" s="46" t="str">
        <f>RAW_DATA!G837</f>
        <v/>
      </c>
    </row>
    <row r="838">
      <c r="E838" s="49"/>
      <c r="I838" s="50"/>
      <c r="K838" s="46" t="str">
        <f>IFERROR(__xludf.DUMMYFUNCTION("TO_DATE(DATEVALUE(RAW_DATA!B838))"),"#VALUE!")</f>
        <v>#VALUE!</v>
      </c>
      <c r="L838" s="46" t="str">
        <f>RAW_DATA!C838</f>
        <v/>
      </c>
      <c r="M838" s="46">
        <f>VALUE(RAW_DATA!D838)</f>
        <v>0</v>
      </c>
      <c r="N838" s="46" t="str">
        <f>RAW_DATA!E838</f>
        <v/>
      </c>
      <c r="O838" s="46" t="str">
        <f>RAW_DATA!F838</f>
        <v/>
      </c>
      <c r="P838" s="46" t="str">
        <f>RAW_DATA!G838</f>
        <v/>
      </c>
    </row>
    <row r="839">
      <c r="E839" s="49"/>
      <c r="I839" s="50"/>
      <c r="K839" s="46" t="str">
        <f>IFERROR(__xludf.DUMMYFUNCTION("TO_DATE(DATEVALUE(RAW_DATA!B839))"),"#VALUE!")</f>
        <v>#VALUE!</v>
      </c>
      <c r="L839" s="46" t="str">
        <f>RAW_DATA!C839</f>
        <v/>
      </c>
      <c r="M839" s="46">
        <f>VALUE(RAW_DATA!D839)</f>
        <v>0</v>
      </c>
      <c r="N839" s="46" t="str">
        <f>RAW_DATA!E839</f>
        <v/>
      </c>
      <c r="O839" s="46" t="str">
        <f>RAW_DATA!F839</f>
        <v/>
      </c>
      <c r="P839" s="46" t="str">
        <f>RAW_DATA!G839</f>
        <v/>
      </c>
    </row>
    <row r="840">
      <c r="E840" s="49"/>
      <c r="I840" s="50"/>
      <c r="K840" s="46" t="str">
        <f>IFERROR(__xludf.DUMMYFUNCTION("TO_DATE(DATEVALUE(RAW_DATA!B840))"),"#VALUE!")</f>
        <v>#VALUE!</v>
      </c>
      <c r="L840" s="46" t="str">
        <f>RAW_DATA!C840</f>
        <v/>
      </c>
      <c r="M840" s="46">
        <f>VALUE(RAW_DATA!D840)</f>
        <v>0</v>
      </c>
      <c r="N840" s="46" t="str">
        <f>RAW_DATA!E840</f>
        <v/>
      </c>
      <c r="O840" s="46" t="str">
        <f>RAW_DATA!F840</f>
        <v/>
      </c>
      <c r="P840" s="46" t="str">
        <f>RAW_DATA!G840</f>
        <v/>
      </c>
    </row>
    <row r="841">
      <c r="E841" s="49"/>
      <c r="I841" s="50"/>
      <c r="K841" s="46" t="str">
        <f>IFERROR(__xludf.DUMMYFUNCTION("TO_DATE(DATEVALUE(RAW_DATA!B841))"),"#VALUE!")</f>
        <v>#VALUE!</v>
      </c>
      <c r="L841" s="46" t="str">
        <f>RAW_DATA!C841</f>
        <v/>
      </c>
      <c r="M841" s="46">
        <f>VALUE(RAW_DATA!D841)</f>
        <v>0</v>
      </c>
      <c r="N841" s="46" t="str">
        <f>RAW_DATA!E841</f>
        <v/>
      </c>
      <c r="O841" s="46" t="str">
        <f>RAW_DATA!F841</f>
        <v/>
      </c>
      <c r="P841" s="46" t="str">
        <f>RAW_DATA!G841</f>
        <v/>
      </c>
    </row>
    <row r="842">
      <c r="E842" s="49"/>
      <c r="I842" s="50"/>
      <c r="K842" s="46" t="str">
        <f>IFERROR(__xludf.DUMMYFUNCTION("TO_DATE(DATEVALUE(RAW_DATA!B842))"),"#VALUE!")</f>
        <v>#VALUE!</v>
      </c>
      <c r="L842" s="46" t="str">
        <f>RAW_DATA!C842</f>
        <v/>
      </c>
      <c r="M842" s="46">
        <f>VALUE(RAW_DATA!D842)</f>
        <v>0</v>
      </c>
      <c r="N842" s="46" t="str">
        <f>RAW_DATA!E842</f>
        <v/>
      </c>
      <c r="O842" s="46" t="str">
        <f>RAW_DATA!F842</f>
        <v/>
      </c>
      <c r="P842" s="46" t="str">
        <f>RAW_DATA!G842</f>
        <v/>
      </c>
    </row>
    <row r="843">
      <c r="E843" s="49"/>
      <c r="I843" s="50"/>
      <c r="K843" s="46" t="str">
        <f>IFERROR(__xludf.DUMMYFUNCTION("TO_DATE(DATEVALUE(RAW_DATA!B843))"),"#VALUE!")</f>
        <v>#VALUE!</v>
      </c>
      <c r="L843" s="46" t="str">
        <f>RAW_DATA!C843</f>
        <v/>
      </c>
      <c r="M843" s="46">
        <f>VALUE(RAW_DATA!D843)</f>
        <v>0</v>
      </c>
      <c r="N843" s="46" t="str">
        <f>RAW_DATA!E843</f>
        <v/>
      </c>
      <c r="O843" s="46" t="str">
        <f>RAW_DATA!F843</f>
        <v/>
      </c>
      <c r="P843" s="46" t="str">
        <f>RAW_DATA!G843</f>
        <v/>
      </c>
    </row>
    <row r="844">
      <c r="E844" s="49"/>
      <c r="I844" s="50"/>
      <c r="K844" s="46" t="str">
        <f>IFERROR(__xludf.DUMMYFUNCTION("TO_DATE(DATEVALUE(RAW_DATA!B844))"),"#VALUE!")</f>
        <v>#VALUE!</v>
      </c>
      <c r="L844" s="46" t="str">
        <f>RAW_DATA!C844</f>
        <v/>
      </c>
      <c r="M844" s="46">
        <f>VALUE(RAW_DATA!D844)</f>
        <v>0</v>
      </c>
      <c r="N844" s="46" t="str">
        <f>RAW_DATA!E844</f>
        <v/>
      </c>
      <c r="O844" s="46" t="str">
        <f>RAW_DATA!F844</f>
        <v/>
      </c>
      <c r="P844" s="46" t="str">
        <f>RAW_DATA!G844</f>
        <v/>
      </c>
    </row>
    <row r="845">
      <c r="E845" s="49"/>
      <c r="I845" s="50"/>
      <c r="K845" s="46" t="str">
        <f>IFERROR(__xludf.DUMMYFUNCTION("TO_DATE(DATEVALUE(RAW_DATA!B845))"),"#VALUE!")</f>
        <v>#VALUE!</v>
      </c>
      <c r="L845" s="46" t="str">
        <f>RAW_DATA!C845</f>
        <v/>
      </c>
      <c r="M845" s="46">
        <f>VALUE(RAW_DATA!D845)</f>
        <v>0</v>
      </c>
      <c r="N845" s="46" t="str">
        <f>RAW_DATA!E845</f>
        <v/>
      </c>
      <c r="O845" s="46" t="str">
        <f>RAW_DATA!F845</f>
        <v/>
      </c>
      <c r="P845" s="46" t="str">
        <f>RAW_DATA!G845</f>
        <v/>
      </c>
    </row>
    <row r="846">
      <c r="E846" s="49"/>
      <c r="I846" s="50"/>
      <c r="K846" s="46" t="str">
        <f>IFERROR(__xludf.DUMMYFUNCTION("TO_DATE(DATEVALUE(RAW_DATA!B846))"),"#VALUE!")</f>
        <v>#VALUE!</v>
      </c>
      <c r="L846" s="46" t="str">
        <f>RAW_DATA!C846</f>
        <v/>
      </c>
      <c r="M846" s="46">
        <f>VALUE(RAW_DATA!D846)</f>
        <v>0</v>
      </c>
      <c r="N846" s="46" t="str">
        <f>RAW_DATA!E846</f>
        <v/>
      </c>
      <c r="O846" s="46" t="str">
        <f>RAW_DATA!F846</f>
        <v/>
      </c>
      <c r="P846" s="46" t="str">
        <f>RAW_DATA!G846</f>
        <v/>
      </c>
    </row>
    <row r="847">
      <c r="E847" s="49"/>
      <c r="I847" s="50"/>
      <c r="K847" s="46" t="str">
        <f>IFERROR(__xludf.DUMMYFUNCTION("TO_DATE(DATEVALUE(RAW_DATA!B847))"),"#VALUE!")</f>
        <v>#VALUE!</v>
      </c>
      <c r="L847" s="46" t="str">
        <f>RAW_DATA!C847</f>
        <v/>
      </c>
      <c r="M847" s="46">
        <f>VALUE(RAW_DATA!D847)</f>
        <v>0</v>
      </c>
      <c r="N847" s="46" t="str">
        <f>RAW_DATA!E847</f>
        <v/>
      </c>
      <c r="O847" s="46" t="str">
        <f>RAW_DATA!F847</f>
        <v/>
      </c>
      <c r="P847" s="46" t="str">
        <f>RAW_DATA!G847</f>
        <v/>
      </c>
    </row>
    <row r="848">
      <c r="E848" s="49"/>
      <c r="I848" s="50"/>
      <c r="K848" s="46" t="str">
        <f>IFERROR(__xludf.DUMMYFUNCTION("TO_DATE(DATEVALUE(RAW_DATA!B848))"),"#VALUE!")</f>
        <v>#VALUE!</v>
      </c>
      <c r="L848" s="46" t="str">
        <f>RAW_DATA!C848</f>
        <v/>
      </c>
      <c r="M848" s="46">
        <f>VALUE(RAW_DATA!D848)</f>
        <v>0</v>
      </c>
      <c r="N848" s="46" t="str">
        <f>RAW_DATA!E848</f>
        <v/>
      </c>
      <c r="O848" s="46" t="str">
        <f>RAW_DATA!F848</f>
        <v/>
      </c>
      <c r="P848" s="46" t="str">
        <f>RAW_DATA!G848</f>
        <v/>
      </c>
    </row>
    <row r="849">
      <c r="E849" s="49"/>
      <c r="I849" s="50"/>
      <c r="K849" s="46" t="str">
        <f>IFERROR(__xludf.DUMMYFUNCTION("TO_DATE(DATEVALUE(RAW_DATA!B849))"),"#VALUE!")</f>
        <v>#VALUE!</v>
      </c>
      <c r="L849" s="46" t="str">
        <f>RAW_DATA!C849</f>
        <v/>
      </c>
      <c r="M849" s="46">
        <f>VALUE(RAW_DATA!D849)</f>
        <v>0</v>
      </c>
      <c r="N849" s="46" t="str">
        <f>RAW_DATA!E849</f>
        <v/>
      </c>
      <c r="O849" s="46" t="str">
        <f>RAW_DATA!F849</f>
        <v/>
      </c>
      <c r="P849" s="46" t="str">
        <f>RAW_DATA!G849</f>
        <v/>
      </c>
    </row>
    <row r="850">
      <c r="E850" s="49"/>
      <c r="I850" s="50"/>
      <c r="K850" s="46" t="str">
        <f>IFERROR(__xludf.DUMMYFUNCTION("TO_DATE(DATEVALUE(RAW_DATA!B850))"),"#VALUE!")</f>
        <v>#VALUE!</v>
      </c>
      <c r="L850" s="46" t="str">
        <f>RAW_DATA!C850</f>
        <v/>
      </c>
      <c r="M850" s="46">
        <f>VALUE(RAW_DATA!D850)</f>
        <v>0</v>
      </c>
      <c r="N850" s="46" t="str">
        <f>RAW_DATA!E850</f>
        <v/>
      </c>
      <c r="O850" s="46" t="str">
        <f>RAW_DATA!F850</f>
        <v/>
      </c>
      <c r="P850" s="46" t="str">
        <f>RAW_DATA!G850</f>
        <v/>
      </c>
    </row>
    <row r="851">
      <c r="E851" s="49"/>
      <c r="I851" s="50"/>
      <c r="K851" s="46" t="str">
        <f>IFERROR(__xludf.DUMMYFUNCTION("TO_DATE(DATEVALUE(RAW_DATA!B851))"),"#VALUE!")</f>
        <v>#VALUE!</v>
      </c>
      <c r="L851" s="46" t="str">
        <f>RAW_DATA!C851</f>
        <v/>
      </c>
      <c r="M851" s="46">
        <f>VALUE(RAW_DATA!D851)</f>
        <v>0</v>
      </c>
      <c r="N851" s="46" t="str">
        <f>RAW_DATA!E851</f>
        <v/>
      </c>
      <c r="O851" s="46" t="str">
        <f>RAW_DATA!F851</f>
        <v/>
      </c>
      <c r="P851" s="46" t="str">
        <f>RAW_DATA!G851</f>
        <v/>
      </c>
    </row>
    <row r="852">
      <c r="E852" s="49"/>
      <c r="I852" s="50"/>
      <c r="K852" s="46" t="str">
        <f>IFERROR(__xludf.DUMMYFUNCTION("TO_DATE(DATEVALUE(RAW_DATA!B852))"),"#VALUE!")</f>
        <v>#VALUE!</v>
      </c>
      <c r="L852" s="46" t="str">
        <f>RAW_DATA!C852</f>
        <v/>
      </c>
      <c r="M852" s="46">
        <f>VALUE(RAW_DATA!D852)</f>
        <v>0</v>
      </c>
      <c r="N852" s="46" t="str">
        <f>RAW_DATA!E852</f>
        <v/>
      </c>
      <c r="O852" s="46" t="str">
        <f>RAW_DATA!F852</f>
        <v/>
      </c>
      <c r="P852" s="46" t="str">
        <f>RAW_DATA!G852</f>
        <v/>
      </c>
    </row>
    <row r="853">
      <c r="E853" s="49"/>
      <c r="I853" s="50"/>
      <c r="K853" s="46" t="str">
        <f>IFERROR(__xludf.DUMMYFUNCTION("TO_DATE(DATEVALUE(RAW_DATA!B853))"),"#VALUE!")</f>
        <v>#VALUE!</v>
      </c>
      <c r="L853" s="46" t="str">
        <f>RAW_DATA!C853</f>
        <v/>
      </c>
      <c r="M853" s="46">
        <f>VALUE(RAW_DATA!D853)</f>
        <v>0</v>
      </c>
      <c r="N853" s="46" t="str">
        <f>RAW_DATA!E853</f>
        <v/>
      </c>
      <c r="O853" s="46" t="str">
        <f>RAW_DATA!F853</f>
        <v/>
      </c>
      <c r="P853" s="46" t="str">
        <f>RAW_DATA!G853</f>
        <v/>
      </c>
    </row>
    <row r="854">
      <c r="E854" s="49"/>
      <c r="I854" s="50"/>
      <c r="K854" s="46" t="str">
        <f>IFERROR(__xludf.DUMMYFUNCTION("TO_DATE(DATEVALUE(RAW_DATA!B854))"),"#VALUE!")</f>
        <v>#VALUE!</v>
      </c>
      <c r="L854" s="46" t="str">
        <f>RAW_DATA!C854</f>
        <v/>
      </c>
      <c r="M854" s="46">
        <f>VALUE(RAW_DATA!D854)</f>
        <v>0</v>
      </c>
      <c r="N854" s="46" t="str">
        <f>RAW_DATA!E854</f>
        <v/>
      </c>
      <c r="O854" s="46" t="str">
        <f>RAW_DATA!F854</f>
        <v/>
      </c>
      <c r="P854" s="46" t="str">
        <f>RAW_DATA!G854</f>
        <v/>
      </c>
    </row>
    <row r="855">
      <c r="E855" s="49"/>
      <c r="I855" s="50"/>
      <c r="K855" s="46" t="str">
        <f>IFERROR(__xludf.DUMMYFUNCTION("TO_DATE(DATEVALUE(RAW_DATA!B855))"),"#VALUE!")</f>
        <v>#VALUE!</v>
      </c>
      <c r="L855" s="46" t="str">
        <f>RAW_DATA!C855</f>
        <v/>
      </c>
      <c r="M855" s="46">
        <f>VALUE(RAW_DATA!D855)</f>
        <v>0</v>
      </c>
      <c r="N855" s="46" t="str">
        <f>RAW_DATA!E855</f>
        <v/>
      </c>
      <c r="O855" s="46" t="str">
        <f>RAW_DATA!F855</f>
        <v/>
      </c>
      <c r="P855" s="46" t="str">
        <f>RAW_DATA!G855</f>
        <v/>
      </c>
    </row>
    <row r="856">
      <c r="E856" s="49"/>
      <c r="I856" s="50"/>
      <c r="K856" s="46" t="str">
        <f>IFERROR(__xludf.DUMMYFUNCTION("TO_DATE(DATEVALUE(RAW_DATA!B856))"),"#VALUE!")</f>
        <v>#VALUE!</v>
      </c>
      <c r="L856" s="46" t="str">
        <f>RAW_DATA!C856</f>
        <v/>
      </c>
      <c r="M856" s="46">
        <f>VALUE(RAW_DATA!D856)</f>
        <v>0</v>
      </c>
      <c r="N856" s="46" t="str">
        <f>RAW_DATA!E856</f>
        <v/>
      </c>
      <c r="O856" s="46" t="str">
        <f>RAW_DATA!F856</f>
        <v/>
      </c>
      <c r="P856" s="46" t="str">
        <f>RAW_DATA!G856</f>
        <v/>
      </c>
    </row>
    <row r="857">
      <c r="E857" s="49"/>
      <c r="I857" s="50"/>
      <c r="K857" s="46" t="str">
        <f>IFERROR(__xludf.DUMMYFUNCTION("TO_DATE(DATEVALUE(RAW_DATA!B857))"),"#VALUE!")</f>
        <v>#VALUE!</v>
      </c>
      <c r="L857" s="46" t="str">
        <f>RAW_DATA!C857</f>
        <v/>
      </c>
      <c r="M857" s="46">
        <f>VALUE(RAW_DATA!D857)</f>
        <v>0</v>
      </c>
      <c r="N857" s="46" t="str">
        <f>RAW_DATA!E857</f>
        <v/>
      </c>
      <c r="O857" s="46" t="str">
        <f>RAW_DATA!F857</f>
        <v/>
      </c>
      <c r="P857" s="46" t="str">
        <f>RAW_DATA!G857</f>
        <v/>
      </c>
    </row>
    <row r="858">
      <c r="E858" s="49"/>
      <c r="I858" s="50"/>
      <c r="K858" s="46" t="str">
        <f>IFERROR(__xludf.DUMMYFUNCTION("TO_DATE(DATEVALUE(RAW_DATA!B858))"),"#VALUE!")</f>
        <v>#VALUE!</v>
      </c>
      <c r="L858" s="46" t="str">
        <f>RAW_DATA!C858</f>
        <v/>
      </c>
      <c r="M858" s="46">
        <f>VALUE(RAW_DATA!D858)</f>
        <v>0</v>
      </c>
      <c r="N858" s="46" t="str">
        <f>RAW_DATA!E858</f>
        <v/>
      </c>
      <c r="O858" s="46" t="str">
        <f>RAW_DATA!F858</f>
        <v/>
      </c>
      <c r="P858" s="46" t="str">
        <f>RAW_DATA!G858</f>
        <v/>
      </c>
    </row>
    <row r="859">
      <c r="E859" s="49"/>
      <c r="I859" s="50"/>
      <c r="K859" s="46" t="str">
        <f>IFERROR(__xludf.DUMMYFUNCTION("TO_DATE(DATEVALUE(RAW_DATA!B859))"),"#VALUE!")</f>
        <v>#VALUE!</v>
      </c>
      <c r="L859" s="46" t="str">
        <f>RAW_DATA!C859</f>
        <v/>
      </c>
      <c r="M859" s="46">
        <f>VALUE(RAW_DATA!D859)</f>
        <v>0</v>
      </c>
      <c r="N859" s="46" t="str">
        <f>RAW_DATA!E859</f>
        <v/>
      </c>
      <c r="O859" s="46" t="str">
        <f>RAW_DATA!F859</f>
        <v/>
      </c>
      <c r="P859" s="46" t="str">
        <f>RAW_DATA!G859</f>
        <v/>
      </c>
    </row>
    <row r="860">
      <c r="E860" s="49"/>
      <c r="I860" s="50"/>
      <c r="K860" s="46" t="str">
        <f>IFERROR(__xludf.DUMMYFUNCTION("TO_DATE(DATEVALUE(RAW_DATA!B860))"),"#VALUE!")</f>
        <v>#VALUE!</v>
      </c>
      <c r="L860" s="46" t="str">
        <f>RAW_DATA!C860</f>
        <v/>
      </c>
      <c r="M860" s="46">
        <f>VALUE(RAW_DATA!D860)</f>
        <v>0</v>
      </c>
      <c r="N860" s="46" t="str">
        <f>RAW_DATA!E860</f>
        <v/>
      </c>
      <c r="O860" s="46" t="str">
        <f>RAW_DATA!F860</f>
        <v/>
      </c>
      <c r="P860" s="46" t="str">
        <f>RAW_DATA!G860</f>
        <v/>
      </c>
    </row>
    <row r="861">
      <c r="E861" s="49"/>
      <c r="I861" s="50"/>
      <c r="K861" s="46" t="str">
        <f>IFERROR(__xludf.DUMMYFUNCTION("TO_DATE(DATEVALUE(RAW_DATA!B861))"),"#VALUE!")</f>
        <v>#VALUE!</v>
      </c>
      <c r="L861" s="46" t="str">
        <f>RAW_DATA!C861</f>
        <v/>
      </c>
      <c r="M861" s="46">
        <f>VALUE(RAW_DATA!D861)</f>
        <v>0</v>
      </c>
      <c r="N861" s="46" t="str">
        <f>RAW_DATA!E861</f>
        <v/>
      </c>
      <c r="O861" s="46" t="str">
        <f>RAW_DATA!F861</f>
        <v/>
      </c>
      <c r="P861" s="46" t="str">
        <f>RAW_DATA!G861</f>
        <v/>
      </c>
    </row>
    <row r="862">
      <c r="E862" s="49"/>
      <c r="I862" s="50"/>
      <c r="K862" s="46" t="str">
        <f>IFERROR(__xludf.DUMMYFUNCTION("TO_DATE(DATEVALUE(RAW_DATA!B862))"),"#VALUE!")</f>
        <v>#VALUE!</v>
      </c>
      <c r="L862" s="46" t="str">
        <f>RAW_DATA!C862</f>
        <v/>
      </c>
      <c r="M862" s="46">
        <f>VALUE(RAW_DATA!D862)</f>
        <v>0</v>
      </c>
      <c r="N862" s="46" t="str">
        <f>RAW_DATA!E862</f>
        <v/>
      </c>
      <c r="O862" s="46" t="str">
        <f>RAW_DATA!F862</f>
        <v/>
      </c>
      <c r="P862" s="46" t="str">
        <f>RAW_DATA!G862</f>
        <v/>
      </c>
    </row>
    <row r="863">
      <c r="E863" s="49"/>
      <c r="I863" s="50"/>
      <c r="K863" s="46" t="str">
        <f>IFERROR(__xludf.DUMMYFUNCTION("TO_DATE(DATEVALUE(RAW_DATA!B863))"),"#VALUE!")</f>
        <v>#VALUE!</v>
      </c>
      <c r="L863" s="46" t="str">
        <f>RAW_DATA!C863</f>
        <v/>
      </c>
      <c r="M863" s="46">
        <f>VALUE(RAW_DATA!D863)</f>
        <v>0</v>
      </c>
      <c r="N863" s="46" t="str">
        <f>RAW_DATA!E863</f>
        <v/>
      </c>
      <c r="O863" s="46" t="str">
        <f>RAW_DATA!F863</f>
        <v/>
      </c>
      <c r="P863" s="46" t="str">
        <f>RAW_DATA!G863</f>
        <v/>
      </c>
    </row>
    <row r="864">
      <c r="E864" s="49"/>
      <c r="I864" s="50"/>
      <c r="K864" s="46" t="str">
        <f>IFERROR(__xludf.DUMMYFUNCTION("TO_DATE(DATEVALUE(RAW_DATA!B864))"),"#VALUE!")</f>
        <v>#VALUE!</v>
      </c>
      <c r="L864" s="46" t="str">
        <f>RAW_DATA!C864</f>
        <v/>
      </c>
      <c r="M864" s="46">
        <f>VALUE(RAW_DATA!D864)</f>
        <v>0</v>
      </c>
      <c r="N864" s="46" t="str">
        <f>RAW_DATA!E864</f>
        <v/>
      </c>
      <c r="O864" s="46" t="str">
        <f>RAW_DATA!F864</f>
        <v/>
      </c>
      <c r="P864" s="46" t="str">
        <f>RAW_DATA!G864</f>
        <v/>
      </c>
    </row>
    <row r="865">
      <c r="E865" s="49"/>
      <c r="I865" s="50"/>
      <c r="K865" s="46" t="str">
        <f>IFERROR(__xludf.DUMMYFUNCTION("TO_DATE(DATEVALUE(RAW_DATA!B865))"),"#VALUE!")</f>
        <v>#VALUE!</v>
      </c>
      <c r="L865" s="46" t="str">
        <f>RAW_DATA!C865</f>
        <v/>
      </c>
      <c r="M865" s="46">
        <f>VALUE(RAW_DATA!D865)</f>
        <v>0</v>
      </c>
      <c r="N865" s="46" t="str">
        <f>RAW_DATA!E865</f>
        <v/>
      </c>
      <c r="O865" s="46" t="str">
        <f>RAW_DATA!F865</f>
        <v/>
      </c>
      <c r="P865" s="46" t="str">
        <f>RAW_DATA!G865</f>
        <v/>
      </c>
    </row>
    <row r="866">
      <c r="E866" s="49"/>
      <c r="I866" s="50"/>
      <c r="K866" s="46" t="str">
        <f>IFERROR(__xludf.DUMMYFUNCTION("TO_DATE(DATEVALUE(RAW_DATA!B866))"),"#VALUE!")</f>
        <v>#VALUE!</v>
      </c>
      <c r="L866" s="46" t="str">
        <f>RAW_DATA!C866</f>
        <v/>
      </c>
      <c r="M866" s="46">
        <f>VALUE(RAW_DATA!D866)</f>
        <v>0</v>
      </c>
      <c r="N866" s="46" t="str">
        <f>RAW_DATA!E866</f>
        <v/>
      </c>
      <c r="O866" s="46" t="str">
        <f>RAW_DATA!F866</f>
        <v/>
      </c>
      <c r="P866" s="46" t="str">
        <f>RAW_DATA!G866</f>
        <v/>
      </c>
    </row>
    <row r="867">
      <c r="E867" s="49"/>
      <c r="I867" s="50"/>
      <c r="K867" s="46" t="str">
        <f>IFERROR(__xludf.DUMMYFUNCTION("TO_DATE(DATEVALUE(RAW_DATA!B867))"),"#VALUE!")</f>
        <v>#VALUE!</v>
      </c>
      <c r="L867" s="46" t="str">
        <f>RAW_DATA!C867</f>
        <v/>
      </c>
      <c r="M867" s="46">
        <f>VALUE(RAW_DATA!D867)</f>
        <v>0</v>
      </c>
      <c r="N867" s="46" t="str">
        <f>RAW_DATA!E867</f>
        <v/>
      </c>
      <c r="O867" s="46" t="str">
        <f>RAW_DATA!F867</f>
        <v/>
      </c>
      <c r="P867" s="46" t="str">
        <f>RAW_DATA!G867</f>
        <v/>
      </c>
    </row>
    <row r="868">
      <c r="E868" s="49"/>
      <c r="I868" s="50"/>
      <c r="K868" s="46" t="str">
        <f>IFERROR(__xludf.DUMMYFUNCTION("TO_DATE(DATEVALUE(RAW_DATA!B868))"),"#VALUE!")</f>
        <v>#VALUE!</v>
      </c>
      <c r="L868" s="46" t="str">
        <f>RAW_DATA!C868</f>
        <v/>
      </c>
      <c r="M868" s="46">
        <f>VALUE(RAW_DATA!D868)</f>
        <v>0</v>
      </c>
      <c r="N868" s="46" t="str">
        <f>RAW_DATA!E868</f>
        <v/>
      </c>
      <c r="O868" s="46" t="str">
        <f>RAW_DATA!F868</f>
        <v/>
      </c>
      <c r="P868" s="46" t="str">
        <f>RAW_DATA!G868</f>
        <v/>
      </c>
    </row>
    <row r="869">
      <c r="E869" s="49"/>
      <c r="I869" s="50"/>
      <c r="K869" s="46" t="str">
        <f>IFERROR(__xludf.DUMMYFUNCTION("TO_DATE(DATEVALUE(RAW_DATA!B869))"),"#VALUE!")</f>
        <v>#VALUE!</v>
      </c>
      <c r="L869" s="46" t="str">
        <f>RAW_DATA!C869</f>
        <v/>
      </c>
      <c r="M869" s="46">
        <f>VALUE(RAW_DATA!D869)</f>
        <v>0</v>
      </c>
      <c r="N869" s="46" t="str">
        <f>RAW_DATA!E869</f>
        <v/>
      </c>
      <c r="O869" s="46" t="str">
        <f>RAW_DATA!F869</f>
        <v/>
      </c>
      <c r="P869" s="46" t="str">
        <f>RAW_DATA!G869</f>
        <v/>
      </c>
    </row>
    <row r="870">
      <c r="E870" s="49"/>
      <c r="I870" s="50"/>
      <c r="K870" s="46" t="str">
        <f>IFERROR(__xludf.DUMMYFUNCTION("TO_DATE(DATEVALUE(RAW_DATA!B870))"),"#VALUE!")</f>
        <v>#VALUE!</v>
      </c>
      <c r="L870" s="46" t="str">
        <f>RAW_DATA!C870</f>
        <v/>
      </c>
      <c r="M870" s="46">
        <f>VALUE(RAW_DATA!D870)</f>
        <v>0</v>
      </c>
      <c r="N870" s="46" t="str">
        <f>RAW_DATA!E870</f>
        <v/>
      </c>
      <c r="O870" s="46" t="str">
        <f>RAW_DATA!F870</f>
        <v/>
      </c>
      <c r="P870" s="46" t="str">
        <f>RAW_DATA!G870</f>
        <v/>
      </c>
    </row>
    <row r="871">
      <c r="E871" s="49"/>
      <c r="I871" s="50"/>
      <c r="K871" s="46" t="str">
        <f>IFERROR(__xludf.DUMMYFUNCTION("TO_DATE(DATEVALUE(RAW_DATA!B871))"),"#VALUE!")</f>
        <v>#VALUE!</v>
      </c>
      <c r="L871" s="46" t="str">
        <f>RAW_DATA!C871</f>
        <v/>
      </c>
      <c r="M871" s="46">
        <f>VALUE(RAW_DATA!D871)</f>
        <v>0</v>
      </c>
      <c r="N871" s="46" t="str">
        <f>RAW_DATA!E871</f>
        <v/>
      </c>
      <c r="O871" s="46" t="str">
        <f>RAW_DATA!F871</f>
        <v/>
      </c>
      <c r="P871" s="46" t="str">
        <f>RAW_DATA!G871</f>
        <v/>
      </c>
    </row>
    <row r="872">
      <c r="E872" s="49"/>
      <c r="I872" s="50"/>
      <c r="K872" s="46" t="str">
        <f>IFERROR(__xludf.DUMMYFUNCTION("TO_DATE(DATEVALUE(RAW_DATA!B872))"),"#VALUE!")</f>
        <v>#VALUE!</v>
      </c>
      <c r="L872" s="46" t="str">
        <f>RAW_DATA!C872</f>
        <v/>
      </c>
      <c r="M872" s="46">
        <f>VALUE(RAW_DATA!D872)</f>
        <v>0</v>
      </c>
      <c r="N872" s="46" t="str">
        <f>RAW_DATA!E872</f>
        <v/>
      </c>
      <c r="O872" s="46" t="str">
        <f>RAW_DATA!F872</f>
        <v/>
      </c>
      <c r="P872" s="46" t="str">
        <f>RAW_DATA!G872</f>
        <v/>
      </c>
    </row>
    <row r="873">
      <c r="E873" s="49"/>
      <c r="I873" s="50"/>
      <c r="K873" s="46" t="str">
        <f>IFERROR(__xludf.DUMMYFUNCTION("TO_DATE(DATEVALUE(RAW_DATA!B873))"),"#VALUE!")</f>
        <v>#VALUE!</v>
      </c>
      <c r="L873" s="46" t="str">
        <f>RAW_DATA!C873</f>
        <v/>
      </c>
      <c r="M873" s="46">
        <f>VALUE(RAW_DATA!D873)</f>
        <v>0</v>
      </c>
      <c r="N873" s="46" t="str">
        <f>RAW_DATA!E873</f>
        <v/>
      </c>
      <c r="O873" s="46" t="str">
        <f>RAW_DATA!F873</f>
        <v/>
      </c>
      <c r="P873" s="46" t="str">
        <f>RAW_DATA!G873</f>
        <v/>
      </c>
    </row>
    <row r="874">
      <c r="E874" s="49"/>
      <c r="I874" s="50"/>
      <c r="K874" s="46" t="str">
        <f>IFERROR(__xludf.DUMMYFUNCTION("TO_DATE(DATEVALUE(RAW_DATA!B874))"),"#VALUE!")</f>
        <v>#VALUE!</v>
      </c>
      <c r="L874" s="46" t="str">
        <f>RAW_DATA!C874</f>
        <v/>
      </c>
      <c r="M874" s="46">
        <f>VALUE(RAW_DATA!D874)</f>
        <v>0</v>
      </c>
      <c r="N874" s="46" t="str">
        <f>RAW_DATA!E874</f>
        <v/>
      </c>
      <c r="O874" s="46" t="str">
        <f>RAW_DATA!F874</f>
        <v/>
      </c>
      <c r="P874" s="46" t="str">
        <f>RAW_DATA!G874</f>
        <v/>
      </c>
    </row>
    <row r="875">
      <c r="E875" s="49"/>
      <c r="I875" s="50"/>
      <c r="K875" s="46" t="str">
        <f>IFERROR(__xludf.DUMMYFUNCTION("TO_DATE(DATEVALUE(RAW_DATA!B875))"),"#VALUE!")</f>
        <v>#VALUE!</v>
      </c>
      <c r="L875" s="46" t="str">
        <f>RAW_DATA!C875</f>
        <v/>
      </c>
      <c r="M875" s="46">
        <f>VALUE(RAW_DATA!D875)</f>
        <v>0</v>
      </c>
      <c r="N875" s="46" t="str">
        <f>RAW_DATA!E875</f>
        <v/>
      </c>
      <c r="O875" s="46" t="str">
        <f>RAW_DATA!F875</f>
        <v/>
      </c>
      <c r="P875" s="46" t="str">
        <f>RAW_DATA!G875</f>
        <v/>
      </c>
    </row>
    <row r="876">
      <c r="E876" s="49"/>
      <c r="I876" s="50"/>
      <c r="K876" s="46" t="str">
        <f>IFERROR(__xludf.DUMMYFUNCTION("TO_DATE(DATEVALUE(RAW_DATA!B876))"),"#VALUE!")</f>
        <v>#VALUE!</v>
      </c>
      <c r="L876" s="46" t="str">
        <f>RAW_DATA!C876</f>
        <v/>
      </c>
      <c r="M876" s="46">
        <f>VALUE(RAW_DATA!D876)</f>
        <v>0</v>
      </c>
      <c r="N876" s="46" t="str">
        <f>RAW_DATA!E876</f>
        <v/>
      </c>
      <c r="O876" s="46" t="str">
        <f>RAW_DATA!F876</f>
        <v/>
      </c>
      <c r="P876" s="46" t="str">
        <f>RAW_DATA!G876</f>
        <v/>
      </c>
    </row>
    <row r="877">
      <c r="E877" s="49"/>
      <c r="I877" s="50"/>
      <c r="K877" s="46" t="str">
        <f>IFERROR(__xludf.DUMMYFUNCTION("TO_DATE(DATEVALUE(RAW_DATA!B877))"),"#VALUE!")</f>
        <v>#VALUE!</v>
      </c>
      <c r="L877" s="46" t="str">
        <f>RAW_DATA!C877</f>
        <v/>
      </c>
      <c r="M877" s="46">
        <f>VALUE(RAW_DATA!D877)</f>
        <v>0</v>
      </c>
      <c r="N877" s="46" t="str">
        <f>RAW_DATA!E877</f>
        <v/>
      </c>
      <c r="O877" s="46" t="str">
        <f>RAW_DATA!F877</f>
        <v/>
      </c>
      <c r="P877" s="46" t="str">
        <f>RAW_DATA!G877</f>
        <v/>
      </c>
    </row>
    <row r="878">
      <c r="E878" s="49"/>
      <c r="I878" s="50"/>
      <c r="K878" s="46" t="str">
        <f>IFERROR(__xludf.DUMMYFUNCTION("TO_DATE(DATEVALUE(RAW_DATA!B878))"),"#VALUE!")</f>
        <v>#VALUE!</v>
      </c>
      <c r="L878" s="46" t="str">
        <f>RAW_DATA!C878</f>
        <v/>
      </c>
      <c r="M878" s="46">
        <f>VALUE(RAW_DATA!D878)</f>
        <v>0</v>
      </c>
      <c r="N878" s="46" t="str">
        <f>RAW_DATA!E878</f>
        <v/>
      </c>
      <c r="O878" s="46" t="str">
        <f>RAW_DATA!F878</f>
        <v/>
      </c>
      <c r="P878" s="46" t="str">
        <f>RAW_DATA!G878</f>
        <v/>
      </c>
    </row>
    <row r="879">
      <c r="E879" s="49"/>
      <c r="I879" s="50"/>
      <c r="K879" s="46" t="str">
        <f>IFERROR(__xludf.DUMMYFUNCTION("TO_DATE(DATEVALUE(RAW_DATA!B879))"),"#VALUE!")</f>
        <v>#VALUE!</v>
      </c>
      <c r="L879" s="46" t="str">
        <f>RAW_DATA!C879</f>
        <v/>
      </c>
      <c r="M879" s="46">
        <f>VALUE(RAW_DATA!D879)</f>
        <v>0</v>
      </c>
      <c r="N879" s="46" t="str">
        <f>RAW_DATA!E879</f>
        <v/>
      </c>
      <c r="O879" s="46" t="str">
        <f>RAW_DATA!F879</f>
        <v/>
      </c>
      <c r="P879" s="46" t="str">
        <f>RAW_DATA!G879</f>
        <v/>
      </c>
    </row>
    <row r="880">
      <c r="E880" s="49"/>
      <c r="I880" s="50"/>
      <c r="K880" s="46" t="str">
        <f>IFERROR(__xludf.DUMMYFUNCTION("TO_DATE(DATEVALUE(RAW_DATA!B880))"),"#VALUE!")</f>
        <v>#VALUE!</v>
      </c>
      <c r="L880" s="46" t="str">
        <f>RAW_DATA!C880</f>
        <v/>
      </c>
      <c r="M880" s="46">
        <f>VALUE(RAW_DATA!D880)</f>
        <v>0</v>
      </c>
      <c r="N880" s="46" t="str">
        <f>RAW_DATA!E880</f>
        <v/>
      </c>
      <c r="O880" s="46" t="str">
        <f>RAW_DATA!F880</f>
        <v/>
      </c>
      <c r="P880" s="46" t="str">
        <f>RAW_DATA!G880</f>
        <v/>
      </c>
    </row>
    <row r="881">
      <c r="E881" s="49"/>
      <c r="I881" s="50"/>
      <c r="K881" s="46" t="str">
        <f>IFERROR(__xludf.DUMMYFUNCTION("TO_DATE(DATEVALUE(RAW_DATA!B881))"),"#VALUE!")</f>
        <v>#VALUE!</v>
      </c>
      <c r="L881" s="46" t="str">
        <f>RAW_DATA!C881</f>
        <v/>
      </c>
      <c r="M881" s="46">
        <f>VALUE(RAW_DATA!D881)</f>
        <v>0</v>
      </c>
      <c r="N881" s="46" t="str">
        <f>RAW_DATA!E881</f>
        <v/>
      </c>
      <c r="O881" s="46" t="str">
        <f>RAW_DATA!F881</f>
        <v/>
      </c>
      <c r="P881" s="46" t="str">
        <f>RAW_DATA!G881</f>
        <v/>
      </c>
    </row>
    <row r="882">
      <c r="E882" s="49"/>
      <c r="I882" s="50"/>
      <c r="K882" s="46" t="str">
        <f>IFERROR(__xludf.DUMMYFUNCTION("TO_DATE(DATEVALUE(RAW_DATA!B882))"),"#VALUE!")</f>
        <v>#VALUE!</v>
      </c>
      <c r="L882" s="46" t="str">
        <f>RAW_DATA!C882</f>
        <v/>
      </c>
      <c r="M882" s="46">
        <f>VALUE(RAW_DATA!D882)</f>
        <v>0</v>
      </c>
      <c r="N882" s="46" t="str">
        <f>RAW_DATA!E882</f>
        <v/>
      </c>
      <c r="O882" s="46" t="str">
        <f>RAW_DATA!F882</f>
        <v/>
      </c>
      <c r="P882" s="46" t="str">
        <f>RAW_DATA!G882</f>
        <v/>
      </c>
    </row>
    <row r="883">
      <c r="E883" s="49"/>
      <c r="I883" s="50"/>
      <c r="K883" s="46" t="str">
        <f>IFERROR(__xludf.DUMMYFUNCTION("TO_DATE(DATEVALUE(RAW_DATA!B883))"),"#VALUE!")</f>
        <v>#VALUE!</v>
      </c>
      <c r="L883" s="46" t="str">
        <f>RAW_DATA!C883</f>
        <v/>
      </c>
      <c r="M883" s="46">
        <f>VALUE(RAW_DATA!D883)</f>
        <v>0</v>
      </c>
      <c r="N883" s="46" t="str">
        <f>RAW_DATA!E883</f>
        <v/>
      </c>
      <c r="O883" s="46" t="str">
        <f>RAW_DATA!F883</f>
        <v/>
      </c>
      <c r="P883" s="46" t="str">
        <f>RAW_DATA!G883</f>
        <v/>
      </c>
    </row>
    <row r="884">
      <c r="E884" s="49"/>
      <c r="I884" s="50"/>
      <c r="K884" s="46" t="str">
        <f>IFERROR(__xludf.DUMMYFUNCTION("TO_DATE(DATEVALUE(RAW_DATA!B884))"),"#VALUE!")</f>
        <v>#VALUE!</v>
      </c>
      <c r="L884" s="46" t="str">
        <f>RAW_DATA!C884</f>
        <v/>
      </c>
      <c r="M884" s="46">
        <f>VALUE(RAW_DATA!D884)</f>
        <v>0</v>
      </c>
      <c r="N884" s="46" t="str">
        <f>RAW_DATA!E884</f>
        <v/>
      </c>
      <c r="O884" s="46" t="str">
        <f>RAW_DATA!F884</f>
        <v/>
      </c>
      <c r="P884" s="46" t="str">
        <f>RAW_DATA!G884</f>
        <v/>
      </c>
    </row>
    <row r="885">
      <c r="E885" s="49"/>
      <c r="I885" s="50"/>
      <c r="K885" s="46" t="str">
        <f>IFERROR(__xludf.DUMMYFUNCTION("TO_DATE(DATEVALUE(RAW_DATA!B885))"),"#VALUE!")</f>
        <v>#VALUE!</v>
      </c>
      <c r="L885" s="46" t="str">
        <f>RAW_DATA!C885</f>
        <v/>
      </c>
      <c r="M885" s="46">
        <f>VALUE(RAW_DATA!D885)</f>
        <v>0</v>
      </c>
      <c r="N885" s="46" t="str">
        <f>RAW_DATA!E885</f>
        <v/>
      </c>
      <c r="O885" s="46" t="str">
        <f>RAW_DATA!F885</f>
        <v/>
      </c>
      <c r="P885" s="46" t="str">
        <f>RAW_DATA!G885</f>
        <v/>
      </c>
    </row>
    <row r="886">
      <c r="E886" s="49"/>
      <c r="I886" s="50"/>
      <c r="K886" s="46" t="str">
        <f>IFERROR(__xludf.DUMMYFUNCTION("TO_DATE(DATEVALUE(RAW_DATA!B886))"),"#VALUE!")</f>
        <v>#VALUE!</v>
      </c>
      <c r="L886" s="46" t="str">
        <f>RAW_DATA!C886</f>
        <v/>
      </c>
      <c r="M886" s="46">
        <f>VALUE(RAW_DATA!D886)</f>
        <v>0</v>
      </c>
      <c r="N886" s="46" t="str">
        <f>RAW_DATA!E886</f>
        <v/>
      </c>
      <c r="O886" s="46" t="str">
        <f>RAW_DATA!F886</f>
        <v/>
      </c>
      <c r="P886" s="46" t="str">
        <f>RAW_DATA!G886</f>
        <v/>
      </c>
    </row>
    <row r="887">
      <c r="E887" s="49"/>
      <c r="I887" s="50"/>
      <c r="K887" s="46" t="str">
        <f>IFERROR(__xludf.DUMMYFUNCTION("TO_DATE(DATEVALUE(RAW_DATA!B887))"),"#VALUE!")</f>
        <v>#VALUE!</v>
      </c>
      <c r="L887" s="46" t="str">
        <f>RAW_DATA!C887</f>
        <v/>
      </c>
      <c r="M887" s="46">
        <f>VALUE(RAW_DATA!D887)</f>
        <v>0</v>
      </c>
      <c r="N887" s="46" t="str">
        <f>RAW_DATA!E887</f>
        <v/>
      </c>
      <c r="O887" s="46" t="str">
        <f>RAW_DATA!F887</f>
        <v/>
      </c>
      <c r="P887" s="46" t="str">
        <f>RAW_DATA!G887</f>
        <v/>
      </c>
    </row>
    <row r="888">
      <c r="E888" s="49"/>
      <c r="I888" s="50"/>
      <c r="K888" s="46" t="str">
        <f>IFERROR(__xludf.DUMMYFUNCTION("TO_DATE(DATEVALUE(RAW_DATA!B888))"),"#VALUE!")</f>
        <v>#VALUE!</v>
      </c>
      <c r="L888" s="46" t="str">
        <f>RAW_DATA!C888</f>
        <v/>
      </c>
      <c r="M888" s="46">
        <f>VALUE(RAW_DATA!D888)</f>
        <v>0</v>
      </c>
      <c r="N888" s="46" t="str">
        <f>RAW_DATA!E888</f>
        <v/>
      </c>
      <c r="O888" s="46" t="str">
        <f>RAW_DATA!F888</f>
        <v/>
      </c>
      <c r="P888" s="46" t="str">
        <f>RAW_DATA!G888</f>
        <v/>
      </c>
    </row>
    <row r="889">
      <c r="E889" s="49"/>
      <c r="I889" s="50"/>
      <c r="K889" s="46" t="str">
        <f>IFERROR(__xludf.DUMMYFUNCTION("TO_DATE(DATEVALUE(RAW_DATA!B889))"),"#VALUE!")</f>
        <v>#VALUE!</v>
      </c>
      <c r="L889" s="46" t="str">
        <f>RAW_DATA!C889</f>
        <v/>
      </c>
      <c r="M889" s="46">
        <f>VALUE(RAW_DATA!D889)</f>
        <v>0</v>
      </c>
      <c r="N889" s="46" t="str">
        <f>RAW_DATA!E889</f>
        <v/>
      </c>
      <c r="O889" s="46" t="str">
        <f>RAW_DATA!F889</f>
        <v/>
      </c>
      <c r="P889" s="46" t="str">
        <f>RAW_DATA!G889</f>
        <v/>
      </c>
    </row>
    <row r="890">
      <c r="E890" s="49"/>
      <c r="I890" s="50"/>
      <c r="K890" s="46" t="str">
        <f>IFERROR(__xludf.DUMMYFUNCTION("TO_DATE(DATEVALUE(RAW_DATA!B890))"),"#VALUE!")</f>
        <v>#VALUE!</v>
      </c>
      <c r="L890" s="46" t="str">
        <f>RAW_DATA!C890</f>
        <v/>
      </c>
      <c r="M890" s="46">
        <f>VALUE(RAW_DATA!D890)</f>
        <v>0</v>
      </c>
      <c r="N890" s="46" t="str">
        <f>RAW_DATA!E890</f>
        <v/>
      </c>
      <c r="O890" s="46" t="str">
        <f>RAW_DATA!F890</f>
        <v/>
      </c>
      <c r="P890" s="46" t="str">
        <f>RAW_DATA!G890</f>
        <v/>
      </c>
    </row>
    <row r="891">
      <c r="E891" s="49"/>
      <c r="I891" s="50"/>
      <c r="K891" s="46" t="str">
        <f>IFERROR(__xludf.DUMMYFUNCTION("TO_DATE(DATEVALUE(RAW_DATA!B891))"),"#VALUE!")</f>
        <v>#VALUE!</v>
      </c>
      <c r="L891" s="46" t="str">
        <f>RAW_DATA!C891</f>
        <v/>
      </c>
      <c r="M891" s="46">
        <f>VALUE(RAW_DATA!D891)</f>
        <v>0</v>
      </c>
      <c r="N891" s="46" t="str">
        <f>RAW_DATA!E891</f>
        <v/>
      </c>
      <c r="O891" s="46" t="str">
        <f>RAW_DATA!F891</f>
        <v/>
      </c>
      <c r="P891" s="46" t="str">
        <f>RAW_DATA!G891</f>
        <v/>
      </c>
    </row>
    <row r="892">
      <c r="E892" s="49"/>
      <c r="I892" s="50"/>
      <c r="K892" s="46" t="str">
        <f>IFERROR(__xludf.DUMMYFUNCTION("TO_DATE(DATEVALUE(RAW_DATA!B892))"),"#VALUE!")</f>
        <v>#VALUE!</v>
      </c>
      <c r="L892" s="46" t="str">
        <f>RAW_DATA!C892</f>
        <v/>
      </c>
      <c r="M892" s="46">
        <f>VALUE(RAW_DATA!D892)</f>
        <v>0</v>
      </c>
      <c r="N892" s="46" t="str">
        <f>RAW_DATA!E892</f>
        <v/>
      </c>
      <c r="O892" s="46" t="str">
        <f>RAW_DATA!F892</f>
        <v/>
      </c>
      <c r="P892" s="46" t="str">
        <f>RAW_DATA!G892</f>
        <v/>
      </c>
    </row>
    <row r="893">
      <c r="E893" s="49"/>
      <c r="I893" s="50"/>
      <c r="K893" s="46" t="str">
        <f>IFERROR(__xludf.DUMMYFUNCTION("TO_DATE(DATEVALUE(RAW_DATA!B893))"),"#VALUE!")</f>
        <v>#VALUE!</v>
      </c>
      <c r="L893" s="46" t="str">
        <f>RAW_DATA!C893</f>
        <v/>
      </c>
      <c r="M893" s="46">
        <f>VALUE(RAW_DATA!D893)</f>
        <v>0</v>
      </c>
      <c r="N893" s="46" t="str">
        <f>RAW_DATA!E893</f>
        <v/>
      </c>
      <c r="O893" s="46" t="str">
        <f>RAW_DATA!F893</f>
        <v/>
      </c>
      <c r="P893" s="46" t="str">
        <f>RAW_DATA!G893</f>
        <v/>
      </c>
    </row>
    <row r="894">
      <c r="E894" s="49"/>
      <c r="I894" s="50"/>
      <c r="K894" s="46" t="str">
        <f>IFERROR(__xludf.DUMMYFUNCTION("TO_DATE(DATEVALUE(RAW_DATA!B894))"),"#VALUE!")</f>
        <v>#VALUE!</v>
      </c>
      <c r="L894" s="46" t="str">
        <f>RAW_DATA!C894</f>
        <v/>
      </c>
      <c r="M894" s="46">
        <f>VALUE(RAW_DATA!D894)</f>
        <v>0</v>
      </c>
      <c r="N894" s="46" t="str">
        <f>RAW_DATA!E894</f>
        <v/>
      </c>
      <c r="O894" s="46" t="str">
        <f>RAW_DATA!F894</f>
        <v/>
      </c>
      <c r="P894" s="46" t="str">
        <f>RAW_DATA!G894</f>
        <v/>
      </c>
    </row>
    <row r="895">
      <c r="E895" s="49"/>
      <c r="I895" s="50"/>
      <c r="K895" s="46" t="str">
        <f>IFERROR(__xludf.DUMMYFUNCTION("TO_DATE(DATEVALUE(RAW_DATA!B895))"),"#VALUE!")</f>
        <v>#VALUE!</v>
      </c>
      <c r="L895" s="46" t="str">
        <f>RAW_DATA!C895</f>
        <v/>
      </c>
      <c r="M895" s="46">
        <f>VALUE(RAW_DATA!D895)</f>
        <v>0</v>
      </c>
      <c r="N895" s="46" t="str">
        <f>RAW_DATA!E895</f>
        <v/>
      </c>
      <c r="O895" s="46" t="str">
        <f>RAW_DATA!F895</f>
        <v/>
      </c>
      <c r="P895" s="46" t="str">
        <f>RAW_DATA!G895</f>
        <v/>
      </c>
    </row>
    <row r="896">
      <c r="E896" s="49"/>
      <c r="I896" s="50"/>
      <c r="K896" s="46" t="str">
        <f>IFERROR(__xludf.DUMMYFUNCTION("TO_DATE(DATEVALUE(RAW_DATA!B896))"),"#VALUE!")</f>
        <v>#VALUE!</v>
      </c>
      <c r="L896" s="46" t="str">
        <f>RAW_DATA!C896</f>
        <v/>
      </c>
      <c r="M896" s="46">
        <f>VALUE(RAW_DATA!D896)</f>
        <v>0</v>
      </c>
      <c r="N896" s="46" t="str">
        <f>RAW_DATA!E896</f>
        <v/>
      </c>
      <c r="O896" s="46" t="str">
        <f>RAW_DATA!F896</f>
        <v/>
      </c>
      <c r="P896" s="46" t="str">
        <f>RAW_DATA!G896</f>
        <v/>
      </c>
    </row>
    <row r="897">
      <c r="E897" s="49"/>
      <c r="I897" s="50"/>
      <c r="K897" s="46" t="str">
        <f>IFERROR(__xludf.DUMMYFUNCTION("TO_DATE(DATEVALUE(RAW_DATA!B897))"),"#VALUE!")</f>
        <v>#VALUE!</v>
      </c>
      <c r="L897" s="46" t="str">
        <f>RAW_DATA!C897</f>
        <v/>
      </c>
      <c r="M897" s="46">
        <f>VALUE(RAW_DATA!D897)</f>
        <v>0</v>
      </c>
      <c r="N897" s="46" t="str">
        <f>RAW_DATA!E897</f>
        <v/>
      </c>
      <c r="O897" s="46" t="str">
        <f>RAW_DATA!F897</f>
        <v/>
      </c>
      <c r="P897" s="46" t="str">
        <f>RAW_DATA!G897</f>
        <v/>
      </c>
    </row>
    <row r="898">
      <c r="E898" s="49"/>
      <c r="I898" s="50"/>
      <c r="K898" s="46" t="str">
        <f>IFERROR(__xludf.DUMMYFUNCTION("TO_DATE(DATEVALUE(RAW_DATA!B898))"),"#VALUE!")</f>
        <v>#VALUE!</v>
      </c>
      <c r="L898" s="46" t="str">
        <f>RAW_DATA!C898</f>
        <v/>
      </c>
      <c r="M898" s="46">
        <f>VALUE(RAW_DATA!D898)</f>
        <v>0</v>
      </c>
      <c r="N898" s="46" t="str">
        <f>RAW_DATA!E898</f>
        <v/>
      </c>
      <c r="O898" s="46" t="str">
        <f>RAW_DATA!F898</f>
        <v/>
      </c>
      <c r="P898" s="46" t="str">
        <f>RAW_DATA!G898</f>
        <v/>
      </c>
    </row>
    <row r="899">
      <c r="E899" s="49"/>
      <c r="I899" s="50"/>
      <c r="K899" s="46" t="str">
        <f>IFERROR(__xludf.DUMMYFUNCTION("TO_DATE(DATEVALUE(RAW_DATA!B899))"),"#VALUE!")</f>
        <v>#VALUE!</v>
      </c>
      <c r="L899" s="46" t="str">
        <f>RAW_DATA!C899</f>
        <v/>
      </c>
      <c r="M899" s="46">
        <f>VALUE(RAW_DATA!D899)</f>
        <v>0</v>
      </c>
      <c r="N899" s="46" t="str">
        <f>RAW_DATA!E899</f>
        <v/>
      </c>
      <c r="O899" s="46" t="str">
        <f>RAW_DATA!F899</f>
        <v/>
      </c>
      <c r="P899" s="46" t="str">
        <f>RAW_DATA!G899</f>
        <v/>
      </c>
    </row>
    <row r="900">
      <c r="E900" s="49"/>
      <c r="I900" s="50"/>
      <c r="K900" s="46" t="str">
        <f>IFERROR(__xludf.DUMMYFUNCTION("TO_DATE(DATEVALUE(RAW_DATA!B900))"),"#VALUE!")</f>
        <v>#VALUE!</v>
      </c>
      <c r="L900" s="46" t="str">
        <f>RAW_DATA!C900</f>
        <v/>
      </c>
      <c r="M900" s="46">
        <f>VALUE(RAW_DATA!D900)</f>
        <v>0</v>
      </c>
      <c r="N900" s="46" t="str">
        <f>RAW_DATA!E900</f>
        <v/>
      </c>
      <c r="O900" s="46" t="str">
        <f>RAW_DATA!F900</f>
        <v/>
      </c>
      <c r="P900" s="46" t="str">
        <f>RAW_DATA!G900</f>
        <v/>
      </c>
    </row>
    <row r="901">
      <c r="E901" s="49"/>
      <c r="I901" s="50"/>
      <c r="K901" s="46" t="str">
        <f>IFERROR(__xludf.DUMMYFUNCTION("TO_DATE(DATEVALUE(RAW_DATA!B901))"),"#VALUE!")</f>
        <v>#VALUE!</v>
      </c>
      <c r="L901" s="46" t="str">
        <f>RAW_DATA!C901</f>
        <v/>
      </c>
      <c r="M901" s="46">
        <f>VALUE(RAW_DATA!D901)</f>
        <v>0</v>
      </c>
      <c r="N901" s="46" t="str">
        <f>RAW_DATA!E901</f>
        <v/>
      </c>
      <c r="O901" s="46" t="str">
        <f>RAW_DATA!F901</f>
        <v/>
      </c>
      <c r="P901" s="46" t="str">
        <f>RAW_DATA!G901</f>
        <v/>
      </c>
    </row>
    <row r="902">
      <c r="E902" s="49"/>
      <c r="I902" s="50"/>
      <c r="K902" s="46" t="str">
        <f>IFERROR(__xludf.DUMMYFUNCTION("TO_DATE(DATEVALUE(RAW_DATA!B902))"),"#VALUE!")</f>
        <v>#VALUE!</v>
      </c>
      <c r="L902" s="46" t="str">
        <f>RAW_DATA!C902</f>
        <v/>
      </c>
      <c r="M902" s="46">
        <f>VALUE(RAW_DATA!D902)</f>
        <v>0</v>
      </c>
      <c r="N902" s="46" t="str">
        <f>RAW_DATA!E902</f>
        <v/>
      </c>
      <c r="O902" s="46" t="str">
        <f>RAW_DATA!F902</f>
        <v/>
      </c>
      <c r="P902" s="46" t="str">
        <f>RAW_DATA!G902</f>
        <v/>
      </c>
    </row>
    <row r="903">
      <c r="E903" s="49"/>
      <c r="I903" s="50"/>
      <c r="K903" s="46" t="str">
        <f>IFERROR(__xludf.DUMMYFUNCTION("TO_DATE(DATEVALUE(RAW_DATA!B903))"),"#VALUE!")</f>
        <v>#VALUE!</v>
      </c>
      <c r="L903" s="46" t="str">
        <f>RAW_DATA!C903</f>
        <v/>
      </c>
      <c r="M903" s="46">
        <f>VALUE(RAW_DATA!D903)</f>
        <v>0</v>
      </c>
      <c r="N903" s="46" t="str">
        <f>RAW_DATA!E903</f>
        <v/>
      </c>
      <c r="O903" s="46" t="str">
        <f>RAW_DATA!F903</f>
        <v/>
      </c>
      <c r="P903" s="46" t="str">
        <f>RAW_DATA!G903</f>
        <v/>
      </c>
    </row>
    <row r="904">
      <c r="E904" s="49"/>
      <c r="I904" s="50"/>
      <c r="K904" s="46" t="str">
        <f>IFERROR(__xludf.DUMMYFUNCTION("TO_DATE(DATEVALUE(RAW_DATA!B904))"),"#VALUE!")</f>
        <v>#VALUE!</v>
      </c>
      <c r="L904" s="46" t="str">
        <f>RAW_DATA!C904</f>
        <v/>
      </c>
      <c r="M904" s="46">
        <f>VALUE(RAW_DATA!D904)</f>
        <v>0</v>
      </c>
      <c r="N904" s="46" t="str">
        <f>RAW_DATA!E904</f>
        <v/>
      </c>
      <c r="O904" s="46" t="str">
        <f>RAW_DATA!F904</f>
        <v/>
      </c>
      <c r="P904" s="46" t="str">
        <f>RAW_DATA!G904</f>
        <v/>
      </c>
    </row>
    <row r="905">
      <c r="E905" s="49"/>
      <c r="I905" s="50"/>
      <c r="K905" s="46" t="str">
        <f>IFERROR(__xludf.DUMMYFUNCTION("TO_DATE(DATEVALUE(RAW_DATA!B905))"),"#VALUE!")</f>
        <v>#VALUE!</v>
      </c>
      <c r="L905" s="46" t="str">
        <f>RAW_DATA!C905</f>
        <v/>
      </c>
      <c r="M905" s="46">
        <f>VALUE(RAW_DATA!D905)</f>
        <v>0</v>
      </c>
      <c r="N905" s="46" t="str">
        <f>RAW_DATA!E905</f>
        <v/>
      </c>
      <c r="O905" s="46" t="str">
        <f>RAW_DATA!F905</f>
        <v/>
      </c>
      <c r="P905" s="46" t="str">
        <f>RAW_DATA!G905</f>
        <v/>
      </c>
    </row>
    <row r="906">
      <c r="E906" s="49"/>
      <c r="I906" s="50"/>
      <c r="K906" s="46" t="str">
        <f>IFERROR(__xludf.DUMMYFUNCTION("TO_DATE(DATEVALUE(RAW_DATA!B906))"),"#VALUE!")</f>
        <v>#VALUE!</v>
      </c>
      <c r="L906" s="46" t="str">
        <f>RAW_DATA!C906</f>
        <v/>
      </c>
      <c r="M906" s="46">
        <f>VALUE(RAW_DATA!D906)</f>
        <v>0</v>
      </c>
      <c r="N906" s="46" t="str">
        <f>RAW_DATA!E906</f>
        <v/>
      </c>
      <c r="O906" s="46" t="str">
        <f>RAW_DATA!F906</f>
        <v/>
      </c>
      <c r="P906" s="46" t="str">
        <f>RAW_DATA!G906</f>
        <v/>
      </c>
    </row>
    <row r="907">
      <c r="E907" s="49"/>
      <c r="I907" s="50"/>
      <c r="K907" s="46" t="str">
        <f>IFERROR(__xludf.DUMMYFUNCTION("TO_DATE(DATEVALUE(RAW_DATA!B907))"),"#VALUE!")</f>
        <v>#VALUE!</v>
      </c>
      <c r="L907" s="46" t="str">
        <f>RAW_DATA!C907</f>
        <v/>
      </c>
      <c r="M907" s="46">
        <f>VALUE(RAW_DATA!D907)</f>
        <v>0</v>
      </c>
      <c r="N907" s="46" t="str">
        <f>RAW_DATA!E907</f>
        <v/>
      </c>
      <c r="O907" s="46" t="str">
        <f>RAW_DATA!F907</f>
        <v/>
      </c>
      <c r="P907" s="46" t="str">
        <f>RAW_DATA!G907</f>
        <v/>
      </c>
    </row>
    <row r="908">
      <c r="E908" s="49"/>
      <c r="I908" s="50"/>
      <c r="K908" s="46" t="str">
        <f>IFERROR(__xludf.DUMMYFUNCTION("TO_DATE(DATEVALUE(RAW_DATA!B908))"),"#VALUE!")</f>
        <v>#VALUE!</v>
      </c>
      <c r="L908" s="46" t="str">
        <f>RAW_DATA!C908</f>
        <v/>
      </c>
      <c r="M908" s="46">
        <f>VALUE(RAW_DATA!D908)</f>
        <v>0</v>
      </c>
      <c r="N908" s="46" t="str">
        <f>RAW_DATA!E908</f>
        <v/>
      </c>
      <c r="O908" s="46" t="str">
        <f>RAW_DATA!F908</f>
        <v/>
      </c>
      <c r="P908" s="46" t="str">
        <f>RAW_DATA!G908</f>
        <v/>
      </c>
    </row>
    <row r="909">
      <c r="E909" s="49"/>
      <c r="I909" s="50"/>
      <c r="K909" s="46" t="str">
        <f>IFERROR(__xludf.DUMMYFUNCTION("TO_DATE(DATEVALUE(RAW_DATA!B909))"),"#VALUE!")</f>
        <v>#VALUE!</v>
      </c>
      <c r="L909" s="46" t="str">
        <f>RAW_DATA!C909</f>
        <v/>
      </c>
      <c r="M909" s="46">
        <f>VALUE(RAW_DATA!D909)</f>
        <v>0</v>
      </c>
      <c r="N909" s="46" t="str">
        <f>RAW_DATA!E909</f>
        <v/>
      </c>
      <c r="O909" s="46" t="str">
        <f>RAW_DATA!F909</f>
        <v/>
      </c>
      <c r="P909" s="46" t="str">
        <f>RAW_DATA!G909</f>
        <v/>
      </c>
    </row>
    <row r="910">
      <c r="E910" s="49"/>
      <c r="I910" s="50"/>
      <c r="K910" s="46" t="str">
        <f>IFERROR(__xludf.DUMMYFUNCTION("TO_DATE(DATEVALUE(RAW_DATA!B910))"),"#VALUE!")</f>
        <v>#VALUE!</v>
      </c>
      <c r="L910" s="46" t="str">
        <f>RAW_DATA!C910</f>
        <v/>
      </c>
      <c r="M910" s="46">
        <f>VALUE(RAW_DATA!D910)</f>
        <v>0</v>
      </c>
      <c r="N910" s="46" t="str">
        <f>RAW_DATA!E910</f>
        <v/>
      </c>
      <c r="O910" s="46" t="str">
        <f>RAW_DATA!F910</f>
        <v/>
      </c>
      <c r="P910" s="46" t="str">
        <f>RAW_DATA!G910</f>
        <v/>
      </c>
    </row>
    <row r="911">
      <c r="E911" s="49"/>
      <c r="I911" s="50"/>
      <c r="K911" s="46" t="str">
        <f>IFERROR(__xludf.DUMMYFUNCTION("TO_DATE(DATEVALUE(RAW_DATA!B911))"),"#VALUE!")</f>
        <v>#VALUE!</v>
      </c>
      <c r="L911" s="46" t="str">
        <f>RAW_DATA!C911</f>
        <v/>
      </c>
      <c r="M911" s="46">
        <f>VALUE(RAW_DATA!D911)</f>
        <v>0</v>
      </c>
      <c r="N911" s="46" t="str">
        <f>RAW_DATA!E911</f>
        <v/>
      </c>
      <c r="O911" s="46" t="str">
        <f>RAW_DATA!F911</f>
        <v/>
      </c>
      <c r="P911" s="46" t="str">
        <f>RAW_DATA!G911</f>
        <v/>
      </c>
    </row>
    <row r="912">
      <c r="E912" s="49"/>
      <c r="I912" s="50"/>
      <c r="K912" s="46" t="str">
        <f>IFERROR(__xludf.DUMMYFUNCTION("TO_DATE(DATEVALUE(RAW_DATA!B912))"),"#VALUE!")</f>
        <v>#VALUE!</v>
      </c>
      <c r="L912" s="46" t="str">
        <f>RAW_DATA!C912</f>
        <v/>
      </c>
      <c r="M912" s="46">
        <f>VALUE(RAW_DATA!D912)</f>
        <v>0</v>
      </c>
      <c r="N912" s="46" t="str">
        <f>RAW_DATA!E912</f>
        <v/>
      </c>
      <c r="O912" s="46" t="str">
        <f>RAW_DATA!F912</f>
        <v/>
      </c>
      <c r="P912" s="46" t="str">
        <f>RAW_DATA!G912</f>
        <v/>
      </c>
    </row>
    <row r="913">
      <c r="E913" s="49"/>
      <c r="I913" s="50"/>
      <c r="K913" s="46" t="str">
        <f>IFERROR(__xludf.DUMMYFUNCTION("TO_DATE(DATEVALUE(RAW_DATA!B913))"),"#VALUE!")</f>
        <v>#VALUE!</v>
      </c>
      <c r="L913" s="46" t="str">
        <f>RAW_DATA!C913</f>
        <v/>
      </c>
      <c r="M913" s="46">
        <f>VALUE(RAW_DATA!D913)</f>
        <v>0</v>
      </c>
      <c r="N913" s="46" t="str">
        <f>RAW_DATA!E913</f>
        <v/>
      </c>
      <c r="O913" s="46" t="str">
        <f>RAW_DATA!F913</f>
        <v/>
      </c>
      <c r="P913" s="46" t="str">
        <f>RAW_DATA!G913</f>
        <v/>
      </c>
    </row>
    <row r="914">
      <c r="E914" s="49"/>
      <c r="I914" s="50"/>
      <c r="K914" s="46" t="str">
        <f>IFERROR(__xludf.DUMMYFUNCTION("TO_DATE(DATEVALUE(RAW_DATA!B914))"),"#VALUE!")</f>
        <v>#VALUE!</v>
      </c>
      <c r="L914" s="46" t="str">
        <f>RAW_DATA!C914</f>
        <v/>
      </c>
      <c r="M914" s="46">
        <f>VALUE(RAW_DATA!D914)</f>
        <v>0</v>
      </c>
      <c r="N914" s="46" t="str">
        <f>RAW_DATA!E914</f>
        <v/>
      </c>
      <c r="O914" s="46" t="str">
        <f>RAW_DATA!F914</f>
        <v/>
      </c>
      <c r="P914" s="46" t="str">
        <f>RAW_DATA!G914</f>
        <v/>
      </c>
    </row>
    <row r="915">
      <c r="E915" s="49"/>
      <c r="I915" s="50"/>
      <c r="K915" s="46" t="str">
        <f>IFERROR(__xludf.DUMMYFUNCTION("TO_DATE(DATEVALUE(RAW_DATA!B915))"),"#VALUE!")</f>
        <v>#VALUE!</v>
      </c>
      <c r="L915" s="46" t="str">
        <f>RAW_DATA!C915</f>
        <v/>
      </c>
      <c r="M915" s="46">
        <f>VALUE(RAW_DATA!D915)</f>
        <v>0</v>
      </c>
      <c r="N915" s="46" t="str">
        <f>RAW_DATA!E915</f>
        <v/>
      </c>
      <c r="O915" s="46" t="str">
        <f>RAW_DATA!F915</f>
        <v/>
      </c>
      <c r="P915" s="46" t="str">
        <f>RAW_DATA!G915</f>
        <v/>
      </c>
    </row>
    <row r="916">
      <c r="E916" s="49"/>
      <c r="I916" s="50"/>
      <c r="K916" s="46" t="str">
        <f>IFERROR(__xludf.DUMMYFUNCTION("TO_DATE(DATEVALUE(RAW_DATA!B916))"),"#VALUE!")</f>
        <v>#VALUE!</v>
      </c>
      <c r="L916" s="46" t="str">
        <f>RAW_DATA!C916</f>
        <v/>
      </c>
      <c r="M916" s="46">
        <f>VALUE(RAW_DATA!D916)</f>
        <v>0</v>
      </c>
      <c r="N916" s="46" t="str">
        <f>RAW_DATA!E916</f>
        <v/>
      </c>
      <c r="O916" s="46" t="str">
        <f>RAW_DATA!F916</f>
        <v/>
      </c>
      <c r="P916" s="46" t="str">
        <f>RAW_DATA!G916</f>
        <v/>
      </c>
    </row>
    <row r="917">
      <c r="E917" s="49"/>
      <c r="I917" s="50"/>
      <c r="K917" s="46" t="str">
        <f>IFERROR(__xludf.DUMMYFUNCTION("TO_DATE(DATEVALUE(RAW_DATA!B917))"),"#VALUE!")</f>
        <v>#VALUE!</v>
      </c>
      <c r="L917" s="46" t="str">
        <f>RAW_DATA!C917</f>
        <v/>
      </c>
      <c r="M917" s="46">
        <f>VALUE(RAW_DATA!D917)</f>
        <v>0</v>
      </c>
      <c r="N917" s="46" t="str">
        <f>RAW_DATA!E917</f>
        <v/>
      </c>
      <c r="O917" s="46" t="str">
        <f>RAW_DATA!F917</f>
        <v/>
      </c>
      <c r="P917" s="46" t="str">
        <f>RAW_DATA!G917</f>
        <v/>
      </c>
    </row>
    <row r="918">
      <c r="E918" s="49"/>
      <c r="I918" s="50"/>
      <c r="K918" s="46" t="str">
        <f>IFERROR(__xludf.DUMMYFUNCTION("TO_DATE(DATEVALUE(RAW_DATA!B918))"),"#VALUE!")</f>
        <v>#VALUE!</v>
      </c>
      <c r="L918" s="46" t="str">
        <f>RAW_DATA!C918</f>
        <v/>
      </c>
      <c r="M918" s="46">
        <f>VALUE(RAW_DATA!D918)</f>
        <v>0</v>
      </c>
      <c r="N918" s="46" t="str">
        <f>RAW_DATA!E918</f>
        <v/>
      </c>
      <c r="O918" s="46" t="str">
        <f>RAW_DATA!F918</f>
        <v/>
      </c>
      <c r="P918" s="46" t="str">
        <f>RAW_DATA!G918</f>
        <v/>
      </c>
    </row>
    <row r="919">
      <c r="E919" s="49"/>
      <c r="I919" s="50"/>
      <c r="K919" s="46" t="str">
        <f>IFERROR(__xludf.DUMMYFUNCTION("TO_DATE(DATEVALUE(RAW_DATA!B919))"),"#VALUE!")</f>
        <v>#VALUE!</v>
      </c>
      <c r="L919" s="46" t="str">
        <f>RAW_DATA!C919</f>
        <v/>
      </c>
      <c r="M919" s="46">
        <f>VALUE(RAW_DATA!D919)</f>
        <v>0</v>
      </c>
      <c r="N919" s="46" t="str">
        <f>RAW_DATA!E919</f>
        <v/>
      </c>
      <c r="O919" s="46" t="str">
        <f>RAW_DATA!F919</f>
        <v/>
      </c>
      <c r="P919" s="46" t="str">
        <f>RAW_DATA!G919</f>
        <v/>
      </c>
    </row>
    <row r="920">
      <c r="E920" s="49"/>
      <c r="I920" s="50"/>
      <c r="K920" s="46" t="str">
        <f>IFERROR(__xludf.DUMMYFUNCTION("TO_DATE(DATEVALUE(RAW_DATA!B920))"),"#VALUE!")</f>
        <v>#VALUE!</v>
      </c>
      <c r="L920" s="46" t="str">
        <f>RAW_DATA!C920</f>
        <v/>
      </c>
      <c r="M920" s="46">
        <f>VALUE(RAW_DATA!D920)</f>
        <v>0</v>
      </c>
      <c r="N920" s="46" t="str">
        <f>RAW_DATA!E920</f>
        <v/>
      </c>
      <c r="O920" s="46" t="str">
        <f>RAW_DATA!F920</f>
        <v/>
      </c>
      <c r="P920" s="46" t="str">
        <f>RAW_DATA!G920</f>
        <v/>
      </c>
    </row>
    <row r="921">
      <c r="E921" s="49"/>
      <c r="I921" s="50"/>
      <c r="K921" s="46" t="str">
        <f>IFERROR(__xludf.DUMMYFUNCTION("TO_DATE(DATEVALUE(RAW_DATA!B921))"),"#VALUE!")</f>
        <v>#VALUE!</v>
      </c>
      <c r="L921" s="46" t="str">
        <f>RAW_DATA!C921</f>
        <v/>
      </c>
      <c r="M921" s="46">
        <f>VALUE(RAW_DATA!D921)</f>
        <v>0</v>
      </c>
      <c r="N921" s="46" t="str">
        <f>RAW_DATA!E921</f>
        <v/>
      </c>
      <c r="O921" s="46" t="str">
        <f>RAW_DATA!F921</f>
        <v/>
      </c>
      <c r="P921" s="46" t="str">
        <f>RAW_DATA!G921</f>
        <v/>
      </c>
    </row>
    <row r="922">
      <c r="E922" s="49"/>
      <c r="I922" s="50"/>
      <c r="K922" s="46" t="str">
        <f>IFERROR(__xludf.DUMMYFUNCTION("TO_DATE(DATEVALUE(RAW_DATA!B922))"),"#VALUE!")</f>
        <v>#VALUE!</v>
      </c>
      <c r="L922" s="46" t="str">
        <f>RAW_DATA!C922</f>
        <v/>
      </c>
      <c r="M922" s="46">
        <f>VALUE(RAW_DATA!D922)</f>
        <v>0</v>
      </c>
      <c r="N922" s="46" t="str">
        <f>RAW_DATA!E922</f>
        <v/>
      </c>
      <c r="O922" s="46" t="str">
        <f>RAW_DATA!F922</f>
        <v/>
      </c>
      <c r="P922" s="46" t="str">
        <f>RAW_DATA!G922</f>
        <v/>
      </c>
    </row>
    <row r="923">
      <c r="E923" s="49"/>
      <c r="I923" s="50"/>
      <c r="K923" s="46" t="str">
        <f>IFERROR(__xludf.DUMMYFUNCTION("TO_DATE(DATEVALUE(RAW_DATA!B923))"),"#VALUE!")</f>
        <v>#VALUE!</v>
      </c>
      <c r="L923" s="46" t="str">
        <f>RAW_DATA!C923</f>
        <v/>
      </c>
      <c r="M923" s="46">
        <f>VALUE(RAW_DATA!D923)</f>
        <v>0</v>
      </c>
      <c r="N923" s="46" t="str">
        <f>RAW_DATA!E923</f>
        <v/>
      </c>
      <c r="O923" s="46" t="str">
        <f>RAW_DATA!F923</f>
        <v/>
      </c>
      <c r="P923" s="46" t="str">
        <f>RAW_DATA!G923</f>
        <v/>
      </c>
    </row>
    <row r="924">
      <c r="E924" s="49"/>
      <c r="I924" s="50"/>
      <c r="K924" s="46" t="str">
        <f>IFERROR(__xludf.DUMMYFUNCTION("TO_DATE(DATEVALUE(RAW_DATA!B924))"),"#VALUE!")</f>
        <v>#VALUE!</v>
      </c>
      <c r="L924" s="46" t="str">
        <f>RAW_DATA!C924</f>
        <v/>
      </c>
      <c r="M924" s="46">
        <f>VALUE(RAW_DATA!D924)</f>
        <v>0</v>
      </c>
      <c r="N924" s="46" t="str">
        <f>RAW_DATA!E924</f>
        <v/>
      </c>
      <c r="O924" s="46" t="str">
        <f>RAW_DATA!F924</f>
        <v/>
      </c>
      <c r="P924" s="46" t="str">
        <f>RAW_DATA!G924</f>
        <v/>
      </c>
    </row>
    <row r="925">
      <c r="E925" s="49"/>
      <c r="I925" s="50"/>
      <c r="K925" s="46" t="str">
        <f>IFERROR(__xludf.DUMMYFUNCTION("TO_DATE(DATEVALUE(RAW_DATA!B925))"),"#VALUE!")</f>
        <v>#VALUE!</v>
      </c>
      <c r="L925" s="46" t="str">
        <f>RAW_DATA!C925</f>
        <v/>
      </c>
      <c r="M925" s="46">
        <f>VALUE(RAW_DATA!D925)</f>
        <v>0</v>
      </c>
      <c r="N925" s="46" t="str">
        <f>RAW_DATA!E925</f>
        <v/>
      </c>
      <c r="O925" s="46" t="str">
        <f>RAW_DATA!F925</f>
        <v/>
      </c>
      <c r="P925" s="46" t="str">
        <f>RAW_DATA!G925</f>
        <v/>
      </c>
    </row>
    <row r="926">
      <c r="E926" s="49"/>
      <c r="I926" s="50"/>
      <c r="K926" s="46" t="str">
        <f>IFERROR(__xludf.DUMMYFUNCTION("TO_DATE(DATEVALUE(RAW_DATA!B926))"),"#VALUE!")</f>
        <v>#VALUE!</v>
      </c>
      <c r="L926" s="46" t="str">
        <f>RAW_DATA!C926</f>
        <v/>
      </c>
      <c r="M926" s="46">
        <f>VALUE(RAW_DATA!D926)</f>
        <v>0</v>
      </c>
      <c r="N926" s="46" t="str">
        <f>RAW_DATA!E926</f>
        <v/>
      </c>
      <c r="O926" s="46" t="str">
        <f>RAW_DATA!F926</f>
        <v/>
      </c>
      <c r="P926" s="46" t="str">
        <f>RAW_DATA!G926</f>
        <v/>
      </c>
    </row>
    <row r="927">
      <c r="E927" s="49"/>
      <c r="I927" s="50"/>
      <c r="K927" s="46" t="str">
        <f>IFERROR(__xludf.DUMMYFUNCTION("TO_DATE(DATEVALUE(RAW_DATA!B927))"),"#VALUE!")</f>
        <v>#VALUE!</v>
      </c>
      <c r="L927" s="46" t="str">
        <f>RAW_DATA!C927</f>
        <v/>
      </c>
      <c r="M927" s="46">
        <f>VALUE(RAW_DATA!D927)</f>
        <v>0</v>
      </c>
      <c r="N927" s="46" t="str">
        <f>RAW_DATA!E927</f>
        <v/>
      </c>
      <c r="O927" s="46" t="str">
        <f>RAW_DATA!F927</f>
        <v/>
      </c>
      <c r="P927" s="46" t="str">
        <f>RAW_DATA!G927</f>
        <v/>
      </c>
    </row>
    <row r="928">
      <c r="E928" s="49"/>
      <c r="I928" s="50"/>
      <c r="K928" s="46" t="str">
        <f>IFERROR(__xludf.DUMMYFUNCTION("TO_DATE(DATEVALUE(RAW_DATA!B928))"),"#VALUE!")</f>
        <v>#VALUE!</v>
      </c>
      <c r="L928" s="46" t="str">
        <f>RAW_DATA!C928</f>
        <v/>
      </c>
      <c r="M928" s="46">
        <f>VALUE(RAW_DATA!D928)</f>
        <v>0</v>
      </c>
      <c r="N928" s="46" t="str">
        <f>RAW_DATA!E928</f>
        <v/>
      </c>
      <c r="O928" s="46" t="str">
        <f>RAW_DATA!F928</f>
        <v/>
      </c>
      <c r="P928" s="46" t="str">
        <f>RAW_DATA!G928</f>
        <v/>
      </c>
    </row>
    <row r="929">
      <c r="E929" s="49"/>
      <c r="I929" s="50"/>
      <c r="K929" s="46" t="str">
        <f>IFERROR(__xludf.DUMMYFUNCTION("TO_DATE(DATEVALUE(RAW_DATA!B929))"),"#VALUE!")</f>
        <v>#VALUE!</v>
      </c>
      <c r="L929" s="46" t="str">
        <f>RAW_DATA!C929</f>
        <v/>
      </c>
      <c r="M929" s="46">
        <f>VALUE(RAW_DATA!D929)</f>
        <v>0</v>
      </c>
      <c r="N929" s="46" t="str">
        <f>RAW_DATA!E929</f>
        <v/>
      </c>
      <c r="O929" s="46" t="str">
        <f>RAW_DATA!F929</f>
        <v/>
      </c>
      <c r="P929" s="46" t="str">
        <f>RAW_DATA!G929</f>
        <v/>
      </c>
    </row>
    <row r="930">
      <c r="E930" s="49"/>
      <c r="I930" s="50"/>
      <c r="K930" s="46" t="str">
        <f>IFERROR(__xludf.DUMMYFUNCTION("TO_DATE(DATEVALUE(RAW_DATA!B930))"),"#VALUE!")</f>
        <v>#VALUE!</v>
      </c>
      <c r="L930" s="46" t="str">
        <f>RAW_DATA!C930</f>
        <v/>
      </c>
      <c r="M930" s="46">
        <f>VALUE(RAW_DATA!D930)</f>
        <v>0</v>
      </c>
      <c r="N930" s="46" t="str">
        <f>RAW_DATA!E930</f>
        <v/>
      </c>
      <c r="O930" s="46" t="str">
        <f>RAW_DATA!F930</f>
        <v/>
      </c>
      <c r="P930" s="46" t="str">
        <f>RAW_DATA!G930</f>
        <v/>
      </c>
    </row>
    <row r="931">
      <c r="E931" s="49"/>
      <c r="I931" s="50"/>
      <c r="K931" s="46" t="str">
        <f>IFERROR(__xludf.DUMMYFUNCTION("TO_DATE(DATEVALUE(RAW_DATA!B931))"),"#VALUE!")</f>
        <v>#VALUE!</v>
      </c>
      <c r="L931" s="46" t="str">
        <f>RAW_DATA!C931</f>
        <v/>
      </c>
      <c r="M931" s="46">
        <f>VALUE(RAW_DATA!D931)</f>
        <v>0</v>
      </c>
      <c r="N931" s="46" t="str">
        <f>RAW_DATA!E931</f>
        <v/>
      </c>
      <c r="O931" s="46" t="str">
        <f>RAW_DATA!F931</f>
        <v/>
      </c>
      <c r="P931" s="46" t="str">
        <f>RAW_DATA!G931</f>
        <v/>
      </c>
    </row>
    <row r="932">
      <c r="E932" s="49"/>
      <c r="I932" s="50"/>
      <c r="K932" s="46" t="str">
        <f>IFERROR(__xludf.DUMMYFUNCTION("TO_DATE(DATEVALUE(RAW_DATA!B932))"),"#VALUE!")</f>
        <v>#VALUE!</v>
      </c>
      <c r="L932" s="46" t="str">
        <f>RAW_DATA!C932</f>
        <v/>
      </c>
      <c r="M932" s="46">
        <f>VALUE(RAW_DATA!D932)</f>
        <v>0</v>
      </c>
      <c r="N932" s="46" t="str">
        <f>RAW_DATA!E932</f>
        <v/>
      </c>
      <c r="O932" s="46" t="str">
        <f>RAW_DATA!F932</f>
        <v/>
      </c>
      <c r="P932" s="46" t="str">
        <f>RAW_DATA!G932</f>
        <v/>
      </c>
    </row>
    <row r="933">
      <c r="E933" s="49"/>
      <c r="I933" s="50"/>
      <c r="K933" s="46" t="str">
        <f>IFERROR(__xludf.DUMMYFUNCTION("TO_DATE(DATEVALUE(RAW_DATA!B933))"),"#VALUE!")</f>
        <v>#VALUE!</v>
      </c>
      <c r="L933" s="46" t="str">
        <f>RAW_DATA!C933</f>
        <v/>
      </c>
      <c r="M933" s="46">
        <f>VALUE(RAW_DATA!D933)</f>
        <v>0</v>
      </c>
      <c r="N933" s="46" t="str">
        <f>RAW_DATA!E933</f>
        <v/>
      </c>
      <c r="O933" s="46" t="str">
        <f>RAW_DATA!F933</f>
        <v/>
      </c>
      <c r="P933" s="46" t="str">
        <f>RAW_DATA!G933</f>
        <v/>
      </c>
    </row>
    <row r="934">
      <c r="E934" s="49"/>
      <c r="I934" s="50"/>
      <c r="K934" s="46" t="str">
        <f>IFERROR(__xludf.DUMMYFUNCTION("TO_DATE(DATEVALUE(RAW_DATA!B934))"),"#VALUE!")</f>
        <v>#VALUE!</v>
      </c>
      <c r="L934" s="46" t="str">
        <f>RAW_DATA!C934</f>
        <v/>
      </c>
      <c r="M934" s="46">
        <f>VALUE(RAW_DATA!D934)</f>
        <v>0</v>
      </c>
      <c r="N934" s="46" t="str">
        <f>RAW_DATA!E934</f>
        <v/>
      </c>
      <c r="O934" s="46" t="str">
        <f>RAW_DATA!F934</f>
        <v/>
      </c>
      <c r="P934" s="46" t="str">
        <f>RAW_DATA!G934</f>
        <v/>
      </c>
    </row>
    <row r="935">
      <c r="E935" s="49"/>
      <c r="I935" s="50"/>
      <c r="K935" s="46" t="str">
        <f>IFERROR(__xludf.DUMMYFUNCTION("TO_DATE(DATEVALUE(RAW_DATA!B935))"),"#VALUE!")</f>
        <v>#VALUE!</v>
      </c>
      <c r="L935" s="46" t="str">
        <f>RAW_DATA!C935</f>
        <v/>
      </c>
      <c r="M935" s="46">
        <f>VALUE(RAW_DATA!D935)</f>
        <v>0</v>
      </c>
      <c r="N935" s="46" t="str">
        <f>RAW_DATA!E935</f>
        <v/>
      </c>
      <c r="O935" s="46" t="str">
        <f>RAW_DATA!F935</f>
        <v/>
      </c>
      <c r="P935" s="46" t="str">
        <f>RAW_DATA!G935</f>
        <v/>
      </c>
    </row>
    <row r="936">
      <c r="E936" s="49"/>
      <c r="I936" s="50"/>
      <c r="K936" s="46" t="str">
        <f>IFERROR(__xludf.DUMMYFUNCTION("TO_DATE(DATEVALUE(RAW_DATA!B936))"),"#VALUE!")</f>
        <v>#VALUE!</v>
      </c>
      <c r="L936" s="46" t="str">
        <f>RAW_DATA!C936</f>
        <v/>
      </c>
      <c r="M936" s="46">
        <f>VALUE(RAW_DATA!D936)</f>
        <v>0</v>
      </c>
      <c r="N936" s="46" t="str">
        <f>RAW_DATA!E936</f>
        <v/>
      </c>
      <c r="O936" s="46" t="str">
        <f>RAW_DATA!F936</f>
        <v/>
      </c>
      <c r="P936" s="46" t="str">
        <f>RAW_DATA!G936</f>
        <v/>
      </c>
    </row>
    <row r="937">
      <c r="E937" s="49"/>
      <c r="I937" s="50"/>
      <c r="K937" s="46" t="str">
        <f>IFERROR(__xludf.DUMMYFUNCTION("TO_DATE(DATEVALUE(RAW_DATA!B937))"),"#VALUE!")</f>
        <v>#VALUE!</v>
      </c>
      <c r="L937" s="46" t="str">
        <f>RAW_DATA!C937</f>
        <v/>
      </c>
      <c r="M937" s="46">
        <f>VALUE(RAW_DATA!D937)</f>
        <v>0</v>
      </c>
      <c r="N937" s="46" t="str">
        <f>RAW_DATA!E937</f>
        <v/>
      </c>
      <c r="O937" s="46" t="str">
        <f>RAW_DATA!F937</f>
        <v/>
      </c>
      <c r="P937" s="46" t="str">
        <f>RAW_DATA!G937</f>
        <v/>
      </c>
    </row>
    <row r="938">
      <c r="E938" s="49"/>
      <c r="I938" s="50"/>
      <c r="K938" s="46" t="str">
        <f>IFERROR(__xludf.DUMMYFUNCTION("TO_DATE(DATEVALUE(RAW_DATA!B938))"),"#VALUE!")</f>
        <v>#VALUE!</v>
      </c>
      <c r="L938" s="46" t="str">
        <f>RAW_DATA!C938</f>
        <v/>
      </c>
      <c r="M938" s="46">
        <f>VALUE(RAW_DATA!D938)</f>
        <v>0</v>
      </c>
      <c r="N938" s="46" t="str">
        <f>RAW_DATA!E938</f>
        <v/>
      </c>
      <c r="O938" s="46" t="str">
        <f>RAW_DATA!F938</f>
        <v/>
      </c>
      <c r="P938" s="46" t="str">
        <f>RAW_DATA!G938</f>
        <v/>
      </c>
    </row>
    <row r="939">
      <c r="E939" s="49"/>
      <c r="I939" s="50"/>
      <c r="K939" s="46" t="str">
        <f>IFERROR(__xludf.DUMMYFUNCTION("TO_DATE(DATEVALUE(RAW_DATA!B939))"),"#VALUE!")</f>
        <v>#VALUE!</v>
      </c>
      <c r="L939" s="46" t="str">
        <f>RAW_DATA!C939</f>
        <v/>
      </c>
      <c r="M939" s="46">
        <f>VALUE(RAW_DATA!D939)</f>
        <v>0</v>
      </c>
      <c r="N939" s="46" t="str">
        <f>RAW_DATA!E939</f>
        <v/>
      </c>
      <c r="O939" s="46" t="str">
        <f>RAW_DATA!F939</f>
        <v/>
      </c>
      <c r="P939" s="46" t="str">
        <f>RAW_DATA!G939</f>
        <v/>
      </c>
    </row>
    <row r="940">
      <c r="E940" s="49"/>
      <c r="I940" s="50"/>
      <c r="K940" s="46" t="str">
        <f>IFERROR(__xludf.DUMMYFUNCTION("TO_DATE(DATEVALUE(RAW_DATA!B940))"),"#VALUE!")</f>
        <v>#VALUE!</v>
      </c>
      <c r="L940" s="46" t="str">
        <f>RAW_DATA!C940</f>
        <v/>
      </c>
      <c r="M940" s="46">
        <f>VALUE(RAW_DATA!D940)</f>
        <v>0</v>
      </c>
      <c r="N940" s="46" t="str">
        <f>RAW_DATA!E940</f>
        <v/>
      </c>
      <c r="O940" s="46" t="str">
        <f>RAW_DATA!F940</f>
        <v/>
      </c>
      <c r="P940" s="46" t="str">
        <f>RAW_DATA!G940</f>
        <v/>
      </c>
    </row>
    <row r="941">
      <c r="E941" s="49"/>
      <c r="I941" s="50"/>
      <c r="K941" s="46" t="str">
        <f>IFERROR(__xludf.DUMMYFUNCTION("TO_DATE(DATEVALUE(RAW_DATA!B941))"),"#VALUE!")</f>
        <v>#VALUE!</v>
      </c>
      <c r="L941" s="46" t="str">
        <f>RAW_DATA!C941</f>
        <v/>
      </c>
      <c r="M941" s="46">
        <f>VALUE(RAW_DATA!D941)</f>
        <v>0</v>
      </c>
      <c r="N941" s="46" t="str">
        <f>RAW_DATA!E941</f>
        <v/>
      </c>
      <c r="O941" s="46" t="str">
        <f>RAW_DATA!F941</f>
        <v/>
      </c>
      <c r="P941" s="46" t="str">
        <f>RAW_DATA!G941</f>
        <v/>
      </c>
    </row>
    <row r="942">
      <c r="E942" s="49"/>
      <c r="I942" s="50"/>
      <c r="K942" s="46" t="str">
        <f>IFERROR(__xludf.DUMMYFUNCTION("TO_DATE(DATEVALUE(RAW_DATA!B942))"),"#VALUE!")</f>
        <v>#VALUE!</v>
      </c>
      <c r="L942" s="46" t="str">
        <f>RAW_DATA!C942</f>
        <v/>
      </c>
      <c r="M942" s="46">
        <f>VALUE(RAW_DATA!D942)</f>
        <v>0</v>
      </c>
      <c r="N942" s="46" t="str">
        <f>RAW_DATA!E942</f>
        <v/>
      </c>
      <c r="O942" s="46" t="str">
        <f>RAW_DATA!F942</f>
        <v/>
      </c>
      <c r="P942" s="46" t="str">
        <f>RAW_DATA!G942</f>
        <v/>
      </c>
    </row>
    <row r="943">
      <c r="E943" s="49"/>
      <c r="I943" s="50"/>
      <c r="K943" s="46" t="str">
        <f>IFERROR(__xludf.DUMMYFUNCTION("TO_DATE(DATEVALUE(RAW_DATA!B943))"),"#VALUE!")</f>
        <v>#VALUE!</v>
      </c>
      <c r="L943" s="46" t="str">
        <f>RAW_DATA!C943</f>
        <v/>
      </c>
      <c r="M943" s="46">
        <f>VALUE(RAW_DATA!D943)</f>
        <v>0</v>
      </c>
      <c r="N943" s="46" t="str">
        <f>RAW_DATA!E943</f>
        <v/>
      </c>
      <c r="O943" s="46" t="str">
        <f>RAW_DATA!F943</f>
        <v/>
      </c>
      <c r="P943" s="46" t="str">
        <f>RAW_DATA!G943</f>
        <v/>
      </c>
    </row>
    <row r="944">
      <c r="E944" s="49"/>
      <c r="I944" s="50"/>
      <c r="K944" s="46" t="str">
        <f>IFERROR(__xludf.DUMMYFUNCTION("TO_DATE(DATEVALUE(RAW_DATA!B944))"),"#VALUE!")</f>
        <v>#VALUE!</v>
      </c>
      <c r="L944" s="46" t="str">
        <f>RAW_DATA!C944</f>
        <v/>
      </c>
      <c r="M944" s="46">
        <f>VALUE(RAW_DATA!D944)</f>
        <v>0</v>
      </c>
      <c r="N944" s="46" t="str">
        <f>RAW_DATA!E944</f>
        <v/>
      </c>
      <c r="O944" s="46" t="str">
        <f>RAW_DATA!F944</f>
        <v/>
      </c>
      <c r="P944" s="46" t="str">
        <f>RAW_DATA!G944</f>
        <v/>
      </c>
    </row>
    <row r="945">
      <c r="E945" s="49"/>
      <c r="I945" s="50"/>
      <c r="K945" s="46" t="str">
        <f>IFERROR(__xludf.DUMMYFUNCTION("TO_DATE(DATEVALUE(RAW_DATA!B945))"),"#VALUE!")</f>
        <v>#VALUE!</v>
      </c>
      <c r="L945" s="46" t="str">
        <f>RAW_DATA!C945</f>
        <v/>
      </c>
      <c r="M945" s="46">
        <f>VALUE(RAW_DATA!D945)</f>
        <v>0</v>
      </c>
      <c r="N945" s="46" t="str">
        <f>RAW_DATA!E945</f>
        <v/>
      </c>
      <c r="O945" s="46" t="str">
        <f>RAW_DATA!F945</f>
        <v/>
      </c>
      <c r="P945" s="46" t="str">
        <f>RAW_DATA!G945</f>
        <v/>
      </c>
    </row>
    <row r="946">
      <c r="E946" s="49"/>
      <c r="I946" s="50"/>
      <c r="K946" s="46" t="str">
        <f>IFERROR(__xludf.DUMMYFUNCTION("TO_DATE(DATEVALUE(RAW_DATA!B946))"),"#VALUE!")</f>
        <v>#VALUE!</v>
      </c>
      <c r="L946" s="46" t="str">
        <f>RAW_DATA!C946</f>
        <v/>
      </c>
      <c r="M946" s="46">
        <f>VALUE(RAW_DATA!D946)</f>
        <v>0</v>
      </c>
      <c r="N946" s="46" t="str">
        <f>RAW_DATA!E946</f>
        <v/>
      </c>
      <c r="O946" s="46" t="str">
        <f>RAW_DATA!F946</f>
        <v/>
      </c>
      <c r="P946" s="46" t="str">
        <f>RAW_DATA!G946</f>
        <v/>
      </c>
    </row>
    <row r="947">
      <c r="E947" s="49"/>
      <c r="I947" s="50"/>
      <c r="K947" s="46" t="str">
        <f>IFERROR(__xludf.DUMMYFUNCTION("TO_DATE(DATEVALUE(RAW_DATA!B947))"),"#VALUE!")</f>
        <v>#VALUE!</v>
      </c>
      <c r="L947" s="46" t="str">
        <f>RAW_DATA!C947</f>
        <v/>
      </c>
      <c r="M947" s="46">
        <f>VALUE(RAW_DATA!D947)</f>
        <v>0</v>
      </c>
      <c r="N947" s="46" t="str">
        <f>RAW_DATA!E947</f>
        <v/>
      </c>
      <c r="O947" s="46" t="str">
        <f>RAW_DATA!F947</f>
        <v/>
      </c>
      <c r="P947" s="46" t="str">
        <f>RAW_DATA!G947</f>
        <v/>
      </c>
    </row>
    <row r="948">
      <c r="E948" s="49"/>
      <c r="I948" s="50"/>
      <c r="K948" s="46" t="str">
        <f>IFERROR(__xludf.DUMMYFUNCTION("TO_DATE(DATEVALUE(RAW_DATA!B948))"),"#VALUE!")</f>
        <v>#VALUE!</v>
      </c>
      <c r="L948" s="46" t="str">
        <f>RAW_DATA!C948</f>
        <v/>
      </c>
      <c r="M948" s="46">
        <f>VALUE(RAW_DATA!D948)</f>
        <v>0</v>
      </c>
      <c r="N948" s="46" t="str">
        <f>RAW_DATA!E948</f>
        <v/>
      </c>
      <c r="O948" s="46" t="str">
        <f>RAW_DATA!F948</f>
        <v/>
      </c>
      <c r="P948" s="46" t="str">
        <f>RAW_DATA!G948</f>
        <v/>
      </c>
    </row>
    <row r="949">
      <c r="E949" s="49"/>
      <c r="I949" s="50"/>
      <c r="K949" s="46" t="str">
        <f>IFERROR(__xludf.DUMMYFUNCTION("TO_DATE(DATEVALUE(RAW_DATA!B949))"),"#VALUE!")</f>
        <v>#VALUE!</v>
      </c>
      <c r="L949" s="46" t="str">
        <f>RAW_DATA!C949</f>
        <v/>
      </c>
      <c r="M949" s="46">
        <f>VALUE(RAW_DATA!D949)</f>
        <v>0</v>
      </c>
      <c r="N949" s="46" t="str">
        <f>RAW_DATA!E949</f>
        <v/>
      </c>
      <c r="O949" s="46" t="str">
        <f>RAW_DATA!F949</f>
        <v/>
      </c>
      <c r="P949" s="46" t="str">
        <f>RAW_DATA!G949</f>
        <v/>
      </c>
    </row>
    <row r="950">
      <c r="E950" s="49"/>
      <c r="I950" s="50"/>
      <c r="K950" s="46" t="str">
        <f>IFERROR(__xludf.DUMMYFUNCTION("TO_DATE(DATEVALUE(RAW_DATA!B950))"),"#VALUE!")</f>
        <v>#VALUE!</v>
      </c>
      <c r="L950" s="46" t="str">
        <f>RAW_DATA!C950</f>
        <v/>
      </c>
      <c r="M950" s="46">
        <f>VALUE(RAW_DATA!D950)</f>
        <v>0</v>
      </c>
      <c r="N950" s="46" t="str">
        <f>RAW_DATA!E950</f>
        <v/>
      </c>
      <c r="O950" s="46" t="str">
        <f>RAW_DATA!F950</f>
        <v/>
      </c>
      <c r="P950" s="46" t="str">
        <f>RAW_DATA!G950</f>
        <v/>
      </c>
    </row>
    <row r="951">
      <c r="E951" s="49"/>
      <c r="I951" s="50"/>
      <c r="K951" s="46" t="str">
        <f>IFERROR(__xludf.DUMMYFUNCTION("TO_DATE(DATEVALUE(RAW_DATA!B951))"),"#VALUE!")</f>
        <v>#VALUE!</v>
      </c>
      <c r="L951" s="46" t="str">
        <f>RAW_DATA!C951</f>
        <v/>
      </c>
      <c r="M951" s="46">
        <f>VALUE(RAW_DATA!D951)</f>
        <v>0</v>
      </c>
      <c r="N951" s="46" t="str">
        <f>RAW_DATA!E951</f>
        <v/>
      </c>
      <c r="O951" s="46" t="str">
        <f>RAW_DATA!F951</f>
        <v/>
      </c>
      <c r="P951" s="46" t="str">
        <f>RAW_DATA!G951</f>
        <v/>
      </c>
    </row>
    <row r="952">
      <c r="E952" s="49"/>
      <c r="I952" s="50"/>
      <c r="K952" s="46" t="str">
        <f>IFERROR(__xludf.DUMMYFUNCTION("TO_DATE(DATEVALUE(RAW_DATA!B952))"),"#VALUE!")</f>
        <v>#VALUE!</v>
      </c>
      <c r="L952" s="46" t="str">
        <f>RAW_DATA!C952</f>
        <v/>
      </c>
      <c r="M952" s="46">
        <f>VALUE(RAW_DATA!D952)</f>
        <v>0</v>
      </c>
      <c r="N952" s="46" t="str">
        <f>RAW_DATA!E952</f>
        <v/>
      </c>
      <c r="O952" s="46" t="str">
        <f>RAW_DATA!F952</f>
        <v/>
      </c>
      <c r="P952" s="46" t="str">
        <f>RAW_DATA!G952</f>
        <v/>
      </c>
    </row>
    <row r="953">
      <c r="E953" s="49"/>
      <c r="I953" s="50"/>
      <c r="K953" s="46" t="str">
        <f>IFERROR(__xludf.DUMMYFUNCTION("TO_DATE(DATEVALUE(RAW_DATA!B953))"),"#VALUE!")</f>
        <v>#VALUE!</v>
      </c>
      <c r="L953" s="46" t="str">
        <f>RAW_DATA!C953</f>
        <v/>
      </c>
      <c r="M953" s="46">
        <f>VALUE(RAW_DATA!D953)</f>
        <v>0</v>
      </c>
      <c r="N953" s="46" t="str">
        <f>RAW_DATA!E953</f>
        <v/>
      </c>
      <c r="O953" s="46" t="str">
        <f>RAW_DATA!F953</f>
        <v/>
      </c>
      <c r="P953" s="46" t="str">
        <f>RAW_DATA!G953</f>
        <v/>
      </c>
    </row>
    <row r="954">
      <c r="E954" s="49"/>
      <c r="I954" s="50"/>
      <c r="K954" s="46" t="str">
        <f>IFERROR(__xludf.DUMMYFUNCTION("TO_DATE(DATEVALUE(RAW_DATA!B954))"),"#VALUE!")</f>
        <v>#VALUE!</v>
      </c>
      <c r="L954" s="46" t="str">
        <f>RAW_DATA!C954</f>
        <v/>
      </c>
      <c r="M954" s="46">
        <f>VALUE(RAW_DATA!D954)</f>
        <v>0</v>
      </c>
      <c r="N954" s="46" t="str">
        <f>RAW_DATA!E954</f>
        <v/>
      </c>
      <c r="O954" s="46" t="str">
        <f>RAW_DATA!F954</f>
        <v/>
      </c>
      <c r="P954" s="46" t="str">
        <f>RAW_DATA!G954</f>
        <v/>
      </c>
    </row>
    <row r="955">
      <c r="E955" s="49"/>
      <c r="I955" s="50"/>
      <c r="K955" s="46" t="str">
        <f>IFERROR(__xludf.DUMMYFUNCTION("TO_DATE(DATEVALUE(RAW_DATA!B955))"),"#VALUE!")</f>
        <v>#VALUE!</v>
      </c>
      <c r="L955" s="46" t="str">
        <f>RAW_DATA!C955</f>
        <v/>
      </c>
      <c r="M955" s="46">
        <f>VALUE(RAW_DATA!D955)</f>
        <v>0</v>
      </c>
      <c r="N955" s="46" t="str">
        <f>RAW_DATA!E955</f>
        <v/>
      </c>
      <c r="O955" s="46" t="str">
        <f>RAW_DATA!F955</f>
        <v/>
      </c>
      <c r="P955" s="46" t="str">
        <f>RAW_DATA!G955</f>
        <v/>
      </c>
    </row>
    <row r="956">
      <c r="E956" s="49"/>
      <c r="I956" s="50"/>
      <c r="K956" s="46" t="str">
        <f>IFERROR(__xludf.DUMMYFUNCTION("TO_DATE(DATEVALUE(RAW_DATA!B956))"),"#VALUE!")</f>
        <v>#VALUE!</v>
      </c>
      <c r="L956" s="46" t="str">
        <f>RAW_DATA!C956</f>
        <v/>
      </c>
      <c r="M956" s="46">
        <f>VALUE(RAW_DATA!D956)</f>
        <v>0</v>
      </c>
      <c r="N956" s="46" t="str">
        <f>RAW_DATA!E956</f>
        <v/>
      </c>
      <c r="O956" s="46" t="str">
        <f>RAW_DATA!F956</f>
        <v/>
      </c>
      <c r="P956" s="46" t="str">
        <f>RAW_DATA!G956</f>
        <v/>
      </c>
    </row>
    <row r="957">
      <c r="E957" s="49"/>
      <c r="I957" s="50"/>
      <c r="K957" s="46" t="str">
        <f>IFERROR(__xludf.DUMMYFUNCTION("TO_DATE(DATEVALUE(RAW_DATA!B957))"),"#VALUE!")</f>
        <v>#VALUE!</v>
      </c>
      <c r="L957" s="46" t="str">
        <f>RAW_DATA!C957</f>
        <v/>
      </c>
      <c r="M957" s="46">
        <f>VALUE(RAW_DATA!D957)</f>
        <v>0</v>
      </c>
      <c r="N957" s="46" t="str">
        <f>RAW_DATA!E957</f>
        <v/>
      </c>
      <c r="O957" s="46" t="str">
        <f>RAW_DATA!F957</f>
        <v/>
      </c>
      <c r="P957" s="46" t="str">
        <f>RAW_DATA!G957</f>
        <v/>
      </c>
    </row>
    <row r="958">
      <c r="E958" s="49"/>
      <c r="I958" s="50"/>
      <c r="K958" s="46" t="str">
        <f>IFERROR(__xludf.DUMMYFUNCTION("TO_DATE(DATEVALUE(RAW_DATA!B958))"),"#VALUE!")</f>
        <v>#VALUE!</v>
      </c>
      <c r="L958" s="46" t="str">
        <f>RAW_DATA!C958</f>
        <v/>
      </c>
      <c r="M958" s="46">
        <f>VALUE(RAW_DATA!D958)</f>
        <v>0</v>
      </c>
      <c r="N958" s="46" t="str">
        <f>RAW_DATA!E958</f>
        <v/>
      </c>
      <c r="O958" s="46" t="str">
        <f>RAW_DATA!F958</f>
        <v/>
      </c>
      <c r="P958" s="46" t="str">
        <f>RAW_DATA!G958</f>
        <v/>
      </c>
    </row>
    <row r="959">
      <c r="E959" s="49"/>
      <c r="I959" s="50"/>
      <c r="K959" s="46" t="str">
        <f>IFERROR(__xludf.DUMMYFUNCTION("TO_DATE(DATEVALUE(RAW_DATA!B959))"),"#VALUE!")</f>
        <v>#VALUE!</v>
      </c>
      <c r="L959" s="46" t="str">
        <f>RAW_DATA!C959</f>
        <v/>
      </c>
      <c r="M959" s="46">
        <f>VALUE(RAW_DATA!D959)</f>
        <v>0</v>
      </c>
      <c r="N959" s="46" t="str">
        <f>RAW_DATA!E959</f>
        <v/>
      </c>
      <c r="O959" s="46" t="str">
        <f>RAW_DATA!F959</f>
        <v/>
      </c>
      <c r="P959" s="46" t="str">
        <f>RAW_DATA!G959</f>
        <v/>
      </c>
    </row>
    <row r="960">
      <c r="E960" s="49"/>
      <c r="I960" s="50"/>
      <c r="K960" s="46" t="str">
        <f>IFERROR(__xludf.DUMMYFUNCTION("TO_DATE(DATEVALUE(RAW_DATA!B960))"),"#VALUE!")</f>
        <v>#VALUE!</v>
      </c>
      <c r="L960" s="46" t="str">
        <f>RAW_DATA!C960</f>
        <v/>
      </c>
      <c r="M960" s="46">
        <f>VALUE(RAW_DATA!D960)</f>
        <v>0</v>
      </c>
      <c r="N960" s="46" t="str">
        <f>RAW_DATA!E960</f>
        <v/>
      </c>
      <c r="O960" s="46" t="str">
        <f>RAW_DATA!F960</f>
        <v/>
      </c>
      <c r="P960" s="46" t="str">
        <f>RAW_DATA!G960</f>
        <v/>
      </c>
    </row>
    <row r="961">
      <c r="E961" s="49"/>
      <c r="I961" s="50"/>
      <c r="K961" s="46" t="str">
        <f>IFERROR(__xludf.DUMMYFUNCTION("TO_DATE(DATEVALUE(RAW_DATA!B961))"),"#VALUE!")</f>
        <v>#VALUE!</v>
      </c>
      <c r="L961" s="46" t="str">
        <f>RAW_DATA!C961</f>
        <v/>
      </c>
      <c r="M961" s="46">
        <f>VALUE(RAW_DATA!D961)</f>
        <v>0</v>
      </c>
      <c r="N961" s="46" t="str">
        <f>RAW_DATA!E961</f>
        <v/>
      </c>
      <c r="O961" s="46" t="str">
        <f>RAW_DATA!F961</f>
        <v/>
      </c>
      <c r="P961" s="46" t="str">
        <f>RAW_DATA!G961</f>
        <v/>
      </c>
    </row>
    <row r="962">
      <c r="E962" s="49"/>
      <c r="I962" s="50"/>
      <c r="K962" s="46" t="str">
        <f>IFERROR(__xludf.DUMMYFUNCTION("TO_DATE(DATEVALUE(RAW_DATA!B962))"),"#VALUE!")</f>
        <v>#VALUE!</v>
      </c>
      <c r="L962" s="46" t="str">
        <f>RAW_DATA!C962</f>
        <v/>
      </c>
      <c r="M962" s="46">
        <f>VALUE(RAW_DATA!D962)</f>
        <v>0</v>
      </c>
      <c r="N962" s="46" t="str">
        <f>RAW_DATA!E962</f>
        <v/>
      </c>
      <c r="O962" s="46" t="str">
        <f>RAW_DATA!F962</f>
        <v/>
      </c>
      <c r="P962" s="46" t="str">
        <f>RAW_DATA!G962</f>
        <v/>
      </c>
    </row>
    <row r="963">
      <c r="E963" s="49"/>
      <c r="I963" s="50"/>
      <c r="K963" s="46" t="str">
        <f>IFERROR(__xludf.DUMMYFUNCTION("TO_DATE(DATEVALUE(RAW_DATA!B963))"),"#VALUE!")</f>
        <v>#VALUE!</v>
      </c>
      <c r="L963" s="46" t="str">
        <f>RAW_DATA!C963</f>
        <v/>
      </c>
      <c r="M963" s="46">
        <f>VALUE(RAW_DATA!D963)</f>
        <v>0</v>
      </c>
      <c r="N963" s="46" t="str">
        <f>RAW_DATA!E963</f>
        <v/>
      </c>
      <c r="O963" s="46" t="str">
        <f>RAW_DATA!F963</f>
        <v/>
      </c>
      <c r="P963" s="46" t="str">
        <f>RAW_DATA!G963</f>
        <v/>
      </c>
    </row>
    <row r="964">
      <c r="E964" s="49"/>
      <c r="I964" s="50"/>
      <c r="K964" s="46" t="str">
        <f>IFERROR(__xludf.DUMMYFUNCTION("TO_DATE(DATEVALUE(RAW_DATA!B964))"),"#VALUE!")</f>
        <v>#VALUE!</v>
      </c>
      <c r="L964" s="46" t="str">
        <f>RAW_DATA!C964</f>
        <v/>
      </c>
      <c r="M964" s="46">
        <f>VALUE(RAW_DATA!D964)</f>
        <v>0</v>
      </c>
      <c r="N964" s="46" t="str">
        <f>RAW_DATA!E964</f>
        <v/>
      </c>
      <c r="O964" s="46" t="str">
        <f>RAW_DATA!F964</f>
        <v/>
      </c>
      <c r="P964" s="46" t="str">
        <f>RAW_DATA!G964</f>
        <v/>
      </c>
    </row>
    <row r="965">
      <c r="E965" s="49"/>
      <c r="I965" s="50"/>
      <c r="K965" s="46" t="str">
        <f>IFERROR(__xludf.DUMMYFUNCTION("TO_DATE(DATEVALUE(RAW_DATA!B965))"),"#VALUE!")</f>
        <v>#VALUE!</v>
      </c>
      <c r="L965" s="46" t="str">
        <f>RAW_DATA!C965</f>
        <v/>
      </c>
      <c r="M965" s="46">
        <f>VALUE(RAW_DATA!D965)</f>
        <v>0</v>
      </c>
      <c r="N965" s="46" t="str">
        <f>RAW_DATA!E965</f>
        <v/>
      </c>
      <c r="O965" s="46" t="str">
        <f>RAW_DATA!F965</f>
        <v/>
      </c>
      <c r="P965" s="46" t="str">
        <f>RAW_DATA!G965</f>
        <v/>
      </c>
    </row>
    <row r="966">
      <c r="E966" s="49"/>
      <c r="I966" s="50"/>
      <c r="K966" s="46" t="str">
        <f>IFERROR(__xludf.DUMMYFUNCTION("TO_DATE(DATEVALUE(RAW_DATA!B966))"),"#VALUE!")</f>
        <v>#VALUE!</v>
      </c>
      <c r="L966" s="46" t="str">
        <f>RAW_DATA!C966</f>
        <v/>
      </c>
      <c r="M966" s="46">
        <f>VALUE(RAW_DATA!D966)</f>
        <v>0</v>
      </c>
      <c r="N966" s="46" t="str">
        <f>RAW_DATA!E966</f>
        <v/>
      </c>
      <c r="O966" s="46" t="str">
        <f>RAW_DATA!F966</f>
        <v/>
      </c>
      <c r="P966" s="46" t="str">
        <f>RAW_DATA!G966</f>
        <v/>
      </c>
    </row>
    <row r="967">
      <c r="E967" s="49"/>
      <c r="I967" s="50"/>
      <c r="K967" s="46" t="str">
        <f>IFERROR(__xludf.DUMMYFUNCTION("TO_DATE(DATEVALUE(RAW_DATA!B967))"),"#VALUE!")</f>
        <v>#VALUE!</v>
      </c>
      <c r="L967" s="46" t="str">
        <f>RAW_DATA!C967</f>
        <v/>
      </c>
      <c r="M967" s="46">
        <f>VALUE(RAW_DATA!D967)</f>
        <v>0</v>
      </c>
      <c r="N967" s="46" t="str">
        <f>RAW_DATA!E967</f>
        <v/>
      </c>
      <c r="O967" s="46" t="str">
        <f>RAW_DATA!F967</f>
        <v/>
      </c>
      <c r="P967" s="46" t="str">
        <f>RAW_DATA!G967</f>
        <v/>
      </c>
    </row>
    <row r="968">
      <c r="E968" s="49"/>
      <c r="I968" s="50"/>
      <c r="K968" s="46" t="str">
        <f>IFERROR(__xludf.DUMMYFUNCTION("TO_DATE(DATEVALUE(RAW_DATA!B968))"),"#VALUE!")</f>
        <v>#VALUE!</v>
      </c>
      <c r="L968" s="46" t="str">
        <f>RAW_DATA!C968</f>
        <v/>
      </c>
      <c r="M968" s="46">
        <f>VALUE(RAW_DATA!D968)</f>
        <v>0</v>
      </c>
      <c r="N968" s="46" t="str">
        <f>RAW_DATA!E968</f>
        <v/>
      </c>
      <c r="O968" s="46" t="str">
        <f>RAW_DATA!F968</f>
        <v/>
      </c>
      <c r="P968" s="46" t="str">
        <f>RAW_DATA!G968</f>
        <v/>
      </c>
    </row>
    <row r="969">
      <c r="E969" s="49"/>
      <c r="I969" s="50"/>
      <c r="K969" s="46" t="str">
        <f>IFERROR(__xludf.DUMMYFUNCTION("TO_DATE(DATEVALUE(RAW_DATA!B969))"),"#VALUE!")</f>
        <v>#VALUE!</v>
      </c>
      <c r="L969" s="46" t="str">
        <f>RAW_DATA!C969</f>
        <v/>
      </c>
      <c r="M969" s="46">
        <f>VALUE(RAW_DATA!D969)</f>
        <v>0</v>
      </c>
      <c r="N969" s="46" t="str">
        <f>RAW_DATA!E969</f>
        <v/>
      </c>
      <c r="O969" s="46" t="str">
        <f>RAW_DATA!F969</f>
        <v/>
      </c>
      <c r="P969" s="46" t="str">
        <f>RAW_DATA!G969</f>
        <v/>
      </c>
    </row>
    <row r="970">
      <c r="E970" s="49"/>
      <c r="I970" s="50"/>
      <c r="K970" s="46" t="str">
        <f>IFERROR(__xludf.DUMMYFUNCTION("TO_DATE(DATEVALUE(RAW_DATA!B970))"),"#VALUE!")</f>
        <v>#VALUE!</v>
      </c>
      <c r="L970" s="46" t="str">
        <f>RAW_DATA!C970</f>
        <v/>
      </c>
      <c r="M970" s="46">
        <f>VALUE(RAW_DATA!D970)</f>
        <v>0</v>
      </c>
      <c r="N970" s="46" t="str">
        <f>RAW_DATA!E970</f>
        <v/>
      </c>
      <c r="O970" s="46" t="str">
        <f>RAW_DATA!F970</f>
        <v/>
      </c>
      <c r="P970" s="46" t="str">
        <f>RAW_DATA!G970</f>
        <v/>
      </c>
    </row>
    <row r="971">
      <c r="E971" s="49"/>
      <c r="I971" s="50"/>
      <c r="K971" s="46" t="str">
        <f>IFERROR(__xludf.DUMMYFUNCTION("TO_DATE(DATEVALUE(RAW_DATA!B971))"),"#VALUE!")</f>
        <v>#VALUE!</v>
      </c>
      <c r="L971" s="46" t="str">
        <f>RAW_DATA!C971</f>
        <v/>
      </c>
      <c r="M971" s="46">
        <f>VALUE(RAW_DATA!D971)</f>
        <v>0</v>
      </c>
      <c r="N971" s="46" t="str">
        <f>RAW_DATA!E971</f>
        <v/>
      </c>
      <c r="O971" s="46" t="str">
        <f>RAW_DATA!F971</f>
        <v/>
      </c>
      <c r="P971" s="46" t="str">
        <f>RAW_DATA!G971</f>
        <v/>
      </c>
    </row>
    <row r="972">
      <c r="E972" s="49"/>
      <c r="I972" s="50"/>
      <c r="K972" s="46" t="str">
        <f>IFERROR(__xludf.DUMMYFUNCTION("TO_DATE(DATEVALUE(RAW_DATA!B972))"),"#VALUE!")</f>
        <v>#VALUE!</v>
      </c>
      <c r="L972" s="46" t="str">
        <f>RAW_DATA!C972</f>
        <v/>
      </c>
      <c r="M972" s="46">
        <f>VALUE(RAW_DATA!D972)</f>
        <v>0</v>
      </c>
      <c r="N972" s="46" t="str">
        <f>RAW_DATA!E972</f>
        <v/>
      </c>
      <c r="O972" s="46" t="str">
        <f>RAW_DATA!F972</f>
        <v/>
      </c>
      <c r="P972" s="46" t="str">
        <f>RAW_DATA!G972</f>
        <v/>
      </c>
    </row>
    <row r="973">
      <c r="E973" s="49"/>
      <c r="I973" s="50"/>
      <c r="K973" s="46" t="str">
        <f>IFERROR(__xludf.DUMMYFUNCTION("TO_DATE(DATEVALUE(RAW_DATA!B973))"),"#VALUE!")</f>
        <v>#VALUE!</v>
      </c>
      <c r="L973" s="46" t="str">
        <f>RAW_DATA!C973</f>
        <v/>
      </c>
      <c r="M973" s="46">
        <f>VALUE(RAW_DATA!D973)</f>
        <v>0</v>
      </c>
      <c r="N973" s="46" t="str">
        <f>RAW_DATA!E973</f>
        <v/>
      </c>
      <c r="O973" s="46" t="str">
        <f>RAW_DATA!F973</f>
        <v/>
      </c>
      <c r="P973" s="46" t="str">
        <f>RAW_DATA!G973</f>
        <v/>
      </c>
    </row>
    <row r="974">
      <c r="E974" s="49"/>
      <c r="I974" s="50"/>
      <c r="K974" s="46" t="str">
        <f>IFERROR(__xludf.DUMMYFUNCTION("TO_DATE(DATEVALUE(RAW_DATA!B974))"),"#VALUE!")</f>
        <v>#VALUE!</v>
      </c>
      <c r="L974" s="46" t="str">
        <f>RAW_DATA!C974</f>
        <v/>
      </c>
      <c r="M974" s="46">
        <f>VALUE(RAW_DATA!D974)</f>
        <v>0</v>
      </c>
      <c r="N974" s="46" t="str">
        <f>RAW_DATA!E974</f>
        <v/>
      </c>
      <c r="O974" s="46" t="str">
        <f>RAW_DATA!F974</f>
        <v/>
      </c>
      <c r="P974" s="46" t="str">
        <f>RAW_DATA!G974</f>
        <v/>
      </c>
    </row>
    <row r="975">
      <c r="E975" s="49"/>
      <c r="I975" s="50"/>
      <c r="K975" s="46" t="str">
        <f>IFERROR(__xludf.DUMMYFUNCTION("TO_DATE(DATEVALUE(RAW_DATA!B975))"),"#VALUE!")</f>
        <v>#VALUE!</v>
      </c>
      <c r="L975" s="46" t="str">
        <f>RAW_DATA!C975</f>
        <v/>
      </c>
      <c r="M975" s="46">
        <f>VALUE(RAW_DATA!D975)</f>
        <v>0</v>
      </c>
      <c r="N975" s="46" t="str">
        <f>RAW_DATA!E975</f>
        <v/>
      </c>
      <c r="O975" s="46" t="str">
        <f>RAW_DATA!F975</f>
        <v/>
      </c>
      <c r="P975" s="46" t="str">
        <f>RAW_DATA!G975</f>
        <v/>
      </c>
    </row>
    <row r="976">
      <c r="E976" s="49"/>
      <c r="I976" s="50"/>
      <c r="K976" s="46" t="str">
        <f>IFERROR(__xludf.DUMMYFUNCTION("TO_DATE(DATEVALUE(RAW_DATA!B976))"),"#VALUE!")</f>
        <v>#VALUE!</v>
      </c>
      <c r="L976" s="46" t="str">
        <f>RAW_DATA!C976</f>
        <v/>
      </c>
      <c r="M976" s="46">
        <f>VALUE(RAW_DATA!D976)</f>
        <v>0</v>
      </c>
      <c r="N976" s="46" t="str">
        <f>RAW_DATA!E976</f>
        <v/>
      </c>
      <c r="O976" s="46" t="str">
        <f>RAW_DATA!F976</f>
        <v/>
      </c>
      <c r="P976" s="46" t="str">
        <f>RAW_DATA!G976</f>
        <v/>
      </c>
    </row>
    <row r="977">
      <c r="E977" s="49"/>
      <c r="I977" s="50"/>
      <c r="K977" s="46" t="str">
        <f>IFERROR(__xludf.DUMMYFUNCTION("TO_DATE(DATEVALUE(RAW_DATA!B977))"),"#VALUE!")</f>
        <v>#VALUE!</v>
      </c>
      <c r="L977" s="46" t="str">
        <f>RAW_DATA!C977</f>
        <v/>
      </c>
      <c r="M977" s="46">
        <f>VALUE(RAW_DATA!D977)</f>
        <v>0</v>
      </c>
      <c r="N977" s="46" t="str">
        <f>RAW_DATA!E977</f>
        <v/>
      </c>
      <c r="O977" s="46" t="str">
        <f>RAW_DATA!F977</f>
        <v/>
      </c>
      <c r="P977" s="46" t="str">
        <f>RAW_DATA!G977</f>
        <v/>
      </c>
    </row>
    <row r="978">
      <c r="E978" s="49"/>
      <c r="I978" s="50"/>
      <c r="K978" s="46" t="str">
        <f>IFERROR(__xludf.DUMMYFUNCTION("TO_DATE(DATEVALUE(RAW_DATA!B978))"),"#VALUE!")</f>
        <v>#VALUE!</v>
      </c>
      <c r="L978" s="46" t="str">
        <f>RAW_DATA!C978</f>
        <v/>
      </c>
      <c r="M978" s="46">
        <f>VALUE(RAW_DATA!D978)</f>
        <v>0</v>
      </c>
      <c r="N978" s="46" t="str">
        <f>RAW_DATA!E978</f>
        <v/>
      </c>
      <c r="O978" s="46" t="str">
        <f>RAW_DATA!F978</f>
        <v/>
      </c>
      <c r="P978" s="46" t="str">
        <f>RAW_DATA!G978</f>
        <v/>
      </c>
    </row>
    <row r="979">
      <c r="E979" s="49"/>
      <c r="I979" s="50"/>
      <c r="K979" s="46" t="str">
        <f>IFERROR(__xludf.DUMMYFUNCTION("TO_DATE(DATEVALUE(RAW_DATA!B979))"),"#VALUE!")</f>
        <v>#VALUE!</v>
      </c>
      <c r="L979" s="46" t="str">
        <f>RAW_DATA!C979</f>
        <v/>
      </c>
      <c r="M979" s="46">
        <f>VALUE(RAW_DATA!D979)</f>
        <v>0</v>
      </c>
      <c r="N979" s="46" t="str">
        <f>RAW_DATA!E979</f>
        <v/>
      </c>
      <c r="O979" s="46" t="str">
        <f>RAW_DATA!F979</f>
        <v/>
      </c>
      <c r="P979" s="46" t="str">
        <f>RAW_DATA!G979</f>
        <v/>
      </c>
    </row>
    <row r="980">
      <c r="E980" s="49"/>
      <c r="I980" s="50"/>
      <c r="K980" s="46" t="str">
        <f>IFERROR(__xludf.DUMMYFUNCTION("TO_DATE(DATEVALUE(RAW_DATA!B980))"),"#VALUE!")</f>
        <v>#VALUE!</v>
      </c>
      <c r="L980" s="46" t="str">
        <f>RAW_DATA!C980</f>
        <v/>
      </c>
      <c r="M980" s="46">
        <f>VALUE(RAW_DATA!D980)</f>
        <v>0</v>
      </c>
      <c r="N980" s="46" t="str">
        <f>RAW_DATA!E980</f>
        <v/>
      </c>
      <c r="O980" s="46" t="str">
        <f>RAW_DATA!F980</f>
        <v/>
      </c>
      <c r="P980" s="46" t="str">
        <f>RAW_DATA!G980</f>
        <v/>
      </c>
    </row>
    <row r="981">
      <c r="E981" s="49"/>
      <c r="I981" s="50"/>
      <c r="K981" s="46" t="str">
        <f>IFERROR(__xludf.DUMMYFUNCTION("TO_DATE(DATEVALUE(RAW_DATA!B981))"),"#VALUE!")</f>
        <v>#VALUE!</v>
      </c>
      <c r="L981" s="46" t="str">
        <f>RAW_DATA!C981</f>
        <v/>
      </c>
      <c r="M981" s="46">
        <f>VALUE(RAW_DATA!D981)</f>
        <v>0</v>
      </c>
      <c r="N981" s="46" t="str">
        <f>RAW_DATA!E981</f>
        <v/>
      </c>
      <c r="O981" s="46" t="str">
        <f>RAW_DATA!F981</f>
        <v/>
      </c>
      <c r="P981" s="46" t="str">
        <f>RAW_DATA!G981</f>
        <v/>
      </c>
    </row>
    <row r="982">
      <c r="E982" s="49"/>
      <c r="I982" s="50"/>
      <c r="K982" s="46" t="str">
        <f>IFERROR(__xludf.DUMMYFUNCTION("TO_DATE(DATEVALUE(RAW_DATA!B982))"),"#VALUE!")</f>
        <v>#VALUE!</v>
      </c>
      <c r="L982" s="46" t="str">
        <f>RAW_DATA!C982</f>
        <v/>
      </c>
      <c r="M982" s="46">
        <f>VALUE(RAW_DATA!D982)</f>
        <v>0</v>
      </c>
      <c r="N982" s="46" t="str">
        <f>RAW_DATA!E982</f>
        <v/>
      </c>
      <c r="O982" s="46" t="str">
        <f>RAW_DATA!F982</f>
        <v/>
      </c>
      <c r="P982" s="46" t="str">
        <f>RAW_DATA!G982</f>
        <v/>
      </c>
    </row>
    <row r="983">
      <c r="E983" s="49"/>
      <c r="I983" s="50"/>
      <c r="K983" s="46" t="str">
        <f>IFERROR(__xludf.DUMMYFUNCTION("TO_DATE(DATEVALUE(RAW_DATA!B983))"),"#VALUE!")</f>
        <v>#VALUE!</v>
      </c>
      <c r="L983" s="46" t="str">
        <f>RAW_DATA!C983</f>
        <v/>
      </c>
      <c r="M983" s="46">
        <f>VALUE(RAW_DATA!D983)</f>
        <v>0</v>
      </c>
      <c r="N983" s="46" t="str">
        <f>RAW_DATA!E983</f>
        <v/>
      </c>
      <c r="O983" s="46" t="str">
        <f>RAW_DATA!F983</f>
        <v/>
      </c>
      <c r="P983" s="46" t="str">
        <f>RAW_DATA!G983</f>
        <v/>
      </c>
    </row>
    <row r="984">
      <c r="E984" s="49"/>
      <c r="I984" s="50"/>
      <c r="K984" s="46" t="str">
        <f>IFERROR(__xludf.DUMMYFUNCTION("TO_DATE(DATEVALUE(RAW_DATA!B984))"),"#VALUE!")</f>
        <v>#VALUE!</v>
      </c>
      <c r="L984" s="46" t="str">
        <f>RAW_DATA!C984</f>
        <v/>
      </c>
      <c r="M984" s="46">
        <f>VALUE(RAW_DATA!D984)</f>
        <v>0</v>
      </c>
      <c r="N984" s="46" t="str">
        <f>RAW_DATA!E984</f>
        <v/>
      </c>
      <c r="O984" s="46" t="str">
        <f>RAW_DATA!F984</f>
        <v/>
      </c>
      <c r="P984" s="46" t="str">
        <f>RAW_DATA!G984</f>
        <v/>
      </c>
    </row>
    <row r="985">
      <c r="E985" s="49"/>
      <c r="I985" s="50"/>
      <c r="K985" s="46" t="str">
        <f>IFERROR(__xludf.DUMMYFUNCTION("TO_DATE(DATEVALUE(RAW_DATA!B985))"),"#VALUE!")</f>
        <v>#VALUE!</v>
      </c>
      <c r="L985" s="46" t="str">
        <f>RAW_DATA!C985</f>
        <v/>
      </c>
      <c r="M985" s="46">
        <f>VALUE(RAW_DATA!D985)</f>
        <v>0</v>
      </c>
      <c r="N985" s="46" t="str">
        <f>RAW_DATA!E985</f>
        <v/>
      </c>
      <c r="O985" s="46" t="str">
        <f>RAW_DATA!F985</f>
        <v/>
      </c>
      <c r="P985" s="46" t="str">
        <f>RAW_DATA!G985</f>
        <v/>
      </c>
    </row>
    <row r="986">
      <c r="E986" s="49"/>
      <c r="I986" s="50"/>
      <c r="K986" s="46" t="str">
        <f>IFERROR(__xludf.DUMMYFUNCTION("TO_DATE(DATEVALUE(RAW_DATA!B986))"),"#VALUE!")</f>
        <v>#VALUE!</v>
      </c>
      <c r="L986" s="46" t="str">
        <f>RAW_DATA!C986</f>
        <v/>
      </c>
      <c r="M986" s="46">
        <f>VALUE(RAW_DATA!D986)</f>
        <v>0</v>
      </c>
      <c r="N986" s="46" t="str">
        <f>RAW_DATA!E986</f>
        <v/>
      </c>
      <c r="O986" s="46" t="str">
        <f>RAW_DATA!F986</f>
        <v/>
      </c>
      <c r="P986" s="46" t="str">
        <f>RAW_DATA!G986</f>
        <v/>
      </c>
    </row>
    <row r="987">
      <c r="E987" s="49"/>
      <c r="I987" s="50"/>
      <c r="K987" s="46" t="str">
        <f>IFERROR(__xludf.DUMMYFUNCTION("TO_DATE(DATEVALUE(RAW_DATA!B987))"),"#VALUE!")</f>
        <v>#VALUE!</v>
      </c>
      <c r="L987" s="46" t="str">
        <f>RAW_DATA!C987</f>
        <v/>
      </c>
      <c r="M987" s="46">
        <f>VALUE(RAW_DATA!D987)</f>
        <v>0</v>
      </c>
      <c r="N987" s="46" t="str">
        <f>RAW_DATA!E987</f>
        <v/>
      </c>
      <c r="O987" s="46" t="str">
        <f>RAW_DATA!F987</f>
        <v/>
      </c>
      <c r="P987" s="46" t="str">
        <f>RAW_DATA!G987</f>
        <v/>
      </c>
    </row>
    <row r="988">
      <c r="E988" s="49"/>
      <c r="I988" s="50"/>
      <c r="K988" s="46" t="str">
        <f>IFERROR(__xludf.DUMMYFUNCTION("TO_DATE(DATEVALUE(RAW_DATA!B988))"),"#VALUE!")</f>
        <v>#VALUE!</v>
      </c>
      <c r="L988" s="46" t="str">
        <f>RAW_DATA!C988</f>
        <v/>
      </c>
      <c r="M988" s="46">
        <f>VALUE(RAW_DATA!D988)</f>
        <v>0</v>
      </c>
      <c r="N988" s="46" t="str">
        <f>RAW_DATA!E988</f>
        <v/>
      </c>
      <c r="O988" s="46" t="str">
        <f>RAW_DATA!F988</f>
        <v/>
      </c>
      <c r="P988" s="46" t="str">
        <f>RAW_DATA!G988</f>
        <v/>
      </c>
    </row>
    <row r="989">
      <c r="E989" s="49"/>
      <c r="I989" s="50"/>
      <c r="K989" s="46" t="str">
        <f>IFERROR(__xludf.DUMMYFUNCTION("TO_DATE(DATEVALUE(RAW_DATA!B989))"),"#VALUE!")</f>
        <v>#VALUE!</v>
      </c>
      <c r="L989" s="46" t="str">
        <f>RAW_DATA!C989</f>
        <v/>
      </c>
      <c r="M989" s="46">
        <f>VALUE(RAW_DATA!D989)</f>
        <v>0</v>
      </c>
      <c r="N989" s="46" t="str">
        <f>RAW_DATA!E989</f>
        <v/>
      </c>
      <c r="O989" s="46" t="str">
        <f>RAW_DATA!F989</f>
        <v/>
      </c>
      <c r="P989" s="46" t="str">
        <f>RAW_DATA!G989</f>
        <v/>
      </c>
    </row>
    <row r="990">
      <c r="E990" s="49"/>
      <c r="I990" s="50"/>
      <c r="K990" s="46" t="str">
        <f>IFERROR(__xludf.DUMMYFUNCTION("TO_DATE(DATEVALUE(RAW_DATA!B990))"),"#VALUE!")</f>
        <v>#VALUE!</v>
      </c>
      <c r="L990" s="46" t="str">
        <f>RAW_DATA!C990</f>
        <v/>
      </c>
      <c r="M990" s="46">
        <f>VALUE(RAW_DATA!D990)</f>
        <v>0</v>
      </c>
      <c r="N990" s="46" t="str">
        <f>RAW_DATA!E990</f>
        <v/>
      </c>
      <c r="O990" s="46" t="str">
        <f>RAW_DATA!F990</f>
        <v/>
      </c>
      <c r="P990" s="46" t="str">
        <f>RAW_DATA!G990</f>
        <v/>
      </c>
    </row>
    <row r="991">
      <c r="E991" s="49"/>
      <c r="I991" s="50"/>
      <c r="K991" s="46" t="str">
        <f>IFERROR(__xludf.DUMMYFUNCTION("TO_DATE(DATEVALUE(RAW_DATA!B991))"),"#VALUE!")</f>
        <v>#VALUE!</v>
      </c>
      <c r="L991" s="46" t="str">
        <f>RAW_DATA!C991</f>
        <v/>
      </c>
      <c r="M991" s="46">
        <f>VALUE(RAW_DATA!D991)</f>
        <v>0</v>
      </c>
      <c r="N991" s="46" t="str">
        <f>RAW_DATA!E991</f>
        <v/>
      </c>
      <c r="O991" s="46" t="str">
        <f>RAW_DATA!F991</f>
        <v/>
      </c>
      <c r="P991" s="46" t="str">
        <f>RAW_DATA!G991</f>
        <v/>
      </c>
    </row>
    <row r="992">
      <c r="E992" s="49"/>
      <c r="I992" s="50"/>
      <c r="K992" s="46" t="str">
        <f>IFERROR(__xludf.DUMMYFUNCTION("TO_DATE(DATEVALUE(RAW_DATA!B992))"),"#VALUE!")</f>
        <v>#VALUE!</v>
      </c>
      <c r="L992" s="46" t="str">
        <f>RAW_DATA!C992</f>
        <v/>
      </c>
      <c r="M992" s="46">
        <f>VALUE(RAW_DATA!D992)</f>
        <v>0</v>
      </c>
      <c r="N992" s="46" t="str">
        <f>RAW_DATA!E992</f>
        <v/>
      </c>
      <c r="O992" s="46" t="str">
        <f>RAW_DATA!F992</f>
        <v/>
      </c>
      <c r="P992" s="46" t="str">
        <f>RAW_DATA!G992</f>
        <v/>
      </c>
    </row>
    <row r="993">
      <c r="E993" s="49"/>
      <c r="I993" s="50"/>
      <c r="K993" s="46" t="str">
        <f>IFERROR(__xludf.DUMMYFUNCTION("TO_DATE(DATEVALUE(RAW_DATA!B993))"),"#VALUE!")</f>
        <v>#VALUE!</v>
      </c>
      <c r="L993" s="46" t="str">
        <f>RAW_DATA!C993</f>
        <v/>
      </c>
      <c r="M993" s="46">
        <f>VALUE(RAW_DATA!D993)</f>
        <v>0</v>
      </c>
      <c r="N993" s="46" t="str">
        <f>RAW_DATA!E993</f>
        <v/>
      </c>
      <c r="O993" s="46" t="str">
        <f>RAW_DATA!F993</f>
        <v/>
      </c>
      <c r="P993" s="46" t="str">
        <f>RAW_DATA!G993</f>
        <v/>
      </c>
    </row>
    <row r="994">
      <c r="E994" s="49"/>
      <c r="I994" s="50"/>
      <c r="K994" s="46" t="str">
        <f>IFERROR(__xludf.DUMMYFUNCTION("TO_DATE(DATEVALUE(RAW_DATA!B994))"),"#VALUE!")</f>
        <v>#VALUE!</v>
      </c>
      <c r="L994" s="46" t="str">
        <f>RAW_DATA!C994</f>
        <v/>
      </c>
      <c r="M994" s="46">
        <f>VALUE(RAW_DATA!D994)</f>
        <v>0</v>
      </c>
      <c r="N994" s="46" t="str">
        <f>RAW_DATA!E994</f>
        <v/>
      </c>
      <c r="O994" s="46" t="str">
        <f>RAW_DATA!F994</f>
        <v/>
      </c>
      <c r="P994" s="46" t="str">
        <f>RAW_DATA!G994</f>
        <v/>
      </c>
    </row>
    <row r="995">
      <c r="E995" s="49"/>
      <c r="I995" s="50"/>
      <c r="K995" s="46" t="str">
        <f>IFERROR(__xludf.DUMMYFUNCTION("TO_DATE(DATEVALUE(RAW_DATA!B995))"),"#VALUE!")</f>
        <v>#VALUE!</v>
      </c>
      <c r="L995" s="46" t="str">
        <f>RAW_DATA!C995</f>
        <v/>
      </c>
      <c r="M995" s="46">
        <f>VALUE(RAW_DATA!D995)</f>
        <v>0</v>
      </c>
      <c r="N995" s="46" t="str">
        <f>RAW_DATA!E995</f>
        <v/>
      </c>
      <c r="O995" s="46" t="str">
        <f>RAW_DATA!F995</f>
        <v/>
      </c>
      <c r="P995" s="46" t="str">
        <f>RAW_DATA!G995</f>
        <v/>
      </c>
    </row>
    <row r="996">
      <c r="E996" s="49"/>
      <c r="I996" s="50"/>
      <c r="K996" s="46" t="str">
        <f>IFERROR(__xludf.DUMMYFUNCTION("TO_DATE(DATEVALUE(RAW_DATA!B996))"),"#VALUE!")</f>
        <v>#VALUE!</v>
      </c>
      <c r="L996" s="46" t="str">
        <f>RAW_DATA!C996</f>
        <v/>
      </c>
      <c r="M996" s="46">
        <f>VALUE(RAW_DATA!D996)</f>
        <v>0</v>
      </c>
      <c r="N996" s="46" t="str">
        <f>RAW_DATA!E996</f>
        <v/>
      </c>
      <c r="O996" s="46" t="str">
        <f>RAW_DATA!F996</f>
        <v/>
      </c>
      <c r="P996" s="46" t="str">
        <f>RAW_DATA!G996</f>
        <v/>
      </c>
    </row>
    <row r="997">
      <c r="E997" s="49"/>
      <c r="I997" s="50"/>
      <c r="K997" s="46" t="str">
        <f>IFERROR(__xludf.DUMMYFUNCTION("TO_DATE(DATEVALUE(RAW_DATA!B997))"),"#VALUE!")</f>
        <v>#VALUE!</v>
      </c>
      <c r="L997" s="46" t="str">
        <f>RAW_DATA!C997</f>
        <v/>
      </c>
      <c r="M997" s="46">
        <f>VALUE(RAW_DATA!D997)</f>
        <v>0</v>
      </c>
      <c r="N997" s="46" t="str">
        <f>RAW_DATA!E997</f>
        <v/>
      </c>
      <c r="O997" s="46" t="str">
        <f>RAW_DATA!F997</f>
        <v/>
      </c>
      <c r="P997" s="46" t="str">
        <f>RAW_DATA!G997</f>
        <v/>
      </c>
    </row>
    <row r="998">
      <c r="E998" s="49"/>
      <c r="I998" s="50"/>
      <c r="K998" s="46" t="str">
        <f>IFERROR(__xludf.DUMMYFUNCTION("TO_DATE(DATEVALUE(RAW_DATA!B998))"),"#VALUE!")</f>
        <v>#VALUE!</v>
      </c>
      <c r="L998" s="46" t="str">
        <f>RAW_DATA!C998</f>
        <v/>
      </c>
      <c r="M998" s="46">
        <f>VALUE(RAW_DATA!D998)</f>
        <v>0</v>
      </c>
      <c r="N998" s="46" t="str">
        <f>RAW_DATA!E998</f>
        <v/>
      </c>
      <c r="O998" s="46" t="str">
        <f>RAW_DATA!F998</f>
        <v/>
      </c>
      <c r="P998" s="46" t="str">
        <f>RAW_DATA!G998</f>
        <v/>
      </c>
    </row>
    <row r="999">
      <c r="E999" s="49"/>
      <c r="I999" s="50"/>
      <c r="K999" s="46" t="str">
        <f>IFERROR(__xludf.DUMMYFUNCTION("TO_DATE(DATEVALUE(RAW_DATA!B999))"),"#VALUE!")</f>
        <v>#VALUE!</v>
      </c>
      <c r="L999" s="46" t="str">
        <f>RAW_DATA!C999</f>
        <v/>
      </c>
      <c r="M999" s="46">
        <f>VALUE(RAW_DATA!D999)</f>
        <v>0</v>
      </c>
      <c r="N999" s="46" t="str">
        <f>RAW_DATA!E999</f>
        <v/>
      </c>
      <c r="O999" s="46" t="str">
        <f>RAW_DATA!F999</f>
        <v/>
      </c>
      <c r="P999" s="46" t="str">
        <f>RAW_DATA!G999</f>
        <v/>
      </c>
    </row>
    <row r="1000">
      <c r="E1000" s="49"/>
      <c r="I1000" s="50"/>
      <c r="K1000" s="46" t="str">
        <f>IFERROR(__xludf.DUMMYFUNCTION("TO_DATE(DATEVALUE(RAW_DATA!B1000))"),"#VALUE!")</f>
        <v>#VALUE!</v>
      </c>
      <c r="L1000" s="46" t="str">
        <f>RAW_DATA!C1000</f>
        <v/>
      </c>
      <c r="M1000" s="46">
        <f>VALUE(RAW_DATA!D1000)</f>
        <v>0</v>
      </c>
      <c r="N1000" s="46" t="str">
        <f>RAW_DATA!E1000</f>
        <v/>
      </c>
      <c r="O1000" s="46" t="str">
        <f>RAW_DATA!F1000</f>
        <v/>
      </c>
      <c r="P1000" s="46" t="str">
        <f>RAW_DATA!G1000</f>
        <v/>
      </c>
    </row>
    <row r="1001">
      <c r="E1001" s="49"/>
      <c r="I1001" s="50"/>
      <c r="K1001" s="46" t="str">
        <f>IFERROR(__xludf.DUMMYFUNCTION("TO_DATE(DATEVALUE(RAW_DATA!B1001))"),"#VALUE!")</f>
        <v>#VALUE!</v>
      </c>
      <c r="L1001" s="46" t="str">
        <f>RAW_DATA!C1001</f>
        <v/>
      </c>
      <c r="M1001" s="46">
        <f>VALUE(RAW_DATA!D1001)</f>
        <v>0</v>
      </c>
      <c r="N1001" s="46" t="str">
        <f>RAW_DATA!E1001</f>
        <v/>
      </c>
      <c r="O1001" s="46" t="str">
        <f>RAW_DATA!F1001</f>
        <v/>
      </c>
      <c r="P1001" s="46" t="str">
        <f>RAW_DATA!G1001</f>
        <v/>
      </c>
    </row>
    <row r="1002">
      <c r="E1002" s="49"/>
      <c r="I1002" s="50"/>
      <c r="K1002" s="46" t="str">
        <f>IFERROR(__xludf.DUMMYFUNCTION("TO_DATE(DATEVALUE(RAW_DATA!B1002))"),"#VALUE!")</f>
        <v>#VALUE!</v>
      </c>
      <c r="L1002" s="46" t="str">
        <f>RAW_DATA!C1002</f>
        <v/>
      </c>
      <c r="M1002" s="46">
        <f>VALUE(RAW_DATA!D1002)</f>
        <v>0</v>
      </c>
      <c r="N1002" s="46" t="str">
        <f>RAW_DATA!E1002</f>
        <v/>
      </c>
      <c r="O1002" s="46" t="str">
        <f>RAW_DATA!F1002</f>
        <v/>
      </c>
      <c r="P1002" s="46" t="str">
        <f>RAW_DATA!G1002</f>
        <v/>
      </c>
    </row>
    <row r="1003">
      <c r="E1003" s="49"/>
      <c r="I1003" s="50"/>
      <c r="K1003" s="46" t="str">
        <f>IFERROR(__xludf.DUMMYFUNCTION("TO_DATE(DATEVALUE(RAW_DATA!B1003))"),"#VALUE!")</f>
        <v>#VALUE!</v>
      </c>
      <c r="L1003" s="46" t="str">
        <f>RAW_DATA!C1003</f>
        <v/>
      </c>
      <c r="M1003" s="46">
        <f>VALUE(RAW_DATA!D1003)</f>
        <v>0</v>
      </c>
      <c r="N1003" s="46" t="str">
        <f>RAW_DATA!E1003</f>
        <v/>
      </c>
      <c r="O1003" s="46" t="str">
        <f>RAW_DATA!F1003</f>
        <v/>
      </c>
      <c r="P1003" s="46" t="str">
        <f>RAW_DATA!G1003</f>
        <v/>
      </c>
    </row>
    <row r="1004">
      <c r="E1004" s="49"/>
      <c r="I1004" s="50"/>
      <c r="K1004" s="46" t="str">
        <f>IFERROR(__xludf.DUMMYFUNCTION("TO_DATE(DATEVALUE(RAW_DATA!B1004))"),"#VALUE!")</f>
        <v>#VALUE!</v>
      </c>
      <c r="L1004" s="46" t="str">
        <f>RAW_DATA!C1004</f>
        <v/>
      </c>
      <c r="M1004" s="46">
        <f>VALUE(RAW_DATA!D1004)</f>
        <v>0</v>
      </c>
      <c r="N1004" s="46" t="str">
        <f>RAW_DATA!E1004</f>
        <v/>
      </c>
      <c r="O1004" s="46" t="str">
        <f>RAW_DATA!F1004</f>
        <v/>
      </c>
      <c r="P1004" s="46" t="str">
        <f>RAW_DATA!G1004</f>
        <v/>
      </c>
    </row>
    <row r="1005">
      <c r="E1005" s="49"/>
      <c r="I1005" s="50"/>
      <c r="K1005" s="46" t="str">
        <f>IFERROR(__xludf.DUMMYFUNCTION("TO_DATE(DATEVALUE(RAW_DATA!B1005))"),"#VALUE!")</f>
        <v>#VALUE!</v>
      </c>
      <c r="L1005" s="46" t="str">
        <f>RAW_DATA!C1005</f>
        <v/>
      </c>
      <c r="M1005" s="46">
        <f>VALUE(RAW_DATA!D1005)</f>
        <v>0</v>
      </c>
      <c r="N1005" s="46" t="str">
        <f>RAW_DATA!E1005</f>
        <v/>
      </c>
      <c r="O1005" s="46" t="str">
        <f>RAW_DATA!F1005</f>
        <v/>
      </c>
      <c r="P1005" s="46" t="str">
        <f>RAW_DATA!G1005</f>
        <v/>
      </c>
    </row>
    <row r="1006">
      <c r="E1006" s="49"/>
      <c r="I1006" s="50"/>
      <c r="K1006" s="46" t="str">
        <f>IFERROR(__xludf.DUMMYFUNCTION("TO_DATE(DATEVALUE(RAW_DATA!B1006))"),"#VALUE!")</f>
        <v>#VALUE!</v>
      </c>
      <c r="L1006" s="46" t="str">
        <f>RAW_DATA!C1006</f>
        <v/>
      </c>
      <c r="M1006" s="46">
        <f>VALUE(RAW_DATA!D1006)</f>
        <v>0</v>
      </c>
      <c r="N1006" s="46" t="str">
        <f>RAW_DATA!E1006</f>
        <v/>
      </c>
      <c r="O1006" s="46" t="str">
        <f>RAW_DATA!F1006</f>
        <v/>
      </c>
      <c r="P1006" s="46" t="str">
        <f>RAW_DATA!G1006</f>
        <v/>
      </c>
    </row>
    <row r="1007">
      <c r="E1007" s="49"/>
      <c r="I1007" s="50"/>
      <c r="K1007" s="46" t="str">
        <f>IFERROR(__xludf.DUMMYFUNCTION("TO_DATE(DATEVALUE(RAW_DATA!B1007))"),"#VALUE!")</f>
        <v>#VALUE!</v>
      </c>
      <c r="L1007" s="46" t="str">
        <f>RAW_DATA!C1007</f>
        <v/>
      </c>
      <c r="M1007" s="46">
        <f>VALUE(RAW_DATA!D1007)</f>
        <v>0</v>
      </c>
      <c r="N1007" s="46" t="str">
        <f>RAW_DATA!E1007</f>
        <v/>
      </c>
      <c r="O1007" s="46" t="str">
        <f>RAW_DATA!F1007</f>
        <v/>
      </c>
      <c r="P1007" s="46" t="str">
        <f>RAW_DATA!G1007</f>
        <v/>
      </c>
    </row>
    <row r="1008">
      <c r="E1008" s="49"/>
      <c r="I1008" s="50"/>
      <c r="K1008" s="46" t="str">
        <f>IFERROR(__xludf.DUMMYFUNCTION("TO_DATE(DATEVALUE(RAW_DATA!B1008))"),"#VALUE!")</f>
        <v>#VALUE!</v>
      </c>
      <c r="L1008" s="46" t="str">
        <f>RAW_DATA!C1008</f>
        <v/>
      </c>
      <c r="M1008" s="46">
        <f>VALUE(RAW_DATA!D1008)</f>
        <v>0</v>
      </c>
      <c r="N1008" s="46" t="str">
        <f>RAW_DATA!E1008</f>
        <v/>
      </c>
      <c r="O1008" s="46" t="str">
        <f>RAW_DATA!F1008</f>
        <v/>
      </c>
      <c r="P1008" s="46" t="str">
        <f>RAW_DATA!G1008</f>
        <v/>
      </c>
    </row>
    <row r="1009">
      <c r="E1009" s="49"/>
      <c r="I1009" s="50"/>
      <c r="K1009" s="46" t="str">
        <f>IFERROR(__xludf.DUMMYFUNCTION("TO_DATE(DATEVALUE(RAW_DATA!B1009))"),"#VALUE!")</f>
        <v>#VALUE!</v>
      </c>
      <c r="L1009" s="46" t="str">
        <f>RAW_DATA!C1009</f>
        <v/>
      </c>
      <c r="M1009" s="46">
        <f>VALUE(RAW_DATA!D1009)</f>
        <v>0</v>
      </c>
      <c r="N1009" s="46" t="str">
        <f>RAW_DATA!E1009</f>
        <v/>
      </c>
      <c r="O1009" s="46" t="str">
        <f>RAW_DATA!F1009</f>
        <v/>
      </c>
      <c r="P1009" s="46" t="str">
        <f>RAW_DATA!G1009</f>
        <v/>
      </c>
    </row>
    <row r="1010">
      <c r="E1010" s="49"/>
      <c r="I1010" s="50"/>
      <c r="K1010" s="46" t="str">
        <f>IFERROR(__xludf.DUMMYFUNCTION("TO_DATE(DATEVALUE(RAW_DATA!B1010))"),"#VALUE!")</f>
        <v>#VALUE!</v>
      </c>
      <c r="L1010" s="46" t="str">
        <f>RAW_DATA!C1010</f>
        <v/>
      </c>
      <c r="M1010" s="46">
        <f>VALUE(RAW_DATA!D1010)</f>
        <v>0</v>
      </c>
      <c r="N1010" s="46" t="str">
        <f>RAW_DATA!E1010</f>
        <v/>
      </c>
      <c r="O1010" s="46" t="str">
        <f>RAW_DATA!F1010</f>
        <v/>
      </c>
      <c r="P1010" s="46" t="str">
        <f>RAW_DATA!G1010</f>
        <v/>
      </c>
    </row>
    <row r="1011">
      <c r="E1011" s="49"/>
      <c r="I1011" s="50"/>
      <c r="K1011" s="46" t="str">
        <f>IFERROR(__xludf.DUMMYFUNCTION("TO_DATE(DATEVALUE(RAW_DATA!B1011))"),"#VALUE!")</f>
        <v>#VALUE!</v>
      </c>
      <c r="L1011" s="46" t="str">
        <f>RAW_DATA!C1011</f>
        <v/>
      </c>
      <c r="M1011" s="46">
        <f>VALUE(RAW_DATA!D1011)</f>
        <v>0</v>
      </c>
      <c r="N1011" s="46" t="str">
        <f>RAW_DATA!E1011</f>
        <v/>
      </c>
      <c r="O1011" s="46" t="str">
        <f>RAW_DATA!F1011</f>
        <v/>
      </c>
      <c r="P1011" s="46" t="str">
        <f>RAW_DATA!G1011</f>
        <v/>
      </c>
    </row>
    <row r="1012">
      <c r="E1012" s="49"/>
      <c r="I1012" s="50"/>
      <c r="K1012" s="46" t="str">
        <f>IFERROR(__xludf.DUMMYFUNCTION("TO_DATE(DATEVALUE(RAW_DATA!B1012))"),"#VALUE!")</f>
        <v>#VALUE!</v>
      </c>
      <c r="L1012" s="46" t="str">
        <f>RAW_DATA!C1012</f>
        <v/>
      </c>
      <c r="M1012" s="46">
        <f>VALUE(RAW_DATA!D1012)</f>
        <v>0</v>
      </c>
      <c r="N1012" s="46" t="str">
        <f>RAW_DATA!E1012</f>
        <v/>
      </c>
      <c r="O1012" s="46" t="str">
        <f>RAW_DATA!F1012</f>
        <v/>
      </c>
      <c r="P1012" s="46" t="str">
        <f>RAW_DATA!G1012</f>
        <v/>
      </c>
    </row>
    <row r="1013">
      <c r="E1013" s="49"/>
      <c r="I1013" s="50"/>
      <c r="K1013" s="46" t="str">
        <f>IFERROR(__xludf.DUMMYFUNCTION("TO_DATE(DATEVALUE(RAW_DATA!B1013))"),"#VALUE!")</f>
        <v>#VALUE!</v>
      </c>
      <c r="L1013" s="46" t="str">
        <f>RAW_DATA!C1013</f>
        <v/>
      </c>
      <c r="M1013" s="46">
        <f>VALUE(RAW_DATA!D1013)</f>
        <v>0</v>
      </c>
      <c r="N1013" s="46" t="str">
        <f>RAW_DATA!E1013</f>
        <v/>
      </c>
      <c r="O1013" s="46" t="str">
        <f>RAW_DATA!F1013</f>
        <v/>
      </c>
      <c r="P1013" s="46" t="str">
        <f>RAW_DATA!G1013</f>
        <v/>
      </c>
    </row>
    <row r="1014">
      <c r="E1014" s="49"/>
      <c r="I1014" s="50"/>
      <c r="K1014" s="46" t="str">
        <f>IFERROR(__xludf.DUMMYFUNCTION("TO_DATE(DATEVALUE(RAW_DATA!B1014))"),"#VALUE!")</f>
        <v>#VALUE!</v>
      </c>
      <c r="L1014" s="46" t="str">
        <f>RAW_DATA!C1014</f>
        <v/>
      </c>
      <c r="M1014" s="46">
        <f>VALUE(RAW_DATA!D1014)</f>
        <v>0</v>
      </c>
      <c r="N1014" s="46" t="str">
        <f>RAW_DATA!E1014</f>
        <v/>
      </c>
      <c r="O1014" s="46" t="str">
        <f>RAW_DATA!F1014</f>
        <v/>
      </c>
      <c r="P1014" s="46" t="str">
        <f>RAW_DATA!G1014</f>
        <v/>
      </c>
    </row>
    <row r="1015">
      <c r="E1015" s="49"/>
      <c r="I1015" s="50"/>
      <c r="K1015" s="46" t="str">
        <f>IFERROR(__xludf.DUMMYFUNCTION("TO_DATE(DATEVALUE(RAW_DATA!B1015))"),"#VALUE!")</f>
        <v>#VALUE!</v>
      </c>
      <c r="L1015" s="46" t="str">
        <f>RAW_DATA!C1015</f>
        <v/>
      </c>
      <c r="M1015" s="46">
        <f>VALUE(RAW_DATA!D1015)</f>
        <v>0</v>
      </c>
      <c r="N1015" s="46" t="str">
        <f>RAW_DATA!E1015</f>
        <v/>
      </c>
      <c r="O1015" s="46" t="str">
        <f>RAW_DATA!F1015</f>
        <v/>
      </c>
      <c r="P1015" s="46" t="str">
        <f>RAW_DATA!G1015</f>
        <v/>
      </c>
    </row>
    <row r="1016">
      <c r="E1016" s="49"/>
      <c r="I1016" s="50"/>
      <c r="K1016" s="46" t="str">
        <f>IFERROR(__xludf.DUMMYFUNCTION("TO_DATE(DATEVALUE(RAW_DATA!B1016))"),"#VALUE!")</f>
        <v>#VALUE!</v>
      </c>
      <c r="L1016" s="46" t="str">
        <f>RAW_DATA!C1016</f>
        <v/>
      </c>
      <c r="M1016" s="46">
        <f>VALUE(RAW_DATA!D1016)</f>
        <v>0</v>
      </c>
      <c r="N1016" s="46" t="str">
        <f>RAW_DATA!E1016</f>
        <v/>
      </c>
      <c r="O1016" s="46" t="str">
        <f>RAW_DATA!F1016</f>
        <v/>
      </c>
      <c r="P1016" s="46" t="str">
        <f>RAW_DATA!G1016</f>
        <v/>
      </c>
    </row>
    <row r="1017">
      <c r="E1017" s="49"/>
      <c r="I1017" s="50"/>
      <c r="K1017" s="46" t="str">
        <f>IFERROR(__xludf.DUMMYFUNCTION("TO_DATE(DATEVALUE(RAW_DATA!B1017))"),"#VALUE!")</f>
        <v>#VALUE!</v>
      </c>
      <c r="L1017" s="46" t="str">
        <f>RAW_DATA!C1017</f>
        <v/>
      </c>
      <c r="M1017" s="46">
        <f>VALUE(RAW_DATA!D1017)</f>
        <v>0</v>
      </c>
      <c r="N1017" s="46" t="str">
        <f>RAW_DATA!E1017</f>
        <v/>
      </c>
      <c r="O1017" s="46" t="str">
        <f>RAW_DATA!F1017</f>
        <v/>
      </c>
      <c r="P1017" s="46" t="str">
        <f>RAW_DATA!G1017</f>
        <v/>
      </c>
    </row>
    <row r="1018">
      <c r="E1018" s="49"/>
      <c r="I1018" s="50"/>
      <c r="K1018" s="46" t="str">
        <f>IFERROR(__xludf.DUMMYFUNCTION("TO_DATE(DATEVALUE(RAW_DATA!B1018))"),"#VALUE!")</f>
        <v>#VALUE!</v>
      </c>
      <c r="L1018" s="46" t="str">
        <f>RAW_DATA!C1018</f>
        <v/>
      </c>
      <c r="M1018" s="46">
        <f>VALUE(RAW_DATA!D1018)</f>
        <v>0</v>
      </c>
      <c r="N1018" s="46" t="str">
        <f>RAW_DATA!E1018</f>
        <v/>
      </c>
      <c r="O1018" s="46" t="str">
        <f>RAW_DATA!F1018</f>
        <v/>
      </c>
      <c r="P1018" s="46" t="str">
        <f>RAW_DATA!G1018</f>
        <v/>
      </c>
    </row>
    <row r="1019">
      <c r="E1019" s="49"/>
      <c r="I1019" s="50"/>
      <c r="K1019" s="46" t="str">
        <f>IFERROR(__xludf.DUMMYFUNCTION("TO_DATE(DATEVALUE(RAW_DATA!B1019))"),"#VALUE!")</f>
        <v>#VALUE!</v>
      </c>
      <c r="L1019" s="46" t="str">
        <f>RAW_DATA!C1019</f>
        <v/>
      </c>
      <c r="M1019" s="46">
        <f>VALUE(RAW_DATA!D1019)</f>
        <v>0</v>
      </c>
      <c r="N1019" s="46" t="str">
        <f>RAW_DATA!E1019</f>
        <v/>
      </c>
      <c r="O1019" s="46" t="str">
        <f>RAW_DATA!F1019</f>
        <v/>
      </c>
      <c r="P1019" s="46" t="str">
        <f>RAW_DATA!G1019</f>
        <v/>
      </c>
    </row>
    <row r="1020">
      <c r="E1020" s="49"/>
      <c r="I1020" s="50"/>
      <c r="K1020" s="46" t="str">
        <f>IFERROR(__xludf.DUMMYFUNCTION("TO_DATE(DATEVALUE(RAW_DATA!B1020))"),"#VALUE!")</f>
        <v>#VALUE!</v>
      </c>
      <c r="L1020" s="46" t="str">
        <f>RAW_DATA!C1020</f>
        <v/>
      </c>
      <c r="M1020" s="46">
        <f>VALUE(RAW_DATA!D1020)</f>
        <v>0</v>
      </c>
      <c r="N1020" s="46" t="str">
        <f>RAW_DATA!E1020</f>
        <v/>
      </c>
      <c r="O1020" s="46" t="str">
        <f>RAW_DATA!F1020</f>
        <v/>
      </c>
      <c r="P1020" s="46" t="str">
        <f>RAW_DATA!G1020</f>
        <v/>
      </c>
    </row>
    <row r="1021">
      <c r="E1021" s="49"/>
      <c r="I1021" s="50"/>
      <c r="K1021" s="46" t="str">
        <f>IFERROR(__xludf.DUMMYFUNCTION("TO_DATE(DATEVALUE(RAW_DATA!B1021))"),"#VALUE!")</f>
        <v>#VALUE!</v>
      </c>
      <c r="L1021" s="46" t="str">
        <f>RAW_DATA!C1021</f>
        <v/>
      </c>
      <c r="M1021" s="46">
        <f>VALUE(RAW_DATA!D1021)</f>
        <v>0</v>
      </c>
      <c r="N1021" s="46" t="str">
        <f>RAW_DATA!E1021</f>
        <v/>
      </c>
      <c r="O1021" s="46" t="str">
        <f>RAW_DATA!F1021</f>
        <v/>
      </c>
      <c r="P1021" s="46" t="str">
        <f>RAW_DATA!G1021</f>
        <v/>
      </c>
    </row>
    <row r="1022">
      <c r="E1022" s="49"/>
      <c r="I1022" s="50"/>
      <c r="K1022" s="46" t="str">
        <f>IFERROR(__xludf.DUMMYFUNCTION("TO_DATE(DATEVALUE(RAW_DATA!B1022))"),"#VALUE!")</f>
        <v>#VALUE!</v>
      </c>
      <c r="L1022" s="46" t="str">
        <f>RAW_DATA!C1022</f>
        <v/>
      </c>
      <c r="M1022" s="46">
        <f>VALUE(RAW_DATA!D1022)</f>
        <v>0</v>
      </c>
      <c r="N1022" s="46" t="str">
        <f>RAW_DATA!E1022</f>
        <v/>
      </c>
      <c r="O1022" s="46" t="str">
        <f>RAW_DATA!F1022</f>
        <v/>
      </c>
      <c r="P1022" s="46" t="str">
        <f>RAW_DATA!G1022</f>
        <v/>
      </c>
    </row>
    <row r="1023">
      <c r="E1023" s="49"/>
      <c r="I1023" s="50"/>
      <c r="K1023" s="46" t="str">
        <f>IFERROR(__xludf.DUMMYFUNCTION("TO_DATE(DATEVALUE(RAW_DATA!B1023))"),"#VALUE!")</f>
        <v>#VALUE!</v>
      </c>
      <c r="L1023" s="46" t="str">
        <f>RAW_DATA!C1023</f>
        <v/>
      </c>
      <c r="M1023" s="46">
        <f>VALUE(RAW_DATA!D1023)</f>
        <v>0</v>
      </c>
      <c r="N1023" s="46" t="str">
        <f>RAW_DATA!E1023</f>
        <v/>
      </c>
      <c r="O1023" s="46" t="str">
        <f>RAW_DATA!F1023</f>
        <v/>
      </c>
      <c r="P1023" s="46" t="str">
        <f>RAW_DATA!G1023</f>
        <v/>
      </c>
    </row>
    <row r="1024">
      <c r="E1024" s="49"/>
      <c r="I1024" s="50"/>
      <c r="K1024" s="46" t="str">
        <f>IFERROR(__xludf.DUMMYFUNCTION("TO_DATE(DATEVALUE(RAW_DATA!B1024))"),"#VALUE!")</f>
        <v>#VALUE!</v>
      </c>
      <c r="L1024" s="46" t="str">
        <f>RAW_DATA!C1024</f>
        <v/>
      </c>
      <c r="M1024" s="46">
        <f>VALUE(RAW_DATA!D1024)</f>
        <v>0</v>
      </c>
      <c r="N1024" s="46" t="str">
        <f>RAW_DATA!E1024</f>
        <v/>
      </c>
      <c r="O1024" s="46" t="str">
        <f>RAW_DATA!F1024</f>
        <v/>
      </c>
      <c r="P1024" s="46" t="str">
        <f>RAW_DATA!G1024</f>
        <v/>
      </c>
    </row>
    <row r="1025">
      <c r="E1025" s="49"/>
      <c r="I1025" s="50"/>
      <c r="K1025" s="46" t="str">
        <f>IFERROR(__xludf.DUMMYFUNCTION("TO_DATE(DATEVALUE(RAW_DATA!B1025))"),"#VALUE!")</f>
        <v>#VALUE!</v>
      </c>
      <c r="L1025" s="46" t="str">
        <f>RAW_DATA!C1025</f>
        <v/>
      </c>
      <c r="M1025" s="46">
        <f>VALUE(RAW_DATA!D1025)</f>
        <v>0</v>
      </c>
      <c r="N1025" s="46" t="str">
        <f>RAW_DATA!E1025</f>
        <v/>
      </c>
      <c r="O1025" s="46" t="str">
        <f>RAW_DATA!F1025</f>
        <v/>
      </c>
      <c r="P1025" s="46" t="str">
        <f>RAW_DATA!G1025</f>
        <v/>
      </c>
    </row>
    <row r="1026">
      <c r="E1026" s="49"/>
      <c r="I1026" s="50"/>
      <c r="K1026" s="46" t="str">
        <f>IFERROR(__xludf.DUMMYFUNCTION("TO_DATE(DATEVALUE(RAW_DATA!B1026))"),"#VALUE!")</f>
        <v>#VALUE!</v>
      </c>
      <c r="L1026" s="46" t="str">
        <f>RAW_DATA!C1026</f>
        <v/>
      </c>
      <c r="M1026" s="46">
        <f>VALUE(RAW_DATA!D1026)</f>
        <v>0</v>
      </c>
      <c r="N1026" s="46" t="str">
        <f>RAW_DATA!E1026</f>
        <v/>
      </c>
      <c r="O1026" s="46" t="str">
        <f>RAW_DATA!F1026</f>
        <v/>
      </c>
      <c r="P1026" s="46" t="str">
        <f>RAW_DATA!G1026</f>
        <v/>
      </c>
    </row>
    <row r="1027">
      <c r="E1027" s="49"/>
      <c r="I1027" s="50"/>
      <c r="K1027" s="46" t="str">
        <f>IFERROR(__xludf.DUMMYFUNCTION("TO_DATE(DATEVALUE(RAW_DATA!B1027))"),"#VALUE!")</f>
        <v>#VALUE!</v>
      </c>
      <c r="L1027" s="46" t="str">
        <f>RAW_DATA!C1027</f>
        <v/>
      </c>
      <c r="M1027" s="46">
        <f>VALUE(RAW_DATA!D1027)</f>
        <v>0</v>
      </c>
      <c r="N1027" s="46" t="str">
        <f>RAW_DATA!E1027</f>
        <v/>
      </c>
      <c r="O1027" s="46" t="str">
        <f>RAW_DATA!F1027</f>
        <v/>
      </c>
      <c r="P1027" s="46" t="str">
        <f>RAW_DATA!G1027</f>
        <v/>
      </c>
    </row>
    <row r="1028">
      <c r="E1028" s="49"/>
      <c r="I1028" s="50"/>
      <c r="K1028" s="46" t="str">
        <f>IFERROR(__xludf.DUMMYFUNCTION("TO_DATE(DATEVALUE(RAW_DATA!B1028))"),"#VALUE!")</f>
        <v>#VALUE!</v>
      </c>
      <c r="L1028" s="46" t="str">
        <f>RAW_DATA!C1028</f>
        <v/>
      </c>
      <c r="M1028" s="46">
        <f>VALUE(RAW_DATA!D1028)</f>
        <v>0</v>
      </c>
      <c r="N1028" s="46" t="str">
        <f>RAW_DATA!E1028</f>
        <v/>
      </c>
      <c r="O1028" s="46" t="str">
        <f>RAW_DATA!F1028</f>
        <v/>
      </c>
      <c r="P1028" s="46" t="str">
        <f>RAW_DATA!G1028</f>
        <v/>
      </c>
    </row>
    <row r="1029">
      <c r="E1029" s="49"/>
      <c r="I1029" s="50"/>
      <c r="K1029" s="46" t="str">
        <f>IFERROR(__xludf.DUMMYFUNCTION("TO_DATE(DATEVALUE(RAW_DATA!B1029))"),"#VALUE!")</f>
        <v>#VALUE!</v>
      </c>
      <c r="L1029" s="46" t="str">
        <f>RAW_DATA!C1029</f>
        <v/>
      </c>
      <c r="M1029" s="46">
        <f>VALUE(RAW_DATA!D1029)</f>
        <v>0</v>
      </c>
      <c r="N1029" s="46" t="str">
        <f>RAW_DATA!E1029</f>
        <v/>
      </c>
      <c r="O1029" s="46" t="str">
        <f>RAW_DATA!F1029</f>
        <v/>
      </c>
      <c r="P1029" s="46" t="str">
        <f>RAW_DATA!G1029</f>
        <v/>
      </c>
    </row>
    <row r="1030">
      <c r="E1030" s="49"/>
      <c r="I1030" s="50"/>
      <c r="K1030" s="46" t="str">
        <f>IFERROR(__xludf.DUMMYFUNCTION("TO_DATE(DATEVALUE(RAW_DATA!B1030))"),"#VALUE!")</f>
        <v>#VALUE!</v>
      </c>
      <c r="L1030" s="46" t="str">
        <f>RAW_DATA!C1030</f>
        <v/>
      </c>
      <c r="M1030" s="46">
        <f>VALUE(RAW_DATA!D1030)</f>
        <v>0</v>
      </c>
      <c r="N1030" s="46" t="str">
        <f>RAW_DATA!E1030</f>
        <v/>
      </c>
      <c r="O1030" s="46" t="str">
        <f>RAW_DATA!F1030</f>
        <v/>
      </c>
      <c r="P1030" s="46" t="str">
        <f>RAW_DATA!G1030</f>
        <v/>
      </c>
    </row>
    <row r="1031">
      <c r="E1031" s="49"/>
      <c r="I1031" s="50"/>
      <c r="K1031" s="46" t="str">
        <f>IFERROR(__xludf.DUMMYFUNCTION("TO_DATE(DATEVALUE(RAW_DATA!B1031))"),"#VALUE!")</f>
        <v>#VALUE!</v>
      </c>
      <c r="L1031" s="46" t="str">
        <f>RAW_DATA!C1031</f>
        <v/>
      </c>
      <c r="M1031" s="46">
        <f>VALUE(RAW_DATA!D1031)</f>
        <v>0</v>
      </c>
      <c r="N1031" s="46" t="str">
        <f>RAW_DATA!E1031</f>
        <v/>
      </c>
      <c r="O1031" s="46" t="str">
        <f>RAW_DATA!F1031</f>
        <v/>
      </c>
      <c r="P1031" s="46" t="str">
        <f>RAW_DATA!G1031</f>
        <v/>
      </c>
    </row>
    <row r="1032">
      <c r="E1032" s="49"/>
      <c r="I1032" s="50"/>
      <c r="K1032" s="46" t="str">
        <f>IFERROR(__xludf.DUMMYFUNCTION("TO_DATE(DATEVALUE(RAW_DATA!B1032))"),"#VALUE!")</f>
        <v>#VALUE!</v>
      </c>
      <c r="L1032" s="46" t="str">
        <f>RAW_DATA!C1032</f>
        <v/>
      </c>
      <c r="M1032" s="46">
        <f>VALUE(RAW_DATA!D1032)</f>
        <v>0</v>
      </c>
      <c r="N1032" s="46" t="str">
        <f>RAW_DATA!E1032</f>
        <v/>
      </c>
      <c r="O1032" s="46" t="str">
        <f>RAW_DATA!F1032</f>
        <v/>
      </c>
      <c r="P1032" s="46" t="str">
        <f>RAW_DATA!G1032</f>
        <v/>
      </c>
    </row>
    <row r="1033">
      <c r="E1033" s="49"/>
      <c r="I1033" s="50"/>
      <c r="K1033" s="46" t="str">
        <f>IFERROR(__xludf.DUMMYFUNCTION("TO_DATE(DATEVALUE(RAW_DATA!B1033))"),"#VALUE!")</f>
        <v>#VALUE!</v>
      </c>
      <c r="L1033" s="46" t="str">
        <f>RAW_DATA!C1033</f>
        <v/>
      </c>
      <c r="M1033" s="46">
        <f>VALUE(RAW_DATA!D1033)</f>
        <v>0</v>
      </c>
      <c r="N1033" s="46" t="str">
        <f>RAW_DATA!E1033</f>
        <v/>
      </c>
      <c r="O1033" s="46" t="str">
        <f>RAW_DATA!F1033</f>
        <v/>
      </c>
      <c r="P1033" s="46" t="str">
        <f>RAW_DATA!G1033</f>
        <v/>
      </c>
    </row>
    <row r="1034">
      <c r="E1034" s="49"/>
      <c r="I1034" s="50"/>
      <c r="K1034" s="46" t="str">
        <f>IFERROR(__xludf.DUMMYFUNCTION("TO_DATE(DATEVALUE(RAW_DATA!B1034))"),"#VALUE!")</f>
        <v>#VALUE!</v>
      </c>
      <c r="L1034" s="46" t="str">
        <f>RAW_DATA!C1034</f>
        <v/>
      </c>
      <c r="M1034" s="46">
        <f>VALUE(RAW_DATA!D1034)</f>
        <v>0</v>
      </c>
      <c r="N1034" s="46" t="str">
        <f>RAW_DATA!E1034</f>
        <v/>
      </c>
      <c r="O1034" s="46" t="str">
        <f>RAW_DATA!F1034</f>
        <v/>
      </c>
      <c r="P1034" s="46" t="str">
        <f>RAW_DATA!G1034</f>
        <v/>
      </c>
    </row>
    <row r="1035">
      <c r="E1035" s="49"/>
      <c r="I1035" s="50"/>
      <c r="K1035" s="46" t="str">
        <f>IFERROR(__xludf.DUMMYFUNCTION("TO_DATE(DATEVALUE(RAW_DATA!B1035))"),"#VALUE!")</f>
        <v>#VALUE!</v>
      </c>
      <c r="L1035" s="46" t="str">
        <f>RAW_DATA!C1035</f>
        <v/>
      </c>
      <c r="M1035" s="46">
        <f>VALUE(RAW_DATA!D1035)</f>
        <v>0</v>
      </c>
      <c r="N1035" s="46" t="str">
        <f>RAW_DATA!E1035</f>
        <v/>
      </c>
      <c r="O1035" s="46" t="str">
        <f>RAW_DATA!F1035</f>
        <v/>
      </c>
      <c r="P1035" s="46" t="str">
        <f>RAW_DATA!G1035</f>
        <v/>
      </c>
    </row>
    <row r="1036">
      <c r="E1036" s="49"/>
      <c r="I1036" s="50"/>
      <c r="K1036" s="46" t="str">
        <f>IFERROR(__xludf.DUMMYFUNCTION("TO_DATE(DATEVALUE(RAW_DATA!B1036))"),"#VALUE!")</f>
        <v>#VALUE!</v>
      </c>
      <c r="L1036" s="46" t="str">
        <f>RAW_DATA!C1036</f>
        <v/>
      </c>
      <c r="M1036" s="46">
        <f>VALUE(RAW_DATA!D1036)</f>
        <v>0</v>
      </c>
      <c r="N1036" s="46" t="str">
        <f>RAW_DATA!E1036</f>
        <v/>
      </c>
      <c r="O1036" s="46" t="str">
        <f>RAW_DATA!F1036</f>
        <v/>
      </c>
      <c r="P1036" s="46" t="str">
        <f>RAW_DATA!G1036</f>
        <v/>
      </c>
    </row>
    <row r="1037">
      <c r="E1037" s="49"/>
      <c r="I1037" s="50"/>
      <c r="K1037" s="46" t="str">
        <f>IFERROR(__xludf.DUMMYFUNCTION("TO_DATE(DATEVALUE(RAW_DATA!B1037))"),"#VALUE!")</f>
        <v>#VALUE!</v>
      </c>
      <c r="L1037" s="46" t="str">
        <f>RAW_DATA!C1037</f>
        <v/>
      </c>
      <c r="M1037" s="46">
        <f>VALUE(RAW_DATA!D1037)</f>
        <v>0</v>
      </c>
      <c r="N1037" s="46" t="str">
        <f>RAW_DATA!E1037</f>
        <v/>
      </c>
      <c r="O1037" s="46" t="str">
        <f>RAW_DATA!F1037</f>
        <v/>
      </c>
      <c r="P1037" s="46" t="str">
        <f>RAW_DATA!G1037</f>
        <v/>
      </c>
    </row>
    <row r="1038">
      <c r="E1038" s="49"/>
      <c r="I1038" s="50"/>
      <c r="K1038" s="46" t="str">
        <f>IFERROR(__xludf.DUMMYFUNCTION("TO_DATE(DATEVALUE(RAW_DATA!B1038))"),"#VALUE!")</f>
        <v>#VALUE!</v>
      </c>
      <c r="L1038" s="46" t="str">
        <f>RAW_DATA!C1038</f>
        <v/>
      </c>
      <c r="M1038" s="46">
        <f>VALUE(RAW_DATA!D1038)</f>
        <v>0</v>
      </c>
      <c r="N1038" s="46" t="str">
        <f>RAW_DATA!E1038</f>
        <v/>
      </c>
      <c r="O1038" s="46" t="str">
        <f>RAW_DATA!F1038</f>
        <v/>
      </c>
      <c r="P1038" s="46" t="str">
        <f>RAW_DATA!G1038</f>
        <v/>
      </c>
    </row>
    <row r="1039">
      <c r="E1039" s="49"/>
      <c r="I1039" s="50"/>
      <c r="K1039" s="46" t="str">
        <f>IFERROR(__xludf.DUMMYFUNCTION("TO_DATE(DATEVALUE(RAW_DATA!B1039))"),"#VALUE!")</f>
        <v>#VALUE!</v>
      </c>
      <c r="L1039" s="46" t="str">
        <f>RAW_DATA!C1039</f>
        <v/>
      </c>
      <c r="M1039" s="46">
        <f>VALUE(RAW_DATA!D1039)</f>
        <v>0</v>
      </c>
      <c r="N1039" s="46" t="str">
        <f>RAW_DATA!E1039</f>
        <v/>
      </c>
      <c r="O1039" s="46" t="str">
        <f>RAW_DATA!F1039</f>
        <v/>
      </c>
      <c r="P1039" s="46" t="str">
        <f>RAW_DATA!G1039</f>
        <v/>
      </c>
    </row>
    <row r="1040">
      <c r="E1040" s="49"/>
      <c r="I1040" s="50"/>
      <c r="K1040" s="46" t="str">
        <f>IFERROR(__xludf.DUMMYFUNCTION("TO_DATE(DATEVALUE(RAW_DATA!B1040))"),"#VALUE!")</f>
        <v>#VALUE!</v>
      </c>
      <c r="L1040" s="46" t="str">
        <f>RAW_DATA!C1040</f>
        <v/>
      </c>
      <c r="M1040" s="46">
        <f>VALUE(RAW_DATA!D1040)</f>
        <v>0</v>
      </c>
      <c r="N1040" s="46" t="str">
        <f>RAW_DATA!E1040</f>
        <v/>
      </c>
      <c r="O1040" s="46" t="str">
        <f>RAW_DATA!F1040</f>
        <v/>
      </c>
      <c r="P1040" s="46" t="str">
        <f>RAW_DATA!G1040</f>
        <v/>
      </c>
    </row>
    <row r="1041">
      <c r="E1041" s="49"/>
      <c r="I1041" s="50"/>
      <c r="K1041" s="46" t="str">
        <f>IFERROR(__xludf.DUMMYFUNCTION("TO_DATE(DATEVALUE(RAW_DATA!B1041))"),"#VALUE!")</f>
        <v>#VALUE!</v>
      </c>
      <c r="L1041" s="46" t="str">
        <f>RAW_DATA!C1041</f>
        <v/>
      </c>
      <c r="M1041" s="46">
        <f>VALUE(RAW_DATA!D1041)</f>
        <v>0</v>
      </c>
      <c r="N1041" s="46" t="str">
        <f>RAW_DATA!E1041</f>
        <v/>
      </c>
      <c r="O1041" s="46" t="str">
        <f>RAW_DATA!F1041</f>
        <v/>
      </c>
      <c r="P1041" s="46" t="str">
        <f>RAW_DATA!G1041</f>
        <v/>
      </c>
    </row>
    <row r="1042">
      <c r="E1042" s="49"/>
      <c r="I1042" s="50"/>
      <c r="K1042" s="46" t="str">
        <f>IFERROR(__xludf.DUMMYFUNCTION("TO_DATE(DATEVALUE(RAW_DATA!B1042))"),"#VALUE!")</f>
        <v>#VALUE!</v>
      </c>
      <c r="L1042" s="46" t="str">
        <f>RAW_DATA!C1042</f>
        <v/>
      </c>
      <c r="M1042" s="46">
        <f>VALUE(RAW_DATA!D1042)</f>
        <v>0</v>
      </c>
      <c r="N1042" s="46" t="str">
        <f>RAW_DATA!E1042</f>
        <v/>
      </c>
      <c r="O1042" s="46" t="str">
        <f>RAW_DATA!F1042</f>
        <v/>
      </c>
      <c r="P1042" s="46" t="str">
        <f>RAW_DATA!G1042</f>
        <v/>
      </c>
    </row>
    <row r="1043">
      <c r="E1043" s="49"/>
      <c r="I1043" s="50"/>
      <c r="K1043" s="46" t="str">
        <f>IFERROR(__xludf.DUMMYFUNCTION("TO_DATE(DATEVALUE(RAW_DATA!B1043))"),"#VALUE!")</f>
        <v>#VALUE!</v>
      </c>
      <c r="L1043" s="46" t="str">
        <f>RAW_DATA!C1043</f>
        <v/>
      </c>
      <c r="M1043" s="46">
        <f>VALUE(RAW_DATA!D1043)</f>
        <v>0</v>
      </c>
      <c r="N1043" s="46" t="str">
        <f>RAW_DATA!E1043</f>
        <v/>
      </c>
      <c r="O1043" s="46" t="str">
        <f>RAW_DATA!F1043</f>
        <v/>
      </c>
      <c r="P1043" s="46" t="str">
        <f>RAW_DATA!G1043</f>
        <v/>
      </c>
    </row>
    <row r="1044">
      <c r="E1044" s="49"/>
      <c r="I1044" s="50"/>
      <c r="K1044" s="46" t="str">
        <f>IFERROR(__xludf.DUMMYFUNCTION("TO_DATE(DATEVALUE(RAW_DATA!B1044))"),"#VALUE!")</f>
        <v>#VALUE!</v>
      </c>
      <c r="L1044" s="46" t="str">
        <f>RAW_DATA!C1044</f>
        <v/>
      </c>
      <c r="M1044" s="46">
        <f>VALUE(RAW_DATA!D1044)</f>
        <v>0</v>
      </c>
      <c r="N1044" s="46" t="str">
        <f>RAW_DATA!E1044</f>
        <v/>
      </c>
      <c r="O1044" s="46" t="str">
        <f>RAW_DATA!F1044</f>
        <v/>
      </c>
      <c r="P1044" s="46" t="str">
        <f>RAW_DATA!G1044</f>
        <v/>
      </c>
    </row>
    <row r="1045">
      <c r="E1045" s="49"/>
      <c r="I1045" s="50"/>
      <c r="K1045" s="46" t="str">
        <f>IFERROR(__xludf.DUMMYFUNCTION("TO_DATE(DATEVALUE(RAW_DATA!B1045))"),"#VALUE!")</f>
        <v>#VALUE!</v>
      </c>
      <c r="L1045" s="46" t="str">
        <f>RAW_DATA!C1045</f>
        <v/>
      </c>
      <c r="M1045" s="46">
        <f>VALUE(RAW_DATA!D1045)</f>
        <v>0</v>
      </c>
      <c r="N1045" s="46" t="str">
        <f>RAW_DATA!E1045</f>
        <v/>
      </c>
      <c r="O1045" s="46" t="str">
        <f>RAW_DATA!F1045</f>
        <v/>
      </c>
      <c r="P1045" s="46" t="str">
        <f>RAW_DATA!G1045</f>
        <v/>
      </c>
    </row>
    <row r="1046">
      <c r="E1046" s="49"/>
      <c r="I1046" s="50"/>
      <c r="K1046" s="46" t="str">
        <f>IFERROR(__xludf.DUMMYFUNCTION("TO_DATE(DATEVALUE(RAW_DATA!B1046))"),"#VALUE!")</f>
        <v>#VALUE!</v>
      </c>
      <c r="L1046" s="46" t="str">
        <f>RAW_DATA!C1046</f>
        <v/>
      </c>
      <c r="M1046" s="46">
        <f>VALUE(RAW_DATA!D1046)</f>
        <v>0</v>
      </c>
      <c r="N1046" s="46" t="str">
        <f>RAW_DATA!E1046</f>
        <v/>
      </c>
      <c r="O1046" s="46" t="str">
        <f>RAW_DATA!F1046</f>
        <v/>
      </c>
      <c r="P1046" s="46" t="str">
        <f>RAW_DATA!G1046</f>
        <v/>
      </c>
    </row>
    <row r="1047">
      <c r="E1047" s="49"/>
      <c r="I1047" s="50"/>
      <c r="K1047" s="46" t="str">
        <f>IFERROR(__xludf.DUMMYFUNCTION("TO_DATE(DATEVALUE(RAW_DATA!B1047))"),"#VALUE!")</f>
        <v>#VALUE!</v>
      </c>
      <c r="L1047" s="46" t="str">
        <f>RAW_DATA!C1047</f>
        <v/>
      </c>
      <c r="M1047" s="46">
        <f>VALUE(RAW_DATA!D1047)</f>
        <v>0</v>
      </c>
      <c r="N1047" s="46" t="str">
        <f>RAW_DATA!E1047</f>
        <v/>
      </c>
      <c r="O1047" s="46" t="str">
        <f>RAW_DATA!F1047</f>
        <v/>
      </c>
      <c r="P1047" s="46" t="str">
        <f>RAW_DATA!G1047</f>
        <v/>
      </c>
    </row>
    <row r="1048">
      <c r="E1048" s="49"/>
      <c r="I1048" s="50"/>
      <c r="K1048" s="46" t="str">
        <f>IFERROR(__xludf.DUMMYFUNCTION("TO_DATE(DATEVALUE(RAW_DATA!B1048))"),"#VALUE!")</f>
        <v>#VALUE!</v>
      </c>
      <c r="L1048" s="46" t="str">
        <f>RAW_DATA!C1048</f>
        <v/>
      </c>
      <c r="M1048" s="46">
        <f>VALUE(RAW_DATA!D1048)</f>
        <v>0</v>
      </c>
      <c r="N1048" s="46" t="str">
        <f>RAW_DATA!E1048</f>
        <v/>
      </c>
      <c r="O1048" s="46" t="str">
        <f>RAW_DATA!F1048</f>
        <v/>
      </c>
      <c r="P1048" s="46" t="str">
        <f>RAW_DATA!G1048</f>
        <v/>
      </c>
    </row>
    <row r="1049">
      <c r="E1049" s="49"/>
      <c r="I1049" s="50"/>
      <c r="K1049" s="46" t="str">
        <f>IFERROR(__xludf.DUMMYFUNCTION("TO_DATE(DATEVALUE(RAW_DATA!B1049))"),"#VALUE!")</f>
        <v>#VALUE!</v>
      </c>
      <c r="L1049" s="46" t="str">
        <f>RAW_DATA!C1049</f>
        <v/>
      </c>
      <c r="M1049" s="46">
        <f>VALUE(RAW_DATA!D1049)</f>
        <v>0</v>
      </c>
      <c r="N1049" s="46" t="str">
        <f>RAW_DATA!E1049</f>
        <v/>
      </c>
      <c r="O1049" s="46" t="str">
        <f>RAW_DATA!F1049</f>
        <v/>
      </c>
      <c r="P1049" s="46" t="str">
        <f>RAW_DATA!G1049</f>
        <v/>
      </c>
    </row>
    <row r="1050">
      <c r="E1050" s="49"/>
      <c r="I1050" s="50"/>
      <c r="K1050" s="46" t="str">
        <f>IFERROR(__xludf.DUMMYFUNCTION("TO_DATE(DATEVALUE(RAW_DATA!B1050))"),"#VALUE!")</f>
        <v>#VALUE!</v>
      </c>
      <c r="L1050" s="46" t="str">
        <f>RAW_DATA!C1050</f>
        <v/>
      </c>
      <c r="M1050" s="46">
        <f>VALUE(RAW_DATA!D1050)</f>
        <v>0</v>
      </c>
      <c r="N1050" s="46" t="str">
        <f>RAW_DATA!E1050</f>
        <v/>
      </c>
      <c r="O1050" s="46" t="str">
        <f>RAW_DATA!F1050</f>
        <v/>
      </c>
      <c r="P1050" s="46" t="str">
        <f>RAW_DATA!G1050</f>
        <v/>
      </c>
    </row>
    <row r="1051">
      <c r="E1051" s="49"/>
      <c r="I1051" s="50"/>
      <c r="K1051" s="46" t="str">
        <f>IFERROR(__xludf.DUMMYFUNCTION("TO_DATE(DATEVALUE(RAW_DATA!B1051))"),"#VALUE!")</f>
        <v>#VALUE!</v>
      </c>
      <c r="L1051" s="46" t="str">
        <f>RAW_DATA!C1051</f>
        <v/>
      </c>
      <c r="M1051" s="46">
        <f>VALUE(RAW_DATA!D1051)</f>
        <v>0</v>
      </c>
      <c r="N1051" s="46" t="str">
        <f>RAW_DATA!E1051</f>
        <v/>
      </c>
      <c r="O1051" s="46" t="str">
        <f>RAW_DATA!F1051</f>
        <v/>
      </c>
      <c r="P1051" s="46" t="str">
        <f>RAW_DATA!G1051</f>
        <v/>
      </c>
    </row>
    <row r="1052">
      <c r="E1052" s="49"/>
      <c r="I1052" s="50"/>
      <c r="K1052" s="46" t="str">
        <f>IFERROR(__xludf.DUMMYFUNCTION("TO_DATE(DATEVALUE(RAW_DATA!B1052))"),"#VALUE!")</f>
        <v>#VALUE!</v>
      </c>
      <c r="L1052" s="46" t="str">
        <f>RAW_DATA!C1052</f>
        <v/>
      </c>
      <c r="M1052" s="46">
        <f>VALUE(RAW_DATA!D1052)</f>
        <v>0</v>
      </c>
      <c r="N1052" s="46" t="str">
        <f>RAW_DATA!E1052</f>
        <v/>
      </c>
      <c r="O1052" s="46" t="str">
        <f>RAW_DATA!F1052</f>
        <v/>
      </c>
      <c r="P1052" s="46" t="str">
        <f>RAW_DATA!G1052</f>
        <v/>
      </c>
    </row>
    <row r="1053">
      <c r="E1053" s="49"/>
      <c r="I1053" s="50"/>
      <c r="K1053" s="46" t="str">
        <f>IFERROR(__xludf.DUMMYFUNCTION("TO_DATE(DATEVALUE(RAW_DATA!B1053))"),"#VALUE!")</f>
        <v>#VALUE!</v>
      </c>
      <c r="L1053" s="46" t="str">
        <f>RAW_DATA!C1053</f>
        <v/>
      </c>
      <c r="M1053" s="46">
        <f>VALUE(RAW_DATA!D1053)</f>
        <v>0</v>
      </c>
      <c r="N1053" s="46" t="str">
        <f>RAW_DATA!E1053</f>
        <v/>
      </c>
      <c r="O1053" s="46" t="str">
        <f>RAW_DATA!F1053</f>
        <v/>
      </c>
      <c r="P1053" s="46" t="str">
        <f>RAW_DATA!G1053</f>
        <v/>
      </c>
    </row>
    <row r="1054">
      <c r="E1054" s="49"/>
      <c r="I1054" s="50"/>
      <c r="K1054" s="46" t="str">
        <f>IFERROR(__xludf.DUMMYFUNCTION("TO_DATE(DATEVALUE(RAW_DATA!B1054))"),"#VALUE!")</f>
        <v>#VALUE!</v>
      </c>
      <c r="L1054" s="46" t="str">
        <f>RAW_DATA!C1054</f>
        <v/>
      </c>
      <c r="M1054" s="46">
        <f>VALUE(RAW_DATA!D1054)</f>
        <v>0</v>
      </c>
      <c r="N1054" s="46" t="str">
        <f>RAW_DATA!E1054</f>
        <v/>
      </c>
      <c r="O1054" s="46" t="str">
        <f>RAW_DATA!F1054</f>
        <v/>
      </c>
      <c r="P1054" s="46" t="str">
        <f>RAW_DATA!G1054</f>
        <v/>
      </c>
    </row>
    <row r="1055">
      <c r="E1055" s="49"/>
      <c r="I1055" s="50"/>
      <c r="K1055" s="46" t="str">
        <f>IFERROR(__xludf.DUMMYFUNCTION("TO_DATE(DATEVALUE(RAW_DATA!B1055))"),"#VALUE!")</f>
        <v>#VALUE!</v>
      </c>
      <c r="L1055" s="46" t="str">
        <f>RAW_DATA!C1055</f>
        <v/>
      </c>
      <c r="M1055" s="46">
        <f>VALUE(RAW_DATA!D1055)</f>
        <v>0</v>
      </c>
      <c r="N1055" s="46" t="str">
        <f>RAW_DATA!E1055</f>
        <v/>
      </c>
      <c r="O1055" s="46" t="str">
        <f>RAW_DATA!F1055</f>
        <v/>
      </c>
      <c r="P1055" s="46" t="str">
        <f>RAW_DATA!G1055</f>
        <v/>
      </c>
    </row>
    <row r="1056">
      <c r="E1056" s="49"/>
      <c r="I1056" s="50"/>
      <c r="K1056" s="46" t="str">
        <f>IFERROR(__xludf.DUMMYFUNCTION("TO_DATE(DATEVALUE(RAW_DATA!B1056))"),"#VALUE!")</f>
        <v>#VALUE!</v>
      </c>
      <c r="L1056" s="46" t="str">
        <f>RAW_DATA!C1056</f>
        <v/>
      </c>
      <c r="M1056" s="46">
        <f>VALUE(RAW_DATA!D1056)</f>
        <v>0</v>
      </c>
      <c r="N1056" s="46" t="str">
        <f>RAW_DATA!E1056</f>
        <v/>
      </c>
      <c r="O1056" s="46" t="str">
        <f>RAW_DATA!F1056</f>
        <v/>
      </c>
      <c r="P1056" s="46" t="str">
        <f>RAW_DATA!G1056</f>
        <v/>
      </c>
    </row>
    <row r="1057">
      <c r="E1057" s="49"/>
      <c r="I1057" s="50"/>
      <c r="K1057" s="46" t="str">
        <f>IFERROR(__xludf.DUMMYFUNCTION("TO_DATE(DATEVALUE(RAW_DATA!B1057))"),"#VALUE!")</f>
        <v>#VALUE!</v>
      </c>
      <c r="L1057" s="46" t="str">
        <f>RAW_DATA!C1057</f>
        <v/>
      </c>
      <c r="M1057" s="46">
        <f>VALUE(RAW_DATA!D1057)</f>
        <v>0</v>
      </c>
      <c r="N1057" s="46" t="str">
        <f>RAW_DATA!E1057</f>
        <v/>
      </c>
      <c r="O1057" s="46" t="str">
        <f>RAW_DATA!F1057</f>
        <v/>
      </c>
      <c r="P1057" s="46" t="str">
        <f>RAW_DATA!G1057</f>
        <v/>
      </c>
    </row>
    <row r="1058">
      <c r="E1058" s="49"/>
      <c r="I1058" s="50"/>
      <c r="K1058" s="46" t="str">
        <f>IFERROR(__xludf.DUMMYFUNCTION("TO_DATE(DATEVALUE(RAW_DATA!B1058))"),"#VALUE!")</f>
        <v>#VALUE!</v>
      </c>
      <c r="L1058" s="46" t="str">
        <f>RAW_DATA!C1058</f>
        <v/>
      </c>
      <c r="M1058" s="46">
        <f>VALUE(RAW_DATA!D1058)</f>
        <v>0</v>
      </c>
      <c r="N1058" s="46" t="str">
        <f>RAW_DATA!E1058</f>
        <v/>
      </c>
      <c r="O1058" s="46" t="str">
        <f>RAW_DATA!F1058</f>
        <v/>
      </c>
      <c r="P1058" s="46" t="str">
        <f>RAW_DATA!G1058</f>
        <v/>
      </c>
    </row>
    <row r="1059">
      <c r="E1059" s="49"/>
      <c r="I1059" s="50"/>
      <c r="K1059" s="46" t="str">
        <f>IFERROR(__xludf.DUMMYFUNCTION("TO_DATE(DATEVALUE(RAW_DATA!B1059))"),"#VALUE!")</f>
        <v>#VALUE!</v>
      </c>
      <c r="L1059" s="46" t="str">
        <f>RAW_DATA!C1059</f>
        <v/>
      </c>
      <c r="M1059" s="46">
        <f>VALUE(RAW_DATA!D1059)</f>
        <v>0</v>
      </c>
      <c r="N1059" s="46" t="str">
        <f>RAW_DATA!E1059</f>
        <v/>
      </c>
      <c r="O1059" s="46" t="str">
        <f>RAW_DATA!F1059</f>
        <v/>
      </c>
      <c r="P1059" s="46" t="str">
        <f>RAW_DATA!G1059</f>
        <v/>
      </c>
    </row>
    <row r="1060">
      <c r="E1060" s="49"/>
      <c r="I1060" s="50"/>
      <c r="K1060" s="46" t="str">
        <f>IFERROR(__xludf.DUMMYFUNCTION("TO_DATE(DATEVALUE(RAW_DATA!B1060))"),"#VALUE!")</f>
        <v>#VALUE!</v>
      </c>
      <c r="L1060" s="46" t="str">
        <f>RAW_DATA!C1060</f>
        <v/>
      </c>
      <c r="M1060" s="46">
        <f>VALUE(RAW_DATA!D1060)</f>
        <v>0</v>
      </c>
      <c r="N1060" s="46" t="str">
        <f>RAW_DATA!E1060</f>
        <v/>
      </c>
      <c r="O1060" s="46" t="str">
        <f>RAW_DATA!F1060</f>
        <v/>
      </c>
      <c r="P1060" s="46" t="str">
        <f>RAW_DATA!G1060</f>
        <v/>
      </c>
    </row>
    <row r="1061">
      <c r="E1061" s="49"/>
      <c r="I1061" s="50"/>
      <c r="K1061" s="46" t="str">
        <f>IFERROR(__xludf.DUMMYFUNCTION("TO_DATE(DATEVALUE(RAW_DATA!B1061))"),"#VALUE!")</f>
        <v>#VALUE!</v>
      </c>
      <c r="L1061" s="46" t="str">
        <f>RAW_DATA!C1061</f>
        <v/>
      </c>
      <c r="M1061" s="46">
        <f>VALUE(RAW_DATA!D1061)</f>
        <v>0</v>
      </c>
      <c r="N1061" s="46" t="str">
        <f>RAW_DATA!E1061</f>
        <v/>
      </c>
      <c r="O1061" s="46" t="str">
        <f>RAW_DATA!F1061</f>
        <v/>
      </c>
      <c r="P1061" s="46" t="str">
        <f>RAW_DATA!G1061</f>
        <v/>
      </c>
    </row>
    <row r="1062">
      <c r="E1062" s="49"/>
      <c r="I1062" s="50"/>
      <c r="K1062" s="46" t="str">
        <f>IFERROR(__xludf.DUMMYFUNCTION("TO_DATE(DATEVALUE(RAW_DATA!B1062))"),"#VALUE!")</f>
        <v>#VALUE!</v>
      </c>
      <c r="L1062" s="46" t="str">
        <f>RAW_DATA!C1062</f>
        <v/>
      </c>
      <c r="M1062" s="46">
        <f>VALUE(RAW_DATA!D1062)</f>
        <v>0</v>
      </c>
      <c r="N1062" s="46" t="str">
        <f>RAW_DATA!E1062</f>
        <v/>
      </c>
      <c r="O1062" s="46" t="str">
        <f>RAW_DATA!F1062</f>
        <v/>
      </c>
      <c r="P1062" s="46" t="str">
        <f>RAW_DATA!G1062</f>
        <v/>
      </c>
    </row>
    <row r="1063">
      <c r="E1063" s="49"/>
      <c r="I1063" s="50"/>
      <c r="K1063" s="46" t="str">
        <f>IFERROR(__xludf.DUMMYFUNCTION("TO_DATE(DATEVALUE(RAW_DATA!B1063))"),"#VALUE!")</f>
        <v>#VALUE!</v>
      </c>
      <c r="L1063" s="46" t="str">
        <f>RAW_DATA!C1063</f>
        <v/>
      </c>
      <c r="M1063" s="46">
        <f>VALUE(RAW_DATA!D1063)</f>
        <v>0</v>
      </c>
      <c r="N1063" s="46" t="str">
        <f>RAW_DATA!E1063</f>
        <v/>
      </c>
      <c r="O1063" s="46" t="str">
        <f>RAW_DATA!F1063</f>
        <v/>
      </c>
      <c r="P1063" s="46" t="str">
        <f>RAW_DATA!G1063</f>
        <v/>
      </c>
    </row>
    <row r="1064">
      <c r="E1064" s="49"/>
      <c r="I1064" s="50"/>
      <c r="K1064" s="46" t="str">
        <f>IFERROR(__xludf.DUMMYFUNCTION("TO_DATE(DATEVALUE(RAW_DATA!B1064))"),"#VALUE!")</f>
        <v>#VALUE!</v>
      </c>
      <c r="L1064" s="46" t="str">
        <f>RAW_DATA!C1064</f>
        <v/>
      </c>
      <c r="M1064" s="46">
        <f>VALUE(RAW_DATA!D1064)</f>
        <v>0</v>
      </c>
      <c r="N1064" s="46" t="str">
        <f>RAW_DATA!E1064</f>
        <v/>
      </c>
      <c r="O1064" s="46" t="str">
        <f>RAW_DATA!F1064</f>
        <v/>
      </c>
      <c r="P1064" s="46" t="str">
        <f>RAW_DATA!G1064</f>
        <v/>
      </c>
    </row>
    <row r="1065">
      <c r="E1065" s="49"/>
      <c r="I1065" s="50"/>
      <c r="K1065" s="46" t="str">
        <f>IFERROR(__xludf.DUMMYFUNCTION("TO_DATE(DATEVALUE(RAW_DATA!B1065))"),"#VALUE!")</f>
        <v>#VALUE!</v>
      </c>
      <c r="L1065" s="46" t="str">
        <f>RAW_DATA!C1065</f>
        <v/>
      </c>
      <c r="M1065" s="46">
        <f>VALUE(RAW_DATA!D1065)</f>
        <v>0</v>
      </c>
      <c r="N1065" s="46" t="str">
        <f>RAW_DATA!E1065</f>
        <v/>
      </c>
      <c r="O1065" s="46" t="str">
        <f>RAW_DATA!F1065</f>
        <v/>
      </c>
      <c r="P1065" s="46" t="str">
        <f>RAW_DATA!G1065</f>
        <v/>
      </c>
    </row>
    <row r="1066">
      <c r="E1066" s="49"/>
      <c r="I1066" s="50"/>
      <c r="K1066" s="46" t="str">
        <f>IFERROR(__xludf.DUMMYFUNCTION("TO_DATE(DATEVALUE(RAW_DATA!B1066))"),"#VALUE!")</f>
        <v>#VALUE!</v>
      </c>
      <c r="L1066" s="46" t="str">
        <f>RAW_DATA!C1066</f>
        <v/>
      </c>
      <c r="M1066" s="46">
        <f>VALUE(RAW_DATA!D1066)</f>
        <v>0</v>
      </c>
      <c r="N1066" s="46" t="str">
        <f>RAW_DATA!E1066</f>
        <v/>
      </c>
      <c r="O1066" s="46" t="str">
        <f>RAW_DATA!F1066</f>
        <v/>
      </c>
      <c r="P1066" s="46" t="str">
        <f>RAW_DATA!G1066</f>
        <v/>
      </c>
    </row>
    <row r="1067">
      <c r="E1067" s="49"/>
      <c r="I1067" s="50"/>
      <c r="K1067" s="46" t="str">
        <f>IFERROR(__xludf.DUMMYFUNCTION("TO_DATE(DATEVALUE(RAW_DATA!B1067))"),"#VALUE!")</f>
        <v>#VALUE!</v>
      </c>
      <c r="L1067" s="46" t="str">
        <f>RAW_DATA!C1067</f>
        <v/>
      </c>
      <c r="M1067" s="46">
        <f>VALUE(RAW_DATA!D1067)</f>
        <v>0</v>
      </c>
      <c r="N1067" s="46" t="str">
        <f>RAW_DATA!E1067</f>
        <v/>
      </c>
      <c r="O1067" s="46" t="str">
        <f>RAW_DATA!F1067</f>
        <v/>
      </c>
      <c r="P1067" s="46" t="str">
        <f>RAW_DATA!G1067</f>
        <v/>
      </c>
    </row>
    <row r="1068">
      <c r="E1068" s="49"/>
      <c r="I1068" s="50"/>
      <c r="K1068" s="46" t="str">
        <f>IFERROR(__xludf.DUMMYFUNCTION("TO_DATE(DATEVALUE(RAW_DATA!B1068))"),"#VALUE!")</f>
        <v>#VALUE!</v>
      </c>
      <c r="L1068" s="46" t="str">
        <f>RAW_DATA!C1068</f>
        <v/>
      </c>
      <c r="M1068" s="46">
        <f>VALUE(RAW_DATA!D1068)</f>
        <v>0</v>
      </c>
      <c r="N1068" s="46" t="str">
        <f>RAW_DATA!E1068</f>
        <v/>
      </c>
      <c r="O1068" s="46" t="str">
        <f>RAW_DATA!F1068</f>
        <v/>
      </c>
      <c r="P1068" s="46" t="str">
        <f>RAW_DATA!G1068</f>
        <v/>
      </c>
    </row>
    <row r="1069">
      <c r="E1069" s="49"/>
      <c r="I1069" s="50"/>
      <c r="K1069" s="46" t="str">
        <f>IFERROR(__xludf.DUMMYFUNCTION("TO_DATE(DATEVALUE(RAW_DATA!B1069))"),"#VALUE!")</f>
        <v>#VALUE!</v>
      </c>
      <c r="L1069" s="46" t="str">
        <f>RAW_DATA!C1069</f>
        <v/>
      </c>
      <c r="M1069" s="46">
        <f>VALUE(RAW_DATA!D1069)</f>
        <v>0</v>
      </c>
      <c r="N1069" s="46" t="str">
        <f>RAW_DATA!E1069</f>
        <v/>
      </c>
      <c r="O1069" s="46" t="str">
        <f>RAW_DATA!F1069</f>
        <v/>
      </c>
      <c r="P1069" s="46" t="str">
        <f>RAW_DATA!G1069</f>
        <v/>
      </c>
    </row>
    <row r="1070">
      <c r="E1070" s="49"/>
      <c r="I1070" s="50"/>
      <c r="K1070" s="46" t="str">
        <f>IFERROR(__xludf.DUMMYFUNCTION("TO_DATE(DATEVALUE(RAW_DATA!B1070))"),"#VALUE!")</f>
        <v>#VALUE!</v>
      </c>
      <c r="L1070" s="46" t="str">
        <f>RAW_DATA!C1070</f>
        <v/>
      </c>
      <c r="M1070" s="46">
        <f>VALUE(RAW_DATA!D1070)</f>
        <v>0</v>
      </c>
      <c r="N1070" s="46" t="str">
        <f>RAW_DATA!E1070</f>
        <v/>
      </c>
      <c r="O1070" s="46" t="str">
        <f>RAW_DATA!F1070</f>
        <v/>
      </c>
      <c r="P1070" s="46" t="str">
        <f>RAW_DATA!G1070</f>
        <v/>
      </c>
    </row>
    <row r="1071">
      <c r="E1071" s="49"/>
      <c r="I1071" s="50"/>
      <c r="K1071" s="46" t="str">
        <f>IFERROR(__xludf.DUMMYFUNCTION("TO_DATE(DATEVALUE(RAW_DATA!B1071))"),"#VALUE!")</f>
        <v>#VALUE!</v>
      </c>
      <c r="L1071" s="46" t="str">
        <f>RAW_DATA!C1071</f>
        <v/>
      </c>
      <c r="M1071" s="46">
        <f>VALUE(RAW_DATA!D1071)</f>
        <v>0</v>
      </c>
      <c r="N1071" s="46" t="str">
        <f>RAW_DATA!E1071</f>
        <v/>
      </c>
      <c r="O1071" s="46" t="str">
        <f>RAW_DATA!F1071</f>
        <v/>
      </c>
      <c r="P1071" s="46" t="str">
        <f>RAW_DATA!G1071</f>
        <v/>
      </c>
    </row>
    <row r="1072">
      <c r="E1072" s="49"/>
      <c r="I1072" s="50"/>
      <c r="K1072" s="46" t="str">
        <f>IFERROR(__xludf.DUMMYFUNCTION("TO_DATE(DATEVALUE(RAW_DATA!B1072))"),"#VALUE!")</f>
        <v>#VALUE!</v>
      </c>
      <c r="L1072" s="46" t="str">
        <f>RAW_DATA!C1072</f>
        <v/>
      </c>
      <c r="M1072" s="46">
        <f>VALUE(RAW_DATA!D1072)</f>
        <v>0</v>
      </c>
      <c r="N1072" s="46" t="str">
        <f>RAW_DATA!E1072</f>
        <v/>
      </c>
      <c r="O1072" s="46" t="str">
        <f>RAW_DATA!F1072</f>
        <v/>
      </c>
      <c r="P1072" s="46" t="str">
        <f>RAW_DATA!G1072</f>
        <v/>
      </c>
    </row>
    <row r="1073">
      <c r="E1073" s="49"/>
      <c r="I1073" s="50"/>
      <c r="K1073" s="46" t="str">
        <f>IFERROR(__xludf.DUMMYFUNCTION("TO_DATE(DATEVALUE(RAW_DATA!B1073))"),"#VALUE!")</f>
        <v>#VALUE!</v>
      </c>
      <c r="L1073" s="46" t="str">
        <f>RAW_DATA!C1073</f>
        <v/>
      </c>
      <c r="M1073" s="46">
        <f>VALUE(RAW_DATA!D1073)</f>
        <v>0</v>
      </c>
      <c r="N1073" s="46" t="str">
        <f>RAW_DATA!E1073</f>
        <v/>
      </c>
      <c r="O1073" s="46" t="str">
        <f>RAW_DATA!F1073</f>
        <v/>
      </c>
      <c r="P1073" s="46" t="str">
        <f>RAW_DATA!G1073</f>
        <v/>
      </c>
    </row>
    <row r="1074">
      <c r="E1074" s="49"/>
      <c r="I1074" s="50"/>
      <c r="K1074" s="46" t="str">
        <f>IFERROR(__xludf.DUMMYFUNCTION("TO_DATE(DATEVALUE(RAW_DATA!B1074))"),"#VALUE!")</f>
        <v>#VALUE!</v>
      </c>
      <c r="L1074" s="46" t="str">
        <f>RAW_DATA!C1074</f>
        <v/>
      </c>
      <c r="M1074" s="46">
        <f>VALUE(RAW_DATA!D1074)</f>
        <v>0</v>
      </c>
      <c r="N1074" s="46" t="str">
        <f>RAW_DATA!E1074</f>
        <v/>
      </c>
      <c r="O1074" s="46" t="str">
        <f>RAW_DATA!F1074</f>
        <v/>
      </c>
      <c r="P1074" s="46" t="str">
        <f>RAW_DATA!G1074</f>
        <v/>
      </c>
    </row>
    <row r="1075">
      <c r="E1075" s="49"/>
      <c r="I1075" s="50"/>
      <c r="K1075" s="46" t="str">
        <f>IFERROR(__xludf.DUMMYFUNCTION("TO_DATE(DATEVALUE(RAW_DATA!B1075))"),"#VALUE!")</f>
        <v>#VALUE!</v>
      </c>
      <c r="L1075" s="46" t="str">
        <f>RAW_DATA!C1075</f>
        <v/>
      </c>
      <c r="M1075" s="46">
        <f>VALUE(RAW_DATA!D1075)</f>
        <v>0</v>
      </c>
      <c r="N1075" s="46" t="str">
        <f>RAW_DATA!E1075</f>
        <v/>
      </c>
      <c r="O1075" s="46" t="str">
        <f>RAW_DATA!F1075</f>
        <v/>
      </c>
      <c r="P1075" s="46" t="str">
        <f>RAW_DATA!G1075</f>
        <v/>
      </c>
    </row>
    <row r="1076">
      <c r="E1076" s="49"/>
      <c r="I1076" s="50"/>
      <c r="K1076" s="46" t="str">
        <f>IFERROR(__xludf.DUMMYFUNCTION("TO_DATE(DATEVALUE(RAW_DATA!B1076))"),"#VALUE!")</f>
        <v>#VALUE!</v>
      </c>
      <c r="L1076" s="46" t="str">
        <f>RAW_DATA!C1076</f>
        <v/>
      </c>
      <c r="M1076" s="46">
        <f>VALUE(RAW_DATA!D1076)</f>
        <v>0</v>
      </c>
      <c r="N1076" s="46" t="str">
        <f>RAW_DATA!E1076</f>
        <v/>
      </c>
      <c r="O1076" s="46" t="str">
        <f>RAW_DATA!F1076</f>
        <v/>
      </c>
      <c r="P1076" s="46" t="str">
        <f>RAW_DATA!G1076</f>
        <v/>
      </c>
    </row>
    <row r="1077">
      <c r="E1077" s="49"/>
      <c r="I1077" s="50"/>
      <c r="K1077" s="46" t="str">
        <f>IFERROR(__xludf.DUMMYFUNCTION("TO_DATE(DATEVALUE(RAW_DATA!B1077))"),"#VALUE!")</f>
        <v>#VALUE!</v>
      </c>
      <c r="L1077" s="46" t="str">
        <f>RAW_DATA!C1077</f>
        <v/>
      </c>
      <c r="M1077" s="46">
        <f>VALUE(RAW_DATA!D1077)</f>
        <v>0</v>
      </c>
      <c r="N1077" s="46" t="str">
        <f>RAW_DATA!E1077</f>
        <v/>
      </c>
      <c r="O1077" s="46" t="str">
        <f>RAW_DATA!F1077</f>
        <v/>
      </c>
      <c r="P1077" s="46" t="str">
        <f>RAW_DATA!G1077</f>
        <v/>
      </c>
    </row>
    <row r="1078">
      <c r="E1078" s="49"/>
      <c r="I1078" s="50"/>
      <c r="K1078" s="46" t="str">
        <f>IFERROR(__xludf.DUMMYFUNCTION("TO_DATE(DATEVALUE(RAW_DATA!B1078))"),"#VALUE!")</f>
        <v>#VALUE!</v>
      </c>
      <c r="L1078" s="46" t="str">
        <f>RAW_DATA!C1078</f>
        <v/>
      </c>
      <c r="M1078" s="46">
        <f>VALUE(RAW_DATA!D1078)</f>
        <v>0</v>
      </c>
      <c r="N1078" s="46" t="str">
        <f>RAW_DATA!E1078</f>
        <v/>
      </c>
      <c r="O1078" s="46" t="str">
        <f>RAW_DATA!F1078</f>
        <v/>
      </c>
      <c r="P1078" s="46" t="str">
        <f>RAW_DATA!G1078</f>
        <v/>
      </c>
    </row>
    <row r="1079">
      <c r="E1079" s="49"/>
      <c r="I1079" s="50"/>
      <c r="K1079" s="46" t="str">
        <f>IFERROR(__xludf.DUMMYFUNCTION("TO_DATE(DATEVALUE(RAW_DATA!B1079))"),"#VALUE!")</f>
        <v>#VALUE!</v>
      </c>
      <c r="L1079" s="46" t="str">
        <f>RAW_DATA!C1079</f>
        <v/>
      </c>
      <c r="M1079" s="46">
        <f>VALUE(RAW_DATA!D1079)</f>
        <v>0</v>
      </c>
      <c r="N1079" s="46" t="str">
        <f>RAW_DATA!E1079</f>
        <v/>
      </c>
      <c r="O1079" s="46" t="str">
        <f>RAW_DATA!F1079</f>
        <v/>
      </c>
      <c r="P1079" s="46" t="str">
        <f>RAW_DATA!G1079</f>
        <v/>
      </c>
    </row>
    <row r="1080">
      <c r="E1080" s="49"/>
      <c r="I1080" s="50"/>
      <c r="K1080" s="46" t="str">
        <f>IFERROR(__xludf.DUMMYFUNCTION("TO_DATE(DATEVALUE(RAW_DATA!B1080))"),"#VALUE!")</f>
        <v>#VALUE!</v>
      </c>
      <c r="L1080" s="46" t="str">
        <f>RAW_DATA!C1080</f>
        <v/>
      </c>
      <c r="M1080" s="46">
        <f>VALUE(RAW_DATA!D1080)</f>
        <v>0</v>
      </c>
      <c r="N1080" s="46" t="str">
        <f>RAW_DATA!E1080</f>
        <v/>
      </c>
      <c r="O1080" s="46" t="str">
        <f>RAW_DATA!F1080</f>
        <v/>
      </c>
      <c r="P1080" s="46" t="str">
        <f>RAW_DATA!G1080</f>
        <v/>
      </c>
    </row>
    <row r="1081">
      <c r="E1081" s="49"/>
      <c r="I1081" s="50"/>
      <c r="K1081" s="46" t="str">
        <f>IFERROR(__xludf.DUMMYFUNCTION("TO_DATE(DATEVALUE(RAW_DATA!B1081))"),"#VALUE!")</f>
        <v>#VALUE!</v>
      </c>
      <c r="L1081" s="46" t="str">
        <f>RAW_DATA!C1081</f>
        <v/>
      </c>
      <c r="M1081" s="46">
        <f>VALUE(RAW_DATA!D1081)</f>
        <v>0</v>
      </c>
      <c r="N1081" s="46" t="str">
        <f>RAW_DATA!E1081</f>
        <v/>
      </c>
      <c r="O1081" s="46" t="str">
        <f>RAW_DATA!F1081</f>
        <v/>
      </c>
      <c r="P1081" s="46" t="str">
        <f>RAW_DATA!G1081</f>
        <v/>
      </c>
    </row>
    <row r="1082">
      <c r="E1082" s="49"/>
      <c r="I1082" s="50"/>
      <c r="K1082" s="46" t="str">
        <f>IFERROR(__xludf.DUMMYFUNCTION("TO_DATE(DATEVALUE(RAW_DATA!B1082))"),"#VALUE!")</f>
        <v>#VALUE!</v>
      </c>
      <c r="L1082" s="46" t="str">
        <f>RAW_DATA!C1082</f>
        <v/>
      </c>
      <c r="M1082" s="46">
        <f>VALUE(RAW_DATA!D1082)</f>
        <v>0</v>
      </c>
      <c r="N1082" s="46" t="str">
        <f>RAW_DATA!E1082</f>
        <v/>
      </c>
      <c r="O1082" s="46" t="str">
        <f>RAW_DATA!F1082</f>
        <v/>
      </c>
      <c r="P1082" s="46" t="str">
        <f>RAW_DATA!G1082</f>
        <v/>
      </c>
    </row>
    <row r="1083">
      <c r="E1083" s="49"/>
      <c r="I1083" s="50"/>
      <c r="K1083" s="46" t="str">
        <f>IFERROR(__xludf.DUMMYFUNCTION("TO_DATE(DATEVALUE(RAW_DATA!B1083))"),"#VALUE!")</f>
        <v>#VALUE!</v>
      </c>
      <c r="L1083" s="46" t="str">
        <f>RAW_DATA!C1083</f>
        <v/>
      </c>
      <c r="M1083" s="46">
        <f>VALUE(RAW_DATA!D1083)</f>
        <v>0</v>
      </c>
      <c r="N1083" s="46" t="str">
        <f>RAW_DATA!E1083</f>
        <v/>
      </c>
      <c r="O1083" s="46" t="str">
        <f>RAW_DATA!F1083</f>
        <v/>
      </c>
      <c r="P1083" s="46" t="str">
        <f>RAW_DATA!G1083</f>
        <v/>
      </c>
    </row>
    <row r="1084">
      <c r="E1084" s="49"/>
      <c r="I1084" s="50"/>
      <c r="K1084" s="46" t="str">
        <f>IFERROR(__xludf.DUMMYFUNCTION("TO_DATE(DATEVALUE(RAW_DATA!B1084))"),"#VALUE!")</f>
        <v>#VALUE!</v>
      </c>
      <c r="L1084" s="46" t="str">
        <f>RAW_DATA!C1084</f>
        <v/>
      </c>
      <c r="M1084" s="46">
        <f>VALUE(RAW_DATA!D1084)</f>
        <v>0</v>
      </c>
      <c r="N1084" s="46" t="str">
        <f>RAW_DATA!E1084</f>
        <v/>
      </c>
      <c r="O1084" s="46" t="str">
        <f>RAW_DATA!F1084</f>
        <v/>
      </c>
      <c r="P1084" s="46" t="str">
        <f>RAW_DATA!G1084</f>
        <v/>
      </c>
    </row>
    <row r="1085">
      <c r="E1085" s="49"/>
      <c r="I1085" s="50"/>
      <c r="K1085" s="46" t="str">
        <f>IFERROR(__xludf.DUMMYFUNCTION("TO_DATE(DATEVALUE(RAW_DATA!B1085))"),"#VALUE!")</f>
        <v>#VALUE!</v>
      </c>
      <c r="L1085" s="46" t="str">
        <f>RAW_DATA!C1085</f>
        <v/>
      </c>
      <c r="M1085" s="46">
        <f>VALUE(RAW_DATA!D1085)</f>
        <v>0</v>
      </c>
      <c r="N1085" s="46" t="str">
        <f>RAW_DATA!E1085</f>
        <v/>
      </c>
      <c r="O1085" s="46" t="str">
        <f>RAW_DATA!F1085</f>
        <v/>
      </c>
      <c r="P1085" s="46" t="str">
        <f>RAW_DATA!G1085</f>
        <v/>
      </c>
    </row>
    <row r="1086">
      <c r="E1086" s="49"/>
      <c r="I1086" s="50"/>
      <c r="K1086" s="46" t="str">
        <f>IFERROR(__xludf.DUMMYFUNCTION("TO_DATE(DATEVALUE(RAW_DATA!B1086))"),"#VALUE!")</f>
        <v>#VALUE!</v>
      </c>
      <c r="L1086" s="46" t="str">
        <f>RAW_DATA!C1086</f>
        <v/>
      </c>
      <c r="M1086" s="46">
        <f>VALUE(RAW_DATA!D1086)</f>
        <v>0</v>
      </c>
      <c r="N1086" s="46" t="str">
        <f>RAW_DATA!E1086</f>
        <v/>
      </c>
      <c r="O1086" s="46" t="str">
        <f>RAW_DATA!F1086</f>
        <v/>
      </c>
      <c r="P1086" s="46" t="str">
        <f>RAW_DATA!G1086</f>
        <v/>
      </c>
    </row>
    <row r="1087">
      <c r="E1087" s="49"/>
      <c r="I1087" s="50"/>
      <c r="K1087" s="46" t="str">
        <f>IFERROR(__xludf.DUMMYFUNCTION("TO_DATE(DATEVALUE(RAW_DATA!B1087))"),"#VALUE!")</f>
        <v>#VALUE!</v>
      </c>
      <c r="L1087" s="46" t="str">
        <f>RAW_DATA!C1087</f>
        <v/>
      </c>
      <c r="M1087" s="46">
        <f>VALUE(RAW_DATA!D1087)</f>
        <v>0</v>
      </c>
      <c r="N1087" s="46" t="str">
        <f>RAW_DATA!E1087</f>
        <v/>
      </c>
      <c r="O1087" s="46" t="str">
        <f>RAW_DATA!F1087</f>
        <v/>
      </c>
      <c r="P1087" s="46" t="str">
        <f>RAW_DATA!G1087</f>
        <v/>
      </c>
    </row>
    <row r="1088">
      <c r="E1088" s="49"/>
      <c r="I1088" s="50"/>
      <c r="K1088" s="46" t="str">
        <f>IFERROR(__xludf.DUMMYFUNCTION("TO_DATE(DATEVALUE(RAW_DATA!B1088))"),"#VALUE!")</f>
        <v>#VALUE!</v>
      </c>
      <c r="L1088" s="46" t="str">
        <f>RAW_DATA!C1088</f>
        <v/>
      </c>
      <c r="M1088" s="46">
        <f>VALUE(RAW_DATA!D1088)</f>
        <v>0</v>
      </c>
      <c r="N1088" s="46" t="str">
        <f>RAW_DATA!E1088</f>
        <v/>
      </c>
      <c r="O1088" s="46" t="str">
        <f>RAW_DATA!F1088</f>
        <v/>
      </c>
      <c r="P1088" s="46" t="str">
        <f>RAW_DATA!G1088</f>
        <v/>
      </c>
    </row>
    <row r="1089">
      <c r="E1089" s="49"/>
      <c r="I1089" s="50"/>
      <c r="K1089" s="46" t="str">
        <f>IFERROR(__xludf.DUMMYFUNCTION("TO_DATE(DATEVALUE(RAW_DATA!B1089))"),"#VALUE!")</f>
        <v>#VALUE!</v>
      </c>
      <c r="L1089" s="46" t="str">
        <f>RAW_DATA!C1089</f>
        <v/>
      </c>
      <c r="M1089" s="46">
        <f>VALUE(RAW_DATA!D1089)</f>
        <v>0</v>
      </c>
      <c r="N1089" s="46" t="str">
        <f>RAW_DATA!E1089</f>
        <v/>
      </c>
      <c r="O1089" s="46" t="str">
        <f>RAW_DATA!F1089</f>
        <v/>
      </c>
      <c r="P1089" s="46" t="str">
        <f>RAW_DATA!G1089</f>
        <v/>
      </c>
    </row>
    <row r="1090">
      <c r="E1090" s="49"/>
      <c r="I1090" s="50"/>
      <c r="K1090" s="46" t="str">
        <f>IFERROR(__xludf.DUMMYFUNCTION("TO_DATE(DATEVALUE(RAW_DATA!B1090))"),"#VALUE!")</f>
        <v>#VALUE!</v>
      </c>
      <c r="L1090" s="46" t="str">
        <f>RAW_DATA!C1090</f>
        <v/>
      </c>
      <c r="M1090" s="46">
        <f>VALUE(RAW_DATA!D1090)</f>
        <v>0</v>
      </c>
      <c r="N1090" s="46" t="str">
        <f>RAW_DATA!E1090</f>
        <v/>
      </c>
      <c r="O1090" s="46" t="str">
        <f>RAW_DATA!F1090</f>
        <v/>
      </c>
      <c r="P1090" s="46" t="str">
        <f>RAW_DATA!G1090</f>
        <v/>
      </c>
    </row>
    <row r="1091">
      <c r="E1091" s="49"/>
      <c r="I1091" s="50"/>
      <c r="K1091" s="46" t="str">
        <f>IFERROR(__xludf.DUMMYFUNCTION("TO_DATE(DATEVALUE(RAW_DATA!B1091))"),"#VALUE!")</f>
        <v>#VALUE!</v>
      </c>
      <c r="L1091" s="46" t="str">
        <f>RAW_DATA!C1091</f>
        <v/>
      </c>
      <c r="M1091" s="46">
        <f>VALUE(RAW_DATA!D1091)</f>
        <v>0</v>
      </c>
      <c r="N1091" s="46" t="str">
        <f>RAW_DATA!E1091</f>
        <v/>
      </c>
      <c r="O1091" s="46" t="str">
        <f>RAW_DATA!F1091</f>
        <v/>
      </c>
      <c r="P1091" s="46" t="str">
        <f>RAW_DATA!G1091</f>
        <v/>
      </c>
    </row>
    <row r="1092">
      <c r="E1092" s="49"/>
      <c r="I1092" s="50"/>
      <c r="K1092" s="46" t="str">
        <f>IFERROR(__xludf.DUMMYFUNCTION("TO_DATE(DATEVALUE(RAW_DATA!B1092))"),"#VALUE!")</f>
        <v>#VALUE!</v>
      </c>
      <c r="L1092" s="46" t="str">
        <f>RAW_DATA!C1092</f>
        <v/>
      </c>
      <c r="M1092" s="46">
        <f>VALUE(RAW_DATA!D1092)</f>
        <v>0</v>
      </c>
      <c r="N1092" s="46" t="str">
        <f>RAW_DATA!E1092</f>
        <v/>
      </c>
      <c r="O1092" s="46" t="str">
        <f>RAW_DATA!F1092</f>
        <v/>
      </c>
      <c r="P1092" s="46" t="str">
        <f>RAW_DATA!G1092</f>
        <v/>
      </c>
    </row>
    <row r="1093">
      <c r="E1093" s="49"/>
      <c r="I1093" s="50"/>
      <c r="K1093" s="46" t="str">
        <f>IFERROR(__xludf.DUMMYFUNCTION("TO_DATE(DATEVALUE(RAW_DATA!B1093))"),"#VALUE!")</f>
        <v>#VALUE!</v>
      </c>
      <c r="L1093" s="46" t="str">
        <f>RAW_DATA!C1093</f>
        <v/>
      </c>
      <c r="M1093" s="46">
        <f>VALUE(RAW_DATA!D1093)</f>
        <v>0</v>
      </c>
      <c r="N1093" s="46" t="str">
        <f>RAW_DATA!E1093</f>
        <v/>
      </c>
      <c r="O1093" s="46" t="str">
        <f>RAW_DATA!F1093</f>
        <v/>
      </c>
      <c r="P1093" s="46" t="str">
        <f>RAW_DATA!G1093</f>
        <v/>
      </c>
    </row>
    <row r="1094">
      <c r="E1094" s="49"/>
      <c r="I1094" s="50"/>
      <c r="K1094" s="46" t="str">
        <f>IFERROR(__xludf.DUMMYFUNCTION("TO_DATE(DATEVALUE(RAW_DATA!B1094))"),"#VALUE!")</f>
        <v>#VALUE!</v>
      </c>
      <c r="L1094" s="46" t="str">
        <f>RAW_DATA!C1094</f>
        <v/>
      </c>
      <c r="M1094" s="46">
        <f>VALUE(RAW_DATA!D1094)</f>
        <v>0</v>
      </c>
      <c r="N1094" s="46" t="str">
        <f>RAW_DATA!E1094</f>
        <v/>
      </c>
      <c r="O1094" s="46" t="str">
        <f>RAW_DATA!F1094</f>
        <v/>
      </c>
      <c r="P1094" s="46" t="str">
        <f>RAW_DATA!G1094</f>
        <v/>
      </c>
    </row>
    <row r="1095">
      <c r="E1095" s="49"/>
      <c r="I1095" s="50"/>
      <c r="K1095" s="46" t="str">
        <f>IFERROR(__xludf.DUMMYFUNCTION("TO_DATE(DATEVALUE(RAW_DATA!B1095))"),"#VALUE!")</f>
        <v>#VALUE!</v>
      </c>
      <c r="L1095" s="46" t="str">
        <f>RAW_DATA!C1095</f>
        <v/>
      </c>
      <c r="M1095" s="46">
        <f>VALUE(RAW_DATA!D1095)</f>
        <v>0</v>
      </c>
      <c r="N1095" s="46" t="str">
        <f>RAW_DATA!E1095</f>
        <v/>
      </c>
      <c r="O1095" s="46" t="str">
        <f>RAW_DATA!F1095</f>
        <v/>
      </c>
      <c r="P1095" s="46" t="str">
        <f>RAW_DATA!G1095</f>
        <v/>
      </c>
    </row>
    <row r="1096">
      <c r="E1096" s="49"/>
      <c r="I1096" s="50"/>
      <c r="K1096" s="46" t="str">
        <f>IFERROR(__xludf.DUMMYFUNCTION("TO_DATE(DATEVALUE(RAW_DATA!B1096))"),"#VALUE!")</f>
        <v>#VALUE!</v>
      </c>
      <c r="L1096" s="46" t="str">
        <f>RAW_DATA!C1096</f>
        <v/>
      </c>
      <c r="M1096" s="46">
        <f>VALUE(RAW_DATA!D1096)</f>
        <v>0</v>
      </c>
      <c r="N1096" s="46" t="str">
        <f>RAW_DATA!E1096</f>
        <v/>
      </c>
      <c r="O1096" s="46" t="str">
        <f>RAW_DATA!F1096</f>
        <v/>
      </c>
      <c r="P1096" s="46" t="str">
        <f>RAW_DATA!G1096</f>
        <v/>
      </c>
    </row>
    <row r="1097">
      <c r="E1097" s="49"/>
      <c r="I1097" s="50"/>
      <c r="K1097" s="46" t="str">
        <f>IFERROR(__xludf.DUMMYFUNCTION("TO_DATE(DATEVALUE(RAW_DATA!B1097))"),"#VALUE!")</f>
        <v>#VALUE!</v>
      </c>
      <c r="L1097" s="46" t="str">
        <f>RAW_DATA!C1097</f>
        <v/>
      </c>
      <c r="M1097" s="46">
        <f>VALUE(RAW_DATA!D1097)</f>
        <v>0</v>
      </c>
      <c r="N1097" s="46" t="str">
        <f>RAW_DATA!E1097</f>
        <v/>
      </c>
      <c r="O1097" s="46" t="str">
        <f>RAW_DATA!F1097</f>
        <v/>
      </c>
      <c r="P1097" s="46" t="str">
        <f>RAW_DATA!G1097</f>
        <v/>
      </c>
    </row>
    <row r="1098">
      <c r="E1098" s="49"/>
      <c r="I1098" s="50"/>
      <c r="K1098" s="46" t="str">
        <f>IFERROR(__xludf.DUMMYFUNCTION("TO_DATE(DATEVALUE(RAW_DATA!B1098))"),"#VALUE!")</f>
        <v>#VALUE!</v>
      </c>
      <c r="L1098" s="46" t="str">
        <f>RAW_DATA!C1098</f>
        <v/>
      </c>
      <c r="M1098" s="46">
        <f>VALUE(RAW_DATA!D1098)</f>
        <v>0</v>
      </c>
      <c r="N1098" s="46" t="str">
        <f>RAW_DATA!E1098</f>
        <v/>
      </c>
      <c r="O1098" s="46" t="str">
        <f>RAW_DATA!F1098</f>
        <v/>
      </c>
      <c r="P1098" s="46" t="str">
        <f>RAW_DATA!G1098</f>
        <v/>
      </c>
    </row>
    <row r="1099">
      <c r="E1099" s="49"/>
      <c r="I1099" s="50"/>
      <c r="K1099" s="46" t="str">
        <f>IFERROR(__xludf.DUMMYFUNCTION("TO_DATE(DATEVALUE(RAW_DATA!B1099))"),"#VALUE!")</f>
        <v>#VALUE!</v>
      </c>
      <c r="L1099" s="46" t="str">
        <f>RAW_DATA!C1099</f>
        <v/>
      </c>
      <c r="M1099" s="46">
        <f>VALUE(RAW_DATA!D1099)</f>
        <v>0</v>
      </c>
      <c r="N1099" s="46" t="str">
        <f>RAW_DATA!E1099</f>
        <v/>
      </c>
      <c r="O1099" s="46" t="str">
        <f>RAW_DATA!F1099</f>
        <v/>
      </c>
      <c r="P1099" s="46" t="str">
        <f>RAW_DATA!G1099</f>
        <v/>
      </c>
    </row>
    <row r="1100">
      <c r="E1100" s="49"/>
      <c r="I1100" s="50"/>
      <c r="K1100" s="46" t="str">
        <f>IFERROR(__xludf.DUMMYFUNCTION("TO_DATE(DATEVALUE(RAW_DATA!B1100))"),"#VALUE!")</f>
        <v>#VALUE!</v>
      </c>
      <c r="L1100" s="46" t="str">
        <f>RAW_DATA!C1100</f>
        <v/>
      </c>
      <c r="M1100" s="46">
        <f>VALUE(RAW_DATA!D1100)</f>
        <v>0</v>
      </c>
      <c r="N1100" s="46" t="str">
        <f>RAW_DATA!E1100</f>
        <v/>
      </c>
      <c r="O1100" s="46" t="str">
        <f>RAW_DATA!F1100</f>
        <v/>
      </c>
      <c r="P1100" s="46" t="str">
        <f>RAW_DATA!G1100</f>
        <v/>
      </c>
    </row>
    <row r="1101">
      <c r="E1101" s="49"/>
      <c r="I1101" s="50"/>
      <c r="K1101" s="46" t="str">
        <f>IFERROR(__xludf.DUMMYFUNCTION("TO_DATE(DATEVALUE(RAW_DATA!B1101))"),"#VALUE!")</f>
        <v>#VALUE!</v>
      </c>
      <c r="L1101" s="46" t="str">
        <f>RAW_DATA!C1101</f>
        <v/>
      </c>
      <c r="M1101" s="46">
        <f>VALUE(RAW_DATA!D1101)</f>
        <v>0</v>
      </c>
      <c r="N1101" s="46" t="str">
        <f>RAW_DATA!E1101</f>
        <v/>
      </c>
      <c r="O1101" s="46" t="str">
        <f>RAW_DATA!F1101</f>
        <v/>
      </c>
      <c r="P1101" s="46" t="str">
        <f>RAW_DATA!G1101</f>
        <v/>
      </c>
    </row>
    <row r="1102">
      <c r="E1102" s="49"/>
      <c r="I1102" s="50"/>
      <c r="K1102" s="46" t="str">
        <f>IFERROR(__xludf.DUMMYFUNCTION("TO_DATE(DATEVALUE(RAW_DATA!B1102))"),"#VALUE!")</f>
        <v>#VALUE!</v>
      </c>
      <c r="L1102" s="46" t="str">
        <f>RAW_DATA!C1102</f>
        <v/>
      </c>
      <c r="M1102" s="46">
        <f>VALUE(RAW_DATA!D1102)</f>
        <v>0</v>
      </c>
      <c r="N1102" s="46" t="str">
        <f>RAW_DATA!E1102</f>
        <v/>
      </c>
      <c r="O1102" s="46" t="str">
        <f>RAW_DATA!F1102</f>
        <v/>
      </c>
      <c r="P1102" s="46" t="str">
        <f>RAW_DATA!G1102</f>
        <v/>
      </c>
    </row>
    <row r="1103">
      <c r="E1103" s="49"/>
      <c r="I1103" s="50"/>
      <c r="K1103" s="46" t="str">
        <f>IFERROR(__xludf.DUMMYFUNCTION("TO_DATE(DATEVALUE(RAW_DATA!B1103))"),"#VALUE!")</f>
        <v>#VALUE!</v>
      </c>
      <c r="L1103" s="46" t="str">
        <f>RAW_DATA!C1103</f>
        <v/>
      </c>
      <c r="M1103" s="46">
        <f>VALUE(RAW_DATA!D1103)</f>
        <v>0</v>
      </c>
      <c r="N1103" s="46" t="str">
        <f>RAW_DATA!E1103</f>
        <v/>
      </c>
      <c r="O1103" s="46" t="str">
        <f>RAW_DATA!F1103</f>
        <v/>
      </c>
      <c r="P1103" s="46" t="str">
        <f>RAW_DATA!G1103</f>
        <v/>
      </c>
    </row>
    <row r="1104">
      <c r="E1104" s="49"/>
      <c r="I1104" s="50"/>
      <c r="K1104" s="46" t="str">
        <f>IFERROR(__xludf.DUMMYFUNCTION("TO_DATE(DATEVALUE(RAW_DATA!B1104))"),"#VALUE!")</f>
        <v>#VALUE!</v>
      </c>
      <c r="L1104" s="46" t="str">
        <f>RAW_DATA!C1104</f>
        <v/>
      </c>
      <c r="M1104" s="46">
        <f>VALUE(RAW_DATA!D1104)</f>
        <v>0</v>
      </c>
      <c r="N1104" s="46" t="str">
        <f>RAW_DATA!E1104</f>
        <v/>
      </c>
      <c r="O1104" s="46" t="str">
        <f>RAW_DATA!F1104</f>
        <v/>
      </c>
      <c r="P1104" s="46" t="str">
        <f>RAW_DATA!G1104</f>
        <v/>
      </c>
    </row>
    <row r="1105">
      <c r="E1105" s="49"/>
      <c r="I1105" s="50"/>
      <c r="K1105" s="46" t="str">
        <f>IFERROR(__xludf.DUMMYFUNCTION("TO_DATE(DATEVALUE(RAW_DATA!B1105))"),"#VALUE!")</f>
        <v>#VALUE!</v>
      </c>
      <c r="L1105" s="46" t="str">
        <f>RAW_DATA!C1105</f>
        <v/>
      </c>
      <c r="M1105" s="46">
        <f>VALUE(RAW_DATA!D1105)</f>
        <v>0</v>
      </c>
      <c r="N1105" s="46" t="str">
        <f>RAW_DATA!E1105</f>
        <v/>
      </c>
      <c r="O1105" s="46" t="str">
        <f>RAW_DATA!F1105</f>
        <v/>
      </c>
      <c r="P1105" s="46" t="str">
        <f>RAW_DATA!G1105</f>
        <v/>
      </c>
    </row>
    <row r="1106">
      <c r="E1106" s="49"/>
      <c r="I1106" s="50"/>
      <c r="K1106" s="46" t="str">
        <f>IFERROR(__xludf.DUMMYFUNCTION("TO_DATE(DATEVALUE(RAW_DATA!B1106))"),"#VALUE!")</f>
        <v>#VALUE!</v>
      </c>
      <c r="L1106" s="46" t="str">
        <f>RAW_DATA!C1106</f>
        <v/>
      </c>
      <c r="M1106" s="46">
        <f>VALUE(RAW_DATA!D1106)</f>
        <v>0</v>
      </c>
      <c r="N1106" s="46" t="str">
        <f>RAW_DATA!E1106</f>
        <v/>
      </c>
      <c r="O1106" s="46" t="str">
        <f>RAW_DATA!F1106</f>
        <v/>
      </c>
      <c r="P1106" s="46" t="str">
        <f>RAW_DATA!G1106</f>
        <v/>
      </c>
    </row>
    <row r="1107">
      <c r="E1107" s="49"/>
      <c r="I1107" s="50"/>
      <c r="K1107" s="46" t="str">
        <f>IFERROR(__xludf.DUMMYFUNCTION("TO_DATE(DATEVALUE(RAW_DATA!B1107))"),"#VALUE!")</f>
        <v>#VALUE!</v>
      </c>
      <c r="L1107" s="46" t="str">
        <f>RAW_DATA!C1107</f>
        <v/>
      </c>
      <c r="M1107" s="46">
        <f>VALUE(RAW_DATA!D1107)</f>
        <v>0</v>
      </c>
      <c r="N1107" s="46" t="str">
        <f>RAW_DATA!E1107</f>
        <v/>
      </c>
      <c r="O1107" s="46" t="str">
        <f>RAW_DATA!F1107</f>
        <v/>
      </c>
      <c r="P1107" s="46" t="str">
        <f>RAW_DATA!G1107</f>
        <v/>
      </c>
    </row>
    <row r="1108">
      <c r="E1108" s="49"/>
      <c r="I1108" s="50"/>
      <c r="K1108" s="46" t="str">
        <f>IFERROR(__xludf.DUMMYFUNCTION("TO_DATE(DATEVALUE(RAW_DATA!B1108))"),"#VALUE!")</f>
        <v>#VALUE!</v>
      </c>
      <c r="L1108" s="46" t="str">
        <f>RAW_DATA!C1108</f>
        <v/>
      </c>
      <c r="M1108" s="46">
        <f>VALUE(RAW_DATA!D1108)</f>
        <v>0</v>
      </c>
      <c r="N1108" s="46" t="str">
        <f>RAW_DATA!E1108</f>
        <v/>
      </c>
      <c r="O1108" s="46" t="str">
        <f>RAW_DATA!F1108</f>
        <v/>
      </c>
      <c r="P1108" s="46" t="str">
        <f>RAW_DATA!G1108</f>
        <v/>
      </c>
    </row>
    <row r="1109">
      <c r="E1109" s="49"/>
      <c r="I1109" s="50"/>
      <c r="K1109" s="46" t="str">
        <f>IFERROR(__xludf.DUMMYFUNCTION("TO_DATE(DATEVALUE(RAW_DATA!B1109))"),"#VALUE!")</f>
        <v>#VALUE!</v>
      </c>
      <c r="L1109" s="46" t="str">
        <f>RAW_DATA!C1109</f>
        <v/>
      </c>
      <c r="M1109" s="46">
        <f>VALUE(RAW_DATA!D1109)</f>
        <v>0</v>
      </c>
      <c r="N1109" s="46" t="str">
        <f>RAW_DATA!E1109</f>
        <v/>
      </c>
      <c r="O1109" s="46" t="str">
        <f>RAW_DATA!F1109</f>
        <v/>
      </c>
      <c r="P1109" s="46" t="str">
        <f>RAW_DATA!G1109</f>
        <v/>
      </c>
    </row>
    <row r="1110">
      <c r="E1110" s="49"/>
      <c r="I1110" s="50"/>
      <c r="K1110" s="46" t="str">
        <f>IFERROR(__xludf.DUMMYFUNCTION("TO_DATE(DATEVALUE(RAW_DATA!B1110))"),"#VALUE!")</f>
        <v>#VALUE!</v>
      </c>
      <c r="L1110" s="46" t="str">
        <f>RAW_DATA!C1110</f>
        <v/>
      </c>
      <c r="M1110" s="46">
        <f>VALUE(RAW_DATA!D1110)</f>
        <v>0</v>
      </c>
      <c r="N1110" s="46" t="str">
        <f>RAW_DATA!E1110</f>
        <v/>
      </c>
      <c r="O1110" s="46" t="str">
        <f>RAW_DATA!F1110</f>
        <v/>
      </c>
      <c r="P1110" s="46" t="str">
        <f>RAW_DATA!G1110</f>
        <v/>
      </c>
    </row>
    <row r="1111">
      <c r="E1111" s="49"/>
      <c r="I1111" s="50"/>
      <c r="K1111" s="46" t="str">
        <f>IFERROR(__xludf.DUMMYFUNCTION("TO_DATE(DATEVALUE(RAW_DATA!B1111))"),"#VALUE!")</f>
        <v>#VALUE!</v>
      </c>
      <c r="L1111" s="46" t="str">
        <f>RAW_DATA!C1111</f>
        <v/>
      </c>
      <c r="M1111" s="46">
        <f>VALUE(RAW_DATA!D1111)</f>
        <v>0</v>
      </c>
      <c r="N1111" s="46" t="str">
        <f>RAW_DATA!E1111</f>
        <v/>
      </c>
      <c r="O1111" s="46" t="str">
        <f>RAW_DATA!F1111</f>
        <v/>
      </c>
      <c r="P1111" s="46" t="str">
        <f>RAW_DATA!G1111</f>
        <v/>
      </c>
    </row>
    <row r="1112">
      <c r="E1112" s="49"/>
      <c r="I1112" s="50"/>
      <c r="K1112" s="46" t="str">
        <f>IFERROR(__xludf.DUMMYFUNCTION("TO_DATE(DATEVALUE(RAW_DATA!B1112))"),"#VALUE!")</f>
        <v>#VALUE!</v>
      </c>
      <c r="L1112" s="46" t="str">
        <f>RAW_DATA!C1112</f>
        <v/>
      </c>
      <c r="M1112" s="46">
        <f>VALUE(RAW_DATA!D1112)</f>
        <v>0</v>
      </c>
      <c r="N1112" s="46" t="str">
        <f>RAW_DATA!E1112</f>
        <v/>
      </c>
      <c r="O1112" s="46" t="str">
        <f>RAW_DATA!F1112</f>
        <v/>
      </c>
      <c r="P1112" s="46" t="str">
        <f>RAW_DATA!G1112</f>
        <v/>
      </c>
    </row>
    <row r="1113">
      <c r="E1113" s="49"/>
      <c r="I1113" s="50"/>
      <c r="K1113" s="46" t="str">
        <f>IFERROR(__xludf.DUMMYFUNCTION("TO_DATE(DATEVALUE(RAW_DATA!B1113))"),"#VALUE!")</f>
        <v>#VALUE!</v>
      </c>
      <c r="L1113" s="46" t="str">
        <f>RAW_DATA!C1113</f>
        <v/>
      </c>
      <c r="M1113" s="46">
        <f>VALUE(RAW_DATA!D1113)</f>
        <v>0</v>
      </c>
      <c r="N1113" s="46" t="str">
        <f>RAW_DATA!E1113</f>
        <v/>
      </c>
      <c r="O1113" s="46" t="str">
        <f>RAW_DATA!F1113</f>
        <v/>
      </c>
      <c r="P1113" s="46" t="str">
        <f>RAW_DATA!G1113</f>
        <v/>
      </c>
    </row>
    <row r="1114">
      <c r="E1114" s="49"/>
      <c r="I1114" s="50"/>
      <c r="K1114" s="46" t="str">
        <f>IFERROR(__xludf.DUMMYFUNCTION("TO_DATE(DATEVALUE(RAW_DATA!B1114))"),"#VALUE!")</f>
        <v>#VALUE!</v>
      </c>
      <c r="L1114" s="46" t="str">
        <f>RAW_DATA!C1114</f>
        <v/>
      </c>
      <c r="M1114" s="46">
        <f>VALUE(RAW_DATA!D1114)</f>
        <v>0</v>
      </c>
      <c r="N1114" s="46" t="str">
        <f>RAW_DATA!E1114</f>
        <v/>
      </c>
      <c r="O1114" s="46" t="str">
        <f>RAW_DATA!F1114</f>
        <v/>
      </c>
      <c r="P1114" s="46" t="str">
        <f>RAW_DATA!G1114</f>
        <v/>
      </c>
    </row>
    <row r="1115">
      <c r="E1115" s="49"/>
      <c r="I1115" s="50"/>
      <c r="K1115" s="46" t="str">
        <f>IFERROR(__xludf.DUMMYFUNCTION("TO_DATE(DATEVALUE(RAW_DATA!B1115))"),"#VALUE!")</f>
        <v>#VALUE!</v>
      </c>
      <c r="L1115" s="46" t="str">
        <f>RAW_DATA!C1115</f>
        <v/>
      </c>
      <c r="M1115" s="46">
        <f>VALUE(RAW_DATA!D1115)</f>
        <v>0</v>
      </c>
      <c r="N1115" s="46" t="str">
        <f>RAW_DATA!E1115</f>
        <v/>
      </c>
      <c r="O1115" s="46" t="str">
        <f>RAW_DATA!F1115</f>
        <v/>
      </c>
      <c r="P1115" s="46" t="str">
        <f>RAW_DATA!G1115</f>
        <v/>
      </c>
    </row>
    <row r="1116">
      <c r="E1116" s="49"/>
      <c r="I1116" s="50"/>
      <c r="K1116" s="46" t="str">
        <f>IFERROR(__xludf.DUMMYFUNCTION("TO_DATE(DATEVALUE(RAW_DATA!B1116))"),"#VALUE!")</f>
        <v>#VALUE!</v>
      </c>
      <c r="L1116" s="46" t="str">
        <f>RAW_DATA!C1116</f>
        <v/>
      </c>
      <c r="M1116" s="46">
        <f>VALUE(RAW_DATA!D1116)</f>
        <v>0</v>
      </c>
      <c r="N1116" s="46" t="str">
        <f>RAW_DATA!E1116</f>
        <v/>
      </c>
      <c r="O1116" s="46" t="str">
        <f>RAW_DATA!F1116</f>
        <v/>
      </c>
      <c r="P1116" s="46" t="str">
        <f>RAW_DATA!G1116</f>
        <v/>
      </c>
    </row>
    <row r="1117">
      <c r="E1117" s="49"/>
      <c r="I1117" s="50"/>
      <c r="K1117" s="46" t="str">
        <f>IFERROR(__xludf.DUMMYFUNCTION("TO_DATE(DATEVALUE(RAW_DATA!B1117))"),"#VALUE!")</f>
        <v>#VALUE!</v>
      </c>
      <c r="L1117" s="46" t="str">
        <f>RAW_DATA!C1117</f>
        <v/>
      </c>
      <c r="M1117" s="46">
        <f>VALUE(RAW_DATA!D1117)</f>
        <v>0</v>
      </c>
      <c r="N1117" s="46" t="str">
        <f>RAW_DATA!E1117</f>
        <v/>
      </c>
      <c r="O1117" s="46" t="str">
        <f>RAW_DATA!F1117</f>
        <v/>
      </c>
      <c r="P1117" s="46" t="str">
        <f>RAW_DATA!G1117</f>
        <v/>
      </c>
    </row>
    <row r="1118">
      <c r="E1118" s="49"/>
      <c r="I1118" s="50"/>
      <c r="K1118" s="46" t="str">
        <f>IFERROR(__xludf.DUMMYFUNCTION("TO_DATE(DATEVALUE(RAW_DATA!B1118))"),"#VALUE!")</f>
        <v>#VALUE!</v>
      </c>
      <c r="L1118" s="46" t="str">
        <f>RAW_DATA!C1118</f>
        <v/>
      </c>
      <c r="M1118" s="46">
        <f>VALUE(RAW_DATA!D1118)</f>
        <v>0</v>
      </c>
      <c r="N1118" s="46" t="str">
        <f>RAW_DATA!E1118</f>
        <v/>
      </c>
      <c r="O1118" s="46" t="str">
        <f>RAW_DATA!F1118</f>
        <v/>
      </c>
      <c r="P1118" s="46" t="str">
        <f>RAW_DATA!G1118</f>
        <v/>
      </c>
    </row>
    <row r="1119">
      <c r="E1119" s="49"/>
      <c r="I1119" s="50"/>
      <c r="K1119" s="46" t="str">
        <f>IFERROR(__xludf.DUMMYFUNCTION("TO_DATE(DATEVALUE(RAW_DATA!B1119))"),"#VALUE!")</f>
        <v>#VALUE!</v>
      </c>
      <c r="L1119" s="46" t="str">
        <f>RAW_DATA!C1119</f>
        <v/>
      </c>
      <c r="M1119" s="46">
        <f>VALUE(RAW_DATA!D1119)</f>
        <v>0</v>
      </c>
      <c r="N1119" s="46" t="str">
        <f>RAW_DATA!E1119</f>
        <v/>
      </c>
      <c r="O1119" s="46" t="str">
        <f>RAW_DATA!F1119</f>
        <v/>
      </c>
      <c r="P1119" s="46" t="str">
        <f>RAW_DATA!G1119</f>
        <v/>
      </c>
    </row>
    <row r="1120">
      <c r="E1120" s="49"/>
      <c r="I1120" s="50"/>
      <c r="K1120" s="46" t="str">
        <f>IFERROR(__xludf.DUMMYFUNCTION("TO_DATE(DATEVALUE(RAW_DATA!B1120))"),"#VALUE!")</f>
        <v>#VALUE!</v>
      </c>
      <c r="L1120" s="46" t="str">
        <f>RAW_DATA!C1120</f>
        <v/>
      </c>
      <c r="M1120" s="46">
        <f>VALUE(RAW_DATA!D1120)</f>
        <v>0</v>
      </c>
      <c r="N1120" s="46" t="str">
        <f>RAW_DATA!E1120</f>
        <v/>
      </c>
      <c r="O1120" s="46" t="str">
        <f>RAW_DATA!F1120</f>
        <v/>
      </c>
      <c r="P1120" s="46" t="str">
        <f>RAW_DATA!G1120</f>
        <v/>
      </c>
    </row>
    <row r="1121">
      <c r="E1121" s="49"/>
      <c r="I1121" s="50"/>
      <c r="K1121" s="46" t="str">
        <f>IFERROR(__xludf.DUMMYFUNCTION("TO_DATE(DATEVALUE(RAW_DATA!B1121))"),"#VALUE!")</f>
        <v>#VALUE!</v>
      </c>
      <c r="L1121" s="46" t="str">
        <f>RAW_DATA!C1121</f>
        <v/>
      </c>
      <c r="M1121" s="46">
        <f>VALUE(RAW_DATA!D1121)</f>
        <v>0</v>
      </c>
      <c r="N1121" s="46" t="str">
        <f>RAW_DATA!E1121</f>
        <v/>
      </c>
      <c r="O1121" s="46" t="str">
        <f>RAW_DATA!F1121</f>
        <v/>
      </c>
      <c r="P1121" s="46" t="str">
        <f>RAW_DATA!G1121</f>
        <v/>
      </c>
    </row>
    <row r="1122">
      <c r="E1122" s="49"/>
      <c r="I1122" s="50"/>
      <c r="K1122" s="46" t="str">
        <f>IFERROR(__xludf.DUMMYFUNCTION("TO_DATE(DATEVALUE(RAW_DATA!B1122))"),"#VALUE!")</f>
        <v>#VALUE!</v>
      </c>
      <c r="L1122" s="46" t="str">
        <f>RAW_DATA!C1122</f>
        <v/>
      </c>
      <c r="M1122" s="46">
        <f>VALUE(RAW_DATA!D1122)</f>
        <v>0</v>
      </c>
      <c r="N1122" s="46" t="str">
        <f>RAW_DATA!E1122</f>
        <v/>
      </c>
      <c r="O1122" s="46" t="str">
        <f>RAW_DATA!F1122</f>
        <v/>
      </c>
      <c r="P1122" s="46" t="str">
        <f>RAW_DATA!G1122</f>
        <v/>
      </c>
    </row>
    <row r="1123">
      <c r="E1123" s="49"/>
      <c r="I1123" s="50"/>
      <c r="K1123" s="46" t="str">
        <f>IFERROR(__xludf.DUMMYFUNCTION("TO_DATE(DATEVALUE(RAW_DATA!B1123))"),"#VALUE!")</f>
        <v>#VALUE!</v>
      </c>
      <c r="L1123" s="46" t="str">
        <f>RAW_DATA!C1123</f>
        <v/>
      </c>
      <c r="M1123" s="46">
        <f>VALUE(RAW_DATA!D1123)</f>
        <v>0</v>
      </c>
      <c r="N1123" s="46" t="str">
        <f>RAW_DATA!E1123</f>
        <v/>
      </c>
      <c r="O1123" s="46" t="str">
        <f>RAW_DATA!F1123</f>
        <v/>
      </c>
      <c r="P1123" s="46" t="str">
        <f>RAW_DATA!G1123</f>
        <v/>
      </c>
    </row>
    <row r="1124">
      <c r="E1124" s="49"/>
      <c r="I1124" s="50"/>
      <c r="K1124" s="46" t="str">
        <f>IFERROR(__xludf.DUMMYFUNCTION("TO_DATE(DATEVALUE(RAW_DATA!B1124))"),"#VALUE!")</f>
        <v>#VALUE!</v>
      </c>
      <c r="L1124" s="46" t="str">
        <f>RAW_DATA!C1124</f>
        <v/>
      </c>
      <c r="M1124" s="46">
        <f>VALUE(RAW_DATA!D1124)</f>
        <v>0</v>
      </c>
      <c r="N1124" s="46" t="str">
        <f>RAW_DATA!E1124</f>
        <v/>
      </c>
      <c r="O1124" s="46" t="str">
        <f>RAW_DATA!F1124</f>
        <v/>
      </c>
      <c r="P1124" s="46" t="str">
        <f>RAW_DATA!G1124</f>
        <v/>
      </c>
    </row>
    <row r="1125">
      <c r="E1125" s="49"/>
      <c r="I1125" s="50"/>
      <c r="K1125" s="46" t="str">
        <f>IFERROR(__xludf.DUMMYFUNCTION("TO_DATE(DATEVALUE(RAW_DATA!B1125))"),"#VALUE!")</f>
        <v>#VALUE!</v>
      </c>
      <c r="L1125" s="46" t="str">
        <f>RAW_DATA!C1125</f>
        <v/>
      </c>
      <c r="M1125" s="46">
        <f>VALUE(RAW_DATA!D1125)</f>
        <v>0</v>
      </c>
      <c r="N1125" s="46" t="str">
        <f>RAW_DATA!E1125</f>
        <v/>
      </c>
      <c r="O1125" s="46" t="str">
        <f>RAW_DATA!F1125</f>
        <v/>
      </c>
      <c r="P1125" s="46" t="str">
        <f>RAW_DATA!G1125</f>
        <v/>
      </c>
    </row>
    <row r="1126">
      <c r="E1126" s="49"/>
      <c r="I1126" s="50"/>
      <c r="K1126" s="46" t="str">
        <f>IFERROR(__xludf.DUMMYFUNCTION("TO_DATE(DATEVALUE(RAW_DATA!B1126))"),"#VALUE!")</f>
        <v>#VALUE!</v>
      </c>
      <c r="L1126" s="46" t="str">
        <f>RAW_DATA!C1126</f>
        <v/>
      </c>
      <c r="M1126" s="46">
        <f>VALUE(RAW_DATA!D1126)</f>
        <v>0</v>
      </c>
      <c r="N1126" s="46" t="str">
        <f>RAW_DATA!E1126</f>
        <v/>
      </c>
      <c r="O1126" s="46" t="str">
        <f>RAW_DATA!F1126</f>
        <v/>
      </c>
      <c r="P1126" s="46" t="str">
        <f>RAW_DATA!G1126</f>
        <v/>
      </c>
    </row>
    <row r="1127">
      <c r="E1127" s="49"/>
      <c r="I1127" s="50"/>
      <c r="K1127" s="46" t="str">
        <f>IFERROR(__xludf.DUMMYFUNCTION("TO_DATE(DATEVALUE(RAW_DATA!B1127))"),"#VALUE!")</f>
        <v>#VALUE!</v>
      </c>
      <c r="L1127" s="46" t="str">
        <f>RAW_DATA!C1127</f>
        <v/>
      </c>
      <c r="M1127" s="46">
        <f>VALUE(RAW_DATA!D1127)</f>
        <v>0</v>
      </c>
      <c r="N1127" s="46" t="str">
        <f>RAW_DATA!E1127</f>
        <v/>
      </c>
      <c r="O1127" s="46" t="str">
        <f>RAW_DATA!F1127</f>
        <v/>
      </c>
      <c r="P1127" s="46" t="str">
        <f>RAW_DATA!G1127</f>
        <v/>
      </c>
    </row>
    <row r="1128">
      <c r="E1128" s="49"/>
      <c r="I1128" s="50"/>
      <c r="K1128" s="46" t="str">
        <f>IFERROR(__xludf.DUMMYFUNCTION("TO_DATE(DATEVALUE(RAW_DATA!B1128))"),"#VALUE!")</f>
        <v>#VALUE!</v>
      </c>
      <c r="L1128" s="46" t="str">
        <f>RAW_DATA!C1128</f>
        <v/>
      </c>
      <c r="M1128" s="46">
        <f>VALUE(RAW_DATA!D1128)</f>
        <v>0</v>
      </c>
      <c r="N1128" s="46" t="str">
        <f>RAW_DATA!E1128</f>
        <v/>
      </c>
      <c r="O1128" s="46" t="str">
        <f>RAW_DATA!F1128</f>
        <v/>
      </c>
      <c r="P1128" s="46" t="str">
        <f>RAW_DATA!G1128</f>
        <v/>
      </c>
    </row>
    <row r="1129">
      <c r="E1129" s="49"/>
      <c r="I1129" s="50"/>
      <c r="K1129" s="46" t="str">
        <f>IFERROR(__xludf.DUMMYFUNCTION("TO_DATE(DATEVALUE(RAW_DATA!B1129))"),"#VALUE!")</f>
        <v>#VALUE!</v>
      </c>
      <c r="L1129" s="46" t="str">
        <f>RAW_DATA!C1129</f>
        <v/>
      </c>
      <c r="M1129" s="46">
        <f>VALUE(RAW_DATA!D1129)</f>
        <v>0</v>
      </c>
      <c r="N1129" s="46" t="str">
        <f>RAW_DATA!E1129</f>
        <v/>
      </c>
      <c r="O1129" s="46" t="str">
        <f>RAW_DATA!F1129</f>
        <v/>
      </c>
      <c r="P1129" s="46" t="str">
        <f>RAW_DATA!G1129</f>
        <v/>
      </c>
    </row>
    <row r="1130">
      <c r="E1130" s="49"/>
      <c r="I1130" s="50"/>
      <c r="K1130" s="46" t="str">
        <f>IFERROR(__xludf.DUMMYFUNCTION("TO_DATE(DATEVALUE(RAW_DATA!B1130))"),"#VALUE!")</f>
        <v>#VALUE!</v>
      </c>
      <c r="L1130" s="46" t="str">
        <f>RAW_DATA!C1130</f>
        <v/>
      </c>
      <c r="M1130" s="46">
        <f>VALUE(RAW_DATA!D1130)</f>
        <v>0</v>
      </c>
      <c r="N1130" s="46" t="str">
        <f>RAW_DATA!E1130</f>
        <v/>
      </c>
      <c r="O1130" s="46" t="str">
        <f>RAW_DATA!F1130</f>
        <v/>
      </c>
      <c r="P1130" s="46" t="str">
        <f>RAW_DATA!G1130</f>
        <v/>
      </c>
    </row>
    <row r="1131">
      <c r="E1131" s="49"/>
      <c r="I1131" s="50"/>
      <c r="K1131" s="46" t="str">
        <f>IFERROR(__xludf.DUMMYFUNCTION("TO_DATE(DATEVALUE(RAW_DATA!B1131))"),"#VALUE!")</f>
        <v>#VALUE!</v>
      </c>
      <c r="L1131" s="46" t="str">
        <f>RAW_DATA!C1131</f>
        <v/>
      </c>
      <c r="M1131" s="46">
        <f>VALUE(RAW_DATA!D1131)</f>
        <v>0</v>
      </c>
      <c r="N1131" s="46" t="str">
        <f>RAW_DATA!E1131</f>
        <v/>
      </c>
      <c r="O1131" s="46" t="str">
        <f>RAW_DATA!F1131</f>
        <v/>
      </c>
      <c r="P1131" s="46" t="str">
        <f>RAW_DATA!G1131</f>
        <v/>
      </c>
    </row>
    <row r="1132">
      <c r="E1132" s="49"/>
      <c r="I1132" s="50"/>
      <c r="K1132" s="46" t="str">
        <f>IFERROR(__xludf.DUMMYFUNCTION("TO_DATE(DATEVALUE(RAW_DATA!B1132))"),"#VALUE!")</f>
        <v>#VALUE!</v>
      </c>
      <c r="L1132" s="46" t="str">
        <f>RAW_DATA!C1132</f>
        <v/>
      </c>
      <c r="M1132" s="46">
        <f>VALUE(RAW_DATA!D1132)</f>
        <v>0</v>
      </c>
      <c r="N1132" s="46" t="str">
        <f>RAW_DATA!E1132</f>
        <v/>
      </c>
      <c r="O1132" s="46" t="str">
        <f>RAW_DATA!F1132</f>
        <v/>
      </c>
      <c r="P1132" s="46" t="str">
        <f>RAW_DATA!G1132</f>
        <v/>
      </c>
    </row>
    <row r="1133">
      <c r="E1133" s="49"/>
      <c r="I1133" s="50"/>
      <c r="K1133" s="46" t="str">
        <f>IFERROR(__xludf.DUMMYFUNCTION("TO_DATE(DATEVALUE(RAW_DATA!B1133))"),"#VALUE!")</f>
        <v>#VALUE!</v>
      </c>
      <c r="L1133" s="46" t="str">
        <f>RAW_DATA!C1133</f>
        <v/>
      </c>
      <c r="M1133" s="46">
        <f>VALUE(RAW_DATA!D1133)</f>
        <v>0</v>
      </c>
      <c r="N1133" s="46" t="str">
        <f>RAW_DATA!E1133</f>
        <v/>
      </c>
      <c r="O1133" s="46" t="str">
        <f>RAW_DATA!F1133</f>
        <v/>
      </c>
      <c r="P1133" s="46" t="str">
        <f>RAW_DATA!G1133</f>
        <v/>
      </c>
    </row>
    <row r="1134">
      <c r="E1134" s="49"/>
      <c r="I1134" s="50"/>
      <c r="K1134" s="46" t="str">
        <f>IFERROR(__xludf.DUMMYFUNCTION("TO_DATE(DATEVALUE(RAW_DATA!B1134))"),"#VALUE!")</f>
        <v>#VALUE!</v>
      </c>
      <c r="L1134" s="46" t="str">
        <f>RAW_DATA!C1134</f>
        <v/>
      </c>
      <c r="M1134" s="46">
        <f>VALUE(RAW_DATA!D1134)</f>
        <v>0</v>
      </c>
      <c r="N1134" s="46" t="str">
        <f>RAW_DATA!E1134</f>
        <v/>
      </c>
      <c r="O1134" s="46" t="str">
        <f>RAW_DATA!F1134</f>
        <v/>
      </c>
      <c r="P1134" s="46" t="str">
        <f>RAW_DATA!G1134</f>
        <v/>
      </c>
    </row>
    <row r="1135">
      <c r="E1135" s="49"/>
      <c r="I1135" s="50"/>
      <c r="K1135" s="46" t="str">
        <f>IFERROR(__xludf.DUMMYFUNCTION("TO_DATE(DATEVALUE(RAW_DATA!B1135))"),"#VALUE!")</f>
        <v>#VALUE!</v>
      </c>
      <c r="L1135" s="46" t="str">
        <f>RAW_DATA!C1135</f>
        <v/>
      </c>
      <c r="M1135" s="46">
        <f>VALUE(RAW_DATA!D1135)</f>
        <v>0</v>
      </c>
      <c r="N1135" s="46" t="str">
        <f>RAW_DATA!E1135</f>
        <v/>
      </c>
      <c r="O1135" s="46" t="str">
        <f>RAW_DATA!F1135</f>
        <v/>
      </c>
      <c r="P1135" s="46" t="str">
        <f>RAW_DATA!G1135</f>
        <v/>
      </c>
    </row>
    <row r="1136">
      <c r="E1136" s="49"/>
      <c r="I1136" s="50"/>
      <c r="K1136" s="46" t="str">
        <f>IFERROR(__xludf.DUMMYFUNCTION("TO_DATE(DATEVALUE(RAW_DATA!B1136))"),"#VALUE!")</f>
        <v>#VALUE!</v>
      </c>
      <c r="L1136" s="46" t="str">
        <f>RAW_DATA!C1136</f>
        <v/>
      </c>
      <c r="M1136" s="46">
        <f>VALUE(RAW_DATA!D1136)</f>
        <v>0</v>
      </c>
      <c r="N1136" s="46" t="str">
        <f>RAW_DATA!E1136</f>
        <v/>
      </c>
      <c r="O1136" s="46" t="str">
        <f>RAW_DATA!F1136</f>
        <v/>
      </c>
      <c r="P1136" s="46" t="str">
        <f>RAW_DATA!G1136</f>
        <v/>
      </c>
    </row>
    <row r="1137">
      <c r="E1137" s="49"/>
      <c r="I1137" s="50"/>
      <c r="K1137" s="46" t="str">
        <f>IFERROR(__xludf.DUMMYFUNCTION("TO_DATE(DATEVALUE(RAW_DATA!B1137))"),"#VALUE!")</f>
        <v>#VALUE!</v>
      </c>
      <c r="L1137" s="46" t="str">
        <f>RAW_DATA!C1137</f>
        <v/>
      </c>
      <c r="M1137" s="46">
        <f>VALUE(RAW_DATA!D1137)</f>
        <v>0</v>
      </c>
      <c r="N1137" s="46" t="str">
        <f>RAW_DATA!E1137</f>
        <v/>
      </c>
      <c r="O1137" s="46" t="str">
        <f>RAW_DATA!F1137</f>
        <v/>
      </c>
      <c r="P1137" s="46" t="str">
        <f>RAW_DATA!G1137</f>
        <v/>
      </c>
    </row>
    <row r="1138">
      <c r="E1138" s="49"/>
      <c r="I1138" s="50"/>
      <c r="K1138" s="46" t="str">
        <f>IFERROR(__xludf.DUMMYFUNCTION("TO_DATE(DATEVALUE(RAW_DATA!B1138))"),"#VALUE!")</f>
        <v>#VALUE!</v>
      </c>
      <c r="L1138" s="46" t="str">
        <f>RAW_DATA!C1138</f>
        <v/>
      </c>
      <c r="M1138" s="46">
        <f>VALUE(RAW_DATA!D1138)</f>
        <v>0</v>
      </c>
      <c r="N1138" s="46" t="str">
        <f>RAW_DATA!E1138</f>
        <v/>
      </c>
      <c r="O1138" s="46" t="str">
        <f>RAW_DATA!F1138</f>
        <v/>
      </c>
      <c r="P1138" s="46" t="str">
        <f>RAW_DATA!G1138</f>
        <v/>
      </c>
    </row>
    <row r="1139">
      <c r="E1139" s="49"/>
      <c r="I1139" s="50"/>
      <c r="K1139" s="46" t="str">
        <f>IFERROR(__xludf.DUMMYFUNCTION("TO_DATE(DATEVALUE(RAW_DATA!B1139))"),"#VALUE!")</f>
        <v>#VALUE!</v>
      </c>
      <c r="L1139" s="46" t="str">
        <f>RAW_DATA!C1139</f>
        <v/>
      </c>
      <c r="M1139" s="46">
        <f>VALUE(RAW_DATA!D1139)</f>
        <v>0</v>
      </c>
      <c r="N1139" s="46" t="str">
        <f>RAW_DATA!E1139</f>
        <v/>
      </c>
      <c r="O1139" s="46" t="str">
        <f>RAW_DATA!F1139</f>
        <v/>
      </c>
      <c r="P1139" s="46" t="str">
        <f>RAW_DATA!G1139</f>
        <v/>
      </c>
    </row>
    <row r="1140">
      <c r="E1140" s="49"/>
      <c r="I1140" s="50"/>
      <c r="K1140" s="46" t="str">
        <f>IFERROR(__xludf.DUMMYFUNCTION("TO_DATE(DATEVALUE(RAW_DATA!B1140))"),"#VALUE!")</f>
        <v>#VALUE!</v>
      </c>
      <c r="L1140" s="46" t="str">
        <f>RAW_DATA!C1140</f>
        <v/>
      </c>
      <c r="M1140" s="46">
        <f>VALUE(RAW_DATA!D1140)</f>
        <v>0</v>
      </c>
      <c r="N1140" s="46" t="str">
        <f>RAW_DATA!E1140</f>
        <v/>
      </c>
      <c r="O1140" s="46" t="str">
        <f>RAW_DATA!F1140</f>
        <v/>
      </c>
      <c r="P1140" s="46" t="str">
        <f>RAW_DATA!G1140</f>
        <v/>
      </c>
    </row>
    <row r="1141">
      <c r="E1141" s="49"/>
      <c r="I1141" s="50"/>
      <c r="K1141" s="46" t="str">
        <f>IFERROR(__xludf.DUMMYFUNCTION("TO_DATE(DATEVALUE(RAW_DATA!B1141))"),"#VALUE!")</f>
        <v>#VALUE!</v>
      </c>
      <c r="L1141" s="46" t="str">
        <f>RAW_DATA!C1141</f>
        <v/>
      </c>
      <c r="M1141" s="46">
        <f>VALUE(RAW_DATA!D1141)</f>
        <v>0</v>
      </c>
      <c r="N1141" s="46" t="str">
        <f>RAW_DATA!E1141</f>
        <v/>
      </c>
      <c r="O1141" s="46" t="str">
        <f>RAW_DATA!F1141</f>
        <v/>
      </c>
      <c r="P1141" s="46" t="str">
        <f>RAW_DATA!G1141</f>
        <v/>
      </c>
    </row>
    <row r="1142">
      <c r="E1142" s="49"/>
      <c r="I1142" s="50"/>
      <c r="K1142" s="46" t="str">
        <f>IFERROR(__xludf.DUMMYFUNCTION("TO_DATE(DATEVALUE(RAW_DATA!B1142))"),"#VALUE!")</f>
        <v>#VALUE!</v>
      </c>
      <c r="L1142" s="46" t="str">
        <f>RAW_DATA!C1142</f>
        <v/>
      </c>
      <c r="M1142" s="46">
        <f>VALUE(RAW_DATA!D1142)</f>
        <v>0</v>
      </c>
      <c r="N1142" s="46" t="str">
        <f>RAW_DATA!E1142</f>
        <v/>
      </c>
      <c r="O1142" s="46" t="str">
        <f>RAW_DATA!F1142</f>
        <v/>
      </c>
      <c r="P1142" s="46" t="str">
        <f>RAW_DATA!G1142</f>
        <v/>
      </c>
    </row>
    <row r="1143">
      <c r="E1143" s="49"/>
      <c r="I1143" s="50"/>
      <c r="K1143" s="46" t="str">
        <f>IFERROR(__xludf.DUMMYFUNCTION("TO_DATE(DATEVALUE(RAW_DATA!B1143))"),"#VALUE!")</f>
        <v>#VALUE!</v>
      </c>
      <c r="L1143" s="46" t="str">
        <f>RAW_DATA!C1143</f>
        <v/>
      </c>
      <c r="M1143" s="46">
        <f>VALUE(RAW_DATA!D1143)</f>
        <v>0</v>
      </c>
      <c r="N1143" s="46" t="str">
        <f>RAW_DATA!E1143</f>
        <v/>
      </c>
      <c r="O1143" s="46" t="str">
        <f>RAW_DATA!F1143</f>
        <v/>
      </c>
      <c r="P1143" s="46" t="str">
        <f>RAW_DATA!G1143</f>
        <v/>
      </c>
    </row>
    <row r="1144">
      <c r="E1144" s="49"/>
      <c r="I1144" s="50"/>
      <c r="K1144" s="46" t="str">
        <f>IFERROR(__xludf.DUMMYFUNCTION("TO_DATE(DATEVALUE(RAW_DATA!B1144))"),"#VALUE!")</f>
        <v>#VALUE!</v>
      </c>
      <c r="L1144" s="46" t="str">
        <f>RAW_DATA!C1144</f>
        <v/>
      </c>
      <c r="M1144" s="46">
        <f>VALUE(RAW_DATA!D1144)</f>
        <v>0</v>
      </c>
      <c r="N1144" s="46" t="str">
        <f>RAW_DATA!E1144</f>
        <v/>
      </c>
      <c r="O1144" s="46" t="str">
        <f>RAW_DATA!F1144</f>
        <v/>
      </c>
      <c r="P1144" s="46" t="str">
        <f>RAW_DATA!G1144</f>
        <v/>
      </c>
    </row>
    <row r="1145">
      <c r="E1145" s="49"/>
      <c r="I1145" s="50"/>
      <c r="K1145" s="46" t="str">
        <f>IFERROR(__xludf.DUMMYFUNCTION("TO_DATE(DATEVALUE(RAW_DATA!B1145))"),"#VALUE!")</f>
        <v>#VALUE!</v>
      </c>
      <c r="L1145" s="46" t="str">
        <f>RAW_DATA!C1145</f>
        <v/>
      </c>
      <c r="M1145" s="46">
        <f>VALUE(RAW_DATA!D1145)</f>
        <v>0</v>
      </c>
      <c r="N1145" s="46" t="str">
        <f>RAW_DATA!E1145</f>
        <v/>
      </c>
      <c r="O1145" s="46" t="str">
        <f>RAW_DATA!F1145</f>
        <v/>
      </c>
      <c r="P1145" s="46" t="str">
        <f>RAW_DATA!G1145</f>
        <v/>
      </c>
    </row>
    <row r="1146">
      <c r="E1146" s="49"/>
      <c r="I1146" s="50"/>
      <c r="K1146" s="46" t="str">
        <f>IFERROR(__xludf.DUMMYFUNCTION("TO_DATE(DATEVALUE(RAW_DATA!B1146))"),"#VALUE!")</f>
        <v>#VALUE!</v>
      </c>
      <c r="L1146" s="46" t="str">
        <f>RAW_DATA!C1146</f>
        <v/>
      </c>
      <c r="M1146" s="46">
        <f>VALUE(RAW_DATA!D1146)</f>
        <v>0</v>
      </c>
      <c r="N1146" s="46" t="str">
        <f>RAW_DATA!E1146</f>
        <v/>
      </c>
      <c r="O1146" s="46" t="str">
        <f>RAW_DATA!F1146</f>
        <v/>
      </c>
      <c r="P1146" s="46" t="str">
        <f>RAW_DATA!G1146</f>
        <v/>
      </c>
    </row>
    <row r="1147">
      <c r="E1147" s="49"/>
      <c r="I1147" s="50"/>
      <c r="K1147" s="46" t="str">
        <f>IFERROR(__xludf.DUMMYFUNCTION("TO_DATE(DATEVALUE(RAW_DATA!B1147))"),"#VALUE!")</f>
        <v>#VALUE!</v>
      </c>
      <c r="L1147" s="46" t="str">
        <f>RAW_DATA!C1147</f>
        <v/>
      </c>
      <c r="M1147" s="46">
        <f>VALUE(RAW_DATA!D1147)</f>
        <v>0</v>
      </c>
      <c r="N1147" s="46" t="str">
        <f>RAW_DATA!E1147</f>
        <v/>
      </c>
      <c r="O1147" s="46" t="str">
        <f>RAW_DATA!F1147</f>
        <v/>
      </c>
      <c r="P1147" s="46" t="str">
        <f>RAW_DATA!G1147</f>
        <v/>
      </c>
    </row>
    <row r="1148">
      <c r="E1148" s="49"/>
      <c r="I1148" s="50"/>
      <c r="K1148" s="46" t="str">
        <f>IFERROR(__xludf.DUMMYFUNCTION("TO_DATE(DATEVALUE(RAW_DATA!B1148))"),"#VALUE!")</f>
        <v>#VALUE!</v>
      </c>
      <c r="L1148" s="46" t="str">
        <f>RAW_DATA!C1148</f>
        <v/>
      </c>
      <c r="M1148" s="46">
        <f>VALUE(RAW_DATA!D1148)</f>
        <v>0</v>
      </c>
      <c r="N1148" s="46" t="str">
        <f>RAW_DATA!E1148</f>
        <v/>
      </c>
      <c r="O1148" s="46" t="str">
        <f>RAW_DATA!F1148</f>
        <v/>
      </c>
      <c r="P1148" s="46" t="str">
        <f>RAW_DATA!G1148</f>
        <v/>
      </c>
    </row>
    <row r="1149">
      <c r="E1149" s="49"/>
      <c r="I1149" s="50"/>
      <c r="K1149" s="46" t="str">
        <f>IFERROR(__xludf.DUMMYFUNCTION("TO_DATE(DATEVALUE(RAW_DATA!B1149))"),"#VALUE!")</f>
        <v>#VALUE!</v>
      </c>
      <c r="L1149" s="46" t="str">
        <f>RAW_DATA!C1149</f>
        <v/>
      </c>
      <c r="M1149" s="46">
        <f>VALUE(RAW_DATA!D1149)</f>
        <v>0</v>
      </c>
      <c r="N1149" s="46" t="str">
        <f>RAW_DATA!E1149</f>
        <v/>
      </c>
      <c r="O1149" s="46" t="str">
        <f>RAW_DATA!F1149</f>
        <v/>
      </c>
      <c r="P1149" s="46" t="str">
        <f>RAW_DATA!G1149</f>
        <v/>
      </c>
    </row>
    <row r="1150">
      <c r="E1150" s="49"/>
      <c r="I1150" s="50"/>
      <c r="K1150" s="46" t="str">
        <f>IFERROR(__xludf.DUMMYFUNCTION("TO_DATE(DATEVALUE(RAW_DATA!B1150))"),"#VALUE!")</f>
        <v>#VALUE!</v>
      </c>
      <c r="L1150" s="46" t="str">
        <f>RAW_DATA!C1150</f>
        <v/>
      </c>
      <c r="M1150" s="46">
        <f>VALUE(RAW_DATA!D1150)</f>
        <v>0</v>
      </c>
      <c r="N1150" s="46" t="str">
        <f>RAW_DATA!E1150</f>
        <v/>
      </c>
      <c r="O1150" s="46" t="str">
        <f>RAW_DATA!F1150</f>
        <v/>
      </c>
      <c r="P1150" s="46" t="str">
        <f>RAW_DATA!G1150</f>
        <v/>
      </c>
    </row>
    <row r="1151">
      <c r="E1151" s="49"/>
      <c r="I1151" s="50"/>
      <c r="K1151" s="46" t="str">
        <f>IFERROR(__xludf.DUMMYFUNCTION("TO_DATE(DATEVALUE(RAW_DATA!B1151))"),"#VALUE!")</f>
        <v>#VALUE!</v>
      </c>
      <c r="L1151" s="46" t="str">
        <f>RAW_DATA!C1151</f>
        <v/>
      </c>
      <c r="M1151" s="46">
        <f>VALUE(RAW_DATA!D1151)</f>
        <v>0</v>
      </c>
      <c r="N1151" s="46" t="str">
        <f>RAW_DATA!E1151</f>
        <v/>
      </c>
      <c r="O1151" s="46" t="str">
        <f>RAW_DATA!F1151</f>
        <v/>
      </c>
      <c r="P1151" s="46" t="str">
        <f>RAW_DATA!G1151</f>
        <v/>
      </c>
    </row>
    <row r="1152">
      <c r="E1152" s="49"/>
      <c r="I1152" s="50"/>
      <c r="K1152" s="46" t="str">
        <f>IFERROR(__xludf.DUMMYFUNCTION("TO_DATE(DATEVALUE(RAW_DATA!B1152))"),"#VALUE!")</f>
        <v>#VALUE!</v>
      </c>
      <c r="L1152" s="46" t="str">
        <f>RAW_DATA!C1152</f>
        <v/>
      </c>
      <c r="M1152" s="46">
        <f>VALUE(RAW_DATA!D1152)</f>
        <v>0</v>
      </c>
      <c r="N1152" s="46" t="str">
        <f>RAW_DATA!E1152</f>
        <v/>
      </c>
      <c r="O1152" s="46" t="str">
        <f>RAW_DATA!F1152</f>
        <v/>
      </c>
      <c r="P1152" s="46" t="str">
        <f>RAW_DATA!G1152</f>
        <v/>
      </c>
    </row>
    <row r="1153">
      <c r="E1153" s="49"/>
      <c r="I1153" s="50"/>
      <c r="K1153" s="46" t="str">
        <f>IFERROR(__xludf.DUMMYFUNCTION("TO_DATE(DATEVALUE(RAW_DATA!B1153))"),"#VALUE!")</f>
        <v>#VALUE!</v>
      </c>
      <c r="L1153" s="46" t="str">
        <f>RAW_DATA!C1153</f>
        <v/>
      </c>
      <c r="M1153" s="46">
        <f>VALUE(RAW_DATA!D1153)</f>
        <v>0</v>
      </c>
      <c r="N1153" s="46" t="str">
        <f>RAW_DATA!E1153</f>
        <v/>
      </c>
      <c r="O1153" s="46" t="str">
        <f>RAW_DATA!F1153</f>
        <v/>
      </c>
      <c r="P1153" s="46" t="str">
        <f>RAW_DATA!G1153</f>
        <v/>
      </c>
    </row>
    <row r="1154">
      <c r="E1154" s="49"/>
      <c r="I1154" s="50"/>
      <c r="K1154" s="46" t="str">
        <f>IFERROR(__xludf.DUMMYFUNCTION("TO_DATE(DATEVALUE(RAW_DATA!B1154))"),"#VALUE!")</f>
        <v>#VALUE!</v>
      </c>
      <c r="L1154" s="46" t="str">
        <f>RAW_DATA!C1154</f>
        <v/>
      </c>
      <c r="M1154" s="46">
        <f>VALUE(RAW_DATA!D1154)</f>
        <v>0</v>
      </c>
      <c r="N1154" s="46" t="str">
        <f>RAW_DATA!E1154</f>
        <v/>
      </c>
      <c r="O1154" s="46" t="str">
        <f>RAW_DATA!F1154</f>
        <v/>
      </c>
      <c r="P1154" s="46" t="str">
        <f>RAW_DATA!G1154</f>
        <v/>
      </c>
    </row>
    <row r="1155">
      <c r="E1155" s="49"/>
      <c r="I1155" s="50"/>
      <c r="K1155" s="46" t="str">
        <f>IFERROR(__xludf.DUMMYFUNCTION("TO_DATE(DATEVALUE(RAW_DATA!B1155))"),"#VALUE!")</f>
        <v>#VALUE!</v>
      </c>
      <c r="L1155" s="46" t="str">
        <f>RAW_DATA!C1155</f>
        <v/>
      </c>
      <c r="M1155" s="46">
        <f>VALUE(RAW_DATA!D1155)</f>
        <v>0</v>
      </c>
      <c r="N1155" s="46" t="str">
        <f>RAW_DATA!E1155</f>
        <v/>
      </c>
      <c r="O1155" s="46" t="str">
        <f>RAW_DATA!F1155</f>
        <v/>
      </c>
      <c r="P1155" s="46" t="str">
        <f>RAW_DATA!G1155</f>
        <v/>
      </c>
    </row>
    <row r="1156">
      <c r="E1156" s="49"/>
      <c r="I1156" s="50"/>
      <c r="K1156" s="46" t="str">
        <f>IFERROR(__xludf.DUMMYFUNCTION("TO_DATE(DATEVALUE(RAW_DATA!B1156))"),"#VALUE!")</f>
        <v>#VALUE!</v>
      </c>
      <c r="L1156" s="46" t="str">
        <f>RAW_DATA!C1156</f>
        <v/>
      </c>
      <c r="M1156" s="46">
        <f>VALUE(RAW_DATA!D1156)</f>
        <v>0</v>
      </c>
      <c r="N1156" s="46" t="str">
        <f>RAW_DATA!E1156</f>
        <v/>
      </c>
      <c r="O1156" s="46" t="str">
        <f>RAW_DATA!F1156</f>
        <v/>
      </c>
      <c r="P1156" s="46" t="str">
        <f>RAW_DATA!G1156</f>
        <v/>
      </c>
    </row>
    <row r="1157">
      <c r="E1157" s="49"/>
      <c r="I1157" s="50"/>
      <c r="K1157" s="46" t="str">
        <f>IFERROR(__xludf.DUMMYFUNCTION("TO_DATE(DATEVALUE(RAW_DATA!B1157))"),"#VALUE!")</f>
        <v>#VALUE!</v>
      </c>
      <c r="L1157" s="46" t="str">
        <f>RAW_DATA!C1157</f>
        <v/>
      </c>
      <c r="M1157" s="46">
        <f>VALUE(RAW_DATA!D1157)</f>
        <v>0</v>
      </c>
      <c r="N1157" s="46" t="str">
        <f>RAW_DATA!E1157</f>
        <v/>
      </c>
      <c r="O1157" s="46" t="str">
        <f>RAW_DATA!F1157</f>
        <v/>
      </c>
      <c r="P1157" s="46" t="str">
        <f>RAW_DATA!G1157</f>
        <v/>
      </c>
    </row>
    <row r="1158">
      <c r="E1158" s="49"/>
      <c r="I1158" s="50"/>
      <c r="K1158" s="46" t="str">
        <f>IFERROR(__xludf.DUMMYFUNCTION("TO_DATE(DATEVALUE(RAW_DATA!B1158))"),"#VALUE!")</f>
        <v>#VALUE!</v>
      </c>
      <c r="L1158" s="46" t="str">
        <f>RAW_DATA!C1158</f>
        <v/>
      </c>
      <c r="M1158" s="46">
        <f>VALUE(RAW_DATA!D1158)</f>
        <v>0</v>
      </c>
      <c r="N1158" s="46" t="str">
        <f>RAW_DATA!E1158</f>
        <v/>
      </c>
      <c r="O1158" s="46" t="str">
        <f>RAW_DATA!F1158</f>
        <v/>
      </c>
      <c r="P1158" s="46" t="str">
        <f>RAW_DATA!G1158</f>
        <v/>
      </c>
    </row>
    <row r="1159">
      <c r="E1159" s="49"/>
      <c r="I1159" s="50"/>
      <c r="K1159" s="46" t="str">
        <f>IFERROR(__xludf.DUMMYFUNCTION("TO_DATE(DATEVALUE(RAW_DATA!B1159))"),"#VALUE!")</f>
        <v>#VALUE!</v>
      </c>
      <c r="L1159" s="46" t="str">
        <f>RAW_DATA!C1159</f>
        <v/>
      </c>
      <c r="M1159" s="46">
        <f>VALUE(RAW_DATA!D1159)</f>
        <v>0</v>
      </c>
      <c r="N1159" s="46" t="str">
        <f>RAW_DATA!E1159</f>
        <v/>
      </c>
      <c r="O1159" s="46" t="str">
        <f>RAW_DATA!F1159</f>
        <v/>
      </c>
      <c r="P1159" s="46" t="str">
        <f>RAW_DATA!G1159</f>
        <v/>
      </c>
    </row>
    <row r="1160">
      <c r="E1160" s="49"/>
      <c r="I1160" s="50"/>
      <c r="K1160" s="46" t="str">
        <f>IFERROR(__xludf.DUMMYFUNCTION("TO_DATE(DATEVALUE(RAW_DATA!B1160))"),"#VALUE!")</f>
        <v>#VALUE!</v>
      </c>
      <c r="L1160" s="46" t="str">
        <f>RAW_DATA!C1160</f>
        <v/>
      </c>
      <c r="M1160" s="46">
        <f>VALUE(RAW_DATA!D1160)</f>
        <v>0</v>
      </c>
      <c r="N1160" s="46" t="str">
        <f>RAW_DATA!E1160</f>
        <v/>
      </c>
      <c r="O1160" s="46" t="str">
        <f>RAW_DATA!F1160</f>
        <v/>
      </c>
      <c r="P1160" s="46" t="str">
        <f>RAW_DATA!G1160</f>
        <v/>
      </c>
    </row>
    <row r="1161">
      <c r="E1161" s="49"/>
      <c r="I1161" s="50"/>
      <c r="K1161" s="46" t="str">
        <f>IFERROR(__xludf.DUMMYFUNCTION("TO_DATE(DATEVALUE(RAW_DATA!B1161))"),"#VALUE!")</f>
        <v>#VALUE!</v>
      </c>
      <c r="L1161" s="46" t="str">
        <f>RAW_DATA!C1161</f>
        <v/>
      </c>
      <c r="M1161" s="46">
        <f>VALUE(RAW_DATA!D1161)</f>
        <v>0</v>
      </c>
      <c r="N1161" s="46" t="str">
        <f>RAW_DATA!E1161</f>
        <v/>
      </c>
      <c r="O1161" s="46" t="str">
        <f>RAW_DATA!F1161</f>
        <v/>
      </c>
      <c r="P1161" s="46" t="str">
        <f>RAW_DATA!G1161</f>
        <v/>
      </c>
    </row>
    <row r="1162">
      <c r="E1162" s="49"/>
      <c r="I1162" s="50"/>
      <c r="K1162" s="46" t="str">
        <f>IFERROR(__xludf.DUMMYFUNCTION("TO_DATE(DATEVALUE(RAW_DATA!B1162))"),"#VALUE!")</f>
        <v>#VALUE!</v>
      </c>
      <c r="L1162" s="46" t="str">
        <f>RAW_DATA!C1162</f>
        <v/>
      </c>
      <c r="M1162" s="46">
        <f>VALUE(RAW_DATA!D1162)</f>
        <v>0</v>
      </c>
      <c r="N1162" s="46" t="str">
        <f>RAW_DATA!E1162</f>
        <v/>
      </c>
      <c r="O1162" s="46" t="str">
        <f>RAW_DATA!F1162</f>
        <v/>
      </c>
      <c r="P1162" s="46" t="str">
        <f>RAW_DATA!G1162</f>
        <v/>
      </c>
    </row>
    <row r="1163">
      <c r="E1163" s="49"/>
      <c r="I1163" s="50"/>
      <c r="K1163" s="46" t="str">
        <f>IFERROR(__xludf.DUMMYFUNCTION("TO_DATE(DATEVALUE(RAW_DATA!B1163))"),"#VALUE!")</f>
        <v>#VALUE!</v>
      </c>
      <c r="L1163" s="46" t="str">
        <f>RAW_DATA!C1163</f>
        <v/>
      </c>
      <c r="M1163" s="46">
        <f>VALUE(RAW_DATA!D1163)</f>
        <v>0</v>
      </c>
      <c r="N1163" s="46" t="str">
        <f>RAW_DATA!E1163</f>
        <v/>
      </c>
      <c r="O1163" s="46" t="str">
        <f>RAW_DATA!F1163</f>
        <v/>
      </c>
      <c r="P1163" s="46" t="str">
        <f>RAW_DATA!G1163</f>
        <v/>
      </c>
    </row>
    <row r="1164">
      <c r="E1164" s="49"/>
      <c r="I1164" s="50"/>
      <c r="K1164" s="46" t="str">
        <f>IFERROR(__xludf.DUMMYFUNCTION("TO_DATE(DATEVALUE(RAW_DATA!B1164))"),"#VALUE!")</f>
        <v>#VALUE!</v>
      </c>
      <c r="L1164" s="46" t="str">
        <f>RAW_DATA!C1164</f>
        <v/>
      </c>
      <c r="M1164" s="46">
        <f>VALUE(RAW_DATA!D1164)</f>
        <v>0</v>
      </c>
      <c r="N1164" s="46" t="str">
        <f>RAW_DATA!E1164</f>
        <v/>
      </c>
      <c r="O1164" s="46" t="str">
        <f>RAW_DATA!F1164</f>
        <v/>
      </c>
      <c r="P1164" s="46" t="str">
        <f>RAW_DATA!G1164</f>
        <v/>
      </c>
    </row>
    <row r="1165">
      <c r="E1165" s="49"/>
      <c r="I1165" s="50"/>
      <c r="K1165" s="46" t="str">
        <f>IFERROR(__xludf.DUMMYFUNCTION("TO_DATE(DATEVALUE(RAW_DATA!B1165))"),"#VALUE!")</f>
        <v>#VALUE!</v>
      </c>
      <c r="L1165" s="46" t="str">
        <f>RAW_DATA!C1165</f>
        <v/>
      </c>
      <c r="M1165" s="46">
        <f>VALUE(RAW_DATA!D1165)</f>
        <v>0</v>
      </c>
      <c r="N1165" s="46" t="str">
        <f>RAW_DATA!E1165</f>
        <v/>
      </c>
      <c r="O1165" s="46" t="str">
        <f>RAW_DATA!F1165</f>
        <v/>
      </c>
      <c r="P1165" s="46" t="str">
        <f>RAW_DATA!G1165</f>
        <v/>
      </c>
    </row>
    <row r="1166">
      <c r="E1166" s="49"/>
      <c r="I1166" s="50"/>
      <c r="K1166" s="46" t="str">
        <f>IFERROR(__xludf.DUMMYFUNCTION("TO_DATE(DATEVALUE(RAW_DATA!B1166))"),"#VALUE!")</f>
        <v>#VALUE!</v>
      </c>
      <c r="L1166" s="46" t="str">
        <f>RAW_DATA!C1166</f>
        <v/>
      </c>
      <c r="M1166" s="46">
        <f>VALUE(RAW_DATA!D1166)</f>
        <v>0</v>
      </c>
      <c r="N1166" s="46" t="str">
        <f>RAW_DATA!E1166</f>
        <v/>
      </c>
      <c r="O1166" s="46" t="str">
        <f>RAW_DATA!F1166</f>
        <v/>
      </c>
      <c r="P1166" s="46" t="str">
        <f>RAW_DATA!G1166</f>
        <v/>
      </c>
    </row>
    <row r="1167">
      <c r="E1167" s="49"/>
      <c r="I1167" s="50"/>
      <c r="K1167" s="46" t="str">
        <f>IFERROR(__xludf.DUMMYFUNCTION("TO_DATE(DATEVALUE(RAW_DATA!B1167))"),"#VALUE!")</f>
        <v>#VALUE!</v>
      </c>
      <c r="L1167" s="46" t="str">
        <f>RAW_DATA!C1167</f>
        <v/>
      </c>
      <c r="M1167" s="46">
        <f>VALUE(RAW_DATA!D1167)</f>
        <v>0</v>
      </c>
      <c r="N1167" s="46" t="str">
        <f>RAW_DATA!E1167</f>
        <v/>
      </c>
      <c r="O1167" s="46" t="str">
        <f>RAW_DATA!F1167</f>
        <v/>
      </c>
      <c r="P1167" s="46" t="str">
        <f>RAW_DATA!G1167</f>
        <v/>
      </c>
    </row>
    <row r="1168">
      <c r="E1168" s="49"/>
      <c r="I1168" s="50"/>
      <c r="K1168" s="46" t="str">
        <f>IFERROR(__xludf.DUMMYFUNCTION("TO_DATE(DATEVALUE(RAW_DATA!B1168))"),"#VALUE!")</f>
        <v>#VALUE!</v>
      </c>
      <c r="L1168" s="46" t="str">
        <f>RAW_DATA!C1168</f>
        <v/>
      </c>
      <c r="M1168" s="46">
        <f>VALUE(RAW_DATA!D1168)</f>
        <v>0</v>
      </c>
      <c r="N1168" s="46" t="str">
        <f>RAW_DATA!E1168</f>
        <v/>
      </c>
      <c r="O1168" s="46" t="str">
        <f>RAW_DATA!F1168</f>
        <v/>
      </c>
      <c r="P1168" s="46" t="str">
        <f>RAW_DATA!G1168</f>
        <v/>
      </c>
    </row>
    <row r="1169">
      <c r="E1169" s="49"/>
      <c r="I1169" s="50"/>
      <c r="K1169" s="46" t="str">
        <f>IFERROR(__xludf.DUMMYFUNCTION("TO_DATE(DATEVALUE(RAW_DATA!B1169))"),"#VALUE!")</f>
        <v>#VALUE!</v>
      </c>
      <c r="L1169" s="46" t="str">
        <f>RAW_DATA!C1169</f>
        <v/>
      </c>
      <c r="M1169" s="46">
        <f>VALUE(RAW_DATA!D1169)</f>
        <v>0</v>
      </c>
      <c r="N1169" s="46" t="str">
        <f>RAW_DATA!E1169</f>
        <v/>
      </c>
      <c r="O1169" s="46" t="str">
        <f>RAW_DATA!F1169</f>
        <v/>
      </c>
      <c r="P1169" s="46" t="str">
        <f>RAW_DATA!G1169</f>
        <v/>
      </c>
    </row>
    <row r="1170">
      <c r="E1170" s="49"/>
      <c r="I1170" s="50"/>
      <c r="K1170" s="46" t="str">
        <f>IFERROR(__xludf.DUMMYFUNCTION("TO_DATE(DATEVALUE(RAW_DATA!B1170))"),"#VALUE!")</f>
        <v>#VALUE!</v>
      </c>
      <c r="L1170" s="46" t="str">
        <f>RAW_DATA!C1170</f>
        <v/>
      </c>
      <c r="M1170" s="46">
        <f>VALUE(RAW_DATA!D1170)</f>
        <v>0</v>
      </c>
      <c r="N1170" s="46" t="str">
        <f>RAW_DATA!E1170</f>
        <v/>
      </c>
      <c r="O1170" s="46" t="str">
        <f>RAW_DATA!F1170</f>
        <v/>
      </c>
      <c r="P1170" s="46" t="str">
        <f>RAW_DATA!G1170</f>
        <v/>
      </c>
    </row>
    <row r="1171">
      <c r="E1171" s="49"/>
      <c r="I1171" s="50"/>
      <c r="K1171" s="46" t="str">
        <f>IFERROR(__xludf.DUMMYFUNCTION("TO_DATE(DATEVALUE(RAW_DATA!B1171))"),"#VALUE!")</f>
        <v>#VALUE!</v>
      </c>
      <c r="L1171" s="46" t="str">
        <f>RAW_DATA!C1171</f>
        <v/>
      </c>
      <c r="M1171" s="46">
        <f>VALUE(RAW_DATA!D1171)</f>
        <v>0</v>
      </c>
      <c r="N1171" s="46" t="str">
        <f>RAW_DATA!E1171</f>
        <v/>
      </c>
      <c r="O1171" s="46" t="str">
        <f>RAW_DATA!F1171</f>
        <v/>
      </c>
      <c r="P1171" s="46" t="str">
        <f>RAW_DATA!G1171</f>
        <v/>
      </c>
    </row>
    <row r="1172">
      <c r="E1172" s="49"/>
      <c r="I1172" s="50"/>
      <c r="K1172" s="46" t="str">
        <f>IFERROR(__xludf.DUMMYFUNCTION("TO_DATE(DATEVALUE(RAW_DATA!B1172))"),"#VALUE!")</f>
        <v>#VALUE!</v>
      </c>
      <c r="L1172" s="46" t="str">
        <f>RAW_DATA!C1172</f>
        <v/>
      </c>
      <c r="M1172" s="46">
        <f>VALUE(RAW_DATA!D1172)</f>
        <v>0</v>
      </c>
      <c r="N1172" s="46" t="str">
        <f>RAW_DATA!E1172</f>
        <v/>
      </c>
      <c r="O1172" s="46" t="str">
        <f>RAW_DATA!F1172</f>
        <v/>
      </c>
      <c r="P1172" s="46" t="str">
        <f>RAW_DATA!G1172</f>
        <v/>
      </c>
    </row>
    <row r="1173">
      <c r="E1173" s="49"/>
      <c r="I1173" s="50"/>
      <c r="K1173" s="46" t="str">
        <f>IFERROR(__xludf.DUMMYFUNCTION("TO_DATE(DATEVALUE(RAW_DATA!B1173))"),"#VALUE!")</f>
        <v>#VALUE!</v>
      </c>
      <c r="L1173" s="46" t="str">
        <f>RAW_DATA!C1173</f>
        <v/>
      </c>
      <c r="M1173" s="46">
        <f>VALUE(RAW_DATA!D1173)</f>
        <v>0</v>
      </c>
      <c r="N1173" s="46" t="str">
        <f>RAW_DATA!E1173</f>
        <v/>
      </c>
      <c r="O1173" s="46" t="str">
        <f>RAW_DATA!F1173</f>
        <v/>
      </c>
      <c r="P1173" s="46" t="str">
        <f>RAW_DATA!G1173</f>
        <v/>
      </c>
    </row>
    <row r="1174">
      <c r="E1174" s="49"/>
      <c r="I1174" s="50"/>
      <c r="K1174" s="46" t="str">
        <f>IFERROR(__xludf.DUMMYFUNCTION("TO_DATE(DATEVALUE(RAW_DATA!B1174))"),"#VALUE!")</f>
        <v>#VALUE!</v>
      </c>
      <c r="L1174" s="46" t="str">
        <f>RAW_DATA!C1174</f>
        <v/>
      </c>
      <c r="M1174" s="46">
        <f>VALUE(RAW_DATA!D1174)</f>
        <v>0</v>
      </c>
      <c r="N1174" s="46" t="str">
        <f>RAW_DATA!E1174</f>
        <v/>
      </c>
      <c r="O1174" s="46" t="str">
        <f>RAW_DATA!F1174</f>
        <v/>
      </c>
      <c r="P1174" s="46" t="str">
        <f>RAW_DATA!G1174</f>
        <v/>
      </c>
    </row>
    <row r="1175">
      <c r="E1175" s="49"/>
      <c r="I1175" s="50"/>
      <c r="K1175" s="46" t="str">
        <f>IFERROR(__xludf.DUMMYFUNCTION("TO_DATE(DATEVALUE(RAW_DATA!B1175))"),"#VALUE!")</f>
        <v>#VALUE!</v>
      </c>
      <c r="L1175" s="46" t="str">
        <f>RAW_DATA!C1175</f>
        <v/>
      </c>
      <c r="M1175" s="46">
        <f>VALUE(RAW_DATA!D1175)</f>
        <v>0</v>
      </c>
      <c r="N1175" s="46" t="str">
        <f>RAW_DATA!E1175</f>
        <v/>
      </c>
      <c r="O1175" s="46" t="str">
        <f>RAW_DATA!F1175</f>
        <v/>
      </c>
      <c r="P1175" s="46" t="str">
        <f>RAW_DATA!G1175</f>
        <v/>
      </c>
    </row>
    <row r="1176">
      <c r="E1176" s="49"/>
      <c r="I1176" s="50"/>
      <c r="K1176" s="46" t="str">
        <f>IFERROR(__xludf.DUMMYFUNCTION("TO_DATE(DATEVALUE(RAW_DATA!B1176))"),"#VALUE!")</f>
        <v>#VALUE!</v>
      </c>
      <c r="L1176" s="46" t="str">
        <f>RAW_DATA!C1176</f>
        <v/>
      </c>
      <c r="M1176" s="46">
        <f>VALUE(RAW_DATA!D1176)</f>
        <v>0</v>
      </c>
      <c r="N1176" s="46" t="str">
        <f>RAW_DATA!E1176</f>
        <v/>
      </c>
      <c r="O1176" s="46" t="str">
        <f>RAW_DATA!F1176</f>
        <v/>
      </c>
      <c r="P1176" s="46" t="str">
        <f>RAW_DATA!G1176</f>
        <v/>
      </c>
    </row>
    <row r="1177">
      <c r="E1177" s="49"/>
      <c r="I1177" s="50"/>
      <c r="K1177" s="46" t="str">
        <f>IFERROR(__xludf.DUMMYFUNCTION("TO_DATE(DATEVALUE(RAW_DATA!B1177))"),"#VALUE!")</f>
        <v>#VALUE!</v>
      </c>
      <c r="L1177" s="46" t="str">
        <f>RAW_DATA!C1177</f>
        <v/>
      </c>
      <c r="M1177" s="46">
        <f>VALUE(RAW_DATA!D1177)</f>
        <v>0</v>
      </c>
      <c r="N1177" s="46" t="str">
        <f>RAW_DATA!E1177</f>
        <v/>
      </c>
      <c r="O1177" s="46" t="str">
        <f>RAW_DATA!F1177</f>
        <v/>
      </c>
      <c r="P1177" s="46" t="str">
        <f>RAW_DATA!G1177</f>
        <v/>
      </c>
    </row>
    <row r="1178">
      <c r="E1178" s="49"/>
      <c r="I1178" s="50"/>
      <c r="K1178" s="46" t="str">
        <f>IFERROR(__xludf.DUMMYFUNCTION("TO_DATE(DATEVALUE(RAW_DATA!B1178))"),"#VALUE!")</f>
        <v>#VALUE!</v>
      </c>
      <c r="L1178" s="46" t="str">
        <f>RAW_DATA!C1178</f>
        <v/>
      </c>
      <c r="M1178" s="46">
        <f>VALUE(RAW_DATA!D1178)</f>
        <v>0</v>
      </c>
      <c r="N1178" s="46" t="str">
        <f>RAW_DATA!E1178</f>
        <v/>
      </c>
      <c r="O1178" s="46" t="str">
        <f>RAW_DATA!F1178</f>
        <v/>
      </c>
      <c r="P1178" s="46" t="str">
        <f>RAW_DATA!G1178</f>
        <v/>
      </c>
    </row>
    <row r="1179">
      <c r="E1179" s="49"/>
      <c r="I1179" s="50"/>
      <c r="K1179" s="46" t="str">
        <f>IFERROR(__xludf.DUMMYFUNCTION("TO_DATE(DATEVALUE(RAW_DATA!B1179))"),"#VALUE!")</f>
        <v>#VALUE!</v>
      </c>
      <c r="L1179" s="46" t="str">
        <f>RAW_DATA!C1179</f>
        <v/>
      </c>
      <c r="M1179" s="46">
        <f>VALUE(RAW_DATA!D1179)</f>
        <v>0</v>
      </c>
      <c r="N1179" s="46" t="str">
        <f>RAW_DATA!E1179</f>
        <v/>
      </c>
      <c r="O1179" s="46" t="str">
        <f>RAW_DATA!F1179</f>
        <v/>
      </c>
      <c r="P1179" s="46" t="str">
        <f>RAW_DATA!G1179</f>
        <v/>
      </c>
    </row>
    <row r="1180">
      <c r="E1180" s="49"/>
      <c r="I1180" s="50"/>
      <c r="K1180" s="46" t="str">
        <f>IFERROR(__xludf.DUMMYFUNCTION("TO_DATE(DATEVALUE(RAW_DATA!B1180))"),"#VALUE!")</f>
        <v>#VALUE!</v>
      </c>
      <c r="L1180" s="46" t="str">
        <f>RAW_DATA!C1180</f>
        <v/>
      </c>
      <c r="M1180" s="46">
        <f>VALUE(RAW_DATA!D1180)</f>
        <v>0</v>
      </c>
      <c r="N1180" s="46" t="str">
        <f>RAW_DATA!E1180</f>
        <v/>
      </c>
      <c r="O1180" s="46" t="str">
        <f>RAW_DATA!F1180</f>
        <v/>
      </c>
      <c r="P1180" s="46" t="str">
        <f>RAW_DATA!G1180</f>
        <v/>
      </c>
    </row>
    <row r="1181">
      <c r="E1181" s="49"/>
      <c r="I1181" s="50"/>
      <c r="K1181" s="46" t="str">
        <f>IFERROR(__xludf.DUMMYFUNCTION("TO_DATE(DATEVALUE(RAW_DATA!B1181))"),"#VALUE!")</f>
        <v>#VALUE!</v>
      </c>
      <c r="L1181" s="46" t="str">
        <f>RAW_DATA!C1181</f>
        <v/>
      </c>
      <c r="M1181" s="46">
        <f>VALUE(RAW_DATA!D1181)</f>
        <v>0</v>
      </c>
      <c r="N1181" s="46" t="str">
        <f>RAW_DATA!E1181</f>
        <v/>
      </c>
      <c r="O1181" s="46" t="str">
        <f>RAW_DATA!F1181</f>
        <v/>
      </c>
      <c r="P1181" s="46" t="str">
        <f>RAW_DATA!G1181</f>
        <v/>
      </c>
    </row>
    <row r="1182">
      <c r="E1182" s="49"/>
      <c r="I1182" s="50"/>
      <c r="K1182" s="46" t="str">
        <f>IFERROR(__xludf.DUMMYFUNCTION("TO_DATE(DATEVALUE(RAW_DATA!B1182))"),"#VALUE!")</f>
        <v>#VALUE!</v>
      </c>
      <c r="L1182" s="46" t="str">
        <f>RAW_DATA!C1182</f>
        <v/>
      </c>
      <c r="M1182" s="46">
        <f>VALUE(RAW_DATA!D1182)</f>
        <v>0</v>
      </c>
      <c r="N1182" s="46" t="str">
        <f>RAW_DATA!E1182</f>
        <v/>
      </c>
      <c r="O1182" s="46" t="str">
        <f>RAW_DATA!F1182</f>
        <v/>
      </c>
      <c r="P1182" s="46" t="str">
        <f>RAW_DATA!G1182</f>
        <v/>
      </c>
    </row>
    <row r="1183">
      <c r="E1183" s="49"/>
      <c r="I1183" s="50"/>
      <c r="K1183" s="46" t="str">
        <f>IFERROR(__xludf.DUMMYFUNCTION("TO_DATE(DATEVALUE(RAW_DATA!B1183))"),"#VALUE!")</f>
        <v>#VALUE!</v>
      </c>
      <c r="L1183" s="46" t="str">
        <f>RAW_DATA!C1183</f>
        <v/>
      </c>
      <c r="M1183" s="46">
        <f>VALUE(RAW_DATA!D1183)</f>
        <v>0</v>
      </c>
      <c r="N1183" s="46" t="str">
        <f>RAW_DATA!E1183</f>
        <v/>
      </c>
      <c r="O1183" s="46" t="str">
        <f>RAW_DATA!F1183</f>
        <v/>
      </c>
      <c r="P1183" s="46" t="str">
        <f>RAW_DATA!G1183</f>
        <v/>
      </c>
    </row>
    <row r="1184">
      <c r="E1184" s="49"/>
      <c r="I1184" s="50"/>
      <c r="K1184" s="46" t="str">
        <f>IFERROR(__xludf.DUMMYFUNCTION("TO_DATE(DATEVALUE(RAW_DATA!B1184))"),"#VALUE!")</f>
        <v>#VALUE!</v>
      </c>
      <c r="L1184" s="46" t="str">
        <f>RAW_DATA!C1184</f>
        <v/>
      </c>
      <c r="M1184" s="46">
        <f>VALUE(RAW_DATA!D1184)</f>
        <v>0</v>
      </c>
      <c r="N1184" s="46" t="str">
        <f>RAW_DATA!E1184</f>
        <v/>
      </c>
      <c r="O1184" s="46" t="str">
        <f>RAW_DATA!F1184</f>
        <v/>
      </c>
      <c r="P1184" s="46" t="str">
        <f>RAW_DATA!G1184</f>
        <v/>
      </c>
    </row>
    <row r="1185">
      <c r="E1185" s="49"/>
      <c r="I1185" s="50"/>
      <c r="K1185" s="46" t="str">
        <f>IFERROR(__xludf.DUMMYFUNCTION("TO_DATE(DATEVALUE(RAW_DATA!B1185))"),"#VALUE!")</f>
        <v>#VALUE!</v>
      </c>
      <c r="L1185" s="46" t="str">
        <f>RAW_DATA!C1185</f>
        <v/>
      </c>
      <c r="M1185" s="46">
        <f>VALUE(RAW_DATA!D1185)</f>
        <v>0</v>
      </c>
      <c r="N1185" s="46" t="str">
        <f>RAW_DATA!E1185</f>
        <v/>
      </c>
      <c r="O1185" s="46" t="str">
        <f>RAW_DATA!F1185</f>
        <v/>
      </c>
      <c r="P1185" s="46" t="str">
        <f>RAW_DATA!G1185</f>
        <v/>
      </c>
    </row>
    <row r="1186">
      <c r="E1186" s="49"/>
      <c r="I1186" s="50"/>
      <c r="K1186" s="46" t="str">
        <f>IFERROR(__xludf.DUMMYFUNCTION("TO_DATE(DATEVALUE(RAW_DATA!B1186))"),"#VALUE!")</f>
        <v>#VALUE!</v>
      </c>
      <c r="L1186" s="46" t="str">
        <f>RAW_DATA!C1186</f>
        <v/>
      </c>
      <c r="M1186" s="46">
        <f>VALUE(RAW_DATA!D1186)</f>
        <v>0</v>
      </c>
      <c r="N1186" s="46" t="str">
        <f>RAW_DATA!E1186</f>
        <v/>
      </c>
      <c r="O1186" s="46" t="str">
        <f>RAW_DATA!F1186</f>
        <v/>
      </c>
      <c r="P1186" s="46" t="str">
        <f>RAW_DATA!G1186</f>
        <v/>
      </c>
    </row>
    <row r="1187">
      <c r="E1187" s="49"/>
      <c r="I1187" s="50"/>
      <c r="K1187" s="46" t="str">
        <f>IFERROR(__xludf.DUMMYFUNCTION("TO_DATE(DATEVALUE(RAW_DATA!B1187))"),"#VALUE!")</f>
        <v>#VALUE!</v>
      </c>
      <c r="L1187" s="46" t="str">
        <f>RAW_DATA!C1187</f>
        <v/>
      </c>
      <c r="M1187" s="46">
        <f>VALUE(RAW_DATA!D1187)</f>
        <v>0</v>
      </c>
      <c r="N1187" s="46" t="str">
        <f>RAW_DATA!E1187</f>
        <v/>
      </c>
      <c r="O1187" s="46" t="str">
        <f>RAW_DATA!F1187</f>
        <v/>
      </c>
      <c r="P1187" s="46" t="str">
        <f>RAW_DATA!G1187</f>
        <v/>
      </c>
    </row>
    <row r="1188">
      <c r="E1188" s="49"/>
      <c r="I1188" s="50"/>
      <c r="K1188" s="46" t="str">
        <f>IFERROR(__xludf.DUMMYFUNCTION("TO_DATE(DATEVALUE(RAW_DATA!B1188))"),"#VALUE!")</f>
        <v>#VALUE!</v>
      </c>
      <c r="L1188" s="46" t="str">
        <f>RAW_DATA!C1188</f>
        <v/>
      </c>
      <c r="M1188" s="46">
        <f>VALUE(RAW_DATA!D1188)</f>
        <v>0</v>
      </c>
      <c r="N1188" s="46" t="str">
        <f>RAW_DATA!E1188</f>
        <v/>
      </c>
      <c r="O1188" s="46" t="str">
        <f>RAW_DATA!F1188</f>
        <v/>
      </c>
      <c r="P1188" s="46" t="str">
        <f>RAW_DATA!G1188</f>
        <v/>
      </c>
    </row>
    <row r="1189">
      <c r="E1189" s="49"/>
      <c r="I1189" s="50"/>
      <c r="K1189" s="46" t="str">
        <f>IFERROR(__xludf.DUMMYFUNCTION("TO_DATE(DATEVALUE(RAW_DATA!B1189))"),"#VALUE!")</f>
        <v>#VALUE!</v>
      </c>
      <c r="L1189" s="46" t="str">
        <f>RAW_DATA!C1189</f>
        <v/>
      </c>
      <c r="M1189" s="46">
        <f>VALUE(RAW_DATA!D1189)</f>
        <v>0</v>
      </c>
      <c r="N1189" s="46" t="str">
        <f>RAW_DATA!E1189</f>
        <v/>
      </c>
      <c r="O1189" s="46" t="str">
        <f>RAW_DATA!F1189</f>
        <v/>
      </c>
      <c r="P1189" s="46" t="str">
        <f>RAW_DATA!G1189</f>
        <v/>
      </c>
    </row>
    <row r="1190">
      <c r="E1190" s="49"/>
      <c r="I1190" s="50"/>
      <c r="K1190" s="46" t="str">
        <f>IFERROR(__xludf.DUMMYFUNCTION("TO_DATE(DATEVALUE(RAW_DATA!B1190))"),"#VALUE!")</f>
        <v>#VALUE!</v>
      </c>
      <c r="L1190" s="46" t="str">
        <f>RAW_DATA!C1190</f>
        <v/>
      </c>
      <c r="M1190" s="46">
        <f>VALUE(RAW_DATA!D1190)</f>
        <v>0</v>
      </c>
      <c r="N1190" s="46" t="str">
        <f>RAW_DATA!E1190</f>
        <v/>
      </c>
      <c r="O1190" s="46" t="str">
        <f>RAW_DATA!F1190</f>
        <v/>
      </c>
      <c r="P1190" s="46" t="str">
        <f>RAW_DATA!G1190</f>
        <v/>
      </c>
    </row>
    <row r="1191">
      <c r="E1191" s="49"/>
      <c r="I1191" s="50"/>
      <c r="K1191" s="46" t="str">
        <f>IFERROR(__xludf.DUMMYFUNCTION("TO_DATE(DATEVALUE(RAW_DATA!B1191))"),"#VALUE!")</f>
        <v>#VALUE!</v>
      </c>
      <c r="L1191" s="46" t="str">
        <f>RAW_DATA!C1191</f>
        <v/>
      </c>
      <c r="M1191" s="46">
        <f>VALUE(RAW_DATA!D1191)</f>
        <v>0</v>
      </c>
      <c r="N1191" s="46" t="str">
        <f>RAW_DATA!E1191</f>
        <v/>
      </c>
      <c r="O1191" s="46" t="str">
        <f>RAW_DATA!F1191</f>
        <v/>
      </c>
      <c r="P1191" s="46" t="str">
        <f>RAW_DATA!G1191</f>
        <v/>
      </c>
    </row>
    <row r="1192">
      <c r="E1192" s="49"/>
      <c r="I1192" s="50"/>
      <c r="K1192" s="46" t="str">
        <f>IFERROR(__xludf.DUMMYFUNCTION("TO_DATE(DATEVALUE(RAW_DATA!B1192))"),"#VALUE!")</f>
        <v>#VALUE!</v>
      </c>
      <c r="L1192" s="46" t="str">
        <f>RAW_DATA!C1192</f>
        <v/>
      </c>
      <c r="M1192" s="46">
        <f>VALUE(RAW_DATA!D1192)</f>
        <v>0</v>
      </c>
      <c r="N1192" s="46" t="str">
        <f>RAW_DATA!E1192</f>
        <v/>
      </c>
      <c r="O1192" s="46" t="str">
        <f>RAW_DATA!F1192</f>
        <v/>
      </c>
      <c r="P1192" s="46" t="str">
        <f>RAW_DATA!G1192</f>
        <v/>
      </c>
    </row>
    <row r="1193">
      <c r="E1193" s="49"/>
      <c r="I1193" s="50"/>
      <c r="K1193" s="46" t="str">
        <f>IFERROR(__xludf.DUMMYFUNCTION("TO_DATE(DATEVALUE(RAW_DATA!B1193))"),"#VALUE!")</f>
        <v>#VALUE!</v>
      </c>
      <c r="L1193" s="46" t="str">
        <f>RAW_DATA!C1193</f>
        <v/>
      </c>
      <c r="M1193" s="46">
        <f>VALUE(RAW_DATA!D1193)</f>
        <v>0</v>
      </c>
      <c r="N1193" s="46" t="str">
        <f>RAW_DATA!E1193</f>
        <v/>
      </c>
      <c r="O1193" s="46" t="str">
        <f>RAW_DATA!F1193</f>
        <v/>
      </c>
      <c r="P1193" s="46" t="str">
        <f>RAW_DATA!G1193</f>
        <v/>
      </c>
    </row>
    <row r="1194">
      <c r="E1194" s="49"/>
      <c r="I1194" s="50"/>
      <c r="K1194" s="46" t="str">
        <f>IFERROR(__xludf.DUMMYFUNCTION("TO_DATE(DATEVALUE(RAW_DATA!B1194))"),"#VALUE!")</f>
        <v>#VALUE!</v>
      </c>
      <c r="L1194" s="46" t="str">
        <f>RAW_DATA!C1194</f>
        <v/>
      </c>
      <c r="M1194" s="46">
        <f>VALUE(RAW_DATA!D1194)</f>
        <v>0</v>
      </c>
      <c r="N1194" s="46" t="str">
        <f>RAW_DATA!E1194</f>
        <v/>
      </c>
      <c r="O1194" s="46" t="str">
        <f>RAW_DATA!F1194</f>
        <v/>
      </c>
      <c r="P1194" s="46" t="str">
        <f>RAW_DATA!G1194</f>
        <v/>
      </c>
    </row>
    <row r="1195">
      <c r="E1195" s="49"/>
      <c r="I1195" s="50"/>
      <c r="K1195" s="46" t="str">
        <f>IFERROR(__xludf.DUMMYFUNCTION("TO_DATE(DATEVALUE(RAW_DATA!B1195))"),"#VALUE!")</f>
        <v>#VALUE!</v>
      </c>
      <c r="L1195" s="46" t="str">
        <f>RAW_DATA!C1195</f>
        <v/>
      </c>
      <c r="M1195" s="46">
        <f>VALUE(RAW_DATA!D1195)</f>
        <v>0</v>
      </c>
      <c r="N1195" s="46" t="str">
        <f>RAW_DATA!E1195</f>
        <v/>
      </c>
      <c r="O1195" s="46" t="str">
        <f>RAW_DATA!F1195</f>
        <v/>
      </c>
      <c r="P1195" s="46" t="str">
        <f>RAW_DATA!G1195</f>
        <v/>
      </c>
    </row>
    <row r="1196">
      <c r="E1196" s="49"/>
      <c r="I1196" s="50"/>
      <c r="K1196" s="46" t="str">
        <f>IFERROR(__xludf.DUMMYFUNCTION("TO_DATE(DATEVALUE(RAW_DATA!B1196))"),"#VALUE!")</f>
        <v>#VALUE!</v>
      </c>
      <c r="L1196" s="46" t="str">
        <f>RAW_DATA!C1196</f>
        <v/>
      </c>
      <c r="M1196" s="46">
        <f>VALUE(RAW_DATA!D1196)</f>
        <v>0</v>
      </c>
      <c r="N1196" s="46" t="str">
        <f>RAW_DATA!E1196</f>
        <v/>
      </c>
      <c r="O1196" s="46" t="str">
        <f>RAW_DATA!F1196</f>
        <v/>
      </c>
      <c r="P1196" s="46" t="str">
        <f>RAW_DATA!G1196</f>
        <v/>
      </c>
    </row>
    <row r="1197">
      <c r="E1197" s="49"/>
      <c r="I1197" s="50"/>
      <c r="K1197" s="46" t="str">
        <f>IFERROR(__xludf.DUMMYFUNCTION("TO_DATE(DATEVALUE(RAW_DATA!B1197))"),"#VALUE!")</f>
        <v>#VALUE!</v>
      </c>
      <c r="L1197" s="46" t="str">
        <f>RAW_DATA!C1197</f>
        <v/>
      </c>
      <c r="M1197" s="46">
        <f>VALUE(RAW_DATA!D1197)</f>
        <v>0</v>
      </c>
      <c r="N1197" s="46" t="str">
        <f>RAW_DATA!E1197</f>
        <v/>
      </c>
      <c r="O1197" s="46" t="str">
        <f>RAW_DATA!F1197</f>
        <v/>
      </c>
      <c r="P1197" s="46" t="str">
        <f>RAW_DATA!G1197</f>
        <v/>
      </c>
    </row>
    <row r="1198">
      <c r="E1198" s="49"/>
      <c r="I1198" s="50"/>
      <c r="K1198" s="46" t="str">
        <f>IFERROR(__xludf.DUMMYFUNCTION("TO_DATE(DATEVALUE(RAW_DATA!B1198))"),"#VALUE!")</f>
        <v>#VALUE!</v>
      </c>
      <c r="L1198" s="46" t="str">
        <f>RAW_DATA!C1198</f>
        <v/>
      </c>
      <c r="M1198" s="46">
        <f>VALUE(RAW_DATA!D1198)</f>
        <v>0</v>
      </c>
      <c r="N1198" s="46" t="str">
        <f>RAW_DATA!E1198</f>
        <v/>
      </c>
      <c r="O1198" s="46" t="str">
        <f>RAW_DATA!F1198</f>
        <v/>
      </c>
      <c r="P1198" s="46" t="str">
        <f>RAW_DATA!G1198</f>
        <v/>
      </c>
    </row>
    <row r="1199">
      <c r="E1199" s="49"/>
      <c r="I1199" s="50"/>
      <c r="K1199" s="46" t="str">
        <f>IFERROR(__xludf.DUMMYFUNCTION("TO_DATE(DATEVALUE(RAW_DATA!B1199))"),"#VALUE!")</f>
        <v>#VALUE!</v>
      </c>
      <c r="L1199" s="46" t="str">
        <f>RAW_DATA!C1199</f>
        <v/>
      </c>
      <c r="M1199" s="46">
        <f>VALUE(RAW_DATA!D1199)</f>
        <v>0</v>
      </c>
      <c r="N1199" s="46" t="str">
        <f>RAW_DATA!E1199</f>
        <v/>
      </c>
      <c r="O1199" s="46" t="str">
        <f>RAW_DATA!F1199</f>
        <v/>
      </c>
      <c r="P1199" s="46" t="str">
        <f>RAW_DATA!G1199</f>
        <v/>
      </c>
    </row>
    <row r="1200">
      <c r="E1200" s="49"/>
      <c r="I1200" s="50"/>
      <c r="K1200" s="46" t="str">
        <f>IFERROR(__xludf.DUMMYFUNCTION("TO_DATE(DATEVALUE(RAW_DATA!B1200))"),"#VALUE!")</f>
        <v>#VALUE!</v>
      </c>
      <c r="L1200" s="46" t="str">
        <f>RAW_DATA!C1200</f>
        <v/>
      </c>
      <c r="M1200" s="46">
        <f>VALUE(RAW_DATA!D1200)</f>
        <v>0</v>
      </c>
      <c r="N1200" s="46" t="str">
        <f>RAW_DATA!E1200</f>
        <v/>
      </c>
      <c r="O1200" s="46" t="str">
        <f>RAW_DATA!F1200</f>
        <v/>
      </c>
      <c r="P1200" s="46" t="str">
        <f>RAW_DATA!G1200</f>
        <v/>
      </c>
    </row>
    <row r="1201">
      <c r="E1201" s="49"/>
      <c r="I1201" s="50"/>
      <c r="K1201" s="46" t="str">
        <f>IFERROR(__xludf.DUMMYFUNCTION("TO_DATE(DATEVALUE(RAW_DATA!B1201))"),"#VALUE!")</f>
        <v>#VALUE!</v>
      </c>
      <c r="L1201" s="46" t="str">
        <f>RAW_DATA!C1201</f>
        <v/>
      </c>
      <c r="M1201" s="46">
        <f>VALUE(RAW_DATA!D1201)</f>
        <v>0</v>
      </c>
      <c r="N1201" s="46" t="str">
        <f>RAW_DATA!E1201</f>
        <v/>
      </c>
      <c r="O1201" s="46" t="str">
        <f>RAW_DATA!F1201</f>
        <v/>
      </c>
      <c r="P1201" s="46" t="str">
        <f>RAW_DATA!G1201</f>
        <v/>
      </c>
    </row>
    <row r="1202">
      <c r="E1202" s="49"/>
      <c r="I1202" s="50"/>
      <c r="K1202" s="46" t="str">
        <f>IFERROR(__xludf.DUMMYFUNCTION("TO_DATE(DATEVALUE(RAW_DATA!B1202))"),"#VALUE!")</f>
        <v>#VALUE!</v>
      </c>
      <c r="L1202" s="46" t="str">
        <f>RAW_DATA!C1202</f>
        <v/>
      </c>
      <c r="M1202" s="46">
        <f>VALUE(RAW_DATA!D1202)</f>
        <v>0</v>
      </c>
      <c r="N1202" s="46" t="str">
        <f>RAW_DATA!E1202</f>
        <v/>
      </c>
      <c r="O1202" s="46" t="str">
        <f>RAW_DATA!F1202</f>
        <v/>
      </c>
      <c r="P1202" s="46" t="str">
        <f>RAW_DATA!G1202</f>
        <v/>
      </c>
    </row>
    <row r="1203">
      <c r="E1203" s="49"/>
      <c r="I1203" s="50"/>
      <c r="K1203" s="46" t="str">
        <f>IFERROR(__xludf.DUMMYFUNCTION("TO_DATE(DATEVALUE(RAW_DATA!B1203))"),"#VALUE!")</f>
        <v>#VALUE!</v>
      </c>
      <c r="L1203" s="46" t="str">
        <f>RAW_DATA!C1203</f>
        <v/>
      </c>
      <c r="M1203" s="46">
        <f>VALUE(RAW_DATA!D1203)</f>
        <v>0</v>
      </c>
      <c r="N1203" s="46" t="str">
        <f>RAW_DATA!E1203</f>
        <v/>
      </c>
      <c r="O1203" s="46" t="str">
        <f>RAW_DATA!F1203</f>
        <v/>
      </c>
      <c r="P1203" s="46" t="str">
        <f>RAW_DATA!G1203</f>
        <v/>
      </c>
    </row>
    <row r="1204">
      <c r="E1204" s="49"/>
      <c r="I1204" s="50"/>
      <c r="K1204" s="46" t="str">
        <f>IFERROR(__xludf.DUMMYFUNCTION("TO_DATE(DATEVALUE(RAW_DATA!B1204))"),"#VALUE!")</f>
        <v>#VALUE!</v>
      </c>
      <c r="L1204" s="46" t="str">
        <f>RAW_DATA!C1204</f>
        <v/>
      </c>
      <c r="M1204" s="46">
        <f>VALUE(RAW_DATA!D1204)</f>
        <v>0</v>
      </c>
      <c r="N1204" s="46" t="str">
        <f>RAW_DATA!E1204</f>
        <v/>
      </c>
      <c r="O1204" s="46" t="str">
        <f>RAW_DATA!F1204</f>
        <v/>
      </c>
      <c r="P1204" s="46" t="str">
        <f>RAW_DATA!G1204</f>
        <v/>
      </c>
    </row>
    <row r="1205">
      <c r="E1205" s="49"/>
      <c r="I1205" s="50"/>
      <c r="K1205" s="46" t="str">
        <f>IFERROR(__xludf.DUMMYFUNCTION("TO_DATE(DATEVALUE(RAW_DATA!B1205))"),"#VALUE!")</f>
        <v>#VALUE!</v>
      </c>
      <c r="L1205" s="46" t="str">
        <f>RAW_DATA!C1205</f>
        <v/>
      </c>
      <c r="M1205" s="46">
        <f>VALUE(RAW_DATA!D1205)</f>
        <v>0</v>
      </c>
      <c r="N1205" s="46" t="str">
        <f>RAW_DATA!E1205</f>
        <v/>
      </c>
      <c r="O1205" s="46" t="str">
        <f>RAW_DATA!F1205</f>
        <v/>
      </c>
      <c r="P1205" s="46" t="str">
        <f>RAW_DATA!G1205</f>
        <v/>
      </c>
    </row>
    <row r="1206">
      <c r="E1206" s="49"/>
      <c r="I1206" s="50"/>
      <c r="K1206" s="46" t="str">
        <f>IFERROR(__xludf.DUMMYFUNCTION("TO_DATE(DATEVALUE(RAW_DATA!B1206))"),"#VALUE!")</f>
        <v>#VALUE!</v>
      </c>
      <c r="L1206" s="46" t="str">
        <f>RAW_DATA!C1206</f>
        <v/>
      </c>
      <c r="M1206" s="46">
        <f>VALUE(RAW_DATA!D1206)</f>
        <v>0</v>
      </c>
      <c r="N1206" s="46" t="str">
        <f>RAW_DATA!E1206</f>
        <v/>
      </c>
      <c r="O1206" s="46" t="str">
        <f>RAW_DATA!F1206</f>
        <v/>
      </c>
      <c r="P1206" s="46" t="str">
        <f>RAW_DATA!G1206</f>
        <v/>
      </c>
    </row>
    <row r="1207">
      <c r="E1207" s="49"/>
      <c r="I1207" s="50"/>
      <c r="K1207" s="46" t="str">
        <f>IFERROR(__xludf.DUMMYFUNCTION("TO_DATE(DATEVALUE(RAW_DATA!B1207))"),"#VALUE!")</f>
        <v>#VALUE!</v>
      </c>
      <c r="L1207" s="46" t="str">
        <f>RAW_DATA!C1207</f>
        <v/>
      </c>
      <c r="M1207" s="46">
        <f>VALUE(RAW_DATA!D1207)</f>
        <v>0</v>
      </c>
      <c r="N1207" s="46" t="str">
        <f>RAW_DATA!E1207</f>
        <v/>
      </c>
      <c r="O1207" s="46" t="str">
        <f>RAW_DATA!F1207</f>
        <v/>
      </c>
      <c r="P1207" s="46" t="str">
        <f>RAW_DATA!G1207</f>
        <v/>
      </c>
    </row>
    <row r="1208">
      <c r="E1208" s="49"/>
      <c r="I1208" s="50"/>
      <c r="K1208" s="46" t="str">
        <f>IFERROR(__xludf.DUMMYFUNCTION("TO_DATE(DATEVALUE(RAW_DATA!B1208))"),"#VALUE!")</f>
        <v>#VALUE!</v>
      </c>
      <c r="L1208" s="46" t="str">
        <f>RAW_DATA!C1208</f>
        <v/>
      </c>
      <c r="M1208" s="46">
        <f>VALUE(RAW_DATA!D1208)</f>
        <v>0</v>
      </c>
      <c r="N1208" s="46" t="str">
        <f>RAW_DATA!E1208</f>
        <v/>
      </c>
      <c r="O1208" s="46" t="str">
        <f>RAW_DATA!F1208</f>
        <v/>
      </c>
      <c r="P1208" s="46" t="str">
        <f>RAW_DATA!G1208</f>
        <v/>
      </c>
    </row>
    <row r="1209">
      <c r="E1209" s="49"/>
      <c r="I1209" s="50"/>
      <c r="K1209" s="46" t="str">
        <f>IFERROR(__xludf.DUMMYFUNCTION("TO_DATE(DATEVALUE(RAW_DATA!B1209))"),"#VALUE!")</f>
        <v>#VALUE!</v>
      </c>
      <c r="L1209" s="46" t="str">
        <f>RAW_DATA!C1209</f>
        <v/>
      </c>
      <c r="M1209" s="46">
        <f>VALUE(RAW_DATA!D1209)</f>
        <v>0</v>
      </c>
      <c r="N1209" s="46" t="str">
        <f>RAW_DATA!E1209</f>
        <v/>
      </c>
      <c r="O1209" s="46" t="str">
        <f>RAW_DATA!F1209</f>
        <v/>
      </c>
      <c r="P1209" s="46" t="str">
        <f>RAW_DATA!G1209</f>
        <v/>
      </c>
    </row>
    <row r="1210">
      <c r="E1210" s="49"/>
      <c r="I1210" s="50"/>
      <c r="K1210" s="46" t="str">
        <f>IFERROR(__xludf.DUMMYFUNCTION("TO_DATE(DATEVALUE(RAW_DATA!B1210))"),"#VALUE!")</f>
        <v>#VALUE!</v>
      </c>
      <c r="L1210" s="46" t="str">
        <f>RAW_DATA!C1210</f>
        <v/>
      </c>
      <c r="M1210" s="46">
        <f>VALUE(RAW_DATA!D1210)</f>
        <v>0</v>
      </c>
      <c r="N1210" s="46" t="str">
        <f>RAW_DATA!E1210</f>
        <v/>
      </c>
      <c r="O1210" s="46" t="str">
        <f>RAW_DATA!F1210</f>
        <v/>
      </c>
      <c r="P1210" s="46" t="str">
        <f>RAW_DATA!G1210</f>
        <v/>
      </c>
    </row>
    <row r="1211">
      <c r="E1211" s="49"/>
      <c r="I1211" s="50"/>
      <c r="K1211" s="46" t="str">
        <f>IFERROR(__xludf.DUMMYFUNCTION("TO_DATE(DATEVALUE(RAW_DATA!B1211))"),"#VALUE!")</f>
        <v>#VALUE!</v>
      </c>
      <c r="L1211" s="46" t="str">
        <f>RAW_DATA!C1211</f>
        <v/>
      </c>
      <c r="M1211" s="46">
        <f>VALUE(RAW_DATA!D1211)</f>
        <v>0</v>
      </c>
      <c r="N1211" s="46" t="str">
        <f>RAW_DATA!E1211</f>
        <v/>
      </c>
      <c r="O1211" s="46" t="str">
        <f>RAW_DATA!F1211</f>
        <v/>
      </c>
      <c r="P1211" s="46" t="str">
        <f>RAW_DATA!G1211</f>
        <v/>
      </c>
    </row>
    <row r="1212">
      <c r="E1212" s="49"/>
      <c r="I1212" s="50"/>
      <c r="K1212" s="46" t="str">
        <f>IFERROR(__xludf.DUMMYFUNCTION("TO_DATE(DATEVALUE(RAW_DATA!B1212))"),"#VALUE!")</f>
        <v>#VALUE!</v>
      </c>
      <c r="L1212" s="46" t="str">
        <f>RAW_DATA!C1212</f>
        <v/>
      </c>
      <c r="M1212" s="46">
        <f>VALUE(RAW_DATA!D1212)</f>
        <v>0</v>
      </c>
      <c r="N1212" s="46" t="str">
        <f>RAW_DATA!E1212</f>
        <v/>
      </c>
      <c r="O1212" s="46" t="str">
        <f>RAW_DATA!F1212</f>
        <v/>
      </c>
      <c r="P1212" s="46" t="str">
        <f>RAW_DATA!G1212</f>
        <v/>
      </c>
    </row>
    <row r="1213">
      <c r="E1213" s="49"/>
      <c r="I1213" s="50"/>
      <c r="K1213" s="46" t="str">
        <f>IFERROR(__xludf.DUMMYFUNCTION("TO_DATE(DATEVALUE(RAW_DATA!B1213))"),"#VALUE!")</f>
        <v>#VALUE!</v>
      </c>
      <c r="L1213" s="46" t="str">
        <f>RAW_DATA!C1213</f>
        <v/>
      </c>
      <c r="M1213" s="46">
        <f>VALUE(RAW_DATA!D1213)</f>
        <v>0</v>
      </c>
      <c r="N1213" s="46" t="str">
        <f>RAW_DATA!E1213</f>
        <v/>
      </c>
      <c r="O1213" s="46" t="str">
        <f>RAW_DATA!F1213</f>
        <v/>
      </c>
      <c r="P1213" s="46" t="str">
        <f>RAW_DATA!G1213</f>
        <v/>
      </c>
    </row>
    <row r="1214">
      <c r="E1214" s="49"/>
      <c r="I1214" s="50"/>
      <c r="K1214" s="46" t="str">
        <f>IFERROR(__xludf.DUMMYFUNCTION("TO_DATE(DATEVALUE(RAW_DATA!B1214))"),"#VALUE!")</f>
        <v>#VALUE!</v>
      </c>
      <c r="L1214" s="46" t="str">
        <f>RAW_DATA!C1214</f>
        <v/>
      </c>
      <c r="M1214" s="46">
        <f>VALUE(RAW_DATA!D1214)</f>
        <v>0</v>
      </c>
      <c r="N1214" s="46" t="str">
        <f>RAW_DATA!E1214</f>
        <v/>
      </c>
      <c r="O1214" s="46" t="str">
        <f>RAW_DATA!F1214</f>
        <v/>
      </c>
      <c r="P1214" s="46" t="str">
        <f>RAW_DATA!G1214</f>
        <v/>
      </c>
    </row>
    <row r="1215">
      <c r="E1215" s="49"/>
      <c r="I1215" s="50"/>
      <c r="K1215" s="46" t="str">
        <f>IFERROR(__xludf.DUMMYFUNCTION("TO_DATE(DATEVALUE(RAW_DATA!B1215))"),"#VALUE!")</f>
        <v>#VALUE!</v>
      </c>
      <c r="L1215" s="46" t="str">
        <f>RAW_DATA!C1215</f>
        <v/>
      </c>
      <c r="M1215" s="46">
        <f>VALUE(RAW_DATA!D1215)</f>
        <v>0</v>
      </c>
      <c r="N1215" s="46" t="str">
        <f>RAW_DATA!E1215</f>
        <v/>
      </c>
      <c r="O1215" s="46" t="str">
        <f>RAW_DATA!F1215</f>
        <v/>
      </c>
      <c r="P1215" s="46" t="str">
        <f>RAW_DATA!G1215</f>
        <v/>
      </c>
    </row>
    <row r="1216">
      <c r="E1216" s="49"/>
      <c r="I1216" s="50"/>
      <c r="K1216" s="46" t="str">
        <f>IFERROR(__xludf.DUMMYFUNCTION("TO_DATE(DATEVALUE(RAW_DATA!B1216))"),"#VALUE!")</f>
        <v>#VALUE!</v>
      </c>
      <c r="L1216" s="46" t="str">
        <f>RAW_DATA!C1216</f>
        <v/>
      </c>
      <c r="M1216" s="46">
        <f>VALUE(RAW_DATA!D1216)</f>
        <v>0</v>
      </c>
      <c r="N1216" s="46" t="str">
        <f>RAW_DATA!E1216</f>
        <v/>
      </c>
      <c r="O1216" s="46" t="str">
        <f>RAW_DATA!F1216</f>
        <v/>
      </c>
      <c r="P1216" s="46" t="str">
        <f>RAW_DATA!G1216</f>
        <v/>
      </c>
    </row>
    <row r="1217">
      <c r="E1217" s="49"/>
      <c r="I1217" s="50"/>
      <c r="K1217" s="46" t="str">
        <f>IFERROR(__xludf.DUMMYFUNCTION("TO_DATE(DATEVALUE(RAW_DATA!B1217))"),"#VALUE!")</f>
        <v>#VALUE!</v>
      </c>
      <c r="L1217" s="46" t="str">
        <f>RAW_DATA!C1217</f>
        <v/>
      </c>
      <c r="M1217" s="46">
        <f>VALUE(RAW_DATA!D1217)</f>
        <v>0</v>
      </c>
      <c r="N1217" s="46" t="str">
        <f>RAW_DATA!E1217</f>
        <v/>
      </c>
      <c r="O1217" s="46" t="str">
        <f>RAW_DATA!F1217</f>
        <v/>
      </c>
      <c r="P1217" s="46" t="str">
        <f>RAW_DATA!G1217</f>
        <v/>
      </c>
    </row>
    <row r="1218">
      <c r="E1218" s="49"/>
      <c r="I1218" s="50"/>
      <c r="K1218" s="46" t="str">
        <f>IFERROR(__xludf.DUMMYFUNCTION("TO_DATE(DATEVALUE(RAW_DATA!B1218))"),"#VALUE!")</f>
        <v>#VALUE!</v>
      </c>
      <c r="L1218" s="46" t="str">
        <f>RAW_DATA!C1218</f>
        <v/>
      </c>
      <c r="M1218" s="46">
        <f>VALUE(RAW_DATA!D1218)</f>
        <v>0</v>
      </c>
      <c r="N1218" s="46" t="str">
        <f>RAW_DATA!E1218</f>
        <v/>
      </c>
      <c r="O1218" s="46" t="str">
        <f>RAW_DATA!F1218</f>
        <v/>
      </c>
      <c r="P1218" s="46" t="str">
        <f>RAW_DATA!G1218</f>
        <v/>
      </c>
    </row>
    <row r="1219">
      <c r="E1219" s="49"/>
      <c r="I1219" s="50"/>
      <c r="K1219" s="46" t="str">
        <f>IFERROR(__xludf.DUMMYFUNCTION("TO_DATE(DATEVALUE(RAW_DATA!B1219))"),"#VALUE!")</f>
        <v>#VALUE!</v>
      </c>
      <c r="L1219" s="46" t="str">
        <f>RAW_DATA!C1219</f>
        <v/>
      </c>
      <c r="M1219" s="46">
        <f>VALUE(RAW_DATA!D1219)</f>
        <v>0</v>
      </c>
      <c r="N1219" s="46" t="str">
        <f>RAW_DATA!E1219</f>
        <v/>
      </c>
      <c r="O1219" s="46" t="str">
        <f>RAW_DATA!F1219</f>
        <v/>
      </c>
      <c r="P1219" s="46" t="str">
        <f>RAW_DATA!G1219</f>
        <v/>
      </c>
    </row>
    <row r="1220">
      <c r="E1220" s="49"/>
      <c r="I1220" s="50"/>
      <c r="K1220" s="46" t="str">
        <f>IFERROR(__xludf.DUMMYFUNCTION("TO_DATE(DATEVALUE(RAW_DATA!B1220))"),"#VALUE!")</f>
        <v>#VALUE!</v>
      </c>
      <c r="L1220" s="46" t="str">
        <f>RAW_DATA!C1220</f>
        <v/>
      </c>
      <c r="M1220" s="46">
        <f>VALUE(RAW_DATA!D1220)</f>
        <v>0</v>
      </c>
      <c r="N1220" s="46" t="str">
        <f>RAW_DATA!E1220</f>
        <v/>
      </c>
      <c r="O1220" s="46" t="str">
        <f>RAW_DATA!F1220</f>
        <v/>
      </c>
      <c r="P1220" s="46" t="str">
        <f>RAW_DATA!G1220</f>
        <v/>
      </c>
    </row>
    <row r="1221">
      <c r="E1221" s="49"/>
      <c r="I1221" s="50"/>
      <c r="K1221" s="46" t="str">
        <f>IFERROR(__xludf.DUMMYFUNCTION("TO_DATE(DATEVALUE(RAW_DATA!B1221))"),"#VALUE!")</f>
        <v>#VALUE!</v>
      </c>
      <c r="L1221" s="46" t="str">
        <f>RAW_DATA!C1221</f>
        <v/>
      </c>
      <c r="M1221" s="46">
        <f>VALUE(RAW_DATA!D1221)</f>
        <v>0</v>
      </c>
      <c r="N1221" s="46" t="str">
        <f>RAW_DATA!E1221</f>
        <v/>
      </c>
      <c r="O1221" s="46" t="str">
        <f>RAW_DATA!F1221</f>
        <v/>
      </c>
      <c r="P1221" s="46" t="str">
        <f>RAW_DATA!G1221</f>
        <v/>
      </c>
    </row>
    <row r="1222">
      <c r="E1222" s="49"/>
      <c r="I1222" s="50"/>
      <c r="K1222" s="46" t="str">
        <f>IFERROR(__xludf.DUMMYFUNCTION("TO_DATE(DATEVALUE(RAW_DATA!B1222))"),"#VALUE!")</f>
        <v>#VALUE!</v>
      </c>
      <c r="L1222" s="46" t="str">
        <f>RAW_DATA!C1222</f>
        <v/>
      </c>
      <c r="M1222" s="46">
        <f>VALUE(RAW_DATA!D1222)</f>
        <v>0</v>
      </c>
      <c r="N1222" s="46" t="str">
        <f>RAW_DATA!E1222</f>
        <v/>
      </c>
      <c r="O1222" s="46" t="str">
        <f>RAW_DATA!F1222</f>
        <v/>
      </c>
      <c r="P1222" s="46" t="str">
        <f>RAW_DATA!G1222</f>
        <v/>
      </c>
    </row>
    <row r="1223">
      <c r="E1223" s="49"/>
      <c r="I1223" s="50"/>
      <c r="K1223" s="46" t="str">
        <f>IFERROR(__xludf.DUMMYFUNCTION("TO_DATE(DATEVALUE(RAW_DATA!B1223))"),"#VALUE!")</f>
        <v>#VALUE!</v>
      </c>
      <c r="L1223" s="46" t="str">
        <f>RAW_DATA!C1223</f>
        <v/>
      </c>
      <c r="M1223" s="46">
        <f>VALUE(RAW_DATA!D1223)</f>
        <v>0</v>
      </c>
      <c r="N1223" s="46" t="str">
        <f>RAW_DATA!E1223</f>
        <v/>
      </c>
      <c r="O1223" s="46" t="str">
        <f>RAW_DATA!F1223</f>
        <v/>
      </c>
      <c r="P1223" s="46" t="str">
        <f>RAW_DATA!G1223</f>
        <v/>
      </c>
    </row>
    <row r="1224">
      <c r="E1224" s="49"/>
      <c r="I1224" s="50"/>
      <c r="K1224" s="46" t="str">
        <f>IFERROR(__xludf.DUMMYFUNCTION("TO_DATE(DATEVALUE(RAW_DATA!B1224))"),"#VALUE!")</f>
        <v>#VALUE!</v>
      </c>
      <c r="L1224" s="46" t="str">
        <f>RAW_DATA!C1224</f>
        <v/>
      </c>
      <c r="M1224" s="46">
        <f>VALUE(RAW_DATA!D1224)</f>
        <v>0</v>
      </c>
      <c r="N1224" s="46" t="str">
        <f>RAW_DATA!E1224</f>
        <v/>
      </c>
      <c r="O1224" s="46" t="str">
        <f>RAW_DATA!F1224</f>
        <v/>
      </c>
      <c r="P1224" s="46" t="str">
        <f>RAW_DATA!G1224</f>
        <v/>
      </c>
    </row>
    <row r="1225">
      <c r="E1225" s="49"/>
      <c r="I1225" s="50"/>
      <c r="K1225" s="46" t="str">
        <f>IFERROR(__xludf.DUMMYFUNCTION("TO_DATE(DATEVALUE(RAW_DATA!B1225))"),"#VALUE!")</f>
        <v>#VALUE!</v>
      </c>
      <c r="L1225" s="46" t="str">
        <f>RAW_DATA!C1225</f>
        <v/>
      </c>
      <c r="M1225" s="46">
        <f>VALUE(RAW_DATA!D1225)</f>
        <v>0</v>
      </c>
      <c r="N1225" s="46" t="str">
        <f>RAW_DATA!E1225</f>
        <v/>
      </c>
      <c r="O1225" s="46" t="str">
        <f>RAW_DATA!F1225</f>
        <v/>
      </c>
      <c r="P1225" s="46" t="str">
        <f>RAW_DATA!G1225</f>
        <v/>
      </c>
    </row>
    <row r="1226">
      <c r="E1226" s="49"/>
      <c r="I1226" s="50"/>
      <c r="K1226" s="46" t="str">
        <f>IFERROR(__xludf.DUMMYFUNCTION("TO_DATE(DATEVALUE(RAW_DATA!B1226))"),"#VALUE!")</f>
        <v>#VALUE!</v>
      </c>
      <c r="L1226" s="46" t="str">
        <f>RAW_DATA!C1226</f>
        <v/>
      </c>
      <c r="M1226" s="46">
        <f>VALUE(RAW_DATA!D1226)</f>
        <v>0</v>
      </c>
      <c r="N1226" s="46" t="str">
        <f>RAW_DATA!E1226</f>
        <v/>
      </c>
      <c r="O1226" s="46" t="str">
        <f>RAW_DATA!F1226</f>
        <v/>
      </c>
      <c r="P1226" s="46" t="str">
        <f>RAW_DATA!G1226</f>
        <v/>
      </c>
    </row>
    <row r="1227">
      <c r="E1227" s="49"/>
      <c r="I1227" s="50"/>
      <c r="K1227" s="46" t="str">
        <f>IFERROR(__xludf.DUMMYFUNCTION("TO_DATE(DATEVALUE(RAW_DATA!B1227))"),"#VALUE!")</f>
        <v>#VALUE!</v>
      </c>
      <c r="L1227" s="46" t="str">
        <f>RAW_DATA!C1227</f>
        <v/>
      </c>
      <c r="M1227" s="46">
        <f>VALUE(RAW_DATA!D1227)</f>
        <v>0</v>
      </c>
      <c r="N1227" s="46" t="str">
        <f>RAW_DATA!E1227</f>
        <v/>
      </c>
      <c r="O1227" s="46" t="str">
        <f>RAW_DATA!F1227</f>
        <v/>
      </c>
      <c r="P1227" s="46" t="str">
        <f>RAW_DATA!G1227</f>
        <v/>
      </c>
    </row>
    <row r="1228">
      <c r="E1228" s="49"/>
      <c r="I1228" s="50"/>
      <c r="K1228" s="46" t="str">
        <f>IFERROR(__xludf.DUMMYFUNCTION("TO_DATE(DATEVALUE(RAW_DATA!B1228))"),"#VALUE!")</f>
        <v>#VALUE!</v>
      </c>
      <c r="L1228" s="46" t="str">
        <f>RAW_DATA!C1228</f>
        <v/>
      </c>
      <c r="M1228" s="46">
        <f>VALUE(RAW_DATA!D1228)</f>
        <v>0</v>
      </c>
      <c r="N1228" s="46" t="str">
        <f>RAW_DATA!E1228</f>
        <v/>
      </c>
      <c r="O1228" s="46" t="str">
        <f>RAW_DATA!F1228</f>
        <v/>
      </c>
      <c r="P1228" s="46" t="str">
        <f>RAW_DATA!G1228</f>
        <v/>
      </c>
    </row>
    <row r="1229">
      <c r="E1229" s="49"/>
      <c r="I1229" s="50"/>
      <c r="K1229" s="46" t="str">
        <f>IFERROR(__xludf.DUMMYFUNCTION("TO_DATE(DATEVALUE(RAW_DATA!B1229))"),"#VALUE!")</f>
        <v>#VALUE!</v>
      </c>
      <c r="L1229" s="46" t="str">
        <f>RAW_DATA!C1229</f>
        <v/>
      </c>
      <c r="M1229" s="46">
        <f>VALUE(RAW_DATA!D1229)</f>
        <v>0</v>
      </c>
      <c r="N1229" s="46" t="str">
        <f>RAW_DATA!E1229</f>
        <v/>
      </c>
      <c r="O1229" s="46" t="str">
        <f>RAW_DATA!F1229</f>
        <v/>
      </c>
      <c r="P1229" s="46" t="str">
        <f>RAW_DATA!G1229</f>
        <v/>
      </c>
    </row>
    <row r="1230">
      <c r="E1230" s="49"/>
      <c r="I1230" s="50"/>
      <c r="K1230" s="46" t="str">
        <f>IFERROR(__xludf.DUMMYFUNCTION("TO_DATE(DATEVALUE(RAW_DATA!B1230))"),"#VALUE!")</f>
        <v>#VALUE!</v>
      </c>
      <c r="L1230" s="46" t="str">
        <f>RAW_DATA!C1230</f>
        <v/>
      </c>
      <c r="M1230" s="46">
        <f>VALUE(RAW_DATA!D1230)</f>
        <v>0</v>
      </c>
      <c r="N1230" s="46" t="str">
        <f>RAW_DATA!E1230</f>
        <v/>
      </c>
      <c r="O1230" s="46" t="str">
        <f>RAW_DATA!F1230</f>
        <v/>
      </c>
      <c r="P1230" s="46" t="str">
        <f>RAW_DATA!G1230</f>
        <v/>
      </c>
    </row>
    <row r="1231">
      <c r="E1231" s="49"/>
      <c r="I1231" s="50"/>
      <c r="K1231" s="46" t="str">
        <f>IFERROR(__xludf.DUMMYFUNCTION("TO_DATE(DATEVALUE(RAW_DATA!B1231))"),"#VALUE!")</f>
        <v>#VALUE!</v>
      </c>
      <c r="L1231" s="46" t="str">
        <f>RAW_DATA!C1231</f>
        <v/>
      </c>
      <c r="M1231" s="46">
        <f>VALUE(RAW_DATA!D1231)</f>
        <v>0</v>
      </c>
      <c r="N1231" s="46" t="str">
        <f>RAW_DATA!E1231</f>
        <v/>
      </c>
      <c r="O1231" s="46" t="str">
        <f>RAW_DATA!F1231</f>
        <v/>
      </c>
      <c r="P1231" s="46" t="str">
        <f>RAW_DATA!G1231</f>
        <v/>
      </c>
    </row>
    <row r="1232">
      <c r="E1232" s="49"/>
      <c r="I1232" s="50"/>
      <c r="K1232" s="46" t="str">
        <f>IFERROR(__xludf.DUMMYFUNCTION("TO_DATE(DATEVALUE(RAW_DATA!B1232))"),"#VALUE!")</f>
        <v>#VALUE!</v>
      </c>
      <c r="L1232" s="46" t="str">
        <f>RAW_DATA!C1232</f>
        <v/>
      </c>
      <c r="M1232" s="46">
        <f>VALUE(RAW_DATA!D1232)</f>
        <v>0</v>
      </c>
      <c r="N1232" s="46" t="str">
        <f>RAW_DATA!E1232</f>
        <v/>
      </c>
      <c r="O1232" s="46" t="str">
        <f>RAW_DATA!F1232</f>
        <v/>
      </c>
      <c r="P1232" s="46" t="str">
        <f>RAW_DATA!G1232</f>
        <v/>
      </c>
    </row>
    <row r="1233">
      <c r="E1233" s="49"/>
      <c r="I1233" s="50"/>
      <c r="K1233" s="46" t="str">
        <f>IFERROR(__xludf.DUMMYFUNCTION("TO_DATE(DATEVALUE(RAW_DATA!B1233))"),"#VALUE!")</f>
        <v>#VALUE!</v>
      </c>
      <c r="L1233" s="46" t="str">
        <f>RAW_DATA!C1233</f>
        <v/>
      </c>
      <c r="M1233" s="46">
        <f>VALUE(RAW_DATA!D1233)</f>
        <v>0</v>
      </c>
      <c r="N1233" s="46" t="str">
        <f>RAW_DATA!E1233</f>
        <v/>
      </c>
      <c r="O1233" s="46" t="str">
        <f>RAW_DATA!F1233</f>
        <v/>
      </c>
      <c r="P1233" s="46" t="str">
        <f>RAW_DATA!G1233</f>
        <v/>
      </c>
    </row>
    <row r="1234">
      <c r="E1234" s="49"/>
      <c r="I1234" s="50"/>
      <c r="K1234" s="46" t="str">
        <f>IFERROR(__xludf.DUMMYFUNCTION("TO_DATE(DATEVALUE(RAW_DATA!B1234))"),"#VALUE!")</f>
        <v>#VALUE!</v>
      </c>
      <c r="L1234" s="46" t="str">
        <f>RAW_DATA!C1234</f>
        <v/>
      </c>
      <c r="M1234" s="46">
        <f>VALUE(RAW_DATA!D1234)</f>
        <v>0</v>
      </c>
      <c r="N1234" s="46" t="str">
        <f>RAW_DATA!E1234</f>
        <v/>
      </c>
      <c r="O1234" s="46" t="str">
        <f>RAW_DATA!F1234</f>
        <v/>
      </c>
      <c r="P1234" s="46" t="str">
        <f>RAW_DATA!G1234</f>
        <v/>
      </c>
    </row>
    <row r="1235">
      <c r="E1235" s="49"/>
      <c r="I1235" s="50"/>
      <c r="K1235" s="46" t="str">
        <f>IFERROR(__xludf.DUMMYFUNCTION("TO_DATE(DATEVALUE(RAW_DATA!B1235))"),"#VALUE!")</f>
        <v>#VALUE!</v>
      </c>
      <c r="L1235" s="46" t="str">
        <f>RAW_DATA!C1235</f>
        <v/>
      </c>
      <c r="M1235" s="46">
        <f>VALUE(RAW_DATA!D1235)</f>
        <v>0</v>
      </c>
      <c r="N1235" s="46" t="str">
        <f>RAW_DATA!E1235</f>
        <v/>
      </c>
      <c r="O1235" s="46" t="str">
        <f>RAW_DATA!F1235</f>
        <v/>
      </c>
      <c r="P1235" s="46" t="str">
        <f>RAW_DATA!G1235</f>
        <v/>
      </c>
    </row>
    <row r="1236">
      <c r="E1236" s="49"/>
      <c r="I1236" s="50"/>
      <c r="K1236" s="46" t="str">
        <f>IFERROR(__xludf.DUMMYFUNCTION("TO_DATE(DATEVALUE(RAW_DATA!B1236))"),"#VALUE!")</f>
        <v>#VALUE!</v>
      </c>
      <c r="L1236" s="46" t="str">
        <f>RAW_DATA!C1236</f>
        <v/>
      </c>
      <c r="M1236" s="46">
        <f>VALUE(RAW_DATA!D1236)</f>
        <v>0</v>
      </c>
      <c r="N1236" s="46" t="str">
        <f>RAW_DATA!E1236</f>
        <v/>
      </c>
      <c r="O1236" s="46" t="str">
        <f>RAW_DATA!F1236</f>
        <v/>
      </c>
      <c r="P1236" s="46" t="str">
        <f>RAW_DATA!G1236</f>
        <v/>
      </c>
    </row>
    <row r="1237">
      <c r="E1237" s="49"/>
      <c r="I1237" s="50"/>
      <c r="K1237" s="46" t="str">
        <f>IFERROR(__xludf.DUMMYFUNCTION("TO_DATE(DATEVALUE(RAW_DATA!B1237))"),"#VALUE!")</f>
        <v>#VALUE!</v>
      </c>
      <c r="L1237" s="46" t="str">
        <f>RAW_DATA!C1237</f>
        <v/>
      </c>
      <c r="M1237" s="46">
        <f>VALUE(RAW_DATA!D1237)</f>
        <v>0</v>
      </c>
      <c r="N1237" s="46" t="str">
        <f>RAW_DATA!E1237</f>
        <v/>
      </c>
      <c r="O1237" s="46" t="str">
        <f>RAW_DATA!F1237</f>
        <v/>
      </c>
      <c r="P1237" s="46" t="str">
        <f>RAW_DATA!G1237</f>
        <v/>
      </c>
    </row>
    <row r="1238">
      <c r="E1238" s="49"/>
      <c r="I1238" s="50"/>
      <c r="K1238" s="46" t="str">
        <f>IFERROR(__xludf.DUMMYFUNCTION("TO_DATE(DATEVALUE(RAW_DATA!B1238))"),"#VALUE!")</f>
        <v>#VALUE!</v>
      </c>
      <c r="L1238" s="46" t="str">
        <f>RAW_DATA!C1238</f>
        <v/>
      </c>
      <c r="M1238" s="46">
        <f>VALUE(RAW_DATA!D1238)</f>
        <v>0</v>
      </c>
      <c r="N1238" s="46" t="str">
        <f>RAW_DATA!E1238</f>
        <v/>
      </c>
      <c r="O1238" s="46" t="str">
        <f>RAW_DATA!F1238</f>
        <v/>
      </c>
      <c r="P1238" s="46" t="str">
        <f>RAW_DATA!G1238</f>
        <v/>
      </c>
    </row>
    <row r="1239">
      <c r="E1239" s="49"/>
      <c r="I1239" s="50"/>
      <c r="K1239" s="46" t="str">
        <f>IFERROR(__xludf.DUMMYFUNCTION("TO_DATE(DATEVALUE(RAW_DATA!B1239))"),"#VALUE!")</f>
        <v>#VALUE!</v>
      </c>
      <c r="L1239" s="46" t="str">
        <f>RAW_DATA!C1239</f>
        <v/>
      </c>
      <c r="M1239" s="46">
        <f>VALUE(RAW_DATA!D1239)</f>
        <v>0</v>
      </c>
      <c r="N1239" s="46" t="str">
        <f>RAW_DATA!E1239</f>
        <v/>
      </c>
      <c r="O1239" s="46" t="str">
        <f>RAW_DATA!F1239</f>
        <v/>
      </c>
      <c r="P1239" s="46" t="str">
        <f>RAW_DATA!G1239</f>
        <v/>
      </c>
    </row>
    <row r="1240">
      <c r="E1240" s="49"/>
      <c r="I1240" s="50"/>
      <c r="K1240" s="46" t="str">
        <f>IFERROR(__xludf.DUMMYFUNCTION("TO_DATE(DATEVALUE(RAW_DATA!B1240))"),"#VALUE!")</f>
        <v>#VALUE!</v>
      </c>
      <c r="L1240" s="46" t="str">
        <f>RAW_DATA!C1240</f>
        <v/>
      </c>
      <c r="M1240" s="46">
        <f>VALUE(RAW_DATA!D1240)</f>
        <v>0</v>
      </c>
      <c r="N1240" s="46" t="str">
        <f>RAW_DATA!E1240</f>
        <v/>
      </c>
      <c r="O1240" s="46" t="str">
        <f>RAW_DATA!F1240</f>
        <v/>
      </c>
      <c r="P1240" s="46" t="str">
        <f>RAW_DATA!G1240</f>
        <v/>
      </c>
    </row>
    <row r="1241">
      <c r="E1241" s="49"/>
      <c r="I1241" s="50"/>
      <c r="K1241" s="46" t="str">
        <f>IFERROR(__xludf.DUMMYFUNCTION("TO_DATE(DATEVALUE(RAW_DATA!B1241))"),"#VALUE!")</f>
        <v>#VALUE!</v>
      </c>
      <c r="L1241" s="46" t="str">
        <f>RAW_DATA!C1241</f>
        <v/>
      </c>
      <c r="M1241" s="46">
        <f>VALUE(RAW_DATA!D1241)</f>
        <v>0</v>
      </c>
      <c r="N1241" s="46" t="str">
        <f>RAW_DATA!E1241</f>
        <v/>
      </c>
      <c r="O1241" s="46" t="str">
        <f>RAW_DATA!F1241</f>
        <v/>
      </c>
      <c r="P1241" s="46" t="str">
        <f>RAW_DATA!G1241</f>
        <v/>
      </c>
    </row>
    <row r="1242">
      <c r="E1242" s="49"/>
      <c r="I1242" s="50"/>
      <c r="K1242" s="46" t="str">
        <f>IFERROR(__xludf.DUMMYFUNCTION("TO_DATE(DATEVALUE(RAW_DATA!B1242))"),"#VALUE!")</f>
        <v>#VALUE!</v>
      </c>
      <c r="L1242" s="46" t="str">
        <f>RAW_DATA!C1242</f>
        <v/>
      </c>
      <c r="M1242" s="46">
        <f>VALUE(RAW_DATA!D1242)</f>
        <v>0</v>
      </c>
      <c r="N1242" s="46" t="str">
        <f>RAW_DATA!E1242</f>
        <v/>
      </c>
      <c r="O1242" s="46" t="str">
        <f>RAW_DATA!F1242</f>
        <v/>
      </c>
      <c r="P1242" s="46" t="str">
        <f>RAW_DATA!G1242</f>
        <v/>
      </c>
    </row>
    <row r="1243">
      <c r="E1243" s="49"/>
      <c r="I1243" s="50"/>
      <c r="K1243" s="46" t="str">
        <f>IFERROR(__xludf.DUMMYFUNCTION("TO_DATE(DATEVALUE(RAW_DATA!B1243))"),"#VALUE!")</f>
        <v>#VALUE!</v>
      </c>
      <c r="L1243" s="46" t="str">
        <f>RAW_DATA!C1243</f>
        <v/>
      </c>
      <c r="M1243" s="46">
        <f>VALUE(RAW_DATA!D1243)</f>
        <v>0</v>
      </c>
      <c r="N1243" s="46" t="str">
        <f>RAW_DATA!E1243</f>
        <v/>
      </c>
      <c r="O1243" s="46" t="str">
        <f>RAW_DATA!F1243</f>
        <v/>
      </c>
      <c r="P1243" s="46" t="str">
        <f>RAW_DATA!G1243</f>
        <v/>
      </c>
    </row>
    <row r="1244">
      <c r="E1244" s="49"/>
      <c r="I1244" s="50"/>
      <c r="K1244" s="46" t="str">
        <f>IFERROR(__xludf.DUMMYFUNCTION("TO_DATE(DATEVALUE(RAW_DATA!B1244))"),"#VALUE!")</f>
        <v>#VALUE!</v>
      </c>
      <c r="L1244" s="46" t="str">
        <f>RAW_DATA!C1244</f>
        <v/>
      </c>
      <c r="M1244" s="46">
        <f>VALUE(RAW_DATA!D1244)</f>
        <v>0</v>
      </c>
      <c r="N1244" s="46" t="str">
        <f>RAW_DATA!E1244</f>
        <v/>
      </c>
      <c r="O1244" s="46" t="str">
        <f>RAW_DATA!F1244</f>
        <v/>
      </c>
      <c r="P1244" s="46" t="str">
        <f>RAW_DATA!G1244</f>
        <v/>
      </c>
    </row>
    <row r="1245">
      <c r="E1245" s="49"/>
      <c r="I1245" s="50"/>
      <c r="K1245" s="46" t="str">
        <f>IFERROR(__xludf.DUMMYFUNCTION("TO_DATE(DATEVALUE(RAW_DATA!B1245))"),"#VALUE!")</f>
        <v>#VALUE!</v>
      </c>
      <c r="L1245" s="46" t="str">
        <f>RAW_DATA!C1245</f>
        <v/>
      </c>
      <c r="M1245" s="46">
        <f>VALUE(RAW_DATA!D1245)</f>
        <v>0</v>
      </c>
      <c r="N1245" s="46" t="str">
        <f>RAW_DATA!E1245</f>
        <v/>
      </c>
      <c r="O1245" s="46" t="str">
        <f>RAW_DATA!F1245</f>
        <v/>
      </c>
      <c r="P1245" s="46" t="str">
        <f>RAW_DATA!G1245</f>
        <v/>
      </c>
    </row>
    <row r="1246">
      <c r="E1246" s="49"/>
      <c r="I1246" s="50"/>
      <c r="K1246" s="46" t="str">
        <f>IFERROR(__xludf.DUMMYFUNCTION("TO_DATE(DATEVALUE(RAW_DATA!B1246))"),"#VALUE!")</f>
        <v>#VALUE!</v>
      </c>
      <c r="L1246" s="46" t="str">
        <f>RAW_DATA!C1246</f>
        <v/>
      </c>
      <c r="M1246" s="46">
        <f>VALUE(RAW_DATA!D1246)</f>
        <v>0</v>
      </c>
      <c r="N1246" s="46" t="str">
        <f>RAW_DATA!E1246</f>
        <v/>
      </c>
      <c r="O1246" s="46" t="str">
        <f>RAW_DATA!F1246</f>
        <v/>
      </c>
      <c r="P1246" s="46" t="str">
        <f>RAW_DATA!G1246</f>
        <v/>
      </c>
    </row>
    <row r="1247">
      <c r="E1247" s="49"/>
      <c r="I1247" s="50"/>
      <c r="K1247" s="46" t="str">
        <f>IFERROR(__xludf.DUMMYFUNCTION("TO_DATE(DATEVALUE(RAW_DATA!B1247))"),"#VALUE!")</f>
        <v>#VALUE!</v>
      </c>
      <c r="L1247" s="46" t="str">
        <f>RAW_DATA!C1247</f>
        <v/>
      </c>
      <c r="M1247" s="46">
        <f>VALUE(RAW_DATA!D1247)</f>
        <v>0</v>
      </c>
      <c r="N1247" s="46" t="str">
        <f>RAW_DATA!E1247</f>
        <v/>
      </c>
      <c r="O1247" s="46" t="str">
        <f>RAW_DATA!F1247</f>
        <v/>
      </c>
      <c r="P1247" s="46" t="str">
        <f>RAW_DATA!G1247</f>
        <v/>
      </c>
    </row>
    <row r="1248">
      <c r="E1248" s="49"/>
      <c r="I1248" s="50"/>
      <c r="K1248" s="46" t="str">
        <f>IFERROR(__xludf.DUMMYFUNCTION("TO_DATE(DATEVALUE(RAW_DATA!B1248))"),"#VALUE!")</f>
        <v>#VALUE!</v>
      </c>
      <c r="L1248" s="46" t="str">
        <f>RAW_DATA!C1248</f>
        <v/>
      </c>
      <c r="M1248" s="46">
        <f>VALUE(RAW_DATA!D1248)</f>
        <v>0</v>
      </c>
      <c r="N1248" s="46" t="str">
        <f>RAW_DATA!E1248</f>
        <v/>
      </c>
      <c r="O1248" s="46" t="str">
        <f>RAW_DATA!F1248</f>
        <v/>
      </c>
      <c r="P1248" s="46" t="str">
        <f>RAW_DATA!G1248</f>
        <v/>
      </c>
    </row>
    <row r="1249">
      <c r="E1249" s="49"/>
      <c r="I1249" s="50"/>
      <c r="K1249" s="46" t="str">
        <f>IFERROR(__xludf.DUMMYFUNCTION("TO_DATE(DATEVALUE(RAW_DATA!B1249))"),"#VALUE!")</f>
        <v>#VALUE!</v>
      </c>
      <c r="L1249" s="46" t="str">
        <f>RAW_DATA!C1249</f>
        <v/>
      </c>
      <c r="M1249" s="46">
        <f>VALUE(RAW_DATA!D1249)</f>
        <v>0</v>
      </c>
      <c r="N1249" s="46" t="str">
        <f>RAW_DATA!E1249</f>
        <v/>
      </c>
      <c r="O1249" s="46" t="str">
        <f>RAW_DATA!F1249</f>
        <v/>
      </c>
      <c r="P1249" s="46" t="str">
        <f>RAW_DATA!G1249</f>
        <v/>
      </c>
    </row>
    <row r="1250">
      <c r="E1250" s="49"/>
      <c r="I1250" s="50"/>
      <c r="K1250" s="46" t="str">
        <f>IFERROR(__xludf.DUMMYFUNCTION("TO_DATE(DATEVALUE(RAW_DATA!B1250))"),"#VALUE!")</f>
        <v>#VALUE!</v>
      </c>
      <c r="L1250" s="46" t="str">
        <f>RAW_DATA!C1250</f>
        <v/>
      </c>
      <c r="M1250" s="46">
        <f>VALUE(RAW_DATA!D1250)</f>
        <v>0</v>
      </c>
      <c r="N1250" s="46" t="str">
        <f>RAW_DATA!E1250</f>
        <v/>
      </c>
      <c r="O1250" s="46" t="str">
        <f>RAW_DATA!F1250</f>
        <v/>
      </c>
      <c r="P1250" s="46" t="str">
        <f>RAW_DATA!G1250</f>
        <v/>
      </c>
    </row>
    <row r="1251">
      <c r="E1251" s="49"/>
      <c r="I1251" s="50"/>
      <c r="K1251" s="46" t="str">
        <f>IFERROR(__xludf.DUMMYFUNCTION("TO_DATE(DATEVALUE(RAW_DATA!B1251))"),"#VALUE!")</f>
        <v>#VALUE!</v>
      </c>
      <c r="L1251" s="46" t="str">
        <f>RAW_DATA!C1251</f>
        <v/>
      </c>
      <c r="M1251" s="46">
        <f>VALUE(RAW_DATA!D1251)</f>
        <v>0</v>
      </c>
      <c r="N1251" s="46" t="str">
        <f>RAW_DATA!E1251</f>
        <v/>
      </c>
      <c r="O1251" s="46" t="str">
        <f>RAW_DATA!F1251</f>
        <v/>
      </c>
      <c r="P1251" s="46" t="str">
        <f>RAW_DATA!G1251</f>
        <v/>
      </c>
    </row>
    <row r="1252">
      <c r="E1252" s="49"/>
      <c r="I1252" s="50"/>
      <c r="K1252" s="46" t="str">
        <f>IFERROR(__xludf.DUMMYFUNCTION("TO_DATE(DATEVALUE(RAW_DATA!B1252))"),"#VALUE!")</f>
        <v>#VALUE!</v>
      </c>
      <c r="L1252" s="46" t="str">
        <f>RAW_DATA!C1252</f>
        <v/>
      </c>
      <c r="M1252" s="46">
        <f>VALUE(RAW_DATA!D1252)</f>
        <v>0</v>
      </c>
      <c r="N1252" s="46" t="str">
        <f>RAW_DATA!E1252</f>
        <v/>
      </c>
      <c r="O1252" s="46" t="str">
        <f>RAW_DATA!F1252</f>
        <v/>
      </c>
      <c r="P1252" s="46" t="str">
        <f>RAW_DATA!G1252</f>
        <v/>
      </c>
    </row>
    <row r="1253">
      <c r="E1253" s="49"/>
      <c r="I1253" s="50"/>
      <c r="K1253" s="46" t="str">
        <f>IFERROR(__xludf.DUMMYFUNCTION("TO_DATE(DATEVALUE(RAW_DATA!B1253))"),"#VALUE!")</f>
        <v>#VALUE!</v>
      </c>
      <c r="L1253" s="46" t="str">
        <f>RAW_DATA!C1253</f>
        <v/>
      </c>
      <c r="M1253" s="46">
        <f>VALUE(RAW_DATA!D1253)</f>
        <v>0</v>
      </c>
      <c r="N1253" s="46" t="str">
        <f>RAW_DATA!E1253</f>
        <v/>
      </c>
      <c r="O1253" s="46" t="str">
        <f>RAW_DATA!F1253</f>
        <v/>
      </c>
      <c r="P1253" s="46" t="str">
        <f>RAW_DATA!G1253</f>
        <v/>
      </c>
    </row>
    <row r="1254">
      <c r="E1254" s="49"/>
      <c r="I1254" s="50"/>
      <c r="K1254" s="46" t="str">
        <f>IFERROR(__xludf.DUMMYFUNCTION("TO_DATE(DATEVALUE(RAW_DATA!B1254))"),"#VALUE!")</f>
        <v>#VALUE!</v>
      </c>
      <c r="L1254" s="46" t="str">
        <f>RAW_DATA!C1254</f>
        <v/>
      </c>
      <c r="M1254" s="46">
        <f>VALUE(RAW_DATA!D1254)</f>
        <v>0</v>
      </c>
      <c r="N1254" s="46" t="str">
        <f>RAW_DATA!E1254</f>
        <v/>
      </c>
      <c r="O1254" s="46" t="str">
        <f>RAW_DATA!F1254</f>
        <v/>
      </c>
      <c r="P1254" s="46" t="str">
        <f>RAW_DATA!G1254</f>
        <v/>
      </c>
    </row>
    <row r="1255">
      <c r="E1255" s="49"/>
      <c r="I1255" s="50"/>
      <c r="K1255" s="46" t="str">
        <f>IFERROR(__xludf.DUMMYFUNCTION("TO_DATE(DATEVALUE(RAW_DATA!B1255))"),"#VALUE!")</f>
        <v>#VALUE!</v>
      </c>
      <c r="L1255" s="46" t="str">
        <f>RAW_DATA!C1255</f>
        <v/>
      </c>
      <c r="M1255" s="46">
        <f>VALUE(RAW_DATA!D1255)</f>
        <v>0</v>
      </c>
      <c r="N1255" s="46" t="str">
        <f>RAW_DATA!E1255</f>
        <v/>
      </c>
      <c r="O1255" s="46" t="str">
        <f>RAW_DATA!F1255</f>
        <v/>
      </c>
      <c r="P1255" s="46" t="str">
        <f>RAW_DATA!G1255</f>
        <v/>
      </c>
    </row>
    <row r="1256">
      <c r="E1256" s="49"/>
      <c r="I1256" s="50"/>
      <c r="K1256" s="46" t="str">
        <f>IFERROR(__xludf.DUMMYFUNCTION("TO_DATE(DATEVALUE(RAW_DATA!B1256))"),"#VALUE!")</f>
        <v>#VALUE!</v>
      </c>
      <c r="L1256" s="46" t="str">
        <f>RAW_DATA!C1256</f>
        <v/>
      </c>
      <c r="M1256" s="46">
        <f>VALUE(RAW_DATA!D1256)</f>
        <v>0</v>
      </c>
      <c r="N1256" s="46" t="str">
        <f>RAW_DATA!E1256</f>
        <v/>
      </c>
      <c r="O1256" s="46" t="str">
        <f>RAW_DATA!F1256</f>
        <v/>
      </c>
      <c r="P1256" s="46" t="str">
        <f>RAW_DATA!G1256</f>
        <v/>
      </c>
    </row>
    <row r="1257">
      <c r="E1257" s="49"/>
      <c r="I1257" s="50"/>
      <c r="K1257" s="46" t="str">
        <f>IFERROR(__xludf.DUMMYFUNCTION("TO_DATE(DATEVALUE(RAW_DATA!B1257))"),"#VALUE!")</f>
        <v>#VALUE!</v>
      </c>
      <c r="L1257" s="46" t="str">
        <f>RAW_DATA!C1257</f>
        <v/>
      </c>
      <c r="M1257" s="46">
        <f>VALUE(RAW_DATA!D1257)</f>
        <v>0</v>
      </c>
      <c r="N1257" s="46" t="str">
        <f>RAW_DATA!E1257</f>
        <v/>
      </c>
      <c r="O1257" s="46" t="str">
        <f>RAW_DATA!F1257</f>
        <v/>
      </c>
      <c r="P1257" s="46" t="str">
        <f>RAW_DATA!G1257</f>
        <v/>
      </c>
    </row>
    <row r="1258">
      <c r="E1258" s="49"/>
      <c r="I1258" s="50"/>
      <c r="K1258" s="46" t="str">
        <f>IFERROR(__xludf.DUMMYFUNCTION("TO_DATE(DATEVALUE(RAW_DATA!B1258))"),"#VALUE!")</f>
        <v>#VALUE!</v>
      </c>
      <c r="L1258" s="46" t="str">
        <f>RAW_DATA!C1258</f>
        <v/>
      </c>
      <c r="M1258" s="46">
        <f>VALUE(RAW_DATA!D1258)</f>
        <v>0</v>
      </c>
      <c r="N1258" s="46" t="str">
        <f>RAW_DATA!E1258</f>
        <v/>
      </c>
      <c r="O1258" s="46" t="str">
        <f>RAW_DATA!F1258</f>
        <v/>
      </c>
      <c r="P1258" s="46" t="str">
        <f>RAW_DATA!G1258</f>
        <v/>
      </c>
    </row>
    <row r="1259">
      <c r="E1259" s="49"/>
      <c r="I1259" s="50"/>
      <c r="K1259" s="46" t="str">
        <f>IFERROR(__xludf.DUMMYFUNCTION("TO_DATE(DATEVALUE(RAW_DATA!B1259))"),"#VALUE!")</f>
        <v>#VALUE!</v>
      </c>
      <c r="L1259" s="46" t="str">
        <f>RAW_DATA!C1259</f>
        <v/>
      </c>
      <c r="M1259" s="46">
        <f>VALUE(RAW_DATA!D1259)</f>
        <v>0</v>
      </c>
      <c r="N1259" s="46" t="str">
        <f>RAW_DATA!E1259</f>
        <v/>
      </c>
      <c r="O1259" s="46" t="str">
        <f>RAW_DATA!F1259</f>
        <v/>
      </c>
      <c r="P1259" s="46" t="str">
        <f>RAW_DATA!G1259</f>
        <v/>
      </c>
    </row>
    <row r="1260">
      <c r="E1260" s="49"/>
      <c r="I1260" s="50"/>
      <c r="K1260" s="46" t="str">
        <f>IFERROR(__xludf.DUMMYFUNCTION("TO_DATE(DATEVALUE(RAW_DATA!B1260))"),"#VALUE!")</f>
        <v>#VALUE!</v>
      </c>
      <c r="L1260" s="46" t="str">
        <f>RAW_DATA!C1260</f>
        <v/>
      </c>
      <c r="M1260" s="46">
        <f>VALUE(RAW_DATA!D1260)</f>
        <v>0</v>
      </c>
      <c r="N1260" s="46" t="str">
        <f>RAW_DATA!E1260</f>
        <v/>
      </c>
      <c r="O1260" s="46" t="str">
        <f>RAW_DATA!F1260</f>
        <v/>
      </c>
      <c r="P1260" s="46" t="str">
        <f>RAW_DATA!G1260</f>
        <v/>
      </c>
    </row>
    <row r="1261">
      <c r="E1261" s="49"/>
      <c r="I1261" s="50"/>
      <c r="K1261" s="46" t="str">
        <f>IFERROR(__xludf.DUMMYFUNCTION("TO_DATE(DATEVALUE(RAW_DATA!B1261))"),"#VALUE!")</f>
        <v>#VALUE!</v>
      </c>
      <c r="L1261" s="46" t="str">
        <f>RAW_DATA!C1261</f>
        <v/>
      </c>
      <c r="M1261" s="46">
        <f>VALUE(RAW_DATA!D1261)</f>
        <v>0</v>
      </c>
      <c r="N1261" s="46" t="str">
        <f>RAW_DATA!E1261</f>
        <v/>
      </c>
      <c r="O1261" s="46" t="str">
        <f>RAW_DATA!F1261</f>
        <v/>
      </c>
      <c r="P1261" s="46" t="str">
        <f>RAW_DATA!G1261</f>
        <v/>
      </c>
    </row>
    <row r="1262">
      <c r="E1262" s="49"/>
      <c r="I1262" s="50"/>
      <c r="K1262" s="46" t="str">
        <f>IFERROR(__xludf.DUMMYFUNCTION("TO_DATE(DATEVALUE(RAW_DATA!B1262))"),"#VALUE!")</f>
        <v>#VALUE!</v>
      </c>
      <c r="L1262" s="46" t="str">
        <f>RAW_DATA!C1262</f>
        <v/>
      </c>
      <c r="M1262" s="46">
        <f>VALUE(RAW_DATA!D1262)</f>
        <v>0</v>
      </c>
      <c r="N1262" s="46" t="str">
        <f>RAW_DATA!E1262</f>
        <v/>
      </c>
      <c r="O1262" s="46" t="str">
        <f>RAW_DATA!F1262</f>
        <v/>
      </c>
      <c r="P1262" s="46" t="str">
        <f>RAW_DATA!G1262</f>
        <v/>
      </c>
    </row>
    <row r="1263">
      <c r="E1263" s="49"/>
      <c r="I1263" s="50"/>
      <c r="K1263" s="46" t="str">
        <f>IFERROR(__xludf.DUMMYFUNCTION("TO_DATE(DATEVALUE(RAW_DATA!B1263))"),"#VALUE!")</f>
        <v>#VALUE!</v>
      </c>
      <c r="L1263" s="46" t="str">
        <f>RAW_DATA!C1263</f>
        <v/>
      </c>
      <c r="M1263" s="46">
        <f>VALUE(RAW_DATA!D1263)</f>
        <v>0</v>
      </c>
      <c r="N1263" s="46" t="str">
        <f>RAW_DATA!E1263</f>
        <v/>
      </c>
      <c r="O1263" s="46" t="str">
        <f>RAW_DATA!F1263</f>
        <v/>
      </c>
      <c r="P1263" s="46" t="str">
        <f>RAW_DATA!G1263</f>
        <v/>
      </c>
    </row>
    <row r="1264">
      <c r="E1264" s="49"/>
      <c r="I1264" s="50"/>
      <c r="K1264" s="46" t="str">
        <f>IFERROR(__xludf.DUMMYFUNCTION("TO_DATE(DATEVALUE(RAW_DATA!B1264))"),"#VALUE!")</f>
        <v>#VALUE!</v>
      </c>
      <c r="L1264" s="46" t="str">
        <f>RAW_DATA!C1264</f>
        <v/>
      </c>
      <c r="M1264" s="46">
        <f>VALUE(RAW_DATA!D1264)</f>
        <v>0</v>
      </c>
      <c r="N1264" s="46" t="str">
        <f>RAW_DATA!E1264</f>
        <v/>
      </c>
      <c r="O1264" s="46" t="str">
        <f>RAW_DATA!F1264</f>
        <v/>
      </c>
      <c r="P1264" s="46" t="str">
        <f>RAW_DATA!G1264</f>
        <v/>
      </c>
    </row>
    <row r="1265">
      <c r="E1265" s="49"/>
      <c r="I1265" s="50"/>
      <c r="K1265" s="46" t="str">
        <f>IFERROR(__xludf.DUMMYFUNCTION("TO_DATE(DATEVALUE(RAW_DATA!B1265))"),"#VALUE!")</f>
        <v>#VALUE!</v>
      </c>
      <c r="L1265" s="46" t="str">
        <f>RAW_DATA!C1265</f>
        <v/>
      </c>
      <c r="M1265" s="46">
        <f>VALUE(RAW_DATA!D1265)</f>
        <v>0</v>
      </c>
      <c r="N1265" s="46" t="str">
        <f>RAW_DATA!E1265</f>
        <v/>
      </c>
      <c r="O1265" s="46" t="str">
        <f>RAW_DATA!F1265</f>
        <v/>
      </c>
      <c r="P1265" s="46" t="str">
        <f>RAW_DATA!G1265</f>
        <v/>
      </c>
    </row>
    <row r="1266">
      <c r="E1266" s="49"/>
      <c r="I1266" s="50"/>
      <c r="K1266" s="46" t="str">
        <f>IFERROR(__xludf.DUMMYFUNCTION("TO_DATE(DATEVALUE(RAW_DATA!B1266))"),"#VALUE!")</f>
        <v>#VALUE!</v>
      </c>
      <c r="L1266" s="46" t="str">
        <f>RAW_DATA!C1266</f>
        <v/>
      </c>
      <c r="M1266" s="46">
        <f>VALUE(RAW_DATA!D1266)</f>
        <v>0</v>
      </c>
      <c r="N1266" s="46" t="str">
        <f>RAW_DATA!E1266</f>
        <v/>
      </c>
      <c r="O1266" s="46" t="str">
        <f>RAW_DATA!F1266</f>
        <v/>
      </c>
      <c r="P1266" s="46" t="str">
        <f>RAW_DATA!G1266</f>
        <v/>
      </c>
    </row>
    <row r="1267">
      <c r="E1267" s="49"/>
      <c r="I1267" s="50"/>
      <c r="K1267" s="46" t="str">
        <f>IFERROR(__xludf.DUMMYFUNCTION("TO_DATE(DATEVALUE(RAW_DATA!B1267))"),"#VALUE!")</f>
        <v>#VALUE!</v>
      </c>
      <c r="L1267" s="46" t="str">
        <f>RAW_DATA!C1267</f>
        <v/>
      </c>
      <c r="M1267" s="46">
        <f>VALUE(RAW_DATA!D1267)</f>
        <v>0</v>
      </c>
      <c r="N1267" s="46" t="str">
        <f>RAW_DATA!E1267</f>
        <v/>
      </c>
      <c r="O1267" s="46" t="str">
        <f>RAW_DATA!F1267</f>
        <v/>
      </c>
      <c r="P1267" s="46" t="str">
        <f>RAW_DATA!G1267</f>
        <v/>
      </c>
    </row>
    <row r="1268">
      <c r="E1268" s="49"/>
      <c r="I1268" s="50"/>
      <c r="K1268" s="46" t="str">
        <f>IFERROR(__xludf.DUMMYFUNCTION("TO_DATE(DATEVALUE(RAW_DATA!B1268))"),"#VALUE!")</f>
        <v>#VALUE!</v>
      </c>
      <c r="L1268" s="46" t="str">
        <f>RAW_DATA!C1268</f>
        <v/>
      </c>
      <c r="M1268" s="46">
        <f>VALUE(RAW_DATA!D1268)</f>
        <v>0</v>
      </c>
      <c r="N1268" s="46" t="str">
        <f>RAW_DATA!E1268</f>
        <v/>
      </c>
      <c r="O1268" s="46" t="str">
        <f>RAW_DATA!F1268</f>
        <v/>
      </c>
      <c r="P1268" s="46" t="str">
        <f>RAW_DATA!G1268</f>
        <v/>
      </c>
    </row>
    <row r="1269">
      <c r="E1269" s="49"/>
      <c r="I1269" s="50"/>
      <c r="K1269" s="46" t="str">
        <f>IFERROR(__xludf.DUMMYFUNCTION("TO_DATE(DATEVALUE(RAW_DATA!B1269))"),"#VALUE!")</f>
        <v>#VALUE!</v>
      </c>
      <c r="L1269" s="46" t="str">
        <f>RAW_DATA!C1269</f>
        <v/>
      </c>
      <c r="M1269" s="46">
        <f>VALUE(RAW_DATA!D1269)</f>
        <v>0</v>
      </c>
      <c r="N1269" s="46" t="str">
        <f>RAW_DATA!E1269</f>
        <v/>
      </c>
      <c r="O1269" s="46" t="str">
        <f>RAW_DATA!F1269</f>
        <v/>
      </c>
      <c r="P1269" s="46" t="str">
        <f>RAW_DATA!G1269</f>
        <v/>
      </c>
    </row>
    <row r="1270">
      <c r="E1270" s="49"/>
      <c r="I1270" s="50"/>
      <c r="K1270" s="46" t="str">
        <f>IFERROR(__xludf.DUMMYFUNCTION("TO_DATE(DATEVALUE(RAW_DATA!B1270))"),"#VALUE!")</f>
        <v>#VALUE!</v>
      </c>
      <c r="L1270" s="46" t="str">
        <f>RAW_DATA!C1270</f>
        <v/>
      </c>
      <c r="M1270" s="46">
        <f>VALUE(RAW_DATA!D1270)</f>
        <v>0</v>
      </c>
      <c r="N1270" s="46" t="str">
        <f>RAW_DATA!E1270</f>
        <v/>
      </c>
      <c r="O1270" s="46" t="str">
        <f>RAW_DATA!F1270</f>
        <v/>
      </c>
      <c r="P1270" s="46" t="str">
        <f>RAW_DATA!G1270</f>
        <v/>
      </c>
    </row>
    <row r="1271">
      <c r="E1271" s="49"/>
      <c r="I1271" s="50"/>
      <c r="K1271" s="46" t="str">
        <f>IFERROR(__xludf.DUMMYFUNCTION("TO_DATE(DATEVALUE(RAW_DATA!B1271))"),"#VALUE!")</f>
        <v>#VALUE!</v>
      </c>
      <c r="L1271" s="46" t="str">
        <f>RAW_DATA!C1271</f>
        <v/>
      </c>
      <c r="M1271" s="46">
        <f>VALUE(RAW_DATA!D1271)</f>
        <v>0</v>
      </c>
      <c r="N1271" s="46" t="str">
        <f>RAW_DATA!E1271</f>
        <v/>
      </c>
      <c r="O1271" s="46" t="str">
        <f>RAW_DATA!F1271</f>
        <v/>
      </c>
      <c r="P1271" s="46" t="str">
        <f>RAW_DATA!G1271</f>
        <v/>
      </c>
    </row>
    <row r="1272">
      <c r="E1272" s="49"/>
      <c r="I1272" s="50"/>
      <c r="K1272" s="46" t="str">
        <f>IFERROR(__xludf.DUMMYFUNCTION("TO_DATE(DATEVALUE(RAW_DATA!B1272))"),"#VALUE!")</f>
        <v>#VALUE!</v>
      </c>
      <c r="L1272" s="46" t="str">
        <f>RAW_DATA!C1272</f>
        <v/>
      </c>
      <c r="M1272" s="46">
        <f>VALUE(RAW_DATA!D1272)</f>
        <v>0</v>
      </c>
      <c r="N1272" s="46" t="str">
        <f>RAW_DATA!E1272</f>
        <v/>
      </c>
      <c r="O1272" s="46" t="str">
        <f>RAW_DATA!F1272</f>
        <v/>
      </c>
      <c r="P1272" s="46" t="str">
        <f>RAW_DATA!G1272</f>
        <v/>
      </c>
    </row>
    <row r="1273">
      <c r="E1273" s="49"/>
      <c r="I1273" s="50"/>
      <c r="K1273" s="46" t="str">
        <f>IFERROR(__xludf.DUMMYFUNCTION("TO_DATE(DATEVALUE(RAW_DATA!B1273))"),"#VALUE!")</f>
        <v>#VALUE!</v>
      </c>
      <c r="L1273" s="46" t="str">
        <f>RAW_DATA!C1273</f>
        <v/>
      </c>
      <c r="M1273" s="46">
        <f>VALUE(RAW_DATA!D1273)</f>
        <v>0</v>
      </c>
      <c r="N1273" s="46" t="str">
        <f>RAW_DATA!E1273</f>
        <v/>
      </c>
      <c r="O1273" s="46" t="str">
        <f>RAW_DATA!F1273</f>
        <v/>
      </c>
      <c r="P1273" s="46" t="str">
        <f>RAW_DATA!G1273</f>
        <v/>
      </c>
    </row>
    <row r="1274">
      <c r="E1274" s="49"/>
      <c r="I1274" s="50"/>
      <c r="K1274" s="46" t="str">
        <f>IFERROR(__xludf.DUMMYFUNCTION("TO_DATE(DATEVALUE(RAW_DATA!B1274))"),"#VALUE!")</f>
        <v>#VALUE!</v>
      </c>
      <c r="L1274" s="46" t="str">
        <f>RAW_DATA!C1274</f>
        <v/>
      </c>
      <c r="M1274" s="46">
        <f>VALUE(RAW_DATA!D1274)</f>
        <v>0</v>
      </c>
      <c r="N1274" s="46" t="str">
        <f>RAW_DATA!E1274</f>
        <v/>
      </c>
      <c r="O1274" s="46" t="str">
        <f>RAW_DATA!F1274</f>
        <v/>
      </c>
      <c r="P1274" s="46" t="str">
        <f>RAW_DATA!G1274</f>
        <v/>
      </c>
    </row>
    <row r="1275">
      <c r="E1275" s="49"/>
      <c r="I1275" s="50"/>
      <c r="K1275" s="46" t="str">
        <f>IFERROR(__xludf.DUMMYFUNCTION("TO_DATE(DATEVALUE(RAW_DATA!B1275))"),"#VALUE!")</f>
        <v>#VALUE!</v>
      </c>
      <c r="L1275" s="46" t="str">
        <f>RAW_DATA!C1275</f>
        <v/>
      </c>
      <c r="M1275" s="46">
        <f>VALUE(RAW_DATA!D1275)</f>
        <v>0</v>
      </c>
      <c r="N1275" s="46" t="str">
        <f>RAW_DATA!E1275</f>
        <v/>
      </c>
      <c r="O1275" s="46" t="str">
        <f>RAW_DATA!F1275</f>
        <v/>
      </c>
      <c r="P1275" s="46" t="str">
        <f>RAW_DATA!G1275</f>
        <v/>
      </c>
    </row>
    <row r="1276">
      <c r="E1276" s="49"/>
      <c r="I1276" s="50"/>
      <c r="K1276" s="46" t="str">
        <f>IFERROR(__xludf.DUMMYFUNCTION("TO_DATE(DATEVALUE(RAW_DATA!B1276))"),"#VALUE!")</f>
        <v>#VALUE!</v>
      </c>
      <c r="L1276" s="46" t="str">
        <f>RAW_DATA!C1276</f>
        <v/>
      </c>
      <c r="M1276" s="46">
        <f>VALUE(RAW_DATA!D1276)</f>
        <v>0</v>
      </c>
      <c r="N1276" s="46" t="str">
        <f>RAW_DATA!E1276</f>
        <v/>
      </c>
      <c r="O1276" s="46" t="str">
        <f>RAW_DATA!F1276</f>
        <v/>
      </c>
      <c r="P1276" s="46" t="str">
        <f>RAW_DATA!G1276</f>
        <v/>
      </c>
    </row>
    <row r="1277">
      <c r="E1277" s="49"/>
      <c r="I1277" s="50"/>
      <c r="K1277" s="46" t="str">
        <f>IFERROR(__xludf.DUMMYFUNCTION("TO_DATE(DATEVALUE(RAW_DATA!B1277))"),"#VALUE!")</f>
        <v>#VALUE!</v>
      </c>
      <c r="L1277" s="46" t="str">
        <f>RAW_DATA!C1277</f>
        <v/>
      </c>
      <c r="M1277" s="46">
        <f>VALUE(RAW_DATA!D1277)</f>
        <v>0</v>
      </c>
      <c r="N1277" s="46" t="str">
        <f>RAW_DATA!E1277</f>
        <v/>
      </c>
      <c r="O1277" s="46" t="str">
        <f>RAW_DATA!F1277</f>
        <v/>
      </c>
      <c r="P1277" s="46" t="str">
        <f>RAW_DATA!G1277</f>
        <v/>
      </c>
    </row>
    <row r="1278">
      <c r="E1278" s="49"/>
      <c r="I1278" s="50"/>
      <c r="K1278" s="46" t="str">
        <f>IFERROR(__xludf.DUMMYFUNCTION("TO_DATE(DATEVALUE(RAW_DATA!B1278))"),"#VALUE!")</f>
        <v>#VALUE!</v>
      </c>
      <c r="L1278" s="46" t="str">
        <f>RAW_DATA!C1278</f>
        <v/>
      </c>
      <c r="M1278" s="46">
        <f>VALUE(RAW_DATA!D1278)</f>
        <v>0</v>
      </c>
      <c r="N1278" s="46" t="str">
        <f>RAW_DATA!E1278</f>
        <v/>
      </c>
      <c r="O1278" s="46" t="str">
        <f>RAW_DATA!F1278</f>
        <v/>
      </c>
      <c r="P1278" s="46" t="str">
        <f>RAW_DATA!G1278</f>
        <v/>
      </c>
    </row>
    <row r="1279">
      <c r="E1279" s="49"/>
      <c r="I1279" s="50"/>
      <c r="K1279" s="46" t="str">
        <f>IFERROR(__xludf.DUMMYFUNCTION("TO_DATE(DATEVALUE(RAW_DATA!B1279))"),"#VALUE!")</f>
        <v>#VALUE!</v>
      </c>
      <c r="L1279" s="46" t="str">
        <f>RAW_DATA!C1279</f>
        <v/>
      </c>
      <c r="M1279" s="46">
        <f>VALUE(RAW_DATA!D1279)</f>
        <v>0</v>
      </c>
      <c r="N1279" s="46" t="str">
        <f>RAW_DATA!E1279</f>
        <v/>
      </c>
      <c r="O1279" s="46" t="str">
        <f>RAW_DATA!F1279</f>
        <v/>
      </c>
      <c r="P1279" s="46" t="str">
        <f>RAW_DATA!G1279</f>
        <v/>
      </c>
    </row>
    <row r="1280">
      <c r="E1280" s="49"/>
      <c r="I1280" s="50"/>
      <c r="K1280" s="46" t="str">
        <f>IFERROR(__xludf.DUMMYFUNCTION("TO_DATE(DATEVALUE(RAW_DATA!B1280))"),"#VALUE!")</f>
        <v>#VALUE!</v>
      </c>
      <c r="L1280" s="46" t="str">
        <f>RAW_DATA!C1280</f>
        <v/>
      </c>
      <c r="M1280" s="46">
        <f>VALUE(RAW_DATA!D1280)</f>
        <v>0</v>
      </c>
      <c r="N1280" s="46" t="str">
        <f>RAW_DATA!E1280</f>
        <v/>
      </c>
      <c r="O1280" s="46" t="str">
        <f>RAW_DATA!F1280</f>
        <v/>
      </c>
      <c r="P1280" s="46" t="str">
        <f>RAW_DATA!G1280</f>
        <v/>
      </c>
    </row>
    <row r="1281">
      <c r="E1281" s="49"/>
      <c r="I1281" s="50"/>
      <c r="K1281" s="46" t="str">
        <f>IFERROR(__xludf.DUMMYFUNCTION("TO_DATE(DATEVALUE(RAW_DATA!B1281))"),"#VALUE!")</f>
        <v>#VALUE!</v>
      </c>
      <c r="L1281" s="46" t="str">
        <f>RAW_DATA!C1281</f>
        <v/>
      </c>
      <c r="M1281" s="46">
        <f>VALUE(RAW_DATA!D1281)</f>
        <v>0</v>
      </c>
      <c r="N1281" s="46" t="str">
        <f>RAW_DATA!E1281</f>
        <v/>
      </c>
      <c r="O1281" s="46" t="str">
        <f>RAW_DATA!F1281</f>
        <v/>
      </c>
      <c r="P1281" s="46" t="str">
        <f>RAW_DATA!G1281</f>
        <v/>
      </c>
    </row>
    <row r="1282">
      <c r="E1282" s="49"/>
      <c r="I1282" s="50"/>
      <c r="K1282" s="46" t="str">
        <f>IFERROR(__xludf.DUMMYFUNCTION("TO_DATE(DATEVALUE(RAW_DATA!B1282))"),"#VALUE!")</f>
        <v>#VALUE!</v>
      </c>
      <c r="L1282" s="46" t="str">
        <f>RAW_DATA!C1282</f>
        <v/>
      </c>
      <c r="M1282" s="46">
        <f>VALUE(RAW_DATA!D1282)</f>
        <v>0</v>
      </c>
      <c r="N1282" s="46" t="str">
        <f>RAW_DATA!E1282</f>
        <v/>
      </c>
      <c r="O1282" s="46" t="str">
        <f>RAW_DATA!F1282</f>
        <v/>
      </c>
      <c r="P1282" s="46" t="str">
        <f>RAW_DATA!G1282</f>
        <v/>
      </c>
    </row>
    <row r="1283">
      <c r="E1283" s="49"/>
      <c r="I1283" s="50"/>
      <c r="K1283" s="46" t="str">
        <f>IFERROR(__xludf.DUMMYFUNCTION("TO_DATE(DATEVALUE(RAW_DATA!B1283))"),"#VALUE!")</f>
        <v>#VALUE!</v>
      </c>
      <c r="L1283" s="46" t="str">
        <f>RAW_DATA!C1283</f>
        <v/>
      </c>
      <c r="M1283" s="46">
        <f>VALUE(RAW_DATA!D1283)</f>
        <v>0</v>
      </c>
      <c r="N1283" s="46" t="str">
        <f>RAW_DATA!E1283</f>
        <v/>
      </c>
      <c r="O1283" s="46" t="str">
        <f>RAW_DATA!F1283</f>
        <v/>
      </c>
      <c r="P1283" s="46" t="str">
        <f>RAW_DATA!G1283</f>
        <v/>
      </c>
    </row>
    <row r="1284">
      <c r="E1284" s="49"/>
      <c r="I1284" s="50"/>
      <c r="K1284" s="46" t="str">
        <f>IFERROR(__xludf.DUMMYFUNCTION("TO_DATE(DATEVALUE(RAW_DATA!B1284))"),"#VALUE!")</f>
        <v>#VALUE!</v>
      </c>
      <c r="L1284" s="46" t="str">
        <f>RAW_DATA!C1284</f>
        <v/>
      </c>
      <c r="M1284" s="46">
        <f>VALUE(RAW_DATA!D1284)</f>
        <v>0</v>
      </c>
      <c r="N1284" s="46" t="str">
        <f>RAW_DATA!E1284</f>
        <v/>
      </c>
      <c r="O1284" s="46" t="str">
        <f>RAW_DATA!F1284</f>
        <v/>
      </c>
      <c r="P1284" s="46" t="str">
        <f>RAW_DATA!G1284</f>
        <v/>
      </c>
    </row>
    <row r="1285">
      <c r="E1285" s="49"/>
      <c r="I1285" s="50"/>
      <c r="K1285" s="46" t="str">
        <f>IFERROR(__xludf.DUMMYFUNCTION("TO_DATE(DATEVALUE(RAW_DATA!B1285))"),"#VALUE!")</f>
        <v>#VALUE!</v>
      </c>
      <c r="L1285" s="46" t="str">
        <f>RAW_DATA!C1285</f>
        <v/>
      </c>
      <c r="M1285" s="46">
        <f>VALUE(RAW_DATA!D1285)</f>
        <v>0</v>
      </c>
      <c r="N1285" s="46" t="str">
        <f>RAW_DATA!E1285</f>
        <v/>
      </c>
      <c r="O1285" s="46" t="str">
        <f>RAW_DATA!F1285</f>
        <v/>
      </c>
      <c r="P1285" s="46" t="str">
        <f>RAW_DATA!G1285</f>
        <v/>
      </c>
    </row>
    <row r="1286">
      <c r="E1286" s="49"/>
      <c r="I1286" s="50"/>
      <c r="K1286" s="46" t="str">
        <f>IFERROR(__xludf.DUMMYFUNCTION("TO_DATE(DATEVALUE(RAW_DATA!B1286))"),"#VALUE!")</f>
        <v>#VALUE!</v>
      </c>
      <c r="L1286" s="46" t="str">
        <f>RAW_DATA!C1286</f>
        <v/>
      </c>
      <c r="M1286" s="46">
        <f>VALUE(RAW_DATA!D1286)</f>
        <v>0</v>
      </c>
      <c r="N1286" s="46" t="str">
        <f>RAW_DATA!E1286</f>
        <v/>
      </c>
      <c r="O1286" s="46" t="str">
        <f>RAW_DATA!F1286</f>
        <v/>
      </c>
      <c r="P1286" s="46" t="str">
        <f>RAW_DATA!G1286</f>
        <v/>
      </c>
    </row>
    <row r="1287">
      <c r="E1287" s="49"/>
      <c r="I1287" s="50"/>
      <c r="K1287" s="46" t="str">
        <f>IFERROR(__xludf.DUMMYFUNCTION("TO_DATE(DATEVALUE(RAW_DATA!B1287))"),"#VALUE!")</f>
        <v>#VALUE!</v>
      </c>
      <c r="L1287" s="46" t="str">
        <f>RAW_DATA!C1287</f>
        <v/>
      </c>
      <c r="M1287" s="46">
        <f>VALUE(RAW_DATA!D1287)</f>
        <v>0</v>
      </c>
      <c r="N1287" s="46" t="str">
        <f>RAW_DATA!E1287</f>
        <v/>
      </c>
      <c r="O1287" s="46" t="str">
        <f>RAW_DATA!F1287</f>
        <v/>
      </c>
      <c r="P1287" s="46" t="str">
        <f>RAW_DATA!G1287</f>
        <v/>
      </c>
    </row>
    <row r="1288">
      <c r="E1288" s="49"/>
      <c r="I1288" s="50"/>
      <c r="K1288" s="46" t="str">
        <f>IFERROR(__xludf.DUMMYFUNCTION("TO_DATE(DATEVALUE(RAW_DATA!B1288))"),"#VALUE!")</f>
        <v>#VALUE!</v>
      </c>
      <c r="L1288" s="46" t="str">
        <f>RAW_DATA!C1288</f>
        <v/>
      </c>
      <c r="M1288" s="46">
        <f>VALUE(RAW_DATA!D1288)</f>
        <v>0</v>
      </c>
      <c r="N1288" s="46" t="str">
        <f>RAW_DATA!E1288</f>
        <v/>
      </c>
      <c r="O1288" s="46" t="str">
        <f>RAW_DATA!F1288</f>
        <v/>
      </c>
      <c r="P1288" s="46" t="str">
        <f>RAW_DATA!G1288</f>
        <v/>
      </c>
    </row>
    <row r="1289">
      <c r="E1289" s="49"/>
      <c r="I1289" s="50"/>
      <c r="K1289" s="46" t="str">
        <f>IFERROR(__xludf.DUMMYFUNCTION("TO_DATE(DATEVALUE(RAW_DATA!B1289))"),"#VALUE!")</f>
        <v>#VALUE!</v>
      </c>
      <c r="L1289" s="46" t="str">
        <f>RAW_DATA!C1289</f>
        <v/>
      </c>
      <c r="M1289" s="46">
        <f>VALUE(RAW_DATA!D1289)</f>
        <v>0</v>
      </c>
      <c r="N1289" s="46" t="str">
        <f>RAW_DATA!E1289</f>
        <v/>
      </c>
      <c r="O1289" s="46" t="str">
        <f>RAW_DATA!F1289</f>
        <v/>
      </c>
      <c r="P1289" s="46" t="str">
        <f>RAW_DATA!G1289</f>
        <v/>
      </c>
    </row>
    <row r="1290">
      <c r="E1290" s="49"/>
      <c r="I1290" s="50"/>
      <c r="K1290" s="46" t="str">
        <f>IFERROR(__xludf.DUMMYFUNCTION("TO_DATE(DATEVALUE(RAW_DATA!B1290))"),"#VALUE!")</f>
        <v>#VALUE!</v>
      </c>
      <c r="L1290" s="46" t="str">
        <f>RAW_DATA!C1290</f>
        <v/>
      </c>
      <c r="M1290" s="46">
        <f>VALUE(RAW_DATA!D1290)</f>
        <v>0</v>
      </c>
      <c r="N1290" s="46" t="str">
        <f>RAW_DATA!E1290</f>
        <v/>
      </c>
      <c r="O1290" s="46" t="str">
        <f>RAW_DATA!F1290</f>
        <v/>
      </c>
      <c r="P1290" s="46" t="str">
        <f>RAW_DATA!G1290</f>
        <v/>
      </c>
    </row>
    <row r="1291">
      <c r="E1291" s="49"/>
      <c r="I1291" s="50"/>
      <c r="K1291" s="46" t="str">
        <f>IFERROR(__xludf.DUMMYFUNCTION("TO_DATE(DATEVALUE(RAW_DATA!B1291))"),"#VALUE!")</f>
        <v>#VALUE!</v>
      </c>
      <c r="L1291" s="46" t="str">
        <f>RAW_DATA!C1291</f>
        <v/>
      </c>
      <c r="M1291" s="46">
        <f>VALUE(RAW_DATA!D1291)</f>
        <v>0</v>
      </c>
      <c r="N1291" s="46" t="str">
        <f>RAW_DATA!E1291</f>
        <v/>
      </c>
      <c r="O1291" s="46" t="str">
        <f>RAW_DATA!F1291</f>
        <v/>
      </c>
      <c r="P1291" s="46" t="str">
        <f>RAW_DATA!G1291</f>
        <v/>
      </c>
    </row>
    <row r="1292">
      <c r="E1292" s="49"/>
      <c r="I1292" s="50"/>
      <c r="K1292" s="46" t="str">
        <f>IFERROR(__xludf.DUMMYFUNCTION("TO_DATE(DATEVALUE(RAW_DATA!B1292))"),"#VALUE!")</f>
        <v>#VALUE!</v>
      </c>
      <c r="L1292" s="46" t="str">
        <f>RAW_DATA!C1292</f>
        <v/>
      </c>
      <c r="M1292" s="46">
        <f>VALUE(RAW_DATA!D1292)</f>
        <v>0</v>
      </c>
      <c r="N1292" s="46" t="str">
        <f>RAW_DATA!E1292</f>
        <v/>
      </c>
      <c r="O1292" s="46" t="str">
        <f>RAW_DATA!F1292</f>
        <v/>
      </c>
      <c r="P1292" s="46" t="str">
        <f>RAW_DATA!G1292</f>
        <v/>
      </c>
    </row>
    <row r="1293">
      <c r="E1293" s="49"/>
      <c r="I1293" s="50"/>
      <c r="K1293" s="46" t="str">
        <f>IFERROR(__xludf.DUMMYFUNCTION("TO_DATE(DATEVALUE(RAW_DATA!B1293))"),"#VALUE!")</f>
        <v>#VALUE!</v>
      </c>
      <c r="L1293" s="46" t="str">
        <f>RAW_DATA!C1293</f>
        <v/>
      </c>
      <c r="M1293" s="46">
        <f>VALUE(RAW_DATA!D1293)</f>
        <v>0</v>
      </c>
      <c r="N1293" s="46" t="str">
        <f>RAW_DATA!E1293</f>
        <v/>
      </c>
      <c r="O1293" s="46" t="str">
        <f>RAW_DATA!F1293</f>
        <v/>
      </c>
      <c r="P1293" s="46" t="str">
        <f>RAW_DATA!G1293</f>
        <v/>
      </c>
    </row>
    <row r="1294">
      <c r="E1294" s="49"/>
      <c r="I1294" s="50"/>
      <c r="K1294" s="46" t="str">
        <f>IFERROR(__xludf.DUMMYFUNCTION("TO_DATE(DATEVALUE(RAW_DATA!B1294))"),"#VALUE!")</f>
        <v>#VALUE!</v>
      </c>
      <c r="L1294" s="46" t="str">
        <f>RAW_DATA!C1294</f>
        <v/>
      </c>
      <c r="M1294" s="46">
        <f>VALUE(RAW_DATA!D1294)</f>
        <v>0</v>
      </c>
      <c r="N1294" s="46" t="str">
        <f>RAW_DATA!E1294</f>
        <v/>
      </c>
      <c r="O1294" s="46" t="str">
        <f>RAW_DATA!F1294</f>
        <v/>
      </c>
      <c r="P1294" s="46" t="str">
        <f>RAW_DATA!G1294</f>
        <v/>
      </c>
    </row>
    <row r="1295">
      <c r="E1295" s="49"/>
      <c r="I1295" s="50"/>
      <c r="K1295" s="46" t="str">
        <f>IFERROR(__xludf.DUMMYFUNCTION("TO_DATE(DATEVALUE(RAW_DATA!B1295))"),"#VALUE!")</f>
        <v>#VALUE!</v>
      </c>
      <c r="L1295" s="46" t="str">
        <f>RAW_DATA!C1295</f>
        <v/>
      </c>
      <c r="M1295" s="46">
        <f>VALUE(RAW_DATA!D1295)</f>
        <v>0</v>
      </c>
      <c r="N1295" s="46" t="str">
        <f>RAW_DATA!E1295</f>
        <v/>
      </c>
      <c r="O1295" s="46" t="str">
        <f>RAW_DATA!F1295</f>
        <v/>
      </c>
      <c r="P1295" s="46" t="str">
        <f>RAW_DATA!G1295</f>
        <v/>
      </c>
    </row>
    <row r="1296">
      <c r="E1296" s="49"/>
      <c r="I1296" s="50"/>
      <c r="K1296" s="46" t="str">
        <f>IFERROR(__xludf.DUMMYFUNCTION("TO_DATE(DATEVALUE(RAW_DATA!B1296))"),"#VALUE!")</f>
        <v>#VALUE!</v>
      </c>
      <c r="L1296" s="46" t="str">
        <f>RAW_DATA!C1296</f>
        <v/>
      </c>
      <c r="M1296" s="46">
        <f>VALUE(RAW_DATA!D1296)</f>
        <v>0</v>
      </c>
      <c r="N1296" s="46" t="str">
        <f>RAW_DATA!E1296</f>
        <v/>
      </c>
      <c r="O1296" s="46" t="str">
        <f>RAW_DATA!F1296</f>
        <v/>
      </c>
      <c r="P1296" s="46" t="str">
        <f>RAW_DATA!G1296</f>
        <v/>
      </c>
    </row>
    <row r="1297">
      <c r="E1297" s="49"/>
      <c r="I1297" s="50"/>
      <c r="K1297" s="46" t="str">
        <f>IFERROR(__xludf.DUMMYFUNCTION("TO_DATE(DATEVALUE(RAW_DATA!B1297))"),"#VALUE!")</f>
        <v>#VALUE!</v>
      </c>
      <c r="L1297" s="46" t="str">
        <f>RAW_DATA!C1297</f>
        <v/>
      </c>
      <c r="M1297" s="46">
        <f>VALUE(RAW_DATA!D1297)</f>
        <v>0</v>
      </c>
      <c r="N1297" s="46" t="str">
        <f>RAW_DATA!E1297</f>
        <v/>
      </c>
      <c r="O1297" s="46" t="str">
        <f>RAW_DATA!F1297</f>
        <v/>
      </c>
      <c r="P1297" s="46" t="str">
        <f>RAW_DATA!G1297</f>
        <v/>
      </c>
    </row>
    <row r="1298">
      <c r="E1298" s="49"/>
      <c r="I1298" s="50"/>
      <c r="K1298" s="46" t="str">
        <f>IFERROR(__xludf.DUMMYFUNCTION("TO_DATE(DATEVALUE(RAW_DATA!B1298))"),"#VALUE!")</f>
        <v>#VALUE!</v>
      </c>
      <c r="L1298" s="46" t="str">
        <f>RAW_DATA!C1298</f>
        <v/>
      </c>
      <c r="M1298" s="46">
        <f>VALUE(RAW_DATA!D1298)</f>
        <v>0</v>
      </c>
      <c r="N1298" s="46" t="str">
        <f>RAW_DATA!E1298</f>
        <v/>
      </c>
      <c r="O1298" s="46" t="str">
        <f>RAW_DATA!F1298</f>
        <v/>
      </c>
      <c r="P1298" s="46" t="str">
        <f>RAW_DATA!G1298</f>
        <v/>
      </c>
    </row>
    <row r="1299">
      <c r="E1299" s="49"/>
      <c r="I1299" s="50"/>
      <c r="K1299" s="46" t="str">
        <f>IFERROR(__xludf.DUMMYFUNCTION("TO_DATE(DATEVALUE(RAW_DATA!B1299))"),"#VALUE!")</f>
        <v>#VALUE!</v>
      </c>
      <c r="L1299" s="46" t="str">
        <f>RAW_DATA!C1299</f>
        <v/>
      </c>
      <c r="M1299" s="46">
        <f>VALUE(RAW_DATA!D1299)</f>
        <v>0</v>
      </c>
      <c r="N1299" s="46" t="str">
        <f>RAW_DATA!E1299</f>
        <v/>
      </c>
      <c r="O1299" s="46" t="str">
        <f>RAW_DATA!F1299</f>
        <v/>
      </c>
      <c r="P1299" s="46" t="str">
        <f>RAW_DATA!G1299</f>
        <v/>
      </c>
    </row>
    <row r="1300">
      <c r="E1300" s="49"/>
      <c r="I1300" s="50"/>
      <c r="K1300" s="46" t="str">
        <f>IFERROR(__xludf.DUMMYFUNCTION("TO_DATE(DATEVALUE(RAW_DATA!B1300))"),"#VALUE!")</f>
        <v>#VALUE!</v>
      </c>
      <c r="L1300" s="46" t="str">
        <f>RAW_DATA!C1300</f>
        <v/>
      </c>
      <c r="M1300" s="46">
        <f>VALUE(RAW_DATA!D1300)</f>
        <v>0</v>
      </c>
      <c r="N1300" s="46" t="str">
        <f>RAW_DATA!E1300</f>
        <v/>
      </c>
      <c r="O1300" s="46" t="str">
        <f>RAW_DATA!F1300</f>
        <v/>
      </c>
      <c r="P1300" s="46" t="str">
        <f>RAW_DATA!G1300</f>
        <v/>
      </c>
    </row>
    <row r="1301">
      <c r="E1301" s="49"/>
      <c r="I1301" s="50"/>
      <c r="K1301" s="46" t="str">
        <f>IFERROR(__xludf.DUMMYFUNCTION("TO_DATE(DATEVALUE(RAW_DATA!B1301))"),"#VALUE!")</f>
        <v>#VALUE!</v>
      </c>
      <c r="L1301" s="46" t="str">
        <f>RAW_DATA!C1301</f>
        <v/>
      </c>
      <c r="M1301" s="46">
        <f>VALUE(RAW_DATA!D1301)</f>
        <v>0</v>
      </c>
      <c r="N1301" s="46" t="str">
        <f>RAW_DATA!E1301</f>
        <v/>
      </c>
      <c r="O1301" s="46" t="str">
        <f>RAW_DATA!F1301</f>
        <v/>
      </c>
      <c r="P1301" s="46" t="str">
        <f>RAW_DATA!G1301</f>
        <v/>
      </c>
    </row>
    <row r="1302">
      <c r="E1302" s="49"/>
      <c r="I1302" s="50"/>
      <c r="K1302" s="46" t="str">
        <f>IFERROR(__xludf.DUMMYFUNCTION("TO_DATE(DATEVALUE(RAW_DATA!B1302))"),"#VALUE!")</f>
        <v>#VALUE!</v>
      </c>
      <c r="L1302" s="46" t="str">
        <f>RAW_DATA!C1302</f>
        <v/>
      </c>
      <c r="M1302" s="46">
        <f>VALUE(RAW_DATA!D1302)</f>
        <v>0</v>
      </c>
      <c r="N1302" s="46" t="str">
        <f>RAW_DATA!E1302</f>
        <v/>
      </c>
      <c r="O1302" s="46" t="str">
        <f>RAW_DATA!F1302</f>
        <v/>
      </c>
      <c r="P1302" s="46" t="str">
        <f>RAW_DATA!G1302</f>
        <v/>
      </c>
    </row>
    <row r="1303">
      <c r="E1303" s="49"/>
      <c r="I1303" s="50"/>
      <c r="K1303" s="46" t="str">
        <f>IFERROR(__xludf.DUMMYFUNCTION("TO_DATE(DATEVALUE(RAW_DATA!B1303))"),"#VALUE!")</f>
        <v>#VALUE!</v>
      </c>
      <c r="L1303" s="46" t="str">
        <f>RAW_DATA!C1303</f>
        <v/>
      </c>
      <c r="M1303" s="46">
        <f>VALUE(RAW_DATA!D1303)</f>
        <v>0</v>
      </c>
      <c r="N1303" s="46" t="str">
        <f>RAW_DATA!E1303</f>
        <v/>
      </c>
      <c r="O1303" s="46" t="str">
        <f>RAW_DATA!F1303</f>
        <v/>
      </c>
      <c r="P1303" s="46" t="str">
        <f>RAW_DATA!G1303</f>
        <v/>
      </c>
    </row>
    <row r="1304">
      <c r="E1304" s="49"/>
      <c r="I1304" s="50"/>
      <c r="K1304" s="46" t="str">
        <f>IFERROR(__xludf.DUMMYFUNCTION("TO_DATE(DATEVALUE(RAW_DATA!B1304))"),"#VALUE!")</f>
        <v>#VALUE!</v>
      </c>
      <c r="L1304" s="46" t="str">
        <f>RAW_DATA!C1304</f>
        <v/>
      </c>
      <c r="M1304" s="46">
        <f>VALUE(RAW_DATA!D1304)</f>
        <v>0</v>
      </c>
      <c r="N1304" s="46" t="str">
        <f>RAW_DATA!E1304</f>
        <v/>
      </c>
      <c r="O1304" s="46" t="str">
        <f>RAW_DATA!F1304</f>
        <v/>
      </c>
      <c r="P1304" s="46" t="str">
        <f>RAW_DATA!G1304</f>
        <v/>
      </c>
    </row>
    <row r="1305">
      <c r="E1305" s="49"/>
      <c r="I1305" s="50"/>
      <c r="K1305" s="46" t="str">
        <f>IFERROR(__xludf.DUMMYFUNCTION("TO_DATE(DATEVALUE(RAW_DATA!B1305))"),"#VALUE!")</f>
        <v>#VALUE!</v>
      </c>
      <c r="L1305" s="46" t="str">
        <f>RAW_DATA!C1305</f>
        <v/>
      </c>
      <c r="M1305" s="46">
        <f>VALUE(RAW_DATA!D1305)</f>
        <v>0</v>
      </c>
      <c r="N1305" s="46" t="str">
        <f>RAW_DATA!E1305</f>
        <v/>
      </c>
      <c r="O1305" s="46" t="str">
        <f>RAW_DATA!F1305</f>
        <v/>
      </c>
      <c r="P1305" s="46" t="str">
        <f>RAW_DATA!G1305</f>
        <v/>
      </c>
    </row>
    <row r="1306">
      <c r="E1306" s="49"/>
      <c r="I1306" s="50"/>
      <c r="K1306" s="46" t="str">
        <f>IFERROR(__xludf.DUMMYFUNCTION("TO_DATE(DATEVALUE(RAW_DATA!B1306))"),"#VALUE!")</f>
        <v>#VALUE!</v>
      </c>
      <c r="L1306" s="46" t="str">
        <f>RAW_DATA!C1306</f>
        <v/>
      </c>
      <c r="M1306" s="46">
        <f>VALUE(RAW_DATA!D1306)</f>
        <v>0</v>
      </c>
      <c r="N1306" s="46" t="str">
        <f>RAW_DATA!E1306</f>
        <v/>
      </c>
      <c r="O1306" s="46" t="str">
        <f>RAW_DATA!F1306</f>
        <v/>
      </c>
      <c r="P1306" s="46" t="str">
        <f>RAW_DATA!G1306</f>
        <v/>
      </c>
    </row>
    <row r="1307">
      <c r="E1307" s="49"/>
      <c r="I1307" s="50"/>
      <c r="K1307" s="46" t="str">
        <f>IFERROR(__xludf.DUMMYFUNCTION("TO_DATE(DATEVALUE(RAW_DATA!B1307))"),"#VALUE!")</f>
        <v>#VALUE!</v>
      </c>
      <c r="L1307" s="46" t="str">
        <f>RAW_DATA!C1307</f>
        <v/>
      </c>
      <c r="M1307" s="46">
        <f>VALUE(RAW_DATA!D1307)</f>
        <v>0</v>
      </c>
      <c r="N1307" s="46" t="str">
        <f>RAW_DATA!E1307</f>
        <v/>
      </c>
      <c r="O1307" s="46" t="str">
        <f>RAW_DATA!F1307</f>
        <v/>
      </c>
      <c r="P1307" s="46" t="str">
        <f>RAW_DATA!G1307</f>
        <v/>
      </c>
    </row>
    <row r="1308">
      <c r="E1308" s="49"/>
      <c r="I1308" s="50"/>
      <c r="K1308" s="46" t="str">
        <f>IFERROR(__xludf.DUMMYFUNCTION("TO_DATE(DATEVALUE(RAW_DATA!B1308))"),"#VALUE!")</f>
        <v>#VALUE!</v>
      </c>
      <c r="L1308" s="46" t="str">
        <f>RAW_DATA!C1308</f>
        <v/>
      </c>
      <c r="M1308" s="46">
        <f>VALUE(RAW_DATA!D1308)</f>
        <v>0</v>
      </c>
      <c r="N1308" s="46" t="str">
        <f>RAW_DATA!E1308</f>
        <v/>
      </c>
      <c r="O1308" s="46" t="str">
        <f>RAW_DATA!F1308</f>
        <v/>
      </c>
      <c r="P1308" s="46" t="str">
        <f>RAW_DATA!G1308</f>
        <v/>
      </c>
    </row>
    <row r="1309">
      <c r="E1309" s="49"/>
      <c r="I1309" s="50"/>
      <c r="K1309" s="46" t="str">
        <f>IFERROR(__xludf.DUMMYFUNCTION("TO_DATE(DATEVALUE(RAW_DATA!B1309))"),"#VALUE!")</f>
        <v>#VALUE!</v>
      </c>
      <c r="L1309" s="46" t="str">
        <f>RAW_DATA!C1309</f>
        <v/>
      </c>
      <c r="M1309" s="46">
        <f>VALUE(RAW_DATA!D1309)</f>
        <v>0</v>
      </c>
      <c r="N1309" s="46" t="str">
        <f>RAW_DATA!E1309</f>
        <v/>
      </c>
      <c r="O1309" s="46" t="str">
        <f>RAW_DATA!F1309</f>
        <v/>
      </c>
      <c r="P1309" s="46" t="str">
        <f>RAW_DATA!G1309</f>
        <v/>
      </c>
    </row>
    <row r="1310">
      <c r="E1310" s="49"/>
      <c r="I1310" s="50"/>
      <c r="K1310" s="46" t="str">
        <f>IFERROR(__xludf.DUMMYFUNCTION("TO_DATE(DATEVALUE(RAW_DATA!B1310))"),"#VALUE!")</f>
        <v>#VALUE!</v>
      </c>
      <c r="L1310" s="46" t="str">
        <f>RAW_DATA!C1310</f>
        <v/>
      </c>
      <c r="M1310" s="46">
        <f>VALUE(RAW_DATA!D1310)</f>
        <v>0</v>
      </c>
      <c r="N1310" s="46" t="str">
        <f>RAW_DATA!E1310</f>
        <v/>
      </c>
      <c r="O1310" s="46" t="str">
        <f>RAW_DATA!F1310</f>
        <v/>
      </c>
      <c r="P1310" s="46" t="str">
        <f>RAW_DATA!G1310</f>
        <v/>
      </c>
    </row>
    <row r="1311">
      <c r="E1311" s="49"/>
      <c r="I1311" s="50"/>
      <c r="K1311" s="46" t="str">
        <f>IFERROR(__xludf.DUMMYFUNCTION("TO_DATE(DATEVALUE(RAW_DATA!B1311))"),"#VALUE!")</f>
        <v>#VALUE!</v>
      </c>
      <c r="L1311" s="46" t="str">
        <f>RAW_DATA!C1311</f>
        <v/>
      </c>
      <c r="M1311" s="46">
        <f>VALUE(RAW_DATA!D1311)</f>
        <v>0</v>
      </c>
      <c r="N1311" s="46" t="str">
        <f>RAW_DATA!E1311</f>
        <v/>
      </c>
      <c r="O1311" s="46" t="str">
        <f>RAW_DATA!F1311</f>
        <v/>
      </c>
      <c r="P1311" s="46" t="str">
        <f>RAW_DATA!G1311</f>
        <v/>
      </c>
    </row>
    <row r="1312">
      <c r="E1312" s="49"/>
      <c r="I1312" s="50"/>
      <c r="K1312" s="46" t="str">
        <f>IFERROR(__xludf.DUMMYFUNCTION("TO_DATE(DATEVALUE(RAW_DATA!B1312))"),"#VALUE!")</f>
        <v>#VALUE!</v>
      </c>
      <c r="L1312" s="46" t="str">
        <f>RAW_DATA!C1312</f>
        <v/>
      </c>
      <c r="M1312" s="46">
        <f>VALUE(RAW_DATA!D1312)</f>
        <v>0</v>
      </c>
      <c r="N1312" s="46" t="str">
        <f>RAW_DATA!E1312</f>
        <v/>
      </c>
      <c r="O1312" s="46" t="str">
        <f>RAW_DATA!F1312</f>
        <v/>
      </c>
      <c r="P1312" s="46" t="str">
        <f>RAW_DATA!G1312</f>
        <v/>
      </c>
    </row>
    <row r="1313">
      <c r="E1313" s="49"/>
      <c r="I1313" s="50"/>
      <c r="K1313" s="46" t="str">
        <f>IFERROR(__xludf.DUMMYFUNCTION("TO_DATE(DATEVALUE(RAW_DATA!B1313))"),"#VALUE!")</f>
        <v>#VALUE!</v>
      </c>
      <c r="L1313" s="46" t="str">
        <f>RAW_DATA!C1313</f>
        <v/>
      </c>
      <c r="M1313" s="46">
        <f>VALUE(RAW_DATA!D1313)</f>
        <v>0</v>
      </c>
      <c r="N1313" s="46" t="str">
        <f>RAW_DATA!E1313</f>
        <v/>
      </c>
      <c r="O1313" s="46" t="str">
        <f>RAW_DATA!F1313</f>
        <v/>
      </c>
      <c r="P1313" s="46" t="str">
        <f>RAW_DATA!G1313</f>
        <v/>
      </c>
    </row>
    <row r="1314">
      <c r="E1314" s="49"/>
      <c r="I1314" s="50"/>
      <c r="K1314" s="46" t="str">
        <f>IFERROR(__xludf.DUMMYFUNCTION("TO_DATE(DATEVALUE(RAW_DATA!B1314))"),"#VALUE!")</f>
        <v>#VALUE!</v>
      </c>
      <c r="L1314" s="46" t="str">
        <f>RAW_DATA!C1314</f>
        <v/>
      </c>
      <c r="M1314" s="46">
        <f>VALUE(RAW_DATA!D1314)</f>
        <v>0</v>
      </c>
      <c r="N1314" s="46" t="str">
        <f>RAW_DATA!E1314</f>
        <v/>
      </c>
      <c r="O1314" s="46" t="str">
        <f>RAW_DATA!F1314</f>
        <v/>
      </c>
      <c r="P1314" s="46" t="str">
        <f>RAW_DATA!G1314</f>
        <v/>
      </c>
    </row>
    <row r="1315">
      <c r="E1315" s="49"/>
      <c r="I1315" s="50"/>
      <c r="K1315" s="46" t="str">
        <f>IFERROR(__xludf.DUMMYFUNCTION("TO_DATE(DATEVALUE(RAW_DATA!B1315))"),"#VALUE!")</f>
        <v>#VALUE!</v>
      </c>
      <c r="L1315" s="46" t="str">
        <f>RAW_DATA!C1315</f>
        <v/>
      </c>
      <c r="M1315" s="46">
        <f>VALUE(RAW_DATA!D1315)</f>
        <v>0</v>
      </c>
      <c r="N1315" s="46" t="str">
        <f>RAW_DATA!E1315</f>
        <v/>
      </c>
      <c r="O1315" s="46" t="str">
        <f>RAW_DATA!F1315</f>
        <v/>
      </c>
      <c r="P1315" s="46" t="str">
        <f>RAW_DATA!G1315</f>
        <v/>
      </c>
    </row>
    <row r="1316">
      <c r="E1316" s="49"/>
      <c r="I1316" s="50"/>
      <c r="K1316" s="46" t="str">
        <f>IFERROR(__xludf.DUMMYFUNCTION("TO_DATE(DATEVALUE(RAW_DATA!B1316))"),"#VALUE!")</f>
        <v>#VALUE!</v>
      </c>
      <c r="L1316" s="46" t="str">
        <f>RAW_DATA!C1316</f>
        <v/>
      </c>
      <c r="M1316" s="46">
        <f>VALUE(RAW_DATA!D1316)</f>
        <v>0</v>
      </c>
      <c r="N1316" s="46" t="str">
        <f>RAW_DATA!E1316</f>
        <v/>
      </c>
      <c r="O1316" s="46" t="str">
        <f>RAW_DATA!F1316</f>
        <v/>
      </c>
      <c r="P1316" s="46" t="str">
        <f>RAW_DATA!G1316</f>
        <v/>
      </c>
    </row>
    <row r="1317">
      <c r="E1317" s="49"/>
      <c r="I1317" s="50"/>
      <c r="K1317" s="46" t="str">
        <f>IFERROR(__xludf.DUMMYFUNCTION("TO_DATE(DATEVALUE(RAW_DATA!B1317))"),"#VALUE!")</f>
        <v>#VALUE!</v>
      </c>
      <c r="L1317" s="46" t="str">
        <f>RAW_DATA!C1317</f>
        <v/>
      </c>
      <c r="M1317" s="46">
        <f>VALUE(RAW_DATA!D1317)</f>
        <v>0</v>
      </c>
      <c r="N1317" s="46" t="str">
        <f>RAW_DATA!E1317</f>
        <v/>
      </c>
      <c r="O1317" s="46" t="str">
        <f>RAW_DATA!F1317</f>
        <v/>
      </c>
      <c r="P1317" s="46" t="str">
        <f>RAW_DATA!G1317</f>
        <v/>
      </c>
    </row>
    <row r="1318">
      <c r="E1318" s="49"/>
      <c r="I1318" s="50"/>
      <c r="K1318" s="46" t="str">
        <f>IFERROR(__xludf.DUMMYFUNCTION("TO_DATE(DATEVALUE(RAW_DATA!B1318))"),"#VALUE!")</f>
        <v>#VALUE!</v>
      </c>
      <c r="L1318" s="46" t="str">
        <f>RAW_DATA!C1318</f>
        <v/>
      </c>
      <c r="M1318" s="46">
        <f>VALUE(RAW_DATA!D1318)</f>
        <v>0</v>
      </c>
      <c r="N1318" s="46" t="str">
        <f>RAW_DATA!E1318</f>
        <v/>
      </c>
      <c r="O1318" s="46" t="str">
        <f>RAW_DATA!F1318</f>
        <v/>
      </c>
      <c r="P1318" s="46" t="str">
        <f>RAW_DATA!G1318</f>
        <v/>
      </c>
    </row>
    <row r="1319">
      <c r="E1319" s="49"/>
      <c r="I1319" s="50"/>
      <c r="K1319" s="46" t="str">
        <f>IFERROR(__xludf.DUMMYFUNCTION("TO_DATE(DATEVALUE(RAW_DATA!B1319))"),"#VALUE!")</f>
        <v>#VALUE!</v>
      </c>
      <c r="L1319" s="46" t="str">
        <f>RAW_DATA!C1319</f>
        <v/>
      </c>
      <c r="M1319" s="46">
        <f>VALUE(RAW_DATA!D1319)</f>
        <v>0</v>
      </c>
      <c r="N1319" s="46" t="str">
        <f>RAW_DATA!E1319</f>
        <v/>
      </c>
      <c r="O1319" s="46" t="str">
        <f>RAW_DATA!F1319</f>
        <v/>
      </c>
      <c r="P1319" s="46" t="str">
        <f>RAW_DATA!G1319</f>
        <v/>
      </c>
    </row>
    <row r="1320">
      <c r="E1320" s="49"/>
      <c r="I1320" s="50"/>
      <c r="K1320" s="46" t="str">
        <f>IFERROR(__xludf.DUMMYFUNCTION("TO_DATE(DATEVALUE(RAW_DATA!B1320))"),"#VALUE!")</f>
        <v>#VALUE!</v>
      </c>
      <c r="L1320" s="46" t="str">
        <f>RAW_DATA!C1320</f>
        <v/>
      </c>
      <c r="M1320" s="46">
        <f>VALUE(RAW_DATA!D1320)</f>
        <v>0</v>
      </c>
      <c r="N1320" s="46" t="str">
        <f>RAW_DATA!E1320</f>
        <v/>
      </c>
      <c r="O1320" s="46" t="str">
        <f>RAW_DATA!F1320</f>
        <v/>
      </c>
      <c r="P1320" s="46" t="str">
        <f>RAW_DATA!G1320</f>
        <v/>
      </c>
    </row>
    <row r="1321">
      <c r="E1321" s="49"/>
      <c r="I1321" s="50"/>
      <c r="K1321" s="46" t="str">
        <f>IFERROR(__xludf.DUMMYFUNCTION("TO_DATE(DATEVALUE(RAW_DATA!B1321))"),"#VALUE!")</f>
        <v>#VALUE!</v>
      </c>
      <c r="L1321" s="46" t="str">
        <f>RAW_DATA!C1321</f>
        <v/>
      </c>
      <c r="M1321" s="46">
        <f>VALUE(RAW_DATA!D1321)</f>
        <v>0</v>
      </c>
      <c r="N1321" s="46" t="str">
        <f>RAW_DATA!E1321</f>
        <v/>
      </c>
      <c r="O1321" s="46" t="str">
        <f>RAW_DATA!F1321</f>
        <v/>
      </c>
      <c r="P1321" s="46" t="str">
        <f>RAW_DATA!G1321</f>
        <v/>
      </c>
    </row>
    <row r="1322">
      <c r="E1322" s="49"/>
      <c r="I1322" s="50"/>
      <c r="K1322" s="46" t="str">
        <f>IFERROR(__xludf.DUMMYFUNCTION("TO_DATE(DATEVALUE(RAW_DATA!B1322))"),"#VALUE!")</f>
        <v>#VALUE!</v>
      </c>
      <c r="L1322" s="46" t="str">
        <f>RAW_DATA!C1322</f>
        <v/>
      </c>
      <c r="M1322" s="46">
        <f>VALUE(RAW_DATA!D1322)</f>
        <v>0</v>
      </c>
      <c r="N1322" s="46" t="str">
        <f>RAW_DATA!E1322</f>
        <v/>
      </c>
      <c r="O1322" s="46" t="str">
        <f>RAW_DATA!F1322</f>
        <v/>
      </c>
      <c r="P1322" s="46" t="str">
        <f>RAW_DATA!G1322</f>
        <v/>
      </c>
    </row>
    <row r="1323">
      <c r="E1323" s="49"/>
      <c r="I1323" s="50"/>
      <c r="K1323" s="46" t="str">
        <f>IFERROR(__xludf.DUMMYFUNCTION("TO_DATE(DATEVALUE(RAW_DATA!B1323))"),"#VALUE!")</f>
        <v>#VALUE!</v>
      </c>
      <c r="L1323" s="46" t="str">
        <f>RAW_DATA!C1323</f>
        <v/>
      </c>
      <c r="M1323" s="46">
        <f>VALUE(RAW_DATA!D1323)</f>
        <v>0</v>
      </c>
      <c r="N1323" s="46" t="str">
        <f>RAW_DATA!E1323</f>
        <v/>
      </c>
      <c r="O1323" s="46" t="str">
        <f>RAW_DATA!F1323</f>
        <v/>
      </c>
      <c r="P1323" s="46" t="str">
        <f>RAW_DATA!G1323</f>
        <v/>
      </c>
    </row>
    <row r="1324">
      <c r="E1324" s="49"/>
      <c r="I1324" s="50"/>
      <c r="K1324" s="46" t="str">
        <f>IFERROR(__xludf.DUMMYFUNCTION("TO_DATE(DATEVALUE(RAW_DATA!B1324))"),"#VALUE!")</f>
        <v>#VALUE!</v>
      </c>
      <c r="L1324" s="46" t="str">
        <f>RAW_DATA!C1324</f>
        <v/>
      </c>
      <c r="M1324" s="46">
        <f>VALUE(RAW_DATA!D1324)</f>
        <v>0</v>
      </c>
      <c r="N1324" s="46" t="str">
        <f>RAW_DATA!E1324</f>
        <v/>
      </c>
      <c r="O1324" s="46" t="str">
        <f>RAW_DATA!F1324</f>
        <v/>
      </c>
      <c r="P1324" s="46" t="str">
        <f>RAW_DATA!G1324</f>
        <v/>
      </c>
    </row>
    <row r="1325">
      <c r="E1325" s="49"/>
      <c r="I1325" s="50"/>
      <c r="K1325" s="46" t="str">
        <f>IFERROR(__xludf.DUMMYFUNCTION("TO_DATE(DATEVALUE(RAW_DATA!B1325))"),"#VALUE!")</f>
        <v>#VALUE!</v>
      </c>
      <c r="L1325" s="46" t="str">
        <f>RAW_DATA!C1325</f>
        <v/>
      </c>
      <c r="M1325" s="46">
        <f>VALUE(RAW_DATA!D1325)</f>
        <v>0</v>
      </c>
      <c r="N1325" s="46" t="str">
        <f>RAW_DATA!E1325</f>
        <v/>
      </c>
      <c r="O1325" s="46" t="str">
        <f>RAW_DATA!F1325</f>
        <v/>
      </c>
      <c r="P1325" s="46" t="str">
        <f>RAW_DATA!G1325</f>
        <v/>
      </c>
    </row>
    <row r="1326">
      <c r="E1326" s="49"/>
      <c r="I1326" s="50"/>
      <c r="K1326" s="46" t="str">
        <f>IFERROR(__xludf.DUMMYFUNCTION("TO_DATE(DATEVALUE(RAW_DATA!B1326))"),"#VALUE!")</f>
        <v>#VALUE!</v>
      </c>
      <c r="L1326" s="46" t="str">
        <f>RAW_DATA!C1326</f>
        <v/>
      </c>
      <c r="M1326" s="46">
        <f>VALUE(RAW_DATA!D1326)</f>
        <v>0</v>
      </c>
      <c r="N1326" s="46" t="str">
        <f>RAW_DATA!E1326</f>
        <v/>
      </c>
      <c r="O1326" s="46" t="str">
        <f>RAW_DATA!F1326</f>
        <v/>
      </c>
      <c r="P1326" s="46" t="str">
        <f>RAW_DATA!G1326</f>
        <v/>
      </c>
    </row>
    <row r="1327">
      <c r="E1327" s="49"/>
      <c r="I1327" s="50"/>
      <c r="K1327" s="46" t="str">
        <f>IFERROR(__xludf.DUMMYFUNCTION("TO_DATE(DATEVALUE(RAW_DATA!B1327))"),"#VALUE!")</f>
        <v>#VALUE!</v>
      </c>
      <c r="L1327" s="46" t="str">
        <f>RAW_DATA!C1327</f>
        <v/>
      </c>
      <c r="M1327" s="46">
        <f>VALUE(RAW_DATA!D1327)</f>
        <v>0</v>
      </c>
      <c r="N1327" s="46" t="str">
        <f>RAW_DATA!E1327</f>
        <v/>
      </c>
      <c r="O1327" s="46" t="str">
        <f>RAW_DATA!F1327</f>
        <v/>
      </c>
      <c r="P1327" s="46" t="str">
        <f>RAW_DATA!G1327</f>
        <v/>
      </c>
    </row>
    <row r="1328">
      <c r="E1328" s="49"/>
      <c r="I1328" s="50"/>
      <c r="K1328" s="46" t="str">
        <f>IFERROR(__xludf.DUMMYFUNCTION("TO_DATE(DATEVALUE(RAW_DATA!B1328))"),"#VALUE!")</f>
        <v>#VALUE!</v>
      </c>
      <c r="L1328" s="46" t="str">
        <f>RAW_DATA!C1328</f>
        <v/>
      </c>
      <c r="M1328" s="46">
        <f>VALUE(RAW_DATA!D1328)</f>
        <v>0</v>
      </c>
      <c r="N1328" s="46" t="str">
        <f>RAW_DATA!E1328</f>
        <v/>
      </c>
      <c r="O1328" s="46" t="str">
        <f>RAW_DATA!F1328</f>
        <v/>
      </c>
      <c r="P1328" s="46" t="str">
        <f>RAW_DATA!G1328</f>
        <v/>
      </c>
    </row>
    <row r="1329">
      <c r="E1329" s="49"/>
      <c r="I1329" s="50"/>
      <c r="K1329" s="46" t="str">
        <f>IFERROR(__xludf.DUMMYFUNCTION("TO_DATE(DATEVALUE(RAW_DATA!B1329))"),"#VALUE!")</f>
        <v>#VALUE!</v>
      </c>
      <c r="L1329" s="46" t="str">
        <f>RAW_DATA!C1329</f>
        <v/>
      </c>
      <c r="M1329" s="46">
        <f>VALUE(RAW_DATA!D1329)</f>
        <v>0</v>
      </c>
      <c r="N1329" s="46" t="str">
        <f>RAW_DATA!E1329</f>
        <v/>
      </c>
      <c r="O1329" s="46" t="str">
        <f>RAW_DATA!F1329</f>
        <v/>
      </c>
      <c r="P1329" s="46" t="str">
        <f>RAW_DATA!G1329</f>
        <v/>
      </c>
    </row>
    <row r="1330">
      <c r="E1330" s="49"/>
      <c r="I1330" s="50"/>
      <c r="K1330" s="46" t="str">
        <f>IFERROR(__xludf.DUMMYFUNCTION("TO_DATE(DATEVALUE(RAW_DATA!B1330))"),"#VALUE!")</f>
        <v>#VALUE!</v>
      </c>
      <c r="L1330" s="46" t="str">
        <f>RAW_DATA!C1330</f>
        <v/>
      </c>
      <c r="M1330" s="46">
        <f>VALUE(RAW_DATA!D1330)</f>
        <v>0</v>
      </c>
      <c r="N1330" s="46" t="str">
        <f>RAW_DATA!E1330</f>
        <v/>
      </c>
      <c r="O1330" s="46" t="str">
        <f>RAW_DATA!F1330</f>
        <v/>
      </c>
      <c r="P1330" s="46" t="str">
        <f>RAW_DATA!G1330</f>
        <v/>
      </c>
    </row>
    <row r="1331">
      <c r="E1331" s="49"/>
      <c r="I1331" s="50"/>
      <c r="K1331" s="46" t="str">
        <f>IFERROR(__xludf.DUMMYFUNCTION("TO_DATE(DATEVALUE(RAW_DATA!B1331))"),"#VALUE!")</f>
        <v>#VALUE!</v>
      </c>
      <c r="L1331" s="46" t="str">
        <f>RAW_DATA!C1331</f>
        <v/>
      </c>
      <c r="M1331" s="46">
        <f>VALUE(RAW_DATA!D1331)</f>
        <v>0</v>
      </c>
      <c r="N1331" s="46" t="str">
        <f>RAW_DATA!E1331</f>
        <v/>
      </c>
      <c r="O1331" s="46" t="str">
        <f>RAW_DATA!F1331</f>
        <v/>
      </c>
      <c r="P1331" s="46" t="str">
        <f>RAW_DATA!G1331</f>
        <v/>
      </c>
    </row>
    <row r="1332">
      <c r="E1332" s="49"/>
      <c r="I1332" s="50"/>
      <c r="K1332" s="46" t="str">
        <f>IFERROR(__xludf.DUMMYFUNCTION("TO_DATE(DATEVALUE(RAW_DATA!B1332))"),"#VALUE!")</f>
        <v>#VALUE!</v>
      </c>
      <c r="L1332" s="46" t="str">
        <f>RAW_DATA!C1332</f>
        <v/>
      </c>
      <c r="M1332" s="46">
        <f>VALUE(RAW_DATA!D1332)</f>
        <v>0</v>
      </c>
      <c r="N1332" s="46" t="str">
        <f>RAW_DATA!E1332</f>
        <v/>
      </c>
      <c r="O1332" s="46" t="str">
        <f>RAW_DATA!F1332</f>
        <v/>
      </c>
      <c r="P1332" s="46" t="str">
        <f>RAW_DATA!G1332</f>
        <v/>
      </c>
    </row>
    <row r="1333">
      <c r="E1333" s="49"/>
      <c r="I1333" s="50"/>
      <c r="K1333" s="46" t="str">
        <f>IFERROR(__xludf.DUMMYFUNCTION("TO_DATE(DATEVALUE(RAW_DATA!B1333))"),"#VALUE!")</f>
        <v>#VALUE!</v>
      </c>
      <c r="L1333" s="46" t="str">
        <f>RAW_DATA!C1333</f>
        <v/>
      </c>
      <c r="M1333" s="46">
        <f>VALUE(RAW_DATA!D1333)</f>
        <v>0</v>
      </c>
      <c r="N1333" s="46" t="str">
        <f>RAW_DATA!E1333</f>
        <v/>
      </c>
      <c r="O1333" s="46" t="str">
        <f>RAW_DATA!F1333</f>
        <v/>
      </c>
      <c r="P1333" s="46" t="str">
        <f>RAW_DATA!G1333</f>
        <v/>
      </c>
    </row>
    <row r="1334">
      <c r="E1334" s="49"/>
      <c r="I1334" s="50"/>
      <c r="K1334" s="46" t="str">
        <f>IFERROR(__xludf.DUMMYFUNCTION("TO_DATE(DATEVALUE(RAW_DATA!B1334))"),"#VALUE!")</f>
        <v>#VALUE!</v>
      </c>
      <c r="L1334" s="46" t="str">
        <f>RAW_DATA!C1334</f>
        <v/>
      </c>
      <c r="M1334" s="46">
        <f>VALUE(RAW_DATA!D1334)</f>
        <v>0</v>
      </c>
      <c r="N1334" s="46" t="str">
        <f>RAW_DATA!E1334</f>
        <v/>
      </c>
      <c r="O1334" s="46" t="str">
        <f>RAW_DATA!F1334</f>
        <v/>
      </c>
      <c r="P1334" s="46" t="str">
        <f>RAW_DATA!G1334</f>
        <v/>
      </c>
    </row>
    <row r="1335">
      <c r="E1335" s="49"/>
      <c r="I1335" s="50"/>
      <c r="K1335" s="46" t="str">
        <f>IFERROR(__xludf.DUMMYFUNCTION("TO_DATE(DATEVALUE(RAW_DATA!B1335))"),"#VALUE!")</f>
        <v>#VALUE!</v>
      </c>
      <c r="L1335" s="46" t="str">
        <f>RAW_DATA!C1335</f>
        <v/>
      </c>
      <c r="M1335" s="46">
        <f>VALUE(RAW_DATA!D1335)</f>
        <v>0</v>
      </c>
      <c r="N1335" s="46" t="str">
        <f>RAW_DATA!E1335</f>
        <v/>
      </c>
      <c r="O1335" s="46" t="str">
        <f>RAW_DATA!F1335</f>
        <v/>
      </c>
      <c r="P1335" s="46" t="str">
        <f>RAW_DATA!G1335</f>
        <v/>
      </c>
    </row>
    <row r="1336">
      <c r="E1336" s="49"/>
      <c r="I1336" s="50"/>
      <c r="K1336" s="46" t="str">
        <f>IFERROR(__xludf.DUMMYFUNCTION("TO_DATE(DATEVALUE(RAW_DATA!B1336))"),"#VALUE!")</f>
        <v>#VALUE!</v>
      </c>
      <c r="L1336" s="46" t="str">
        <f>RAW_DATA!C1336</f>
        <v/>
      </c>
      <c r="M1336" s="46">
        <f>VALUE(RAW_DATA!D1336)</f>
        <v>0</v>
      </c>
      <c r="N1336" s="46" t="str">
        <f>RAW_DATA!E1336</f>
        <v/>
      </c>
      <c r="O1336" s="46" t="str">
        <f>RAW_DATA!F1336</f>
        <v/>
      </c>
      <c r="P1336" s="46" t="str">
        <f>RAW_DATA!G1336</f>
        <v/>
      </c>
    </row>
    <row r="1337">
      <c r="E1337" s="49"/>
      <c r="I1337" s="50"/>
      <c r="K1337" s="46" t="str">
        <f>IFERROR(__xludf.DUMMYFUNCTION("TO_DATE(DATEVALUE(RAW_DATA!B1337))"),"#VALUE!")</f>
        <v>#VALUE!</v>
      </c>
      <c r="L1337" s="46" t="str">
        <f>RAW_DATA!C1337</f>
        <v/>
      </c>
      <c r="M1337" s="46">
        <f>VALUE(RAW_DATA!D1337)</f>
        <v>0</v>
      </c>
      <c r="N1337" s="46" t="str">
        <f>RAW_DATA!E1337</f>
        <v/>
      </c>
      <c r="O1337" s="46" t="str">
        <f>RAW_DATA!F1337</f>
        <v/>
      </c>
      <c r="P1337" s="46" t="str">
        <f>RAW_DATA!G1337</f>
        <v/>
      </c>
    </row>
    <row r="1338">
      <c r="E1338" s="49"/>
      <c r="I1338" s="50"/>
      <c r="K1338" s="46" t="str">
        <f>IFERROR(__xludf.DUMMYFUNCTION("TO_DATE(DATEVALUE(RAW_DATA!B1338))"),"#VALUE!")</f>
        <v>#VALUE!</v>
      </c>
      <c r="L1338" s="46" t="str">
        <f>RAW_DATA!C1338</f>
        <v/>
      </c>
      <c r="M1338" s="46">
        <f>VALUE(RAW_DATA!D1338)</f>
        <v>0</v>
      </c>
      <c r="N1338" s="46" t="str">
        <f>RAW_DATA!E1338</f>
        <v/>
      </c>
      <c r="O1338" s="46" t="str">
        <f>RAW_DATA!F1338</f>
        <v/>
      </c>
      <c r="P1338" s="46" t="str">
        <f>RAW_DATA!G1338</f>
        <v/>
      </c>
    </row>
    <row r="1339">
      <c r="E1339" s="49"/>
      <c r="I1339" s="50"/>
      <c r="K1339" s="46" t="str">
        <f>IFERROR(__xludf.DUMMYFUNCTION("TO_DATE(DATEVALUE(RAW_DATA!B1339))"),"#VALUE!")</f>
        <v>#VALUE!</v>
      </c>
      <c r="L1339" s="46" t="str">
        <f>RAW_DATA!C1339</f>
        <v/>
      </c>
      <c r="M1339" s="46">
        <f>VALUE(RAW_DATA!D1339)</f>
        <v>0</v>
      </c>
      <c r="N1339" s="46" t="str">
        <f>RAW_DATA!E1339</f>
        <v/>
      </c>
      <c r="O1339" s="46" t="str">
        <f>RAW_DATA!F1339</f>
        <v/>
      </c>
      <c r="P1339" s="46" t="str">
        <f>RAW_DATA!G1339</f>
        <v/>
      </c>
    </row>
    <row r="1340">
      <c r="E1340" s="49"/>
      <c r="I1340" s="50"/>
      <c r="K1340" s="46" t="str">
        <f>IFERROR(__xludf.DUMMYFUNCTION("TO_DATE(DATEVALUE(RAW_DATA!B1340))"),"#VALUE!")</f>
        <v>#VALUE!</v>
      </c>
      <c r="L1340" s="46" t="str">
        <f>RAW_DATA!C1340</f>
        <v/>
      </c>
      <c r="M1340" s="46">
        <f>VALUE(RAW_DATA!D1340)</f>
        <v>0</v>
      </c>
      <c r="N1340" s="46" t="str">
        <f>RAW_DATA!E1340</f>
        <v/>
      </c>
      <c r="O1340" s="46" t="str">
        <f>RAW_DATA!F1340</f>
        <v/>
      </c>
      <c r="P1340" s="46" t="str">
        <f>RAW_DATA!G1340</f>
        <v/>
      </c>
    </row>
    <row r="1341">
      <c r="E1341" s="49"/>
      <c r="I1341" s="50"/>
      <c r="K1341" s="46" t="str">
        <f>IFERROR(__xludf.DUMMYFUNCTION("TO_DATE(DATEVALUE(RAW_DATA!B1341))"),"#VALUE!")</f>
        <v>#VALUE!</v>
      </c>
      <c r="L1341" s="46" t="str">
        <f>RAW_DATA!C1341</f>
        <v/>
      </c>
      <c r="M1341" s="46">
        <f>VALUE(RAW_DATA!D1341)</f>
        <v>0</v>
      </c>
      <c r="N1341" s="46" t="str">
        <f>RAW_DATA!E1341</f>
        <v/>
      </c>
      <c r="O1341" s="46" t="str">
        <f>RAW_DATA!F1341</f>
        <v/>
      </c>
      <c r="P1341" s="46" t="str">
        <f>RAW_DATA!G1341</f>
        <v/>
      </c>
    </row>
    <row r="1342">
      <c r="E1342" s="49"/>
      <c r="I1342" s="50"/>
      <c r="K1342" s="46" t="str">
        <f>IFERROR(__xludf.DUMMYFUNCTION("TO_DATE(DATEVALUE(RAW_DATA!B1342))"),"#VALUE!")</f>
        <v>#VALUE!</v>
      </c>
      <c r="L1342" s="46" t="str">
        <f>RAW_DATA!C1342</f>
        <v/>
      </c>
      <c r="M1342" s="46">
        <f>VALUE(RAW_DATA!D1342)</f>
        <v>0</v>
      </c>
      <c r="N1342" s="46" t="str">
        <f>RAW_DATA!E1342</f>
        <v/>
      </c>
      <c r="O1342" s="46" t="str">
        <f>RAW_DATA!F1342</f>
        <v/>
      </c>
      <c r="P1342" s="46" t="str">
        <f>RAW_DATA!G1342</f>
        <v/>
      </c>
    </row>
    <row r="1343">
      <c r="E1343" s="49"/>
      <c r="I1343" s="50"/>
      <c r="K1343" s="46" t="str">
        <f>IFERROR(__xludf.DUMMYFUNCTION("TO_DATE(DATEVALUE(RAW_DATA!B1343))"),"#VALUE!")</f>
        <v>#VALUE!</v>
      </c>
      <c r="L1343" s="46" t="str">
        <f>RAW_DATA!C1343</f>
        <v/>
      </c>
      <c r="M1343" s="46">
        <f>VALUE(RAW_DATA!D1343)</f>
        <v>0</v>
      </c>
      <c r="N1343" s="46" t="str">
        <f>RAW_DATA!E1343</f>
        <v/>
      </c>
      <c r="O1343" s="46" t="str">
        <f>RAW_DATA!F1343</f>
        <v/>
      </c>
      <c r="P1343" s="46" t="str">
        <f>RAW_DATA!G1343</f>
        <v/>
      </c>
    </row>
    <row r="1344">
      <c r="E1344" s="49"/>
      <c r="I1344" s="50"/>
      <c r="K1344" s="46" t="str">
        <f>IFERROR(__xludf.DUMMYFUNCTION("TO_DATE(DATEVALUE(RAW_DATA!B1344))"),"#VALUE!")</f>
        <v>#VALUE!</v>
      </c>
      <c r="L1344" s="46" t="str">
        <f>RAW_DATA!C1344</f>
        <v/>
      </c>
      <c r="M1344" s="46">
        <f>VALUE(RAW_DATA!D1344)</f>
        <v>0</v>
      </c>
      <c r="N1344" s="46" t="str">
        <f>RAW_DATA!E1344</f>
        <v/>
      </c>
      <c r="O1344" s="46" t="str">
        <f>RAW_DATA!F1344</f>
        <v/>
      </c>
      <c r="P1344" s="46" t="str">
        <f>RAW_DATA!G1344</f>
        <v/>
      </c>
    </row>
    <row r="1345">
      <c r="E1345" s="49"/>
      <c r="I1345" s="50"/>
      <c r="K1345" s="46" t="str">
        <f>IFERROR(__xludf.DUMMYFUNCTION("TO_DATE(DATEVALUE(RAW_DATA!B1345))"),"#VALUE!")</f>
        <v>#VALUE!</v>
      </c>
      <c r="L1345" s="46" t="str">
        <f>RAW_DATA!C1345</f>
        <v/>
      </c>
      <c r="M1345" s="46">
        <f>VALUE(RAW_DATA!D1345)</f>
        <v>0</v>
      </c>
      <c r="N1345" s="46" t="str">
        <f>RAW_DATA!E1345</f>
        <v/>
      </c>
      <c r="O1345" s="46" t="str">
        <f>RAW_DATA!F1345</f>
        <v/>
      </c>
      <c r="P1345" s="46" t="str">
        <f>RAW_DATA!G1345</f>
        <v/>
      </c>
    </row>
    <row r="1346">
      <c r="E1346" s="49"/>
      <c r="I1346" s="50"/>
      <c r="K1346" s="46" t="str">
        <f>IFERROR(__xludf.DUMMYFUNCTION("TO_DATE(DATEVALUE(RAW_DATA!B1346))"),"#VALUE!")</f>
        <v>#VALUE!</v>
      </c>
      <c r="L1346" s="46" t="str">
        <f>RAW_DATA!C1346</f>
        <v/>
      </c>
      <c r="M1346" s="46">
        <f>VALUE(RAW_DATA!D1346)</f>
        <v>0</v>
      </c>
      <c r="N1346" s="46" t="str">
        <f>RAW_DATA!E1346</f>
        <v/>
      </c>
      <c r="O1346" s="46" t="str">
        <f>RAW_DATA!F1346</f>
        <v/>
      </c>
      <c r="P1346" s="46" t="str">
        <f>RAW_DATA!G1346</f>
        <v/>
      </c>
    </row>
    <row r="1347">
      <c r="E1347" s="49"/>
      <c r="I1347" s="50"/>
      <c r="K1347" s="46" t="str">
        <f>IFERROR(__xludf.DUMMYFUNCTION("TO_DATE(DATEVALUE(RAW_DATA!B1347))"),"#VALUE!")</f>
        <v>#VALUE!</v>
      </c>
      <c r="L1347" s="46" t="str">
        <f>RAW_DATA!C1347</f>
        <v/>
      </c>
      <c r="M1347" s="46">
        <f>VALUE(RAW_DATA!D1347)</f>
        <v>0</v>
      </c>
      <c r="N1347" s="46" t="str">
        <f>RAW_DATA!E1347</f>
        <v/>
      </c>
      <c r="O1347" s="46" t="str">
        <f>RAW_DATA!F1347</f>
        <v/>
      </c>
      <c r="P1347" s="46" t="str">
        <f>RAW_DATA!G1347</f>
        <v/>
      </c>
    </row>
    <row r="1348">
      <c r="E1348" s="49"/>
      <c r="I1348" s="50"/>
      <c r="K1348" s="46" t="str">
        <f>IFERROR(__xludf.DUMMYFUNCTION("TO_DATE(DATEVALUE(RAW_DATA!B1348))"),"#VALUE!")</f>
        <v>#VALUE!</v>
      </c>
      <c r="L1348" s="46" t="str">
        <f>RAW_DATA!C1348</f>
        <v/>
      </c>
      <c r="M1348" s="46">
        <f>VALUE(RAW_DATA!D1348)</f>
        <v>0</v>
      </c>
      <c r="N1348" s="46" t="str">
        <f>RAW_DATA!E1348</f>
        <v/>
      </c>
      <c r="O1348" s="46" t="str">
        <f>RAW_DATA!F1348</f>
        <v/>
      </c>
      <c r="P1348" s="46" t="str">
        <f>RAW_DATA!G1348</f>
        <v/>
      </c>
    </row>
    <row r="1349">
      <c r="E1349" s="49"/>
      <c r="I1349" s="50"/>
      <c r="K1349" s="46" t="str">
        <f>IFERROR(__xludf.DUMMYFUNCTION("TO_DATE(DATEVALUE(RAW_DATA!B1349))"),"#VALUE!")</f>
        <v>#VALUE!</v>
      </c>
      <c r="L1349" s="46" t="str">
        <f>RAW_DATA!C1349</f>
        <v/>
      </c>
      <c r="M1349" s="46">
        <f>VALUE(RAW_DATA!D1349)</f>
        <v>0</v>
      </c>
      <c r="N1349" s="46" t="str">
        <f>RAW_DATA!E1349</f>
        <v/>
      </c>
      <c r="O1349" s="46" t="str">
        <f>RAW_DATA!F1349</f>
        <v/>
      </c>
      <c r="P1349" s="46" t="str">
        <f>RAW_DATA!G1349</f>
        <v/>
      </c>
    </row>
    <row r="1350">
      <c r="E1350" s="49"/>
      <c r="I1350" s="50"/>
      <c r="K1350" s="46" t="str">
        <f>IFERROR(__xludf.DUMMYFUNCTION("TO_DATE(DATEVALUE(RAW_DATA!B1350))"),"#VALUE!")</f>
        <v>#VALUE!</v>
      </c>
      <c r="L1350" s="46" t="str">
        <f>RAW_DATA!C1350</f>
        <v/>
      </c>
      <c r="M1350" s="46">
        <f>VALUE(RAW_DATA!D1350)</f>
        <v>0</v>
      </c>
      <c r="N1350" s="46" t="str">
        <f>RAW_DATA!E1350</f>
        <v/>
      </c>
      <c r="O1350" s="46" t="str">
        <f>RAW_DATA!F1350</f>
        <v/>
      </c>
      <c r="P1350" s="46" t="str">
        <f>RAW_DATA!G1350</f>
        <v/>
      </c>
    </row>
    <row r="1351">
      <c r="E1351" s="49"/>
      <c r="I1351" s="50"/>
      <c r="K1351" s="46" t="str">
        <f>IFERROR(__xludf.DUMMYFUNCTION("TO_DATE(DATEVALUE(RAW_DATA!B1351))"),"#VALUE!")</f>
        <v>#VALUE!</v>
      </c>
      <c r="L1351" s="46" t="str">
        <f>RAW_DATA!C1351</f>
        <v/>
      </c>
      <c r="M1351" s="46">
        <f>VALUE(RAW_DATA!D1351)</f>
        <v>0</v>
      </c>
      <c r="N1351" s="46" t="str">
        <f>RAW_DATA!E1351</f>
        <v/>
      </c>
      <c r="O1351" s="46" t="str">
        <f>RAW_DATA!F1351</f>
        <v/>
      </c>
      <c r="P1351" s="46" t="str">
        <f>RAW_DATA!G1351</f>
        <v/>
      </c>
    </row>
    <row r="1352">
      <c r="E1352" s="49"/>
      <c r="I1352" s="50"/>
      <c r="K1352" s="46" t="str">
        <f>IFERROR(__xludf.DUMMYFUNCTION("TO_DATE(DATEVALUE(RAW_DATA!B1352))"),"#VALUE!")</f>
        <v>#VALUE!</v>
      </c>
      <c r="L1352" s="46" t="str">
        <f>RAW_DATA!C1352</f>
        <v/>
      </c>
      <c r="M1352" s="46">
        <f>VALUE(RAW_DATA!D1352)</f>
        <v>0</v>
      </c>
      <c r="N1352" s="46" t="str">
        <f>RAW_DATA!E1352</f>
        <v/>
      </c>
      <c r="O1352" s="46" t="str">
        <f>RAW_DATA!F1352</f>
        <v/>
      </c>
      <c r="P1352" s="46" t="str">
        <f>RAW_DATA!G1352</f>
        <v/>
      </c>
    </row>
    <row r="1353">
      <c r="E1353" s="49"/>
      <c r="I1353" s="50"/>
      <c r="K1353" s="46" t="str">
        <f>IFERROR(__xludf.DUMMYFUNCTION("TO_DATE(DATEVALUE(RAW_DATA!B1353))"),"#VALUE!")</f>
        <v>#VALUE!</v>
      </c>
      <c r="L1353" s="46" t="str">
        <f>RAW_DATA!C1353</f>
        <v/>
      </c>
      <c r="M1353" s="46">
        <f>VALUE(RAW_DATA!D1353)</f>
        <v>0</v>
      </c>
      <c r="N1353" s="46" t="str">
        <f>RAW_DATA!E1353</f>
        <v/>
      </c>
      <c r="O1353" s="46" t="str">
        <f>RAW_DATA!F1353</f>
        <v/>
      </c>
      <c r="P1353" s="46" t="str">
        <f>RAW_DATA!G1353</f>
        <v/>
      </c>
    </row>
    <row r="1354">
      <c r="E1354" s="49"/>
      <c r="I1354" s="50"/>
      <c r="K1354" s="46" t="str">
        <f>IFERROR(__xludf.DUMMYFUNCTION("TO_DATE(DATEVALUE(RAW_DATA!B1354))"),"#VALUE!")</f>
        <v>#VALUE!</v>
      </c>
      <c r="L1354" s="46" t="str">
        <f>RAW_DATA!C1354</f>
        <v/>
      </c>
      <c r="M1354" s="46">
        <f>VALUE(RAW_DATA!D1354)</f>
        <v>0</v>
      </c>
      <c r="N1354" s="46" t="str">
        <f>RAW_DATA!E1354</f>
        <v/>
      </c>
      <c r="O1354" s="46" t="str">
        <f>RAW_DATA!F1354</f>
        <v/>
      </c>
      <c r="P1354" s="46" t="str">
        <f>RAW_DATA!G1354</f>
        <v/>
      </c>
    </row>
    <row r="1355">
      <c r="E1355" s="49"/>
      <c r="I1355" s="50"/>
      <c r="K1355" s="46" t="str">
        <f>IFERROR(__xludf.DUMMYFUNCTION("TO_DATE(DATEVALUE(RAW_DATA!B1355))"),"#VALUE!")</f>
        <v>#VALUE!</v>
      </c>
      <c r="L1355" s="46" t="str">
        <f>RAW_DATA!C1355</f>
        <v/>
      </c>
      <c r="M1355" s="46">
        <f>VALUE(RAW_DATA!D1355)</f>
        <v>0</v>
      </c>
      <c r="N1355" s="46" t="str">
        <f>RAW_DATA!E1355</f>
        <v/>
      </c>
      <c r="O1355" s="46" t="str">
        <f>RAW_DATA!F1355</f>
        <v/>
      </c>
      <c r="P1355" s="46" t="str">
        <f>RAW_DATA!G1355</f>
        <v/>
      </c>
    </row>
    <row r="1356">
      <c r="E1356" s="49"/>
      <c r="I1356" s="50"/>
      <c r="K1356" s="46" t="str">
        <f>IFERROR(__xludf.DUMMYFUNCTION("TO_DATE(DATEVALUE(RAW_DATA!B1356))"),"#VALUE!")</f>
        <v>#VALUE!</v>
      </c>
      <c r="L1356" s="46" t="str">
        <f>RAW_DATA!C1356</f>
        <v/>
      </c>
      <c r="M1356" s="46">
        <f>VALUE(RAW_DATA!D1356)</f>
        <v>0</v>
      </c>
      <c r="N1356" s="46" t="str">
        <f>RAW_DATA!E1356</f>
        <v/>
      </c>
      <c r="O1356" s="46" t="str">
        <f>RAW_DATA!F1356</f>
        <v/>
      </c>
      <c r="P1356" s="46" t="str">
        <f>RAW_DATA!G1356</f>
        <v/>
      </c>
    </row>
    <row r="1357">
      <c r="E1357" s="49"/>
      <c r="I1357" s="50"/>
      <c r="K1357" s="46" t="str">
        <f>IFERROR(__xludf.DUMMYFUNCTION("TO_DATE(DATEVALUE(RAW_DATA!B1357))"),"#VALUE!")</f>
        <v>#VALUE!</v>
      </c>
      <c r="L1357" s="46" t="str">
        <f>RAW_DATA!C1357</f>
        <v/>
      </c>
      <c r="M1357" s="46">
        <f>VALUE(RAW_DATA!D1357)</f>
        <v>0</v>
      </c>
      <c r="N1357" s="46" t="str">
        <f>RAW_DATA!E1357</f>
        <v/>
      </c>
      <c r="O1357" s="46" t="str">
        <f>RAW_DATA!F1357</f>
        <v/>
      </c>
      <c r="P1357" s="46" t="str">
        <f>RAW_DATA!G1357</f>
        <v/>
      </c>
    </row>
    <row r="1358">
      <c r="E1358" s="49"/>
      <c r="I1358" s="50"/>
      <c r="K1358" s="46" t="str">
        <f>IFERROR(__xludf.DUMMYFUNCTION("TO_DATE(DATEVALUE(RAW_DATA!B1358))"),"#VALUE!")</f>
        <v>#VALUE!</v>
      </c>
      <c r="L1358" s="46" t="str">
        <f>RAW_DATA!C1358</f>
        <v/>
      </c>
      <c r="M1358" s="46">
        <f>VALUE(RAW_DATA!D1358)</f>
        <v>0</v>
      </c>
      <c r="N1358" s="46" t="str">
        <f>RAW_DATA!E1358</f>
        <v/>
      </c>
      <c r="O1358" s="46" t="str">
        <f>RAW_DATA!F1358</f>
        <v/>
      </c>
      <c r="P1358" s="46" t="str">
        <f>RAW_DATA!G1358</f>
        <v/>
      </c>
    </row>
    <row r="1359">
      <c r="E1359" s="49"/>
      <c r="I1359" s="50"/>
      <c r="K1359" s="46" t="str">
        <f>IFERROR(__xludf.DUMMYFUNCTION("TO_DATE(DATEVALUE(RAW_DATA!B1359))"),"#VALUE!")</f>
        <v>#VALUE!</v>
      </c>
      <c r="L1359" s="46" t="str">
        <f>RAW_DATA!C1359</f>
        <v/>
      </c>
      <c r="M1359" s="46">
        <f>VALUE(RAW_DATA!D1359)</f>
        <v>0</v>
      </c>
      <c r="N1359" s="46" t="str">
        <f>RAW_DATA!E1359</f>
        <v/>
      </c>
      <c r="O1359" s="46" t="str">
        <f>RAW_DATA!F1359</f>
        <v/>
      </c>
      <c r="P1359" s="46" t="str">
        <f>RAW_DATA!G1359</f>
        <v/>
      </c>
    </row>
    <row r="1360">
      <c r="E1360" s="49"/>
      <c r="I1360" s="50"/>
      <c r="K1360" s="46" t="str">
        <f>IFERROR(__xludf.DUMMYFUNCTION("TO_DATE(DATEVALUE(RAW_DATA!B1360))"),"#VALUE!")</f>
        <v>#VALUE!</v>
      </c>
      <c r="L1360" s="46" t="str">
        <f>RAW_DATA!C1360</f>
        <v/>
      </c>
      <c r="M1360" s="46">
        <f>VALUE(RAW_DATA!D1360)</f>
        <v>0</v>
      </c>
      <c r="N1360" s="46" t="str">
        <f>RAW_DATA!E1360</f>
        <v/>
      </c>
      <c r="O1360" s="46" t="str">
        <f>RAW_DATA!F1360</f>
        <v/>
      </c>
      <c r="P1360" s="46" t="str">
        <f>RAW_DATA!G1360</f>
        <v/>
      </c>
    </row>
    <row r="1361">
      <c r="E1361" s="49"/>
      <c r="I1361" s="50"/>
      <c r="K1361" s="46" t="str">
        <f>IFERROR(__xludf.DUMMYFUNCTION("TO_DATE(DATEVALUE(RAW_DATA!B1361))"),"#VALUE!")</f>
        <v>#VALUE!</v>
      </c>
      <c r="L1361" s="46" t="str">
        <f>RAW_DATA!C1361</f>
        <v/>
      </c>
      <c r="M1361" s="46">
        <f>VALUE(RAW_DATA!D1361)</f>
        <v>0</v>
      </c>
      <c r="N1361" s="46" t="str">
        <f>RAW_DATA!E1361</f>
        <v/>
      </c>
      <c r="O1361" s="46" t="str">
        <f>RAW_DATA!F1361</f>
        <v/>
      </c>
      <c r="P1361" s="46" t="str">
        <f>RAW_DATA!G1361</f>
        <v/>
      </c>
    </row>
    <row r="1362">
      <c r="E1362" s="49"/>
      <c r="I1362" s="50"/>
      <c r="K1362" s="46" t="str">
        <f>IFERROR(__xludf.DUMMYFUNCTION("TO_DATE(DATEVALUE(RAW_DATA!B1362))"),"#VALUE!")</f>
        <v>#VALUE!</v>
      </c>
      <c r="L1362" s="46" t="str">
        <f>RAW_DATA!C1362</f>
        <v/>
      </c>
      <c r="M1362" s="46">
        <f>VALUE(RAW_DATA!D1362)</f>
        <v>0</v>
      </c>
      <c r="N1362" s="46" t="str">
        <f>RAW_DATA!E1362</f>
        <v/>
      </c>
      <c r="O1362" s="46" t="str">
        <f>RAW_DATA!F1362</f>
        <v/>
      </c>
      <c r="P1362" s="46" t="str">
        <f>RAW_DATA!G1362</f>
        <v/>
      </c>
    </row>
    <row r="1363">
      <c r="E1363" s="49"/>
      <c r="I1363" s="50"/>
      <c r="K1363" s="46" t="str">
        <f>IFERROR(__xludf.DUMMYFUNCTION("TO_DATE(DATEVALUE(RAW_DATA!B1363))"),"#VALUE!")</f>
        <v>#VALUE!</v>
      </c>
      <c r="L1363" s="46" t="str">
        <f>RAW_DATA!C1363</f>
        <v/>
      </c>
      <c r="M1363" s="46">
        <f>VALUE(RAW_DATA!D1363)</f>
        <v>0</v>
      </c>
      <c r="N1363" s="46" t="str">
        <f>RAW_DATA!E1363</f>
        <v/>
      </c>
      <c r="O1363" s="46" t="str">
        <f>RAW_DATA!F1363</f>
        <v/>
      </c>
      <c r="P1363" s="46" t="str">
        <f>RAW_DATA!G1363</f>
        <v/>
      </c>
    </row>
    <row r="1364">
      <c r="E1364" s="49"/>
      <c r="I1364" s="50"/>
      <c r="K1364" s="46" t="str">
        <f>IFERROR(__xludf.DUMMYFUNCTION("TO_DATE(DATEVALUE(RAW_DATA!B1364))"),"#VALUE!")</f>
        <v>#VALUE!</v>
      </c>
      <c r="L1364" s="46" t="str">
        <f>RAW_DATA!C1364</f>
        <v/>
      </c>
      <c r="M1364" s="46">
        <f>VALUE(RAW_DATA!D1364)</f>
        <v>0</v>
      </c>
      <c r="N1364" s="46" t="str">
        <f>RAW_DATA!E1364</f>
        <v/>
      </c>
      <c r="O1364" s="46" t="str">
        <f>RAW_DATA!F1364</f>
        <v/>
      </c>
      <c r="P1364" s="46" t="str">
        <f>RAW_DATA!G1364</f>
        <v/>
      </c>
    </row>
    <row r="1365">
      <c r="E1365" s="49"/>
      <c r="I1365" s="50"/>
      <c r="K1365" s="46" t="str">
        <f>IFERROR(__xludf.DUMMYFUNCTION("TO_DATE(DATEVALUE(RAW_DATA!B1365))"),"#VALUE!")</f>
        <v>#VALUE!</v>
      </c>
      <c r="L1365" s="46" t="str">
        <f>RAW_DATA!C1365</f>
        <v/>
      </c>
      <c r="M1365" s="46">
        <f>VALUE(RAW_DATA!D1365)</f>
        <v>0</v>
      </c>
      <c r="N1365" s="46" t="str">
        <f>RAW_DATA!E1365</f>
        <v/>
      </c>
      <c r="O1365" s="46" t="str">
        <f>RAW_DATA!F1365</f>
        <v/>
      </c>
      <c r="P1365" s="46" t="str">
        <f>RAW_DATA!G1365</f>
        <v/>
      </c>
    </row>
    <row r="1366">
      <c r="E1366" s="49"/>
      <c r="I1366" s="50"/>
      <c r="K1366" s="46" t="str">
        <f>IFERROR(__xludf.DUMMYFUNCTION("TO_DATE(DATEVALUE(RAW_DATA!B1366))"),"#VALUE!")</f>
        <v>#VALUE!</v>
      </c>
      <c r="L1366" s="46" t="str">
        <f>RAW_DATA!C1366</f>
        <v/>
      </c>
      <c r="M1366" s="46">
        <f>VALUE(RAW_DATA!D1366)</f>
        <v>0</v>
      </c>
      <c r="N1366" s="46" t="str">
        <f>RAW_DATA!E1366</f>
        <v/>
      </c>
      <c r="O1366" s="46" t="str">
        <f>RAW_DATA!F1366</f>
        <v/>
      </c>
      <c r="P1366" s="46" t="str">
        <f>RAW_DATA!G1366</f>
        <v/>
      </c>
    </row>
    <row r="1367">
      <c r="E1367" s="49"/>
      <c r="I1367" s="50"/>
      <c r="K1367" s="46" t="str">
        <f>IFERROR(__xludf.DUMMYFUNCTION("TO_DATE(DATEVALUE(RAW_DATA!B1367))"),"#VALUE!")</f>
        <v>#VALUE!</v>
      </c>
      <c r="L1367" s="46" t="str">
        <f>RAW_DATA!C1367</f>
        <v/>
      </c>
      <c r="M1367" s="46">
        <f>VALUE(RAW_DATA!D1367)</f>
        <v>0</v>
      </c>
      <c r="N1367" s="46" t="str">
        <f>RAW_DATA!E1367</f>
        <v/>
      </c>
      <c r="O1367" s="46" t="str">
        <f>RAW_DATA!F1367</f>
        <v/>
      </c>
      <c r="P1367" s="46" t="str">
        <f>RAW_DATA!G1367</f>
        <v/>
      </c>
    </row>
    <row r="1368">
      <c r="E1368" s="49"/>
      <c r="I1368" s="50"/>
      <c r="K1368" s="46" t="str">
        <f>IFERROR(__xludf.DUMMYFUNCTION("TO_DATE(DATEVALUE(RAW_DATA!B1368))"),"#VALUE!")</f>
        <v>#VALUE!</v>
      </c>
      <c r="L1368" s="46" t="str">
        <f>RAW_DATA!C1368</f>
        <v/>
      </c>
      <c r="M1368" s="46">
        <f>VALUE(RAW_DATA!D1368)</f>
        <v>0</v>
      </c>
      <c r="N1368" s="46" t="str">
        <f>RAW_DATA!E1368</f>
        <v/>
      </c>
      <c r="O1368" s="46" t="str">
        <f>RAW_DATA!F1368</f>
        <v/>
      </c>
      <c r="P1368" s="46" t="str">
        <f>RAW_DATA!G1368</f>
        <v/>
      </c>
    </row>
    <row r="1369">
      <c r="E1369" s="49"/>
      <c r="I1369" s="50"/>
      <c r="K1369" s="46" t="str">
        <f>IFERROR(__xludf.DUMMYFUNCTION("TO_DATE(DATEVALUE(RAW_DATA!B1369))"),"#VALUE!")</f>
        <v>#VALUE!</v>
      </c>
      <c r="L1369" s="46" t="str">
        <f>RAW_DATA!C1369</f>
        <v/>
      </c>
      <c r="M1369" s="46">
        <f>VALUE(RAW_DATA!D1369)</f>
        <v>0</v>
      </c>
      <c r="N1369" s="46" t="str">
        <f>RAW_DATA!E1369</f>
        <v/>
      </c>
      <c r="O1369" s="46" t="str">
        <f>RAW_DATA!F1369</f>
        <v/>
      </c>
      <c r="P1369" s="46" t="str">
        <f>RAW_DATA!G1369</f>
        <v/>
      </c>
    </row>
    <row r="1370">
      <c r="E1370" s="49"/>
      <c r="I1370" s="50"/>
      <c r="K1370" s="46" t="str">
        <f>IFERROR(__xludf.DUMMYFUNCTION("TO_DATE(DATEVALUE(RAW_DATA!B1370))"),"#VALUE!")</f>
        <v>#VALUE!</v>
      </c>
      <c r="L1370" s="46" t="str">
        <f>RAW_DATA!C1370</f>
        <v/>
      </c>
      <c r="M1370" s="46">
        <f>VALUE(RAW_DATA!D1370)</f>
        <v>0</v>
      </c>
      <c r="N1370" s="46" t="str">
        <f>RAW_DATA!E1370</f>
        <v/>
      </c>
      <c r="O1370" s="46" t="str">
        <f>RAW_DATA!F1370</f>
        <v/>
      </c>
      <c r="P1370" s="46" t="str">
        <f>RAW_DATA!G1370</f>
        <v/>
      </c>
    </row>
    <row r="1371">
      <c r="E1371" s="49"/>
      <c r="I1371" s="50"/>
      <c r="K1371" s="46" t="str">
        <f>IFERROR(__xludf.DUMMYFUNCTION("TO_DATE(DATEVALUE(RAW_DATA!B1371))"),"#VALUE!")</f>
        <v>#VALUE!</v>
      </c>
      <c r="L1371" s="46" t="str">
        <f>RAW_DATA!C1371</f>
        <v/>
      </c>
      <c r="M1371" s="46">
        <f>VALUE(RAW_DATA!D1371)</f>
        <v>0</v>
      </c>
      <c r="N1371" s="46" t="str">
        <f>RAW_DATA!E1371</f>
        <v/>
      </c>
      <c r="O1371" s="46" t="str">
        <f>RAW_DATA!F1371</f>
        <v/>
      </c>
      <c r="P1371" s="46" t="str">
        <f>RAW_DATA!G1371</f>
        <v/>
      </c>
    </row>
    <row r="1372">
      <c r="E1372" s="49"/>
      <c r="I1372" s="50"/>
      <c r="K1372" s="46" t="str">
        <f>IFERROR(__xludf.DUMMYFUNCTION("TO_DATE(DATEVALUE(RAW_DATA!B1372))"),"#VALUE!")</f>
        <v>#VALUE!</v>
      </c>
      <c r="L1372" s="46" t="str">
        <f>RAW_DATA!C1372</f>
        <v/>
      </c>
      <c r="M1372" s="46">
        <f>VALUE(RAW_DATA!D1372)</f>
        <v>0</v>
      </c>
      <c r="N1372" s="46" t="str">
        <f>RAW_DATA!E1372</f>
        <v/>
      </c>
      <c r="O1372" s="46" t="str">
        <f>RAW_DATA!F1372</f>
        <v/>
      </c>
      <c r="P1372" s="46" t="str">
        <f>RAW_DATA!G1372</f>
        <v/>
      </c>
    </row>
    <row r="1373">
      <c r="E1373" s="49"/>
      <c r="I1373" s="50"/>
      <c r="K1373" s="46" t="str">
        <f>IFERROR(__xludf.DUMMYFUNCTION("TO_DATE(DATEVALUE(RAW_DATA!B1373))"),"#VALUE!")</f>
        <v>#VALUE!</v>
      </c>
      <c r="L1373" s="46" t="str">
        <f>RAW_DATA!C1373</f>
        <v/>
      </c>
      <c r="M1373" s="46">
        <f>VALUE(RAW_DATA!D1373)</f>
        <v>0</v>
      </c>
      <c r="N1373" s="46" t="str">
        <f>RAW_DATA!E1373</f>
        <v/>
      </c>
      <c r="O1373" s="46" t="str">
        <f>RAW_DATA!F1373</f>
        <v/>
      </c>
      <c r="P1373" s="46" t="str">
        <f>RAW_DATA!G1373</f>
        <v/>
      </c>
    </row>
    <row r="1374">
      <c r="E1374" s="49"/>
      <c r="I1374" s="50"/>
      <c r="K1374" s="46" t="str">
        <f>IFERROR(__xludf.DUMMYFUNCTION("TO_DATE(DATEVALUE(RAW_DATA!B1374))"),"#VALUE!")</f>
        <v>#VALUE!</v>
      </c>
      <c r="L1374" s="46" t="str">
        <f>RAW_DATA!C1374</f>
        <v/>
      </c>
      <c r="M1374" s="46">
        <f>VALUE(RAW_DATA!D1374)</f>
        <v>0</v>
      </c>
      <c r="N1374" s="46" t="str">
        <f>RAW_DATA!E1374</f>
        <v/>
      </c>
      <c r="O1374" s="46" t="str">
        <f>RAW_DATA!F1374</f>
        <v/>
      </c>
      <c r="P1374" s="46" t="str">
        <f>RAW_DATA!G1374</f>
        <v/>
      </c>
    </row>
    <row r="1375">
      <c r="E1375" s="49"/>
      <c r="I1375" s="50"/>
      <c r="K1375" s="46" t="str">
        <f>IFERROR(__xludf.DUMMYFUNCTION("TO_DATE(DATEVALUE(RAW_DATA!B1375))"),"#VALUE!")</f>
        <v>#VALUE!</v>
      </c>
      <c r="L1375" s="46" t="str">
        <f>RAW_DATA!C1375</f>
        <v/>
      </c>
      <c r="M1375" s="46">
        <f>VALUE(RAW_DATA!D1375)</f>
        <v>0</v>
      </c>
      <c r="N1375" s="46" t="str">
        <f>RAW_DATA!E1375</f>
        <v/>
      </c>
      <c r="O1375" s="46" t="str">
        <f>RAW_DATA!F1375</f>
        <v/>
      </c>
      <c r="P1375" s="46" t="str">
        <f>RAW_DATA!G1375</f>
        <v/>
      </c>
    </row>
    <row r="1376">
      <c r="E1376" s="49"/>
      <c r="I1376" s="50"/>
      <c r="K1376" s="46" t="str">
        <f>IFERROR(__xludf.DUMMYFUNCTION("TO_DATE(DATEVALUE(RAW_DATA!B1376))"),"#VALUE!")</f>
        <v>#VALUE!</v>
      </c>
      <c r="L1376" s="46" t="str">
        <f>RAW_DATA!C1376</f>
        <v/>
      </c>
      <c r="M1376" s="46">
        <f>VALUE(RAW_DATA!D1376)</f>
        <v>0</v>
      </c>
      <c r="N1376" s="46" t="str">
        <f>RAW_DATA!E1376</f>
        <v/>
      </c>
      <c r="O1376" s="46" t="str">
        <f>RAW_DATA!F1376</f>
        <v/>
      </c>
      <c r="P1376" s="46" t="str">
        <f>RAW_DATA!G1376</f>
        <v/>
      </c>
    </row>
    <row r="1377">
      <c r="E1377" s="49"/>
      <c r="I1377" s="50"/>
      <c r="K1377" s="46" t="str">
        <f>IFERROR(__xludf.DUMMYFUNCTION("TO_DATE(DATEVALUE(RAW_DATA!B1377))"),"#VALUE!")</f>
        <v>#VALUE!</v>
      </c>
      <c r="L1377" s="46" t="str">
        <f>RAW_DATA!C1377</f>
        <v/>
      </c>
      <c r="M1377" s="46">
        <f>VALUE(RAW_DATA!D1377)</f>
        <v>0</v>
      </c>
      <c r="N1377" s="46" t="str">
        <f>RAW_DATA!E1377</f>
        <v/>
      </c>
      <c r="O1377" s="46" t="str">
        <f>RAW_DATA!F1377</f>
        <v/>
      </c>
      <c r="P1377" s="46" t="str">
        <f>RAW_DATA!G1377</f>
        <v/>
      </c>
    </row>
    <row r="1378">
      <c r="E1378" s="49"/>
      <c r="I1378" s="50"/>
      <c r="K1378" s="46" t="str">
        <f>IFERROR(__xludf.DUMMYFUNCTION("TO_DATE(DATEVALUE(RAW_DATA!B1378))"),"#VALUE!")</f>
        <v>#VALUE!</v>
      </c>
      <c r="L1378" s="46" t="str">
        <f>RAW_DATA!C1378</f>
        <v/>
      </c>
      <c r="M1378" s="46">
        <f>VALUE(RAW_DATA!D1378)</f>
        <v>0</v>
      </c>
      <c r="N1378" s="46" t="str">
        <f>RAW_DATA!E1378</f>
        <v/>
      </c>
      <c r="O1378" s="46" t="str">
        <f>RAW_DATA!F1378</f>
        <v/>
      </c>
      <c r="P1378" s="46" t="str">
        <f>RAW_DATA!G1378</f>
        <v/>
      </c>
    </row>
    <row r="1379">
      <c r="E1379" s="49"/>
      <c r="I1379" s="50"/>
      <c r="K1379" s="46" t="str">
        <f>IFERROR(__xludf.DUMMYFUNCTION("TO_DATE(DATEVALUE(RAW_DATA!B1379))"),"#VALUE!")</f>
        <v>#VALUE!</v>
      </c>
      <c r="L1379" s="46" t="str">
        <f>RAW_DATA!C1379</f>
        <v/>
      </c>
      <c r="M1379" s="46">
        <f>VALUE(RAW_DATA!D1379)</f>
        <v>0</v>
      </c>
      <c r="N1379" s="46" t="str">
        <f>RAW_DATA!E1379</f>
        <v/>
      </c>
      <c r="O1379" s="46" t="str">
        <f>RAW_DATA!F1379</f>
        <v/>
      </c>
      <c r="P1379" s="46" t="str">
        <f>RAW_DATA!G1379</f>
        <v/>
      </c>
    </row>
    <row r="1380">
      <c r="E1380" s="49"/>
      <c r="I1380" s="50"/>
      <c r="K1380" s="46" t="str">
        <f>IFERROR(__xludf.DUMMYFUNCTION("TO_DATE(DATEVALUE(RAW_DATA!B1380))"),"#VALUE!")</f>
        <v>#VALUE!</v>
      </c>
      <c r="L1380" s="46" t="str">
        <f>RAW_DATA!C1380</f>
        <v/>
      </c>
      <c r="M1380" s="46">
        <f>VALUE(RAW_DATA!D1380)</f>
        <v>0</v>
      </c>
      <c r="N1380" s="46" t="str">
        <f>RAW_DATA!E1380</f>
        <v/>
      </c>
      <c r="O1380" s="46" t="str">
        <f>RAW_DATA!F1380</f>
        <v/>
      </c>
      <c r="P1380" s="46" t="str">
        <f>RAW_DATA!G1380</f>
        <v/>
      </c>
    </row>
    <row r="1381">
      <c r="E1381" s="49"/>
      <c r="I1381" s="50"/>
      <c r="K1381" s="46" t="str">
        <f>IFERROR(__xludf.DUMMYFUNCTION("TO_DATE(DATEVALUE(RAW_DATA!B1381))"),"#VALUE!")</f>
        <v>#VALUE!</v>
      </c>
      <c r="L1381" s="46" t="str">
        <f>RAW_DATA!C1381</f>
        <v/>
      </c>
      <c r="M1381" s="46">
        <f>VALUE(RAW_DATA!D1381)</f>
        <v>0</v>
      </c>
      <c r="N1381" s="46" t="str">
        <f>RAW_DATA!E1381</f>
        <v/>
      </c>
      <c r="O1381" s="46" t="str">
        <f>RAW_DATA!F1381</f>
        <v/>
      </c>
      <c r="P1381" s="46" t="str">
        <f>RAW_DATA!G1381</f>
        <v/>
      </c>
    </row>
    <row r="1382">
      <c r="E1382" s="49"/>
      <c r="I1382" s="50"/>
      <c r="K1382" s="46" t="str">
        <f>IFERROR(__xludf.DUMMYFUNCTION("TO_DATE(DATEVALUE(RAW_DATA!B1382))"),"#VALUE!")</f>
        <v>#VALUE!</v>
      </c>
      <c r="L1382" s="46" t="str">
        <f>RAW_DATA!C1382</f>
        <v/>
      </c>
      <c r="M1382" s="46">
        <f>VALUE(RAW_DATA!D1382)</f>
        <v>0</v>
      </c>
      <c r="N1382" s="46" t="str">
        <f>RAW_DATA!E1382</f>
        <v/>
      </c>
      <c r="O1382" s="46" t="str">
        <f>RAW_DATA!F1382</f>
        <v/>
      </c>
      <c r="P1382" s="46" t="str">
        <f>RAW_DATA!G1382</f>
        <v/>
      </c>
    </row>
    <row r="1383">
      <c r="E1383" s="49"/>
      <c r="I1383" s="50"/>
      <c r="K1383" s="46" t="str">
        <f>IFERROR(__xludf.DUMMYFUNCTION("TO_DATE(DATEVALUE(RAW_DATA!B1383))"),"#VALUE!")</f>
        <v>#VALUE!</v>
      </c>
      <c r="L1383" s="46" t="str">
        <f>RAW_DATA!C1383</f>
        <v/>
      </c>
      <c r="M1383" s="46">
        <f>VALUE(RAW_DATA!D1383)</f>
        <v>0</v>
      </c>
      <c r="N1383" s="46" t="str">
        <f>RAW_DATA!E1383</f>
        <v/>
      </c>
      <c r="O1383" s="46" t="str">
        <f>RAW_DATA!F1383</f>
        <v/>
      </c>
      <c r="P1383" s="46" t="str">
        <f>RAW_DATA!G1383</f>
        <v/>
      </c>
    </row>
    <row r="1384">
      <c r="E1384" s="49"/>
      <c r="I1384" s="50"/>
      <c r="K1384" s="46" t="str">
        <f>IFERROR(__xludf.DUMMYFUNCTION("TO_DATE(DATEVALUE(RAW_DATA!B1384))"),"#VALUE!")</f>
        <v>#VALUE!</v>
      </c>
      <c r="L1384" s="46" t="str">
        <f>RAW_DATA!C1384</f>
        <v/>
      </c>
      <c r="M1384" s="46">
        <f>VALUE(RAW_DATA!D1384)</f>
        <v>0</v>
      </c>
      <c r="N1384" s="46" t="str">
        <f>RAW_DATA!E1384</f>
        <v/>
      </c>
      <c r="O1384" s="46" t="str">
        <f>RAW_DATA!F1384</f>
        <v/>
      </c>
      <c r="P1384" s="46" t="str">
        <f>RAW_DATA!G1384</f>
        <v/>
      </c>
    </row>
    <row r="1385">
      <c r="E1385" s="49"/>
      <c r="I1385" s="50"/>
      <c r="K1385" s="46" t="str">
        <f>IFERROR(__xludf.DUMMYFUNCTION("TO_DATE(DATEVALUE(RAW_DATA!B1385))"),"#VALUE!")</f>
        <v>#VALUE!</v>
      </c>
      <c r="L1385" s="46" t="str">
        <f>RAW_DATA!C1385</f>
        <v/>
      </c>
      <c r="M1385" s="46">
        <f>VALUE(RAW_DATA!D1385)</f>
        <v>0</v>
      </c>
      <c r="N1385" s="46" t="str">
        <f>RAW_DATA!E1385</f>
        <v/>
      </c>
      <c r="O1385" s="46" t="str">
        <f>RAW_DATA!F1385</f>
        <v/>
      </c>
      <c r="P1385" s="46" t="str">
        <f>RAW_DATA!G1385</f>
        <v/>
      </c>
    </row>
    <row r="1386">
      <c r="E1386" s="49"/>
      <c r="I1386" s="50"/>
      <c r="K1386" s="46" t="str">
        <f>IFERROR(__xludf.DUMMYFUNCTION("TO_DATE(DATEVALUE(RAW_DATA!B1386))"),"#VALUE!")</f>
        <v>#VALUE!</v>
      </c>
      <c r="L1386" s="46" t="str">
        <f>RAW_DATA!C1386</f>
        <v/>
      </c>
      <c r="M1386" s="46">
        <f>VALUE(RAW_DATA!D1386)</f>
        <v>0</v>
      </c>
      <c r="N1386" s="46" t="str">
        <f>RAW_DATA!E1386</f>
        <v/>
      </c>
      <c r="O1386" s="46" t="str">
        <f>RAW_DATA!F1386</f>
        <v/>
      </c>
      <c r="P1386" s="46" t="str">
        <f>RAW_DATA!G1386</f>
        <v/>
      </c>
    </row>
    <row r="1387">
      <c r="E1387" s="49"/>
      <c r="I1387" s="50"/>
      <c r="K1387" s="46" t="str">
        <f>IFERROR(__xludf.DUMMYFUNCTION("TO_DATE(DATEVALUE(RAW_DATA!B1387))"),"#VALUE!")</f>
        <v>#VALUE!</v>
      </c>
      <c r="L1387" s="46" t="str">
        <f>RAW_DATA!C1387</f>
        <v/>
      </c>
      <c r="M1387" s="46">
        <f>VALUE(RAW_DATA!D1387)</f>
        <v>0</v>
      </c>
      <c r="N1387" s="46" t="str">
        <f>RAW_DATA!E1387</f>
        <v/>
      </c>
      <c r="O1387" s="46" t="str">
        <f>RAW_DATA!F1387</f>
        <v/>
      </c>
      <c r="P1387" s="46" t="str">
        <f>RAW_DATA!G1387</f>
        <v/>
      </c>
    </row>
    <row r="1388">
      <c r="E1388" s="49"/>
      <c r="I1388" s="50"/>
      <c r="K1388" s="46" t="str">
        <f>IFERROR(__xludf.DUMMYFUNCTION("TO_DATE(DATEVALUE(RAW_DATA!B1388))"),"#VALUE!")</f>
        <v>#VALUE!</v>
      </c>
      <c r="L1388" s="46" t="str">
        <f>RAW_DATA!C1388</f>
        <v/>
      </c>
      <c r="M1388" s="46">
        <f>VALUE(RAW_DATA!D1388)</f>
        <v>0</v>
      </c>
      <c r="N1388" s="46" t="str">
        <f>RAW_DATA!E1388</f>
        <v/>
      </c>
      <c r="O1388" s="46" t="str">
        <f>RAW_DATA!F1388</f>
        <v/>
      </c>
      <c r="P1388" s="46" t="str">
        <f>RAW_DATA!G1388</f>
        <v/>
      </c>
    </row>
    <row r="1389">
      <c r="E1389" s="49"/>
      <c r="I1389" s="50"/>
      <c r="K1389" s="46" t="str">
        <f>IFERROR(__xludf.DUMMYFUNCTION("TO_DATE(DATEVALUE(RAW_DATA!B1389))"),"#VALUE!")</f>
        <v>#VALUE!</v>
      </c>
      <c r="L1389" s="46" t="str">
        <f>RAW_DATA!C1389</f>
        <v/>
      </c>
      <c r="M1389" s="46">
        <f>VALUE(RAW_DATA!D1389)</f>
        <v>0</v>
      </c>
      <c r="N1389" s="46" t="str">
        <f>RAW_DATA!E1389</f>
        <v/>
      </c>
      <c r="O1389" s="46" t="str">
        <f>RAW_DATA!F1389</f>
        <v/>
      </c>
      <c r="P1389" s="46" t="str">
        <f>RAW_DATA!G1389</f>
        <v/>
      </c>
    </row>
    <row r="1390">
      <c r="E1390" s="49"/>
      <c r="I1390" s="50"/>
      <c r="K1390" s="46" t="str">
        <f>IFERROR(__xludf.DUMMYFUNCTION("TO_DATE(DATEVALUE(RAW_DATA!B1390))"),"#VALUE!")</f>
        <v>#VALUE!</v>
      </c>
      <c r="L1390" s="46" t="str">
        <f>RAW_DATA!C1390</f>
        <v/>
      </c>
      <c r="M1390" s="46">
        <f>VALUE(RAW_DATA!D1390)</f>
        <v>0</v>
      </c>
      <c r="N1390" s="46" t="str">
        <f>RAW_DATA!E1390</f>
        <v/>
      </c>
      <c r="O1390" s="46" t="str">
        <f>RAW_DATA!F1390</f>
        <v/>
      </c>
      <c r="P1390" s="46" t="str">
        <f>RAW_DATA!G1390</f>
        <v/>
      </c>
    </row>
    <row r="1391">
      <c r="E1391" s="49"/>
      <c r="I1391" s="50"/>
      <c r="K1391" s="46" t="str">
        <f>IFERROR(__xludf.DUMMYFUNCTION("TO_DATE(DATEVALUE(RAW_DATA!B1391))"),"#VALUE!")</f>
        <v>#VALUE!</v>
      </c>
      <c r="L1391" s="46" t="str">
        <f>RAW_DATA!C1391</f>
        <v/>
      </c>
      <c r="M1391" s="46">
        <f>VALUE(RAW_DATA!D1391)</f>
        <v>0</v>
      </c>
      <c r="N1391" s="46" t="str">
        <f>RAW_DATA!E1391</f>
        <v/>
      </c>
      <c r="O1391" s="46" t="str">
        <f>RAW_DATA!F1391</f>
        <v/>
      </c>
      <c r="P1391" s="46" t="str">
        <f>RAW_DATA!G1391</f>
        <v/>
      </c>
    </row>
    <row r="1392">
      <c r="E1392" s="49"/>
      <c r="I1392" s="50"/>
      <c r="K1392" s="46" t="str">
        <f>IFERROR(__xludf.DUMMYFUNCTION("TO_DATE(DATEVALUE(RAW_DATA!B1392))"),"#VALUE!")</f>
        <v>#VALUE!</v>
      </c>
      <c r="L1392" s="46" t="str">
        <f>RAW_DATA!C1392</f>
        <v/>
      </c>
      <c r="M1392" s="46">
        <f>VALUE(RAW_DATA!D1392)</f>
        <v>0</v>
      </c>
      <c r="N1392" s="46" t="str">
        <f>RAW_DATA!E1392</f>
        <v/>
      </c>
      <c r="O1392" s="46" t="str">
        <f>RAW_DATA!F1392</f>
        <v/>
      </c>
      <c r="P1392" s="46" t="str">
        <f>RAW_DATA!G1392</f>
        <v/>
      </c>
    </row>
    <row r="1393">
      <c r="E1393" s="49"/>
      <c r="I1393" s="50"/>
      <c r="K1393" s="46" t="str">
        <f>IFERROR(__xludf.DUMMYFUNCTION("TO_DATE(DATEVALUE(RAW_DATA!B1393))"),"#VALUE!")</f>
        <v>#VALUE!</v>
      </c>
      <c r="L1393" s="46" t="str">
        <f>RAW_DATA!C1393</f>
        <v/>
      </c>
      <c r="M1393" s="46">
        <f>VALUE(RAW_DATA!D1393)</f>
        <v>0</v>
      </c>
      <c r="N1393" s="46" t="str">
        <f>RAW_DATA!E1393</f>
        <v/>
      </c>
      <c r="O1393" s="46" t="str">
        <f>RAW_DATA!F1393</f>
        <v/>
      </c>
      <c r="P1393" s="46" t="str">
        <f>RAW_DATA!G1393</f>
        <v/>
      </c>
    </row>
    <row r="1394">
      <c r="E1394" s="49"/>
      <c r="I1394" s="50"/>
      <c r="K1394" s="46" t="str">
        <f>IFERROR(__xludf.DUMMYFUNCTION("TO_DATE(DATEVALUE(RAW_DATA!B1394))"),"#VALUE!")</f>
        <v>#VALUE!</v>
      </c>
      <c r="L1394" s="46" t="str">
        <f>RAW_DATA!C1394</f>
        <v/>
      </c>
      <c r="M1394" s="46">
        <f>VALUE(RAW_DATA!D1394)</f>
        <v>0</v>
      </c>
      <c r="N1394" s="46" t="str">
        <f>RAW_DATA!E1394</f>
        <v/>
      </c>
      <c r="O1394" s="46" t="str">
        <f>RAW_DATA!F1394</f>
        <v/>
      </c>
      <c r="P1394" s="46" t="str">
        <f>RAW_DATA!G1394</f>
        <v/>
      </c>
    </row>
    <row r="1395">
      <c r="E1395" s="49"/>
      <c r="I1395" s="50"/>
      <c r="K1395" s="46" t="str">
        <f>IFERROR(__xludf.DUMMYFUNCTION("TO_DATE(DATEVALUE(RAW_DATA!B1395))"),"#VALUE!")</f>
        <v>#VALUE!</v>
      </c>
      <c r="L1395" s="46" t="str">
        <f>RAW_DATA!C1395</f>
        <v/>
      </c>
      <c r="M1395" s="46">
        <f>VALUE(RAW_DATA!D1395)</f>
        <v>0</v>
      </c>
      <c r="N1395" s="46" t="str">
        <f>RAW_DATA!E1395</f>
        <v/>
      </c>
      <c r="O1395" s="46" t="str">
        <f>RAW_DATA!F1395</f>
        <v/>
      </c>
      <c r="P1395" s="46" t="str">
        <f>RAW_DATA!G1395</f>
        <v/>
      </c>
    </row>
    <row r="1396">
      <c r="E1396" s="49"/>
      <c r="I1396" s="50"/>
      <c r="K1396" s="46" t="str">
        <f>IFERROR(__xludf.DUMMYFUNCTION("TO_DATE(DATEVALUE(RAW_DATA!B1396))"),"#VALUE!")</f>
        <v>#VALUE!</v>
      </c>
      <c r="L1396" s="46" t="str">
        <f>RAW_DATA!C1396</f>
        <v/>
      </c>
      <c r="M1396" s="46">
        <f>VALUE(RAW_DATA!D1396)</f>
        <v>0</v>
      </c>
      <c r="N1396" s="46" t="str">
        <f>RAW_DATA!E1396</f>
        <v/>
      </c>
      <c r="O1396" s="46" t="str">
        <f>RAW_DATA!F1396</f>
        <v/>
      </c>
      <c r="P1396" s="46" t="str">
        <f>RAW_DATA!G1396</f>
        <v/>
      </c>
    </row>
    <row r="1397">
      <c r="E1397" s="49"/>
      <c r="I1397" s="50"/>
      <c r="K1397" s="46" t="str">
        <f>IFERROR(__xludf.DUMMYFUNCTION("TO_DATE(DATEVALUE(RAW_DATA!B1397))"),"#VALUE!")</f>
        <v>#VALUE!</v>
      </c>
      <c r="L1397" s="46" t="str">
        <f>RAW_DATA!C1397</f>
        <v/>
      </c>
      <c r="M1397" s="46">
        <f>VALUE(RAW_DATA!D1397)</f>
        <v>0</v>
      </c>
      <c r="N1397" s="46" t="str">
        <f>RAW_DATA!E1397</f>
        <v/>
      </c>
      <c r="O1397" s="46" t="str">
        <f>RAW_DATA!F1397</f>
        <v/>
      </c>
      <c r="P1397" s="46" t="str">
        <f>RAW_DATA!G1397</f>
        <v/>
      </c>
    </row>
    <row r="1398">
      <c r="E1398" s="49"/>
      <c r="I1398" s="50"/>
      <c r="K1398" s="46" t="str">
        <f>IFERROR(__xludf.DUMMYFUNCTION("TO_DATE(DATEVALUE(RAW_DATA!B1398))"),"#VALUE!")</f>
        <v>#VALUE!</v>
      </c>
      <c r="L1398" s="46" t="str">
        <f>RAW_DATA!C1398</f>
        <v/>
      </c>
      <c r="M1398" s="46">
        <f>VALUE(RAW_DATA!D1398)</f>
        <v>0</v>
      </c>
      <c r="N1398" s="46" t="str">
        <f>RAW_DATA!E1398</f>
        <v/>
      </c>
      <c r="O1398" s="46" t="str">
        <f>RAW_DATA!F1398</f>
        <v/>
      </c>
      <c r="P1398" s="46" t="str">
        <f>RAW_DATA!G1398</f>
        <v/>
      </c>
    </row>
    <row r="1399">
      <c r="E1399" s="49"/>
      <c r="I1399" s="50"/>
      <c r="K1399" s="46" t="str">
        <f>IFERROR(__xludf.DUMMYFUNCTION("TO_DATE(DATEVALUE(RAW_DATA!B1399))"),"#VALUE!")</f>
        <v>#VALUE!</v>
      </c>
      <c r="L1399" s="46" t="str">
        <f>RAW_DATA!C1399</f>
        <v/>
      </c>
      <c r="M1399" s="46">
        <f>VALUE(RAW_DATA!D1399)</f>
        <v>0</v>
      </c>
      <c r="N1399" s="46" t="str">
        <f>RAW_DATA!E1399</f>
        <v/>
      </c>
      <c r="O1399" s="46" t="str">
        <f>RAW_DATA!F1399</f>
        <v/>
      </c>
      <c r="P1399" s="46" t="str">
        <f>RAW_DATA!G1399</f>
        <v/>
      </c>
    </row>
    <row r="1400">
      <c r="E1400" s="49"/>
      <c r="I1400" s="50"/>
      <c r="K1400" s="46" t="str">
        <f>IFERROR(__xludf.DUMMYFUNCTION("TO_DATE(DATEVALUE(RAW_DATA!B1400))"),"#VALUE!")</f>
        <v>#VALUE!</v>
      </c>
      <c r="L1400" s="46" t="str">
        <f>RAW_DATA!C1400</f>
        <v/>
      </c>
      <c r="M1400" s="46">
        <f>VALUE(RAW_DATA!D1400)</f>
        <v>0</v>
      </c>
      <c r="N1400" s="46" t="str">
        <f>RAW_DATA!E1400</f>
        <v/>
      </c>
      <c r="O1400" s="46" t="str">
        <f>RAW_DATA!F1400</f>
        <v/>
      </c>
      <c r="P1400" s="46" t="str">
        <f>RAW_DATA!G1400</f>
        <v/>
      </c>
    </row>
    <row r="1401">
      <c r="E1401" s="49"/>
      <c r="I1401" s="50"/>
      <c r="K1401" s="46" t="str">
        <f>IFERROR(__xludf.DUMMYFUNCTION("TO_DATE(DATEVALUE(RAW_DATA!B1401))"),"#VALUE!")</f>
        <v>#VALUE!</v>
      </c>
      <c r="L1401" s="46" t="str">
        <f>RAW_DATA!C1401</f>
        <v/>
      </c>
      <c r="M1401" s="46">
        <f>VALUE(RAW_DATA!D1401)</f>
        <v>0</v>
      </c>
      <c r="N1401" s="46" t="str">
        <f>RAW_DATA!E1401</f>
        <v/>
      </c>
      <c r="O1401" s="46" t="str">
        <f>RAW_DATA!F1401</f>
        <v/>
      </c>
      <c r="P1401" s="46" t="str">
        <f>RAW_DATA!G1401</f>
        <v/>
      </c>
    </row>
    <row r="1402">
      <c r="E1402" s="49"/>
      <c r="I1402" s="50"/>
      <c r="K1402" s="46" t="str">
        <f>IFERROR(__xludf.DUMMYFUNCTION("TO_DATE(DATEVALUE(RAW_DATA!B1402))"),"#VALUE!")</f>
        <v>#VALUE!</v>
      </c>
      <c r="L1402" s="46" t="str">
        <f>RAW_DATA!C1402</f>
        <v/>
      </c>
      <c r="M1402" s="46">
        <f>VALUE(RAW_DATA!D1402)</f>
        <v>0</v>
      </c>
      <c r="N1402" s="46" t="str">
        <f>RAW_DATA!E1402</f>
        <v/>
      </c>
      <c r="O1402" s="46" t="str">
        <f>RAW_DATA!F1402</f>
        <v/>
      </c>
      <c r="P1402" s="46" t="str">
        <f>RAW_DATA!G1402</f>
        <v/>
      </c>
    </row>
    <row r="1403">
      <c r="E1403" s="49"/>
      <c r="I1403" s="50"/>
      <c r="K1403" s="46" t="str">
        <f>IFERROR(__xludf.DUMMYFUNCTION("TO_DATE(DATEVALUE(RAW_DATA!B1403))"),"#VALUE!")</f>
        <v>#VALUE!</v>
      </c>
      <c r="L1403" s="46" t="str">
        <f>RAW_DATA!C1403</f>
        <v/>
      </c>
      <c r="M1403" s="46">
        <f>VALUE(RAW_DATA!D1403)</f>
        <v>0</v>
      </c>
      <c r="N1403" s="46" t="str">
        <f>RAW_DATA!E1403</f>
        <v/>
      </c>
      <c r="O1403" s="46" t="str">
        <f>RAW_DATA!F1403</f>
        <v/>
      </c>
      <c r="P1403" s="46" t="str">
        <f>RAW_DATA!G1403</f>
        <v/>
      </c>
    </row>
    <row r="1404">
      <c r="E1404" s="49"/>
      <c r="I1404" s="50"/>
      <c r="K1404" s="46" t="str">
        <f>IFERROR(__xludf.DUMMYFUNCTION("TO_DATE(DATEVALUE(RAW_DATA!B1404))"),"#VALUE!")</f>
        <v>#VALUE!</v>
      </c>
      <c r="L1404" s="46" t="str">
        <f>RAW_DATA!C1404</f>
        <v/>
      </c>
      <c r="M1404" s="46">
        <f>VALUE(RAW_DATA!D1404)</f>
        <v>0</v>
      </c>
      <c r="N1404" s="46" t="str">
        <f>RAW_DATA!E1404</f>
        <v/>
      </c>
      <c r="O1404" s="46" t="str">
        <f>RAW_DATA!F1404</f>
        <v/>
      </c>
      <c r="P1404" s="46" t="str">
        <f>RAW_DATA!G1404</f>
        <v/>
      </c>
    </row>
    <row r="1405">
      <c r="E1405" s="49"/>
      <c r="I1405" s="50"/>
      <c r="K1405" s="46" t="str">
        <f>IFERROR(__xludf.DUMMYFUNCTION("TO_DATE(DATEVALUE(RAW_DATA!B1405))"),"#VALUE!")</f>
        <v>#VALUE!</v>
      </c>
      <c r="L1405" s="46" t="str">
        <f>RAW_DATA!C1405</f>
        <v/>
      </c>
      <c r="M1405" s="46">
        <f>VALUE(RAW_DATA!D1405)</f>
        <v>0</v>
      </c>
      <c r="N1405" s="46" t="str">
        <f>RAW_DATA!E1405</f>
        <v/>
      </c>
      <c r="O1405" s="46" t="str">
        <f>RAW_DATA!F1405</f>
        <v/>
      </c>
      <c r="P1405" s="46" t="str">
        <f>RAW_DATA!G1405</f>
        <v/>
      </c>
    </row>
    <row r="1406">
      <c r="E1406" s="49"/>
      <c r="I1406" s="50"/>
      <c r="K1406" s="46" t="str">
        <f>IFERROR(__xludf.DUMMYFUNCTION("TO_DATE(DATEVALUE(RAW_DATA!B1406))"),"#VALUE!")</f>
        <v>#VALUE!</v>
      </c>
      <c r="L1406" s="46" t="str">
        <f>RAW_DATA!C1406</f>
        <v/>
      </c>
      <c r="M1406" s="46">
        <f>VALUE(RAW_DATA!D1406)</f>
        <v>0</v>
      </c>
      <c r="N1406" s="46" t="str">
        <f>RAW_DATA!E1406</f>
        <v/>
      </c>
      <c r="O1406" s="46" t="str">
        <f>RAW_DATA!F1406</f>
        <v/>
      </c>
      <c r="P1406" s="46" t="str">
        <f>RAW_DATA!G1406</f>
        <v/>
      </c>
    </row>
    <row r="1407">
      <c r="E1407" s="49"/>
      <c r="I1407" s="50"/>
      <c r="K1407" s="46" t="str">
        <f>IFERROR(__xludf.DUMMYFUNCTION("TO_DATE(DATEVALUE(RAW_DATA!B1407))"),"#VALUE!")</f>
        <v>#VALUE!</v>
      </c>
      <c r="L1407" s="46" t="str">
        <f>RAW_DATA!C1407</f>
        <v/>
      </c>
      <c r="M1407" s="46">
        <f>VALUE(RAW_DATA!D1407)</f>
        <v>0</v>
      </c>
      <c r="N1407" s="46" t="str">
        <f>RAW_DATA!E1407</f>
        <v/>
      </c>
      <c r="O1407" s="46" t="str">
        <f>RAW_DATA!F1407</f>
        <v/>
      </c>
      <c r="P1407" s="46" t="str">
        <f>RAW_DATA!G1407</f>
        <v/>
      </c>
    </row>
    <row r="1408">
      <c r="E1408" s="49"/>
      <c r="I1408" s="50"/>
      <c r="K1408" s="46" t="str">
        <f>IFERROR(__xludf.DUMMYFUNCTION("TO_DATE(DATEVALUE(RAW_DATA!B1408))"),"#VALUE!")</f>
        <v>#VALUE!</v>
      </c>
      <c r="L1408" s="46" t="str">
        <f>RAW_DATA!C1408</f>
        <v/>
      </c>
      <c r="M1408" s="46">
        <f>VALUE(RAW_DATA!D1408)</f>
        <v>0</v>
      </c>
      <c r="N1408" s="46" t="str">
        <f>RAW_DATA!E1408</f>
        <v/>
      </c>
      <c r="O1408" s="46" t="str">
        <f>RAW_DATA!F1408</f>
        <v/>
      </c>
      <c r="P1408" s="46" t="str">
        <f>RAW_DATA!G1408</f>
        <v/>
      </c>
    </row>
    <row r="1409">
      <c r="E1409" s="49"/>
      <c r="I1409" s="50"/>
      <c r="K1409" s="46" t="str">
        <f>IFERROR(__xludf.DUMMYFUNCTION("TO_DATE(DATEVALUE(RAW_DATA!B1409))"),"#VALUE!")</f>
        <v>#VALUE!</v>
      </c>
      <c r="L1409" s="46" t="str">
        <f>RAW_DATA!C1409</f>
        <v/>
      </c>
      <c r="M1409" s="46">
        <f>VALUE(RAW_DATA!D1409)</f>
        <v>0</v>
      </c>
      <c r="N1409" s="46" t="str">
        <f>RAW_DATA!E1409</f>
        <v/>
      </c>
      <c r="O1409" s="46" t="str">
        <f>RAW_DATA!F1409</f>
        <v/>
      </c>
      <c r="P1409" s="46" t="str">
        <f>RAW_DATA!G1409</f>
        <v/>
      </c>
    </row>
    <row r="1410">
      <c r="E1410" s="49"/>
      <c r="I1410" s="50"/>
      <c r="K1410" s="46" t="str">
        <f>IFERROR(__xludf.DUMMYFUNCTION("TO_DATE(DATEVALUE(RAW_DATA!B1410))"),"#VALUE!")</f>
        <v>#VALUE!</v>
      </c>
      <c r="L1410" s="46" t="str">
        <f>RAW_DATA!C1410</f>
        <v/>
      </c>
      <c r="M1410" s="46">
        <f>VALUE(RAW_DATA!D1410)</f>
        <v>0</v>
      </c>
      <c r="N1410" s="46" t="str">
        <f>RAW_DATA!E1410</f>
        <v/>
      </c>
      <c r="O1410" s="46" t="str">
        <f>RAW_DATA!F1410</f>
        <v/>
      </c>
      <c r="P1410" s="46" t="str">
        <f>RAW_DATA!G1410</f>
        <v/>
      </c>
    </row>
    <row r="1411">
      <c r="E1411" s="49"/>
      <c r="I1411" s="50"/>
      <c r="K1411" s="46" t="str">
        <f>IFERROR(__xludf.DUMMYFUNCTION("TO_DATE(DATEVALUE(RAW_DATA!B1411))"),"#VALUE!")</f>
        <v>#VALUE!</v>
      </c>
      <c r="L1411" s="46" t="str">
        <f>RAW_DATA!C1411</f>
        <v/>
      </c>
      <c r="M1411" s="46">
        <f>VALUE(RAW_DATA!D1411)</f>
        <v>0</v>
      </c>
      <c r="N1411" s="46" t="str">
        <f>RAW_DATA!E1411</f>
        <v/>
      </c>
      <c r="O1411" s="46" t="str">
        <f>RAW_DATA!F1411</f>
        <v/>
      </c>
      <c r="P1411" s="46" t="str">
        <f>RAW_DATA!G1411</f>
        <v/>
      </c>
    </row>
    <row r="1412">
      <c r="E1412" s="49"/>
      <c r="I1412" s="50"/>
      <c r="K1412" s="46" t="str">
        <f>IFERROR(__xludf.DUMMYFUNCTION("TO_DATE(DATEVALUE(RAW_DATA!B1412))"),"#VALUE!")</f>
        <v>#VALUE!</v>
      </c>
      <c r="L1412" s="46" t="str">
        <f>RAW_DATA!C1412</f>
        <v/>
      </c>
      <c r="M1412" s="46">
        <f>VALUE(RAW_DATA!D1412)</f>
        <v>0</v>
      </c>
      <c r="N1412" s="46" t="str">
        <f>RAW_DATA!E1412</f>
        <v/>
      </c>
      <c r="O1412" s="46" t="str">
        <f>RAW_DATA!F1412</f>
        <v/>
      </c>
      <c r="P1412" s="46" t="str">
        <f>RAW_DATA!G1412</f>
        <v/>
      </c>
    </row>
    <row r="1413">
      <c r="E1413" s="49"/>
      <c r="I1413" s="50"/>
      <c r="K1413" s="46" t="str">
        <f>IFERROR(__xludf.DUMMYFUNCTION("TO_DATE(DATEVALUE(RAW_DATA!B1413))"),"#VALUE!")</f>
        <v>#VALUE!</v>
      </c>
      <c r="L1413" s="46" t="str">
        <f>RAW_DATA!C1413</f>
        <v/>
      </c>
      <c r="M1413" s="46">
        <f>VALUE(RAW_DATA!D1413)</f>
        <v>0</v>
      </c>
      <c r="N1413" s="46" t="str">
        <f>RAW_DATA!E1413</f>
        <v/>
      </c>
      <c r="O1413" s="46" t="str">
        <f>RAW_DATA!F1413</f>
        <v/>
      </c>
      <c r="P1413" s="46" t="str">
        <f>RAW_DATA!G1413</f>
        <v/>
      </c>
    </row>
    <row r="1414">
      <c r="E1414" s="49"/>
      <c r="I1414" s="50"/>
      <c r="K1414" s="46" t="str">
        <f>IFERROR(__xludf.DUMMYFUNCTION("TO_DATE(DATEVALUE(RAW_DATA!B1414))"),"#VALUE!")</f>
        <v>#VALUE!</v>
      </c>
      <c r="L1414" s="46" t="str">
        <f>RAW_DATA!C1414</f>
        <v/>
      </c>
      <c r="M1414" s="46">
        <f>VALUE(RAW_DATA!D1414)</f>
        <v>0</v>
      </c>
      <c r="N1414" s="46" t="str">
        <f>RAW_DATA!E1414</f>
        <v/>
      </c>
      <c r="O1414" s="46" t="str">
        <f>RAW_DATA!F1414</f>
        <v/>
      </c>
      <c r="P1414" s="46" t="str">
        <f>RAW_DATA!G1414</f>
        <v/>
      </c>
    </row>
    <row r="1415">
      <c r="E1415" s="49"/>
      <c r="I1415" s="50"/>
      <c r="K1415" s="46" t="str">
        <f>IFERROR(__xludf.DUMMYFUNCTION("TO_DATE(DATEVALUE(RAW_DATA!B1415))"),"#VALUE!")</f>
        <v>#VALUE!</v>
      </c>
      <c r="L1415" s="46" t="str">
        <f>RAW_DATA!C1415</f>
        <v/>
      </c>
      <c r="M1415" s="46">
        <f>VALUE(RAW_DATA!D1415)</f>
        <v>0</v>
      </c>
      <c r="N1415" s="46" t="str">
        <f>RAW_DATA!E1415</f>
        <v/>
      </c>
      <c r="O1415" s="46" t="str">
        <f>RAW_DATA!F1415</f>
        <v/>
      </c>
      <c r="P1415" s="46" t="str">
        <f>RAW_DATA!G1415</f>
        <v/>
      </c>
    </row>
    <row r="1416">
      <c r="E1416" s="49"/>
      <c r="I1416" s="50"/>
      <c r="K1416" s="46" t="str">
        <f>IFERROR(__xludf.DUMMYFUNCTION("TO_DATE(DATEVALUE(RAW_DATA!B1416))"),"#VALUE!")</f>
        <v>#VALUE!</v>
      </c>
      <c r="L1416" s="46" t="str">
        <f>RAW_DATA!C1416</f>
        <v/>
      </c>
      <c r="M1416" s="46">
        <f>VALUE(RAW_DATA!D1416)</f>
        <v>0</v>
      </c>
      <c r="N1416" s="46" t="str">
        <f>RAW_DATA!E1416</f>
        <v/>
      </c>
      <c r="O1416" s="46" t="str">
        <f>RAW_DATA!F1416</f>
        <v/>
      </c>
      <c r="P1416" s="46" t="str">
        <f>RAW_DATA!G1416</f>
        <v/>
      </c>
    </row>
    <row r="1417">
      <c r="E1417" s="49"/>
      <c r="I1417" s="50"/>
      <c r="K1417" s="46" t="str">
        <f>IFERROR(__xludf.DUMMYFUNCTION("TO_DATE(DATEVALUE(RAW_DATA!B1417))"),"#VALUE!")</f>
        <v>#VALUE!</v>
      </c>
      <c r="L1417" s="46" t="str">
        <f>RAW_DATA!C1417</f>
        <v/>
      </c>
      <c r="M1417" s="46">
        <f>VALUE(RAW_DATA!D1417)</f>
        <v>0</v>
      </c>
      <c r="N1417" s="46" t="str">
        <f>RAW_DATA!E1417</f>
        <v/>
      </c>
      <c r="O1417" s="46" t="str">
        <f>RAW_DATA!F1417</f>
        <v/>
      </c>
      <c r="P1417" s="46" t="str">
        <f>RAW_DATA!G1417</f>
        <v/>
      </c>
    </row>
    <row r="1418">
      <c r="E1418" s="49"/>
      <c r="I1418" s="50"/>
      <c r="K1418" s="46" t="str">
        <f>IFERROR(__xludf.DUMMYFUNCTION("TO_DATE(DATEVALUE(RAW_DATA!B1418))"),"#VALUE!")</f>
        <v>#VALUE!</v>
      </c>
      <c r="L1418" s="46" t="str">
        <f>RAW_DATA!C1418</f>
        <v/>
      </c>
      <c r="M1418" s="46">
        <f>VALUE(RAW_DATA!D1418)</f>
        <v>0</v>
      </c>
      <c r="N1418" s="46" t="str">
        <f>RAW_DATA!E1418</f>
        <v/>
      </c>
      <c r="O1418" s="46" t="str">
        <f>RAW_DATA!F1418</f>
        <v/>
      </c>
      <c r="P1418" s="46" t="str">
        <f>RAW_DATA!G1418</f>
        <v/>
      </c>
    </row>
    <row r="1419">
      <c r="E1419" s="49"/>
      <c r="I1419" s="50"/>
      <c r="K1419" s="46" t="str">
        <f>IFERROR(__xludf.DUMMYFUNCTION("TO_DATE(DATEVALUE(RAW_DATA!B1419))"),"#VALUE!")</f>
        <v>#VALUE!</v>
      </c>
      <c r="L1419" s="46" t="str">
        <f>RAW_DATA!C1419</f>
        <v/>
      </c>
      <c r="M1419" s="46">
        <f>VALUE(RAW_DATA!D1419)</f>
        <v>0</v>
      </c>
      <c r="N1419" s="46" t="str">
        <f>RAW_DATA!E1419</f>
        <v/>
      </c>
      <c r="O1419" s="46" t="str">
        <f>RAW_DATA!F1419</f>
        <v/>
      </c>
      <c r="P1419" s="46" t="str">
        <f>RAW_DATA!G1419</f>
        <v/>
      </c>
    </row>
    <row r="1420">
      <c r="E1420" s="49"/>
      <c r="I1420" s="50"/>
      <c r="K1420" s="46" t="str">
        <f>IFERROR(__xludf.DUMMYFUNCTION("TO_DATE(DATEVALUE(RAW_DATA!B1420))"),"#VALUE!")</f>
        <v>#VALUE!</v>
      </c>
      <c r="L1420" s="46" t="str">
        <f>RAW_DATA!C1420</f>
        <v/>
      </c>
      <c r="M1420" s="46">
        <f>VALUE(RAW_DATA!D1420)</f>
        <v>0</v>
      </c>
      <c r="N1420" s="46" t="str">
        <f>RAW_DATA!E1420</f>
        <v/>
      </c>
      <c r="O1420" s="46" t="str">
        <f>RAW_DATA!F1420</f>
        <v/>
      </c>
      <c r="P1420" s="46" t="str">
        <f>RAW_DATA!G1420</f>
        <v/>
      </c>
    </row>
    <row r="1421">
      <c r="E1421" s="49"/>
      <c r="I1421" s="50"/>
      <c r="K1421" s="46" t="str">
        <f>IFERROR(__xludf.DUMMYFUNCTION("TO_DATE(DATEVALUE(RAW_DATA!B1421))"),"#VALUE!")</f>
        <v>#VALUE!</v>
      </c>
      <c r="L1421" s="46" t="str">
        <f>RAW_DATA!C1421</f>
        <v/>
      </c>
      <c r="M1421" s="46">
        <f>VALUE(RAW_DATA!D1421)</f>
        <v>0</v>
      </c>
      <c r="N1421" s="46" t="str">
        <f>RAW_DATA!E1421</f>
        <v/>
      </c>
      <c r="O1421" s="46" t="str">
        <f>RAW_DATA!F1421</f>
        <v/>
      </c>
      <c r="P1421" s="46" t="str">
        <f>RAW_DATA!G1421</f>
        <v/>
      </c>
    </row>
    <row r="1422">
      <c r="E1422" s="49"/>
      <c r="I1422" s="50"/>
      <c r="K1422" s="46" t="str">
        <f>IFERROR(__xludf.DUMMYFUNCTION("TO_DATE(DATEVALUE(RAW_DATA!B1422))"),"#VALUE!")</f>
        <v>#VALUE!</v>
      </c>
      <c r="L1422" s="46" t="str">
        <f>RAW_DATA!C1422</f>
        <v/>
      </c>
      <c r="M1422" s="46">
        <f>VALUE(RAW_DATA!D1422)</f>
        <v>0</v>
      </c>
      <c r="N1422" s="46" t="str">
        <f>RAW_DATA!E1422</f>
        <v/>
      </c>
      <c r="O1422" s="46" t="str">
        <f>RAW_DATA!F1422</f>
        <v/>
      </c>
      <c r="P1422" s="46" t="str">
        <f>RAW_DATA!G1422</f>
        <v/>
      </c>
    </row>
    <row r="1423">
      <c r="E1423" s="49"/>
      <c r="I1423" s="50"/>
      <c r="K1423" s="46" t="str">
        <f>IFERROR(__xludf.DUMMYFUNCTION("TO_DATE(DATEVALUE(RAW_DATA!B1423))"),"#VALUE!")</f>
        <v>#VALUE!</v>
      </c>
      <c r="L1423" s="46" t="str">
        <f>RAW_DATA!C1423</f>
        <v/>
      </c>
      <c r="M1423" s="46">
        <f>VALUE(RAW_DATA!D1423)</f>
        <v>0</v>
      </c>
      <c r="N1423" s="46" t="str">
        <f>RAW_DATA!E1423</f>
        <v/>
      </c>
      <c r="O1423" s="46" t="str">
        <f>RAW_DATA!F1423</f>
        <v/>
      </c>
      <c r="P1423" s="46" t="str">
        <f>RAW_DATA!G1423</f>
        <v/>
      </c>
    </row>
    <row r="1424">
      <c r="E1424" s="49"/>
      <c r="I1424" s="50"/>
      <c r="K1424" s="46" t="str">
        <f>IFERROR(__xludf.DUMMYFUNCTION("TO_DATE(DATEVALUE(RAW_DATA!B1424))"),"#VALUE!")</f>
        <v>#VALUE!</v>
      </c>
      <c r="L1424" s="46" t="str">
        <f>RAW_DATA!C1424</f>
        <v/>
      </c>
      <c r="M1424" s="46">
        <f>VALUE(RAW_DATA!D1424)</f>
        <v>0</v>
      </c>
      <c r="N1424" s="46" t="str">
        <f>RAW_DATA!E1424</f>
        <v/>
      </c>
      <c r="O1424" s="46" t="str">
        <f>RAW_DATA!F1424</f>
        <v/>
      </c>
      <c r="P1424" s="46" t="str">
        <f>RAW_DATA!G1424</f>
        <v/>
      </c>
    </row>
    <row r="1425">
      <c r="E1425" s="49"/>
      <c r="I1425" s="50"/>
      <c r="K1425" s="46" t="str">
        <f>IFERROR(__xludf.DUMMYFUNCTION("TO_DATE(DATEVALUE(RAW_DATA!B1425))"),"#VALUE!")</f>
        <v>#VALUE!</v>
      </c>
      <c r="L1425" s="46" t="str">
        <f>RAW_DATA!C1425</f>
        <v/>
      </c>
      <c r="M1425" s="46">
        <f>VALUE(RAW_DATA!D1425)</f>
        <v>0</v>
      </c>
      <c r="N1425" s="46" t="str">
        <f>RAW_DATA!E1425</f>
        <v/>
      </c>
      <c r="O1425" s="46" t="str">
        <f>RAW_DATA!F1425</f>
        <v/>
      </c>
      <c r="P1425" s="46" t="str">
        <f>RAW_DATA!G1425</f>
        <v/>
      </c>
    </row>
    <row r="1426">
      <c r="E1426" s="49"/>
      <c r="I1426" s="50"/>
      <c r="K1426" s="46" t="str">
        <f>IFERROR(__xludf.DUMMYFUNCTION("TO_DATE(DATEVALUE(RAW_DATA!B1426))"),"#VALUE!")</f>
        <v>#VALUE!</v>
      </c>
      <c r="L1426" s="46" t="str">
        <f>RAW_DATA!C1426</f>
        <v/>
      </c>
      <c r="M1426" s="46">
        <f>VALUE(RAW_DATA!D1426)</f>
        <v>0</v>
      </c>
      <c r="N1426" s="46" t="str">
        <f>RAW_DATA!E1426</f>
        <v/>
      </c>
      <c r="O1426" s="46" t="str">
        <f>RAW_DATA!F1426</f>
        <v/>
      </c>
      <c r="P1426" s="46" t="str">
        <f>RAW_DATA!G1426</f>
        <v/>
      </c>
    </row>
    <row r="1427">
      <c r="E1427" s="49"/>
      <c r="I1427" s="50"/>
      <c r="K1427" s="46" t="str">
        <f>IFERROR(__xludf.DUMMYFUNCTION("TO_DATE(DATEVALUE(RAW_DATA!B1427))"),"#VALUE!")</f>
        <v>#VALUE!</v>
      </c>
      <c r="L1427" s="46" t="str">
        <f>RAW_DATA!C1427</f>
        <v/>
      </c>
      <c r="M1427" s="46">
        <f>VALUE(RAW_DATA!D1427)</f>
        <v>0</v>
      </c>
      <c r="N1427" s="46" t="str">
        <f>RAW_DATA!E1427</f>
        <v/>
      </c>
      <c r="O1427" s="46" t="str">
        <f>RAW_DATA!F1427</f>
        <v/>
      </c>
      <c r="P1427" s="46" t="str">
        <f>RAW_DATA!G1427</f>
        <v/>
      </c>
    </row>
    <row r="1428">
      <c r="E1428" s="49"/>
      <c r="I1428" s="50"/>
      <c r="K1428" s="46" t="str">
        <f>IFERROR(__xludf.DUMMYFUNCTION("TO_DATE(DATEVALUE(RAW_DATA!B1428))"),"#VALUE!")</f>
        <v>#VALUE!</v>
      </c>
      <c r="L1428" s="46" t="str">
        <f>RAW_DATA!C1428</f>
        <v/>
      </c>
      <c r="M1428" s="46">
        <f>VALUE(RAW_DATA!D1428)</f>
        <v>0</v>
      </c>
      <c r="N1428" s="46" t="str">
        <f>RAW_DATA!E1428</f>
        <v/>
      </c>
      <c r="O1428" s="46" t="str">
        <f>RAW_DATA!F1428</f>
        <v/>
      </c>
      <c r="P1428" s="46" t="str">
        <f>RAW_DATA!G1428</f>
        <v/>
      </c>
    </row>
    <row r="1429">
      <c r="E1429" s="49"/>
      <c r="I1429" s="50"/>
      <c r="K1429" s="46" t="str">
        <f>IFERROR(__xludf.DUMMYFUNCTION("TO_DATE(DATEVALUE(RAW_DATA!B1429))"),"#VALUE!")</f>
        <v>#VALUE!</v>
      </c>
      <c r="L1429" s="46" t="str">
        <f>RAW_DATA!C1429</f>
        <v/>
      </c>
      <c r="M1429" s="46">
        <f>VALUE(RAW_DATA!D1429)</f>
        <v>0</v>
      </c>
      <c r="N1429" s="46" t="str">
        <f>RAW_DATA!E1429</f>
        <v/>
      </c>
      <c r="O1429" s="46" t="str">
        <f>RAW_DATA!F1429</f>
        <v/>
      </c>
      <c r="P1429" s="46" t="str">
        <f>RAW_DATA!G1429</f>
        <v/>
      </c>
    </row>
    <row r="1430">
      <c r="E1430" s="49"/>
      <c r="I1430" s="50"/>
      <c r="K1430" s="46" t="str">
        <f>IFERROR(__xludf.DUMMYFUNCTION("TO_DATE(DATEVALUE(RAW_DATA!B1430))"),"#VALUE!")</f>
        <v>#VALUE!</v>
      </c>
      <c r="L1430" s="46" t="str">
        <f>RAW_DATA!C1430</f>
        <v/>
      </c>
      <c r="M1430" s="46">
        <f>VALUE(RAW_DATA!D1430)</f>
        <v>0</v>
      </c>
      <c r="N1430" s="46" t="str">
        <f>RAW_DATA!E1430</f>
        <v/>
      </c>
      <c r="O1430" s="46" t="str">
        <f>RAW_DATA!F1430</f>
        <v/>
      </c>
      <c r="P1430" s="46" t="str">
        <f>RAW_DATA!G1430</f>
        <v/>
      </c>
    </row>
    <row r="1431">
      <c r="E1431" s="49"/>
      <c r="I1431" s="50"/>
      <c r="K1431" s="46" t="str">
        <f>IFERROR(__xludf.DUMMYFUNCTION("TO_DATE(DATEVALUE(RAW_DATA!B1431))"),"#VALUE!")</f>
        <v>#VALUE!</v>
      </c>
      <c r="L1431" s="46" t="str">
        <f>RAW_DATA!C1431</f>
        <v/>
      </c>
      <c r="M1431" s="46">
        <f>VALUE(RAW_DATA!D1431)</f>
        <v>0</v>
      </c>
      <c r="N1431" s="46" t="str">
        <f>RAW_DATA!E1431</f>
        <v/>
      </c>
      <c r="O1431" s="46" t="str">
        <f>RAW_DATA!F1431</f>
        <v/>
      </c>
      <c r="P1431" s="46" t="str">
        <f>RAW_DATA!G1431</f>
        <v/>
      </c>
    </row>
    <row r="1432">
      <c r="E1432" s="49"/>
      <c r="I1432" s="50"/>
      <c r="K1432" s="46" t="str">
        <f>IFERROR(__xludf.DUMMYFUNCTION("TO_DATE(DATEVALUE(RAW_DATA!B1432))"),"#VALUE!")</f>
        <v>#VALUE!</v>
      </c>
      <c r="L1432" s="46" t="str">
        <f>RAW_DATA!C1432</f>
        <v/>
      </c>
      <c r="M1432" s="46">
        <f>VALUE(RAW_DATA!D1432)</f>
        <v>0</v>
      </c>
      <c r="N1432" s="46" t="str">
        <f>RAW_DATA!E1432</f>
        <v/>
      </c>
      <c r="O1432" s="46" t="str">
        <f>RAW_DATA!F1432</f>
        <v/>
      </c>
      <c r="P1432" s="46" t="str">
        <f>RAW_DATA!G1432</f>
        <v/>
      </c>
    </row>
    <row r="1433">
      <c r="E1433" s="49"/>
      <c r="I1433" s="50"/>
      <c r="K1433" s="46" t="str">
        <f>IFERROR(__xludf.DUMMYFUNCTION("TO_DATE(DATEVALUE(RAW_DATA!B1433))"),"#VALUE!")</f>
        <v>#VALUE!</v>
      </c>
      <c r="L1433" s="46" t="str">
        <f>RAW_DATA!C1433</f>
        <v/>
      </c>
      <c r="M1433" s="46">
        <f>VALUE(RAW_DATA!D1433)</f>
        <v>0</v>
      </c>
      <c r="N1433" s="46" t="str">
        <f>RAW_DATA!E1433</f>
        <v/>
      </c>
      <c r="O1433" s="46" t="str">
        <f>RAW_DATA!F1433</f>
        <v/>
      </c>
      <c r="P1433" s="46" t="str">
        <f>RAW_DATA!G1433</f>
        <v/>
      </c>
    </row>
    <row r="1434">
      <c r="E1434" s="49"/>
      <c r="I1434" s="50"/>
      <c r="K1434" s="46" t="str">
        <f>IFERROR(__xludf.DUMMYFUNCTION("TO_DATE(DATEVALUE(RAW_DATA!B1434))"),"#VALUE!")</f>
        <v>#VALUE!</v>
      </c>
      <c r="L1434" s="46" t="str">
        <f>RAW_DATA!C1434</f>
        <v/>
      </c>
      <c r="M1434" s="46">
        <f>VALUE(RAW_DATA!D1434)</f>
        <v>0</v>
      </c>
      <c r="N1434" s="46" t="str">
        <f>RAW_DATA!E1434</f>
        <v/>
      </c>
      <c r="O1434" s="46" t="str">
        <f>RAW_DATA!F1434</f>
        <v/>
      </c>
      <c r="P1434" s="46" t="str">
        <f>RAW_DATA!G1434</f>
        <v/>
      </c>
    </row>
    <row r="1435">
      <c r="E1435" s="49"/>
      <c r="I1435" s="50"/>
      <c r="K1435" s="46" t="str">
        <f>IFERROR(__xludf.DUMMYFUNCTION("TO_DATE(DATEVALUE(RAW_DATA!B1435))"),"#VALUE!")</f>
        <v>#VALUE!</v>
      </c>
      <c r="L1435" s="46" t="str">
        <f>RAW_DATA!C1435</f>
        <v/>
      </c>
      <c r="M1435" s="46">
        <f>VALUE(RAW_DATA!D1435)</f>
        <v>0</v>
      </c>
      <c r="N1435" s="46" t="str">
        <f>RAW_DATA!E1435</f>
        <v/>
      </c>
      <c r="O1435" s="46" t="str">
        <f>RAW_DATA!F1435</f>
        <v/>
      </c>
      <c r="P1435" s="46" t="str">
        <f>RAW_DATA!G1435</f>
        <v/>
      </c>
    </row>
    <row r="1436">
      <c r="E1436" s="49"/>
      <c r="I1436" s="50"/>
      <c r="K1436" s="46" t="str">
        <f>IFERROR(__xludf.DUMMYFUNCTION("TO_DATE(DATEVALUE(RAW_DATA!B1436))"),"#VALUE!")</f>
        <v>#VALUE!</v>
      </c>
      <c r="L1436" s="46" t="str">
        <f>RAW_DATA!C1436</f>
        <v/>
      </c>
      <c r="M1436" s="46">
        <f>VALUE(RAW_DATA!D1436)</f>
        <v>0</v>
      </c>
      <c r="N1436" s="46" t="str">
        <f>RAW_DATA!E1436</f>
        <v/>
      </c>
      <c r="O1436" s="46" t="str">
        <f>RAW_DATA!F1436</f>
        <v/>
      </c>
      <c r="P1436" s="46" t="str">
        <f>RAW_DATA!G1436</f>
        <v/>
      </c>
    </row>
    <row r="1437">
      <c r="E1437" s="49"/>
      <c r="I1437" s="50"/>
      <c r="K1437" s="46" t="str">
        <f>IFERROR(__xludf.DUMMYFUNCTION("TO_DATE(DATEVALUE(RAW_DATA!B1437))"),"#VALUE!")</f>
        <v>#VALUE!</v>
      </c>
      <c r="L1437" s="46" t="str">
        <f>RAW_DATA!C1437</f>
        <v/>
      </c>
      <c r="M1437" s="46">
        <f>VALUE(RAW_DATA!D1437)</f>
        <v>0</v>
      </c>
      <c r="N1437" s="46" t="str">
        <f>RAW_DATA!E1437</f>
        <v/>
      </c>
      <c r="O1437" s="46" t="str">
        <f>RAW_DATA!F1437</f>
        <v/>
      </c>
      <c r="P1437" s="46" t="str">
        <f>RAW_DATA!G1437</f>
        <v/>
      </c>
    </row>
    <row r="1438">
      <c r="E1438" s="49"/>
      <c r="I1438" s="50"/>
      <c r="K1438" s="46" t="str">
        <f>IFERROR(__xludf.DUMMYFUNCTION("TO_DATE(DATEVALUE(RAW_DATA!B1438))"),"#VALUE!")</f>
        <v>#VALUE!</v>
      </c>
      <c r="L1438" s="46" t="str">
        <f>RAW_DATA!C1438</f>
        <v/>
      </c>
      <c r="M1438" s="46">
        <f>VALUE(RAW_DATA!D1438)</f>
        <v>0</v>
      </c>
      <c r="N1438" s="46" t="str">
        <f>RAW_DATA!E1438</f>
        <v/>
      </c>
      <c r="O1438" s="46" t="str">
        <f>RAW_DATA!F1438</f>
        <v/>
      </c>
      <c r="P1438" s="46" t="str">
        <f>RAW_DATA!G1438</f>
        <v/>
      </c>
    </row>
    <row r="1439">
      <c r="E1439" s="49"/>
      <c r="I1439" s="50"/>
      <c r="K1439" s="46" t="str">
        <f>IFERROR(__xludf.DUMMYFUNCTION("TO_DATE(DATEVALUE(RAW_DATA!B1439))"),"#VALUE!")</f>
        <v>#VALUE!</v>
      </c>
      <c r="L1439" s="46" t="str">
        <f>RAW_DATA!C1439</f>
        <v/>
      </c>
      <c r="M1439" s="46">
        <f>VALUE(RAW_DATA!D1439)</f>
        <v>0</v>
      </c>
      <c r="N1439" s="46" t="str">
        <f>RAW_DATA!E1439</f>
        <v/>
      </c>
      <c r="O1439" s="46" t="str">
        <f>RAW_DATA!F1439</f>
        <v/>
      </c>
      <c r="P1439" s="46" t="str">
        <f>RAW_DATA!G1439</f>
        <v/>
      </c>
    </row>
    <row r="1440">
      <c r="E1440" s="49"/>
      <c r="I1440" s="50"/>
      <c r="K1440" s="46" t="str">
        <f>IFERROR(__xludf.DUMMYFUNCTION("TO_DATE(DATEVALUE(RAW_DATA!B1440))"),"#VALUE!")</f>
        <v>#VALUE!</v>
      </c>
      <c r="L1440" s="46" t="str">
        <f>RAW_DATA!C1440</f>
        <v/>
      </c>
      <c r="M1440" s="46">
        <f>VALUE(RAW_DATA!D1440)</f>
        <v>0</v>
      </c>
      <c r="N1440" s="46" t="str">
        <f>RAW_DATA!E1440</f>
        <v/>
      </c>
      <c r="O1440" s="46" t="str">
        <f>RAW_DATA!F1440</f>
        <v/>
      </c>
      <c r="P1440" s="46" t="str">
        <f>RAW_DATA!G1440</f>
        <v/>
      </c>
    </row>
    <row r="1441">
      <c r="E1441" s="49"/>
      <c r="I1441" s="50"/>
      <c r="K1441" s="46" t="str">
        <f>IFERROR(__xludf.DUMMYFUNCTION("TO_DATE(DATEVALUE(RAW_DATA!B1441))"),"#VALUE!")</f>
        <v>#VALUE!</v>
      </c>
      <c r="L1441" s="46" t="str">
        <f>RAW_DATA!C1441</f>
        <v/>
      </c>
      <c r="M1441" s="46">
        <f>VALUE(RAW_DATA!D1441)</f>
        <v>0</v>
      </c>
      <c r="N1441" s="46" t="str">
        <f>RAW_DATA!E1441</f>
        <v/>
      </c>
      <c r="O1441" s="46" t="str">
        <f>RAW_DATA!F1441</f>
        <v/>
      </c>
      <c r="P1441" s="46" t="str">
        <f>RAW_DATA!G1441</f>
        <v/>
      </c>
    </row>
    <row r="1442">
      <c r="E1442" s="49"/>
      <c r="I1442" s="50"/>
      <c r="K1442" s="46" t="str">
        <f>IFERROR(__xludf.DUMMYFUNCTION("TO_DATE(DATEVALUE(RAW_DATA!B1442))"),"#VALUE!")</f>
        <v>#VALUE!</v>
      </c>
      <c r="L1442" s="46" t="str">
        <f>RAW_DATA!C1442</f>
        <v/>
      </c>
      <c r="M1442" s="46">
        <f>VALUE(RAW_DATA!D1442)</f>
        <v>0</v>
      </c>
      <c r="N1442" s="46" t="str">
        <f>RAW_DATA!E1442</f>
        <v/>
      </c>
      <c r="O1442" s="46" t="str">
        <f>RAW_DATA!F1442</f>
        <v/>
      </c>
      <c r="P1442" s="46" t="str">
        <f>RAW_DATA!G1442</f>
        <v/>
      </c>
    </row>
    <row r="1443">
      <c r="E1443" s="49"/>
      <c r="I1443" s="50"/>
      <c r="K1443" s="46" t="str">
        <f>IFERROR(__xludf.DUMMYFUNCTION("TO_DATE(DATEVALUE(RAW_DATA!B1443))"),"#VALUE!")</f>
        <v>#VALUE!</v>
      </c>
      <c r="L1443" s="46" t="str">
        <f>RAW_DATA!C1443</f>
        <v/>
      </c>
      <c r="M1443" s="46">
        <f>VALUE(RAW_DATA!D1443)</f>
        <v>0</v>
      </c>
      <c r="N1443" s="46" t="str">
        <f>RAW_DATA!E1443</f>
        <v/>
      </c>
      <c r="O1443" s="46" t="str">
        <f>RAW_DATA!F1443</f>
        <v/>
      </c>
      <c r="P1443" s="46" t="str">
        <f>RAW_DATA!G1443</f>
        <v/>
      </c>
    </row>
    <row r="1444">
      <c r="E1444" s="49"/>
      <c r="I1444" s="50"/>
      <c r="K1444" s="46" t="str">
        <f>IFERROR(__xludf.DUMMYFUNCTION("TO_DATE(DATEVALUE(RAW_DATA!B1444))"),"#VALUE!")</f>
        <v>#VALUE!</v>
      </c>
      <c r="L1444" s="46" t="str">
        <f>RAW_DATA!C1444</f>
        <v/>
      </c>
      <c r="M1444" s="46">
        <f>VALUE(RAW_DATA!D1444)</f>
        <v>0</v>
      </c>
      <c r="N1444" s="46" t="str">
        <f>RAW_DATA!E1444</f>
        <v/>
      </c>
      <c r="O1444" s="46" t="str">
        <f>RAW_DATA!F1444</f>
        <v/>
      </c>
      <c r="P1444" s="46" t="str">
        <f>RAW_DATA!G1444</f>
        <v/>
      </c>
    </row>
    <row r="1445">
      <c r="E1445" s="49"/>
      <c r="I1445" s="50"/>
      <c r="K1445" s="46" t="str">
        <f>IFERROR(__xludf.DUMMYFUNCTION("TO_DATE(DATEVALUE(RAW_DATA!B1445))"),"#VALUE!")</f>
        <v>#VALUE!</v>
      </c>
      <c r="L1445" s="46" t="str">
        <f>RAW_DATA!C1445</f>
        <v/>
      </c>
      <c r="M1445" s="46">
        <f>VALUE(RAW_DATA!D1445)</f>
        <v>0</v>
      </c>
      <c r="N1445" s="46" t="str">
        <f>RAW_DATA!E1445</f>
        <v/>
      </c>
      <c r="O1445" s="46" t="str">
        <f>RAW_DATA!F1445</f>
        <v/>
      </c>
      <c r="P1445" s="46" t="str">
        <f>RAW_DATA!G1445</f>
        <v/>
      </c>
    </row>
    <row r="1446">
      <c r="E1446" s="49"/>
      <c r="I1446" s="50"/>
      <c r="K1446" s="46" t="str">
        <f>IFERROR(__xludf.DUMMYFUNCTION("TO_DATE(DATEVALUE(RAW_DATA!B1446))"),"#VALUE!")</f>
        <v>#VALUE!</v>
      </c>
      <c r="L1446" s="46" t="str">
        <f>RAW_DATA!C1446</f>
        <v/>
      </c>
      <c r="M1446" s="46">
        <f>VALUE(RAW_DATA!D1446)</f>
        <v>0</v>
      </c>
      <c r="N1446" s="46" t="str">
        <f>RAW_DATA!E1446</f>
        <v/>
      </c>
      <c r="O1446" s="46" t="str">
        <f>RAW_DATA!F1446</f>
        <v/>
      </c>
      <c r="P1446" s="46" t="str">
        <f>RAW_DATA!G1446</f>
        <v/>
      </c>
    </row>
    <row r="1447">
      <c r="E1447" s="49"/>
      <c r="I1447" s="50"/>
      <c r="K1447" s="46" t="str">
        <f>IFERROR(__xludf.DUMMYFUNCTION("TO_DATE(DATEVALUE(RAW_DATA!B1447))"),"#VALUE!")</f>
        <v>#VALUE!</v>
      </c>
      <c r="L1447" s="46" t="str">
        <f>RAW_DATA!C1447</f>
        <v/>
      </c>
      <c r="M1447" s="46">
        <f>VALUE(RAW_DATA!D1447)</f>
        <v>0</v>
      </c>
      <c r="N1447" s="46" t="str">
        <f>RAW_DATA!E1447</f>
        <v/>
      </c>
      <c r="O1447" s="46" t="str">
        <f>RAW_DATA!F1447</f>
        <v/>
      </c>
      <c r="P1447" s="46" t="str">
        <f>RAW_DATA!G1447</f>
        <v/>
      </c>
    </row>
    <row r="1448">
      <c r="E1448" s="49"/>
      <c r="I1448" s="50"/>
      <c r="K1448" s="46" t="str">
        <f>IFERROR(__xludf.DUMMYFUNCTION("TO_DATE(DATEVALUE(RAW_DATA!B1448))"),"#VALUE!")</f>
        <v>#VALUE!</v>
      </c>
      <c r="L1448" s="46" t="str">
        <f>RAW_DATA!C1448</f>
        <v/>
      </c>
      <c r="M1448" s="46">
        <f>VALUE(RAW_DATA!D1448)</f>
        <v>0</v>
      </c>
      <c r="N1448" s="46" t="str">
        <f>RAW_DATA!E1448</f>
        <v/>
      </c>
      <c r="O1448" s="46" t="str">
        <f>RAW_DATA!F1448</f>
        <v/>
      </c>
      <c r="P1448" s="46" t="str">
        <f>RAW_DATA!G1448</f>
        <v/>
      </c>
    </row>
    <row r="1449">
      <c r="E1449" s="49"/>
      <c r="I1449" s="50"/>
      <c r="K1449" s="46" t="str">
        <f>IFERROR(__xludf.DUMMYFUNCTION("TO_DATE(DATEVALUE(RAW_DATA!B1449))"),"#VALUE!")</f>
        <v>#VALUE!</v>
      </c>
      <c r="L1449" s="46" t="str">
        <f>RAW_DATA!C1449</f>
        <v/>
      </c>
      <c r="M1449" s="46">
        <f>VALUE(RAW_DATA!D1449)</f>
        <v>0</v>
      </c>
      <c r="N1449" s="46" t="str">
        <f>RAW_DATA!E1449</f>
        <v/>
      </c>
      <c r="O1449" s="46" t="str">
        <f>RAW_DATA!F1449</f>
        <v/>
      </c>
      <c r="P1449" s="46" t="str">
        <f>RAW_DATA!G1449</f>
        <v/>
      </c>
    </row>
    <row r="1450">
      <c r="E1450" s="49"/>
      <c r="I1450" s="50"/>
      <c r="K1450" s="46" t="str">
        <f>IFERROR(__xludf.DUMMYFUNCTION("TO_DATE(DATEVALUE(RAW_DATA!B1450))"),"#VALUE!")</f>
        <v>#VALUE!</v>
      </c>
      <c r="L1450" s="46" t="str">
        <f>RAW_DATA!C1450</f>
        <v/>
      </c>
      <c r="M1450" s="46">
        <f>VALUE(RAW_DATA!D1450)</f>
        <v>0</v>
      </c>
      <c r="N1450" s="46" t="str">
        <f>RAW_DATA!E1450</f>
        <v/>
      </c>
      <c r="O1450" s="46" t="str">
        <f>RAW_DATA!F1450</f>
        <v/>
      </c>
      <c r="P1450" s="46" t="str">
        <f>RAW_DATA!G1450</f>
        <v/>
      </c>
    </row>
    <row r="1451">
      <c r="E1451" s="49"/>
      <c r="I1451" s="50"/>
      <c r="K1451" s="46" t="str">
        <f>IFERROR(__xludf.DUMMYFUNCTION("TO_DATE(DATEVALUE(RAW_DATA!B1451))"),"#VALUE!")</f>
        <v>#VALUE!</v>
      </c>
      <c r="L1451" s="46" t="str">
        <f>RAW_DATA!C1451</f>
        <v/>
      </c>
      <c r="M1451" s="46">
        <f>VALUE(RAW_DATA!D1451)</f>
        <v>0</v>
      </c>
      <c r="N1451" s="46" t="str">
        <f>RAW_DATA!E1451</f>
        <v/>
      </c>
      <c r="O1451" s="46" t="str">
        <f>RAW_DATA!F1451</f>
        <v/>
      </c>
      <c r="P1451" s="46" t="str">
        <f>RAW_DATA!G1451</f>
        <v/>
      </c>
    </row>
    <row r="1452">
      <c r="E1452" s="49"/>
      <c r="I1452" s="50"/>
      <c r="K1452" s="46" t="str">
        <f>IFERROR(__xludf.DUMMYFUNCTION("TO_DATE(DATEVALUE(RAW_DATA!B1452))"),"#VALUE!")</f>
        <v>#VALUE!</v>
      </c>
      <c r="L1452" s="46" t="str">
        <f>RAW_DATA!C1452</f>
        <v/>
      </c>
      <c r="M1452" s="46">
        <f>VALUE(RAW_DATA!D1452)</f>
        <v>0</v>
      </c>
      <c r="N1452" s="46" t="str">
        <f>RAW_DATA!E1452</f>
        <v/>
      </c>
      <c r="O1452" s="46" t="str">
        <f>RAW_DATA!F1452</f>
        <v/>
      </c>
      <c r="P1452" s="46" t="str">
        <f>RAW_DATA!G1452</f>
        <v/>
      </c>
    </row>
    <row r="1453">
      <c r="E1453" s="49"/>
      <c r="I1453" s="50"/>
      <c r="K1453" s="46" t="str">
        <f>IFERROR(__xludf.DUMMYFUNCTION("TO_DATE(DATEVALUE(RAW_DATA!B1453))"),"#VALUE!")</f>
        <v>#VALUE!</v>
      </c>
      <c r="L1453" s="46" t="str">
        <f>RAW_DATA!C1453</f>
        <v/>
      </c>
      <c r="M1453" s="46">
        <f>VALUE(RAW_DATA!D1453)</f>
        <v>0</v>
      </c>
      <c r="N1453" s="46" t="str">
        <f>RAW_DATA!E1453</f>
        <v/>
      </c>
      <c r="O1453" s="46" t="str">
        <f>RAW_DATA!F1453</f>
        <v/>
      </c>
      <c r="P1453" s="46" t="str">
        <f>RAW_DATA!G1453</f>
        <v/>
      </c>
    </row>
    <row r="1454">
      <c r="E1454" s="49"/>
      <c r="I1454" s="50"/>
      <c r="K1454" s="46" t="str">
        <f>IFERROR(__xludf.DUMMYFUNCTION("TO_DATE(DATEVALUE(RAW_DATA!B1454))"),"#VALUE!")</f>
        <v>#VALUE!</v>
      </c>
      <c r="L1454" s="46" t="str">
        <f>RAW_DATA!C1454</f>
        <v/>
      </c>
      <c r="M1454" s="46">
        <f>VALUE(RAW_DATA!D1454)</f>
        <v>0</v>
      </c>
      <c r="N1454" s="46" t="str">
        <f>RAW_DATA!E1454</f>
        <v/>
      </c>
      <c r="O1454" s="46" t="str">
        <f>RAW_DATA!F1454</f>
        <v/>
      </c>
      <c r="P1454" s="46" t="str">
        <f>RAW_DATA!G1454</f>
        <v/>
      </c>
    </row>
    <row r="1455">
      <c r="E1455" s="49"/>
      <c r="I1455" s="50"/>
      <c r="K1455" s="46" t="str">
        <f>IFERROR(__xludf.DUMMYFUNCTION("TO_DATE(DATEVALUE(RAW_DATA!B1455))"),"#VALUE!")</f>
        <v>#VALUE!</v>
      </c>
      <c r="L1455" s="46" t="str">
        <f>RAW_DATA!C1455</f>
        <v/>
      </c>
      <c r="M1455" s="46">
        <f>VALUE(RAW_DATA!D1455)</f>
        <v>0</v>
      </c>
      <c r="N1455" s="46" t="str">
        <f>RAW_DATA!E1455</f>
        <v/>
      </c>
      <c r="O1455" s="46" t="str">
        <f>RAW_DATA!F1455</f>
        <v/>
      </c>
      <c r="P1455" s="46" t="str">
        <f>RAW_DATA!G1455</f>
        <v/>
      </c>
    </row>
    <row r="1456">
      <c r="E1456" s="49"/>
      <c r="I1456" s="50"/>
      <c r="K1456" s="46" t="str">
        <f>IFERROR(__xludf.DUMMYFUNCTION("TO_DATE(DATEVALUE(RAW_DATA!B1456))"),"#VALUE!")</f>
        <v>#VALUE!</v>
      </c>
      <c r="L1456" s="46" t="str">
        <f>RAW_DATA!C1456</f>
        <v/>
      </c>
      <c r="M1456" s="46">
        <f>VALUE(RAW_DATA!D1456)</f>
        <v>0</v>
      </c>
      <c r="N1456" s="46" t="str">
        <f>RAW_DATA!E1456</f>
        <v/>
      </c>
      <c r="O1456" s="46" t="str">
        <f>RAW_DATA!F1456</f>
        <v/>
      </c>
      <c r="P1456" s="46" t="str">
        <f>RAW_DATA!G1456</f>
        <v/>
      </c>
    </row>
    <row r="1457">
      <c r="E1457" s="49"/>
      <c r="I1457" s="50"/>
      <c r="K1457" s="46" t="str">
        <f>IFERROR(__xludf.DUMMYFUNCTION("TO_DATE(DATEVALUE(RAW_DATA!B1457))"),"#VALUE!")</f>
        <v>#VALUE!</v>
      </c>
      <c r="L1457" s="46" t="str">
        <f>RAW_DATA!C1457</f>
        <v/>
      </c>
      <c r="M1457" s="46">
        <f>VALUE(RAW_DATA!D1457)</f>
        <v>0</v>
      </c>
      <c r="N1457" s="46" t="str">
        <f>RAW_DATA!E1457</f>
        <v/>
      </c>
      <c r="O1457" s="46" t="str">
        <f>RAW_DATA!F1457</f>
        <v/>
      </c>
      <c r="P1457" s="46" t="str">
        <f>RAW_DATA!G1457</f>
        <v/>
      </c>
    </row>
    <row r="1458">
      <c r="E1458" s="49"/>
      <c r="I1458" s="50"/>
      <c r="K1458" s="46" t="str">
        <f>IFERROR(__xludf.DUMMYFUNCTION("TO_DATE(DATEVALUE(RAW_DATA!B1458))"),"#VALUE!")</f>
        <v>#VALUE!</v>
      </c>
      <c r="L1458" s="46" t="str">
        <f>RAW_DATA!C1458</f>
        <v/>
      </c>
      <c r="M1458" s="46">
        <f>VALUE(RAW_DATA!D1458)</f>
        <v>0</v>
      </c>
      <c r="N1458" s="46" t="str">
        <f>RAW_DATA!E1458</f>
        <v/>
      </c>
      <c r="O1458" s="46" t="str">
        <f>RAW_DATA!F1458</f>
        <v/>
      </c>
      <c r="P1458" s="46" t="str">
        <f>RAW_DATA!G1458</f>
        <v/>
      </c>
    </row>
    <row r="1459">
      <c r="E1459" s="49"/>
      <c r="I1459" s="50"/>
      <c r="K1459" s="46" t="str">
        <f>IFERROR(__xludf.DUMMYFUNCTION("TO_DATE(DATEVALUE(RAW_DATA!B1459))"),"#VALUE!")</f>
        <v>#VALUE!</v>
      </c>
      <c r="L1459" s="46" t="str">
        <f>RAW_DATA!C1459</f>
        <v/>
      </c>
      <c r="M1459" s="46">
        <f>VALUE(RAW_DATA!D1459)</f>
        <v>0</v>
      </c>
      <c r="N1459" s="46" t="str">
        <f>RAW_DATA!E1459</f>
        <v/>
      </c>
      <c r="O1459" s="46" t="str">
        <f>RAW_DATA!F1459</f>
        <v/>
      </c>
      <c r="P1459" s="46" t="str">
        <f>RAW_DATA!G1459</f>
        <v/>
      </c>
    </row>
    <row r="1460">
      <c r="E1460" s="49"/>
      <c r="I1460" s="50"/>
      <c r="K1460" s="46" t="str">
        <f>IFERROR(__xludf.DUMMYFUNCTION("TO_DATE(DATEVALUE(RAW_DATA!B1460))"),"#VALUE!")</f>
        <v>#VALUE!</v>
      </c>
      <c r="L1460" s="46" t="str">
        <f>RAW_DATA!C1460</f>
        <v/>
      </c>
      <c r="M1460" s="46">
        <f>VALUE(RAW_DATA!D1460)</f>
        <v>0</v>
      </c>
      <c r="N1460" s="46" t="str">
        <f>RAW_DATA!E1460</f>
        <v/>
      </c>
      <c r="O1460" s="46" t="str">
        <f>RAW_DATA!F1460</f>
        <v/>
      </c>
      <c r="P1460" s="46" t="str">
        <f>RAW_DATA!G1460</f>
        <v/>
      </c>
    </row>
    <row r="1461">
      <c r="E1461" s="49"/>
      <c r="I1461" s="50"/>
      <c r="K1461" s="46" t="str">
        <f>IFERROR(__xludf.DUMMYFUNCTION("TO_DATE(DATEVALUE(RAW_DATA!B1461))"),"#VALUE!")</f>
        <v>#VALUE!</v>
      </c>
      <c r="L1461" s="46" t="str">
        <f>RAW_DATA!C1461</f>
        <v/>
      </c>
      <c r="M1461" s="46">
        <f>VALUE(RAW_DATA!D1461)</f>
        <v>0</v>
      </c>
      <c r="N1461" s="46" t="str">
        <f>RAW_DATA!E1461</f>
        <v/>
      </c>
      <c r="O1461" s="46" t="str">
        <f>RAW_DATA!F1461</f>
        <v/>
      </c>
      <c r="P1461" s="46" t="str">
        <f>RAW_DATA!G1461</f>
        <v/>
      </c>
    </row>
    <row r="1462">
      <c r="E1462" s="49"/>
      <c r="I1462" s="50"/>
      <c r="K1462" s="46" t="str">
        <f>IFERROR(__xludf.DUMMYFUNCTION("TO_DATE(DATEVALUE(RAW_DATA!B1462))"),"#VALUE!")</f>
        <v>#VALUE!</v>
      </c>
      <c r="L1462" s="46" t="str">
        <f>RAW_DATA!C1462</f>
        <v/>
      </c>
      <c r="M1462" s="46">
        <f>VALUE(RAW_DATA!D1462)</f>
        <v>0</v>
      </c>
      <c r="N1462" s="46" t="str">
        <f>RAW_DATA!E1462</f>
        <v/>
      </c>
      <c r="O1462" s="46" t="str">
        <f>RAW_DATA!F1462</f>
        <v/>
      </c>
      <c r="P1462" s="46" t="str">
        <f>RAW_DATA!G1462</f>
        <v/>
      </c>
    </row>
    <row r="1463">
      <c r="E1463" s="49"/>
      <c r="I1463" s="50"/>
      <c r="K1463" s="46" t="str">
        <f>IFERROR(__xludf.DUMMYFUNCTION("TO_DATE(DATEVALUE(RAW_DATA!B1463))"),"#VALUE!")</f>
        <v>#VALUE!</v>
      </c>
      <c r="L1463" s="46" t="str">
        <f>RAW_DATA!C1463</f>
        <v/>
      </c>
      <c r="M1463" s="46">
        <f>VALUE(RAW_DATA!D1463)</f>
        <v>0</v>
      </c>
      <c r="N1463" s="46" t="str">
        <f>RAW_DATA!E1463</f>
        <v/>
      </c>
      <c r="O1463" s="46" t="str">
        <f>RAW_DATA!F1463</f>
        <v/>
      </c>
      <c r="P1463" s="46" t="str">
        <f>RAW_DATA!G1463</f>
        <v/>
      </c>
    </row>
    <row r="1464">
      <c r="E1464" s="49"/>
      <c r="I1464" s="50"/>
      <c r="K1464" s="46" t="str">
        <f>IFERROR(__xludf.DUMMYFUNCTION("TO_DATE(DATEVALUE(RAW_DATA!B1464))"),"#VALUE!")</f>
        <v>#VALUE!</v>
      </c>
      <c r="L1464" s="46" t="str">
        <f>RAW_DATA!C1464</f>
        <v/>
      </c>
      <c r="M1464" s="46">
        <f>VALUE(RAW_DATA!D1464)</f>
        <v>0</v>
      </c>
      <c r="N1464" s="46" t="str">
        <f>RAW_DATA!E1464</f>
        <v/>
      </c>
      <c r="O1464" s="46" t="str">
        <f>RAW_DATA!F1464</f>
        <v/>
      </c>
      <c r="P1464" s="46" t="str">
        <f>RAW_DATA!G1464</f>
        <v/>
      </c>
    </row>
    <row r="1465">
      <c r="E1465" s="49"/>
      <c r="I1465" s="50"/>
      <c r="K1465" s="46" t="str">
        <f>IFERROR(__xludf.DUMMYFUNCTION("TO_DATE(DATEVALUE(RAW_DATA!B1465))"),"#VALUE!")</f>
        <v>#VALUE!</v>
      </c>
      <c r="L1465" s="46" t="str">
        <f>RAW_DATA!C1465</f>
        <v/>
      </c>
      <c r="M1465" s="46">
        <f>VALUE(RAW_DATA!D1465)</f>
        <v>0</v>
      </c>
      <c r="N1465" s="46" t="str">
        <f>RAW_DATA!E1465</f>
        <v/>
      </c>
      <c r="O1465" s="46" t="str">
        <f>RAW_DATA!F1465</f>
        <v/>
      </c>
      <c r="P1465" s="46" t="str">
        <f>RAW_DATA!G1465</f>
        <v/>
      </c>
    </row>
    <row r="1466">
      <c r="E1466" s="49"/>
      <c r="I1466" s="50"/>
      <c r="K1466" s="46" t="str">
        <f>IFERROR(__xludf.DUMMYFUNCTION("TO_DATE(DATEVALUE(RAW_DATA!B1466))"),"#VALUE!")</f>
        <v>#VALUE!</v>
      </c>
      <c r="L1466" s="46" t="str">
        <f>RAW_DATA!C1466</f>
        <v/>
      </c>
      <c r="M1466" s="46">
        <f>VALUE(RAW_DATA!D1466)</f>
        <v>0</v>
      </c>
      <c r="N1466" s="46" t="str">
        <f>RAW_DATA!E1466</f>
        <v/>
      </c>
      <c r="O1466" s="46" t="str">
        <f>RAW_DATA!F1466</f>
        <v/>
      </c>
      <c r="P1466" s="46" t="str">
        <f>RAW_DATA!G1466</f>
        <v/>
      </c>
    </row>
    <row r="1467">
      <c r="E1467" s="49"/>
      <c r="I1467" s="50"/>
      <c r="K1467" s="46" t="str">
        <f>IFERROR(__xludf.DUMMYFUNCTION("TO_DATE(DATEVALUE(RAW_DATA!B1467))"),"#VALUE!")</f>
        <v>#VALUE!</v>
      </c>
      <c r="L1467" s="46" t="str">
        <f>RAW_DATA!C1467</f>
        <v/>
      </c>
      <c r="M1467" s="46">
        <f>VALUE(RAW_DATA!D1467)</f>
        <v>0</v>
      </c>
      <c r="N1467" s="46" t="str">
        <f>RAW_DATA!E1467</f>
        <v/>
      </c>
      <c r="O1467" s="46" t="str">
        <f>RAW_DATA!F1467</f>
        <v/>
      </c>
      <c r="P1467" s="46" t="str">
        <f>RAW_DATA!G1467</f>
        <v/>
      </c>
    </row>
    <row r="1468">
      <c r="E1468" s="49"/>
      <c r="I1468" s="50"/>
      <c r="K1468" s="46" t="str">
        <f>IFERROR(__xludf.DUMMYFUNCTION("TO_DATE(DATEVALUE(RAW_DATA!B1468))"),"#VALUE!")</f>
        <v>#VALUE!</v>
      </c>
      <c r="L1468" s="46" t="str">
        <f>RAW_DATA!C1468</f>
        <v/>
      </c>
      <c r="M1468" s="46">
        <f>VALUE(RAW_DATA!D1468)</f>
        <v>0</v>
      </c>
      <c r="N1468" s="46" t="str">
        <f>RAW_DATA!E1468</f>
        <v/>
      </c>
      <c r="O1468" s="46" t="str">
        <f>RAW_DATA!F1468</f>
        <v/>
      </c>
      <c r="P1468" s="46" t="str">
        <f>RAW_DATA!G1468</f>
        <v/>
      </c>
    </row>
    <row r="1469">
      <c r="E1469" s="49"/>
      <c r="I1469" s="50"/>
      <c r="K1469" s="46" t="str">
        <f>IFERROR(__xludf.DUMMYFUNCTION("TO_DATE(DATEVALUE(RAW_DATA!B1469))"),"#VALUE!")</f>
        <v>#VALUE!</v>
      </c>
      <c r="L1469" s="46" t="str">
        <f>RAW_DATA!C1469</f>
        <v/>
      </c>
      <c r="M1469" s="46">
        <f>VALUE(RAW_DATA!D1469)</f>
        <v>0</v>
      </c>
      <c r="N1469" s="46" t="str">
        <f>RAW_DATA!E1469</f>
        <v/>
      </c>
      <c r="O1469" s="46" t="str">
        <f>RAW_DATA!F1469</f>
        <v/>
      </c>
      <c r="P1469" s="46" t="str">
        <f>RAW_DATA!G1469</f>
        <v/>
      </c>
    </row>
    <row r="1470">
      <c r="E1470" s="49"/>
      <c r="I1470" s="50"/>
      <c r="K1470" s="46" t="str">
        <f>IFERROR(__xludf.DUMMYFUNCTION("TO_DATE(DATEVALUE(RAW_DATA!B1470))"),"#VALUE!")</f>
        <v>#VALUE!</v>
      </c>
      <c r="L1470" s="46" t="str">
        <f>RAW_DATA!C1470</f>
        <v/>
      </c>
      <c r="M1470" s="46">
        <f>VALUE(RAW_DATA!D1470)</f>
        <v>0</v>
      </c>
      <c r="N1470" s="46" t="str">
        <f>RAW_DATA!E1470</f>
        <v/>
      </c>
      <c r="O1470" s="46" t="str">
        <f>RAW_DATA!F1470</f>
        <v/>
      </c>
      <c r="P1470" s="46" t="str">
        <f>RAW_DATA!G1470</f>
        <v/>
      </c>
    </row>
    <row r="1471">
      <c r="E1471" s="49"/>
      <c r="I1471" s="50"/>
      <c r="K1471" s="46" t="str">
        <f>IFERROR(__xludf.DUMMYFUNCTION("TO_DATE(DATEVALUE(RAW_DATA!B1471))"),"#VALUE!")</f>
        <v>#VALUE!</v>
      </c>
      <c r="L1471" s="46" t="str">
        <f>RAW_DATA!C1471</f>
        <v/>
      </c>
      <c r="M1471" s="46">
        <f>VALUE(RAW_DATA!D1471)</f>
        <v>0</v>
      </c>
      <c r="N1471" s="46" t="str">
        <f>RAW_DATA!E1471</f>
        <v/>
      </c>
      <c r="O1471" s="46" t="str">
        <f>RAW_DATA!F1471</f>
        <v/>
      </c>
      <c r="P1471" s="46" t="str">
        <f>RAW_DATA!G1471</f>
        <v/>
      </c>
    </row>
    <row r="1472">
      <c r="E1472" s="49"/>
      <c r="I1472" s="50"/>
      <c r="K1472" s="46" t="str">
        <f>IFERROR(__xludf.DUMMYFUNCTION("TO_DATE(DATEVALUE(RAW_DATA!B1472))"),"#VALUE!")</f>
        <v>#VALUE!</v>
      </c>
      <c r="L1472" s="46" t="str">
        <f>RAW_DATA!C1472</f>
        <v/>
      </c>
      <c r="M1472" s="46">
        <f>VALUE(RAW_DATA!D1472)</f>
        <v>0</v>
      </c>
      <c r="N1472" s="46" t="str">
        <f>RAW_DATA!E1472</f>
        <v/>
      </c>
      <c r="O1472" s="46" t="str">
        <f>RAW_DATA!F1472</f>
        <v/>
      </c>
      <c r="P1472" s="46" t="str">
        <f>RAW_DATA!G1472</f>
        <v/>
      </c>
    </row>
    <row r="1473">
      <c r="E1473" s="49"/>
      <c r="I1473" s="50"/>
      <c r="K1473" s="46" t="str">
        <f>IFERROR(__xludf.DUMMYFUNCTION("TO_DATE(DATEVALUE(RAW_DATA!B1473))"),"#VALUE!")</f>
        <v>#VALUE!</v>
      </c>
      <c r="L1473" s="46" t="str">
        <f>RAW_DATA!C1473</f>
        <v/>
      </c>
      <c r="M1473" s="46">
        <f>VALUE(RAW_DATA!D1473)</f>
        <v>0</v>
      </c>
      <c r="N1473" s="46" t="str">
        <f>RAW_DATA!E1473</f>
        <v/>
      </c>
      <c r="O1473" s="46" t="str">
        <f>RAW_DATA!F1473</f>
        <v/>
      </c>
      <c r="P1473" s="46" t="str">
        <f>RAW_DATA!G1473</f>
        <v/>
      </c>
    </row>
    <row r="1474">
      <c r="E1474" s="49"/>
      <c r="I1474" s="50"/>
      <c r="K1474" s="46" t="str">
        <f>IFERROR(__xludf.DUMMYFUNCTION("TO_DATE(DATEVALUE(RAW_DATA!B1474))"),"#VALUE!")</f>
        <v>#VALUE!</v>
      </c>
      <c r="L1474" s="46" t="str">
        <f>RAW_DATA!C1474</f>
        <v/>
      </c>
      <c r="M1474" s="46">
        <f>VALUE(RAW_DATA!D1474)</f>
        <v>0</v>
      </c>
      <c r="N1474" s="46" t="str">
        <f>RAW_DATA!E1474</f>
        <v/>
      </c>
      <c r="O1474" s="46" t="str">
        <f>RAW_DATA!F1474</f>
        <v/>
      </c>
      <c r="P1474" s="46" t="str">
        <f>RAW_DATA!G1474</f>
        <v/>
      </c>
    </row>
    <row r="1475">
      <c r="E1475" s="49"/>
      <c r="I1475" s="50"/>
      <c r="K1475" s="46" t="str">
        <f>IFERROR(__xludf.DUMMYFUNCTION("TO_DATE(DATEVALUE(RAW_DATA!B1475))"),"#VALUE!")</f>
        <v>#VALUE!</v>
      </c>
      <c r="L1475" s="46" t="str">
        <f>RAW_DATA!C1475</f>
        <v/>
      </c>
      <c r="M1475" s="46">
        <f>VALUE(RAW_DATA!D1475)</f>
        <v>0</v>
      </c>
      <c r="N1475" s="46" t="str">
        <f>RAW_DATA!E1475</f>
        <v/>
      </c>
      <c r="O1475" s="46" t="str">
        <f>RAW_DATA!F1475</f>
        <v/>
      </c>
      <c r="P1475" s="46" t="str">
        <f>RAW_DATA!G1475</f>
        <v/>
      </c>
    </row>
    <row r="1476">
      <c r="E1476" s="49"/>
      <c r="I1476" s="50"/>
      <c r="K1476" s="46" t="str">
        <f>IFERROR(__xludf.DUMMYFUNCTION("TO_DATE(DATEVALUE(RAW_DATA!B1476))"),"#VALUE!")</f>
        <v>#VALUE!</v>
      </c>
      <c r="L1476" s="46" t="str">
        <f>RAW_DATA!C1476</f>
        <v/>
      </c>
      <c r="M1476" s="46">
        <f>VALUE(RAW_DATA!D1476)</f>
        <v>0</v>
      </c>
      <c r="N1476" s="46" t="str">
        <f>RAW_DATA!E1476</f>
        <v/>
      </c>
      <c r="O1476" s="46" t="str">
        <f>RAW_DATA!F1476</f>
        <v/>
      </c>
      <c r="P1476" s="46" t="str">
        <f>RAW_DATA!G1476</f>
        <v/>
      </c>
    </row>
    <row r="1477">
      <c r="E1477" s="49"/>
      <c r="I1477" s="50"/>
      <c r="K1477" s="46" t="str">
        <f>IFERROR(__xludf.DUMMYFUNCTION("TO_DATE(DATEVALUE(RAW_DATA!B1477))"),"#VALUE!")</f>
        <v>#VALUE!</v>
      </c>
      <c r="L1477" s="46" t="str">
        <f>RAW_DATA!C1477</f>
        <v/>
      </c>
      <c r="M1477" s="46">
        <f>VALUE(RAW_DATA!D1477)</f>
        <v>0</v>
      </c>
      <c r="N1477" s="46" t="str">
        <f>RAW_DATA!E1477</f>
        <v/>
      </c>
      <c r="O1477" s="46" t="str">
        <f>RAW_DATA!F1477</f>
        <v/>
      </c>
      <c r="P1477" s="46" t="str">
        <f>RAW_DATA!G1477</f>
        <v/>
      </c>
    </row>
    <row r="1478">
      <c r="E1478" s="49"/>
      <c r="I1478" s="50"/>
      <c r="K1478" s="46" t="str">
        <f>IFERROR(__xludf.DUMMYFUNCTION("TO_DATE(DATEVALUE(RAW_DATA!B1478))"),"#VALUE!")</f>
        <v>#VALUE!</v>
      </c>
      <c r="L1478" s="46" t="str">
        <f>RAW_DATA!C1478</f>
        <v/>
      </c>
      <c r="M1478" s="46">
        <f>VALUE(RAW_DATA!D1478)</f>
        <v>0</v>
      </c>
      <c r="N1478" s="46" t="str">
        <f>RAW_DATA!E1478</f>
        <v/>
      </c>
      <c r="O1478" s="46" t="str">
        <f>RAW_DATA!F1478</f>
        <v/>
      </c>
      <c r="P1478" s="46" t="str">
        <f>RAW_DATA!G1478</f>
        <v/>
      </c>
    </row>
    <row r="1479">
      <c r="E1479" s="49"/>
      <c r="I1479" s="50"/>
      <c r="K1479" s="46" t="str">
        <f>IFERROR(__xludf.DUMMYFUNCTION("TO_DATE(DATEVALUE(RAW_DATA!B1479))"),"#VALUE!")</f>
        <v>#VALUE!</v>
      </c>
      <c r="L1479" s="46" t="str">
        <f>RAW_DATA!C1479</f>
        <v/>
      </c>
      <c r="M1479" s="46">
        <f>VALUE(RAW_DATA!D1479)</f>
        <v>0</v>
      </c>
      <c r="N1479" s="46" t="str">
        <f>RAW_DATA!E1479</f>
        <v/>
      </c>
      <c r="O1479" s="46" t="str">
        <f>RAW_DATA!F1479</f>
        <v/>
      </c>
      <c r="P1479" s="46" t="str">
        <f>RAW_DATA!G1479</f>
        <v/>
      </c>
    </row>
    <row r="1480">
      <c r="E1480" s="49"/>
      <c r="I1480" s="50"/>
      <c r="K1480" s="46" t="str">
        <f>IFERROR(__xludf.DUMMYFUNCTION("TO_DATE(DATEVALUE(RAW_DATA!B1480))"),"#VALUE!")</f>
        <v>#VALUE!</v>
      </c>
      <c r="L1480" s="46" t="str">
        <f>RAW_DATA!C1480</f>
        <v/>
      </c>
      <c r="M1480" s="46">
        <f>VALUE(RAW_DATA!D1480)</f>
        <v>0</v>
      </c>
      <c r="N1480" s="46" t="str">
        <f>RAW_DATA!E1480</f>
        <v/>
      </c>
      <c r="O1480" s="46" t="str">
        <f>RAW_DATA!F1480</f>
        <v/>
      </c>
      <c r="P1480" s="46" t="str">
        <f>RAW_DATA!G1480</f>
        <v/>
      </c>
    </row>
    <row r="1481">
      <c r="E1481" s="49"/>
      <c r="I1481" s="50"/>
      <c r="K1481" s="46" t="str">
        <f>IFERROR(__xludf.DUMMYFUNCTION("TO_DATE(DATEVALUE(RAW_DATA!B1481))"),"#VALUE!")</f>
        <v>#VALUE!</v>
      </c>
      <c r="L1481" s="46" t="str">
        <f>RAW_DATA!C1481</f>
        <v/>
      </c>
      <c r="M1481" s="46">
        <f>VALUE(RAW_DATA!D1481)</f>
        <v>0</v>
      </c>
      <c r="N1481" s="46" t="str">
        <f>RAW_DATA!E1481</f>
        <v/>
      </c>
      <c r="O1481" s="46" t="str">
        <f>RAW_DATA!F1481</f>
        <v/>
      </c>
      <c r="P1481" s="46" t="str">
        <f>RAW_DATA!G1481</f>
        <v/>
      </c>
    </row>
    <row r="1482">
      <c r="E1482" s="49"/>
      <c r="I1482" s="50"/>
      <c r="K1482" s="46" t="str">
        <f>IFERROR(__xludf.DUMMYFUNCTION("TO_DATE(DATEVALUE(RAW_DATA!B1482))"),"#VALUE!")</f>
        <v>#VALUE!</v>
      </c>
      <c r="L1482" s="46" t="str">
        <f>RAW_DATA!C1482</f>
        <v/>
      </c>
      <c r="M1482" s="46">
        <f>VALUE(RAW_DATA!D1482)</f>
        <v>0</v>
      </c>
      <c r="N1482" s="46" t="str">
        <f>RAW_DATA!E1482</f>
        <v/>
      </c>
      <c r="O1482" s="46" t="str">
        <f>RAW_DATA!F1482</f>
        <v/>
      </c>
      <c r="P1482" s="46" t="str">
        <f>RAW_DATA!G1482</f>
        <v/>
      </c>
    </row>
    <row r="1483">
      <c r="E1483" s="49"/>
      <c r="I1483" s="50"/>
      <c r="K1483" s="46" t="str">
        <f>IFERROR(__xludf.DUMMYFUNCTION("TO_DATE(DATEVALUE(RAW_DATA!B1483))"),"#VALUE!")</f>
        <v>#VALUE!</v>
      </c>
      <c r="L1483" s="46" t="str">
        <f>RAW_DATA!C1483</f>
        <v/>
      </c>
      <c r="M1483" s="46">
        <f>VALUE(RAW_DATA!D1483)</f>
        <v>0</v>
      </c>
      <c r="N1483" s="46" t="str">
        <f>RAW_DATA!E1483</f>
        <v/>
      </c>
      <c r="O1483" s="46" t="str">
        <f>RAW_DATA!F1483</f>
        <v/>
      </c>
      <c r="P1483" s="46" t="str">
        <f>RAW_DATA!G1483</f>
        <v/>
      </c>
    </row>
    <row r="1484">
      <c r="E1484" s="49"/>
      <c r="I1484" s="50"/>
      <c r="K1484" s="46" t="str">
        <f>IFERROR(__xludf.DUMMYFUNCTION("TO_DATE(DATEVALUE(RAW_DATA!B1484))"),"#VALUE!")</f>
        <v>#VALUE!</v>
      </c>
      <c r="L1484" s="46" t="str">
        <f>RAW_DATA!C1484</f>
        <v/>
      </c>
      <c r="M1484" s="46">
        <f>VALUE(RAW_DATA!D1484)</f>
        <v>0</v>
      </c>
      <c r="N1484" s="46" t="str">
        <f>RAW_DATA!E1484</f>
        <v/>
      </c>
      <c r="O1484" s="46" t="str">
        <f>RAW_DATA!F1484</f>
        <v/>
      </c>
      <c r="P1484" s="46" t="str">
        <f>RAW_DATA!G1484</f>
        <v/>
      </c>
    </row>
    <row r="1485">
      <c r="E1485" s="49"/>
      <c r="I1485" s="50"/>
      <c r="K1485" s="46" t="str">
        <f>IFERROR(__xludf.DUMMYFUNCTION("TO_DATE(DATEVALUE(RAW_DATA!B1485))"),"#VALUE!")</f>
        <v>#VALUE!</v>
      </c>
      <c r="L1485" s="46" t="str">
        <f>RAW_DATA!C1485</f>
        <v/>
      </c>
      <c r="M1485" s="46">
        <f>VALUE(RAW_DATA!D1485)</f>
        <v>0</v>
      </c>
      <c r="N1485" s="46" t="str">
        <f>RAW_DATA!E1485</f>
        <v/>
      </c>
      <c r="O1485" s="46" t="str">
        <f>RAW_DATA!F1485</f>
        <v/>
      </c>
      <c r="P1485" s="46" t="str">
        <f>RAW_DATA!G1485</f>
        <v/>
      </c>
    </row>
    <row r="1486">
      <c r="E1486" s="49"/>
      <c r="I1486" s="50"/>
      <c r="K1486" s="46" t="str">
        <f>IFERROR(__xludf.DUMMYFUNCTION("TO_DATE(DATEVALUE(RAW_DATA!B1486))"),"#VALUE!")</f>
        <v>#VALUE!</v>
      </c>
      <c r="L1486" s="46" t="str">
        <f>RAW_DATA!C1486</f>
        <v/>
      </c>
      <c r="M1486" s="46">
        <f>VALUE(RAW_DATA!D1486)</f>
        <v>0</v>
      </c>
      <c r="N1486" s="46" t="str">
        <f>RAW_DATA!E1486</f>
        <v/>
      </c>
      <c r="O1486" s="46" t="str">
        <f>RAW_DATA!F1486</f>
        <v/>
      </c>
      <c r="P1486" s="46" t="str">
        <f>RAW_DATA!G1486</f>
        <v/>
      </c>
    </row>
    <row r="1487">
      <c r="E1487" s="49"/>
      <c r="I1487" s="50"/>
      <c r="K1487" s="46" t="str">
        <f>IFERROR(__xludf.DUMMYFUNCTION("TO_DATE(DATEVALUE(RAW_DATA!B1487))"),"#VALUE!")</f>
        <v>#VALUE!</v>
      </c>
      <c r="L1487" s="46" t="str">
        <f>RAW_DATA!C1487</f>
        <v/>
      </c>
      <c r="M1487" s="46">
        <f>VALUE(RAW_DATA!D1487)</f>
        <v>0</v>
      </c>
      <c r="N1487" s="46" t="str">
        <f>RAW_DATA!E1487</f>
        <v/>
      </c>
      <c r="O1487" s="46" t="str">
        <f>RAW_DATA!F1487</f>
        <v/>
      </c>
      <c r="P1487" s="46" t="str">
        <f>RAW_DATA!G1487</f>
        <v/>
      </c>
    </row>
    <row r="1488">
      <c r="E1488" s="49"/>
      <c r="I1488" s="50"/>
      <c r="K1488" s="46" t="str">
        <f>IFERROR(__xludf.DUMMYFUNCTION("TO_DATE(DATEVALUE(RAW_DATA!B1488))"),"#VALUE!")</f>
        <v>#VALUE!</v>
      </c>
      <c r="L1488" s="46" t="str">
        <f>RAW_DATA!C1488</f>
        <v/>
      </c>
      <c r="M1488" s="46">
        <f>VALUE(RAW_DATA!D1488)</f>
        <v>0</v>
      </c>
      <c r="N1488" s="46" t="str">
        <f>RAW_DATA!E1488</f>
        <v/>
      </c>
      <c r="O1488" s="46" t="str">
        <f>RAW_DATA!F1488</f>
        <v/>
      </c>
      <c r="P1488" s="46" t="str">
        <f>RAW_DATA!G1488</f>
        <v/>
      </c>
    </row>
    <row r="1489">
      <c r="E1489" s="49"/>
      <c r="I1489" s="50"/>
      <c r="K1489" s="46" t="str">
        <f>IFERROR(__xludf.DUMMYFUNCTION("TO_DATE(DATEVALUE(RAW_DATA!B1489))"),"#VALUE!")</f>
        <v>#VALUE!</v>
      </c>
      <c r="L1489" s="46" t="str">
        <f>RAW_DATA!C1489</f>
        <v/>
      </c>
      <c r="M1489" s="46">
        <f>VALUE(RAW_DATA!D1489)</f>
        <v>0</v>
      </c>
      <c r="N1489" s="46" t="str">
        <f>RAW_DATA!E1489</f>
        <v/>
      </c>
      <c r="O1489" s="46" t="str">
        <f>RAW_DATA!F1489</f>
        <v/>
      </c>
      <c r="P1489" s="46" t="str">
        <f>RAW_DATA!G1489</f>
        <v/>
      </c>
    </row>
    <row r="1490">
      <c r="E1490" s="49"/>
      <c r="I1490" s="50"/>
      <c r="K1490" s="46" t="str">
        <f>IFERROR(__xludf.DUMMYFUNCTION("TO_DATE(DATEVALUE(RAW_DATA!B1490))"),"#VALUE!")</f>
        <v>#VALUE!</v>
      </c>
      <c r="L1490" s="46" t="str">
        <f>RAW_DATA!C1490</f>
        <v/>
      </c>
      <c r="M1490" s="46">
        <f>VALUE(RAW_DATA!D1490)</f>
        <v>0</v>
      </c>
      <c r="N1490" s="46" t="str">
        <f>RAW_DATA!E1490</f>
        <v/>
      </c>
      <c r="O1490" s="46" t="str">
        <f>RAW_DATA!F1490</f>
        <v/>
      </c>
      <c r="P1490" s="46" t="str">
        <f>RAW_DATA!G1490</f>
        <v/>
      </c>
    </row>
    <row r="1491">
      <c r="E1491" s="49"/>
      <c r="I1491" s="50"/>
      <c r="K1491" s="46" t="str">
        <f>IFERROR(__xludf.DUMMYFUNCTION("TO_DATE(DATEVALUE(RAW_DATA!B1491))"),"#VALUE!")</f>
        <v>#VALUE!</v>
      </c>
      <c r="L1491" s="46" t="str">
        <f>RAW_DATA!C1491</f>
        <v/>
      </c>
      <c r="M1491" s="46">
        <f>VALUE(RAW_DATA!D1491)</f>
        <v>0</v>
      </c>
      <c r="N1491" s="46" t="str">
        <f>RAW_DATA!E1491</f>
        <v/>
      </c>
      <c r="O1491" s="46" t="str">
        <f>RAW_DATA!F1491</f>
        <v/>
      </c>
      <c r="P1491" s="46" t="str">
        <f>RAW_DATA!G1491</f>
        <v/>
      </c>
    </row>
    <row r="1492">
      <c r="E1492" s="49"/>
      <c r="I1492" s="50"/>
      <c r="K1492" s="46" t="str">
        <f>IFERROR(__xludf.DUMMYFUNCTION("TO_DATE(DATEVALUE(RAW_DATA!B1492))"),"#VALUE!")</f>
        <v>#VALUE!</v>
      </c>
      <c r="L1492" s="46" t="str">
        <f>RAW_DATA!C1492</f>
        <v/>
      </c>
      <c r="M1492" s="46">
        <f>VALUE(RAW_DATA!D1492)</f>
        <v>0</v>
      </c>
      <c r="N1492" s="46" t="str">
        <f>RAW_DATA!E1492</f>
        <v/>
      </c>
      <c r="O1492" s="46" t="str">
        <f>RAW_DATA!F1492</f>
        <v/>
      </c>
      <c r="P1492" s="46" t="str">
        <f>RAW_DATA!G1492</f>
        <v/>
      </c>
    </row>
    <row r="1493">
      <c r="E1493" s="49"/>
      <c r="I1493" s="50"/>
      <c r="K1493" s="46" t="str">
        <f>IFERROR(__xludf.DUMMYFUNCTION("TO_DATE(DATEVALUE(RAW_DATA!B1493))"),"#VALUE!")</f>
        <v>#VALUE!</v>
      </c>
      <c r="L1493" s="46" t="str">
        <f>RAW_DATA!C1493</f>
        <v/>
      </c>
      <c r="M1493" s="46">
        <f>VALUE(RAW_DATA!D1493)</f>
        <v>0</v>
      </c>
      <c r="N1493" s="46" t="str">
        <f>RAW_DATA!E1493</f>
        <v/>
      </c>
      <c r="O1493" s="46" t="str">
        <f>RAW_DATA!F1493</f>
        <v/>
      </c>
      <c r="P1493" s="46" t="str">
        <f>RAW_DATA!G1493</f>
        <v/>
      </c>
    </row>
    <row r="1494">
      <c r="E1494" s="49"/>
      <c r="I1494" s="50"/>
      <c r="K1494" s="46" t="str">
        <f>IFERROR(__xludf.DUMMYFUNCTION("TO_DATE(DATEVALUE(RAW_DATA!B1494))"),"#VALUE!")</f>
        <v>#VALUE!</v>
      </c>
      <c r="L1494" s="46" t="str">
        <f>RAW_DATA!C1494</f>
        <v/>
      </c>
      <c r="M1494" s="46">
        <f>VALUE(RAW_DATA!D1494)</f>
        <v>0</v>
      </c>
      <c r="N1494" s="46" t="str">
        <f>RAW_DATA!E1494</f>
        <v/>
      </c>
      <c r="O1494" s="46" t="str">
        <f>RAW_DATA!F1494</f>
        <v/>
      </c>
      <c r="P1494" s="46" t="str">
        <f>RAW_DATA!G1494</f>
        <v/>
      </c>
    </row>
    <row r="1495">
      <c r="E1495" s="49"/>
      <c r="I1495" s="50"/>
      <c r="K1495" s="46" t="str">
        <f>IFERROR(__xludf.DUMMYFUNCTION("TO_DATE(DATEVALUE(RAW_DATA!B1495))"),"#VALUE!")</f>
        <v>#VALUE!</v>
      </c>
      <c r="L1495" s="46" t="str">
        <f>RAW_DATA!C1495</f>
        <v/>
      </c>
      <c r="M1495" s="46">
        <f>VALUE(RAW_DATA!D1495)</f>
        <v>0</v>
      </c>
      <c r="N1495" s="46" t="str">
        <f>RAW_DATA!E1495</f>
        <v/>
      </c>
      <c r="O1495" s="46" t="str">
        <f>RAW_DATA!F1495</f>
        <v/>
      </c>
      <c r="P1495" s="46" t="str">
        <f>RAW_DATA!G1495</f>
        <v/>
      </c>
    </row>
    <row r="1496">
      <c r="E1496" s="49"/>
      <c r="I1496" s="50"/>
      <c r="K1496" s="46" t="str">
        <f>IFERROR(__xludf.DUMMYFUNCTION("TO_DATE(DATEVALUE(RAW_DATA!B1496))"),"#VALUE!")</f>
        <v>#VALUE!</v>
      </c>
      <c r="L1496" s="46" t="str">
        <f>RAW_DATA!C1496</f>
        <v/>
      </c>
      <c r="M1496" s="46">
        <f>VALUE(RAW_DATA!D1496)</f>
        <v>0</v>
      </c>
      <c r="N1496" s="46" t="str">
        <f>RAW_DATA!E1496</f>
        <v/>
      </c>
      <c r="O1496" s="46" t="str">
        <f>RAW_DATA!F1496</f>
        <v/>
      </c>
      <c r="P1496" s="46" t="str">
        <f>RAW_DATA!G1496</f>
        <v/>
      </c>
    </row>
    <row r="1497">
      <c r="E1497" s="49"/>
      <c r="I1497" s="50"/>
      <c r="K1497" s="46" t="str">
        <f>IFERROR(__xludf.DUMMYFUNCTION("TO_DATE(DATEVALUE(RAW_DATA!B1497))"),"#VALUE!")</f>
        <v>#VALUE!</v>
      </c>
      <c r="L1497" s="46" t="str">
        <f>RAW_DATA!C1497</f>
        <v/>
      </c>
      <c r="M1497" s="46">
        <f>VALUE(RAW_DATA!D1497)</f>
        <v>0</v>
      </c>
      <c r="N1497" s="46" t="str">
        <f>RAW_DATA!E1497</f>
        <v/>
      </c>
      <c r="O1497" s="46" t="str">
        <f>RAW_DATA!F1497</f>
        <v/>
      </c>
      <c r="P1497" s="46" t="str">
        <f>RAW_DATA!G1497</f>
        <v/>
      </c>
    </row>
    <row r="1498">
      <c r="E1498" s="49"/>
      <c r="I1498" s="50"/>
      <c r="K1498" s="46" t="str">
        <f>IFERROR(__xludf.DUMMYFUNCTION("TO_DATE(DATEVALUE(RAW_DATA!B1498))"),"#VALUE!")</f>
        <v>#VALUE!</v>
      </c>
      <c r="L1498" s="46" t="str">
        <f>RAW_DATA!C1498</f>
        <v/>
      </c>
      <c r="M1498" s="46">
        <f>VALUE(RAW_DATA!D1498)</f>
        <v>0</v>
      </c>
      <c r="N1498" s="46" t="str">
        <f>RAW_DATA!E1498</f>
        <v/>
      </c>
      <c r="O1498" s="46" t="str">
        <f>RAW_DATA!F1498</f>
        <v/>
      </c>
      <c r="P1498" s="46" t="str">
        <f>RAW_DATA!G1498</f>
        <v/>
      </c>
    </row>
    <row r="1499">
      <c r="E1499" s="49"/>
      <c r="I1499" s="50"/>
      <c r="K1499" s="46" t="str">
        <f>IFERROR(__xludf.DUMMYFUNCTION("TO_DATE(DATEVALUE(RAW_DATA!B1499))"),"#VALUE!")</f>
        <v>#VALUE!</v>
      </c>
      <c r="L1499" s="46" t="str">
        <f>RAW_DATA!C1499</f>
        <v/>
      </c>
      <c r="M1499" s="46">
        <f>VALUE(RAW_DATA!D1499)</f>
        <v>0</v>
      </c>
      <c r="N1499" s="46" t="str">
        <f>RAW_DATA!E1499</f>
        <v/>
      </c>
      <c r="O1499" s="46" t="str">
        <f>RAW_DATA!F1499</f>
        <v/>
      </c>
      <c r="P1499" s="46" t="str">
        <f>RAW_DATA!G1499</f>
        <v/>
      </c>
    </row>
    <row r="1500">
      <c r="E1500" s="49"/>
      <c r="I1500" s="50"/>
      <c r="K1500" s="46" t="str">
        <f>IFERROR(__xludf.DUMMYFUNCTION("TO_DATE(DATEVALUE(RAW_DATA!B1500))"),"#VALUE!")</f>
        <v>#VALUE!</v>
      </c>
      <c r="L1500" s="46" t="str">
        <f>RAW_DATA!C1500</f>
        <v/>
      </c>
      <c r="M1500" s="46">
        <f>VALUE(RAW_DATA!D1500)</f>
        <v>0</v>
      </c>
      <c r="N1500" s="46" t="str">
        <f>RAW_DATA!E1500</f>
        <v/>
      </c>
      <c r="O1500" s="46" t="str">
        <f>RAW_DATA!F1500</f>
        <v/>
      </c>
      <c r="P1500" s="46" t="str">
        <f>RAW_DATA!G1500</f>
        <v/>
      </c>
    </row>
    <row r="1501">
      <c r="E1501" s="49"/>
      <c r="I1501" s="50"/>
      <c r="K1501" s="46" t="str">
        <f>IFERROR(__xludf.DUMMYFUNCTION("TO_DATE(DATEVALUE(RAW_DATA!B1501))"),"#VALUE!")</f>
        <v>#VALUE!</v>
      </c>
      <c r="L1501" s="46" t="str">
        <f>RAW_DATA!C1501</f>
        <v/>
      </c>
      <c r="M1501" s="46">
        <f>VALUE(RAW_DATA!D1501)</f>
        <v>0</v>
      </c>
      <c r="N1501" s="46" t="str">
        <f>RAW_DATA!E1501</f>
        <v/>
      </c>
      <c r="O1501" s="46" t="str">
        <f>RAW_DATA!F1501</f>
        <v/>
      </c>
      <c r="P1501" s="46" t="str">
        <f>RAW_DATA!G1501</f>
        <v/>
      </c>
    </row>
    <row r="1502">
      <c r="E1502" s="49"/>
      <c r="I1502" s="50"/>
      <c r="K1502" s="46" t="str">
        <f>IFERROR(__xludf.DUMMYFUNCTION("TO_DATE(DATEVALUE(RAW_DATA!B1502))"),"#VALUE!")</f>
        <v>#VALUE!</v>
      </c>
      <c r="L1502" s="46" t="str">
        <f>RAW_DATA!C1502</f>
        <v/>
      </c>
      <c r="M1502" s="46">
        <f>VALUE(RAW_DATA!D1502)</f>
        <v>0</v>
      </c>
      <c r="N1502" s="46" t="str">
        <f>RAW_DATA!E1502</f>
        <v/>
      </c>
      <c r="O1502" s="46" t="str">
        <f>RAW_DATA!F1502</f>
        <v/>
      </c>
      <c r="P1502" s="46" t="str">
        <f>RAW_DATA!G1502</f>
        <v/>
      </c>
    </row>
    <row r="1503">
      <c r="E1503" s="49"/>
      <c r="I1503" s="50"/>
      <c r="K1503" s="46" t="str">
        <f>IFERROR(__xludf.DUMMYFUNCTION("TO_DATE(DATEVALUE(RAW_DATA!B1503))"),"#VALUE!")</f>
        <v>#VALUE!</v>
      </c>
      <c r="L1503" s="46" t="str">
        <f>RAW_DATA!C1503</f>
        <v/>
      </c>
      <c r="M1503" s="46">
        <f>VALUE(RAW_DATA!D1503)</f>
        <v>0</v>
      </c>
      <c r="N1503" s="46" t="str">
        <f>RAW_DATA!E1503</f>
        <v/>
      </c>
      <c r="O1503" s="46" t="str">
        <f>RAW_DATA!F1503</f>
        <v/>
      </c>
      <c r="P1503" s="46" t="str">
        <f>RAW_DATA!G1503</f>
        <v/>
      </c>
    </row>
    <row r="1504">
      <c r="E1504" s="49"/>
      <c r="I1504" s="50"/>
      <c r="K1504" s="46" t="str">
        <f>IFERROR(__xludf.DUMMYFUNCTION("TO_DATE(DATEVALUE(RAW_DATA!B1504))"),"#VALUE!")</f>
        <v>#VALUE!</v>
      </c>
      <c r="L1504" s="46" t="str">
        <f>RAW_DATA!C1504</f>
        <v/>
      </c>
      <c r="M1504" s="46">
        <f>VALUE(RAW_DATA!D1504)</f>
        <v>0</v>
      </c>
      <c r="N1504" s="46" t="str">
        <f>RAW_DATA!E1504</f>
        <v/>
      </c>
      <c r="O1504" s="46" t="str">
        <f>RAW_DATA!F1504</f>
        <v/>
      </c>
      <c r="P1504" s="46" t="str">
        <f>RAW_DATA!G1504</f>
        <v/>
      </c>
    </row>
    <row r="1505">
      <c r="E1505" s="49"/>
      <c r="I1505" s="50"/>
      <c r="K1505" s="46" t="str">
        <f>IFERROR(__xludf.DUMMYFUNCTION("TO_DATE(DATEVALUE(RAW_DATA!B1505))"),"#VALUE!")</f>
        <v>#VALUE!</v>
      </c>
      <c r="L1505" s="46" t="str">
        <f>RAW_DATA!C1505</f>
        <v/>
      </c>
      <c r="M1505" s="46">
        <f>VALUE(RAW_DATA!D1505)</f>
        <v>0</v>
      </c>
      <c r="N1505" s="46" t="str">
        <f>RAW_DATA!E1505</f>
        <v/>
      </c>
      <c r="O1505" s="46" t="str">
        <f>RAW_DATA!F1505</f>
        <v/>
      </c>
      <c r="P1505" s="46" t="str">
        <f>RAW_DATA!G1505</f>
        <v/>
      </c>
    </row>
    <row r="1506">
      <c r="E1506" s="49"/>
      <c r="I1506" s="50"/>
      <c r="K1506" s="46" t="str">
        <f>IFERROR(__xludf.DUMMYFUNCTION("TO_DATE(DATEVALUE(RAW_DATA!B1506))"),"#VALUE!")</f>
        <v>#VALUE!</v>
      </c>
      <c r="L1506" s="46" t="str">
        <f>RAW_DATA!C1506</f>
        <v/>
      </c>
      <c r="M1506" s="46">
        <f>VALUE(RAW_DATA!D1506)</f>
        <v>0</v>
      </c>
      <c r="N1506" s="46" t="str">
        <f>RAW_DATA!E1506</f>
        <v/>
      </c>
      <c r="O1506" s="46" t="str">
        <f>RAW_DATA!F1506</f>
        <v/>
      </c>
      <c r="P1506" s="46" t="str">
        <f>RAW_DATA!G1506</f>
        <v/>
      </c>
    </row>
    <row r="1507">
      <c r="E1507" s="49"/>
      <c r="I1507" s="50"/>
      <c r="K1507" s="46" t="str">
        <f>IFERROR(__xludf.DUMMYFUNCTION("TO_DATE(DATEVALUE(RAW_DATA!B1507))"),"#VALUE!")</f>
        <v>#VALUE!</v>
      </c>
      <c r="L1507" s="46" t="str">
        <f>RAW_DATA!C1507</f>
        <v/>
      </c>
      <c r="M1507" s="46">
        <f>VALUE(RAW_DATA!D1507)</f>
        <v>0</v>
      </c>
      <c r="N1507" s="46" t="str">
        <f>RAW_DATA!E1507</f>
        <v/>
      </c>
      <c r="O1507" s="46" t="str">
        <f>RAW_DATA!F1507</f>
        <v/>
      </c>
      <c r="P1507" s="46" t="str">
        <f>RAW_DATA!G1507</f>
        <v/>
      </c>
    </row>
    <row r="1508">
      <c r="E1508" s="49"/>
      <c r="I1508" s="50"/>
      <c r="K1508" s="46" t="str">
        <f>IFERROR(__xludf.DUMMYFUNCTION("TO_DATE(DATEVALUE(RAW_DATA!B1508))"),"#VALUE!")</f>
        <v>#VALUE!</v>
      </c>
      <c r="L1508" s="46" t="str">
        <f>RAW_DATA!C1508</f>
        <v/>
      </c>
      <c r="M1508" s="46">
        <f>VALUE(RAW_DATA!D1508)</f>
        <v>0</v>
      </c>
      <c r="N1508" s="46" t="str">
        <f>RAW_DATA!E1508</f>
        <v/>
      </c>
      <c r="O1508" s="46" t="str">
        <f>RAW_DATA!F1508</f>
        <v/>
      </c>
      <c r="P1508" s="46" t="str">
        <f>RAW_DATA!G1508</f>
        <v/>
      </c>
    </row>
    <row r="1509">
      <c r="E1509" s="49"/>
      <c r="I1509" s="50"/>
      <c r="K1509" s="46" t="str">
        <f>IFERROR(__xludf.DUMMYFUNCTION("TO_DATE(DATEVALUE(RAW_DATA!B1509))"),"#VALUE!")</f>
        <v>#VALUE!</v>
      </c>
      <c r="L1509" s="46" t="str">
        <f>RAW_DATA!C1509</f>
        <v/>
      </c>
      <c r="M1509" s="46">
        <f>VALUE(RAW_DATA!D1509)</f>
        <v>0</v>
      </c>
      <c r="N1509" s="46" t="str">
        <f>RAW_DATA!E1509</f>
        <v/>
      </c>
      <c r="O1509" s="46" t="str">
        <f>RAW_DATA!F1509</f>
        <v/>
      </c>
      <c r="P1509" s="46" t="str">
        <f>RAW_DATA!G1509</f>
        <v/>
      </c>
    </row>
    <row r="1510">
      <c r="E1510" s="49"/>
      <c r="I1510" s="50"/>
      <c r="K1510" s="46" t="str">
        <f>IFERROR(__xludf.DUMMYFUNCTION("TO_DATE(DATEVALUE(RAW_DATA!B1510))"),"#VALUE!")</f>
        <v>#VALUE!</v>
      </c>
      <c r="L1510" s="46" t="str">
        <f>RAW_DATA!C1510</f>
        <v/>
      </c>
      <c r="M1510" s="46">
        <f>VALUE(RAW_DATA!D1510)</f>
        <v>0</v>
      </c>
      <c r="N1510" s="46" t="str">
        <f>RAW_DATA!E1510</f>
        <v/>
      </c>
      <c r="O1510" s="46" t="str">
        <f>RAW_DATA!F1510</f>
        <v/>
      </c>
      <c r="P1510" s="46" t="str">
        <f>RAW_DATA!G1510</f>
        <v/>
      </c>
    </row>
    <row r="1511">
      <c r="E1511" s="49"/>
      <c r="I1511" s="50"/>
      <c r="K1511" s="46" t="str">
        <f>IFERROR(__xludf.DUMMYFUNCTION("TO_DATE(DATEVALUE(RAW_DATA!B1511))"),"#VALUE!")</f>
        <v>#VALUE!</v>
      </c>
      <c r="L1511" s="46" t="str">
        <f>RAW_DATA!C1511</f>
        <v/>
      </c>
      <c r="M1511" s="46">
        <f>VALUE(RAW_DATA!D1511)</f>
        <v>0</v>
      </c>
      <c r="N1511" s="46" t="str">
        <f>RAW_DATA!E1511</f>
        <v/>
      </c>
      <c r="O1511" s="46" t="str">
        <f>RAW_DATA!F1511</f>
        <v/>
      </c>
      <c r="P1511" s="46" t="str">
        <f>RAW_DATA!G1511</f>
        <v/>
      </c>
    </row>
    <row r="1512">
      <c r="E1512" s="49"/>
      <c r="I1512" s="50"/>
      <c r="K1512" s="46" t="str">
        <f>IFERROR(__xludf.DUMMYFUNCTION("TO_DATE(DATEVALUE(RAW_DATA!B1512))"),"#VALUE!")</f>
        <v>#VALUE!</v>
      </c>
      <c r="L1512" s="46" t="str">
        <f>RAW_DATA!C1512</f>
        <v/>
      </c>
      <c r="M1512" s="46">
        <f>VALUE(RAW_DATA!D1512)</f>
        <v>0</v>
      </c>
      <c r="N1512" s="46" t="str">
        <f>RAW_DATA!E1512</f>
        <v/>
      </c>
      <c r="O1512" s="46" t="str">
        <f>RAW_DATA!F1512</f>
        <v/>
      </c>
      <c r="P1512" s="46" t="str">
        <f>RAW_DATA!G1512</f>
        <v/>
      </c>
    </row>
    <row r="1513">
      <c r="E1513" s="49"/>
      <c r="I1513" s="50"/>
      <c r="K1513" s="46" t="str">
        <f>IFERROR(__xludf.DUMMYFUNCTION("TO_DATE(DATEVALUE(RAW_DATA!B1513))"),"#VALUE!")</f>
        <v>#VALUE!</v>
      </c>
      <c r="L1513" s="46" t="str">
        <f>RAW_DATA!C1513</f>
        <v/>
      </c>
      <c r="M1513" s="46">
        <f>VALUE(RAW_DATA!D1513)</f>
        <v>0</v>
      </c>
      <c r="N1513" s="46" t="str">
        <f>RAW_DATA!E1513</f>
        <v/>
      </c>
      <c r="O1513" s="46" t="str">
        <f>RAW_DATA!F1513</f>
        <v/>
      </c>
      <c r="P1513" s="46" t="str">
        <f>RAW_DATA!G1513</f>
        <v/>
      </c>
    </row>
    <row r="1514">
      <c r="E1514" s="49"/>
      <c r="I1514" s="50"/>
      <c r="K1514" s="46" t="str">
        <f>IFERROR(__xludf.DUMMYFUNCTION("TO_DATE(DATEVALUE(RAW_DATA!B1514))"),"#VALUE!")</f>
        <v>#VALUE!</v>
      </c>
      <c r="L1514" s="46" t="str">
        <f>RAW_DATA!C1514</f>
        <v/>
      </c>
      <c r="M1514" s="46">
        <f>VALUE(RAW_DATA!D1514)</f>
        <v>0</v>
      </c>
      <c r="N1514" s="46" t="str">
        <f>RAW_DATA!E1514</f>
        <v/>
      </c>
      <c r="O1514" s="46" t="str">
        <f>RAW_DATA!F1514</f>
        <v/>
      </c>
      <c r="P1514" s="46" t="str">
        <f>RAW_DATA!G1514</f>
        <v/>
      </c>
    </row>
    <row r="1515">
      <c r="E1515" s="49"/>
      <c r="I1515" s="50"/>
      <c r="K1515" s="46" t="str">
        <f>IFERROR(__xludf.DUMMYFUNCTION("TO_DATE(DATEVALUE(RAW_DATA!B1515))"),"#VALUE!")</f>
        <v>#VALUE!</v>
      </c>
      <c r="L1515" s="46" t="str">
        <f>RAW_DATA!C1515</f>
        <v/>
      </c>
      <c r="M1515" s="46">
        <f>VALUE(RAW_DATA!D1515)</f>
        <v>0</v>
      </c>
      <c r="N1515" s="46" t="str">
        <f>RAW_DATA!E1515</f>
        <v/>
      </c>
      <c r="O1515" s="46" t="str">
        <f>RAW_DATA!F1515</f>
        <v/>
      </c>
      <c r="P1515" s="46" t="str">
        <f>RAW_DATA!G1515</f>
        <v/>
      </c>
    </row>
    <row r="1516">
      <c r="E1516" s="49"/>
      <c r="I1516" s="50"/>
      <c r="K1516" s="46" t="str">
        <f>IFERROR(__xludf.DUMMYFUNCTION("TO_DATE(DATEVALUE(RAW_DATA!B1516))"),"#VALUE!")</f>
        <v>#VALUE!</v>
      </c>
      <c r="L1516" s="46" t="str">
        <f>RAW_DATA!C1516</f>
        <v/>
      </c>
      <c r="M1516" s="46">
        <f>VALUE(RAW_DATA!D1516)</f>
        <v>0</v>
      </c>
      <c r="N1516" s="46" t="str">
        <f>RAW_DATA!E1516</f>
        <v/>
      </c>
      <c r="O1516" s="46" t="str">
        <f>RAW_DATA!F1516</f>
        <v/>
      </c>
      <c r="P1516" s="46" t="str">
        <f>RAW_DATA!G1516</f>
        <v/>
      </c>
    </row>
    <row r="1517">
      <c r="E1517" s="49"/>
      <c r="I1517" s="50"/>
      <c r="K1517" s="46" t="str">
        <f>IFERROR(__xludf.DUMMYFUNCTION("TO_DATE(DATEVALUE(RAW_DATA!B1517))"),"#VALUE!")</f>
        <v>#VALUE!</v>
      </c>
      <c r="L1517" s="46" t="str">
        <f>RAW_DATA!C1517</f>
        <v/>
      </c>
      <c r="M1517" s="46">
        <f>VALUE(RAW_DATA!D1517)</f>
        <v>0</v>
      </c>
      <c r="N1517" s="46" t="str">
        <f>RAW_DATA!E1517</f>
        <v/>
      </c>
      <c r="O1517" s="46" t="str">
        <f>RAW_DATA!F1517</f>
        <v/>
      </c>
      <c r="P1517" s="46" t="str">
        <f>RAW_DATA!G1517</f>
        <v/>
      </c>
    </row>
    <row r="1518">
      <c r="E1518" s="49"/>
      <c r="I1518" s="50"/>
      <c r="K1518" s="46" t="str">
        <f>IFERROR(__xludf.DUMMYFUNCTION("TO_DATE(DATEVALUE(RAW_DATA!B1518))"),"#VALUE!")</f>
        <v>#VALUE!</v>
      </c>
      <c r="L1518" s="46" t="str">
        <f>RAW_DATA!C1518</f>
        <v/>
      </c>
      <c r="M1518" s="46">
        <f>VALUE(RAW_DATA!D1518)</f>
        <v>0</v>
      </c>
      <c r="N1518" s="46" t="str">
        <f>RAW_DATA!E1518</f>
        <v/>
      </c>
      <c r="O1518" s="46" t="str">
        <f>RAW_DATA!F1518</f>
        <v/>
      </c>
      <c r="P1518" s="46" t="str">
        <f>RAW_DATA!G1518</f>
        <v/>
      </c>
    </row>
    <row r="1519">
      <c r="E1519" s="49"/>
      <c r="I1519" s="50"/>
      <c r="K1519" s="46" t="str">
        <f>IFERROR(__xludf.DUMMYFUNCTION("TO_DATE(DATEVALUE(RAW_DATA!B1519))"),"#VALUE!")</f>
        <v>#VALUE!</v>
      </c>
      <c r="L1519" s="46" t="str">
        <f>RAW_DATA!C1519</f>
        <v/>
      </c>
      <c r="M1519" s="46">
        <f>VALUE(RAW_DATA!D1519)</f>
        <v>0</v>
      </c>
      <c r="N1519" s="46" t="str">
        <f>RAW_DATA!E1519</f>
        <v/>
      </c>
      <c r="O1519" s="46" t="str">
        <f>RAW_DATA!F1519</f>
        <v/>
      </c>
      <c r="P1519" s="46" t="str">
        <f>RAW_DATA!G1519</f>
        <v/>
      </c>
    </row>
    <row r="1520">
      <c r="E1520" s="49"/>
      <c r="I1520" s="50"/>
      <c r="K1520" s="46" t="str">
        <f>IFERROR(__xludf.DUMMYFUNCTION("TO_DATE(DATEVALUE(RAW_DATA!B1520))"),"#VALUE!")</f>
        <v>#VALUE!</v>
      </c>
      <c r="L1520" s="46" t="str">
        <f>RAW_DATA!C1520</f>
        <v/>
      </c>
      <c r="M1520" s="46">
        <f>VALUE(RAW_DATA!D1520)</f>
        <v>0</v>
      </c>
      <c r="N1520" s="46" t="str">
        <f>RAW_DATA!E1520</f>
        <v/>
      </c>
      <c r="O1520" s="46" t="str">
        <f>RAW_DATA!F1520</f>
        <v/>
      </c>
      <c r="P1520" s="46" t="str">
        <f>RAW_DATA!G1520</f>
        <v/>
      </c>
    </row>
    <row r="1521">
      <c r="E1521" s="49"/>
      <c r="I1521" s="50"/>
      <c r="K1521" s="46" t="str">
        <f>IFERROR(__xludf.DUMMYFUNCTION("TO_DATE(DATEVALUE(RAW_DATA!B1521))"),"#VALUE!")</f>
        <v>#VALUE!</v>
      </c>
      <c r="L1521" s="46" t="str">
        <f>RAW_DATA!C1521</f>
        <v/>
      </c>
      <c r="M1521" s="46">
        <f>VALUE(RAW_DATA!D1521)</f>
        <v>0</v>
      </c>
      <c r="N1521" s="46" t="str">
        <f>RAW_DATA!E1521</f>
        <v/>
      </c>
      <c r="O1521" s="46" t="str">
        <f>RAW_DATA!F1521</f>
        <v/>
      </c>
      <c r="P1521" s="46" t="str">
        <f>RAW_DATA!G1521</f>
        <v/>
      </c>
    </row>
    <row r="1522">
      <c r="E1522" s="49"/>
      <c r="I1522" s="50"/>
      <c r="K1522" s="46" t="str">
        <f>IFERROR(__xludf.DUMMYFUNCTION("TO_DATE(DATEVALUE(RAW_DATA!B1522))"),"#VALUE!")</f>
        <v>#VALUE!</v>
      </c>
      <c r="L1522" s="46" t="str">
        <f>RAW_DATA!C1522</f>
        <v/>
      </c>
      <c r="M1522" s="46">
        <f>VALUE(RAW_DATA!D1522)</f>
        <v>0</v>
      </c>
      <c r="N1522" s="46" t="str">
        <f>RAW_DATA!E1522</f>
        <v/>
      </c>
      <c r="O1522" s="46" t="str">
        <f>RAW_DATA!F1522</f>
        <v/>
      </c>
      <c r="P1522" s="46" t="str">
        <f>RAW_DATA!G1522</f>
        <v/>
      </c>
    </row>
    <row r="1523">
      <c r="E1523" s="49"/>
      <c r="I1523" s="50"/>
      <c r="K1523" s="46" t="str">
        <f>IFERROR(__xludf.DUMMYFUNCTION("TO_DATE(DATEVALUE(RAW_DATA!B1523))"),"#VALUE!")</f>
        <v>#VALUE!</v>
      </c>
      <c r="L1523" s="46" t="str">
        <f>RAW_DATA!C1523</f>
        <v/>
      </c>
      <c r="M1523" s="46">
        <f>VALUE(RAW_DATA!D1523)</f>
        <v>0</v>
      </c>
      <c r="N1523" s="46" t="str">
        <f>RAW_DATA!E1523</f>
        <v/>
      </c>
      <c r="O1523" s="46" t="str">
        <f>RAW_DATA!F1523</f>
        <v/>
      </c>
      <c r="P1523" s="46" t="str">
        <f>RAW_DATA!G1523</f>
        <v/>
      </c>
    </row>
    <row r="1524">
      <c r="E1524" s="49"/>
      <c r="I1524" s="50"/>
      <c r="K1524" s="46" t="str">
        <f>IFERROR(__xludf.DUMMYFUNCTION("TO_DATE(DATEVALUE(RAW_DATA!B1524))"),"#VALUE!")</f>
        <v>#VALUE!</v>
      </c>
      <c r="L1524" s="46" t="str">
        <f>RAW_DATA!C1524</f>
        <v/>
      </c>
      <c r="M1524" s="46">
        <f>VALUE(RAW_DATA!D1524)</f>
        <v>0</v>
      </c>
      <c r="N1524" s="46" t="str">
        <f>RAW_DATA!E1524</f>
        <v/>
      </c>
      <c r="O1524" s="46" t="str">
        <f>RAW_DATA!F1524</f>
        <v/>
      </c>
      <c r="P1524" s="46" t="str">
        <f>RAW_DATA!G1524</f>
        <v/>
      </c>
    </row>
    <row r="1525">
      <c r="E1525" s="49"/>
      <c r="I1525" s="50"/>
      <c r="K1525" s="46" t="str">
        <f>IFERROR(__xludf.DUMMYFUNCTION("TO_DATE(DATEVALUE(RAW_DATA!B1525))"),"#VALUE!")</f>
        <v>#VALUE!</v>
      </c>
      <c r="L1525" s="46" t="str">
        <f>RAW_DATA!C1525</f>
        <v/>
      </c>
      <c r="M1525" s="46">
        <f>VALUE(RAW_DATA!D1525)</f>
        <v>0</v>
      </c>
      <c r="N1525" s="46" t="str">
        <f>RAW_DATA!E1525</f>
        <v/>
      </c>
      <c r="O1525" s="46" t="str">
        <f>RAW_DATA!F1525</f>
        <v/>
      </c>
      <c r="P1525" s="46" t="str">
        <f>RAW_DATA!G1525</f>
        <v/>
      </c>
    </row>
    <row r="1526">
      <c r="E1526" s="49"/>
      <c r="I1526" s="50"/>
      <c r="K1526" s="46" t="str">
        <f>IFERROR(__xludf.DUMMYFUNCTION("TO_DATE(DATEVALUE(RAW_DATA!B1526))"),"#VALUE!")</f>
        <v>#VALUE!</v>
      </c>
      <c r="L1526" s="46" t="str">
        <f>RAW_DATA!C1526</f>
        <v/>
      </c>
      <c r="M1526" s="46">
        <f>VALUE(RAW_DATA!D1526)</f>
        <v>0</v>
      </c>
      <c r="N1526" s="46" t="str">
        <f>RAW_DATA!E1526</f>
        <v/>
      </c>
      <c r="O1526" s="46" t="str">
        <f>RAW_DATA!F1526</f>
        <v/>
      </c>
      <c r="P1526" s="46" t="str">
        <f>RAW_DATA!G1526</f>
        <v/>
      </c>
    </row>
    <row r="1527">
      <c r="E1527" s="49"/>
      <c r="I1527" s="50"/>
      <c r="K1527" s="46" t="str">
        <f>IFERROR(__xludf.DUMMYFUNCTION("TO_DATE(DATEVALUE(RAW_DATA!B1527))"),"#VALUE!")</f>
        <v>#VALUE!</v>
      </c>
      <c r="L1527" s="46" t="str">
        <f>RAW_DATA!C1527</f>
        <v/>
      </c>
      <c r="M1527" s="46">
        <f>VALUE(RAW_DATA!D1527)</f>
        <v>0</v>
      </c>
      <c r="N1527" s="46" t="str">
        <f>RAW_DATA!E1527</f>
        <v/>
      </c>
      <c r="O1527" s="46" t="str">
        <f>RAW_DATA!F1527</f>
        <v/>
      </c>
      <c r="P1527" s="46" t="str">
        <f>RAW_DATA!G1527</f>
        <v/>
      </c>
    </row>
    <row r="1528">
      <c r="E1528" s="49"/>
      <c r="I1528" s="50"/>
      <c r="K1528" s="46" t="str">
        <f>IFERROR(__xludf.DUMMYFUNCTION("TO_DATE(DATEVALUE(RAW_DATA!B1528))"),"#VALUE!")</f>
        <v>#VALUE!</v>
      </c>
      <c r="L1528" s="46" t="str">
        <f>RAW_DATA!C1528</f>
        <v/>
      </c>
      <c r="M1528" s="46">
        <f>VALUE(RAW_DATA!D1528)</f>
        <v>0</v>
      </c>
      <c r="N1528" s="46" t="str">
        <f>RAW_DATA!E1528</f>
        <v/>
      </c>
      <c r="O1528" s="46" t="str">
        <f>RAW_DATA!F1528</f>
        <v/>
      </c>
      <c r="P1528" s="46" t="str">
        <f>RAW_DATA!G1528</f>
        <v/>
      </c>
    </row>
    <row r="1529">
      <c r="E1529" s="49"/>
      <c r="I1529" s="50"/>
      <c r="K1529" s="46" t="str">
        <f>IFERROR(__xludf.DUMMYFUNCTION("TO_DATE(DATEVALUE(RAW_DATA!B1529))"),"#VALUE!")</f>
        <v>#VALUE!</v>
      </c>
      <c r="L1529" s="46" t="str">
        <f>RAW_DATA!C1529</f>
        <v/>
      </c>
      <c r="M1529" s="46">
        <f>VALUE(RAW_DATA!D1529)</f>
        <v>0</v>
      </c>
      <c r="N1529" s="46" t="str">
        <f>RAW_DATA!E1529</f>
        <v/>
      </c>
      <c r="O1529" s="46" t="str">
        <f>RAW_DATA!F1529</f>
        <v/>
      </c>
      <c r="P1529" s="46" t="str">
        <f>RAW_DATA!G1529</f>
        <v/>
      </c>
    </row>
    <row r="1530">
      <c r="E1530" s="49"/>
      <c r="I1530" s="50"/>
      <c r="K1530" s="46" t="str">
        <f>IFERROR(__xludf.DUMMYFUNCTION("TO_DATE(DATEVALUE(RAW_DATA!B1530))"),"#VALUE!")</f>
        <v>#VALUE!</v>
      </c>
      <c r="L1530" s="46" t="str">
        <f>RAW_DATA!C1530</f>
        <v/>
      </c>
      <c r="M1530" s="46">
        <f>VALUE(RAW_DATA!D1530)</f>
        <v>0</v>
      </c>
      <c r="N1530" s="46" t="str">
        <f>RAW_DATA!E1530</f>
        <v/>
      </c>
      <c r="O1530" s="46" t="str">
        <f>RAW_DATA!F1530</f>
        <v/>
      </c>
      <c r="P1530" s="46" t="str">
        <f>RAW_DATA!G1530</f>
        <v/>
      </c>
    </row>
    <row r="1531">
      <c r="E1531" s="49"/>
      <c r="I1531" s="50"/>
      <c r="K1531" s="46" t="str">
        <f>IFERROR(__xludf.DUMMYFUNCTION("TO_DATE(DATEVALUE(RAW_DATA!B1531))"),"#VALUE!")</f>
        <v>#VALUE!</v>
      </c>
      <c r="L1531" s="46" t="str">
        <f>RAW_DATA!C1531</f>
        <v/>
      </c>
      <c r="M1531" s="46">
        <f>VALUE(RAW_DATA!D1531)</f>
        <v>0</v>
      </c>
      <c r="N1531" s="46" t="str">
        <f>RAW_DATA!E1531</f>
        <v/>
      </c>
      <c r="O1531" s="46" t="str">
        <f>RAW_DATA!F1531</f>
        <v/>
      </c>
      <c r="P1531" s="46" t="str">
        <f>RAW_DATA!G1531</f>
        <v/>
      </c>
    </row>
    <row r="1532">
      <c r="E1532" s="49"/>
      <c r="I1532" s="50"/>
      <c r="K1532" s="46" t="str">
        <f>IFERROR(__xludf.DUMMYFUNCTION("TO_DATE(DATEVALUE(RAW_DATA!B1532))"),"#VALUE!")</f>
        <v>#VALUE!</v>
      </c>
      <c r="L1532" s="46" t="str">
        <f>RAW_DATA!C1532</f>
        <v/>
      </c>
      <c r="M1532" s="46">
        <f>VALUE(RAW_DATA!D1532)</f>
        <v>0</v>
      </c>
      <c r="N1532" s="46" t="str">
        <f>RAW_DATA!E1532</f>
        <v/>
      </c>
      <c r="O1532" s="46" t="str">
        <f>RAW_DATA!F1532</f>
        <v/>
      </c>
      <c r="P1532" s="46" t="str">
        <f>RAW_DATA!G1532</f>
        <v/>
      </c>
    </row>
    <row r="1533">
      <c r="E1533" s="49"/>
      <c r="I1533" s="50"/>
      <c r="K1533" s="46" t="str">
        <f>IFERROR(__xludf.DUMMYFUNCTION("TO_DATE(DATEVALUE(RAW_DATA!B1533))"),"#VALUE!")</f>
        <v>#VALUE!</v>
      </c>
      <c r="L1533" s="46" t="str">
        <f>RAW_DATA!C1533</f>
        <v/>
      </c>
      <c r="M1533" s="46">
        <f>VALUE(RAW_DATA!D1533)</f>
        <v>0</v>
      </c>
      <c r="N1533" s="46" t="str">
        <f>RAW_DATA!E1533</f>
        <v/>
      </c>
      <c r="O1533" s="46" t="str">
        <f>RAW_DATA!F1533</f>
        <v/>
      </c>
      <c r="P1533" s="46" t="str">
        <f>RAW_DATA!G1533</f>
        <v/>
      </c>
    </row>
    <row r="1534">
      <c r="E1534" s="49"/>
      <c r="I1534" s="50"/>
      <c r="K1534" s="46" t="str">
        <f>IFERROR(__xludf.DUMMYFUNCTION("TO_DATE(DATEVALUE(RAW_DATA!B1534))"),"#VALUE!")</f>
        <v>#VALUE!</v>
      </c>
      <c r="L1534" s="46" t="str">
        <f>RAW_DATA!C1534</f>
        <v/>
      </c>
      <c r="M1534" s="46">
        <f>VALUE(RAW_DATA!D1534)</f>
        <v>0</v>
      </c>
      <c r="N1534" s="46" t="str">
        <f>RAW_DATA!E1534</f>
        <v/>
      </c>
      <c r="O1534" s="46" t="str">
        <f>RAW_DATA!F1534</f>
        <v/>
      </c>
      <c r="P1534" s="46" t="str">
        <f>RAW_DATA!G1534</f>
        <v/>
      </c>
    </row>
    <row r="1535">
      <c r="E1535" s="49"/>
      <c r="I1535" s="50"/>
      <c r="K1535" s="46" t="str">
        <f>IFERROR(__xludf.DUMMYFUNCTION("TO_DATE(DATEVALUE(RAW_DATA!B1535))"),"#VALUE!")</f>
        <v>#VALUE!</v>
      </c>
      <c r="L1535" s="46" t="str">
        <f>RAW_DATA!C1535</f>
        <v/>
      </c>
      <c r="M1535" s="46">
        <f>VALUE(RAW_DATA!D1535)</f>
        <v>0</v>
      </c>
      <c r="N1535" s="46" t="str">
        <f>RAW_DATA!E1535</f>
        <v/>
      </c>
      <c r="O1535" s="46" t="str">
        <f>RAW_DATA!F1535</f>
        <v/>
      </c>
      <c r="P1535" s="46" t="str">
        <f>RAW_DATA!G1535</f>
        <v/>
      </c>
    </row>
    <row r="1536">
      <c r="E1536" s="49"/>
      <c r="I1536" s="50"/>
      <c r="K1536" s="46" t="str">
        <f>IFERROR(__xludf.DUMMYFUNCTION("TO_DATE(DATEVALUE(RAW_DATA!B1536))"),"#VALUE!")</f>
        <v>#VALUE!</v>
      </c>
      <c r="L1536" s="46" t="str">
        <f>RAW_DATA!C1536</f>
        <v/>
      </c>
      <c r="M1536" s="46">
        <f>VALUE(RAW_DATA!D1536)</f>
        <v>0</v>
      </c>
      <c r="N1536" s="46" t="str">
        <f>RAW_DATA!E1536</f>
        <v/>
      </c>
      <c r="O1536" s="46" t="str">
        <f>RAW_DATA!F1536</f>
        <v/>
      </c>
      <c r="P1536" s="46" t="str">
        <f>RAW_DATA!G1536</f>
        <v/>
      </c>
    </row>
    <row r="1537">
      <c r="E1537" s="49"/>
      <c r="I1537" s="50"/>
      <c r="K1537" s="46" t="str">
        <f>IFERROR(__xludf.DUMMYFUNCTION("TO_DATE(DATEVALUE(RAW_DATA!B1537))"),"#VALUE!")</f>
        <v>#VALUE!</v>
      </c>
      <c r="L1537" s="46" t="str">
        <f>RAW_DATA!C1537</f>
        <v/>
      </c>
      <c r="M1537" s="46">
        <f>VALUE(RAW_DATA!D1537)</f>
        <v>0</v>
      </c>
      <c r="N1537" s="46" t="str">
        <f>RAW_DATA!E1537</f>
        <v/>
      </c>
      <c r="O1537" s="46" t="str">
        <f>RAW_DATA!F1537</f>
        <v/>
      </c>
      <c r="P1537" s="46" t="str">
        <f>RAW_DATA!G1537</f>
        <v/>
      </c>
    </row>
    <row r="1538">
      <c r="E1538" s="49"/>
      <c r="I1538" s="50"/>
      <c r="K1538" s="46" t="str">
        <f>IFERROR(__xludf.DUMMYFUNCTION("TO_DATE(DATEVALUE(RAW_DATA!B1538))"),"#VALUE!")</f>
        <v>#VALUE!</v>
      </c>
      <c r="L1538" s="46" t="str">
        <f>RAW_DATA!C1538</f>
        <v/>
      </c>
      <c r="M1538" s="46">
        <f>VALUE(RAW_DATA!D1538)</f>
        <v>0</v>
      </c>
      <c r="N1538" s="46" t="str">
        <f>RAW_DATA!E1538</f>
        <v/>
      </c>
      <c r="O1538" s="46" t="str">
        <f>RAW_DATA!F1538</f>
        <v/>
      </c>
      <c r="P1538" s="46" t="str">
        <f>RAW_DATA!G1538</f>
        <v/>
      </c>
    </row>
    <row r="1539">
      <c r="E1539" s="49"/>
      <c r="I1539" s="50"/>
      <c r="K1539" s="46" t="str">
        <f>IFERROR(__xludf.DUMMYFUNCTION("TO_DATE(DATEVALUE(RAW_DATA!B1539))"),"#VALUE!")</f>
        <v>#VALUE!</v>
      </c>
      <c r="L1539" s="46" t="str">
        <f>RAW_DATA!C1539</f>
        <v/>
      </c>
      <c r="M1539" s="46">
        <f>VALUE(RAW_DATA!D1539)</f>
        <v>0</v>
      </c>
      <c r="N1539" s="46" t="str">
        <f>RAW_DATA!E1539</f>
        <v/>
      </c>
      <c r="O1539" s="46" t="str">
        <f>RAW_DATA!F1539</f>
        <v/>
      </c>
      <c r="P1539" s="46" t="str">
        <f>RAW_DATA!G1539</f>
        <v/>
      </c>
    </row>
    <row r="1540">
      <c r="E1540" s="49"/>
      <c r="I1540" s="50"/>
      <c r="K1540" s="46" t="str">
        <f>IFERROR(__xludf.DUMMYFUNCTION("TO_DATE(DATEVALUE(RAW_DATA!B1540))"),"#VALUE!")</f>
        <v>#VALUE!</v>
      </c>
      <c r="L1540" s="46" t="str">
        <f>RAW_DATA!C1540</f>
        <v/>
      </c>
      <c r="M1540" s="46">
        <f>VALUE(RAW_DATA!D1540)</f>
        <v>0</v>
      </c>
      <c r="N1540" s="46" t="str">
        <f>RAW_DATA!E1540</f>
        <v/>
      </c>
      <c r="O1540" s="46" t="str">
        <f>RAW_DATA!F1540</f>
        <v/>
      </c>
      <c r="P1540" s="46" t="str">
        <f>RAW_DATA!G1540</f>
        <v/>
      </c>
    </row>
    <row r="1541">
      <c r="E1541" s="49"/>
      <c r="I1541" s="50"/>
      <c r="K1541" s="46" t="str">
        <f>IFERROR(__xludf.DUMMYFUNCTION("TO_DATE(DATEVALUE(RAW_DATA!B1541))"),"#VALUE!")</f>
        <v>#VALUE!</v>
      </c>
      <c r="L1541" s="46" t="str">
        <f>RAW_DATA!C1541</f>
        <v/>
      </c>
      <c r="M1541" s="46">
        <f>VALUE(RAW_DATA!D1541)</f>
        <v>0</v>
      </c>
      <c r="N1541" s="46" t="str">
        <f>RAW_DATA!E1541</f>
        <v/>
      </c>
      <c r="O1541" s="46" t="str">
        <f>RAW_DATA!F1541</f>
        <v/>
      </c>
      <c r="P1541" s="46" t="str">
        <f>RAW_DATA!G1541</f>
        <v/>
      </c>
    </row>
    <row r="1542">
      <c r="E1542" s="49"/>
      <c r="I1542" s="50"/>
      <c r="K1542" s="46" t="str">
        <f>IFERROR(__xludf.DUMMYFUNCTION("TO_DATE(DATEVALUE(RAW_DATA!B1542))"),"#VALUE!")</f>
        <v>#VALUE!</v>
      </c>
      <c r="L1542" s="46" t="str">
        <f>RAW_DATA!C1542</f>
        <v/>
      </c>
      <c r="M1542" s="46">
        <f>VALUE(RAW_DATA!D1542)</f>
        <v>0</v>
      </c>
      <c r="N1542" s="46" t="str">
        <f>RAW_DATA!E1542</f>
        <v/>
      </c>
      <c r="O1542" s="46" t="str">
        <f>RAW_DATA!F1542</f>
        <v/>
      </c>
      <c r="P1542" s="46" t="str">
        <f>RAW_DATA!G1542</f>
        <v/>
      </c>
    </row>
    <row r="1543">
      <c r="E1543" s="49"/>
      <c r="I1543" s="50"/>
      <c r="K1543" s="46" t="str">
        <f>IFERROR(__xludf.DUMMYFUNCTION("TO_DATE(DATEVALUE(RAW_DATA!B1543))"),"#VALUE!")</f>
        <v>#VALUE!</v>
      </c>
      <c r="L1543" s="46" t="str">
        <f>RAW_DATA!C1543</f>
        <v/>
      </c>
      <c r="M1543" s="46">
        <f>VALUE(RAW_DATA!D1543)</f>
        <v>0</v>
      </c>
      <c r="N1543" s="46" t="str">
        <f>RAW_DATA!E1543</f>
        <v/>
      </c>
      <c r="O1543" s="46" t="str">
        <f>RAW_DATA!F1543</f>
        <v/>
      </c>
      <c r="P1543" s="46" t="str">
        <f>RAW_DATA!G1543</f>
        <v/>
      </c>
    </row>
    <row r="1544">
      <c r="E1544" s="49"/>
      <c r="I1544" s="50"/>
      <c r="K1544" s="46" t="str">
        <f>IFERROR(__xludf.DUMMYFUNCTION("TO_DATE(DATEVALUE(RAW_DATA!B1544))"),"#VALUE!")</f>
        <v>#VALUE!</v>
      </c>
      <c r="L1544" s="46" t="str">
        <f>RAW_DATA!C1544</f>
        <v/>
      </c>
      <c r="M1544" s="46">
        <f>VALUE(RAW_DATA!D1544)</f>
        <v>0</v>
      </c>
      <c r="N1544" s="46" t="str">
        <f>RAW_DATA!E1544</f>
        <v/>
      </c>
      <c r="O1544" s="46" t="str">
        <f>RAW_DATA!F1544</f>
        <v/>
      </c>
      <c r="P1544" s="46" t="str">
        <f>RAW_DATA!G1544</f>
        <v/>
      </c>
    </row>
    <row r="1545">
      <c r="E1545" s="49"/>
      <c r="I1545" s="50"/>
      <c r="K1545" s="46" t="str">
        <f>IFERROR(__xludf.DUMMYFUNCTION("TO_DATE(DATEVALUE(RAW_DATA!B1545))"),"#VALUE!")</f>
        <v>#VALUE!</v>
      </c>
      <c r="L1545" s="46" t="str">
        <f>RAW_DATA!C1545</f>
        <v/>
      </c>
      <c r="M1545" s="46">
        <f>VALUE(RAW_DATA!D1545)</f>
        <v>0</v>
      </c>
      <c r="N1545" s="46" t="str">
        <f>RAW_DATA!E1545</f>
        <v/>
      </c>
      <c r="O1545" s="46" t="str">
        <f>RAW_DATA!F1545</f>
        <v/>
      </c>
      <c r="P1545" s="46" t="str">
        <f>RAW_DATA!G1545</f>
        <v/>
      </c>
    </row>
    <row r="1546">
      <c r="E1546" s="49"/>
      <c r="I1546" s="50"/>
      <c r="K1546" s="46" t="str">
        <f>IFERROR(__xludf.DUMMYFUNCTION("TO_DATE(DATEVALUE(RAW_DATA!B1546))"),"#VALUE!")</f>
        <v>#VALUE!</v>
      </c>
      <c r="L1546" s="46" t="str">
        <f>RAW_DATA!C1546</f>
        <v/>
      </c>
      <c r="M1546" s="46">
        <f>VALUE(RAW_DATA!D1546)</f>
        <v>0</v>
      </c>
      <c r="N1546" s="46" t="str">
        <f>RAW_DATA!E1546</f>
        <v/>
      </c>
      <c r="O1546" s="46" t="str">
        <f>RAW_DATA!F1546</f>
        <v/>
      </c>
      <c r="P1546" s="46" t="str">
        <f>RAW_DATA!G1546</f>
        <v/>
      </c>
    </row>
    <row r="1547">
      <c r="E1547" s="49"/>
      <c r="I1547" s="50"/>
      <c r="K1547" s="46" t="str">
        <f>IFERROR(__xludf.DUMMYFUNCTION("TO_DATE(DATEVALUE(RAW_DATA!B1547))"),"#VALUE!")</f>
        <v>#VALUE!</v>
      </c>
      <c r="L1547" s="46" t="str">
        <f>RAW_DATA!C1547</f>
        <v/>
      </c>
      <c r="M1547" s="46">
        <f>VALUE(RAW_DATA!D1547)</f>
        <v>0</v>
      </c>
      <c r="N1547" s="46" t="str">
        <f>RAW_DATA!E1547</f>
        <v/>
      </c>
      <c r="O1547" s="46" t="str">
        <f>RAW_DATA!F1547</f>
        <v/>
      </c>
      <c r="P1547" s="46" t="str">
        <f>RAW_DATA!G1547</f>
        <v/>
      </c>
    </row>
    <row r="1548">
      <c r="E1548" s="49"/>
      <c r="I1548" s="50"/>
      <c r="K1548" s="46" t="str">
        <f>IFERROR(__xludf.DUMMYFUNCTION("TO_DATE(DATEVALUE(RAW_DATA!B1548))"),"#VALUE!")</f>
        <v>#VALUE!</v>
      </c>
      <c r="L1548" s="46" t="str">
        <f>RAW_DATA!C1548</f>
        <v/>
      </c>
      <c r="M1548" s="46">
        <f>VALUE(RAW_DATA!D1548)</f>
        <v>0</v>
      </c>
      <c r="N1548" s="46" t="str">
        <f>RAW_DATA!E1548</f>
        <v/>
      </c>
      <c r="O1548" s="46" t="str">
        <f>RAW_DATA!F1548</f>
        <v/>
      </c>
      <c r="P1548" s="46" t="str">
        <f>RAW_DATA!G1548</f>
        <v/>
      </c>
    </row>
    <row r="1549">
      <c r="E1549" s="49"/>
      <c r="I1549" s="50"/>
      <c r="K1549" s="46" t="str">
        <f>IFERROR(__xludf.DUMMYFUNCTION("TO_DATE(DATEVALUE(RAW_DATA!B1549))"),"#VALUE!")</f>
        <v>#VALUE!</v>
      </c>
      <c r="L1549" s="46" t="str">
        <f>RAW_DATA!C1549</f>
        <v/>
      </c>
      <c r="M1549" s="46">
        <f>VALUE(RAW_DATA!D1549)</f>
        <v>0</v>
      </c>
      <c r="N1549" s="46" t="str">
        <f>RAW_DATA!E1549</f>
        <v/>
      </c>
      <c r="O1549" s="46" t="str">
        <f>RAW_DATA!F1549</f>
        <v/>
      </c>
      <c r="P1549" s="46" t="str">
        <f>RAW_DATA!G1549</f>
        <v/>
      </c>
    </row>
    <row r="1550">
      <c r="E1550" s="49"/>
      <c r="I1550" s="50"/>
      <c r="K1550" s="46" t="str">
        <f>IFERROR(__xludf.DUMMYFUNCTION("TO_DATE(DATEVALUE(RAW_DATA!B1550))"),"#VALUE!")</f>
        <v>#VALUE!</v>
      </c>
      <c r="L1550" s="46" t="str">
        <f>RAW_DATA!C1550</f>
        <v/>
      </c>
      <c r="M1550" s="46">
        <f>VALUE(RAW_DATA!D1550)</f>
        <v>0</v>
      </c>
      <c r="N1550" s="46" t="str">
        <f>RAW_DATA!E1550</f>
        <v/>
      </c>
      <c r="O1550" s="46" t="str">
        <f>RAW_DATA!F1550</f>
        <v/>
      </c>
      <c r="P1550" s="46" t="str">
        <f>RAW_DATA!G1550</f>
        <v/>
      </c>
    </row>
    <row r="1551">
      <c r="E1551" s="49"/>
      <c r="I1551" s="50"/>
      <c r="K1551" s="46" t="str">
        <f>IFERROR(__xludf.DUMMYFUNCTION("TO_DATE(DATEVALUE(RAW_DATA!B1551))"),"#VALUE!")</f>
        <v>#VALUE!</v>
      </c>
      <c r="L1551" s="46" t="str">
        <f>RAW_DATA!C1551</f>
        <v/>
      </c>
      <c r="M1551" s="46">
        <f>VALUE(RAW_DATA!D1551)</f>
        <v>0</v>
      </c>
      <c r="N1551" s="46" t="str">
        <f>RAW_DATA!E1551</f>
        <v/>
      </c>
      <c r="O1551" s="46" t="str">
        <f>RAW_DATA!F1551</f>
        <v/>
      </c>
      <c r="P1551" s="46" t="str">
        <f>RAW_DATA!G1551</f>
        <v/>
      </c>
    </row>
    <row r="1552">
      <c r="E1552" s="49"/>
      <c r="I1552" s="50"/>
      <c r="K1552" s="46" t="str">
        <f>IFERROR(__xludf.DUMMYFUNCTION("TO_DATE(DATEVALUE(RAW_DATA!B1552))"),"#VALUE!")</f>
        <v>#VALUE!</v>
      </c>
      <c r="L1552" s="46" t="str">
        <f>RAW_DATA!C1552</f>
        <v/>
      </c>
      <c r="M1552" s="46">
        <f>VALUE(RAW_DATA!D1552)</f>
        <v>0</v>
      </c>
      <c r="N1552" s="46" t="str">
        <f>RAW_DATA!E1552</f>
        <v/>
      </c>
      <c r="O1552" s="46" t="str">
        <f>RAW_DATA!F1552</f>
        <v/>
      </c>
      <c r="P1552" s="46" t="str">
        <f>RAW_DATA!G1552</f>
        <v/>
      </c>
    </row>
    <row r="1553">
      <c r="E1553" s="49"/>
      <c r="I1553" s="50"/>
      <c r="K1553" s="46" t="str">
        <f>IFERROR(__xludf.DUMMYFUNCTION("TO_DATE(DATEVALUE(RAW_DATA!B1553))"),"#VALUE!")</f>
        <v>#VALUE!</v>
      </c>
      <c r="L1553" s="46" t="str">
        <f>RAW_DATA!C1553</f>
        <v/>
      </c>
      <c r="M1553" s="46">
        <f>VALUE(RAW_DATA!D1553)</f>
        <v>0</v>
      </c>
      <c r="N1553" s="46" t="str">
        <f>RAW_DATA!E1553</f>
        <v/>
      </c>
      <c r="O1553" s="46" t="str">
        <f>RAW_DATA!F1553</f>
        <v/>
      </c>
      <c r="P1553" s="46" t="str">
        <f>RAW_DATA!G1553</f>
        <v/>
      </c>
    </row>
    <row r="1554">
      <c r="E1554" s="49"/>
      <c r="I1554" s="50"/>
      <c r="K1554" s="46" t="str">
        <f>IFERROR(__xludf.DUMMYFUNCTION("TO_DATE(DATEVALUE(RAW_DATA!B1554))"),"#VALUE!")</f>
        <v>#VALUE!</v>
      </c>
      <c r="L1554" s="46" t="str">
        <f>RAW_DATA!C1554</f>
        <v/>
      </c>
      <c r="M1554" s="46">
        <f>VALUE(RAW_DATA!D1554)</f>
        <v>0</v>
      </c>
      <c r="N1554" s="46" t="str">
        <f>RAW_DATA!E1554</f>
        <v/>
      </c>
      <c r="O1554" s="46" t="str">
        <f>RAW_DATA!F1554</f>
        <v/>
      </c>
      <c r="P1554" s="46" t="str">
        <f>RAW_DATA!G1554</f>
        <v/>
      </c>
    </row>
    <row r="1555">
      <c r="E1555" s="49"/>
      <c r="I1555" s="50"/>
      <c r="K1555" s="46" t="str">
        <f>IFERROR(__xludf.DUMMYFUNCTION("TO_DATE(DATEVALUE(RAW_DATA!B1555))"),"#VALUE!")</f>
        <v>#VALUE!</v>
      </c>
      <c r="L1555" s="46" t="str">
        <f>RAW_DATA!C1555</f>
        <v/>
      </c>
      <c r="M1555" s="46">
        <f>VALUE(RAW_DATA!D1555)</f>
        <v>0</v>
      </c>
      <c r="N1555" s="46" t="str">
        <f>RAW_DATA!E1555</f>
        <v/>
      </c>
      <c r="O1555" s="46" t="str">
        <f>RAW_DATA!F1555</f>
        <v/>
      </c>
      <c r="P1555" s="46" t="str">
        <f>RAW_DATA!G1555</f>
        <v/>
      </c>
    </row>
    <row r="1556">
      <c r="E1556" s="49"/>
      <c r="I1556" s="50"/>
      <c r="K1556" s="46" t="str">
        <f>IFERROR(__xludf.DUMMYFUNCTION("TO_DATE(DATEVALUE(RAW_DATA!B1556))"),"#VALUE!")</f>
        <v>#VALUE!</v>
      </c>
      <c r="L1556" s="46" t="str">
        <f>RAW_DATA!C1556</f>
        <v/>
      </c>
      <c r="M1556" s="46">
        <f>VALUE(RAW_DATA!D1556)</f>
        <v>0</v>
      </c>
      <c r="N1556" s="46" t="str">
        <f>RAW_DATA!E1556</f>
        <v/>
      </c>
      <c r="O1556" s="46" t="str">
        <f>RAW_DATA!F1556</f>
        <v/>
      </c>
      <c r="P1556" s="46" t="str">
        <f>RAW_DATA!G1556</f>
        <v/>
      </c>
    </row>
    <row r="1557">
      <c r="E1557" s="49"/>
      <c r="I1557" s="50"/>
      <c r="K1557" s="46" t="str">
        <f>IFERROR(__xludf.DUMMYFUNCTION("TO_DATE(DATEVALUE(RAW_DATA!B1557))"),"#VALUE!")</f>
        <v>#VALUE!</v>
      </c>
      <c r="L1557" s="46" t="str">
        <f>RAW_DATA!C1557</f>
        <v/>
      </c>
      <c r="M1557" s="46">
        <f>VALUE(RAW_DATA!D1557)</f>
        <v>0</v>
      </c>
      <c r="N1557" s="46" t="str">
        <f>RAW_DATA!E1557</f>
        <v/>
      </c>
      <c r="O1557" s="46" t="str">
        <f>RAW_DATA!F1557</f>
        <v/>
      </c>
      <c r="P1557" s="46" t="str">
        <f>RAW_DATA!G1557</f>
        <v/>
      </c>
    </row>
    <row r="1558">
      <c r="E1558" s="49"/>
      <c r="I1558" s="50"/>
      <c r="K1558" s="46" t="str">
        <f>IFERROR(__xludf.DUMMYFUNCTION("TO_DATE(DATEVALUE(RAW_DATA!B1558))"),"#VALUE!")</f>
        <v>#VALUE!</v>
      </c>
      <c r="L1558" s="46" t="str">
        <f>RAW_DATA!C1558</f>
        <v/>
      </c>
      <c r="M1558" s="46">
        <f>VALUE(RAW_DATA!D1558)</f>
        <v>0</v>
      </c>
      <c r="N1558" s="46" t="str">
        <f>RAW_DATA!E1558</f>
        <v/>
      </c>
      <c r="O1558" s="46" t="str">
        <f>RAW_DATA!F1558</f>
        <v/>
      </c>
      <c r="P1558" s="46" t="str">
        <f>RAW_DATA!G1558</f>
        <v/>
      </c>
    </row>
    <row r="1559">
      <c r="E1559" s="49"/>
      <c r="I1559" s="50"/>
      <c r="K1559" s="46" t="str">
        <f>IFERROR(__xludf.DUMMYFUNCTION("TO_DATE(DATEVALUE(RAW_DATA!B1559))"),"#VALUE!")</f>
        <v>#VALUE!</v>
      </c>
      <c r="L1559" s="46" t="str">
        <f>RAW_DATA!C1559</f>
        <v/>
      </c>
      <c r="M1559" s="46">
        <f>VALUE(RAW_DATA!D1559)</f>
        <v>0</v>
      </c>
      <c r="N1559" s="46" t="str">
        <f>RAW_DATA!E1559</f>
        <v/>
      </c>
      <c r="O1559" s="46" t="str">
        <f>RAW_DATA!F1559</f>
        <v/>
      </c>
      <c r="P1559" s="46" t="str">
        <f>RAW_DATA!G1559</f>
        <v/>
      </c>
    </row>
    <row r="1560">
      <c r="E1560" s="49"/>
      <c r="I1560" s="50"/>
      <c r="K1560" s="46" t="str">
        <f>IFERROR(__xludf.DUMMYFUNCTION("TO_DATE(DATEVALUE(RAW_DATA!B1560))"),"#VALUE!")</f>
        <v>#VALUE!</v>
      </c>
      <c r="L1560" s="46" t="str">
        <f>RAW_DATA!C1560</f>
        <v/>
      </c>
      <c r="M1560" s="46">
        <f>VALUE(RAW_DATA!D1560)</f>
        <v>0</v>
      </c>
      <c r="N1560" s="46" t="str">
        <f>RAW_DATA!E1560</f>
        <v/>
      </c>
      <c r="O1560" s="46" t="str">
        <f>RAW_DATA!F1560</f>
        <v/>
      </c>
      <c r="P1560" s="46" t="str">
        <f>RAW_DATA!G1560</f>
        <v/>
      </c>
    </row>
    <row r="1561">
      <c r="E1561" s="49"/>
      <c r="I1561" s="50"/>
      <c r="K1561" s="46" t="str">
        <f>IFERROR(__xludf.DUMMYFUNCTION("TO_DATE(DATEVALUE(RAW_DATA!B1561))"),"#VALUE!")</f>
        <v>#VALUE!</v>
      </c>
      <c r="L1561" s="46" t="str">
        <f>RAW_DATA!C1561</f>
        <v/>
      </c>
      <c r="M1561" s="46">
        <f>VALUE(RAW_DATA!D1561)</f>
        <v>0</v>
      </c>
      <c r="N1561" s="46" t="str">
        <f>RAW_DATA!E1561</f>
        <v/>
      </c>
      <c r="O1561" s="46" t="str">
        <f>RAW_DATA!F1561</f>
        <v/>
      </c>
      <c r="P1561" s="46" t="str">
        <f>RAW_DATA!G1561</f>
        <v/>
      </c>
    </row>
    <row r="1562">
      <c r="E1562" s="49"/>
      <c r="I1562" s="50"/>
      <c r="K1562" s="46" t="str">
        <f>IFERROR(__xludf.DUMMYFUNCTION("TO_DATE(DATEVALUE(RAW_DATA!B1562))"),"#VALUE!")</f>
        <v>#VALUE!</v>
      </c>
      <c r="L1562" s="46" t="str">
        <f>RAW_DATA!C1562</f>
        <v/>
      </c>
      <c r="M1562" s="46">
        <f>VALUE(RAW_DATA!D1562)</f>
        <v>0</v>
      </c>
      <c r="N1562" s="46" t="str">
        <f>RAW_DATA!E1562</f>
        <v/>
      </c>
      <c r="O1562" s="46" t="str">
        <f>RAW_DATA!F1562</f>
        <v/>
      </c>
      <c r="P1562" s="46" t="str">
        <f>RAW_DATA!G1562</f>
        <v/>
      </c>
    </row>
    <row r="1563">
      <c r="E1563" s="49"/>
      <c r="I1563" s="50"/>
      <c r="K1563" s="46" t="str">
        <f>IFERROR(__xludf.DUMMYFUNCTION("TO_DATE(DATEVALUE(RAW_DATA!B1563))"),"#VALUE!")</f>
        <v>#VALUE!</v>
      </c>
      <c r="L1563" s="46" t="str">
        <f>RAW_DATA!C1563</f>
        <v/>
      </c>
      <c r="M1563" s="46">
        <f>VALUE(RAW_DATA!D1563)</f>
        <v>0</v>
      </c>
      <c r="N1563" s="46" t="str">
        <f>RAW_DATA!E1563</f>
        <v/>
      </c>
      <c r="O1563" s="46" t="str">
        <f>RAW_DATA!F1563</f>
        <v/>
      </c>
      <c r="P1563" s="46" t="str">
        <f>RAW_DATA!G1563</f>
        <v/>
      </c>
    </row>
    <row r="1564">
      <c r="E1564" s="49"/>
      <c r="I1564" s="50"/>
      <c r="K1564" s="46" t="str">
        <f>IFERROR(__xludf.DUMMYFUNCTION("TO_DATE(DATEVALUE(RAW_DATA!B1564))"),"#VALUE!")</f>
        <v>#VALUE!</v>
      </c>
      <c r="L1564" s="46" t="str">
        <f>RAW_DATA!C1564</f>
        <v/>
      </c>
      <c r="M1564" s="46">
        <f>VALUE(RAW_DATA!D1564)</f>
        <v>0</v>
      </c>
      <c r="N1564" s="46" t="str">
        <f>RAW_DATA!E1564</f>
        <v/>
      </c>
      <c r="O1564" s="46" t="str">
        <f>RAW_DATA!F1564</f>
        <v/>
      </c>
      <c r="P1564" s="46" t="str">
        <f>RAW_DATA!G1564</f>
        <v/>
      </c>
    </row>
    <row r="1565">
      <c r="E1565" s="49"/>
      <c r="I1565" s="50"/>
      <c r="K1565" s="46" t="str">
        <f>IFERROR(__xludf.DUMMYFUNCTION("TO_DATE(DATEVALUE(RAW_DATA!B1565))"),"#VALUE!")</f>
        <v>#VALUE!</v>
      </c>
      <c r="L1565" s="46" t="str">
        <f>RAW_DATA!C1565</f>
        <v/>
      </c>
      <c r="M1565" s="46">
        <f>VALUE(RAW_DATA!D1565)</f>
        <v>0</v>
      </c>
      <c r="N1565" s="46" t="str">
        <f>RAW_DATA!E1565</f>
        <v/>
      </c>
      <c r="O1565" s="46" t="str">
        <f>RAW_DATA!F1565</f>
        <v/>
      </c>
      <c r="P1565" s="46" t="str">
        <f>RAW_DATA!G1565</f>
        <v/>
      </c>
    </row>
    <row r="1566">
      <c r="E1566" s="49"/>
      <c r="I1566" s="50"/>
      <c r="K1566" s="46" t="str">
        <f>IFERROR(__xludf.DUMMYFUNCTION("TO_DATE(DATEVALUE(RAW_DATA!B1566))"),"#VALUE!")</f>
        <v>#VALUE!</v>
      </c>
      <c r="L1566" s="46" t="str">
        <f>RAW_DATA!C1566</f>
        <v/>
      </c>
      <c r="M1566" s="46">
        <f>VALUE(RAW_DATA!D1566)</f>
        <v>0</v>
      </c>
      <c r="N1566" s="46" t="str">
        <f>RAW_DATA!E1566</f>
        <v/>
      </c>
      <c r="O1566" s="46" t="str">
        <f>RAW_DATA!F1566</f>
        <v/>
      </c>
      <c r="P1566" s="46" t="str">
        <f>RAW_DATA!G1566</f>
        <v/>
      </c>
    </row>
    <row r="1567">
      <c r="E1567" s="49"/>
      <c r="I1567" s="50"/>
      <c r="K1567" s="46" t="str">
        <f>IFERROR(__xludf.DUMMYFUNCTION("TO_DATE(DATEVALUE(RAW_DATA!B1567))"),"#VALUE!")</f>
        <v>#VALUE!</v>
      </c>
      <c r="L1567" s="46" t="str">
        <f>RAW_DATA!C1567</f>
        <v/>
      </c>
      <c r="M1567" s="46">
        <f>VALUE(RAW_DATA!D1567)</f>
        <v>0</v>
      </c>
      <c r="N1567" s="46" t="str">
        <f>RAW_DATA!E1567</f>
        <v/>
      </c>
      <c r="O1567" s="46" t="str">
        <f>RAW_DATA!F1567</f>
        <v/>
      </c>
      <c r="P1567" s="46" t="str">
        <f>RAW_DATA!G1567</f>
        <v/>
      </c>
    </row>
    <row r="1568">
      <c r="E1568" s="49"/>
      <c r="I1568" s="50"/>
      <c r="K1568" s="46" t="str">
        <f>IFERROR(__xludf.DUMMYFUNCTION("TO_DATE(DATEVALUE(RAW_DATA!B1568))"),"#VALUE!")</f>
        <v>#VALUE!</v>
      </c>
      <c r="L1568" s="46" t="str">
        <f>RAW_DATA!C1568</f>
        <v/>
      </c>
      <c r="M1568" s="46">
        <f>VALUE(RAW_DATA!D1568)</f>
        <v>0</v>
      </c>
      <c r="N1568" s="46" t="str">
        <f>RAW_DATA!E1568</f>
        <v/>
      </c>
      <c r="O1568" s="46" t="str">
        <f>RAW_DATA!F1568</f>
        <v/>
      </c>
      <c r="P1568" s="46" t="str">
        <f>RAW_DATA!G1568</f>
        <v/>
      </c>
    </row>
    <row r="1569">
      <c r="E1569" s="49"/>
      <c r="I1569" s="50"/>
      <c r="K1569" s="46" t="str">
        <f>IFERROR(__xludf.DUMMYFUNCTION("TO_DATE(DATEVALUE(RAW_DATA!B1569))"),"#VALUE!")</f>
        <v>#VALUE!</v>
      </c>
      <c r="L1569" s="46" t="str">
        <f>RAW_DATA!C1569</f>
        <v/>
      </c>
      <c r="M1569" s="46">
        <f>VALUE(RAW_DATA!D1569)</f>
        <v>0</v>
      </c>
      <c r="N1569" s="46" t="str">
        <f>RAW_DATA!E1569</f>
        <v/>
      </c>
      <c r="O1569" s="46" t="str">
        <f>RAW_DATA!F1569</f>
        <v/>
      </c>
      <c r="P1569" s="46" t="str">
        <f>RAW_DATA!G1569</f>
        <v/>
      </c>
    </row>
    <row r="1570">
      <c r="E1570" s="49"/>
      <c r="I1570" s="50"/>
      <c r="K1570" s="46" t="str">
        <f>IFERROR(__xludf.DUMMYFUNCTION("TO_DATE(DATEVALUE(RAW_DATA!B1570))"),"#VALUE!")</f>
        <v>#VALUE!</v>
      </c>
      <c r="L1570" s="46" t="str">
        <f>RAW_DATA!C1570</f>
        <v/>
      </c>
      <c r="M1570" s="46">
        <f>VALUE(RAW_DATA!D1570)</f>
        <v>0</v>
      </c>
      <c r="N1570" s="46" t="str">
        <f>RAW_DATA!E1570</f>
        <v/>
      </c>
      <c r="O1570" s="46" t="str">
        <f>RAW_DATA!F1570</f>
        <v/>
      </c>
      <c r="P1570" s="46" t="str">
        <f>RAW_DATA!G1570</f>
        <v/>
      </c>
    </row>
    <row r="1571">
      <c r="E1571" s="49"/>
      <c r="I1571" s="50"/>
      <c r="K1571" s="46" t="str">
        <f>IFERROR(__xludf.DUMMYFUNCTION("TO_DATE(DATEVALUE(RAW_DATA!B1571))"),"#VALUE!")</f>
        <v>#VALUE!</v>
      </c>
      <c r="L1571" s="46" t="str">
        <f>RAW_DATA!C1571</f>
        <v/>
      </c>
      <c r="M1571" s="46">
        <f>VALUE(RAW_DATA!D1571)</f>
        <v>0</v>
      </c>
      <c r="N1571" s="46" t="str">
        <f>RAW_DATA!E1571</f>
        <v/>
      </c>
      <c r="O1571" s="46" t="str">
        <f>RAW_DATA!F1571</f>
        <v/>
      </c>
      <c r="P1571" s="46" t="str">
        <f>RAW_DATA!G1571</f>
        <v/>
      </c>
    </row>
    <row r="1572">
      <c r="E1572" s="49"/>
      <c r="I1572" s="50"/>
      <c r="K1572" s="46" t="str">
        <f>IFERROR(__xludf.DUMMYFUNCTION("TO_DATE(DATEVALUE(RAW_DATA!B1572))"),"#VALUE!")</f>
        <v>#VALUE!</v>
      </c>
      <c r="L1572" s="46" t="str">
        <f>RAW_DATA!C1572</f>
        <v/>
      </c>
      <c r="M1572" s="46">
        <f>VALUE(RAW_DATA!D1572)</f>
        <v>0</v>
      </c>
      <c r="N1572" s="46" t="str">
        <f>RAW_DATA!E1572</f>
        <v/>
      </c>
      <c r="O1572" s="46" t="str">
        <f>RAW_DATA!F1572</f>
        <v/>
      </c>
      <c r="P1572" s="46" t="str">
        <f>RAW_DATA!G1572</f>
        <v/>
      </c>
    </row>
    <row r="1573">
      <c r="E1573" s="49"/>
      <c r="I1573" s="50"/>
      <c r="K1573" s="46" t="str">
        <f>IFERROR(__xludf.DUMMYFUNCTION("TO_DATE(DATEVALUE(RAW_DATA!B1573))"),"#VALUE!")</f>
        <v>#VALUE!</v>
      </c>
      <c r="L1573" s="46" t="str">
        <f>RAW_DATA!C1573</f>
        <v/>
      </c>
      <c r="M1573" s="46">
        <f>VALUE(RAW_DATA!D1573)</f>
        <v>0</v>
      </c>
      <c r="N1573" s="46" t="str">
        <f>RAW_DATA!E1573</f>
        <v/>
      </c>
      <c r="O1573" s="46" t="str">
        <f>RAW_DATA!F1573</f>
        <v/>
      </c>
      <c r="P1573" s="46" t="str">
        <f>RAW_DATA!G1573</f>
        <v/>
      </c>
    </row>
    <row r="1574">
      <c r="E1574" s="49"/>
      <c r="I1574" s="50"/>
      <c r="K1574" s="46" t="str">
        <f>IFERROR(__xludf.DUMMYFUNCTION("TO_DATE(DATEVALUE(RAW_DATA!B1574))"),"#VALUE!")</f>
        <v>#VALUE!</v>
      </c>
      <c r="L1574" s="46" t="str">
        <f>RAW_DATA!C1574</f>
        <v/>
      </c>
      <c r="M1574" s="46">
        <f>VALUE(RAW_DATA!D1574)</f>
        <v>0</v>
      </c>
      <c r="N1574" s="46" t="str">
        <f>RAW_DATA!E1574</f>
        <v/>
      </c>
      <c r="O1574" s="46" t="str">
        <f>RAW_DATA!F1574</f>
        <v/>
      </c>
      <c r="P1574" s="46" t="str">
        <f>RAW_DATA!G1574</f>
        <v/>
      </c>
    </row>
    <row r="1575">
      <c r="E1575" s="49"/>
      <c r="I1575" s="50"/>
      <c r="K1575" s="46" t="str">
        <f>IFERROR(__xludf.DUMMYFUNCTION("TO_DATE(DATEVALUE(RAW_DATA!B1575))"),"#VALUE!")</f>
        <v>#VALUE!</v>
      </c>
      <c r="L1575" s="46" t="str">
        <f>RAW_DATA!C1575</f>
        <v/>
      </c>
      <c r="M1575" s="46">
        <f>VALUE(RAW_DATA!D1575)</f>
        <v>0</v>
      </c>
      <c r="N1575" s="46" t="str">
        <f>RAW_DATA!E1575</f>
        <v/>
      </c>
      <c r="O1575" s="46" t="str">
        <f>RAW_DATA!F1575</f>
        <v/>
      </c>
      <c r="P1575" s="46" t="str">
        <f>RAW_DATA!G1575</f>
        <v/>
      </c>
    </row>
    <row r="1576">
      <c r="E1576" s="49"/>
      <c r="I1576" s="50"/>
      <c r="K1576" s="46" t="str">
        <f>IFERROR(__xludf.DUMMYFUNCTION("TO_DATE(DATEVALUE(RAW_DATA!B1576))"),"#VALUE!")</f>
        <v>#VALUE!</v>
      </c>
      <c r="L1576" s="46" t="str">
        <f>RAW_DATA!C1576</f>
        <v/>
      </c>
      <c r="M1576" s="46">
        <f>VALUE(RAW_DATA!D1576)</f>
        <v>0</v>
      </c>
      <c r="N1576" s="46" t="str">
        <f>RAW_DATA!E1576</f>
        <v/>
      </c>
      <c r="O1576" s="46" t="str">
        <f>RAW_DATA!F1576</f>
        <v/>
      </c>
      <c r="P1576" s="46" t="str">
        <f>RAW_DATA!G1576</f>
        <v/>
      </c>
    </row>
    <row r="1577">
      <c r="E1577" s="49"/>
      <c r="I1577" s="50"/>
      <c r="K1577" s="46" t="str">
        <f>IFERROR(__xludf.DUMMYFUNCTION("TO_DATE(DATEVALUE(RAW_DATA!B1577))"),"#VALUE!")</f>
        <v>#VALUE!</v>
      </c>
      <c r="L1577" s="46" t="str">
        <f>RAW_DATA!C1577</f>
        <v/>
      </c>
      <c r="M1577" s="46">
        <f>VALUE(RAW_DATA!D1577)</f>
        <v>0</v>
      </c>
      <c r="N1577" s="46" t="str">
        <f>RAW_DATA!E1577</f>
        <v/>
      </c>
      <c r="O1577" s="46" t="str">
        <f>RAW_DATA!F1577</f>
        <v/>
      </c>
      <c r="P1577" s="46" t="str">
        <f>RAW_DATA!G1577</f>
        <v/>
      </c>
    </row>
    <row r="1578">
      <c r="E1578" s="49"/>
      <c r="I1578" s="50"/>
      <c r="K1578" s="46" t="str">
        <f>IFERROR(__xludf.DUMMYFUNCTION("TO_DATE(DATEVALUE(RAW_DATA!B1578))"),"#VALUE!")</f>
        <v>#VALUE!</v>
      </c>
      <c r="L1578" s="46" t="str">
        <f>RAW_DATA!C1578</f>
        <v/>
      </c>
      <c r="M1578" s="46">
        <f>VALUE(RAW_DATA!D1578)</f>
        <v>0</v>
      </c>
      <c r="N1578" s="46" t="str">
        <f>RAW_DATA!E1578</f>
        <v/>
      </c>
      <c r="O1578" s="46" t="str">
        <f>RAW_DATA!F1578</f>
        <v/>
      </c>
      <c r="P1578" s="46" t="str">
        <f>RAW_DATA!G1578</f>
        <v/>
      </c>
    </row>
    <row r="1579">
      <c r="E1579" s="49"/>
      <c r="I1579" s="50"/>
      <c r="K1579" s="46" t="str">
        <f>IFERROR(__xludf.DUMMYFUNCTION("TO_DATE(DATEVALUE(RAW_DATA!B1579))"),"#VALUE!")</f>
        <v>#VALUE!</v>
      </c>
      <c r="L1579" s="46" t="str">
        <f>RAW_DATA!C1579</f>
        <v/>
      </c>
      <c r="M1579" s="46">
        <f>VALUE(RAW_DATA!D1579)</f>
        <v>0</v>
      </c>
      <c r="N1579" s="46" t="str">
        <f>RAW_DATA!E1579</f>
        <v/>
      </c>
      <c r="O1579" s="46" t="str">
        <f>RAW_DATA!F1579</f>
        <v/>
      </c>
      <c r="P1579" s="46" t="str">
        <f>RAW_DATA!G1579</f>
        <v/>
      </c>
    </row>
    <row r="1580">
      <c r="E1580" s="49"/>
      <c r="I1580" s="50"/>
      <c r="K1580" s="46" t="str">
        <f>IFERROR(__xludf.DUMMYFUNCTION("TO_DATE(DATEVALUE(RAW_DATA!B1580))"),"#VALUE!")</f>
        <v>#VALUE!</v>
      </c>
      <c r="L1580" s="46" t="str">
        <f>RAW_DATA!C1580</f>
        <v/>
      </c>
      <c r="M1580" s="46">
        <f>VALUE(RAW_DATA!D1580)</f>
        <v>0</v>
      </c>
      <c r="N1580" s="46" t="str">
        <f>RAW_DATA!E1580</f>
        <v/>
      </c>
      <c r="O1580" s="46" t="str">
        <f>RAW_DATA!F1580</f>
        <v/>
      </c>
      <c r="P1580" s="46" t="str">
        <f>RAW_DATA!G1580</f>
        <v/>
      </c>
    </row>
    <row r="1581">
      <c r="E1581" s="49"/>
      <c r="I1581" s="50"/>
      <c r="K1581" s="46" t="str">
        <f>IFERROR(__xludf.DUMMYFUNCTION("TO_DATE(DATEVALUE(RAW_DATA!B1581))"),"#VALUE!")</f>
        <v>#VALUE!</v>
      </c>
      <c r="L1581" s="46" t="str">
        <f>RAW_DATA!C1581</f>
        <v/>
      </c>
      <c r="M1581" s="46">
        <f>VALUE(RAW_DATA!D1581)</f>
        <v>0</v>
      </c>
      <c r="N1581" s="46" t="str">
        <f>RAW_DATA!E1581</f>
        <v/>
      </c>
      <c r="O1581" s="46" t="str">
        <f>RAW_DATA!F1581</f>
        <v/>
      </c>
      <c r="P1581" s="46" t="str">
        <f>RAW_DATA!G1581</f>
        <v/>
      </c>
    </row>
    <row r="1582">
      <c r="E1582" s="49"/>
      <c r="I1582" s="50"/>
      <c r="K1582" s="46" t="str">
        <f>IFERROR(__xludf.DUMMYFUNCTION("TO_DATE(DATEVALUE(RAW_DATA!B1582))"),"#VALUE!")</f>
        <v>#VALUE!</v>
      </c>
      <c r="L1582" s="46" t="str">
        <f>RAW_DATA!C1582</f>
        <v/>
      </c>
      <c r="M1582" s="46">
        <f>VALUE(RAW_DATA!D1582)</f>
        <v>0</v>
      </c>
      <c r="N1582" s="46" t="str">
        <f>RAW_DATA!E1582</f>
        <v/>
      </c>
      <c r="O1582" s="46" t="str">
        <f>RAW_DATA!F1582</f>
        <v/>
      </c>
      <c r="P1582" s="46" t="str">
        <f>RAW_DATA!G1582</f>
        <v/>
      </c>
    </row>
    <row r="1583">
      <c r="E1583" s="49"/>
      <c r="I1583" s="50"/>
      <c r="K1583" s="46" t="str">
        <f>IFERROR(__xludf.DUMMYFUNCTION("TO_DATE(DATEVALUE(RAW_DATA!B1583))"),"#VALUE!")</f>
        <v>#VALUE!</v>
      </c>
      <c r="L1583" s="46" t="str">
        <f>RAW_DATA!C1583</f>
        <v/>
      </c>
      <c r="M1583" s="46">
        <f>VALUE(RAW_DATA!D1583)</f>
        <v>0</v>
      </c>
      <c r="N1583" s="46" t="str">
        <f>RAW_DATA!E1583</f>
        <v/>
      </c>
      <c r="O1583" s="46" t="str">
        <f>RAW_DATA!F1583</f>
        <v/>
      </c>
      <c r="P1583" s="46" t="str">
        <f>RAW_DATA!G1583</f>
        <v/>
      </c>
    </row>
    <row r="1584">
      <c r="E1584" s="49"/>
      <c r="I1584" s="50"/>
      <c r="K1584" s="46" t="str">
        <f>IFERROR(__xludf.DUMMYFUNCTION("TO_DATE(DATEVALUE(RAW_DATA!B1584))"),"#VALUE!")</f>
        <v>#VALUE!</v>
      </c>
      <c r="L1584" s="46" t="str">
        <f>RAW_DATA!C1584</f>
        <v/>
      </c>
      <c r="M1584" s="46">
        <f>VALUE(RAW_DATA!D1584)</f>
        <v>0</v>
      </c>
      <c r="N1584" s="46" t="str">
        <f>RAW_DATA!E1584</f>
        <v/>
      </c>
      <c r="O1584" s="46" t="str">
        <f>RAW_DATA!F1584</f>
        <v/>
      </c>
      <c r="P1584" s="46" t="str">
        <f>RAW_DATA!G1584</f>
        <v/>
      </c>
    </row>
    <row r="1585">
      <c r="E1585" s="49"/>
      <c r="I1585" s="50"/>
      <c r="K1585" s="46" t="str">
        <f>IFERROR(__xludf.DUMMYFUNCTION("TO_DATE(DATEVALUE(RAW_DATA!B1585))"),"#VALUE!")</f>
        <v>#VALUE!</v>
      </c>
      <c r="L1585" s="46" t="str">
        <f>RAW_DATA!C1585</f>
        <v/>
      </c>
      <c r="M1585" s="46">
        <f>VALUE(RAW_DATA!D1585)</f>
        <v>0</v>
      </c>
      <c r="N1585" s="46" t="str">
        <f>RAW_DATA!E1585</f>
        <v/>
      </c>
      <c r="O1585" s="46" t="str">
        <f>RAW_DATA!F1585</f>
        <v/>
      </c>
      <c r="P1585" s="46" t="str">
        <f>RAW_DATA!G1585</f>
        <v/>
      </c>
    </row>
    <row r="1586">
      <c r="E1586" s="49"/>
      <c r="I1586" s="50"/>
      <c r="K1586" s="46" t="str">
        <f>IFERROR(__xludf.DUMMYFUNCTION("TO_DATE(DATEVALUE(RAW_DATA!B1586))"),"#VALUE!")</f>
        <v>#VALUE!</v>
      </c>
      <c r="L1586" s="46" t="str">
        <f>RAW_DATA!C1586</f>
        <v/>
      </c>
      <c r="M1586" s="46">
        <f>VALUE(RAW_DATA!D1586)</f>
        <v>0</v>
      </c>
      <c r="N1586" s="46" t="str">
        <f>RAW_DATA!E1586</f>
        <v/>
      </c>
      <c r="O1586" s="46" t="str">
        <f>RAW_DATA!F1586</f>
        <v/>
      </c>
      <c r="P1586" s="46" t="str">
        <f>RAW_DATA!G1586</f>
        <v/>
      </c>
    </row>
    <row r="1587">
      <c r="E1587" s="49"/>
      <c r="I1587" s="50"/>
      <c r="K1587" s="46" t="str">
        <f>IFERROR(__xludf.DUMMYFUNCTION("TO_DATE(DATEVALUE(RAW_DATA!B1587))"),"#VALUE!")</f>
        <v>#VALUE!</v>
      </c>
      <c r="L1587" s="46" t="str">
        <f>RAW_DATA!C1587</f>
        <v/>
      </c>
      <c r="M1587" s="46">
        <f>VALUE(RAW_DATA!D1587)</f>
        <v>0</v>
      </c>
      <c r="N1587" s="46" t="str">
        <f>RAW_DATA!E1587</f>
        <v/>
      </c>
      <c r="O1587" s="46" t="str">
        <f>RAW_DATA!F1587</f>
        <v/>
      </c>
      <c r="P1587" s="46" t="str">
        <f>RAW_DATA!G1587</f>
        <v/>
      </c>
    </row>
    <row r="1588">
      <c r="E1588" s="49"/>
      <c r="I1588" s="50"/>
      <c r="K1588" s="46" t="str">
        <f>IFERROR(__xludf.DUMMYFUNCTION("TO_DATE(DATEVALUE(RAW_DATA!B1588))"),"#VALUE!")</f>
        <v>#VALUE!</v>
      </c>
      <c r="L1588" s="46" t="str">
        <f>RAW_DATA!C1588</f>
        <v/>
      </c>
      <c r="M1588" s="46">
        <f>VALUE(RAW_DATA!D1588)</f>
        <v>0</v>
      </c>
      <c r="N1588" s="46" t="str">
        <f>RAW_DATA!E1588</f>
        <v/>
      </c>
      <c r="O1588" s="46" t="str">
        <f>RAW_DATA!F1588</f>
        <v/>
      </c>
      <c r="P1588" s="46" t="str">
        <f>RAW_DATA!G1588</f>
        <v/>
      </c>
    </row>
    <row r="1589">
      <c r="E1589" s="49"/>
      <c r="I1589" s="50"/>
      <c r="K1589" s="46" t="str">
        <f>IFERROR(__xludf.DUMMYFUNCTION("TO_DATE(DATEVALUE(RAW_DATA!B1589))"),"#VALUE!")</f>
        <v>#VALUE!</v>
      </c>
      <c r="L1589" s="46" t="str">
        <f>RAW_DATA!C1589</f>
        <v/>
      </c>
      <c r="M1589" s="46">
        <f>VALUE(RAW_DATA!D1589)</f>
        <v>0</v>
      </c>
      <c r="N1589" s="46" t="str">
        <f>RAW_DATA!E1589</f>
        <v/>
      </c>
      <c r="O1589" s="46" t="str">
        <f>RAW_DATA!F1589</f>
        <v/>
      </c>
      <c r="P1589" s="46" t="str">
        <f>RAW_DATA!G1589</f>
        <v/>
      </c>
    </row>
    <row r="1590">
      <c r="E1590" s="49"/>
      <c r="I1590" s="50"/>
      <c r="K1590" s="46" t="str">
        <f>IFERROR(__xludf.DUMMYFUNCTION("TO_DATE(DATEVALUE(RAW_DATA!B1590))"),"#VALUE!")</f>
        <v>#VALUE!</v>
      </c>
      <c r="L1590" s="46" t="str">
        <f>RAW_DATA!C1590</f>
        <v/>
      </c>
      <c r="M1590" s="46">
        <f>VALUE(RAW_DATA!D1590)</f>
        <v>0</v>
      </c>
      <c r="N1590" s="46" t="str">
        <f>RAW_DATA!E1590</f>
        <v/>
      </c>
      <c r="O1590" s="46" t="str">
        <f>RAW_DATA!F1590</f>
        <v/>
      </c>
      <c r="P1590" s="46" t="str">
        <f>RAW_DATA!G1590</f>
        <v/>
      </c>
    </row>
    <row r="1591">
      <c r="E1591" s="49"/>
      <c r="I1591" s="50"/>
      <c r="K1591" s="46" t="str">
        <f>IFERROR(__xludf.DUMMYFUNCTION("TO_DATE(DATEVALUE(RAW_DATA!B1591))"),"#VALUE!")</f>
        <v>#VALUE!</v>
      </c>
      <c r="L1591" s="46" t="str">
        <f>RAW_DATA!C1591</f>
        <v/>
      </c>
      <c r="M1591" s="46">
        <f>VALUE(RAW_DATA!D1591)</f>
        <v>0</v>
      </c>
      <c r="N1591" s="46" t="str">
        <f>RAW_DATA!E1591</f>
        <v/>
      </c>
      <c r="O1591" s="46" t="str">
        <f>RAW_DATA!F1591</f>
        <v/>
      </c>
      <c r="P1591" s="46" t="str">
        <f>RAW_DATA!G1591</f>
        <v/>
      </c>
    </row>
    <row r="1592">
      <c r="E1592" s="49"/>
      <c r="I1592" s="50"/>
      <c r="K1592" s="46" t="str">
        <f>IFERROR(__xludf.DUMMYFUNCTION("TO_DATE(DATEVALUE(RAW_DATA!B1592))"),"#VALUE!")</f>
        <v>#VALUE!</v>
      </c>
      <c r="L1592" s="46" t="str">
        <f>RAW_DATA!C1592</f>
        <v/>
      </c>
      <c r="M1592" s="46">
        <f>VALUE(RAW_DATA!D1592)</f>
        <v>0</v>
      </c>
      <c r="N1592" s="46" t="str">
        <f>RAW_DATA!E1592</f>
        <v/>
      </c>
      <c r="O1592" s="46" t="str">
        <f>RAW_DATA!F1592</f>
        <v/>
      </c>
      <c r="P1592" s="46" t="str">
        <f>RAW_DATA!G1592</f>
        <v/>
      </c>
    </row>
    <row r="1593">
      <c r="E1593" s="49"/>
      <c r="I1593" s="50"/>
      <c r="K1593" s="46" t="str">
        <f>IFERROR(__xludf.DUMMYFUNCTION("TO_DATE(DATEVALUE(RAW_DATA!B1593))"),"#VALUE!")</f>
        <v>#VALUE!</v>
      </c>
      <c r="L1593" s="46" t="str">
        <f>RAW_DATA!C1593</f>
        <v/>
      </c>
      <c r="M1593" s="46">
        <f>VALUE(RAW_DATA!D1593)</f>
        <v>0</v>
      </c>
      <c r="N1593" s="46" t="str">
        <f>RAW_DATA!E1593</f>
        <v/>
      </c>
      <c r="O1593" s="46" t="str">
        <f>RAW_DATA!F1593</f>
        <v/>
      </c>
      <c r="P1593" s="46" t="str">
        <f>RAW_DATA!G1593</f>
        <v/>
      </c>
    </row>
    <row r="1594">
      <c r="E1594" s="49"/>
      <c r="I1594" s="50"/>
      <c r="K1594" s="46" t="str">
        <f>IFERROR(__xludf.DUMMYFUNCTION("TO_DATE(DATEVALUE(RAW_DATA!B1594))"),"#VALUE!")</f>
        <v>#VALUE!</v>
      </c>
      <c r="L1594" s="46" t="str">
        <f>RAW_DATA!C1594</f>
        <v/>
      </c>
      <c r="M1594" s="46">
        <f>VALUE(RAW_DATA!D1594)</f>
        <v>0</v>
      </c>
      <c r="N1594" s="46" t="str">
        <f>RAW_DATA!E1594</f>
        <v/>
      </c>
      <c r="O1594" s="46" t="str">
        <f>RAW_DATA!F1594</f>
        <v/>
      </c>
      <c r="P1594" s="46" t="str">
        <f>RAW_DATA!G1594</f>
        <v/>
      </c>
    </row>
    <row r="1595">
      <c r="E1595" s="49"/>
      <c r="I1595" s="50"/>
      <c r="K1595" s="46" t="str">
        <f>IFERROR(__xludf.DUMMYFUNCTION("TO_DATE(DATEVALUE(RAW_DATA!B1595))"),"#VALUE!")</f>
        <v>#VALUE!</v>
      </c>
      <c r="L1595" s="46" t="str">
        <f>RAW_DATA!C1595</f>
        <v/>
      </c>
      <c r="M1595" s="46">
        <f>VALUE(RAW_DATA!D1595)</f>
        <v>0</v>
      </c>
      <c r="N1595" s="46" t="str">
        <f>RAW_DATA!E1595</f>
        <v/>
      </c>
      <c r="O1595" s="46" t="str">
        <f>RAW_DATA!F1595</f>
        <v/>
      </c>
      <c r="P1595" s="46" t="str">
        <f>RAW_DATA!G1595</f>
        <v/>
      </c>
    </row>
    <row r="1596">
      <c r="E1596" s="49"/>
      <c r="I1596" s="50"/>
      <c r="K1596" s="46" t="str">
        <f>IFERROR(__xludf.DUMMYFUNCTION("TO_DATE(DATEVALUE(RAW_DATA!B1596))"),"#VALUE!")</f>
        <v>#VALUE!</v>
      </c>
      <c r="L1596" s="46" t="str">
        <f>RAW_DATA!C1596</f>
        <v/>
      </c>
      <c r="M1596" s="46">
        <f>VALUE(RAW_DATA!D1596)</f>
        <v>0</v>
      </c>
      <c r="N1596" s="46" t="str">
        <f>RAW_DATA!E1596</f>
        <v/>
      </c>
      <c r="O1596" s="46" t="str">
        <f>RAW_DATA!F1596</f>
        <v/>
      </c>
      <c r="P1596" s="46" t="str">
        <f>RAW_DATA!G1596</f>
        <v/>
      </c>
    </row>
    <row r="1597">
      <c r="E1597" s="49"/>
      <c r="I1597" s="50"/>
      <c r="K1597" s="46" t="str">
        <f>IFERROR(__xludf.DUMMYFUNCTION("TO_DATE(DATEVALUE(RAW_DATA!B1597))"),"#VALUE!")</f>
        <v>#VALUE!</v>
      </c>
      <c r="L1597" s="46" t="str">
        <f>RAW_DATA!C1597</f>
        <v/>
      </c>
      <c r="M1597" s="46">
        <f>VALUE(RAW_DATA!D1597)</f>
        <v>0</v>
      </c>
      <c r="N1597" s="46" t="str">
        <f>RAW_DATA!E1597</f>
        <v/>
      </c>
      <c r="O1597" s="46" t="str">
        <f>RAW_DATA!F1597</f>
        <v/>
      </c>
      <c r="P1597" s="46" t="str">
        <f>RAW_DATA!G1597</f>
        <v/>
      </c>
    </row>
    <row r="1598">
      <c r="E1598" s="49"/>
      <c r="I1598" s="50"/>
      <c r="K1598" s="46" t="str">
        <f>IFERROR(__xludf.DUMMYFUNCTION("TO_DATE(DATEVALUE(RAW_DATA!B1598))"),"#VALUE!")</f>
        <v>#VALUE!</v>
      </c>
      <c r="L1598" s="46" t="str">
        <f>RAW_DATA!C1598</f>
        <v/>
      </c>
      <c r="M1598" s="46">
        <f>VALUE(RAW_DATA!D1598)</f>
        <v>0</v>
      </c>
      <c r="N1598" s="46" t="str">
        <f>RAW_DATA!E1598</f>
        <v/>
      </c>
      <c r="O1598" s="46" t="str">
        <f>RAW_DATA!F1598</f>
        <v/>
      </c>
      <c r="P1598" s="46" t="str">
        <f>RAW_DATA!G1598</f>
        <v/>
      </c>
    </row>
    <row r="1599">
      <c r="E1599" s="49"/>
      <c r="I1599" s="50"/>
      <c r="K1599" s="46" t="str">
        <f>IFERROR(__xludf.DUMMYFUNCTION("TO_DATE(DATEVALUE(RAW_DATA!B1599))"),"#VALUE!")</f>
        <v>#VALUE!</v>
      </c>
      <c r="L1599" s="46" t="str">
        <f>RAW_DATA!C1599</f>
        <v/>
      </c>
      <c r="M1599" s="46">
        <f>VALUE(RAW_DATA!D1599)</f>
        <v>0</v>
      </c>
      <c r="N1599" s="46" t="str">
        <f>RAW_DATA!E1599</f>
        <v/>
      </c>
      <c r="O1599" s="46" t="str">
        <f>RAW_DATA!F1599</f>
        <v/>
      </c>
      <c r="P1599" s="46" t="str">
        <f>RAW_DATA!G1599</f>
        <v/>
      </c>
    </row>
    <row r="1600">
      <c r="E1600" s="49"/>
      <c r="I1600" s="50"/>
      <c r="K1600" s="46" t="str">
        <f>IFERROR(__xludf.DUMMYFUNCTION("TO_DATE(DATEVALUE(RAW_DATA!B1600))"),"#VALUE!")</f>
        <v>#VALUE!</v>
      </c>
      <c r="L1600" s="46" t="str">
        <f>RAW_DATA!C1600</f>
        <v/>
      </c>
      <c r="M1600" s="46">
        <f>VALUE(RAW_DATA!D1600)</f>
        <v>0</v>
      </c>
      <c r="N1600" s="46" t="str">
        <f>RAW_DATA!E1600</f>
        <v/>
      </c>
      <c r="O1600" s="46" t="str">
        <f>RAW_DATA!F1600</f>
        <v/>
      </c>
      <c r="P1600" s="46" t="str">
        <f>RAW_DATA!G1600</f>
        <v/>
      </c>
    </row>
    <row r="1601">
      <c r="E1601" s="49"/>
      <c r="I1601" s="50"/>
      <c r="K1601" s="46" t="str">
        <f>IFERROR(__xludf.DUMMYFUNCTION("TO_DATE(DATEVALUE(RAW_DATA!B1601))"),"#VALUE!")</f>
        <v>#VALUE!</v>
      </c>
      <c r="L1601" s="46" t="str">
        <f>RAW_DATA!C1601</f>
        <v/>
      </c>
      <c r="M1601" s="46">
        <f>VALUE(RAW_DATA!D1601)</f>
        <v>0</v>
      </c>
      <c r="N1601" s="46" t="str">
        <f>RAW_DATA!E1601</f>
        <v/>
      </c>
      <c r="O1601" s="46" t="str">
        <f>RAW_DATA!F1601</f>
        <v/>
      </c>
      <c r="P1601" s="46" t="str">
        <f>RAW_DATA!G1601</f>
        <v/>
      </c>
    </row>
    <row r="1602">
      <c r="E1602" s="49"/>
      <c r="I1602" s="50"/>
      <c r="K1602" s="46" t="str">
        <f>IFERROR(__xludf.DUMMYFUNCTION("TO_DATE(DATEVALUE(RAW_DATA!B1602))"),"#VALUE!")</f>
        <v>#VALUE!</v>
      </c>
      <c r="L1602" s="46" t="str">
        <f>RAW_DATA!C1602</f>
        <v/>
      </c>
      <c r="M1602" s="46">
        <f>VALUE(RAW_DATA!D1602)</f>
        <v>0</v>
      </c>
      <c r="N1602" s="46" t="str">
        <f>RAW_DATA!E1602</f>
        <v/>
      </c>
      <c r="O1602" s="46" t="str">
        <f>RAW_DATA!F1602</f>
        <v/>
      </c>
      <c r="P1602" s="46" t="str">
        <f>RAW_DATA!G1602</f>
        <v/>
      </c>
    </row>
    <row r="1603">
      <c r="E1603" s="49"/>
      <c r="I1603" s="50"/>
      <c r="K1603" s="46" t="str">
        <f>IFERROR(__xludf.DUMMYFUNCTION("TO_DATE(DATEVALUE(RAW_DATA!B1603))"),"#VALUE!")</f>
        <v>#VALUE!</v>
      </c>
      <c r="L1603" s="46" t="str">
        <f>RAW_DATA!C1603</f>
        <v/>
      </c>
      <c r="M1603" s="46">
        <f>VALUE(RAW_DATA!D1603)</f>
        <v>0</v>
      </c>
      <c r="N1603" s="46" t="str">
        <f>RAW_DATA!E1603</f>
        <v/>
      </c>
      <c r="O1603" s="46" t="str">
        <f>RAW_DATA!F1603</f>
        <v/>
      </c>
      <c r="P1603" s="46" t="str">
        <f>RAW_DATA!G1603</f>
        <v/>
      </c>
    </row>
    <row r="1604">
      <c r="E1604" s="49"/>
      <c r="I1604" s="50"/>
      <c r="K1604" s="46" t="str">
        <f>IFERROR(__xludf.DUMMYFUNCTION("TO_DATE(DATEVALUE(RAW_DATA!B1604))"),"#VALUE!")</f>
        <v>#VALUE!</v>
      </c>
      <c r="L1604" s="46" t="str">
        <f>RAW_DATA!C1604</f>
        <v/>
      </c>
      <c r="M1604" s="46">
        <f>VALUE(RAW_DATA!D1604)</f>
        <v>0</v>
      </c>
      <c r="N1604" s="46" t="str">
        <f>RAW_DATA!E1604</f>
        <v/>
      </c>
      <c r="O1604" s="46" t="str">
        <f>RAW_DATA!F1604</f>
        <v/>
      </c>
      <c r="P1604" s="46" t="str">
        <f>RAW_DATA!G1604</f>
        <v/>
      </c>
    </row>
    <row r="1605">
      <c r="E1605" s="49"/>
      <c r="I1605" s="50"/>
      <c r="K1605" s="46" t="str">
        <f>IFERROR(__xludf.DUMMYFUNCTION("TO_DATE(DATEVALUE(RAW_DATA!B1605))"),"#VALUE!")</f>
        <v>#VALUE!</v>
      </c>
      <c r="L1605" s="46" t="str">
        <f>RAW_DATA!C1605</f>
        <v/>
      </c>
      <c r="M1605" s="46">
        <f>VALUE(RAW_DATA!D1605)</f>
        <v>0</v>
      </c>
      <c r="N1605" s="46" t="str">
        <f>RAW_DATA!E1605</f>
        <v/>
      </c>
      <c r="O1605" s="46" t="str">
        <f>RAW_DATA!F1605</f>
        <v/>
      </c>
      <c r="P1605" s="46" t="str">
        <f>RAW_DATA!G1605</f>
        <v/>
      </c>
    </row>
    <row r="1606">
      <c r="E1606" s="49"/>
      <c r="I1606" s="50"/>
      <c r="K1606" s="46" t="str">
        <f>IFERROR(__xludf.DUMMYFUNCTION("TO_DATE(DATEVALUE(RAW_DATA!B1606))"),"#VALUE!")</f>
        <v>#VALUE!</v>
      </c>
      <c r="L1606" s="46" t="str">
        <f>RAW_DATA!C1606</f>
        <v/>
      </c>
      <c r="M1606" s="46">
        <f>VALUE(RAW_DATA!D1606)</f>
        <v>0</v>
      </c>
      <c r="N1606" s="46" t="str">
        <f>RAW_DATA!E1606</f>
        <v/>
      </c>
      <c r="O1606" s="46" t="str">
        <f>RAW_DATA!F1606</f>
        <v/>
      </c>
      <c r="P1606" s="46" t="str">
        <f>RAW_DATA!G1606</f>
        <v/>
      </c>
    </row>
    <row r="1607">
      <c r="E1607" s="49"/>
      <c r="I1607" s="50"/>
      <c r="K1607" s="46" t="str">
        <f>IFERROR(__xludf.DUMMYFUNCTION("TO_DATE(DATEVALUE(RAW_DATA!B1607))"),"#VALUE!")</f>
        <v>#VALUE!</v>
      </c>
      <c r="L1607" s="46" t="str">
        <f>RAW_DATA!C1607</f>
        <v/>
      </c>
      <c r="M1607" s="46">
        <f>VALUE(RAW_DATA!D1607)</f>
        <v>0</v>
      </c>
      <c r="N1607" s="46" t="str">
        <f>RAW_DATA!E1607</f>
        <v/>
      </c>
      <c r="O1607" s="46" t="str">
        <f>RAW_DATA!F1607</f>
        <v/>
      </c>
      <c r="P1607" s="46" t="str">
        <f>RAW_DATA!G1607</f>
        <v/>
      </c>
    </row>
    <row r="1608">
      <c r="E1608" s="49"/>
      <c r="I1608" s="50"/>
      <c r="K1608" s="46" t="str">
        <f>IFERROR(__xludf.DUMMYFUNCTION("TO_DATE(DATEVALUE(RAW_DATA!B1608))"),"#VALUE!")</f>
        <v>#VALUE!</v>
      </c>
      <c r="L1608" s="46" t="str">
        <f>RAW_DATA!C1608</f>
        <v/>
      </c>
      <c r="M1608" s="46">
        <f>VALUE(RAW_DATA!D1608)</f>
        <v>0</v>
      </c>
      <c r="N1608" s="46" t="str">
        <f>RAW_DATA!E1608</f>
        <v/>
      </c>
      <c r="O1608" s="46" t="str">
        <f>RAW_DATA!F1608</f>
        <v/>
      </c>
      <c r="P1608" s="46" t="str">
        <f>RAW_DATA!G1608</f>
        <v/>
      </c>
    </row>
    <row r="1609">
      <c r="E1609" s="49"/>
      <c r="I1609" s="50"/>
      <c r="K1609" s="46" t="str">
        <f>IFERROR(__xludf.DUMMYFUNCTION("TO_DATE(DATEVALUE(RAW_DATA!B1609))"),"#VALUE!")</f>
        <v>#VALUE!</v>
      </c>
      <c r="L1609" s="46" t="str">
        <f>RAW_DATA!C1609</f>
        <v/>
      </c>
      <c r="M1609" s="46">
        <f>VALUE(RAW_DATA!D1609)</f>
        <v>0</v>
      </c>
      <c r="N1609" s="46" t="str">
        <f>RAW_DATA!E1609</f>
        <v/>
      </c>
      <c r="O1609" s="46" t="str">
        <f>RAW_DATA!F1609</f>
        <v/>
      </c>
      <c r="P1609" s="46" t="str">
        <f>RAW_DATA!G1609</f>
        <v/>
      </c>
    </row>
    <row r="1610">
      <c r="E1610" s="49"/>
      <c r="I1610" s="50"/>
      <c r="K1610" s="46" t="str">
        <f>IFERROR(__xludf.DUMMYFUNCTION("TO_DATE(DATEVALUE(RAW_DATA!B1610))"),"#VALUE!")</f>
        <v>#VALUE!</v>
      </c>
      <c r="L1610" s="46" t="str">
        <f>RAW_DATA!C1610</f>
        <v/>
      </c>
      <c r="M1610" s="46">
        <f>VALUE(RAW_DATA!D1610)</f>
        <v>0</v>
      </c>
      <c r="N1610" s="46" t="str">
        <f>RAW_DATA!E1610</f>
        <v/>
      </c>
      <c r="O1610" s="46" t="str">
        <f>RAW_DATA!F1610</f>
        <v/>
      </c>
      <c r="P1610" s="46" t="str">
        <f>RAW_DATA!G1610</f>
        <v/>
      </c>
    </row>
    <row r="1611">
      <c r="E1611" s="49"/>
      <c r="I1611" s="50"/>
      <c r="K1611" s="46" t="str">
        <f>IFERROR(__xludf.DUMMYFUNCTION("TO_DATE(DATEVALUE(RAW_DATA!B1611))"),"#VALUE!")</f>
        <v>#VALUE!</v>
      </c>
      <c r="L1611" s="46" t="str">
        <f>RAW_DATA!C1611</f>
        <v/>
      </c>
      <c r="M1611" s="46">
        <f>VALUE(RAW_DATA!D1611)</f>
        <v>0</v>
      </c>
      <c r="N1611" s="46" t="str">
        <f>RAW_DATA!E1611</f>
        <v/>
      </c>
      <c r="O1611" s="46" t="str">
        <f>RAW_DATA!F1611</f>
        <v/>
      </c>
      <c r="P1611" s="46" t="str">
        <f>RAW_DATA!G1611</f>
        <v/>
      </c>
    </row>
    <row r="1612">
      <c r="E1612" s="49"/>
      <c r="I1612" s="50"/>
      <c r="K1612" s="46" t="str">
        <f>IFERROR(__xludf.DUMMYFUNCTION("TO_DATE(DATEVALUE(RAW_DATA!B1612))"),"#VALUE!")</f>
        <v>#VALUE!</v>
      </c>
      <c r="L1612" s="46" t="str">
        <f>RAW_DATA!C1612</f>
        <v/>
      </c>
      <c r="M1612" s="46">
        <f>VALUE(RAW_DATA!D1612)</f>
        <v>0</v>
      </c>
      <c r="N1612" s="46" t="str">
        <f>RAW_DATA!E1612</f>
        <v/>
      </c>
      <c r="O1612" s="46" t="str">
        <f>RAW_DATA!F1612</f>
        <v/>
      </c>
      <c r="P1612" s="46" t="str">
        <f>RAW_DATA!G1612</f>
        <v/>
      </c>
    </row>
    <row r="1613">
      <c r="E1613" s="49"/>
      <c r="I1613" s="50"/>
      <c r="K1613" s="46" t="str">
        <f>IFERROR(__xludf.DUMMYFUNCTION("TO_DATE(DATEVALUE(RAW_DATA!B1613))"),"#VALUE!")</f>
        <v>#VALUE!</v>
      </c>
      <c r="L1613" s="46" t="str">
        <f>RAW_DATA!C1613</f>
        <v/>
      </c>
      <c r="M1613" s="46">
        <f>VALUE(RAW_DATA!D1613)</f>
        <v>0</v>
      </c>
      <c r="N1613" s="46" t="str">
        <f>RAW_DATA!E1613</f>
        <v/>
      </c>
      <c r="O1613" s="46" t="str">
        <f>RAW_DATA!F1613</f>
        <v/>
      </c>
      <c r="P1613" s="46" t="str">
        <f>RAW_DATA!G1613</f>
        <v/>
      </c>
    </row>
    <row r="1614">
      <c r="E1614" s="49"/>
      <c r="I1614" s="50"/>
      <c r="K1614" s="46" t="str">
        <f>IFERROR(__xludf.DUMMYFUNCTION("TO_DATE(DATEVALUE(RAW_DATA!B1614))"),"#VALUE!")</f>
        <v>#VALUE!</v>
      </c>
      <c r="L1614" s="46" t="str">
        <f>RAW_DATA!C1614</f>
        <v/>
      </c>
      <c r="M1614" s="46">
        <f>VALUE(RAW_DATA!D1614)</f>
        <v>0</v>
      </c>
      <c r="N1614" s="46" t="str">
        <f>RAW_DATA!E1614</f>
        <v/>
      </c>
      <c r="O1614" s="46" t="str">
        <f>RAW_DATA!F1614</f>
        <v/>
      </c>
      <c r="P1614" s="46" t="str">
        <f>RAW_DATA!G1614</f>
        <v/>
      </c>
    </row>
    <row r="1615">
      <c r="E1615" s="49"/>
      <c r="I1615" s="50"/>
      <c r="K1615" s="46" t="str">
        <f>IFERROR(__xludf.DUMMYFUNCTION("TO_DATE(DATEVALUE(RAW_DATA!B1615))"),"#VALUE!")</f>
        <v>#VALUE!</v>
      </c>
      <c r="L1615" s="46" t="str">
        <f>RAW_DATA!C1615</f>
        <v/>
      </c>
      <c r="M1615" s="46">
        <f>VALUE(RAW_DATA!D1615)</f>
        <v>0</v>
      </c>
      <c r="N1615" s="46" t="str">
        <f>RAW_DATA!E1615</f>
        <v/>
      </c>
      <c r="O1615" s="46" t="str">
        <f>RAW_DATA!F1615</f>
        <v/>
      </c>
      <c r="P1615" s="46" t="str">
        <f>RAW_DATA!G1615</f>
        <v/>
      </c>
    </row>
    <row r="1616">
      <c r="E1616" s="49"/>
      <c r="I1616" s="50"/>
      <c r="K1616" s="46" t="str">
        <f>IFERROR(__xludf.DUMMYFUNCTION("TO_DATE(DATEVALUE(RAW_DATA!B1616))"),"#VALUE!")</f>
        <v>#VALUE!</v>
      </c>
      <c r="L1616" s="46" t="str">
        <f>RAW_DATA!C1616</f>
        <v/>
      </c>
      <c r="M1616" s="46">
        <f>VALUE(RAW_DATA!D1616)</f>
        <v>0</v>
      </c>
      <c r="N1616" s="46" t="str">
        <f>RAW_DATA!E1616</f>
        <v/>
      </c>
      <c r="O1616" s="46" t="str">
        <f>RAW_DATA!F1616</f>
        <v/>
      </c>
      <c r="P1616" s="46" t="str">
        <f>RAW_DATA!G1616</f>
        <v/>
      </c>
    </row>
    <row r="1617">
      <c r="E1617" s="49"/>
      <c r="I1617" s="50"/>
      <c r="K1617" s="46" t="str">
        <f>IFERROR(__xludf.DUMMYFUNCTION("TO_DATE(DATEVALUE(RAW_DATA!B1617))"),"#VALUE!")</f>
        <v>#VALUE!</v>
      </c>
      <c r="L1617" s="46" t="str">
        <f>RAW_DATA!C1617</f>
        <v/>
      </c>
      <c r="M1617" s="46">
        <f>VALUE(RAW_DATA!D1617)</f>
        <v>0</v>
      </c>
      <c r="N1617" s="46" t="str">
        <f>RAW_DATA!E1617</f>
        <v/>
      </c>
      <c r="O1617" s="46" t="str">
        <f>RAW_DATA!F1617</f>
        <v/>
      </c>
      <c r="P1617" s="46" t="str">
        <f>RAW_DATA!G1617</f>
        <v/>
      </c>
    </row>
    <row r="1618">
      <c r="E1618" s="49"/>
      <c r="I1618" s="50"/>
      <c r="K1618" s="46" t="str">
        <f>IFERROR(__xludf.DUMMYFUNCTION("TO_DATE(DATEVALUE(RAW_DATA!B1618))"),"#VALUE!")</f>
        <v>#VALUE!</v>
      </c>
      <c r="L1618" s="46" t="str">
        <f>RAW_DATA!C1618</f>
        <v/>
      </c>
      <c r="M1618" s="46">
        <f>VALUE(RAW_DATA!D1618)</f>
        <v>0</v>
      </c>
      <c r="N1618" s="46" t="str">
        <f>RAW_DATA!E1618</f>
        <v/>
      </c>
      <c r="O1618" s="46" t="str">
        <f>RAW_DATA!F1618</f>
        <v/>
      </c>
      <c r="P1618" s="46" t="str">
        <f>RAW_DATA!G1618</f>
        <v/>
      </c>
    </row>
    <row r="1619">
      <c r="E1619" s="49"/>
      <c r="I1619" s="50"/>
      <c r="K1619" s="46" t="str">
        <f>IFERROR(__xludf.DUMMYFUNCTION("TO_DATE(DATEVALUE(RAW_DATA!B1619))"),"#VALUE!")</f>
        <v>#VALUE!</v>
      </c>
      <c r="L1619" s="46" t="str">
        <f>RAW_DATA!C1619</f>
        <v/>
      </c>
      <c r="M1619" s="46">
        <f>VALUE(RAW_DATA!D1619)</f>
        <v>0</v>
      </c>
      <c r="N1619" s="46" t="str">
        <f>RAW_DATA!E1619</f>
        <v/>
      </c>
      <c r="O1619" s="46" t="str">
        <f>RAW_DATA!F1619</f>
        <v/>
      </c>
      <c r="P1619" s="46" t="str">
        <f>RAW_DATA!G1619</f>
        <v/>
      </c>
    </row>
    <row r="1620">
      <c r="E1620" s="49"/>
      <c r="I1620" s="50"/>
      <c r="K1620" s="46" t="str">
        <f>IFERROR(__xludf.DUMMYFUNCTION("TO_DATE(DATEVALUE(RAW_DATA!B1620))"),"#VALUE!")</f>
        <v>#VALUE!</v>
      </c>
      <c r="L1620" s="46" t="str">
        <f>RAW_DATA!C1620</f>
        <v/>
      </c>
      <c r="M1620" s="46">
        <f>VALUE(RAW_DATA!D1620)</f>
        <v>0</v>
      </c>
      <c r="N1620" s="46" t="str">
        <f>RAW_DATA!E1620</f>
        <v/>
      </c>
      <c r="O1620" s="46" t="str">
        <f>RAW_DATA!F1620</f>
        <v/>
      </c>
      <c r="P1620" s="46" t="str">
        <f>RAW_DATA!G1620</f>
        <v/>
      </c>
    </row>
    <row r="1621">
      <c r="E1621" s="49"/>
      <c r="I1621" s="50"/>
      <c r="K1621" s="46" t="str">
        <f>IFERROR(__xludf.DUMMYFUNCTION("TO_DATE(DATEVALUE(RAW_DATA!B1621))"),"#VALUE!")</f>
        <v>#VALUE!</v>
      </c>
      <c r="L1621" s="46" t="str">
        <f>RAW_DATA!C1621</f>
        <v/>
      </c>
      <c r="M1621" s="46">
        <f>VALUE(RAW_DATA!D1621)</f>
        <v>0</v>
      </c>
      <c r="N1621" s="46" t="str">
        <f>RAW_DATA!E1621</f>
        <v/>
      </c>
      <c r="O1621" s="46" t="str">
        <f>RAW_DATA!F1621</f>
        <v/>
      </c>
      <c r="P1621" s="46" t="str">
        <f>RAW_DATA!G1621</f>
        <v/>
      </c>
    </row>
    <row r="1622">
      <c r="E1622" s="49"/>
      <c r="I1622" s="50"/>
      <c r="K1622" s="46" t="str">
        <f>IFERROR(__xludf.DUMMYFUNCTION("TO_DATE(DATEVALUE(RAW_DATA!B1622))"),"#VALUE!")</f>
        <v>#VALUE!</v>
      </c>
      <c r="L1622" s="46" t="str">
        <f>RAW_DATA!C1622</f>
        <v/>
      </c>
      <c r="M1622" s="46">
        <f>VALUE(RAW_DATA!D1622)</f>
        <v>0</v>
      </c>
      <c r="N1622" s="46" t="str">
        <f>RAW_DATA!E1622</f>
        <v/>
      </c>
      <c r="O1622" s="46" t="str">
        <f>RAW_DATA!F1622</f>
        <v/>
      </c>
      <c r="P1622" s="46" t="str">
        <f>RAW_DATA!G1622</f>
        <v/>
      </c>
    </row>
    <row r="1623">
      <c r="E1623" s="49"/>
      <c r="I1623" s="50"/>
      <c r="K1623" s="46" t="str">
        <f>IFERROR(__xludf.DUMMYFUNCTION("TO_DATE(DATEVALUE(RAW_DATA!B1623))"),"#VALUE!")</f>
        <v>#VALUE!</v>
      </c>
      <c r="L1623" s="46" t="str">
        <f>RAW_DATA!C1623</f>
        <v/>
      </c>
      <c r="M1623" s="46">
        <f>VALUE(RAW_DATA!D1623)</f>
        <v>0</v>
      </c>
      <c r="N1623" s="46" t="str">
        <f>RAW_DATA!E1623</f>
        <v/>
      </c>
      <c r="O1623" s="46" t="str">
        <f>RAW_DATA!F1623</f>
        <v/>
      </c>
      <c r="P1623" s="46" t="str">
        <f>RAW_DATA!G1623</f>
        <v/>
      </c>
    </row>
    <row r="1624">
      <c r="E1624" s="49"/>
      <c r="I1624" s="50"/>
      <c r="K1624" s="46" t="str">
        <f>IFERROR(__xludf.DUMMYFUNCTION("TO_DATE(DATEVALUE(RAW_DATA!B1624))"),"#VALUE!")</f>
        <v>#VALUE!</v>
      </c>
      <c r="L1624" s="46" t="str">
        <f>RAW_DATA!C1624</f>
        <v/>
      </c>
      <c r="M1624" s="46">
        <f>VALUE(RAW_DATA!D1624)</f>
        <v>0</v>
      </c>
      <c r="N1624" s="46" t="str">
        <f>RAW_DATA!E1624</f>
        <v/>
      </c>
      <c r="O1624" s="46" t="str">
        <f>RAW_DATA!F1624</f>
        <v/>
      </c>
      <c r="P1624" s="46" t="str">
        <f>RAW_DATA!G1624</f>
        <v/>
      </c>
    </row>
    <row r="1625">
      <c r="E1625" s="49"/>
      <c r="I1625" s="50"/>
      <c r="K1625" s="46" t="str">
        <f>IFERROR(__xludf.DUMMYFUNCTION("TO_DATE(DATEVALUE(RAW_DATA!B1625))"),"#VALUE!")</f>
        <v>#VALUE!</v>
      </c>
      <c r="L1625" s="46" t="str">
        <f>RAW_DATA!C1625</f>
        <v/>
      </c>
      <c r="M1625" s="46">
        <f>VALUE(RAW_DATA!D1625)</f>
        <v>0</v>
      </c>
      <c r="N1625" s="46" t="str">
        <f>RAW_DATA!E1625</f>
        <v/>
      </c>
      <c r="O1625" s="46" t="str">
        <f>RAW_DATA!F1625</f>
        <v/>
      </c>
      <c r="P1625" s="46" t="str">
        <f>RAW_DATA!G1625</f>
        <v/>
      </c>
    </row>
    <row r="1626">
      <c r="E1626" s="49"/>
      <c r="I1626" s="50"/>
      <c r="K1626" s="46" t="str">
        <f>IFERROR(__xludf.DUMMYFUNCTION("TO_DATE(DATEVALUE(RAW_DATA!B1626))"),"#VALUE!")</f>
        <v>#VALUE!</v>
      </c>
      <c r="L1626" s="46" t="str">
        <f>RAW_DATA!C1626</f>
        <v/>
      </c>
      <c r="M1626" s="46">
        <f>VALUE(RAW_DATA!D1626)</f>
        <v>0</v>
      </c>
      <c r="N1626" s="46" t="str">
        <f>RAW_DATA!E1626</f>
        <v/>
      </c>
      <c r="O1626" s="46" t="str">
        <f>RAW_DATA!F1626</f>
        <v/>
      </c>
      <c r="P1626" s="46" t="str">
        <f>RAW_DATA!G1626</f>
        <v/>
      </c>
    </row>
    <row r="1627">
      <c r="E1627" s="49"/>
      <c r="I1627" s="50"/>
      <c r="K1627" s="46" t="str">
        <f>IFERROR(__xludf.DUMMYFUNCTION("TO_DATE(DATEVALUE(RAW_DATA!B1627))"),"#VALUE!")</f>
        <v>#VALUE!</v>
      </c>
      <c r="L1627" s="46" t="str">
        <f>RAW_DATA!C1627</f>
        <v/>
      </c>
      <c r="M1627" s="46">
        <f>VALUE(RAW_DATA!D1627)</f>
        <v>0</v>
      </c>
      <c r="N1627" s="46" t="str">
        <f>RAW_DATA!E1627</f>
        <v/>
      </c>
      <c r="O1627" s="46" t="str">
        <f>RAW_DATA!F1627</f>
        <v/>
      </c>
      <c r="P1627" s="46" t="str">
        <f>RAW_DATA!G1627</f>
        <v/>
      </c>
    </row>
    <row r="1628">
      <c r="E1628" s="49"/>
      <c r="I1628" s="50"/>
      <c r="K1628" s="46" t="str">
        <f>IFERROR(__xludf.DUMMYFUNCTION("TO_DATE(DATEVALUE(RAW_DATA!B1628))"),"#VALUE!")</f>
        <v>#VALUE!</v>
      </c>
      <c r="L1628" s="46" t="str">
        <f>RAW_DATA!C1628</f>
        <v/>
      </c>
      <c r="M1628" s="46">
        <f>VALUE(RAW_DATA!D1628)</f>
        <v>0</v>
      </c>
      <c r="N1628" s="46" t="str">
        <f>RAW_DATA!E1628</f>
        <v/>
      </c>
      <c r="O1628" s="46" t="str">
        <f>RAW_DATA!F1628</f>
        <v/>
      </c>
      <c r="P1628" s="46" t="str">
        <f>RAW_DATA!G1628</f>
        <v/>
      </c>
    </row>
    <row r="1629">
      <c r="E1629" s="49"/>
      <c r="I1629" s="50"/>
      <c r="K1629" s="46" t="str">
        <f>IFERROR(__xludf.DUMMYFUNCTION("TO_DATE(DATEVALUE(RAW_DATA!B1629))"),"#VALUE!")</f>
        <v>#VALUE!</v>
      </c>
      <c r="L1629" s="46" t="str">
        <f>RAW_DATA!C1629</f>
        <v/>
      </c>
      <c r="M1629" s="46">
        <f>VALUE(RAW_DATA!D1629)</f>
        <v>0</v>
      </c>
      <c r="N1629" s="46" t="str">
        <f>RAW_DATA!E1629</f>
        <v/>
      </c>
      <c r="O1629" s="46" t="str">
        <f>RAW_DATA!F1629</f>
        <v/>
      </c>
      <c r="P1629" s="46" t="str">
        <f>RAW_DATA!G1629</f>
        <v/>
      </c>
    </row>
    <row r="1630">
      <c r="E1630" s="49"/>
      <c r="I1630" s="50"/>
      <c r="K1630" s="46" t="str">
        <f>IFERROR(__xludf.DUMMYFUNCTION("TO_DATE(DATEVALUE(RAW_DATA!B1630))"),"#VALUE!")</f>
        <v>#VALUE!</v>
      </c>
      <c r="L1630" s="46" t="str">
        <f>RAW_DATA!C1630</f>
        <v/>
      </c>
      <c r="M1630" s="46">
        <f>VALUE(RAW_DATA!D1630)</f>
        <v>0</v>
      </c>
      <c r="N1630" s="46" t="str">
        <f>RAW_DATA!E1630</f>
        <v/>
      </c>
      <c r="O1630" s="46" t="str">
        <f>RAW_DATA!F1630</f>
        <v/>
      </c>
      <c r="P1630" s="46" t="str">
        <f>RAW_DATA!G1630</f>
        <v/>
      </c>
    </row>
    <row r="1631">
      <c r="E1631" s="49"/>
      <c r="I1631" s="50"/>
      <c r="K1631" s="46" t="str">
        <f>IFERROR(__xludf.DUMMYFUNCTION("TO_DATE(DATEVALUE(RAW_DATA!B1631))"),"#VALUE!")</f>
        <v>#VALUE!</v>
      </c>
      <c r="L1631" s="46" t="str">
        <f>RAW_DATA!C1631</f>
        <v/>
      </c>
      <c r="M1631" s="46">
        <f>VALUE(RAW_DATA!D1631)</f>
        <v>0</v>
      </c>
      <c r="N1631" s="46" t="str">
        <f>RAW_DATA!E1631</f>
        <v/>
      </c>
      <c r="O1631" s="46" t="str">
        <f>RAW_DATA!F1631</f>
        <v/>
      </c>
      <c r="P1631" s="46" t="str">
        <f>RAW_DATA!G1631</f>
        <v/>
      </c>
    </row>
    <row r="1632">
      <c r="E1632" s="49"/>
      <c r="I1632" s="50"/>
      <c r="K1632" s="46" t="str">
        <f>IFERROR(__xludf.DUMMYFUNCTION("TO_DATE(DATEVALUE(RAW_DATA!B1632))"),"#VALUE!")</f>
        <v>#VALUE!</v>
      </c>
      <c r="L1632" s="46" t="str">
        <f>RAW_DATA!C1632</f>
        <v/>
      </c>
      <c r="M1632" s="46">
        <f>VALUE(RAW_DATA!D1632)</f>
        <v>0</v>
      </c>
      <c r="N1632" s="46" t="str">
        <f>RAW_DATA!E1632</f>
        <v/>
      </c>
      <c r="O1632" s="46" t="str">
        <f>RAW_DATA!F1632</f>
        <v/>
      </c>
      <c r="P1632" s="46" t="str">
        <f>RAW_DATA!G1632</f>
        <v/>
      </c>
    </row>
    <row r="1633">
      <c r="E1633" s="49"/>
      <c r="I1633" s="50"/>
      <c r="K1633" s="46" t="str">
        <f>IFERROR(__xludf.DUMMYFUNCTION("TO_DATE(DATEVALUE(RAW_DATA!B1633))"),"#VALUE!")</f>
        <v>#VALUE!</v>
      </c>
      <c r="L1633" s="46" t="str">
        <f>RAW_DATA!C1633</f>
        <v/>
      </c>
      <c r="M1633" s="46">
        <f>VALUE(RAW_DATA!D1633)</f>
        <v>0</v>
      </c>
      <c r="N1633" s="46" t="str">
        <f>RAW_DATA!E1633</f>
        <v/>
      </c>
      <c r="O1633" s="46" t="str">
        <f>RAW_DATA!F1633</f>
        <v/>
      </c>
      <c r="P1633" s="46" t="str">
        <f>RAW_DATA!G1633</f>
        <v/>
      </c>
    </row>
    <row r="1634">
      <c r="E1634" s="49"/>
      <c r="I1634" s="50"/>
      <c r="K1634" s="46" t="str">
        <f>IFERROR(__xludf.DUMMYFUNCTION("TO_DATE(DATEVALUE(RAW_DATA!B1634))"),"#VALUE!")</f>
        <v>#VALUE!</v>
      </c>
      <c r="L1634" s="46" t="str">
        <f>RAW_DATA!C1634</f>
        <v/>
      </c>
      <c r="M1634" s="46">
        <f>VALUE(RAW_DATA!D1634)</f>
        <v>0</v>
      </c>
      <c r="N1634" s="46" t="str">
        <f>RAW_DATA!E1634</f>
        <v/>
      </c>
      <c r="O1634" s="46" t="str">
        <f>RAW_DATA!F1634</f>
        <v/>
      </c>
      <c r="P1634" s="46" t="str">
        <f>RAW_DATA!G1634</f>
        <v/>
      </c>
    </row>
    <row r="1635">
      <c r="E1635" s="49"/>
      <c r="I1635" s="50"/>
      <c r="K1635" s="46" t="str">
        <f>IFERROR(__xludf.DUMMYFUNCTION("TO_DATE(DATEVALUE(RAW_DATA!B1635))"),"#VALUE!")</f>
        <v>#VALUE!</v>
      </c>
      <c r="L1635" s="46" t="str">
        <f>RAW_DATA!C1635</f>
        <v/>
      </c>
      <c r="M1635" s="46">
        <f>VALUE(RAW_DATA!D1635)</f>
        <v>0</v>
      </c>
      <c r="N1635" s="46" t="str">
        <f>RAW_DATA!E1635</f>
        <v/>
      </c>
      <c r="O1635" s="46" t="str">
        <f>RAW_DATA!F1635</f>
        <v/>
      </c>
      <c r="P1635" s="46" t="str">
        <f>RAW_DATA!G1635</f>
        <v/>
      </c>
    </row>
    <row r="1636">
      <c r="E1636" s="49"/>
      <c r="I1636" s="50"/>
      <c r="K1636" s="46" t="str">
        <f>IFERROR(__xludf.DUMMYFUNCTION("TO_DATE(DATEVALUE(RAW_DATA!B1636))"),"#VALUE!")</f>
        <v>#VALUE!</v>
      </c>
      <c r="L1636" s="46" t="str">
        <f>RAW_DATA!C1636</f>
        <v/>
      </c>
      <c r="M1636" s="46">
        <f>VALUE(RAW_DATA!D1636)</f>
        <v>0</v>
      </c>
      <c r="N1636" s="46" t="str">
        <f>RAW_DATA!E1636</f>
        <v/>
      </c>
      <c r="O1636" s="46" t="str">
        <f>RAW_DATA!F1636</f>
        <v/>
      </c>
      <c r="P1636" s="46" t="str">
        <f>RAW_DATA!G1636</f>
        <v/>
      </c>
    </row>
    <row r="1637">
      <c r="E1637" s="49"/>
      <c r="I1637" s="50"/>
      <c r="K1637" s="46" t="str">
        <f>IFERROR(__xludf.DUMMYFUNCTION("TO_DATE(DATEVALUE(RAW_DATA!B1637))"),"#VALUE!")</f>
        <v>#VALUE!</v>
      </c>
      <c r="L1637" s="46" t="str">
        <f>RAW_DATA!C1637</f>
        <v/>
      </c>
      <c r="M1637" s="46">
        <f>VALUE(RAW_DATA!D1637)</f>
        <v>0</v>
      </c>
      <c r="N1637" s="46" t="str">
        <f>RAW_DATA!E1637</f>
        <v/>
      </c>
      <c r="O1637" s="46" t="str">
        <f>RAW_DATA!F1637</f>
        <v/>
      </c>
      <c r="P1637" s="46" t="str">
        <f>RAW_DATA!G1637</f>
        <v/>
      </c>
    </row>
    <row r="1638">
      <c r="E1638" s="49"/>
      <c r="I1638" s="50"/>
      <c r="K1638" s="46" t="str">
        <f>IFERROR(__xludf.DUMMYFUNCTION("TO_DATE(DATEVALUE(RAW_DATA!B1638))"),"#VALUE!")</f>
        <v>#VALUE!</v>
      </c>
      <c r="L1638" s="46" t="str">
        <f>RAW_DATA!C1638</f>
        <v/>
      </c>
      <c r="M1638" s="46">
        <f>VALUE(RAW_DATA!D1638)</f>
        <v>0</v>
      </c>
      <c r="N1638" s="46" t="str">
        <f>RAW_DATA!E1638</f>
        <v/>
      </c>
      <c r="O1638" s="46" t="str">
        <f>RAW_DATA!F1638</f>
        <v/>
      </c>
      <c r="P1638" s="46" t="str">
        <f>RAW_DATA!G1638</f>
        <v/>
      </c>
    </row>
    <row r="1639">
      <c r="E1639" s="49"/>
      <c r="I1639" s="50"/>
      <c r="K1639" s="46" t="str">
        <f>IFERROR(__xludf.DUMMYFUNCTION("TO_DATE(DATEVALUE(RAW_DATA!B1639))"),"#VALUE!")</f>
        <v>#VALUE!</v>
      </c>
      <c r="L1639" s="46" t="str">
        <f>RAW_DATA!C1639</f>
        <v/>
      </c>
      <c r="M1639" s="46">
        <f>VALUE(RAW_DATA!D1639)</f>
        <v>0</v>
      </c>
      <c r="N1639" s="46" t="str">
        <f>RAW_DATA!E1639</f>
        <v/>
      </c>
      <c r="O1639" s="46" t="str">
        <f>RAW_DATA!F1639</f>
        <v/>
      </c>
      <c r="P1639" s="46" t="str">
        <f>RAW_DATA!G1639</f>
        <v/>
      </c>
    </row>
    <row r="1640">
      <c r="E1640" s="49"/>
      <c r="I1640" s="50"/>
      <c r="K1640" s="46" t="str">
        <f>IFERROR(__xludf.DUMMYFUNCTION("TO_DATE(DATEVALUE(RAW_DATA!B1640))"),"#VALUE!")</f>
        <v>#VALUE!</v>
      </c>
      <c r="L1640" s="46" t="str">
        <f>RAW_DATA!C1640</f>
        <v/>
      </c>
      <c r="M1640" s="46">
        <f>VALUE(RAW_DATA!D1640)</f>
        <v>0</v>
      </c>
      <c r="N1640" s="46" t="str">
        <f>RAW_DATA!E1640</f>
        <v/>
      </c>
      <c r="O1640" s="46" t="str">
        <f>RAW_DATA!F1640</f>
        <v/>
      </c>
      <c r="P1640" s="46" t="str">
        <f>RAW_DATA!G1640</f>
        <v/>
      </c>
    </row>
    <row r="1641">
      <c r="E1641" s="49"/>
      <c r="I1641" s="50"/>
      <c r="K1641" s="46" t="str">
        <f>IFERROR(__xludf.DUMMYFUNCTION("TO_DATE(DATEVALUE(RAW_DATA!B1641))"),"#VALUE!")</f>
        <v>#VALUE!</v>
      </c>
      <c r="L1641" s="46" t="str">
        <f>RAW_DATA!C1641</f>
        <v/>
      </c>
      <c r="M1641" s="46">
        <f>VALUE(RAW_DATA!D1641)</f>
        <v>0</v>
      </c>
      <c r="N1641" s="46" t="str">
        <f>RAW_DATA!E1641</f>
        <v/>
      </c>
      <c r="O1641" s="46" t="str">
        <f>RAW_DATA!F1641</f>
        <v/>
      </c>
      <c r="P1641" s="46" t="str">
        <f>RAW_DATA!G1641</f>
        <v/>
      </c>
    </row>
    <row r="1642">
      <c r="E1642" s="49"/>
      <c r="I1642" s="50"/>
      <c r="K1642" s="46" t="str">
        <f>IFERROR(__xludf.DUMMYFUNCTION("TO_DATE(DATEVALUE(RAW_DATA!B1642))"),"#VALUE!")</f>
        <v>#VALUE!</v>
      </c>
      <c r="L1642" s="46" t="str">
        <f>RAW_DATA!C1642</f>
        <v/>
      </c>
      <c r="M1642" s="46">
        <f>VALUE(RAW_DATA!D1642)</f>
        <v>0</v>
      </c>
      <c r="N1642" s="46" t="str">
        <f>RAW_DATA!E1642</f>
        <v/>
      </c>
      <c r="O1642" s="46" t="str">
        <f>RAW_DATA!F1642</f>
        <v/>
      </c>
      <c r="P1642" s="46" t="str">
        <f>RAW_DATA!G1642</f>
        <v/>
      </c>
    </row>
    <row r="1643">
      <c r="E1643" s="49"/>
      <c r="I1643" s="50"/>
      <c r="K1643" s="46" t="str">
        <f>IFERROR(__xludf.DUMMYFUNCTION("TO_DATE(DATEVALUE(RAW_DATA!B1643))"),"#VALUE!")</f>
        <v>#VALUE!</v>
      </c>
      <c r="L1643" s="46" t="str">
        <f>RAW_DATA!C1643</f>
        <v/>
      </c>
      <c r="M1643" s="46">
        <f>VALUE(RAW_DATA!D1643)</f>
        <v>0</v>
      </c>
      <c r="N1643" s="46" t="str">
        <f>RAW_DATA!E1643</f>
        <v/>
      </c>
      <c r="O1643" s="46" t="str">
        <f>RAW_DATA!F1643</f>
        <v/>
      </c>
      <c r="P1643" s="46" t="str">
        <f>RAW_DATA!G1643</f>
        <v/>
      </c>
    </row>
    <row r="1644">
      <c r="E1644" s="49"/>
      <c r="I1644" s="50"/>
      <c r="K1644" s="46" t="str">
        <f>IFERROR(__xludf.DUMMYFUNCTION("TO_DATE(DATEVALUE(RAW_DATA!B1644))"),"#VALUE!")</f>
        <v>#VALUE!</v>
      </c>
      <c r="L1644" s="46" t="str">
        <f>RAW_DATA!C1644</f>
        <v/>
      </c>
      <c r="M1644" s="46">
        <f>VALUE(RAW_DATA!D1644)</f>
        <v>0</v>
      </c>
      <c r="N1644" s="46" t="str">
        <f>RAW_DATA!E1644</f>
        <v/>
      </c>
      <c r="O1644" s="46" t="str">
        <f>RAW_DATA!F1644</f>
        <v/>
      </c>
      <c r="P1644" s="46" t="str">
        <f>RAW_DATA!G1644</f>
        <v/>
      </c>
    </row>
    <row r="1645">
      <c r="E1645" s="49"/>
      <c r="I1645" s="50"/>
      <c r="K1645" s="46" t="str">
        <f>IFERROR(__xludf.DUMMYFUNCTION("TO_DATE(DATEVALUE(RAW_DATA!B1645))"),"#VALUE!")</f>
        <v>#VALUE!</v>
      </c>
      <c r="L1645" s="46" t="str">
        <f>RAW_DATA!C1645</f>
        <v/>
      </c>
      <c r="M1645" s="46">
        <f>VALUE(RAW_DATA!D1645)</f>
        <v>0</v>
      </c>
      <c r="N1645" s="46" t="str">
        <f>RAW_DATA!E1645</f>
        <v/>
      </c>
      <c r="O1645" s="46" t="str">
        <f>RAW_DATA!F1645</f>
        <v/>
      </c>
      <c r="P1645" s="46" t="str">
        <f>RAW_DATA!G1645</f>
        <v/>
      </c>
    </row>
    <row r="1646">
      <c r="E1646" s="49"/>
      <c r="I1646" s="50"/>
      <c r="K1646" s="46" t="str">
        <f>IFERROR(__xludf.DUMMYFUNCTION("TO_DATE(DATEVALUE(RAW_DATA!B1646))"),"#VALUE!")</f>
        <v>#VALUE!</v>
      </c>
      <c r="L1646" s="46" t="str">
        <f>RAW_DATA!C1646</f>
        <v/>
      </c>
      <c r="M1646" s="46">
        <f>VALUE(RAW_DATA!D1646)</f>
        <v>0</v>
      </c>
      <c r="N1646" s="46" t="str">
        <f>RAW_DATA!E1646</f>
        <v/>
      </c>
      <c r="O1646" s="46" t="str">
        <f>RAW_DATA!F1646</f>
        <v/>
      </c>
      <c r="P1646" s="46" t="str">
        <f>RAW_DATA!G1646</f>
        <v/>
      </c>
    </row>
    <row r="1647">
      <c r="E1647" s="49"/>
      <c r="I1647" s="50"/>
      <c r="K1647" s="46" t="str">
        <f>IFERROR(__xludf.DUMMYFUNCTION("TO_DATE(DATEVALUE(RAW_DATA!B1647))"),"#VALUE!")</f>
        <v>#VALUE!</v>
      </c>
      <c r="L1647" s="46" t="str">
        <f>RAW_DATA!C1647</f>
        <v/>
      </c>
      <c r="M1647" s="46">
        <f>VALUE(RAW_DATA!D1647)</f>
        <v>0</v>
      </c>
      <c r="N1647" s="46" t="str">
        <f>RAW_DATA!E1647</f>
        <v/>
      </c>
      <c r="O1647" s="46" t="str">
        <f>RAW_DATA!F1647</f>
        <v/>
      </c>
      <c r="P1647" s="46" t="str">
        <f>RAW_DATA!G1647</f>
        <v/>
      </c>
    </row>
    <row r="1648">
      <c r="E1648" s="49"/>
      <c r="I1648" s="50"/>
      <c r="K1648" s="46" t="str">
        <f>IFERROR(__xludf.DUMMYFUNCTION("TO_DATE(DATEVALUE(RAW_DATA!B1648))"),"#VALUE!")</f>
        <v>#VALUE!</v>
      </c>
      <c r="L1648" s="46" t="str">
        <f>RAW_DATA!C1648</f>
        <v/>
      </c>
      <c r="M1648" s="46">
        <f>VALUE(RAW_DATA!D1648)</f>
        <v>0</v>
      </c>
      <c r="N1648" s="46" t="str">
        <f>RAW_DATA!E1648</f>
        <v/>
      </c>
      <c r="O1648" s="46" t="str">
        <f>RAW_DATA!F1648</f>
        <v/>
      </c>
      <c r="P1648" s="46" t="str">
        <f>RAW_DATA!G1648</f>
        <v/>
      </c>
    </row>
    <row r="1649">
      <c r="E1649" s="49"/>
      <c r="I1649" s="50"/>
      <c r="K1649" s="46" t="str">
        <f>IFERROR(__xludf.DUMMYFUNCTION("TO_DATE(DATEVALUE(RAW_DATA!B1649))"),"#VALUE!")</f>
        <v>#VALUE!</v>
      </c>
      <c r="L1649" s="46" t="str">
        <f>RAW_DATA!C1649</f>
        <v/>
      </c>
      <c r="M1649" s="46">
        <f>VALUE(RAW_DATA!D1649)</f>
        <v>0</v>
      </c>
      <c r="N1649" s="46" t="str">
        <f>RAW_DATA!E1649</f>
        <v/>
      </c>
      <c r="O1649" s="46" t="str">
        <f>RAW_DATA!F1649</f>
        <v/>
      </c>
      <c r="P1649" s="46" t="str">
        <f>RAW_DATA!G1649</f>
        <v/>
      </c>
    </row>
    <row r="1650">
      <c r="E1650" s="49"/>
      <c r="I1650" s="50"/>
      <c r="K1650" s="46" t="str">
        <f>IFERROR(__xludf.DUMMYFUNCTION("TO_DATE(DATEVALUE(RAW_DATA!B1650))"),"#VALUE!")</f>
        <v>#VALUE!</v>
      </c>
      <c r="L1650" s="46" t="str">
        <f>RAW_DATA!C1650</f>
        <v/>
      </c>
      <c r="M1650" s="46">
        <f>VALUE(RAW_DATA!D1650)</f>
        <v>0</v>
      </c>
      <c r="N1650" s="46" t="str">
        <f>RAW_DATA!E1650</f>
        <v/>
      </c>
      <c r="O1650" s="46" t="str">
        <f>RAW_DATA!F1650</f>
        <v/>
      </c>
      <c r="P1650" s="46" t="str">
        <f>RAW_DATA!G1650</f>
        <v/>
      </c>
    </row>
    <row r="1651">
      <c r="E1651" s="49"/>
      <c r="I1651" s="50"/>
      <c r="K1651" s="46" t="str">
        <f>IFERROR(__xludf.DUMMYFUNCTION("TO_DATE(DATEVALUE(RAW_DATA!B1651))"),"#VALUE!")</f>
        <v>#VALUE!</v>
      </c>
      <c r="L1651" s="46" t="str">
        <f>RAW_DATA!C1651</f>
        <v/>
      </c>
      <c r="M1651" s="46">
        <f>VALUE(RAW_DATA!D1651)</f>
        <v>0</v>
      </c>
      <c r="N1651" s="46" t="str">
        <f>RAW_DATA!E1651</f>
        <v/>
      </c>
      <c r="O1651" s="46" t="str">
        <f>RAW_DATA!F1651</f>
        <v/>
      </c>
      <c r="P1651" s="46" t="str">
        <f>RAW_DATA!G1651</f>
        <v/>
      </c>
    </row>
    <row r="1652">
      <c r="E1652" s="49"/>
      <c r="I1652" s="50"/>
      <c r="K1652" s="46" t="str">
        <f>IFERROR(__xludf.DUMMYFUNCTION("TO_DATE(DATEVALUE(RAW_DATA!B1652))"),"#VALUE!")</f>
        <v>#VALUE!</v>
      </c>
      <c r="L1652" s="46" t="str">
        <f>RAW_DATA!C1652</f>
        <v/>
      </c>
      <c r="M1652" s="46">
        <f>VALUE(RAW_DATA!D1652)</f>
        <v>0</v>
      </c>
      <c r="N1652" s="46" t="str">
        <f>RAW_DATA!E1652</f>
        <v/>
      </c>
      <c r="O1652" s="46" t="str">
        <f>RAW_DATA!F1652</f>
        <v/>
      </c>
      <c r="P1652" s="46" t="str">
        <f>RAW_DATA!G1652</f>
        <v/>
      </c>
    </row>
    <row r="1653">
      <c r="E1653" s="49"/>
      <c r="I1653" s="50"/>
      <c r="K1653" s="46" t="str">
        <f>IFERROR(__xludf.DUMMYFUNCTION("TO_DATE(DATEVALUE(RAW_DATA!B1653))"),"#VALUE!")</f>
        <v>#VALUE!</v>
      </c>
      <c r="L1653" s="46" t="str">
        <f>RAW_DATA!C1653</f>
        <v/>
      </c>
      <c r="M1653" s="46">
        <f>VALUE(RAW_DATA!D1653)</f>
        <v>0</v>
      </c>
      <c r="N1653" s="46" t="str">
        <f>RAW_DATA!E1653</f>
        <v/>
      </c>
      <c r="O1653" s="46" t="str">
        <f>RAW_DATA!F1653</f>
        <v/>
      </c>
      <c r="P1653" s="46" t="str">
        <f>RAW_DATA!G1653</f>
        <v/>
      </c>
    </row>
    <row r="1654">
      <c r="E1654" s="49"/>
      <c r="I1654" s="50"/>
      <c r="K1654" s="46" t="str">
        <f>IFERROR(__xludf.DUMMYFUNCTION("TO_DATE(DATEVALUE(RAW_DATA!B1654))"),"#VALUE!")</f>
        <v>#VALUE!</v>
      </c>
      <c r="L1654" s="46" t="str">
        <f>RAW_DATA!C1654</f>
        <v/>
      </c>
      <c r="M1654" s="46">
        <f>VALUE(RAW_DATA!D1654)</f>
        <v>0</v>
      </c>
      <c r="N1654" s="46" t="str">
        <f>RAW_DATA!E1654</f>
        <v/>
      </c>
      <c r="O1654" s="46" t="str">
        <f>RAW_DATA!F1654</f>
        <v/>
      </c>
      <c r="P1654" s="46" t="str">
        <f>RAW_DATA!G1654</f>
        <v/>
      </c>
    </row>
    <row r="1655">
      <c r="E1655" s="49"/>
      <c r="I1655" s="50"/>
      <c r="K1655" s="46" t="str">
        <f>IFERROR(__xludf.DUMMYFUNCTION("TO_DATE(DATEVALUE(RAW_DATA!B1655))"),"#VALUE!")</f>
        <v>#VALUE!</v>
      </c>
      <c r="L1655" s="46" t="str">
        <f>RAW_DATA!C1655</f>
        <v/>
      </c>
      <c r="M1655" s="46">
        <f>VALUE(RAW_DATA!D1655)</f>
        <v>0</v>
      </c>
      <c r="N1655" s="46" t="str">
        <f>RAW_DATA!E1655</f>
        <v/>
      </c>
      <c r="O1655" s="46" t="str">
        <f>RAW_DATA!F1655</f>
        <v/>
      </c>
      <c r="P1655" s="46" t="str">
        <f>RAW_DATA!G1655</f>
        <v/>
      </c>
    </row>
    <row r="1656">
      <c r="E1656" s="49"/>
      <c r="I1656" s="50"/>
      <c r="K1656" s="46" t="str">
        <f>IFERROR(__xludf.DUMMYFUNCTION("TO_DATE(DATEVALUE(RAW_DATA!B1656))"),"#VALUE!")</f>
        <v>#VALUE!</v>
      </c>
      <c r="L1656" s="46" t="str">
        <f>RAW_DATA!C1656</f>
        <v/>
      </c>
      <c r="M1656" s="46">
        <f>VALUE(RAW_DATA!D1656)</f>
        <v>0</v>
      </c>
      <c r="N1656" s="46" t="str">
        <f>RAW_DATA!E1656</f>
        <v/>
      </c>
      <c r="O1656" s="46" t="str">
        <f>RAW_DATA!F1656</f>
        <v/>
      </c>
      <c r="P1656" s="46" t="str">
        <f>RAW_DATA!G1656</f>
        <v/>
      </c>
    </row>
    <row r="1657">
      <c r="E1657" s="49"/>
      <c r="I1657" s="50"/>
      <c r="K1657" s="46" t="str">
        <f>IFERROR(__xludf.DUMMYFUNCTION("TO_DATE(DATEVALUE(RAW_DATA!B1657))"),"#VALUE!")</f>
        <v>#VALUE!</v>
      </c>
      <c r="L1657" s="46" t="str">
        <f>RAW_DATA!C1657</f>
        <v/>
      </c>
      <c r="M1657" s="46">
        <f>VALUE(RAW_DATA!D1657)</f>
        <v>0</v>
      </c>
      <c r="N1657" s="46" t="str">
        <f>RAW_DATA!E1657</f>
        <v/>
      </c>
      <c r="O1657" s="46" t="str">
        <f>RAW_DATA!F1657</f>
        <v/>
      </c>
      <c r="P1657" s="46" t="str">
        <f>RAW_DATA!G1657</f>
        <v/>
      </c>
    </row>
    <row r="1658">
      <c r="E1658" s="49"/>
      <c r="I1658" s="50"/>
      <c r="K1658" s="46" t="str">
        <f>IFERROR(__xludf.DUMMYFUNCTION("TO_DATE(DATEVALUE(RAW_DATA!B1658))"),"#VALUE!")</f>
        <v>#VALUE!</v>
      </c>
      <c r="L1658" s="46" t="str">
        <f>RAW_DATA!C1658</f>
        <v/>
      </c>
      <c r="M1658" s="46">
        <f>VALUE(RAW_DATA!D1658)</f>
        <v>0</v>
      </c>
      <c r="N1658" s="46" t="str">
        <f>RAW_DATA!E1658</f>
        <v/>
      </c>
      <c r="O1658" s="46" t="str">
        <f>RAW_DATA!F1658</f>
        <v/>
      </c>
      <c r="P1658" s="46" t="str">
        <f>RAW_DATA!G1658</f>
        <v/>
      </c>
    </row>
    <row r="1659">
      <c r="E1659" s="49"/>
      <c r="I1659" s="50"/>
      <c r="K1659" s="46" t="str">
        <f>IFERROR(__xludf.DUMMYFUNCTION("TO_DATE(DATEVALUE(RAW_DATA!B1659))"),"#VALUE!")</f>
        <v>#VALUE!</v>
      </c>
      <c r="L1659" s="46" t="str">
        <f>RAW_DATA!C1659</f>
        <v/>
      </c>
      <c r="M1659" s="46">
        <f>VALUE(RAW_DATA!D1659)</f>
        <v>0</v>
      </c>
      <c r="N1659" s="46" t="str">
        <f>RAW_DATA!E1659</f>
        <v/>
      </c>
      <c r="O1659" s="46" t="str">
        <f>RAW_DATA!F1659</f>
        <v/>
      </c>
      <c r="P1659" s="46" t="str">
        <f>RAW_DATA!G1659</f>
        <v/>
      </c>
    </row>
    <row r="1660">
      <c r="E1660" s="49"/>
      <c r="I1660" s="50"/>
      <c r="K1660" s="46" t="str">
        <f>IFERROR(__xludf.DUMMYFUNCTION("TO_DATE(DATEVALUE(RAW_DATA!B1660))"),"#VALUE!")</f>
        <v>#VALUE!</v>
      </c>
      <c r="L1660" s="46" t="str">
        <f>RAW_DATA!C1660</f>
        <v/>
      </c>
      <c r="M1660" s="46">
        <f>VALUE(RAW_DATA!D1660)</f>
        <v>0</v>
      </c>
      <c r="N1660" s="46" t="str">
        <f>RAW_DATA!E1660</f>
        <v/>
      </c>
      <c r="O1660" s="46" t="str">
        <f>RAW_DATA!F1660</f>
        <v/>
      </c>
      <c r="P1660" s="46" t="str">
        <f>RAW_DATA!G1660</f>
        <v/>
      </c>
    </row>
    <row r="1661">
      <c r="E1661" s="49"/>
      <c r="I1661" s="50"/>
      <c r="K1661" s="46" t="str">
        <f>IFERROR(__xludf.DUMMYFUNCTION("TO_DATE(DATEVALUE(RAW_DATA!B1661))"),"#VALUE!")</f>
        <v>#VALUE!</v>
      </c>
      <c r="L1661" s="46" t="str">
        <f>RAW_DATA!C1661</f>
        <v/>
      </c>
      <c r="M1661" s="46">
        <f>VALUE(RAW_DATA!D1661)</f>
        <v>0</v>
      </c>
      <c r="N1661" s="46" t="str">
        <f>RAW_DATA!E1661</f>
        <v/>
      </c>
      <c r="O1661" s="46" t="str">
        <f>RAW_DATA!F1661</f>
        <v/>
      </c>
      <c r="P1661" s="46" t="str">
        <f>RAW_DATA!G1661</f>
        <v/>
      </c>
    </row>
    <row r="1662">
      <c r="E1662" s="49"/>
      <c r="I1662" s="50"/>
      <c r="K1662" s="46" t="str">
        <f>IFERROR(__xludf.DUMMYFUNCTION("TO_DATE(DATEVALUE(RAW_DATA!B1662))"),"#VALUE!")</f>
        <v>#VALUE!</v>
      </c>
      <c r="L1662" s="46" t="str">
        <f>RAW_DATA!C1662</f>
        <v/>
      </c>
      <c r="M1662" s="46">
        <f>VALUE(RAW_DATA!D1662)</f>
        <v>0</v>
      </c>
      <c r="N1662" s="46" t="str">
        <f>RAW_DATA!E1662</f>
        <v/>
      </c>
      <c r="O1662" s="46" t="str">
        <f>RAW_DATA!F1662</f>
        <v/>
      </c>
      <c r="P1662" s="46" t="str">
        <f>RAW_DATA!G1662</f>
        <v/>
      </c>
    </row>
    <row r="1663">
      <c r="E1663" s="49"/>
      <c r="I1663" s="50"/>
      <c r="K1663" s="46" t="str">
        <f>IFERROR(__xludf.DUMMYFUNCTION("TO_DATE(DATEVALUE(RAW_DATA!B1663))"),"#VALUE!")</f>
        <v>#VALUE!</v>
      </c>
      <c r="L1663" s="46" t="str">
        <f>RAW_DATA!C1663</f>
        <v/>
      </c>
      <c r="M1663" s="46">
        <f>VALUE(RAW_DATA!D1663)</f>
        <v>0</v>
      </c>
      <c r="N1663" s="46" t="str">
        <f>RAW_DATA!E1663</f>
        <v/>
      </c>
      <c r="O1663" s="46" t="str">
        <f>RAW_DATA!F1663</f>
        <v/>
      </c>
      <c r="P1663" s="46" t="str">
        <f>RAW_DATA!G1663</f>
        <v/>
      </c>
    </row>
    <row r="1664">
      <c r="E1664" s="49"/>
      <c r="I1664" s="50"/>
      <c r="K1664" s="46" t="str">
        <f>IFERROR(__xludf.DUMMYFUNCTION("TO_DATE(DATEVALUE(RAW_DATA!B1664))"),"#VALUE!")</f>
        <v>#VALUE!</v>
      </c>
      <c r="L1664" s="46" t="str">
        <f>RAW_DATA!C1664</f>
        <v/>
      </c>
      <c r="M1664" s="46">
        <f>VALUE(RAW_DATA!D1664)</f>
        <v>0</v>
      </c>
      <c r="N1664" s="46" t="str">
        <f>RAW_DATA!E1664</f>
        <v/>
      </c>
      <c r="O1664" s="46" t="str">
        <f>RAW_DATA!F1664</f>
        <v/>
      </c>
      <c r="P1664" s="46" t="str">
        <f>RAW_DATA!G1664</f>
        <v/>
      </c>
    </row>
    <row r="1665">
      <c r="E1665" s="49"/>
      <c r="I1665" s="50"/>
      <c r="K1665" s="46" t="str">
        <f>IFERROR(__xludf.DUMMYFUNCTION("TO_DATE(DATEVALUE(RAW_DATA!B1665))"),"#VALUE!")</f>
        <v>#VALUE!</v>
      </c>
      <c r="L1665" s="46" t="str">
        <f>RAW_DATA!C1665</f>
        <v/>
      </c>
      <c r="M1665" s="46">
        <f>VALUE(RAW_DATA!D1665)</f>
        <v>0</v>
      </c>
      <c r="N1665" s="46" t="str">
        <f>RAW_DATA!E1665</f>
        <v/>
      </c>
      <c r="O1665" s="46" t="str">
        <f>RAW_DATA!F1665</f>
        <v/>
      </c>
      <c r="P1665" s="46" t="str">
        <f>RAW_DATA!G1665</f>
        <v/>
      </c>
    </row>
    <row r="1666">
      <c r="E1666" s="49"/>
      <c r="I1666" s="50"/>
      <c r="K1666" s="46" t="str">
        <f>IFERROR(__xludf.DUMMYFUNCTION("TO_DATE(DATEVALUE(RAW_DATA!B1666))"),"#VALUE!")</f>
        <v>#VALUE!</v>
      </c>
      <c r="L1666" s="46" t="str">
        <f>RAW_DATA!C1666</f>
        <v/>
      </c>
      <c r="M1666" s="46">
        <f>VALUE(RAW_DATA!D1666)</f>
        <v>0</v>
      </c>
      <c r="N1666" s="46" t="str">
        <f>RAW_DATA!E1666</f>
        <v/>
      </c>
      <c r="O1666" s="46" t="str">
        <f>RAW_DATA!F1666</f>
        <v/>
      </c>
      <c r="P1666" s="46" t="str">
        <f>RAW_DATA!G1666</f>
        <v/>
      </c>
    </row>
    <row r="1667">
      <c r="E1667" s="49"/>
      <c r="I1667" s="50"/>
      <c r="K1667" s="46" t="str">
        <f>IFERROR(__xludf.DUMMYFUNCTION("TO_DATE(DATEVALUE(RAW_DATA!B1667))"),"#VALUE!")</f>
        <v>#VALUE!</v>
      </c>
      <c r="L1667" s="46" t="str">
        <f>RAW_DATA!C1667</f>
        <v/>
      </c>
      <c r="M1667" s="46">
        <f>VALUE(RAW_DATA!D1667)</f>
        <v>0</v>
      </c>
      <c r="N1667" s="46" t="str">
        <f>RAW_DATA!E1667</f>
        <v/>
      </c>
      <c r="O1667" s="46" t="str">
        <f>RAW_DATA!F1667</f>
        <v/>
      </c>
      <c r="P1667" s="46" t="str">
        <f>RAW_DATA!G1667</f>
        <v/>
      </c>
    </row>
    <row r="1668">
      <c r="E1668" s="49"/>
      <c r="I1668" s="50"/>
      <c r="K1668" s="46" t="str">
        <f>IFERROR(__xludf.DUMMYFUNCTION("TO_DATE(DATEVALUE(RAW_DATA!B1668))"),"#VALUE!")</f>
        <v>#VALUE!</v>
      </c>
      <c r="L1668" s="46" t="str">
        <f>RAW_DATA!C1668</f>
        <v/>
      </c>
      <c r="M1668" s="46">
        <f>VALUE(RAW_DATA!D1668)</f>
        <v>0</v>
      </c>
      <c r="N1668" s="46" t="str">
        <f>RAW_DATA!E1668</f>
        <v/>
      </c>
      <c r="O1668" s="46" t="str">
        <f>RAW_DATA!F1668</f>
        <v/>
      </c>
      <c r="P1668" s="46" t="str">
        <f>RAW_DATA!G1668</f>
        <v/>
      </c>
    </row>
    <row r="1669">
      <c r="E1669" s="49"/>
      <c r="I1669" s="50"/>
      <c r="K1669" s="46" t="str">
        <f>IFERROR(__xludf.DUMMYFUNCTION("TO_DATE(DATEVALUE(RAW_DATA!B1669))"),"#VALUE!")</f>
        <v>#VALUE!</v>
      </c>
      <c r="L1669" s="46" t="str">
        <f>RAW_DATA!C1669</f>
        <v/>
      </c>
      <c r="M1669" s="46">
        <f>VALUE(RAW_DATA!D1669)</f>
        <v>0</v>
      </c>
      <c r="N1669" s="46" t="str">
        <f>RAW_DATA!E1669</f>
        <v/>
      </c>
      <c r="O1669" s="46" t="str">
        <f>RAW_DATA!F1669</f>
        <v/>
      </c>
      <c r="P1669" s="46" t="str">
        <f>RAW_DATA!G1669</f>
        <v/>
      </c>
    </row>
    <row r="1670">
      <c r="E1670" s="49"/>
      <c r="I1670" s="50"/>
      <c r="K1670" s="46" t="str">
        <f>IFERROR(__xludf.DUMMYFUNCTION("TO_DATE(DATEVALUE(RAW_DATA!B1670))"),"#VALUE!")</f>
        <v>#VALUE!</v>
      </c>
      <c r="L1670" s="46" t="str">
        <f>RAW_DATA!C1670</f>
        <v/>
      </c>
      <c r="M1670" s="46">
        <f>VALUE(RAW_DATA!D1670)</f>
        <v>0</v>
      </c>
      <c r="N1670" s="46" t="str">
        <f>RAW_DATA!E1670</f>
        <v/>
      </c>
      <c r="O1670" s="46" t="str">
        <f>RAW_DATA!F1670</f>
        <v/>
      </c>
      <c r="P1670" s="46" t="str">
        <f>RAW_DATA!G1670</f>
        <v/>
      </c>
    </row>
    <row r="1671">
      <c r="E1671" s="49"/>
      <c r="I1671" s="50"/>
      <c r="K1671" s="46" t="str">
        <f>IFERROR(__xludf.DUMMYFUNCTION("TO_DATE(DATEVALUE(RAW_DATA!B1671))"),"#VALUE!")</f>
        <v>#VALUE!</v>
      </c>
      <c r="L1671" s="46" t="str">
        <f>RAW_DATA!C1671</f>
        <v/>
      </c>
      <c r="M1671" s="46">
        <f>VALUE(RAW_DATA!D1671)</f>
        <v>0</v>
      </c>
      <c r="N1671" s="46" t="str">
        <f>RAW_DATA!E1671</f>
        <v/>
      </c>
      <c r="O1671" s="46" t="str">
        <f>RAW_DATA!F1671</f>
        <v/>
      </c>
      <c r="P1671" s="46" t="str">
        <f>RAW_DATA!G1671</f>
        <v/>
      </c>
    </row>
    <row r="1672">
      <c r="E1672" s="49"/>
      <c r="I1672" s="50"/>
      <c r="K1672" s="46" t="str">
        <f>IFERROR(__xludf.DUMMYFUNCTION("TO_DATE(DATEVALUE(RAW_DATA!B1672))"),"#VALUE!")</f>
        <v>#VALUE!</v>
      </c>
      <c r="L1672" s="46" t="str">
        <f>RAW_DATA!C1672</f>
        <v/>
      </c>
      <c r="M1672" s="46">
        <f>VALUE(RAW_DATA!D1672)</f>
        <v>0</v>
      </c>
      <c r="N1672" s="46" t="str">
        <f>RAW_DATA!E1672</f>
        <v/>
      </c>
      <c r="O1672" s="46" t="str">
        <f>RAW_DATA!F1672</f>
        <v/>
      </c>
      <c r="P1672" s="46" t="str">
        <f>RAW_DATA!G1672</f>
        <v/>
      </c>
    </row>
    <row r="1673">
      <c r="E1673" s="49"/>
      <c r="I1673" s="50"/>
      <c r="K1673" s="46" t="str">
        <f>IFERROR(__xludf.DUMMYFUNCTION("TO_DATE(DATEVALUE(RAW_DATA!B1673))"),"#VALUE!")</f>
        <v>#VALUE!</v>
      </c>
      <c r="L1673" s="46" t="str">
        <f>RAW_DATA!C1673</f>
        <v/>
      </c>
      <c r="M1673" s="46">
        <f>VALUE(RAW_DATA!D1673)</f>
        <v>0</v>
      </c>
      <c r="N1673" s="46" t="str">
        <f>RAW_DATA!E1673</f>
        <v/>
      </c>
      <c r="O1673" s="46" t="str">
        <f>RAW_DATA!F1673</f>
        <v/>
      </c>
      <c r="P1673" s="46" t="str">
        <f>RAW_DATA!G1673</f>
        <v/>
      </c>
    </row>
    <row r="1674">
      <c r="E1674" s="49"/>
      <c r="I1674" s="50"/>
      <c r="K1674" s="46" t="str">
        <f>IFERROR(__xludf.DUMMYFUNCTION("TO_DATE(DATEVALUE(RAW_DATA!B1674))"),"#VALUE!")</f>
        <v>#VALUE!</v>
      </c>
      <c r="L1674" s="46" t="str">
        <f>RAW_DATA!C1674</f>
        <v/>
      </c>
      <c r="M1674" s="46">
        <f>VALUE(RAW_DATA!D1674)</f>
        <v>0</v>
      </c>
      <c r="N1674" s="46" t="str">
        <f>RAW_DATA!E1674</f>
        <v/>
      </c>
      <c r="O1674" s="46" t="str">
        <f>RAW_DATA!F1674</f>
        <v/>
      </c>
      <c r="P1674" s="46" t="str">
        <f>RAW_DATA!G1674</f>
        <v/>
      </c>
    </row>
    <row r="1675">
      <c r="E1675" s="49"/>
      <c r="I1675" s="50"/>
      <c r="K1675" s="46" t="str">
        <f>IFERROR(__xludf.DUMMYFUNCTION("TO_DATE(DATEVALUE(RAW_DATA!B1675))"),"#VALUE!")</f>
        <v>#VALUE!</v>
      </c>
      <c r="L1675" s="46" t="str">
        <f>RAW_DATA!C1675</f>
        <v/>
      </c>
      <c r="M1675" s="46">
        <f>VALUE(RAW_DATA!D1675)</f>
        <v>0</v>
      </c>
      <c r="N1675" s="46" t="str">
        <f>RAW_DATA!E1675</f>
        <v/>
      </c>
      <c r="O1675" s="46" t="str">
        <f>RAW_DATA!F1675</f>
        <v/>
      </c>
      <c r="P1675" s="46" t="str">
        <f>RAW_DATA!G1675</f>
        <v/>
      </c>
    </row>
    <row r="1676">
      <c r="E1676" s="49"/>
      <c r="I1676" s="50"/>
      <c r="K1676" s="46" t="str">
        <f>IFERROR(__xludf.DUMMYFUNCTION("TO_DATE(DATEVALUE(RAW_DATA!B1676))"),"#VALUE!")</f>
        <v>#VALUE!</v>
      </c>
      <c r="L1676" s="46" t="str">
        <f>RAW_DATA!C1676</f>
        <v/>
      </c>
      <c r="M1676" s="46">
        <f>VALUE(RAW_DATA!D1676)</f>
        <v>0</v>
      </c>
      <c r="N1676" s="46" t="str">
        <f>RAW_DATA!E1676</f>
        <v/>
      </c>
      <c r="O1676" s="46" t="str">
        <f>RAW_DATA!F1676</f>
        <v/>
      </c>
      <c r="P1676" s="46" t="str">
        <f>RAW_DATA!G1676</f>
        <v/>
      </c>
    </row>
    <row r="1677">
      <c r="E1677" s="49"/>
      <c r="I1677" s="50"/>
      <c r="K1677" s="46" t="str">
        <f>IFERROR(__xludf.DUMMYFUNCTION("TO_DATE(DATEVALUE(RAW_DATA!B1677))"),"#VALUE!")</f>
        <v>#VALUE!</v>
      </c>
      <c r="L1677" s="46" t="str">
        <f>RAW_DATA!C1677</f>
        <v/>
      </c>
      <c r="M1677" s="46">
        <f>VALUE(RAW_DATA!D1677)</f>
        <v>0</v>
      </c>
      <c r="N1677" s="46" t="str">
        <f>RAW_DATA!E1677</f>
        <v/>
      </c>
      <c r="O1677" s="46" t="str">
        <f>RAW_DATA!F1677</f>
        <v/>
      </c>
      <c r="P1677" s="46" t="str">
        <f>RAW_DATA!G1677</f>
        <v/>
      </c>
    </row>
    <row r="1678">
      <c r="E1678" s="49"/>
      <c r="I1678" s="50"/>
      <c r="K1678" s="46" t="str">
        <f>IFERROR(__xludf.DUMMYFUNCTION("TO_DATE(DATEVALUE(RAW_DATA!B1678))"),"#VALUE!")</f>
        <v>#VALUE!</v>
      </c>
      <c r="L1678" s="46" t="str">
        <f>RAW_DATA!C1678</f>
        <v/>
      </c>
      <c r="M1678" s="46">
        <f>VALUE(RAW_DATA!D1678)</f>
        <v>0</v>
      </c>
      <c r="N1678" s="46" t="str">
        <f>RAW_DATA!E1678</f>
        <v/>
      </c>
      <c r="O1678" s="46" t="str">
        <f>RAW_DATA!F1678</f>
        <v/>
      </c>
      <c r="P1678" s="46" t="str">
        <f>RAW_DATA!G1678</f>
        <v/>
      </c>
    </row>
    <row r="1679">
      <c r="E1679" s="49"/>
      <c r="I1679" s="50"/>
      <c r="K1679" s="46" t="str">
        <f>IFERROR(__xludf.DUMMYFUNCTION("TO_DATE(DATEVALUE(RAW_DATA!B1679))"),"#VALUE!")</f>
        <v>#VALUE!</v>
      </c>
      <c r="L1679" s="46" t="str">
        <f>RAW_DATA!C1679</f>
        <v/>
      </c>
      <c r="M1679" s="46">
        <f>VALUE(RAW_DATA!D1679)</f>
        <v>0</v>
      </c>
      <c r="N1679" s="46" t="str">
        <f>RAW_DATA!E1679</f>
        <v/>
      </c>
      <c r="O1679" s="46" t="str">
        <f>RAW_DATA!F1679</f>
        <v/>
      </c>
      <c r="P1679" s="46" t="str">
        <f>RAW_DATA!G1679</f>
        <v/>
      </c>
    </row>
    <row r="1680">
      <c r="E1680" s="49"/>
      <c r="I1680" s="50"/>
      <c r="K1680" s="46" t="str">
        <f>IFERROR(__xludf.DUMMYFUNCTION("TO_DATE(DATEVALUE(RAW_DATA!B1680))"),"#VALUE!")</f>
        <v>#VALUE!</v>
      </c>
      <c r="L1680" s="46" t="str">
        <f>RAW_DATA!C1680</f>
        <v/>
      </c>
      <c r="M1680" s="46">
        <f>VALUE(RAW_DATA!D1680)</f>
        <v>0</v>
      </c>
      <c r="N1680" s="46" t="str">
        <f>RAW_DATA!E1680</f>
        <v/>
      </c>
      <c r="O1680" s="46" t="str">
        <f>RAW_DATA!F1680</f>
        <v/>
      </c>
      <c r="P1680" s="46" t="str">
        <f>RAW_DATA!G1680</f>
        <v/>
      </c>
    </row>
    <row r="1681">
      <c r="E1681" s="49"/>
      <c r="I1681" s="50"/>
      <c r="K1681" s="46" t="str">
        <f>IFERROR(__xludf.DUMMYFUNCTION("TO_DATE(DATEVALUE(RAW_DATA!B1681))"),"#VALUE!")</f>
        <v>#VALUE!</v>
      </c>
      <c r="L1681" s="46" t="str">
        <f>RAW_DATA!C1681</f>
        <v/>
      </c>
      <c r="M1681" s="46">
        <f>VALUE(RAW_DATA!D1681)</f>
        <v>0</v>
      </c>
      <c r="N1681" s="46" t="str">
        <f>RAW_DATA!E1681</f>
        <v/>
      </c>
      <c r="O1681" s="46" t="str">
        <f>RAW_DATA!F1681</f>
        <v/>
      </c>
      <c r="P1681" s="46" t="str">
        <f>RAW_DATA!G1681</f>
        <v/>
      </c>
    </row>
    <row r="1682">
      <c r="E1682" s="49"/>
      <c r="I1682" s="50"/>
      <c r="K1682" s="46" t="str">
        <f>IFERROR(__xludf.DUMMYFUNCTION("TO_DATE(DATEVALUE(RAW_DATA!B1682))"),"#VALUE!")</f>
        <v>#VALUE!</v>
      </c>
      <c r="L1682" s="46" t="str">
        <f>RAW_DATA!C1682</f>
        <v/>
      </c>
      <c r="M1682" s="46">
        <f>VALUE(RAW_DATA!D1682)</f>
        <v>0</v>
      </c>
      <c r="N1682" s="46" t="str">
        <f>RAW_DATA!E1682</f>
        <v/>
      </c>
      <c r="O1682" s="46" t="str">
        <f>RAW_DATA!F1682</f>
        <v/>
      </c>
      <c r="P1682" s="46" t="str">
        <f>RAW_DATA!G1682</f>
        <v/>
      </c>
    </row>
    <row r="1683">
      <c r="E1683" s="49"/>
      <c r="I1683" s="50"/>
      <c r="K1683" s="46" t="str">
        <f>IFERROR(__xludf.DUMMYFUNCTION("TO_DATE(DATEVALUE(RAW_DATA!B1683))"),"#VALUE!")</f>
        <v>#VALUE!</v>
      </c>
      <c r="L1683" s="46" t="str">
        <f>RAW_DATA!C1683</f>
        <v/>
      </c>
      <c r="M1683" s="46">
        <f>VALUE(RAW_DATA!D1683)</f>
        <v>0</v>
      </c>
      <c r="N1683" s="46" t="str">
        <f>RAW_DATA!E1683</f>
        <v/>
      </c>
      <c r="O1683" s="46" t="str">
        <f>RAW_DATA!F1683</f>
        <v/>
      </c>
      <c r="P1683" s="46" t="str">
        <f>RAW_DATA!G1683</f>
        <v/>
      </c>
    </row>
    <row r="1684">
      <c r="E1684" s="49"/>
      <c r="I1684" s="50"/>
      <c r="K1684" s="46" t="str">
        <f>IFERROR(__xludf.DUMMYFUNCTION("TO_DATE(DATEVALUE(RAW_DATA!B1684))"),"#VALUE!")</f>
        <v>#VALUE!</v>
      </c>
      <c r="L1684" s="46" t="str">
        <f>RAW_DATA!C1684</f>
        <v/>
      </c>
      <c r="M1684" s="46">
        <f>VALUE(RAW_DATA!D1684)</f>
        <v>0</v>
      </c>
      <c r="N1684" s="46" t="str">
        <f>RAW_DATA!E1684</f>
        <v/>
      </c>
      <c r="O1684" s="46" t="str">
        <f>RAW_DATA!F1684</f>
        <v/>
      </c>
      <c r="P1684" s="46" t="str">
        <f>RAW_DATA!G1684</f>
        <v/>
      </c>
    </row>
    <row r="1685">
      <c r="E1685" s="49"/>
      <c r="I1685" s="50"/>
      <c r="K1685" s="46" t="str">
        <f>IFERROR(__xludf.DUMMYFUNCTION("TO_DATE(DATEVALUE(RAW_DATA!B1685))"),"#VALUE!")</f>
        <v>#VALUE!</v>
      </c>
      <c r="L1685" s="46" t="str">
        <f>RAW_DATA!C1685</f>
        <v/>
      </c>
      <c r="M1685" s="46">
        <f>VALUE(RAW_DATA!D1685)</f>
        <v>0</v>
      </c>
      <c r="N1685" s="46" t="str">
        <f>RAW_DATA!E1685</f>
        <v/>
      </c>
      <c r="O1685" s="46" t="str">
        <f>RAW_DATA!F1685</f>
        <v/>
      </c>
      <c r="P1685" s="46" t="str">
        <f>RAW_DATA!G1685</f>
        <v/>
      </c>
    </row>
    <row r="1686">
      <c r="E1686" s="49"/>
      <c r="I1686" s="50"/>
      <c r="K1686" s="46" t="str">
        <f>IFERROR(__xludf.DUMMYFUNCTION("TO_DATE(DATEVALUE(RAW_DATA!B1686))"),"#VALUE!")</f>
        <v>#VALUE!</v>
      </c>
      <c r="L1686" s="46" t="str">
        <f>RAW_DATA!C1686</f>
        <v/>
      </c>
      <c r="M1686" s="46">
        <f>VALUE(RAW_DATA!D1686)</f>
        <v>0</v>
      </c>
      <c r="N1686" s="46" t="str">
        <f>RAW_DATA!E1686</f>
        <v/>
      </c>
      <c r="O1686" s="46" t="str">
        <f>RAW_DATA!F1686</f>
        <v/>
      </c>
      <c r="P1686" s="46" t="str">
        <f>RAW_DATA!G1686</f>
        <v/>
      </c>
    </row>
    <row r="1687">
      <c r="E1687" s="49"/>
      <c r="I1687" s="50"/>
      <c r="K1687" s="46" t="str">
        <f>IFERROR(__xludf.DUMMYFUNCTION("TO_DATE(DATEVALUE(RAW_DATA!B1687))"),"#VALUE!")</f>
        <v>#VALUE!</v>
      </c>
      <c r="L1687" s="46" t="str">
        <f>RAW_DATA!C1687</f>
        <v/>
      </c>
      <c r="M1687" s="46">
        <f>VALUE(RAW_DATA!D1687)</f>
        <v>0</v>
      </c>
      <c r="N1687" s="46" t="str">
        <f>RAW_DATA!E1687</f>
        <v/>
      </c>
      <c r="O1687" s="46" t="str">
        <f>RAW_DATA!F1687</f>
        <v/>
      </c>
      <c r="P1687" s="46" t="str">
        <f>RAW_DATA!G1687</f>
        <v/>
      </c>
    </row>
    <row r="1688">
      <c r="E1688" s="49"/>
      <c r="I1688" s="50"/>
      <c r="K1688" s="46" t="str">
        <f>IFERROR(__xludf.DUMMYFUNCTION("TO_DATE(DATEVALUE(RAW_DATA!B1688))"),"#VALUE!")</f>
        <v>#VALUE!</v>
      </c>
      <c r="L1688" s="46" t="str">
        <f>RAW_DATA!C1688</f>
        <v/>
      </c>
      <c r="M1688" s="46">
        <f>VALUE(RAW_DATA!D1688)</f>
        <v>0</v>
      </c>
      <c r="N1688" s="46" t="str">
        <f>RAW_DATA!E1688</f>
        <v/>
      </c>
      <c r="O1688" s="46" t="str">
        <f>RAW_DATA!F1688</f>
        <v/>
      </c>
      <c r="P1688" s="46" t="str">
        <f>RAW_DATA!G1688</f>
        <v/>
      </c>
    </row>
    <row r="1689">
      <c r="E1689" s="49"/>
      <c r="I1689" s="50"/>
      <c r="K1689" s="46" t="str">
        <f>IFERROR(__xludf.DUMMYFUNCTION("TO_DATE(DATEVALUE(RAW_DATA!B1689))"),"#VALUE!")</f>
        <v>#VALUE!</v>
      </c>
      <c r="L1689" s="46" t="str">
        <f>RAW_DATA!C1689</f>
        <v/>
      </c>
      <c r="M1689" s="46">
        <f>VALUE(RAW_DATA!D1689)</f>
        <v>0</v>
      </c>
      <c r="N1689" s="46" t="str">
        <f>RAW_DATA!E1689</f>
        <v/>
      </c>
      <c r="O1689" s="46" t="str">
        <f>RAW_DATA!F1689</f>
        <v/>
      </c>
      <c r="P1689" s="46" t="str">
        <f>RAW_DATA!G1689</f>
        <v/>
      </c>
    </row>
    <row r="1690">
      <c r="E1690" s="49"/>
      <c r="I1690" s="50"/>
      <c r="K1690" s="46" t="str">
        <f>IFERROR(__xludf.DUMMYFUNCTION("TO_DATE(DATEVALUE(RAW_DATA!B1690))"),"#VALUE!")</f>
        <v>#VALUE!</v>
      </c>
      <c r="L1690" s="46" t="str">
        <f>RAW_DATA!C1690</f>
        <v/>
      </c>
      <c r="M1690" s="46">
        <f>VALUE(RAW_DATA!D1690)</f>
        <v>0</v>
      </c>
      <c r="N1690" s="46" t="str">
        <f>RAW_DATA!E1690</f>
        <v/>
      </c>
      <c r="O1690" s="46" t="str">
        <f>RAW_DATA!F1690</f>
        <v/>
      </c>
      <c r="P1690" s="46" t="str">
        <f>RAW_DATA!G1690</f>
        <v/>
      </c>
    </row>
    <row r="1691">
      <c r="E1691" s="49"/>
      <c r="I1691" s="50"/>
      <c r="K1691" s="46" t="str">
        <f>IFERROR(__xludf.DUMMYFUNCTION("TO_DATE(DATEVALUE(RAW_DATA!B1691))"),"#VALUE!")</f>
        <v>#VALUE!</v>
      </c>
      <c r="L1691" s="46" t="str">
        <f>RAW_DATA!C1691</f>
        <v/>
      </c>
      <c r="M1691" s="46">
        <f>VALUE(RAW_DATA!D1691)</f>
        <v>0</v>
      </c>
      <c r="N1691" s="46" t="str">
        <f>RAW_DATA!E1691</f>
        <v/>
      </c>
      <c r="O1691" s="46" t="str">
        <f>RAW_DATA!F1691</f>
        <v/>
      </c>
      <c r="P1691" s="46" t="str">
        <f>RAW_DATA!G1691</f>
        <v/>
      </c>
    </row>
    <row r="1692">
      <c r="E1692" s="49"/>
      <c r="I1692" s="50"/>
      <c r="K1692" s="46" t="str">
        <f>IFERROR(__xludf.DUMMYFUNCTION("TO_DATE(DATEVALUE(RAW_DATA!B1692))"),"#VALUE!")</f>
        <v>#VALUE!</v>
      </c>
      <c r="L1692" s="46" t="str">
        <f>RAW_DATA!C1692</f>
        <v/>
      </c>
      <c r="M1692" s="46">
        <f>VALUE(RAW_DATA!D1692)</f>
        <v>0</v>
      </c>
      <c r="N1692" s="46" t="str">
        <f>RAW_DATA!E1692</f>
        <v/>
      </c>
      <c r="O1692" s="46" t="str">
        <f>RAW_DATA!F1692</f>
        <v/>
      </c>
      <c r="P1692" s="46" t="str">
        <f>RAW_DATA!G1692</f>
        <v/>
      </c>
    </row>
    <row r="1693">
      <c r="E1693" s="49"/>
      <c r="I1693" s="50"/>
      <c r="K1693" s="46" t="str">
        <f>IFERROR(__xludf.DUMMYFUNCTION("TO_DATE(DATEVALUE(RAW_DATA!B1693))"),"#VALUE!")</f>
        <v>#VALUE!</v>
      </c>
      <c r="L1693" s="46" t="str">
        <f>RAW_DATA!C1693</f>
        <v/>
      </c>
      <c r="M1693" s="46">
        <f>VALUE(RAW_DATA!D1693)</f>
        <v>0</v>
      </c>
      <c r="N1693" s="46" t="str">
        <f>RAW_DATA!E1693</f>
        <v/>
      </c>
      <c r="O1693" s="46" t="str">
        <f>RAW_DATA!F1693</f>
        <v/>
      </c>
      <c r="P1693" s="46" t="str">
        <f>RAW_DATA!G1693</f>
        <v/>
      </c>
    </row>
    <row r="1694">
      <c r="E1694" s="49"/>
      <c r="I1694" s="50"/>
      <c r="K1694" s="46" t="str">
        <f>IFERROR(__xludf.DUMMYFUNCTION("TO_DATE(DATEVALUE(RAW_DATA!B1694))"),"#VALUE!")</f>
        <v>#VALUE!</v>
      </c>
      <c r="L1694" s="46" t="str">
        <f>RAW_DATA!C1694</f>
        <v/>
      </c>
      <c r="M1694" s="46">
        <f>VALUE(RAW_DATA!D1694)</f>
        <v>0</v>
      </c>
      <c r="N1694" s="46" t="str">
        <f>RAW_DATA!E1694</f>
        <v/>
      </c>
      <c r="O1694" s="46" t="str">
        <f>RAW_DATA!F1694</f>
        <v/>
      </c>
      <c r="P1694" s="46" t="str">
        <f>RAW_DATA!G1694</f>
        <v/>
      </c>
    </row>
    <row r="1695">
      <c r="E1695" s="49"/>
      <c r="I1695" s="50"/>
      <c r="K1695" s="46" t="str">
        <f>IFERROR(__xludf.DUMMYFUNCTION("TO_DATE(DATEVALUE(RAW_DATA!B1695))"),"#VALUE!")</f>
        <v>#VALUE!</v>
      </c>
      <c r="L1695" s="46" t="str">
        <f>RAW_DATA!C1695</f>
        <v/>
      </c>
      <c r="M1695" s="46">
        <f>VALUE(RAW_DATA!D1695)</f>
        <v>0</v>
      </c>
      <c r="N1695" s="46" t="str">
        <f>RAW_DATA!E1695</f>
        <v/>
      </c>
      <c r="O1695" s="46" t="str">
        <f>RAW_DATA!F1695</f>
        <v/>
      </c>
      <c r="P1695" s="46" t="str">
        <f>RAW_DATA!G1695</f>
        <v/>
      </c>
    </row>
    <row r="1696">
      <c r="E1696" s="49"/>
      <c r="I1696" s="50"/>
      <c r="K1696" s="46" t="str">
        <f>IFERROR(__xludf.DUMMYFUNCTION("TO_DATE(DATEVALUE(RAW_DATA!B1696))"),"#VALUE!")</f>
        <v>#VALUE!</v>
      </c>
      <c r="L1696" s="46" t="str">
        <f>RAW_DATA!C1696</f>
        <v/>
      </c>
      <c r="M1696" s="46">
        <f>VALUE(RAW_DATA!D1696)</f>
        <v>0</v>
      </c>
      <c r="N1696" s="46" t="str">
        <f>RAW_DATA!E1696</f>
        <v/>
      </c>
      <c r="O1696" s="46" t="str">
        <f>RAW_DATA!F1696</f>
        <v/>
      </c>
      <c r="P1696" s="46" t="str">
        <f>RAW_DATA!G1696</f>
        <v/>
      </c>
    </row>
    <row r="1697">
      <c r="E1697" s="49"/>
      <c r="I1697" s="50"/>
      <c r="K1697" s="46" t="str">
        <f>IFERROR(__xludf.DUMMYFUNCTION("TO_DATE(DATEVALUE(RAW_DATA!B1697))"),"#VALUE!")</f>
        <v>#VALUE!</v>
      </c>
      <c r="L1697" s="46" t="str">
        <f>RAW_DATA!C1697</f>
        <v/>
      </c>
      <c r="M1697" s="46">
        <f>VALUE(RAW_DATA!D1697)</f>
        <v>0</v>
      </c>
      <c r="N1697" s="46" t="str">
        <f>RAW_DATA!E1697</f>
        <v/>
      </c>
      <c r="O1697" s="46" t="str">
        <f>RAW_DATA!F1697</f>
        <v/>
      </c>
      <c r="P1697" s="46" t="str">
        <f>RAW_DATA!G1697</f>
        <v/>
      </c>
    </row>
    <row r="1698">
      <c r="E1698" s="49"/>
      <c r="I1698" s="50"/>
      <c r="K1698" s="46" t="str">
        <f>IFERROR(__xludf.DUMMYFUNCTION("TO_DATE(DATEVALUE(RAW_DATA!B1698))"),"#VALUE!")</f>
        <v>#VALUE!</v>
      </c>
      <c r="L1698" s="46" t="str">
        <f>RAW_DATA!C1698</f>
        <v/>
      </c>
      <c r="M1698" s="46">
        <f>VALUE(RAW_DATA!D1698)</f>
        <v>0</v>
      </c>
      <c r="N1698" s="46" t="str">
        <f>RAW_DATA!E1698</f>
        <v/>
      </c>
      <c r="O1698" s="46" t="str">
        <f>RAW_DATA!F1698</f>
        <v/>
      </c>
      <c r="P1698" s="46" t="str">
        <f>RAW_DATA!G1698</f>
        <v/>
      </c>
    </row>
    <row r="1699">
      <c r="E1699" s="49"/>
      <c r="I1699" s="50"/>
      <c r="K1699" s="46" t="str">
        <f>IFERROR(__xludf.DUMMYFUNCTION("TO_DATE(DATEVALUE(RAW_DATA!B1699))"),"#VALUE!")</f>
        <v>#VALUE!</v>
      </c>
      <c r="L1699" s="46" t="str">
        <f>RAW_DATA!C1699</f>
        <v/>
      </c>
      <c r="M1699" s="46">
        <f>VALUE(RAW_DATA!D1699)</f>
        <v>0</v>
      </c>
      <c r="N1699" s="46" t="str">
        <f>RAW_DATA!E1699</f>
        <v/>
      </c>
      <c r="O1699" s="46" t="str">
        <f>RAW_DATA!F1699</f>
        <v/>
      </c>
      <c r="P1699" s="46" t="str">
        <f>RAW_DATA!G1699</f>
        <v/>
      </c>
    </row>
    <row r="1700">
      <c r="E1700" s="49"/>
      <c r="I1700" s="50"/>
      <c r="K1700" s="46" t="str">
        <f>IFERROR(__xludf.DUMMYFUNCTION("TO_DATE(DATEVALUE(RAW_DATA!B1700))"),"#VALUE!")</f>
        <v>#VALUE!</v>
      </c>
      <c r="L1700" s="46" t="str">
        <f>RAW_DATA!C1700</f>
        <v/>
      </c>
      <c r="M1700" s="46">
        <f>VALUE(RAW_DATA!D1700)</f>
        <v>0</v>
      </c>
      <c r="N1700" s="46" t="str">
        <f>RAW_DATA!E1700</f>
        <v/>
      </c>
      <c r="O1700" s="46" t="str">
        <f>RAW_DATA!F1700</f>
        <v/>
      </c>
      <c r="P1700" s="46" t="str">
        <f>RAW_DATA!G1700</f>
        <v/>
      </c>
    </row>
    <row r="1701">
      <c r="E1701" s="49"/>
      <c r="I1701" s="50"/>
      <c r="K1701" s="46" t="str">
        <f>IFERROR(__xludf.DUMMYFUNCTION("TO_DATE(DATEVALUE(RAW_DATA!B1701))"),"#VALUE!")</f>
        <v>#VALUE!</v>
      </c>
      <c r="L1701" s="46" t="str">
        <f>RAW_DATA!C1701</f>
        <v/>
      </c>
      <c r="M1701" s="46">
        <f>VALUE(RAW_DATA!D1701)</f>
        <v>0</v>
      </c>
      <c r="N1701" s="46" t="str">
        <f>RAW_DATA!E1701</f>
        <v/>
      </c>
      <c r="O1701" s="46" t="str">
        <f>RAW_DATA!F1701</f>
        <v/>
      </c>
      <c r="P1701" s="46" t="str">
        <f>RAW_DATA!G1701</f>
        <v/>
      </c>
    </row>
    <row r="1702">
      <c r="E1702" s="49"/>
      <c r="I1702" s="50"/>
      <c r="K1702" s="46" t="str">
        <f>IFERROR(__xludf.DUMMYFUNCTION("TO_DATE(DATEVALUE(RAW_DATA!B1702))"),"#VALUE!")</f>
        <v>#VALUE!</v>
      </c>
      <c r="L1702" s="46" t="str">
        <f>RAW_DATA!C1702</f>
        <v/>
      </c>
      <c r="M1702" s="46">
        <f>VALUE(RAW_DATA!D1702)</f>
        <v>0</v>
      </c>
      <c r="N1702" s="46" t="str">
        <f>RAW_DATA!E1702</f>
        <v/>
      </c>
      <c r="O1702" s="46" t="str">
        <f>RAW_DATA!F1702</f>
        <v/>
      </c>
      <c r="P1702" s="46" t="str">
        <f>RAW_DATA!G1702</f>
        <v/>
      </c>
    </row>
    <row r="1703">
      <c r="E1703" s="49"/>
      <c r="I1703" s="50"/>
      <c r="K1703" s="46" t="str">
        <f>IFERROR(__xludf.DUMMYFUNCTION("TO_DATE(DATEVALUE(RAW_DATA!B1703))"),"#VALUE!")</f>
        <v>#VALUE!</v>
      </c>
      <c r="L1703" s="46" t="str">
        <f>RAW_DATA!C1703</f>
        <v/>
      </c>
      <c r="M1703" s="46">
        <f>VALUE(RAW_DATA!D1703)</f>
        <v>0</v>
      </c>
      <c r="N1703" s="46" t="str">
        <f>RAW_DATA!E1703</f>
        <v/>
      </c>
      <c r="O1703" s="46" t="str">
        <f>RAW_DATA!F1703</f>
        <v/>
      </c>
      <c r="P1703" s="46" t="str">
        <f>RAW_DATA!G1703</f>
        <v/>
      </c>
    </row>
    <row r="1704">
      <c r="E1704" s="49"/>
      <c r="I1704" s="50"/>
      <c r="K1704" s="46" t="str">
        <f>IFERROR(__xludf.DUMMYFUNCTION("TO_DATE(DATEVALUE(RAW_DATA!B1704))"),"#VALUE!")</f>
        <v>#VALUE!</v>
      </c>
      <c r="L1704" s="46" t="str">
        <f>RAW_DATA!C1704</f>
        <v/>
      </c>
      <c r="M1704" s="46">
        <f>VALUE(RAW_DATA!D1704)</f>
        <v>0</v>
      </c>
      <c r="N1704" s="46" t="str">
        <f>RAW_DATA!E1704</f>
        <v/>
      </c>
      <c r="O1704" s="46" t="str">
        <f>RAW_DATA!F1704</f>
        <v/>
      </c>
      <c r="P1704" s="46" t="str">
        <f>RAW_DATA!G1704</f>
        <v/>
      </c>
    </row>
    <row r="1705">
      <c r="E1705" s="49"/>
      <c r="I1705" s="50"/>
      <c r="K1705" s="46" t="str">
        <f>IFERROR(__xludf.DUMMYFUNCTION("TO_DATE(DATEVALUE(RAW_DATA!B1705))"),"#VALUE!")</f>
        <v>#VALUE!</v>
      </c>
      <c r="L1705" s="46" t="str">
        <f>RAW_DATA!C1705</f>
        <v/>
      </c>
      <c r="M1705" s="46">
        <f>VALUE(RAW_DATA!D1705)</f>
        <v>0</v>
      </c>
      <c r="N1705" s="46" t="str">
        <f>RAW_DATA!E1705</f>
        <v/>
      </c>
      <c r="O1705" s="46" t="str">
        <f>RAW_DATA!F1705</f>
        <v/>
      </c>
      <c r="P1705" s="46" t="str">
        <f>RAW_DATA!G1705</f>
        <v/>
      </c>
    </row>
    <row r="1706">
      <c r="E1706" s="49"/>
      <c r="I1706" s="50"/>
      <c r="K1706" s="46" t="str">
        <f>IFERROR(__xludf.DUMMYFUNCTION("TO_DATE(DATEVALUE(RAW_DATA!B1706))"),"#VALUE!")</f>
        <v>#VALUE!</v>
      </c>
      <c r="L1706" s="46" t="str">
        <f>RAW_DATA!C1706</f>
        <v/>
      </c>
      <c r="M1706" s="46">
        <f>VALUE(RAW_DATA!D1706)</f>
        <v>0</v>
      </c>
      <c r="N1706" s="46" t="str">
        <f>RAW_DATA!E1706</f>
        <v/>
      </c>
      <c r="O1706" s="46" t="str">
        <f>RAW_DATA!F1706</f>
        <v/>
      </c>
      <c r="P1706" s="46" t="str">
        <f>RAW_DATA!G1706</f>
        <v/>
      </c>
    </row>
    <row r="1707">
      <c r="E1707" s="49"/>
      <c r="I1707" s="50"/>
      <c r="K1707" s="46" t="str">
        <f>IFERROR(__xludf.DUMMYFUNCTION("TO_DATE(DATEVALUE(RAW_DATA!B1707))"),"#VALUE!")</f>
        <v>#VALUE!</v>
      </c>
      <c r="L1707" s="46" t="str">
        <f>RAW_DATA!C1707</f>
        <v/>
      </c>
      <c r="M1707" s="46">
        <f>VALUE(RAW_DATA!D1707)</f>
        <v>0</v>
      </c>
      <c r="N1707" s="46" t="str">
        <f>RAW_DATA!E1707</f>
        <v/>
      </c>
      <c r="O1707" s="46" t="str">
        <f>RAW_DATA!F1707</f>
        <v/>
      </c>
      <c r="P1707" s="46" t="str">
        <f>RAW_DATA!G1707</f>
        <v/>
      </c>
    </row>
    <row r="1708">
      <c r="E1708" s="49"/>
      <c r="I1708" s="50"/>
      <c r="K1708" s="46" t="str">
        <f>IFERROR(__xludf.DUMMYFUNCTION("TO_DATE(DATEVALUE(RAW_DATA!B1708))"),"#VALUE!")</f>
        <v>#VALUE!</v>
      </c>
      <c r="L1708" s="46" t="str">
        <f>RAW_DATA!C1708</f>
        <v/>
      </c>
      <c r="M1708" s="46">
        <f>VALUE(RAW_DATA!D1708)</f>
        <v>0</v>
      </c>
      <c r="N1708" s="46" t="str">
        <f>RAW_DATA!E1708</f>
        <v/>
      </c>
      <c r="O1708" s="46" t="str">
        <f>RAW_DATA!F1708</f>
        <v/>
      </c>
      <c r="P1708" s="46" t="str">
        <f>RAW_DATA!G1708</f>
        <v/>
      </c>
    </row>
    <row r="1709">
      <c r="E1709" s="49"/>
      <c r="I1709" s="50"/>
      <c r="K1709" s="46" t="str">
        <f>IFERROR(__xludf.DUMMYFUNCTION("TO_DATE(DATEVALUE(RAW_DATA!B1709))"),"#VALUE!")</f>
        <v>#VALUE!</v>
      </c>
      <c r="L1709" s="46" t="str">
        <f>RAW_DATA!C1709</f>
        <v/>
      </c>
      <c r="M1709" s="46">
        <f>VALUE(RAW_DATA!D1709)</f>
        <v>0</v>
      </c>
      <c r="N1709" s="46" t="str">
        <f>RAW_DATA!E1709</f>
        <v/>
      </c>
      <c r="O1709" s="46" t="str">
        <f>RAW_DATA!F1709</f>
        <v/>
      </c>
      <c r="P1709" s="46" t="str">
        <f>RAW_DATA!G1709</f>
        <v/>
      </c>
    </row>
    <row r="1710">
      <c r="E1710" s="49"/>
      <c r="I1710" s="50"/>
      <c r="K1710" s="46" t="str">
        <f>IFERROR(__xludf.DUMMYFUNCTION("TO_DATE(DATEVALUE(RAW_DATA!B1710))"),"#VALUE!")</f>
        <v>#VALUE!</v>
      </c>
      <c r="L1710" s="46" t="str">
        <f>RAW_DATA!C1710</f>
        <v/>
      </c>
      <c r="M1710" s="46">
        <f>VALUE(RAW_DATA!D1710)</f>
        <v>0</v>
      </c>
      <c r="N1710" s="46" t="str">
        <f>RAW_DATA!E1710</f>
        <v/>
      </c>
      <c r="O1710" s="46" t="str">
        <f>RAW_DATA!F1710</f>
        <v/>
      </c>
      <c r="P1710" s="46" t="str">
        <f>RAW_DATA!G1710</f>
        <v/>
      </c>
    </row>
    <row r="1711">
      <c r="E1711" s="49"/>
      <c r="I1711" s="50"/>
      <c r="K1711" s="46" t="str">
        <f>IFERROR(__xludf.DUMMYFUNCTION("TO_DATE(DATEVALUE(RAW_DATA!B1711))"),"#VALUE!")</f>
        <v>#VALUE!</v>
      </c>
      <c r="L1711" s="46" t="str">
        <f>RAW_DATA!C1711</f>
        <v/>
      </c>
      <c r="M1711" s="46">
        <f>VALUE(RAW_DATA!D1711)</f>
        <v>0</v>
      </c>
      <c r="N1711" s="46" t="str">
        <f>RAW_DATA!E1711</f>
        <v/>
      </c>
      <c r="O1711" s="46" t="str">
        <f>RAW_DATA!F1711</f>
        <v/>
      </c>
      <c r="P1711" s="46" t="str">
        <f>RAW_DATA!G1711</f>
        <v/>
      </c>
    </row>
    <row r="1712">
      <c r="E1712" s="49"/>
      <c r="I1712" s="50"/>
      <c r="K1712" s="46" t="str">
        <f>IFERROR(__xludf.DUMMYFUNCTION("TO_DATE(DATEVALUE(RAW_DATA!B1712))"),"#VALUE!")</f>
        <v>#VALUE!</v>
      </c>
      <c r="L1712" s="46" t="str">
        <f>RAW_DATA!C1712</f>
        <v/>
      </c>
      <c r="M1712" s="46">
        <f>VALUE(RAW_DATA!D1712)</f>
        <v>0</v>
      </c>
      <c r="N1712" s="46" t="str">
        <f>RAW_DATA!E1712</f>
        <v/>
      </c>
      <c r="O1712" s="46" t="str">
        <f>RAW_DATA!F1712</f>
        <v/>
      </c>
      <c r="P1712" s="46" t="str">
        <f>RAW_DATA!G1712</f>
        <v/>
      </c>
    </row>
    <row r="1713">
      <c r="E1713" s="49"/>
      <c r="I1713" s="50"/>
      <c r="K1713" s="46" t="str">
        <f>IFERROR(__xludf.DUMMYFUNCTION("TO_DATE(DATEVALUE(RAW_DATA!B1713))"),"#VALUE!")</f>
        <v>#VALUE!</v>
      </c>
      <c r="L1713" s="46" t="str">
        <f>RAW_DATA!C1713</f>
        <v/>
      </c>
      <c r="M1713" s="46">
        <f>VALUE(RAW_DATA!D1713)</f>
        <v>0</v>
      </c>
      <c r="N1713" s="46" t="str">
        <f>RAW_DATA!E1713</f>
        <v/>
      </c>
      <c r="O1713" s="46" t="str">
        <f>RAW_DATA!F1713</f>
        <v/>
      </c>
      <c r="P1713" s="46" t="str">
        <f>RAW_DATA!G1713</f>
        <v/>
      </c>
    </row>
    <row r="1714">
      <c r="E1714" s="49"/>
      <c r="I1714" s="50"/>
      <c r="K1714" s="46" t="str">
        <f>IFERROR(__xludf.DUMMYFUNCTION("TO_DATE(DATEVALUE(RAW_DATA!B1714))"),"#VALUE!")</f>
        <v>#VALUE!</v>
      </c>
      <c r="L1714" s="46" t="str">
        <f>RAW_DATA!C1714</f>
        <v/>
      </c>
      <c r="M1714" s="46">
        <f>VALUE(RAW_DATA!D1714)</f>
        <v>0</v>
      </c>
      <c r="N1714" s="46" t="str">
        <f>RAW_DATA!E1714</f>
        <v/>
      </c>
      <c r="O1714" s="46" t="str">
        <f>RAW_DATA!F1714</f>
        <v/>
      </c>
      <c r="P1714" s="46" t="str">
        <f>RAW_DATA!G1714</f>
        <v/>
      </c>
    </row>
    <row r="1715">
      <c r="E1715" s="49"/>
      <c r="I1715" s="50"/>
      <c r="K1715" s="46" t="str">
        <f>IFERROR(__xludf.DUMMYFUNCTION("TO_DATE(DATEVALUE(RAW_DATA!B1715))"),"#VALUE!")</f>
        <v>#VALUE!</v>
      </c>
      <c r="L1715" s="46" t="str">
        <f>RAW_DATA!C1715</f>
        <v/>
      </c>
      <c r="M1715" s="46">
        <f>VALUE(RAW_DATA!D1715)</f>
        <v>0</v>
      </c>
      <c r="N1715" s="46" t="str">
        <f>RAW_DATA!E1715</f>
        <v/>
      </c>
      <c r="O1715" s="46" t="str">
        <f>RAW_DATA!F1715</f>
        <v/>
      </c>
      <c r="P1715" s="46" t="str">
        <f>RAW_DATA!G1715</f>
        <v/>
      </c>
    </row>
    <row r="1716">
      <c r="E1716" s="49"/>
      <c r="I1716" s="50"/>
      <c r="K1716" s="46" t="str">
        <f>IFERROR(__xludf.DUMMYFUNCTION("TO_DATE(DATEVALUE(RAW_DATA!B1716))"),"#VALUE!")</f>
        <v>#VALUE!</v>
      </c>
      <c r="L1716" s="46" t="str">
        <f>RAW_DATA!C1716</f>
        <v/>
      </c>
      <c r="M1716" s="46">
        <f>VALUE(RAW_DATA!D1716)</f>
        <v>0</v>
      </c>
      <c r="N1716" s="46" t="str">
        <f>RAW_DATA!E1716</f>
        <v/>
      </c>
      <c r="O1716" s="46" t="str">
        <f>RAW_DATA!F1716</f>
        <v/>
      </c>
      <c r="P1716" s="46" t="str">
        <f>RAW_DATA!G1716</f>
        <v/>
      </c>
    </row>
    <row r="1717">
      <c r="E1717" s="49"/>
      <c r="I1717" s="50"/>
      <c r="K1717" s="46" t="str">
        <f>IFERROR(__xludf.DUMMYFUNCTION("TO_DATE(DATEVALUE(RAW_DATA!B1717))"),"#VALUE!")</f>
        <v>#VALUE!</v>
      </c>
      <c r="L1717" s="46" t="str">
        <f>RAW_DATA!C1717</f>
        <v/>
      </c>
      <c r="M1717" s="46">
        <f>VALUE(RAW_DATA!D1717)</f>
        <v>0</v>
      </c>
      <c r="N1717" s="46" t="str">
        <f>RAW_DATA!E1717</f>
        <v/>
      </c>
      <c r="O1717" s="46" t="str">
        <f>RAW_DATA!F1717</f>
        <v/>
      </c>
      <c r="P1717" s="46" t="str">
        <f>RAW_DATA!G1717</f>
        <v/>
      </c>
    </row>
    <row r="1718">
      <c r="E1718" s="49"/>
      <c r="I1718" s="50"/>
      <c r="K1718" s="46" t="str">
        <f>IFERROR(__xludf.DUMMYFUNCTION("TO_DATE(DATEVALUE(RAW_DATA!B1718))"),"#VALUE!")</f>
        <v>#VALUE!</v>
      </c>
      <c r="L1718" s="46" t="str">
        <f>RAW_DATA!C1718</f>
        <v/>
      </c>
      <c r="M1718" s="46">
        <f>VALUE(RAW_DATA!D1718)</f>
        <v>0</v>
      </c>
      <c r="N1718" s="46" t="str">
        <f>RAW_DATA!E1718</f>
        <v/>
      </c>
      <c r="O1718" s="46" t="str">
        <f>RAW_DATA!F1718</f>
        <v/>
      </c>
      <c r="P1718" s="46" t="str">
        <f>RAW_DATA!G1718</f>
        <v/>
      </c>
    </row>
    <row r="1719">
      <c r="E1719" s="49"/>
      <c r="I1719" s="50"/>
      <c r="K1719" s="46" t="str">
        <f>IFERROR(__xludf.DUMMYFUNCTION("TO_DATE(DATEVALUE(RAW_DATA!B1719))"),"#VALUE!")</f>
        <v>#VALUE!</v>
      </c>
      <c r="L1719" s="46" t="str">
        <f>RAW_DATA!C1719</f>
        <v/>
      </c>
      <c r="M1719" s="46">
        <f>VALUE(RAW_DATA!D1719)</f>
        <v>0</v>
      </c>
      <c r="N1719" s="46" t="str">
        <f>RAW_DATA!E1719</f>
        <v/>
      </c>
      <c r="O1719" s="46" t="str">
        <f>RAW_DATA!F1719</f>
        <v/>
      </c>
      <c r="P1719" s="46" t="str">
        <f>RAW_DATA!G1719</f>
        <v/>
      </c>
    </row>
    <row r="1720">
      <c r="E1720" s="49"/>
      <c r="I1720" s="50"/>
      <c r="K1720" s="46" t="str">
        <f>IFERROR(__xludf.DUMMYFUNCTION("TO_DATE(DATEVALUE(RAW_DATA!B1720))"),"#VALUE!")</f>
        <v>#VALUE!</v>
      </c>
      <c r="L1720" s="46" t="str">
        <f>RAW_DATA!C1720</f>
        <v/>
      </c>
      <c r="M1720" s="46">
        <f>VALUE(RAW_DATA!D1720)</f>
        <v>0</v>
      </c>
      <c r="N1720" s="46" t="str">
        <f>RAW_DATA!E1720</f>
        <v/>
      </c>
      <c r="O1720" s="46" t="str">
        <f>RAW_DATA!F1720</f>
        <v/>
      </c>
      <c r="P1720" s="46" t="str">
        <f>RAW_DATA!G1720</f>
        <v/>
      </c>
    </row>
    <row r="1721">
      <c r="E1721" s="49"/>
      <c r="I1721" s="50"/>
      <c r="K1721" s="46" t="str">
        <f>IFERROR(__xludf.DUMMYFUNCTION("TO_DATE(DATEVALUE(RAW_DATA!B1721))"),"#VALUE!")</f>
        <v>#VALUE!</v>
      </c>
      <c r="L1721" s="46" t="str">
        <f>RAW_DATA!C1721</f>
        <v/>
      </c>
      <c r="M1721" s="46">
        <f>VALUE(RAW_DATA!D1721)</f>
        <v>0</v>
      </c>
      <c r="N1721" s="46" t="str">
        <f>RAW_DATA!E1721</f>
        <v/>
      </c>
      <c r="O1721" s="46" t="str">
        <f>RAW_DATA!F1721</f>
        <v/>
      </c>
      <c r="P1721" s="46" t="str">
        <f>RAW_DATA!G1721</f>
        <v/>
      </c>
    </row>
    <row r="1722">
      <c r="E1722" s="49"/>
      <c r="I1722" s="50"/>
      <c r="K1722" s="46" t="str">
        <f>IFERROR(__xludf.DUMMYFUNCTION("TO_DATE(DATEVALUE(RAW_DATA!B1722))"),"#VALUE!")</f>
        <v>#VALUE!</v>
      </c>
      <c r="L1722" s="46" t="str">
        <f>RAW_DATA!C1722</f>
        <v/>
      </c>
      <c r="M1722" s="46">
        <f>VALUE(RAW_DATA!D1722)</f>
        <v>0</v>
      </c>
      <c r="N1722" s="46" t="str">
        <f>RAW_DATA!E1722</f>
        <v/>
      </c>
      <c r="O1722" s="46" t="str">
        <f>RAW_DATA!F1722</f>
        <v/>
      </c>
      <c r="P1722" s="46" t="str">
        <f>RAW_DATA!G1722</f>
        <v/>
      </c>
    </row>
    <row r="1723">
      <c r="E1723" s="49"/>
      <c r="I1723" s="50"/>
      <c r="K1723" s="46" t="str">
        <f>IFERROR(__xludf.DUMMYFUNCTION("TO_DATE(DATEVALUE(RAW_DATA!B1723))"),"#VALUE!")</f>
        <v>#VALUE!</v>
      </c>
      <c r="L1723" s="46" t="str">
        <f>RAW_DATA!C1723</f>
        <v/>
      </c>
      <c r="M1723" s="46">
        <f>VALUE(RAW_DATA!D1723)</f>
        <v>0</v>
      </c>
      <c r="N1723" s="46" t="str">
        <f>RAW_DATA!E1723</f>
        <v/>
      </c>
      <c r="O1723" s="46" t="str">
        <f>RAW_DATA!F1723</f>
        <v/>
      </c>
      <c r="P1723" s="46" t="str">
        <f>RAW_DATA!G1723</f>
        <v/>
      </c>
    </row>
    <row r="1724">
      <c r="E1724" s="49"/>
      <c r="I1724" s="50"/>
      <c r="K1724" s="46" t="str">
        <f>IFERROR(__xludf.DUMMYFUNCTION("TO_DATE(DATEVALUE(RAW_DATA!B1724))"),"#VALUE!")</f>
        <v>#VALUE!</v>
      </c>
      <c r="L1724" s="46" t="str">
        <f>RAW_DATA!C1724</f>
        <v/>
      </c>
      <c r="M1724" s="46">
        <f>VALUE(RAW_DATA!D1724)</f>
        <v>0</v>
      </c>
      <c r="N1724" s="46" t="str">
        <f>RAW_DATA!E1724</f>
        <v/>
      </c>
      <c r="O1724" s="46" t="str">
        <f>RAW_DATA!F1724</f>
        <v/>
      </c>
      <c r="P1724" s="46" t="str">
        <f>RAW_DATA!G1724</f>
        <v/>
      </c>
    </row>
    <row r="1725">
      <c r="E1725" s="49"/>
      <c r="I1725" s="50"/>
      <c r="K1725" s="46" t="str">
        <f>IFERROR(__xludf.DUMMYFUNCTION("TO_DATE(DATEVALUE(RAW_DATA!B1725))"),"#VALUE!")</f>
        <v>#VALUE!</v>
      </c>
      <c r="L1725" s="46" t="str">
        <f>RAW_DATA!C1725</f>
        <v/>
      </c>
      <c r="M1725" s="46">
        <f>VALUE(RAW_DATA!D1725)</f>
        <v>0</v>
      </c>
      <c r="N1725" s="46" t="str">
        <f>RAW_DATA!E1725</f>
        <v/>
      </c>
      <c r="O1725" s="46" t="str">
        <f>RAW_DATA!F1725</f>
        <v/>
      </c>
      <c r="P1725" s="46" t="str">
        <f>RAW_DATA!G1725</f>
        <v/>
      </c>
    </row>
    <row r="1726">
      <c r="E1726" s="49"/>
      <c r="I1726" s="50"/>
      <c r="K1726" s="46" t="str">
        <f>IFERROR(__xludf.DUMMYFUNCTION("TO_DATE(DATEVALUE(RAW_DATA!B1726))"),"#VALUE!")</f>
        <v>#VALUE!</v>
      </c>
      <c r="L1726" s="46" t="str">
        <f>RAW_DATA!C1726</f>
        <v/>
      </c>
      <c r="M1726" s="46">
        <f>VALUE(RAW_DATA!D1726)</f>
        <v>0</v>
      </c>
      <c r="N1726" s="46" t="str">
        <f>RAW_DATA!E1726</f>
        <v/>
      </c>
      <c r="O1726" s="46" t="str">
        <f>RAW_DATA!F1726</f>
        <v/>
      </c>
      <c r="P1726" s="46" t="str">
        <f>RAW_DATA!G1726</f>
        <v/>
      </c>
    </row>
    <row r="1727">
      <c r="E1727" s="49"/>
      <c r="I1727" s="50"/>
      <c r="K1727" s="46" t="str">
        <f>IFERROR(__xludf.DUMMYFUNCTION("TO_DATE(DATEVALUE(RAW_DATA!B1727))"),"#VALUE!")</f>
        <v>#VALUE!</v>
      </c>
      <c r="L1727" s="46" t="str">
        <f>RAW_DATA!C1727</f>
        <v/>
      </c>
      <c r="M1727" s="46">
        <f>VALUE(RAW_DATA!D1727)</f>
        <v>0</v>
      </c>
      <c r="N1727" s="46" t="str">
        <f>RAW_DATA!E1727</f>
        <v/>
      </c>
      <c r="O1727" s="46" t="str">
        <f>RAW_DATA!F1727</f>
        <v/>
      </c>
      <c r="P1727" s="46" t="str">
        <f>RAW_DATA!G1727</f>
        <v/>
      </c>
    </row>
    <row r="1728">
      <c r="E1728" s="49"/>
      <c r="I1728" s="50"/>
      <c r="K1728" s="46" t="str">
        <f>IFERROR(__xludf.DUMMYFUNCTION("TO_DATE(DATEVALUE(RAW_DATA!B1728))"),"#VALUE!")</f>
        <v>#VALUE!</v>
      </c>
      <c r="L1728" s="46" t="str">
        <f>RAW_DATA!C1728</f>
        <v/>
      </c>
      <c r="M1728" s="46">
        <f>VALUE(RAW_DATA!D1728)</f>
        <v>0</v>
      </c>
      <c r="N1728" s="46" t="str">
        <f>RAW_DATA!E1728</f>
        <v/>
      </c>
      <c r="O1728" s="46" t="str">
        <f>RAW_DATA!F1728</f>
        <v/>
      </c>
      <c r="P1728" s="46" t="str">
        <f>RAW_DATA!G1728</f>
        <v/>
      </c>
    </row>
    <row r="1729">
      <c r="E1729" s="49"/>
      <c r="I1729" s="50"/>
      <c r="K1729" s="46" t="str">
        <f>IFERROR(__xludf.DUMMYFUNCTION("TO_DATE(DATEVALUE(RAW_DATA!B1729))"),"#VALUE!")</f>
        <v>#VALUE!</v>
      </c>
      <c r="L1729" s="46" t="str">
        <f>RAW_DATA!C1729</f>
        <v/>
      </c>
      <c r="M1729" s="46">
        <f>VALUE(RAW_DATA!D1729)</f>
        <v>0</v>
      </c>
      <c r="N1729" s="46" t="str">
        <f>RAW_DATA!E1729</f>
        <v/>
      </c>
      <c r="O1729" s="46" t="str">
        <f>RAW_DATA!F1729</f>
        <v/>
      </c>
      <c r="P1729" s="46" t="str">
        <f>RAW_DATA!G1729</f>
        <v/>
      </c>
    </row>
    <row r="1730">
      <c r="E1730" s="49"/>
      <c r="I1730" s="50"/>
      <c r="K1730" s="46" t="str">
        <f>IFERROR(__xludf.DUMMYFUNCTION("TO_DATE(DATEVALUE(RAW_DATA!B1730))"),"#VALUE!")</f>
        <v>#VALUE!</v>
      </c>
      <c r="L1730" s="46" t="str">
        <f>RAW_DATA!C1730</f>
        <v/>
      </c>
      <c r="M1730" s="46">
        <f>VALUE(RAW_DATA!D1730)</f>
        <v>0</v>
      </c>
      <c r="N1730" s="46" t="str">
        <f>RAW_DATA!E1730</f>
        <v/>
      </c>
      <c r="O1730" s="46" t="str">
        <f>RAW_DATA!F1730</f>
        <v/>
      </c>
      <c r="P1730" s="46" t="str">
        <f>RAW_DATA!G1730</f>
        <v/>
      </c>
    </row>
    <row r="1731">
      <c r="E1731" s="49"/>
      <c r="I1731" s="50"/>
      <c r="K1731" s="46" t="str">
        <f>IFERROR(__xludf.DUMMYFUNCTION("TO_DATE(DATEVALUE(RAW_DATA!B1731))"),"#VALUE!")</f>
        <v>#VALUE!</v>
      </c>
      <c r="L1731" s="46" t="str">
        <f>RAW_DATA!C1731</f>
        <v/>
      </c>
      <c r="M1731" s="46">
        <f>VALUE(RAW_DATA!D1731)</f>
        <v>0</v>
      </c>
      <c r="N1731" s="46" t="str">
        <f>RAW_DATA!E1731</f>
        <v/>
      </c>
      <c r="O1731" s="46" t="str">
        <f>RAW_DATA!F1731</f>
        <v/>
      </c>
      <c r="P1731" s="46" t="str">
        <f>RAW_DATA!G1731</f>
        <v/>
      </c>
    </row>
    <row r="1732">
      <c r="E1732" s="49"/>
      <c r="I1732" s="50"/>
      <c r="K1732" s="46" t="str">
        <f>IFERROR(__xludf.DUMMYFUNCTION("TO_DATE(DATEVALUE(RAW_DATA!B1732))"),"#VALUE!")</f>
        <v>#VALUE!</v>
      </c>
      <c r="L1732" s="46" t="str">
        <f>RAW_DATA!C1732</f>
        <v/>
      </c>
      <c r="M1732" s="46">
        <f>VALUE(RAW_DATA!D1732)</f>
        <v>0</v>
      </c>
      <c r="N1732" s="46" t="str">
        <f>RAW_DATA!E1732</f>
        <v/>
      </c>
      <c r="O1732" s="46" t="str">
        <f>RAW_DATA!F1732</f>
        <v/>
      </c>
      <c r="P1732" s="46" t="str">
        <f>RAW_DATA!G1732</f>
        <v/>
      </c>
    </row>
    <row r="1733">
      <c r="E1733" s="49"/>
      <c r="I1733" s="50"/>
      <c r="K1733" s="46" t="str">
        <f>IFERROR(__xludf.DUMMYFUNCTION("TO_DATE(DATEVALUE(RAW_DATA!B1733))"),"#VALUE!")</f>
        <v>#VALUE!</v>
      </c>
      <c r="L1733" s="46" t="str">
        <f>RAW_DATA!C1733</f>
        <v/>
      </c>
      <c r="M1733" s="46">
        <f>VALUE(RAW_DATA!D1733)</f>
        <v>0</v>
      </c>
      <c r="N1733" s="46" t="str">
        <f>RAW_DATA!E1733</f>
        <v/>
      </c>
      <c r="O1733" s="46" t="str">
        <f>RAW_DATA!F1733</f>
        <v/>
      </c>
      <c r="P1733" s="46" t="str">
        <f>RAW_DATA!G1733</f>
        <v/>
      </c>
    </row>
    <row r="1734">
      <c r="E1734" s="49"/>
      <c r="I1734" s="50"/>
      <c r="K1734" s="46" t="str">
        <f>IFERROR(__xludf.DUMMYFUNCTION("TO_DATE(DATEVALUE(RAW_DATA!B1734))"),"#VALUE!")</f>
        <v>#VALUE!</v>
      </c>
      <c r="L1734" s="46" t="str">
        <f>RAW_DATA!C1734</f>
        <v/>
      </c>
      <c r="M1734" s="46">
        <f>VALUE(RAW_DATA!D1734)</f>
        <v>0</v>
      </c>
      <c r="N1734" s="46" t="str">
        <f>RAW_DATA!E1734</f>
        <v/>
      </c>
      <c r="O1734" s="46" t="str">
        <f>RAW_DATA!F1734</f>
        <v/>
      </c>
      <c r="P1734" s="46" t="str">
        <f>RAW_DATA!G1734</f>
        <v/>
      </c>
    </row>
    <row r="1735">
      <c r="E1735" s="49"/>
      <c r="I1735" s="50"/>
      <c r="K1735" s="46" t="str">
        <f>IFERROR(__xludf.DUMMYFUNCTION("TO_DATE(DATEVALUE(RAW_DATA!B1735))"),"#VALUE!")</f>
        <v>#VALUE!</v>
      </c>
      <c r="L1735" s="46" t="str">
        <f>RAW_DATA!C1735</f>
        <v/>
      </c>
      <c r="M1735" s="46">
        <f>VALUE(RAW_DATA!D1735)</f>
        <v>0</v>
      </c>
      <c r="N1735" s="46" t="str">
        <f>RAW_DATA!E1735</f>
        <v/>
      </c>
      <c r="O1735" s="46" t="str">
        <f>RAW_DATA!F1735</f>
        <v/>
      </c>
      <c r="P1735" s="46" t="str">
        <f>RAW_DATA!G1735</f>
        <v/>
      </c>
    </row>
    <row r="1736">
      <c r="E1736" s="49"/>
      <c r="I1736" s="50"/>
      <c r="K1736" s="46" t="str">
        <f>IFERROR(__xludf.DUMMYFUNCTION("TO_DATE(DATEVALUE(RAW_DATA!B1736))"),"#VALUE!")</f>
        <v>#VALUE!</v>
      </c>
      <c r="L1736" s="46" t="str">
        <f>RAW_DATA!C1736</f>
        <v/>
      </c>
      <c r="M1736" s="46">
        <f>VALUE(RAW_DATA!D1736)</f>
        <v>0</v>
      </c>
      <c r="N1736" s="46" t="str">
        <f>RAW_DATA!E1736</f>
        <v/>
      </c>
      <c r="O1736" s="46" t="str">
        <f>RAW_DATA!F1736</f>
        <v/>
      </c>
      <c r="P1736" s="46" t="str">
        <f>RAW_DATA!G1736</f>
        <v/>
      </c>
    </row>
    <row r="1737">
      <c r="E1737" s="49"/>
      <c r="I1737" s="50"/>
      <c r="K1737" s="46" t="str">
        <f>IFERROR(__xludf.DUMMYFUNCTION("TO_DATE(DATEVALUE(RAW_DATA!B1737))"),"#VALUE!")</f>
        <v>#VALUE!</v>
      </c>
      <c r="L1737" s="46" t="str">
        <f>RAW_DATA!C1737</f>
        <v/>
      </c>
      <c r="M1737" s="46">
        <f>VALUE(RAW_DATA!D1737)</f>
        <v>0</v>
      </c>
      <c r="N1737" s="46" t="str">
        <f>RAW_DATA!E1737</f>
        <v/>
      </c>
      <c r="O1737" s="46" t="str">
        <f>RAW_DATA!F1737</f>
        <v/>
      </c>
      <c r="P1737" s="46" t="str">
        <f>RAW_DATA!G1737</f>
        <v/>
      </c>
    </row>
    <row r="1738">
      <c r="E1738" s="49"/>
      <c r="I1738" s="50"/>
      <c r="K1738" s="46" t="str">
        <f>IFERROR(__xludf.DUMMYFUNCTION("TO_DATE(DATEVALUE(RAW_DATA!B1738))"),"#VALUE!")</f>
        <v>#VALUE!</v>
      </c>
      <c r="L1738" s="46" t="str">
        <f>RAW_DATA!C1738</f>
        <v/>
      </c>
      <c r="M1738" s="46">
        <f>VALUE(RAW_DATA!D1738)</f>
        <v>0</v>
      </c>
      <c r="N1738" s="46" t="str">
        <f>RAW_DATA!E1738</f>
        <v/>
      </c>
      <c r="O1738" s="46" t="str">
        <f>RAW_DATA!F1738</f>
        <v/>
      </c>
      <c r="P1738" s="46" t="str">
        <f>RAW_DATA!G1738</f>
        <v/>
      </c>
    </row>
    <row r="1739">
      <c r="E1739" s="49"/>
      <c r="I1739" s="50"/>
      <c r="K1739" s="46" t="str">
        <f>IFERROR(__xludf.DUMMYFUNCTION("TO_DATE(DATEVALUE(RAW_DATA!B1739))"),"#VALUE!")</f>
        <v>#VALUE!</v>
      </c>
      <c r="L1739" s="46" t="str">
        <f>RAW_DATA!C1739</f>
        <v/>
      </c>
      <c r="M1739" s="46">
        <f>VALUE(RAW_DATA!D1739)</f>
        <v>0</v>
      </c>
      <c r="N1739" s="46" t="str">
        <f>RAW_DATA!E1739</f>
        <v/>
      </c>
      <c r="O1739" s="46" t="str">
        <f>RAW_DATA!F1739</f>
        <v/>
      </c>
      <c r="P1739" s="46" t="str">
        <f>RAW_DATA!G1739</f>
        <v/>
      </c>
    </row>
    <row r="1740">
      <c r="E1740" s="49"/>
      <c r="I1740" s="50"/>
      <c r="K1740" s="46" t="str">
        <f>IFERROR(__xludf.DUMMYFUNCTION("TO_DATE(DATEVALUE(RAW_DATA!B1740))"),"#VALUE!")</f>
        <v>#VALUE!</v>
      </c>
      <c r="L1740" s="46" t="str">
        <f>RAW_DATA!C1740</f>
        <v/>
      </c>
      <c r="M1740" s="46">
        <f>VALUE(RAW_DATA!D1740)</f>
        <v>0</v>
      </c>
      <c r="N1740" s="46" t="str">
        <f>RAW_DATA!E1740</f>
        <v/>
      </c>
      <c r="O1740" s="46" t="str">
        <f>RAW_DATA!F1740</f>
        <v/>
      </c>
      <c r="P1740" s="46" t="str">
        <f>RAW_DATA!G1740</f>
        <v/>
      </c>
    </row>
    <row r="1741">
      <c r="E1741" s="49"/>
      <c r="I1741" s="50"/>
      <c r="K1741" s="46" t="str">
        <f>IFERROR(__xludf.DUMMYFUNCTION("TO_DATE(DATEVALUE(RAW_DATA!B1741))"),"#VALUE!")</f>
        <v>#VALUE!</v>
      </c>
      <c r="L1741" s="46" t="str">
        <f>RAW_DATA!C1741</f>
        <v/>
      </c>
      <c r="M1741" s="46">
        <f>VALUE(RAW_DATA!D1741)</f>
        <v>0</v>
      </c>
      <c r="N1741" s="46" t="str">
        <f>RAW_DATA!E1741</f>
        <v/>
      </c>
      <c r="O1741" s="46" t="str">
        <f>RAW_DATA!F1741</f>
        <v/>
      </c>
      <c r="P1741" s="46" t="str">
        <f>RAW_DATA!G1741</f>
        <v/>
      </c>
    </row>
    <row r="1742">
      <c r="E1742" s="49"/>
      <c r="I1742" s="50"/>
      <c r="K1742" s="46" t="str">
        <f>IFERROR(__xludf.DUMMYFUNCTION("TO_DATE(DATEVALUE(RAW_DATA!B1742))"),"#VALUE!")</f>
        <v>#VALUE!</v>
      </c>
      <c r="L1742" s="46" t="str">
        <f>RAW_DATA!C1742</f>
        <v/>
      </c>
      <c r="M1742" s="46">
        <f>VALUE(RAW_DATA!D1742)</f>
        <v>0</v>
      </c>
      <c r="N1742" s="46" t="str">
        <f>RAW_DATA!E1742</f>
        <v/>
      </c>
      <c r="O1742" s="46" t="str">
        <f>RAW_DATA!F1742</f>
        <v/>
      </c>
      <c r="P1742" s="46" t="str">
        <f>RAW_DATA!G1742</f>
        <v/>
      </c>
    </row>
    <row r="1743">
      <c r="E1743" s="49"/>
      <c r="I1743" s="50"/>
      <c r="K1743" s="46" t="str">
        <f>IFERROR(__xludf.DUMMYFUNCTION("TO_DATE(DATEVALUE(RAW_DATA!B1743))"),"#VALUE!")</f>
        <v>#VALUE!</v>
      </c>
      <c r="L1743" s="46" t="str">
        <f>RAW_DATA!C1743</f>
        <v/>
      </c>
      <c r="M1743" s="46">
        <f>VALUE(RAW_DATA!D1743)</f>
        <v>0</v>
      </c>
      <c r="N1743" s="46" t="str">
        <f>RAW_DATA!E1743</f>
        <v/>
      </c>
      <c r="O1743" s="46" t="str">
        <f>RAW_DATA!F1743</f>
        <v/>
      </c>
      <c r="P1743" s="46" t="str">
        <f>RAW_DATA!G1743</f>
        <v/>
      </c>
    </row>
    <row r="1744">
      <c r="E1744" s="49"/>
      <c r="I1744" s="50"/>
      <c r="K1744" s="46" t="str">
        <f>IFERROR(__xludf.DUMMYFUNCTION("TO_DATE(DATEVALUE(RAW_DATA!B1744))"),"#VALUE!")</f>
        <v>#VALUE!</v>
      </c>
      <c r="L1744" s="46" t="str">
        <f>RAW_DATA!C1744</f>
        <v/>
      </c>
      <c r="M1744" s="46">
        <f>VALUE(RAW_DATA!D1744)</f>
        <v>0</v>
      </c>
      <c r="N1744" s="46" t="str">
        <f>RAW_DATA!E1744</f>
        <v/>
      </c>
      <c r="O1744" s="46" t="str">
        <f>RAW_DATA!F1744</f>
        <v/>
      </c>
      <c r="P1744" s="46" t="str">
        <f>RAW_DATA!G1744</f>
        <v/>
      </c>
    </row>
    <row r="1745">
      <c r="E1745" s="49"/>
      <c r="I1745" s="50"/>
      <c r="K1745" s="46" t="str">
        <f>IFERROR(__xludf.DUMMYFUNCTION("TO_DATE(DATEVALUE(RAW_DATA!B1745))"),"#VALUE!")</f>
        <v>#VALUE!</v>
      </c>
      <c r="L1745" s="46" t="str">
        <f>RAW_DATA!C1745</f>
        <v/>
      </c>
      <c r="M1745" s="46">
        <f>VALUE(RAW_DATA!D1745)</f>
        <v>0</v>
      </c>
      <c r="N1745" s="46" t="str">
        <f>RAW_DATA!E1745</f>
        <v/>
      </c>
      <c r="O1745" s="46" t="str">
        <f>RAW_DATA!F1745</f>
        <v/>
      </c>
      <c r="P1745" s="46" t="str">
        <f>RAW_DATA!G1745</f>
        <v/>
      </c>
    </row>
    <row r="1746">
      <c r="E1746" s="49"/>
      <c r="I1746" s="50"/>
      <c r="K1746" s="46" t="str">
        <f>IFERROR(__xludf.DUMMYFUNCTION("TO_DATE(DATEVALUE(RAW_DATA!B1746))"),"#VALUE!")</f>
        <v>#VALUE!</v>
      </c>
      <c r="L1746" s="46" t="str">
        <f>RAW_DATA!C1746</f>
        <v/>
      </c>
      <c r="M1746" s="46">
        <f>VALUE(RAW_DATA!D1746)</f>
        <v>0</v>
      </c>
      <c r="N1746" s="46" t="str">
        <f>RAW_DATA!E1746</f>
        <v/>
      </c>
      <c r="O1746" s="46" t="str">
        <f>RAW_DATA!F1746</f>
        <v/>
      </c>
      <c r="P1746" s="46" t="str">
        <f>RAW_DATA!G1746</f>
        <v/>
      </c>
    </row>
    <row r="1747">
      <c r="E1747" s="49"/>
      <c r="I1747" s="50"/>
      <c r="K1747" s="46" t="str">
        <f>IFERROR(__xludf.DUMMYFUNCTION("TO_DATE(DATEVALUE(RAW_DATA!B1747))"),"#VALUE!")</f>
        <v>#VALUE!</v>
      </c>
      <c r="L1747" s="46" t="str">
        <f>RAW_DATA!C1747</f>
        <v/>
      </c>
      <c r="M1747" s="46">
        <f>VALUE(RAW_DATA!D1747)</f>
        <v>0</v>
      </c>
      <c r="N1747" s="46" t="str">
        <f>RAW_DATA!E1747</f>
        <v/>
      </c>
      <c r="O1747" s="46" t="str">
        <f>RAW_DATA!F1747</f>
        <v/>
      </c>
      <c r="P1747" s="46" t="str">
        <f>RAW_DATA!G1747</f>
        <v/>
      </c>
    </row>
    <row r="1748">
      <c r="E1748" s="49"/>
      <c r="I1748" s="50"/>
      <c r="K1748" s="46" t="str">
        <f>IFERROR(__xludf.DUMMYFUNCTION("TO_DATE(DATEVALUE(RAW_DATA!B1748))"),"#VALUE!")</f>
        <v>#VALUE!</v>
      </c>
      <c r="L1748" s="46" t="str">
        <f>RAW_DATA!C1748</f>
        <v/>
      </c>
      <c r="M1748" s="46">
        <f>VALUE(RAW_DATA!D1748)</f>
        <v>0</v>
      </c>
      <c r="N1748" s="46" t="str">
        <f>RAW_DATA!E1748</f>
        <v/>
      </c>
      <c r="O1748" s="46" t="str">
        <f>RAW_DATA!F1748</f>
        <v/>
      </c>
      <c r="P1748" s="46" t="str">
        <f>RAW_DATA!G1748</f>
        <v/>
      </c>
    </row>
    <row r="1749">
      <c r="E1749" s="49"/>
      <c r="I1749" s="50"/>
      <c r="K1749" s="46" t="str">
        <f>IFERROR(__xludf.DUMMYFUNCTION("TO_DATE(DATEVALUE(RAW_DATA!B1749))"),"#VALUE!")</f>
        <v>#VALUE!</v>
      </c>
      <c r="L1749" s="46" t="str">
        <f>RAW_DATA!C1749</f>
        <v/>
      </c>
      <c r="M1749" s="46">
        <f>VALUE(RAW_DATA!D1749)</f>
        <v>0</v>
      </c>
      <c r="N1749" s="46" t="str">
        <f>RAW_DATA!E1749</f>
        <v/>
      </c>
      <c r="O1749" s="46" t="str">
        <f>RAW_DATA!F1749</f>
        <v/>
      </c>
      <c r="P1749" s="46" t="str">
        <f>RAW_DATA!G1749</f>
        <v/>
      </c>
    </row>
    <row r="1750">
      <c r="E1750" s="49"/>
      <c r="I1750" s="50"/>
      <c r="K1750" s="46" t="str">
        <f>IFERROR(__xludf.DUMMYFUNCTION("TO_DATE(DATEVALUE(RAW_DATA!B1750))"),"#VALUE!")</f>
        <v>#VALUE!</v>
      </c>
      <c r="L1750" s="46" t="str">
        <f>RAW_DATA!C1750</f>
        <v/>
      </c>
      <c r="M1750" s="46">
        <f>VALUE(RAW_DATA!D1750)</f>
        <v>0</v>
      </c>
      <c r="N1750" s="46" t="str">
        <f>RAW_DATA!E1750</f>
        <v/>
      </c>
      <c r="O1750" s="46" t="str">
        <f>RAW_DATA!F1750</f>
        <v/>
      </c>
      <c r="P1750" s="46" t="str">
        <f>RAW_DATA!G1750</f>
        <v/>
      </c>
    </row>
    <row r="1751">
      <c r="E1751" s="49"/>
      <c r="I1751" s="50"/>
      <c r="K1751" s="46" t="str">
        <f>IFERROR(__xludf.DUMMYFUNCTION("TO_DATE(DATEVALUE(RAW_DATA!B1751))"),"#VALUE!")</f>
        <v>#VALUE!</v>
      </c>
      <c r="L1751" s="46" t="str">
        <f>RAW_DATA!C1751</f>
        <v/>
      </c>
      <c r="M1751" s="46">
        <f>VALUE(RAW_DATA!D1751)</f>
        <v>0</v>
      </c>
      <c r="N1751" s="46" t="str">
        <f>RAW_DATA!E1751</f>
        <v/>
      </c>
      <c r="O1751" s="46" t="str">
        <f>RAW_DATA!F1751</f>
        <v/>
      </c>
      <c r="P1751" s="46" t="str">
        <f>RAW_DATA!G1751</f>
        <v/>
      </c>
    </row>
    <row r="1752">
      <c r="E1752" s="49"/>
      <c r="I1752" s="50"/>
      <c r="K1752" s="46" t="str">
        <f>IFERROR(__xludf.DUMMYFUNCTION("TO_DATE(DATEVALUE(RAW_DATA!B1752))"),"#VALUE!")</f>
        <v>#VALUE!</v>
      </c>
      <c r="L1752" s="46" t="str">
        <f>RAW_DATA!C1752</f>
        <v/>
      </c>
      <c r="M1752" s="46">
        <f>VALUE(RAW_DATA!D1752)</f>
        <v>0</v>
      </c>
      <c r="N1752" s="46" t="str">
        <f>RAW_DATA!E1752</f>
        <v/>
      </c>
      <c r="O1752" s="46" t="str">
        <f>RAW_DATA!F1752</f>
        <v/>
      </c>
      <c r="P1752" s="46" t="str">
        <f>RAW_DATA!G1752</f>
        <v/>
      </c>
    </row>
    <row r="1753">
      <c r="E1753" s="49"/>
      <c r="I1753" s="50"/>
      <c r="K1753" s="46" t="str">
        <f>IFERROR(__xludf.DUMMYFUNCTION("TO_DATE(DATEVALUE(RAW_DATA!B1753))"),"#VALUE!")</f>
        <v>#VALUE!</v>
      </c>
      <c r="L1753" s="46" t="str">
        <f>RAW_DATA!C1753</f>
        <v/>
      </c>
      <c r="M1753" s="46">
        <f>VALUE(RAW_DATA!D1753)</f>
        <v>0</v>
      </c>
      <c r="N1753" s="46" t="str">
        <f>RAW_DATA!E1753</f>
        <v/>
      </c>
      <c r="O1753" s="46" t="str">
        <f>RAW_DATA!F1753</f>
        <v/>
      </c>
      <c r="P1753" s="46" t="str">
        <f>RAW_DATA!G1753</f>
        <v/>
      </c>
    </row>
    <row r="1754">
      <c r="E1754" s="49"/>
      <c r="I1754" s="50"/>
      <c r="K1754" s="46" t="str">
        <f>IFERROR(__xludf.DUMMYFUNCTION("TO_DATE(DATEVALUE(RAW_DATA!B1754))"),"#VALUE!")</f>
        <v>#VALUE!</v>
      </c>
      <c r="L1754" s="46" t="str">
        <f>RAW_DATA!C1754</f>
        <v/>
      </c>
      <c r="M1754" s="46">
        <f>VALUE(RAW_DATA!D1754)</f>
        <v>0</v>
      </c>
      <c r="N1754" s="46" t="str">
        <f>RAW_DATA!E1754</f>
        <v/>
      </c>
      <c r="O1754" s="46" t="str">
        <f>RAW_DATA!F1754</f>
        <v/>
      </c>
      <c r="P1754" s="46" t="str">
        <f>RAW_DATA!G1754</f>
        <v/>
      </c>
    </row>
    <row r="1755">
      <c r="E1755" s="49"/>
      <c r="I1755" s="50"/>
      <c r="K1755" s="46" t="str">
        <f>IFERROR(__xludf.DUMMYFUNCTION("TO_DATE(DATEVALUE(RAW_DATA!B1755))"),"#VALUE!")</f>
        <v>#VALUE!</v>
      </c>
      <c r="L1755" s="46" t="str">
        <f>RAW_DATA!C1755</f>
        <v/>
      </c>
      <c r="M1755" s="46">
        <f>VALUE(RAW_DATA!D1755)</f>
        <v>0</v>
      </c>
      <c r="N1755" s="46" t="str">
        <f>RAW_DATA!E1755</f>
        <v/>
      </c>
      <c r="O1755" s="46" t="str">
        <f>RAW_DATA!F1755</f>
        <v/>
      </c>
      <c r="P1755" s="46" t="str">
        <f>RAW_DATA!G1755</f>
        <v/>
      </c>
    </row>
    <row r="1756">
      <c r="E1756" s="49"/>
      <c r="I1756" s="50"/>
      <c r="K1756" s="46" t="str">
        <f>IFERROR(__xludf.DUMMYFUNCTION("TO_DATE(DATEVALUE(RAW_DATA!B1756))"),"#VALUE!")</f>
        <v>#VALUE!</v>
      </c>
      <c r="L1756" s="46" t="str">
        <f>RAW_DATA!C1756</f>
        <v/>
      </c>
      <c r="M1756" s="46">
        <f>VALUE(RAW_DATA!D1756)</f>
        <v>0</v>
      </c>
      <c r="N1756" s="46" t="str">
        <f>RAW_DATA!E1756</f>
        <v/>
      </c>
      <c r="O1756" s="46" t="str">
        <f>RAW_DATA!F1756</f>
        <v/>
      </c>
      <c r="P1756" s="46" t="str">
        <f>RAW_DATA!G1756</f>
        <v/>
      </c>
    </row>
    <row r="1757">
      <c r="E1757" s="49"/>
      <c r="I1757" s="50"/>
      <c r="K1757" s="46" t="str">
        <f>IFERROR(__xludf.DUMMYFUNCTION("TO_DATE(DATEVALUE(RAW_DATA!B1757))"),"#VALUE!")</f>
        <v>#VALUE!</v>
      </c>
      <c r="L1757" s="46" t="str">
        <f>RAW_DATA!C1757</f>
        <v/>
      </c>
      <c r="M1757" s="46">
        <f>VALUE(RAW_DATA!D1757)</f>
        <v>0</v>
      </c>
      <c r="N1757" s="46" t="str">
        <f>RAW_DATA!E1757</f>
        <v/>
      </c>
      <c r="O1757" s="46" t="str">
        <f>RAW_DATA!F1757</f>
        <v/>
      </c>
      <c r="P1757" s="46" t="str">
        <f>RAW_DATA!G1757</f>
        <v/>
      </c>
    </row>
    <row r="1758">
      <c r="E1758" s="49"/>
      <c r="I1758" s="50"/>
      <c r="K1758" s="46" t="str">
        <f>IFERROR(__xludf.DUMMYFUNCTION("TO_DATE(DATEVALUE(RAW_DATA!B1758))"),"#VALUE!")</f>
        <v>#VALUE!</v>
      </c>
      <c r="L1758" s="46" t="str">
        <f>RAW_DATA!C1758</f>
        <v/>
      </c>
      <c r="M1758" s="46">
        <f>VALUE(RAW_DATA!D1758)</f>
        <v>0</v>
      </c>
      <c r="N1758" s="46" t="str">
        <f>RAW_DATA!E1758</f>
        <v/>
      </c>
      <c r="O1758" s="46" t="str">
        <f>RAW_DATA!F1758</f>
        <v/>
      </c>
      <c r="P1758" s="46" t="str">
        <f>RAW_DATA!G1758</f>
        <v/>
      </c>
    </row>
    <row r="1759">
      <c r="E1759" s="49"/>
      <c r="I1759" s="50"/>
      <c r="K1759" s="46" t="str">
        <f>IFERROR(__xludf.DUMMYFUNCTION("TO_DATE(DATEVALUE(RAW_DATA!B1759))"),"#VALUE!")</f>
        <v>#VALUE!</v>
      </c>
      <c r="L1759" s="46" t="str">
        <f>RAW_DATA!C1759</f>
        <v/>
      </c>
      <c r="M1759" s="46">
        <f>VALUE(RAW_DATA!D1759)</f>
        <v>0</v>
      </c>
      <c r="N1759" s="46" t="str">
        <f>RAW_DATA!E1759</f>
        <v/>
      </c>
      <c r="O1759" s="46" t="str">
        <f>RAW_DATA!F1759</f>
        <v/>
      </c>
      <c r="P1759" s="46" t="str">
        <f>RAW_DATA!G1759</f>
        <v/>
      </c>
    </row>
    <row r="1760">
      <c r="E1760" s="49"/>
      <c r="I1760" s="50"/>
      <c r="K1760" s="46" t="str">
        <f>IFERROR(__xludf.DUMMYFUNCTION("TO_DATE(DATEVALUE(RAW_DATA!B1760))"),"#VALUE!")</f>
        <v>#VALUE!</v>
      </c>
      <c r="L1760" s="46" t="str">
        <f>RAW_DATA!C1760</f>
        <v/>
      </c>
      <c r="M1760" s="46">
        <f>VALUE(RAW_DATA!D1760)</f>
        <v>0</v>
      </c>
      <c r="N1760" s="46" t="str">
        <f>RAW_DATA!E1760</f>
        <v/>
      </c>
      <c r="O1760" s="46" t="str">
        <f>RAW_DATA!F1760</f>
        <v/>
      </c>
      <c r="P1760" s="46" t="str">
        <f>RAW_DATA!G1760</f>
        <v/>
      </c>
    </row>
    <row r="1761">
      <c r="E1761" s="49"/>
      <c r="I1761" s="50"/>
      <c r="K1761" s="46" t="str">
        <f>IFERROR(__xludf.DUMMYFUNCTION("TO_DATE(DATEVALUE(RAW_DATA!B1761))"),"#VALUE!")</f>
        <v>#VALUE!</v>
      </c>
      <c r="L1761" s="46" t="str">
        <f>RAW_DATA!C1761</f>
        <v/>
      </c>
      <c r="M1761" s="46">
        <f>VALUE(RAW_DATA!D1761)</f>
        <v>0</v>
      </c>
      <c r="N1761" s="46" t="str">
        <f>RAW_DATA!E1761</f>
        <v/>
      </c>
      <c r="O1761" s="46" t="str">
        <f>RAW_DATA!F1761</f>
        <v/>
      </c>
      <c r="P1761" s="46" t="str">
        <f>RAW_DATA!G1761</f>
        <v/>
      </c>
    </row>
    <row r="1762">
      <c r="E1762" s="49"/>
      <c r="I1762" s="50"/>
      <c r="K1762" s="46" t="str">
        <f>IFERROR(__xludf.DUMMYFUNCTION("TO_DATE(DATEVALUE(RAW_DATA!B1762))"),"#VALUE!")</f>
        <v>#VALUE!</v>
      </c>
      <c r="L1762" s="46" t="str">
        <f>RAW_DATA!C1762</f>
        <v/>
      </c>
      <c r="M1762" s="46">
        <f>VALUE(RAW_DATA!D1762)</f>
        <v>0</v>
      </c>
      <c r="N1762" s="46" t="str">
        <f>RAW_DATA!E1762</f>
        <v/>
      </c>
      <c r="O1762" s="46" t="str">
        <f>RAW_DATA!F1762</f>
        <v/>
      </c>
      <c r="P1762" s="46" t="str">
        <f>RAW_DATA!G1762</f>
        <v/>
      </c>
    </row>
    <row r="1763">
      <c r="E1763" s="49"/>
      <c r="I1763" s="50"/>
      <c r="K1763" s="46" t="str">
        <f>IFERROR(__xludf.DUMMYFUNCTION("TO_DATE(DATEVALUE(RAW_DATA!B1763))"),"#VALUE!")</f>
        <v>#VALUE!</v>
      </c>
      <c r="L1763" s="46" t="str">
        <f>RAW_DATA!C1763</f>
        <v/>
      </c>
      <c r="M1763" s="46">
        <f>VALUE(RAW_DATA!D1763)</f>
        <v>0</v>
      </c>
      <c r="N1763" s="46" t="str">
        <f>RAW_DATA!E1763</f>
        <v/>
      </c>
      <c r="O1763" s="46" t="str">
        <f>RAW_DATA!F1763</f>
        <v/>
      </c>
      <c r="P1763" s="46" t="str">
        <f>RAW_DATA!G1763</f>
        <v/>
      </c>
    </row>
    <row r="1764">
      <c r="E1764" s="49"/>
      <c r="I1764" s="50"/>
      <c r="K1764" s="46" t="str">
        <f>IFERROR(__xludf.DUMMYFUNCTION("TO_DATE(DATEVALUE(RAW_DATA!B1764))"),"#VALUE!")</f>
        <v>#VALUE!</v>
      </c>
      <c r="L1764" s="46" t="str">
        <f>RAW_DATA!C1764</f>
        <v/>
      </c>
      <c r="M1764" s="46">
        <f>VALUE(RAW_DATA!D1764)</f>
        <v>0</v>
      </c>
      <c r="N1764" s="46" t="str">
        <f>RAW_DATA!E1764</f>
        <v/>
      </c>
      <c r="O1764" s="46" t="str">
        <f>RAW_DATA!F1764</f>
        <v/>
      </c>
      <c r="P1764" s="46" t="str">
        <f>RAW_DATA!G1764</f>
        <v/>
      </c>
    </row>
    <row r="1765">
      <c r="E1765" s="49"/>
      <c r="I1765" s="50"/>
      <c r="K1765" s="46" t="str">
        <f>IFERROR(__xludf.DUMMYFUNCTION("TO_DATE(DATEVALUE(RAW_DATA!B1765))"),"#VALUE!")</f>
        <v>#VALUE!</v>
      </c>
      <c r="L1765" s="46" t="str">
        <f>RAW_DATA!C1765</f>
        <v/>
      </c>
      <c r="M1765" s="46">
        <f>VALUE(RAW_DATA!D1765)</f>
        <v>0</v>
      </c>
      <c r="N1765" s="46" t="str">
        <f>RAW_DATA!E1765</f>
        <v/>
      </c>
      <c r="O1765" s="46" t="str">
        <f>RAW_DATA!F1765</f>
        <v/>
      </c>
      <c r="P1765" s="46" t="str">
        <f>RAW_DATA!G1765</f>
        <v/>
      </c>
    </row>
    <row r="1766">
      <c r="E1766" s="49"/>
      <c r="I1766" s="50"/>
      <c r="K1766" s="46" t="str">
        <f>IFERROR(__xludf.DUMMYFUNCTION("TO_DATE(DATEVALUE(RAW_DATA!B1766))"),"#VALUE!")</f>
        <v>#VALUE!</v>
      </c>
      <c r="L1766" s="46" t="str">
        <f>RAW_DATA!C1766</f>
        <v/>
      </c>
      <c r="M1766" s="46">
        <f>VALUE(RAW_DATA!D1766)</f>
        <v>0</v>
      </c>
      <c r="N1766" s="46" t="str">
        <f>RAW_DATA!E1766</f>
        <v/>
      </c>
      <c r="O1766" s="46" t="str">
        <f>RAW_DATA!F1766</f>
        <v/>
      </c>
      <c r="P1766" s="46" t="str">
        <f>RAW_DATA!G1766</f>
        <v/>
      </c>
    </row>
    <row r="1767">
      <c r="E1767" s="49"/>
      <c r="I1767" s="50"/>
      <c r="K1767" s="46" t="str">
        <f>IFERROR(__xludf.DUMMYFUNCTION("TO_DATE(DATEVALUE(RAW_DATA!B1767))"),"#VALUE!")</f>
        <v>#VALUE!</v>
      </c>
      <c r="L1767" s="46" t="str">
        <f>RAW_DATA!C1767</f>
        <v/>
      </c>
      <c r="M1767" s="46">
        <f>VALUE(RAW_DATA!D1767)</f>
        <v>0</v>
      </c>
      <c r="N1767" s="46" t="str">
        <f>RAW_DATA!E1767</f>
        <v/>
      </c>
      <c r="O1767" s="46" t="str">
        <f>RAW_DATA!F1767</f>
        <v/>
      </c>
      <c r="P1767" s="46" t="str">
        <f>RAW_DATA!G1767</f>
        <v/>
      </c>
    </row>
    <row r="1768">
      <c r="E1768" s="49"/>
      <c r="I1768" s="50"/>
      <c r="K1768" s="46" t="str">
        <f>IFERROR(__xludf.DUMMYFUNCTION("TO_DATE(DATEVALUE(RAW_DATA!B1768))"),"#VALUE!")</f>
        <v>#VALUE!</v>
      </c>
      <c r="L1768" s="46" t="str">
        <f>RAW_DATA!C1768</f>
        <v/>
      </c>
      <c r="M1768" s="46">
        <f>VALUE(RAW_DATA!D1768)</f>
        <v>0</v>
      </c>
      <c r="N1768" s="46" t="str">
        <f>RAW_DATA!E1768</f>
        <v/>
      </c>
      <c r="O1768" s="46" t="str">
        <f>RAW_DATA!F1768</f>
        <v/>
      </c>
      <c r="P1768" s="46" t="str">
        <f>RAW_DATA!G1768</f>
        <v/>
      </c>
    </row>
    <row r="1769">
      <c r="E1769" s="49"/>
      <c r="I1769" s="50"/>
      <c r="K1769" s="46" t="str">
        <f>IFERROR(__xludf.DUMMYFUNCTION("TO_DATE(DATEVALUE(RAW_DATA!B1769))"),"#VALUE!")</f>
        <v>#VALUE!</v>
      </c>
      <c r="L1769" s="46" t="str">
        <f>RAW_DATA!C1769</f>
        <v/>
      </c>
      <c r="M1769" s="46">
        <f>VALUE(RAW_DATA!D1769)</f>
        <v>0</v>
      </c>
      <c r="N1769" s="46" t="str">
        <f>RAW_DATA!E1769</f>
        <v/>
      </c>
      <c r="O1769" s="46" t="str">
        <f>RAW_DATA!F1769</f>
        <v/>
      </c>
      <c r="P1769" s="46" t="str">
        <f>RAW_DATA!G1769</f>
        <v/>
      </c>
    </row>
    <row r="1770">
      <c r="E1770" s="49"/>
      <c r="I1770" s="50"/>
      <c r="K1770" s="46" t="str">
        <f>IFERROR(__xludf.DUMMYFUNCTION("TO_DATE(DATEVALUE(RAW_DATA!B1770))"),"#VALUE!")</f>
        <v>#VALUE!</v>
      </c>
      <c r="L1770" s="46" t="str">
        <f>RAW_DATA!C1770</f>
        <v/>
      </c>
      <c r="M1770" s="46">
        <f>VALUE(RAW_DATA!D1770)</f>
        <v>0</v>
      </c>
      <c r="N1770" s="46" t="str">
        <f>RAW_DATA!E1770</f>
        <v/>
      </c>
      <c r="O1770" s="46" t="str">
        <f>RAW_DATA!F1770</f>
        <v/>
      </c>
      <c r="P1770" s="46" t="str">
        <f>RAW_DATA!G1770</f>
        <v/>
      </c>
    </row>
    <row r="1771">
      <c r="E1771" s="49"/>
      <c r="I1771" s="50"/>
      <c r="K1771" s="46" t="str">
        <f>IFERROR(__xludf.DUMMYFUNCTION("TO_DATE(DATEVALUE(RAW_DATA!B1771))"),"#VALUE!")</f>
        <v>#VALUE!</v>
      </c>
      <c r="L1771" s="46" t="str">
        <f>RAW_DATA!C1771</f>
        <v/>
      </c>
      <c r="M1771" s="46">
        <f>VALUE(RAW_DATA!D1771)</f>
        <v>0</v>
      </c>
      <c r="N1771" s="46" t="str">
        <f>RAW_DATA!E1771</f>
        <v/>
      </c>
      <c r="O1771" s="46" t="str">
        <f>RAW_DATA!F1771</f>
        <v/>
      </c>
      <c r="P1771" s="46" t="str">
        <f>RAW_DATA!G1771</f>
        <v/>
      </c>
    </row>
    <row r="1772">
      <c r="E1772" s="49"/>
      <c r="I1772" s="50"/>
      <c r="K1772" s="46" t="str">
        <f>IFERROR(__xludf.DUMMYFUNCTION("TO_DATE(DATEVALUE(RAW_DATA!B1772))"),"#VALUE!")</f>
        <v>#VALUE!</v>
      </c>
      <c r="L1772" s="46" t="str">
        <f>RAW_DATA!C1772</f>
        <v/>
      </c>
      <c r="M1772" s="46">
        <f>VALUE(RAW_DATA!D1772)</f>
        <v>0</v>
      </c>
      <c r="N1772" s="46" t="str">
        <f>RAW_DATA!E1772</f>
        <v/>
      </c>
      <c r="O1772" s="46" t="str">
        <f>RAW_DATA!F1772</f>
        <v/>
      </c>
      <c r="P1772" s="46" t="str">
        <f>RAW_DATA!G1772</f>
        <v/>
      </c>
    </row>
    <row r="1773">
      <c r="E1773" s="49"/>
      <c r="I1773" s="50"/>
      <c r="K1773" s="46" t="str">
        <f>IFERROR(__xludf.DUMMYFUNCTION("TO_DATE(DATEVALUE(RAW_DATA!B1773))"),"#VALUE!")</f>
        <v>#VALUE!</v>
      </c>
      <c r="L1773" s="46" t="str">
        <f>RAW_DATA!C1773</f>
        <v/>
      </c>
      <c r="M1773" s="46">
        <f>VALUE(RAW_DATA!D1773)</f>
        <v>0</v>
      </c>
      <c r="N1773" s="46" t="str">
        <f>RAW_DATA!E1773</f>
        <v/>
      </c>
      <c r="O1773" s="46" t="str">
        <f>RAW_DATA!F1773</f>
        <v/>
      </c>
      <c r="P1773" s="46" t="str">
        <f>RAW_DATA!G1773</f>
        <v/>
      </c>
    </row>
    <row r="1774">
      <c r="E1774" s="49"/>
      <c r="I1774" s="50"/>
      <c r="K1774" s="46" t="str">
        <f>IFERROR(__xludf.DUMMYFUNCTION("TO_DATE(DATEVALUE(RAW_DATA!B1774))"),"#VALUE!")</f>
        <v>#VALUE!</v>
      </c>
      <c r="L1774" s="46" t="str">
        <f>RAW_DATA!C1774</f>
        <v/>
      </c>
      <c r="M1774" s="46">
        <f>VALUE(RAW_DATA!D1774)</f>
        <v>0</v>
      </c>
      <c r="N1774" s="46" t="str">
        <f>RAW_DATA!E1774</f>
        <v/>
      </c>
      <c r="O1774" s="46" t="str">
        <f>RAW_DATA!F1774</f>
        <v/>
      </c>
      <c r="P1774" s="46" t="str">
        <f>RAW_DATA!G1774</f>
        <v/>
      </c>
    </row>
    <row r="1775">
      <c r="E1775" s="49"/>
      <c r="I1775" s="50"/>
      <c r="K1775" s="46" t="str">
        <f>IFERROR(__xludf.DUMMYFUNCTION("TO_DATE(DATEVALUE(RAW_DATA!B1775))"),"#VALUE!")</f>
        <v>#VALUE!</v>
      </c>
      <c r="L1775" s="46" t="str">
        <f>RAW_DATA!C1775</f>
        <v/>
      </c>
      <c r="M1775" s="46">
        <f>VALUE(RAW_DATA!D1775)</f>
        <v>0</v>
      </c>
      <c r="N1775" s="46" t="str">
        <f>RAW_DATA!E1775</f>
        <v/>
      </c>
      <c r="O1775" s="46" t="str">
        <f>RAW_DATA!F1775</f>
        <v/>
      </c>
      <c r="P1775" s="46" t="str">
        <f>RAW_DATA!G1775</f>
        <v/>
      </c>
    </row>
    <row r="1776">
      <c r="E1776" s="49"/>
      <c r="I1776" s="50"/>
      <c r="K1776" s="46" t="str">
        <f>IFERROR(__xludf.DUMMYFUNCTION("TO_DATE(DATEVALUE(RAW_DATA!B1776))"),"#VALUE!")</f>
        <v>#VALUE!</v>
      </c>
      <c r="L1776" s="46" t="str">
        <f>RAW_DATA!C1776</f>
        <v/>
      </c>
      <c r="M1776" s="46">
        <f>VALUE(RAW_DATA!D1776)</f>
        <v>0</v>
      </c>
      <c r="N1776" s="46" t="str">
        <f>RAW_DATA!E1776</f>
        <v/>
      </c>
      <c r="O1776" s="46" t="str">
        <f>RAW_DATA!F1776</f>
        <v/>
      </c>
      <c r="P1776" s="46" t="str">
        <f>RAW_DATA!G1776</f>
        <v/>
      </c>
    </row>
    <row r="1777">
      <c r="E1777" s="49"/>
      <c r="I1777" s="50"/>
      <c r="K1777" s="46" t="str">
        <f>IFERROR(__xludf.DUMMYFUNCTION("TO_DATE(DATEVALUE(RAW_DATA!B1777))"),"#VALUE!")</f>
        <v>#VALUE!</v>
      </c>
      <c r="L1777" s="46" t="str">
        <f>RAW_DATA!C1777</f>
        <v/>
      </c>
      <c r="M1777" s="46">
        <f>VALUE(RAW_DATA!D1777)</f>
        <v>0</v>
      </c>
      <c r="N1777" s="46" t="str">
        <f>RAW_DATA!E1777</f>
        <v/>
      </c>
      <c r="O1777" s="46" t="str">
        <f>RAW_DATA!F1777</f>
        <v/>
      </c>
      <c r="P1777" s="46" t="str">
        <f>RAW_DATA!G1777</f>
        <v/>
      </c>
    </row>
    <row r="1778">
      <c r="E1778" s="49"/>
      <c r="I1778" s="50"/>
      <c r="K1778" s="46" t="str">
        <f>IFERROR(__xludf.DUMMYFUNCTION("TO_DATE(DATEVALUE(RAW_DATA!B1778))"),"#VALUE!")</f>
        <v>#VALUE!</v>
      </c>
      <c r="L1778" s="46" t="str">
        <f>RAW_DATA!C1778</f>
        <v/>
      </c>
      <c r="M1778" s="46">
        <f>VALUE(RAW_DATA!D1778)</f>
        <v>0</v>
      </c>
      <c r="N1778" s="46" t="str">
        <f>RAW_DATA!E1778</f>
        <v/>
      </c>
      <c r="O1778" s="46" t="str">
        <f>RAW_DATA!F1778</f>
        <v/>
      </c>
      <c r="P1778" s="46" t="str">
        <f>RAW_DATA!G1778</f>
        <v/>
      </c>
    </row>
    <row r="1779">
      <c r="E1779" s="49"/>
      <c r="I1779" s="50"/>
      <c r="K1779" s="46" t="str">
        <f>IFERROR(__xludf.DUMMYFUNCTION("TO_DATE(DATEVALUE(RAW_DATA!B1779))"),"#VALUE!")</f>
        <v>#VALUE!</v>
      </c>
      <c r="L1779" s="46" t="str">
        <f>RAW_DATA!C1779</f>
        <v/>
      </c>
      <c r="M1779" s="46">
        <f>VALUE(RAW_DATA!D1779)</f>
        <v>0</v>
      </c>
      <c r="N1779" s="46" t="str">
        <f>RAW_DATA!E1779</f>
        <v/>
      </c>
      <c r="O1779" s="46" t="str">
        <f>RAW_DATA!F1779</f>
        <v/>
      </c>
      <c r="P1779" s="46" t="str">
        <f>RAW_DATA!G1779</f>
        <v/>
      </c>
    </row>
    <row r="1780">
      <c r="E1780" s="49"/>
      <c r="I1780" s="50"/>
      <c r="K1780" s="46" t="str">
        <f>IFERROR(__xludf.DUMMYFUNCTION("TO_DATE(DATEVALUE(RAW_DATA!B1780))"),"#VALUE!")</f>
        <v>#VALUE!</v>
      </c>
      <c r="L1780" s="46" t="str">
        <f>RAW_DATA!C1780</f>
        <v/>
      </c>
      <c r="M1780" s="46">
        <f>VALUE(RAW_DATA!D1780)</f>
        <v>0</v>
      </c>
      <c r="N1780" s="46" t="str">
        <f>RAW_DATA!E1780</f>
        <v/>
      </c>
      <c r="O1780" s="46" t="str">
        <f>RAW_DATA!F1780</f>
        <v/>
      </c>
      <c r="P1780" s="46" t="str">
        <f>RAW_DATA!G1780</f>
        <v/>
      </c>
    </row>
    <row r="1781">
      <c r="E1781" s="49"/>
      <c r="I1781" s="50"/>
      <c r="K1781" s="46" t="str">
        <f>IFERROR(__xludf.DUMMYFUNCTION("TO_DATE(DATEVALUE(RAW_DATA!B1781))"),"#VALUE!")</f>
        <v>#VALUE!</v>
      </c>
      <c r="L1781" s="46" t="str">
        <f>RAW_DATA!C1781</f>
        <v/>
      </c>
      <c r="M1781" s="46">
        <f>VALUE(RAW_DATA!D1781)</f>
        <v>0</v>
      </c>
      <c r="N1781" s="46" t="str">
        <f>RAW_DATA!E1781</f>
        <v/>
      </c>
      <c r="O1781" s="46" t="str">
        <f>RAW_DATA!F1781</f>
        <v/>
      </c>
      <c r="P1781" s="46" t="str">
        <f>RAW_DATA!G1781</f>
        <v/>
      </c>
    </row>
    <row r="1782">
      <c r="E1782" s="49"/>
      <c r="I1782" s="50"/>
      <c r="K1782" s="46" t="str">
        <f>IFERROR(__xludf.DUMMYFUNCTION("TO_DATE(DATEVALUE(RAW_DATA!B1782))"),"#VALUE!")</f>
        <v>#VALUE!</v>
      </c>
      <c r="L1782" s="46" t="str">
        <f>RAW_DATA!C1782</f>
        <v/>
      </c>
      <c r="M1782" s="46">
        <f>VALUE(RAW_DATA!D1782)</f>
        <v>0</v>
      </c>
      <c r="N1782" s="46" t="str">
        <f>RAW_DATA!E1782</f>
        <v/>
      </c>
      <c r="O1782" s="46" t="str">
        <f>RAW_DATA!F1782</f>
        <v/>
      </c>
      <c r="P1782" s="46" t="str">
        <f>RAW_DATA!G1782</f>
        <v/>
      </c>
    </row>
    <row r="1783">
      <c r="E1783" s="49"/>
      <c r="I1783" s="50"/>
      <c r="K1783" s="46" t="str">
        <f>IFERROR(__xludf.DUMMYFUNCTION("TO_DATE(DATEVALUE(RAW_DATA!B1783))"),"#VALUE!")</f>
        <v>#VALUE!</v>
      </c>
      <c r="L1783" s="46" t="str">
        <f>RAW_DATA!C1783</f>
        <v/>
      </c>
      <c r="M1783" s="46">
        <f>VALUE(RAW_DATA!D1783)</f>
        <v>0</v>
      </c>
      <c r="N1783" s="46" t="str">
        <f>RAW_DATA!E1783</f>
        <v/>
      </c>
      <c r="O1783" s="46" t="str">
        <f>RAW_DATA!F1783</f>
        <v/>
      </c>
      <c r="P1783" s="46" t="str">
        <f>RAW_DATA!G1783</f>
        <v/>
      </c>
    </row>
    <row r="1784">
      <c r="E1784" s="49"/>
      <c r="I1784" s="50"/>
      <c r="K1784" s="46" t="str">
        <f>IFERROR(__xludf.DUMMYFUNCTION("TO_DATE(DATEVALUE(RAW_DATA!B1784))"),"#VALUE!")</f>
        <v>#VALUE!</v>
      </c>
      <c r="L1784" s="46" t="str">
        <f>RAW_DATA!C1784</f>
        <v/>
      </c>
      <c r="M1784" s="46">
        <f>VALUE(RAW_DATA!D1784)</f>
        <v>0</v>
      </c>
      <c r="N1784" s="46" t="str">
        <f>RAW_DATA!E1784</f>
        <v/>
      </c>
      <c r="O1784" s="46" t="str">
        <f>RAW_DATA!F1784</f>
        <v/>
      </c>
      <c r="P1784" s="46" t="str">
        <f>RAW_DATA!G1784</f>
        <v/>
      </c>
    </row>
    <row r="1785">
      <c r="E1785" s="49"/>
      <c r="I1785" s="50"/>
      <c r="K1785" s="46" t="str">
        <f>IFERROR(__xludf.DUMMYFUNCTION("TO_DATE(DATEVALUE(RAW_DATA!B1785))"),"#VALUE!")</f>
        <v>#VALUE!</v>
      </c>
      <c r="L1785" s="46" t="str">
        <f>RAW_DATA!C1785</f>
        <v/>
      </c>
      <c r="M1785" s="46">
        <f>VALUE(RAW_DATA!D1785)</f>
        <v>0</v>
      </c>
      <c r="N1785" s="46" t="str">
        <f>RAW_DATA!E1785</f>
        <v/>
      </c>
      <c r="O1785" s="46" t="str">
        <f>RAW_DATA!F1785</f>
        <v/>
      </c>
      <c r="P1785" s="46" t="str">
        <f>RAW_DATA!G1785</f>
        <v/>
      </c>
    </row>
    <row r="1786">
      <c r="E1786" s="49"/>
      <c r="I1786" s="50"/>
      <c r="K1786" s="46" t="str">
        <f>IFERROR(__xludf.DUMMYFUNCTION("TO_DATE(DATEVALUE(RAW_DATA!B1786))"),"#VALUE!")</f>
        <v>#VALUE!</v>
      </c>
      <c r="L1786" s="46" t="str">
        <f>RAW_DATA!C1786</f>
        <v/>
      </c>
      <c r="M1786" s="46">
        <f>VALUE(RAW_DATA!D1786)</f>
        <v>0</v>
      </c>
      <c r="N1786" s="46" t="str">
        <f>RAW_DATA!E1786</f>
        <v/>
      </c>
      <c r="O1786" s="46" t="str">
        <f>RAW_DATA!F1786</f>
        <v/>
      </c>
      <c r="P1786" s="46" t="str">
        <f>RAW_DATA!G1786</f>
        <v/>
      </c>
    </row>
    <row r="1787">
      <c r="E1787" s="49"/>
      <c r="I1787" s="50"/>
      <c r="K1787" s="46" t="str">
        <f>IFERROR(__xludf.DUMMYFUNCTION("TO_DATE(DATEVALUE(RAW_DATA!B1787))"),"#VALUE!")</f>
        <v>#VALUE!</v>
      </c>
      <c r="L1787" s="46" t="str">
        <f>RAW_DATA!C1787</f>
        <v/>
      </c>
      <c r="M1787" s="46">
        <f>VALUE(RAW_DATA!D1787)</f>
        <v>0</v>
      </c>
      <c r="N1787" s="46" t="str">
        <f>RAW_DATA!E1787</f>
        <v/>
      </c>
      <c r="O1787" s="46" t="str">
        <f>RAW_DATA!F1787</f>
        <v/>
      </c>
      <c r="P1787" s="46" t="str">
        <f>RAW_DATA!G1787</f>
        <v/>
      </c>
    </row>
    <row r="1788">
      <c r="E1788" s="49"/>
      <c r="I1788" s="50"/>
      <c r="K1788" s="46" t="str">
        <f>IFERROR(__xludf.DUMMYFUNCTION("TO_DATE(DATEVALUE(RAW_DATA!B1788))"),"#VALUE!")</f>
        <v>#VALUE!</v>
      </c>
      <c r="L1788" s="46" t="str">
        <f>RAW_DATA!C1788</f>
        <v/>
      </c>
      <c r="M1788" s="46">
        <f>VALUE(RAW_DATA!D1788)</f>
        <v>0</v>
      </c>
      <c r="N1788" s="46" t="str">
        <f>RAW_DATA!E1788</f>
        <v/>
      </c>
      <c r="O1788" s="46" t="str">
        <f>RAW_DATA!F1788</f>
        <v/>
      </c>
      <c r="P1788" s="46" t="str">
        <f>RAW_DATA!G1788</f>
        <v/>
      </c>
    </row>
    <row r="1789">
      <c r="E1789" s="49"/>
      <c r="I1789" s="50"/>
      <c r="K1789" s="46" t="str">
        <f>IFERROR(__xludf.DUMMYFUNCTION("TO_DATE(DATEVALUE(RAW_DATA!B1789))"),"#VALUE!")</f>
        <v>#VALUE!</v>
      </c>
      <c r="L1789" s="46" t="str">
        <f>RAW_DATA!C1789</f>
        <v/>
      </c>
      <c r="M1789" s="46">
        <f>VALUE(RAW_DATA!D1789)</f>
        <v>0</v>
      </c>
      <c r="N1789" s="46" t="str">
        <f>RAW_DATA!E1789</f>
        <v/>
      </c>
      <c r="O1789" s="46" t="str">
        <f>RAW_DATA!F1789</f>
        <v/>
      </c>
      <c r="P1789" s="46" t="str">
        <f>RAW_DATA!G1789</f>
        <v/>
      </c>
    </row>
    <row r="1790">
      <c r="E1790" s="49"/>
      <c r="I1790" s="50"/>
      <c r="K1790" s="46" t="str">
        <f>IFERROR(__xludf.DUMMYFUNCTION("TO_DATE(DATEVALUE(RAW_DATA!B1790))"),"#VALUE!")</f>
        <v>#VALUE!</v>
      </c>
      <c r="L1790" s="46" t="str">
        <f>RAW_DATA!C1790</f>
        <v/>
      </c>
      <c r="M1790" s="46">
        <f>VALUE(RAW_DATA!D1790)</f>
        <v>0</v>
      </c>
      <c r="N1790" s="46" t="str">
        <f>RAW_DATA!E1790</f>
        <v/>
      </c>
      <c r="O1790" s="46" t="str">
        <f>RAW_DATA!F1790</f>
        <v/>
      </c>
      <c r="P1790" s="46" t="str">
        <f>RAW_DATA!G1790</f>
        <v/>
      </c>
    </row>
    <row r="1791">
      <c r="E1791" s="49"/>
      <c r="I1791" s="50"/>
      <c r="K1791" s="46" t="str">
        <f>IFERROR(__xludf.DUMMYFUNCTION("TO_DATE(DATEVALUE(RAW_DATA!B1791))"),"#VALUE!")</f>
        <v>#VALUE!</v>
      </c>
      <c r="L1791" s="46" t="str">
        <f>RAW_DATA!C1791</f>
        <v/>
      </c>
      <c r="M1791" s="46">
        <f>VALUE(RAW_DATA!D1791)</f>
        <v>0</v>
      </c>
      <c r="N1791" s="46" t="str">
        <f>RAW_DATA!E1791</f>
        <v/>
      </c>
      <c r="O1791" s="46" t="str">
        <f>RAW_DATA!F1791</f>
        <v/>
      </c>
      <c r="P1791" s="46" t="str">
        <f>RAW_DATA!G1791</f>
        <v/>
      </c>
    </row>
    <row r="1792">
      <c r="E1792" s="49"/>
      <c r="I1792" s="50"/>
      <c r="K1792" s="46" t="str">
        <f>IFERROR(__xludf.DUMMYFUNCTION("TO_DATE(DATEVALUE(RAW_DATA!B1792))"),"#VALUE!")</f>
        <v>#VALUE!</v>
      </c>
      <c r="L1792" s="46" t="str">
        <f>RAW_DATA!C1792</f>
        <v/>
      </c>
      <c r="M1792" s="46">
        <f>VALUE(RAW_DATA!D1792)</f>
        <v>0</v>
      </c>
      <c r="N1792" s="46" t="str">
        <f>RAW_DATA!E1792</f>
        <v/>
      </c>
      <c r="O1792" s="46" t="str">
        <f>RAW_DATA!F1792</f>
        <v/>
      </c>
      <c r="P1792" s="46" t="str">
        <f>RAW_DATA!G1792</f>
        <v/>
      </c>
    </row>
    <row r="1793">
      <c r="E1793" s="49"/>
      <c r="I1793" s="50"/>
      <c r="K1793" s="46" t="str">
        <f>IFERROR(__xludf.DUMMYFUNCTION("TO_DATE(DATEVALUE(RAW_DATA!B1793))"),"#VALUE!")</f>
        <v>#VALUE!</v>
      </c>
      <c r="L1793" s="46" t="str">
        <f>RAW_DATA!C1793</f>
        <v/>
      </c>
      <c r="M1793" s="46">
        <f>VALUE(RAW_DATA!D1793)</f>
        <v>0</v>
      </c>
      <c r="N1793" s="46" t="str">
        <f>RAW_DATA!E1793</f>
        <v/>
      </c>
      <c r="O1793" s="46" t="str">
        <f>RAW_DATA!F1793</f>
        <v/>
      </c>
      <c r="P1793" s="46" t="str">
        <f>RAW_DATA!G1793</f>
        <v/>
      </c>
    </row>
    <row r="1794">
      <c r="E1794" s="49"/>
      <c r="I1794" s="50"/>
      <c r="K1794" s="46" t="str">
        <f>IFERROR(__xludf.DUMMYFUNCTION("TO_DATE(DATEVALUE(RAW_DATA!B1794))"),"#VALUE!")</f>
        <v>#VALUE!</v>
      </c>
      <c r="L1794" s="46" t="str">
        <f>RAW_DATA!C1794</f>
        <v/>
      </c>
      <c r="M1794" s="46">
        <f>VALUE(RAW_DATA!D1794)</f>
        <v>0</v>
      </c>
      <c r="N1794" s="46" t="str">
        <f>RAW_DATA!E1794</f>
        <v/>
      </c>
      <c r="O1794" s="46" t="str">
        <f>RAW_DATA!F1794</f>
        <v/>
      </c>
      <c r="P1794" s="46" t="str">
        <f>RAW_DATA!G1794</f>
        <v/>
      </c>
    </row>
    <row r="1795">
      <c r="E1795" s="49"/>
      <c r="I1795" s="50"/>
      <c r="K1795" s="46" t="str">
        <f>IFERROR(__xludf.DUMMYFUNCTION("TO_DATE(DATEVALUE(RAW_DATA!B1795))"),"#VALUE!")</f>
        <v>#VALUE!</v>
      </c>
      <c r="L1795" s="46" t="str">
        <f>RAW_DATA!C1795</f>
        <v/>
      </c>
      <c r="M1795" s="46">
        <f>VALUE(RAW_DATA!D1795)</f>
        <v>0</v>
      </c>
      <c r="N1795" s="46" t="str">
        <f>RAW_DATA!E1795</f>
        <v/>
      </c>
      <c r="O1795" s="46" t="str">
        <f>RAW_DATA!F1795</f>
        <v/>
      </c>
      <c r="P1795" s="46" t="str">
        <f>RAW_DATA!G1795</f>
        <v/>
      </c>
    </row>
    <row r="1796">
      <c r="E1796" s="49"/>
      <c r="I1796" s="50"/>
      <c r="K1796" s="46" t="str">
        <f>IFERROR(__xludf.DUMMYFUNCTION("TO_DATE(DATEVALUE(RAW_DATA!B1796))"),"#VALUE!")</f>
        <v>#VALUE!</v>
      </c>
      <c r="L1796" s="46" t="str">
        <f>RAW_DATA!C1796</f>
        <v/>
      </c>
      <c r="M1796" s="46">
        <f>VALUE(RAW_DATA!D1796)</f>
        <v>0</v>
      </c>
      <c r="N1796" s="46" t="str">
        <f>RAW_DATA!E1796</f>
        <v/>
      </c>
      <c r="O1796" s="46" t="str">
        <f>RAW_DATA!F1796</f>
        <v/>
      </c>
      <c r="P1796" s="46" t="str">
        <f>RAW_DATA!G1796</f>
        <v/>
      </c>
    </row>
    <row r="1797">
      <c r="E1797" s="49"/>
      <c r="I1797" s="50"/>
      <c r="K1797" s="46" t="str">
        <f>IFERROR(__xludf.DUMMYFUNCTION("TO_DATE(DATEVALUE(RAW_DATA!B1797))"),"#VALUE!")</f>
        <v>#VALUE!</v>
      </c>
      <c r="L1797" s="46" t="str">
        <f>RAW_DATA!C1797</f>
        <v/>
      </c>
      <c r="M1797" s="46">
        <f>VALUE(RAW_DATA!D1797)</f>
        <v>0</v>
      </c>
      <c r="N1797" s="46" t="str">
        <f>RAW_DATA!E1797</f>
        <v/>
      </c>
      <c r="O1797" s="46" t="str">
        <f>RAW_DATA!F1797</f>
        <v/>
      </c>
      <c r="P1797" s="46" t="str">
        <f>RAW_DATA!G1797</f>
        <v/>
      </c>
    </row>
    <row r="1798">
      <c r="E1798" s="49"/>
      <c r="I1798" s="50"/>
      <c r="K1798" s="46" t="str">
        <f>IFERROR(__xludf.DUMMYFUNCTION("TO_DATE(DATEVALUE(RAW_DATA!B1798))"),"#VALUE!")</f>
        <v>#VALUE!</v>
      </c>
      <c r="L1798" s="46" t="str">
        <f>RAW_DATA!C1798</f>
        <v/>
      </c>
      <c r="M1798" s="46">
        <f>VALUE(RAW_DATA!D1798)</f>
        <v>0</v>
      </c>
      <c r="N1798" s="46" t="str">
        <f>RAW_DATA!E1798</f>
        <v/>
      </c>
      <c r="O1798" s="46" t="str">
        <f>RAW_DATA!F1798</f>
        <v/>
      </c>
      <c r="P1798" s="46" t="str">
        <f>RAW_DATA!G1798</f>
        <v/>
      </c>
    </row>
    <row r="1799">
      <c r="E1799" s="49"/>
      <c r="I1799" s="50"/>
      <c r="K1799" s="46" t="str">
        <f>IFERROR(__xludf.DUMMYFUNCTION("TO_DATE(DATEVALUE(RAW_DATA!B1799))"),"#VALUE!")</f>
        <v>#VALUE!</v>
      </c>
      <c r="L1799" s="46" t="str">
        <f>RAW_DATA!C1799</f>
        <v/>
      </c>
      <c r="M1799" s="46">
        <f>VALUE(RAW_DATA!D1799)</f>
        <v>0</v>
      </c>
      <c r="N1799" s="46" t="str">
        <f>RAW_DATA!E1799</f>
        <v/>
      </c>
      <c r="O1799" s="46" t="str">
        <f>RAW_DATA!F1799</f>
        <v/>
      </c>
      <c r="P1799" s="46" t="str">
        <f>RAW_DATA!G1799</f>
        <v/>
      </c>
    </row>
    <row r="1800">
      <c r="E1800" s="49"/>
      <c r="I1800" s="50"/>
      <c r="K1800" s="46" t="str">
        <f>IFERROR(__xludf.DUMMYFUNCTION("TO_DATE(DATEVALUE(RAW_DATA!B1800))"),"#VALUE!")</f>
        <v>#VALUE!</v>
      </c>
      <c r="L1800" s="46" t="str">
        <f>RAW_DATA!C1800</f>
        <v/>
      </c>
      <c r="M1800" s="46">
        <f>VALUE(RAW_DATA!D1800)</f>
        <v>0</v>
      </c>
      <c r="N1800" s="46" t="str">
        <f>RAW_DATA!E1800</f>
        <v/>
      </c>
      <c r="O1800" s="46" t="str">
        <f>RAW_DATA!F1800</f>
        <v/>
      </c>
      <c r="P1800" s="46" t="str">
        <f>RAW_DATA!G1800</f>
        <v/>
      </c>
    </row>
    <row r="1801">
      <c r="E1801" s="49"/>
      <c r="I1801" s="50"/>
      <c r="K1801" s="46" t="str">
        <f>IFERROR(__xludf.DUMMYFUNCTION("TO_DATE(DATEVALUE(RAW_DATA!B1801))"),"#VALUE!")</f>
        <v>#VALUE!</v>
      </c>
      <c r="L1801" s="46" t="str">
        <f>RAW_DATA!C1801</f>
        <v/>
      </c>
      <c r="M1801" s="46">
        <f>VALUE(RAW_DATA!D1801)</f>
        <v>0</v>
      </c>
      <c r="N1801" s="46" t="str">
        <f>RAW_DATA!E1801</f>
        <v/>
      </c>
      <c r="O1801" s="46" t="str">
        <f>RAW_DATA!F1801</f>
        <v/>
      </c>
      <c r="P1801" s="46" t="str">
        <f>RAW_DATA!G1801</f>
        <v/>
      </c>
    </row>
    <row r="1802">
      <c r="E1802" s="49"/>
      <c r="I1802" s="50"/>
      <c r="K1802" s="46" t="str">
        <f>IFERROR(__xludf.DUMMYFUNCTION("TO_DATE(DATEVALUE(RAW_DATA!B1802))"),"#VALUE!")</f>
        <v>#VALUE!</v>
      </c>
      <c r="L1802" s="46" t="str">
        <f>RAW_DATA!C1802</f>
        <v/>
      </c>
      <c r="M1802" s="46">
        <f>VALUE(RAW_DATA!D1802)</f>
        <v>0</v>
      </c>
      <c r="N1802" s="46" t="str">
        <f>RAW_DATA!E1802</f>
        <v/>
      </c>
      <c r="O1802" s="46" t="str">
        <f>RAW_DATA!F1802</f>
        <v/>
      </c>
      <c r="P1802" s="46" t="str">
        <f>RAW_DATA!G1802</f>
        <v/>
      </c>
    </row>
    <row r="1803">
      <c r="E1803" s="49"/>
      <c r="I1803" s="50"/>
      <c r="K1803" s="46" t="str">
        <f>IFERROR(__xludf.DUMMYFUNCTION("TO_DATE(DATEVALUE(RAW_DATA!B1803))"),"#VALUE!")</f>
        <v>#VALUE!</v>
      </c>
      <c r="L1803" s="46" t="str">
        <f>RAW_DATA!C1803</f>
        <v/>
      </c>
      <c r="M1803" s="46">
        <f>VALUE(RAW_DATA!D1803)</f>
        <v>0</v>
      </c>
      <c r="N1803" s="46" t="str">
        <f>RAW_DATA!E1803</f>
        <v/>
      </c>
      <c r="O1803" s="46" t="str">
        <f>RAW_DATA!F1803</f>
        <v/>
      </c>
      <c r="P1803" s="46" t="str">
        <f>RAW_DATA!G1803</f>
        <v/>
      </c>
    </row>
    <row r="1804">
      <c r="E1804" s="49"/>
      <c r="I1804" s="50"/>
      <c r="K1804" s="46" t="str">
        <f>IFERROR(__xludf.DUMMYFUNCTION("TO_DATE(DATEVALUE(RAW_DATA!B1804))"),"#VALUE!")</f>
        <v>#VALUE!</v>
      </c>
      <c r="L1804" s="46" t="str">
        <f>RAW_DATA!C1804</f>
        <v/>
      </c>
      <c r="M1804" s="46">
        <f>VALUE(RAW_DATA!D1804)</f>
        <v>0</v>
      </c>
      <c r="N1804" s="46" t="str">
        <f>RAW_DATA!E1804</f>
        <v/>
      </c>
      <c r="O1804" s="46" t="str">
        <f>RAW_DATA!F1804</f>
        <v/>
      </c>
      <c r="P1804" s="46" t="str">
        <f>RAW_DATA!G1804</f>
        <v/>
      </c>
    </row>
    <row r="1805">
      <c r="E1805" s="49"/>
      <c r="I1805" s="50"/>
      <c r="K1805" s="46" t="str">
        <f>IFERROR(__xludf.DUMMYFUNCTION("TO_DATE(DATEVALUE(RAW_DATA!B1805))"),"#VALUE!")</f>
        <v>#VALUE!</v>
      </c>
      <c r="L1805" s="46" t="str">
        <f>RAW_DATA!C1805</f>
        <v/>
      </c>
      <c r="M1805" s="46">
        <f>VALUE(RAW_DATA!D1805)</f>
        <v>0</v>
      </c>
      <c r="N1805" s="46" t="str">
        <f>RAW_DATA!E1805</f>
        <v/>
      </c>
      <c r="O1805" s="46" t="str">
        <f>RAW_DATA!F1805</f>
        <v/>
      </c>
      <c r="P1805" s="46" t="str">
        <f>RAW_DATA!G1805</f>
        <v/>
      </c>
    </row>
    <row r="1806">
      <c r="E1806" s="49"/>
      <c r="I1806" s="50"/>
      <c r="K1806" s="46" t="str">
        <f>IFERROR(__xludf.DUMMYFUNCTION("TO_DATE(DATEVALUE(RAW_DATA!B1806))"),"#VALUE!")</f>
        <v>#VALUE!</v>
      </c>
      <c r="L1806" s="46" t="str">
        <f>RAW_DATA!C1806</f>
        <v/>
      </c>
      <c r="M1806" s="46">
        <f>VALUE(RAW_DATA!D1806)</f>
        <v>0</v>
      </c>
      <c r="N1806" s="46" t="str">
        <f>RAW_DATA!E1806</f>
        <v/>
      </c>
      <c r="O1806" s="46" t="str">
        <f>RAW_DATA!F1806</f>
        <v/>
      </c>
      <c r="P1806" s="46" t="str">
        <f>RAW_DATA!G1806</f>
        <v/>
      </c>
    </row>
    <row r="1807">
      <c r="E1807" s="49"/>
      <c r="I1807" s="50"/>
      <c r="K1807" s="46" t="str">
        <f>IFERROR(__xludf.DUMMYFUNCTION("TO_DATE(DATEVALUE(RAW_DATA!B1807))"),"#VALUE!")</f>
        <v>#VALUE!</v>
      </c>
      <c r="L1807" s="46" t="str">
        <f>RAW_DATA!C1807</f>
        <v/>
      </c>
      <c r="M1807" s="46">
        <f>VALUE(RAW_DATA!D1807)</f>
        <v>0</v>
      </c>
      <c r="N1807" s="46" t="str">
        <f>RAW_DATA!E1807</f>
        <v/>
      </c>
      <c r="O1807" s="46" t="str">
        <f>RAW_DATA!F1807</f>
        <v/>
      </c>
      <c r="P1807" s="46" t="str">
        <f>RAW_DATA!G1807</f>
        <v/>
      </c>
    </row>
    <row r="1808">
      <c r="E1808" s="49"/>
      <c r="I1808" s="50"/>
      <c r="K1808" s="46" t="str">
        <f>IFERROR(__xludf.DUMMYFUNCTION("TO_DATE(DATEVALUE(RAW_DATA!B1808))"),"#VALUE!")</f>
        <v>#VALUE!</v>
      </c>
      <c r="L1808" s="46" t="str">
        <f>RAW_DATA!C1808</f>
        <v/>
      </c>
      <c r="M1808" s="46">
        <f>VALUE(RAW_DATA!D1808)</f>
        <v>0</v>
      </c>
      <c r="N1808" s="46" t="str">
        <f>RAW_DATA!E1808</f>
        <v/>
      </c>
      <c r="O1808" s="46" t="str">
        <f>RAW_DATA!F1808</f>
        <v/>
      </c>
      <c r="P1808" s="46" t="str">
        <f>RAW_DATA!G1808</f>
        <v/>
      </c>
    </row>
    <row r="1809">
      <c r="E1809" s="49"/>
      <c r="I1809" s="50"/>
      <c r="K1809" s="46" t="str">
        <f>IFERROR(__xludf.DUMMYFUNCTION("TO_DATE(DATEVALUE(RAW_DATA!B1809))"),"#VALUE!")</f>
        <v>#VALUE!</v>
      </c>
      <c r="L1809" s="46" t="str">
        <f>RAW_DATA!C1809</f>
        <v/>
      </c>
      <c r="M1809" s="46">
        <f>VALUE(RAW_DATA!D1809)</f>
        <v>0</v>
      </c>
      <c r="N1809" s="46" t="str">
        <f>RAW_DATA!E1809</f>
        <v/>
      </c>
      <c r="O1809" s="46" t="str">
        <f>RAW_DATA!F1809</f>
        <v/>
      </c>
      <c r="P1809" s="46" t="str">
        <f>RAW_DATA!G1809</f>
        <v/>
      </c>
    </row>
    <row r="1810">
      <c r="E1810" s="49"/>
      <c r="I1810" s="50"/>
      <c r="K1810" s="46" t="str">
        <f>IFERROR(__xludf.DUMMYFUNCTION("TO_DATE(DATEVALUE(RAW_DATA!B1810))"),"#VALUE!")</f>
        <v>#VALUE!</v>
      </c>
      <c r="L1810" s="46" t="str">
        <f>RAW_DATA!C1810</f>
        <v/>
      </c>
      <c r="M1810" s="46">
        <f>VALUE(RAW_DATA!D1810)</f>
        <v>0</v>
      </c>
      <c r="N1810" s="46" t="str">
        <f>RAW_DATA!E1810</f>
        <v/>
      </c>
      <c r="O1810" s="46" t="str">
        <f>RAW_DATA!F1810</f>
        <v/>
      </c>
      <c r="P1810" s="46" t="str">
        <f>RAW_DATA!G1810</f>
        <v/>
      </c>
    </row>
    <row r="1811">
      <c r="E1811" s="49"/>
      <c r="I1811" s="50"/>
      <c r="K1811" s="46" t="str">
        <f>IFERROR(__xludf.DUMMYFUNCTION("TO_DATE(DATEVALUE(RAW_DATA!B1811))"),"#VALUE!")</f>
        <v>#VALUE!</v>
      </c>
      <c r="L1811" s="46" t="str">
        <f>RAW_DATA!C1811</f>
        <v/>
      </c>
      <c r="M1811" s="46">
        <f>VALUE(RAW_DATA!D1811)</f>
        <v>0</v>
      </c>
      <c r="N1811" s="46" t="str">
        <f>RAW_DATA!E1811</f>
        <v/>
      </c>
      <c r="O1811" s="46" t="str">
        <f>RAW_DATA!F1811</f>
        <v/>
      </c>
      <c r="P1811" s="46" t="str">
        <f>RAW_DATA!G1811</f>
        <v/>
      </c>
    </row>
    <row r="1812">
      <c r="E1812" s="49"/>
      <c r="I1812" s="50"/>
      <c r="K1812" s="46" t="str">
        <f>IFERROR(__xludf.DUMMYFUNCTION("TO_DATE(DATEVALUE(RAW_DATA!B1812))"),"#VALUE!")</f>
        <v>#VALUE!</v>
      </c>
      <c r="L1812" s="46" t="str">
        <f>RAW_DATA!C1812</f>
        <v/>
      </c>
      <c r="M1812" s="46">
        <f>VALUE(RAW_DATA!D1812)</f>
        <v>0</v>
      </c>
      <c r="N1812" s="46" t="str">
        <f>RAW_DATA!E1812</f>
        <v/>
      </c>
      <c r="O1812" s="46" t="str">
        <f>RAW_DATA!F1812</f>
        <v/>
      </c>
      <c r="P1812" s="46" t="str">
        <f>RAW_DATA!G1812</f>
        <v/>
      </c>
    </row>
    <row r="1813">
      <c r="E1813" s="49"/>
      <c r="I1813" s="50"/>
      <c r="K1813" s="46" t="str">
        <f>IFERROR(__xludf.DUMMYFUNCTION("TO_DATE(DATEVALUE(RAW_DATA!B1813))"),"#VALUE!")</f>
        <v>#VALUE!</v>
      </c>
      <c r="L1813" s="46" t="str">
        <f>RAW_DATA!C1813</f>
        <v/>
      </c>
      <c r="M1813" s="46">
        <f>VALUE(RAW_DATA!D1813)</f>
        <v>0</v>
      </c>
      <c r="N1813" s="46" t="str">
        <f>RAW_DATA!E1813</f>
        <v/>
      </c>
      <c r="O1813" s="46" t="str">
        <f>RAW_DATA!F1813</f>
        <v/>
      </c>
      <c r="P1813" s="46" t="str">
        <f>RAW_DATA!G1813</f>
        <v/>
      </c>
    </row>
    <row r="1814">
      <c r="E1814" s="49"/>
      <c r="I1814" s="50"/>
      <c r="K1814" s="46" t="str">
        <f>IFERROR(__xludf.DUMMYFUNCTION("TO_DATE(DATEVALUE(RAW_DATA!B1814))"),"#VALUE!")</f>
        <v>#VALUE!</v>
      </c>
      <c r="L1814" s="46" t="str">
        <f>RAW_DATA!C1814</f>
        <v/>
      </c>
      <c r="M1814" s="46">
        <f>VALUE(RAW_DATA!D1814)</f>
        <v>0</v>
      </c>
      <c r="N1814" s="46" t="str">
        <f>RAW_DATA!E1814</f>
        <v/>
      </c>
      <c r="O1814" s="46" t="str">
        <f>RAW_DATA!F1814</f>
        <v/>
      </c>
      <c r="P1814" s="46" t="str">
        <f>RAW_DATA!G1814</f>
        <v/>
      </c>
    </row>
    <row r="1815">
      <c r="E1815" s="49"/>
      <c r="I1815" s="50"/>
      <c r="K1815" s="46" t="str">
        <f>IFERROR(__xludf.DUMMYFUNCTION("TO_DATE(DATEVALUE(RAW_DATA!B1815))"),"#VALUE!")</f>
        <v>#VALUE!</v>
      </c>
      <c r="L1815" s="46" t="str">
        <f>RAW_DATA!C1815</f>
        <v/>
      </c>
      <c r="M1815" s="46">
        <f>VALUE(RAW_DATA!D1815)</f>
        <v>0</v>
      </c>
      <c r="N1815" s="46" t="str">
        <f>RAW_DATA!E1815</f>
        <v/>
      </c>
      <c r="O1815" s="46" t="str">
        <f>RAW_DATA!F1815</f>
        <v/>
      </c>
      <c r="P1815" s="46" t="str">
        <f>RAW_DATA!G1815</f>
        <v/>
      </c>
    </row>
    <row r="1816">
      <c r="E1816" s="49"/>
      <c r="I1816" s="50"/>
      <c r="K1816" s="46" t="str">
        <f>IFERROR(__xludf.DUMMYFUNCTION("TO_DATE(DATEVALUE(RAW_DATA!B1816))"),"#VALUE!")</f>
        <v>#VALUE!</v>
      </c>
      <c r="L1816" s="46" t="str">
        <f>RAW_DATA!C1816</f>
        <v/>
      </c>
      <c r="M1816" s="46">
        <f>VALUE(RAW_DATA!D1816)</f>
        <v>0</v>
      </c>
      <c r="N1816" s="46" t="str">
        <f>RAW_DATA!E1816</f>
        <v/>
      </c>
      <c r="O1816" s="46" t="str">
        <f>RAW_DATA!F1816</f>
        <v/>
      </c>
      <c r="P1816" s="46" t="str">
        <f>RAW_DATA!G1816</f>
        <v/>
      </c>
    </row>
    <row r="1817">
      <c r="E1817" s="49"/>
      <c r="I1817" s="50"/>
      <c r="K1817" s="46" t="str">
        <f>IFERROR(__xludf.DUMMYFUNCTION("TO_DATE(DATEVALUE(RAW_DATA!B1817))"),"#VALUE!")</f>
        <v>#VALUE!</v>
      </c>
      <c r="L1817" s="46" t="str">
        <f>RAW_DATA!C1817</f>
        <v/>
      </c>
      <c r="M1817" s="46">
        <f>VALUE(RAW_DATA!D1817)</f>
        <v>0</v>
      </c>
      <c r="N1817" s="46" t="str">
        <f>RAW_DATA!E1817</f>
        <v/>
      </c>
      <c r="O1817" s="46" t="str">
        <f>RAW_DATA!F1817</f>
        <v/>
      </c>
      <c r="P1817" s="46" t="str">
        <f>RAW_DATA!G1817</f>
        <v/>
      </c>
    </row>
    <row r="1818">
      <c r="E1818" s="49"/>
      <c r="I1818" s="50"/>
      <c r="K1818" s="46" t="str">
        <f>IFERROR(__xludf.DUMMYFUNCTION("TO_DATE(DATEVALUE(RAW_DATA!B1818))"),"#VALUE!")</f>
        <v>#VALUE!</v>
      </c>
      <c r="L1818" s="46" t="str">
        <f>RAW_DATA!C1818</f>
        <v/>
      </c>
      <c r="M1818" s="46">
        <f>VALUE(RAW_DATA!D1818)</f>
        <v>0</v>
      </c>
      <c r="N1818" s="46" t="str">
        <f>RAW_DATA!E1818</f>
        <v/>
      </c>
      <c r="O1818" s="46" t="str">
        <f>RAW_DATA!F1818</f>
        <v/>
      </c>
      <c r="P1818" s="46" t="str">
        <f>RAW_DATA!G1818</f>
        <v/>
      </c>
    </row>
    <row r="1819">
      <c r="E1819" s="49"/>
      <c r="I1819" s="50"/>
      <c r="K1819" s="46" t="str">
        <f>IFERROR(__xludf.DUMMYFUNCTION("TO_DATE(DATEVALUE(RAW_DATA!B1819))"),"#VALUE!")</f>
        <v>#VALUE!</v>
      </c>
      <c r="L1819" s="46" t="str">
        <f>RAW_DATA!C1819</f>
        <v/>
      </c>
      <c r="M1819" s="46">
        <f>VALUE(RAW_DATA!D1819)</f>
        <v>0</v>
      </c>
      <c r="N1819" s="46" t="str">
        <f>RAW_DATA!E1819</f>
        <v/>
      </c>
      <c r="O1819" s="46" t="str">
        <f>RAW_DATA!F1819</f>
        <v/>
      </c>
      <c r="P1819" s="46" t="str">
        <f>RAW_DATA!G1819</f>
        <v/>
      </c>
    </row>
    <row r="1820">
      <c r="E1820" s="49"/>
      <c r="I1820" s="50"/>
      <c r="K1820" s="46" t="str">
        <f>IFERROR(__xludf.DUMMYFUNCTION("TO_DATE(DATEVALUE(RAW_DATA!B1820))"),"#VALUE!")</f>
        <v>#VALUE!</v>
      </c>
      <c r="L1820" s="46" t="str">
        <f>RAW_DATA!C1820</f>
        <v/>
      </c>
      <c r="M1820" s="46">
        <f>VALUE(RAW_DATA!D1820)</f>
        <v>0</v>
      </c>
      <c r="N1820" s="46" t="str">
        <f>RAW_DATA!E1820</f>
        <v/>
      </c>
      <c r="O1820" s="46" t="str">
        <f>RAW_DATA!F1820</f>
        <v/>
      </c>
      <c r="P1820" s="46" t="str">
        <f>RAW_DATA!G1820</f>
        <v/>
      </c>
    </row>
    <row r="1821">
      <c r="E1821" s="49"/>
      <c r="I1821" s="50"/>
      <c r="K1821" s="46" t="str">
        <f>IFERROR(__xludf.DUMMYFUNCTION("TO_DATE(DATEVALUE(RAW_DATA!B1821))"),"#VALUE!")</f>
        <v>#VALUE!</v>
      </c>
      <c r="L1821" s="46" t="str">
        <f>RAW_DATA!C1821</f>
        <v/>
      </c>
      <c r="M1821" s="46">
        <f>VALUE(RAW_DATA!D1821)</f>
        <v>0</v>
      </c>
      <c r="N1821" s="46" t="str">
        <f>RAW_DATA!E1821</f>
        <v/>
      </c>
      <c r="O1821" s="46" t="str">
        <f>RAW_DATA!F1821</f>
        <v/>
      </c>
      <c r="P1821" s="46" t="str">
        <f>RAW_DATA!G1821</f>
        <v/>
      </c>
    </row>
    <row r="1822">
      <c r="E1822" s="49"/>
      <c r="I1822" s="50"/>
      <c r="K1822" s="46" t="str">
        <f>IFERROR(__xludf.DUMMYFUNCTION("TO_DATE(DATEVALUE(RAW_DATA!B1822))"),"#VALUE!")</f>
        <v>#VALUE!</v>
      </c>
      <c r="L1822" s="46" t="str">
        <f>RAW_DATA!C1822</f>
        <v/>
      </c>
      <c r="M1822" s="46">
        <f>VALUE(RAW_DATA!D1822)</f>
        <v>0</v>
      </c>
      <c r="N1822" s="46" t="str">
        <f>RAW_DATA!E1822</f>
        <v/>
      </c>
      <c r="O1822" s="46" t="str">
        <f>RAW_DATA!F1822</f>
        <v/>
      </c>
      <c r="P1822" s="46" t="str">
        <f>RAW_DATA!G1822</f>
        <v/>
      </c>
    </row>
    <row r="1823">
      <c r="E1823" s="49"/>
      <c r="I1823" s="50"/>
      <c r="K1823" s="46" t="str">
        <f>IFERROR(__xludf.DUMMYFUNCTION("TO_DATE(DATEVALUE(RAW_DATA!B1823))"),"#VALUE!")</f>
        <v>#VALUE!</v>
      </c>
      <c r="L1823" s="46" t="str">
        <f>RAW_DATA!C1823</f>
        <v/>
      </c>
      <c r="M1823" s="46">
        <f>VALUE(RAW_DATA!D1823)</f>
        <v>0</v>
      </c>
      <c r="N1823" s="46" t="str">
        <f>RAW_DATA!E1823</f>
        <v/>
      </c>
      <c r="O1823" s="46" t="str">
        <f>RAW_DATA!F1823</f>
        <v/>
      </c>
      <c r="P1823" s="46" t="str">
        <f>RAW_DATA!G1823</f>
        <v/>
      </c>
    </row>
    <row r="1824">
      <c r="E1824" s="49"/>
      <c r="I1824" s="50"/>
      <c r="K1824" s="46" t="str">
        <f>IFERROR(__xludf.DUMMYFUNCTION("TO_DATE(DATEVALUE(RAW_DATA!B1824))"),"#VALUE!")</f>
        <v>#VALUE!</v>
      </c>
      <c r="L1824" s="46" t="str">
        <f>RAW_DATA!C1824</f>
        <v/>
      </c>
      <c r="M1824" s="46">
        <f>VALUE(RAW_DATA!D1824)</f>
        <v>0</v>
      </c>
      <c r="N1824" s="46" t="str">
        <f>RAW_DATA!E1824</f>
        <v/>
      </c>
      <c r="O1824" s="46" t="str">
        <f>RAW_DATA!F1824</f>
        <v/>
      </c>
      <c r="P1824" s="46" t="str">
        <f>RAW_DATA!G1824</f>
        <v/>
      </c>
    </row>
    <row r="1825">
      <c r="E1825" s="49"/>
      <c r="I1825" s="50"/>
      <c r="K1825" s="46" t="str">
        <f>IFERROR(__xludf.DUMMYFUNCTION("TO_DATE(DATEVALUE(RAW_DATA!B1825))"),"#VALUE!")</f>
        <v>#VALUE!</v>
      </c>
      <c r="L1825" s="46" t="str">
        <f>RAW_DATA!C1825</f>
        <v/>
      </c>
      <c r="M1825" s="46">
        <f>VALUE(RAW_DATA!D1825)</f>
        <v>0</v>
      </c>
      <c r="N1825" s="46" t="str">
        <f>RAW_DATA!E1825</f>
        <v/>
      </c>
      <c r="O1825" s="46" t="str">
        <f>RAW_DATA!F1825</f>
        <v/>
      </c>
      <c r="P1825" s="46" t="str">
        <f>RAW_DATA!G1825</f>
        <v/>
      </c>
    </row>
    <row r="1826">
      <c r="E1826" s="49"/>
      <c r="I1826" s="50"/>
      <c r="K1826" s="46" t="str">
        <f>IFERROR(__xludf.DUMMYFUNCTION("TO_DATE(DATEVALUE(RAW_DATA!B1826))"),"#VALUE!")</f>
        <v>#VALUE!</v>
      </c>
      <c r="L1826" s="46" t="str">
        <f>RAW_DATA!C1826</f>
        <v/>
      </c>
      <c r="M1826" s="46">
        <f>VALUE(RAW_DATA!D1826)</f>
        <v>0</v>
      </c>
      <c r="N1826" s="46" t="str">
        <f>RAW_DATA!E1826</f>
        <v/>
      </c>
      <c r="O1826" s="46" t="str">
        <f>RAW_DATA!F1826</f>
        <v/>
      </c>
      <c r="P1826" s="46" t="str">
        <f>RAW_DATA!G1826</f>
        <v/>
      </c>
    </row>
    <row r="1827">
      <c r="E1827" s="49"/>
      <c r="I1827" s="50"/>
      <c r="K1827" s="46" t="str">
        <f>IFERROR(__xludf.DUMMYFUNCTION("TO_DATE(DATEVALUE(RAW_DATA!B1827))"),"#VALUE!")</f>
        <v>#VALUE!</v>
      </c>
      <c r="L1827" s="46" t="str">
        <f>RAW_DATA!C1827</f>
        <v/>
      </c>
      <c r="M1827" s="46">
        <f>VALUE(RAW_DATA!D1827)</f>
        <v>0</v>
      </c>
      <c r="N1827" s="46" t="str">
        <f>RAW_DATA!E1827</f>
        <v/>
      </c>
      <c r="O1827" s="46" t="str">
        <f>RAW_DATA!F1827</f>
        <v/>
      </c>
      <c r="P1827" s="46" t="str">
        <f>RAW_DATA!G1827</f>
        <v/>
      </c>
    </row>
    <row r="1828">
      <c r="E1828" s="49"/>
      <c r="I1828" s="50"/>
      <c r="K1828" s="46" t="str">
        <f>IFERROR(__xludf.DUMMYFUNCTION("TO_DATE(DATEVALUE(RAW_DATA!B1828))"),"#VALUE!")</f>
        <v>#VALUE!</v>
      </c>
      <c r="L1828" s="46" t="str">
        <f>RAW_DATA!C1828</f>
        <v/>
      </c>
      <c r="M1828" s="46">
        <f>VALUE(RAW_DATA!D1828)</f>
        <v>0</v>
      </c>
      <c r="N1828" s="46" t="str">
        <f>RAW_DATA!E1828</f>
        <v/>
      </c>
      <c r="O1828" s="46" t="str">
        <f>RAW_DATA!F1828</f>
        <v/>
      </c>
      <c r="P1828" s="46" t="str">
        <f>RAW_DATA!G1828</f>
        <v/>
      </c>
    </row>
    <row r="1829">
      <c r="E1829" s="49"/>
      <c r="I1829" s="50"/>
      <c r="K1829" s="46" t="str">
        <f>IFERROR(__xludf.DUMMYFUNCTION("TO_DATE(DATEVALUE(RAW_DATA!B1829))"),"#VALUE!")</f>
        <v>#VALUE!</v>
      </c>
      <c r="L1829" s="46" t="str">
        <f>RAW_DATA!C1829</f>
        <v/>
      </c>
      <c r="M1829" s="46">
        <f>VALUE(RAW_DATA!D1829)</f>
        <v>0</v>
      </c>
      <c r="N1829" s="46" t="str">
        <f>RAW_DATA!E1829</f>
        <v/>
      </c>
      <c r="O1829" s="46" t="str">
        <f>RAW_DATA!F1829</f>
        <v/>
      </c>
      <c r="P1829" s="46" t="str">
        <f>RAW_DATA!G1829</f>
        <v/>
      </c>
    </row>
    <row r="1830">
      <c r="E1830" s="49"/>
      <c r="I1830" s="50"/>
      <c r="K1830" s="46" t="str">
        <f>IFERROR(__xludf.DUMMYFUNCTION("TO_DATE(DATEVALUE(RAW_DATA!B1830))"),"#VALUE!")</f>
        <v>#VALUE!</v>
      </c>
      <c r="L1830" s="46" t="str">
        <f>RAW_DATA!C1830</f>
        <v/>
      </c>
      <c r="M1830" s="46">
        <f>VALUE(RAW_DATA!D1830)</f>
        <v>0</v>
      </c>
      <c r="N1830" s="46" t="str">
        <f>RAW_DATA!E1830</f>
        <v/>
      </c>
      <c r="O1830" s="46" t="str">
        <f>RAW_DATA!F1830</f>
        <v/>
      </c>
      <c r="P1830" s="46" t="str">
        <f>RAW_DATA!G1830</f>
        <v/>
      </c>
    </row>
    <row r="1831">
      <c r="E1831" s="49"/>
      <c r="I1831" s="50"/>
      <c r="K1831" s="46" t="str">
        <f>IFERROR(__xludf.DUMMYFUNCTION("TO_DATE(DATEVALUE(RAW_DATA!B1831))"),"#VALUE!")</f>
        <v>#VALUE!</v>
      </c>
      <c r="L1831" s="46" t="str">
        <f>RAW_DATA!C1831</f>
        <v/>
      </c>
      <c r="M1831" s="46">
        <f>VALUE(RAW_DATA!D1831)</f>
        <v>0</v>
      </c>
      <c r="N1831" s="46" t="str">
        <f>RAW_DATA!E1831</f>
        <v/>
      </c>
      <c r="O1831" s="46" t="str">
        <f>RAW_DATA!F1831</f>
        <v/>
      </c>
      <c r="P1831" s="46" t="str">
        <f>RAW_DATA!G1831</f>
        <v/>
      </c>
    </row>
    <row r="1832">
      <c r="E1832" s="49"/>
      <c r="I1832" s="50"/>
      <c r="K1832" s="46" t="str">
        <f>IFERROR(__xludf.DUMMYFUNCTION("TO_DATE(DATEVALUE(RAW_DATA!B1832))"),"#VALUE!")</f>
        <v>#VALUE!</v>
      </c>
      <c r="L1832" s="46" t="str">
        <f>RAW_DATA!C1832</f>
        <v/>
      </c>
      <c r="M1832" s="46">
        <f>VALUE(RAW_DATA!D1832)</f>
        <v>0</v>
      </c>
      <c r="N1832" s="46" t="str">
        <f>RAW_DATA!E1832</f>
        <v/>
      </c>
      <c r="O1832" s="46" t="str">
        <f>RAW_DATA!F1832</f>
        <v/>
      </c>
      <c r="P1832" s="46" t="str">
        <f>RAW_DATA!G1832</f>
        <v/>
      </c>
    </row>
    <row r="1833">
      <c r="E1833" s="49"/>
      <c r="I1833" s="50"/>
      <c r="K1833" s="46" t="str">
        <f>IFERROR(__xludf.DUMMYFUNCTION("TO_DATE(DATEVALUE(RAW_DATA!B1833))"),"#VALUE!")</f>
        <v>#VALUE!</v>
      </c>
      <c r="L1833" s="46" t="str">
        <f>RAW_DATA!C1833</f>
        <v/>
      </c>
      <c r="M1833" s="46">
        <f>VALUE(RAW_DATA!D1833)</f>
        <v>0</v>
      </c>
      <c r="N1833" s="46" t="str">
        <f>RAW_DATA!E1833</f>
        <v/>
      </c>
      <c r="O1833" s="46" t="str">
        <f>RAW_DATA!F1833</f>
        <v/>
      </c>
      <c r="P1833" s="46" t="str">
        <f>RAW_DATA!G1833</f>
        <v/>
      </c>
    </row>
    <row r="1834">
      <c r="E1834" s="49"/>
      <c r="I1834" s="50"/>
      <c r="K1834" s="46" t="str">
        <f>IFERROR(__xludf.DUMMYFUNCTION("TO_DATE(DATEVALUE(RAW_DATA!B1834))"),"#VALUE!")</f>
        <v>#VALUE!</v>
      </c>
      <c r="L1834" s="46" t="str">
        <f>RAW_DATA!C1834</f>
        <v/>
      </c>
      <c r="M1834" s="46">
        <f>VALUE(RAW_DATA!D1834)</f>
        <v>0</v>
      </c>
      <c r="N1834" s="46" t="str">
        <f>RAW_DATA!E1834</f>
        <v/>
      </c>
      <c r="O1834" s="46" t="str">
        <f>RAW_DATA!F1834</f>
        <v/>
      </c>
      <c r="P1834" s="46" t="str">
        <f>RAW_DATA!G1834</f>
        <v/>
      </c>
    </row>
    <row r="1835">
      <c r="E1835" s="49"/>
      <c r="I1835" s="50"/>
      <c r="K1835" s="46" t="str">
        <f>IFERROR(__xludf.DUMMYFUNCTION("TO_DATE(DATEVALUE(RAW_DATA!B1835))"),"#VALUE!")</f>
        <v>#VALUE!</v>
      </c>
      <c r="L1835" s="46" t="str">
        <f>RAW_DATA!C1835</f>
        <v/>
      </c>
      <c r="M1835" s="46">
        <f>VALUE(RAW_DATA!D1835)</f>
        <v>0</v>
      </c>
      <c r="N1835" s="46" t="str">
        <f>RAW_DATA!E1835</f>
        <v/>
      </c>
      <c r="O1835" s="46" t="str">
        <f>RAW_DATA!F1835</f>
        <v/>
      </c>
      <c r="P1835" s="46" t="str">
        <f>RAW_DATA!G1835</f>
        <v/>
      </c>
    </row>
    <row r="1836">
      <c r="E1836" s="49"/>
      <c r="I1836" s="50"/>
      <c r="K1836" s="46" t="str">
        <f>IFERROR(__xludf.DUMMYFUNCTION("TO_DATE(DATEVALUE(RAW_DATA!B1836))"),"#VALUE!")</f>
        <v>#VALUE!</v>
      </c>
      <c r="L1836" s="46" t="str">
        <f>RAW_DATA!C1836</f>
        <v/>
      </c>
      <c r="M1836" s="46">
        <f>VALUE(RAW_DATA!D1836)</f>
        <v>0</v>
      </c>
      <c r="N1836" s="46" t="str">
        <f>RAW_DATA!E1836</f>
        <v/>
      </c>
      <c r="O1836" s="46" t="str">
        <f>RAW_DATA!F1836</f>
        <v/>
      </c>
      <c r="P1836" s="46" t="str">
        <f>RAW_DATA!G1836</f>
        <v/>
      </c>
    </row>
    <row r="1837">
      <c r="E1837" s="49"/>
      <c r="I1837" s="50"/>
      <c r="K1837" s="46" t="str">
        <f>IFERROR(__xludf.DUMMYFUNCTION("TO_DATE(DATEVALUE(RAW_DATA!B1837))"),"#VALUE!")</f>
        <v>#VALUE!</v>
      </c>
      <c r="L1837" s="46" t="str">
        <f>RAW_DATA!C1837</f>
        <v/>
      </c>
      <c r="M1837" s="46">
        <f>VALUE(RAW_DATA!D1837)</f>
        <v>0</v>
      </c>
      <c r="N1837" s="46" t="str">
        <f>RAW_DATA!E1837</f>
        <v/>
      </c>
      <c r="O1837" s="46" t="str">
        <f>RAW_DATA!F1837</f>
        <v/>
      </c>
      <c r="P1837" s="46" t="str">
        <f>RAW_DATA!G1837</f>
        <v/>
      </c>
    </row>
    <row r="1838">
      <c r="E1838" s="49"/>
      <c r="I1838" s="50"/>
      <c r="K1838" s="46" t="str">
        <f>IFERROR(__xludf.DUMMYFUNCTION("TO_DATE(DATEVALUE(RAW_DATA!B1838))"),"#VALUE!")</f>
        <v>#VALUE!</v>
      </c>
      <c r="L1838" s="46" t="str">
        <f>RAW_DATA!C1838</f>
        <v/>
      </c>
      <c r="M1838" s="46">
        <f>VALUE(RAW_DATA!D1838)</f>
        <v>0</v>
      </c>
      <c r="N1838" s="46" t="str">
        <f>RAW_DATA!E1838</f>
        <v/>
      </c>
      <c r="O1838" s="46" t="str">
        <f>RAW_DATA!F1838</f>
        <v/>
      </c>
      <c r="P1838" s="46" t="str">
        <f>RAW_DATA!G1838</f>
        <v/>
      </c>
    </row>
    <row r="1839">
      <c r="E1839" s="49"/>
      <c r="I1839" s="50"/>
      <c r="K1839" s="46" t="str">
        <f>IFERROR(__xludf.DUMMYFUNCTION("TO_DATE(DATEVALUE(RAW_DATA!B1839))"),"#VALUE!")</f>
        <v>#VALUE!</v>
      </c>
      <c r="L1839" s="46" t="str">
        <f>RAW_DATA!C1839</f>
        <v/>
      </c>
      <c r="M1839" s="46">
        <f>VALUE(RAW_DATA!D1839)</f>
        <v>0</v>
      </c>
      <c r="N1839" s="46" t="str">
        <f>RAW_DATA!E1839</f>
        <v/>
      </c>
      <c r="O1839" s="46" t="str">
        <f>RAW_DATA!F1839</f>
        <v/>
      </c>
      <c r="P1839" s="46" t="str">
        <f>RAW_DATA!G1839</f>
        <v/>
      </c>
    </row>
    <row r="1840">
      <c r="E1840" s="49"/>
      <c r="I1840" s="50"/>
      <c r="K1840" s="46" t="str">
        <f>IFERROR(__xludf.DUMMYFUNCTION("TO_DATE(DATEVALUE(RAW_DATA!B1840))"),"#VALUE!")</f>
        <v>#VALUE!</v>
      </c>
      <c r="L1840" s="46" t="str">
        <f>RAW_DATA!C1840</f>
        <v/>
      </c>
      <c r="M1840" s="46">
        <f>VALUE(RAW_DATA!D1840)</f>
        <v>0</v>
      </c>
      <c r="N1840" s="46" t="str">
        <f>RAW_DATA!E1840</f>
        <v/>
      </c>
      <c r="O1840" s="46" t="str">
        <f>RAW_DATA!F1840</f>
        <v/>
      </c>
      <c r="P1840" s="46" t="str">
        <f>RAW_DATA!G1840</f>
        <v/>
      </c>
    </row>
    <row r="1841">
      <c r="E1841" s="49"/>
      <c r="I1841" s="50"/>
      <c r="K1841" s="46" t="str">
        <f>IFERROR(__xludf.DUMMYFUNCTION("TO_DATE(DATEVALUE(RAW_DATA!B1841))"),"#VALUE!")</f>
        <v>#VALUE!</v>
      </c>
      <c r="L1841" s="46" t="str">
        <f>RAW_DATA!C1841</f>
        <v/>
      </c>
      <c r="M1841" s="46">
        <f>VALUE(RAW_DATA!D1841)</f>
        <v>0</v>
      </c>
      <c r="N1841" s="46" t="str">
        <f>RAW_DATA!E1841</f>
        <v/>
      </c>
      <c r="O1841" s="46" t="str">
        <f>RAW_DATA!F1841</f>
        <v/>
      </c>
      <c r="P1841" s="46" t="str">
        <f>RAW_DATA!G1841</f>
        <v/>
      </c>
    </row>
    <row r="1842">
      <c r="E1842" s="49"/>
      <c r="I1842" s="50"/>
      <c r="K1842" s="46" t="str">
        <f>IFERROR(__xludf.DUMMYFUNCTION("TO_DATE(DATEVALUE(RAW_DATA!B1842))"),"#VALUE!")</f>
        <v>#VALUE!</v>
      </c>
      <c r="L1842" s="46" t="str">
        <f>RAW_DATA!C1842</f>
        <v/>
      </c>
      <c r="M1842" s="46">
        <f>VALUE(RAW_DATA!D1842)</f>
        <v>0</v>
      </c>
      <c r="N1842" s="46" t="str">
        <f>RAW_DATA!E1842</f>
        <v/>
      </c>
      <c r="O1842" s="46" t="str">
        <f>RAW_DATA!F1842</f>
        <v/>
      </c>
      <c r="P1842" s="46" t="str">
        <f>RAW_DATA!G1842</f>
        <v/>
      </c>
    </row>
    <row r="1843">
      <c r="E1843" s="49"/>
      <c r="I1843" s="50"/>
      <c r="K1843" s="46" t="str">
        <f>IFERROR(__xludf.DUMMYFUNCTION("TO_DATE(DATEVALUE(RAW_DATA!B1843))"),"#VALUE!")</f>
        <v>#VALUE!</v>
      </c>
      <c r="L1843" s="46" t="str">
        <f>RAW_DATA!C1843</f>
        <v/>
      </c>
      <c r="M1843" s="46">
        <f>VALUE(RAW_DATA!D1843)</f>
        <v>0</v>
      </c>
      <c r="N1843" s="46" t="str">
        <f>RAW_DATA!E1843</f>
        <v/>
      </c>
      <c r="O1843" s="46" t="str">
        <f>RAW_DATA!F1843</f>
        <v/>
      </c>
      <c r="P1843" s="46" t="str">
        <f>RAW_DATA!G1843</f>
        <v/>
      </c>
    </row>
    <row r="1844">
      <c r="E1844" s="49"/>
      <c r="I1844" s="50"/>
      <c r="K1844" s="46" t="str">
        <f>IFERROR(__xludf.DUMMYFUNCTION("TO_DATE(DATEVALUE(RAW_DATA!B1844))"),"#VALUE!")</f>
        <v>#VALUE!</v>
      </c>
      <c r="L1844" s="46" t="str">
        <f>RAW_DATA!C1844</f>
        <v/>
      </c>
      <c r="M1844" s="46">
        <f>VALUE(RAW_DATA!D1844)</f>
        <v>0</v>
      </c>
      <c r="N1844" s="46" t="str">
        <f>RAW_DATA!E1844</f>
        <v/>
      </c>
      <c r="O1844" s="46" t="str">
        <f>RAW_DATA!F1844</f>
        <v/>
      </c>
      <c r="P1844" s="46" t="str">
        <f>RAW_DATA!G1844</f>
        <v/>
      </c>
    </row>
    <row r="1845">
      <c r="E1845" s="49"/>
      <c r="I1845" s="50"/>
      <c r="K1845" s="46" t="str">
        <f>IFERROR(__xludf.DUMMYFUNCTION("TO_DATE(DATEVALUE(RAW_DATA!B1845))"),"#VALUE!")</f>
        <v>#VALUE!</v>
      </c>
      <c r="L1845" s="46" t="str">
        <f>RAW_DATA!C1845</f>
        <v/>
      </c>
      <c r="M1845" s="46">
        <f>VALUE(RAW_DATA!D1845)</f>
        <v>0</v>
      </c>
      <c r="N1845" s="46" t="str">
        <f>RAW_DATA!E1845</f>
        <v/>
      </c>
      <c r="O1845" s="46" t="str">
        <f>RAW_DATA!F1845</f>
        <v/>
      </c>
      <c r="P1845" s="46" t="str">
        <f>RAW_DATA!G1845</f>
        <v/>
      </c>
    </row>
    <row r="1846">
      <c r="E1846" s="49"/>
      <c r="I1846" s="50"/>
      <c r="K1846" s="46" t="str">
        <f>IFERROR(__xludf.DUMMYFUNCTION("TO_DATE(DATEVALUE(RAW_DATA!B1846))"),"#VALUE!")</f>
        <v>#VALUE!</v>
      </c>
      <c r="L1846" s="46" t="str">
        <f>RAW_DATA!C1846</f>
        <v/>
      </c>
      <c r="M1846" s="46">
        <f>VALUE(RAW_DATA!D1846)</f>
        <v>0</v>
      </c>
      <c r="N1846" s="46" t="str">
        <f>RAW_DATA!E1846</f>
        <v/>
      </c>
      <c r="O1846" s="46" t="str">
        <f>RAW_DATA!F1846</f>
        <v/>
      </c>
      <c r="P1846" s="46" t="str">
        <f>RAW_DATA!G1846</f>
        <v/>
      </c>
    </row>
    <row r="1847">
      <c r="E1847" s="49"/>
      <c r="I1847" s="50"/>
      <c r="K1847" s="46" t="str">
        <f>IFERROR(__xludf.DUMMYFUNCTION("TO_DATE(DATEVALUE(RAW_DATA!B1847))"),"#VALUE!")</f>
        <v>#VALUE!</v>
      </c>
      <c r="L1847" s="46" t="str">
        <f>RAW_DATA!C1847</f>
        <v/>
      </c>
      <c r="M1847" s="46">
        <f>VALUE(RAW_DATA!D1847)</f>
        <v>0</v>
      </c>
      <c r="N1847" s="46" t="str">
        <f>RAW_DATA!E1847</f>
        <v/>
      </c>
      <c r="O1847" s="46" t="str">
        <f>RAW_DATA!F1847</f>
        <v/>
      </c>
      <c r="P1847" s="46" t="str">
        <f>RAW_DATA!G1847</f>
        <v/>
      </c>
    </row>
    <row r="1848">
      <c r="E1848" s="49"/>
      <c r="I1848" s="50"/>
      <c r="K1848" s="46" t="str">
        <f>IFERROR(__xludf.DUMMYFUNCTION("TO_DATE(DATEVALUE(RAW_DATA!B1848))"),"#VALUE!")</f>
        <v>#VALUE!</v>
      </c>
      <c r="L1848" s="46" t="str">
        <f>RAW_DATA!C1848</f>
        <v/>
      </c>
      <c r="M1848" s="46">
        <f>VALUE(RAW_DATA!D1848)</f>
        <v>0</v>
      </c>
      <c r="N1848" s="46" t="str">
        <f>RAW_DATA!E1848</f>
        <v/>
      </c>
      <c r="O1848" s="46" t="str">
        <f>RAW_DATA!F1848</f>
        <v/>
      </c>
      <c r="P1848" s="46" t="str">
        <f>RAW_DATA!G1848</f>
        <v/>
      </c>
    </row>
    <row r="1849">
      <c r="E1849" s="49"/>
      <c r="I1849" s="50"/>
      <c r="K1849" s="46" t="str">
        <f>IFERROR(__xludf.DUMMYFUNCTION("TO_DATE(DATEVALUE(RAW_DATA!B1849))"),"#VALUE!")</f>
        <v>#VALUE!</v>
      </c>
      <c r="L1849" s="46" t="str">
        <f>RAW_DATA!C1849</f>
        <v/>
      </c>
      <c r="M1849" s="46">
        <f>VALUE(RAW_DATA!D1849)</f>
        <v>0</v>
      </c>
      <c r="N1849" s="46" t="str">
        <f>RAW_DATA!E1849</f>
        <v/>
      </c>
      <c r="O1849" s="46" t="str">
        <f>RAW_DATA!F1849</f>
        <v/>
      </c>
      <c r="P1849" s="46" t="str">
        <f>RAW_DATA!G1849</f>
        <v/>
      </c>
    </row>
    <row r="1850">
      <c r="E1850" s="49"/>
      <c r="I1850" s="50"/>
      <c r="K1850" s="46" t="str">
        <f>IFERROR(__xludf.DUMMYFUNCTION("TO_DATE(DATEVALUE(RAW_DATA!B1850))"),"#VALUE!")</f>
        <v>#VALUE!</v>
      </c>
      <c r="L1850" s="46" t="str">
        <f>RAW_DATA!C1850</f>
        <v/>
      </c>
      <c r="M1850" s="46">
        <f>VALUE(RAW_DATA!D1850)</f>
        <v>0</v>
      </c>
      <c r="N1850" s="46" t="str">
        <f>RAW_DATA!E1850</f>
        <v/>
      </c>
      <c r="O1850" s="46" t="str">
        <f>RAW_DATA!F1850</f>
        <v/>
      </c>
      <c r="P1850" s="46" t="str">
        <f>RAW_DATA!G1850</f>
        <v/>
      </c>
    </row>
    <row r="1851">
      <c r="E1851" s="49"/>
      <c r="I1851" s="50"/>
      <c r="K1851" s="46" t="str">
        <f>IFERROR(__xludf.DUMMYFUNCTION("TO_DATE(DATEVALUE(RAW_DATA!B1851))"),"#VALUE!")</f>
        <v>#VALUE!</v>
      </c>
      <c r="L1851" s="46" t="str">
        <f>RAW_DATA!C1851</f>
        <v/>
      </c>
      <c r="M1851" s="46">
        <f>VALUE(RAW_DATA!D1851)</f>
        <v>0</v>
      </c>
      <c r="N1851" s="46" t="str">
        <f>RAW_DATA!E1851</f>
        <v/>
      </c>
      <c r="O1851" s="46" t="str">
        <f>RAW_DATA!F1851</f>
        <v/>
      </c>
      <c r="P1851" s="46" t="str">
        <f>RAW_DATA!G1851</f>
        <v/>
      </c>
    </row>
    <row r="1852">
      <c r="E1852" s="49"/>
      <c r="I1852" s="50"/>
      <c r="K1852" s="46" t="str">
        <f>IFERROR(__xludf.DUMMYFUNCTION("TO_DATE(DATEVALUE(RAW_DATA!B1852))"),"#VALUE!")</f>
        <v>#VALUE!</v>
      </c>
      <c r="L1852" s="46" t="str">
        <f>RAW_DATA!C1852</f>
        <v/>
      </c>
      <c r="M1852" s="46">
        <f>VALUE(RAW_DATA!D1852)</f>
        <v>0</v>
      </c>
      <c r="N1852" s="46" t="str">
        <f>RAW_DATA!E1852</f>
        <v/>
      </c>
      <c r="O1852" s="46" t="str">
        <f>RAW_DATA!F1852</f>
        <v/>
      </c>
      <c r="P1852" s="46" t="str">
        <f>RAW_DATA!G1852</f>
        <v/>
      </c>
    </row>
    <row r="1853">
      <c r="E1853" s="49"/>
      <c r="I1853" s="50"/>
      <c r="K1853" s="46" t="str">
        <f>IFERROR(__xludf.DUMMYFUNCTION("TO_DATE(DATEVALUE(RAW_DATA!B1853))"),"#VALUE!")</f>
        <v>#VALUE!</v>
      </c>
      <c r="L1853" s="46" t="str">
        <f>RAW_DATA!C1853</f>
        <v/>
      </c>
      <c r="M1853" s="46">
        <f>VALUE(RAW_DATA!D1853)</f>
        <v>0</v>
      </c>
      <c r="N1853" s="46" t="str">
        <f>RAW_DATA!E1853</f>
        <v/>
      </c>
      <c r="O1853" s="46" t="str">
        <f>RAW_DATA!F1853</f>
        <v/>
      </c>
      <c r="P1853" s="46" t="str">
        <f>RAW_DATA!G1853</f>
        <v/>
      </c>
    </row>
    <row r="1854">
      <c r="E1854" s="49"/>
      <c r="I1854" s="50"/>
      <c r="K1854" s="46" t="str">
        <f>IFERROR(__xludf.DUMMYFUNCTION("TO_DATE(DATEVALUE(RAW_DATA!B1854))"),"#VALUE!")</f>
        <v>#VALUE!</v>
      </c>
      <c r="L1854" s="46" t="str">
        <f>RAW_DATA!C1854</f>
        <v/>
      </c>
      <c r="M1854" s="46">
        <f>VALUE(RAW_DATA!D1854)</f>
        <v>0</v>
      </c>
      <c r="N1854" s="46" t="str">
        <f>RAW_DATA!E1854</f>
        <v/>
      </c>
      <c r="O1854" s="46" t="str">
        <f>RAW_DATA!F1854</f>
        <v/>
      </c>
      <c r="P1854" s="46" t="str">
        <f>RAW_DATA!G1854</f>
        <v/>
      </c>
    </row>
    <row r="1855">
      <c r="E1855" s="49"/>
      <c r="I1855" s="50"/>
      <c r="K1855" s="46" t="str">
        <f>IFERROR(__xludf.DUMMYFUNCTION("TO_DATE(DATEVALUE(RAW_DATA!B1855))"),"#VALUE!")</f>
        <v>#VALUE!</v>
      </c>
      <c r="L1855" s="46" t="str">
        <f>RAW_DATA!C1855</f>
        <v/>
      </c>
      <c r="M1855" s="46">
        <f>VALUE(RAW_DATA!D1855)</f>
        <v>0</v>
      </c>
      <c r="N1855" s="46" t="str">
        <f>RAW_DATA!E1855</f>
        <v/>
      </c>
      <c r="O1855" s="46" t="str">
        <f>RAW_DATA!F1855</f>
        <v/>
      </c>
      <c r="P1855" s="46" t="str">
        <f>RAW_DATA!G1855</f>
        <v/>
      </c>
    </row>
    <row r="1856">
      <c r="E1856" s="49"/>
      <c r="I1856" s="50"/>
      <c r="K1856" s="46" t="str">
        <f>IFERROR(__xludf.DUMMYFUNCTION("TO_DATE(DATEVALUE(RAW_DATA!B1856))"),"#VALUE!")</f>
        <v>#VALUE!</v>
      </c>
      <c r="L1856" s="46" t="str">
        <f>RAW_DATA!C1856</f>
        <v/>
      </c>
      <c r="M1856" s="46">
        <f>VALUE(RAW_DATA!D1856)</f>
        <v>0</v>
      </c>
      <c r="N1856" s="46" t="str">
        <f>RAW_DATA!E1856</f>
        <v/>
      </c>
      <c r="O1856" s="46" t="str">
        <f>RAW_DATA!F1856</f>
        <v/>
      </c>
      <c r="P1856" s="46" t="str">
        <f>RAW_DATA!G1856</f>
        <v/>
      </c>
    </row>
    <row r="1857">
      <c r="E1857" s="49"/>
      <c r="I1857" s="50"/>
      <c r="K1857" s="46" t="str">
        <f>IFERROR(__xludf.DUMMYFUNCTION("TO_DATE(DATEVALUE(RAW_DATA!B1857))"),"#VALUE!")</f>
        <v>#VALUE!</v>
      </c>
      <c r="L1857" s="46" t="str">
        <f>RAW_DATA!C1857</f>
        <v/>
      </c>
      <c r="M1857" s="46">
        <f>VALUE(RAW_DATA!D1857)</f>
        <v>0</v>
      </c>
      <c r="N1857" s="46" t="str">
        <f>RAW_DATA!E1857</f>
        <v/>
      </c>
      <c r="O1857" s="46" t="str">
        <f>RAW_DATA!F1857</f>
        <v/>
      </c>
      <c r="P1857" s="46" t="str">
        <f>RAW_DATA!G1857</f>
        <v/>
      </c>
    </row>
    <row r="1858">
      <c r="E1858" s="49"/>
      <c r="I1858" s="50"/>
      <c r="K1858" s="46" t="str">
        <f>IFERROR(__xludf.DUMMYFUNCTION("TO_DATE(DATEVALUE(RAW_DATA!B1858))"),"#VALUE!")</f>
        <v>#VALUE!</v>
      </c>
      <c r="L1858" s="46" t="str">
        <f>RAW_DATA!C1858</f>
        <v/>
      </c>
      <c r="M1858" s="46">
        <f>VALUE(RAW_DATA!D1858)</f>
        <v>0</v>
      </c>
      <c r="N1858" s="46" t="str">
        <f>RAW_DATA!E1858</f>
        <v/>
      </c>
      <c r="O1858" s="46" t="str">
        <f>RAW_DATA!F1858</f>
        <v/>
      </c>
      <c r="P1858" s="46" t="str">
        <f>RAW_DATA!G1858</f>
        <v/>
      </c>
    </row>
    <row r="1859">
      <c r="E1859" s="49"/>
      <c r="I1859" s="50"/>
      <c r="K1859" s="46" t="str">
        <f>IFERROR(__xludf.DUMMYFUNCTION("TO_DATE(DATEVALUE(RAW_DATA!B1859))"),"#VALUE!")</f>
        <v>#VALUE!</v>
      </c>
      <c r="L1859" s="46" t="str">
        <f>RAW_DATA!C1859</f>
        <v/>
      </c>
      <c r="M1859" s="46">
        <f>VALUE(RAW_DATA!D1859)</f>
        <v>0</v>
      </c>
      <c r="N1859" s="46" t="str">
        <f>RAW_DATA!E1859</f>
        <v/>
      </c>
      <c r="O1859" s="46" t="str">
        <f>RAW_DATA!F1859</f>
        <v/>
      </c>
      <c r="P1859" s="46" t="str">
        <f>RAW_DATA!G1859</f>
        <v/>
      </c>
    </row>
    <row r="1860">
      <c r="E1860" s="49"/>
      <c r="I1860" s="50"/>
      <c r="K1860" s="46" t="str">
        <f>IFERROR(__xludf.DUMMYFUNCTION("TO_DATE(DATEVALUE(RAW_DATA!B1860))"),"#VALUE!")</f>
        <v>#VALUE!</v>
      </c>
      <c r="L1860" s="46" t="str">
        <f>RAW_DATA!C1860</f>
        <v/>
      </c>
      <c r="M1860" s="46">
        <f>VALUE(RAW_DATA!D1860)</f>
        <v>0</v>
      </c>
      <c r="N1860" s="46" t="str">
        <f>RAW_DATA!E1860</f>
        <v/>
      </c>
      <c r="O1860" s="46" t="str">
        <f>RAW_DATA!F1860</f>
        <v/>
      </c>
      <c r="P1860" s="46" t="str">
        <f>RAW_DATA!G1860</f>
        <v/>
      </c>
    </row>
    <row r="1861">
      <c r="E1861" s="49"/>
      <c r="I1861" s="50"/>
      <c r="K1861" s="46" t="str">
        <f>IFERROR(__xludf.DUMMYFUNCTION("TO_DATE(DATEVALUE(RAW_DATA!B1861))"),"#VALUE!")</f>
        <v>#VALUE!</v>
      </c>
      <c r="L1861" s="46" t="str">
        <f>RAW_DATA!C1861</f>
        <v/>
      </c>
      <c r="M1861" s="46">
        <f>VALUE(RAW_DATA!D1861)</f>
        <v>0</v>
      </c>
      <c r="N1861" s="46" t="str">
        <f>RAW_DATA!E1861</f>
        <v/>
      </c>
      <c r="O1861" s="46" t="str">
        <f>RAW_DATA!F1861</f>
        <v/>
      </c>
      <c r="P1861" s="46" t="str">
        <f>RAW_DATA!G1861</f>
        <v/>
      </c>
    </row>
    <row r="1862">
      <c r="E1862" s="49"/>
      <c r="I1862" s="50"/>
      <c r="K1862" s="46" t="str">
        <f>IFERROR(__xludf.DUMMYFUNCTION("TO_DATE(DATEVALUE(RAW_DATA!B1862))"),"#VALUE!")</f>
        <v>#VALUE!</v>
      </c>
      <c r="L1862" s="46" t="str">
        <f>RAW_DATA!C1862</f>
        <v/>
      </c>
      <c r="M1862" s="46">
        <f>VALUE(RAW_DATA!D1862)</f>
        <v>0</v>
      </c>
      <c r="N1862" s="46" t="str">
        <f>RAW_DATA!E1862</f>
        <v/>
      </c>
      <c r="O1862" s="46" t="str">
        <f>RAW_DATA!F1862</f>
        <v/>
      </c>
      <c r="P1862" s="46" t="str">
        <f>RAW_DATA!G1862</f>
        <v/>
      </c>
    </row>
    <row r="1863">
      <c r="E1863" s="49"/>
      <c r="I1863" s="50"/>
      <c r="K1863" s="46" t="str">
        <f>IFERROR(__xludf.DUMMYFUNCTION("TO_DATE(DATEVALUE(RAW_DATA!B1863))"),"#VALUE!")</f>
        <v>#VALUE!</v>
      </c>
      <c r="L1863" s="46" t="str">
        <f>RAW_DATA!C1863</f>
        <v/>
      </c>
      <c r="M1863" s="46">
        <f>VALUE(RAW_DATA!D1863)</f>
        <v>0</v>
      </c>
      <c r="N1863" s="46" t="str">
        <f>RAW_DATA!E1863</f>
        <v/>
      </c>
      <c r="O1863" s="46" t="str">
        <f>RAW_DATA!F1863</f>
        <v/>
      </c>
      <c r="P1863" s="46" t="str">
        <f>RAW_DATA!G1863</f>
        <v/>
      </c>
    </row>
    <row r="1864">
      <c r="E1864" s="49"/>
      <c r="I1864" s="50"/>
      <c r="K1864" s="46" t="str">
        <f>IFERROR(__xludf.DUMMYFUNCTION("TO_DATE(DATEVALUE(RAW_DATA!B1864))"),"#VALUE!")</f>
        <v>#VALUE!</v>
      </c>
      <c r="L1864" s="46" t="str">
        <f>RAW_DATA!C1864</f>
        <v/>
      </c>
      <c r="M1864" s="46">
        <f>VALUE(RAW_DATA!D1864)</f>
        <v>0</v>
      </c>
      <c r="N1864" s="46" t="str">
        <f>RAW_DATA!E1864</f>
        <v/>
      </c>
      <c r="O1864" s="46" t="str">
        <f>RAW_DATA!F1864</f>
        <v/>
      </c>
      <c r="P1864" s="46" t="str">
        <f>RAW_DATA!G1864</f>
        <v/>
      </c>
    </row>
    <row r="1865">
      <c r="E1865" s="49"/>
      <c r="I1865" s="50"/>
      <c r="K1865" s="46" t="str">
        <f>IFERROR(__xludf.DUMMYFUNCTION("TO_DATE(DATEVALUE(RAW_DATA!B1865))"),"#VALUE!")</f>
        <v>#VALUE!</v>
      </c>
      <c r="L1865" s="46" t="str">
        <f>RAW_DATA!C1865</f>
        <v/>
      </c>
      <c r="M1865" s="46">
        <f>VALUE(RAW_DATA!D1865)</f>
        <v>0</v>
      </c>
      <c r="N1865" s="46" t="str">
        <f>RAW_DATA!E1865</f>
        <v/>
      </c>
      <c r="O1865" s="46" t="str">
        <f>RAW_DATA!F1865</f>
        <v/>
      </c>
      <c r="P1865" s="46" t="str">
        <f>RAW_DATA!G1865</f>
        <v/>
      </c>
    </row>
    <row r="1866">
      <c r="E1866" s="49"/>
      <c r="I1866" s="50"/>
      <c r="K1866" s="46" t="str">
        <f>IFERROR(__xludf.DUMMYFUNCTION("TO_DATE(DATEVALUE(RAW_DATA!B1866))"),"#VALUE!")</f>
        <v>#VALUE!</v>
      </c>
      <c r="L1866" s="46" t="str">
        <f>RAW_DATA!C1866</f>
        <v/>
      </c>
      <c r="M1866" s="46">
        <f>VALUE(RAW_DATA!D1866)</f>
        <v>0</v>
      </c>
      <c r="N1866" s="46" t="str">
        <f>RAW_DATA!E1866</f>
        <v/>
      </c>
      <c r="O1866" s="46" t="str">
        <f>RAW_DATA!F1866</f>
        <v/>
      </c>
      <c r="P1866" s="46" t="str">
        <f>RAW_DATA!G1866</f>
        <v/>
      </c>
    </row>
    <row r="1867">
      <c r="E1867" s="49"/>
      <c r="I1867" s="50"/>
      <c r="K1867" s="46" t="str">
        <f>IFERROR(__xludf.DUMMYFUNCTION("TO_DATE(DATEVALUE(RAW_DATA!B1867))"),"#VALUE!")</f>
        <v>#VALUE!</v>
      </c>
      <c r="L1867" s="46" t="str">
        <f>RAW_DATA!C1867</f>
        <v/>
      </c>
      <c r="M1867" s="46">
        <f>VALUE(RAW_DATA!D1867)</f>
        <v>0</v>
      </c>
      <c r="N1867" s="46" t="str">
        <f>RAW_DATA!E1867</f>
        <v/>
      </c>
      <c r="O1867" s="46" t="str">
        <f>RAW_DATA!F1867</f>
        <v/>
      </c>
      <c r="P1867" s="46" t="str">
        <f>RAW_DATA!G1867</f>
        <v/>
      </c>
    </row>
    <row r="1868">
      <c r="E1868" s="49"/>
      <c r="I1868" s="50"/>
      <c r="K1868" s="46" t="str">
        <f>IFERROR(__xludf.DUMMYFUNCTION("TO_DATE(DATEVALUE(RAW_DATA!B1868))"),"#VALUE!")</f>
        <v>#VALUE!</v>
      </c>
      <c r="L1868" s="46" t="str">
        <f>RAW_DATA!C1868</f>
        <v/>
      </c>
      <c r="M1868" s="46">
        <f>VALUE(RAW_DATA!D1868)</f>
        <v>0</v>
      </c>
      <c r="N1868" s="46" t="str">
        <f>RAW_DATA!E1868</f>
        <v/>
      </c>
      <c r="O1868" s="46" t="str">
        <f>RAW_DATA!F1868</f>
        <v/>
      </c>
      <c r="P1868" s="46" t="str">
        <f>RAW_DATA!G1868</f>
        <v/>
      </c>
    </row>
    <row r="1869">
      <c r="E1869" s="49"/>
      <c r="I1869" s="50"/>
      <c r="K1869" s="46" t="str">
        <f>IFERROR(__xludf.DUMMYFUNCTION("TO_DATE(DATEVALUE(RAW_DATA!B1869))"),"#VALUE!")</f>
        <v>#VALUE!</v>
      </c>
      <c r="L1869" s="46" t="str">
        <f>RAW_DATA!C1869</f>
        <v/>
      </c>
      <c r="M1869" s="46">
        <f>VALUE(RAW_DATA!D1869)</f>
        <v>0</v>
      </c>
      <c r="N1869" s="46" t="str">
        <f>RAW_DATA!E1869</f>
        <v/>
      </c>
      <c r="O1869" s="46" t="str">
        <f>RAW_DATA!F1869</f>
        <v/>
      </c>
      <c r="P1869" s="46" t="str">
        <f>RAW_DATA!G1869</f>
        <v/>
      </c>
    </row>
    <row r="1870">
      <c r="E1870" s="49"/>
      <c r="I1870" s="50"/>
      <c r="K1870" s="46" t="str">
        <f>IFERROR(__xludf.DUMMYFUNCTION("TO_DATE(DATEVALUE(RAW_DATA!B1870))"),"#VALUE!")</f>
        <v>#VALUE!</v>
      </c>
      <c r="L1870" s="46" t="str">
        <f>RAW_DATA!C1870</f>
        <v/>
      </c>
      <c r="M1870" s="46">
        <f>VALUE(RAW_DATA!D1870)</f>
        <v>0</v>
      </c>
      <c r="N1870" s="46" t="str">
        <f>RAW_DATA!E1870</f>
        <v/>
      </c>
      <c r="O1870" s="46" t="str">
        <f>RAW_DATA!F1870</f>
        <v/>
      </c>
      <c r="P1870" s="46" t="str">
        <f>RAW_DATA!G1870</f>
        <v/>
      </c>
    </row>
    <row r="1871">
      <c r="E1871" s="49"/>
      <c r="I1871" s="50"/>
      <c r="K1871" s="46" t="str">
        <f>IFERROR(__xludf.DUMMYFUNCTION("TO_DATE(DATEVALUE(RAW_DATA!B1871))"),"#VALUE!")</f>
        <v>#VALUE!</v>
      </c>
      <c r="L1871" s="46" t="str">
        <f>RAW_DATA!C1871</f>
        <v/>
      </c>
      <c r="M1871" s="46">
        <f>VALUE(RAW_DATA!D1871)</f>
        <v>0</v>
      </c>
      <c r="N1871" s="46" t="str">
        <f>RAW_DATA!E1871</f>
        <v/>
      </c>
      <c r="O1871" s="46" t="str">
        <f>RAW_DATA!F1871</f>
        <v/>
      </c>
      <c r="P1871" s="46" t="str">
        <f>RAW_DATA!G1871</f>
        <v/>
      </c>
    </row>
    <row r="1872">
      <c r="E1872" s="49"/>
      <c r="I1872" s="50"/>
      <c r="K1872" s="46" t="str">
        <f>IFERROR(__xludf.DUMMYFUNCTION("TO_DATE(DATEVALUE(RAW_DATA!B1872))"),"#VALUE!")</f>
        <v>#VALUE!</v>
      </c>
      <c r="L1872" s="46" t="str">
        <f>RAW_DATA!C1872</f>
        <v/>
      </c>
      <c r="M1872" s="46">
        <f>VALUE(RAW_DATA!D1872)</f>
        <v>0</v>
      </c>
      <c r="N1872" s="46" t="str">
        <f>RAW_DATA!E1872</f>
        <v/>
      </c>
      <c r="O1872" s="46" t="str">
        <f>RAW_DATA!F1872</f>
        <v/>
      </c>
      <c r="P1872" s="46" t="str">
        <f>RAW_DATA!G1872</f>
        <v/>
      </c>
    </row>
    <row r="1873">
      <c r="E1873" s="49"/>
      <c r="I1873" s="50"/>
      <c r="K1873" s="46" t="str">
        <f>IFERROR(__xludf.DUMMYFUNCTION("TO_DATE(DATEVALUE(RAW_DATA!B1873))"),"#VALUE!")</f>
        <v>#VALUE!</v>
      </c>
      <c r="L1873" s="46" t="str">
        <f>RAW_DATA!C1873</f>
        <v/>
      </c>
      <c r="M1873" s="46">
        <f>VALUE(RAW_DATA!D1873)</f>
        <v>0</v>
      </c>
      <c r="N1873" s="46" t="str">
        <f>RAW_DATA!E1873</f>
        <v/>
      </c>
      <c r="O1873" s="46" t="str">
        <f>RAW_DATA!F1873</f>
        <v/>
      </c>
      <c r="P1873" s="46" t="str">
        <f>RAW_DATA!G1873</f>
        <v/>
      </c>
    </row>
    <row r="1874">
      <c r="E1874" s="49"/>
      <c r="I1874" s="50"/>
      <c r="K1874" s="46" t="str">
        <f>IFERROR(__xludf.DUMMYFUNCTION("TO_DATE(DATEVALUE(RAW_DATA!B1874))"),"#VALUE!")</f>
        <v>#VALUE!</v>
      </c>
      <c r="L1874" s="46" t="str">
        <f>RAW_DATA!C1874</f>
        <v/>
      </c>
      <c r="M1874" s="46">
        <f>VALUE(RAW_DATA!D1874)</f>
        <v>0</v>
      </c>
      <c r="N1874" s="46" t="str">
        <f>RAW_DATA!E1874</f>
        <v/>
      </c>
      <c r="O1874" s="46" t="str">
        <f>RAW_DATA!F1874</f>
        <v/>
      </c>
      <c r="P1874" s="46" t="str">
        <f>RAW_DATA!G1874</f>
        <v/>
      </c>
    </row>
    <row r="1875">
      <c r="E1875" s="49"/>
      <c r="I1875" s="50"/>
      <c r="K1875" s="46" t="str">
        <f>IFERROR(__xludf.DUMMYFUNCTION("TO_DATE(DATEVALUE(RAW_DATA!B1875))"),"#VALUE!")</f>
        <v>#VALUE!</v>
      </c>
      <c r="L1875" s="46" t="str">
        <f>RAW_DATA!C1875</f>
        <v/>
      </c>
      <c r="M1875" s="46">
        <f>VALUE(RAW_DATA!D1875)</f>
        <v>0</v>
      </c>
      <c r="N1875" s="46" t="str">
        <f>RAW_DATA!E1875</f>
        <v/>
      </c>
      <c r="O1875" s="46" t="str">
        <f>RAW_DATA!F1875</f>
        <v/>
      </c>
      <c r="P1875" s="46" t="str">
        <f>RAW_DATA!G1875</f>
        <v/>
      </c>
    </row>
    <row r="1876">
      <c r="E1876" s="49"/>
      <c r="I1876" s="50"/>
      <c r="K1876" s="46" t="str">
        <f>IFERROR(__xludf.DUMMYFUNCTION("TO_DATE(DATEVALUE(RAW_DATA!B1876))"),"#VALUE!")</f>
        <v>#VALUE!</v>
      </c>
      <c r="L1876" s="46" t="str">
        <f>RAW_DATA!C1876</f>
        <v/>
      </c>
      <c r="M1876" s="46">
        <f>VALUE(RAW_DATA!D1876)</f>
        <v>0</v>
      </c>
      <c r="N1876" s="46" t="str">
        <f>RAW_DATA!E1876</f>
        <v/>
      </c>
      <c r="O1876" s="46" t="str">
        <f>RAW_DATA!F1876</f>
        <v/>
      </c>
      <c r="P1876" s="46" t="str">
        <f>RAW_DATA!G1876</f>
        <v/>
      </c>
    </row>
    <row r="1877">
      <c r="E1877" s="49"/>
      <c r="I1877" s="50"/>
      <c r="K1877" s="46" t="str">
        <f>IFERROR(__xludf.DUMMYFUNCTION("TO_DATE(DATEVALUE(RAW_DATA!B1877))"),"#VALUE!")</f>
        <v>#VALUE!</v>
      </c>
      <c r="L1877" s="46" t="str">
        <f>RAW_DATA!C1877</f>
        <v/>
      </c>
      <c r="M1877" s="46">
        <f>VALUE(RAW_DATA!D1877)</f>
        <v>0</v>
      </c>
      <c r="N1877" s="46" t="str">
        <f>RAW_DATA!E1877</f>
        <v/>
      </c>
      <c r="O1877" s="46" t="str">
        <f>RAW_DATA!F1877</f>
        <v/>
      </c>
      <c r="P1877" s="46" t="str">
        <f>RAW_DATA!G1877</f>
        <v/>
      </c>
    </row>
    <row r="1878">
      <c r="E1878" s="49"/>
      <c r="I1878" s="50"/>
      <c r="K1878" s="46" t="str">
        <f>IFERROR(__xludf.DUMMYFUNCTION("TO_DATE(DATEVALUE(RAW_DATA!B1878))"),"#VALUE!")</f>
        <v>#VALUE!</v>
      </c>
      <c r="L1878" s="46" t="str">
        <f>RAW_DATA!C1878</f>
        <v/>
      </c>
      <c r="M1878" s="46">
        <f>VALUE(RAW_DATA!D1878)</f>
        <v>0</v>
      </c>
      <c r="N1878" s="46" t="str">
        <f>RAW_DATA!E1878</f>
        <v/>
      </c>
      <c r="O1878" s="46" t="str">
        <f>RAW_DATA!F1878</f>
        <v/>
      </c>
      <c r="P1878" s="46" t="str">
        <f>RAW_DATA!G1878</f>
        <v/>
      </c>
    </row>
    <row r="1879">
      <c r="E1879" s="49"/>
      <c r="I1879" s="50"/>
      <c r="K1879" s="46" t="str">
        <f>IFERROR(__xludf.DUMMYFUNCTION("TO_DATE(DATEVALUE(RAW_DATA!B1879))"),"#VALUE!")</f>
        <v>#VALUE!</v>
      </c>
      <c r="L1879" s="46" t="str">
        <f>RAW_DATA!C1879</f>
        <v/>
      </c>
      <c r="M1879" s="46">
        <f>VALUE(RAW_DATA!D1879)</f>
        <v>0</v>
      </c>
      <c r="N1879" s="46" t="str">
        <f>RAW_DATA!E1879</f>
        <v/>
      </c>
      <c r="O1879" s="46" t="str">
        <f>RAW_DATA!F1879</f>
        <v/>
      </c>
      <c r="P1879" s="46" t="str">
        <f>RAW_DATA!G1879</f>
        <v/>
      </c>
    </row>
    <row r="1880">
      <c r="E1880" s="49"/>
      <c r="I1880" s="50"/>
      <c r="K1880" s="46" t="str">
        <f>IFERROR(__xludf.DUMMYFUNCTION("TO_DATE(DATEVALUE(RAW_DATA!B1880))"),"#VALUE!")</f>
        <v>#VALUE!</v>
      </c>
      <c r="L1880" s="46" t="str">
        <f>RAW_DATA!C1880</f>
        <v/>
      </c>
      <c r="M1880" s="46">
        <f>VALUE(RAW_DATA!D1880)</f>
        <v>0</v>
      </c>
      <c r="N1880" s="46" t="str">
        <f>RAW_DATA!E1880</f>
        <v/>
      </c>
      <c r="O1880" s="46" t="str">
        <f>RAW_DATA!F1880</f>
        <v/>
      </c>
      <c r="P1880" s="46" t="str">
        <f>RAW_DATA!G1880</f>
        <v/>
      </c>
    </row>
    <row r="1881">
      <c r="E1881" s="49"/>
      <c r="I1881" s="50"/>
      <c r="K1881" s="46" t="str">
        <f>IFERROR(__xludf.DUMMYFUNCTION("TO_DATE(DATEVALUE(RAW_DATA!B1881))"),"#VALUE!")</f>
        <v>#VALUE!</v>
      </c>
      <c r="L1881" s="46" t="str">
        <f>RAW_DATA!C1881</f>
        <v/>
      </c>
      <c r="M1881" s="46">
        <f>VALUE(RAW_DATA!D1881)</f>
        <v>0</v>
      </c>
      <c r="N1881" s="46" t="str">
        <f>RAW_DATA!E1881</f>
        <v/>
      </c>
      <c r="O1881" s="46" t="str">
        <f>RAW_DATA!F1881</f>
        <v/>
      </c>
      <c r="P1881" s="46" t="str">
        <f>RAW_DATA!G1881</f>
        <v/>
      </c>
    </row>
    <row r="1882">
      <c r="E1882" s="49"/>
      <c r="I1882" s="50"/>
      <c r="K1882" s="46" t="str">
        <f>IFERROR(__xludf.DUMMYFUNCTION("TO_DATE(DATEVALUE(RAW_DATA!B1882))"),"#VALUE!")</f>
        <v>#VALUE!</v>
      </c>
      <c r="L1882" s="46" t="str">
        <f>RAW_DATA!C1882</f>
        <v/>
      </c>
      <c r="M1882" s="46">
        <f>VALUE(RAW_DATA!D1882)</f>
        <v>0</v>
      </c>
      <c r="N1882" s="46" t="str">
        <f>RAW_DATA!E1882</f>
        <v/>
      </c>
      <c r="O1882" s="46" t="str">
        <f>RAW_DATA!F1882</f>
        <v/>
      </c>
      <c r="P1882" s="46" t="str">
        <f>RAW_DATA!G1882</f>
        <v/>
      </c>
    </row>
    <row r="1883">
      <c r="E1883" s="49"/>
      <c r="I1883" s="50"/>
      <c r="K1883" s="46" t="str">
        <f>IFERROR(__xludf.DUMMYFUNCTION("TO_DATE(DATEVALUE(RAW_DATA!B1883))"),"#VALUE!")</f>
        <v>#VALUE!</v>
      </c>
      <c r="L1883" s="46" t="str">
        <f>RAW_DATA!C1883</f>
        <v/>
      </c>
      <c r="M1883" s="46">
        <f>VALUE(RAW_DATA!D1883)</f>
        <v>0</v>
      </c>
      <c r="N1883" s="46" t="str">
        <f>RAW_DATA!E1883</f>
        <v/>
      </c>
      <c r="O1883" s="46" t="str">
        <f>RAW_DATA!F1883</f>
        <v/>
      </c>
      <c r="P1883" s="46" t="str">
        <f>RAW_DATA!G1883</f>
        <v/>
      </c>
    </row>
    <row r="1884">
      <c r="E1884" s="49"/>
      <c r="I1884" s="50"/>
      <c r="K1884" s="46" t="str">
        <f>IFERROR(__xludf.DUMMYFUNCTION("TO_DATE(DATEVALUE(RAW_DATA!B1884))"),"#VALUE!")</f>
        <v>#VALUE!</v>
      </c>
      <c r="L1884" s="46" t="str">
        <f>RAW_DATA!C1884</f>
        <v/>
      </c>
      <c r="M1884" s="46">
        <f>VALUE(RAW_DATA!D1884)</f>
        <v>0</v>
      </c>
      <c r="N1884" s="46" t="str">
        <f>RAW_DATA!E1884</f>
        <v/>
      </c>
      <c r="O1884" s="46" t="str">
        <f>RAW_DATA!F1884</f>
        <v/>
      </c>
      <c r="P1884" s="46" t="str">
        <f>RAW_DATA!G1884</f>
        <v/>
      </c>
    </row>
    <row r="1885">
      <c r="E1885" s="49"/>
      <c r="I1885" s="50"/>
      <c r="K1885" s="46" t="str">
        <f>IFERROR(__xludf.DUMMYFUNCTION("TO_DATE(DATEVALUE(RAW_DATA!B1885))"),"#VALUE!")</f>
        <v>#VALUE!</v>
      </c>
      <c r="L1885" s="46" t="str">
        <f>RAW_DATA!C1885</f>
        <v/>
      </c>
      <c r="M1885" s="46">
        <f>VALUE(RAW_DATA!D1885)</f>
        <v>0</v>
      </c>
      <c r="N1885" s="46" t="str">
        <f>RAW_DATA!E1885</f>
        <v/>
      </c>
      <c r="O1885" s="46" t="str">
        <f>RAW_DATA!F1885</f>
        <v/>
      </c>
      <c r="P1885" s="46" t="str">
        <f>RAW_DATA!G1885</f>
        <v/>
      </c>
    </row>
    <row r="1886">
      <c r="E1886" s="49"/>
      <c r="I1886" s="50"/>
      <c r="K1886" s="46" t="str">
        <f>IFERROR(__xludf.DUMMYFUNCTION("TO_DATE(DATEVALUE(RAW_DATA!B1886))"),"#VALUE!")</f>
        <v>#VALUE!</v>
      </c>
      <c r="L1886" s="46" t="str">
        <f>RAW_DATA!C1886</f>
        <v/>
      </c>
      <c r="M1886" s="46">
        <f>VALUE(RAW_DATA!D1886)</f>
        <v>0</v>
      </c>
      <c r="N1886" s="46" t="str">
        <f>RAW_DATA!E1886</f>
        <v/>
      </c>
      <c r="O1886" s="46" t="str">
        <f>RAW_DATA!F1886</f>
        <v/>
      </c>
      <c r="P1886" s="46" t="str">
        <f>RAW_DATA!G1886</f>
        <v/>
      </c>
    </row>
    <row r="1887">
      <c r="E1887" s="49"/>
      <c r="I1887" s="50"/>
      <c r="K1887" s="46" t="str">
        <f>IFERROR(__xludf.DUMMYFUNCTION("TO_DATE(DATEVALUE(RAW_DATA!B1887))"),"#VALUE!")</f>
        <v>#VALUE!</v>
      </c>
      <c r="L1887" s="46" t="str">
        <f>RAW_DATA!C1887</f>
        <v/>
      </c>
      <c r="M1887" s="46">
        <f>VALUE(RAW_DATA!D1887)</f>
        <v>0</v>
      </c>
      <c r="N1887" s="46" t="str">
        <f>RAW_DATA!E1887</f>
        <v/>
      </c>
      <c r="O1887" s="46" t="str">
        <f>RAW_DATA!F1887</f>
        <v/>
      </c>
      <c r="P1887" s="46" t="str">
        <f>RAW_DATA!G1887</f>
        <v/>
      </c>
    </row>
    <row r="1888">
      <c r="E1888" s="49"/>
      <c r="I1888" s="50"/>
      <c r="K1888" s="46" t="str">
        <f>IFERROR(__xludf.DUMMYFUNCTION("TO_DATE(DATEVALUE(RAW_DATA!B1888))"),"#VALUE!")</f>
        <v>#VALUE!</v>
      </c>
      <c r="L1888" s="46" t="str">
        <f>RAW_DATA!C1888</f>
        <v/>
      </c>
      <c r="M1888" s="46">
        <f>VALUE(RAW_DATA!D1888)</f>
        <v>0</v>
      </c>
      <c r="N1888" s="46" t="str">
        <f>RAW_DATA!E1888</f>
        <v/>
      </c>
      <c r="O1888" s="46" t="str">
        <f>RAW_DATA!F1888</f>
        <v/>
      </c>
      <c r="P1888" s="46" t="str">
        <f>RAW_DATA!G1888</f>
        <v/>
      </c>
    </row>
    <row r="1889">
      <c r="E1889" s="49"/>
      <c r="I1889" s="50"/>
      <c r="K1889" s="46" t="str">
        <f>IFERROR(__xludf.DUMMYFUNCTION("TO_DATE(DATEVALUE(RAW_DATA!B1889))"),"#VALUE!")</f>
        <v>#VALUE!</v>
      </c>
      <c r="L1889" s="46" t="str">
        <f>RAW_DATA!C1889</f>
        <v/>
      </c>
      <c r="M1889" s="46">
        <f>VALUE(RAW_DATA!D1889)</f>
        <v>0</v>
      </c>
      <c r="N1889" s="46" t="str">
        <f>RAW_DATA!E1889</f>
        <v/>
      </c>
      <c r="O1889" s="46" t="str">
        <f>RAW_DATA!F1889</f>
        <v/>
      </c>
      <c r="P1889" s="46" t="str">
        <f>RAW_DATA!G1889</f>
        <v/>
      </c>
    </row>
    <row r="1890">
      <c r="E1890" s="49"/>
      <c r="I1890" s="50"/>
      <c r="K1890" s="46" t="str">
        <f>IFERROR(__xludf.DUMMYFUNCTION("TO_DATE(DATEVALUE(RAW_DATA!B1890))"),"#VALUE!")</f>
        <v>#VALUE!</v>
      </c>
      <c r="L1890" s="46" t="str">
        <f>RAW_DATA!C1890</f>
        <v/>
      </c>
      <c r="M1890" s="46">
        <f>VALUE(RAW_DATA!D1890)</f>
        <v>0</v>
      </c>
      <c r="N1890" s="46" t="str">
        <f>RAW_DATA!E1890</f>
        <v/>
      </c>
      <c r="O1890" s="46" t="str">
        <f>RAW_DATA!F1890</f>
        <v/>
      </c>
      <c r="P1890" s="46" t="str">
        <f>RAW_DATA!G1890</f>
        <v/>
      </c>
    </row>
    <row r="1891">
      <c r="E1891" s="49"/>
      <c r="I1891" s="50"/>
      <c r="K1891" s="46" t="str">
        <f>IFERROR(__xludf.DUMMYFUNCTION("TO_DATE(DATEVALUE(RAW_DATA!B1891))"),"#VALUE!")</f>
        <v>#VALUE!</v>
      </c>
      <c r="L1891" s="46" t="str">
        <f>RAW_DATA!C1891</f>
        <v/>
      </c>
      <c r="M1891" s="46">
        <f>VALUE(RAW_DATA!D1891)</f>
        <v>0</v>
      </c>
      <c r="N1891" s="46" t="str">
        <f>RAW_DATA!E1891</f>
        <v/>
      </c>
      <c r="O1891" s="46" t="str">
        <f>RAW_DATA!F1891</f>
        <v/>
      </c>
      <c r="P1891" s="46" t="str">
        <f>RAW_DATA!G1891</f>
        <v/>
      </c>
    </row>
    <row r="1892">
      <c r="E1892" s="49"/>
      <c r="I1892" s="50"/>
      <c r="K1892" s="46" t="str">
        <f>IFERROR(__xludf.DUMMYFUNCTION("TO_DATE(DATEVALUE(RAW_DATA!B1892))"),"#VALUE!")</f>
        <v>#VALUE!</v>
      </c>
      <c r="L1892" s="46" t="str">
        <f>RAW_DATA!C1892</f>
        <v/>
      </c>
      <c r="M1892" s="46">
        <f>VALUE(RAW_DATA!D1892)</f>
        <v>0</v>
      </c>
      <c r="N1892" s="46" t="str">
        <f>RAW_DATA!E1892</f>
        <v/>
      </c>
      <c r="O1892" s="46" t="str">
        <f>RAW_DATA!F1892</f>
        <v/>
      </c>
      <c r="P1892" s="46" t="str">
        <f>RAW_DATA!G1892</f>
        <v/>
      </c>
    </row>
    <row r="1893">
      <c r="E1893" s="49"/>
      <c r="I1893" s="50"/>
      <c r="K1893" s="46" t="str">
        <f>IFERROR(__xludf.DUMMYFUNCTION("TO_DATE(DATEVALUE(RAW_DATA!B1893))"),"#VALUE!")</f>
        <v>#VALUE!</v>
      </c>
      <c r="L1893" s="46" t="str">
        <f>RAW_DATA!C1893</f>
        <v/>
      </c>
      <c r="M1893" s="46">
        <f>VALUE(RAW_DATA!D1893)</f>
        <v>0</v>
      </c>
      <c r="N1893" s="46" t="str">
        <f>RAW_DATA!E1893</f>
        <v/>
      </c>
      <c r="O1893" s="46" t="str">
        <f>RAW_DATA!F1893</f>
        <v/>
      </c>
      <c r="P1893" s="46" t="str">
        <f>RAW_DATA!G1893</f>
        <v/>
      </c>
    </row>
    <row r="1894">
      <c r="E1894" s="49"/>
      <c r="I1894" s="50"/>
      <c r="K1894" s="46" t="str">
        <f>IFERROR(__xludf.DUMMYFUNCTION("TO_DATE(DATEVALUE(RAW_DATA!B1894))"),"#VALUE!")</f>
        <v>#VALUE!</v>
      </c>
      <c r="L1894" s="46" t="str">
        <f>RAW_DATA!C1894</f>
        <v/>
      </c>
      <c r="M1894" s="46">
        <f>VALUE(RAW_DATA!D1894)</f>
        <v>0</v>
      </c>
      <c r="N1894" s="46" t="str">
        <f>RAW_DATA!E1894</f>
        <v/>
      </c>
      <c r="O1894" s="46" t="str">
        <f>RAW_DATA!F1894</f>
        <v/>
      </c>
      <c r="P1894" s="46" t="str">
        <f>RAW_DATA!G1894</f>
        <v/>
      </c>
    </row>
    <row r="1895">
      <c r="E1895" s="49"/>
      <c r="I1895" s="50"/>
      <c r="K1895" s="46" t="str">
        <f>IFERROR(__xludf.DUMMYFUNCTION("TO_DATE(DATEVALUE(RAW_DATA!B1895))"),"#VALUE!")</f>
        <v>#VALUE!</v>
      </c>
      <c r="L1895" s="46" t="str">
        <f>RAW_DATA!C1895</f>
        <v/>
      </c>
      <c r="M1895" s="46">
        <f>VALUE(RAW_DATA!D1895)</f>
        <v>0</v>
      </c>
      <c r="N1895" s="46" t="str">
        <f>RAW_DATA!E1895</f>
        <v/>
      </c>
      <c r="O1895" s="46" t="str">
        <f>RAW_DATA!F1895</f>
        <v/>
      </c>
      <c r="P1895" s="46" t="str">
        <f>RAW_DATA!G1895</f>
        <v/>
      </c>
    </row>
    <row r="1896">
      <c r="E1896" s="49"/>
      <c r="I1896" s="50"/>
      <c r="K1896" s="46" t="str">
        <f>IFERROR(__xludf.DUMMYFUNCTION("TO_DATE(DATEVALUE(RAW_DATA!B1896))"),"#VALUE!")</f>
        <v>#VALUE!</v>
      </c>
      <c r="L1896" s="46" t="str">
        <f>RAW_DATA!C1896</f>
        <v/>
      </c>
      <c r="M1896" s="46">
        <f>VALUE(RAW_DATA!D1896)</f>
        <v>0</v>
      </c>
      <c r="N1896" s="46" t="str">
        <f>RAW_DATA!E1896</f>
        <v/>
      </c>
      <c r="O1896" s="46" t="str">
        <f>RAW_DATA!F1896</f>
        <v/>
      </c>
      <c r="P1896" s="46" t="str">
        <f>RAW_DATA!G1896</f>
        <v/>
      </c>
    </row>
    <row r="1897">
      <c r="E1897" s="49"/>
      <c r="I1897" s="50"/>
      <c r="K1897" s="46" t="str">
        <f>IFERROR(__xludf.DUMMYFUNCTION("TO_DATE(DATEVALUE(RAW_DATA!B1897))"),"#VALUE!")</f>
        <v>#VALUE!</v>
      </c>
      <c r="L1897" s="46" t="str">
        <f>RAW_DATA!C1897</f>
        <v/>
      </c>
      <c r="M1897" s="46">
        <f>VALUE(RAW_DATA!D1897)</f>
        <v>0</v>
      </c>
      <c r="N1897" s="46" t="str">
        <f>RAW_DATA!E1897</f>
        <v/>
      </c>
      <c r="O1897" s="46" t="str">
        <f>RAW_DATA!F1897</f>
        <v/>
      </c>
      <c r="P1897" s="46" t="str">
        <f>RAW_DATA!G1897</f>
        <v/>
      </c>
    </row>
    <row r="1898">
      <c r="E1898" s="49"/>
      <c r="I1898" s="50"/>
      <c r="K1898" s="46" t="str">
        <f>IFERROR(__xludf.DUMMYFUNCTION("TO_DATE(DATEVALUE(RAW_DATA!B1898))"),"#VALUE!")</f>
        <v>#VALUE!</v>
      </c>
      <c r="L1898" s="46" t="str">
        <f>RAW_DATA!C1898</f>
        <v/>
      </c>
      <c r="M1898" s="46">
        <f>VALUE(RAW_DATA!D1898)</f>
        <v>0</v>
      </c>
      <c r="N1898" s="46" t="str">
        <f>RAW_DATA!E1898</f>
        <v/>
      </c>
      <c r="O1898" s="46" t="str">
        <f>RAW_DATA!F1898</f>
        <v/>
      </c>
      <c r="P1898" s="46" t="str">
        <f>RAW_DATA!G1898</f>
        <v/>
      </c>
    </row>
    <row r="1899">
      <c r="E1899" s="49"/>
      <c r="I1899" s="50"/>
      <c r="K1899" s="46" t="str">
        <f>IFERROR(__xludf.DUMMYFUNCTION("TO_DATE(DATEVALUE(RAW_DATA!B1899))"),"#VALUE!")</f>
        <v>#VALUE!</v>
      </c>
      <c r="L1899" s="46" t="str">
        <f>RAW_DATA!C1899</f>
        <v/>
      </c>
      <c r="M1899" s="46">
        <f>VALUE(RAW_DATA!D1899)</f>
        <v>0</v>
      </c>
      <c r="N1899" s="46" t="str">
        <f>RAW_DATA!E1899</f>
        <v/>
      </c>
      <c r="O1899" s="46" t="str">
        <f>RAW_DATA!F1899</f>
        <v/>
      </c>
      <c r="P1899" s="46" t="str">
        <f>RAW_DATA!G1899</f>
        <v/>
      </c>
    </row>
    <row r="1900">
      <c r="E1900" s="49"/>
      <c r="I1900" s="50"/>
      <c r="K1900" s="46" t="str">
        <f>IFERROR(__xludf.DUMMYFUNCTION("TO_DATE(DATEVALUE(RAW_DATA!B1900))"),"#VALUE!")</f>
        <v>#VALUE!</v>
      </c>
      <c r="L1900" s="46" t="str">
        <f>RAW_DATA!C1900</f>
        <v/>
      </c>
      <c r="M1900" s="46">
        <f>VALUE(RAW_DATA!D1900)</f>
        <v>0</v>
      </c>
      <c r="N1900" s="46" t="str">
        <f>RAW_DATA!E1900</f>
        <v/>
      </c>
      <c r="O1900" s="46" t="str">
        <f>RAW_DATA!F1900</f>
        <v/>
      </c>
      <c r="P1900" s="46" t="str">
        <f>RAW_DATA!G1900</f>
        <v/>
      </c>
    </row>
    <row r="1901">
      <c r="E1901" s="49"/>
      <c r="I1901" s="50"/>
      <c r="K1901" s="46" t="str">
        <f>IFERROR(__xludf.DUMMYFUNCTION("TO_DATE(DATEVALUE(RAW_DATA!B1901))"),"#VALUE!")</f>
        <v>#VALUE!</v>
      </c>
      <c r="L1901" s="46" t="str">
        <f>RAW_DATA!C1901</f>
        <v/>
      </c>
      <c r="M1901" s="46">
        <f>VALUE(RAW_DATA!D1901)</f>
        <v>0</v>
      </c>
      <c r="N1901" s="46" t="str">
        <f>RAW_DATA!E1901</f>
        <v/>
      </c>
      <c r="O1901" s="46" t="str">
        <f>RAW_DATA!F1901</f>
        <v/>
      </c>
      <c r="P1901" s="46" t="str">
        <f>RAW_DATA!G1901</f>
        <v/>
      </c>
    </row>
    <row r="1902">
      <c r="E1902" s="49"/>
      <c r="I1902" s="50"/>
      <c r="K1902" s="46" t="str">
        <f>IFERROR(__xludf.DUMMYFUNCTION("TO_DATE(DATEVALUE(RAW_DATA!B1902))"),"#VALUE!")</f>
        <v>#VALUE!</v>
      </c>
      <c r="L1902" s="46" t="str">
        <f>RAW_DATA!C1902</f>
        <v/>
      </c>
      <c r="M1902" s="46">
        <f>VALUE(RAW_DATA!D1902)</f>
        <v>0</v>
      </c>
      <c r="N1902" s="46" t="str">
        <f>RAW_DATA!E1902</f>
        <v/>
      </c>
      <c r="O1902" s="46" t="str">
        <f>RAW_DATA!F1902</f>
        <v/>
      </c>
      <c r="P1902" s="46" t="str">
        <f>RAW_DATA!G1902</f>
        <v/>
      </c>
    </row>
    <row r="1903">
      <c r="E1903" s="49"/>
      <c r="I1903" s="50"/>
      <c r="K1903" s="46" t="str">
        <f>IFERROR(__xludf.DUMMYFUNCTION("TO_DATE(DATEVALUE(RAW_DATA!B1903))"),"#VALUE!")</f>
        <v>#VALUE!</v>
      </c>
      <c r="L1903" s="46" t="str">
        <f>RAW_DATA!C1903</f>
        <v/>
      </c>
      <c r="M1903" s="46">
        <f>VALUE(RAW_DATA!D1903)</f>
        <v>0</v>
      </c>
      <c r="N1903" s="46" t="str">
        <f>RAW_DATA!E1903</f>
        <v/>
      </c>
      <c r="O1903" s="46" t="str">
        <f>RAW_DATA!F1903</f>
        <v/>
      </c>
      <c r="P1903" s="46" t="str">
        <f>RAW_DATA!G1903</f>
        <v/>
      </c>
    </row>
    <row r="1904">
      <c r="E1904" s="49"/>
      <c r="I1904" s="50"/>
      <c r="K1904" s="46" t="str">
        <f>IFERROR(__xludf.DUMMYFUNCTION("TO_DATE(DATEVALUE(RAW_DATA!B1904))"),"#VALUE!")</f>
        <v>#VALUE!</v>
      </c>
      <c r="L1904" s="46" t="str">
        <f>RAW_DATA!C1904</f>
        <v/>
      </c>
      <c r="M1904" s="46">
        <f>VALUE(RAW_DATA!D1904)</f>
        <v>0</v>
      </c>
      <c r="N1904" s="46" t="str">
        <f>RAW_DATA!E1904</f>
        <v/>
      </c>
      <c r="O1904" s="46" t="str">
        <f>RAW_DATA!F1904</f>
        <v/>
      </c>
      <c r="P1904" s="46" t="str">
        <f>RAW_DATA!G1904</f>
        <v/>
      </c>
    </row>
    <row r="1905">
      <c r="E1905" s="49"/>
      <c r="I1905" s="50"/>
      <c r="K1905" s="46" t="str">
        <f>IFERROR(__xludf.DUMMYFUNCTION("TO_DATE(DATEVALUE(RAW_DATA!B1905))"),"#VALUE!")</f>
        <v>#VALUE!</v>
      </c>
      <c r="L1905" s="46" t="str">
        <f>RAW_DATA!C1905</f>
        <v/>
      </c>
      <c r="M1905" s="46">
        <f>VALUE(RAW_DATA!D1905)</f>
        <v>0</v>
      </c>
      <c r="N1905" s="46" t="str">
        <f>RAW_DATA!E1905</f>
        <v/>
      </c>
      <c r="O1905" s="46" t="str">
        <f>RAW_DATA!F1905</f>
        <v/>
      </c>
      <c r="P1905" s="46" t="str">
        <f>RAW_DATA!G1905</f>
        <v/>
      </c>
    </row>
    <row r="1906">
      <c r="E1906" s="49"/>
      <c r="I1906" s="50"/>
      <c r="K1906" s="46" t="str">
        <f>IFERROR(__xludf.DUMMYFUNCTION("TO_DATE(DATEVALUE(RAW_DATA!B1906))"),"#VALUE!")</f>
        <v>#VALUE!</v>
      </c>
      <c r="L1906" s="46" t="str">
        <f>RAW_DATA!C1906</f>
        <v/>
      </c>
      <c r="M1906" s="46">
        <f>VALUE(RAW_DATA!D1906)</f>
        <v>0</v>
      </c>
      <c r="N1906" s="46" t="str">
        <f>RAW_DATA!E1906</f>
        <v/>
      </c>
      <c r="O1906" s="46" t="str">
        <f>RAW_DATA!F1906</f>
        <v/>
      </c>
      <c r="P1906" s="46" t="str">
        <f>RAW_DATA!G1906</f>
        <v/>
      </c>
    </row>
    <row r="1907">
      <c r="E1907" s="49"/>
      <c r="I1907" s="50"/>
      <c r="K1907" s="46" t="str">
        <f>IFERROR(__xludf.DUMMYFUNCTION("TO_DATE(DATEVALUE(RAW_DATA!B1907))"),"#VALUE!")</f>
        <v>#VALUE!</v>
      </c>
      <c r="L1907" s="46" t="str">
        <f>RAW_DATA!C1907</f>
        <v/>
      </c>
      <c r="M1907" s="46">
        <f>VALUE(RAW_DATA!D1907)</f>
        <v>0</v>
      </c>
      <c r="N1907" s="46" t="str">
        <f>RAW_DATA!E1907</f>
        <v/>
      </c>
      <c r="O1907" s="46" t="str">
        <f>RAW_DATA!F1907</f>
        <v/>
      </c>
      <c r="P1907" s="46" t="str">
        <f>RAW_DATA!G1907</f>
        <v/>
      </c>
    </row>
    <row r="1908">
      <c r="E1908" s="49"/>
      <c r="I1908" s="50"/>
      <c r="K1908" s="46" t="str">
        <f>IFERROR(__xludf.DUMMYFUNCTION("TO_DATE(DATEVALUE(RAW_DATA!B1908))"),"#VALUE!")</f>
        <v>#VALUE!</v>
      </c>
      <c r="L1908" s="46" t="str">
        <f>RAW_DATA!C1908</f>
        <v/>
      </c>
      <c r="M1908" s="46">
        <f>VALUE(RAW_DATA!D1908)</f>
        <v>0</v>
      </c>
      <c r="N1908" s="46" t="str">
        <f>RAW_DATA!E1908</f>
        <v/>
      </c>
      <c r="O1908" s="46" t="str">
        <f>RAW_DATA!F1908</f>
        <v/>
      </c>
      <c r="P1908" s="46" t="str">
        <f>RAW_DATA!G1908</f>
        <v/>
      </c>
    </row>
    <row r="1909">
      <c r="E1909" s="49"/>
      <c r="I1909" s="50"/>
      <c r="K1909" s="46" t="str">
        <f>IFERROR(__xludf.DUMMYFUNCTION("TO_DATE(DATEVALUE(RAW_DATA!B1909))"),"#VALUE!")</f>
        <v>#VALUE!</v>
      </c>
      <c r="L1909" s="46" t="str">
        <f>RAW_DATA!C1909</f>
        <v/>
      </c>
      <c r="M1909" s="46">
        <f>VALUE(RAW_DATA!D1909)</f>
        <v>0</v>
      </c>
      <c r="N1909" s="46" t="str">
        <f>RAW_DATA!E1909</f>
        <v/>
      </c>
      <c r="O1909" s="46" t="str">
        <f>RAW_DATA!F1909</f>
        <v/>
      </c>
      <c r="P1909" s="46" t="str">
        <f>RAW_DATA!G1909</f>
        <v/>
      </c>
    </row>
    <row r="1910">
      <c r="E1910" s="49"/>
      <c r="I1910" s="50"/>
      <c r="K1910" s="46" t="str">
        <f>IFERROR(__xludf.DUMMYFUNCTION("TO_DATE(DATEVALUE(RAW_DATA!B1910))"),"#VALUE!")</f>
        <v>#VALUE!</v>
      </c>
      <c r="L1910" s="46" t="str">
        <f>RAW_DATA!C1910</f>
        <v/>
      </c>
      <c r="M1910" s="46">
        <f>VALUE(RAW_DATA!D1910)</f>
        <v>0</v>
      </c>
      <c r="N1910" s="46" t="str">
        <f>RAW_DATA!E1910</f>
        <v/>
      </c>
      <c r="O1910" s="46" t="str">
        <f>RAW_DATA!F1910</f>
        <v/>
      </c>
      <c r="P1910" s="46" t="str">
        <f>RAW_DATA!G1910</f>
        <v/>
      </c>
    </row>
    <row r="1911">
      <c r="E1911" s="49"/>
      <c r="I1911" s="50"/>
      <c r="K1911" s="46" t="str">
        <f>IFERROR(__xludf.DUMMYFUNCTION("TO_DATE(DATEVALUE(RAW_DATA!B1911))"),"#VALUE!")</f>
        <v>#VALUE!</v>
      </c>
      <c r="L1911" s="46" t="str">
        <f>RAW_DATA!C1911</f>
        <v/>
      </c>
      <c r="M1911" s="46">
        <f>VALUE(RAW_DATA!D1911)</f>
        <v>0</v>
      </c>
      <c r="N1911" s="46" t="str">
        <f>RAW_DATA!E1911</f>
        <v/>
      </c>
      <c r="O1911" s="46" t="str">
        <f>RAW_DATA!F1911</f>
        <v/>
      </c>
      <c r="P1911" s="46" t="str">
        <f>RAW_DATA!G1911</f>
        <v/>
      </c>
    </row>
    <row r="1912">
      <c r="E1912" s="49"/>
      <c r="I1912" s="50"/>
      <c r="K1912" s="46" t="str">
        <f>IFERROR(__xludf.DUMMYFUNCTION("TO_DATE(DATEVALUE(RAW_DATA!B1912))"),"#VALUE!")</f>
        <v>#VALUE!</v>
      </c>
      <c r="L1912" s="46" t="str">
        <f>RAW_DATA!C1912</f>
        <v/>
      </c>
      <c r="M1912" s="46">
        <f>VALUE(RAW_DATA!D1912)</f>
        <v>0</v>
      </c>
      <c r="N1912" s="46" t="str">
        <f>RAW_DATA!E1912</f>
        <v/>
      </c>
      <c r="O1912" s="46" t="str">
        <f>RAW_DATA!F1912</f>
        <v/>
      </c>
      <c r="P1912" s="46" t="str">
        <f>RAW_DATA!G1912</f>
        <v/>
      </c>
    </row>
    <row r="1913">
      <c r="E1913" s="49"/>
      <c r="I1913" s="50"/>
      <c r="K1913" s="46" t="str">
        <f>IFERROR(__xludf.DUMMYFUNCTION("TO_DATE(DATEVALUE(RAW_DATA!B1913))"),"#VALUE!")</f>
        <v>#VALUE!</v>
      </c>
      <c r="L1913" s="46" t="str">
        <f>RAW_DATA!C1913</f>
        <v/>
      </c>
      <c r="M1913" s="46">
        <f>VALUE(RAW_DATA!D1913)</f>
        <v>0</v>
      </c>
      <c r="N1913" s="46" t="str">
        <f>RAW_DATA!E1913</f>
        <v/>
      </c>
      <c r="O1913" s="46" t="str">
        <f>RAW_DATA!F1913</f>
        <v/>
      </c>
      <c r="P1913" s="46" t="str">
        <f>RAW_DATA!G1913</f>
        <v/>
      </c>
    </row>
    <row r="1914">
      <c r="E1914" s="49"/>
      <c r="I1914" s="50"/>
      <c r="K1914" s="46" t="str">
        <f>IFERROR(__xludf.DUMMYFUNCTION("TO_DATE(DATEVALUE(RAW_DATA!B1914))"),"#VALUE!")</f>
        <v>#VALUE!</v>
      </c>
      <c r="L1914" s="46" t="str">
        <f>RAW_DATA!C1914</f>
        <v/>
      </c>
      <c r="M1914" s="46">
        <f>VALUE(RAW_DATA!D1914)</f>
        <v>0</v>
      </c>
      <c r="N1914" s="46" t="str">
        <f>RAW_DATA!E1914</f>
        <v/>
      </c>
      <c r="O1914" s="46" t="str">
        <f>RAW_DATA!F1914</f>
        <v/>
      </c>
      <c r="P1914" s="46" t="str">
        <f>RAW_DATA!G1914</f>
        <v/>
      </c>
    </row>
    <row r="1915">
      <c r="E1915" s="49"/>
      <c r="I1915" s="50"/>
      <c r="K1915" s="46" t="str">
        <f>IFERROR(__xludf.DUMMYFUNCTION("TO_DATE(DATEVALUE(RAW_DATA!B1915))"),"#VALUE!")</f>
        <v>#VALUE!</v>
      </c>
      <c r="L1915" s="46" t="str">
        <f>RAW_DATA!C1915</f>
        <v/>
      </c>
      <c r="M1915" s="46">
        <f>VALUE(RAW_DATA!D1915)</f>
        <v>0</v>
      </c>
      <c r="N1915" s="46" t="str">
        <f>RAW_DATA!E1915</f>
        <v/>
      </c>
      <c r="O1915" s="46" t="str">
        <f>RAW_DATA!F1915</f>
        <v/>
      </c>
      <c r="P1915" s="46" t="str">
        <f>RAW_DATA!G1915</f>
        <v/>
      </c>
    </row>
    <row r="1916">
      <c r="E1916" s="49"/>
      <c r="I1916" s="50"/>
      <c r="K1916" s="46" t="str">
        <f>IFERROR(__xludf.DUMMYFUNCTION("TO_DATE(DATEVALUE(RAW_DATA!B1916))"),"#VALUE!")</f>
        <v>#VALUE!</v>
      </c>
      <c r="L1916" s="46" t="str">
        <f>RAW_DATA!C1916</f>
        <v/>
      </c>
      <c r="M1916" s="46">
        <f>VALUE(RAW_DATA!D1916)</f>
        <v>0</v>
      </c>
      <c r="N1916" s="46" t="str">
        <f>RAW_DATA!E1916</f>
        <v/>
      </c>
      <c r="O1916" s="46" t="str">
        <f>RAW_DATA!F1916</f>
        <v/>
      </c>
      <c r="P1916" s="46" t="str">
        <f>RAW_DATA!G1916</f>
        <v/>
      </c>
    </row>
    <row r="1917">
      <c r="E1917" s="49"/>
      <c r="I1917" s="50"/>
      <c r="K1917" s="46" t="str">
        <f>IFERROR(__xludf.DUMMYFUNCTION("TO_DATE(DATEVALUE(RAW_DATA!B1917))"),"#VALUE!")</f>
        <v>#VALUE!</v>
      </c>
      <c r="L1917" s="46" t="str">
        <f>RAW_DATA!C1917</f>
        <v/>
      </c>
      <c r="M1917" s="46">
        <f>VALUE(RAW_DATA!D1917)</f>
        <v>0</v>
      </c>
      <c r="N1917" s="46" t="str">
        <f>RAW_DATA!E1917</f>
        <v/>
      </c>
      <c r="O1917" s="46" t="str">
        <f>RAW_DATA!F1917</f>
        <v/>
      </c>
      <c r="P1917" s="46" t="str">
        <f>RAW_DATA!G1917</f>
        <v/>
      </c>
    </row>
    <row r="1918">
      <c r="E1918" s="49"/>
      <c r="I1918" s="50"/>
      <c r="K1918" s="46" t="str">
        <f>IFERROR(__xludf.DUMMYFUNCTION("TO_DATE(DATEVALUE(RAW_DATA!B1918))"),"#VALUE!")</f>
        <v>#VALUE!</v>
      </c>
      <c r="L1918" s="46" t="str">
        <f>RAW_DATA!C1918</f>
        <v/>
      </c>
      <c r="M1918" s="46">
        <f>VALUE(RAW_DATA!D1918)</f>
        <v>0</v>
      </c>
      <c r="N1918" s="46" t="str">
        <f>RAW_DATA!E1918</f>
        <v/>
      </c>
      <c r="O1918" s="46" t="str">
        <f>RAW_DATA!F1918</f>
        <v/>
      </c>
      <c r="P1918" s="46" t="str">
        <f>RAW_DATA!G1918</f>
        <v/>
      </c>
    </row>
    <row r="1919">
      <c r="E1919" s="49"/>
      <c r="I1919" s="50"/>
      <c r="K1919" s="46" t="str">
        <f>IFERROR(__xludf.DUMMYFUNCTION("TO_DATE(DATEVALUE(RAW_DATA!B1919))"),"#VALUE!")</f>
        <v>#VALUE!</v>
      </c>
      <c r="L1919" s="46" t="str">
        <f>RAW_DATA!C1919</f>
        <v/>
      </c>
      <c r="M1919" s="46">
        <f>VALUE(RAW_DATA!D1919)</f>
        <v>0</v>
      </c>
      <c r="N1919" s="46" t="str">
        <f>RAW_DATA!E1919</f>
        <v/>
      </c>
      <c r="O1919" s="46" t="str">
        <f>RAW_DATA!F1919</f>
        <v/>
      </c>
      <c r="P1919" s="46" t="str">
        <f>RAW_DATA!G1919</f>
        <v/>
      </c>
    </row>
    <row r="1920">
      <c r="E1920" s="49"/>
      <c r="I1920" s="50"/>
      <c r="K1920" s="46" t="str">
        <f>IFERROR(__xludf.DUMMYFUNCTION("TO_DATE(DATEVALUE(RAW_DATA!B1920))"),"#VALUE!")</f>
        <v>#VALUE!</v>
      </c>
      <c r="L1920" s="46" t="str">
        <f>RAW_DATA!C1920</f>
        <v/>
      </c>
      <c r="M1920" s="46">
        <f>VALUE(RAW_DATA!D1920)</f>
        <v>0</v>
      </c>
      <c r="N1920" s="46" t="str">
        <f>RAW_DATA!E1920</f>
        <v/>
      </c>
      <c r="O1920" s="46" t="str">
        <f>RAW_DATA!F1920</f>
        <v/>
      </c>
      <c r="P1920" s="46" t="str">
        <f>RAW_DATA!G1920</f>
        <v/>
      </c>
    </row>
    <row r="1921">
      <c r="E1921" s="49"/>
      <c r="I1921" s="50"/>
      <c r="K1921" s="46" t="str">
        <f>IFERROR(__xludf.DUMMYFUNCTION("TO_DATE(DATEVALUE(RAW_DATA!B1921))"),"#VALUE!")</f>
        <v>#VALUE!</v>
      </c>
      <c r="L1921" s="46" t="str">
        <f>RAW_DATA!C1921</f>
        <v/>
      </c>
      <c r="M1921" s="46">
        <f>VALUE(RAW_DATA!D1921)</f>
        <v>0</v>
      </c>
      <c r="N1921" s="46" t="str">
        <f>RAW_DATA!E1921</f>
        <v/>
      </c>
      <c r="O1921" s="46" t="str">
        <f>RAW_DATA!F1921</f>
        <v/>
      </c>
      <c r="P1921" s="46" t="str">
        <f>RAW_DATA!G1921</f>
        <v/>
      </c>
    </row>
    <row r="1922">
      <c r="E1922" s="49"/>
      <c r="I1922" s="50"/>
      <c r="K1922" s="46" t="str">
        <f>IFERROR(__xludf.DUMMYFUNCTION("TO_DATE(DATEVALUE(RAW_DATA!B1922))"),"#VALUE!")</f>
        <v>#VALUE!</v>
      </c>
      <c r="L1922" s="46" t="str">
        <f>RAW_DATA!C1922</f>
        <v/>
      </c>
      <c r="M1922" s="46">
        <f>VALUE(RAW_DATA!D1922)</f>
        <v>0</v>
      </c>
      <c r="N1922" s="46" t="str">
        <f>RAW_DATA!E1922</f>
        <v/>
      </c>
      <c r="O1922" s="46" t="str">
        <f>RAW_DATA!F1922</f>
        <v/>
      </c>
      <c r="P1922" s="46" t="str">
        <f>RAW_DATA!G1922</f>
        <v/>
      </c>
    </row>
    <row r="1923">
      <c r="E1923" s="49"/>
      <c r="I1923" s="50"/>
      <c r="K1923" s="46" t="str">
        <f>IFERROR(__xludf.DUMMYFUNCTION("TO_DATE(DATEVALUE(RAW_DATA!B1923))"),"#VALUE!")</f>
        <v>#VALUE!</v>
      </c>
      <c r="L1923" s="46" t="str">
        <f>RAW_DATA!C1923</f>
        <v/>
      </c>
      <c r="M1923" s="46">
        <f>VALUE(RAW_DATA!D1923)</f>
        <v>0</v>
      </c>
      <c r="N1923" s="46" t="str">
        <f>RAW_DATA!E1923</f>
        <v/>
      </c>
      <c r="O1923" s="46" t="str">
        <f>RAW_DATA!F1923</f>
        <v/>
      </c>
      <c r="P1923" s="46" t="str">
        <f>RAW_DATA!G1923</f>
        <v/>
      </c>
    </row>
    <row r="1924">
      <c r="E1924" s="49"/>
      <c r="I1924" s="50"/>
      <c r="K1924" s="46" t="str">
        <f>IFERROR(__xludf.DUMMYFUNCTION("TO_DATE(DATEVALUE(RAW_DATA!B1924))"),"#VALUE!")</f>
        <v>#VALUE!</v>
      </c>
      <c r="L1924" s="46" t="str">
        <f>RAW_DATA!C1924</f>
        <v/>
      </c>
      <c r="M1924" s="46">
        <f>VALUE(RAW_DATA!D1924)</f>
        <v>0</v>
      </c>
      <c r="N1924" s="46" t="str">
        <f>RAW_DATA!E1924</f>
        <v/>
      </c>
      <c r="O1924" s="46" t="str">
        <f>RAW_DATA!F1924</f>
        <v/>
      </c>
      <c r="P1924" s="46" t="str">
        <f>RAW_DATA!G1924</f>
        <v/>
      </c>
    </row>
    <row r="1925">
      <c r="E1925" s="49"/>
      <c r="I1925" s="50"/>
      <c r="K1925" s="46" t="str">
        <f>IFERROR(__xludf.DUMMYFUNCTION("TO_DATE(DATEVALUE(RAW_DATA!B1925))"),"#VALUE!")</f>
        <v>#VALUE!</v>
      </c>
      <c r="L1925" s="46" t="str">
        <f>RAW_DATA!C1925</f>
        <v/>
      </c>
      <c r="M1925" s="46">
        <f>VALUE(RAW_DATA!D1925)</f>
        <v>0</v>
      </c>
      <c r="N1925" s="46" t="str">
        <f>RAW_DATA!E1925</f>
        <v/>
      </c>
      <c r="O1925" s="46" t="str">
        <f>RAW_DATA!F1925</f>
        <v/>
      </c>
      <c r="P1925" s="46" t="str">
        <f>RAW_DATA!G1925</f>
        <v/>
      </c>
    </row>
    <row r="1926">
      <c r="E1926" s="49"/>
      <c r="I1926" s="50"/>
      <c r="K1926" s="46" t="str">
        <f>IFERROR(__xludf.DUMMYFUNCTION("TO_DATE(DATEVALUE(RAW_DATA!B1926))"),"#VALUE!")</f>
        <v>#VALUE!</v>
      </c>
      <c r="L1926" s="46" t="str">
        <f>RAW_DATA!C1926</f>
        <v/>
      </c>
      <c r="M1926" s="46">
        <f>VALUE(RAW_DATA!D1926)</f>
        <v>0</v>
      </c>
      <c r="N1926" s="46" t="str">
        <f>RAW_DATA!E1926</f>
        <v/>
      </c>
      <c r="O1926" s="46" t="str">
        <f>RAW_DATA!F1926</f>
        <v/>
      </c>
      <c r="P1926" s="46" t="str">
        <f>RAW_DATA!G1926</f>
        <v/>
      </c>
    </row>
    <row r="1927">
      <c r="E1927" s="49"/>
      <c r="I1927" s="50"/>
      <c r="K1927" s="46" t="str">
        <f>IFERROR(__xludf.DUMMYFUNCTION("TO_DATE(DATEVALUE(RAW_DATA!B1927))"),"#VALUE!")</f>
        <v>#VALUE!</v>
      </c>
      <c r="L1927" s="46" t="str">
        <f>RAW_DATA!C1927</f>
        <v/>
      </c>
      <c r="M1927" s="46">
        <f>VALUE(RAW_DATA!D1927)</f>
        <v>0</v>
      </c>
      <c r="N1927" s="46" t="str">
        <f>RAW_DATA!E1927</f>
        <v/>
      </c>
      <c r="O1927" s="46" t="str">
        <f>RAW_DATA!F1927</f>
        <v/>
      </c>
      <c r="P1927" s="46" t="str">
        <f>RAW_DATA!G1927</f>
        <v/>
      </c>
    </row>
    <row r="1928">
      <c r="E1928" s="49"/>
      <c r="I1928" s="50"/>
      <c r="K1928" s="46" t="str">
        <f>IFERROR(__xludf.DUMMYFUNCTION("TO_DATE(DATEVALUE(RAW_DATA!B1928))"),"#VALUE!")</f>
        <v>#VALUE!</v>
      </c>
      <c r="L1928" s="46" t="str">
        <f>RAW_DATA!C1928</f>
        <v/>
      </c>
      <c r="M1928" s="46">
        <f>VALUE(RAW_DATA!D1928)</f>
        <v>0</v>
      </c>
      <c r="N1928" s="46" t="str">
        <f>RAW_DATA!E1928</f>
        <v/>
      </c>
      <c r="O1928" s="46" t="str">
        <f>RAW_DATA!F1928</f>
        <v/>
      </c>
      <c r="P1928" s="46" t="str">
        <f>RAW_DATA!G1928</f>
        <v/>
      </c>
    </row>
    <row r="1929">
      <c r="E1929" s="49"/>
      <c r="I1929" s="50"/>
      <c r="K1929" s="46" t="str">
        <f>IFERROR(__xludf.DUMMYFUNCTION("TO_DATE(DATEVALUE(RAW_DATA!B1929))"),"#VALUE!")</f>
        <v>#VALUE!</v>
      </c>
      <c r="L1929" s="46" t="str">
        <f>RAW_DATA!C1929</f>
        <v/>
      </c>
      <c r="M1929" s="46">
        <f>VALUE(RAW_DATA!D1929)</f>
        <v>0</v>
      </c>
      <c r="N1929" s="46" t="str">
        <f>RAW_DATA!E1929</f>
        <v/>
      </c>
      <c r="O1929" s="46" t="str">
        <f>RAW_DATA!F1929</f>
        <v/>
      </c>
      <c r="P1929" s="46" t="str">
        <f>RAW_DATA!G1929</f>
        <v/>
      </c>
    </row>
    <row r="1930">
      <c r="E1930" s="49"/>
      <c r="I1930" s="50"/>
      <c r="K1930" s="46" t="str">
        <f>IFERROR(__xludf.DUMMYFUNCTION("TO_DATE(DATEVALUE(RAW_DATA!B1930))"),"#VALUE!")</f>
        <v>#VALUE!</v>
      </c>
      <c r="L1930" s="46" t="str">
        <f>RAW_DATA!C1930</f>
        <v/>
      </c>
      <c r="M1930" s="46">
        <f>VALUE(RAW_DATA!D1930)</f>
        <v>0</v>
      </c>
      <c r="N1930" s="46" t="str">
        <f>RAW_DATA!E1930</f>
        <v/>
      </c>
      <c r="O1930" s="46" t="str">
        <f>RAW_DATA!F1930</f>
        <v/>
      </c>
      <c r="P1930" s="46" t="str">
        <f>RAW_DATA!G1930</f>
        <v/>
      </c>
    </row>
    <row r="1931">
      <c r="E1931" s="49"/>
      <c r="I1931" s="50"/>
      <c r="K1931" s="46" t="str">
        <f>IFERROR(__xludf.DUMMYFUNCTION("TO_DATE(DATEVALUE(RAW_DATA!B1931))"),"#VALUE!")</f>
        <v>#VALUE!</v>
      </c>
      <c r="L1931" s="46" t="str">
        <f>RAW_DATA!C1931</f>
        <v/>
      </c>
      <c r="M1931" s="46">
        <f>VALUE(RAW_DATA!D1931)</f>
        <v>0</v>
      </c>
      <c r="N1931" s="46" t="str">
        <f>RAW_DATA!E1931</f>
        <v/>
      </c>
      <c r="O1931" s="46" t="str">
        <f>RAW_DATA!F1931</f>
        <v/>
      </c>
      <c r="P1931" s="46" t="str">
        <f>RAW_DATA!G1931</f>
        <v/>
      </c>
    </row>
    <row r="1932">
      <c r="E1932" s="49"/>
      <c r="I1932" s="50"/>
      <c r="K1932" s="46" t="str">
        <f>IFERROR(__xludf.DUMMYFUNCTION("TO_DATE(DATEVALUE(RAW_DATA!B1932))"),"#VALUE!")</f>
        <v>#VALUE!</v>
      </c>
      <c r="L1932" s="46" t="str">
        <f>RAW_DATA!C1932</f>
        <v/>
      </c>
      <c r="M1932" s="46">
        <f>VALUE(RAW_DATA!D1932)</f>
        <v>0</v>
      </c>
      <c r="N1932" s="46" t="str">
        <f>RAW_DATA!E1932</f>
        <v/>
      </c>
      <c r="O1932" s="46" t="str">
        <f>RAW_DATA!F1932</f>
        <v/>
      </c>
      <c r="P1932" s="46" t="str">
        <f>RAW_DATA!G1932</f>
        <v/>
      </c>
    </row>
    <row r="1933">
      <c r="E1933" s="49"/>
      <c r="I1933" s="50"/>
      <c r="K1933" s="46" t="str">
        <f>IFERROR(__xludf.DUMMYFUNCTION("TO_DATE(DATEVALUE(RAW_DATA!B1933))"),"#VALUE!")</f>
        <v>#VALUE!</v>
      </c>
      <c r="L1933" s="46" t="str">
        <f>RAW_DATA!C1933</f>
        <v/>
      </c>
      <c r="M1933" s="46">
        <f>VALUE(RAW_DATA!D1933)</f>
        <v>0</v>
      </c>
      <c r="N1933" s="46" t="str">
        <f>RAW_DATA!E1933</f>
        <v/>
      </c>
      <c r="O1933" s="46" t="str">
        <f>RAW_DATA!F1933</f>
        <v/>
      </c>
      <c r="P1933" s="46" t="str">
        <f>RAW_DATA!G1933</f>
        <v/>
      </c>
    </row>
    <row r="1934">
      <c r="E1934" s="49"/>
      <c r="I1934" s="50"/>
      <c r="K1934" s="46" t="str">
        <f>IFERROR(__xludf.DUMMYFUNCTION("TO_DATE(DATEVALUE(RAW_DATA!B1934))"),"#VALUE!")</f>
        <v>#VALUE!</v>
      </c>
      <c r="L1934" s="46" t="str">
        <f>RAW_DATA!C1934</f>
        <v/>
      </c>
      <c r="M1934" s="46">
        <f>VALUE(RAW_DATA!D1934)</f>
        <v>0</v>
      </c>
      <c r="N1934" s="46" t="str">
        <f>RAW_DATA!E1934</f>
        <v/>
      </c>
      <c r="O1934" s="46" t="str">
        <f>RAW_DATA!F1934</f>
        <v/>
      </c>
      <c r="P1934" s="46" t="str">
        <f>RAW_DATA!G1934</f>
        <v/>
      </c>
    </row>
    <row r="1935">
      <c r="E1935" s="49"/>
      <c r="I1935" s="50"/>
      <c r="K1935" s="46" t="str">
        <f>IFERROR(__xludf.DUMMYFUNCTION("TO_DATE(DATEVALUE(RAW_DATA!B1935))"),"#VALUE!")</f>
        <v>#VALUE!</v>
      </c>
      <c r="L1935" s="46" t="str">
        <f>RAW_DATA!C1935</f>
        <v/>
      </c>
      <c r="M1935" s="46">
        <f>VALUE(RAW_DATA!D1935)</f>
        <v>0</v>
      </c>
      <c r="N1935" s="46" t="str">
        <f>RAW_DATA!E1935</f>
        <v/>
      </c>
      <c r="O1935" s="46" t="str">
        <f>RAW_DATA!F1935</f>
        <v/>
      </c>
      <c r="P1935" s="46" t="str">
        <f>RAW_DATA!G1935</f>
        <v/>
      </c>
    </row>
    <row r="1936">
      <c r="E1936" s="49"/>
      <c r="I1936" s="50"/>
      <c r="K1936" s="46" t="str">
        <f>IFERROR(__xludf.DUMMYFUNCTION("TO_DATE(DATEVALUE(RAW_DATA!B1936))"),"#VALUE!")</f>
        <v>#VALUE!</v>
      </c>
      <c r="L1936" s="46" t="str">
        <f>RAW_DATA!C1936</f>
        <v/>
      </c>
      <c r="M1936" s="46">
        <f>VALUE(RAW_DATA!D1936)</f>
        <v>0</v>
      </c>
      <c r="N1936" s="46" t="str">
        <f>RAW_DATA!E1936</f>
        <v/>
      </c>
      <c r="O1936" s="46" t="str">
        <f>RAW_DATA!F1936</f>
        <v/>
      </c>
      <c r="P1936" s="46" t="str">
        <f>RAW_DATA!G1936</f>
        <v/>
      </c>
    </row>
    <row r="1937">
      <c r="E1937" s="49"/>
      <c r="I1937" s="50"/>
      <c r="K1937" s="46" t="str">
        <f>IFERROR(__xludf.DUMMYFUNCTION("TO_DATE(DATEVALUE(RAW_DATA!B1937))"),"#VALUE!")</f>
        <v>#VALUE!</v>
      </c>
      <c r="L1937" s="46" t="str">
        <f>RAW_DATA!C1937</f>
        <v/>
      </c>
      <c r="M1937" s="46">
        <f>VALUE(RAW_DATA!D1937)</f>
        <v>0</v>
      </c>
      <c r="N1937" s="46" t="str">
        <f>RAW_DATA!E1937</f>
        <v/>
      </c>
      <c r="O1937" s="46" t="str">
        <f>RAW_DATA!F1937</f>
        <v/>
      </c>
      <c r="P1937" s="46" t="str">
        <f>RAW_DATA!G1937</f>
        <v/>
      </c>
    </row>
    <row r="1938">
      <c r="E1938" s="49"/>
      <c r="I1938" s="50"/>
      <c r="K1938" s="46" t="str">
        <f>IFERROR(__xludf.DUMMYFUNCTION("TO_DATE(DATEVALUE(RAW_DATA!B1938))"),"#VALUE!")</f>
        <v>#VALUE!</v>
      </c>
      <c r="L1938" s="46" t="str">
        <f>RAW_DATA!C1938</f>
        <v/>
      </c>
      <c r="M1938" s="46">
        <f>VALUE(RAW_DATA!D1938)</f>
        <v>0</v>
      </c>
      <c r="N1938" s="46" t="str">
        <f>RAW_DATA!E1938</f>
        <v/>
      </c>
      <c r="O1938" s="46" t="str">
        <f>RAW_DATA!F1938</f>
        <v/>
      </c>
      <c r="P1938" s="46" t="str">
        <f>RAW_DATA!G1938</f>
        <v/>
      </c>
    </row>
    <row r="1939">
      <c r="E1939" s="49"/>
      <c r="I1939" s="50"/>
      <c r="K1939" s="46" t="str">
        <f>IFERROR(__xludf.DUMMYFUNCTION("TO_DATE(DATEVALUE(RAW_DATA!B1939))"),"#VALUE!")</f>
        <v>#VALUE!</v>
      </c>
      <c r="L1939" s="46" t="str">
        <f>RAW_DATA!C1939</f>
        <v/>
      </c>
      <c r="M1939" s="46">
        <f>VALUE(RAW_DATA!D1939)</f>
        <v>0</v>
      </c>
      <c r="N1939" s="46" t="str">
        <f>RAW_DATA!E1939</f>
        <v/>
      </c>
      <c r="O1939" s="46" t="str">
        <f>RAW_DATA!F1939</f>
        <v/>
      </c>
      <c r="P1939" s="46" t="str">
        <f>RAW_DATA!G1939</f>
        <v/>
      </c>
    </row>
    <row r="1940">
      <c r="E1940" s="49"/>
      <c r="I1940" s="50"/>
      <c r="K1940" s="46" t="str">
        <f>IFERROR(__xludf.DUMMYFUNCTION("TO_DATE(DATEVALUE(RAW_DATA!B1940))"),"#VALUE!")</f>
        <v>#VALUE!</v>
      </c>
      <c r="L1940" s="46" t="str">
        <f>RAW_DATA!C1940</f>
        <v/>
      </c>
      <c r="M1940" s="46">
        <f>VALUE(RAW_DATA!D1940)</f>
        <v>0</v>
      </c>
      <c r="N1940" s="46" t="str">
        <f>RAW_DATA!E1940</f>
        <v/>
      </c>
      <c r="O1940" s="46" t="str">
        <f>RAW_DATA!F1940</f>
        <v/>
      </c>
      <c r="P1940" s="46" t="str">
        <f>RAW_DATA!G1940</f>
        <v/>
      </c>
    </row>
    <row r="1941">
      <c r="E1941" s="49"/>
      <c r="I1941" s="50"/>
      <c r="K1941" s="46" t="str">
        <f>IFERROR(__xludf.DUMMYFUNCTION("TO_DATE(DATEVALUE(RAW_DATA!B1941))"),"#VALUE!")</f>
        <v>#VALUE!</v>
      </c>
      <c r="L1941" s="46" t="str">
        <f>RAW_DATA!C1941</f>
        <v/>
      </c>
      <c r="M1941" s="46">
        <f>VALUE(RAW_DATA!D1941)</f>
        <v>0</v>
      </c>
      <c r="N1941" s="46" t="str">
        <f>RAW_DATA!E1941</f>
        <v/>
      </c>
      <c r="O1941" s="46" t="str">
        <f>RAW_DATA!F1941</f>
        <v/>
      </c>
      <c r="P1941" s="46" t="str">
        <f>RAW_DATA!G1941</f>
        <v/>
      </c>
    </row>
    <row r="1942">
      <c r="E1942" s="49"/>
      <c r="I1942" s="50"/>
      <c r="K1942" s="46" t="str">
        <f>IFERROR(__xludf.DUMMYFUNCTION("TO_DATE(DATEVALUE(RAW_DATA!B1942))"),"#VALUE!")</f>
        <v>#VALUE!</v>
      </c>
      <c r="L1942" s="46" t="str">
        <f>RAW_DATA!C1942</f>
        <v/>
      </c>
      <c r="M1942" s="46">
        <f>VALUE(RAW_DATA!D1942)</f>
        <v>0</v>
      </c>
      <c r="N1942" s="46" t="str">
        <f>RAW_DATA!E1942</f>
        <v/>
      </c>
      <c r="O1942" s="46" t="str">
        <f>RAW_DATA!F1942</f>
        <v/>
      </c>
      <c r="P1942" s="46" t="str">
        <f>RAW_DATA!G1942</f>
        <v/>
      </c>
    </row>
    <row r="1943">
      <c r="E1943" s="49"/>
      <c r="I1943" s="50"/>
      <c r="K1943" s="46" t="str">
        <f>IFERROR(__xludf.DUMMYFUNCTION("TO_DATE(DATEVALUE(RAW_DATA!B1943))"),"#VALUE!")</f>
        <v>#VALUE!</v>
      </c>
      <c r="L1943" s="46" t="str">
        <f>RAW_DATA!C1943</f>
        <v/>
      </c>
      <c r="M1943" s="46">
        <f>VALUE(RAW_DATA!D1943)</f>
        <v>0</v>
      </c>
      <c r="N1943" s="46" t="str">
        <f>RAW_DATA!E1943</f>
        <v/>
      </c>
      <c r="O1943" s="46" t="str">
        <f>RAW_DATA!F1943</f>
        <v/>
      </c>
      <c r="P1943" s="46" t="str">
        <f>RAW_DATA!G1943</f>
        <v/>
      </c>
    </row>
    <row r="1944">
      <c r="E1944" s="49"/>
      <c r="I1944" s="50"/>
      <c r="K1944" s="46" t="str">
        <f>IFERROR(__xludf.DUMMYFUNCTION("TO_DATE(DATEVALUE(RAW_DATA!B1944))"),"#VALUE!")</f>
        <v>#VALUE!</v>
      </c>
      <c r="L1944" s="46" t="str">
        <f>RAW_DATA!C1944</f>
        <v/>
      </c>
      <c r="M1944" s="46">
        <f>VALUE(RAW_DATA!D1944)</f>
        <v>0</v>
      </c>
      <c r="N1944" s="46" t="str">
        <f>RAW_DATA!E1944</f>
        <v/>
      </c>
      <c r="O1944" s="46" t="str">
        <f>RAW_DATA!F1944</f>
        <v/>
      </c>
      <c r="P1944" s="46" t="str">
        <f>RAW_DATA!G1944</f>
        <v/>
      </c>
    </row>
    <row r="1945">
      <c r="E1945" s="49"/>
      <c r="I1945" s="50"/>
      <c r="K1945" s="46" t="str">
        <f>IFERROR(__xludf.DUMMYFUNCTION("TO_DATE(DATEVALUE(RAW_DATA!B1945))"),"#VALUE!")</f>
        <v>#VALUE!</v>
      </c>
      <c r="L1945" s="46" t="str">
        <f>RAW_DATA!C1945</f>
        <v/>
      </c>
      <c r="M1945" s="46">
        <f>VALUE(RAW_DATA!D1945)</f>
        <v>0</v>
      </c>
      <c r="N1945" s="46" t="str">
        <f>RAW_DATA!E1945</f>
        <v/>
      </c>
      <c r="O1945" s="46" t="str">
        <f>RAW_DATA!F1945</f>
        <v/>
      </c>
      <c r="P1945" s="46" t="str">
        <f>RAW_DATA!G1945</f>
        <v/>
      </c>
    </row>
    <row r="1946">
      <c r="E1946" s="49"/>
      <c r="I1946" s="50"/>
      <c r="K1946" s="46" t="str">
        <f>IFERROR(__xludf.DUMMYFUNCTION("TO_DATE(DATEVALUE(RAW_DATA!B1946))"),"#VALUE!")</f>
        <v>#VALUE!</v>
      </c>
      <c r="L1946" s="46" t="str">
        <f>RAW_DATA!C1946</f>
        <v/>
      </c>
      <c r="M1946" s="46">
        <f>VALUE(RAW_DATA!D1946)</f>
        <v>0</v>
      </c>
      <c r="N1946" s="46" t="str">
        <f>RAW_DATA!E1946</f>
        <v/>
      </c>
      <c r="O1946" s="46" t="str">
        <f>RAW_DATA!F1946</f>
        <v/>
      </c>
      <c r="P1946" s="46" t="str">
        <f>RAW_DATA!G1946</f>
        <v/>
      </c>
    </row>
    <row r="1947">
      <c r="E1947" s="49"/>
      <c r="I1947" s="50"/>
      <c r="K1947" s="46" t="str">
        <f>IFERROR(__xludf.DUMMYFUNCTION("TO_DATE(DATEVALUE(RAW_DATA!B1947))"),"#VALUE!")</f>
        <v>#VALUE!</v>
      </c>
      <c r="L1947" s="46" t="str">
        <f>RAW_DATA!C1947</f>
        <v/>
      </c>
      <c r="M1947" s="46">
        <f>VALUE(RAW_DATA!D1947)</f>
        <v>0</v>
      </c>
      <c r="N1947" s="46" t="str">
        <f>RAW_DATA!E1947</f>
        <v/>
      </c>
      <c r="O1947" s="46" t="str">
        <f>RAW_DATA!F1947</f>
        <v/>
      </c>
      <c r="P1947" s="46" t="str">
        <f>RAW_DATA!G1947</f>
        <v/>
      </c>
    </row>
    <row r="1948">
      <c r="E1948" s="49"/>
      <c r="I1948" s="50"/>
      <c r="K1948" s="46" t="str">
        <f>IFERROR(__xludf.DUMMYFUNCTION("TO_DATE(DATEVALUE(RAW_DATA!B1948))"),"#VALUE!")</f>
        <v>#VALUE!</v>
      </c>
      <c r="L1948" s="46" t="str">
        <f>RAW_DATA!C1948</f>
        <v/>
      </c>
      <c r="M1948" s="46">
        <f>VALUE(RAW_DATA!D1948)</f>
        <v>0</v>
      </c>
      <c r="N1948" s="46" t="str">
        <f>RAW_DATA!E1948</f>
        <v/>
      </c>
      <c r="O1948" s="46" t="str">
        <f>RAW_DATA!F1948</f>
        <v/>
      </c>
      <c r="P1948" s="46" t="str">
        <f>RAW_DATA!G1948</f>
        <v/>
      </c>
    </row>
    <row r="1949">
      <c r="E1949" s="49"/>
      <c r="I1949" s="50"/>
      <c r="K1949" s="46" t="str">
        <f>IFERROR(__xludf.DUMMYFUNCTION("TO_DATE(DATEVALUE(RAW_DATA!B1949))"),"#VALUE!")</f>
        <v>#VALUE!</v>
      </c>
      <c r="L1949" s="46" t="str">
        <f>RAW_DATA!C1949</f>
        <v/>
      </c>
      <c r="M1949" s="46">
        <f>VALUE(RAW_DATA!D1949)</f>
        <v>0</v>
      </c>
      <c r="N1949" s="46" t="str">
        <f>RAW_DATA!E1949</f>
        <v/>
      </c>
      <c r="O1949" s="46" t="str">
        <f>RAW_DATA!F1949</f>
        <v/>
      </c>
      <c r="P1949" s="46" t="str">
        <f>RAW_DATA!G1949</f>
        <v/>
      </c>
    </row>
    <row r="1950">
      <c r="E1950" s="49"/>
      <c r="I1950" s="50"/>
      <c r="K1950" s="46" t="str">
        <f>IFERROR(__xludf.DUMMYFUNCTION("TO_DATE(DATEVALUE(RAW_DATA!B1950))"),"#VALUE!")</f>
        <v>#VALUE!</v>
      </c>
      <c r="L1950" s="46" t="str">
        <f>RAW_DATA!C1950</f>
        <v/>
      </c>
      <c r="M1950" s="46">
        <f>VALUE(RAW_DATA!D1950)</f>
        <v>0</v>
      </c>
      <c r="N1950" s="46" t="str">
        <f>RAW_DATA!E1950</f>
        <v/>
      </c>
      <c r="O1950" s="46" t="str">
        <f>RAW_DATA!F1950</f>
        <v/>
      </c>
      <c r="P1950" s="46" t="str">
        <f>RAW_DATA!G1950</f>
        <v/>
      </c>
    </row>
    <row r="1951">
      <c r="E1951" s="49"/>
      <c r="I1951" s="50"/>
      <c r="K1951" s="46" t="str">
        <f>IFERROR(__xludf.DUMMYFUNCTION("TO_DATE(DATEVALUE(RAW_DATA!B1951))"),"#VALUE!")</f>
        <v>#VALUE!</v>
      </c>
      <c r="L1951" s="46" t="str">
        <f>RAW_DATA!C1951</f>
        <v/>
      </c>
      <c r="M1951" s="46">
        <f>VALUE(RAW_DATA!D1951)</f>
        <v>0</v>
      </c>
      <c r="N1951" s="46" t="str">
        <f>RAW_DATA!E1951</f>
        <v/>
      </c>
      <c r="O1951" s="46" t="str">
        <f>RAW_DATA!F1951</f>
        <v/>
      </c>
      <c r="P1951" s="46" t="str">
        <f>RAW_DATA!G1951</f>
        <v/>
      </c>
    </row>
    <row r="1952">
      <c r="E1952" s="49"/>
      <c r="I1952" s="50"/>
      <c r="K1952" s="46" t="str">
        <f>IFERROR(__xludf.DUMMYFUNCTION("TO_DATE(DATEVALUE(RAW_DATA!B1952))"),"#VALUE!")</f>
        <v>#VALUE!</v>
      </c>
      <c r="L1952" s="46" t="str">
        <f>RAW_DATA!C1952</f>
        <v/>
      </c>
      <c r="M1952" s="46">
        <f>VALUE(RAW_DATA!D1952)</f>
        <v>0</v>
      </c>
      <c r="N1952" s="46" t="str">
        <f>RAW_DATA!E1952</f>
        <v/>
      </c>
      <c r="O1952" s="46" t="str">
        <f>RAW_DATA!F1952</f>
        <v/>
      </c>
      <c r="P1952" s="46" t="str">
        <f>RAW_DATA!G1952</f>
        <v/>
      </c>
    </row>
    <row r="1953">
      <c r="E1953" s="49"/>
      <c r="I1953" s="50"/>
      <c r="K1953" s="46" t="str">
        <f>IFERROR(__xludf.DUMMYFUNCTION("TO_DATE(DATEVALUE(RAW_DATA!B1953))"),"#VALUE!")</f>
        <v>#VALUE!</v>
      </c>
      <c r="L1953" s="46" t="str">
        <f>RAW_DATA!C1953</f>
        <v/>
      </c>
      <c r="M1953" s="46">
        <f>VALUE(RAW_DATA!D1953)</f>
        <v>0</v>
      </c>
      <c r="N1953" s="46" t="str">
        <f>RAW_DATA!E1953</f>
        <v/>
      </c>
      <c r="O1953" s="46" t="str">
        <f>RAW_DATA!F1953</f>
        <v/>
      </c>
      <c r="P1953" s="46" t="str">
        <f>RAW_DATA!G1953</f>
        <v/>
      </c>
    </row>
    <row r="1954">
      <c r="E1954" s="49"/>
      <c r="I1954" s="50"/>
      <c r="K1954" s="46" t="str">
        <f>IFERROR(__xludf.DUMMYFUNCTION("TO_DATE(DATEVALUE(RAW_DATA!B1954))"),"#VALUE!")</f>
        <v>#VALUE!</v>
      </c>
      <c r="L1954" s="46" t="str">
        <f>RAW_DATA!C1954</f>
        <v/>
      </c>
      <c r="M1954" s="46">
        <f>VALUE(RAW_DATA!D1954)</f>
        <v>0</v>
      </c>
      <c r="N1954" s="46" t="str">
        <f>RAW_DATA!E1954</f>
        <v/>
      </c>
      <c r="O1954" s="46" t="str">
        <f>RAW_DATA!F1954</f>
        <v/>
      </c>
      <c r="P1954" s="46" t="str">
        <f>RAW_DATA!G1954</f>
        <v/>
      </c>
    </row>
    <row r="1955">
      <c r="E1955" s="49"/>
      <c r="I1955" s="50"/>
      <c r="K1955" s="46" t="str">
        <f>IFERROR(__xludf.DUMMYFUNCTION("TO_DATE(DATEVALUE(RAW_DATA!B1955))"),"#VALUE!")</f>
        <v>#VALUE!</v>
      </c>
      <c r="L1955" s="46" t="str">
        <f>RAW_DATA!C1955</f>
        <v/>
      </c>
      <c r="M1955" s="46">
        <f>VALUE(RAW_DATA!D1955)</f>
        <v>0</v>
      </c>
      <c r="N1955" s="46" t="str">
        <f>RAW_DATA!E1955</f>
        <v/>
      </c>
      <c r="O1955" s="46" t="str">
        <f>RAW_DATA!F1955</f>
        <v/>
      </c>
      <c r="P1955" s="46" t="str">
        <f>RAW_DATA!G1955</f>
        <v/>
      </c>
    </row>
    <row r="1956">
      <c r="E1956" s="49"/>
      <c r="I1956" s="50"/>
      <c r="K1956" s="46" t="str">
        <f>IFERROR(__xludf.DUMMYFUNCTION("TO_DATE(DATEVALUE(RAW_DATA!B1956))"),"#VALUE!")</f>
        <v>#VALUE!</v>
      </c>
      <c r="L1956" s="46" t="str">
        <f>RAW_DATA!C1956</f>
        <v/>
      </c>
      <c r="M1956" s="46">
        <f>VALUE(RAW_DATA!D1956)</f>
        <v>0</v>
      </c>
      <c r="N1956" s="46" t="str">
        <f>RAW_DATA!E1956</f>
        <v/>
      </c>
      <c r="O1956" s="46" t="str">
        <f>RAW_DATA!F1956</f>
        <v/>
      </c>
      <c r="P1956" s="46" t="str">
        <f>RAW_DATA!G1956</f>
        <v/>
      </c>
    </row>
    <row r="1957">
      <c r="E1957" s="49"/>
      <c r="I1957" s="50"/>
      <c r="K1957" s="46" t="str">
        <f>IFERROR(__xludf.DUMMYFUNCTION("TO_DATE(DATEVALUE(RAW_DATA!B1957))"),"#VALUE!")</f>
        <v>#VALUE!</v>
      </c>
      <c r="L1957" s="46" t="str">
        <f>RAW_DATA!C1957</f>
        <v/>
      </c>
      <c r="M1957" s="46">
        <f>VALUE(RAW_DATA!D1957)</f>
        <v>0</v>
      </c>
      <c r="N1957" s="46" t="str">
        <f>RAW_DATA!E1957</f>
        <v/>
      </c>
      <c r="O1957" s="46" t="str">
        <f>RAW_DATA!F1957</f>
        <v/>
      </c>
      <c r="P1957" s="46" t="str">
        <f>RAW_DATA!G1957</f>
        <v/>
      </c>
    </row>
    <row r="1958">
      <c r="E1958" s="49"/>
      <c r="I1958" s="50"/>
      <c r="K1958" s="46" t="str">
        <f>IFERROR(__xludf.DUMMYFUNCTION("TO_DATE(DATEVALUE(RAW_DATA!B1958))"),"#VALUE!")</f>
        <v>#VALUE!</v>
      </c>
      <c r="L1958" s="46" t="str">
        <f>RAW_DATA!C1958</f>
        <v/>
      </c>
      <c r="M1958" s="46">
        <f>VALUE(RAW_DATA!D1958)</f>
        <v>0</v>
      </c>
      <c r="N1958" s="46" t="str">
        <f>RAW_DATA!E1958</f>
        <v/>
      </c>
      <c r="O1958" s="46" t="str">
        <f>RAW_DATA!F1958</f>
        <v/>
      </c>
      <c r="P1958" s="46" t="str">
        <f>RAW_DATA!G1958</f>
        <v/>
      </c>
    </row>
    <row r="1959">
      <c r="E1959" s="49"/>
      <c r="I1959" s="50"/>
      <c r="K1959" s="46" t="str">
        <f>IFERROR(__xludf.DUMMYFUNCTION("TO_DATE(DATEVALUE(RAW_DATA!B1959))"),"#VALUE!")</f>
        <v>#VALUE!</v>
      </c>
      <c r="L1959" s="46" t="str">
        <f>RAW_DATA!C1959</f>
        <v/>
      </c>
      <c r="M1959" s="46">
        <f>VALUE(RAW_DATA!D1959)</f>
        <v>0</v>
      </c>
      <c r="N1959" s="46" t="str">
        <f>RAW_DATA!E1959</f>
        <v/>
      </c>
      <c r="O1959" s="46" t="str">
        <f>RAW_DATA!F1959</f>
        <v/>
      </c>
      <c r="P1959" s="46" t="str">
        <f>RAW_DATA!G1959</f>
        <v/>
      </c>
    </row>
    <row r="1960">
      <c r="E1960" s="49"/>
      <c r="I1960" s="50"/>
      <c r="K1960" s="46" t="str">
        <f>IFERROR(__xludf.DUMMYFUNCTION("TO_DATE(DATEVALUE(RAW_DATA!B1960))"),"#VALUE!")</f>
        <v>#VALUE!</v>
      </c>
      <c r="L1960" s="46" t="str">
        <f>RAW_DATA!C1960</f>
        <v/>
      </c>
      <c r="M1960" s="46">
        <f>VALUE(RAW_DATA!D1960)</f>
        <v>0</v>
      </c>
      <c r="N1960" s="46" t="str">
        <f>RAW_DATA!E1960</f>
        <v/>
      </c>
      <c r="O1960" s="46" t="str">
        <f>RAW_DATA!F1960</f>
        <v/>
      </c>
      <c r="P1960" s="46" t="str">
        <f>RAW_DATA!G1960</f>
        <v/>
      </c>
    </row>
    <row r="1961">
      <c r="E1961" s="49"/>
      <c r="I1961" s="50"/>
      <c r="K1961" s="46" t="str">
        <f>IFERROR(__xludf.DUMMYFUNCTION("TO_DATE(DATEVALUE(RAW_DATA!B1961))"),"#VALUE!")</f>
        <v>#VALUE!</v>
      </c>
      <c r="L1961" s="46" t="str">
        <f>RAW_DATA!C1961</f>
        <v/>
      </c>
      <c r="M1961" s="46">
        <f>VALUE(RAW_DATA!D1961)</f>
        <v>0</v>
      </c>
      <c r="N1961" s="46" t="str">
        <f>RAW_DATA!E1961</f>
        <v/>
      </c>
      <c r="O1961" s="46" t="str">
        <f>RAW_DATA!F1961</f>
        <v/>
      </c>
      <c r="P1961" s="46" t="str">
        <f>RAW_DATA!G1961</f>
        <v/>
      </c>
    </row>
    <row r="1962">
      <c r="E1962" s="49"/>
      <c r="I1962" s="50"/>
      <c r="K1962" s="46" t="str">
        <f>IFERROR(__xludf.DUMMYFUNCTION("TO_DATE(DATEVALUE(RAW_DATA!B1962))"),"#VALUE!")</f>
        <v>#VALUE!</v>
      </c>
      <c r="L1962" s="46" t="str">
        <f>RAW_DATA!C1962</f>
        <v/>
      </c>
      <c r="M1962" s="46">
        <f>VALUE(RAW_DATA!D1962)</f>
        <v>0</v>
      </c>
      <c r="N1962" s="46" t="str">
        <f>RAW_DATA!E1962</f>
        <v/>
      </c>
      <c r="O1962" s="46" t="str">
        <f>RAW_DATA!F1962</f>
        <v/>
      </c>
      <c r="P1962" s="46" t="str">
        <f>RAW_DATA!G1962</f>
        <v/>
      </c>
    </row>
    <row r="1963">
      <c r="E1963" s="49"/>
      <c r="I1963" s="50"/>
      <c r="K1963" s="46" t="str">
        <f>IFERROR(__xludf.DUMMYFUNCTION("TO_DATE(DATEVALUE(RAW_DATA!B1963))"),"#VALUE!")</f>
        <v>#VALUE!</v>
      </c>
      <c r="L1963" s="46" t="str">
        <f>RAW_DATA!C1963</f>
        <v/>
      </c>
      <c r="M1963" s="46">
        <f>VALUE(RAW_DATA!D1963)</f>
        <v>0</v>
      </c>
      <c r="N1963" s="46" t="str">
        <f>RAW_DATA!E1963</f>
        <v/>
      </c>
      <c r="O1963" s="46" t="str">
        <f>RAW_DATA!F1963</f>
        <v/>
      </c>
      <c r="P1963" s="46" t="str">
        <f>RAW_DATA!G1963</f>
        <v/>
      </c>
    </row>
    <row r="1964">
      <c r="E1964" s="49"/>
      <c r="I1964" s="50"/>
      <c r="K1964" s="46" t="str">
        <f>IFERROR(__xludf.DUMMYFUNCTION("TO_DATE(DATEVALUE(RAW_DATA!B1964))"),"#VALUE!")</f>
        <v>#VALUE!</v>
      </c>
      <c r="L1964" s="46" t="str">
        <f>RAW_DATA!C1964</f>
        <v/>
      </c>
      <c r="M1964" s="46">
        <f>VALUE(RAW_DATA!D1964)</f>
        <v>0</v>
      </c>
      <c r="N1964" s="46" t="str">
        <f>RAW_DATA!E1964</f>
        <v/>
      </c>
      <c r="O1964" s="46" t="str">
        <f>RAW_DATA!F1964</f>
        <v/>
      </c>
      <c r="P1964" s="46" t="str">
        <f>RAW_DATA!G1964</f>
        <v/>
      </c>
    </row>
    <row r="1965">
      <c r="E1965" s="49"/>
      <c r="I1965" s="50"/>
      <c r="K1965" s="46" t="str">
        <f>IFERROR(__xludf.DUMMYFUNCTION("TO_DATE(DATEVALUE(RAW_DATA!B1965))"),"#VALUE!")</f>
        <v>#VALUE!</v>
      </c>
      <c r="L1965" s="46" t="str">
        <f>RAW_DATA!C1965</f>
        <v/>
      </c>
      <c r="M1965" s="46">
        <f>VALUE(RAW_DATA!D1965)</f>
        <v>0</v>
      </c>
      <c r="N1965" s="46" t="str">
        <f>RAW_DATA!E1965</f>
        <v/>
      </c>
      <c r="O1965" s="46" t="str">
        <f>RAW_DATA!F1965</f>
        <v/>
      </c>
      <c r="P1965" s="46" t="str">
        <f>RAW_DATA!G1965</f>
        <v/>
      </c>
    </row>
    <row r="1966">
      <c r="E1966" s="49"/>
      <c r="I1966" s="50"/>
      <c r="K1966" s="46" t="str">
        <f>IFERROR(__xludf.DUMMYFUNCTION("TO_DATE(DATEVALUE(RAW_DATA!B1966))"),"#VALUE!")</f>
        <v>#VALUE!</v>
      </c>
      <c r="L1966" s="46" t="str">
        <f>RAW_DATA!C1966</f>
        <v/>
      </c>
      <c r="M1966" s="46">
        <f>VALUE(RAW_DATA!D1966)</f>
        <v>0</v>
      </c>
      <c r="N1966" s="46" t="str">
        <f>RAW_DATA!E1966</f>
        <v/>
      </c>
      <c r="O1966" s="46" t="str">
        <f>RAW_DATA!F1966</f>
        <v/>
      </c>
      <c r="P1966" s="46" t="str">
        <f>RAW_DATA!G1966</f>
        <v/>
      </c>
    </row>
    <row r="1967">
      <c r="E1967" s="49"/>
      <c r="I1967" s="50"/>
      <c r="K1967" s="46" t="str">
        <f>IFERROR(__xludf.DUMMYFUNCTION("TO_DATE(DATEVALUE(RAW_DATA!B1967))"),"#VALUE!")</f>
        <v>#VALUE!</v>
      </c>
      <c r="L1967" s="46" t="str">
        <f>RAW_DATA!C1967</f>
        <v/>
      </c>
      <c r="M1967" s="46">
        <f>VALUE(RAW_DATA!D1967)</f>
        <v>0</v>
      </c>
      <c r="N1967" s="46" t="str">
        <f>RAW_DATA!E1967</f>
        <v/>
      </c>
      <c r="O1967" s="46" t="str">
        <f>RAW_DATA!F1967</f>
        <v/>
      </c>
      <c r="P1967" s="46" t="str">
        <f>RAW_DATA!G1967</f>
        <v/>
      </c>
    </row>
    <row r="1968">
      <c r="E1968" s="49"/>
      <c r="I1968" s="50"/>
      <c r="K1968" s="46" t="str">
        <f>IFERROR(__xludf.DUMMYFUNCTION("TO_DATE(DATEVALUE(RAW_DATA!B1968))"),"#VALUE!")</f>
        <v>#VALUE!</v>
      </c>
      <c r="L1968" s="46" t="str">
        <f>RAW_DATA!C1968</f>
        <v/>
      </c>
      <c r="M1968" s="46">
        <f>VALUE(RAW_DATA!D1968)</f>
        <v>0</v>
      </c>
      <c r="N1968" s="46" t="str">
        <f>RAW_DATA!E1968</f>
        <v/>
      </c>
      <c r="O1968" s="46" t="str">
        <f>RAW_DATA!F1968</f>
        <v/>
      </c>
      <c r="P1968" s="46" t="str">
        <f>RAW_DATA!G1968</f>
        <v/>
      </c>
    </row>
    <row r="1969">
      <c r="E1969" s="49"/>
      <c r="I1969" s="50"/>
      <c r="K1969" s="46" t="str">
        <f>IFERROR(__xludf.DUMMYFUNCTION("TO_DATE(DATEVALUE(RAW_DATA!B1969))"),"#VALUE!")</f>
        <v>#VALUE!</v>
      </c>
      <c r="L1969" s="46" t="str">
        <f>RAW_DATA!C1969</f>
        <v/>
      </c>
      <c r="M1969" s="46">
        <f>VALUE(RAW_DATA!D1969)</f>
        <v>0</v>
      </c>
      <c r="N1969" s="46" t="str">
        <f>RAW_DATA!E1969</f>
        <v/>
      </c>
      <c r="O1969" s="46" t="str">
        <f>RAW_DATA!F1969</f>
        <v/>
      </c>
      <c r="P1969" s="46" t="str">
        <f>RAW_DATA!G1969</f>
        <v/>
      </c>
    </row>
    <row r="1970">
      <c r="E1970" s="49"/>
      <c r="I1970" s="50"/>
      <c r="K1970" s="46" t="str">
        <f>IFERROR(__xludf.DUMMYFUNCTION("TO_DATE(DATEVALUE(RAW_DATA!B1970))"),"#VALUE!")</f>
        <v>#VALUE!</v>
      </c>
      <c r="L1970" s="46" t="str">
        <f>RAW_DATA!C1970</f>
        <v/>
      </c>
      <c r="M1970" s="46">
        <f>VALUE(RAW_DATA!D1970)</f>
        <v>0</v>
      </c>
      <c r="N1970" s="46" t="str">
        <f>RAW_DATA!E1970</f>
        <v/>
      </c>
      <c r="O1970" s="46" t="str">
        <f>RAW_DATA!F1970</f>
        <v/>
      </c>
      <c r="P1970" s="46" t="str">
        <f>RAW_DATA!G1970</f>
        <v/>
      </c>
    </row>
    <row r="1971">
      <c r="E1971" s="49"/>
      <c r="I1971" s="50"/>
      <c r="K1971" s="46" t="str">
        <f>IFERROR(__xludf.DUMMYFUNCTION("TO_DATE(DATEVALUE(RAW_DATA!B1971))"),"#VALUE!")</f>
        <v>#VALUE!</v>
      </c>
      <c r="L1971" s="46" t="str">
        <f>RAW_DATA!C1971</f>
        <v/>
      </c>
      <c r="M1971" s="46">
        <f>VALUE(RAW_DATA!D1971)</f>
        <v>0</v>
      </c>
      <c r="N1971" s="46" t="str">
        <f>RAW_DATA!E1971</f>
        <v/>
      </c>
      <c r="O1971" s="46" t="str">
        <f>RAW_DATA!F1971</f>
        <v/>
      </c>
      <c r="P1971" s="46" t="str">
        <f>RAW_DATA!G1971</f>
        <v/>
      </c>
    </row>
    <row r="1972">
      <c r="E1972" s="49"/>
      <c r="I1972" s="50"/>
      <c r="K1972" s="46" t="str">
        <f>IFERROR(__xludf.DUMMYFUNCTION("TO_DATE(DATEVALUE(RAW_DATA!B1972))"),"#VALUE!")</f>
        <v>#VALUE!</v>
      </c>
      <c r="L1972" s="46" t="str">
        <f>RAW_DATA!C1972</f>
        <v/>
      </c>
      <c r="M1972" s="46">
        <f>VALUE(RAW_DATA!D1972)</f>
        <v>0</v>
      </c>
      <c r="N1972" s="46" t="str">
        <f>RAW_DATA!E1972</f>
        <v/>
      </c>
      <c r="O1972" s="46" t="str">
        <f>RAW_DATA!F1972</f>
        <v/>
      </c>
      <c r="P1972" s="46" t="str">
        <f>RAW_DATA!G1972</f>
        <v/>
      </c>
    </row>
    <row r="1973">
      <c r="E1973" s="49"/>
      <c r="I1973" s="50"/>
      <c r="K1973" s="46" t="str">
        <f>IFERROR(__xludf.DUMMYFUNCTION("TO_DATE(DATEVALUE(RAW_DATA!B1973))"),"#VALUE!")</f>
        <v>#VALUE!</v>
      </c>
      <c r="L1973" s="46" t="str">
        <f>RAW_DATA!C1973</f>
        <v/>
      </c>
      <c r="M1973" s="46">
        <f>VALUE(RAW_DATA!D1973)</f>
        <v>0</v>
      </c>
      <c r="N1973" s="46" t="str">
        <f>RAW_DATA!E1973</f>
        <v/>
      </c>
      <c r="O1973" s="46" t="str">
        <f>RAW_DATA!F1973</f>
        <v/>
      </c>
      <c r="P1973" s="46" t="str">
        <f>RAW_DATA!G1973</f>
        <v/>
      </c>
    </row>
    <row r="1974">
      <c r="E1974" s="49"/>
      <c r="I1974" s="50"/>
      <c r="K1974" s="46" t="str">
        <f>IFERROR(__xludf.DUMMYFUNCTION("TO_DATE(DATEVALUE(RAW_DATA!B1974))"),"#VALUE!")</f>
        <v>#VALUE!</v>
      </c>
      <c r="L1974" s="46" t="str">
        <f>RAW_DATA!C1974</f>
        <v/>
      </c>
      <c r="M1974" s="46">
        <f>VALUE(RAW_DATA!D1974)</f>
        <v>0</v>
      </c>
      <c r="N1974" s="46" t="str">
        <f>RAW_DATA!E1974</f>
        <v/>
      </c>
      <c r="O1974" s="46" t="str">
        <f>RAW_DATA!F1974</f>
        <v/>
      </c>
      <c r="P1974" s="46" t="str">
        <f>RAW_DATA!G1974</f>
        <v/>
      </c>
    </row>
    <row r="1975">
      <c r="E1975" s="49"/>
      <c r="I1975" s="50"/>
      <c r="K1975" s="46" t="str">
        <f>IFERROR(__xludf.DUMMYFUNCTION("TO_DATE(DATEVALUE(RAW_DATA!B1975))"),"#VALUE!")</f>
        <v>#VALUE!</v>
      </c>
      <c r="L1975" s="46" t="str">
        <f>RAW_DATA!C1975</f>
        <v/>
      </c>
      <c r="M1975" s="46">
        <f>VALUE(RAW_DATA!D1975)</f>
        <v>0</v>
      </c>
      <c r="N1975" s="46" t="str">
        <f>RAW_DATA!E1975</f>
        <v/>
      </c>
      <c r="O1975" s="46" t="str">
        <f>RAW_DATA!F1975</f>
        <v/>
      </c>
      <c r="P1975" s="46" t="str">
        <f>RAW_DATA!G1975</f>
        <v/>
      </c>
    </row>
    <row r="1976">
      <c r="E1976" s="49"/>
      <c r="I1976" s="50"/>
      <c r="K1976" s="46" t="str">
        <f>IFERROR(__xludf.DUMMYFUNCTION("TO_DATE(DATEVALUE(RAW_DATA!B1976))"),"#VALUE!")</f>
        <v>#VALUE!</v>
      </c>
      <c r="L1976" s="46" t="str">
        <f>RAW_DATA!C1976</f>
        <v/>
      </c>
      <c r="M1976" s="46">
        <f>VALUE(RAW_DATA!D1976)</f>
        <v>0</v>
      </c>
      <c r="N1976" s="46" t="str">
        <f>RAW_DATA!E1976</f>
        <v/>
      </c>
      <c r="O1976" s="46" t="str">
        <f>RAW_DATA!F1976</f>
        <v/>
      </c>
      <c r="P1976" s="46" t="str">
        <f>RAW_DATA!G1976</f>
        <v/>
      </c>
    </row>
    <row r="1977">
      <c r="E1977" s="49"/>
      <c r="I1977" s="50"/>
      <c r="K1977" s="46" t="str">
        <f>IFERROR(__xludf.DUMMYFUNCTION("TO_DATE(DATEVALUE(RAW_DATA!B1977))"),"#VALUE!")</f>
        <v>#VALUE!</v>
      </c>
      <c r="L1977" s="46" t="str">
        <f>RAW_DATA!C1977</f>
        <v/>
      </c>
      <c r="M1977" s="46">
        <f>VALUE(RAW_DATA!D1977)</f>
        <v>0</v>
      </c>
      <c r="N1977" s="46" t="str">
        <f>RAW_DATA!E1977</f>
        <v/>
      </c>
      <c r="O1977" s="46" t="str">
        <f>RAW_DATA!F1977</f>
        <v/>
      </c>
      <c r="P1977" s="46" t="str">
        <f>RAW_DATA!G1977</f>
        <v/>
      </c>
    </row>
    <row r="1978">
      <c r="E1978" s="49"/>
      <c r="I1978" s="50"/>
      <c r="K1978" s="46" t="str">
        <f>IFERROR(__xludf.DUMMYFUNCTION("TO_DATE(DATEVALUE(RAW_DATA!B1978))"),"#VALUE!")</f>
        <v>#VALUE!</v>
      </c>
      <c r="L1978" s="46" t="str">
        <f>RAW_DATA!C1978</f>
        <v/>
      </c>
      <c r="M1978" s="46">
        <f>VALUE(RAW_DATA!D1978)</f>
        <v>0</v>
      </c>
      <c r="N1978" s="46" t="str">
        <f>RAW_DATA!E1978</f>
        <v/>
      </c>
      <c r="O1978" s="46" t="str">
        <f>RAW_DATA!F1978</f>
        <v/>
      </c>
      <c r="P1978" s="46" t="str">
        <f>RAW_DATA!G1978</f>
        <v/>
      </c>
    </row>
    <row r="1979">
      <c r="E1979" s="49"/>
      <c r="I1979" s="50"/>
      <c r="K1979" s="46" t="str">
        <f>IFERROR(__xludf.DUMMYFUNCTION("TO_DATE(DATEVALUE(RAW_DATA!B1979))"),"#VALUE!")</f>
        <v>#VALUE!</v>
      </c>
      <c r="L1979" s="46" t="str">
        <f>RAW_DATA!C1979</f>
        <v/>
      </c>
      <c r="M1979" s="46">
        <f>VALUE(RAW_DATA!D1979)</f>
        <v>0</v>
      </c>
      <c r="N1979" s="46" t="str">
        <f>RAW_DATA!E1979</f>
        <v/>
      </c>
      <c r="O1979" s="46" t="str">
        <f>RAW_DATA!F1979</f>
        <v/>
      </c>
      <c r="P1979" s="46" t="str">
        <f>RAW_DATA!G1979</f>
        <v/>
      </c>
    </row>
    <row r="1980">
      <c r="E1980" s="49"/>
      <c r="I1980" s="50"/>
      <c r="K1980" s="46" t="str">
        <f>IFERROR(__xludf.DUMMYFUNCTION("TO_DATE(DATEVALUE(RAW_DATA!B1980))"),"#VALUE!")</f>
        <v>#VALUE!</v>
      </c>
      <c r="L1980" s="46" t="str">
        <f>RAW_DATA!C1980</f>
        <v/>
      </c>
      <c r="M1980" s="46">
        <f>VALUE(RAW_DATA!D1980)</f>
        <v>0</v>
      </c>
      <c r="N1980" s="46" t="str">
        <f>RAW_DATA!E1980</f>
        <v/>
      </c>
      <c r="O1980" s="46" t="str">
        <f>RAW_DATA!F1980</f>
        <v/>
      </c>
      <c r="P1980" s="46" t="str">
        <f>RAW_DATA!G1980</f>
        <v/>
      </c>
    </row>
    <row r="1981">
      <c r="E1981" s="49"/>
      <c r="I1981" s="50"/>
      <c r="K1981" s="46" t="str">
        <f>IFERROR(__xludf.DUMMYFUNCTION("TO_DATE(DATEVALUE(RAW_DATA!B1981))"),"#VALUE!")</f>
        <v>#VALUE!</v>
      </c>
      <c r="L1981" s="46" t="str">
        <f>RAW_DATA!C1981</f>
        <v/>
      </c>
      <c r="M1981" s="46">
        <f>VALUE(RAW_DATA!D1981)</f>
        <v>0</v>
      </c>
      <c r="N1981" s="46" t="str">
        <f>RAW_DATA!E1981</f>
        <v/>
      </c>
      <c r="O1981" s="46" t="str">
        <f>RAW_DATA!F1981</f>
        <v/>
      </c>
      <c r="P1981" s="46" t="str">
        <f>RAW_DATA!G1981</f>
        <v/>
      </c>
    </row>
    <row r="1982">
      <c r="E1982" s="49"/>
      <c r="I1982" s="50"/>
      <c r="K1982" s="46" t="str">
        <f>IFERROR(__xludf.DUMMYFUNCTION("TO_DATE(DATEVALUE(RAW_DATA!B1982))"),"#VALUE!")</f>
        <v>#VALUE!</v>
      </c>
      <c r="L1982" s="46" t="str">
        <f>RAW_DATA!C1982</f>
        <v/>
      </c>
      <c r="M1982" s="46">
        <f>VALUE(RAW_DATA!D1982)</f>
        <v>0</v>
      </c>
      <c r="N1982" s="46" t="str">
        <f>RAW_DATA!E1982</f>
        <v/>
      </c>
      <c r="O1982" s="46" t="str">
        <f>RAW_DATA!F1982</f>
        <v/>
      </c>
      <c r="P1982" s="46" t="str">
        <f>RAW_DATA!G1982</f>
        <v/>
      </c>
    </row>
    <row r="1983">
      <c r="E1983" s="49"/>
      <c r="I1983" s="50"/>
      <c r="K1983" s="46" t="str">
        <f>IFERROR(__xludf.DUMMYFUNCTION("TO_DATE(DATEVALUE(RAW_DATA!B1983))"),"#VALUE!")</f>
        <v>#VALUE!</v>
      </c>
      <c r="L1983" s="46" t="str">
        <f>RAW_DATA!C1983</f>
        <v/>
      </c>
      <c r="M1983" s="46">
        <f>VALUE(RAW_DATA!D1983)</f>
        <v>0</v>
      </c>
      <c r="N1983" s="46" t="str">
        <f>RAW_DATA!E1983</f>
        <v/>
      </c>
      <c r="O1983" s="46" t="str">
        <f>RAW_DATA!F1983</f>
        <v/>
      </c>
      <c r="P1983" s="46" t="str">
        <f>RAW_DATA!G1983</f>
        <v/>
      </c>
    </row>
    <row r="1984">
      <c r="E1984" s="49"/>
      <c r="I1984" s="50"/>
      <c r="K1984" s="46" t="str">
        <f>IFERROR(__xludf.DUMMYFUNCTION("TO_DATE(DATEVALUE(RAW_DATA!B1984))"),"#VALUE!")</f>
        <v>#VALUE!</v>
      </c>
      <c r="L1984" s="46" t="str">
        <f>RAW_DATA!C1984</f>
        <v/>
      </c>
      <c r="M1984" s="46">
        <f>VALUE(RAW_DATA!D1984)</f>
        <v>0</v>
      </c>
      <c r="N1984" s="46" t="str">
        <f>RAW_DATA!E1984</f>
        <v/>
      </c>
      <c r="O1984" s="46" t="str">
        <f>RAW_DATA!F1984</f>
        <v/>
      </c>
      <c r="P1984" s="46" t="str">
        <f>RAW_DATA!G1984</f>
        <v/>
      </c>
    </row>
    <row r="1985">
      <c r="E1985" s="49"/>
      <c r="I1985" s="50"/>
      <c r="K1985" s="46" t="str">
        <f>IFERROR(__xludf.DUMMYFUNCTION("TO_DATE(DATEVALUE(RAW_DATA!B1985))"),"#VALUE!")</f>
        <v>#VALUE!</v>
      </c>
      <c r="L1985" s="46" t="str">
        <f>RAW_DATA!C1985</f>
        <v/>
      </c>
      <c r="M1985" s="46">
        <f>VALUE(RAW_DATA!D1985)</f>
        <v>0</v>
      </c>
      <c r="N1985" s="46" t="str">
        <f>RAW_DATA!E1985</f>
        <v/>
      </c>
      <c r="O1985" s="46" t="str">
        <f>RAW_DATA!F1985</f>
        <v/>
      </c>
      <c r="P1985" s="46" t="str">
        <f>RAW_DATA!G1985</f>
        <v/>
      </c>
    </row>
    <row r="1986">
      <c r="E1986" s="49"/>
      <c r="I1986" s="50"/>
      <c r="K1986" s="46" t="str">
        <f>IFERROR(__xludf.DUMMYFUNCTION("TO_DATE(DATEVALUE(RAW_DATA!B1986))"),"#VALUE!")</f>
        <v>#VALUE!</v>
      </c>
      <c r="L1986" s="46" t="str">
        <f>RAW_DATA!C1986</f>
        <v/>
      </c>
      <c r="M1986" s="46">
        <f>VALUE(RAW_DATA!D1986)</f>
        <v>0</v>
      </c>
      <c r="N1986" s="46" t="str">
        <f>RAW_DATA!E1986</f>
        <v/>
      </c>
      <c r="O1986" s="46" t="str">
        <f>RAW_DATA!F1986</f>
        <v/>
      </c>
      <c r="P1986" s="46" t="str">
        <f>RAW_DATA!G1986</f>
        <v/>
      </c>
    </row>
    <row r="1987">
      <c r="E1987" s="49"/>
      <c r="I1987" s="50"/>
      <c r="K1987" s="46" t="str">
        <f>IFERROR(__xludf.DUMMYFUNCTION("TO_DATE(DATEVALUE(RAW_DATA!B1987))"),"#VALUE!")</f>
        <v>#VALUE!</v>
      </c>
      <c r="L1987" s="46" t="str">
        <f>RAW_DATA!C1987</f>
        <v/>
      </c>
      <c r="M1987" s="46">
        <f>VALUE(RAW_DATA!D1987)</f>
        <v>0</v>
      </c>
      <c r="N1987" s="46" t="str">
        <f>RAW_DATA!E1987</f>
        <v/>
      </c>
      <c r="O1987" s="46" t="str">
        <f>RAW_DATA!F1987</f>
        <v/>
      </c>
      <c r="P1987" s="46" t="str">
        <f>RAW_DATA!G1987</f>
        <v/>
      </c>
    </row>
    <row r="1988">
      <c r="E1988" s="49"/>
      <c r="I1988" s="50"/>
      <c r="K1988" s="46" t="str">
        <f>IFERROR(__xludf.DUMMYFUNCTION("TO_DATE(DATEVALUE(RAW_DATA!B1988))"),"#VALUE!")</f>
        <v>#VALUE!</v>
      </c>
      <c r="L1988" s="46" t="str">
        <f>RAW_DATA!C1988</f>
        <v/>
      </c>
      <c r="M1988" s="46">
        <f>VALUE(RAW_DATA!D1988)</f>
        <v>0</v>
      </c>
      <c r="N1988" s="46" t="str">
        <f>RAW_DATA!E1988</f>
        <v/>
      </c>
      <c r="O1988" s="46" t="str">
        <f>RAW_DATA!F1988</f>
        <v/>
      </c>
      <c r="P1988" s="46" t="str">
        <f>RAW_DATA!G1988</f>
        <v/>
      </c>
    </row>
    <row r="1989">
      <c r="E1989" s="49"/>
      <c r="I1989" s="50"/>
      <c r="K1989" s="46" t="str">
        <f>IFERROR(__xludf.DUMMYFUNCTION("TO_DATE(DATEVALUE(RAW_DATA!B1989))"),"#VALUE!")</f>
        <v>#VALUE!</v>
      </c>
      <c r="L1989" s="46" t="str">
        <f>RAW_DATA!C1989</f>
        <v/>
      </c>
      <c r="M1989" s="46">
        <f>VALUE(RAW_DATA!D1989)</f>
        <v>0</v>
      </c>
      <c r="N1989" s="46" t="str">
        <f>RAW_DATA!E1989</f>
        <v/>
      </c>
      <c r="O1989" s="46" t="str">
        <f>RAW_DATA!F1989</f>
        <v/>
      </c>
      <c r="P1989" s="46" t="str">
        <f>RAW_DATA!G1989</f>
        <v/>
      </c>
    </row>
    <row r="1990">
      <c r="E1990" s="49"/>
      <c r="I1990" s="50"/>
      <c r="K1990" s="46" t="str">
        <f>IFERROR(__xludf.DUMMYFUNCTION("TO_DATE(DATEVALUE(RAW_DATA!B1990))"),"#VALUE!")</f>
        <v>#VALUE!</v>
      </c>
      <c r="L1990" s="46" t="str">
        <f>RAW_DATA!C1990</f>
        <v/>
      </c>
      <c r="M1990" s="46">
        <f>VALUE(RAW_DATA!D1990)</f>
        <v>0</v>
      </c>
      <c r="N1990" s="46" t="str">
        <f>RAW_DATA!E1990</f>
        <v/>
      </c>
      <c r="O1990" s="46" t="str">
        <f>RAW_DATA!F1990</f>
        <v/>
      </c>
      <c r="P1990" s="46" t="str">
        <f>RAW_DATA!G1990</f>
        <v/>
      </c>
    </row>
    <row r="1991">
      <c r="E1991" s="49"/>
      <c r="I1991" s="50"/>
      <c r="K1991" s="46" t="str">
        <f>IFERROR(__xludf.DUMMYFUNCTION("TO_DATE(DATEVALUE(RAW_DATA!B1991))"),"#VALUE!")</f>
        <v>#VALUE!</v>
      </c>
      <c r="L1991" s="46" t="str">
        <f>RAW_DATA!C1991</f>
        <v/>
      </c>
      <c r="M1991" s="46">
        <f>VALUE(RAW_DATA!D1991)</f>
        <v>0</v>
      </c>
      <c r="N1991" s="46" t="str">
        <f>RAW_DATA!E1991</f>
        <v/>
      </c>
      <c r="O1991" s="46" t="str">
        <f>RAW_DATA!F1991</f>
        <v/>
      </c>
      <c r="P1991" s="46" t="str">
        <f>RAW_DATA!G1991</f>
        <v/>
      </c>
    </row>
    <row r="1992">
      <c r="E1992" s="49"/>
      <c r="I1992" s="50"/>
      <c r="K1992" s="46" t="str">
        <f>IFERROR(__xludf.DUMMYFUNCTION("TO_DATE(DATEVALUE(RAW_DATA!B1992))"),"#VALUE!")</f>
        <v>#VALUE!</v>
      </c>
      <c r="L1992" s="46" t="str">
        <f>RAW_DATA!C1992</f>
        <v/>
      </c>
      <c r="M1992" s="46">
        <f>VALUE(RAW_DATA!D1992)</f>
        <v>0</v>
      </c>
      <c r="N1992" s="46" t="str">
        <f>RAW_DATA!E1992</f>
        <v/>
      </c>
      <c r="O1992" s="46" t="str">
        <f>RAW_DATA!F1992</f>
        <v/>
      </c>
      <c r="P1992" s="46" t="str">
        <f>RAW_DATA!G1992</f>
        <v/>
      </c>
    </row>
    <row r="1993">
      <c r="E1993" s="49"/>
      <c r="I1993" s="50"/>
      <c r="K1993" s="46" t="str">
        <f>IFERROR(__xludf.DUMMYFUNCTION("TO_DATE(DATEVALUE(RAW_DATA!B1993))"),"#VALUE!")</f>
        <v>#VALUE!</v>
      </c>
      <c r="L1993" s="46" t="str">
        <f>RAW_DATA!C1993</f>
        <v/>
      </c>
      <c r="M1993" s="46">
        <f>VALUE(RAW_DATA!D1993)</f>
        <v>0</v>
      </c>
      <c r="N1993" s="46" t="str">
        <f>RAW_DATA!E1993</f>
        <v/>
      </c>
      <c r="O1993" s="46" t="str">
        <f>RAW_DATA!F1993</f>
        <v/>
      </c>
      <c r="P1993" s="46" t="str">
        <f>RAW_DATA!G1993</f>
        <v/>
      </c>
    </row>
    <row r="1994">
      <c r="E1994" s="49"/>
      <c r="I1994" s="50"/>
      <c r="K1994" s="46" t="str">
        <f>IFERROR(__xludf.DUMMYFUNCTION("TO_DATE(DATEVALUE(RAW_DATA!B1994))"),"#VALUE!")</f>
        <v>#VALUE!</v>
      </c>
      <c r="L1994" s="46" t="str">
        <f>RAW_DATA!C1994</f>
        <v/>
      </c>
      <c r="M1994" s="46">
        <f>VALUE(RAW_DATA!D1994)</f>
        <v>0</v>
      </c>
      <c r="N1994" s="46" t="str">
        <f>RAW_DATA!E1994</f>
        <v/>
      </c>
      <c r="O1994" s="46" t="str">
        <f>RAW_DATA!F1994</f>
        <v/>
      </c>
      <c r="P1994" s="46" t="str">
        <f>RAW_DATA!G1994</f>
        <v/>
      </c>
    </row>
    <row r="1995">
      <c r="E1995" s="49"/>
      <c r="I1995" s="50"/>
      <c r="K1995" s="46" t="str">
        <f>IFERROR(__xludf.DUMMYFUNCTION("TO_DATE(DATEVALUE(RAW_DATA!B1995))"),"#VALUE!")</f>
        <v>#VALUE!</v>
      </c>
      <c r="L1995" s="46" t="str">
        <f>RAW_DATA!C1995</f>
        <v/>
      </c>
      <c r="M1995" s="46">
        <f>VALUE(RAW_DATA!D1995)</f>
        <v>0</v>
      </c>
      <c r="N1995" s="46" t="str">
        <f>RAW_DATA!E1995</f>
        <v/>
      </c>
      <c r="O1995" s="46" t="str">
        <f>RAW_DATA!F1995</f>
        <v/>
      </c>
      <c r="P1995" s="46" t="str">
        <f>RAW_DATA!G1995</f>
        <v/>
      </c>
    </row>
    <row r="1996">
      <c r="E1996" s="49"/>
      <c r="I1996" s="50"/>
      <c r="K1996" s="46" t="str">
        <f>IFERROR(__xludf.DUMMYFUNCTION("TO_DATE(DATEVALUE(RAW_DATA!B1996))"),"#VALUE!")</f>
        <v>#VALUE!</v>
      </c>
      <c r="L1996" s="46" t="str">
        <f>RAW_DATA!C1996</f>
        <v/>
      </c>
      <c r="M1996" s="46">
        <f>VALUE(RAW_DATA!D1996)</f>
        <v>0</v>
      </c>
      <c r="N1996" s="46" t="str">
        <f>RAW_DATA!E1996</f>
        <v/>
      </c>
      <c r="O1996" s="46" t="str">
        <f>RAW_DATA!F1996</f>
        <v/>
      </c>
      <c r="P1996" s="46" t="str">
        <f>RAW_DATA!G1996</f>
        <v/>
      </c>
    </row>
    <row r="1997">
      <c r="E1997" s="49"/>
      <c r="I1997" s="50"/>
      <c r="K1997" s="46" t="str">
        <f>IFERROR(__xludf.DUMMYFUNCTION("TO_DATE(DATEVALUE(RAW_DATA!B1997))"),"#VALUE!")</f>
        <v>#VALUE!</v>
      </c>
      <c r="L1997" s="46" t="str">
        <f>RAW_DATA!C1997</f>
        <v/>
      </c>
      <c r="M1997" s="46">
        <f>VALUE(RAW_DATA!D1997)</f>
        <v>0</v>
      </c>
      <c r="N1997" s="46" t="str">
        <f>RAW_DATA!E1997</f>
        <v/>
      </c>
      <c r="O1997" s="46" t="str">
        <f>RAW_DATA!F1997</f>
        <v/>
      </c>
      <c r="P1997" s="46" t="str">
        <f>RAW_DATA!G1997</f>
        <v/>
      </c>
    </row>
    <row r="1998">
      <c r="E1998" s="49"/>
      <c r="I1998" s="50"/>
      <c r="K1998" s="46" t="str">
        <f>IFERROR(__xludf.DUMMYFUNCTION("TO_DATE(DATEVALUE(RAW_DATA!B1998))"),"#VALUE!")</f>
        <v>#VALUE!</v>
      </c>
      <c r="L1998" s="46" t="str">
        <f>RAW_DATA!C1998</f>
        <v/>
      </c>
      <c r="M1998" s="46">
        <f>VALUE(RAW_DATA!D1998)</f>
        <v>0</v>
      </c>
      <c r="N1998" s="46" t="str">
        <f>RAW_DATA!E1998</f>
        <v/>
      </c>
      <c r="O1998" s="46" t="str">
        <f>RAW_DATA!F1998</f>
        <v/>
      </c>
      <c r="P1998" s="46" t="str">
        <f>RAW_DATA!G1998</f>
        <v/>
      </c>
    </row>
    <row r="1999">
      <c r="E1999" s="49"/>
      <c r="I1999" s="50"/>
      <c r="K1999" s="46" t="str">
        <f>IFERROR(__xludf.DUMMYFUNCTION("TO_DATE(DATEVALUE(RAW_DATA!B1999))"),"#VALUE!")</f>
        <v>#VALUE!</v>
      </c>
      <c r="L1999" s="46" t="str">
        <f>RAW_DATA!C1999</f>
        <v/>
      </c>
      <c r="M1999" s="46">
        <f>VALUE(RAW_DATA!D1999)</f>
        <v>0</v>
      </c>
      <c r="N1999" s="46" t="str">
        <f>RAW_DATA!E1999</f>
        <v/>
      </c>
      <c r="O1999" s="46" t="str">
        <f>RAW_DATA!F1999</f>
        <v/>
      </c>
      <c r="P1999" s="46" t="str">
        <f>RAW_DATA!G1999</f>
        <v/>
      </c>
    </row>
    <row r="2000">
      <c r="E2000" s="49"/>
      <c r="I2000" s="50"/>
      <c r="K2000" s="46" t="str">
        <f>IFERROR(__xludf.DUMMYFUNCTION("TO_DATE(DATEVALUE(RAW_DATA!B2000))"),"#VALUE!")</f>
        <v>#VALUE!</v>
      </c>
      <c r="L2000" s="46" t="str">
        <f>RAW_DATA!C2000</f>
        <v/>
      </c>
      <c r="M2000" s="46">
        <f>VALUE(RAW_DATA!D2000)</f>
        <v>0</v>
      </c>
      <c r="N2000" s="46" t="str">
        <f>RAW_DATA!E2000</f>
        <v/>
      </c>
      <c r="O2000" s="46" t="str">
        <f>RAW_DATA!F2000</f>
        <v/>
      </c>
      <c r="P2000" s="46" t="str">
        <f>RAW_DATA!G2000</f>
        <v/>
      </c>
    </row>
  </sheetData>
  <autoFilter ref="$B$1:$H$2000">
    <sortState ref="B1:H2000">
      <sortCondition descending="1" ref="C1:C2000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5" max="5" width="19.43"/>
    <col customWidth="1" min="6" max="6" width="17.86"/>
    <col customWidth="1" min="7" max="7" width="13.43"/>
    <col customWidth="1" min="8" max="8" width="24.14"/>
    <col customWidth="1" min="9" max="9" width="20.57"/>
    <col customWidth="1" min="10" max="10" width="16.29"/>
    <col customWidth="1" min="13" max="13" width="26.71"/>
    <col customWidth="1" min="14" max="14" width="25.0"/>
    <col customWidth="1" min="15" max="15" width="27.57"/>
    <col customWidth="1" min="16" max="16" width="23.71"/>
    <col customWidth="1" min="17" max="17" width="25.86"/>
    <col customWidth="1" min="18" max="18" width="24.0"/>
    <col customWidth="1" min="19" max="19" width="20.0"/>
    <col customWidth="1" min="20" max="20" width="19.57"/>
    <col customWidth="1" min="23" max="23" width="27.86"/>
    <col customWidth="1" min="24" max="24" width="20.43"/>
    <col customWidth="1" min="25" max="25" width="19.29"/>
  </cols>
  <sheetData>
    <row r="1" ht="15.0" customHeight="1">
      <c r="Q1" s="49"/>
      <c r="R1" s="49"/>
    </row>
    <row r="2" ht="52.5" customHeight="1">
      <c r="A2" s="1"/>
      <c r="B2" s="52" t="s">
        <v>59</v>
      </c>
      <c r="C2" s="52" t="s">
        <v>2</v>
      </c>
      <c r="D2" s="52" t="s">
        <v>3</v>
      </c>
      <c r="E2" s="52" t="s">
        <v>502</v>
      </c>
      <c r="F2" s="52" t="s">
        <v>503</v>
      </c>
      <c r="G2" s="52" t="s">
        <v>504</v>
      </c>
      <c r="H2" s="52" t="s">
        <v>505</v>
      </c>
      <c r="I2" s="52" t="s">
        <v>506</v>
      </c>
      <c r="J2" s="53" t="s">
        <v>507</v>
      </c>
      <c r="K2" s="53" t="s">
        <v>508</v>
      </c>
      <c r="L2" s="52" t="s">
        <v>509</v>
      </c>
      <c r="M2" s="52" t="s">
        <v>510</v>
      </c>
      <c r="N2" s="40" t="s">
        <v>511</v>
      </c>
      <c r="O2" s="52" t="s">
        <v>512</v>
      </c>
      <c r="P2" s="54" t="s">
        <v>513</v>
      </c>
      <c r="Q2" s="55" t="s">
        <v>514</v>
      </c>
      <c r="R2" s="55" t="s">
        <v>515</v>
      </c>
      <c r="S2" s="52" t="s">
        <v>516</v>
      </c>
      <c r="T2" s="52" t="s">
        <v>517</v>
      </c>
      <c r="U2" s="52" t="s">
        <v>518</v>
      </c>
      <c r="V2" s="52" t="s">
        <v>519</v>
      </c>
      <c r="W2" s="52" t="s">
        <v>520</v>
      </c>
      <c r="X2" s="52" t="s">
        <v>521</v>
      </c>
      <c r="Y2" s="53" t="s">
        <v>522</v>
      </c>
      <c r="Z2" s="53" t="s">
        <v>523</v>
      </c>
      <c r="AA2" s="53" t="s">
        <v>524</v>
      </c>
      <c r="AB2" s="53" t="s">
        <v>525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ht="52.5" customHeight="1">
      <c r="A3" s="56"/>
      <c r="B3" s="19" t="s">
        <v>59</v>
      </c>
      <c r="C3" s="19" t="s">
        <v>60</v>
      </c>
      <c r="D3" s="19" t="s">
        <v>63</v>
      </c>
      <c r="E3" s="19" t="s">
        <v>526</v>
      </c>
      <c r="F3" s="19" t="s">
        <v>527</v>
      </c>
      <c r="G3" s="19">
        <v>800.0</v>
      </c>
      <c r="H3" s="57">
        <v>44451.0</v>
      </c>
      <c r="I3" s="57">
        <f>TODAY()</f>
        <v>44559</v>
      </c>
      <c r="J3" s="58">
        <f t="array" ref="J3:J59"> IF(ISBLANK(TenantNames),,(I3:I94-H3:H94)/7)</f>
        <v>15.42857143</v>
      </c>
      <c r="K3" s="58">
        <f t="array" ref="K3:K59">IF(ISBLANK(TenantNames),,J3:J94/(13/3))</f>
        <v>3.56043956</v>
      </c>
      <c r="L3" s="19">
        <v>99.99</v>
      </c>
      <c r="M3" s="19">
        <v>49.99</v>
      </c>
      <c r="N3" s="37">
        <v>29.99</v>
      </c>
      <c r="O3" s="37">
        <v>1200.0</v>
      </c>
      <c r="P3" s="56">
        <f t="array" ref="P3:P59">IF(ISBLANK(TenantNames),,SUMIF(IF(COLUMN(L1:O1),ROW(L3:O94)),ROW(L3:O94),L3:O94))</f>
        <v>1379.97</v>
      </c>
      <c r="Q3" s="2">
        <f t="array" ref="Q3:Q59">IF(ISBLANK(TenantNames),, K3:K94*P3:P94)</f>
        <v>4913.29978</v>
      </c>
      <c r="R3" s="2">
        <f t="array" ref="R3:R59">IF(ISBLANK(TenantNames),,SUMIF(TenantSources,TenantNames,TransactionAmounts))</f>
        <v>10</v>
      </c>
      <c r="S3" s="19" t="s">
        <v>528</v>
      </c>
      <c r="T3" s="19" t="s">
        <v>529</v>
      </c>
      <c r="U3" s="19" t="s">
        <v>530</v>
      </c>
      <c r="V3" s="19" t="s">
        <v>531</v>
      </c>
      <c r="W3" s="19" t="s">
        <v>532</v>
      </c>
      <c r="X3" s="19" t="s">
        <v>533</v>
      </c>
      <c r="Y3" s="56">
        <f t="array" ref="Y3:Y59">IF(ISBLANK(TenantNames),,DAY(H3:H94))</f>
        <v>12</v>
      </c>
      <c r="Z3" s="56">
        <f t="array" ref="Z3:Z59">IF(ISBLANK(TenantNames),,I3:I94-H3:H94)</f>
        <v>108</v>
      </c>
      <c r="AA3" s="56">
        <f t="array" ref="AA3:AA59">IF(ISBLANK(TenantNames),,IF((TODAY()-H3:H94)&lt;0,0,IF(TODAY()&lt;I3:I94,TODAY()-H3:H94,Z3:Z94)))</f>
        <v>108</v>
      </c>
      <c r="AB3" s="46">
        <f>COUNTIF( 'Tenant Occupancy'!BW5:$JA5,"Late")</f>
        <v>104</v>
      </c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</row>
    <row r="4" ht="52.5" customHeight="1">
      <c r="A4" s="56"/>
      <c r="B4" s="19" t="s">
        <v>62</v>
      </c>
      <c r="C4" s="19" t="s">
        <v>60</v>
      </c>
      <c r="D4" s="19" t="s">
        <v>61</v>
      </c>
      <c r="E4" s="19" t="s">
        <v>534</v>
      </c>
      <c r="F4" s="19" t="s">
        <v>527</v>
      </c>
      <c r="G4" s="19">
        <v>801.0</v>
      </c>
      <c r="H4" s="57">
        <v>44464.0</v>
      </c>
      <c r="I4" s="57">
        <v>44601.0</v>
      </c>
      <c r="J4" s="58">
        <v>19.571428571428573</v>
      </c>
      <c r="K4" s="58">
        <v>4.516483516483517</v>
      </c>
      <c r="L4" s="19">
        <v>0.0</v>
      </c>
      <c r="M4" s="19">
        <v>0.0</v>
      </c>
      <c r="N4" s="37">
        <v>0.0</v>
      </c>
      <c r="O4" s="37">
        <v>162.92</v>
      </c>
      <c r="P4" s="46">
        <v>162.92</v>
      </c>
      <c r="Q4" s="2">
        <v>735.8254945054946</v>
      </c>
      <c r="R4" s="2">
        <v>162.92</v>
      </c>
      <c r="S4" s="19" t="s">
        <v>528</v>
      </c>
      <c r="T4" s="19" t="s">
        <v>535</v>
      </c>
      <c r="U4" s="19" t="s">
        <v>536</v>
      </c>
      <c r="V4" s="19" t="s">
        <v>531</v>
      </c>
      <c r="W4" s="19" t="s">
        <v>537</v>
      </c>
      <c r="X4" s="19" t="s">
        <v>533</v>
      </c>
      <c r="Y4" s="46">
        <v>25.0</v>
      </c>
      <c r="Z4" s="46">
        <v>137.0</v>
      </c>
      <c r="AA4" s="56">
        <v>95.0</v>
      </c>
      <c r="AB4" s="46">
        <f>COUNTIF( 'Tenant Occupancy'!BW6:$JA6,"Late")</f>
        <v>79</v>
      </c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</row>
    <row r="5" ht="52.5" customHeight="1">
      <c r="A5" s="56"/>
      <c r="B5" s="19" t="s">
        <v>64</v>
      </c>
      <c r="C5" s="59" t="s">
        <v>60</v>
      </c>
      <c r="D5" s="19" t="s">
        <v>63</v>
      </c>
      <c r="E5" s="19" t="s">
        <v>538</v>
      </c>
      <c r="F5" s="19" t="s">
        <v>527</v>
      </c>
      <c r="G5" s="19">
        <v>800.0</v>
      </c>
      <c r="H5" s="57">
        <v>44550.0</v>
      </c>
      <c r="I5" s="57">
        <v>44790.0</v>
      </c>
      <c r="J5" s="58">
        <v>34.285714285714285</v>
      </c>
      <c r="K5" s="58">
        <v>7.912087912087912</v>
      </c>
      <c r="L5" s="19">
        <v>0.0</v>
      </c>
      <c r="M5" s="19">
        <v>89.99</v>
      </c>
      <c r="N5" s="37">
        <v>0.0</v>
      </c>
      <c r="O5" s="37">
        <v>1200.0</v>
      </c>
      <c r="P5" s="46">
        <v>1289.99</v>
      </c>
      <c r="Q5" s="2">
        <v>10206.514285714286</v>
      </c>
      <c r="R5" s="2">
        <v>5.0</v>
      </c>
      <c r="S5" s="19" t="s">
        <v>528</v>
      </c>
      <c r="T5" s="19" t="s">
        <v>529</v>
      </c>
      <c r="U5" s="19" t="s">
        <v>530</v>
      </c>
      <c r="V5" s="19" t="s">
        <v>531</v>
      </c>
      <c r="W5" s="19" t="s">
        <v>537</v>
      </c>
      <c r="X5" s="19" t="s">
        <v>533</v>
      </c>
      <c r="Y5" s="46">
        <v>20.0</v>
      </c>
      <c r="Z5" s="46">
        <v>240.0</v>
      </c>
      <c r="AA5" s="46">
        <v>9.0</v>
      </c>
      <c r="AB5" s="46">
        <f>COUNTIF( 'Tenant Occupancy'!BW7:$JA7,"Late")</f>
        <v>8</v>
      </c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</row>
    <row r="6" ht="52.5" customHeight="1">
      <c r="A6" s="56"/>
      <c r="B6" s="19"/>
      <c r="C6" s="60"/>
      <c r="D6" s="19"/>
      <c r="E6" s="19"/>
      <c r="F6" s="19"/>
      <c r="G6" s="19"/>
      <c r="H6" s="57"/>
      <c r="I6" s="57"/>
      <c r="J6" s="58"/>
      <c r="K6" s="58"/>
      <c r="L6" s="19"/>
      <c r="M6" s="19"/>
      <c r="O6" s="37"/>
      <c r="P6" s="56"/>
      <c r="Q6" s="2"/>
      <c r="R6" s="2"/>
      <c r="S6" s="19"/>
      <c r="T6" s="58"/>
      <c r="U6" s="58"/>
      <c r="V6" s="19"/>
      <c r="W6" s="19"/>
      <c r="X6" s="19"/>
      <c r="Y6" s="56"/>
      <c r="Z6" s="56"/>
      <c r="AA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</row>
    <row r="7" ht="52.5" customHeight="1">
      <c r="J7" s="46"/>
      <c r="K7" s="46"/>
      <c r="P7" s="46"/>
      <c r="Q7" s="49"/>
      <c r="R7" s="49"/>
      <c r="Y7" s="46"/>
      <c r="Z7" s="46"/>
      <c r="AA7" s="46"/>
    </row>
    <row r="8" ht="52.5" customHeight="1">
      <c r="J8" s="46"/>
      <c r="K8" s="46"/>
      <c r="P8" s="46"/>
      <c r="Q8" s="49"/>
      <c r="R8" s="49"/>
      <c r="Y8" s="46"/>
      <c r="Z8" s="46"/>
      <c r="AA8" s="46"/>
    </row>
    <row r="9" ht="52.5" customHeight="1">
      <c r="J9" s="46"/>
      <c r="K9" s="46"/>
      <c r="P9" s="46"/>
      <c r="Q9" s="49"/>
      <c r="R9" s="49"/>
      <c r="Y9" s="46"/>
      <c r="Z9" s="46"/>
      <c r="AA9" s="46"/>
    </row>
    <row r="10" ht="52.5" customHeight="1">
      <c r="J10" s="46"/>
      <c r="K10" s="46"/>
      <c r="P10" s="46"/>
      <c r="Q10" s="49"/>
      <c r="R10" s="49"/>
      <c r="Y10" s="46"/>
      <c r="Z10" s="46"/>
      <c r="AA10" s="46"/>
    </row>
    <row r="11" ht="52.5" customHeight="1">
      <c r="J11" s="46"/>
      <c r="K11" s="46"/>
      <c r="P11" s="46"/>
      <c r="Q11" s="49"/>
      <c r="R11" s="49"/>
      <c r="Y11" s="46"/>
      <c r="Z11" s="46"/>
      <c r="AA11" s="46"/>
    </row>
    <row r="12" ht="52.5" customHeight="1">
      <c r="J12" s="46"/>
      <c r="K12" s="46"/>
      <c r="P12" s="46"/>
      <c r="Q12" s="49"/>
      <c r="R12" s="49"/>
      <c r="Y12" s="46"/>
      <c r="Z12" s="46"/>
      <c r="AA12" s="46"/>
    </row>
    <row r="13" ht="52.5" customHeight="1">
      <c r="J13" s="46"/>
      <c r="K13" s="46"/>
      <c r="P13" s="46"/>
      <c r="Q13" s="49"/>
      <c r="R13" s="49"/>
      <c r="Y13" s="46"/>
      <c r="Z13" s="46"/>
      <c r="AA13" s="46"/>
    </row>
    <row r="14" ht="52.5" customHeight="1">
      <c r="J14" s="46"/>
      <c r="K14" s="46"/>
      <c r="P14" s="46"/>
      <c r="Q14" s="49"/>
      <c r="R14" s="49"/>
      <c r="Y14" s="46"/>
      <c r="Z14" s="46"/>
      <c r="AA14" s="46"/>
    </row>
    <row r="15" ht="52.5" customHeight="1">
      <c r="J15" s="46"/>
      <c r="K15" s="46"/>
      <c r="P15" s="46"/>
      <c r="Q15" s="49"/>
      <c r="R15" s="49"/>
      <c r="Y15" s="46"/>
      <c r="Z15" s="46"/>
      <c r="AA15" s="46"/>
    </row>
    <row r="16" ht="52.5" customHeight="1">
      <c r="J16" s="46"/>
      <c r="K16" s="46"/>
      <c r="P16" s="46"/>
      <c r="Q16" s="49"/>
      <c r="R16" s="49"/>
      <c r="Y16" s="46"/>
      <c r="Z16" s="46"/>
      <c r="AA16" s="46"/>
    </row>
    <row r="17" ht="52.5" customHeight="1">
      <c r="J17" s="46"/>
      <c r="K17" s="46"/>
      <c r="P17" s="46"/>
      <c r="Q17" s="49"/>
      <c r="R17" s="49"/>
      <c r="Y17" s="46"/>
      <c r="Z17" s="46"/>
      <c r="AA17" s="46"/>
    </row>
    <row r="18" ht="52.5" customHeight="1">
      <c r="J18" s="46"/>
      <c r="K18" s="46"/>
      <c r="P18" s="46"/>
      <c r="Q18" s="49"/>
      <c r="R18" s="49"/>
      <c r="Y18" s="46"/>
      <c r="Z18" s="46"/>
      <c r="AA18" s="46"/>
    </row>
    <row r="19" ht="52.5" customHeight="1">
      <c r="J19" s="46"/>
      <c r="K19" s="46"/>
      <c r="P19" s="46"/>
      <c r="Q19" s="49"/>
      <c r="R19" s="49"/>
      <c r="Y19" s="46"/>
      <c r="Z19" s="46"/>
      <c r="AA19" s="46"/>
    </row>
    <row r="20" ht="52.5" customHeight="1">
      <c r="J20" s="46"/>
      <c r="K20" s="46"/>
      <c r="P20" s="46"/>
      <c r="Q20" s="49"/>
      <c r="R20" s="49"/>
      <c r="Y20" s="46"/>
      <c r="Z20" s="46"/>
      <c r="AA20" s="46"/>
    </row>
    <row r="21" ht="52.5" customHeight="1">
      <c r="J21" s="46"/>
      <c r="K21" s="46"/>
      <c r="P21" s="46"/>
      <c r="Q21" s="49"/>
      <c r="R21" s="49"/>
      <c r="Y21" s="46"/>
      <c r="Z21" s="46"/>
      <c r="AA21" s="46"/>
    </row>
    <row r="22" ht="52.5" customHeight="1">
      <c r="J22" s="46"/>
      <c r="K22" s="46"/>
      <c r="P22" s="46"/>
      <c r="Q22" s="49"/>
      <c r="R22" s="49"/>
      <c r="Y22" s="46"/>
      <c r="Z22" s="46"/>
      <c r="AA22" s="46"/>
    </row>
    <row r="23" ht="52.5" customHeight="1">
      <c r="J23" s="46"/>
      <c r="K23" s="46"/>
      <c r="P23" s="46"/>
      <c r="Q23" s="49"/>
      <c r="R23" s="49"/>
      <c r="Y23" s="46"/>
      <c r="Z23" s="46"/>
      <c r="AA23" s="46"/>
    </row>
    <row r="24" ht="52.5" customHeight="1">
      <c r="J24" s="46"/>
      <c r="K24" s="46"/>
      <c r="P24" s="46"/>
      <c r="Q24" s="49"/>
      <c r="R24" s="49"/>
      <c r="Y24" s="46"/>
      <c r="Z24" s="46"/>
      <c r="AA24" s="46"/>
    </row>
    <row r="25" ht="52.5" customHeight="1">
      <c r="J25" s="46"/>
      <c r="K25" s="46"/>
      <c r="P25" s="46"/>
      <c r="Q25" s="49"/>
      <c r="R25" s="49"/>
      <c r="Y25" s="46"/>
      <c r="Z25" s="46"/>
      <c r="AA25" s="46"/>
    </row>
    <row r="26" ht="52.5" customHeight="1">
      <c r="J26" s="46"/>
      <c r="K26" s="46"/>
      <c r="P26" s="46"/>
      <c r="Q26" s="49"/>
      <c r="R26" s="49"/>
      <c r="Y26" s="46"/>
      <c r="Z26" s="46"/>
      <c r="AA26" s="46"/>
    </row>
    <row r="27" ht="52.5" customHeight="1">
      <c r="J27" s="46"/>
      <c r="K27" s="46"/>
      <c r="P27" s="46"/>
      <c r="Q27" s="49"/>
      <c r="R27" s="49"/>
      <c r="Y27" s="46"/>
      <c r="Z27" s="46"/>
      <c r="AA27" s="46"/>
    </row>
    <row r="28" ht="52.5" customHeight="1">
      <c r="J28" s="46"/>
      <c r="K28" s="46"/>
      <c r="P28" s="46"/>
      <c r="Q28" s="49"/>
      <c r="R28" s="49"/>
      <c r="Y28" s="46"/>
      <c r="Z28" s="46"/>
      <c r="AA28" s="46"/>
    </row>
    <row r="29" ht="52.5" customHeight="1">
      <c r="J29" s="46"/>
      <c r="K29" s="46"/>
      <c r="P29" s="46"/>
      <c r="Q29" s="49"/>
      <c r="R29" s="49"/>
      <c r="Y29" s="46"/>
      <c r="Z29" s="46"/>
      <c r="AA29" s="46"/>
    </row>
    <row r="30" ht="52.5" customHeight="1">
      <c r="J30" s="46"/>
      <c r="K30" s="46"/>
      <c r="P30" s="46"/>
      <c r="Q30" s="49"/>
      <c r="R30" s="49"/>
      <c r="Y30" s="46"/>
      <c r="Z30" s="46"/>
      <c r="AA30" s="46"/>
    </row>
    <row r="31" ht="52.5" customHeight="1">
      <c r="J31" s="46"/>
      <c r="K31" s="46"/>
      <c r="P31" s="46"/>
      <c r="Q31" s="49"/>
      <c r="R31" s="49"/>
      <c r="Y31" s="46"/>
      <c r="Z31" s="46"/>
      <c r="AA31" s="46"/>
    </row>
    <row r="32" ht="52.5" customHeight="1">
      <c r="J32" s="46"/>
      <c r="K32" s="46"/>
      <c r="P32" s="46"/>
      <c r="Q32" s="49"/>
      <c r="R32" s="49"/>
      <c r="Y32" s="46"/>
      <c r="Z32" s="46"/>
      <c r="AA32" s="46"/>
    </row>
    <row r="33" ht="52.5" customHeight="1">
      <c r="J33" s="46"/>
      <c r="K33" s="46"/>
      <c r="P33" s="46"/>
      <c r="Q33" s="49"/>
      <c r="R33" s="49"/>
      <c r="Y33" s="46"/>
      <c r="Z33" s="46"/>
      <c r="AA33" s="46"/>
    </row>
    <row r="34" ht="52.5" customHeight="1">
      <c r="J34" s="46"/>
      <c r="K34" s="46"/>
      <c r="P34" s="46"/>
      <c r="Q34" s="49"/>
      <c r="R34" s="49"/>
      <c r="Y34" s="46"/>
      <c r="Z34" s="46"/>
      <c r="AA34" s="46"/>
    </row>
    <row r="35" ht="52.5" customHeight="1">
      <c r="J35" s="46"/>
      <c r="K35" s="46"/>
      <c r="P35" s="46"/>
      <c r="Q35" s="49"/>
      <c r="R35" s="49"/>
      <c r="Y35" s="46"/>
      <c r="Z35" s="46"/>
      <c r="AA35" s="46"/>
    </row>
    <row r="36" ht="52.5" customHeight="1">
      <c r="J36" s="46"/>
      <c r="K36" s="46"/>
      <c r="P36" s="46"/>
      <c r="Q36" s="49"/>
      <c r="R36" s="49"/>
      <c r="Y36" s="46"/>
      <c r="Z36" s="46"/>
      <c r="AA36" s="46"/>
    </row>
    <row r="37" ht="52.5" customHeight="1">
      <c r="J37" s="46"/>
      <c r="K37" s="46"/>
      <c r="P37" s="46"/>
      <c r="Q37" s="49"/>
      <c r="R37" s="49"/>
      <c r="Y37" s="46"/>
      <c r="Z37" s="46"/>
      <c r="AA37" s="46"/>
    </row>
    <row r="38" ht="52.5" customHeight="1">
      <c r="J38" s="46"/>
      <c r="K38" s="46"/>
      <c r="P38" s="46"/>
      <c r="Q38" s="49"/>
      <c r="R38" s="49"/>
      <c r="Y38" s="46"/>
      <c r="Z38" s="46"/>
      <c r="AA38" s="46"/>
    </row>
    <row r="39" ht="52.5" customHeight="1">
      <c r="J39" s="46"/>
      <c r="K39" s="46"/>
      <c r="P39" s="46"/>
      <c r="Q39" s="49"/>
      <c r="R39" s="49"/>
      <c r="Y39" s="46"/>
      <c r="Z39" s="46"/>
      <c r="AA39" s="46"/>
    </row>
    <row r="40" ht="52.5" customHeight="1">
      <c r="J40" s="46"/>
      <c r="K40" s="46"/>
      <c r="P40" s="46"/>
      <c r="Q40" s="49"/>
      <c r="R40" s="49"/>
      <c r="Y40" s="46"/>
      <c r="Z40" s="46"/>
      <c r="AA40" s="46"/>
    </row>
    <row r="41" ht="52.5" customHeight="1">
      <c r="J41" s="46"/>
      <c r="K41" s="46"/>
      <c r="P41" s="46"/>
      <c r="Q41" s="49"/>
      <c r="R41" s="49"/>
      <c r="Y41" s="46"/>
      <c r="Z41" s="46"/>
      <c r="AA41" s="46"/>
    </row>
    <row r="42" ht="52.5" customHeight="1">
      <c r="J42" s="46"/>
      <c r="K42" s="46"/>
      <c r="P42" s="46"/>
      <c r="Q42" s="49"/>
      <c r="R42" s="49"/>
      <c r="Y42" s="46"/>
      <c r="Z42" s="46"/>
      <c r="AA42" s="46"/>
    </row>
    <row r="43" ht="52.5" customHeight="1">
      <c r="J43" s="46"/>
      <c r="K43" s="46"/>
      <c r="P43" s="46"/>
      <c r="Q43" s="49"/>
      <c r="R43" s="49"/>
      <c r="Y43" s="46"/>
      <c r="Z43" s="46"/>
      <c r="AA43" s="46"/>
    </row>
    <row r="44" ht="52.5" customHeight="1">
      <c r="J44" s="46"/>
      <c r="K44" s="46"/>
      <c r="P44" s="46"/>
      <c r="Q44" s="49"/>
      <c r="R44" s="49"/>
      <c r="Y44" s="46"/>
      <c r="Z44" s="46"/>
      <c r="AA44" s="46"/>
    </row>
    <row r="45" ht="52.5" customHeight="1">
      <c r="J45" s="46"/>
      <c r="K45" s="46"/>
      <c r="P45" s="46"/>
      <c r="Q45" s="49"/>
      <c r="R45" s="49"/>
      <c r="Y45" s="46"/>
      <c r="Z45" s="46"/>
      <c r="AA45" s="46"/>
    </row>
    <row r="46" ht="52.5" customHeight="1">
      <c r="J46" s="46"/>
      <c r="K46" s="46"/>
      <c r="P46" s="46"/>
      <c r="Q46" s="49"/>
      <c r="R46" s="49"/>
      <c r="Y46" s="46"/>
      <c r="Z46" s="46"/>
      <c r="AA46" s="46"/>
    </row>
    <row r="47" ht="52.5" customHeight="1">
      <c r="J47" s="46"/>
      <c r="K47" s="46"/>
      <c r="P47" s="46"/>
      <c r="Q47" s="49"/>
      <c r="R47" s="49"/>
      <c r="Y47" s="46"/>
      <c r="Z47" s="46"/>
      <c r="AA47" s="46"/>
    </row>
    <row r="48" ht="52.5" customHeight="1">
      <c r="J48" s="46"/>
      <c r="K48" s="46"/>
      <c r="P48" s="46"/>
      <c r="Q48" s="49"/>
      <c r="R48" s="49"/>
      <c r="Y48" s="46"/>
      <c r="Z48" s="46"/>
      <c r="AA48" s="46"/>
    </row>
    <row r="49" ht="52.5" customHeight="1">
      <c r="J49" s="46"/>
      <c r="K49" s="46"/>
      <c r="P49" s="46"/>
      <c r="Q49" s="49"/>
      <c r="R49" s="49"/>
      <c r="Y49" s="46"/>
      <c r="Z49" s="46"/>
      <c r="AA49" s="46"/>
    </row>
    <row r="50" ht="52.5" customHeight="1">
      <c r="J50" s="46"/>
      <c r="K50" s="46"/>
      <c r="P50" s="46"/>
      <c r="Q50" s="49"/>
      <c r="R50" s="49"/>
      <c r="Y50" s="46"/>
      <c r="Z50" s="46"/>
      <c r="AA50" s="46"/>
    </row>
    <row r="51" ht="52.5" customHeight="1">
      <c r="J51" s="46"/>
      <c r="K51" s="46"/>
      <c r="P51" s="46"/>
      <c r="Q51" s="49"/>
      <c r="R51" s="49"/>
      <c r="Y51" s="46"/>
      <c r="Z51" s="46"/>
      <c r="AA51" s="46"/>
    </row>
    <row r="52" ht="52.5" customHeight="1">
      <c r="J52" s="46"/>
      <c r="K52" s="46"/>
      <c r="P52" s="46"/>
      <c r="Q52" s="49"/>
      <c r="R52" s="49"/>
      <c r="Y52" s="46"/>
      <c r="Z52" s="46"/>
      <c r="AA52" s="46"/>
    </row>
    <row r="53" ht="52.5" customHeight="1">
      <c r="J53" s="46"/>
      <c r="K53" s="46"/>
      <c r="P53" s="46"/>
      <c r="Q53" s="49"/>
      <c r="R53" s="49"/>
      <c r="Y53" s="46"/>
      <c r="Z53" s="46"/>
      <c r="AA53" s="46"/>
    </row>
    <row r="54" ht="52.5" customHeight="1">
      <c r="J54" s="46"/>
      <c r="K54" s="46"/>
      <c r="P54" s="46"/>
      <c r="Q54" s="49"/>
      <c r="R54" s="49"/>
      <c r="Y54" s="46"/>
      <c r="Z54" s="46"/>
      <c r="AA54" s="46"/>
    </row>
    <row r="55" ht="52.5" customHeight="1">
      <c r="J55" s="46"/>
      <c r="K55" s="46"/>
      <c r="P55" s="46"/>
      <c r="Q55" s="49"/>
      <c r="R55" s="49"/>
      <c r="Y55" s="46"/>
      <c r="Z55" s="46"/>
      <c r="AA55" s="46"/>
    </row>
    <row r="56" ht="52.5" customHeight="1">
      <c r="J56" s="46"/>
      <c r="K56" s="46"/>
      <c r="P56" s="46"/>
      <c r="Q56" s="49"/>
      <c r="R56" s="49"/>
      <c r="Y56" s="46"/>
      <c r="Z56" s="46"/>
      <c r="AA56" s="46"/>
    </row>
    <row r="57" ht="52.5" customHeight="1">
      <c r="J57" s="46"/>
      <c r="K57" s="46"/>
      <c r="P57" s="46"/>
      <c r="Q57" s="49"/>
      <c r="R57" s="49"/>
      <c r="Y57" s="46"/>
      <c r="Z57" s="46"/>
      <c r="AA57" s="46"/>
    </row>
    <row r="58" ht="52.5" customHeight="1">
      <c r="J58" s="46"/>
      <c r="K58" s="46"/>
      <c r="P58" s="46"/>
      <c r="Q58" s="49"/>
      <c r="R58" s="49"/>
      <c r="Y58" s="46"/>
      <c r="Z58" s="46"/>
      <c r="AA58" s="46"/>
    </row>
    <row r="59" ht="52.5" customHeight="1">
      <c r="J59" s="46"/>
      <c r="K59" s="46"/>
      <c r="P59" s="46"/>
      <c r="Q59" s="49"/>
      <c r="R59" s="49"/>
      <c r="Y59" s="46"/>
      <c r="Z59" s="46"/>
      <c r="AA59" s="46"/>
    </row>
    <row r="60" ht="52.5" customHeight="1">
      <c r="Q60" s="49"/>
      <c r="R60" s="49"/>
    </row>
    <row r="61" ht="52.5" customHeight="1">
      <c r="Q61" s="49"/>
      <c r="R61" s="49"/>
    </row>
    <row r="62" ht="52.5" customHeight="1">
      <c r="Q62" s="49"/>
      <c r="R62" s="49"/>
    </row>
    <row r="63" ht="52.5" customHeight="1">
      <c r="Q63" s="49"/>
      <c r="R63" s="49"/>
    </row>
    <row r="64" ht="52.5" customHeight="1">
      <c r="Q64" s="49"/>
      <c r="R64" s="49"/>
    </row>
    <row r="65" ht="52.5" customHeight="1">
      <c r="Q65" s="49"/>
      <c r="R65" s="49"/>
    </row>
    <row r="66" ht="52.5" customHeight="1">
      <c r="Q66" s="49"/>
      <c r="R66" s="49"/>
    </row>
    <row r="67" ht="52.5" customHeight="1">
      <c r="Q67" s="49"/>
      <c r="R67" s="49"/>
    </row>
    <row r="68" ht="52.5" customHeight="1">
      <c r="Q68" s="49"/>
      <c r="R68" s="49"/>
    </row>
    <row r="69" ht="52.5" customHeight="1">
      <c r="Q69" s="49"/>
      <c r="R69" s="49"/>
    </row>
    <row r="70" ht="52.5" customHeight="1">
      <c r="Q70" s="49"/>
      <c r="R70" s="49"/>
    </row>
    <row r="71" ht="52.5" customHeight="1">
      <c r="Q71" s="49"/>
      <c r="R71" s="49"/>
    </row>
    <row r="72" ht="52.5" customHeight="1">
      <c r="Q72" s="49"/>
      <c r="R72" s="49"/>
    </row>
    <row r="73" ht="52.5" customHeight="1">
      <c r="Q73" s="49"/>
      <c r="R73" s="49"/>
    </row>
    <row r="74" ht="52.5" customHeight="1">
      <c r="Q74" s="49"/>
      <c r="R74" s="49"/>
    </row>
    <row r="75" ht="52.5" customHeight="1">
      <c r="Q75" s="49"/>
      <c r="R75" s="49"/>
    </row>
    <row r="76" ht="52.5" customHeight="1">
      <c r="Q76" s="49"/>
      <c r="R76" s="49"/>
    </row>
    <row r="77" ht="52.5" customHeight="1">
      <c r="Q77" s="49"/>
      <c r="R77" s="49"/>
    </row>
    <row r="78" ht="52.5" customHeight="1">
      <c r="Q78" s="49"/>
      <c r="R78" s="49"/>
    </row>
    <row r="79" ht="52.5" customHeight="1">
      <c r="Q79" s="49"/>
      <c r="R79" s="49"/>
    </row>
    <row r="80" ht="52.5" customHeight="1">
      <c r="Q80" s="49"/>
      <c r="R80" s="49"/>
    </row>
    <row r="81" ht="52.5" customHeight="1">
      <c r="Q81" s="49"/>
      <c r="R81" s="49"/>
    </row>
    <row r="82" ht="52.5" customHeight="1">
      <c r="Q82" s="49"/>
      <c r="R82" s="49"/>
    </row>
    <row r="83" ht="52.5" customHeight="1">
      <c r="Q83" s="49"/>
      <c r="R83" s="49"/>
    </row>
    <row r="84" ht="52.5" customHeight="1">
      <c r="Q84" s="49"/>
      <c r="R84" s="49"/>
    </row>
    <row r="85" ht="52.5" customHeight="1">
      <c r="Q85" s="49"/>
      <c r="R85" s="49"/>
    </row>
    <row r="86" ht="52.5" customHeight="1">
      <c r="Q86" s="49"/>
      <c r="R86" s="49"/>
    </row>
    <row r="87" ht="52.5" customHeight="1">
      <c r="Q87" s="49"/>
      <c r="R87" s="49"/>
    </row>
    <row r="88" ht="52.5" customHeight="1">
      <c r="Q88" s="49"/>
      <c r="R88" s="49"/>
    </row>
    <row r="89" ht="52.5" customHeight="1">
      <c r="Q89" s="49"/>
      <c r="R89" s="49"/>
    </row>
    <row r="90" ht="52.5" customHeight="1">
      <c r="Q90" s="49"/>
      <c r="R90" s="49"/>
    </row>
    <row r="91" ht="52.5" customHeight="1">
      <c r="Q91" s="49"/>
      <c r="R91" s="49"/>
    </row>
    <row r="92" ht="52.5" customHeight="1">
      <c r="Q92" s="49"/>
      <c r="R92" s="49"/>
    </row>
    <row r="93" ht="52.5" customHeight="1">
      <c r="Q93" s="49"/>
      <c r="R93" s="49"/>
    </row>
    <row r="94" ht="52.5" customHeight="1">
      <c r="Q94" s="49"/>
      <c r="R94" s="49"/>
    </row>
  </sheetData>
  <drawing r:id="rId1"/>
</worksheet>
</file>